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slicers/slicer3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slicers/slicer4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slicers/slicer5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ebatoec/projects/plantilla_seguimiento/src/"/>
    </mc:Choice>
  </mc:AlternateContent>
  <xr:revisionPtr revIDLastSave="0" documentId="13_ncr:1_{B75E5608-D066-6F45-A025-5A16CD76B3E2}" xr6:coauthVersionLast="47" xr6:coauthVersionMax="47" xr10:uidLastSave="{00000000-0000-0000-0000-000000000000}"/>
  <bookViews>
    <workbookView xWindow="0" yWindow="760" windowWidth="30240" windowHeight="17380" tabRatio="500" activeTab="7" xr2:uid="{00000000-000D-0000-FFFF-FFFF00000000}"/>
  </bookViews>
  <sheets>
    <sheet name="Modo" sheetId="14" r:id="rId1"/>
    <sheet name="Atributos" sheetId="17" r:id="rId2"/>
    <sheet name="Aperturas" sheetId="7" r:id="rId3"/>
    <sheet name="Vectores_Index" sheetId="19" r:id="rId4"/>
    <sheet name="Plantilla_Frec" sheetId="5" state="hidden" r:id="rId5"/>
    <sheet name="Plantilla_Seve" sheetId="23" state="hidden" r:id="rId6"/>
    <sheet name="Plantilla_Plata" sheetId="20" state="hidden" r:id="rId7"/>
    <sheet name="Plantilla_Entremes" sheetId="22" r:id="rId8"/>
    <sheet name="Aux_Totales" sheetId="3" r:id="rId9"/>
    <sheet name="Aux_Expuestos" sheetId="12" r:id="rId10"/>
    <sheet name="Aux_Primas" sheetId="13" r:id="rId11"/>
    <sheet name="Atipicos" sheetId="26" r:id="rId12"/>
    <sheet name="Aux_Anterior" sheetId="24" r:id="rId13"/>
  </sheets>
  <functionGroups builtInGroupCount="19"/>
  <definedNames>
    <definedName name="DatosExternos_1" localSheetId="2" hidden="1">Aperturas!$G$1:$K$47</definedName>
    <definedName name="SegmentaciónDeDatos_Apertura_Amparo_Desc">#N/A</definedName>
    <definedName name="SegmentaciónDeDatos_Apertura_Canal_Desc">#N/A</definedName>
    <definedName name="SegmentaciónDeDatos_Atributo">#N/A</definedName>
    <definedName name="SegmentaciónDeDatos_Ramo_Desc">#N/A</definedName>
  </definedNames>
  <calcPr calcId="191029"/>
  <pivotCaches>
    <pivotCache cacheId="0" r:id="rId14"/>
    <pivotCache cacheId="1" r:id="rId15"/>
  </pivotCaches>
  <extLst>
    <ext xmlns:x14="http://schemas.microsoft.com/office/spreadsheetml/2009/9/main" uri="{BBE1A952-AA13-448e-AADC-164F8A28A991}">
      <x14:slicerCaches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13" i="22" l="1"/>
  <c r="D213" i="22"/>
  <c r="C213" i="22"/>
  <c r="B213" i="22"/>
  <c r="D214" i="22"/>
  <c r="D215" i="22"/>
  <c r="D216" i="22"/>
  <c r="D217" i="22"/>
  <c r="D218" i="22"/>
  <c r="D219" i="22"/>
  <c r="D220" i="22"/>
  <c r="D221" i="22"/>
  <c r="D222" i="22"/>
  <c r="D223" i="22"/>
  <c r="D224" i="22"/>
  <c r="D225" i="22"/>
  <c r="D226" i="22"/>
  <c r="D227" i="22"/>
  <c r="D228" i="22"/>
  <c r="D229" i="22"/>
  <c r="D230" i="22"/>
  <c r="D231" i="22"/>
  <c r="D232" i="22"/>
  <c r="D233" i="22"/>
  <c r="D234" i="22"/>
  <c r="D235" i="22"/>
  <c r="D236" i="22"/>
  <c r="D237" i="22"/>
  <c r="D238" i="22"/>
  <c r="D239" i="22"/>
  <c r="D240" i="22"/>
  <c r="D241" i="22"/>
  <c r="D242" i="22"/>
  <c r="D243" i="22"/>
  <c r="D244" i="22"/>
  <c r="D245" i="22"/>
  <c r="D246" i="22"/>
  <c r="D247" i="22"/>
  <c r="D248" i="22"/>
  <c r="D249" i="22"/>
  <c r="D250" i="22"/>
  <c r="D251" i="22"/>
  <c r="D252" i="22"/>
  <c r="D253" i="22"/>
  <c r="D254" i="22"/>
  <c r="D255" i="22" s="1"/>
  <c r="C214" i="22"/>
  <c r="C215" i="22"/>
  <c r="C216" i="22"/>
  <c r="C217" i="22"/>
  <c r="C218" i="22"/>
  <c r="C219" i="22"/>
  <c r="C220" i="22"/>
  <c r="C221" i="22"/>
  <c r="C222" i="22"/>
  <c r="C223" i="22"/>
  <c r="C224" i="22"/>
  <c r="C225" i="22"/>
  <c r="C226" i="22"/>
  <c r="C227" i="22"/>
  <c r="C228" i="22"/>
  <c r="C229" i="22"/>
  <c r="C230" i="22"/>
  <c r="C231" i="22"/>
  <c r="C232" i="22"/>
  <c r="C233" i="22"/>
  <c r="C234" i="22"/>
  <c r="C235" i="22"/>
  <c r="C236" i="22"/>
  <c r="C237" i="22"/>
  <c r="C238" i="22"/>
  <c r="C239" i="22"/>
  <c r="C240" i="22"/>
  <c r="C241" i="22"/>
  <c r="C242" i="22"/>
  <c r="C243" i="22"/>
  <c r="C244" i="22"/>
  <c r="C245" i="22"/>
  <c r="C246" i="22"/>
  <c r="C247" i="22"/>
  <c r="C248" i="22"/>
  <c r="C249" i="22"/>
  <c r="C250" i="22"/>
  <c r="C251" i="22"/>
  <c r="C252" i="22"/>
  <c r="C253" i="22"/>
  <c r="C254" i="22"/>
  <c r="C255" i="22"/>
  <c r="C256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AK168" i="22"/>
  <c r="AK169" i="22"/>
  <c r="AK170" i="22"/>
  <c r="AK171" i="22"/>
  <c r="AK172" i="22"/>
  <c r="AK173" i="22"/>
  <c r="AK174" i="22"/>
  <c r="AK175" i="22"/>
  <c r="AK176" i="22"/>
  <c r="AK177" i="22"/>
  <c r="AK178" i="22"/>
  <c r="AK179" i="22"/>
  <c r="AK180" i="22"/>
  <c r="AK181" i="22"/>
  <c r="AK182" i="22"/>
  <c r="AK183" i="22"/>
  <c r="AK184" i="22"/>
  <c r="AK185" i="22"/>
  <c r="AK186" i="22"/>
  <c r="AK187" i="22"/>
  <c r="AK188" i="22"/>
  <c r="AK189" i="22"/>
  <c r="AK190" i="22"/>
  <c r="AK191" i="22"/>
  <c r="AK192" i="22"/>
  <c r="AK193" i="22"/>
  <c r="AK194" i="22"/>
  <c r="AK195" i="22"/>
  <c r="AK196" i="22"/>
  <c r="AK197" i="22"/>
  <c r="AK198" i="22"/>
  <c r="AK199" i="22"/>
  <c r="AK200" i="22"/>
  <c r="AK201" i="22"/>
  <c r="AK202" i="22"/>
  <c r="AK203" i="22"/>
  <c r="AK204" i="22"/>
  <c r="AK205" i="22"/>
  <c r="AK206" i="22"/>
  <c r="AK207" i="22"/>
  <c r="AK208" i="22"/>
  <c r="AK209" i="22"/>
  <c r="AG169" i="22"/>
  <c r="AA207" i="22"/>
  <c r="S168" i="22"/>
  <c r="O175" i="22"/>
  <c r="AA175" i="22" s="1"/>
  <c r="O181" i="22"/>
  <c r="O189" i="22"/>
  <c r="O207" i="22"/>
  <c r="AG207" i="22" s="1"/>
  <c r="N169" i="22"/>
  <c r="O169" i="22" s="1"/>
  <c r="AA169" i="22" s="1"/>
  <c r="N170" i="22"/>
  <c r="N171" i="22"/>
  <c r="O171" i="22" s="1"/>
  <c r="N173" i="22"/>
  <c r="N175" i="22"/>
  <c r="N176" i="22"/>
  <c r="N177" i="22"/>
  <c r="N178" i="22"/>
  <c r="N179" i="22"/>
  <c r="O179" i="22" s="1"/>
  <c r="N181" i="22"/>
  <c r="N183" i="22"/>
  <c r="N184" i="22"/>
  <c r="N185" i="22"/>
  <c r="N186" i="22"/>
  <c r="N187" i="22"/>
  <c r="N189" i="22"/>
  <c r="N191" i="22"/>
  <c r="N192" i="22"/>
  <c r="N193" i="22"/>
  <c r="O193" i="22" s="1"/>
  <c r="N194" i="22"/>
  <c r="N195" i="22"/>
  <c r="N197" i="22"/>
  <c r="N199" i="22"/>
  <c r="N200" i="22"/>
  <c r="N201" i="22"/>
  <c r="O201" i="22" s="1"/>
  <c r="N202" i="22"/>
  <c r="N203" i="22"/>
  <c r="N205" i="22"/>
  <c r="N207" i="22"/>
  <c r="N208" i="22"/>
  <c r="N209" i="22"/>
  <c r="M169" i="22"/>
  <c r="M171" i="22"/>
  <c r="M173" i="22"/>
  <c r="M174" i="22"/>
  <c r="M175" i="22"/>
  <c r="M176" i="22"/>
  <c r="M177" i="22"/>
  <c r="M179" i="22"/>
  <c r="M181" i="22"/>
  <c r="M182" i="22"/>
  <c r="M183" i="22"/>
  <c r="M184" i="22"/>
  <c r="M185" i="22"/>
  <c r="M187" i="22"/>
  <c r="M189" i="22"/>
  <c r="M190" i="22"/>
  <c r="M191" i="22"/>
  <c r="M192" i="22"/>
  <c r="M193" i="22"/>
  <c r="M195" i="22"/>
  <c r="M197" i="22"/>
  <c r="M198" i="22"/>
  <c r="M199" i="22"/>
  <c r="M200" i="22"/>
  <c r="M201" i="22"/>
  <c r="M203" i="22"/>
  <c r="M205" i="22"/>
  <c r="M206" i="22"/>
  <c r="M207" i="22"/>
  <c r="M208" i="22"/>
  <c r="M209" i="22"/>
  <c r="L169" i="22"/>
  <c r="L171" i="22"/>
  <c r="L172" i="22"/>
  <c r="L173" i="22"/>
  <c r="O173" i="22" s="1"/>
  <c r="L174" i="22"/>
  <c r="L175" i="22"/>
  <c r="L177" i="22"/>
  <c r="L179" i="22"/>
  <c r="L180" i="22"/>
  <c r="L181" i="22"/>
  <c r="L182" i="22"/>
  <c r="L183" i="22"/>
  <c r="L185" i="22"/>
  <c r="L187" i="22"/>
  <c r="L188" i="22"/>
  <c r="L189" i="22"/>
  <c r="L190" i="22"/>
  <c r="L191" i="22"/>
  <c r="L193" i="22"/>
  <c r="L195" i="22"/>
  <c r="L196" i="22"/>
  <c r="L197" i="22"/>
  <c r="L198" i="22"/>
  <c r="L199" i="22"/>
  <c r="L201" i="22"/>
  <c r="L203" i="22"/>
  <c r="L204" i="22"/>
  <c r="L205" i="22"/>
  <c r="O205" i="22" s="1"/>
  <c r="L206" i="22"/>
  <c r="L207" i="22"/>
  <c r="L209" i="22"/>
  <c r="O209" i="22" s="1"/>
  <c r="F170" i="22"/>
  <c r="F172" i="22"/>
  <c r="F173" i="22"/>
  <c r="F174" i="22"/>
  <c r="F175" i="22"/>
  <c r="F176" i="22"/>
  <c r="F178" i="22"/>
  <c r="F180" i="22"/>
  <c r="F181" i="22"/>
  <c r="F182" i="22"/>
  <c r="F183" i="22"/>
  <c r="F184" i="22"/>
  <c r="F186" i="22"/>
  <c r="F188" i="22"/>
  <c r="F189" i="22"/>
  <c r="F190" i="22"/>
  <c r="F191" i="22"/>
  <c r="F192" i="22"/>
  <c r="F194" i="22"/>
  <c r="F196" i="22"/>
  <c r="F197" i="22"/>
  <c r="F198" i="22"/>
  <c r="F199" i="22"/>
  <c r="F200" i="22"/>
  <c r="F202" i="22"/>
  <c r="F204" i="22"/>
  <c r="F205" i="22"/>
  <c r="F206" i="22"/>
  <c r="F207" i="22"/>
  <c r="F208" i="22"/>
  <c r="F210" i="22"/>
  <c r="C169" i="22"/>
  <c r="C170" i="22"/>
  <c r="C171" i="22"/>
  <c r="C172" i="22"/>
  <c r="C173" i="22"/>
  <c r="C175" i="22"/>
  <c r="C177" i="22"/>
  <c r="C178" i="22"/>
  <c r="C179" i="22"/>
  <c r="C180" i="22"/>
  <c r="C181" i="22"/>
  <c r="C183" i="22"/>
  <c r="C185" i="22"/>
  <c r="C186" i="22"/>
  <c r="C187" i="22"/>
  <c r="C188" i="22"/>
  <c r="C189" i="22"/>
  <c r="C191" i="22"/>
  <c r="C193" i="22"/>
  <c r="C194" i="22"/>
  <c r="C195" i="22"/>
  <c r="C196" i="22"/>
  <c r="C197" i="22"/>
  <c r="C199" i="22"/>
  <c r="C201" i="22"/>
  <c r="C202" i="22"/>
  <c r="C203" i="22"/>
  <c r="C204" i="22"/>
  <c r="C205" i="22"/>
  <c r="C207" i="22"/>
  <c r="C209" i="22"/>
  <c r="C210" i="22"/>
  <c r="B169" i="22"/>
  <c r="B170" i="22"/>
  <c r="B172" i="22"/>
  <c r="B174" i="22"/>
  <c r="B175" i="22"/>
  <c r="B176" i="22"/>
  <c r="B177" i="22"/>
  <c r="B178" i="22"/>
  <c r="B180" i="22"/>
  <c r="B182" i="22"/>
  <c r="B183" i="22"/>
  <c r="B184" i="22"/>
  <c r="B185" i="22"/>
  <c r="B186" i="22"/>
  <c r="B188" i="22"/>
  <c r="B190" i="22"/>
  <c r="B191" i="22"/>
  <c r="B192" i="22"/>
  <c r="B193" i="22"/>
  <c r="B194" i="22"/>
  <c r="B196" i="22"/>
  <c r="B198" i="22"/>
  <c r="B199" i="22"/>
  <c r="B200" i="22"/>
  <c r="B201" i="22"/>
  <c r="B202" i="22"/>
  <c r="B204" i="22"/>
  <c r="B206" i="22"/>
  <c r="B207" i="22"/>
  <c r="B208" i="22"/>
  <c r="B209" i="22"/>
  <c r="B210" i="22"/>
  <c r="A168" i="22" a="1"/>
  <c r="A168" i="22"/>
  <c r="IT164" i="22" a="1"/>
  <c r="IT164" i="22"/>
  <c r="IU164" i="22" a="1"/>
  <c r="IU164" i="22" s="1"/>
  <c r="IV164" i="22" a="1"/>
  <c r="IV164" i="22"/>
  <c r="DY164" i="22" a="1"/>
  <c r="DY164" i="22" s="1"/>
  <c r="DZ164" i="22" a="1"/>
  <c r="DZ164" i="22"/>
  <c r="EA164" i="22" a="1"/>
  <c r="EA164" i="22" s="1"/>
  <c r="IV162" i="22"/>
  <c r="EA162" i="22"/>
  <c r="IV161" i="22"/>
  <c r="EA161" i="22"/>
  <c r="IV159" i="22"/>
  <c r="EA159" i="22"/>
  <c r="IV158" i="22"/>
  <c r="EA158" i="22"/>
  <c r="IV157" i="22"/>
  <c r="EA157" i="22"/>
  <c r="IV156" i="22"/>
  <c r="EA156" i="22"/>
  <c r="IV155" i="22"/>
  <c r="IV160" i="22" s="1"/>
  <c r="EA155" i="22"/>
  <c r="EA160" i="22" s="1"/>
  <c r="IV154" i="22"/>
  <c r="EA154" i="22"/>
  <c r="IV153" i="22"/>
  <c r="EA153" i="22"/>
  <c r="IV152" i="22"/>
  <c r="EA152" i="22"/>
  <c r="IV151" i="22"/>
  <c r="EA151" i="22"/>
  <c r="IV150" i="22"/>
  <c r="EA150" i="22"/>
  <c r="IV149" i="22"/>
  <c r="EA149" i="22"/>
  <c r="IV148" i="22"/>
  <c r="EA148" i="22"/>
  <c r="IV147" i="22"/>
  <c r="EA147" i="22"/>
  <c r="IV146" i="22"/>
  <c r="EO146" i="22"/>
  <c r="EG146" i="22"/>
  <c r="EA146" i="22"/>
  <c r="DY146" i="22"/>
  <c r="DQ146" i="22"/>
  <c r="DI146" i="22"/>
  <c r="DA146" i="22"/>
  <c r="CS146" i="22"/>
  <c r="CK146" i="22"/>
  <c r="CC146" i="22"/>
  <c r="BU146" i="22"/>
  <c r="BM146" i="22"/>
  <c r="BE146" i="22"/>
  <c r="AW146" i="22"/>
  <c r="AO146" i="22"/>
  <c r="AG146" i="22"/>
  <c r="Y146" i="22"/>
  <c r="Q146" i="22"/>
  <c r="I146" i="22"/>
  <c r="G152" i="22"/>
  <c r="G101" i="22"/>
  <c r="G147" i="22" s="1"/>
  <c r="H101" i="22"/>
  <c r="I101" i="22"/>
  <c r="J101" i="22"/>
  <c r="K101" i="22"/>
  <c r="L101" i="22"/>
  <c r="L148" i="22" s="1"/>
  <c r="M101" i="22"/>
  <c r="M147" i="22" s="1"/>
  <c r="N101" i="22"/>
  <c r="N146" i="22" s="1"/>
  <c r="O101" i="22"/>
  <c r="P101" i="22"/>
  <c r="Q101" i="22"/>
  <c r="R101" i="22"/>
  <c r="S101" i="22"/>
  <c r="S148" i="22" s="1"/>
  <c r="T101" i="22"/>
  <c r="T147" i="22" s="1"/>
  <c r="U101" i="22"/>
  <c r="U147" i="22" s="1"/>
  <c r="V101" i="22"/>
  <c r="V146" i="22" s="1"/>
  <c r="W101" i="22"/>
  <c r="W148" i="22" s="1"/>
  <c r="X101" i="22"/>
  <c r="X151" i="22" s="1"/>
  <c r="Y101" i="22"/>
  <c r="Y151" i="22" s="1"/>
  <c r="Z101" i="22"/>
  <c r="AA101" i="22"/>
  <c r="AB101" i="22"/>
  <c r="AB146" i="22" s="1"/>
  <c r="AC101" i="22"/>
  <c r="AC147" i="22" s="1"/>
  <c r="AD101" i="22"/>
  <c r="AD146" i="22" s="1"/>
  <c r="AE101" i="22"/>
  <c r="AE148" i="22" s="1"/>
  <c r="AF101" i="22"/>
  <c r="AF151" i="22" s="1"/>
  <c r="AG101" i="22"/>
  <c r="AH101" i="22"/>
  <c r="AI101" i="22"/>
  <c r="AJ101" i="22"/>
  <c r="AJ147" i="22" s="1"/>
  <c r="AK101" i="22"/>
  <c r="AK147" i="22" s="1"/>
  <c r="AL101" i="22"/>
  <c r="AL146" i="22" s="1"/>
  <c r="AM101" i="22"/>
  <c r="AM148" i="22" s="1"/>
  <c r="AN101" i="22"/>
  <c r="AN148" i="22" s="1"/>
  <c r="AO101" i="22"/>
  <c r="AP101" i="22"/>
  <c r="AQ101" i="22"/>
  <c r="AR101" i="22"/>
  <c r="AS101" i="22"/>
  <c r="AS147" i="22" s="1"/>
  <c r="AT101" i="22"/>
  <c r="AT152" i="22" s="1"/>
  <c r="AU101" i="22"/>
  <c r="AV101" i="22"/>
  <c r="AV148" i="22" s="1"/>
  <c r="AW101" i="22"/>
  <c r="AX101" i="22"/>
  <c r="AY101" i="22"/>
  <c r="AZ101" i="22"/>
  <c r="AZ146" i="22" s="1"/>
  <c r="BA101" i="22"/>
  <c r="BA148" i="22" s="1"/>
  <c r="BB101" i="22"/>
  <c r="BB146" i="22" s="1"/>
  <c r="BC101" i="22"/>
  <c r="BD101" i="22"/>
  <c r="BD151" i="22" s="1"/>
  <c r="BE101" i="22"/>
  <c r="BE151" i="22" s="1"/>
  <c r="BF101" i="22"/>
  <c r="BG101" i="22"/>
  <c r="BH101" i="22"/>
  <c r="BH147" i="22" s="1"/>
  <c r="BI101" i="22"/>
  <c r="BI147" i="22" s="1"/>
  <c r="BJ101" i="22"/>
  <c r="BJ146" i="22" s="1"/>
  <c r="BK101" i="22"/>
  <c r="BK148" i="22" s="1"/>
  <c r="BL101" i="22"/>
  <c r="BL151" i="22" s="1"/>
  <c r="BM101" i="22"/>
  <c r="BN101" i="22"/>
  <c r="BO101" i="22"/>
  <c r="BP101" i="22"/>
  <c r="BQ101" i="22"/>
  <c r="BQ147" i="22" s="1"/>
  <c r="BR101" i="22"/>
  <c r="BR146" i="22" s="1"/>
  <c r="BS101" i="22"/>
  <c r="BT101" i="22"/>
  <c r="BU101" i="22"/>
  <c r="BU148" i="22" s="1"/>
  <c r="BV101" i="22"/>
  <c r="BW101" i="22"/>
  <c r="BX101" i="22"/>
  <c r="BX148" i="22" s="1"/>
  <c r="BY101" i="22"/>
  <c r="BY148" i="22" s="1"/>
  <c r="BZ101" i="22"/>
  <c r="BZ146" i="22" s="1"/>
  <c r="CA101" i="22"/>
  <c r="CB101" i="22"/>
  <c r="CC101" i="22"/>
  <c r="CD101" i="22"/>
  <c r="CE101" i="22"/>
  <c r="CE148" i="22" s="1"/>
  <c r="CF101" i="22"/>
  <c r="CF147" i="22" s="1"/>
  <c r="CG101" i="22"/>
  <c r="CG147" i="22" s="1"/>
  <c r="CH101" i="22"/>
  <c r="CH146" i="22" s="1"/>
  <c r="CI101" i="22"/>
  <c r="CI148" i="22" s="1"/>
  <c r="CJ101" i="22"/>
  <c r="CJ151" i="22" s="1"/>
  <c r="CK101" i="22"/>
  <c r="CK151" i="22" s="1"/>
  <c r="CL101" i="22"/>
  <c r="CM101" i="22"/>
  <c r="CN101" i="22"/>
  <c r="CO101" i="22"/>
  <c r="CO148" i="22" s="1"/>
  <c r="CP101" i="22"/>
  <c r="CP146" i="22" s="1"/>
  <c r="CQ101" i="22"/>
  <c r="CR101" i="22"/>
  <c r="CR151" i="22" s="1"/>
  <c r="CS101" i="22"/>
  <c r="CT101" i="22"/>
  <c r="CU101" i="22"/>
  <c r="CU148" i="22" s="1"/>
  <c r="CV101" i="22"/>
  <c r="CV146" i="22" s="1"/>
  <c r="CW101" i="22"/>
  <c r="CW147" i="22" s="1"/>
  <c r="CX101" i="22"/>
  <c r="CX146" i="22" s="1"/>
  <c r="CY101" i="22"/>
  <c r="CY148" i="22" s="1"/>
  <c r="CZ101" i="22"/>
  <c r="DA101" i="22"/>
  <c r="DB101" i="22"/>
  <c r="DC101" i="22"/>
  <c r="DD101" i="22"/>
  <c r="DD147" i="22" s="1"/>
  <c r="DE101" i="22"/>
  <c r="DE148" i="22" s="1"/>
  <c r="DF101" i="22"/>
  <c r="DF146" i="22" s="1"/>
  <c r="DG101" i="22"/>
  <c r="DG152" i="22" s="1"/>
  <c r="DH101" i="22"/>
  <c r="DI101" i="22"/>
  <c r="DJ101" i="22"/>
  <c r="DK101" i="22"/>
  <c r="DK148" i="22" s="1"/>
  <c r="DL101" i="22"/>
  <c r="DL148" i="22" s="1"/>
  <c r="DM101" i="22"/>
  <c r="DM147" i="22" s="1"/>
  <c r="DN101" i="22"/>
  <c r="DN146" i="22" s="1"/>
  <c r="DO101" i="22"/>
  <c r="DP101" i="22"/>
  <c r="DP151" i="22" s="1"/>
  <c r="DQ101" i="22"/>
  <c r="DQ151" i="22" s="1"/>
  <c r="DR101" i="22"/>
  <c r="DS101" i="22"/>
  <c r="DT101" i="22"/>
  <c r="DT146" i="22" s="1"/>
  <c r="DU101" i="22"/>
  <c r="DU148" i="22" s="1"/>
  <c r="DV101" i="22"/>
  <c r="DV146" i="22" s="1"/>
  <c r="DW101" i="22"/>
  <c r="DX101" i="22"/>
  <c r="DX151" i="22" s="1"/>
  <c r="DY101" i="22"/>
  <c r="DZ101" i="22"/>
  <c r="EA101" i="22"/>
  <c r="EB101" i="22"/>
  <c r="EB147" i="22" s="1"/>
  <c r="EC101" i="22"/>
  <c r="EC147" i="22" s="1"/>
  <c r="ED101" i="22"/>
  <c r="ED146" i="22" s="1"/>
  <c r="EE101" i="22"/>
  <c r="EE152" i="22" s="1"/>
  <c r="EF101" i="22"/>
  <c r="EG101" i="22"/>
  <c r="EH101" i="22"/>
  <c r="EI101" i="22"/>
  <c r="EJ101" i="22"/>
  <c r="EJ147" i="22" s="1"/>
  <c r="EK101" i="22"/>
  <c r="EK147" i="22" s="1"/>
  <c r="EL101" i="22"/>
  <c r="EL152" i="22" s="1"/>
  <c r="EM101" i="22"/>
  <c r="EN101" i="22"/>
  <c r="EO101" i="22"/>
  <c r="EO151" i="22" s="1"/>
  <c r="EP101" i="22"/>
  <c r="EP150" i="22" s="1"/>
  <c r="EQ101" i="22"/>
  <c r="ER101" i="22"/>
  <c r="ES101" i="22"/>
  <c r="ES148" i="22" s="1"/>
  <c r="ET101" i="22"/>
  <c r="ET146" i="22" s="1"/>
  <c r="EU101" i="22"/>
  <c r="EV101" i="22"/>
  <c r="EV151" i="22" s="1"/>
  <c r="EW101" i="22"/>
  <c r="EW150" i="22" s="1"/>
  <c r="EX101" i="22"/>
  <c r="EY101" i="22"/>
  <c r="EZ101" i="22"/>
  <c r="EZ146" i="22" s="1"/>
  <c r="FA101" i="22"/>
  <c r="FA147" i="22" s="1"/>
  <c r="FB101" i="22"/>
  <c r="FB146" i="22" s="1"/>
  <c r="FC101" i="22"/>
  <c r="FD101" i="22"/>
  <c r="FE101" i="22"/>
  <c r="FF101" i="22"/>
  <c r="FG101" i="22"/>
  <c r="FH101" i="22"/>
  <c r="FH147" i="22" s="1"/>
  <c r="FI101" i="22"/>
  <c r="FI147" i="22" s="1"/>
  <c r="FJ101" i="22"/>
  <c r="FJ146" i="22" s="1"/>
  <c r="FK101" i="22"/>
  <c r="FL101" i="22"/>
  <c r="FM101" i="22"/>
  <c r="FN101" i="22"/>
  <c r="FO101" i="22"/>
  <c r="FP101" i="22"/>
  <c r="FQ101" i="22"/>
  <c r="FQ147" i="22" s="1"/>
  <c r="FR101" i="22"/>
  <c r="FR146" i="22" s="1"/>
  <c r="FS101" i="22"/>
  <c r="FT101" i="22"/>
  <c r="FU101" i="22"/>
  <c r="FU151" i="22" s="1"/>
  <c r="FV101" i="22"/>
  <c r="FV150" i="22" s="1"/>
  <c r="FW101" i="22"/>
  <c r="FW148" i="22" s="1"/>
  <c r="FX101" i="22"/>
  <c r="FX148" i="22" s="1"/>
  <c r="FY101" i="22"/>
  <c r="FY147" i="22" s="1"/>
  <c r="FZ101" i="22"/>
  <c r="FZ147" i="22" s="1"/>
  <c r="GA101" i="22"/>
  <c r="GB101" i="22"/>
  <c r="GB151" i="22" s="1"/>
  <c r="GC101" i="22"/>
  <c r="GC150" i="22" s="1"/>
  <c r="GD101" i="22"/>
  <c r="GE101" i="22"/>
  <c r="GF101" i="22"/>
  <c r="GF146" i="22" s="1"/>
  <c r="GG101" i="22"/>
  <c r="GG146" i="22" s="1"/>
  <c r="GH101" i="22"/>
  <c r="GH146" i="22" s="1"/>
  <c r="GI101" i="22"/>
  <c r="GJ101" i="22"/>
  <c r="GK101" i="22"/>
  <c r="GL101" i="22"/>
  <c r="GM101" i="22"/>
  <c r="GN101" i="22"/>
  <c r="GN146" i="22" s="1"/>
  <c r="GO101" i="22"/>
  <c r="GO146" i="22" s="1"/>
  <c r="GP101" i="22"/>
  <c r="GP146" i="22" s="1"/>
  <c r="GQ101" i="22"/>
  <c r="GQ147" i="22" s="1"/>
  <c r="GR101" i="22"/>
  <c r="GS101" i="22"/>
  <c r="GT101" i="22"/>
  <c r="GU101" i="22"/>
  <c r="GV101" i="22"/>
  <c r="GV146" i="22" s="1"/>
  <c r="GW101" i="22"/>
  <c r="GW146" i="22" s="1"/>
  <c r="GX101" i="22"/>
  <c r="GX146" i="22" s="1"/>
  <c r="GY101" i="22"/>
  <c r="GY147" i="22" s="1"/>
  <c r="GZ101" i="22"/>
  <c r="HA101" i="22"/>
  <c r="HA151" i="22" s="1"/>
  <c r="HB101" i="22"/>
  <c r="HB150" i="22" s="1"/>
  <c r="HC101" i="22"/>
  <c r="HD101" i="22"/>
  <c r="HE101" i="22"/>
  <c r="HE146" i="22" s="1"/>
  <c r="HF101" i="22"/>
  <c r="HF146" i="22" s="1"/>
  <c r="HG101" i="22"/>
  <c r="HG147" i="22" s="1"/>
  <c r="HH101" i="22"/>
  <c r="HH147" i="22" s="1"/>
  <c r="HI101" i="22"/>
  <c r="HI150" i="22" s="1"/>
  <c r="HJ101" i="22"/>
  <c r="HK101" i="22"/>
  <c r="HL101" i="22"/>
  <c r="HL148" i="22" s="1"/>
  <c r="HM101" i="22"/>
  <c r="HM146" i="22" s="1"/>
  <c r="HN101" i="22"/>
  <c r="HN146" i="22" s="1"/>
  <c r="HO101" i="22"/>
  <c r="HP101" i="22"/>
  <c r="HP147" i="22" s="1"/>
  <c r="HQ101" i="22"/>
  <c r="HR101" i="22"/>
  <c r="HS101" i="22"/>
  <c r="HT101" i="22"/>
  <c r="HU101" i="22"/>
  <c r="HU147" i="22" s="1"/>
  <c r="HV101" i="22"/>
  <c r="HV146" i="22" s="1"/>
  <c r="HW101" i="22"/>
  <c r="HW152" i="22" s="1"/>
  <c r="HX101" i="22"/>
  <c r="HY101" i="22"/>
  <c r="HY147" i="22" s="1"/>
  <c r="HZ101" i="22"/>
  <c r="IA101" i="22"/>
  <c r="IB101" i="22"/>
  <c r="IB146" i="22" s="1"/>
  <c r="IC101" i="22"/>
  <c r="IC147" i="22" s="1"/>
  <c r="ID101" i="22"/>
  <c r="ID146" i="22" s="1"/>
  <c r="IE101" i="22"/>
  <c r="IF101" i="22"/>
  <c r="IG101" i="22"/>
  <c r="IH101" i="22"/>
  <c r="IH150" i="22" s="1"/>
  <c r="II101" i="22"/>
  <c r="IJ101" i="22"/>
  <c r="IJ147" i="22" s="1"/>
  <c r="IK101" i="22"/>
  <c r="IK147" i="22" s="1"/>
  <c r="IL101" i="22"/>
  <c r="IL147" i="22" s="1"/>
  <c r="IM101" i="22"/>
  <c r="IN101" i="22"/>
  <c r="IO101" i="22"/>
  <c r="IO150" i="22" s="1"/>
  <c r="IP101" i="22"/>
  <c r="IQ101" i="22"/>
  <c r="IR101" i="22"/>
  <c r="IR148" i="22" s="1"/>
  <c r="IS101" i="22"/>
  <c r="IS146" i="22" s="1"/>
  <c r="IT101" i="22"/>
  <c r="IT146" i="22" s="1"/>
  <c r="IU101" i="22"/>
  <c r="IU151" i="22" s="1"/>
  <c r="IV101" i="22"/>
  <c r="G102" i="22"/>
  <c r="G148" i="22" s="1"/>
  <c r="H102" i="22"/>
  <c r="I102" i="22"/>
  <c r="I147" i="22" s="1"/>
  <c r="J102" i="22"/>
  <c r="J146" i="22" s="1"/>
  <c r="K102" i="22"/>
  <c r="L102" i="22"/>
  <c r="M102" i="22"/>
  <c r="M146" i="22" s="1"/>
  <c r="N102" i="22"/>
  <c r="O102" i="22"/>
  <c r="P102" i="22"/>
  <c r="Q102" i="22"/>
  <c r="Q147" i="22" s="1"/>
  <c r="R102" i="22"/>
  <c r="R146" i="22" s="1"/>
  <c r="S102" i="22"/>
  <c r="T102" i="22"/>
  <c r="U102" i="22"/>
  <c r="U146" i="22" s="1"/>
  <c r="V102" i="22"/>
  <c r="W102" i="22"/>
  <c r="W146" i="22" s="1"/>
  <c r="X102" i="22"/>
  <c r="Y102" i="22"/>
  <c r="Y150" i="22" s="1"/>
  <c r="Z102" i="22"/>
  <c r="Z146" i="22" s="1"/>
  <c r="AA102" i="22"/>
  <c r="AB102" i="22"/>
  <c r="AC102" i="22"/>
  <c r="AC146" i="22" s="1"/>
  <c r="AD102" i="22"/>
  <c r="AE102" i="22"/>
  <c r="AE146" i="22" s="1"/>
  <c r="AF102" i="22"/>
  <c r="AG102" i="22"/>
  <c r="AG147" i="22" s="1"/>
  <c r="AH102" i="22"/>
  <c r="AH146" i="22" s="1"/>
  <c r="AI102" i="22"/>
  <c r="AJ102" i="22"/>
  <c r="AK102" i="22"/>
  <c r="AK146" i="22" s="1"/>
  <c r="AL102" i="22"/>
  <c r="AM102" i="22"/>
  <c r="AM146" i="22" s="1"/>
  <c r="AN102" i="22"/>
  <c r="AO102" i="22"/>
  <c r="AO147" i="22" s="1"/>
  <c r="AP102" i="22"/>
  <c r="AP146" i="22" s="1"/>
  <c r="AQ102" i="22"/>
  <c r="AR102" i="22"/>
  <c r="AS102" i="22"/>
  <c r="AS146" i="22" s="1"/>
  <c r="AT102" i="22"/>
  <c r="AU102" i="22"/>
  <c r="AU146" i="22" s="1"/>
  <c r="AV102" i="22"/>
  <c r="AW102" i="22"/>
  <c r="AW147" i="22" s="1"/>
  <c r="AX102" i="22"/>
  <c r="AX146" i="22" s="1"/>
  <c r="AY102" i="22"/>
  <c r="AZ102" i="22"/>
  <c r="BA102" i="22"/>
  <c r="BA146" i="22" s="1"/>
  <c r="BB102" i="22"/>
  <c r="BC102" i="22"/>
  <c r="BC146" i="22" s="1"/>
  <c r="BD102" i="22"/>
  <c r="BE102" i="22"/>
  <c r="BE150" i="22" s="1"/>
  <c r="BF102" i="22"/>
  <c r="BF146" i="22" s="1"/>
  <c r="BG102" i="22"/>
  <c r="BH102" i="22"/>
  <c r="BI102" i="22"/>
  <c r="BI146" i="22" s="1"/>
  <c r="BJ102" i="22"/>
  <c r="BK102" i="22"/>
  <c r="BL102" i="22"/>
  <c r="BM102" i="22"/>
  <c r="BM147" i="22" s="1"/>
  <c r="BN102" i="22"/>
  <c r="BN146" i="22" s="1"/>
  <c r="BO102" i="22"/>
  <c r="BP102" i="22"/>
  <c r="BQ102" i="22"/>
  <c r="BR102" i="22"/>
  <c r="BS102" i="22"/>
  <c r="BT102" i="22"/>
  <c r="BU102" i="22"/>
  <c r="BU147" i="22" s="1"/>
  <c r="BV102" i="22"/>
  <c r="BV146" i="22" s="1"/>
  <c r="BW102" i="22"/>
  <c r="BX102" i="22"/>
  <c r="BY102" i="22"/>
  <c r="BZ102" i="22"/>
  <c r="CA102" i="22"/>
  <c r="CB102" i="22"/>
  <c r="CC102" i="22"/>
  <c r="CC147" i="22" s="1"/>
  <c r="CD102" i="22"/>
  <c r="CD146" i="22" s="1"/>
  <c r="CE102" i="22"/>
  <c r="CF102" i="22"/>
  <c r="CG102" i="22"/>
  <c r="CH102" i="22"/>
  <c r="CI102" i="22"/>
  <c r="CJ102" i="22"/>
  <c r="CK102" i="22"/>
  <c r="CK150" i="22" s="1"/>
  <c r="CL102" i="22"/>
  <c r="CL146" i="22" s="1"/>
  <c r="CM102" i="22"/>
  <c r="CN102" i="22"/>
  <c r="CO102" i="22"/>
  <c r="CP102" i="22"/>
  <c r="CQ102" i="22"/>
  <c r="CR102" i="22"/>
  <c r="CS102" i="22"/>
  <c r="CS147" i="22" s="1"/>
  <c r="CT102" i="22"/>
  <c r="CT146" i="22" s="1"/>
  <c r="CU102" i="22"/>
  <c r="CV102" i="22"/>
  <c r="CW102" i="22"/>
  <c r="CX102" i="22"/>
  <c r="CY102" i="22"/>
  <c r="CZ102" i="22"/>
  <c r="DA102" i="22"/>
  <c r="DA147" i="22" s="1"/>
  <c r="DB102" i="22"/>
  <c r="DB146" i="22" s="1"/>
  <c r="DC102" i="22"/>
  <c r="DD102" i="22"/>
  <c r="DE102" i="22"/>
  <c r="DF102" i="22"/>
  <c r="DG102" i="22"/>
  <c r="DH102" i="22"/>
  <c r="DI102" i="22"/>
  <c r="DI147" i="22" s="1"/>
  <c r="DJ102" i="22"/>
  <c r="DJ146" i="22" s="1"/>
  <c r="DK102" i="22"/>
  <c r="DL102" i="22"/>
  <c r="DM102" i="22"/>
  <c r="DN102" i="22"/>
  <c r="DO102" i="22"/>
  <c r="DP102" i="22"/>
  <c r="DQ102" i="22"/>
  <c r="DQ150" i="22" s="1"/>
  <c r="DR102" i="22"/>
  <c r="DR146" i="22" s="1"/>
  <c r="DS102" i="22"/>
  <c r="DT102" i="22"/>
  <c r="DU102" i="22"/>
  <c r="DV102" i="22"/>
  <c r="DW102" i="22"/>
  <c r="DX102" i="22"/>
  <c r="DY102" i="22"/>
  <c r="DY147" i="22" s="1"/>
  <c r="DZ102" i="22"/>
  <c r="DZ146" i="22" s="1"/>
  <c r="EA102" i="22"/>
  <c r="EB102" i="22"/>
  <c r="EC102" i="22"/>
  <c r="ED102" i="22"/>
  <c r="EE102" i="22"/>
  <c r="EF102" i="22"/>
  <c r="EG102" i="22"/>
  <c r="EG147" i="22" s="1"/>
  <c r="EH102" i="22"/>
  <c r="EH146" i="22" s="1"/>
  <c r="EI102" i="22"/>
  <c r="EJ102" i="22"/>
  <c r="EK102" i="22"/>
  <c r="EL102" i="22"/>
  <c r="EM102" i="22"/>
  <c r="EN102" i="22"/>
  <c r="EO102" i="22"/>
  <c r="EO147" i="22" s="1"/>
  <c r="EP102" i="22"/>
  <c r="EP146" i="22" s="1"/>
  <c r="EQ102" i="22"/>
  <c r="ER102" i="22"/>
  <c r="ES102" i="22"/>
  <c r="ET102" i="22"/>
  <c r="EU102" i="22"/>
  <c r="EV102" i="22"/>
  <c r="EW102" i="22"/>
  <c r="EW147" i="22" s="1"/>
  <c r="EX102" i="22"/>
  <c r="EX146" i="22" s="1"/>
  <c r="EY102" i="22"/>
  <c r="EZ102" i="22"/>
  <c r="FA102" i="22"/>
  <c r="FB102" i="22"/>
  <c r="FC102" i="22"/>
  <c r="FD102" i="22"/>
  <c r="FE102" i="22"/>
  <c r="FE147" i="22" s="1"/>
  <c r="FF102" i="22"/>
  <c r="FF146" i="22" s="1"/>
  <c r="FG102" i="22"/>
  <c r="FH102" i="22"/>
  <c r="FI102" i="22"/>
  <c r="FJ102" i="22"/>
  <c r="FK102" i="22"/>
  <c r="FL102" i="22"/>
  <c r="FM102" i="22"/>
  <c r="FM147" i="22" s="1"/>
  <c r="FN102" i="22"/>
  <c r="FN146" i="22" s="1"/>
  <c r="FO102" i="22"/>
  <c r="FP102" i="22"/>
  <c r="FQ102" i="22"/>
  <c r="FR102" i="22"/>
  <c r="FS102" i="22"/>
  <c r="FT102" i="22"/>
  <c r="FU102" i="22"/>
  <c r="FU147" i="22" s="1"/>
  <c r="FV102" i="22"/>
  <c r="FV146" i="22" s="1"/>
  <c r="FW102" i="22"/>
  <c r="FX102" i="22"/>
  <c r="FY102" i="22"/>
  <c r="FZ102" i="22"/>
  <c r="GA102" i="22"/>
  <c r="GB102" i="22"/>
  <c r="GC102" i="22"/>
  <c r="GD102" i="22"/>
  <c r="GD147" i="22" s="1"/>
  <c r="GE102" i="22"/>
  <c r="GF102" i="22"/>
  <c r="GG102" i="22"/>
  <c r="GH102" i="22"/>
  <c r="GI102" i="22"/>
  <c r="GJ102" i="22"/>
  <c r="GK102" i="22"/>
  <c r="GL102" i="22"/>
  <c r="GL146" i="22" s="1"/>
  <c r="GM102" i="22"/>
  <c r="GN102" i="22"/>
  <c r="GO102" i="22"/>
  <c r="GP102" i="22"/>
  <c r="GQ102" i="22"/>
  <c r="GR102" i="22"/>
  <c r="GS102" i="22"/>
  <c r="GT102" i="22"/>
  <c r="GT146" i="22" s="1"/>
  <c r="GU102" i="22"/>
  <c r="GV102" i="22"/>
  <c r="GW102" i="22"/>
  <c r="GX102" i="22"/>
  <c r="GY102" i="22"/>
  <c r="GZ102" i="22"/>
  <c r="HA102" i="22"/>
  <c r="HA150" i="22" s="1"/>
  <c r="HB102" i="22"/>
  <c r="HB146" i="22" s="1"/>
  <c r="HC102" i="22"/>
  <c r="HD102" i="22"/>
  <c r="HE102" i="22"/>
  <c r="HF102" i="22"/>
  <c r="HG102" i="22"/>
  <c r="HH102" i="22"/>
  <c r="HI102" i="22"/>
  <c r="HJ102" i="22"/>
  <c r="HJ146" i="22" s="1"/>
  <c r="HK102" i="22"/>
  <c r="HL102" i="22"/>
  <c r="HM102" i="22"/>
  <c r="HN102" i="22"/>
  <c r="HO102" i="22"/>
  <c r="HP102" i="22"/>
  <c r="HQ102" i="22"/>
  <c r="HR102" i="22"/>
  <c r="HR146" i="22" s="1"/>
  <c r="HS102" i="22"/>
  <c r="HT102" i="22"/>
  <c r="HU102" i="22"/>
  <c r="HV102" i="22"/>
  <c r="HW102" i="22"/>
  <c r="HX102" i="22"/>
  <c r="HY102" i="22"/>
  <c r="HZ102" i="22"/>
  <c r="HZ146" i="22" s="1"/>
  <c r="IA102" i="22"/>
  <c r="IB102" i="22"/>
  <c r="IC102" i="22"/>
  <c r="ID102" i="22"/>
  <c r="IE102" i="22"/>
  <c r="IF102" i="22"/>
  <c r="IG102" i="22"/>
  <c r="IG150" i="22" s="1"/>
  <c r="IH102" i="22"/>
  <c r="IH146" i="22" s="1"/>
  <c r="II102" i="22"/>
  <c r="IJ102" i="22"/>
  <c r="IK102" i="22"/>
  <c r="IL102" i="22"/>
  <c r="IM102" i="22"/>
  <c r="IN102" i="22"/>
  <c r="IO102" i="22"/>
  <c r="IO151" i="22" s="1"/>
  <c r="IP102" i="22"/>
  <c r="IP147" i="22" s="1"/>
  <c r="IQ102" i="22"/>
  <c r="IR102" i="22"/>
  <c r="IS102" i="22"/>
  <c r="IT102" i="22"/>
  <c r="IU102" i="22"/>
  <c r="IV102" i="22"/>
  <c r="G103" i="22"/>
  <c r="G146" i="22" s="1"/>
  <c r="H103" i="22"/>
  <c r="H147" i="22" s="1"/>
  <c r="I103" i="22"/>
  <c r="J103" i="22"/>
  <c r="K103" i="22"/>
  <c r="L103" i="22"/>
  <c r="M103" i="22"/>
  <c r="N103" i="22"/>
  <c r="O103" i="22"/>
  <c r="O146" i="22" s="1"/>
  <c r="P103" i="22"/>
  <c r="P147" i="22" s="1"/>
  <c r="Q103" i="22"/>
  <c r="R103" i="22"/>
  <c r="S103" i="22"/>
  <c r="T103" i="22"/>
  <c r="U103" i="22"/>
  <c r="V103" i="22"/>
  <c r="W103" i="22"/>
  <c r="X103" i="22"/>
  <c r="X147" i="22" s="1"/>
  <c r="Y103" i="22"/>
  <c r="Z103" i="22"/>
  <c r="AA103" i="22"/>
  <c r="AB103" i="22"/>
  <c r="AC103" i="22"/>
  <c r="AD103" i="22"/>
  <c r="AE103" i="22"/>
  <c r="AF103" i="22"/>
  <c r="AF147" i="22" s="1"/>
  <c r="AG103" i="22"/>
  <c r="AH103" i="22"/>
  <c r="AI103" i="22"/>
  <c r="AJ103" i="22"/>
  <c r="AK103" i="22"/>
  <c r="AL103" i="22"/>
  <c r="AM103" i="22"/>
  <c r="AN103" i="22"/>
  <c r="AN147" i="22" s="1"/>
  <c r="AO103" i="22"/>
  <c r="AP103" i="22"/>
  <c r="AQ103" i="22"/>
  <c r="AR103" i="22"/>
  <c r="AS103" i="22"/>
  <c r="AT103" i="22"/>
  <c r="AU103" i="22"/>
  <c r="AU148" i="22" s="1"/>
  <c r="AV103" i="22"/>
  <c r="AV147" i="22" s="1"/>
  <c r="AW103" i="22"/>
  <c r="AX103" i="22"/>
  <c r="AY103" i="22"/>
  <c r="AZ103" i="22"/>
  <c r="BA103" i="22"/>
  <c r="BB103" i="22"/>
  <c r="BC103" i="22"/>
  <c r="BD103" i="22"/>
  <c r="BD147" i="22" s="1"/>
  <c r="BE103" i="22"/>
  <c r="BF103" i="22"/>
  <c r="BG103" i="22"/>
  <c r="BH103" i="22"/>
  <c r="BI103" i="22"/>
  <c r="BJ103" i="22"/>
  <c r="BK103" i="22"/>
  <c r="BL103" i="22"/>
  <c r="BL147" i="22" s="1"/>
  <c r="BM103" i="22"/>
  <c r="BN103" i="22"/>
  <c r="BO103" i="22"/>
  <c r="BP103" i="22"/>
  <c r="BQ103" i="22"/>
  <c r="BR103" i="22"/>
  <c r="BS103" i="22"/>
  <c r="BS148" i="22" s="1"/>
  <c r="BT103" i="22"/>
  <c r="BT147" i="22" s="1"/>
  <c r="BU103" i="22"/>
  <c r="BV103" i="22"/>
  <c r="BW103" i="22"/>
  <c r="BX103" i="22"/>
  <c r="BY103" i="22"/>
  <c r="BZ103" i="22"/>
  <c r="CA103" i="22"/>
  <c r="CA152" i="22" s="1"/>
  <c r="CB103" i="22"/>
  <c r="CB147" i="22" s="1"/>
  <c r="CC103" i="22"/>
  <c r="CD103" i="22"/>
  <c r="CE103" i="22"/>
  <c r="CF103" i="22"/>
  <c r="CG103" i="22"/>
  <c r="CH103" i="22"/>
  <c r="CI103" i="22"/>
  <c r="CJ103" i="22"/>
  <c r="CJ147" i="22" s="1"/>
  <c r="CK103" i="22"/>
  <c r="CL103" i="22"/>
  <c r="CM103" i="22"/>
  <c r="CN103" i="22"/>
  <c r="CO103" i="22"/>
  <c r="CP103" i="22"/>
  <c r="CQ103" i="22"/>
  <c r="CR103" i="22"/>
  <c r="CR147" i="22" s="1"/>
  <c r="CS103" i="22"/>
  <c r="CT103" i="22"/>
  <c r="CU103" i="22"/>
  <c r="CV103" i="22"/>
  <c r="CW103" i="22"/>
  <c r="CX103" i="22"/>
  <c r="CY103" i="22"/>
  <c r="CZ103" i="22"/>
  <c r="CZ147" i="22" s="1"/>
  <c r="DA103" i="22"/>
  <c r="DB103" i="22"/>
  <c r="DC103" i="22"/>
  <c r="DD103" i="22"/>
  <c r="DE103" i="22"/>
  <c r="DF103" i="22"/>
  <c r="DG103" i="22"/>
  <c r="DH103" i="22"/>
  <c r="DH147" i="22" s="1"/>
  <c r="DI103" i="22"/>
  <c r="DJ103" i="22"/>
  <c r="DK103" i="22"/>
  <c r="DL103" i="22"/>
  <c r="DM103" i="22"/>
  <c r="DN103" i="22"/>
  <c r="DO103" i="22"/>
  <c r="DP103" i="22"/>
  <c r="DP147" i="22" s="1"/>
  <c r="DQ103" i="22"/>
  <c r="DR103" i="22"/>
  <c r="DS103" i="22"/>
  <c r="DT103" i="22"/>
  <c r="DU103" i="22"/>
  <c r="DV103" i="22"/>
  <c r="DW103" i="22"/>
  <c r="DX103" i="22"/>
  <c r="DX147" i="22" s="1"/>
  <c r="DY103" i="22"/>
  <c r="DZ103" i="22"/>
  <c r="EA103" i="22"/>
  <c r="EB103" i="22"/>
  <c r="EC103" i="22"/>
  <c r="ED103" i="22"/>
  <c r="EE103" i="22"/>
  <c r="EF103" i="22"/>
  <c r="EF147" i="22" s="1"/>
  <c r="EG103" i="22"/>
  <c r="EH103" i="22"/>
  <c r="EI103" i="22"/>
  <c r="EJ103" i="22"/>
  <c r="EK103" i="22"/>
  <c r="EL103" i="22"/>
  <c r="EM103" i="22"/>
  <c r="EN103" i="22"/>
  <c r="EN151" i="22" s="1"/>
  <c r="EO103" i="22"/>
  <c r="EP103" i="22"/>
  <c r="EQ103" i="22"/>
  <c r="ER103" i="22"/>
  <c r="ES103" i="22"/>
  <c r="ET103" i="22"/>
  <c r="EU103" i="22"/>
  <c r="EV103" i="22"/>
  <c r="EV147" i="22" s="1"/>
  <c r="EW103" i="22"/>
  <c r="EX103" i="22"/>
  <c r="EY103" i="22"/>
  <c r="EZ103" i="22"/>
  <c r="FA103" i="22"/>
  <c r="FB103" i="22"/>
  <c r="FC103" i="22"/>
  <c r="FD103" i="22"/>
  <c r="FD147" i="22" s="1"/>
  <c r="FE103" i="22"/>
  <c r="FF103" i="22"/>
  <c r="FG103" i="22"/>
  <c r="FH103" i="22"/>
  <c r="FI103" i="22"/>
  <c r="FJ103" i="22"/>
  <c r="FK103" i="22"/>
  <c r="FL103" i="22"/>
  <c r="FL147" i="22" s="1"/>
  <c r="FM103" i="22"/>
  <c r="FN103" i="22"/>
  <c r="FO103" i="22"/>
  <c r="FP103" i="22"/>
  <c r="FQ103" i="22"/>
  <c r="FR103" i="22"/>
  <c r="FS103" i="22"/>
  <c r="FT103" i="22"/>
  <c r="FT151" i="22" s="1"/>
  <c r="FU103" i="22"/>
  <c r="FV103" i="22"/>
  <c r="FW103" i="22"/>
  <c r="FX103" i="22"/>
  <c r="FY103" i="22"/>
  <c r="FZ103" i="22"/>
  <c r="GA103" i="22"/>
  <c r="GB103" i="22"/>
  <c r="GC103" i="22"/>
  <c r="GD103" i="22"/>
  <c r="GE103" i="22"/>
  <c r="GF103" i="22"/>
  <c r="GG103" i="22"/>
  <c r="GH103" i="22"/>
  <c r="GI103" i="22"/>
  <c r="GJ103" i="22"/>
  <c r="GK103" i="22"/>
  <c r="GL103" i="22"/>
  <c r="GM103" i="22"/>
  <c r="GN103" i="22"/>
  <c r="GO103" i="22"/>
  <c r="GP103" i="22"/>
  <c r="GQ103" i="22"/>
  <c r="GQ152" i="22" s="1"/>
  <c r="GR103" i="22"/>
  <c r="GS103" i="22"/>
  <c r="GT103" i="22"/>
  <c r="GU103" i="22"/>
  <c r="GV103" i="22"/>
  <c r="GW103" i="22"/>
  <c r="GX103" i="22"/>
  <c r="GY103" i="22"/>
  <c r="GZ103" i="22"/>
  <c r="GZ151" i="22" s="1"/>
  <c r="HA103" i="22"/>
  <c r="HB103" i="22"/>
  <c r="HC103" i="22"/>
  <c r="HD103" i="22"/>
  <c r="HE103" i="22"/>
  <c r="HF103" i="22"/>
  <c r="HG103" i="22"/>
  <c r="HH103" i="22"/>
  <c r="HI103" i="22"/>
  <c r="HJ103" i="22"/>
  <c r="HK103" i="22"/>
  <c r="HL103" i="22"/>
  <c r="HM103" i="22"/>
  <c r="HN103" i="22"/>
  <c r="HO103" i="22"/>
  <c r="HO147" i="22" s="1"/>
  <c r="HP103" i="22"/>
  <c r="HQ103" i="22"/>
  <c r="HR103" i="22"/>
  <c r="HS103" i="22"/>
  <c r="HT103" i="22"/>
  <c r="HU103" i="22"/>
  <c r="HV103" i="22"/>
  <c r="HW103" i="22"/>
  <c r="HX103" i="22"/>
  <c r="HX147" i="22" s="1"/>
  <c r="HY103" i="22"/>
  <c r="HZ103" i="22"/>
  <c r="IA103" i="22"/>
  <c r="IB103" i="22"/>
  <c r="IC103" i="22"/>
  <c r="ID103" i="22"/>
  <c r="IE103" i="22"/>
  <c r="IF103" i="22"/>
  <c r="IF147" i="22" s="1"/>
  <c r="IG103" i="22"/>
  <c r="IH103" i="22"/>
  <c r="II103" i="22"/>
  <c r="IJ103" i="22"/>
  <c r="IK103" i="22"/>
  <c r="IL103" i="22"/>
  <c r="IM103" i="22"/>
  <c r="IN103" i="22"/>
  <c r="IO103" i="22"/>
  <c r="IP103" i="22"/>
  <c r="IQ103" i="22"/>
  <c r="IR103" i="22"/>
  <c r="IS103" i="22"/>
  <c r="IT103" i="22"/>
  <c r="IU103" i="22"/>
  <c r="IV103" i="22"/>
  <c r="G104" i="22"/>
  <c r="H104" i="22"/>
  <c r="I104" i="22"/>
  <c r="J104" i="22"/>
  <c r="K104" i="22"/>
  <c r="L104" i="22"/>
  <c r="M104" i="22"/>
  <c r="N104" i="22"/>
  <c r="O104" i="22"/>
  <c r="P104" i="22"/>
  <c r="Q104" i="22"/>
  <c r="R104" i="22"/>
  <c r="S104" i="22"/>
  <c r="T104" i="22"/>
  <c r="U104" i="22"/>
  <c r="V104" i="22"/>
  <c r="W104" i="22"/>
  <c r="X104" i="22"/>
  <c r="Y104" i="22"/>
  <c r="Z104" i="22"/>
  <c r="AA104" i="22"/>
  <c r="AB104" i="22"/>
  <c r="AC104" i="22"/>
  <c r="AC148" i="22" s="1"/>
  <c r="AD104" i="22"/>
  <c r="AE104" i="22"/>
  <c r="AF104" i="22"/>
  <c r="AG104" i="22"/>
  <c r="AH104" i="22"/>
  <c r="AI104" i="22"/>
  <c r="AJ104" i="22"/>
  <c r="AK104" i="22"/>
  <c r="AK148" i="22" s="1"/>
  <c r="AL104" i="22"/>
  <c r="AL148" i="22" s="1"/>
  <c r="AM104" i="22"/>
  <c r="AN104" i="22"/>
  <c r="AO104" i="22"/>
  <c r="AP104" i="22"/>
  <c r="AQ104" i="22"/>
  <c r="AR104" i="22"/>
  <c r="AS104" i="22"/>
  <c r="AT104" i="22"/>
  <c r="AT148" i="22" s="1"/>
  <c r="AU104" i="22"/>
  <c r="AV104" i="22"/>
  <c r="AW104" i="22"/>
  <c r="AX104" i="22"/>
  <c r="AY104" i="22"/>
  <c r="AZ104" i="22"/>
  <c r="BA104" i="22"/>
  <c r="BB104" i="22"/>
  <c r="BC104" i="22"/>
  <c r="BD104" i="22"/>
  <c r="BE104" i="22"/>
  <c r="BF104" i="22"/>
  <c r="BG104" i="22"/>
  <c r="BH104" i="22"/>
  <c r="BI104" i="22"/>
  <c r="BJ104" i="22"/>
  <c r="BK104" i="22"/>
  <c r="BL104" i="22"/>
  <c r="BM104" i="22"/>
  <c r="BN104" i="22"/>
  <c r="BO104" i="22"/>
  <c r="BP104" i="22"/>
  <c r="BQ104" i="22"/>
  <c r="BQ148" i="22" s="1"/>
  <c r="BR104" i="22"/>
  <c r="BS104" i="22"/>
  <c r="BT104" i="22"/>
  <c r="BU104" i="22"/>
  <c r="BV104" i="22"/>
  <c r="BW104" i="22"/>
  <c r="BX104" i="22"/>
  <c r="BY104" i="22"/>
  <c r="BZ104" i="22"/>
  <c r="CA104" i="22"/>
  <c r="CB104" i="22"/>
  <c r="CC104" i="22"/>
  <c r="CD104" i="22"/>
  <c r="CE104" i="22"/>
  <c r="CF104" i="22"/>
  <c r="CG104" i="22"/>
  <c r="CH104" i="22"/>
  <c r="CI104" i="22"/>
  <c r="CJ104" i="22"/>
  <c r="CK104" i="22"/>
  <c r="CL104" i="22"/>
  <c r="CM104" i="22"/>
  <c r="CN104" i="22"/>
  <c r="CO104" i="22"/>
  <c r="CP104" i="22"/>
  <c r="CQ104" i="22"/>
  <c r="CR104" i="22"/>
  <c r="CS104" i="22"/>
  <c r="CT104" i="22"/>
  <c r="CU104" i="22"/>
  <c r="CV104" i="22"/>
  <c r="CW104" i="22"/>
  <c r="CX104" i="22"/>
  <c r="CY104" i="22"/>
  <c r="CZ104" i="22"/>
  <c r="DA104" i="22"/>
  <c r="DB104" i="22"/>
  <c r="DC104" i="22"/>
  <c r="DD104" i="22"/>
  <c r="DE104" i="22"/>
  <c r="DF104" i="22"/>
  <c r="DG104" i="22"/>
  <c r="DH104" i="22"/>
  <c r="DI104" i="22"/>
  <c r="DJ104" i="22"/>
  <c r="DK104" i="22"/>
  <c r="DL104" i="22"/>
  <c r="DM104" i="22"/>
  <c r="DN104" i="22"/>
  <c r="DO104" i="22"/>
  <c r="DP104" i="22"/>
  <c r="DQ104" i="22"/>
  <c r="DR104" i="22"/>
  <c r="DS104" i="22"/>
  <c r="DT104" i="22"/>
  <c r="DU104" i="22"/>
  <c r="DV104" i="22"/>
  <c r="DW104" i="22"/>
  <c r="DX104" i="22"/>
  <c r="DY104" i="22"/>
  <c r="DZ104" i="22"/>
  <c r="EA104" i="22"/>
  <c r="EB104" i="22"/>
  <c r="EC104" i="22"/>
  <c r="EC148" i="22" s="1"/>
  <c r="ED104" i="22"/>
  <c r="EE104" i="22"/>
  <c r="EF104" i="22"/>
  <c r="EG104" i="22"/>
  <c r="EH104" i="22"/>
  <c r="EI104" i="22"/>
  <c r="EJ104" i="22"/>
  <c r="EK104" i="22"/>
  <c r="EL104" i="22"/>
  <c r="EM104" i="22"/>
  <c r="EN104" i="22"/>
  <c r="EO104" i="22"/>
  <c r="EP104" i="22"/>
  <c r="EQ104" i="22"/>
  <c r="ER104" i="22"/>
  <c r="ES104" i="22"/>
  <c r="ET104" i="22"/>
  <c r="EU104" i="22"/>
  <c r="EV104" i="22"/>
  <c r="EW104" i="22"/>
  <c r="EX104" i="22"/>
  <c r="EY104" i="22"/>
  <c r="EZ104" i="22"/>
  <c r="FA104" i="22"/>
  <c r="FA148" i="22" s="1"/>
  <c r="FB104" i="22"/>
  <c r="FC104" i="22"/>
  <c r="FD104" i="22"/>
  <c r="FE104" i="22"/>
  <c r="FF104" i="22"/>
  <c r="FG104" i="22"/>
  <c r="FH104" i="22"/>
  <c r="FI104" i="22"/>
  <c r="FJ104" i="22"/>
  <c r="FK104" i="22"/>
  <c r="FL104" i="22"/>
  <c r="FM104" i="22"/>
  <c r="FN104" i="22"/>
  <c r="FO104" i="22"/>
  <c r="FP104" i="22"/>
  <c r="FQ104" i="22"/>
  <c r="FR104" i="22"/>
  <c r="FS104" i="22"/>
  <c r="FT104" i="22"/>
  <c r="FU104" i="22"/>
  <c r="FV104" i="22"/>
  <c r="FW104" i="22"/>
  <c r="FX104" i="22"/>
  <c r="FY104" i="22"/>
  <c r="FZ104" i="22"/>
  <c r="GA104" i="22"/>
  <c r="GB104" i="22"/>
  <c r="GC104" i="22"/>
  <c r="GD104" i="22"/>
  <c r="GE104" i="22"/>
  <c r="GF104" i="22"/>
  <c r="GG104" i="22"/>
  <c r="GH104" i="22"/>
  <c r="GI104" i="22"/>
  <c r="GJ104" i="22"/>
  <c r="GK104" i="22"/>
  <c r="GL104" i="22"/>
  <c r="GM104" i="22"/>
  <c r="GN104" i="22"/>
  <c r="GO104" i="22"/>
  <c r="GP104" i="22"/>
  <c r="GQ104" i="22"/>
  <c r="GR104" i="22"/>
  <c r="GS104" i="22"/>
  <c r="GT104" i="22"/>
  <c r="GU104" i="22"/>
  <c r="GV104" i="22"/>
  <c r="GW104" i="22"/>
  <c r="GW147" i="22" s="1"/>
  <c r="GX104" i="22"/>
  <c r="GY104" i="22"/>
  <c r="GZ104" i="22"/>
  <c r="HA104" i="22"/>
  <c r="HB104" i="22"/>
  <c r="HC104" i="22"/>
  <c r="HD104" i="22"/>
  <c r="HE104" i="22"/>
  <c r="HF104" i="22"/>
  <c r="HF147" i="22" s="1"/>
  <c r="HG104" i="22"/>
  <c r="HH104" i="22"/>
  <c r="HI104" i="22"/>
  <c r="HJ104" i="22"/>
  <c r="HK104" i="22"/>
  <c r="HL104" i="22"/>
  <c r="HM104" i="22"/>
  <c r="HN104" i="22"/>
  <c r="HN147" i="22" s="1"/>
  <c r="HO104" i="22"/>
  <c r="HP104" i="22"/>
  <c r="HQ104" i="22"/>
  <c r="HR104" i="22"/>
  <c r="HS104" i="22"/>
  <c r="HT104" i="22"/>
  <c r="HU104" i="22"/>
  <c r="HV104" i="22"/>
  <c r="HW104" i="22"/>
  <c r="HX104" i="22"/>
  <c r="HY104" i="22"/>
  <c r="HZ104" i="22"/>
  <c r="IA104" i="22"/>
  <c r="IB104" i="22"/>
  <c r="IC104" i="22"/>
  <c r="ID104" i="22"/>
  <c r="IE104" i="22"/>
  <c r="IF104" i="22"/>
  <c r="IG104" i="22"/>
  <c r="IH104" i="22"/>
  <c r="II104" i="22"/>
  <c r="IJ104" i="22"/>
  <c r="IK104" i="22"/>
  <c r="IL104" i="22"/>
  <c r="IM104" i="22"/>
  <c r="IN104" i="22"/>
  <c r="IO104" i="22"/>
  <c r="IP104" i="22"/>
  <c r="IQ104" i="22"/>
  <c r="IR104" i="22"/>
  <c r="IS104" i="22"/>
  <c r="IT104" i="22"/>
  <c r="IU104" i="22"/>
  <c r="IV104" i="22"/>
  <c r="G105" i="22"/>
  <c r="H105" i="22"/>
  <c r="I105" i="22"/>
  <c r="J105" i="22"/>
  <c r="K105" i="22"/>
  <c r="L105" i="22"/>
  <c r="M105" i="22"/>
  <c r="N105" i="22"/>
  <c r="O105" i="22"/>
  <c r="P105" i="22"/>
  <c r="Q105" i="22"/>
  <c r="R105" i="22"/>
  <c r="S105" i="22"/>
  <c r="T105" i="22"/>
  <c r="U105" i="22"/>
  <c r="V105" i="22"/>
  <c r="W105" i="22"/>
  <c r="X105" i="22"/>
  <c r="Y105" i="22"/>
  <c r="Z105" i="22"/>
  <c r="AA105" i="22"/>
  <c r="AB105" i="22"/>
  <c r="AC105" i="22"/>
  <c r="AD105" i="22"/>
  <c r="AE105" i="22"/>
  <c r="AF105" i="22"/>
  <c r="AG105" i="22"/>
  <c r="AH105" i="22"/>
  <c r="AI105" i="22"/>
  <c r="AJ105" i="22"/>
  <c r="AK105" i="22"/>
  <c r="AL105" i="22"/>
  <c r="AM105" i="22"/>
  <c r="AN105" i="22"/>
  <c r="AO105" i="22"/>
  <c r="AP105" i="22"/>
  <c r="AQ105" i="22"/>
  <c r="AR105" i="22"/>
  <c r="AS105" i="22"/>
  <c r="AT105" i="22"/>
  <c r="AU105" i="22"/>
  <c r="AV105" i="22"/>
  <c r="AW105" i="22"/>
  <c r="AX105" i="22"/>
  <c r="AY105" i="22"/>
  <c r="AZ105" i="22"/>
  <c r="BA105" i="22"/>
  <c r="BB105" i="22"/>
  <c r="BC105" i="22"/>
  <c r="BD105" i="22"/>
  <c r="BE105" i="22"/>
  <c r="BF105" i="22"/>
  <c r="BG105" i="22"/>
  <c r="BH105" i="22"/>
  <c r="BI105" i="22"/>
  <c r="BJ105" i="22"/>
  <c r="BK105" i="22"/>
  <c r="BL105" i="22"/>
  <c r="BM105" i="22"/>
  <c r="BN105" i="22"/>
  <c r="BO105" i="22"/>
  <c r="BP105" i="22"/>
  <c r="BQ105" i="22"/>
  <c r="BR105" i="22"/>
  <c r="BS105" i="22"/>
  <c r="BT105" i="22"/>
  <c r="BU105" i="22"/>
  <c r="BV105" i="22"/>
  <c r="BW105" i="22"/>
  <c r="BX105" i="22"/>
  <c r="BY105" i="22"/>
  <c r="BZ105" i="22"/>
  <c r="CA105" i="22"/>
  <c r="CB105" i="22"/>
  <c r="CC105" i="22"/>
  <c r="CD105" i="22"/>
  <c r="CE105" i="22"/>
  <c r="CF105" i="22"/>
  <c r="CG105" i="22"/>
  <c r="CH105" i="22"/>
  <c r="CI105" i="22"/>
  <c r="CJ105" i="22"/>
  <c r="CK105" i="22"/>
  <c r="CL105" i="22"/>
  <c r="CM105" i="22"/>
  <c r="CN105" i="22"/>
  <c r="CO105" i="22"/>
  <c r="CP105" i="22"/>
  <c r="CQ105" i="22"/>
  <c r="CR105" i="22"/>
  <c r="CS105" i="22"/>
  <c r="CT105" i="22"/>
  <c r="CU105" i="22"/>
  <c r="CV105" i="22"/>
  <c r="CW105" i="22"/>
  <c r="CX105" i="22"/>
  <c r="CY105" i="22"/>
  <c r="CZ105" i="22"/>
  <c r="DA105" i="22"/>
  <c r="DB105" i="22"/>
  <c r="DC105" i="22"/>
  <c r="DD105" i="22"/>
  <c r="DE105" i="22"/>
  <c r="DE153" i="22" s="1"/>
  <c r="DF105" i="22"/>
  <c r="DG105" i="22"/>
  <c r="DH105" i="22"/>
  <c r="DI105" i="22"/>
  <c r="DJ105" i="22"/>
  <c r="DK105" i="22"/>
  <c r="DL105" i="22"/>
  <c r="DM105" i="22"/>
  <c r="DN105" i="22"/>
  <c r="DO105" i="22"/>
  <c r="DP105" i="22"/>
  <c r="DQ105" i="22"/>
  <c r="DR105" i="22"/>
  <c r="DS105" i="22"/>
  <c r="DT105" i="22"/>
  <c r="DU105" i="22"/>
  <c r="DV105" i="22"/>
  <c r="DW105" i="22"/>
  <c r="DX105" i="22"/>
  <c r="DY105" i="22"/>
  <c r="DZ105" i="22"/>
  <c r="EA105" i="22"/>
  <c r="EB105" i="22"/>
  <c r="EC105" i="22"/>
  <c r="ED105" i="22"/>
  <c r="EE105" i="22"/>
  <c r="EF105" i="22"/>
  <c r="EG105" i="22"/>
  <c r="EH105" i="22"/>
  <c r="EI105" i="22"/>
  <c r="EJ105" i="22"/>
  <c r="EK105" i="22"/>
  <c r="EL105" i="22"/>
  <c r="EM105" i="22"/>
  <c r="EN105" i="22"/>
  <c r="EO105" i="22"/>
  <c r="EP105" i="22"/>
  <c r="EQ105" i="22"/>
  <c r="ER105" i="22"/>
  <c r="ES105" i="22"/>
  <c r="ET105" i="22"/>
  <c r="EU105" i="22"/>
  <c r="EV105" i="22"/>
  <c r="EW105" i="22"/>
  <c r="EX105" i="22"/>
  <c r="EY105" i="22"/>
  <c r="EZ105" i="22"/>
  <c r="FA105" i="22"/>
  <c r="FB105" i="22"/>
  <c r="FC105" i="22"/>
  <c r="FD105" i="22"/>
  <c r="FE105" i="22"/>
  <c r="FF105" i="22"/>
  <c r="FG105" i="22"/>
  <c r="FH105" i="22"/>
  <c r="FI105" i="22"/>
  <c r="FJ105" i="22"/>
  <c r="FK105" i="22"/>
  <c r="FL105" i="22"/>
  <c r="FM105" i="22"/>
  <c r="FN105" i="22"/>
  <c r="FO105" i="22"/>
  <c r="FP105" i="22"/>
  <c r="FQ105" i="22"/>
  <c r="FR105" i="22"/>
  <c r="FS105" i="22"/>
  <c r="FT105" i="22"/>
  <c r="FU105" i="22"/>
  <c r="FV105" i="22"/>
  <c r="FW105" i="22"/>
  <c r="FX105" i="22"/>
  <c r="FY105" i="22"/>
  <c r="FZ105" i="22"/>
  <c r="GA105" i="22"/>
  <c r="GB105" i="22"/>
  <c r="GC105" i="22"/>
  <c r="GD105" i="22"/>
  <c r="GE105" i="22"/>
  <c r="GF105" i="22"/>
  <c r="GG105" i="22"/>
  <c r="GH105" i="22"/>
  <c r="GI105" i="22"/>
  <c r="GJ105" i="22"/>
  <c r="GK105" i="22"/>
  <c r="GL105" i="22"/>
  <c r="GM105" i="22"/>
  <c r="GN105" i="22"/>
  <c r="GO105" i="22"/>
  <c r="GP105" i="22"/>
  <c r="GQ105" i="22"/>
  <c r="GR105" i="22"/>
  <c r="GS105" i="22"/>
  <c r="GT105" i="22"/>
  <c r="GU105" i="22"/>
  <c r="GV105" i="22"/>
  <c r="GW105" i="22"/>
  <c r="GX105" i="22"/>
  <c r="GY105" i="22"/>
  <c r="GZ105" i="22"/>
  <c r="HA105" i="22"/>
  <c r="HB105" i="22"/>
  <c r="HC105" i="22"/>
  <c r="HD105" i="22"/>
  <c r="HE105" i="22"/>
  <c r="HF105" i="22"/>
  <c r="HG105" i="22"/>
  <c r="HH105" i="22"/>
  <c r="HI105" i="22"/>
  <c r="HJ105" i="22"/>
  <c r="HK105" i="22"/>
  <c r="HL105" i="22"/>
  <c r="HM105" i="22"/>
  <c r="HN105" i="22"/>
  <c r="HO105" i="22"/>
  <c r="HP105" i="22"/>
  <c r="HQ105" i="22"/>
  <c r="HR105" i="22"/>
  <c r="HS105" i="22"/>
  <c r="HT105" i="22"/>
  <c r="HU105" i="22"/>
  <c r="HV105" i="22"/>
  <c r="HW105" i="22"/>
  <c r="HX105" i="22"/>
  <c r="HY105" i="22"/>
  <c r="HZ105" i="22"/>
  <c r="IA105" i="22"/>
  <c r="IB105" i="22"/>
  <c r="IC105" i="22"/>
  <c r="ID105" i="22"/>
  <c r="IE105" i="22"/>
  <c r="IF105" i="22"/>
  <c r="IG105" i="22"/>
  <c r="IH105" i="22"/>
  <c r="II105" i="22"/>
  <c r="IJ105" i="22"/>
  <c r="IK105" i="22"/>
  <c r="IL105" i="22"/>
  <c r="IM105" i="22"/>
  <c r="IN105" i="22"/>
  <c r="IO105" i="22"/>
  <c r="IP105" i="22"/>
  <c r="IQ105" i="22"/>
  <c r="IR105" i="22"/>
  <c r="IS105" i="22"/>
  <c r="IT105" i="22"/>
  <c r="IU105" i="22"/>
  <c r="IV105" i="22"/>
  <c r="G106" i="22"/>
  <c r="H106" i="22"/>
  <c r="I106" i="22"/>
  <c r="J106" i="22"/>
  <c r="K106" i="22"/>
  <c r="L106" i="22"/>
  <c r="M106" i="22"/>
  <c r="N106" i="22"/>
  <c r="O106" i="22"/>
  <c r="P106" i="22"/>
  <c r="Q106" i="22"/>
  <c r="R106" i="22"/>
  <c r="S106" i="22"/>
  <c r="T106" i="22"/>
  <c r="U106" i="22"/>
  <c r="V106" i="22"/>
  <c r="W106" i="22"/>
  <c r="X106" i="22"/>
  <c r="Y106" i="22"/>
  <c r="Z106" i="22"/>
  <c r="AA106" i="22"/>
  <c r="AB106" i="22"/>
  <c r="AC106" i="22"/>
  <c r="AD106" i="22"/>
  <c r="AE106" i="22"/>
  <c r="AF106" i="22"/>
  <c r="AG106" i="22"/>
  <c r="AH106" i="22"/>
  <c r="AI106" i="22"/>
  <c r="AJ106" i="22"/>
  <c r="AK106" i="22"/>
  <c r="AL106" i="22"/>
  <c r="AM106" i="22"/>
  <c r="AN106" i="22"/>
  <c r="AO106" i="22"/>
  <c r="AP106" i="22"/>
  <c r="AQ106" i="22"/>
  <c r="AR106" i="22"/>
  <c r="AS106" i="22"/>
  <c r="AT106" i="22"/>
  <c r="AU106" i="22"/>
  <c r="AV106" i="22"/>
  <c r="AW106" i="22"/>
  <c r="AX106" i="22"/>
  <c r="AY106" i="22"/>
  <c r="AZ106" i="22"/>
  <c r="BA106" i="22"/>
  <c r="BB106" i="22"/>
  <c r="BC106" i="22"/>
  <c r="BD106" i="22"/>
  <c r="BE106" i="22"/>
  <c r="BF106" i="22"/>
  <c r="BG106" i="22"/>
  <c r="BH106" i="22"/>
  <c r="BI106" i="22"/>
  <c r="BJ106" i="22"/>
  <c r="BK106" i="22"/>
  <c r="BL106" i="22"/>
  <c r="BM106" i="22"/>
  <c r="BN106" i="22"/>
  <c r="BO106" i="22"/>
  <c r="BP106" i="22"/>
  <c r="BQ106" i="22"/>
  <c r="BR106" i="22"/>
  <c r="BS106" i="22"/>
  <c r="BT106" i="22"/>
  <c r="BU106" i="22"/>
  <c r="BV106" i="22"/>
  <c r="BW106" i="22"/>
  <c r="BX106" i="22"/>
  <c r="BY106" i="22"/>
  <c r="BZ106" i="22"/>
  <c r="CA106" i="22"/>
  <c r="CB106" i="22"/>
  <c r="CC106" i="22"/>
  <c r="CD106" i="22"/>
  <c r="CE106" i="22"/>
  <c r="CF106" i="22"/>
  <c r="CG106" i="22"/>
  <c r="CH106" i="22"/>
  <c r="CI106" i="22"/>
  <c r="CJ106" i="22"/>
  <c r="CK106" i="22"/>
  <c r="CL106" i="22"/>
  <c r="CM106" i="22"/>
  <c r="CN106" i="22"/>
  <c r="CO106" i="22"/>
  <c r="CP106" i="22"/>
  <c r="CQ106" i="22"/>
  <c r="CR106" i="22"/>
  <c r="CS106" i="22"/>
  <c r="CT106" i="22"/>
  <c r="CU106" i="22"/>
  <c r="CV106" i="22"/>
  <c r="CW106" i="22"/>
  <c r="CX106" i="22"/>
  <c r="CY106" i="22"/>
  <c r="CZ106" i="22"/>
  <c r="DA106" i="22"/>
  <c r="DB106" i="22"/>
  <c r="DC106" i="22"/>
  <c r="DD106" i="22"/>
  <c r="DE106" i="22"/>
  <c r="DF106" i="22"/>
  <c r="DG106" i="22"/>
  <c r="DH106" i="22"/>
  <c r="DI106" i="22"/>
  <c r="DJ106" i="22"/>
  <c r="DK106" i="22"/>
  <c r="DL106" i="22"/>
  <c r="DM106" i="22"/>
  <c r="DN106" i="22"/>
  <c r="DO106" i="22"/>
  <c r="DP106" i="22"/>
  <c r="DQ106" i="22"/>
  <c r="DR106" i="22"/>
  <c r="DS106" i="22"/>
  <c r="DT106" i="22"/>
  <c r="DU106" i="22"/>
  <c r="DV106" i="22"/>
  <c r="DW106" i="22"/>
  <c r="DX106" i="22"/>
  <c r="DY106" i="22"/>
  <c r="DZ106" i="22"/>
  <c r="EA106" i="22"/>
  <c r="EB106" i="22"/>
  <c r="EC106" i="22"/>
  <c r="ED106" i="22"/>
  <c r="EE106" i="22"/>
  <c r="EF106" i="22"/>
  <c r="EG106" i="22"/>
  <c r="EH106" i="22"/>
  <c r="EI106" i="22"/>
  <c r="EJ106" i="22"/>
  <c r="EK106" i="22"/>
  <c r="EL106" i="22"/>
  <c r="EM106" i="22"/>
  <c r="EN106" i="22"/>
  <c r="EO106" i="22"/>
  <c r="EP106" i="22"/>
  <c r="EQ106" i="22"/>
  <c r="ER106" i="22"/>
  <c r="ES106" i="22"/>
  <c r="ET106" i="22"/>
  <c r="EU106" i="22"/>
  <c r="EV106" i="22"/>
  <c r="EW106" i="22"/>
  <c r="EX106" i="22"/>
  <c r="EY106" i="22"/>
  <c r="EZ106" i="22"/>
  <c r="FA106" i="22"/>
  <c r="FB106" i="22"/>
  <c r="FC106" i="22"/>
  <c r="FD106" i="22"/>
  <c r="FE106" i="22"/>
  <c r="FF106" i="22"/>
  <c r="FG106" i="22"/>
  <c r="FH106" i="22"/>
  <c r="FI106" i="22"/>
  <c r="FJ106" i="22"/>
  <c r="FK106" i="22"/>
  <c r="FL106" i="22"/>
  <c r="FM106" i="22"/>
  <c r="FN106" i="22"/>
  <c r="FO106" i="22"/>
  <c r="FP106" i="22"/>
  <c r="FQ106" i="22"/>
  <c r="FR106" i="22"/>
  <c r="FS106" i="22"/>
  <c r="FT106" i="22"/>
  <c r="FU106" i="22"/>
  <c r="FV106" i="22"/>
  <c r="FW106" i="22"/>
  <c r="FX106" i="22"/>
  <c r="FY106" i="22"/>
  <c r="FZ106" i="22"/>
  <c r="GA106" i="22"/>
  <c r="GB106" i="22"/>
  <c r="GC106" i="22"/>
  <c r="GD106" i="22"/>
  <c r="GE106" i="22"/>
  <c r="GF106" i="22"/>
  <c r="GG106" i="22"/>
  <c r="GH106" i="22"/>
  <c r="GI106" i="22"/>
  <c r="GJ106" i="22"/>
  <c r="GK106" i="22"/>
  <c r="GL106" i="22"/>
  <c r="GM106" i="22"/>
  <c r="GN106" i="22"/>
  <c r="GO106" i="22"/>
  <c r="GP106" i="22"/>
  <c r="GQ106" i="22"/>
  <c r="GR106" i="22"/>
  <c r="GS106" i="22"/>
  <c r="GT106" i="22"/>
  <c r="GU106" i="22"/>
  <c r="GV106" i="22"/>
  <c r="GW106" i="22"/>
  <c r="GX106" i="22"/>
  <c r="GY106" i="22"/>
  <c r="GZ106" i="22"/>
  <c r="HA106" i="22"/>
  <c r="HB106" i="22"/>
  <c r="HC106" i="22"/>
  <c r="HD106" i="22"/>
  <c r="HE106" i="22"/>
  <c r="HF106" i="22"/>
  <c r="HG106" i="22"/>
  <c r="HH106" i="22"/>
  <c r="HI106" i="22"/>
  <c r="HJ106" i="22"/>
  <c r="HK106" i="22"/>
  <c r="HL106" i="22"/>
  <c r="HM106" i="22"/>
  <c r="HN106" i="22"/>
  <c r="HO106" i="22"/>
  <c r="HP106" i="22"/>
  <c r="HQ106" i="22"/>
  <c r="HR106" i="22"/>
  <c r="HS106" i="22"/>
  <c r="HT106" i="22"/>
  <c r="HU106" i="22"/>
  <c r="HV106" i="22"/>
  <c r="HW106" i="22"/>
  <c r="HX106" i="22"/>
  <c r="HY106" i="22"/>
  <c r="HZ106" i="22"/>
  <c r="IA106" i="22"/>
  <c r="IB106" i="22"/>
  <c r="IC106" i="22"/>
  <c r="ID106" i="22"/>
  <c r="IE106" i="22"/>
  <c r="IF106" i="22"/>
  <c r="IG106" i="22"/>
  <c r="IH106" i="22"/>
  <c r="II106" i="22"/>
  <c r="IJ106" i="22"/>
  <c r="IK106" i="22"/>
  <c r="IL106" i="22"/>
  <c r="IM106" i="22"/>
  <c r="IN106" i="22"/>
  <c r="IO106" i="22"/>
  <c r="IP106" i="22"/>
  <c r="IQ106" i="22"/>
  <c r="IR106" i="22"/>
  <c r="IS106" i="22"/>
  <c r="IT106" i="22"/>
  <c r="IU106" i="22"/>
  <c r="IV106" i="22"/>
  <c r="G107" i="22"/>
  <c r="H107" i="22"/>
  <c r="I107" i="22"/>
  <c r="J107" i="22"/>
  <c r="K107" i="22"/>
  <c r="L107" i="22"/>
  <c r="M107" i="22"/>
  <c r="N107" i="22"/>
  <c r="O107" i="22"/>
  <c r="P107" i="22"/>
  <c r="Q107" i="22"/>
  <c r="R107" i="22"/>
  <c r="S107" i="22"/>
  <c r="T107" i="22"/>
  <c r="U107" i="22"/>
  <c r="V107" i="22"/>
  <c r="W107" i="22"/>
  <c r="X107" i="22"/>
  <c r="Y107" i="22"/>
  <c r="Z107" i="22"/>
  <c r="AA107" i="22"/>
  <c r="AB107" i="22"/>
  <c r="AC107" i="22"/>
  <c r="AD107" i="22"/>
  <c r="AE107" i="22"/>
  <c r="AF107" i="22"/>
  <c r="AG107" i="22"/>
  <c r="AH107" i="22"/>
  <c r="AI107" i="22"/>
  <c r="AJ107" i="22"/>
  <c r="AK107" i="22"/>
  <c r="AL107" i="22"/>
  <c r="AM107" i="22"/>
  <c r="AN107" i="22"/>
  <c r="AO107" i="22"/>
  <c r="AP107" i="22"/>
  <c r="AQ107" i="22"/>
  <c r="AR107" i="22"/>
  <c r="AS107" i="22"/>
  <c r="AT107" i="22"/>
  <c r="AU107" i="22"/>
  <c r="AV107" i="22"/>
  <c r="AW107" i="22"/>
  <c r="AX107" i="22"/>
  <c r="AY107" i="22"/>
  <c r="AZ107" i="22"/>
  <c r="BA107" i="22"/>
  <c r="BB107" i="22"/>
  <c r="BC107" i="22"/>
  <c r="BD107" i="22"/>
  <c r="BE107" i="22"/>
  <c r="BF107" i="22"/>
  <c r="BG107" i="22"/>
  <c r="BH107" i="22"/>
  <c r="BI107" i="22"/>
  <c r="BJ107" i="22"/>
  <c r="BK107" i="22"/>
  <c r="BL107" i="22"/>
  <c r="BM107" i="22"/>
  <c r="BN107" i="22"/>
  <c r="BO107" i="22"/>
  <c r="BP107" i="22"/>
  <c r="BQ107" i="22"/>
  <c r="BR107" i="22"/>
  <c r="BS107" i="22"/>
  <c r="BT107" i="22"/>
  <c r="BU107" i="22"/>
  <c r="BV107" i="22"/>
  <c r="BW107" i="22"/>
  <c r="BX107" i="22"/>
  <c r="BY107" i="22"/>
  <c r="BZ107" i="22"/>
  <c r="CA107" i="22"/>
  <c r="CB107" i="22"/>
  <c r="CC107" i="22"/>
  <c r="CD107" i="22"/>
  <c r="CE107" i="22"/>
  <c r="CF107" i="22"/>
  <c r="CG107" i="22"/>
  <c r="CH107" i="22"/>
  <c r="CI107" i="22"/>
  <c r="CJ107" i="22"/>
  <c r="CK107" i="22"/>
  <c r="CL107" i="22"/>
  <c r="CM107" i="22"/>
  <c r="CN107" i="22"/>
  <c r="CO107" i="22"/>
  <c r="CP107" i="22"/>
  <c r="CQ107" i="22"/>
  <c r="CR107" i="22"/>
  <c r="CS107" i="22"/>
  <c r="CT107" i="22"/>
  <c r="CU107" i="22"/>
  <c r="CV107" i="22"/>
  <c r="CW107" i="22"/>
  <c r="CX107" i="22"/>
  <c r="CY107" i="22"/>
  <c r="CZ107" i="22"/>
  <c r="DA107" i="22"/>
  <c r="DB107" i="22"/>
  <c r="DC107" i="22"/>
  <c r="DD107" i="22"/>
  <c r="DE107" i="22"/>
  <c r="DF107" i="22"/>
  <c r="DG107" i="22"/>
  <c r="DH107" i="22"/>
  <c r="DI107" i="22"/>
  <c r="DJ107" i="22"/>
  <c r="DK107" i="22"/>
  <c r="DL107" i="22"/>
  <c r="DM107" i="22"/>
  <c r="DN107" i="22"/>
  <c r="DO107" i="22"/>
  <c r="DP107" i="22"/>
  <c r="DQ107" i="22"/>
  <c r="DR107" i="22"/>
  <c r="DS107" i="22"/>
  <c r="DT107" i="22"/>
  <c r="DU107" i="22"/>
  <c r="DV107" i="22"/>
  <c r="DW107" i="22"/>
  <c r="DX107" i="22"/>
  <c r="DY107" i="22"/>
  <c r="DZ107" i="22"/>
  <c r="EA107" i="22"/>
  <c r="EB107" i="22"/>
  <c r="EC107" i="22"/>
  <c r="ED107" i="22"/>
  <c r="EE107" i="22"/>
  <c r="EF107" i="22"/>
  <c r="EG107" i="22"/>
  <c r="EH107" i="22"/>
  <c r="EI107" i="22"/>
  <c r="EJ107" i="22"/>
  <c r="EK107" i="22"/>
  <c r="EL107" i="22"/>
  <c r="EM107" i="22"/>
  <c r="EN107" i="22"/>
  <c r="EO107" i="22"/>
  <c r="EP107" i="22"/>
  <c r="EQ107" i="22"/>
  <c r="ER107" i="22"/>
  <c r="ES107" i="22"/>
  <c r="ET107" i="22"/>
  <c r="EU107" i="22"/>
  <c r="EV107" i="22"/>
  <c r="EW107" i="22"/>
  <c r="EX107" i="22"/>
  <c r="EY107" i="22"/>
  <c r="EZ107" i="22"/>
  <c r="FA107" i="22"/>
  <c r="FB107" i="22"/>
  <c r="FC107" i="22"/>
  <c r="FD107" i="22"/>
  <c r="FE107" i="22"/>
  <c r="FF107" i="22"/>
  <c r="FG107" i="22"/>
  <c r="FH107" i="22"/>
  <c r="FI107" i="22"/>
  <c r="FJ107" i="22"/>
  <c r="FK107" i="22"/>
  <c r="FL107" i="22"/>
  <c r="FM107" i="22"/>
  <c r="FN107" i="22"/>
  <c r="FO107" i="22"/>
  <c r="FP107" i="22"/>
  <c r="FQ107" i="22"/>
  <c r="FR107" i="22"/>
  <c r="FS107" i="22"/>
  <c r="FT107" i="22"/>
  <c r="FU107" i="22"/>
  <c r="FV107" i="22"/>
  <c r="FW107" i="22"/>
  <c r="FX107" i="22"/>
  <c r="FY107" i="22"/>
  <c r="FZ107" i="22"/>
  <c r="GA107" i="22"/>
  <c r="GB107" i="22"/>
  <c r="GC107" i="22"/>
  <c r="GD107" i="22"/>
  <c r="GE107" i="22"/>
  <c r="GF107" i="22"/>
  <c r="GG107" i="22"/>
  <c r="GH107" i="22"/>
  <c r="GI107" i="22"/>
  <c r="GJ107" i="22"/>
  <c r="GK107" i="22"/>
  <c r="GL107" i="22"/>
  <c r="GM107" i="22"/>
  <c r="GN107" i="22"/>
  <c r="GO107" i="22"/>
  <c r="GP107" i="22"/>
  <c r="GQ107" i="22"/>
  <c r="GR107" i="22"/>
  <c r="GS107" i="22"/>
  <c r="GT107" i="22"/>
  <c r="GU107" i="22"/>
  <c r="GV107" i="22"/>
  <c r="GW107" i="22"/>
  <c r="GX107" i="22"/>
  <c r="GY107" i="22"/>
  <c r="GZ107" i="22"/>
  <c r="HA107" i="22"/>
  <c r="HB107" i="22"/>
  <c r="HC107" i="22"/>
  <c r="HD107" i="22"/>
  <c r="HE107" i="22"/>
  <c r="HF107" i="22"/>
  <c r="HG107" i="22"/>
  <c r="HH107" i="22"/>
  <c r="HI107" i="22"/>
  <c r="HJ107" i="22"/>
  <c r="HK107" i="22"/>
  <c r="HL107" i="22"/>
  <c r="HM107" i="22"/>
  <c r="HN107" i="22"/>
  <c r="HO107" i="22"/>
  <c r="HP107" i="22"/>
  <c r="HQ107" i="22"/>
  <c r="HR107" i="22"/>
  <c r="HS107" i="22"/>
  <c r="HT107" i="22"/>
  <c r="HU107" i="22"/>
  <c r="HV107" i="22"/>
  <c r="HW107" i="22"/>
  <c r="HX107" i="22"/>
  <c r="HY107" i="22"/>
  <c r="HZ107" i="22"/>
  <c r="IA107" i="22"/>
  <c r="IB107" i="22"/>
  <c r="IC107" i="22"/>
  <c r="ID107" i="22"/>
  <c r="IE107" i="22"/>
  <c r="IF107" i="22"/>
  <c r="IG107" i="22"/>
  <c r="IH107" i="22"/>
  <c r="II107" i="22"/>
  <c r="IJ107" i="22"/>
  <c r="IK107" i="22"/>
  <c r="IL107" i="22"/>
  <c r="IM107" i="22"/>
  <c r="IN107" i="22"/>
  <c r="IO107" i="22"/>
  <c r="IP107" i="22"/>
  <c r="IQ107" i="22"/>
  <c r="IR107" i="22"/>
  <c r="IS107" i="22"/>
  <c r="IT107" i="22"/>
  <c r="IU107" i="22"/>
  <c r="IV107" i="22"/>
  <c r="G108" i="22"/>
  <c r="H108" i="22"/>
  <c r="I108" i="22"/>
  <c r="J108" i="22"/>
  <c r="K108" i="22"/>
  <c r="L108" i="22"/>
  <c r="M108" i="22"/>
  <c r="N108" i="22"/>
  <c r="O108" i="22"/>
  <c r="P108" i="22"/>
  <c r="Q108" i="22"/>
  <c r="R108" i="22"/>
  <c r="S108" i="22"/>
  <c r="T108" i="22"/>
  <c r="U108" i="22"/>
  <c r="V108" i="22"/>
  <c r="W108" i="22"/>
  <c r="X108" i="22"/>
  <c r="Y108" i="22"/>
  <c r="Z108" i="22"/>
  <c r="AA108" i="22"/>
  <c r="AB108" i="22"/>
  <c r="AC108" i="22"/>
  <c r="AD108" i="22"/>
  <c r="AE108" i="22"/>
  <c r="AF108" i="22"/>
  <c r="AG108" i="22"/>
  <c r="AH108" i="22"/>
  <c r="AI108" i="22"/>
  <c r="AJ108" i="22"/>
  <c r="AK108" i="22"/>
  <c r="AL108" i="22"/>
  <c r="AM108" i="22"/>
  <c r="AN108" i="22"/>
  <c r="AO108" i="22"/>
  <c r="AP108" i="22"/>
  <c r="AQ108" i="22"/>
  <c r="AR108" i="22"/>
  <c r="AS108" i="22"/>
  <c r="AT108" i="22"/>
  <c r="AU108" i="22"/>
  <c r="AV108" i="22"/>
  <c r="AW108" i="22"/>
  <c r="AX108" i="22"/>
  <c r="AY108" i="22"/>
  <c r="AZ108" i="22"/>
  <c r="BA108" i="22"/>
  <c r="BB108" i="22"/>
  <c r="BC108" i="22"/>
  <c r="BD108" i="22"/>
  <c r="BE108" i="22"/>
  <c r="BF108" i="22"/>
  <c r="BG108" i="22"/>
  <c r="BH108" i="22"/>
  <c r="BI108" i="22"/>
  <c r="BJ108" i="22"/>
  <c r="BK108" i="22"/>
  <c r="BL108" i="22"/>
  <c r="BM108" i="22"/>
  <c r="BN108" i="22"/>
  <c r="BO108" i="22"/>
  <c r="BP108" i="22"/>
  <c r="BQ108" i="22"/>
  <c r="BR108" i="22"/>
  <c r="BS108" i="22"/>
  <c r="BT108" i="22"/>
  <c r="BU108" i="22"/>
  <c r="BV108" i="22"/>
  <c r="BW108" i="22"/>
  <c r="BX108" i="22"/>
  <c r="BY108" i="22"/>
  <c r="BZ108" i="22"/>
  <c r="CA108" i="22"/>
  <c r="CB108" i="22"/>
  <c r="CC108" i="22"/>
  <c r="CD108" i="22"/>
  <c r="CE108" i="22"/>
  <c r="CF108" i="22"/>
  <c r="CG108" i="22"/>
  <c r="CH108" i="22"/>
  <c r="CI108" i="22"/>
  <c r="CJ108" i="22"/>
  <c r="CK108" i="22"/>
  <c r="CL108" i="22"/>
  <c r="CM108" i="22"/>
  <c r="CN108" i="22"/>
  <c r="CO108" i="22"/>
  <c r="CP108" i="22"/>
  <c r="CQ108" i="22"/>
  <c r="CR108" i="22"/>
  <c r="CS108" i="22"/>
  <c r="CT108" i="22"/>
  <c r="CU108" i="22"/>
  <c r="CV108" i="22"/>
  <c r="CW108" i="22"/>
  <c r="CX108" i="22"/>
  <c r="CY108" i="22"/>
  <c r="CZ108" i="22"/>
  <c r="DA108" i="22"/>
  <c r="DB108" i="22"/>
  <c r="DC108" i="22"/>
  <c r="DD108" i="22"/>
  <c r="DE108" i="22"/>
  <c r="DF108" i="22"/>
  <c r="DG108" i="22"/>
  <c r="DH108" i="22"/>
  <c r="DI108" i="22"/>
  <c r="DJ108" i="22"/>
  <c r="DK108" i="22"/>
  <c r="DL108" i="22"/>
  <c r="DM108" i="22"/>
  <c r="DN108" i="22"/>
  <c r="DO108" i="22"/>
  <c r="DP108" i="22"/>
  <c r="DQ108" i="22"/>
  <c r="DR108" i="22"/>
  <c r="DS108" i="22"/>
  <c r="DT108" i="22"/>
  <c r="DU108" i="22"/>
  <c r="DV108" i="22"/>
  <c r="DW108" i="22"/>
  <c r="DX108" i="22"/>
  <c r="DY108" i="22"/>
  <c r="DZ108" i="22"/>
  <c r="EA108" i="22"/>
  <c r="EB108" i="22"/>
  <c r="EC108" i="22"/>
  <c r="ED108" i="22"/>
  <c r="EE108" i="22"/>
  <c r="EF108" i="22"/>
  <c r="EG108" i="22"/>
  <c r="EH108" i="22"/>
  <c r="EI108" i="22"/>
  <c r="EJ108" i="22"/>
  <c r="EK108" i="22"/>
  <c r="EL108" i="22"/>
  <c r="EM108" i="22"/>
  <c r="EN108" i="22"/>
  <c r="EO108" i="22"/>
  <c r="EP108" i="22"/>
  <c r="EQ108" i="22"/>
  <c r="ER108" i="22"/>
  <c r="ES108" i="22"/>
  <c r="ET108" i="22"/>
  <c r="EU108" i="22"/>
  <c r="EV108" i="22"/>
  <c r="EW108" i="22"/>
  <c r="EX108" i="22"/>
  <c r="EY108" i="22"/>
  <c r="EZ108" i="22"/>
  <c r="FA108" i="22"/>
  <c r="FB108" i="22"/>
  <c r="FC108" i="22"/>
  <c r="FD108" i="22"/>
  <c r="FE108" i="22"/>
  <c r="FF108" i="22"/>
  <c r="FG108" i="22"/>
  <c r="FH108" i="22"/>
  <c r="FI108" i="22"/>
  <c r="FJ108" i="22"/>
  <c r="FK108" i="22"/>
  <c r="FL108" i="22"/>
  <c r="FM108" i="22"/>
  <c r="FN108" i="22"/>
  <c r="FO108" i="22"/>
  <c r="FP108" i="22"/>
  <c r="FQ108" i="22"/>
  <c r="FR108" i="22"/>
  <c r="FS108" i="22"/>
  <c r="FT108" i="22"/>
  <c r="FU108" i="22"/>
  <c r="FV108" i="22"/>
  <c r="FW108" i="22"/>
  <c r="FX108" i="22"/>
  <c r="FY108" i="22"/>
  <c r="FZ108" i="22"/>
  <c r="GA108" i="22"/>
  <c r="GB108" i="22"/>
  <c r="GC108" i="22"/>
  <c r="GD108" i="22"/>
  <c r="GE108" i="22"/>
  <c r="GF108" i="22"/>
  <c r="GG108" i="22"/>
  <c r="GH108" i="22"/>
  <c r="GI108" i="22"/>
  <c r="GJ108" i="22"/>
  <c r="GK108" i="22"/>
  <c r="GL108" i="22"/>
  <c r="GM108" i="22"/>
  <c r="GN108" i="22"/>
  <c r="GO108" i="22"/>
  <c r="GP108" i="22"/>
  <c r="GQ108" i="22"/>
  <c r="GR108" i="22"/>
  <c r="GS108" i="22"/>
  <c r="GT108" i="22"/>
  <c r="GU108" i="22"/>
  <c r="GV108" i="22"/>
  <c r="GW108" i="22"/>
  <c r="GX108" i="22"/>
  <c r="GY108" i="22"/>
  <c r="GZ108" i="22"/>
  <c r="HA108" i="22"/>
  <c r="HB108" i="22"/>
  <c r="HC108" i="22"/>
  <c r="HD108" i="22"/>
  <c r="HE108" i="22"/>
  <c r="HF108" i="22"/>
  <c r="HG108" i="22"/>
  <c r="HH108" i="22"/>
  <c r="HI108" i="22"/>
  <c r="HJ108" i="22"/>
  <c r="HK108" i="22"/>
  <c r="HL108" i="22"/>
  <c r="HM108" i="22"/>
  <c r="HN108" i="22"/>
  <c r="HO108" i="22"/>
  <c r="HP108" i="22"/>
  <c r="HQ108" i="22"/>
  <c r="HR108" i="22"/>
  <c r="HS108" i="22"/>
  <c r="HT108" i="22"/>
  <c r="HU108" i="22"/>
  <c r="HV108" i="22"/>
  <c r="HW108" i="22"/>
  <c r="HX108" i="22"/>
  <c r="HY108" i="22"/>
  <c r="HZ108" i="22"/>
  <c r="IA108" i="22"/>
  <c r="IB108" i="22"/>
  <c r="IC108" i="22"/>
  <c r="ID108" i="22"/>
  <c r="IE108" i="22"/>
  <c r="IF108" i="22"/>
  <c r="IG108" i="22"/>
  <c r="IH108" i="22"/>
  <c r="II108" i="22"/>
  <c r="IJ108" i="22"/>
  <c r="IK108" i="22"/>
  <c r="IL108" i="22"/>
  <c r="IM108" i="22"/>
  <c r="IN108" i="22"/>
  <c r="IO108" i="22"/>
  <c r="IP108" i="22"/>
  <c r="IQ108" i="22"/>
  <c r="IR108" i="22"/>
  <c r="IS108" i="22"/>
  <c r="IT108" i="22"/>
  <c r="IU108" i="22"/>
  <c r="IV108" i="22"/>
  <c r="G109" i="22"/>
  <c r="H109" i="22"/>
  <c r="I109" i="22"/>
  <c r="J109" i="22"/>
  <c r="K109" i="22"/>
  <c r="L109" i="22"/>
  <c r="M109" i="22"/>
  <c r="N109" i="22"/>
  <c r="O109" i="22"/>
  <c r="P109" i="22"/>
  <c r="Q109" i="22"/>
  <c r="R109" i="22"/>
  <c r="S109" i="22"/>
  <c r="T109" i="22"/>
  <c r="U109" i="22"/>
  <c r="V109" i="22"/>
  <c r="W109" i="22"/>
  <c r="X109" i="22"/>
  <c r="Y109" i="22"/>
  <c r="Z109" i="22"/>
  <c r="AA109" i="22"/>
  <c r="AB109" i="22"/>
  <c r="AC109" i="22"/>
  <c r="AD109" i="22"/>
  <c r="AE109" i="22"/>
  <c r="AF109" i="22"/>
  <c r="AG109" i="22"/>
  <c r="AH109" i="22"/>
  <c r="AI109" i="22"/>
  <c r="AJ109" i="22"/>
  <c r="AK109" i="22"/>
  <c r="AL109" i="22"/>
  <c r="AM109" i="22"/>
  <c r="AN109" i="22"/>
  <c r="AO109" i="22"/>
  <c r="AP109" i="22"/>
  <c r="AQ109" i="22"/>
  <c r="AR109" i="22"/>
  <c r="AS109" i="22"/>
  <c r="AT109" i="22"/>
  <c r="AU109" i="22"/>
  <c r="AV109" i="22"/>
  <c r="AW109" i="22"/>
  <c r="AX109" i="22"/>
  <c r="AY109" i="22"/>
  <c r="AZ109" i="22"/>
  <c r="BA109" i="22"/>
  <c r="BB109" i="22"/>
  <c r="BC109" i="22"/>
  <c r="BD109" i="22"/>
  <c r="BE109" i="22"/>
  <c r="BF109" i="22"/>
  <c r="BG109" i="22"/>
  <c r="BH109" i="22"/>
  <c r="BI109" i="22"/>
  <c r="BJ109" i="22"/>
  <c r="BK109" i="22"/>
  <c r="BL109" i="22"/>
  <c r="BM109" i="22"/>
  <c r="BN109" i="22"/>
  <c r="BO109" i="22"/>
  <c r="BP109" i="22"/>
  <c r="BQ109" i="22"/>
  <c r="BR109" i="22"/>
  <c r="BS109" i="22"/>
  <c r="BT109" i="22"/>
  <c r="BU109" i="22"/>
  <c r="BV109" i="22"/>
  <c r="BW109" i="22"/>
  <c r="BX109" i="22"/>
  <c r="BY109" i="22"/>
  <c r="BZ109" i="22"/>
  <c r="CA109" i="22"/>
  <c r="CB109" i="22"/>
  <c r="CC109" i="22"/>
  <c r="CD109" i="22"/>
  <c r="CE109" i="22"/>
  <c r="CF109" i="22"/>
  <c r="CG109" i="22"/>
  <c r="CH109" i="22"/>
  <c r="CI109" i="22"/>
  <c r="CJ109" i="22"/>
  <c r="CK109" i="22"/>
  <c r="CL109" i="22"/>
  <c r="CM109" i="22"/>
  <c r="CN109" i="22"/>
  <c r="CO109" i="22"/>
  <c r="CP109" i="22"/>
  <c r="CQ109" i="22"/>
  <c r="CR109" i="22"/>
  <c r="CS109" i="22"/>
  <c r="CT109" i="22"/>
  <c r="CU109" i="22"/>
  <c r="CV109" i="22"/>
  <c r="CW109" i="22"/>
  <c r="CX109" i="22"/>
  <c r="CY109" i="22"/>
  <c r="CZ109" i="22"/>
  <c r="DA109" i="22"/>
  <c r="DB109" i="22"/>
  <c r="DC109" i="22"/>
  <c r="DD109" i="22"/>
  <c r="DE109" i="22"/>
  <c r="DF109" i="22"/>
  <c r="DG109" i="22"/>
  <c r="DH109" i="22"/>
  <c r="DI109" i="22"/>
  <c r="DJ109" i="22"/>
  <c r="DK109" i="22"/>
  <c r="DL109" i="22"/>
  <c r="DM109" i="22"/>
  <c r="DN109" i="22"/>
  <c r="DO109" i="22"/>
  <c r="DP109" i="22"/>
  <c r="DQ109" i="22"/>
  <c r="DR109" i="22"/>
  <c r="DS109" i="22"/>
  <c r="DT109" i="22"/>
  <c r="DU109" i="22"/>
  <c r="DV109" i="22"/>
  <c r="DW109" i="22"/>
  <c r="DX109" i="22"/>
  <c r="DY109" i="22"/>
  <c r="DZ109" i="22"/>
  <c r="EA109" i="22"/>
  <c r="EB109" i="22"/>
  <c r="EC109" i="22"/>
  <c r="ED109" i="22"/>
  <c r="EE109" i="22"/>
  <c r="EF109" i="22"/>
  <c r="EG109" i="22"/>
  <c r="EH109" i="22"/>
  <c r="EI109" i="22"/>
  <c r="EJ109" i="22"/>
  <c r="EK109" i="22"/>
  <c r="EL109" i="22"/>
  <c r="EM109" i="22"/>
  <c r="EN109" i="22"/>
  <c r="EO109" i="22"/>
  <c r="EP109" i="22"/>
  <c r="EQ109" i="22"/>
  <c r="ER109" i="22"/>
  <c r="ES109" i="22"/>
  <c r="ET109" i="22"/>
  <c r="EU109" i="22"/>
  <c r="EV109" i="22"/>
  <c r="EW109" i="22"/>
  <c r="EX109" i="22"/>
  <c r="EY109" i="22"/>
  <c r="EZ109" i="22"/>
  <c r="FA109" i="22"/>
  <c r="FB109" i="22"/>
  <c r="FC109" i="22"/>
  <c r="FD109" i="22"/>
  <c r="FE109" i="22"/>
  <c r="FF109" i="22"/>
  <c r="FG109" i="22"/>
  <c r="FH109" i="22"/>
  <c r="FI109" i="22"/>
  <c r="FJ109" i="22"/>
  <c r="FK109" i="22"/>
  <c r="FL109" i="22"/>
  <c r="FM109" i="22"/>
  <c r="FN109" i="22"/>
  <c r="FO109" i="22"/>
  <c r="FP109" i="22"/>
  <c r="FQ109" i="22"/>
  <c r="FR109" i="22"/>
  <c r="FS109" i="22"/>
  <c r="FT109" i="22"/>
  <c r="FU109" i="22"/>
  <c r="FV109" i="22"/>
  <c r="FW109" i="22"/>
  <c r="FX109" i="22"/>
  <c r="FY109" i="22"/>
  <c r="FZ109" i="22"/>
  <c r="GA109" i="22"/>
  <c r="GB109" i="22"/>
  <c r="GC109" i="22"/>
  <c r="GD109" i="22"/>
  <c r="GE109" i="22"/>
  <c r="GF109" i="22"/>
  <c r="GG109" i="22"/>
  <c r="GH109" i="22"/>
  <c r="GI109" i="22"/>
  <c r="GJ109" i="22"/>
  <c r="GK109" i="22"/>
  <c r="GL109" i="22"/>
  <c r="GM109" i="22"/>
  <c r="GN109" i="22"/>
  <c r="GO109" i="22"/>
  <c r="GP109" i="22"/>
  <c r="GQ109" i="22"/>
  <c r="GR109" i="22"/>
  <c r="GS109" i="22"/>
  <c r="GT109" i="22"/>
  <c r="GU109" i="22"/>
  <c r="GV109" i="22"/>
  <c r="GW109" i="22"/>
  <c r="GX109" i="22"/>
  <c r="GY109" i="22"/>
  <c r="GZ109" i="22"/>
  <c r="HA109" i="22"/>
  <c r="HB109" i="22"/>
  <c r="HC109" i="22"/>
  <c r="HD109" i="22"/>
  <c r="HE109" i="22"/>
  <c r="HF109" i="22"/>
  <c r="HG109" i="22"/>
  <c r="HH109" i="22"/>
  <c r="HI109" i="22"/>
  <c r="HJ109" i="22"/>
  <c r="HK109" i="22"/>
  <c r="HL109" i="22"/>
  <c r="HM109" i="22"/>
  <c r="HN109" i="22"/>
  <c r="HO109" i="22"/>
  <c r="HP109" i="22"/>
  <c r="HQ109" i="22"/>
  <c r="HR109" i="22"/>
  <c r="HS109" i="22"/>
  <c r="HT109" i="22"/>
  <c r="HU109" i="22"/>
  <c r="HV109" i="22"/>
  <c r="HW109" i="22"/>
  <c r="HX109" i="22"/>
  <c r="HY109" i="22"/>
  <c r="HZ109" i="22"/>
  <c r="IA109" i="22"/>
  <c r="IB109" i="22"/>
  <c r="IC109" i="22"/>
  <c r="ID109" i="22"/>
  <c r="IE109" i="22"/>
  <c r="IF109" i="22"/>
  <c r="IG109" i="22"/>
  <c r="IH109" i="22"/>
  <c r="II109" i="22"/>
  <c r="IJ109" i="22"/>
  <c r="IK109" i="22"/>
  <c r="IL109" i="22"/>
  <c r="IM109" i="22"/>
  <c r="IN109" i="22"/>
  <c r="IO109" i="22"/>
  <c r="IP109" i="22"/>
  <c r="IQ109" i="22"/>
  <c r="IR109" i="22"/>
  <c r="IS109" i="22"/>
  <c r="IT109" i="22"/>
  <c r="IU109" i="22"/>
  <c r="IV109" i="22"/>
  <c r="G110" i="22"/>
  <c r="H110" i="22"/>
  <c r="I110" i="22"/>
  <c r="J110" i="22"/>
  <c r="K110" i="22"/>
  <c r="L110" i="22"/>
  <c r="M110" i="22"/>
  <c r="N110" i="22"/>
  <c r="O110" i="22"/>
  <c r="P110" i="22"/>
  <c r="Q110" i="22"/>
  <c r="R110" i="22"/>
  <c r="S110" i="22"/>
  <c r="T110" i="22"/>
  <c r="U110" i="22"/>
  <c r="V110" i="22"/>
  <c r="W110" i="22"/>
  <c r="X110" i="22"/>
  <c r="Y110" i="22"/>
  <c r="Z110" i="22"/>
  <c r="AA110" i="22"/>
  <c r="AB110" i="22"/>
  <c r="AC110" i="22"/>
  <c r="AD110" i="22"/>
  <c r="AE110" i="22"/>
  <c r="AF110" i="22"/>
  <c r="AG110" i="22"/>
  <c r="AH110" i="22"/>
  <c r="AI110" i="22"/>
  <c r="AJ110" i="22"/>
  <c r="AK110" i="22"/>
  <c r="AL110" i="22"/>
  <c r="AM110" i="22"/>
  <c r="AN110" i="22"/>
  <c r="AO110" i="22"/>
  <c r="AP110" i="22"/>
  <c r="AQ110" i="22"/>
  <c r="AR110" i="22"/>
  <c r="AS110" i="22"/>
  <c r="AT110" i="22"/>
  <c r="AU110" i="22"/>
  <c r="AV110" i="22"/>
  <c r="AW110" i="22"/>
  <c r="AX110" i="22"/>
  <c r="AY110" i="22"/>
  <c r="AZ110" i="22"/>
  <c r="BA110" i="22"/>
  <c r="BB110" i="22"/>
  <c r="BC110" i="22"/>
  <c r="BD110" i="22"/>
  <c r="BE110" i="22"/>
  <c r="BF110" i="22"/>
  <c r="BG110" i="22"/>
  <c r="BH110" i="22"/>
  <c r="BI110" i="22"/>
  <c r="BJ110" i="22"/>
  <c r="BK110" i="22"/>
  <c r="BL110" i="22"/>
  <c r="BM110" i="22"/>
  <c r="BN110" i="22"/>
  <c r="BO110" i="22"/>
  <c r="BP110" i="22"/>
  <c r="BQ110" i="22"/>
  <c r="BR110" i="22"/>
  <c r="BS110" i="22"/>
  <c r="BT110" i="22"/>
  <c r="BU110" i="22"/>
  <c r="BV110" i="22"/>
  <c r="BW110" i="22"/>
  <c r="BX110" i="22"/>
  <c r="BY110" i="22"/>
  <c r="BZ110" i="22"/>
  <c r="CA110" i="22"/>
  <c r="CB110" i="22"/>
  <c r="CC110" i="22"/>
  <c r="CD110" i="22"/>
  <c r="CE110" i="22"/>
  <c r="CF110" i="22"/>
  <c r="CG110" i="22"/>
  <c r="CH110" i="22"/>
  <c r="CI110" i="22"/>
  <c r="CJ110" i="22"/>
  <c r="CK110" i="22"/>
  <c r="CL110" i="22"/>
  <c r="CM110" i="22"/>
  <c r="CN110" i="22"/>
  <c r="CO110" i="22"/>
  <c r="CP110" i="22"/>
  <c r="CQ110" i="22"/>
  <c r="CR110" i="22"/>
  <c r="CS110" i="22"/>
  <c r="CT110" i="22"/>
  <c r="CU110" i="22"/>
  <c r="CV110" i="22"/>
  <c r="CW110" i="22"/>
  <c r="CX110" i="22"/>
  <c r="CY110" i="22"/>
  <c r="CZ110" i="22"/>
  <c r="DA110" i="22"/>
  <c r="DB110" i="22"/>
  <c r="DC110" i="22"/>
  <c r="DD110" i="22"/>
  <c r="DE110" i="22"/>
  <c r="DF110" i="22"/>
  <c r="DG110" i="22"/>
  <c r="DH110" i="22"/>
  <c r="DI110" i="22"/>
  <c r="DJ110" i="22"/>
  <c r="DK110" i="22"/>
  <c r="DL110" i="22"/>
  <c r="DM110" i="22"/>
  <c r="DN110" i="22"/>
  <c r="DO110" i="22"/>
  <c r="DP110" i="22"/>
  <c r="DQ110" i="22"/>
  <c r="DR110" i="22"/>
  <c r="DS110" i="22"/>
  <c r="DT110" i="22"/>
  <c r="DU110" i="22"/>
  <c r="DV110" i="22"/>
  <c r="DW110" i="22"/>
  <c r="DX110" i="22"/>
  <c r="DY110" i="22"/>
  <c r="DZ110" i="22"/>
  <c r="EA110" i="22"/>
  <c r="EB110" i="22"/>
  <c r="EC110" i="22"/>
  <c r="ED110" i="22"/>
  <c r="EE110" i="22"/>
  <c r="EF110" i="22"/>
  <c r="EG110" i="22"/>
  <c r="EH110" i="22"/>
  <c r="EI110" i="22"/>
  <c r="EJ110" i="22"/>
  <c r="EK110" i="22"/>
  <c r="EL110" i="22"/>
  <c r="EM110" i="22"/>
  <c r="EN110" i="22"/>
  <c r="EO110" i="22"/>
  <c r="EP110" i="22"/>
  <c r="EQ110" i="22"/>
  <c r="ER110" i="22"/>
  <c r="ES110" i="22"/>
  <c r="ET110" i="22"/>
  <c r="EU110" i="22"/>
  <c r="EV110" i="22"/>
  <c r="EW110" i="22"/>
  <c r="EX110" i="22"/>
  <c r="EY110" i="22"/>
  <c r="EZ110" i="22"/>
  <c r="FA110" i="22"/>
  <c r="FB110" i="22"/>
  <c r="FC110" i="22"/>
  <c r="FD110" i="22"/>
  <c r="FE110" i="22"/>
  <c r="FF110" i="22"/>
  <c r="FG110" i="22"/>
  <c r="FH110" i="22"/>
  <c r="FI110" i="22"/>
  <c r="FJ110" i="22"/>
  <c r="FK110" i="22"/>
  <c r="FL110" i="22"/>
  <c r="FM110" i="22"/>
  <c r="FN110" i="22"/>
  <c r="FO110" i="22"/>
  <c r="FP110" i="22"/>
  <c r="FQ110" i="22"/>
  <c r="FR110" i="22"/>
  <c r="FS110" i="22"/>
  <c r="FT110" i="22"/>
  <c r="FU110" i="22"/>
  <c r="FV110" i="22"/>
  <c r="FW110" i="22"/>
  <c r="FX110" i="22"/>
  <c r="FY110" i="22"/>
  <c r="FZ110" i="22"/>
  <c r="GA110" i="22"/>
  <c r="GB110" i="22"/>
  <c r="GC110" i="22"/>
  <c r="GD110" i="22"/>
  <c r="GE110" i="22"/>
  <c r="GF110" i="22"/>
  <c r="GG110" i="22"/>
  <c r="GH110" i="22"/>
  <c r="GI110" i="22"/>
  <c r="GJ110" i="22"/>
  <c r="GK110" i="22"/>
  <c r="GL110" i="22"/>
  <c r="GM110" i="22"/>
  <c r="GN110" i="22"/>
  <c r="GO110" i="22"/>
  <c r="GP110" i="22"/>
  <c r="GQ110" i="22"/>
  <c r="GR110" i="22"/>
  <c r="GS110" i="22"/>
  <c r="GT110" i="22"/>
  <c r="GU110" i="22"/>
  <c r="GV110" i="22"/>
  <c r="GW110" i="22"/>
  <c r="GX110" i="22"/>
  <c r="GY110" i="22"/>
  <c r="GZ110" i="22"/>
  <c r="HA110" i="22"/>
  <c r="HB110" i="22"/>
  <c r="HC110" i="22"/>
  <c r="HD110" i="22"/>
  <c r="HE110" i="22"/>
  <c r="HF110" i="22"/>
  <c r="HG110" i="22"/>
  <c r="HH110" i="22"/>
  <c r="HI110" i="22"/>
  <c r="HJ110" i="22"/>
  <c r="HK110" i="22"/>
  <c r="HL110" i="22"/>
  <c r="HM110" i="22"/>
  <c r="HN110" i="22"/>
  <c r="HO110" i="22"/>
  <c r="HP110" i="22"/>
  <c r="HQ110" i="22"/>
  <c r="HR110" i="22"/>
  <c r="HS110" i="22"/>
  <c r="HT110" i="22"/>
  <c r="HU110" i="22"/>
  <c r="HV110" i="22"/>
  <c r="HW110" i="22"/>
  <c r="HX110" i="22"/>
  <c r="HY110" i="22"/>
  <c r="HZ110" i="22"/>
  <c r="IA110" i="22"/>
  <c r="IB110" i="22"/>
  <c r="IC110" i="22"/>
  <c r="ID110" i="22"/>
  <c r="IE110" i="22"/>
  <c r="IF110" i="22"/>
  <c r="IG110" i="22"/>
  <c r="IH110" i="22"/>
  <c r="II110" i="22"/>
  <c r="IJ110" i="22"/>
  <c r="IK110" i="22"/>
  <c r="IL110" i="22"/>
  <c r="IM110" i="22"/>
  <c r="IN110" i="22"/>
  <c r="IO110" i="22"/>
  <c r="IP110" i="22"/>
  <c r="IQ110" i="22"/>
  <c r="IR110" i="22"/>
  <c r="IS110" i="22"/>
  <c r="IT110" i="22"/>
  <c r="IU110" i="22"/>
  <c r="IV110" i="22"/>
  <c r="G111" i="22"/>
  <c r="H111" i="22"/>
  <c r="I111" i="22"/>
  <c r="J111" i="22"/>
  <c r="K111" i="22"/>
  <c r="L111" i="22"/>
  <c r="M111" i="22"/>
  <c r="N111" i="22"/>
  <c r="O111" i="22"/>
  <c r="P111" i="22"/>
  <c r="Q111" i="22"/>
  <c r="R111" i="22"/>
  <c r="S111" i="22"/>
  <c r="T111" i="22"/>
  <c r="U111" i="22"/>
  <c r="V111" i="22"/>
  <c r="W111" i="22"/>
  <c r="X111" i="22"/>
  <c r="Y111" i="22"/>
  <c r="Z111" i="22"/>
  <c r="AA111" i="22"/>
  <c r="AB111" i="22"/>
  <c r="AC111" i="22"/>
  <c r="AD111" i="22"/>
  <c r="AE111" i="22"/>
  <c r="AF111" i="22"/>
  <c r="AG111" i="22"/>
  <c r="AH111" i="22"/>
  <c r="AI111" i="22"/>
  <c r="AJ111" i="22"/>
  <c r="AK111" i="22"/>
  <c r="AL111" i="22"/>
  <c r="AM111" i="22"/>
  <c r="AN111" i="22"/>
  <c r="AO111" i="22"/>
  <c r="AP111" i="22"/>
  <c r="AQ111" i="22"/>
  <c r="AR111" i="22"/>
  <c r="AS111" i="22"/>
  <c r="AT111" i="22"/>
  <c r="AU111" i="22"/>
  <c r="AV111" i="22"/>
  <c r="AW111" i="22"/>
  <c r="AX111" i="22"/>
  <c r="AY111" i="22"/>
  <c r="AZ111" i="22"/>
  <c r="BA111" i="22"/>
  <c r="BB111" i="22"/>
  <c r="BC111" i="22"/>
  <c r="BD111" i="22"/>
  <c r="BE111" i="22"/>
  <c r="BF111" i="22"/>
  <c r="BG111" i="22"/>
  <c r="BH111" i="22"/>
  <c r="BI111" i="22"/>
  <c r="BJ111" i="22"/>
  <c r="BK111" i="22"/>
  <c r="BL111" i="22"/>
  <c r="BM111" i="22"/>
  <c r="BN111" i="22"/>
  <c r="BO111" i="22"/>
  <c r="BP111" i="22"/>
  <c r="BQ111" i="22"/>
  <c r="BR111" i="22"/>
  <c r="BS111" i="22"/>
  <c r="BT111" i="22"/>
  <c r="BU111" i="22"/>
  <c r="BV111" i="22"/>
  <c r="BW111" i="22"/>
  <c r="BX111" i="22"/>
  <c r="BY111" i="22"/>
  <c r="BZ111" i="22"/>
  <c r="CA111" i="22"/>
  <c r="CB111" i="22"/>
  <c r="CC111" i="22"/>
  <c r="CD111" i="22"/>
  <c r="CE111" i="22"/>
  <c r="CF111" i="22"/>
  <c r="CG111" i="22"/>
  <c r="CH111" i="22"/>
  <c r="CI111" i="22"/>
  <c r="CJ111" i="22"/>
  <c r="CK111" i="22"/>
  <c r="CL111" i="22"/>
  <c r="CM111" i="22"/>
  <c r="CN111" i="22"/>
  <c r="CO111" i="22"/>
  <c r="CP111" i="22"/>
  <c r="CQ111" i="22"/>
  <c r="CR111" i="22"/>
  <c r="CS111" i="22"/>
  <c r="CT111" i="22"/>
  <c r="CU111" i="22"/>
  <c r="CV111" i="22"/>
  <c r="CW111" i="22"/>
  <c r="CX111" i="22"/>
  <c r="CY111" i="22"/>
  <c r="CZ111" i="22"/>
  <c r="DA111" i="22"/>
  <c r="DB111" i="22"/>
  <c r="DC111" i="22"/>
  <c r="DD111" i="22"/>
  <c r="DE111" i="22"/>
  <c r="DF111" i="22"/>
  <c r="DG111" i="22"/>
  <c r="DH111" i="22"/>
  <c r="DI111" i="22"/>
  <c r="DJ111" i="22"/>
  <c r="DK111" i="22"/>
  <c r="DL111" i="22"/>
  <c r="DM111" i="22"/>
  <c r="DN111" i="22"/>
  <c r="DO111" i="22"/>
  <c r="DP111" i="22"/>
  <c r="DQ111" i="22"/>
  <c r="DR111" i="22"/>
  <c r="DS111" i="22"/>
  <c r="DT111" i="22"/>
  <c r="DU111" i="22"/>
  <c r="DV111" i="22"/>
  <c r="DW111" i="22"/>
  <c r="DX111" i="22"/>
  <c r="DY111" i="22"/>
  <c r="DZ111" i="22"/>
  <c r="EA111" i="22"/>
  <c r="EB111" i="22"/>
  <c r="EC111" i="22"/>
  <c r="ED111" i="22"/>
  <c r="EE111" i="22"/>
  <c r="EF111" i="22"/>
  <c r="EG111" i="22"/>
  <c r="EH111" i="22"/>
  <c r="EI111" i="22"/>
  <c r="EJ111" i="22"/>
  <c r="EK111" i="22"/>
  <c r="EL111" i="22"/>
  <c r="EM111" i="22"/>
  <c r="EN111" i="22"/>
  <c r="EO111" i="22"/>
  <c r="EP111" i="22"/>
  <c r="EQ111" i="22"/>
  <c r="ER111" i="22"/>
  <c r="ES111" i="22"/>
  <c r="ET111" i="22"/>
  <c r="EU111" i="22"/>
  <c r="EV111" i="22"/>
  <c r="EW111" i="22"/>
  <c r="EX111" i="22"/>
  <c r="EY111" i="22"/>
  <c r="EZ111" i="22"/>
  <c r="FA111" i="22"/>
  <c r="FB111" i="22"/>
  <c r="FC111" i="22"/>
  <c r="FD111" i="22"/>
  <c r="FE111" i="22"/>
  <c r="FF111" i="22"/>
  <c r="FG111" i="22"/>
  <c r="FH111" i="22"/>
  <c r="FI111" i="22"/>
  <c r="FJ111" i="22"/>
  <c r="FK111" i="22"/>
  <c r="FL111" i="22"/>
  <c r="FM111" i="22"/>
  <c r="FN111" i="22"/>
  <c r="FO111" i="22"/>
  <c r="FP111" i="22"/>
  <c r="FQ111" i="22"/>
  <c r="FR111" i="22"/>
  <c r="FS111" i="22"/>
  <c r="FT111" i="22"/>
  <c r="FU111" i="22"/>
  <c r="FV111" i="22"/>
  <c r="FW111" i="22"/>
  <c r="FX111" i="22"/>
  <c r="FY111" i="22"/>
  <c r="FZ111" i="22"/>
  <c r="GA111" i="22"/>
  <c r="GB111" i="22"/>
  <c r="GC111" i="22"/>
  <c r="GD111" i="22"/>
  <c r="GE111" i="22"/>
  <c r="GF111" i="22"/>
  <c r="GG111" i="22"/>
  <c r="GH111" i="22"/>
  <c r="GI111" i="22"/>
  <c r="GJ111" i="22"/>
  <c r="GK111" i="22"/>
  <c r="GL111" i="22"/>
  <c r="GM111" i="22"/>
  <c r="GN111" i="22"/>
  <c r="GO111" i="22"/>
  <c r="GP111" i="22"/>
  <c r="GQ111" i="22"/>
  <c r="GR111" i="22"/>
  <c r="GS111" i="22"/>
  <c r="GT111" i="22"/>
  <c r="GU111" i="22"/>
  <c r="GV111" i="22"/>
  <c r="GW111" i="22"/>
  <c r="GX111" i="22"/>
  <c r="GY111" i="22"/>
  <c r="GZ111" i="22"/>
  <c r="HA111" i="22"/>
  <c r="HB111" i="22"/>
  <c r="HC111" i="22"/>
  <c r="HD111" i="22"/>
  <c r="HE111" i="22"/>
  <c r="HF111" i="22"/>
  <c r="HG111" i="22"/>
  <c r="HH111" i="22"/>
  <c r="HI111" i="22"/>
  <c r="HJ111" i="22"/>
  <c r="HK111" i="22"/>
  <c r="HL111" i="22"/>
  <c r="HM111" i="22"/>
  <c r="HN111" i="22"/>
  <c r="HO111" i="22"/>
  <c r="HP111" i="22"/>
  <c r="HQ111" i="22"/>
  <c r="HR111" i="22"/>
  <c r="HS111" i="22"/>
  <c r="HT111" i="22"/>
  <c r="HU111" i="22"/>
  <c r="HV111" i="22"/>
  <c r="HW111" i="22"/>
  <c r="HW147" i="22" s="1"/>
  <c r="HX111" i="22"/>
  <c r="HY111" i="22"/>
  <c r="HZ111" i="22"/>
  <c r="IA111" i="22"/>
  <c r="IB111" i="22"/>
  <c r="IC111" i="22"/>
  <c r="ID111" i="22"/>
  <c r="IE111" i="22"/>
  <c r="IF111" i="22"/>
  <c r="IG111" i="22"/>
  <c r="IH111" i="22"/>
  <c r="II111" i="22"/>
  <c r="IJ111" i="22"/>
  <c r="IK111" i="22"/>
  <c r="IL111" i="22"/>
  <c r="IM111" i="22"/>
  <c r="IN111" i="22"/>
  <c r="IO111" i="22"/>
  <c r="IP111" i="22"/>
  <c r="IQ111" i="22"/>
  <c r="IR111" i="22"/>
  <c r="IS111" i="22"/>
  <c r="IT111" i="22"/>
  <c r="IU111" i="22"/>
  <c r="IV111" i="22"/>
  <c r="G112" i="22"/>
  <c r="H112" i="22"/>
  <c r="I112" i="22"/>
  <c r="J112" i="22"/>
  <c r="K112" i="22"/>
  <c r="L112" i="22"/>
  <c r="M112" i="22"/>
  <c r="N112" i="22"/>
  <c r="O112" i="22"/>
  <c r="P112" i="22"/>
  <c r="Q112" i="22"/>
  <c r="R112" i="22"/>
  <c r="S112" i="22"/>
  <c r="T112" i="22"/>
  <c r="U112" i="22"/>
  <c r="V112" i="22"/>
  <c r="W112" i="22"/>
  <c r="X112" i="22"/>
  <c r="Y112" i="22"/>
  <c r="Z112" i="22"/>
  <c r="AA112" i="22"/>
  <c r="AB112" i="22"/>
  <c r="AC112" i="22"/>
  <c r="AD112" i="22"/>
  <c r="AE112" i="22"/>
  <c r="AF112" i="22"/>
  <c r="AG112" i="22"/>
  <c r="AH112" i="22"/>
  <c r="AI112" i="22"/>
  <c r="AJ112" i="22"/>
  <c r="AK112" i="22"/>
  <c r="AL112" i="22"/>
  <c r="AM112" i="22"/>
  <c r="AN112" i="22"/>
  <c r="AO112" i="22"/>
  <c r="AP112" i="22"/>
  <c r="AQ112" i="22"/>
  <c r="AR112" i="22"/>
  <c r="AS112" i="22"/>
  <c r="AT112" i="22"/>
  <c r="AU112" i="22"/>
  <c r="AV112" i="22"/>
  <c r="AW112" i="22"/>
  <c r="AX112" i="22"/>
  <c r="AY112" i="22"/>
  <c r="AZ112" i="22"/>
  <c r="BA112" i="22"/>
  <c r="BB112" i="22"/>
  <c r="BC112" i="22"/>
  <c r="BD112" i="22"/>
  <c r="BE112" i="22"/>
  <c r="BF112" i="22"/>
  <c r="BG112" i="22"/>
  <c r="BH112" i="22"/>
  <c r="BI112" i="22"/>
  <c r="BJ112" i="22"/>
  <c r="BK112" i="22"/>
  <c r="BL112" i="22"/>
  <c r="BM112" i="22"/>
  <c r="BN112" i="22"/>
  <c r="BO112" i="22"/>
  <c r="BP112" i="22"/>
  <c r="BQ112" i="22"/>
  <c r="BR112" i="22"/>
  <c r="BS112" i="22"/>
  <c r="BT112" i="22"/>
  <c r="BU112" i="22"/>
  <c r="BV112" i="22"/>
  <c r="BW112" i="22"/>
  <c r="BX112" i="22"/>
  <c r="BY112" i="22"/>
  <c r="BZ112" i="22"/>
  <c r="CA112" i="22"/>
  <c r="CB112" i="22"/>
  <c r="CC112" i="22"/>
  <c r="CD112" i="22"/>
  <c r="CE112" i="22"/>
  <c r="CF112" i="22"/>
  <c r="CG112" i="22"/>
  <c r="CH112" i="22"/>
  <c r="CI112" i="22"/>
  <c r="CJ112" i="22"/>
  <c r="CK112" i="22"/>
  <c r="CL112" i="22"/>
  <c r="CM112" i="22"/>
  <c r="CN112" i="22"/>
  <c r="CO112" i="22"/>
  <c r="CP112" i="22"/>
  <c r="CQ112" i="22"/>
  <c r="CR112" i="22"/>
  <c r="CS112" i="22"/>
  <c r="CT112" i="22"/>
  <c r="CU112" i="22"/>
  <c r="CV112" i="22"/>
  <c r="CW112" i="22"/>
  <c r="CX112" i="22"/>
  <c r="CY112" i="22"/>
  <c r="CZ112" i="22"/>
  <c r="DA112" i="22"/>
  <c r="DB112" i="22"/>
  <c r="DC112" i="22"/>
  <c r="DD112" i="22"/>
  <c r="DE112" i="22"/>
  <c r="DF112" i="22"/>
  <c r="DG112" i="22"/>
  <c r="DH112" i="22"/>
  <c r="DI112" i="22"/>
  <c r="DJ112" i="22"/>
  <c r="DK112" i="22"/>
  <c r="DL112" i="22"/>
  <c r="DM112" i="22"/>
  <c r="DN112" i="22"/>
  <c r="DO112" i="22"/>
  <c r="DP112" i="22"/>
  <c r="DQ112" i="22"/>
  <c r="DR112" i="22"/>
  <c r="DS112" i="22"/>
  <c r="DT112" i="22"/>
  <c r="DU112" i="22"/>
  <c r="DV112" i="22"/>
  <c r="DW112" i="22"/>
  <c r="DX112" i="22"/>
  <c r="DY112" i="22"/>
  <c r="DZ112" i="22"/>
  <c r="EA112" i="22"/>
  <c r="EB112" i="22"/>
  <c r="EC112" i="22"/>
  <c r="ED112" i="22"/>
  <c r="EE112" i="22"/>
  <c r="EF112" i="22"/>
  <c r="EG112" i="22"/>
  <c r="EH112" i="22"/>
  <c r="EI112" i="22"/>
  <c r="EJ112" i="22"/>
  <c r="EK112" i="22"/>
  <c r="EL112" i="22"/>
  <c r="EM112" i="22"/>
  <c r="EN112" i="22"/>
  <c r="EO112" i="22"/>
  <c r="EP112" i="22"/>
  <c r="EQ112" i="22"/>
  <c r="ER112" i="22"/>
  <c r="ES112" i="22"/>
  <c r="ET112" i="22"/>
  <c r="EU112" i="22"/>
  <c r="EV112" i="22"/>
  <c r="EW112" i="22"/>
  <c r="EX112" i="22"/>
  <c r="EY112" i="22"/>
  <c r="EZ112" i="22"/>
  <c r="FA112" i="22"/>
  <c r="FB112" i="22"/>
  <c r="FC112" i="22"/>
  <c r="FD112" i="22"/>
  <c r="FE112" i="22"/>
  <c r="FF112" i="22"/>
  <c r="FG112" i="22"/>
  <c r="FH112" i="22"/>
  <c r="FI112" i="22"/>
  <c r="FJ112" i="22"/>
  <c r="FK112" i="22"/>
  <c r="FL112" i="22"/>
  <c r="FM112" i="22"/>
  <c r="FN112" i="22"/>
  <c r="FO112" i="22"/>
  <c r="FP112" i="22"/>
  <c r="FQ112" i="22"/>
  <c r="FR112" i="22"/>
  <c r="FS112" i="22"/>
  <c r="FT112" i="22"/>
  <c r="FU112" i="22"/>
  <c r="FV112" i="22"/>
  <c r="FW112" i="22"/>
  <c r="FX112" i="22"/>
  <c r="FY112" i="22"/>
  <c r="FZ112" i="22"/>
  <c r="GA112" i="22"/>
  <c r="GB112" i="22"/>
  <c r="GC112" i="22"/>
  <c r="GD112" i="22"/>
  <c r="GE112" i="22"/>
  <c r="GF112" i="22"/>
  <c r="GG112" i="22"/>
  <c r="GH112" i="22"/>
  <c r="GI112" i="22"/>
  <c r="GJ112" i="22"/>
  <c r="GK112" i="22"/>
  <c r="GL112" i="22"/>
  <c r="GM112" i="22"/>
  <c r="GN112" i="22"/>
  <c r="GO112" i="22"/>
  <c r="GP112" i="22"/>
  <c r="GQ112" i="22"/>
  <c r="GR112" i="22"/>
  <c r="GS112" i="22"/>
  <c r="GT112" i="22"/>
  <c r="GU112" i="22"/>
  <c r="GV112" i="22"/>
  <c r="GW112" i="22"/>
  <c r="GX112" i="22"/>
  <c r="GY112" i="22"/>
  <c r="GZ112" i="22"/>
  <c r="HA112" i="22"/>
  <c r="HB112" i="22"/>
  <c r="HC112" i="22"/>
  <c r="HD112" i="22"/>
  <c r="HE112" i="22"/>
  <c r="HF112" i="22"/>
  <c r="HG112" i="22"/>
  <c r="HH112" i="22"/>
  <c r="HI112" i="22"/>
  <c r="HJ112" i="22"/>
  <c r="HK112" i="22"/>
  <c r="HL112" i="22"/>
  <c r="HM112" i="22"/>
  <c r="HN112" i="22"/>
  <c r="HO112" i="22"/>
  <c r="HP112" i="22"/>
  <c r="HQ112" i="22"/>
  <c r="HR112" i="22"/>
  <c r="HS112" i="22"/>
  <c r="HT112" i="22"/>
  <c r="HU112" i="22"/>
  <c r="HV112" i="22"/>
  <c r="HW112" i="22"/>
  <c r="HX112" i="22"/>
  <c r="HY112" i="22"/>
  <c r="HZ112" i="22"/>
  <c r="IA112" i="22"/>
  <c r="IB112" i="22"/>
  <c r="IC112" i="22"/>
  <c r="ID112" i="22"/>
  <c r="IE112" i="22"/>
  <c r="IF112" i="22"/>
  <c r="IG112" i="22"/>
  <c r="IH112" i="22"/>
  <c r="II112" i="22"/>
  <c r="IJ112" i="22"/>
  <c r="IK112" i="22"/>
  <c r="IL112" i="22"/>
  <c r="IM112" i="22"/>
  <c r="IN112" i="22"/>
  <c r="IO112" i="22"/>
  <c r="IP112" i="22"/>
  <c r="IQ112" i="22"/>
  <c r="IR112" i="22"/>
  <c r="IS112" i="22"/>
  <c r="IT112" i="22"/>
  <c r="IU112" i="22"/>
  <c r="IV112" i="22"/>
  <c r="G113" i="22"/>
  <c r="H113" i="22"/>
  <c r="I113" i="22"/>
  <c r="J113" i="22"/>
  <c r="K113" i="22"/>
  <c r="L113" i="22"/>
  <c r="M113" i="22"/>
  <c r="N113" i="22"/>
  <c r="O113" i="22"/>
  <c r="P113" i="22"/>
  <c r="Q113" i="22"/>
  <c r="R113" i="22"/>
  <c r="S113" i="22"/>
  <c r="T113" i="22"/>
  <c r="U113" i="22"/>
  <c r="V113" i="22"/>
  <c r="W113" i="22"/>
  <c r="X113" i="22"/>
  <c r="Y113" i="22"/>
  <c r="Z113" i="22"/>
  <c r="AA113" i="22"/>
  <c r="AB113" i="22"/>
  <c r="AC113" i="22"/>
  <c r="AD113" i="22"/>
  <c r="AE113" i="22"/>
  <c r="AF113" i="22"/>
  <c r="AG113" i="22"/>
  <c r="AH113" i="22"/>
  <c r="AI113" i="22"/>
  <c r="AJ113" i="22"/>
  <c r="AK113" i="22"/>
  <c r="AL113" i="22"/>
  <c r="AM113" i="22"/>
  <c r="AN113" i="22"/>
  <c r="AO113" i="22"/>
  <c r="AP113" i="22"/>
  <c r="AQ113" i="22"/>
  <c r="AR113" i="22"/>
  <c r="AS113" i="22"/>
  <c r="AT113" i="22"/>
  <c r="AU113" i="22"/>
  <c r="AV113" i="22"/>
  <c r="AW113" i="22"/>
  <c r="AX113" i="22"/>
  <c r="AY113" i="22"/>
  <c r="AZ113" i="22"/>
  <c r="BA113" i="22"/>
  <c r="BB113" i="22"/>
  <c r="BC113" i="22"/>
  <c r="BD113" i="22"/>
  <c r="BE113" i="22"/>
  <c r="BF113" i="22"/>
  <c r="BG113" i="22"/>
  <c r="BH113" i="22"/>
  <c r="BI113" i="22"/>
  <c r="BJ113" i="22"/>
  <c r="BK113" i="22"/>
  <c r="BL113" i="22"/>
  <c r="BM113" i="22"/>
  <c r="BN113" i="22"/>
  <c r="BO113" i="22"/>
  <c r="BP113" i="22"/>
  <c r="BQ113" i="22"/>
  <c r="BR113" i="22"/>
  <c r="BS113" i="22"/>
  <c r="BT113" i="22"/>
  <c r="BU113" i="22"/>
  <c r="BV113" i="22"/>
  <c r="BW113" i="22"/>
  <c r="BX113" i="22"/>
  <c r="BY113" i="22"/>
  <c r="BZ113" i="22"/>
  <c r="CA113" i="22"/>
  <c r="CB113" i="22"/>
  <c r="CC113" i="22"/>
  <c r="CD113" i="22"/>
  <c r="CE113" i="22"/>
  <c r="CF113" i="22"/>
  <c r="CG113" i="22"/>
  <c r="CH113" i="22"/>
  <c r="CI113" i="22"/>
  <c r="CJ113" i="22"/>
  <c r="CK113" i="22"/>
  <c r="CL113" i="22"/>
  <c r="CM113" i="22"/>
  <c r="CN113" i="22"/>
  <c r="CO113" i="22"/>
  <c r="CP113" i="22"/>
  <c r="CQ113" i="22"/>
  <c r="CR113" i="22"/>
  <c r="CS113" i="22"/>
  <c r="CT113" i="22"/>
  <c r="CU113" i="22"/>
  <c r="CV113" i="22"/>
  <c r="CW113" i="22"/>
  <c r="CX113" i="22"/>
  <c r="CY113" i="22"/>
  <c r="CZ113" i="22"/>
  <c r="DA113" i="22"/>
  <c r="DB113" i="22"/>
  <c r="DC113" i="22"/>
  <c r="DD113" i="22"/>
  <c r="DE113" i="22"/>
  <c r="DF113" i="22"/>
  <c r="DG113" i="22"/>
  <c r="DH113" i="22"/>
  <c r="DI113" i="22"/>
  <c r="DJ113" i="22"/>
  <c r="DK113" i="22"/>
  <c r="DL113" i="22"/>
  <c r="DM113" i="22"/>
  <c r="DN113" i="22"/>
  <c r="DO113" i="22"/>
  <c r="DP113" i="22"/>
  <c r="DQ113" i="22"/>
  <c r="DR113" i="22"/>
  <c r="DS113" i="22"/>
  <c r="DT113" i="22"/>
  <c r="DU113" i="22"/>
  <c r="DV113" i="22"/>
  <c r="DW113" i="22"/>
  <c r="DX113" i="22"/>
  <c r="DY113" i="22"/>
  <c r="DZ113" i="22"/>
  <c r="EA113" i="22"/>
  <c r="EB113" i="22"/>
  <c r="EC113" i="22"/>
  <c r="ED113" i="22"/>
  <c r="EE113" i="22"/>
  <c r="EF113" i="22"/>
  <c r="EG113" i="22"/>
  <c r="EH113" i="22"/>
  <c r="EI113" i="22"/>
  <c r="EJ113" i="22"/>
  <c r="EK113" i="22"/>
  <c r="EL113" i="22"/>
  <c r="EM113" i="22"/>
  <c r="EN113" i="22"/>
  <c r="EO113" i="22"/>
  <c r="EP113" i="22"/>
  <c r="EQ113" i="22"/>
  <c r="ER113" i="22"/>
  <c r="ES113" i="22"/>
  <c r="ET113" i="22"/>
  <c r="EU113" i="22"/>
  <c r="EV113" i="22"/>
  <c r="EW113" i="22"/>
  <c r="EX113" i="22"/>
  <c r="EY113" i="22"/>
  <c r="EZ113" i="22"/>
  <c r="FA113" i="22"/>
  <c r="FB113" i="22"/>
  <c r="FC113" i="22"/>
  <c r="FD113" i="22"/>
  <c r="FE113" i="22"/>
  <c r="FF113" i="22"/>
  <c r="FG113" i="22"/>
  <c r="FH113" i="22"/>
  <c r="FI113" i="22"/>
  <c r="FJ113" i="22"/>
  <c r="FK113" i="22"/>
  <c r="FL113" i="22"/>
  <c r="FM113" i="22"/>
  <c r="FN113" i="22"/>
  <c r="FO113" i="22"/>
  <c r="FP113" i="22"/>
  <c r="FQ113" i="22"/>
  <c r="FR113" i="22"/>
  <c r="FS113" i="22"/>
  <c r="FT113" i="22"/>
  <c r="FU113" i="22"/>
  <c r="FV113" i="22"/>
  <c r="FW113" i="22"/>
  <c r="FX113" i="22"/>
  <c r="FY113" i="22"/>
  <c r="FZ113" i="22"/>
  <c r="GA113" i="22"/>
  <c r="GB113" i="22"/>
  <c r="GC113" i="22"/>
  <c r="GD113" i="22"/>
  <c r="GE113" i="22"/>
  <c r="GF113" i="22"/>
  <c r="GG113" i="22"/>
  <c r="GH113" i="22"/>
  <c r="GI113" i="22"/>
  <c r="GJ113" i="22"/>
  <c r="GK113" i="22"/>
  <c r="GL113" i="22"/>
  <c r="GM113" i="22"/>
  <c r="GN113" i="22"/>
  <c r="GO113" i="22"/>
  <c r="GP113" i="22"/>
  <c r="GQ113" i="22"/>
  <c r="GR113" i="22"/>
  <c r="GS113" i="22"/>
  <c r="GT113" i="22"/>
  <c r="GU113" i="22"/>
  <c r="GV113" i="22"/>
  <c r="GW113" i="22"/>
  <c r="GX113" i="22"/>
  <c r="GY113" i="22"/>
  <c r="GZ113" i="22"/>
  <c r="HA113" i="22"/>
  <c r="HB113" i="22"/>
  <c r="HC113" i="22"/>
  <c r="HD113" i="22"/>
  <c r="HE113" i="22"/>
  <c r="HF113" i="22"/>
  <c r="HG113" i="22"/>
  <c r="HH113" i="22"/>
  <c r="HI113" i="22"/>
  <c r="HJ113" i="22"/>
  <c r="HK113" i="22"/>
  <c r="HL113" i="22"/>
  <c r="HM113" i="22"/>
  <c r="HN113" i="22"/>
  <c r="HO113" i="22"/>
  <c r="HP113" i="22"/>
  <c r="HQ113" i="22"/>
  <c r="HR113" i="22"/>
  <c r="HS113" i="22"/>
  <c r="HT113" i="22"/>
  <c r="HU113" i="22"/>
  <c r="HV113" i="22"/>
  <c r="HW113" i="22"/>
  <c r="HX113" i="22"/>
  <c r="HY113" i="22"/>
  <c r="HZ113" i="22"/>
  <c r="IA113" i="22"/>
  <c r="IB113" i="22"/>
  <c r="IC113" i="22"/>
  <c r="ID113" i="22"/>
  <c r="IE113" i="22"/>
  <c r="IF113" i="22"/>
  <c r="IG113" i="22"/>
  <c r="IH113" i="22"/>
  <c r="II113" i="22"/>
  <c r="IJ113" i="22"/>
  <c r="IK113" i="22"/>
  <c r="IL113" i="22"/>
  <c r="IM113" i="22"/>
  <c r="IN113" i="22"/>
  <c r="IO113" i="22"/>
  <c r="IP113" i="22"/>
  <c r="IQ113" i="22"/>
  <c r="IR113" i="22"/>
  <c r="IS113" i="22"/>
  <c r="IT113" i="22"/>
  <c r="IU113" i="22"/>
  <c r="IV113" i="22"/>
  <c r="G114" i="22"/>
  <c r="H114" i="22"/>
  <c r="I114" i="22"/>
  <c r="J114" i="22"/>
  <c r="K114" i="22"/>
  <c r="L114" i="22"/>
  <c r="M114" i="22"/>
  <c r="N114" i="22"/>
  <c r="O114" i="22"/>
  <c r="P114" i="22"/>
  <c r="Q114" i="22"/>
  <c r="R114" i="22"/>
  <c r="S114" i="22"/>
  <c r="T114" i="22"/>
  <c r="U114" i="22"/>
  <c r="V114" i="22"/>
  <c r="W114" i="22"/>
  <c r="X114" i="22"/>
  <c r="Y114" i="22"/>
  <c r="Z114" i="22"/>
  <c r="AA114" i="22"/>
  <c r="AB114" i="22"/>
  <c r="AC114" i="22"/>
  <c r="AD114" i="22"/>
  <c r="AE114" i="22"/>
  <c r="AF114" i="22"/>
  <c r="AG114" i="22"/>
  <c r="AH114" i="22"/>
  <c r="AI114" i="22"/>
  <c r="AJ114" i="22"/>
  <c r="AK114" i="22"/>
  <c r="AL114" i="22"/>
  <c r="AM114" i="22"/>
  <c r="AN114" i="22"/>
  <c r="AO114" i="22"/>
  <c r="AP114" i="22"/>
  <c r="AQ114" i="22"/>
  <c r="AR114" i="22"/>
  <c r="AS114" i="22"/>
  <c r="AT114" i="22"/>
  <c r="AU114" i="22"/>
  <c r="AV114" i="22"/>
  <c r="AW114" i="22"/>
  <c r="AX114" i="22"/>
  <c r="AY114" i="22"/>
  <c r="AZ114" i="22"/>
  <c r="BA114" i="22"/>
  <c r="BB114" i="22"/>
  <c r="BC114" i="22"/>
  <c r="BD114" i="22"/>
  <c r="BE114" i="22"/>
  <c r="BF114" i="22"/>
  <c r="BG114" i="22"/>
  <c r="BH114" i="22"/>
  <c r="BI114" i="22"/>
  <c r="BJ114" i="22"/>
  <c r="BK114" i="22"/>
  <c r="BL114" i="22"/>
  <c r="BM114" i="22"/>
  <c r="BN114" i="22"/>
  <c r="BO114" i="22"/>
  <c r="BP114" i="22"/>
  <c r="BQ114" i="22"/>
  <c r="BR114" i="22"/>
  <c r="BS114" i="22"/>
  <c r="BT114" i="22"/>
  <c r="BU114" i="22"/>
  <c r="BV114" i="22"/>
  <c r="BW114" i="22"/>
  <c r="BX114" i="22"/>
  <c r="BY114" i="22"/>
  <c r="BZ114" i="22"/>
  <c r="CA114" i="22"/>
  <c r="CB114" i="22"/>
  <c r="CC114" i="22"/>
  <c r="CD114" i="22"/>
  <c r="CE114" i="22"/>
  <c r="CF114" i="22"/>
  <c r="CG114" i="22"/>
  <c r="CH114" i="22"/>
  <c r="CI114" i="22"/>
  <c r="CJ114" i="22"/>
  <c r="CK114" i="22"/>
  <c r="CL114" i="22"/>
  <c r="CM114" i="22"/>
  <c r="CN114" i="22"/>
  <c r="CO114" i="22"/>
  <c r="CP114" i="22"/>
  <c r="CQ114" i="22"/>
  <c r="CR114" i="22"/>
  <c r="CS114" i="22"/>
  <c r="CT114" i="22"/>
  <c r="CU114" i="22"/>
  <c r="CV114" i="22"/>
  <c r="CW114" i="22"/>
  <c r="CX114" i="22"/>
  <c r="CY114" i="22"/>
  <c r="CZ114" i="22"/>
  <c r="DA114" i="22"/>
  <c r="DB114" i="22"/>
  <c r="DC114" i="22"/>
  <c r="DD114" i="22"/>
  <c r="DE114" i="22"/>
  <c r="DF114" i="22"/>
  <c r="DG114" i="22"/>
  <c r="DH114" i="22"/>
  <c r="DI114" i="22"/>
  <c r="DJ114" i="22"/>
  <c r="DK114" i="22"/>
  <c r="DL114" i="22"/>
  <c r="DM114" i="22"/>
  <c r="DN114" i="22"/>
  <c r="DO114" i="22"/>
  <c r="DP114" i="22"/>
  <c r="DQ114" i="22"/>
  <c r="DR114" i="22"/>
  <c r="DS114" i="22"/>
  <c r="DT114" i="22"/>
  <c r="DU114" i="22"/>
  <c r="DV114" i="22"/>
  <c r="DW114" i="22"/>
  <c r="DX114" i="22"/>
  <c r="DY114" i="22"/>
  <c r="DZ114" i="22"/>
  <c r="EA114" i="22"/>
  <c r="EB114" i="22"/>
  <c r="EC114" i="22"/>
  <c r="ED114" i="22"/>
  <c r="EE114" i="22"/>
  <c r="EF114" i="22"/>
  <c r="EG114" i="22"/>
  <c r="EH114" i="22"/>
  <c r="EI114" i="22"/>
  <c r="EJ114" i="22"/>
  <c r="EK114" i="22"/>
  <c r="EL114" i="22"/>
  <c r="EM114" i="22"/>
  <c r="EN114" i="22"/>
  <c r="EO114" i="22"/>
  <c r="EP114" i="22"/>
  <c r="EQ114" i="22"/>
  <c r="ER114" i="22"/>
  <c r="ES114" i="22"/>
  <c r="ET114" i="22"/>
  <c r="EU114" i="22"/>
  <c r="EV114" i="22"/>
  <c r="EW114" i="22"/>
  <c r="EX114" i="22"/>
  <c r="EY114" i="22"/>
  <c r="EZ114" i="22"/>
  <c r="FA114" i="22"/>
  <c r="FB114" i="22"/>
  <c r="FC114" i="22"/>
  <c r="FD114" i="22"/>
  <c r="FE114" i="22"/>
  <c r="FF114" i="22"/>
  <c r="FG114" i="22"/>
  <c r="FH114" i="22"/>
  <c r="FI114" i="22"/>
  <c r="FJ114" i="22"/>
  <c r="FK114" i="22"/>
  <c r="FL114" i="22"/>
  <c r="FM114" i="22"/>
  <c r="FN114" i="22"/>
  <c r="FO114" i="22"/>
  <c r="FP114" i="22"/>
  <c r="FQ114" i="22"/>
  <c r="FR114" i="22"/>
  <c r="FS114" i="22"/>
  <c r="FT114" i="22"/>
  <c r="FU114" i="22"/>
  <c r="FV114" i="22"/>
  <c r="FW114" i="22"/>
  <c r="FX114" i="22"/>
  <c r="FY114" i="22"/>
  <c r="FZ114" i="22"/>
  <c r="GA114" i="22"/>
  <c r="GB114" i="22"/>
  <c r="GC114" i="22"/>
  <c r="GD114" i="22"/>
  <c r="GE114" i="22"/>
  <c r="GF114" i="22"/>
  <c r="GG114" i="22"/>
  <c r="GH114" i="22"/>
  <c r="GI114" i="22"/>
  <c r="GJ114" i="22"/>
  <c r="GK114" i="22"/>
  <c r="GL114" i="22"/>
  <c r="GM114" i="22"/>
  <c r="GN114" i="22"/>
  <c r="GO114" i="22"/>
  <c r="GP114" i="22"/>
  <c r="GQ114" i="22"/>
  <c r="GR114" i="22"/>
  <c r="GS114" i="22"/>
  <c r="GT114" i="22"/>
  <c r="GU114" i="22"/>
  <c r="GV114" i="22"/>
  <c r="GW114" i="22"/>
  <c r="GW153" i="22" s="1"/>
  <c r="GX114" i="22"/>
  <c r="GY114" i="22"/>
  <c r="GZ114" i="22"/>
  <c r="HA114" i="22"/>
  <c r="HB114" i="22"/>
  <c r="HC114" i="22"/>
  <c r="HD114" i="22"/>
  <c r="HE114" i="22"/>
  <c r="HF114" i="22"/>
  <c r="HG114" i="22"/>
  <c r="HH114" i="22"/>
  <c r="HI114" i="22"/>
  <c r="HJ114" i="22"/>
  <c r="HK114" i="22"/>
  <c r="HL114" i="22"/>
  <c r="HM114" i="22"/>
  <c r="HN114" i="22"/>
  <c r="HO114" i="22"/>
  <c r="HP114" i="22"/>
  <c r="HQ114" i="22"/>
  <c r="HR114" i="22"/>
  <c r="HS114" i="22"/>
  <c r="HT114" i="22"/>
  <c r="HU114" i="22"/>
  <c r="HV114" i="22"/>
  <c r="HW114" i="22"/>
  <c r="HX114" i="22"/>
  <c r="HY114" i="22"/>
  <c r="HZ114" i="22"/>
  <c r="IA114" i="22"/>
  <c r="IB114" i="22"/>
  <c r="IC114" i="22"/>
  <c r="ID114" i="22"/>
  <c r="IE114" i="22"/>
  <c r="IF114" i="22"/>
  <c r="IG114" i="22"/>
  <c r="IH114" i="22"/>
  <c r="II114" i="22"/>
  <c r="IJ114" i="22"/>
  <c r="IK114" i="22"/>
  <c r="IL114" i="22"/>
  <c r="IM114" i="22"/>
  <c r="IN114" i="22"/>
  <c r="IO114" i="22"/>
  <c r="IP114" i="22"/>
  <c r="IQ114" i="22"/>
  <c r="IR114" i="22"/>
  <c r="IS114" i="22"/>
  <c r="IT114" i="22"/>
  <c r="IU114" i="22"/>
  <c r="IV114" i="22"/>
  <c r="G115" i="22"/>
  <c r="H115" i="22"/>
  <c r="I115" i="22"/>
  <c r="J115" i="22"/>
  <c r="K115" i="22"/>
  <c r="L115" i="22"/>
  <c r="M115" i="22"/>
  <c r="N115" i="22"/>
  <c r="O115" i="22"/>
  <c r="P115" i="22"/>
  <c r="Q115" i="22"/>
  <c r="R115" i="22"/>
  <c r="S115" i="22"/>
  <c r="T115" i="22"/>
  <c r="U115" i="22"/>
  <c r="V115" i="22"/>
  <c r="W115" i="22"/>
  <c r="X115" i="22"/>
  <c r="Y115" i="22"/>
  <c r="Z115" i="22"/>
  <c r="AA115" i="22"/>
  <c r="AB115" i="22"/>
  <c r="AC115" i="22"/>
  <c r="AD115" i="22"/>
  <c r="AE115" i="22"/>
  <c r="AF115" i="22"/>
  <c r="AG115" i="22"/>
  <c r="AH115" i="22"/>
  <c r="AI115" i="22"/>
  <c r="AJ115" i="22"/>
  <c r="AK115" i="22"/>
  <c r="AL115" i="22"/>
  <c r="AM115" i="22"/>
  <c r="AN115" i="22"/>
  <c r="AO115" i="22"/>
  <c r="AP115" i="22"/>
  <c r="AQ115" i="22"/>
  <c r="AR115" i="22"/>
  <c r="AS115" i="22"/>
  <c r="AT115" i="22"/>
  <c r="AU115" i="22"/>
  <c r="AV115" i="22"/>
  <c r="AW115" i="22"/>
  <c r="AX115" i="22"/>
  <c r="AY115" i="22"/>
  <c r="AZ115" i="22"/>
  <c r="BA115" i="22"/>
  <c r="BB115" i="22"/>
  <c r="BC115" i="22"/>
  <c r="BD115" i="22"/>
  <c r="BE115" i="22"/>
  <c r="BF115" i="22"/>
  <c r="BG115" i="22"/>
  <c r="BH115" i="22"/>
  <c r="BI115" i="22"/>
  <c r="BJ115" i="22"/>
  <c r="BK115" i="22"/>
  <c r="BL115" i="22"/>
  <c r="BM115" i="22"/>
  <c r="BN115" i="22"/>
  <c r="BO115" i="22"/>
  <c r="BP115" i="22"/>
  <c r="BQ115" i="22"/>
  <c r="BR115" i="22"/>
  <c r="BS115" i="22"/>
  <c r="BT115" i="22"/>
  <c r="BU115" i="22"/>
  <c r="BV115" i="22"/>
  <c r="BW115" i="22"/>
  <c r="BX115" i="22"/>
  <c r="BY115" i="22"/>
  <c r="BY153" i="22" s="1"/>
  <c r="BZ115" i="22"/>
  <c r="CA115" i="22"/>
  <c r="CB115" i="22"/>
  <c r="CC115" i="22"/>
  <c r="CD115" i="22"/>
  <c r="CE115" i="22"/>
  <c r="CF115" i="22"/>
  <c r="CG115" i="22"/>
  <c r="CH115" i="22"/>
  <c r="CI115" i="22"/>
  <c r="CJ115" i="22"/>
  <c r="CK115" i="22"/>
  <c r="CL115" i="22"/>
  <c r="CM115" i="22"/>
  <c r="CN115" i="22"/>
  <c r="CO115" i="22"/>
  <c r="CP115" i="22"/>
  <c r="CQ115" i="22"/>
  <c r="CR115" i="22"/>
  <c r="CS115" i="22"/>
  <c r="CT115" i="22"/>
  <c r="CU115" i="22"/>
  <c r="CV115" i="22"/>
  <c r="CW115" i="22"/>
  <c r="CX115" i="22"/>
  <c r="CY115" i="22"/>
  <c r="CZ115" i="22"/>
  <c r="DA115" i="22"/>
  <c r="DB115" i="22"/>
  <c r="DC115" i="22"/>
  <c r="DD115" i="22"/>
  <c r="DE115" i="22"/>
  <c r="DF115" i="22"/>
  <c r="DG115" i="22"/>
  <c r="DH115" i="22"/>
  <c r="DI115" i="22"/>
  <c r="DJ115" i="22"/>
  <c r="DK115" i="22"/>
  <c r="DL115" i="22"/>
  <c r="DM115" i="22"/>
  <c r="DN115" i="22"/>
  <c r="DO115" i="22"/>
  <c r="DP115" i="22"/>
  <c r="DQ115" i="22"/>
  <c r="DR115" i="22"/>
  <c r="DS115" i="22"/>
  <c r="DT115" i="22"/>
  <c r="DU115" i="22"/>
  <c r="DV115" i="22"/>
  <c r="DW115" i="22"/>
  <c r="DX115" i="22"/>
  <c r="DY115" i="22"/>
  <c r="DZ115" i="22"/>
  <c r="EA115" i="22"/>
  <c r="EB115" i="22"/>
  <c r="EC115" i="22"/>
  <c r="ED115" i="22"/>
  <c r="EE115" i="22"/>
  <c r="EF115" i="22"/>
  <c r="EG115" i="22"/>
  <c r="EH115" i="22"/>
  <c r="EI115" i="22"/>
  <c r="EJ115" i="22"/>
  <c r="EK115" i="22"/>
  <c r="EL115" i="22"/>
  <c r="EM115" i="22"/>
  <c r="EN115" i="22"/>
  <c r="EO115" i="22"/>
  <c r="EP115" i="22"/>
  <c r="EQ115" i="22"/>
  <c r="ER115" i="22"/>
  <c r="ES115" i="22"/>
  <c r="ET115" i="22"/>
  <c r="EU115" i="22"/>
  <c r="EV115" i="22"/>
  <c r="EW115" i="22"/>
  <c r="EX115" i="22"/>
  <c r="EY115" i="22"/>
  <c r="EZ115" i="22"/>
  <c r="FA115" i="22"/>
  <c r="FB115" i="22"/>
  <c r="FC115" i="22"/>
  <c r="FD115" i="22"/>
  <c r="FE115" i="22"/>
  <c r="FF115" i="22"/>
  <c r="FG115" i="22"/>
  <c r="FH115" i="22"/>
  <c r="FI115" i="22"/>
  <c r="FJ115" i="22"/>
  <c r="FK115" i="22"/>
  <c r="FL115" i="22"/>
  <c r="FM115" i="22"/>
  <c r="FN115" i="22"/>
  <c r="FO115" i="22"/>
  <c r="FP115" i="22"/>
  <c r="FQ115" i="22"/>
  <c r="FR115" i="22"/>
  <c r="FS115" i="22"/>
  <c r="FT115" i="22"/>
  <c r="FU115" i="22"/>
  <c r="FV115" i="22"/>
  <c r="FW115" i="22"/>
  <c r="FX115" i="22"/>
  <c r="FY115" i="22"/>
  <c r="FZ115" i="22"/>
  <c r="GA115" i="22"/>
  <c r="GB115" i="22"/>
  <c r="GC115" i="22"/>
  <c r="GD115" i="22"/>
  <c r="GE115" i="22"/>
  <c r="GF115" i="22"/>
  <c r="GG115" i="22"/>
  <c r="GH115" i="22"/>
  <c r="GI115" i="22"/>
  <c r="GJ115" i="22"/>
  <c r="GK115" i="22"/>
  <c r="GL115" i="22"/>
  <c r="GM115" i="22"/>
  <c r="GN115" i="22"/>
  <c r="GO115" i="22"/>
  <c r="GP115" i="22"/>
  <c r="GQ115" i="22"/>
  <c r="GR115" i="22"/>
  <c r="GS115" i="22"/>
  <c r="GT115" i="22"/>
  <c r="GU115" i="22"/>
  <c r="GV115" i="22"/>
  <c r="GW115" i="22"/>
  <c r="GX115" i="22"/>
  <c r="GY115" i="22"/>
  <c r="GZ115" i="22"/>
  <c r="HA115" i="22"/>
  <c r="HB115" i="22"/>
  <c r="HC115" i="22"/>
  <c r="HD115" i="22"/>
  <c r="HE115" i="22"/>
  <c r="HF115" i="22"/>
  <c r="HG115" i="22"/>
  <c r="HH115" i="22"/>
  <c r="HI115" i="22"/>
  <c r="HJ115" i="22"/>
  <c r="HK115" i="22"/>
  <c r="HL115" i="22"/>
  <c r="HM115" i="22"/>
  <c r="HN115" i="22"/>
  <c r="HO115" i="22"/>
  <c r="HP115" i="22"/>
  <c r="HQ115" i="22"/>
  <c r="HR115" i="22"/>
  <c r="HS115" i="22"/>
  <c r="HT115" i="22"/>
  <c r="HU115" i="22"/>
  <c r="HV115" i="22"/>
  <c r="HW115" i="22"/>
  <c r="HX115" i="22"/>
  <c r="HY115" i="22"/>
  <c r="HZ115" i="22"/>
  <c r="IA115" i="22"/>
  <c r="IB115" i="22"/>
  <c r="IC115" i="22"/>
  <c r="ID115" i="22"/>
  <c r="IE115" i="22"/>
  <c r="IF115" i="22"/>
  <c r="IG115" i="22"/>
  <c r="IH115" i="22"/>
  <c r="II115" i="22"/>
  <c r="IJ115" i="22"/>
  <c r="IK115" i="22"/>
  <c r="IL115" i="22"/>
  <c r="IM115" i="22"/>
  <c r="IN115" i="22"/>
  <c r="IO115" i="22"/>
  <c r="IP115" i="22"/>
  <c r="IQ115" i="22"/>
  <c r="IR115" i="22"/>
  <c r="IS115" i="22"/>
  <c r="IT115" i="22"/>
  <c r="IU115" i="22"/>
  <c r="IV115" i="22"/>
  <c r="G116" i="22"/>
  <c r="H116" i="22"/>
  <c r="I116" i="22"/>
  <c r="J116" i="22"/>
  <c r="K116" i="22"/>
  <c r="L116" i="22"/>
  <c r="M116" i="22"/>
  <c r="N116" i="22"/>
  <c r="O116" i="22"/>
  <c r="P116" i="22"/>
  <c r="Q116" i="22"/>
  <c r="R116" i="22"/>
  <c r="S116" i="22"/>
  <c r="T116" i="22"/>
  <c r="U116" i="22"/>
  <c r="V116" i="22"/>
  <c r="W116" i="22"/>
  <c r="X116" i="22"/>
  <c r="Y116" i="22"/>
  <c r="Z116" i="22"/>
  <c r="AA116" i="22"/>
  <c r="AB116" i="22"/>
  <c r="AC116" i="22"/>
  <c r="AD116" i="22"/>
  <c r="AE116" i="22"/>
  <c r="AF116" i="22"/>
  <c r="AG116" i="22"/>
  <c r="AH116" i="22"/>
  <c r="AI116" i="22"/>
  <c r="AJ116" i="22"/>
  <c r="AK116" i="22"/>
  <c r="AL116" i="22"/>
  <c r="AM116" i="22"/>
  <c r="AN116" i="22"/>
  <c r="AO116" i="22"/>
  <c r="AP116" i="22"/>
  <c r="AQ116" i="22"/>
  <c r="AR116" i="22"/>
  <c r="AS116" i="22"/>
  <c r="AT116" i="22"/>
  <c r="AU116" i="22"/>
  <c r="AV116" i="22"/>
  <c r="AW116" i="22"/>
  <c r="AX116" i="22"/>
  <c r="AY116" i="22"/>
  <c r="AZ116" i="22"/>
  <c r="BA116" i="22"/>
  <c r="BB116" i="22"/>
  <c r="BC116" i="22"/>
  <c r="BD116" i="22"/>
  <c r="BE116" i="22"/>
  <c r="BF116" i="22"/>
  <c r="BG116" i="22"/>
  <c r="BH116" i="22"/>
  <c r="BI116" i="22"/>
  <c r="BJ116" i="22"/>
  <c r="BK116" i="22"/>
  <c r="BL116" i="22"/>
  <c r="BM116" i="22"/>
  <c r="BN116" i="22"/>
  <c r="BO116" i="22"/>
  <c r="BP116" i="22"/>
  <c r="BQ116" i="22"/>
  <c r="BR116" i="22"/>
  <c r="BS116" i="22"/>
  <c r="BT116" i="22"/>
  <c r="BU116" i="22"/>
  <c r="BV116" i="22"/>
  <c r="BW116" i="22"/>
  <c r="BX116" i="22"/>
  <c r="BY116" i="22"/>
  <c r="BZ116" i="22"/>
  <c r="CA116" i="22"/>
  <c r="CB116" i="22"/>
  <c r="CC116" i="22"/>
  <c r="CD116" i="22"/>
  <c r="CE116" i="22"/>
  <c r="CF116" i="22"/>
  <c r="CG116" i="22"/>
  <c r="CH116" i="22"/>
  <c r="CI116" i="22"/>
  <c r="CJ116" i="22"/>
  <c r="CK116" i="22"/>
  <c r="CL116" i="22"/>
  <c r="CM116" i="22"/>
  <c r="CN116" i="22"/>
  <c r="CO116" i="22"/>
  <c r="CP116" i="22"/>
  <c r="CQ116" i="22"/>
  <c r="CR116" i="22"/>
  <c r="CS116" i="22"/>
  <c r="CT116" i="22"/>
  <c r="CU116" i="22"/>
  <c r="CV116" i="22"/>
  <c r="CW116" i="22"/>
  <c r="CX116" i="22"/>
  <c r="CY116" i="22"/>
  <c r="CZ116" i="22"/>
  <c r="DA116" i="22"/>
  <c r="DB116" i="22"/>
  <c r="DC116" i="22"/>
  <c r="DD116" i="22"/>
  <c r="DE116" i="22"/>
  <c r="DF116" i="22"/>
  <c r="DG116" i="22"/>
  <c r="DH116" i="22"/>
  <c r="DI116" i="22"/>
  <c r="DJ116" i="22"/>
  <c r="DK116" i="22"/>
  <c r="DL116" i="22"/>
  <c r="DM116" i="22"/>
  <c r="DN116" i="22"/>
  <c r="DO116" i="22"/>
  <c r="DP116" i="22"/>
  <c r="DQ116" i="22"/>
  <c r="DR116" i="22"/>
  <c r="DS116" i="22"/>
  <c r="DT116" i="22"/>
  <c r="DU116" i="22"/>
  <c r="DV116" i="22"/>
  <c r="DW116" i="22"/>
  <c r="DX116" i="22"/>
  <c r="DY116" i="22"/>
  <c r="DZ116" i="22"/>
  <c r="EA116" i="22"/>
  <c r="EB116" i="22"/>
  <c r="EC116" i="22"/>
  <c r="ED116" i="22"/>
  <c r="EE116" i="22"/>
  <c r="EF116" i="22"/>
  <c r="EG116" i="22"/>
  <c r="EH116" i="22"/>
  <c r="EI116" i="22"/>
  <c r="EJ116" i="22"/>
  <c r="EK116" i="22"/>
  <c r="EL116" i="22"/>
  <c r="EM116" i="22"/>
  <c r="EN116" i="22"/>
  <c r="EO116" i="22"/>
  <c r="EP116" i="22"/>
  <c r="EQ116" i="22"/>
  <c r="ER116" i="22"/>
  <c r="ES116" i="22"/>
  <c r="ET116" i="22"/>
  <c r="EU116" i="22"/>
  <c r="EV116" i="22"/>
  <c r="EW116" i="22"/>
  <c r="EX116" i="22"/>
  <c r="EY116" i="22"/>
  <c r="EZ116" i="22"/>
  <c r="FA116" i="22"/>
  <c r="FB116" i="22"/>
  <c r="FC116" i="22"/>
  <c r="FD116" i="22"/>
  <c r="FE116" i="22"/>
  <c r="FF116" i="22"/>
  <c r="FG116" i="22"/>
  <c r="FH116" i="22"/>
  <c r="FI116" i="22"/>
  <c r="FJ116" i="22"/>
  <c r="FK116" i="22"/>
  <c r="FL116" i="22"/>
  <c r="FM116" i="22"/>
  <c r="FN116" i="22"/>
  <c r="FO116" i="22"/>
  <c r="FP116" i="22"/>
  <c r="FQ116" i="22"/>
  <c r="FR116" i="22"/>
  <c r="FS116" i="22"/>
  <c r="FT116" i="22"/>
  <c r="FU116" i="22"/>
  <c r="FV116" i="22"/>
  <c r="FW116" i="22"/>
  <c r="FX116" i="22"/>
  <c r="FY116" i="22"/>
  <c r="FZ116" i="22"/>
  <c r="GA116" i="22"/>
  <c r="GB116" i="22"/>
  <c r="GC116" i="22"/>
  <c r="GD116" i="22"/>
  <c r="GE116" i="22"/>
  <c r="GF116" i="22"/>
  <c r="GG116" i="22"/>
  <c r="GH116" i="22"/>
  <c r="GI116" i="22"/>
  <c r="GJ116" i="22"/>
  <c r="GK116" i="22"/>
  <c r="GL116" i="22"/>
  <c r="GM116" i="22"/>
  <c r="GN116" i="22"/>
  <c r="GO116" i="22"/>
  <c r="GP116" i="22"/>
  <c r="GQ116" i="22"/>
  <c r="GR116" i="22"/>
  <c r="GS116" i="22"/>
  <c r="GT116" i="22"/>
  <c r="GU116" i="22"/>
  <c r="GV116" i="22"/>
  <c r="GW116" i="22"/>
  <c r="GX116" i="22"/>
  <c r="GY116" i="22"/>
  <c r="GZ116" i="22"/>
  <c r="HA116" i="22"/>
  <c r="HB116" i="22"/>
  <c r="HC116" i="22"/>
  <c r="HD116" i="22"/>
  <c r="HE116" i="22"/>
  <c r="HF116" i="22"/>
  <c r="HG116" i="22"/>
  <c r="HH116" i="22"/>
  <c r="HI116" i="22"/>
  <c r="HJ116" i="22"/>
  <c r="HK116" i="22"/>
  <c r="HL116" i="22"/>
  <c r="HM116" i="22"/>
  <c r="HN116" i="22"/>
  <c r="HO116" i="22"/>
  <c r="HP116" i="22"/>
  <c r="HQ116" i="22"/>
  <c r="HR116" i="22"/>
  <c r="HS116" i="22"/>
  <c r="HT116" i="22"/>
  <c r="HU116" i="22"/>
  <c r="HV116" i="22"/>
  <c r="HW116" i="22"/>
  <c r="HX116" i="22"/>
  <c r="HY116" i="22"/>
  <c r="HZ116" i="22"/>
  <c r="IA116" i="22"/>
  <c r="IB116" i="22"/>
  <c r="IC116" i="22"/>
  <c r="ID116" i="22"/>
  <c r="IE116" i="22"/>
  <c r="IF116" i="22"/>
  <c r="IG116" i="22"/>
  <c r="IH116" i="22"/>
  <c r="II116" i="22"/>
  <c r="IJ116" i="22"/>
  <c r="IK116" i="22"/>
  <c r="IL116" i="22"/>
  <c r="IM116" i="22"/>
  <c r="IN116" i="22"/>
  <c r="IO116" i="22"/>
  <c r="IP116" i="22"/>
  <c r="IQ116" i="22"/>
  <c r="IR116" i="22"/>
  <c r="IS116" i="22"/>
  <c r="IT116" i="22"/>
  <c r="IU116" i="22"/>
  <c r="IV116" i="22"/>
  <c r="G117" i="22"/>
  <c r="H117" i="22"/>
  <c r="I117" i="22"/>
  <c r="J117" i="22"/>
  <c r="K117" i="22"/>
  <c r="L117" i="22"/>
  <c r="M117" i="22"/>
  <c r="N117" i="22"/>
  <c r="O117" i="22"/>
  <c r="P117" i="22"/>
  <c r="Q117" i="22"/>
  <c r="R117" i="22"/>
  <c r="S117" i="22"/>
  <c r="T117" i="22"/>
  <c r="U117" i="22"/>
  <c r="V117" i="22"/>
  <c r="W117" i="22"/>
  <c r="X117" i="22"/>
  <c r="Y117" i="22"/>
  <c r="Z117" i="22"/>
  <c r="AA117" i="22"/>
  <c r="AB117" i="22"/>
  <c r="AC117" i="22"/>
  <c r="AD117" i="22"/>
  <c r="AE117" i="22"/>
  <c r="AF117" i="22"/>
  <c r="AG117" i="22"/>
  <c r="AH117" i="22"/>
  <c r="AI117" i="22"/>
  <c r="AJ117" i="22"/>
  <c r="AK117" i="22"/>
  <c r="AL117" i="22"/>
  <c r="AM117" i="22"/>
  <c r="AN117" i="22"/>
  <c r="AO117" i="22"/>
  <c r="AP117" i="22"/>
  <c r="AQ117" i="22"/>
  <c r="AR117" i="22"/>
  <c r="AS117" i="22"/>
  <c r="AT117" i="22"/>
  <c r="AU117" i="22"/>
  <c r="AV117" i="22"/>
  <c r="AW117" i="22"/>
  <c r="AX117" i="22"/>
  <c r="AY117" i="22"/>
  <c r="AZ117" i="22"/>
  <c r="BA117" i="22"/>
  <c r="BB117" i="22"/>
  <c r="BC117" i="22"/>
  <c r="BD117" i="22"/>
  <c r="BE117" i="22"/>
  <c r="BF117" i="22"/>
  <c r="BG117" i="22"/>
  <c r="BH117" i="22"/>
  <c r="BI117" i="22"/>
  <c r="BJ117" i="22"/>
  <c r="BK117" i="22"/>
  <c r="BL117" i="22"/>
  <c r="BM117" i="22"/>
  <c r="BN117" i="22"/>
  <c r="BO117" i="22"/>
  <c r="BP117" i="22"/>
  <c r="BQ117" i="22"/>
  <c r="BR117" i="22"/>
  <c r="BS117" i="22"/>
  <c r="BT117" i="22"/>
  <c r="BU117" i="22"/>
  <c r="BV117" i="22"/>
  <c r="BW117" i="22"/>
  <c r="BX117" i="22"/>
  <c r="BY117" i="22"/>
  <c r="BZ117" i="22"/>
  <c r="CA117" i="22"/>
  <c r="CB117" i="22"/>
  <c r="CC117" i="22"/>
  <c r="CD117" i="22"/>
  <c r="CE117" i="22"/>
  <c r="CF117" i="22"/>
  <c r="CG117" i="22"/>
  <c r="CH117" i="22"/>
  <c r="CI117" i="22"/>
  <c r="CJ117" i="22"/>
  <c r="CK117" i="22"/>
  <c r="CL117" i="22"/>
  <c r="CM117" i="22"/>
  <c r="CN117" i="22"/>
  <c r="CO117" i="22"/>
  <c r="CP117" i="22"/>
  <c r="CQ117" i="22"/>
  <c r="CR117" i="22"/>
  <c r="CS117" i="22"/>
  <c r="CT117" i="22"/>
  <c r="CU117" i="22"/>
  <c r="CV117" i="22"/>
  <c r="CW117" i="22"/>
  <c r="CX117" i="22"/>
  <c r="CY117" i="22"/>
  <c r="CZ117" i="22"/>
  <c r="DA117" i="22"/>
  <c r="DB117" i="22"/>
  <c r="DC117" i="22"/>
  <c r="DD117" i="22"/>
  <c r="DE117" i="22"/>
  <c r="DF117" i="22"/>
  <c r="DG117" i="22"/>
  <c r="DH117" i="22"/>
  <c r="DI117" i="22"/>
  <c r="DJ117" i="22"/>
  <c r="DK117" i="22"/>
  <c r="DL117" i="22"/>
  <c r="DM117" i="22"/>
  <c r="DN117" i="22"/>
  <c r="DO117" i="22"/>
  <c r="DP117" i="22"/>
  <c r="DQ117" i="22"/>
  <c r="DR117" i="22"/>
  <c r="DS117" i="22"/>
  <c r="DT117" i="22"/>
  <c r="DU117" i="22"/>
  <c r="DV117" i="22"/>
  <c r="DW117" i="22"/>
  <c r="DX117" i="22"/>
  <c r="DY117" i="22"/>
  <c r="DZ117" i="22"/>
  <c r="EA117" i="22"/>
  <c r="EB117" i="22"/>
  <c r="EC117" i="22"/>
  <c r="ED117" i="22"/>
  <c r="EE117" i="22"/>
  <c r="EF117" i="22"/>
  <c r="EG117" i="22"/>
  <c r="EH117" i="22"/>
  <c r="EI117" i="22"/>
  <c r="EJ117" i="22"/>
  <c r="EK117" i="22"/>
  <c r="EL117" i="22"/>
  <c r="EM117" i="22"/>
  <c r="EN117" i="22"/>
  <c r="EO117" i="22"/>
  <c r="EP117" i="22"/>
  <c r="EQ117" i="22"/>
  <c r="ER117" i="22"/>
  <c r="ES117" i="22"/>
  <c r="ET117" i="22"/>
  <c r="EU117" i="22"/>
  <c r="EV117" i="22"/>
  <c r="EW117" i="22"/>
  <c r="EX117" i="22"/>
  <c r="EY117" i="22"/>
  <c r="EZ117" i="22"/>
  <c r="FA117" i="22"/>
  <c r="FB117" i="22"/>
  <c r="FC117" i="22"/>
  <c r="FD117" i="22"/>
  <c r="FE117" i="22"/>
  <c r="FF117" i="22"/>
  <c r="FG117" i="22"/>
  <c r="FH117" i="22"/>
  <c r="FI117" i="22"/>
  <c r="FJ117" i="22"/>
  <c r="FK117" i="22"/>
  <c r="FL117" i="22"/>
  <c r="FM117" i="22"/>
  <c r="FN117" i="22"/>
  <c r="FO117" i="22"/>
  <c r="FP117" i="22"/>
  <c r="FQ117" i="22"/>
  <c r="FR117" i="22"/>
  <c r="FS117" i="22"/>
  <c r="FT117" i="22"/>
  <c r="FU117" i="22"/>
  <c r="FV117" i="22"/>
  <c r="FW117" i="22"/>
  <c r="FX117" i="22"/>
  <c r="FY117" i="22"/>
  <c r="FZ117" i="22"/>
  <c r="GA117" i="22"/>
  <c r="GB117" i="22"/>
  <c r="GC117" i="22"/>
  <c r="GD117" i="22"/>
  <c r="GE117" i="22"/>
  <c r="GF117" i="22"/>
  <c r="GG117" i="22"/>
  <c r="GH117" i="22"/>
  <c r="GI117" i="22"/>
  <c r="GJ117" i="22"/>
  <c r="GK117" i="22"/>
  <c r="GL117" i="22"/>
  <c r="GM117" i="22"/>
  <c r="GN117" i="22"/>
  <c r="GO117" i="22"/>
  <c r="GP117" i="22"/>
  <c r="GP153" i="22" s="1"/>
  <c r="GQ117" i="22"/>
  <c r="GR117" i="22"/>
  <c r="GS117" i="22"/>
  <c r="GT117" i="22"/>
  <c r="GU117" i="22"/>
  <c r="GV117" i="22"/>
  <c r="GW117" i="22"/>
  <c r="GX117" i="22"/>
  <c r="GY117" i="22"/>
  <c r="GZ117" i="22"/>
  <c r="HA117" i="22"/>
  <c r="HB117" i="22"/>
  <c r="HC117" i="22"/>
  <c r="HD117" i="22"/>
  <c r="HE117" i="22"/>
  <c r="HF117" i="22"/>
  <c r="HG117" i="22"/>
  <c r="HH117" i="22"/>
  <c r="HI117" i="22"/>
  <c r="HJ117" i="22"/>
  <c r="HK117" i="22"/>
  <c r="HL117" i="22"/>
  <c r="HM117" i="22"/>
  <c r="HN117" i="22"/>
  <c r="HO117" i="22"/>
  <c r="HP117" i="22"/>
  <c r="HQ117" i="22"/>
  <c r="HR117" i="22"/>
  <c r="HS117" i="22"/>
  <c r="HT117" i="22"/>
  <c r="HU117" i="22"/>
  <c r="HV117" i="22"/>
  <c r="HW117" i="22"/>
  <c r="HX117" i="22"/>
  <c r="HY117" i="22"/>
  <c r="HZ117" i="22"/>
  <c r="IA117" i="22"/>
  <c r="IB117" i="22"/>
  <c r="IC117" i="22"/>
  <c r="ID117" i="22"/>
  <c r="IE117" i="22"/>
  <c r="IF117" i="22"/>
  <c r="IG117" i="22"/>
  <c r="IH117" i="22"/>
  <c r="II117" i="22"/>
  <c r="IJ117" i="22"/>
  <c r="IK117" i="22"/>
  <c r="IL117" i="22"/>
  <c r="IM117" i="22"/>
  <c r="IN117" i="22"/>
  <c r="IO117" i="22"/>
  <c r="IP117" i="22"/>
  <c r="IQ117" i="22"/>
  <c r="IR117" i="22"/>
  <c r="IS117" i="22"/>
  <c r="IT117" i="22"/>
  <c r="IU117" i="22"/>
  <c r="IV117" i="22"/>
  <c r="G118" i="22"/>
  <c r="H118" i="22"/>
  <c r="I118" i="22"/>
  <c r="J118" i="22"/>
  <c r="K118" i="22"/>
  <c r="L118" i="22"/>
  <c r="M118" i="22"/>
  <c r="N118" i="22"/>
  <c r="O118" i="22"/>
  <c r="P118" i="22"/>
  <c r="Q118" i="22"/>
  <c r="R118" i="22"/>
  <c r="S118" i="22"/>
  <c r="T118" i="22"/>
  <c r="U118" i="22"/>
  <c r="V118" i="22"/>
  <c r="W118" i="22"/>
  <c r="X118" i="22"/>
  <c r="Y118" i="22"/>
  <c r="Z118" i="22"/>
  <c r="AA118" i="22"/>
  <c r="AB118" i="22"/>
  <c r="AC118" i="22"/>
  <c r="AD118" i="22"/>
  <c r="AE118" i="22"/>
  <c r="AF118" i="22"/>
  <c r="AG118" i="22"/>
  <c r="AH118" i="22"/>
  <c r="AI118" i="22"/>
  <c r="AJ118" i="22"/>
  <c r="AK118" i="22"/>
  <c r="AL118" i="22"/>
  <c r="AM118" i="22"/>
  <c r="AN118" i="22"/>
  <c r="AO118" i="22"/>
  <c r="AP118" i="22"/>
  <c r="AQ118" i="22"/>
  <c r="AR118" i="22"/>
  <c r="AS118" i="22"/>
  <c r="AT118" i="22"/>
  <c r="AU118" i="22"/>
  <c r="AV118" i="22"/>
  <c r="AW118" i="22"/>
  <c r="AX118" i="22"/>
  <c r="AY118" i="22"/>
  <c r="AZ118" i="22"/>
  <c r="BA118" i="22"/>
  <c r="BB118" i="22"/>
  <c r="BC118" i="22"/>
  <c r="BD118" i="22"/>
  <c r="BE118" i="22"/>
  <c r="BF118" i="22"/>
  <c r="BG118" i="22"/>
  <c r="BH118" i="22"/>
  <c r="BI118" i="22"/>
  <c r="BJ118" i="22"/>
  <c r="BK118" i="22"/>
  <c r="BL118" i="22"/>
  <c r="BM118" i="22"/>
  <c r="BN118" i="22"/>
  <c r="BO118" i="22"/>
  <c r="BP118" i="22"/>
  <c r="BQ118" i="22"/>
  <c r="BR118" i="22"/>
  <c r="BS118" i="22"/>
  <c r="BT118" i="22"/>
  <c r="BU118" i="22"/>
  <c r="BV118" i="22"/>
  <c r="BW118" i="22"/>
  <c r="BX118" i="22"/>
  <c r="BY118" i="22"/>
  <c r="BZ118" i="22"/>
  <c r="CA118" i="22"/>
  <c r="CB118" i="22"/>
  <c r="CC118" i="22"/>
  <c r="CD118" i="22"/>
  <c r="CE118" i="22"/>
  <c r="CF118" i="22"/>
  <c r="CG118" i="22"/>
  <c r="CH118" i="22"/>
  <c r="CI118" i="22"/>
  <c r="CJ118" i="22"/>
  <c r="CK118" i="22"/>
  <c r="CL118" i="22"/>
  <c r="CM118" i="22"/>
  <c r="CN118" i="22"/>
  <c r="CO118" i="22"/>
  <c r="CP118" i="22"/>
  <c r="CQ118" i="22"/>
  <c r="CR118" i="22"/>
  <c r="CS118" i="22"/>
  <c r="CT118" i="22"/>
  <c r="CU118" i="22"/>
  <c r="CV118" i="22"/>
  <c r="CW118" i="22"/>
  <c r="CX118" i="22"/>
  <c r="CY118" i="22"/>
  <c r="CZ118" i="22"/>
  <c r="DA118" i="22"/>
  <c r="DB118" i="22"/>
  <c r="DC118" i="22"/>
  <c r="DD118" i="22"/>
  <c r="DE118" i="22"/>
  <c r="DF118" i="22"/>
  <c r="DG118" i="22"/>
  <c r="DH118" i="22"/>
  <c r="DI118" i="22"/>
  <c r="DJ118" i="22"/>
  <c r="DK118" i="22"/>
  <c r="DL118" i="22"/>
  <c r="DM118" i="22"/>
  <c r="DN118" i="22"/>
  <c r="DO118" i="22"/>
  <c r="DP118" i="22"/>
  <c r="DQ118" i="22"/>
  <c r="DR118" i="22"/>
  <c r="DS118" i="22"/>
  <c r="DT118" i="22"/>
  <c r="DU118" i="22"/>
  <c r="DV118" i="22"/>
  <c r="DW118" i="22"/>
  <c r="DX118" i="22"/>
  <c r="DY118" i="22"/>
  <c r="DZ118" i="22"/>
  <c r="EA118" i="22"/>
  <c r="EB118" i="22"/>
  <c r="EC118" i="22"/>
  <c r="ED118" i="22"/>
  <c r="EE118" i="22"/>
  <c r="EF118" i="22"/>
  <c r="EG118" i="22"/>
  <c r="EH118" i="22"/>
  <c r="EI118" i="22"/>
  <c r="EJ118" i="22"/>
  <c r="EK118" i="22"/>
  <c r="EL118" i="22"/>
  <c r="EM118" i="22"/>
  <c r="EN118" i="22"/>
  <c r="EO118" i="22"/>
  <c r="EP118" i="22"/>
  <c r="EQ118" i="22"/>
  <c r="ER118" i="22"/>
  <c r="ES118" i="22"/>
  <c r="ET118" i="22"/>
  <c r="EU118" i="22"/>
  <c r="EV118" i="22"/>
  <c r="EW118" i="22"/>
  <c r="EX118" i="22"/>
  <c r="EY118" i="22"/>
  <c r="EZ118" i="22"/>
  <c r="FA118" i="22"/>
  <c r="FB118" i="22"/>
  <c r="FC118" i="22"/>
  <c r="FD118" i="22"/>
  <c r="FE118" i="22"/>
  <c r="FF118" i="22"/>
  <c r="FG118" i="22"/>
  <c r="FH118" i="22"/>
  <c r="FI118" i="22"/>
  <c r="FJ118" i="22"/>
  <c r="FK118" i="22"/>
  <c r="FL118" i="22"/>
  <c r="FM118" i="22"/>
  <c r="FN118" i="22"/>
  <c r="FO118" i="22"/>
  <c r="FP118" i="22"/>
  <c r="FQ118" i="22"/>
  <c r="FR118" i="22"/>
  <c r="FS118" i="22"/>
  <c r="FT118" i="22"/>
  <c r="FU118" i="22"/>
  <c r="FV118" i="22"/>
  <c r="FW118" i="22"/>
  <c r="FX118" i="22"/>
  <c r="FY118" i="22"/>
  <c r="FZ118" i="22"/>
  <c r="GA118" i="22"/>
  <c r="GB118" i="22"/>
  <c r="GC118" i="22"/>
  <c r="GD118" i="22"/>
  <c r="GE118" i="22"/>
  <c r="GF118" i="22"/>
  <c r="GG118" i="22"/>
  <c r="GH118" i="22"/>
  <c r="GI118" i="22"/>
  <c r="GJ118" i="22"/>
  <c r="GK118" i="22"/>
  <c r="GL118" i="22"/>
  <c r="GM118" i="22"/>
  <c r="GN118" i="22"/>
  <c r="GO118" i="22"/>
  <c r="GP118" i="22"/>
  <c r="GQ118" i="22"/>
  <c r="GR118" i="22"/>
  <c r="GS118" i="22"/>
  <c r="GT118" i="22"/>
  <c r="GU118" i="22"/>
  <c r="GV118" i="22"/>
  <c r="GW118" i="22"/>
  <c r="GX118" i="22"/>
  <c r="GY118" i="22"/>
  <c r="GZ118" i="22"/>
  <c r="HA118" i="22"/>
  <c r="HB118" i="22"/>
  <c r="HC118" i="22"/>
  <c r="HD118" i="22"/>
  <c r="HE118" i="22"/>
  <c r="HF118" i="22"/>
  <c r="HG118" i="22"/>
  <c r="HH118" i="22"/>
  <c r="HI118" i="22"/>
  <c r="HJ118" i="22"/>
  <c r="HK118" i="22"/>
  <c r="HL118" i="22"/>
  <c r="HM118" i="22"/>
  <c r="HN118" i="22"/>
  <c r="HO118" i="22"/>
  <c r="HP118" i="22"/>
  <c r="HQ118" i="22"/>
  <c r="HR118" i="22"/>
  <c r="HS118" i="22"/>
  <c r="HT118" i="22"/>
  <c r="HU118" i="22"/>
  <c r="HV118" i="22"/>
  <c r="HW118" i="22"/>
  <c r="HX118" i="22"/>
  <c r="HY118" i="22"/>
  <c r="HZ118" i="22"/>
  <c r="IA118" i="22"/>
  <c r="IB118" i="22"/>
  <c r="IC118" i="22"/>
  <c r="ID118" i="22"/>
  <c r="IE118" i="22"/>
  <c r="IF118" i="22"/>
  <c r="IG118" i="22"/>
  <c r="IH118" i="22"/>
  <c r="II118" i="22"/>
  <c r="IJ118" i="22"/>
  <c r="IK118" i="22"/>
  <c r="IL118" i="22"/>
  <c r="IM118" i="22"/>
  <c r="IN118" i="22"/>
  <c r="IO118" i="22"/>
  <c r="IP118" i="22"/>
  <c r="IQ118" i="22"/>
  <c r="IR118" i="22"/>
  <c r="IS118" i="22"/>
  <c r="IT118" i="22"/>
  <c r="IU118" i="22"/>
  <c r="IV118" i="22"/>
  <c r="G119" i="22"/>
  <c r="H119" i="22"/>
  <c r="I119" i="22"/>
  <c r="J119" i="22"/>
  <c r="K119" i="22"/>
  <c r="L119" i="22"/>
  <c r="M119" i="22"/>
  <c r="N119" i="22"/>
  <c r="O119" i="22"/>
  <c r="P119" i="22"/>
  <c r="Q119" i="22"/>
  <c r="R119" i="22"/>
  <c r="S119" i="22"/>
  <c r="T119" i="22"/>
  <c r="U119" i="22"/>
  <c r="V119" i="22"/>
  <c r="W119" i="22"/>
  <c r="X119" i="22"/>
  <c r="Y119" i="22"/>
  <c r="Z119" i="22"/>
  <c r="AA119" i="22"/>
  <c r="AB119" i="22"/>
  <c r="AC119" i="22"/>
  <c r="AD119" i="22"/>
  <c r="AE119" i="22"/>
  <c r="AF119" i="22"/>
  <c r="AG119" i="22"/>
  <c r="AH119" i="22"/>
  <c r="AI119" i="22"/>
  <c r="AJ119" i="22"/>
  <c r="AK119" i="22"/>
  <c r="AL119" i="22"/>
  <c r="AM119" i="22"/>
  <c r="AN119" i="22"/>
  <c r="AO119" i="22"/>
  <c r="AP119" i="22"/>
  <c r="AQ119" i="22"/>
  <c r="AR119" i="22"/>
  <c r="AS119" i="22"/>
  <c r="AT119" i="22"/>
  <c r="AU119" i="22"/>
  <c r="AV119" i="22"/>
  <c r="AW119" i="22"/>
  <c r="AX119" i="22"/>
  <c r="AY119" i="22"/>
  <c r="AZ119" i="22"/>
  <c r="BA119" i="22"/>
  <c r="BB119" i="22"/>
  <c r="BC119" i="22"/>
  <c r="BD119" i="22"/>
  <c r="BE119" i="22"/>
  <c r="BF119" i="22"/>
  <c r="BG119" i="22"/>
  <c r="BH119" i="22"/>
  <c r="BI119" i="22"/>
  <c r="BJ119" i="22"/>
  <c r="BK119" i="22"/>
  <c r="BL119" i="22"/>
  <c r="BM119" i="22"/>
  <c r="BN119" i="22"/>
  <c r="BO119" i="22"/>
  <c r="BP119" i="22"/>
  <c r="BQ119" i="22"/>
  <c r="BR119" i="22"/>
  <c r="BS119" i="22"/>
  <c r="BT119" i="22"/>
  <c r="BU119" i="22"/>
  <c r="BV119" i="22"/>
  <c r="BW119" i="22"/>
  <c r="BX119" i="22"/>
  <c r="BY119" i="22"/>
  <c r="BZ119" i="22"/>
  <c r="CA119" i="22"/>
  <c r="CB119" i="22"/>
  <c r="CC119" i="22"/>
  <c r="CD119" i="22"/>
  <c r="CE119" i="22"/>
  <c r="CF119" i="22"/>
  <c r="CG119" i="22"/>
  <c r="CH119" i="22"/>
  <c r="CI119" i="22"/>
  <c r="CJ119" i="22"/>
  <c r="CK119" i="22"/>
  <c r="CL119" i="22"/>
  <c r="CM119" i="22"/>
  <c r="CN119" i="22"/>
  <c r="CO119" i="22"/>
  <c r="CP119" i="22"/>
  <c r="CQ119" i="22"/>
  <c r="CR119" i="22"/>
  <c r="CS119" i="22"/>
  <c r="CT119" i="22"/>
  <c r="CU119" i="22"/>
  <c r="CV119" i="22"/>
  <c r="CW119" i="22"/>
  <c r="CX119" i="22"/>
  <c r="CY119" i="22"/>
  <c r="CZ119" i="22"/>
  <c r="DA119" i="22"/>
  <c r="DB119" i="22"/>
  <c r="DC119" i="22"/>
  <c r="DD119" i="22"/>
  <c r="DE119" i="22"/>
  <c r="DF119" i="22"/>
  <c r="DG119" i="22"/>
  <c r="DH119" i="22"/>
  <c r="DI119" i="22"/>
  <c r="DJ119" i="22"/>
  <c r="DK119" i="22"/>
  <c r="DL119" i="22"/>
  <c r="DM119" i="22"/>
  <c r="DN119" i="22"/>
  <c r="DO119" i="22"/>
  <c r="DP119" i="22"/>
  <c r="DQ119" i="22"/>
  <c r="DR119" i="22"/>
  <c r="DS119" i="22"/>
  <c r="DT119" i="22"/>
  <c r="DU119" i="22"/>
  <c r="DV119" i="22"/>
  <c r="DW119" i="22"/>
  <c r="DX119" i="22"/>
  <c r="DY119" i="22"/>
  <c r="DZ119" i="22"/>
  <c r="EA119" i="22"/>
  <c r="EB119" i="22"/>
  <c r="EC119" i="22"/>
  <c r="ED119" i="22"/>
  <c r="EE119" i="22"/>
  <c r="EF119" i="22"/>
  <c r="EG119" i="22"/>
  <c r="EH119" i="22"/>
  <c r="EI119" i="22"/>
  <c r="EJ119" i="22"/>
  <c r="EK119" i="22"/>
  <c r="EL119" i="22"/>
  <c r="EM119" i="22"/>
  <c r="EN119" i="22"/>
  <c r="EO119" i="22"/>
  <c r="EP119" i="22"/>
  <c r="EQ119" i="22"/>
  <c r="ER119" i="22"/>
  <c r="ES119" i="22"/>
  <c r="ET119" i="22"/>
  <c r="EU119" i="22"/>
  <c r="EV119" i="22"/>
  <c r="EW119" i="22"/>
  <c r="EX119" i="22"/>
  <c r="EY119" i="22"/>
  <c r="EZ119" i="22"/>
  <c r="FA119" i="22"/>
  <c r="FB119" i="22"/>
  <c r="FC119" i="22"/>
  <c r="FD119" i="22"/>
  <c r="FE119" i="22"/>
  <c r="FF119" i="22"/>
  <c r="FG119" i="22"/>
  <c r="FH119" i="22"/>
  <c r="FI119" i="22"/>
  <c r="FJ119" i="22"/>
  <c r="FK119" i="22"/>
  <c r="FL119" i="22"/>
  <c r="FM119" i="22"/>
  <c r="FN119" i="22"/>
  <c r="FO119" i="22"/>
  <c r="FP119" i="22"/>
  <c r="FQ119" i="22"/>
  <c r="FR119" i="22"/>
  <c r="FS119" i="22"/>
  <c r="FT119" i="22"/>
  <c r="FU119" i="22"/>
  <c r="FV119" i="22"/>
  <c r="FW119" i="22"/>
  <c r="FX119" i="22"/>
  <c r="FY119" i="22"/>
  <c r="FZ119" i="22"/>
  <c r="GA119" i="22"/>
  <c r="GB119" i="22"/>
  <c r="GC119" i="22"/>
  <c r="GD119" i="22"/>
  <c r="GE119" i="22"/>
  <c r="GF119" i="22"/>
  <c r="GG119" i="22"/>
  <c r="GH119" i="22"/>
  <c r="GI119" i="22"/>
  <c r="GJ119" i="22"/>
  <c r="GK119" i="22"/>
  <c r="GL119" i="22"/>
  <c r="GM119" i="22"/>
  <c r="GN119" i="22"/>
  <c r="GO119" i="22"/>
  <c r="GP119" i="22"/>
  <c r="GQ119" i="22"/>
  <c r="GR119" i="22"/>
  <c r="GS119" i="22"/>
  <c r="GT119" i="22"/>
  <c r="GU119" i="22"/>
  <c r="GV119" i="22"/>
  <c r="GW119" i="22"/>
  <c r="GX119" i="22"/>
  <c r="GY119" i="22"/>
  <c r="GZ119" i="22"/>
  <c r="HA119" i="22"/>
  <c r="HB119" i="22"/>
  <c r="HC119" i="22"/>
  <c r="HD119" i="22"/>
  <c r="HE119" i="22"/>
  <c r="HF119" i="22"/>
  <c r="HG119" i="22"/>
  <c r="HH119" i="22"/>
  <c r="HI119" i="22"/>
  <c r="HJ119" i="22"/>
  <c r="HK119" i="22"/>
  <c r="HL119" i="22"/>
  <c r="HM119" i="22"/>
  <c r="HN119" i="22"/>
  <c r="HO119" i="22"/>
  <c r="HP119" i="22"/>
  <c r="HQ119" i="22"/>
  <c r="HR119" i="22"/>
  <c r="HS119" i="22"/>
  <c r="HT119" i="22"/>
  <c r="HU119" i="22"/>
  <c r="HV119" i="22"/>
  <c r="HW119" i="22"/>
  <c r="HX119" i="22"/>
  <c r="HY119" i="22"/>
  <c r="HZ119" i="22"/>
  <c r="IA119" i="22"/>
  <c r="IB119" i="22"/>
  <c r="IC119" i="22"/>
  <c r="ID119" i="22"/>
  <c r="IE119" i="22"/>
  <c r="IF119" i="22"/>
  <c r="IG119" i="22"/>
  <c r="IH119" i="22"/>
  <c r="II119" i="22"/>
  <c r="IJ119" i="22"/>
  <c r="IK119" i="22"/>
  <c r="IL119" i="22"/>
  <c r="IM119" i="22"/>
  <c r="IN119" i="22"/>
  <c r="IO119" i="22"/>
  <c r="IP119" i="22"/>
  <c r="IQ119" i="22"/>
  <c r="IR119" i="22"/>
  <c r="IS119" i="22"/>
  <c r="IT119" i="22"/>
  <c r="IU119" i="22"/>
  <c r="IV119" i="22"/>
  <c r="G120" i="22"/>
  <c r="H120" i="22"/>
  <c r="I120" i="22"/>
  <c r="J120" i="22"/>
  <c r="K120" i="22"/>
  <c r="L120" i="22"/>
  <c r="M120" i="22"/>
  <c r="N120" i="22"/>
  <c r="O120" i="22"/>
  <c r="P120" i="22"/>
  <c r="Q120" i="22"/>
  <c r="R120" i="22"/>
  <c r="S120" i="22"/>
  <c r="T120" i="22"/>
  <c r="U120" i="22"/>
  <c r="V120" i="22"/>
  <c r="W120" i="22"/>
  <c r="X120" i="22"/>
  <c r="Y120" i="22"/>
  <c r="Z120" i="22"/>
  <c r="AA120" i="22"/>
  <c r="AB120" i="22"/>
  <c r="AC120" i="22"/>
  <c r="AD120" i="22"/>
  <c r="AE120" i="22"/>
  <c r="AF120" i="22"/>
  <c r="AG120" i="22"/>
  <c r="AH120" i="22"/>
  <c r="AI120" i="22"/>
  <c r="AJ120" i="22"/>
  <c r="AK120" i="22"/>
  <c r="AL120" i="22"/>
  <c r="AM120" i="22"/>
  <c r="AN120" i="22"/>
  <c r="AO120" i="22"/>
  <c r="AP120" i="22"/>
  <c r="AQ120" i="22"/>
  <c r="AR120" i="22"/>
  <c r="AS120" i="22"/>
  <c r="AT120" i="22"/>
  <c r="AU120" i="22"/>
  <c r="AV120" i="22"/>
  <c r="AW120" i="22"/>
  <c r="AX120" i="22"/>
  <c r="AY120" i="22"/>
  <c r="AZ120" i="22"/>
  <c r="BA120" i="22"/>
  <c r="BB120" i="22"/>
  <c r="BC120" i="22"/>
  <c r="BD120" i="22"/>
  <c r="BE120" i="22"/>
  <c r="BF120" i="22"/>
  <c r="BG120" i="22"/>
  <c r="BH120" i="22"/>
  <c r="BI120" i="22"/>
  <c r="BJ120" i="22"/>
  <c r="BK120" i="22"/>
  <c r="BL120" i="22"/>
  <c r="BM120" i="22"/>
  <c r="BN120" i="22"/>
  <c r="BO120" i="22"/>
  <c r="BP120" i="22"/>
  <c r="BQ120" i="22"/>
  <c r="BR120" i="22"/>
  <c r="BS120" i="22"/>
  <c r="BT120" i="22"/>
  <c r="BU120" i="22"/>
  <c r="BV120" i="22"/>
  <c r="BW120" i="22"/>
  <c r="BX120" i="22"/>
  <c r="BY120" i="22"/>
  <c r="BZ120" i="22"/>
  <c r="CA120" i="22"/>
  <c r="CB120" i="22"/>
  <c r="CC120" i="22"/>
  <c r="CD120" i="22"/>
  <c r="CE120" i="22"/>
  <c r="CF120" i="22"/>
  <c r="CG120" i="22"/>
  <c r="CH120" i="22"/>
  <c r="CI120" i="22"/>
  <c r="CJ120" i="22"/>
  <c r="CK120" i="22"/>
  <c r="CL120" i="22"/>
  <c r="CM120" i="22"/>
  <c r="CN120" i="22"/>
  <c r="CO120" i="22"/>
  <c r="CP120" i="22"/>
  <c r="CQ120" i="22"/>
  <c r="CR120" i="22"/>
  <c r="CS120" i="22"/>
  <c r="CT120" i="22"/>
  <c r="CU120" i="22"/>
  <c r="CV120" i="22"/>
  <c r="CW120" i="22"/>
  <c r="CX120" i="22"/>
  <c r="CY120" i="22"/>
  <c r="CZ120" i="22"/>
  <c r="DA120" i="22"/>
  <c r="DB120" i="22"/>
  <c r="DC120" i="22"/>
  <c r="DD120" i="22"/>
  <c r="DE120" i="22"/>
  <c r="DF120" i="22"/>
  <c r="DG120" i="22"/>
  <c r="DH120" i="22"/>
  <c r="DI120" i="22"/>
  <c r="DJ120" i="22"/>
  <c r="DK120" i="22"/>
  <c r="DL120" i="22"/>
  <c r="DM120" i="22"/>
  <c r="DN120" i="22"/>
  <c r="DO120" i="22"/>
  <c r="DP120" i="22"/>
  <c r="DQ120" i="22"/>
  <c r="DR120" i="22"/>
  <c r="DS120" i="22"/>
  <c r="DT120" i="22"/>
  <c r="DU120" i="22"/>
  <c r="DV120" i="22"/>
  <c r="DW120" i="22"/>
  <c r="DX120" i="22"/>
  <c r="DY120" i="22"/>
  <c r="DZ120" i="22"/>
  <c r="EA120" i="22"/>
  <c r="EB120" i="22"/>
  <c r="EC120" i="22"/>
  <c r="ED120" i="22"/>
  <c r="EE120" i="22"/>
  <c r="EF120" i="22"/>
  <c r="EG120" i="22"/>
  <c r="EH120" i="22"/>
  <c r="EI120" i="22"/>
  <c r="EJ120" i="22"/>
  <c r="EK120" i="22"/>
  <c r="EL120" i="22"/>
  <c r="EM120" i="22"/>
  <c r="EN120" i="22"/>
  <c r="EO120" i="22"/>
  <c r="EP120" i="22"/>
  <c r="EQ120" i="22"/>
  <c r="ER120" i="22"/>
  <c r="ES120" i="22"/>
  <c r="ET120" i="22"/>
  <c r="EU120" i="22"/>
  <c r="EV120" i="22"/>
  <c r="EW120" i="22"/>
  <c r="EX120" i="22"/>
  <c r="EY120" i="22"/>
  <c r="EZ120" i="22"/>
  <c r="FA120" i="22"/>
  <c r="FB120" i="22"/>
  <c r="FC120" i="22"/>
  <c r="FD120" i="22"/>
  <c r="FE120" i="22"/>
  <c r="FF120" i="22"/>
  <c r="FG120" i="22"/>
  <c r="FH120" i="22"/>
  <c r="FI120" i="22"/>
  <c r="FJ120" i="22"/>
  <c r="FK120" i="22"/>
  <c r="FL120" i="22"/>
  <c r="FM120" i="22"/>
  <c r="FN120" i="22"/>
  <c r="FO120" i="22"/>
  <c r="FP120" i="22"/>
  <c r="FQ120" i="22"/>
  <c r="FR120" i="22"/>
  <c r="FS120" i="22"/>
  <c r="FT120" i="22"/>
  <c r="FU120" i="22"/>
  <c r="FV120" i="22"/>
  <c r="FW120" i="22"/>
  <c r="FX120" i="22"/>
  <c r="FY120" i="22"/>
  <c r="FZ120" i="22"/>
  <c r="GA120" i="22"/>
  <c r="GB120" i="22"/>
  <c r="GC120" i="22"/>
  <c r="GD120" i="22"/>
  <c r="GE120" i="22"/>
  <c r="GF120" i="22"/>
  <c r="GG120" i="22"/>
  <c r="GH120" i="22"/>
  <c r="GI120" i="22"/>
  <c r="GJ120" i="22"/>
  <c r="GK120" i="22"/>
  <c r="GL120" i="22"/>
  <c r="GM120" i="22"/>
  <c r="GN120" i="22"/>
  <c r="GO120" i="22"/>
  <c r="GP120" i="22"/>
  <c r="GQ120" i="22"/>
  <c r="GR120" i="22"/>
  <c r="GS120" i="22"/>
  <c r="GT120" i="22"/>
  <c r="GU120" i="22"/>
  <c r="GV120" i="22"/>
  <c r="GW120" i="22"/>
  <c r="GX120" i="22"/>
  <c r="GY120" i="22"/>
  <c r="GZ120" i="22"/>
  <c r="HA120" i="22"/>
  <c r="HB120" i="22"/>
  <c r="HC120" i="22"/>
  <c r="HD120" i="22"/>
  <c r="HE120" i="22"/>
  <c r="HE147" i="22" s="1"/>
  <c r="HF120" i="22"/>
  <c r="HG120" i="22"/>
  <c r="HH120" i="22"/>
  <c r="HI120" i="22"/>
  <c r="HJ120" i="22"/>
  <c r="HK120" i="22"/>
  <c r="HL120" i="22"/>
  <c r="HM120" i="22"/>
  <c r="HN120" i="22"/>
  <c r="HO120" i="22"/>
  <c r="HP120" i="22"/>
  <c r="HQ120" i="22"/>
  <c r="HR120" i="22"/>
  <c r="HS120" i="22"/>
  <c r="HT120" i="22"/>
  <c r="HU120" i="22"/>
  <c r="HV120" i="22"/>
  <c r="HW120" i="22"/>
  <c r="HX120" i="22"/>
  <c r="HY120" i="22"/>
  <c r="HZ120" i="22"/>
  <c r="IA120" i="22"/>
  <c r="IB120" i="22"/>
  <c r="IC120" i="22"/>
  <c r="ID120" i="22"/>
  <c r="IE120" i="22"/>
  <c r="IF120" i="22"/>
  <c r="IG120" i="22"/>
  <c r="IH120" i="22"/>
  <c r="II120" i="22"/>
  <c r="IJ120" i="22"/>
  <c r="IK120" i="22"/>
  <c r="IL120" i="22"/>
  <c r="IM120" i="22"/>
  <c r="IN120" i="22"/>
  <c r="IO120" i="22"/>
  <c r="IP120" i="22"/>
  <c r="IQ120" i="22"/>
  <c r="IR120" i="22"/>
  <c r="IS120" i="22"/>
  <c r="IT120" i="22"/>
  <c r="IU120" i="22"/>
  <c r="IV120" i="22"/>
  <c r="G121" i="22"/>
  <c r="H121" i="22"/>
  <c r="I121" i="22"/>
  <c r="J121" i="22"/>
  <c r="K121" i="22"/>
  <c r="L121" i="22"/>
  <c r="M121" i="22"/>
  <c r="N121" i="22"/>
  <c r="O121" i="22"/>
  <c r="P121" i="22"/>
  <c r="Q121" i="22"/>
  <c r="R121" i="22"/>
  <c r="S121" i="22"/>
  <c r="T121" i="22"/>
  <c r="U121" i="22"/>
  <c r="V121" i="22"/>
  <c r="W121" i="22"/>
  <c r="X121" i="22"/>
  <c r="Y121" i="22"/>
  <c r="Z121" i="22"/>
  <c r="AA121" i="22"/>
  <c r="AB121" i="22"/>
  <c r="AC121" i="22"/>
  <c r="AD121" i="22"/>
  <c r="AE121" i="22"/>
  <c r="AF121" i="22"/>
  <c r="AG121" i="22"/>
  <c r="AH121" i="22"/>
  <c r="AI121" i="22"/>
  <c r="AJ121" i="22"/>
  <c r="AK121" i="22"/>
  <c r="AL121" i="22"/>
  <c r="AM121" i="22"/>
  <c r="AN121" i="22"/>
  <c r="AO121" i="22"/>
  <c r="AP121" i="22"/>
  <c r="AQ121" i="22"/>
  <c r="AR121" i="22"/>
  <c r="AS121" i="22"/>
  <c r="AT121" i="22"/>
  <c r="AU121" i="22"/>
  <c r="AV121" i="22"/>
  <c r="AW121" i="22"/>
  <c r="AX121" i="22"/>
  <c r="AY121" i="22"/>
  <c r="AZ121" i="22"/>
  <c r="BA121" i="22"/>
  <c r="BB121" i="22"/>
  <c r="BC121" i="22"/>
  <c r="BD121" i="22"/>
  <c r="BE121" i="22"/>
  <c r="BF121" i="22"/>
  <c r="BG121" i="22"/>
  <c r="BH121" i="22"/>
  <c r="BI121" i="22"/>
  <c r="BJ121" i="22"/>
  <c r="BK121" i="22"/>
  <c r="BL121" i="22"/>
  <c r="BM121" i="22"/>
  <c r="BN121" i="22"/>
  <c r="BO121" i="22"/>
  <c r="BP121" i="22"/>
  <c r="BQ121" i="22"/>
  <c r="BR121" i="22"/>
  <c r="BS121" i="22"/>
  <c r="BT121" i="22"/>
  <c r="BU121" i="22"/>
  <c r="BV121" i="22"/>
  <c r="BW121" i="22"/>
  <c r="BX121" i="22"/>
  <c r="BY121" i="22"/>
  <c r="BZ121" i="22"/>
  <c r="CA121" i="22"/>
  <c r="CB121" i="22"/>
  <c r="CC121" i="22"/>
  <c r="CD121" i="22"/>
  <c r="CE121" i="22"/>
  <c r="CF121" i="22"/>
  <c r="CG121" i="22"/>
  <c r="CH121" i="22"/>
  <c r="CI121" i="22"/>
  <c r="CJ121" i="22"/>
  <c r="CK121" i="22"/>
  <c r="CL121" i="22"/>
  <c r="CM121" i="22"/>
  <c r="CN121" i="22"/>
  <c r="CO121" i="22"/>
  <c r="CP121" i="22"/>
  <c r="CQ121" i="22"/>
  <c r="CR121" i="22"/>
  <c r="CS121" i="22"/>
  <c r="CT121" i="22"/>
  <c r="CU121" i="22"/>
  <c r="CV121" i="22"/>
  <c r="CW121" i="22"/>
  <c r="CX121" i="22"/>
  <c r="CY121" i="22"/>
  <c r="CZ121" i="22"/>
  <c r="DA121" i="22"/>
  <c r="DB121" i="22"/>
  <c r="DC121" i="22"/>
  <c r="DD121" i="22"/>
  <c r="DE121" i="22"/>
  <c r="DF121" i="22"/>
  <c r="DG121" i="22"/>
  <c r="DH121" i="22"/>
  <c r="DI121" i="22"/>
  <c r="DJ121" i="22"/>
  <c r="DK121" i="22"/>
  <c r="DL121" i="22"/>
  <c r="DM121" i="22"/>
  <c r="DN121" i="22"/>
  <c r="DO121" i="22"/>
  <c r="DP121" i="22"/>
  <c r="DQ121" i="22"/>
  <c r="DR121" i="22"/>
  <c r="DS121" i="22"/>
  <c r="DT121" i="22"/>
  <c r="DU121" i="22"/>
  <c r="DV121" i="22"/>
  <c r="DW121" i="22"/>
  <c r="DX121" i="22"/>
  <c r="DY121" i="22"/>
  <c r="DZ121" i="22"/>
  <c r="EA121" i="22"/>
  <c r="EB121" i="22"/>
  <c r="EC121" i="22"/>
  <c r="ED121" i="22"/>
  <c r="EE121" i="22"/>
  <c r="EF121" i="22"/>
  <c r="EG121" i="22"/>
  <c r="EH121" i="22"/>
  <c r="EI121" i="22"/>
  <c r="EJ121" i="22"/>
  <c r="EK121" i="22"/>
  <c r="EL121" i="22"/>
  <c r="EM121" i="22"/>
  <c r="EN121" i="22"/>
  <c r="EO121" i="22"/>
  <c r="EP121" i="22"/>
  <c r="EQ121" i="22"/>
  <c r="ER121" i="22"/>
  <c r="ES121" i="22"/>
  <c r="ET121" i="22"/>
  <c r="EU121" i="22"/>
  <c r="EV121" i="22"/>
  <c r="EW121" i="22"/>
  <c r="EX121" i="22"/>
  <c r="EY121" i="22"/>
  <c r="EZ121" i="22"/>
  <c r="FA121" i="22"/>
  <c r="FB121" i="22"/>
  <c r="FC121" i="22"/>
  <c r="FD121" i="22"/>
  <c r="FE121" i="22"/>
  <c r="FF121" i="22"/>
  <c r="FG121" i="22"/>
  <c r="FH121" i="22"/>
  <c r="FI121" i="22"/>
  <c r="FJ121" i="22"/>
  <c r="FK121" i="22"/>
  <c r="FL121" i="22"/>
  <c r="FM121" i="22"/>
  <c r="FN121" i="22"/>
  <c r="FO121" i="22"/>
  <c r="FP121" i="22"/>
  <c r="FQ121" i="22"/>
  <c r="FR121" i="22"/>
  <c r="FS121" i="22"/>
  <c r="FT121" i="22"/>
  <c r="FU121" i="22"/>
  <c r="FV121" i="22"/>
  <c r="FW121" i="22"/>
  <c r="FX121" i="22"/>
  <c r="FY121" i="22"/>
  <c r="FZ121" i="22"/>
  <c r="GA121" i="22"/>
  <c r="GB121" i="22"/>
  <c r="GC121" i="22"/>
  <c r="GD121" i="22"/>
  <c r="GE121" i="22"/>
  <c r="GF121" i="22"/>
  <c r="GG121" i="22"/>
  <c r="GH121" i="22"/>
  <c r="GI121" i="22"/>
  <c r="GJ121" i="22"/>
  <c r="GK121" i="22"/>
  <c r="GL121" i="22"/>
  <c r="GM121" i="22"/>
  <c r="GN121" i="22"/>
  <c r="GO121" i="22"/>
  <c r="GP121" i="22"/>
  <c r="GQ121" i="22"/>
  <c r="GR121" i="22"/>
  <c r="GS121" i="22"/>
  <c r="GT121" i="22"/>
  <c r="GU121" i="22"/>
  <c r="GV121" i="22"/>
  <c r="GW121" i="22"/>
  <c r="GX121" i="22"/>
  <c r="GY121" i="22"/>
  <c r="GZ121" i="22"/>
  <c r="HA121" i="22"/>
  <c r="HB121" i="22"/>
  <c r="HC121" i="22"/>
  <c r="HD121" i="22"/>
  <c r="HE121" i="22"/>
  <c r="HF121" i="22"/>
  <c r="HG121" i="22"/>
  <c r="HH121" i="22"/>
  <c r="HI121" i="22"/>
  <c r="HJ121" i="22"/>
  <c r="HK121" i="22"/>
  <c r="HL121" i="22"/>
  <c r="HM121" i="22"/>
  <c r="HN121" i="22"/>
  <c r="HO121" i="22"/>
  <c r="HP121" i="22"/>
  <c r="HQ121" i="22"/>
  <c r="HR121" i="22"/>
  <c r="HS121" i="22"/>
  <c r="HT121" i="22"/>
  <c r="HU121" i="22"/>
  <c r="HV121" i="22"/>
  <c r="HW121" i="22"/>
  <c r="HX121" i="22"/>
  <c r="HY121" i="22"/>
  <c r="HZ121" i="22"/>
  <c r="IA121" i="22"/>
  <c r="IB121" i="22"/>
  <c r="IC121" i="22"/>
  <c r="ID121" i="22"/>
  <c r="IE121" i="22"/>
  <c r="IF121" i="22"/>
  <c r="IG121" i="22"/>
  <c r="IH121" i="22"/>
  <c r="II121" i="22"/>
  <c r="IJ121" i="22"/>
  <c r="IK121" i="22"/>
  <c r="IL121" i="22"/>
  <c r="IM121" i="22"/>
  <c r="IN121" i="22"/>
  <c r="IO121" i="22"/>
  <c r="IP121" i="22"/>
  <c r="IQ121" i="22"/>
  <c r="IR121" i="22"/>
  <c r="IS121" i="22"/>
  <c r="IT121" i="22"/>
  <c r="IU121" i="22"/>
  <c r="IV121" i="22"/>
  <c r="G122" i="22"/>
  <c r="H122" i="22"/>
  <c r="I122" i="22"/>
  <c r="J122" i="22"/>
  <c r="K122" i="22"/>
  <c r="L122" i="22"/>
  <c r="M122" i="22"/>
  <c r="N122" i="22"/>
  <c r="O122" i="22"/>
  <c r="P122" i="22"/>
  <c r="Q122" i="22"/>
  <c r="R122" i="22"/>
  <c r="S122" i="22"/>
  <c r="T122" i="22"/>
  <c r="U122" i="22"/>
  <c r="V122" i="22"/>
  <c r="W122" i="22"/>
  <c r="X122" i="22"/>
  <c r="Y122" i="22"/>
  <c r="Z122" i="22"/>
  <c r="AA122" i="22"/>
  <c r="AB122" i="22"/>
  <c r="AC122" i="22"/>
  <c r="AD122" i="22"/>
  <c r="AE122" i="22"/>
  <c r="AF122" i="22"/>
  <c r="AG122" i="22"/>
  <c r="AH122" i="22"/>
  <c r="AI122" i="22"/>
  <c r="AJ122" i="22"/>
  <c r="AK122" i="22"/>
  <c r="AL122" i="22"/>
  <c r="AM122" i="22"/>
  <c r="AN122" i="22"/>
  <c r="AO122" i="22"/>
  <c r="AP122" i="22"/>
  <c r="AQ122" i="22"/>
  <c r="AR122" i="22"/>
  <c r="AS122" i="22"/>
  <c r="AT122" i="22"/>
  <c r="AU122" i="22"/>
  <c r="AV122" i="22"/>
  <c r="AW122" i="22"/>
  <c r="AX122" i="22"/>
  <c r="AY122" i="22"/>
  <c r="AZ122" i="22"/>
  <c r="BA122" i="22"/>
  <c r="BB122" i="22"/>
  <c r="BC122" i="22"/>
  <c r="BD122" i="22"/>
  <c r="BE122" i="22"/>
  <c r="BF122" i="22"/>
  <c r="BG122" i="22"/>
  <c r="BH122" i="22"/>
  <c r="BI122" i="22"/>
  <c r="BJ122" i="22"/>
  <c r="BK122" i="22"/>
  <c r="BL122" i="22"/>
  <c r="BM122" i="22"/>
  <c r="BN122" i="22"/>
  <c r="BO122" i="22"/>
  <c r="BP122" i="22"/>
  <c r="BQ122" i="22"/>
  <c r="BR122" i="22"/>
  <c r="BS122" i="22"/>
  <c r="BT122" i="22"/>
  <c r="BU122" i="22"/>
  <c r="BV122" i="22"/>
  <c r="BW122" i="22"/>
  <c r="BX122" i="22"/>
  <c r="BY122" i="22"/>
  <c r="BZ122" i="22"/>
  <c r="CA122" i="22"/>
  <c r="CB122" i="22"/>
  <c r="CC122" i="22"/>
  <c r="CD122" i="22"/>
  <c r="CE122" i="22"/>
  <c r="CF122" i="22"/>
  <c r="CG122" i="22"/>
  <c r="CH122" i="22"/>
  <c r="CI122" i="22"/>
  <c r="CJ122" i="22"/>
  <c r="CK122" i="22"/>
  <c r="CL122" i="22"/>
  <c r="CM122" i="22"/>
  <c r="CN122" i="22"/>
  <c r="CO122" i="22"/>
  <c r="CP122" i="22"/>
  <c r="CQ122" i="22"/>
  <c r="CR122" i="22"/>
  <c r="CS122" i="22"/>
  <c r="CT122" i="22"/>
  <c r="CU122" i="22"/>
  <c r="CV122" i="22"/>
  <c r="CW122" i="22"/>
  <c r="CX122" i="22"/>
  <c r="CY122" i="22"/>
  <c r="CZ122" i="22"/>
  <c r="DA122" i="22"/>
  <c r="DB122" i="22"/>
  <c r="DC122" i="22"/>
  <c r="DD122" i="22"/>
  <c r="DE122" i="22"/>
  <c r="DF122" i="22"/>
  <c r="DG122" i="22"/>
  <c r="DH122" i="22"/>
  <c r="DI122" i="22"/>
  <c r="DJ122" i="22"/>
  <c r="DK122" i="22"/>
  <c r="DL122" i="22"/>
  <c r="DM122" i="22"/>
  <c r="DN122" i="22"/>
  <c r="DO122" i="22"/>
  <c r="DP122" i="22"/>
  <c r="DQ122" i="22"/>
  <c r="DR122" i="22"/>
  <c r="DS122" i="22"/>
  <c r="DT122" i="22"/>
  <c r="DU122" i="22"/>
  <c r="DV122" i="22"/>
  <c r="DW122" i="22"/>
  <c r="DX122" i="22"/>
  <c r="DY122" i="22"/>
  <c r="DZ122" i="22"/>
  <c r="EA122" i="22"/>
  <c r="EB122" i="22"/>
  <c r="EC122" i="22"/>
  <c r="ED122" i="22"/>
  <c r="EE122" i="22"/>
  <c r="EF122" i="22"/>
  <c r="EG122" i="22"/>
  <c r="EH122" i="22"/>
  <c r="EI122" i="22"/>
  <c r="EJ122" i="22"/>
  <c r="EK122" i="22"/>
  <c r="EL122" i="22"/>
  <c r="EM122" i="22"/>
  <c r="EN122" i="22"/>
  <c r="EO122" i="22"/>
  <c r="EP122" i="22"/>
  <c r="EQ122" i="22"/>
  <c r="ER122" i="22"/>
  <c r="ES122" i="22"/>
  <c r="ET122" i="22"/>
  <c r="EU122" i="22"/>
  <c r="EV122" i="22"/>
  <c r="EW122" i="22"/>
  <c r="EX122" i="22"/>
  <c r="EY122" i="22"/>
  <c r="EZ122" i="22"/>
  <c r="FA122" i="22"/>
  <c r="FB122" i="22"/>
  <c r="FC122" i="22"/>
  <c r="FD122" i="22"/>
  <c r="FE122" i="22"/>
  <c r="FF122" i="22"/>
  <c r="FG122" i="22"/>
  <c r="FH122" i="22"/>
  <c r="FI122" i="22"/>
  <c r="FJ122" i="22"/>
  <c r="FK122" i="22"/>
  <c r="FL122" i="22"/>
  <c r="FM122" i="22"/>
  <c r="FN122" i="22"/>
  <c r="FO122" i="22"/>
  <c r="FP122" i="22"/>
  <c r="FQ122" i="22"/>
  <c r="FR122" i="22"/>
  <c r="FS122" i="22"/>
  <c r="FT122" i="22"/>
  <c r="FU122" i="22"/>
  <c r="FV122" i="22"/>
  <c r="FW122" i="22"/>
  <c r="FX122" i="22"/>
  <c r="FY122" i="22"/>
  <c r="FZ122" i="22"/>
  <c r="GA122" i="22"/>
  <c r="GB122" i="22"/>
  <c r="GC122" i="22"/>
  <c r="GD122" i="22"/>
  <c r="GE122" i="22"/>
  <c r="GF122" i="22"/>
  <c r="GG122" i="22"/>
  <c r="GH122" i="22"/>
  <c r="GI122" i="22"/>
  <c r="GJ122" i="22"/>
  <c r="GK122" i="22"/>
  <c r="GL122" i="22"/>
  <c r="GM122" i="22"/>
  <c r="GN122" i="22"/>
  <c r="GO122" i="22"/>
  <c r="GP122" i="22"/>
  <c r="GQ122" i="22"/>
  <c r="GR122" i="22"/>
  <c r="GS122" i="22"/>
  <c r="GT122" i="22"/>
  <c r="GU122" i="22"/>
  <c r="GV122" i="22"/>
  <c r="GW122" i="22"/>
  <c r="GX122" i="22"/>
  <c r="GY122" i="22"/>
  <c r="GZ122" i="22"/>
  <c r="HA122" i="22"/>
  <c r="HB122" i="22"/>
  <c r="HC122" i="22"/>
  <c r="HD122" i="22"/>
  <c r="HE122" i="22"/>
  <c r="HF122" i="22"/>
  <c r="HG122" i="22"/>
  <c r="HH122" i="22"/>
  <c r="HI122" i="22"/>
  <c r="HJ122" i="22"/>
  <c r="HK122" i="22"/>
  <c r="HL122" i="22"/>
  <c r="HM122" i="22"/>
  <c r="HN122" i="22"/>
  <c r="HO122" i="22"/>
  <c r="HP122" i="22"/>
  <c r="HQ122" i="22"/>
  <c r="HR122" i="22"/>
  <c r="HS122" i="22"/>
  <c r="HT122" i="22"/>
  <c r="HU122" i="22"/>
  <c r="HV122" i="22"/>
  <c r="HW122" i="22"/>
  <c r="HX122" i="22"/>
  <c r="HY122" i="22"/>
  <c r="HZ122" i="22"/>
  <c r="IA122" i="22"/>
  <c r="IB122" i="22"/>
  <c r="IC122" i="22"/>
  <c r="ID122" i="22"/>
  <c r="IE122" i="22"/>
  <c r="IF122" i="22"/>
  <c r="IG122" i="22"/>
  <c r="IH122" i="22"/>
  <c r="II122" i="22"/>
  <c r="IJ122" i="22"/>
  <c r="IK122" i="22"/>
  <c r="IL122" i="22"/>
  <c r="IM122" i="22"/>
  <c r="IN122" i="22"/>
  <c r="IO122" i="22"/>
  <c r="IP122" i="22"/>
  <c r="IQ122" i="22"/>
  <c r="IR122" i="22"/>
  <c r="IS122" i="22"/>
  <c r="IT122" i="22"/>
  <c r="IU122" i="22"/>
  <c r="IV122" i="22"/>
  <c r="G123" i="22"/>
  <c r="H123" i="22"/>
  <c r="I123" i="22"/>
  <c r="J123" i="22"/>
  <c r="K123" i="22"/>
  <c r="L123" i="22"/>
  <c r="M123" i="22"/>
  <c r="N123" i="22"/>
  <c r="O123" i="22"/>
  <c r="P123" i="22"/>
  <c r="Q123" i="22"/>
  <c r="R123" i="22"/>
  <c r="S123" i="22"/>
  <c r="T123" i="22"/>
  <c r="U123" i="22"/>
  <c r="V123" i="22"/>
  <c r="W123" i="22"/>
  <c r="X123" i="22"/>
  <c r="Y123" i="22"/>
  <c r="Z123" i="22"/>
  <c r="AA123" i="22"/>
  <c r="AB123" i="22"/>
  <c r="AC123" i="22"/>
  <c r="AD123" i="22"/>
  <c r="AE123" i="22"/>
  <c r="AF123" i="22"/>
  <c r="AG123" i="22"/>
  <c r="AH123" i="22"/>
  <c r="AI123" i="22"/>
  <c r="AJ123" i="22"/>
  <c r="AK123" i="22"/>
  <c r="AL123" i="22"/>
  <c r="AM123" i="22"/>
  <c r="AN123" i="22"/>
  <c r="AO123" i="22"/>
  <c r="AP123" i="22"/>
  <c r="AQ123" i="22"/>
  <c r="AR123" i="22"/>
  <c r="AS123" i="22"/>
  <c r="AT123" i="22"/>
  <c r="AU123" i="22"/>
  <c r="AV123" i="22"/>
  <c r="AW123" i="22"/>
  <c r="AX123" i="22"/>
  <c r="AY123" i="22"/>
  <c r="AZ123" i="22"/>
  <c r="BA123" i="22"/>
  <c r="BB123" i="22"/>
  <c r="BC123" i="22"/>
  <c r="BD123" i="22"/>
  <c r="BE123" i="22"/>
  <c r="BF123" i="22"/>
  <c r="BG123" i="22"/>
  <c r="BH123" i="22"/>
  <c r="BI123" i="22"/>
  <c r="BJ123" i="22"/>
  <c r="BK123" i="22"/>
  <c r="BL123" i="22"/>
  <c r="BM123" i="22"/>
  <c r="BN123" i="22"/>
  <c r="BO123" i="22"/>
  <c r="BP123" i="22"/>
  <c r="BQ123" i="22"/>
  <c r="BR123" i="22"/>
  <c r="BS123" i="22"/>
  <c r="BT123" i="22"/>
  <c r="BU123" i="22"/>
  <c r="BV123" i="22"/>
  <c r="BW123" i="22"/>
  <c r="BX123" i="22"/>
  <c r="BY123" i="22"/>
  <c r="BZ123" i="22"/>
  <c r="CA123" i="22"/>
  <c r="CB123" i="22"/>
  <c r="CC123" i="22"/>
  <c r="CD123" i="22"/>
  <c r="CE123" i="22"/>
  <c r="CF123" i="22"/>
  <c r="CG123" i="22"/>
  <c r="CH123" i="22"/>
  <c r="CI123" i="22"/>
  <c r="CJ123" i="22"/>
  <c r="CK123" i="22"/>
  <c r="CL123" i="22"/>
  <c r="CM123" i="22"/>
  <c r="CN123" i="22"/>
  <c r="CO123" i="22"/>
  <c r="CP123" i="22"/>
  <c r="CQ123" i="22"/>
  <c r="CR123" i="22"/>
  <c r="CS123" i="22"/>
  <c r="CT123" i="22"/>
  <c r="CU123" i="22"/>
  <c r="CV123" i="22"/>
  <c r="CW123" i="22"/>
  <c r="CX123" i="22"/>
  <c r="CY123" i="22"/>
  <c r="CZ123" i="22"/>
  <c r="DA123" i="22"/>
  <c r="DB123" i="22"/>
  <c r="DC123" i="22"/>
  <c r="DD123" i="22"/>
  <c r="DE123" i="22"/>
  <c r="DF123" i="22"/>
  <c r="DG123" i="22"/>
  <c r="DH123" i="22"/>
  <c r="DI123" i="22"/>
  <c r="DJ123" i="22"/>
  <c r="DK123" i="22"/>
  <c r="DL123" i="22"/>
  <c r="DM123" i="22"/>
  <c r="DN123" i="22"/>
  <c r="DO123" i="22"/>
  <c r="DP123" i="22"/>
  <c r="DQ123" i="22"/>
  <c r="DR123" i="22"/>
  <c r="DS123" i="22"/>
  <c r="DT123" i="22"/>
  <c r="DU123" i="22"/>
  <c r="DV123" i="22"/>
  <c r="DW123" i="22"/>
  <c r="DX123" i="22"/>
  <c r="DY123" i="22"/>
  <c r="DZ123" i="22"/>
  <c r="EA123" i="22"/>
  <c r="EB123" i="22"/>
  <c r="EC123" i="22"/>
  <c r="ED123" i="22"/>
  <c r="EE123" i="22"/>
  <c r="EF123" i="22"/>
  <c r="EG123" i="22"/>
  <c r="EH123" i="22"/>
  <c r="EI123" i="22"/>
  <c r="EJ123" i="22"/>
  <c r="EK123" i="22"/>
  <c r="EL123" i="22"/>
  <c r="EM123" i="22"/>
  <c r="EN123" i="22"/>
  <c r="EO123" i="22"/>
  <c r="EP123" i="22"/>
  <c r="EQ123" i="22"/>
  <c r="ER123" i="22"/>
  <c r="ES123" i="22"/>
  <c r="ET123" i="22"/>
  <c r="EU123" i="22"/>
  <c r="EV123" i="22"/>
  <c r="EW123" i="22"/>
  <c r="EX123" i="22"/>
  <c r="EY123" i="22"/>
  <c r="EZ123" i="22"/>
  <c r="FA123" i="22"/>
  <c r="FB123" i="22"/>
  <c r="FC123" i="22"/>
  <c r="FD123" i="22"/>
  <c r="FE123" i="22"/>
  <c r="FF123" i="22"/>
  <c r="FG123" i="22"/>
  <c r="FH123" i="22"/>
  <c r="FI123" i="22"/>
  <c r="FJ123" i="22"/>
  <c r="FK123" i="22"/>
  <c r="FL123" i="22"/>
  <c r="FM123" i="22"/>
  <c r="FN123" i="22"/>
  <c r="FO123" i="22"/>
  <c r="FP123" i="22"/>
  <c r="FQ123" i="22"/>
  <c r="FR123" i="22"/>
  <c r="FS123" i="22"/>
  <c r="FT123" i="22"/>
  <c r="FU123" i="22"/>
  <c r="FV123" i="22"/>
  <c r="FW123" i="22"/>
  <c r="FX123" i="22"/>
  <c r="FY123" i="22"/>
  <c r="FZ123" i="22"/>
  <c r="GA123" i="22"/>
  <c r="GB123" i="22"/>
  <c r="GC123" i="22"/>
  <c r="GD123" i="22"/>
  <c r="GE123" i="22"/>
  <c r="GF123" i="22"/>
  <c r="GG123" i="22"/>
  <c r="GH123" i="22"/>
  <c r="GI123" i="22"/>
  <c r="GJ123" i="22"/>
  <c r="GK123" i="22"/>
  <c r="GL123" i="22"/>
  <c r="GM123" i="22"/>
  <c r="GN123" i="22"/>
  <c r="GO123" i="22"/>
  <c r="GP123" i="22"/>
  <c r="GQ123" i="22"/>
  <c r="GR123" i="22"/>
  <c r="GS123" i="22"/>
  <c r="GT123" i="22"/>
  <c r="GU123" i="22"/>
  <c r="GV123" i="22"/>
  <c r="GW123" i="22"/>
  <c r="GX123" i="22"/>
  <c r="GY123" i="22"/>
  <c r="GZ123" i="22"/>
  <c r="HA123" i="22"/>
  <c r="HB123" i="22"/>
  <c r="HC123" i="22"/>
  <c r="HD123" i="22"/>
  <c r="HE123" i="22"/>
  <c r="HF123" i="22"/>
  <c r="HG123" i="22"/>
  <c r="HH123" i="22"/>
  <c r="HI123" i="22"/>
  <c r="HJ123" i="22"/>
  <c r="HK123" i="22"/>
  <c r="HL123" i="22"/>
  <c r="HM123" i="22"/>
  <c r="HN123" i="22"/>
  <c r="HO123" i="22"/>
  <c r="HP123" i="22"/>
  <c r="HQ123" i="22"/>
  <c r="HR123" i="22"/>
  <c r="HS123" i="22"/>
  <c r="HT123" i="22"/>
  <c r="HU123" i="22"/>
  <c r="HV123" i="22"/>
  <c r="HW123" i="22"/>
  <c r="HX123" i="22"/>
  <c r="HY123" i="22"/>
  <c r="HZ123" i="22"/>
  <c r="IA123" i="22"/>
  <c r="IB123" i="22"/>
  <c r="IC123" i="22"/>
  <c r="ID123" i="22"/>
  <c r="IE123" i="22"/>
  <c r="IF123" i="22"/>
  <c r="IG123" i="22"/>
  <c r="IH123" i="22"/>
  <c r="II123" i="22"/>
  <c r="IJ123" i="22"/>
  <c r="IK123" i="22"/>
  <c r="IL123" i="22"/>
  <c r="IM123" i="22"/>
  <c r="IN123" i="22"/>
  <c r="IO123" i="22"/>
  <c r="IP123" i="22"/>
  <c r="IQ123" i="22"/>
  <c r="IR123" i="22"/>
  <c r="IS123" i="22"/>
  <c r="IT123" i="22"/>
  <c r="IU123" i="22"/>
  <c r="IV123" i="22"/>
  <c r="G124" i="22"/>
  <c r="H124" i="22"/>
  <c r="I124" i="22"/>
  <c r="J124" i="22"/>
  <c r="K124" i="22"/>
  <c r="L124" i="22"/>
  <c r="M124" i="22"/>
  <c r="N124" i="22"/>
  <c r="O124" i="22"/>
  <c r="P124" i="22"/>
  <c r="Q124" i="22"/>
  <c r="R124" i="22"/>
  <c r="S124" i="22"/>
  <c r="T124" i="22"/>
  <c r="U124" i="22"/>
  <c r="V124" i="22"/>
  <c r="W124" i="22"/>
  <c r="X124" i="22"/>
  <c r="Y124" i="22"/>
  <c r="Z124" i="22"/>
  <c r="AA124" i="22"/>
  <c r="AB124" i="22"/>
  <c r="AC124" i="22"/>
  <c r="AD124" i="22"/>
  <c r="AE124" i="22"/>
  <c r="AF124" i="22"/>
  <c r="AG124" i="22"/>
  <c r="AH124" i="22"/>
  <c r="AI124" i="22"/>
  <c r="AJ124" i="22"/>
  <c r="AK124" i="22"/>
  <c r="AL124" i="22"/>
  <c r="AM124" i="22"/>
  <c r="AN124" i="22"/>
  <c r="AO124" i="22"/>
  <c r="AP124" i="22"/>
  <c r="AQ124" i="22"/>
  <c r="AR124" i="22"/>
  <c r="AS124" i="22"/>
  <c r="AT124" i="22"/>
  <c r="AU124" i="22"/>
  <c r="AV124" i="22"/>
  <c r="AW124" i="22"/>
  <c r="AX124" i="22"/>
  <c r="AY124" i="22"/>
  <c r="AZ124" i="22"/>
  <c r="BA124" i="22"/>
  <c r="BB124" i="22"/>
  <c r="BC124" i="22"/>
  <c r="BD124" i="22"/>
  <c r="BE124" i="22"/>
  <c r="BF124" i="22"/>
  <c r="BG124" i="22"/>
  <c r="BH124" i="22"/>
  <c r="BI124" i="22"/>
  <c r="BJ124" i="22"/>
  <c r="BK124" i="22"/>
  <c r="BL124" i="22"/>
  <c r="BM124" i="22"/>
  <c r="BN124" i="22"/>
  <c r="BO124" i="22"/>
  <c r="BP124" i="22"/>
  <c r="BQ124" i="22"/>
  <c r="BR124" i="22"/>
  <c r="BS124" i="22"/>
  <c r="BT124" i="22"/>
  <c r="BU124" i="22"/>
  <c r="BV124" i="22"/>
  <c r="BW124" i="22"/>
  <c r="BX124" i="22"/>
  <c r="BY124" i="22"/>
  <c r="BZ124" i="22"/>
  <c r="CA124" i="22"/>
  <c r="CB124" i="22"/>
  <c r="CC124" i="22"/>
  <c r="CD124" i="22"/>
  <c r="CE124" i="22"/>
  <c r="CF124" i="22"/>
  <c r="CG124" i="22"/>
  <c r="CH124" i="22"/>
  <c r="CI124" i="22"/>
  <c r="CJ124" i="22"/>
  <c r="CK124" i="22"/>
  <c r="CL124" i="22"/>
  <c r="CM124" i="22"/>
  <c r="CN124" i="22"/>
  <c r="CO124" i="22"/>
  <c r="CP124" i="22"/>
  <c r="CQ124" i="22"/>
  <c r="CR124" i="22"/>
  <c r="CS124" i="22"/>
  <c r="CT124" i="22"/>
  <c r="CU124" i="22"/>
  <c r="CV124" i="22"/>
  <c r="CW124" i="22"/>
  <c r="CX124" i="22"/>
  <c r="CY124" i="22"/>
  <c r="CZ124" i="22"/>
  <c r="DA124" i="22"/>
  <c r="DB124" i="22"/>
  <c r="DC124" i="22"/>
  <c r="DD124" i="22"/>
  <c r="DE124" i="22"/>
  <c r="DF124" i="22"/>
  <c r="DG124" i="22"/>
  <c r="DH124" i="22"/>
  <c r="DI124" i="22"/>
  <c r="DJ124" i="22"/>
  <c r="DK124" i="22"/>
  <c r="DL124" i="22"/>
  <c r="DM124" i="22"/>
  <c r="DN124" i="22"/>
  <c r="DO124" i="22"/>
  <c r="DP124" i="22"/>
  <c r="DQ124" i="22"/>
  <c r="DR124" i="22"/>
  <c r="DS124" i="22"/>
  <c r="DT124" i="22"/>
  <c r="DU124" i="22"/>
  <c r="DV124" i="22"/>
  <c r="DW124" i="22"/>
  <c r="DX124" i="22"/>
  <c r="DY124" i="22"/>
  <c r="DZ124" i="22"/>
  <c r="EA124" i="22"/>
  <c r="EB124" i="22"/>
  <c r="EC124" i="22"/>
  <c r="ED124" i="22"/>
  <c r="EE124" i="22"/>
  <c r="EF124" i="22"/>
  <c r="EG124" i="22"/>
  <c r="EH124" i="22"/>
  <c r="EI124" i="22"/>
  <c r="EJ124" i="22"/>
  <c r="EK124" i="22"/>
  <c r="EL124" i="22"/>
  <c r="EM124" i="22"/>
  <c r="EN124" i="22"/>
  <c r="EO124" i="22"/>
  <c r="EP124" i="22"/>
  <c r="EQ124" i="22"/>
  <c r="ER124" i="22"/>
  <c r="ES124" i="22"/>
  <c r="ET124" i="22"/>
  <c r="EU124" i="22"/>
  <c r="EV124" i="22"/>
  <c r="EW124" i="22"/>
  <c r="EX124" i="22"/>
  <c r="EY124" i="22"/>
  <c r="EZ124" i="22"/>
  <c r="FA124" i="22"/>
  <c r="FB124" i="22"/>
  <c r="FC124" i="22"/>
  <c r="FD124" i="22"/>
  <c r="FE124" i="22"/>
  <c r="FF124" i="22"/>
  <c r="FG124" i="22"/>
  <c r="FH124" i="22"/>
  <c r="FI124" i="22"/>
  <c r="FJ124" i="22"/>
  <c r="FK124" i="22"/>
  <c r="FL124" i="22"/>
  <c r="FM124" i="22"/>
  <c r="FN124" i="22"/>
  <c r="FO124" i="22"/>
  <c r="FP124" i="22"/>
  <c r="FQ124" i="22"/>
  <c r="FR124" i="22"/>
  <c r="FS124" i="22"/>
  <c r="FT124" i="22"/>
  <c r="FU124" i="22"/>
  <c r="FV124" i="22"/>
  <c r="FW124" i="22"/>
  <c r="FX124" i="22"/>
  <c r="FY124" i="22"/>
  <c r="FZ124" i="22"/>
  <c r="GA124" i="22"/>
  <c r="GB124" i="22"/>
  <c r="GC124" i="22"/>
  <c r="GD124" i="22"/>
  <c r="GE124" i="22"/>
  <c r="GF124" i="22"/>
  <c r="GG124" i="22"/>
  <c r="GH124" i="22"/>
  <c r="GI124" i="22"/>
  <c r="GJ124" i="22"/>
  <c r="GK124" i="22"/>
  <c r="GL124" i="22"/>
  <c r="GM124" i="22"/>
  <c r="GN124" i="22"/>
  <c r="GO124" i="22"/>
  <c r="GP124" i="22"/>
  <c r="GQ124" i="22"/>
  <c r="GR124" i="22"/>
  <c r="GS124" i="22"/>
  <c r="GT124" i="22"/>
  <c r="GU124" i="22"/>
  <c r="GV124" i="22"/>
  <c r="GW124" i="22"/>
  <c r="GX124" i="22"/>
  <c r="GY124" i="22"/>
  <c r="GZ124" i="22"/>
  <c r="HA124" i="22"/>
  <c r="HB124" i="22"/>
  <c r="HC124" i="22"/>
  <c r="HD124" i="22"/>
  <c r="HE124" i="22"/>
  <c r="HF124" i="22"/>
  <c r="HG124" i="22"/>
  <c r="HH124" i="22"/>
  <c r="HI124" i="22"/>
  <c r="HJ124" i="22"/>
  <c r="HK124" i="22"/>
  <c r="HL124" i="22"/>
  <c r="HM124" i="22"/>
  <c r="HN124" i="22"/>
  <c r="HO124" i="22"/>
  <c r="HP124" i="22"/>
  <c r="HQ124" i="22"/>
  <c r="HR124" i="22"/>
  <c r="HS124" i="22"/>
  <c r="HT124" i="22"/>
  <c r="HU124" i="22"/>
  <c r="HV124" i="22"/>
  <c r="HW124" i="22"/>
  <c r="HX124" i="22"/>
  <c r="HY124" i="22"/>
  <c r="HZ124" i="22"/>
  <c r="IA124" i="22"/>
  <c r="IB124" i="22"/>
  <c r="IC124" i="22"/>
  <c r="ID124" i="22"/>
  <c r="IE124" i="22"/>
  <c r="IF124" i="22"/>
  <c r="IG124" i="22"/>
  <c r="IH124" i="22"/>
  <c r="II124" i="22"/>
  <c r="IJ124" i="22"/>
  <c r="IK124" i="22"/>
  <c r="IL124" i="22"/>
  <c r="IM124" i="22"/>
  <c r="IN124" i="22"/>
  <c r="IO124" i="22"/>
  <c r="IP124" i="22"/>
  <c r="IQ124" i="22"/>
  <c r="IR124" i="22"/>
  <c r="IS124" i="22"/>
  <c r="IT124" i="22"/>
  <c r="IU124" i="22"/>
  <c r="IV124" i="22"/>
  <c r="G125" i="22"/>
  <c r="H125" i="22"/>
  <c r="I125" i="22"/>
  <c r="J125" i="22"/>
  <c r="K125" i="22"/>
  <c r="L125" i="22"/>
  <c r="M125" i="22"/>
  <c r="N125" i="22"/>
  <c r="O125" i="22"/>
  <c r="P125" i="22"/>
  <c r="Q125" i="22"/>
  <c r="R125" i="22"/>
  <c r="S125" i="22"/>
  <c r="T125" i="22"/>
  <c r="U125" i="22"/>
  <c r="V125" i="22"/>
  <c r="W125" i="22"/>
  <c r="X125" i="22"/>
  <c r="Y125" i="22"/>
  <c r="Z125" i="22"/>
  <c r="AA125" i="22"/>
  <c r="AB125" i="22"/>
  <c r="AC125" i="22"/>
  <c r="AD125" i="22"/>
  <c r="AE125" i="22"/>
  <c r="AF125" i="22"/>
  <c r="AG125" i="22"/>
  <c r="AH125" i="22"/>
  <c r="AI125" i="22"/>
  <c r="AJ125" i="22"/>
  <c r="AK125" i="22"/>
  <c r="AL125" i="22"/>
  <c r="AM125" i="22"/>
  <c r="AN125" i="22"/>
  <c r="AO125" i="22"/>
  <c r="AP125" i="22"/>
  <c r="AQ125" i="22"/>
  <c r="AR125" i="22"/>
  <c r="AS125" i="22"/>
  <c r="AT125" i="22"/>
  <c r="AU125" i="22"/>
  <c r="AV125" i="22"/>
  <c r="AW125" i="22"/>
  <c r="AX125" i="22"/>
  <c r="AY125" i="22"/>
  <c r="AZ125" i="22"/>
  <c r="BA125" i="22"/>
  <c r="BB125" i="22"/>
  <c r="BC125" i="22"/>
  <c r="BD125" i="22"/>
  <c r="BE125" i="22"/>
  <c r="BF125" i="22"/>
  <c r="BG125" i="22"/>
  <c r="BH125" i="22"/>
  <c r="BI125" i="22"/>
  <c r="BJ125" i="22"/>
  <c r="BK125" i="22"/>
  <c r="BL125" i="22"/>
  <c r="BM125" i="22"/>
  <c r="BN125" i="22"/>
  <c r="BO125" i="22"/>
  <c r="BP125" i="22"/>
  <c r="BQ125" i="22"/>
  <c r="BR125" i="22"/>
  <c r="BS125" i="22"/>
  <c r="BT125" i="22"/>
  <c r="BU125" i="22"/>
  <c r="BV125" i="22"/>
  <c r="BW125" i="22"/>
  <c r="BX125" i="22"/>
  <c r="BY125" i="22"/>
  <c r="BZ125" i="22"/>
  <c r="CA125" i="22"/>
  <c r="CB125" i="22"/>
  <c r="CC125" i="22"/>
  <c r="CD125" i="22"/>
  <c r="CE125" i="22"/>
  <c r="CF125" i="22"/>
  <c r="CG125" i="22"/>
  <c r="CH125" i="22"/>
  <c r="CI125" i="22"/>
  <c r="CJ125" i="22"/>
  <c r="CK125" i="22"/>
  <c r="CL125" i="22"/>
  <c r="CM125" i="22"/>
  <c r="CN125" i="22"/>
  <c r="CO125" i="22"/>
  <c r="CP125" i="22"/>
  <c r="CQ125" i="22"/>
  <c r="CR125" i="22"/>
  <c r="CS125" i="22"/>
  <c r="CT125" i="22"/>
  <c r="CU125" i="22"/>
  <c r="CV125" i="22"/>
  <c r="CW125" i="22"/>
  <c r="CX125" i="22"/>
  <c r="CY125" i="22"/>
  <c r="CZ125" i="22"/>
  <c r="DA125" i="22"/>
  <c r="DB125" i="22"/>
  <c r="DC125" i="22"/>
  <c r="DD125" i="22"/>
  <c r="DE125" i="22"/>
  <c r="DF125" i="22"/>
  <c r="DG125" i="22"/>
  <c r="DH125" i="22"/>
  <c r="DI125" i="22"/>
  <c r="DJ125" i="22"/>
  <c r="DK125" i="22"/>
  <c r="DL125" i="22"/>
  <c r="DM125" i="22"/>
  <c r="DN125" i="22"/>
  <c r="DO125" i="22"/>
  <c r="DP125" i="22"/>
  <c r="DQ125" i="22"/>
  <c r="DR125" i="22"/>
  <c r="DS125" i="22"/>
  <c r="DT125" i="22"/>
  <c r="DU125" i="22"/>
  <c r="DV125" i="22"/>
  <c r="DW125" i="22"/>
  <c r="DX125" i="22"/>
  <c r="DY125" i="22"/>
  <c r="DZ125" i="22"/>
  <c r="EA125" i="22"/>
  <c r="EB125" i="22"/>
  <c r="EC125" i="22"/>
  <c r="ED125" i="22"/>
  <c r="EE125" i="22"/>
  <c r="EF125" i="22"/>
  <c r="EG125" i="22"/>
  <c r="EH125" i="22"/>
  <c r="EI125" i="22"/>
  <c r="EJ125" i="22"/>
  <c r="EK125" i="22"/>
  <c r="EL125" i="22"/>
  <c r="EM125" i="22"/>
  <c r="EN125" i="22"/>
  <c r="EO125" i="22"/>
  <c r="EP125" i="22"/>
  <c r="EQ125" i="22"/>
  <c r="ER125" i="22"/>
  <c r="ES125" i="22"/>
  <c r="ET125" i="22"/>
  <c r="EU125" i="22"/>
  <c r="EV125" i="22"/>
  <c r="EW125" i="22"/>
  <c r="EX125" i="22"/>
  <c r="EY125" i="22"/>
  <c r="EZ125" i="22"/>
  <c r="FA125" i="22"/>
  <c r="FB125" i="22"/>
  <c r="FC125" i="22"/>
  <c r="FD125" i="22"/>
  <c r="FE125" i="22"/>
  <c r="FF125" i="22"/>
  <c r="FG125" i="22"/>
  <c r="FH125" i="22"/>
  <c r="FI125" i="22"/>
  <c r="FJ125" i="22"/>
  <c r="FK125" i="22"/>
  <c r="FL125" i="22"/>
  <c r="FM125" i="22"/>
  <c r="FN125" i="22"/>
  <c r="FO125" i="22"/>
  <c r="FP125" i="22"/>
  <c r="FQ125" i="22"/>
  <c r="FQ153" i="22" s="1"/>
  <c r="FR125" i="22"/>
  <c r="FS125" i="22"/>
  <c r="FT125" i="22"/>
  <c r="FU125" i="22"/>
  <c r="FV125" i="22"/>
  <c r="FW125" i="22"/>
  <c r="FX125" i="22"/>
  <c r="FY125" i="22"/>
  <c r="FZ125" i="22"/>
  <c r="GA125" i="22"/>
  <c r="GB125" i="22"/>
  <c r="GC125" i="22"/>
  <c r="GD125" i="22"/>
  <c r="GE125" i="22"/>
  <c r="GF125" i="22"/>
  <c r="GG125" i="22"/>
  <c r="GH125" i="22"/>
  <c r="GI125" i="22"/>
  <c r="GJ125" i="22"/>
  <c r="GK125" i="22"/>
  <c r="GL125" i="22"/>
  <c r="GM125" i="22"/>
  <c r="GN125" i="22"/>
  <c r="GO125" i="22"/>
  <c r="GP125" i="22"/>
  <c r="GQ125" i="22"/>
  <c r="GR125" i="22"/>
  <c r="GS125" i="22"/>
  <c r="GT125" i="22"/>
  <c r="GU125" i="22"/>
  <c r="GV125" i="22"/>
  <c r="GW125" i="22"/>
  <c r="GX125" i="22"/>
  <c r="GY125" i="22"/>
  <c r="GZ125" i="22"/>
  <c r="HA125" i="22"/>
  <c r="HB125" i="22"/>
  <c r="HC125" i="22"/>
  <c r="HD125" i="22"/>
  <c r="HE125" i="22"/>
  <c r="HF125" i="22"/>
  <c r="HG125" i="22"/>
  <c r="HH125" i="22"/>
  <c r="HI125" i="22"/>
  <c r="HJ125" i="22"/>
  <c r="HK125" i="22"/>
  <c r="HL125" i="22"/>
  <c r="HM125" i="22"/>
  <c r="HN125" i="22"/>
  <c r="HO125" i="22"/>
  <c r="HP125" i="22"/>
  <c r="HQ125" i="22"/>
  <c r="HR125" i="22"/>
  <c r="HS125" i="22"/>
  <c r="HT125" i="22"/>
  <c r="HU125" i="22"/>
  <c r="HV125" i="22"/>
  <c r="HW125" i="22"/>
  <c r="HX125" i="22"/>
  <c r="HY125" i="22"/>
  <c r="HZ125" i="22"/>
  <c r="IA125" i="22"/>
  <c r="IB125" i="22"/>
  <c r="IC125" i="22"/>
  <c r="ID125" i="22"/>
  <c r="IE125" i="22"/>
  <c r="IF125" i="22"/>
  <c r="IG125" i="22"/>
  <c r="IH125" i="22"/>
  <c r="II125" i="22"/>
  <c r="IJ125" i="22"/>
  <c r="IK125" i="22"/>
  <c r="IL125" i="22"/>
  <c r="IM125" i="22"/>
  <c r="IN125" i="22"/>
  <c r="IO125" i="22"/>
  <c r="IP125" i="22"/>
  <c r="IQ125" i="22"/>
  <c r="IR125" i="22"/>
  <c r="IS125" i="22"/>
  <c r="IT125" i="22"/>
  <c r="IU125" i="22"/>
  <c r="IV125" i="22"/>
  <c r="G126" i="22"/>
  <c r="H126" i="22"/>
  <c r="I126" i="22"/>
  <c r="J126" i="22"/>
  <c r="K126" i="22"/>
  <c r="L126" i="22"/>
  <c r="M126" i="22"/>
  <c r="N126" i="22"/>
  <c r="O126" i="22"/>
  <c r="P126" i="22"/>
  <c r="Q126" i="22"/>
  <c r="R126" i="22"/>
  <c r="S126" i="22"/>
  <c r="T126" i="22"/>
  <c r="U126" i="22"/>
  <c r="V126" i="22"/>
  <c r="W126" i="22"/>
  <c r="X126" i="22"/>
  <c r="Y126" i="22"/>
  <c r="Z126" i="22"/>
  <c r="AA126" i="22"/>
  <c r="AB126" i="22"/>
  <c r="AC126" i="22"/>
  <c r="AD126" i="22"/>
  <c r="AE126" i="22"/>
  <c r="AF126" i="22"/>
  <c r="AG126" i="22"/>
  <c r="AH126" i="22"/>
  <c r="AI126" i="22"/>
  <c r="AJ126" i="22"/>
  <c r="AK126" i="22"/>
  <c r="AL126" i="22"/>
  <c r="AM126" i="22"/>
  <c r="AN126" i="22"/>
  <c r="AO126" i="22"/>
  <c r="AP126" i="22"/>
  <c r="AQ126" i="22"/>
  <c r="AR126" i="22"/>
  <c r="AS126" i="22"/>
  <c r="AT126" i="22"/>
  <c r="AT153" i="22" s="1"/>
  <c r="AU126" i="22"/>
  <c r="AV126" i="22"/>
  <c r="AW126" i="22"/>
  <c r="AX126" i="22"/>
  <c r="AY126" i="22"/>
  <c r="AZ126" i="22"/>
  <c r="BA126" i="22"/>
  <c r="BB126" i="22"/>
  <c r="BC126" i="22"/>
  <c r="BD126" i="22"/>
  <c r="BE126" i="22"/>
  <c r="BF126" i="22"/>
  <c r="BG126" i="22"/>
  <c r="BH126" i="22"/>
  <c r="BI126" i="22"/>
  <c r="BJ126" i="22"/>
  <c r="BK126" i="22"/>
  <c r="BL126" i="22"/>
  <c r="BM126" i="22"/>
  <c r="BN126" i="22"/>
  <c r="BO126" i="22"/>
  <c r="BP126" i="22"/>
  <c r="BQ126" i="22"/>
  <c r="BR126" i="22"/>
  <c r="BS126" i="22"/>
  <c r="BT126" i="22"/>
  <c r="BU126" i="22"/>
  <c r="BV126" i="22"/>
  <c r="BW126" i="22"/>
  <c r="BX126" i="22"/>
  <c r="BY126" i="22"/>
  <c r="BZ126" i="22"/>
  <c r="CA126" i="22"/>
  <c r="CB126" i="22"/>
  <c r="CC126" i="22"/>
  <c r="CD126" i="22"/>
  <c r="CE126" i="22"/>
  <c r="CF126" i="22"/>
  <c r="CG126" i="22"/>
  <c r="CH126" i="22"/>
  <c r="CI126" i="22"/>
  <c r="CJ126" i="22"/>
  <c r="CK126" i="22"/>
  <c r="CL126" i="22"/>
  <c r="CM126" i="22"/>
  <c r="CN126" i="22"/>
  <c r="CO126" i="22"/>
  <c r="CP126" i="22"/>
  <c r="CQ126" i="22"/>
  <c r="CR126" i="22"/>
  <c r="CS126" i="22"/>
  <c r="CT126" i="22"/>
  <c r="CU126" i="22"/>
  <c r="CV126" i="22"/>
  <c r="CW126" i="22"/>
  <c r="CX126" i="22"/>
  <c r="CY126" i="22"/>
  <c r="CZ126" i="22"/>
  <c r="DA126" i="22"/>
  <c r="DB126" i="22"/>
  <c r="DC126" i="22"/>
  <c r="DD126" i="22"/>
  <c r="DE126" i="22"/>
  <c r="DF126" i="22"/>
  <c r="DG126" i="22"/>
  <c r="DH126" i="22"/>
  <c r="DI126" i="22"/>
  <c r="DJ126" i="22"/>
  <c r="DK126" i="22"/>
  <c r="DL126" i="22"/>
  <c r="DM126" i="22"/>
  <c r="DN126" i="22"/>
  <c r="DO126" i="22"/>
  <c r="DP126" i="22"/>
  <c r="DQ126" i="22"/>
  <c r="DR126" i="22"/>
  <c r="DS126" i="22"/>
  <c r="DT126" i="22"/>
  <c r="DU126" i="22"/>
  <c r="DV126" i="22"/>
  <c r="DW126" i="22"/>
  <c r="DX126" i="22"/>
  <c r="DY126" i="22"/>
  <c r="DZ126" i="22"/>
  <c r="EA126" i="22"/>
  <c r="EB126" i="22"/>
  <c r="EC126" i="22"/>
  <c r="ED126" i="22"/>
  <c r="EE126" i="22"/>
  <c r="EF126" i="22"/>
  <c r="EG126" i="22"/>
  <c r="EH126" i="22"/>
  <c r="EI126" i="22"/>
  <c r="EJ126" i="22"/>
  <c r="EK126" i="22"/>
  <c r="EL126" i="22"/>
  <c r="EM126" i="22"/>
  <c r="EN126" i="22"/>
  <c r="EO126" i="22"/>
  <c r="EP126" i="22"/>
  <c r="EQ126" i="22"/>
  <c r="ER126" i="22"/>
  <c r="ES126" i="22"/>
  <c r="ET126" i="22"/>
  <c r="EU126" i="22"/>
  <c r="EV126" i="22"/>
  <c r="EW126" i="22"/>
  <c r="EX126" i="22"/>
  <c r="EY126" i="22"/>
  <c r="EZ126" i="22"/>
  <c r="FA126" i="22"/>
  <c r="FB126" i="22"/>
  <c r="FC126" i="22"/>
  <c r="FD126" i="22"/>
  <c r="FE126" i="22"/>
  <c r="FF126" i="22"/>
  <c r="FG126" i="22"/>
  <c r="FH126" i="22"/>
  <c r="FI126" i="22"/>
  <c r="FJ126" i="22"/>
  <c r="FK126" i="22"/>
  <c r="FL126" i="22"/>
  <c r="FM126" i="22"/>
  <c r="FN126" i="22"/>
  <c r="FO126" i="22"/>
  <c r="FP126" i="22"/>
  <c r="FQ126" i="22"/>
  <c r="FR126" i="22"/>
  <c r="FS126" i="22"/>
  <c r="FT126" i="22"/>
  <c r="FU126" i="22"/>
  <c r="FV126" i="22"/>
  <c r="FW126" i="22"/>
  <c r="FX126" i="22"/>
  <c r="FY126" i="22"/>
  <c r="FZ126" i="22"/>
  <c r="GA126" i="22"/>
  <c r="GB126" i="22"/>
  <c r="GC126" i="22"/>
  <c r="GC147" i="22" s="1"/>
  <c r="GD126" i="22"/>
  <c r="GE126" i="22"/>
  <c r="GF126" i="22"/>
  <c r="GG126" i="22"/>
  <c r="GH126" i="22"/>
  <c r="GI126" i="22"/>
  <c r="GJ126" i="22"/>
  <c r="GK126" i="22"/>
  <c r="GL126" i="22"/>
  <c r="GM126" i="22"/>
  <c r="GN126" i="22"/>
  <c r="GO126" i="22"/>
  <c r="GP126" i="22"/>
  <c r="GQ126" i="22"/>
  <c r="GR126" i="22"/>
  <c r="GS126" i="22"/>
  <c r="GT126" i="22"/>
  <c r="GU126" i="22"/>
  <c r="GV126" i="22"/>
  <c r="GW126" i="22"/>
  <c r="GX126" i="22"/>
  <c r="GY126" i="22"/>
  <c r="GZ126" i="22"/>
  <c r="HA126" i="22"/>
  <c r="HB126" i="22"/>
  <c r="HC126" i="22"/>
  <c r="HD126" i="22"/>
  <c r="HE126" i="22"/>
  <c r="HF126" i="22"/>
  <c r="HG126" i="22"/>
  <c r="HH126" i="22"/>
  <c r="HI126" i="22"/>
  <c r="HJ126" i="22"/>
  <c r="HK126" i="22"/>
  <c r="HL126" i="22"/>
  <c r="HM126" i="22"/>
  <c r="HN126" i="22"/>
  <c r="HO126" i="22"/>
  <c r="HP126" i="22"/>
  <c r="HQ126" i="22"/>
  <c r="HR126" i="22"/>
  <c r="HS126" i="22"/>
  <c r="HT126" i="22"/>
  <c r="HU126" i="22"/>
  <c r="HV126" i="22"/>
  <c r="HW126" i="22"/>
  <c r="HX126" i="22"/>
  <c r="HY126" i="22"/>
  <c r="HZ126" i="22"/>
  <c r="IA126" i="22"/>
  <c r="IB126" i="22"/>
  <c r="IC126" i="22"/>
  <c r="ID126" i="22"/>
  <c r="IE126" i="22"/>
  <c r="IF126" i="22"/>
  <c r="IG126" i="22"/>
  <c r="IH126" i="22"/>
  <c r="II126" i="22"/>
  <c r="IJ126" i="22"/>
  <c r="IK126" i="22"/>
  <c r="IL126" i="22"/>
  <c r="IM126" i="22"/>
  <c r="IN126" i="22"/>
  <c r="IO126" i="22"/>
  <c r="IP126" i="22"/>
  <c r="IQ126" i="22"/>
  <c r="IR126" i="22"/>
  <c r="IS126" i="22"/>
  <c r="IT126" i="22"/>
  <c r="IU126" i="22"/>
  <c r="IV126" i="22"/>
  <c r="G127" i="22"/>
  <c r="H127" i="22"/>
  <c r="I127" i="22"/>
  <c r="J127" i="22"/>
  <c r="K127" i="22"/>
  <c r="L127" i="22"/>
  <c r="M127" i="22"/>
  <c r="N127" i="22"/>
  <c r="O127" i="22"/>
  <c r="P127" i="22"/>
  <c r="Q127" i="22"/>
  <c r="R127" i="22"/>
  <c r="S127" i="22"/>
  <c r="T127" i="22"/>
  <c r="U127" i="22"/>
  <c r="V127" i="22"/>
  <c r="W127" i="22"/>
  <c r="X127" i="22"/>
  <c r="Y127" i="22"/>
  <c r="Z127" i="22"/>
  <c r="AA127" i="22"/>
  <c r="AB127" i="22"/>
  <c r="AC127" i="22"/>
  <c r="AD127" i="22"/>
  <c r="AE127" i="22"/>
  <c r="AF127" i="22"/>
  <c r="AG127" i="22"/>
  <c r="AH127" i="22"/>
  <c r="AI127" i="22"/>
  <c r="AJ127" i="22"/>
  <c r="AK127" i="22"/>
  <c r="AL127" i="22"/>
  <c r="AM127" i="22"/>
  <c r="AN127" i="22"/>
  <c r="AO127" i="22"/>
  <c r="AP127" i="22"/>
  <c r="AQ127" i="22"/>
  <c r="AR127" i="22"/>
  <c r="AS127" i="22"/>
  <c r="AT127" i="22"/>
  <c r="AU127" i="22"/>
  <c r="AV127" i="22"/>
  <c r="AW127" i="22"/>
  <c r="AX127" i="22"/>
  <c r="AY127" i="22"/>
  <c r="AZ127" i="22"/>
  <c r="BA127" i="22"/>
  <c r="BB127" i="22"/>
  <c r="BC127" i="22"/>
  <c r="BD127" i="22"/>
  <c r="BE127" i="22"/>
  <c r="BF127" i="22"/>
  <c r="BG127" i="22"/>
  <c r="BH127" i="22"/>
  <c r="BI127" i="22"/>
  <c r="BJ127" i="22"/>
  <c r="BK127" i="22"/>
  <c r="BL127" i="22"/>
  <c r="BM127" i="22"/>
  <c r="BN127" i="22"/>
  <c r="BO127" i="22"/>
  <c r="BP127" i="22"/>
  <c r="BQ127" i="22"/>
  <c r="BR127" i="22"/>
  <c r="BS127" i="22"/>
  <c r="BT127" i="22"/>
  <c r="BU127" i="22"/>
  <c r="BV127" i="22"/>
  <c r="BW127" i="22"/>
  <c r="BX127" i="22"/>
  <c r="BY127" i="22"/>
  <c r="BZ127" i="22"/>
  <c r="CA127" i="22"/>
  <c r="CB127" i="22"/>
  <c r="CC127" i="22"/>
  <c r="CD127" i="22"/>
  <c r="CE127" i="22"/>
  <c r="CF127" i="22"/>
  <c r="CG127" i="22"/>
  <c r="CH127" i="22"/>
  <c r="CI127" i="22"/>
  <c r="CJ127" i="22"/>
  <c r="CK127" i="22"/>
  <c r="CL127" i="22"/>
  <c r="CM127" i="22"/>
  <c r="CN127" i="22"/>
  <c r="CO127" i="22"/>
  <c r="CP127" i="22"/>
  <c r="CQ127" i="22"/>
  <c r="CR127" i="22"/>
  <c r="CS127" i="22"/>
  <c r="CT127" i="22"/>
  <c r="CU127" i="22"/>
  <c r="CV127" i="22"/>
  <c r="CW127" i="22"/>
  <c r="CX127" i="22"/>
  <c r="CY127" i="22"/>
  <c r="CZ127" i="22"/>
  <c r="DA127" i="22"/>
  <c r="DB127" i="22"/>
  <c r="DC127" i="22"/>
  <c r="DD127" i="22"/>
  <c r="DE127" i="22"/>
  <c r="DF127" i="22"/>
  <c r="DG127" i="22"/>
  <c r="DH127" i="22"/>
  <c r="DI127" i="22"/>
  <c r="DJ127" i="22"/>
  <c r="DK127" i="22"/>
  <c r="DL127" i="22"/>
  <c r="DM127" i="22"/>
  <c r="DN127" i="22"/>
  <c r="DO127" i="22"/>
  <c r="DP127" i="22"/>
  <c r="DQ127" i="22"/>
  <c r="DR127" i="22"/>
  <c r="DS127" i="22"/>
  <c r="DT127" i="22"/>
  <c r="DU127" i="22"/>
  <c r="DV127" i="22"/>
  <c r="DW127" i="22"/>
  <c r="DX127" i="22"/>
  <c r="DY127" i="22"/>
  <c r="DZ127" i="22"/>
  <c r="EA127" i="22"/>
  <c r="EB127" i="22"/>
  <c r="EC127" i="22"/>
  <c r="ED127" i="22"/>
  <c r="EE127" i="22"/>
  <c r="EF127" i="22"/>
  <c r="EG127" i="22"/>
  <c r="EH127" i="22"/>
  <c r="EI127" i="22"/>
  <c r="EJ127" i="22"/>
  <c r="EK127" i="22"/>
  <c r="EL127" i="22"/>
  <c r="EM127" i="22"/>
  <c r="EN127" i="22"/>
  <c r="EO127" i="22"/>
  <c r="EP127" i="22"/>
  <c r="EQ127" i="22"/>
  <c r="ER127" i="22"/>
  <c r="ES127" i="22"/>
  <c r="ET127" i="22"/>
  <c r="EU127" i="22"/>
  <c r="EV127" i="22"/>
  <c r="EW127" i="22"/>
  <c r="EX127" i="22"/>
  <c r="EY127" i="22"/>
  <c r="EZ127" i="22"/>
  <c r="FA127" i="22"/>
  <c r="FB127" i="22"/>
  <c r="FC127" i="22"/>
  <c r="FD127" i="22"/>
  <c r="FE127" i="22"/>
  <c r="FF127" i="22"/>
  <c r="FG127" i="22"/>
  <c r="FH127" i="22"/>
  <c r="FI127" i="22"/>
  <c r="FJ127" i="22"/>
  <c r="FJ153" i="22" s="1"/>
  <c r="FK127" i="22"/>
  <c r="FL127" i="22"/>
  <c r="FM127" i="22"/>
  <c r="FN127" i="22"/>
  <c r="FO127" i="22"/>
  <c r="FP127" i="22"/>
  <c r="FQ127" i="22"/>
  <c r="FR127" i="22"/>
  <c r="FS127" i="22"/>
  <c r="FT127" i="22"/>
  <c r="FU127" i="22"/>
  <c r="FV127" i="22"/>
  <c r="FW127" i="22"/>
  <c r="FX127" i="22"/>
  <c r="FY127" i="22"/>
  <c r="FZ127" i="22"/>
  <c r="GA127" i="22"/>
  <c r="GB127" i="22"/>
  <c r="GC127" i="22"/>
  <c r="GD127" i="22"/>
  <c r="GE127" i="22"/>
  <c r="GF127" i="22"/>
  <c r="GG127" i="22"/>
  <c r="GH127" i="22"/>
  <c r="GI127" i="22"/>
  <c r="GJ127" i="22"/>
  <c r="GK127" i="22"/>
  <c r="GL127" i="22"/>
  <c r="GM127" i="22"/>
  <c r="GN127" i="22"/>
  <c r="GO127" i="22"/>
  <c r="GP127" i="22"/>
  <c r="GQ127" i="22"/>
  <c r="GR127" i="22"/>
  <c r="GS127" i="22"/>
  <c r="GT127" i="22"/>
  <c r="GU127" i="22"/>
  <c r="GV127" i="22"/>
  <c r="GW127" i="22"/>
  <c r="GX127" i="22"/>
  <c r="GY127" i="22"/>
  <c r="GZ127" i="22"/>
  <c r="HA127" i="22"/>
  <c r="HB127" i="22"/>
  <c r="HC127" i="22"/>
  <c r="HD127" i="22"/>
  <c r="HE127" i="22"/>
  <c r="HF127" i="22"/>
  <c r="HG127" i="22"/>
  <c r="HH127" i="22"/>
  <c r="HI127" i="22"/>
  <c r="HJ127" i="22"/>
  <c r="HK127" i="22"/>
  <c r="HL127" i="22"/>
  <c r="HM127" i="22"/>
  <c r="HN127" i="22"/>
  <c r="HO127" i="22"/>
  <c r="HP127" i="22"/>
  <c r="HQ127" i="22"/>
  <c r="HR127" i="22"/>
  <c r="HS127" i="22"/>
  <c r="HT127" i="22"/>
  <c r="HU127" i="22"/>
  <c r="HV127" i="22"/>
  <c r="HW127" i="22"/>
  <c r="HX127" i="22"/>
  <c r="HY127" i="22"/>
  <c r="HZ127" i="22"/>
  <c r="IA127" i="22"/>
  <c r="IB127" i="22"/>
  <c r="IC127" i="22"/>
  <c r="ID127" i="22"/>
  <c r="IE127" i="22"/>
  <c r="IF127" i="22"/>
  <c r="IG127" i="22"/>
  <c r="IH127" i="22"/>
  <c r="II127" i="22"/>
  <c r="IJ127" i="22"/>
  <c r="IK127" i="22"/>
  <c r="IL127" i="22"/>
  <c r="IM127" i="22"/>
  <c r="IN127" i="22"/>
  <c r="IO127" i="22"/>
  <c r="IP127" i="22"/>
  <c r="IQ127" i="22"/>
  <c r="IR127" i="22"/>
  <c r="IS127" i="22"/>
  <c r="IT127" i="22"/>
  <c r="IU127" i="22"/>
  <c r="IV127" i="22"/>
  <c r="G128" i="22"/>
  <c r="H128" i="22"/>
  <c r="I128" i="22"/>
  <c r="J128" i="22"/>
  <c r="K128" i="22"/>
  <c r="L128" i="22"/>
  <c r="M128" i="22"/>
  <c r="N128" i="22"/>
  <c r="O128" i="22"/>
  <c r="P128" i="22"/>
  <c r="Q128" i="22"/>
  <c r="R128" i="22"/>
  <c r="S128" i="22"/>
  <c r="T128" i="22"/>
  <c r="U128" i="22"/>
  <c r="V128" i="22"/>
  <c r="W128" i="22"/>
  <c r="X128" i="22"/>
  <c r="Y128" i="22"/>
  <c r="Z128" i="22"/>
  <c r="AA128" i="22"/>
  <c r="AB128" i="22"/>
  <c r="AC128" i="22"/>
  <c r="AD128" i="22"/>
  <c r="AE128" i="22"/>
  <c r="AF128" i="22"/>
  <c r="AG128" i="22"/>
  <c r="AH128" i="22"/>
  <c r="AI128" i="22"/>
  <c r="AJ128" i="22"/>
  <c r="AK128" i="22"/>
  <c r="AL128" i="22"/>
  <c r="AM128" i="22"/>
  <c r="AN128" i="22"/>
  <c r="AO128" i="22"/>
  <c r="AP128" i="22"/>
  <c r="AQ128" i="22"/>
  <c r="AR128" i="22"/>
  <c r="AS128" i="22"/>
  <c r="AT128" i="22"/>
  <c r="AU128" i="22"/>
  <c r="AV128" i="22"/>
  <c r="AW128" i="22"/>
  <c r="AX128" i="22"/>
  <c r="AY128" i="22"/>
  <c r="AZ128" i="22"/>
  <c r="BA128" i="22"/>
  <c r="BB128" i="22"/>
  <c r="BC128" i="22"/>
  <c r="BD128" i="22"/>
  <c r="BE128" i="22"/>
  <c r="BF128" i="22"/>
  <c r="BG128" i="22"/>
  <c r="BH128" i="22"/>
  <c r="BI128" i="22"/>
  <c r="BJ128" i="22"/>
  <c r="BK128" i="22"/>
  <c r="BL128" i="22"/>
  <c r="BM128" i="22"/>
  <c r="BN128" i="22"/>
  <c r="BO128" i="22"/>
  <c r="BP128" i="22"/>
  <c r="BQ128" i="22"/>
  <c r="BR128" i="22"/>
  <c r="BS128" i="22"/>
  <c r="BT128" i="22"/>
  <c r="BU128" i="22"/>
  <c r="BV128" i="22"/>
  <c r="BW128" i="22"/>
  <c r="BX128" i="22"/>
  <c r="BY128" i="22"/>
  <c r="BZ128" i="22"/>
  <c r="CA128" i="22"/>
  <c r="CB128" i="22"/>
  <c r="CC128" i="22"/>
  <c r="CD128" i="22"/>
  <c r="CE128" i="22"/>
  <c r="CF128" i="22"/>
  <c r="CG128" i="22"/>
  <c r="CH128" i="22"/>
  <c r="CI128" i="22"/>
  <c r="CJ128" i="22"/>
  <c r="CK128" i="22"/>
  <c r="CL128" i="22"/>
  <c r="CM128" i="22"/>
  <c r="CN128" i="22"/>
  <c r="CO128" i="22"/>
  <c r="CP128" i="22"/>
  <c r="CQ128" i="22"/>
  <c r="CR128" i="22"/>
  <c r="CS128" i="22"/>
  <c r="CT128" i="22"/>
  <c r="CU128" i="22"/>
  <c r="CV128" i="22"/>
  <c r="CW128" i="22"/>
  <c r="CX128" i="22"/>
  <c r="CY128" i="22"/>
  <c r="CZ128" i="22"/>
  <c r="DA128" i="22"/>
  <c r="DB128" i="22"/>
  <c r="DC128" i="22"/>
  <c r="DD128" i="22"/>
  <c r="DE128" i="22"/>
  <c r="DF128" i="22"/>
  <c r="DG128" i="22"/>
  <c r="DH128" i="22"/>
  <c r="DI128" i="22"/>
  <c r="DJ128" i="22"/>
  <c r="DK128" i="22"/>
  <c r="DL128" i="22"/>
  <c r="DM128" i="22"/>
  <c r="DN128" i="22"/>
  <c r="DO128" i="22"/>
  <c r="DP128" i="22"/>
  <c r="DQ128" i="22"/>
  <c r="DR128" i="22"/>
  <c r="DS128" i="22"/>
  <c r="DT128" i="22"/>
  <c r="DU128" i="22"/>
  <c r="DV128" i="22"/>
  <c r="DW128" i="22"/>
  <c r="DX128" i="22"/>
  <c r="DY128" i="22"/>
  <c r="DZ128" i="22"/>
  <c r="EA128" i="22"/>
  <c r="EB128" i="22"/>
  <c r="EC128" i="22"/>
  <c r="ED128" i="22"/>
  <c r="EE128" i="22"/>
  <c r="EF128" i="22"/>
  <c r="EG128" i="22"/>
  <c r="EH128" i="22"/>
  <c r="EI128" i="22"/>
  <c r="EJ128" i="22"/>
  <c r="EK128" i="22"/>
  <c r="EL128" i="22"/>
  <c r="EM128" i="22"/>
  <c r="EN128" i="22"/>
  <c r="EO128" i="22"/>
  <c r="EP128" i="22"/>
  <c r="EQ128" i="22"/>
  <c r="ER128" i="22"/>
  <c r="ES128" i="22"/>
  <c r="ET128" i="22"/>
  <c r="EU128" i="22"/>
  <c r="EV128" i="22"/>
  <c r="EW128" i="22"/>
  <c r="EX128" i="22"/>
  <c r="EY128" i="22"/>
  <c r="EZ128" i="22"/>
  <c r="FA128" i="22"/>
  <c r="FB128" i="22"/>
  <c r="FC128" i="22"/>
  <c r="FD128" i="22"/>
  <c r="FE128" i="22"/>
  <c r="FF128" i="22"/>
  <c r="FG128" i="22"/>
  <c r="FH128" i="22"/>
  <c r="FI128" i="22"/>
  <c r="FJ128" i="22"/>
  <c r="FK128" i="22"/>
  <c r="FL128" i="22"/>
  <c r="FM128" i="22"/>
  <c r="FN128" i="22"/>
  <c r="FO128" i="22"/>
  <c r="FP128" i="22"/>
  <c r="FQ128" i="22"/>
  <c r="FR128" i="22"/>
  <c r="FS128" i="22"/>
  <c r="FT128" i="22"/>
  <c r="FU128" i="22"/>
  <c r="FV128" i="22"/>
  <c r="FW128" i="22"/>
  <c r="FX128" i="22"/>
  <c r="FY128" i="22"/>
  <c r="FZ128" i="22"/>
  <c r="GA128" i="22"/>
  <c r="GB128" i="22"/>
  <c r="GC128" i="22"/>
  <c r="GD128" i="22"/>
  <c r="GE128" i="22"/>
  <c r="GF128" i="22"/>
  <c r="GG128" i="22"/>
  <c r="GH128" i="22"/>
  <c r="GI128" i="22"/>
  <c r="GJ128" i="22"/>
  <c r="GK128" i="22"/>
  <c r="GL128" i="22"/>
  <c r="GM128" i="22"/>
  <c r="GN128" i="22"/>
  <c r="GO128" i="22"/>
  <c r="GP128" i="22"/>
  <c r="GQ128" i="22"/>
  <c r="GR128" i="22"/>
  <c r="GS128" i="22"/>
  <c r="GT128" i="22"/>
  <c r="GU128" i="22"/>
  <c r="GV128" i="22"/>
  <c r="GW128" i="22"/>
  <c r="GX128" i="22"/>
  <c r="GY128" i="22"/>
  <c r="GZ128" i="22"/>
  <c r="HA128" i="22"/>
  <c r="HB128" i="22"/>
  <c r="HC128" i="22"/>
  <c r="HD128" i="22"/>
  <c r="HE128" i="22"/>
  <c r="HF128" i="22"/>
  <c r="HG128" i="22"/>
  <c r="HH128" i="22"/>
  <c r="HI128" i="22"/>
  <c r="HJ128" i="22"/>
  <c r="HK128" i="22"/>
  <c r="HL128" i="22"/>
  <c r="HM128" i="22"/>
  <c r="HN128" i="22"/>
  <c r="HO128" i="22"/>
  <c r="HP128" i="22"/>
  <c r="HQ128" i="22"/>
  <c r="HR128" i="22"/>
  <c r="HS128" i="22"/>
  <c r="HT128" i="22"/>
  <c r="HU128" i="22"/>
  <c r="HV128" i="22"/>
  <c r="HW128" i="22"/>
  <c r="HX128" i="22"/>
  <c r="HY128" i="22"/>
  <c r="HZ128" i="22"/>
  <c r="IA128" i="22"/>
  <c r="IB128" i="22"/>
  <c r="IC128" i="22"/>
  <c r="ID128" i="22"/>
  <c r="IE128" i="22"/>
  <c r="IF128" i="22"/>
  <c r="IG128" i="22"/>
  <c r="IH128" i="22"/>
  <c r="II128" i="22"/>
  <c r="IJ128" i="22"/>
  <c r="IK128" i="22"/>
  <c r="IL128" i="22"/>
  <c r="IM128" i="22"/>
  <c r="IN128" i="22"/>
  <c r="IO128" i="22"/>
  <c r="IP128" i="22"/>
  <c r="IQ128" i="22"/>
  <c r="IR128" i="22"/>
  <c r="IS128" i="22"/>
  <c r="IT128" i="22"/>
  <c r="IU128" i="22"/>
  <c r="IV128" i="22"/>
  <c r="G129" i="22"/>
  <c r="H129" i="22"/>
  <c r="I129" i="22"/>
  <c r="J129" i="22"/>
  <c r="K129" i="22"/>
  <c r="L129" i="22"/>
  <c r="M129" i="22"/>
  <c r="N129" i="22"/>
  <c r="O129" i="22"/>
  <c r="P129" i="22"/>
  <c r="Q129" i="22"/>
  <c r="R129" i="22"/>
  <c r="S129" i="22"/>
  <c r="T129" i="22"/>
  <c r="U129" i="22"/>
  <c r="V129" i="22"/>
  <c r="W129" i="22"/>
  <c r="X129" i="22"/>
  <c r="Y129" i="22"/>
  <c r="Z129" i="22"/>
  <c r="AA129" i="22"/>
  <c r="AB129" i="22"/>
  <c r="AC129" i="22"/>
  <c r="AD129" i="22"/>
  <c r="AE129" i="22"/>
  <c r="AF129" i="22"/>
  <c r="AG129" i="22"/>
  <c r="AH129" i="22"/>
  <c r="AI129" i="22"/>
  <c r="AJ129" i="22"/>
  <c r="AK129" i="22"/>
  <c r="AL129" i="22"/>
  <c r="AM129" i="22"/>
  <c r="AN129" i="22"/>
  <c r="AO129" i="22"/>
  <c r="AP129" i="22"/>
  <c r="AQ129" i="22"/>
  <c r="AR129" i="22"/>
  <c r="AS129" i="22"/>
  <c r="AT129" i="22"/>
  <c r="AU129" i="22"/>
  <c r="AV129" i="22"/>
  <c r="AW129" i="22"/>
  <c r="AX129" i="22"/>
  <c r="AY129" i="22"/>
  <c r="AZ129" i="22"/>
  <c r="BA129" i="22"/>
  <c r="BB129" i="22"/>
  <c r="BC129" i="22"/>
  <c r="BD129" i="22"/>
  <c r="BE129" i="22"/>
  <c r="BF129" i="22"/>
  <c r="BG129" i="22"/>
  <c r="BH129" i="22"/>
  <c r="BI129" i="22"/>
  <c r="BJ129" i="22"/>
  <c r="BK129" i="22"/>
  <c r="BL129" i="22"/>
  <c r="BM129" i="22"/>
  <c r="BN129" i="22"/>
  <c r="BO129" i="22"/>
  <c r="BP129" i="22"/>
  <c r="BQ129" i="22"/>
  <c r="BR129" i="22"/>
  <c r="BS129" i="22"/>
  <c r="BT129" i="22"/>
  <c r="BU129" i="22"/>
  <c r="BV129" i="22"/>
  <c r="BW129" i="22"/>
  <c r="BX129" i="22"/>
  <c r="BY129" i="22"/>
  <c r="BZ129" i="22"/>
  <c r="CA129" i="22"/>
  <c r="CB129" i="22"/>
  <c r="CC129" i="22"/>
  <c r="CD129" i="22"/>
  <c r="CE129" i="22"/>
  <c r="CF129" i="22"/>
  <c r="CG129" i="22"/>
  <c r="CH129" i="22"/>
  <c r="CI129" i="22"/>
  <c r="CJ129" i="22"/>
  <c r="CK129" i="22"/>
  <c r="CL129" i="22"/>
  <c r="CM129" i="22"/>
  <c r="CN129" i="22"/>
  <c r="CO129" i="22"/>
  <c r="CP129" i="22"/>
  <c r="CQ129" i="22"/>
  <c r="CR129" i="22"/>
  <c r="CS129" i="22"/>
  <c r="CT129" i="22"/>
  <c r="CU129" i="22"/>
  <c r="CV129" i="22"/>
  <c r="CW129" i="22"/>
  <c r="CX129" i="22"/>
  <c r="CY129" i="22"/>
  <c r="CZ129" i="22"/>
  <c r="DA129" i="22"/>
  <c r="DB129" i="22"/>
  <c r="DC129" i="22"/>
  <c r="DD129" i="22"/>
  <c r="DE129" i="22"/>
  <c r="DF129" i="22"/>
  <c r="DG129" i="22"/>
  <c r="DH129" i="22"/>
  <c r="DI129" i="22"/>
  <c r="DJ129" i="22"/>
  <c r="DK129" i="22"/>
  <c r="DL129" i="22"/>
  <c r="DM129" i="22"/>
  <c r="DN129" i="22"/>
  <c r="DO129" i="22"/>
  <c r="DP129" i="22"/>
  <c r="DQ129" i="22"/>
  <c r="DR129" i="22"/>
  <c r="DS129" i="22"/>
  <c r="DT129" i="22"/>
  <c r="DU129" i="22"/>
  <c r="DV129" i="22"/>
  <c r="DW129" i="22"/>
  <c r="DX129" i="22"/>
  <c r="DY129" i="22"/>
  <c r="DZ129" i="22"/>
  <c r="EA129" i="22"/>
  <c r="EB129" i="22"/>
  <c r="EC129" i="22"/>
  <c r="ED129" i="22"/>
  <c r="EE129" i="22"/>
  <c r="EF129" i="22"/>
  <c r="EG129" i="22"/>
  <c r="EH129" i="22"/>
  <c r="EI129" i="22"/>
  <c r="EJ129" i="22"/>
  <c r="EK129" i="22"/>
  <c r="EL129" i="22"/>
  <c r="EM129" i="22"/>
  <c r="EN129" i="22"/>
  <c r="EO129" i="22"/>
  <c r="EP129" i="22"/>
  <c r="EQ129" i="22"/>
  <c r="ER129" i="22"/>
  <c r="ES129" i="22"/>
  <c r="ET129" i="22"/>
  <c r="EU129" i="22"/>
  <c r="EV129" i="22"/>
  <c r="EW129" i="22"/>
  <c r="EX129" i="22"/>
  <c r="EY129" i="22"/>
  <c r="EZ129" i="22"/>
  <c r="FA129" i="22"/>
  <c r="FB129" i="22"/>
  <c r="FC129" i="22"/>
  <c r="FD129" i="22"/>
  <c r="FE129" i="22"/>
  <c r="FF129" i="22"/>
  <c r="FG129" i="22"/>
  <c r="FH129" i="22"/>
  <c r="FI129" i="22"/>
  <c r="FJ129" i="22"/>
  <c r="FK129" i="22"/>
  <c r="FL129" i="22"/>
  <c r="FM129" i="22"/>
  <c r="FN129" i="22"/>
  <c r="FO129" i="22"/>
  <c r="FP129" i="22"/>
  <c r="FQ129" i="22"/>
  <c r="FR129" i="22"/>
  <c r="FS129" i="22"/>
  <c r="FT129" i="22"/>
  <c r="FU129" i="22"/>
  <c r="FV129" i="22"/>
  <c r="FW129" i="22"/>
  <c r="FX129" i="22"/>
  <c r="FY129" i="22"/>
  <c r="FZ129" i="22"/>
  <c r="GA129" i="22"/>
  <c r="GB129" i="22"/>
  <c r="GC129" i="22"/>
  <c r="GD129" i="22"/>
  <c r="GE129" i="22"/>
  <c r="GF129" i="22"/>
  <c r="GG129" i="22"/>
  <c r="GH129" i="22"/>
  <c r="GI129" i="22"/>
  <c r="GJ129" i="22"/>
  <c r="GK129" i="22"/>
  <c r="GL129" i="22"/>
  <c r="GM129" i="22"/>
  <c r="GN129" i="22"/>
  <c r="GO129" i="22"/>
  <c r="GP129" i="22"/>
  <c r="GQ129" i="22"/>
  <c r="GR129" i="22"/>
  <c r="GS129" i="22"/>
  <c r="GT129" i="22"/>
  <c r="GU129" i="22"/>
  <c r="GV129" i="22"/>
  <c r="GW129" i="22"/>
  <c r="GX129" i="22"/>
  <c r="GY129" i="22"/>
  <c r="GZ129" i="22"/>
  <c r="HA129" i="22"/>
  <c r="HB129" i="22"/>
  <c r="HC129" i="22"/>
  <c r="HD129" i="22"/>
  <c r="HE129" i="22"/>
  <c r="HF129" i="22"/>
  <c r="HG129" i="22"/>
  <c r="HH129" i="22"/>
  <c r="HI129" i="22"/>
  <c r="HJ129" i="22"/>
  <c r="HK129" i="22"/>
  <c r="HL129" i="22"/>
  <c r="HM129" i="22"/>
  <c r="HN129" i="22"/>
  <c r="HO129" i="22"/>
  <c r="HP129" i="22"/>
  <c r="HQ129" i="22"/>
  <c r="HR129" i="22"/>
  <c r="HS129" i="22"/>
  <c r="HT129" i="22"/>
  <c r="HU129" i="22"/>
  <c r="HV129" i="22"/>
  <c r="HW129" i="22"/>
  <c r="HX129" i="22"/>
  <c r="HY129" i="22"/>
  <c r="HZ129" i="22"/>
  <c r="IA129" i="22"/>
  <c r="IB129" i="22"/>
  <c r="IC129" i="22"/>
  <c r="ID129" i="22"/>
  <c r="IE129" i="22"/>
  <c r="IF129" i="22"/>
  <c r="IG129" i="22"/>
  <c r="IH129" i="22"/>
  <c r="II129" i="22"/>
  <c r="IJ129" i="22"/>
  <c r="IK129" i="22"/>
  <c r="IL129" i="22"/>
  <c r="IM129" i="22"/>
  <c r="IN129" i="22"/>
  <c r="IO129" i="22"/>
  <c r="IP129" i="22"/>
  <c r="IQ129" i="22"/>
  <c r="IR129" i="22"/>
  <c r="IS129" i="22"/>
  <c r="IT129" i="22"/>
  <c r="IU129" i="22"/>
  <c r="IV129" i="22"/>
  <c r="G130" i="22"/>
  <c r="H130" i="22"/>
  <c r="I130" i="22"/>
  <c r="J130" i="22"/>
  <c r="K130" i="22"/>
  <c r="L130" i="22"/>
  <c r="M130" i="22"/>
  <c r="N130" i="22"/>
  <c r="O130" i="22"/>
  <c r="P130" i="22"/>
  <c r="Q130" i="22"/>
  <c r="R130" i="22"/>
  <c r="S130" i="22"/>
  <c r="T130" i="22"/>
  <c r="U130" i="22"/>
  <c r="V130" i="22"/>
  <c r="W130" i="22"/>
  <c r="X130" i="22"/>
  <c r="Y130" i="22"/>
  <c r="Z130" i="22"/>
  <c r="AA130" i="22"/>
  <c r="AB130" i="22"/>
  <c r="AC130" i="22"/>
  <c r="AD130" i="22"/>
  <c r="AE130" i="22"/>
  <c r="AF130" i="22"/>
  <c r="AG130" i="22"/>
  <c r="AH130" i="22"/>
  <c r="AI130" i="22"/>
  <c r="AJ130" i="22"/>
  <c r="AK130" i="22"/>
  <c r="AL130" i="22"/>
  <c r="AM130" i="22"/>
  <c r="AN130" i="22"/>
  <c r="AO130" i="22"/>
  <c r="AP130" i="22"/>
  <c r="AQ130" i="22"/>
  <c r="AR130" i="22"/>
  <c r="AS130" i="22"/>
  <c r="AT130" i="22"/>
  <c r="AU130" i="22"/>
  <c r="AV130" i="22"/>
  <c r="AW130" i="22"/>
  <c r="AX130" i="22"/>
  <c r="AY130" i="22"/>
  <c r="AZ130" i="22"/>
  <c r="BA130" i="22"/>
  <c r="BB130" i="22"/>
  <c r="BC130" i="22"/>
  <c r="BD130" i="22"/>
  <c r="BE130" i="22"/>
  <c r="BF130" i="22"/>
  <c r="BG130" i="22"/>
  <c r="BH130" i="22"/>
  <c r="BI130" i="22"/>
  <c r="BJ130" i="22"/>
  <c r="BK130" i="22"/>
  <c r="BL130" i="22"/>
  <c r="BM130" i="22"/>
  <c r="BN130" i="22"/>
  <c r="BO130" i="22"/>
  <c r="BP130" i="22"/>
  <c r="BQ130" i="22"/>
  <c r="BR130" i="22"/>
  <c r="BS130" i="22"/>
  <c r="BT130" i="22"/>
  <c r="BU130" i="22"/>
  <c r="BV130" i="22"/>
  <c r="BW130" i="22"/>
  <c r="BX130" i="22"/>
  <c r="BY130" i="22"/>
  <c r="BZ130" i="22"/>
  <c r="CA130" i="22"/>
  <c r="CB130" i="22"/>
  <c r="CC130" i="22"/>
  <c r="CD130" i="22"/>
  <c r="CE130" i="22"/>
  <c r="CF130" i="22"/>
  <c r="CG130" i="22"/>
  <c r="CH130" i="22"/>
  <c r="CI130" i="22"/>
  <c r="CJ130" i="22"/>
  <c r="CK130" i="22"/>
  <c r="CL130" i="22"/>
  <c r="CM130" i="22"/>
  <c r="CN130" i="22"/>
  <c r="CO130" i="22"/>
  <c r="CP130" i="22"/>
  <c r="CQ130" i="22"/>
  <c r="CR130" i="22"/>
  <c r="CS130" i="22"/>
  <c r="CT130" i="22"/>
  <c r="CU130" i="22"/>
  <c r="CV130" i="22"/>
  <c r="CW130" i="22"/>
  <c r="CX130" i="22"/>
  <c r="CY130" i="22"/>
  <c r="CZ130" i="22"/>
  <c r="DA130" i="22"/>
  <c r="DB130" i="22"/>
  <c r="DC130" i="22"/>
  <c r="DD130" i="22"/>
  <c r="DE130" i="22"/>
  <c r="DF130" i="22"/>
  <c r="DG130" i="22"/>
  <c r="DH130" i="22"/>
  <c r="DI130" i="22"/>
  <c r="DJ130" i="22"/>
  <c r="DK130" i="22"/>
  <c r="DL130" i="22"/>
  <c r="DM130" i="22"/>
  <c r="DN130" i="22"/>
  <c r="DO130" i="22"/>
  <c r="DP130" i="22"/>
  <c r="DQ130" i="22"/>
  <c r="DR130" i="22"/>
  <c r="DS130" i="22"/>
  <c r="DT130" i="22"/>
  <c r="DU130" i="22"/>
  <c r="DV130" i="22"/>
  <c r="DW130" i="22"/>
  <c r="DX130" i="22"/>
  <c r="DY130" i="22"/>
  <c r="DZ130" i="22"/>
  <c r="EA130" i="22"/>
  <c r="EB130" i="22"/>
  <c r="EC130" i="22"/>
  <c r="ED130" i="22"/>
  <c r="EE130" i="22"/>
  <c r="EF130" i="22"/>
  <c r="EG130" i="22"/>
  <c r="EH130" i="22"/>
  <c r="EI130" i="22"/>
  <c r="EJ130" i="22"/>
  <c r="EK130" i="22"/>
  <c r="EL130" i="22"/>
  <c r="EM130" i="22"/>
  <c r="EN130" i="22"/>
  <c r="EO130" i="22"/>
  <c r="EP130" i="22"/>
  <c r="EQ130" i="22"/>
  <c r="ER130" i="22"/>
  <c r="ES130" i="22"/>
  <c r="ET130" i="22"/>
  <c r="EU130" i="22"/>
  <c r="EV130" i="22"/>
  <c r="EW130" i="22"/>
  <c r="EX130" i="22"/>
  <c r="EY130" i="22"/>
  <c r="EZ130" i="22"/>
  <c r="FA130" i="22"/>
  <c r="FB130" i="22"/>
  <c r="FC130" i="22"/>
  <c r="FD130" i="22"/>
  <c r="FE130" i="22"/>
  <c r="FF130" i="22"/>
  <c r="FG130" i="22"/>
  <c r="FH130" i="22"/>
  <c r="FI130" i="22"/>
  <c r="FJ130" i="22"/>
  <c r="FK130" i="22"/>
  <c r="FL130" i="22"/>
  <c r="FM130" i="22"/>
  <c r="FN130" i="22"/>
  <c r="FO130" i="22"/>
  <c r="FP130" i="22"/>
  <c r="FQ130" i="22"/>
  <c r="FR130" i="22"/>
  <c r="FS130" i="22"/>
  <c r="FT130" i="22"/>
  <c r="FU130" i="22"/>
  <c r="FV130" i="22"/>
  <c r="FW130" i="22"/>
  <c r="FX130" i="22"/>
  <c r="FY130" i="22"/>
  <c r="FZ130" i="22"/>
  <c r="GA130" i="22"/>
  <c r="GB130" i="22"/>
  <c r="GC130" i="22"/>
  <c r="GD130" i="22"/>
  <c r="GE130" i="22"/>
  <c r="GF130" i="22"/>
  <c r="GG130" i="22"/>
  <c r="GH130" i="22"/>
  <c r="GI130" i="22"/>
  <c r="GJ130" i="22"/>
  <c r="GK130" i="22"/>
  <c r="GL130" i="22"/>
  <c r="GM130" i="22"/>
  <c r="GN130" i="22"/>
  <c r="GO130" i="22"/>
  <c r="GP130" i="22"/>
  <c r="GQ130" i="22"/>
  <c r="GR130" i="22"/>
  <c r="GS130" i="22"/>
  <c r="GT130" i="22"/>
  <c r="GU130" i="22"/>
  <c r="GV130" i="22"/>
  <c r="GW130" i="22"/>
  <c r="GX130" i="22"/>
  <c r="GY130" i="22"/>
  <c r="GZ130" i="22"/>
  <c r="HA130" i="22"/>
  <c r="HB130" i="22"/>
  <c r="HC130" i="22"/>
  <c r="HD130" i="22"/>
  <c r="HE130" i="22"/>
  <c r="HF130" i="22"/>
  <c r="HG130" i="22"/>
  <c r="HH130" i="22"/>
  <c r="HI130" i="22"/>
  <c r="HJ130" i="22"/>
  <c r="HK130" i="22"/>
  <c r="HL130" i="22"/>
  <c r="HM130" i="22"/>
  <c r="HN130" i="22"/>
  <c r="HO130" i="22"/>
  <c r="HP130" i="22"/>
  <c r="HQ130" i="22"/>
  <c r="HR130" i="22"/>
  <c r="HS130" i="22"/>
  <c r="HT130" i="22"/>
  <c r="HU130" i="22"/>
  <c r="HV130" i="22"/>
  <c r="HW130" i="22"/>
  <c r="HX130" i="22"/>
  <c r="HY130" i="22"/>
  <c r="HZ130" i="22"/>
  <c r="IA130" i="22"/>
  <c r="IB130" i="22"/>
  <c r="IC130" i="22"/>
  <c r="ID130" i="22"/>
  <c r="IE130" i="22"/>
  <c r="IF130" i="22"/>
  <c r="IG130" i="22"/>
  <c r="IH130" i="22"/>
  <c r="II130" i="22"/>
  <c r="IJ130" i="22"/>
  <c r="IK130" i="22"/>
  <c r="IL130" i="22"/>
  <c r="IM130" i="22"/>
  <c r="IN130" i="22"/>
  <c r="IO130" i="22"/>
  <c r="IP130" i="22"/>
  <c r="IQ130" i="22"/>
  <c r="IR130" i="22"/>
  <c r="IS130" i="22"/>
  <c r="IT130" i="22"/>
  <c r="IU130" i="22"/>
  <c r="IV130" i="22"/>
  <c r="G131" i="22"/>
  <c r="H131" i="22"/>
  <c r="I131" i="22"/>
  <c r="J131" i="22"/>
  <c r="K131" i="22"/>
  <c r="L131" i="22"/>
  <c r="M131" i="22"/>
  <c r="N131" i="22"/>
  <c r="O131" i="22"/>
  <c r="P131" i="22"/>
  <c r="Q131" i="22"/>
  <c r="R131" i="22"/>
  <c r="S131" i="22"/>
  <c r="T131" i="22"/>
  <c r="U131" i="22"/>
  <c r="V131" i="22"/>
  <c r="W131" i="22"/>
  <c r="X131" i="22"/>
  <c r="Y131" i="22"/>
  <c r="Z131" i="22"/>
  <c r="AA131" i="22"/>
  <c r="AB131" i="22"/>
  <c r="AC131" i="22"/>
  <c r="AD131" i="22"/>
  <c r="AE131" i="22"/>
  <c r="AF131" i="22"/>
  <c r="AG131" i="22"/>
  <c r="AH131" i="22"/>
  <c r="AI131" i="22"/>
  <c r="AJ131" i="22"/>
  <c r="AK131" i="22"/>
  <c r="AL131" i="22"/>
  <c r="AM131" i="22"/>
  <c r="AN131" i="22"/>
  <c r="AO131" i="22"/>
  <c r="AP131" i="22"/>
  <c r="AQ131" i="22"/>
  <c r="AR131" i="22"/>
  <c r="AS131" i="22"/>
  <c r="AT131" i="22"/>
  <c r="AU131" i="22"/>
  <c r="AV131" i="22"/>
  <c r="AW131" i="22"/>
  <c r="AX131" i="22"/>
  <c r="AY131" i="22"/>
  <c r="AZ131" i="22"/>
  <c r="BA131" i="22"/>
  <c r="BB131" i="22"/>
  <c r="BC131" i="22"/>
  <c r="BD131" i="22"/>
  <c r="BE131" i="22"/>
  <c r="BF131" i="22"/>
  <c r="BG131" i="22"/>
  <c r="BH131" i="22"/>
  <c r="BI131" i="22"/>
  <c r="BJ131" i="22"/>
  <c r="BK131" i="22"/>
  <c r="BL131" i="22"/>
  <c r="BM131" i="22"/>
  <c r="BN131" i="22"/>
  <c r="BO131" i="22"/>
  <c r="BP131" i="22"/>
  <c r="BQ131" i="22"/>
  <c r="BR131" i="22"/>
  <c r="BS131" i="22"/>
  <c r="BT131" i="22"/>
  <c r="BU131" i="22"/>
  <c r="BV131" i="22"/>
  <c r="BW131" i="22"/>
  <c r="BX131" i="22"/>
  <c r="BY131" i="22"/>
  <c r="BZ131" i="22"/>
  <c r="CA131" i="22"/>
  <c r="CB131" i="22"/>
  <c r="CC131" i="22"/>
  <c r="CD131" i="22"/>
  <c r="CE131" i="22"/>
  <c r="CF131" i="22"/>
  <c r="CG131" i="22"/>
  <c r="CH131" i="22"/>
  <c r="CI131" i="22"/>
  <c r="CJ131" i="22"/>
  <c r="CK131" i="22"/>
  <c r="CL131" i="22"/>
  <c r="CM131" i="22"/>
  <c r="CN131" i="22"/>
  <c r="CO131" i="22"/>
  <c r="CP131" i="22"/>
  <c r="CQ131" i="22"/>
  <c r="CR131" i="22"/>
  <c r="CS131" i="22"/>
  <c r="CT131" i="22"/>
  <c r="CU131" i="22"/>
  <c r="CV131" i="22"/>
  <c r="CW131" i="22"/>
  <c r="CX131" i="22"/>
  <c r="CY131" i="22"/>
  <c r="CZ131" i="22"/>
  <c r="DA131" i="22"/>
  <c r="DB131" i="22"/>
  <c r="DC131" i="22"/>
  <c r="DD131" i="22"/>
  <c r="DE131" i="22"/>
  <c r="DF131" i="22"/>
  <c r="DG131" i="22"/>
  <c r="DH131" i="22"/>
  <c r="DI131" i="22"/>
  <c r="DJ131" i="22"/>
  <c r="DK131" i="22"/>
  <c r="DL131" i="22"/>
  <c r="DM131" i="22"/>
  <c r="DN131" i="22"/>
  <c r="DO131" i="22"/>
  <c r="DP131" i="22"/>
  <c r="DQ131" i="22"/>
  <c r="DR131" i="22"/>
  <c r="DS131" i="22"/>
  <c r="DT131" i="22"/>
  <c r="DU131" i="22"/>
  <c r="DV131" i="22"/>
  <c r="DW131" i="22"/>
  <c r="DX131" i="22"/>
  <c r="DY131" i="22"/>
  <c r="DZ131" i="22"/>
  <c r="EA131" i="22"/>
  <c r="EB131" i="22"/>
  <c r="EC131" i="22"/>
  <c r="ED131" i="22"/>
  <c r="EE131" i="22"/>
  <c r="EF131" i="22"/>
  <c r="EG131" i="22"/>
  <c r="EH131" i="22"/>
  <c r="EI131" i="22"/>
  <c r="EJ131" i="22"/>
  <c r="EK131" i="22"/>
  <c r="EL131" i="22"/>
  <c r="EM131" i="22"/>
  <c r="EN131" i="22"/>
  <c r="EO131" i="22"/>
  <c r="EP131" i="22"/>
  <c r="EQ131" i="22"/>
  <c r="ER131" i="22"/>
  <c r="ES131" i="22"/>
  <c r="ET131" i="22"/>
  <c r="EU131" i="22"/>
  <c r="EV131" i="22"/>
  <c r="EW131" i="22"/>
  <c r="EX131" i="22"/>
  <c r="EY131" i="22"/>
  <c r="EZ131" i="22"/>
  <c r="FA131" i="22"/>
  <c r="FB131" i="22"/>
  <c r="FC131" i="22"/>
  <c r="FD131" i="22"/>
  <c r="FE131" i="22"/>
  <c r="FF131" i="22"/>
  <c r="FG131" i="22"/>
  <c r="FH131" i="22"/>
  <c r="FI131" i="22"/>
  <c r="FJ131" i="22"/>
  <c r="FK131" i="22"/>
  <c r="FL131" i="22"/>
  <c r="FM131" i="22"/>
  <c r="FN131" i="22"/>
  <c r="FO131" i="22"/>
  <c r="FP131" i="22"/>
  <c r="FQ131" i="22"/>
  <c r="FR131" i="22"/>
  <c r="FS131" i="22"/>
  <c r="FT131" i="22"/>
  <c r="FU131" i="22"/>
  <c r="FV131" i="22"/>
  <c r="FW131" i="22"/>
  <c r="FX131" i="22"/>
  <c r="FY131" i="22"/>
  <c r="FZ131" i="22"/>
  <c r="GA131" i="22"/>
  <c r="GB131" i="22"/>
  <c r="GC131" i="22"/>
  <c r="GD131" i="22"/>
  <c r="GE131" i="22"/>
  <c r="GF131" i="22"/>
  <c r="GG131" i="22"/>
  <c r="GH131" i="22"/>
  <c r="GI131" i="22"/>
  <c r="GJ131" i="22"/>
  <c r="GK131" i="22"/>
  <c r="GL131" i="22"/>
  <c r="GM131" i="22"/>
  <c r="GN131" i="22"/>
  <c r="GO131" i="22"/>
  <c r="GP131" i="22"/>
  <c r="GQ131" i="22"/>
  <c r="GR131" i="22"/>
  <c r="GS131" i="22"/>
  <c r="GT131" i="22"/>
  <c r="GU131" i="22"/>
  <c r="GV131" i="22"/>
  <c r="GW131" i="22"/>
  <c r="GX131" i="22"/>
  <c r="GY131" i="22"/>
  <c r="GZ131" i="22"/>
  <c r="HA131" i="22"/>
  <c r="HB131" i="22"/>
  <c r="HC131" i="22"/>
  <c r="HD131" i="22"/>
  <c r="HE131" i="22"/>
  <c r="HF131" i="22"/>
  <c r="HG131" i="22"/>
  <c r="HH131" i="22"/>
  <c r="HI131" i="22"/>
  <c r="HJ131" i="22"/>
  <c r="HK131" i="22"/>
  <c r="HL131" i="22"/>
  <c r="HM131" i="22"/>
  <c r="HN131" i="22"/>
  <c r="HO131" i="22"/>
  <c r="HP131" i="22"/>
  <c r="HQ131" i="22"/>
  <c r="HR131" i="22"/>
  <c r="HS131" i="22"/>
  <c r="HT131" i="22"/>
  <c r="HU131" i="22"/>
  <c r="HV131" i="22"/>
  <c r="HW131" i="22"/>
  <c r="HX131" i="22"/>
  <c r="HY131" i="22"/>
  <c r="HZ131" i="22"/>
  <c r="IA131" i="22"/>
  <c r="IB131" i="22"/>
  <c r="IC131" i="22"/>
  <c r="ID131" i="22"/>
  <c r="IE131" i="22"/>
  <c r="IF131" i="22"/>
  <c r="IG131" i="22"/>
  <c r="IH131" i="22"/>
  <c r="II131" i="22"/>
  <c r="IJ131" i="22"/>
  <c r="IK131" i="22"/>
  <c r="IL131" i="22"/>
  <c r="IM131" i="22"/>
  <c r="IN131" i="22"/>
  <c r="IO131" i="22"/>
  <c r="IP131" i="22"/>
  <c r="IQ131" i="22"/>
  <c r="IR131" i="22"/>
  <c r="IS131" i="22"/>
  <c r="IT131" i="22"/>
  <c r="IU131" i="22"/>
  <c r="IV131" i="22"/>
  <c r="G132" i="22"/>
  <c r="H132" i="22"/>
  <c r="I132" i="22"/>
  <c r="J132" i="22"/>
  <c r="K132" i="22"/>
  <c r="L132" i="22"/>
  <c r="M132" i="22"/>
  <c r="N132" i="22"/>
  <c r="O132" i="22"/>
  <c r="P132" i="22"/>
  <c r="Q132" i="22"/>
  <c r="R132" i="22"/>
  <c r="S132" i="22"/>
  <c r="T132" i="22"/>
  <c r="U132" i="22"/>
  <c r="V132" i="22"/>
  <c r="W132" i="22"/>
  <c r="X132" i="22"/>
  <c r="Y132" i="22"/>
  <c r="Z132" i="22"/>
  <c r="AA132" i="22"/>
  <c r="AB132" i="22"/>
  <c r="AC132" i="22"/>
  <c r="AD132" i="22"/>
  <c r="AE132" i="22"/>
  <c r="AF132" i="22"/>
  <c r="AG132" i="22"/>
  <c r="AH132" i="22"/>
  <c r="AI132" i="22"/>
  <c r="AJ132" i="22"/>
  <c r="AK132" i="22"/>
  <c r="AL132" i="22"/>
  <c r="AM132" i="22"/>
  <c r="AN132" i="22"/>
  <c r="AO132" i="22"/>
  <c r="AP132" i="22"/>
  <c r="AQ132" i="22"/>
  <c r="AR132" i="22"/>
  <c r="AS132" i="22"/>
  <c r="AT132" i="22"/>
  <c r="AU132" i="22"/>
  <c r="AV132" i="22"/>
  <c r="AW132" i="22"/>
  <c r="AX132" i="22"/>
  <c r="AY132" i="22"/>
  <c r="AZ132" i="22"/>
  <c r="BA132" i="22"/>
  <c r="BB132" i="22"/>
  <c r="BC132" i="22"/>
  <c r="BD132" i="22"/>
  <c r="BE132" i="22"/>
  <c r="BF132" i="22"/>
  <c r="BG132" i="22"/>
  <c r="BH132" i="22"/>
  <c r="BI132" i="22"/>
  <c r="BJ132" i="22"/>
  <c r="BK132" i="22"/>
  <c r="BL132" i="22"/>
  <c r="BM132" i="22"/>
  <c r="BN132" i="22"/>
  <c r="BO132" i="22"/>
  <c r="BP132" i="22"/>
  <c r="BQ132" i="22"/>
  <c r="BR132" i="22"/>
  <c r="BS132" i="22"/>
  <c r="BT132" i="22"/>
  <c r="BU132" i="22"/>
  <c r="BV132" i="22"/>
  <c r="BW132" i="22"/>
  <c r="BX132" i="22"/>
  <c r="BY132" i="22"/>
  <c r="BZ132" i="22"/>
  <c r="CA132" i="22"/>
  <c r="CB132" i="22"/>
  <c r="CC132" i="22"/>
  <c r="CD132" i="22"/>
  <c r="CE132" i="22"/>
  <c r="CF132" i="22"/>
  <c r="CG132" i="22"/>
  <c r="CH132" i="22"/>
  <c r="CI132" i="22"/>
  <c r="CJ132" i="22"/>
  <c r="CK132" i="22"/>
  <c r="CL132" i="22"/>
  <c r="CM132" i="22"/>
  <c r="CN132" i="22"/>
  <c r="CO132" i="22"/>
  <c r="CP132" i="22"/>
  <c r="CQ132" i="22"/>
  <c r="CR132" i="22"/>
  <c r="CS132" i="22"/>
  <c r="CT132" i="22"/>
  <c r="CU132" i="22"/>
  <c r="CV132" i="22"/>
  <c r="CW132" i="22"/>
  <c r="CX132" i="22"/>
  <c r="CY132" i="22"/>
  <c r="CZ132" i="22"/>
  <c r="DA132" i="22"/>
  <c r="DB132" i="22"/>
  <c r="DC132" i="22"/>
  <c r="DD132" i="22"/>
  <c r="DE132" i="22"/>
  <c r="DF132" i="22"/>
  <c r="DG132" i="22"/>
  <c r="DH132" i="22"/>
  <c r="DI132" i="22"/>
  <c r="DJ132" i="22"/>
  <c r="DK132" i="22"/>
  <c r="DL132" i="22"/>
  <c r="DM132" i="22"/>
  <c r="DN132" i="22"/>
  <c r="DO132" i="22"/>
  <c r="DP132" i="22"/>
  <c r="DQ132" i="22"/>
  <c r="DR132" i="22"/>
  <c r="DS132" i="22"/>
  <c r="DT132" i="22"/>
  <c r="DU132" i="22"/>
  <c r="DV132" i="22"/>
  <c r="DW132" i="22"/>
  <c r="DX132" i="22"/>
  <c r="DY132" i="22"/>
  <c r="DZ132" i="22"/>
  <c r="EA132" i="22"/>
  <c r="EB132" i="22"/>
  <c r="EC132" i="22"/>
  <c r="ED132" i="22"/>
  <c r="EE132" i="22"/>
  <c r="EF132" i="22"/>
  <c r="EG132" i="22"/>
  <c r="EH132" i="22"/>
  <c r="EI132" i="22"/>
  <c r="EJ132" i="22"/>
  <c r="EK132" i="22"/>
  <c r="EL132" i="22"/>
  <c r="EM132" i="22"/>
  <c r="EN132" i="22"/>
  <c r="EO132" i="22"/>
  <c r="EP132" i="22"/>
  <c r="EQ132" i="22"/>
  <c r="ER132" i="22"/>
  <c r="ES132" i="22"/>
  <c r="ET132" i="22"/>
  <c r="EU132" i="22"/>
  <c r="EV132" i="22"/>
  <c r="EW132" i="22"/>
  <c r="EX132" i="22"/>
  <c r="EY132" i="22"/>
  <c r="EZ132" i="22"/>
  <c r="FA132" i="22"/>
  <c r="FB132" i="22"/>
  <c r="FC132" i="22"/>
  <c r="FD132" i="22"/>
  <c r="FE132" i="22"/>
  <c r="FF132" i="22"/>
  <c r="FG132" i="22"/>
  <c r="FH132" i="22"/>
  <c r="FI132" i="22"/>
  <c r="FJ132" i="22"/>
  <c r="FK132" i="22"/>
  <c r="FL132" i="22"/>
  <c r="FM132" i="22"/>
  <c r="FN132" i="22"/>
  <c r="FO132" i="22"/>
  <c r="FP132" i="22"/>
  <c r="FQ132" i="22"/>
  <c r="FR132" i="22"/>
  <c r="FS132" i="22"/>
  <c r="FT132" i="22"/>
  <c r="FU132" i="22"/>
  <c r="FV132" i="22"/>
  <c r="FW132" i="22"/>
  <c r="FX132" i="22"/>
  <c r="FY132" i="22"/>
  <c r="FZ132" i="22"/>
  <c r="GA132" i="22"/>
  <c r="GB132" i="22"/>
  <c r="GC132" i="22"/>
  <c r="GD132" i="22"/>
  <c r="GE132" i="22"/>
  <c r="GF132" i="22"/>
  <c r="GG132" i="22"/>
  <c r="GH132" i="22"/>
  <c r="GI132" i="22"/>
  <c r="GJ132" i="22"/>
  <c r="GK132" i="22"/>
  <c r="GL132" i="22"/>
  <c r="GM132" i="22"/>
  <c r="GN132" i="22"/>
  <c r="GO132" i="22"/>
  <c r="GP132" i="22"/>
  <c r="GQ132" i="22"/>
  <c r="GR132" i="22"/>
  <c r="GS132" i="22"/>
  <c r="GT132" i="22"/>
  <c r="GU132" i="22"/>
  <c r="GV132" i="22"/>
  <c r="GW132" i="22"/>
  <c r="GX132" i="22"/>
  <c r="GY132" i="22"/>
  <c r="GZ132" i="22"/>
  <c r="HA132" i="22"/>
  <c r="HB132" i="22"/>
  <c r="HC132" i="22"/>
  <c r="HD132" i="22"/>
  <c r="HE132" i="22"/>
  <c r="HF132" i="22"/>
  <c r="HG132" i="22"/>
  <c r="HH132" i="22"/>
  <c r="HI132" i="22"/>
  <c r="HJ132" i="22"/>
  <c r="HK132" i="22"/>
  <c r="HL132" i="22"/>
  <c r="HM132" i="22"/>
  <c r="HN132" i="22"/>
  <c r="HO132" i="22"/>
  <c r="HP132" i="22"/>
  <c r="HQ132" i="22"/>
  <c r="HR132" i="22"/>
  <c r="HS132" i="22"/>
  <c r="HT132" i="22"/>
  <c r="HU132" i="22"/>
  <c r="HV132" i="22"/>
  <c r="HW132" i="22"/>
  <c r="HX132" i="22"/>
  <c r="HY132" i="22"/>
  <c r="HZ132" i="22"/>
  <c r="IA132" i="22"/>
  <c r="IB132" i="22"/>
  <c r="IC132" i="22"/>
  <c r="ID132" i="22"/>
  <c r="IE132" i="22"/>
  <c r="IF132" i="22"/>
  <c r="IG132" i="22"/>
  <c r="IH132" i="22"/>
  <c r="II132" i="22"/>
  <c r="IJ132" i="22"/>
  <c r="IK132" i="22"/>
  <c r="IL132" i="22"/>
  <c r="IM132" i="22"/>
  <c r="IN132" i="22"/>
  <c r="IO132" i="22"/>
  <c r="IP132" i="22"/>
  <c r="IQ132" i="22"/>
  <c r="IR132" i="22"/>
  <c r="IS132" i="22"/>
  <c r="IT132" i="22"/>
  <c r="IU132" i="22"/>
  <c r="IV132" i="22"/>
  <c r="G133" i="22"/>
  <c r="H133" i="22"/>
  <c r="I133" i="22"/>
  <c r="J133" i="22"/>
  <c r="K133" i="22"/>
  <c r="L133" i="22"/>
  <c r="M133" i="22"/>
  <c r="N133" i="22"/>
  <c r="O133" i="22"/>
  <c r="P133" i="22"/>
  <c r="Q133" i="22"/>
  <c r="R133" i="22"/>
  <c r="S133" i="22"/>
  <c r="T133" i="22"/>
  <c r="U133" i="22"/>
  <c r="V133" i="22"/>
  <c r="W133" i="22"/>
  <c r="X133" i="22"/>
  <c r="Y133" i="22"/>
  <c r="Z133" i="22"/>
  <c r="AA133" i="22"/>
  <c r="AB133" i="22"/>
  <c r="AC133" i="22"/>
  <c r="AD133" i="22"/>
  <c r="AE133" i="22"/>
  <c r="AF133" i="22"/>
  <c r="AG133" i="22"/>
  <c r="AH133" i="22"/>
  <c r="AI133" i="22"/>
  <c r="AJ133" i="22"/>
  <c r="AK133" i="22"/>
  <c r="AL133" i="22"/>
  <c r="AM133" i="22"/>
  <c r="AN133" i="22"/>
  <c r="AO133" i="22"/>
  <c r="AP133" i="22"/>
  <c r="AQ133" i="22"/>
  <c r="AR133" i="22"/>
  <c r="AS133" i="22"/>
  <c r="AT133" i="22"/>
  <c r="AU133" i="22"/>
  <c r="AV133" i="22"/>
  <c r="AW133" i="22"/>
  <c r="AX133" i="22"/>
  <c r="AY133" i="22"/>
  <c r="AZ133" i="22"/>
  <c r="BA133" i="22"/>
  <c r="BB133" i="22"/>
  <c r="BC133" i="22"/>
  <c r="BD133" i="22"/>
  <c r="BE133" i="22"/>
  <c r="BF133" i="22"/>
  <c r="BG133" i="22"/>
  <c r="BH133" i="22"/>
  <c r="BI133" i="22"/>
  <c r="BJ133" i="22"/>
  <c r="BK133" i="22"/>
  <c r="BL133" i="22"/>
  <c r="BM133" i="22"/>
  <c r="BN133" i="22"/>
  <c r="BO133" i="22"/>
  <c r="BP133" i="22"/>
  <c r="BQ133" i="22"/>
  <c r="BR133" i="22"/>
  <c r="BS133" i="22"/>
  <c r="BT133" i="22"/>
  <c r="BU133" i="22"/>
  <c r="BV133" i="22"/>
  <c r="BW133" i="22"/>
  <c r="BX133" i="22"/>
  <c r="BY133" i="22"/>
  <c r="BZ133" i="22"/>
  <c r="CA133" i="22"/>
  <c r="CB133" i="22"/>
  <c r="CC133" i="22"/>
  <c r="CD133" i="22"/>
  <c r="CE133" i="22"/>
  <c r="CF133" i="22"/>
  <c r="CG133" i="22"/>
  <c r="CH133" i="22"/>
  <c r="CI133" i="22"/>
  <c r="CJ133" i="22"/>
  <c r="CK133" i="22"/>
  <c r="CL133" i="22"/>
  <c r="CM133" i="22"/>
  <c r="CN133" i="22"/>
  <c r="CO133" i="22"/>
  <c r="CP133" i="22"/>
  <c r="CQ133" i="22"/>
  <c r="CR133" i="22"/>
  <c r="CS133" i="22"/>
  <c r="CT133" i="22"/>
  <c r="CU133" i="22"/>
  <c r="CV133" i="22"/>
  <c r="CW133" i="22"/>
  <c r="CX133" i="22"/>
  <c r="CY133" i="22"/>
  <c r="CZ133" i="22"/>
  <c r="DA133" i="22"/>
  <c r="DB133" i="22"/>
  <c r="DC133" i="22"/>
  <c r="DD133" i="22"/>
  <c r="DE133" i="22"/>
  <c r="DF133" i="22"/>
  <c r="DG133" i="22"/>
  <c r="DH133" i="22"/>
  <c r="DI133" i="22"/>
  <c r="DJ133" i="22"/>
  <c r="DK133" i="22"/>
  <c r="DL133" i="22"/>
  <c r="DM133" i="22"/>
  <c r="DN133" i="22"/>
  <c r="DO133" i="22"/>
  <c r="DP133" i="22"/>
  <c r="DQ133" i="22"/>
  <c r="DR133" i="22"/>
  <c r="DS133" i="22"/>
  <c r="DT133" i="22"/>
  <c r="DU133" i="22"/>
  <c r="DV133" i="22"/>
  <c r="DW133" i="22"/>
  <c r="DX133" i="22"/>
  <c r="DY133" i="22"/>
  <c r="DZ133" i="22"/>
  <c r="EA133" i="22"/>
  <c r="EB133" i="22"/>
  <c r="EC133" i="22"/>
  <c r="ED133" i="22"/>
  <c r="EE133" i="22"/>
  <c r="EF133" i="22"/>
  <c r="EG133" i="22"/>
  <c r="EH133" i="22"/>
  <c r="EI133" i="22"/>
  <c r="EJ133" i="22"/>
  <c r="EK133" i="22"/>
  <c r="EL133" i="22"/>
  <c r="EM133" i="22"/>
  <c r="EN133" i="22"/>
  <c r="EO133" i="22"/>
  <c r="EP133" i="22"/>
  <c r="EQ133" i="22"/>
  <c r="ER133" i="22"/>
  <c r="ES133" i="22"/>
  <c r="ET133" i="22"/>
  <c r="EU133" i="22"/>
  <c r="EV133" i="22"/>
  <c r="EW133" i="22"/>
  <c r="EX133" i="22"/>
  <c r="EY133" i="22"/>
  <c r="EZ133" i="22"/>
  <c r="FA133" i="22"/>
  <c r="FB133" i="22"/>
  <c r="FC133" i="22"/>
  <c r="FD133" i="22"/>
  <c r="FE133" i="22"/>
  <c r="FF133" i="22"/>
  <c r="FG133" i="22"/>
  <c r="FH133" i="22"/>
  <c r="FI133" i="22"/>
  <c r="FJ133" i="22"/>
  <c r="FK133" i="22"/>
  <c r="FL133" i="22"/>
  <c r="FM133" i="22"/>
  <c r="FN133" i="22"/>
  <c r="FO133" i="22"/>
  <c r="FP133" i="22"/>
  <c r="FQ133" i="22"/>
  <c r="FR133" i="22"/>
  <c r="FS133" i="22"/>
  <c r="FT133" i="22"/>
  <c r="FU133" i="22"/>
  <c r="FV133" i="22"/>
  <c r="FW133" i="22"/>
  <c r="FX133" i="22"/>
  <c r="FY133" i="22"/>
  <c r="FZ133" i="22"/>
  <c r="GA133" i="22"/>
  <c r="GB133" i="22"/>
  <c r="GC133" i="22"/>
  <c r="GD133" i="22"/>
  <c r="GE133" i="22"/>
  <c r="GF133" i="22"/>
  <c r="GG133" i="22"/>
  <c r="GH133" i="22"/>
  <c r="GI133" i="22"/>
  <c r="GJ133" i="22"/>
  <c r="GK133" i="22"/>
  <c r="GL133" i="22"/>
  <c r="GM133" i="22"/>
  <c r="GN133" i="22"/>
  <c r="GO133" i="22"/>
  <c r="GP133" i="22"/>
  <c r="GQ133" i="22"/>
  <c r="GR133" i="22"/>
  <c r="GS133" i="22"/>
  <c r="GT133" i="22"/>
  <c r="GU133" i="22"/>
  <c r="GV133" i="22"/>
  <c r="GW133" i="22"/>
  <c r="GX133" i="22"/>
  <c r="GY133" i="22"/>
  <c r="GZ133" i="22"/>
  <c r="HA133" i="22"/>
  <c r="HB133" i="22"/>
  <c r="HC133" i="22"/>
  <c r="HD133" i="22"/>
  <c r="HE133" i="22"/>
  <c r="HF133" i="22"/>
  <c r="HG133" i="22"/>
  <c r="HH133" i="22"/>
  <c r="HI133" i="22"/>
  <c r="HJ133" i="22"/>
  <c r="HK133" i="22"/>
  <c r="HL133" i="22"/>
  <c r="HM133" i="22"/>
  <c r="HN133" i="22"/>
  <c r="HO133" i="22"/>
  <c r="HP133" i="22"/>
  <c r="HQ133" i="22"/>
  <c r="HR133" i="22"/>
  <c r="HS133" i="22"/>
  <c r="HT133" i="22"/>
  <c r="HU133" i="22"/>
  <c r="HV133" i="22"/>
  <c r="HW133" i="22"/>
  <c r="HX133" i="22"/>
  <c r="HY133" i="22"/>
  <c r="HZ133" i="22"/>
  <c r="IA133" i="22"/>
  <c r="IB133" i="22"/>
  <c r="IC133" i="22"/>
  <c r="ID133" i="22"/>
  <c r="IE133" i="22"/>
  <c r="IF133" i="22"/>
  <c r="IG133" i="22"/>
  <c r="IH133" i="22"/>
  <c r="II133" i="22"/>
  <c r="IJ133" i="22"/>
  <c r="IK133" i="22"/>
  <c r="IL133" i="22"/>
  <c r="IM133" i="22"/>
  <c r="IN133" i="22"/>
  <c r="IO133" i="22"/>
  <c r="IP133" i="22"/>
  <c r="IQ133" i="22"/>
  <c r="IR133" i="22"/>
  <c r="IS133" i="22"/>
  <c r="IT133" i="22"/>
  <c r="IU133" i="22"/>
  <c r="IV133" i="22"/>
  <c r="G134" i="22"/>
  <c r="H134" i="22"/>
  <c r="I134" i="22"/>
  <c r="J134" i="22"/>
  <c r="K134" i="22"/>
  <c r="L134" i="22"/>
  <c r="M134" i="22"/>
  <c r="N134" i="22"/>
  <c r="O134" i="22"/>
  <c r="P134" i="22"/>
  <c r="Q134" i="22"/>
  <c r="R134" i="22"/>
  <c r="S134" i="22"/>
  <c r="T134" i="22"/>
  <c r="U134" i="22"/>
  <c r="V134" i="22"/>
  <c r="W134" i="22"/>
  <c r="X134" i="22"/>
  <c r="Y134" i="22"/>
  <c r="Z134" i="22"/>
  <c r="AA134" i="22"/>
  <c r="AB134" i="22"/>
  <c r="AC134" i="22"/>
  <c r="AD134" i="22"/>
  <c r="AE134" i="22"/>
  <c r="AF134" i="22"/>
  <c r="AG134" i="22"/>
  <c r="AH134" i="22"/>
  <c r="AI134" i="22"/>
  <c r="AJ134" i="22"/>
  <c r="AK134" i="22"/>
  <c r="AL134" i="22"/>
  <c r="AM134" i="22"/>
  <c r="AN134" i="22"/>
  <c r="AO134" i="22"/>
  <c r="AP134" i="22"/>
  <c r="AQ134" i="22"/>
  <c r="AR134" i="22"/>
  <c r="AS134" i="22"/>
  <c r="AT134" i="22"/>
  <c r="AU134" i="22"/>
  <c r="AV134" i="22"/>
  <c r="AW134" i="22"/>
  <c r="AX134" i="22"/>
  <c r="AY134" i="22"/>
  <c r="AZ134" i="22"/>
  <c r="BA134" i="22"/>
  <c r="BB134" i="22"/>
  <c r="BC134" i="22"/>
  <c r="BD134" i="22"/>
  <c r="BE134" i="22"/>
  <c r="BF134" i="22"/>
  <c r="BG134" i="22"/>
  <c r="BH134" i="22"/>
  <c r="BI134" i="22"/>
  <c r="BJ134" i="22"/>
  <c r="BK134" i="22"/>
  <c r="BL134" i="22"/>
  <c r="BM134" i="22"/>
  <c r="BN134" i="22"/>
  <c r="BO134" i="22"/>
  <c r="BP134" i="22"/>
  <c r="BQ134" i="22"/>
  <c r="BR134" i="22"/>
  <c r="BS134" i="22"/>
  <c r="BT134" i="22"/>
  <c r="BU134" i="22"/>
  <c r="BV134" i="22"/>
  <c r="BW134" i="22"/>
  <c r="BX134" i="22"/>
  <c r="BY134" i="22"/>
  <c r="BZ134" i="22"/>
  <c r="CA134" i="22"/>
  <c r="CB134" i="22"/>
  <c r="CC134" i="22"/>
  <c r="CD134" i="22"/>
  <c r="CE134" i="22"/>
  <c r="CF134" i="22"/>
  <c r="CG134" i="22"/>
  <c r="CH134" i="22"/>
  <c r="CI134" i="22"/>
  <c r="CJ134" i="22"/>
  <c r="CK134" i="22"/>
  <c r="CL134" i="22"/>
  <c r="CM134" i="22"/>
  <c r="CN134" i="22"/>
  <c r="CO134" i="22"/>
  <c r="CP134" i="22"/>
  <c r="CQ134" i="22"/>
  <c r="CR134" i="22"/>
  <c r="CS134" i="22"/>
  <c r="CT134" i="22"/>
  <c r="CU134" i="22"/>
  <c r="CV134" i="22"/>
  <c r="CW134" i="22"/>
  <c r="CX134" i="22"/>
  <c r="CY134" i="22"/>
  <c r="CZ134" i="22"/>
  <c r="DA134" i="22"/>
  <c r="DB134" i="22"/>
  <c r="DC134" i="22"/>
  <c r="DD134" i="22"/>
  <c r="DE134" i="22"/>
  <c r="DF134" i="22"/>
  <c r="DG134" i="22"/>
  <c r="DH134" i="22"/>
  <c r="DI134" i="22"/>
  <c r="DJ134" i="22"/>
  <c r="DK134" i="22"/>
  <c r="DL134" i="22"/>
  <c r="DM134" i="22"/>
  <c r="DN134" i="22"/>
  <c r="DO134" i="22"/>
  <c r="DP134" i="22"/>
  <c r="DQ134" i="22"/>
  <c r="DR134" i="22"/>
  <c r="DS134" i="22"/>
  <c r="DT134" i="22"/>
  <c r="DU134" i="22"/>
  <c r="DV134" i="22"/>
  <c r="DW134" i="22"/>
  <c r="DX134" i="22"/>
  <c r="DY134" i="22"/>
  <c r="DZ134" i="22"/>
  <c r="EA134" i="22"/>
  <c r="EB134" i="22"/>
  <c r="EC134" i="22"/>
  <c r="ED134" i="22"/>
  <c r="EE134" i="22"/>
  <c r="EF134" i="22"/>
  <c r="EG134" i="22"/>
  <c r="EH134" i="22"/>
  <c r="EI134" i="22"/>
  <c r="EJ134" i="22"/>
  <c r="EK134" i="22"/>
  <c r="EL134" i="22"/>
  <c r="EM134" i="22"/>
  <c r="EN134" i="22"/>
  <c r="EO134" i="22"/>
  <c r="EP134" i="22"/>
  <c r="EQ134" i="22"/>
  <c r="ER134" i="22"/>
  <c r="ES134" i="22"/>
  <c r="ET134" i="22"/>
  <c r="EU134" i="22"/>
  <c r="EV134" i="22"/>
  <c r="EW134" i="22"/>
  <c r="EX134" i="22"/>
  <c r="EY134" i="22"/>
  <c r="EZ134" i="22"/>
  <c r="FA134" i="22"/>
  <c r="FB134" i="22"/>
  <c r="FC134" i="22"/>
  <c r="FD134" i="22"/>
  <c r="FE134" i="22"/>
  <c r="FF134" i="22"/>
  <c r="FG134" i="22"/>
  <c r="FH134" i="22"/>
  <c r="FI134" i="22"/>
  <c r="FJ134" i="22"/>
  <c r="FK134" i="22"/>
  <c r="FL134" i="22"/>
  <c r="FM134" i="22"/>
  <c r="FN134" i="22"/>
  <c r="FO134" i="22"/>
  <c r="FP134" i="22"/>
  <c r="FQ134" i="22"/>
  <c r="FR134" i="22"/>
  <c r="FS134" i="22"/>
  <c r="FT134" i="22"/>
  <c r="FU134" i="22"/>
  <c r="FV134" i="22"/>
  <c r="FW134" i="22"/>
  <c r="FX134" i="22"/>
  <c r="FY134" i="22"/>
  <c r="FZ134" i="22"/>
  <c r="GA134" i="22"/>
  <c r="GB134" i="22"/>
  <c r="GC134" i="22"/>
  <c r="GD134" i="22"/>
  <c r="GE134" i="22"/>
  <c r="GF134" i="22"/>
  <c r="GG134" i="22"/>
  <c r="GH134" i="22"/>
  <c r="GI134" i="22"/>
  <c r="GJ134" i="22"/>
  <c r="GK134" i="22"/>
  <c r="GL134" i="22"/>
  <c r="GM134" i="22"/>
  <c r="GN134" i="22"/>
  <c r="GO134" i="22"/>
  <c r="GP134" i="22"/>
  <c r="GQ134" i="22"/>
  <c r="GR134" i="22"/>
  <c r="GS134" i="22"/>
  <c r="GT134" i="22"/>
  <c r="GU134" i="22"/>
  <c r="GV134" i="22"/>
  <c r="GW134" i="22"/>
  <c r="GX134" i="22"/>
  <c r="GY134" i="22"/>
  <c r="GZ134" i="22"/>
  <c r="HA134" i="22"/>
  <c r="HB134" i="22"/>
  <c r="HC134" i="22"/>
  <c r="HD134" i="22"/>
  <c r="HE134" i="22"/>
  <c r="HF134" i="22"/>
  <c r="HG134" i="22"/>
  <c r="HH134" i="22"/>
  <c r="HI134" i="22"/>
  <c r="HJ134" i="22"/>
  <c r="HK134" i="22"/>
  <c r="HL134" i="22"/>
  <c r="HM134" i="22"/>
  <c r="HN134" i="22"/>
  <c r="HO134" i="22"/>
  <c r="HP134" i="22"/>
  <c r="HQ134" i="22"/>
  <c r="HR134" i="22"/>
  <c r="HS134" i="22"/>
  <c r="HT134" i="22"/>
  <c r="HU134" i="22"/>
  <c r="HV134" i="22"/>
  <c r="HW134" i="22"/>
  <c r="HX134" i="22"/>
  <c r="HY134" i="22"/>
  <c r="HZ134" i="22"/>
  <c r="IA134" i="22"/>
  <c r="IB134" i="22"/>
  <c r="IC134" i="22"/>
  <c r="ID134" i="22"/>
  <c r="IE134" i="22"/>
  <c r="IF134" i="22"/>
  <c r="IG134" i="22"/>
  <c r="IH134" i="22"/>
  <c r="II134" i="22"/>
  <c r="IJ134" i="22"/>
  <c r="IK134" i="22"/>
  <c r="IL134" i="22"/>
  <c r="IM134" i="22"/>
  <c r="IN134" i="22"/>
  <c r="IO134" i="22"/>
  <c r="IP134" i="22"/>
  <c r="IQ134" i="22"/>
  <c r="IR134" i="22"/>
  <c r="IS134" i="22"/>
  <c r="IT134" i="22"/>
  <c r="IU134" i="22"/>
  <c r="IV134" i="22"/>
  <c r="G135" i="22"/>
  <c r="H135" i="22"/>
  <c r="I135" i="22"/>
  <c r="J135" i="22"/>
  <c r="K135" i="22"/>
  <c r="L135" i="22"/>
  <c r="M135" i="22"/>
  <c r="N135" i="22"/>
  <c r="O135" i="22"/>
  <c r="P135" i="22"/>
  <c r="Q135" i="22"/>
  <c r="R135" i="22"/>
  <c r="S135" i="22"/>
  <c r="T135" i="22"/>
  <c r="U135" i="22"/>
  <c r="V135" i="22"/>
  <c r="W135" i="22"/>
  <c r="X135" i="22"/>
  <c r="Y135" i="22"/>
  <c r="Z135" i="22"/>
  <c r="AA135" i="22"/>
  <c r="AB135" i="22"/>
  <c r="AC135" i="22"/>
  <c r="AD135" i="22"/>
  <c r="AE135" i="22"/>
  <c r="AF135" i="22"/>
  <c r="AG135" i="22"/>
  <c r="AH135" i="22"/>
  <c r="AI135" i="22"/>
  <c r="AJ135" i="22"/>
  <c r="AK135" i="22"/>
  <c r="AL135" i="22"/>
  <c r="AM135" i="22"/>
  <c r="AN135" i="22"/>
  <c r="AO135" i="22"/>
  <c r="AP135" i="22"/>
  <c r="AQ135" i="22"/>
  <c r="AR135" i="22"/>
  <c r="AS135" i="22"/>
  <c r="AT135" i="22"/>
  <c r="AU135" i="22"/>
  <c r="AV135" i="22"/>
  <c r="AW135" i="22"/>
  <c r="AX135" i="22"/>
  <c r="AY135" i="22"/>
  <c r="AZ135" i="22"/>
  <c r="BA135" i="22"/>
  <c r="BB135" i="22"/>
  <c r="BC135" i="22"/>
  <c r="BD135" i="22"/>
  <c r="BE135" i="22"/>
  <c r="BF135" i="22"/>
  <c r="BG135" i="22"/>
  <c r="BH135" i="22"/>
  <c r="BI135" i="22"/>
  <c r="BJ135" i="22"/>
  <c r="BK135" i="22"/>
  <c r="BL135" i="22"/>
  <c r="BM135" i="22"/>
  <c r="BN135" i="22"/>
  <c r="BO135" i="22"/>
  <c r="BP135" i="22"/>
  <c r="BQ135" i="22"/>
  <c r="BR135" i="22"/>
  <c r="BS135" i="22"/>
  <c r="BT135" i="22"/>
  <c r="BU135" i="22"/>
  <c r="BV135" i="22"/>
  <c r="BW135" i="22"/>
  <c r="BX135" i="22"/>
  <c r="BY135" i="22"/>
  <c r="BZ135" i="22"/>
  <c r="CA135" i="22"/>
  <c r="CB135" i="22"/>
  <c r="CC135" i="22"/>
  <c r="CD135" i="22"/>
  <c r="CE135" i="22"/>
  <c r="CF135" i="22"/>
  <c r="CG135" i="22"/>
  <c r="CH135" i="22"/>
  <c r="CI135" i="22"/>
  <c r="CJ135" i="22"/>
  <c r="CK135" i="22"/>
  <c r="CL135" i="22"/>
  <c r="CM135" i="22"/>
  <c r="CN135" i="22"/>
  <c r="CO135" i="22"/>
  <c r="CP135" i="22"/>
  <c r="CQ135" i="22"/>
  <c r="CR135" i="22"/>
  <c r="CS135" i="22"/>
  <c r="CT135" i="22"/>
  <c r="CU135" i="22"/>
  <c r="CV135" i="22"/>
  <c r="CW135" i="22"/>
  <c r="CX135" i="22"/>
  <c r="CY135" i="22"/>
  <c r="CZ135" i="22"/>
  <c r="DA135" i="22"/>
  <c r="DB135" i="22"/>
  <c r="DC135" i="22"/>
  <c r="DD135" i="22"/>
  <c r="DE135" i="22"/>
  <c r="DF135" i="22"/>
  <c r="DG135" i="22"/>
  <c r="DH135" i="22"/>
  <c r="DI135" i="22"/>
  <c r="DJ135" i="22"/>
  <c r="DK135" i="22"/>
  <c r="DL135" i="22"/>
  <c r="DM135" i="22"/>
  <c r="DN135" i="22"/>
  <c r="DO135" i="22"/>
  <c r="DP135" i="22"/>
  <c r="DQ135" i="22"/>
  <c r="DR135" i="22"/>
  <c r="DS135" i="22"/>
  <c r="DT135" i="22"/>
  <c r="DU135" i="22"/>
  <c r="DV135" i="22"/>
  <c r="DW135" i="22"/>
  <c r="DX135" i="22"/>
  <c r="DY135" i="22"/>
  <c r="DZ135" i="22"/>
  <c r="EA135" i="22"/>
  <c r="EB135" i="22"/>
  <c r="EC135" i="22"/>
  <c r="ED135" i="22"/>
  <c r="EE135" i="22"/>
  <c r="EF135" i="22"/>
  <c r="EG135" i="22"/>
  <c r="EH135" i="22"/>
  <c r="EI135" i="22"/>
  <c r="EJ135" i="22"/>
  <c r="EK135" i="22"/>
  <c r="EL135" i="22"/>
  <c r="EM135" i="22"/>
  <c r="EN135" i="22"/>
  <c r="EO135" i="22"/>
  <c r="EP135" i="22"/>
  <c r="EQ135" i="22"/>
  <c r="ER135" i="22"/>
  <c r="ES135" i="22"/>
  <c r="ET135" i="22"/>
  <c r="EU135" i="22"/>
  <c r="EV135" i="22"/>
  <c r="EW135" i="22"/>
  <c r="EX135" i="22"/>
  <c r="EY135" i="22"/>
  <c r="EZ135" i="22"/>
  <c r="FA135" i="22"/>
  <c r="FB135" i="22"/>
  <c r="FC135" i="22"/>
  <c r="FD135" i="22"/>
  <c r="FE135" i="22"/>
  <c r="FF135" i="22"/>
  <c r="FG135" i="22"/>
  <c r="FH135" i="22"/>
  <c r="FI135" i="22"/>
  <c r="FJ135" i="22"/>
  <c r="FK135" i="22"/>
  <c r="FL135" i="22"/>
  <c r="FM135" i="22"/>
  <c r="FN135" i="22"/>
  <c r="FO135" i="22"/>
  <c r="FP135" i="22"/>
  <c r="FQ135" i="22"/>
  <c r="FR135" i="22"/>
  <c r="FS135" i="22"/>
  <c r="FT135" i="22"/>
  <c r="FU135" i="22"/>
  <c r="FV135" i="22"/>
  <c r="FW135" i="22"/>
  <c r="FX135" i="22"/>
  <c r="FY135" i="22"/>
  <c r="FZ135" i="22"/>
  <c r="GA135" i="22"/>
  <c r="GB135" i="22"/>
  <c r="GC135" i="22"/>
  <c r="GD135" i="22"/>
  <c r="GE135" i="22"/>
  <c r="GF135" i="22"/>
  <c r="GG135" i="22"/>
  <c r="GH135" i="22"/>
  <c r="GI135" i="22"/>
  <c r="GJ135" i="22"/>
  <c r="GK135" i="22"/>
  <c r="GL135" i="22"/>
  <c r="GM135" i="22"/>
  <c r="GN135" i="22"/>
  <c r="GO135" i="22"/>
  <c r="GP135" i="22"/>
  <c r="GQ135" i="22"/>
  <c r="GR135" i="22"/>
  <c r="GS135" i="22"/>
  <c r="GT135" i="22"/>
  <c r="GU135" i="22"/>
  <c r="GV135" i="22"/>
  <c r="GW135" i="22"/>
  <c r="GX135" i="22"/>
  <c r="GY135" i="22"/>
  <c r="GZ135" i="22"/>
  <c r="HA135" i="22"/>
  <c r="HB135" i="22"/>
  <c r="HC135" i="22"/>
  <c r="HD135" i="22"/>
  <c r="HE135" i="22"/>
  <c r="HF135" i="22"/>
  <c r="HG135" i="22"/>
  <c r="HH135" i="22"/>
  <c r="HI135" i="22"/>
  <c r="HJ135" i="22"/>
  <c r="HK135" i="22"/>
  <c r="HL135" i="22"/>
  <c r="HM135" i="22"/>
  <c r="HN135" i="22"/>
  <c r="HO135" i="22"/>
  <c r="HP135" i="22"/>
  <c r="HQ135" i="22"/>
  <c r="HR135" i="22"/>
  <c r="HS135" i="22"/>
  <c r="HT135" i="22"/>
  <c r="HU135" i="22"/>
  <c r="HV135" i="22"/>
  <c r="HW135" i="22"/>
  <c r="HX135" i="22"/>
  <c r="HY135" i="22"/>
  <c r="HZ135" i="22"/>
  <c r="IA135" i="22"/>
  <c r="IB135" i="22"/>
  <c r="IC135" i="22"/>
  <c r="ID135" i="22"/>
  <c r="IE135" i="22"/>
  <c r="IF135" i="22"/>
  <c r="IG135" i="22"/>
  <c r="IH135" i="22"/>
  <c r="II135" i="22"/>
  <c r="IJ135" i="22"/>
  <c r="IK135" i="22"/>
  <c r="IL135" i="22"/>
  <c r="IM135" i="22"/>
  <c r="IN135" i="22"/>
  <c r="IO135" i="22"/>
  <c r="IP135" i="22"/>
  <c r="IQ135" i="22"/>
  <c r="IR135" i="22"/>
  <c r="IS135" i="22"/>
  <c r="IT135" i="22"/>
  <c r="IU135" i="22"/>
  <c r="IV135" i="22"/>
  <c r="G136" i="22"/>
  <c r="H136" i="22"/>
  <c r="I136" i="22"/>
  <c r="J136" i="22"/>
  <c r="K136" i="22"/>
  <c r="L136" i="22"/>
  <c r="M136" i="22"/>
  <c r="N136" i="22"/>
  <c r="O136" i="22"/>
  <c r="P136" i="22"/>
  <c r="Q136" i="22"/>
  <c r="R136" i="22"/>
  <c r="S136" i="22"/>
  <c r="T136" i="22"/>
  <c r="U136" i="22"/>
  <c r="V136" i="22"/>
  <c r="W136" i="22"/>
  <c r="X136" i="22"/>
  <c r="Y136" i="22"/>
  <c r="Z136" i="22"/>
  <c r="AA136" i="22"/>
  <c r="AB136" i="22"/>
  <c r="AC136" i="22"/>
  <c r="AD136" i="22"/>
  <c r="AE136" i="22"/>
  <c r="AF136" i="22"/>
  <c r="AG136" i="22"/>
  <c r="AH136" i="22"/>
  <c r="AI136" i="22"/>
  <c r="AJ136" i="22"/>
  <c r="AK136" i="22"/>
  <c r="AL136" i="22"/>
  <c r="AM136" i="22"/>
  <c r="AN136" i="22"/>
  <c r="AO136" i="22"/>
  <c r="AP136" i="22"/>
  <c r="AQ136" i="22"/>
  <c r="AR136" i="22"/>
  <c r="AS136" i="22"/>
  <c r="AT136" i="22"/>
  <c r="AU136" i="22"/>
  <c r="AV136" i="22"/>
  <c r="AW136" i="22"/>
  <c r="AX136" i="22"/>
  <c r="AY136" i="22"/>
  <c r="AZ136" i="22"/>
  <c r="BA136" i="22"/>
  <c r="BB136" i="22"/>
  <c r="BC136" i="22"/>
  <c r="BD136" i="22"/>
  <c r="BE136" i="22"/>
  <c r="BF136" i="22"/>
  <c r="BG136" i="22"/>
  <c r="BH136" i="22"/>
  <c r="BI136" i="22"/>
  <c r="BJ136" i="22"/>
  <c r="BK136" i="22"/>
  <c r="BL136" i="22"/>
  <c r="BM136" i="22"/>
  <c r="BN136" i="22"/>
  <c r="BO136" i="22"/>
  <c r="BP136" i="22"/>
  <c r="BQ136" i="22"/>
  <c r="BR136" i="22"/>
  <c r="BS136" i="22"/>
  <c r="BT136" i="22"/>
  <c r="BU136" i="22"/>
  <c r="BV136" i="22"/>
  <c r="BW136" i="22"/>
  <c r="BX136" i="22"/>
  <c r="BY136" i="22"/>
  <c r="BZ136" i="22"/>
  <c r="CA136" i="22"/>
  <c r="CB136" i="22"/>
  <c r="CC136" i="22"/>
  <c r="CD136" i="22"/>
  <c r="CE136" i="22"/>
  <c r="CF136" i="22"/>
  <c r="CG136" i="22"/>
  <c r="CH136" i="22"/>
  <c r="CI136" i="22"/>
  <c r="CJ136" i="22"/>
  <c r="CK136" i="22"/>
  <c r="CL136" i="22"/>
  <c r="CM136" i="22"/>
  <c r="CN136" i="22"/>
  <c r="CO136" i="22"/>
  <c r="CP136" i="22"/>
  <c r="CQ136" i="22"/>
  <c r="CR136" i="22"/>
  <c r="CS136" i="22"/>
  <c r="CT136" i="22"/>
  <c r="CU136" i="22"/>
  <c r="CV136" i="22"/>
  <c r="CW136" i="22"/>
  <c r="CX136" i="22"/>
  <c r="CY136" i="22"/>
  <c r="CZ136" i="22"/>
  <c r="DA136" i="22"/>
  <c r="DB136" i="22"/>
  <c r="DC136" i="22"/>
  <c r="DD136" i="22"/>
  <c r="DE136" i="22"/>
  <c r="DF136" i="22"/>
  <c r="DG136" i="22"/>
  <c r="DH136" i="22"/>
  <c r="DI136" i="22"/>
  <c r="DJ136" i="22"/>
  <c r="DK136" i="22"/>
  <c r="DL136" i="22"/>
  <c r="DM136" i="22"/>
  <c r="DN136" i="22"/>
  <c r="DO136" i="22"/>
  <c r="DP136" i="22"/>
  <c r="DQ136" i="22"/>
  <c r="DR136" i="22"/>
  <c r="DS136" i="22"/>
  <c r="DT136" i="22"/>
  <c r="DU136" i="22"/>
  <c r="DV136" i="22"/>
  <c r="DW136" i="22"/>
  <c r="DX136" i="22"/>
  <c r="DY136" i="22"/>
  <c r="DZ136" i="22"/>
  <c r="EA136" i="22"/>
  <c r="EB136" i="22"/>
  <c r="EC136" i="22"/>
  <c r="ED136" i="22"/>
  <c r="EE136" i="22"/>
  <c r="EF136" i="22"/>
  <c r="EG136" i="22"/>
  <c r="EH136" i="22"/>
  <c r="EI136" i="22"/>
  <c r="EJ136" i="22"/>
  <c r="EK136" i="22"/>
  <c r="EL136" i="22"/>
  <c r="EM136" i="22"/>
  <c r="EN136" i="22"/>
  <c r="EO136" i="22"/>
  <c r="EP136" i="22"/>
  <c r="EQ136" i="22"/>
  <c r="ER136" i="22"/>
  <c r="ES136" i="22"/>
  <c r="ET136" i="22"/>
  <c r="EU136" i="22"/>
  <c r="EV136" i="22"/>
  <c r="EW136" i="22"/>
  <c r="EX136" i="22"/>
  <c r="EY136" i="22"/>
  <c r="EZ136" i="22"/>
  <c r="FA136" i="22"/>
  <c r="FB136" i="22"/>
  <c r="FC136" i="22"/>
  <c r="FD136" i="22"/>
  <c r="FE136" i="22"/>
  <c r="FF136" i="22"/>
  <c r="FG136" i="22"/>
  <c r="FH136" i="22"/>
  <c r="FI136" i="22"/>
  <c r="FJ136" i="22"/>
  <c r="FK136" i="22"/>
  <c r="FL136" i="22"/>
  <c r="FM136" i="22"/>
  <c r="FN136" i="22"/>
  <c r="FO136" i="22"/>
  <c r="FP136" i="22"/>
  <c r="FQ136" i="22"/>
  <c r="FR136" i="22"/>
  <c r="FS136" i="22"/>
  <c r="FT136" i="22"/>
  <c r="FU136" i="22"/>
  <c r="FV136" i="22"/>
  <c r="FW136" i="22"/>
  <c r="FX136" i="22"/>
  <c r="FY136" i="22"/>
  <c r="FZ136" i="22"/>
  <c r="GA136" i="22"/>
  <c r="GB136" i="22"/>
  <c r="GC136" i="22"/>
  <c r="GD136" i="22"/>
  <c r="GE136" i="22"/>
  <c r="GF136" i="22"/>
  <c r="GG136" i="22"/>
  <c r="GH136" i="22"/>
  <c r="GI136" i="22"/>
  <c r="GJ136" i="22"/>
  <c r="GK136" i="22"/>
  <c r="GL136" i="22"/>
  <c r="GM136" i="22"/>
  <c r="GN136" i="22"/>
  <c r="GO136" i="22"/>
  <c r="GP136" i="22"/>
  <c r="GQ136" i="22"/>
  <c r="GR136" i="22"/>
  <c r="GS136" i="22"/>
  <c r="GT136" i="22"/>
  <c r="GU136" i="22"/>
  <c r="GV136" i="22"/>
  <c r="GW136" i="22"/>
  <c r="GX136" i="22"/>
  <c r="GY136" i="22"/>
  <c r="GZ136" i="22"/>
  <c r="HA136" i="22"/>
  <c r="HB136" i="22"/>
  <c r="HC136" i="22"/>
  <c r="HD136" i="22"/>
  <c r="HE136" i="22"/>
  <c r="HF136" i="22"/>
  <c r="HG136" i="22"/>
  <c r="HH136" i="22"/>
  <c r="HI136" i="22"/>
  <c r="HJ136" i="22"/>
  <c r="HK136" i="22"/>
  <c r="HL136" i="22"/>
  <c r="HM136" i="22"/>
  <c r="HN136" i="22"/>
  <c r="HO136" i="22"/>
  <c r="HP136" i="22"/>
  <c r="HQ136" i="22"/>
  <c r="HR136" i="22"/>
  <c r="HS136" i="22"/>
  <c r="HT136" i="22"/>
  <c r="HU136" i="22"/>
  <c r="HV136" i="22"/>
  <c r="HW136" i="22"/>
  <c r="HX136" i="22"/>
  <c r="HY136" i="22"/>
  <c r="HZ136" i="22"/>
  <c r="IA136" i="22"/>
  <c r="IB136" i="22"/>
  <c r="IC136" i="22"/>
  <c r="ID136" i="22"/>
  <c r="IE136" i="22"/>
  <c r="IF136" i="22"/>
  <c r="IG136" i="22"/>
  <c r="IH136" i="22"/>
  <c r="II136" i="22"/>
  <c r="IJ136" i="22"/>
  <c r="IK136" i="22"/>
  <c r="IL136" i="22"/>
  <c r="IM136" i="22"/>
  <c r="IN136" i="22"/>
  <c r="IO136" i="22"/>
  <c r="IP136" i="22"/>
  <c r="IQ136" i="22"/>
  <c r="IR136" i="22"/>
  <c r="IS136" i="22"/>
  <c r="IT136" i="22"/>
  <c r="IU136" i="22"/>
  <c r="IV136" i="22"/>
  <c r="G137" i="22"/>
  <c r="H137" i="22"/>
  <c r="I137" i="22"/>
  <c r="J137" i="22"/>
  <c r="K137" i="22"/>
  <c r="L137" i="22"/>
  <c r="M137" i="22"/>
  <c r="M153" i="22" s="1"/>
  <c r="N137" i="22"/>
  <c r="O137" i="22"/>
  <c r="P137" i="22"/>
  <c r="Q137" i="22"/>
  <c r="R137" i="22"/>
  <c r="S137" i="22"/>
  <c r="T137" i="22"/>
  <c r="U137" i="22"/>
  <c r="V137" i="22"/>
  <c r="W137" i="22"/>
  <c r="X137" i="22"/>
  <c r="Y137" i="22"/>
  <c r="Z137" i="22"/>
  <c r="AA137" i="22"/>
  <c r="AB137" i="22"/>
  <c r="AC137" i="22"/>
  <c r="AD137" i="22"/>
  <c r="AE137" i="22"/>
  <c r="AF137" i="22"/>
  <c r="AG137" i="22"/>
  <c r="AH137" i="22"/>
  <c r="AI137" i="22"/>
  <c r="AJ137" i="22"/>
  <c r="AK137" i="22"/>
  <c r="AL137" i="22"/>
  <c r="AM137" i="22"/>
  <c r="AN137" i="22"/>
  <c r="AO137" i="22"/>
  <c r="AP137" i="22"/>
  <c r="AQ137" i="22"/>
  <c r="AR137" i="22"/>
  <c r="AS137" i="22"/>
  <c r="AT137" i="22"/>
  <c r="AU137" i="22"/>
  <c r="AV137" i="22"/>
  <c r="AW137" i="22"/>
  <c r="AX137" i="22"/>
  <c r="AY137" i="22"/>
  <c r="AZ137" i="22"/>
  <c r="BA137" i="22"/>
  <c r="BB137" i="22"/>
  <c r="BC137" i="22"/>
  <c r="BD137" i="22"/>
  <c r="BE137" i="22"/>
  <c r="BF137" i="22"/>
  <c r="BG137" i="22"/>
  <c r="BH137" i="22"/>
  <c r="BI137" i="22"/>
  <c r="BJ137" i="22"/>
  <c r="BK137" i="22"/>
  <c r="BL137" i="22"/>
  <c r="BM137" i="22"/>
  <c r="BN137" i="22"/>
  <c r="BO137" i="22"/>
  <c r="BP137" i="22"/>
  <c r="BQ137" i="22"/>
  <c r="BR137" i="22"/>
  <c r="BS137" i="22"/>
  <c r="BT137" i="22"/>
  <c r="BU137" i="22"/>
  <c r="BV137" i="22"/>
  <c r="BW137" i="22"/>
  <c r="BX137" i="22"/>
  <c r="BY137" i="22"/>
  <c r="BZ137" i="22"/>
  <c r="CA137" i="22"/>
  <c r="CB137" i="22"/>
  <c r="CC137" i="22"/>
  <c r="CD137" i="22"/>
  <c r="CE137" i="22"/>
  <c r="CF137" i="22"/>
  <c r="CG137" i="22"/>
  <c r="CH137" i="22"/>
  <c r="CI137" i="22"/>
  <c r="CJ137" i="22"/>
  <c r="CK137" i="22"/>
  <c r="CL137" i="22"/>
  <c r="CM137" i="22"/>
  <c r="CN137" i="22"/>
  <c r="CO137" i="22"/>
  <c r="CP137" i="22"/>
  <c r="CQ137" i="22"/>
  <c r="CR137" i="22"/>
  <c r="CS137" i="22"/>
  <c r="CT137" i="22"/>
  <c r="CU137" i="22"/>
  <c r="CV137" i="22"/>
  <c r="CW137" i="22"/>
  <c r="CX137" i="22"/>
  <c r="CY137" i="22"/>
  <c r="CZ137" i="22"/>
  <c r="DA137" i="22"/>
  <c r="DB137" i="22"/>
  <c r="DC137" i="22"/>
  <c r="DD137" i="22"/>
  <c r="DE137" i="22"/>
  <c r="DF137" i="22"/>
  <c r="DG137" i="22"/>
  <c r="DH137" i="22"/>
  <c r="DI137" i="22"/>
  <c r="DJ137" i="22"/>
  <c r="DK137" i="22"/>
  <c r="DL137" i="22"/>
  <c r="DM137" i="22"/>
  <c r="DN137" i="22"/>
  <c r="DO137" i="22"/>
  <c r="DP137" i="22"/>
  <c r="DQ137" i="22"/>
  <c r="DR137" i="22"/>
  <c r="DS137" i="22"/>
  <c r="DT137" i="22"/>
  <c r="DU137" i="22"/>
  <c r="DV137" i="22"/>
  <c r="DW137" i="22"/>
  <c r="DX137" i="22"/>
  <c r="DY137" i="22"/>
  <c r="DZ137" i="22"/>
  <c r="EA137" i="22"/>
  <c r="EB137" i="22"/>
  <c r="EC137" i="22"/>
  <c r="ED137" i="22"/>
  <c r="EE137" i="22"/>
  <c r="EF137" i="22"/>
  <c r="EG137" i="22"/>
  <c r="EH137" i="22"/>
  <c r="EI137" i="22"/>
  <c r="EJ137" i="22"/>
  <c r="EK137" i="22"/>
  <c r="EL137" i="22"/>
  <c r="EM137" i="22"/>
  <c r="EN137" i="22"/>
  <c r="EO137" i="22"/>
  <c r="EP137" i="22"/>
  <c r="EQ137" i="22"/>
  <c r="ER137" i="22"/>
  <c r="ES137" i="22"/>
  <c r="ET137" i="22"/>
  <c r="EU137" i="22"/>
  <c r="EV137" i="22"/>
  <c r="EW137" i="22"/>
  <c r="EX137" i="22"/>
  <c r="EY137" i="22"/>
  <c r="EZ137" i="22"/>
  <c r="FA137" i="22"/>
  <c r="FB137" i="22"/>
  <c r="FC137" i="22"/>
  <c r="FD137" i="22"/>
  <c r="FE137" i="22"/>
  <c r="FF137" i="22"/>
  <c r="FG137" i="22"/>
  <c r="FH137" i="22"/>
  <c r="FI137" i="22"/>
  <c r="FJ137" i="22"/>
  <c r="FK137" i="22"/>
  <c r="FL137" i="22"/>
  <c r="FM137" i="22"/>
  <c r="FN137" i="22"/>
  <c r="FO137" i="22"/>
  <c r="FP137" i="22"/>
  <c r="FQ137" i="22"/>
  <c r="FR137" i="22"/>
  <c r="FS137" i="22"/>
  <c r="FT137" i="22"/>
  <c r="FU137" i="22"/>
  <c r="FV137" i="22"/>
  <c r="FW137" i="22"/>
  <c r="FX137" i="22"/>
  <c r="FY137" i="22"/>
  <c r="FZ137" i="22"/>
  <c r="GA137" i="22"/>
  <c r="GB137" i="22"/>
  <c r="GC137" i="22"/>
  <c r="GD137" i="22"/>
  <c r="GE137" i="22"/>
  <c r="GF137" i="22"/>
  <c r="GG137" i="22"/>
  <c r="GH137" i="22"/>
  <c r="GI137" i="22"/>
  <c r="GJ137" i="22"/>
  <c r="GK137" i="22"/>
  <c r="GL137" i="22"/>
  <c r="GM137" i="22"/>
  <c r="GN137" i="22"/>
  <c r="GO137" i="22"/>
  <c r="GP137" i="22"/>
  <c r="GQ137" i="22"/>
  <c r="GR137" i="22"/>
  <c r="GS137" i="22"/>
  <c r="GT137" i="22"/>
  <c r="GU137" i="22"/>
  <c r="GV137" i="22"/>
  <c r="GW137" i="22"/>
  <c r="GX137" i="22"/>
  <c r="GY137" i="22"/>
  <c r="GZ137" i="22"/>
  <c r="HA137" i="22"/>
  <c r="HB137" i="22"/>
  <c r="HC137" i="22"/>
  <c r="HD137" i="22"/>
  <c r="HE137" i="22"/>
  <c r="HF137" i="22"/>
  <c r="HG137" i="22"/>
  <c r="HH137" i="22"/>
  <c r="HI137" i="22"/>
  <c r="HJ137" i="22"/>
  <c r="HK137" i="22"/>
  <c r="HL137" i="22"/>
  <c r="HM137" i="22"/>
  <c r="HN137" i="22"/>
  <c r="HO137" i="22"/>
  <c r="HP137" i="22"/>
  <c r="HQ137" i="22"/>
  <c r="HR137" i="22"/>
  <c r="HS137" i="22"/>
  <c r="HT137" i="22"/>
  <c r="HU137" i="22"/>
  <c r="HV137" i="22"/>
  <c r="HW137" i="22"/>
  <c r="HX137" i="22"/>
  <c r="HY137" i="22"/>
  <c r="HZ137" i="22"/>
  <c r="IA137" i="22"/>
  <c r="IB137" i="22"/>
  <c r="IC137" i="22"/>
  <c r="ID137" i="22"/>
  <c r="IE137" i="22"/>
  <c r="IF137" i="22"/>
  <c r="IG137" i="22"/>
  <c r="IH137" i="22"/>
  <c r="II137" i="22"/>
  <c r="IJ137" i="22"/>
  <c r="IK137" i="22"/>
  <c r="IL137" i="22"/>
  <c r="IM137" i="22"/>
  <c r="IN137" i="22"/>
  <c r="IO137" i="22"/>
  <c r="IP137" i="22"/>
  <c r="IQ137" i="22"/>
  <c r="IR137" i="22"/>
  <c r="IS137" i="22"/>
  <c r="IT137" i="22"/>
  <c r="IU137" i="22"/>
  <c r="IV137" i="22"/>
  <c r="G138" i="22"/>
  <c r="H138" i="22"/>
  <c r="I138" i="22"/>
  <c r="J138" i="22"/>
  <c r="K138" i="22"/>
  <c r="L138" i="22"/>
  <c r="M138" i="22"/>
  <c r="N138" i="22"/>
  <c r="O138" i="22"/>
  <c r="P138" i="22"/>
  <c r="Q138" i="22"/>
  <c r="R138" i="22"/>
  <c r="S138" i="22"/>
  <c r="T138" i="22"/>
  <c r="U138" i="22"/>
  <c r="V138" i="22"/>
  <c r="W138" i="22"/>
  <c r="X138" i="22"/>
  <c r="Y138" i="22"/>
  <c r="Z138" i="22"/>
  <c r="AA138" i="22"/>
  <c r="AB138" i="22"/>
  <c r="AC138" i="22"/>
  <c r="AD138" i="22"/>
  <c r="AE138" i="22"/>
  <c r="AF138" i="22"/>
  <c r="AG138" i="22"/>
  <c r="AH138" i="22"/>
  <c r="AI138" i="22"/>
  <c r="AJ138" i="22"/>
  <c r="AK138" i="22"/>
  <c r="AL138" i="22"/>
  <c r="AM138" i="22"/>
  <c r="AN138" i="22"/>
  <c r="AO138" i="22"/>
  <c r="AP138" i="22"/>
  <c r="AQ138" i="22"/>
  <c r="AR138" i="22"/>
  <c r="AS138" i="22"/>
  <c r="AT138" i="22"/>
  <c r="AU138" i="22"/>
  <c r="AV138" i="22"/>
  <c r="AW138" i="22"/>
  <c r="AX138" i="22"/>
  <c r="AY138" i="22"/>
  <c r="AZ138" i="22"/>
  <c r="BA138" i="22"/>
  <c r="BB138" i="22"/>
  <c r="BC138" i="22"/>
  <c r="BD138" i="22"/>
  <c r="BE138" i="22"/>
  <c r="BF138" i="22"/>
  <c r="BG138" i="22"/>
  <c r="BH138" i="22"/>
  <c r="BI138" i="22"/>
  <c r="BJ138" i="22"/>
  <c r="BK138" i="22"/>
  <c r="BL138" i="22"/>
  <c r="BM138" i="22"/>
  <c r="BN138" i="22"/>
  <c r="BO138" i="22"/>
  <c r="BP138" i="22"/>
  <c r="BQ138" i="22"/>
  <c r="BR138" i="22"/>
  <c r="BS138" i="22"/>
  <c r="BT138" i="22"/>
  <c r="BU138" i="22"/>
  <c r="BV138" i="22"/>
  <c r="BW138" i="22"/>
  <c r="BX138" i="22"/>
  <c r="BY138" i="22"/>
  <c r="BZ138" i="22"/>
  <c r="CA138" i="22"/>
  <c r="CB138" i="22"/>
  <c r="CC138" i="22"/>
  <c r="CD138" i="22"/>
  <c r="CE138" i="22"/>
  <c r="CF138" i="22"/>
  <c r="CG138" i="22"/>
  <c r="CH138" i="22"/>
  <c r="CI138" i="22"/>
  <c r="CJ138" i="22"/>
  <c r="CK138" i="22"/>
  <c r="CL138" i="22"/>
  <c r="CM138" i="22"/>
  <c r="CN138" i="22"/>
  <c r="CO138" i="22"/>
  <c r="CP138" i="22"/>
  <c r="CQ138" i="22"/>
  <c r="CR138" i="22"/>
  <c r="CS138" i="22"/>
  <c r="CT138" i="22"/>
  <c r="CU138" i="22"/>
  <c r="CV138" i="22"/>
  <c r="CW138" i="22"/>
  <c r="CX138" i="22"/>
  <c r="CY138" i="22"/>
  <c r="CZ138" i="22"/>
  <c r="DA138" i="22"/>
  <c r="DB138" i="22"/>
  <c r="DC138" i="22"/>
  <c r="DD138" i="22"/>
  <c r="DE138" i="22"/>
  <c r="DF138" i="22"/>
  <c r="DG138" i="22"/>
  <c r="DH138" i="22"/>
  <c r="DI138" i="22"/>
  <c r="DJ138" i="22"/>
  <c r="DK138" i="22"/>
  <c r="DL138" i="22"/>
  <c r="DM138" i="22"/>
  <c r="DN138" i="22"/>
  <c r="DO138" i="22"/>
  <c r="DP138" i="22"/>
  <c r="DQ138" i="22"/>
  <c r="DR138" i="22"/>
  <c r="DS138" i="22"/>
  <c r="DT138" i="22"/>
  <c r="DU138" i="22"/>
  <c r="DV138" i="22"/>
  <c r="DW138" i="22"/>
  <c r="DX138" i="22"/>
  <c r="DY138" i="22"/>
  <c r="DZ138" i="22"/>
  <c r="EA138" i="22"/>
  <c r="EB138" i="22"/>
  <c r="EC138" i="22"/>
  <c r="ED138" i="22"/>
  <c r="EE138" i="22"/>
  <c r="EF138" i="22"/>
  <c r="EG138" i="22"/>
  <c r="EH138" i="22"/>
  <c r="EI138" i="22"/>
  <c r="EJ138" i="22"/>
  <c r="EK138" i="22"/>
  <c r="EL138" i="22"/>
  <c r="EM138" i="22"/>
  <c r="EN138" i="22"/>
  <c r="EO138" i="22"/>
  <c r="EP138" i="22"/>
  <c r="EQ138" i="22"/>
  <c r="ER138" i="22"/>
  <c r="ES138" i="22"/>
  <c r="ET138" i="22"/>
  <c r="EU138" i="22"/>
  <c r="EV138" i="22"/>
  <c r="EW138" i="22"/>
  <c r="EX138" i="22"/>
  <c r="EY138" i="22"/>
  <c r="EZ138" i="22"/>
  <c r="FA138" i="22"/>
  <c r="FB138" i="22"/>
  <c r="FC138" i="22"/>
  <c r="FD138" i="22"/>
  <c r="FE138" i="22"/>
  <c r="FF138" i="22"/>
  <c r="FG138" i="22"/>
  <c r="FH138" i="22"/>
  <c r="FI138" i="22"/>
  <c r="FJ138" i="22"/>
  <c r="FK138" i="22"/>
  <c r="FL138" i="22"/>
  <c r="FM138" i="22"/>
  <c r="FN138" i="22"/>
  <c r="FO138" i="22"/>
  <c r="FP138" i="22"/>
  <c r="FQ138" i="22"/>
  <c r="FR138" i="22"/>
  <c r="FS138" i="22"/>
  <c r="FT138" i="22"/>
  <c r="FU138" i="22"/>
  <c r="FV138" i="22"/>
  <c r="FW138" i="22"/>
  <c r="FX138" i="22"/>
  <c r="FY138" i="22"/>
  <c r="FZ138" i="22"/>
  <c r="GA138" i="22"/>
  <c r="GB138" i="22"/>
  <c r="GC138" i="22"/>
  <c r="GD138" i="22"/>
  <c r="GE138" i="22"/>
  <c r="GF138" i="22"/>
  <c r="GG138" i="22"/>
  <c r="GH138" i="22"/>
  <c r="GI138" i="22"/>
  <c r="GJ138" i="22"/>
  <c r="GK138" i="22"/>
  <c r="GL138" i="22"/>
  <c r="GM138" i="22"/>
  <c r="GN138" i="22"/>
  <c r="GO138" i="22"/>
  <c r="GP138" i="22"/>
  <c r="GQ138" i="22"/>
  <c r="GR138" i="22"/>
  <c r="GS138" i="22"/>
  <c r="GT138" i="22"/>
  <c r="GU138" i="22"/>
  <c r="GV138" i="22"/>
  <c r="GW138" i="22"/>
  <c r="GX138" i="22"/>
  <c r="GY138" i="22"/>
  <c r="GZ138" i="22"/>
  <c r="HA138" i="22"/>
  <c r="HB138" i="22"/>
  <c r="HC138" i="22"/>
  <c r="HD138" i="22"/>
  <c r="HE138" i="22"/>
  <c r="HF138" i="22"/>
  <c r="HG138" i="22"/>
  <c r="HH138" i="22"/>
  <c r="HI138" i="22"/>
  <c r="HJ138" i="22"/>
  <c r="HK138" i="22"/>
  <c r="HL138" i="22"/>
  <c r="HM138" i="22"/>
  <c r="HN138" i="22"/>
  <c r="HO138" i="22"/>
  <c r="HP138" i="22"/>
  <c r="HQ138" i="22"/>
  <c r="HR138" i="22"/>
  <c r="HS138" i="22"/>
  <c r="HT138" i="22"/>
  <c r="HU138" i="22"/>
  <c r="HV138" i="22"/>
  <c r="HW138" i="22"/>
  <c r="HX138" i="22"/>
  <c r="HY138" i="22"/>
  <c r="HZ138" i="22"/>
  <c r="IA138" i="22"/>
  <c r="IB138" i="22"/>
  <c r="IC138" i="22"/>
  <c r="ID138" i="22"/>
  <c r="IE138" i="22"/>
  <c r="IF138" i="22"/>
  <c r="IG138" i="22"/>
  <c r="IH138" i="22"/>
  <c r="II138" i="22"/>
  <c r="IJ138" i="22"/>
  <c r="IK138" i="22"/>
  <c r="IL138" i="22"/>
  <c r="IM138" i="22"/>
  <c r="IN138" i="22"/>
  <c r="IO138" i="22"/>
  <c r="IP138" i="22"/>
  <c r="IQ138" i="22"/>
  <c r="IR138" i="22"/>
  <c r="IS138" i="22"/>
  <c r="IT138" i="22"/>
  <c r="IU138" i="22"/>
  <c r="IV138" i="22"/>
  <c r="G139" i="22"/>
  <c r="G153" i="22" s="1"/>
  <c r="H139" i="22"/>
  <c r="I139" i="22"/>
  <c r="J139" i="22"/>
  <c r="K139" i="22"/>
  <c r="L139" i="22"/>
  <c r="M139" i="22"/>
  <c r="N139" i="22"/>
  <c r="O139" i="22"/>
  <c r="P139" i="22"/>
  <c r="Q139" i="22"/>
  <c r="R139" i="22"/>
  <c r="S139" i="22"/>
  <c r="T139" i="22"/>
  <c r="U139" i="22"/>
  <c r="V139" i="22"/>
  <c r="W139" i="22"/>
  <c r="X139" i="22"/>
  <c r="Y139" i="22"/>
  <c r="Z139" i="22"/>
  <c r="AA139" i="22"/>
  <c r="AB139" i="22"/>
  <c r="AC139" i="22"/>
  <c r="AD139" i="22"/>
  <c r="AE139" i="22"/>
  <c r="AF139" i="22"/>
  <c r="AG139" i="22"/>
  <c r="AH139" i="22"/>
  <c r="AI139" i="22"/>
  <c r="AJ139" i="22"/>
  <c r="AK139" i="22"/>
  <c r="AL139" i="22"/>
  <c r="AM139" i="22"/>
  <c r="AN139" i="22"/>
  <c r="AO139" i="22"/>
  <c r="AP139" i="22"/>
  <c r="AQ139" i="22"/>
  <c r="AR139" i="22"/>
  <c r="AS139" i="22"/>
  <c r="AT139" i="22"/>
  <c r="AU139" i="22"/>
  <c r="AV139" i="22"/>
  <c r="AW139" i="22"/>
  <c r="AX139" i="22"/>
  <c r="AY139" i="22"/>
  <c r="AZ139" i="22"/>
  <c r="BA139" i="22"/>
  <c r="BB139" i="22"/>
  <c r="BC139" i="22"/>
  <c r="BD139" i="22"/>
  <c r="BE139" i="22"/>
  <c r="BF139" i="22"/>
  <c r="BG139" i="22"/>
  <c r="BH139" i="22"/>
  <c r="BI139" i="22"/>
  <c r="BJ139" i="22"/>
  <c r="BK139" i="22"/>
  <c r="BL139" i="22"/>
  <c r="BM139" i="22"/>
  <c r="BN139" i="22"/>
  <c r="BO139" i="22"/>
  <c r="BP139" i="22"/>
  <c r="BQ139" i="22"/>
  <c r="BR139" i="22"/>
  <c r="BS139" i="22"/>
  <c r="BT139" i="22"/>
  <c r="BU139" i="22"/>
  <c r="BV139" i="22"/>
  <c r="BW139" i="22"/>
  <c r="BX139" i="22"/>
  <c r="BY139" i="22"/>
  <c r="BZ139" i="22"/>
  <c r="CA139" i="22"/>
  <c r="CB139" i="22"/>
  <c r="CC139" i="22"/>
  <c r="CD139" i="22"/>
  <c r="CE139" i="22"/>
  <c r="CF139" i="22"/>
  <c r="CG139" i="22"/>
  <c r="CH139" i="22"/>
  <c r="CI139" i="22"/>
  <c r="CJ139" i="22"/>
  <c r="CK139" i="22"/>
  <c r="CL139" i="22"/>
  <c r="CM139" i="22"/>
  <c r="CN139" i="22"/>
  <c r="CO139" i="22"/>
  <c r="CP139" i="22"/>
  <c r="CQ139" i="22"/>
  <c r="CR139" i="22"/>
  <c r="CS139" i="22"/>
  <c r="CT139" i="22"/>
  <c r="CU139" i="22"/>
  <c r="CV139" i="22"/>
  <c r="CW139" i="22"/>
  <c r="CX139" i="22"/>
  <c r="CY139" i="22"/>
  <c r="CZ139" i="22"/>
  <c r="DA139" i="22"/>
  <c r="DB139" i="22"/>
  <c r="DC139" i="22"/>
  <c r="DD139" i="22"/>
  <c r="DE139" i="22"/>
  <c r="DF139" i="22"/>
  <c r="DG139" i="22"/>
  <c r="DH139" i="22"/>
  <c r="DI139" i="22"/>
  <c r="DJ139" i="22"/>
  <c r="DK139" i="22"/>
  <c r="DL139" i="22"/>
  <c r="DM139" i="22"/>
  <c r="DN139" i="22"/>
  <c r="DO139" i="22"/>
  <c r="DP139" i="22"/>
  <c r="DQ139" i="22"/>
  <c r="DR139" i="22"/>
  <c r="DS139" i="22"/>
  <c r="DT139" i="22"/>
  <c r="DU139" i="22"/>
  <c r="DV139" i="22"/>
  <c r="DW139" i="22"/>
  <c r="DX139" i="22"/>
  <c r="DY139" i="22"/>
  <c r="DZ139" i="22"/>
  <c r="EA139" i="22"/>
  <c r="EB139" i="22"/>
  <c r="EC139" i="22"/>
  <c r="ED139" i="22"/>
  <c r="EE139" i="22"/>
  <c r="EF139" i="22"/>
  <c r="EG139" i="22"/>
  <c r="EH139" i="22"/>
  <c r="EI139" i="22"/>
  <c r="EJ139" i="22"/>
  <c r="EK139" i="22"/>
  <c r="EL139" i="22"/>
  <c r="EM139" i="22"/>
  <c r="EN139" i="22"/>
  <c r="EO139" i="22"/>
  <c r="EP139" i="22"/>
  <c r="EQ139" i="22"/>
  <c r="ER139" i="22"/>
  <c r="ES139" i="22"/>
  <c r="ET139" i="22"/>
  <c r="EU139" i="22"/>
  <c r="EV139" i="22"/>
  <c r="EW139" i="22"/>
  <c r="EX139" i="22"/>
  <c r="EY139" i="22"/>
  <c r="EZ139" i="22"/>
  <c r="FA139" i="22"/>
  <c r="FB139" i="22"/>
  <c r="FC139" i="22"/>
  <c r="FD139" i="22"/>
  <c r="FE139" i="22"/>
  <c r="FF139" i="22"/>
  <c r="FG139" i="22"/>
  <c r="FH139" i="22"/>
  <c r="FI139" i="22"/>
  <c r="FJ139" i="22"/>
  <c r="FK139" i="22"/>
  <c r="FL139" i="22"/>
  <c r="FM139" i="22"/>
  <c r="FN139" i="22"/>
  <c r="FO139" i="22"/>
  <c r="FP139" i="22"/>
  <c r="FQ139" i="22"/>
  <c r="FR139" i="22"/>
  <c r="FS139" i="22"/>
  <c r="FT139" i="22"/>
  <c r="FU139" i="22"/>
  <c r="FV139" i="22"/>
  <c r="FW139" i="22"/>
  <c r="FX139" i="22"/>
  <c r="FY139" i="22"/>
  <c r="FZ139" i="22"/>
  <c r="GA139" i="22"/>
  <c r="GB139" i="22"/>
  <c r="GC139" i="22"/>
  <c r="GD139" i="22"/>
  <c r="GE139" i="22"/>
  <c r="GF139" i="22"/>
  <c r="GG139" i="22"/>
  <c r="GH139" i="22"/>
  <c r="GI139" i="22"/>
  <c r="GJ139" i="22"/>
  <c r="GK139" i="22"/>
  <c r="GL139" i="22"/>
  <c r="GM139" i="22"/>
  <c r="GN139" i="22"/>
  <c r="GO139" i="22"/>
  <c r="GP139" i="22"/>
  <c r="GQ139" i="22"/>
  <c r="GR139" i="22"/>
  <c r="GS139" i="22"/>
  <c r="GT139" i="22"/>
  <c r="GU139" i="22"/>
  <c r="GV139" i="22"/>
  <c r="GW139" i="22"/>
  <c r="GX139" i="22"/>
  <c r="GY139" i="22"/>
  <c r="GZ139" i="22"/>
  <c r="HA139" i="22"/>
  <c r="HB139" i="22"/>
  <c r="HC139" i="22"/>
  <c r="HD139" i="22"/>
  <c r="HE139" i="22"/>
  <c r="HF139" i="22"/>
  <c r="HG139" i="22"/>
  <c r="HH139" i="22"/>
  <c r="HI139" i="22"/>
  <c r="HJ139" i="22"/>
  <c r="HK139" i="22"/>
  <c r="HL139" i="22"/>
  <c r="HM139" i="22"/>
  <c r="HN139" i="22"/>
  <c r="HO139" i="22"/>
  <c r="HP139" i="22"/>
  <c r="HQ139" i="22"/>
  <c r="HR139" i="22"/>
  <c r="HS139" i="22"/>
  <c r="HT139" i="22"/>
  <c r="HU139" i="22"/>
  <c r="HV139" i="22"/>
  <c r="HW139" i="22"/>
  <c r="HX139" i="22"/>
  <c r="HY139" i="22"/>
  <c r="HZ139" i="22"/>
  <c r="IA139" i="22"/>
  <c r="IB139" i="22"/>
  <c r="IC139" i="22"/>
  <c r="ID139" i="22"/>
  <c r="IE139" i="22"/>
  <c r="IF139" i="22"/>
  <c r="IG139" i="22"/>
  <c r="IH139" i="22"/>
  <c r="II139" i="22"/>
  <c r="IJ139" i="22"/>
  <c r="IK139" i="22"/>
  <c r="IL139" i="22"/>
  <c r="IM139" i="22"/>
  <c r="IN139" i="22"/>
  <c r="IO139" i="22"/>
  <c r="IP139" i="22"/>
  <c r="IQ139" i="22"/>
  <c r="IR139" i="22"/>
  <c r="IS139" i="22"/>
  <c r="IT139" i="22"/>
  <c r="IU139" i="22"/>
  <c r="IV139" i="22"/>
  <c r="G140" i="22"/>
  <c r="H140" i="22"/>
  <c r="I140" i="22"/>
  <c r="J140" i="22"/>
  <c r="K140" i="22"/>
  <c r="L140" i="22"/>
  <c r="M140" i="22"/>
  <c r="N140" i="22"/>
  <c r="O140" i="22"/>
  <c r="P140" i="22"/>
  <c r="Q140" i="22"/>
  <c r="R140" i="22"/>
  <c r="S140" i="22"/>
  <c r="T140" i="22"/>
  <c r="U140" i="22"/>
  <c r="V140" i="22"/>
  <c r="W140" i="22"/>
  <c r="X140" i="22"/>
  <c r="Y140" i="22"/>
  <c r="Z140" i="22"/>
  <c r="AA140" i="22"/>
  <c r="AB140" i="22"/>
  <c r="AC140" i="22"/>
  <c r="AD140" i="22"/>
  <c r="AE140" i="22"/>
  <c r="AF140" i="22"/>
  <c r="AG140" i="22"/>
  <c r="AH140" i="22"/>
  <c r="AI140" i="22"/>
  <c r="AJ140" i="22"/>
  <c r="AK140" i="22"/>
  <c r="AL140" i="22"/>
  <c r="AM140" i="22"/>
  <c r="AN140" i="22"/>
  <c r="AO140" i="22"/>
  <c r="AP140" i="22"/>
  <c r="AQ140" i="22"/>
  <c r="AR140" i="22"/>
  <c r="AS140" i="22"/>
  <c r="AT140" i="22"/>
  <c r="AU140" i="22"/>
  <c r="AV140" i="22"/>
  <c r="AW140" i="22"/>
  <c r="AX140" i="22"/>
  <c r="AY140" i="22"/>
  <c r="AZ140" i="22"/>
  <c r="BA140" i="22"/>
  <c r="BB140" i="22"/>
  <c r="BC140" i="22"/>
  <c r="BD140" i="22"/>
  <c r="BE140" i="22"/>
  <c r="BF140" i="22"/>
  <c r="BG140" i="22"/>
  <c r="BH140" i="22"/>
  <c r="BI140" i="22"/>
  <c r="BJ140" i="22"/>
  <c r="BK140" i="22"/>
  <c r="BL140" i="22"/>
  <c r="BM140" i="22"/>
  <c r="BN140" i="22"/>
  <c r="BO140" i="22"/>
  <c r="BP140" i="22"/>
  <c r="BQ140" i="22"/>
  <c r="BR140" i="22"/>
  <c r="BS140" i="22"/>
  <c r="BT140" i="22"/>
  <c r="BU140" i="22"/>
  <c r="BV140" i="22"/>
  <c r="BW140" i="22"/>
  <c r="BX140" i="22"/>
  <c r="BY140" i="22"/>
  <c r="BZ140" i="22"/>
  <c r="CA140" i="22"/>
  <c r="CB140" i="22"/>
  <c r="CC140" i="22"/>
  <c r="CD140" i="22"/>
  <c r="CE140" i="22"/>
  <c r="CF140" i="22"/>
  <c r="CG140" i="22"/>
  <c r="CH140" i="22"/>
  <c r="CI140" i="22"/>
  <c r="CJ140" i="22"/>
  <c r="CK140" i="22"/>
  <c r="CL140" i="22"/>
  <c r="CM140" i="22"/>
  <c r="CN140" i="22"/>
  <c r="CO140" i="22"/>
  <c r="CP140" i="22"/>
  <c r="CQ140" i="22"/>
  <c r="CR140" i="22"/>
  <c r="CS140" i="22"/>
  <c r="CT140" i="22"/>
  <c r="CU140" i="22"/>
  <c r="CV140" i="22"/>
  <c r="CW140" i="22"/>
  <c r="CX140" i="22"/>
  <c r="CY140" i="22"/>
  <c r="CZ140" i="22"/>
  <c r="DA140" i="22"/>
  <c r="DB140" i="22"/>
  <c r="DC140" i="22"/>
  <c r="DD140" i="22"/>
  <c r="DE140" i="22"/>
  <c r="DF140" i="22"/>
  <c r="DG140" i="22"/>
  <c r="DH140" i="22"/>
  <c r="DI140" i="22"/>
  <c r="DJ140" i="22"/>
  <c r="DK140" i="22"/>
  <c r="DL140" i="22"/>
  <c r="DM140" i="22"/>
  <c r="DN140" i="22"/>
  <c r="DO140" i="22"/>
  <c r="DP140" i="22"/>
  <c r="DQ140" i="22"/>
  <c r="DR140" i="22"/>
  <c r="DS140" i="22"/>
  <c r="DT140" i="22"/>
  <c r="DU140" i="22"/>
  <c r="DV140" i="22"/>
  <c r="DW140" i="22"/>
  <c r="DX140" i="22"/>
  <c r="DY140" i="22"/>
  <c r="DZ140" i="22"/>
  <c r="EA140" i="22"/>
  <c r="EB140" i="22"/>
  <c r="EC140" i="22"/>
  <c r="ED140" i="22"/>
  <c r="EE140" i="22"/>
  <c r="EF140" i="22"/>
  <c r="EG140" i="22"/>
  <c r="EH140" i="22"/>
  <c r="EI140" i="22"/>
  <c r="EJ140" i="22"/>
  <c r="EK140" i="22"/>
  <c r="EL140" i="22"/>
  <c r="EM140" i="22"/>
  <c r="EN140" i="22"/>
  <c r="EO140" i="22"/>
  <c r="EP140" i="22"/>
  <c r="EQ140" i="22"/>
  <c r="ER140" i="22"/>
  <c r="ES140" i="22"/>
  <c r="ET140" i="22"/>
  <c r="EU140" i="22"/>
  <c r="EV140" i="22"/>
  <c r="EW140" i="22"/>
  <c r="EX140" i="22"/>
  <c r="EY140" i="22"/>
  <c r="EZ140" i="22"/>
  <c r="FA140" i="22"/>
  <c r="FB140" i="22"/>
  <c r="FC140" i="22"/>
  <c r="FD140" i="22"/>
  <c r="FE140" i="22"/>
  <c r="FF140" i="22"/>
  <c r="FG140" i="22"/>
  <c r="FH140" i="22"/>
  <c r="FI140" i="22"/>
  <c r="FJ140" i="22"/>
  <c r="FK140" i="22"/>
  <c r="FL140" i="22"/>
  <c r="FM140" i="22"/>
  <c r="FN140" i="22"/>
  <c r="FO140" i="22"/>
  <c r="FP140" i="22"/>
  <c r="FQ140" i="22"/>
  <c r="FR140" i="22"/>
  <c r="FS140" i="22"/>
  <c r="FT140" i="22"/>
  <c r="FU140" i="22"/>
  <c r="FV140" i="22"/>
  <c r="FW140" i="22"/>
  <c r="FX140" i="22"/>
  <c r="FY140" i="22"/>
  <c r="FZ140" i="22"/>
  <c r="GA140" i="22"/>
  <c r="GB140" i="22"/>
  <c r="GC140" i="22"/>
  <c r="GD140" i="22"/>
  <c r="GE140" i="22"/>
  <c r="GF140" i="22"/>
  <c r="GG140" i="22"/>
  <c r="GH140" i="22"/>
  <c r="GI140" i="22"/>
  <c r="GJ140" i="22"/>
  <c r="GK140" i="22"/>
  <c r="GL140" i="22"/>
  <c r="GM140" i="22"/>
  <c r="GN140" i="22"/>
  <c r="GO140" i="22"/>
  <c r="GP140" i="22"/>
  <c r="GQ140" i="22"/>
  <c r="GR140" i="22"/>
  <c r="GS140" i="22"/>
  <c r="GT140" i="22"/>
  <c r="GU140" i="22"/>
  <c r="GV140" i="22"/>
  <c r="GW140" i="22"/>
  <c r="GX140" i="22"/>
  <c r="GY140" i="22"/>
  <c r="GZ140" i="22"/>
  <c r="HA140" i="22"/>
  <c r="HB140" i="22"/>
  <c r="HC140" i="22"/>
  <c r="HD140" i="22"/>
  <c r="HE140" i="22"/>
  <c r="HF140" i="22"/>
  <c r="HG140" i="22"/>
  <c r="HH140" i="22"/>
  <c r="HI140" i="22"/>
  <c r="HJ140" i="22"/>
  <c r="HK140" i="22"/>
  <c r="HL140" i="22"/>
  <c r="HM140" i="22"/>
  <c r="HN140" i="22"/>
  <c r="HO140" i="22"/>
  <c r="HP140" i="22"/>
  <c r="HQ140" i="22"/>
  <c r="HR140" i="22"/>
  <c r="HS140" i="22"/>
  <c r="HT140" i="22"/>
  <c r="HU140" i="22"/>
  <c r="HV140" i="22"/>
  <c r="HW140" i="22"/>
  <c r="HX140" i="22"/>
  <c r="HY140" i="22"/>
  <c r="HZ140" i="22"/>
  <c r="IA140" i="22"/>
  <c r="IB140" i="22"/>
  <c r="IC140" i="22"/>
  <c r="ID140" i="22"/>
  <c r="IE140" i="22"/>
  <c r="IF140" i="22"/>
  <c r="IG140" i="22"/>
  <c r="IH140" i="22"/>
  <c r="II140" i="22"/>
  <c r="IJ140" i="22"/>
  <c r="IK140" i="22"/>
  <c r="IL140" i="22"/>
  <c r="IM140" i="22"/>
  <c r="IN140" i="22"/>
  <c r="IO140" i="22"/>
  <c r="IP140" i="22"/>
  <c r="IQ140" i="22"/>
  <c r="IR140" i="22"/>
  <c r="IS140" i="22"/>
  <c r="IT140" i="22"/>
  <c r="IU140" i="22"/>
  <c r="IV140" i="22"/>
  <c r="G141" i="22"/>
  <c r="H141" i="22"/>
  <c r="I141" i="22"/>
  <c r="J141" i="22"/>
  <c r="K141" i="22"/>
  <c r="L141" i="22"/>
  <c r="M141" i="22"/>
  <c r="N141" i="22"/>
  <c r="O141" i="22"/>
  <c r="P141" i="22"/>
  <c r="Q141" i="22"/>
  <c r="R141" i="22"/>
  <c r="S141" i="22"/>
  <c r="T141" i="22"/>
  <c r="U141" i="22"/>
  <c r="V141" i="22"/>
  <c r="W141" i="22"/>
  <c r="X141" i="22"/>
  <c r="Y141" i="22"/>
  <c r="Z141" i="22"/>
  <c r="AA141" i="22"/>
  <c r="AB141" i="22"/>
  <c r="AC141" i="22"/>
  <c r="AD141" i="22"/>
  <c r="AE141" i="22"/>
  <c r="AF141" i="22"/>
  <c r="AG141" i="22"/>
  <c r="AH141" i="22"/>
  <c r="AI141" i="22"/>
  <c r="AJ141" i="22"/>
  <c r="AK141" i="22"/>
  <c r="AL141" i="22"/>
  <c r="AM141" i="22"/>
  <c r="AN141" i="22"/>
  <c r="AO141" i="22"/>
  <c r="AP141" i="22"/>
  <c r="AQ141" i="22"/>
  <c r="AR141" i="22"/>
  <c r="AS141" i="22"/>
  <c r="AT141" i="22"/>
  <c r="AU141" i="22"/>
  <c r="AV141" i="22"/>
  <c r="AW141" i="22"/>
  <c r="AX141" i="22"/>
  <c r="AY141" i="22"/>
  <c r="AZ141" i="22"/>
  <c r="BA141" i="22"/>
  <c r="BB141" i="22"/>
  <c r="BC141" i="22"/>
  <c r="BD141" i="22"/>
  <c r="BE141" i="22"/>
  <c r="BF141" i="22"/>
  <c r="BG141" i="22"/>
  <c r="BH141" i="22"/>
  <c r="BI141" i="22"/>
  <c r="BJ141" i="22"/>
  <c r="BK141" i="22"/>
  <c r="BL141" i="22"/>
  <c r="BM141" i="22"/>
  <c r="BN141" i="22"/>
  <c r="BO141" i="22"/>
  <c r="BP141" i="22"/>
  <c r="BQ141" i="22"/>
  <c r="BR141" i="22"/>
  <c r="BS141" i="22"/>
  <c r="BT141" i="22"/>
  <c r="BU141" i="22"/>
  <c r="BV141" i="22"/>
  <c r="BW141" i="22"/>
  <c r="BX141" i="22"/>
  <c r="BY141" i="22"/>
  <c r="BZ141" i="22"/>
  <c r="CA141" i="22"/>
  <c r="CB141" i="22"/>
  <c r="CC141" i="22"/>
  <c r="CD141" i="22"/>
  <c r="CE141" i="22"/>
  <c r="CF141" i="22"/>
  <c r="CG141" i="22"/>
  <c r="CH141" i="22"/>
  <c r="CI141" i="22"/>
  <c r="CJ141" i="22"/>
  <c r="CK141" i="22"/>
  <c r="CL141" i="22"/>
  <c r="CM141" i="22"/>
  <c r="CN141" i="22"/>
  <c r="CO141" i="22"/>
  <c r="CP141" i="22"/>
  <c r="CQ141" i="22"/>
  <c r="CR141" i="22"/>
  <c r="CS141" i="22"/>
  <c r="CT141" i="22"/>
  <c r="CU141" i="22"/>
  <c r="CV141" i="22"/>
  <c r="CW141" i="22"/>
  <c r="CX141" i="22"/>
  <c r="CY141" i="22"/>
  <c r="CZ141" i="22"/>
  <c r="DA141" i="22"/>
  <c r="DB141" i="22"/>
  <c r="DC141" i="22"/>
  <c r="DD141" i="22"/>
  <c r="DE141" i="22"/>
  <c r="DF141" i="22"/>
  <c r="DG141" i="22"/>
  <c r="DH141" i="22"/>
  <c r="DI141" i="22"/>
  <c r="DJ141" i="22"/>
  <c r="DK141" i="22"/>
  <c r="DL141" i="22"/>
  <c r="DM141" i="22"/>
  <c r="DN141" i="22"/>
  <c r="DO141" i="22"/>
  <c r="DP141" i="22"/>
  <c r="DQ141" i="22"/>
  <c r="DR141" i="22"/>
  <c r="DS141" i="22"/>
  <c r="DT141" i="22"/>
  <c r="DU141" i="22"/>
  <c r="DV141" i="22"/>
  <c r="DW141" i="22"/>
  <c r="DX141" i="22"/>
  <c r="DY141" i="22"/>
  <c r="DZ141" i="22"/>
  <c r="EA141" i="22"/>
  <c r="EB141" i="22"/>
  <c r="EC141" i="22"/>
  <c r="ED141" i="22"/>
  <c r="EE141" i="22"/>
  <c r="EF141" i="22"/>
  <c r="EG141" i="22"/>
  <c r="EH141" i="22"/>
  <c r="EI141" i="22"/>
  <c r="EJ141" i="22"/>
  <c r="EK141" i="22"/>
  <c r="EL141" i="22"/>
  <c r="EM141" i="22"/>
  <c r="EN141" i="22"/>
  <c r="EO141" i="22"/>
  <c r="EP141" i="22"/>
  <c r="EQ141" i="22"/>
  <c r="ER141" i="22"/>
  <c r="ES141" i="22"/>
  <c r="ET141" i="22"/>
  <c r="EU141" i="22"/>
  <c r="EV141" i="22"/>
  <c r="EW141" i="22"/>
  <c r="EX141" i="22"/>
  <c r="EY141" i="22"/>
  <c r="EZ141" i="22"/>
  <c r="FA141" i="22"/>
  <c r="FB141" i="22"/>
  <c r="FC141" i="22"/>
  <c r="FD141" i="22"/>
  <c r="FE141" i="22"/>
  <c r="FF141" i="22"/>
  <c r="FG141" i="22"/>
  <c r="FH141" i="22"/>
  <c r="FI141" i="22"/>
  <c r="FJ141" i="22"/>
  <c r="FK141" i="22"/>
  <c r="FL141" i="22"/>
  <c r="FM141" i="22"/>
  <c r="FN141" i="22"/>
  <c r="FO141" i="22"/>
  <c r="FP141" i="22"/>
  <c r="FQ141" i="22"/>
  <c r="FR141" i="22"/>
  <c r="FS141" i="22"/>
  <c r="FT141" i="22"/>
  <c r="FU141" i="22"/>
  <c r="FV141" i="22"/>
  <c r="FW141" i="22"/>
  <c r="FX141" i="22"/>
  <c r="FY141" i="22"/>
  <c r="FZ141" i="22"/>
  <c r="GA141" i="22"/>
  <c r="GB141" i="22"/>
  <c r="GC141" i="22"/>
  <c r="GD141" i="22"/>
  <c r="GE141" i="22"/>
  <c r="GF141" i="22"/>
  <c r="GG141" i="22"/>
  <c r="GH141" i="22"/>
  <c r="GI141" i="22"/>
  <c r="GJ141" i="22"/>
  <c r="GK141" i="22"/>
  <c r="GL141" i="22"/>
  <c r="GM141" i="22"/>
  <c r="GN141" i="22"/>
  <c r="GO141" i="22"/>
  <c r="GP141" i="22"/>
  <c r="GQ141" i="22"/>
  <c r="GR141" i="22"/>
  <c r="GS141" i="22"/>
  <c r="GT141" i="22"/>
  <c r="GU141" i="22"/>
  <c r="GV141" i="22"/>
  <c r="GW141" i="22"/>
  <c r="GX141" i="22"/>
  <c r="GY141" i="22"/>
  <c r="GZ141" i="22"/>
  <c r="HA141" i="22"/>
  <c r="HB141" i="22"/>
  <c r="HC141" i="22"/>
  <c r="HD141" i="22"/>
  <c r="HE141" i="22"/>
  <c r="HF141" i="22"/>
  <c r="HG141" i="22"/>
  <c r="HH141" i="22"/>
  <c r="HI141" i="22"/>
  <c r="HJ141" i="22"/>
  <c r="HK141" i="22"/>
  <c r="HL141" i="22"/>
  <c r="HM141" i="22"/>
  <c r="HN141" i="22"/>
  <c r="HO141" i="22"/>
  <c r="HP141" i="22"/>
  <c r="HQ141" i="22"/>
  <c r="HR141" i="22"/>
  <c r="HS141" i="22"/>
  <c r="HT141" i="22"/>
  <c r="HU141" i="22"/>
  <c r="HV141" i="22"/>
  <c r="HW141" i="22"/>
  <c r="HX141" i="22"/>
  <c r="HY141" i="22"/>
  <c r="HZ141" i="22"/>
  <c r="IA141" i="22"/>
  <c r="IB141" i="22"/>
  <c r="IC141" i="22"/>
  <c r="ID141" i="22"/>
  <c r="IE141" i="22"/>
  <c r="IF141" i="22"/>
  <c r="IG141" i="22"/>
  <c r="IH141" i="22"/>
  <c r="II141" i="22"/>
  <c r="IJ141" i="22"/>
  <c r="IK141" i="22"/>
  <c r="IL141" i="22"/>
  <c r="IM141" i="22"/>
  <c r="IN141" i="22"/>
  <c r="IO141" i="22"/>
  <c r="IP141" i="22"/>
  <c r="IQ141" i="22"/>
  <c r="IR141" i="22"/>
  <c r="IS141" i="22"/>
  <c r="IT141" i="22"/>
  <c r="IU141" i="22"/>
  <c r="IV141" i="22"/>
  <c r="G142" i="22"/>
  <c r="H142" i="22"/>
  <c r="I142" i="22"/>
  <c r="J142" i="22"/>
  <c r="K142" i="22"/>
  <c r="L142" i="22"/>
  <c r="M142" i="22"/>
  <c r="N142" i="22"/>
  <c r="O142" i="22"/>
  <c r="P142" i="22"/>
  <c r="Q142" i="22"/>
  <c r="R142" i="22"/>
  <c r="S142" i="22"/>
  <c r="T142" i="22"/>
  <c r="U142" i="22"/>
  <c r="V142" i="22"/>
  <c r="W142" i="22"/>
  <c r="X142" i="22"/>
  <c r="Y142" i="22"/>
  <c r="Z142" i="22"/>
  <c r="AA142" i="22"/>
  <c r="AB142" i="22"/>
  <c r="AC142" i="22"/>
  <c r="AD142" i="22"/>
  <c r="AE142" i="22"/>
  <c r="AF142" i="22"/>
  <c r="AG142" i="22"/>
  <c r="AH142" i="22"/>
  <c r="AI142" i="22"/>
  <c r="AJ142" i="22"/>
  <c r="AK142" i="22"/>
  <c r="AL142" i="22"/>
  <c r="AM142" i="22"/>
  <c r="AN142" i="22"/>
  <c r="AO142" i="22"/>
  <c r="AP142" i="22"/>
  <c r="AQ142" i="22"/>
  <c r="AR142" i="22"/>
  <c r="AS142" i="22"/>
  <c r="AT142" i="22"/>
  <c r="AU142" i="22"/>
  <c r="AV142" i="22"/>
  <c r="AW142" i="22"/>
  <c r="AX142" i="22"/>
  <c r="AY142" i="22"/>
  <c r="AZ142" i="22"/>
  <c r="BA142" i="22"/>
  <c r="BB142" i="22"/>
  <c r="BC142" i="22"/>
  <c r="BD142" i="22"/>
  <c r="BE142" i="22"/>
  <c r="BF142" i="22"/>
  <c r="BG142" i="22"/>
  <c r="BH142" i="22"/>
  <c r="BI142" i="22"/>
  <c r="BJ142" i="22"/>
  <c r="BK142" i="22"/>
  <c r="BL142" i="22"/>
  <c r="BM142" i="22"/>
  <c r="BN142" i="22"/>
  <c r="BO142" i="22"/>
  <c r="BP142" i="22"/>
  <c r="BQ142" i="22"/>
  <c r="BR142" i="22"/>
  <c r="BS142" i="22"/>
  <c r="BT142" i="22"/>
  <c r="BU142" i="22"/>
  <c r="BV142" i="22"/>
  <c r="BW142" i="22"/>
  <c r="BX142" i="22"/>
  <c r="BY142" i="22"/>
  <c r="BZ142" i="22"/>
  <c r="CA142" i="22"/>
  <c r="CB142" i="22"/>
  <c r="CC142" i="22"/>
  <c r="CD142" i="22"/>
  <c r="CE142" i="22"/>
  <c r="CF142" i="22"/>
  <c r="CG142" i="22"/>
  <c r="CH142" i="22"/>
  <c r="CI142" i="22"/>
  <c r="CJ142" i="22"/>
  <c r="CK142" i="22"/>
  <c r="CL142" i="22"/>
  <c r="CM142" i="22"/>
  <c r="CN142" i="22"/>
  <c r="CO142" i="22"/>
  <c r="CP142" i="22"/>
  <c r="CQ142" i="22"/>
  <c r="CR142" i="22"/>
  <c r="CS142" i="22"/>
  <c r="CT142" i="22"/>
  <c r="CU142" i="22"/>
  <c r="CV142" i="22"/>
  <c r="CW142" i="22"/>
  <c r="CX142" i="22"/>
  <c r="CY142" i="22"/>
  <c r="CZ142" i="22"/>
  <c r="DA142" i="22"/>
  <c r="DB142" i="22"/>
  <c r="DC142" i="22"/>
  <c r="DD142" i="22"/>
  <c r="DE142" i="22"/>
  <c r="DF142" i="22"/>
  <c r="DG142" i="22"/>
  <c r="DH142" i="22"/>
  <c r="DI142" i="22"/>
  <c r="DJ142" i="22"/>
  <c r="DK142" i="22"/>
  <c r="DL142" i="22"/>
  <c r="DM142" i="22"/>
  <c r="DN142" i="22"/>
  <c r="DO142" i="22"/>
  <c r="DP142" i="22"/>
  <c r="DQ142" i="22"/>
  <c r="DR142" i="22"/>
  <c r="DS142" i="22"/>
  <c r="DT142" i="22"/>
  <c r="DU142" i="22"/>
  <c r="DV142" i="22"/>
  <c r="DW142" i="22"/>
  <c r="DX142" i="22"/>
  <c r="DY142" i="22"/>
  <c r="DZ142" i="22"/>
  <c r="EA142" i="22"/>
  <c r="EB142" i="22"/>
  <c r="EC142" i="22"/>
  <c r="ED142" i="22"/>
  <c r="EE142" i="22"/>
  <c r="EF142" i="22"/>
  <c r="EG142" i="22"/>
  <c r="EH142" i="22"/>
  <c r="EI142" i="22"/>
  <c r="EJ142" i="22"/>
  <c r="EK142" i="22"/>
  <c r="EL142" i="22"/>
  <c r="EM142" i="22"/>
  <c r="EN142" i="22"/>
  <c r="EO142" i="22"/>
  <c r="EP142" i="22"/>
  <c r="EQ142" i="22"/>
  <c r="ER142" i="22"/>
  <c r="ES142" i="22"/>
  <c r="ET142" i="22"/>
  <c r="EU142" i="22"/>
  <c r="EV142" i="22"/>
  <c r="EW142" i="22"/>
  <c r="EX142" i="22"/>
  <c r="EY142" i="22"/>
  <c r="EZ142" i="22"/>
  <c r="FA142" i="22"/>
  <c r="FB142" i="22"/>
  <c r="FC142" i="22"/>
  <c r="FD142" i="22"/>
  <c r="FE142" i="22"/>
  <c r="FF142" i="22"/>
  <c r="FG142" i="22"/>
  <c r="FH142" i="22"/>
  <c r="FI142" i="22"/>
  <c r="FJ142" i="22"/>
  <c r="FK142" i="22"/>
  <c r="FL142" i="22"/>
  <c r="FM142" i="22"/>
  <c r="FN142" i="22"/>
  <c r="FO142" i="22"/>
  <c r="FP142" i="22"/>
  <c r="FQ142" i="22"/>
  <c r="FR142" i="22"/>
  <c r="FS142" i="22"/>
  <c r="FT142" i="22"/>
  <c r="FU142" i="22"/>
  <c r="FV142" i="22"/>
  <c r="FW142" i="22"/>
  <c r="FX142" i="22"/>
  <c r="FY142" i="22"/>
  <c r="FZ142" i="22"/>
  <c r="GA142" i="22"/>
  <c r="GB142" i="22"/>
  <c r="GC142" i="22"/>
  <c r="GD142" i="22"/>
  <c r="GE142" i="22"/>
  <c r="GF142" i="22"/>
  <c r="GG142" i="22"/>
  <c r="GH142" i="22"/>
  <c r="GI142" i="22"/>
  <c r="GJ142" i="22"/>
  <c r="GK142" i="22"/>
  <c r="GL142" i="22"/>
  <c r="GM142" i="22"/>
  <c r="GN142" i="22"/>
  <c r="GO142" i="22"/>
  <c r="GP142" i="22"/>
  <c r="GQ142" i="22"/>
  <c r="GR142" i="22"/>
  <c r="GS142" i="22"/>
  <c r="GT142" i="22"/>
  <c r="GU142" i="22"/>
  <c r="GV142" i="22"/>
  <c r="GW142" i="22"/>
  <c r="GX142" i="22"/>
  <c r="GY142" i="22"/>
  <c r="GZ142" i="22"/>
  <c r="HA142" i="22"/>
  <c r="HB142" i="22"/>
  <c r="HC142" i="22"/>
  <c r="HD142" i="22"/>
  <c r="HE142" i="22"/>
  <c r="HF142" i="22"/>
  <c r="HG142" i="22"/>
  <c r="HH142" i="22"/>
  <c r="HI142" i="22"/>
  <c r="HJ142" i="22"/>
  <c r="HK142" i="22"/>
  <c r="HL142" i="22"/>
  <c r="HM142" i="22"/>
  <c r="HN142" i="22"/>
  <c r="HO142" i="22"/>
  <c r="HP142" i="22"/>
  <c r="HQ142" i="22"/>
  <c r="HR142" i="22"/>
  <c r="HS142" i="22"/>
  <c r="HT142" i="22"/>
  <c r="HU142" i="22"/>
  <c r="HV142" i="22"/>
  <c r="HW142" i="22"/>
  <c r="HX142" i="22"/>
  <c r="HY142" i="22"/>
  <c r="HZ142" i="22"/>
  <c r="IA142" i="22"/>
  <c r="IB142" i="22"/>
  <c r="IC142" i="22"/>
  <c r="ID142" i="22"/>
  <c r="IE142" i="22"/>
  <c r="IF142" i="22"/>
  <c r="IG142" i="22"/>
  <c r="IH142" i="22"/>
  <c r="II142" i="22"/>
  <c r="IJ142" i="22"/>
  <c r="IK142" i="22"/>
  <c r="IL142" i="22"/>
  <c r="IM142" i="22"/>
  <c r="IN142" i="22"/>
  <c r="IO142" i="22"/>
  <c r="IP142" i="22"/>
  <c r="IQ142" i="22"/>
  <c r="IR142" i="22"/>
  <c r="IS142" i="22"/>
  <c r="IT142" i="22"/>
  <c r="IU142" i="22"/>
  <c r="IV142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U55" i="22"/>
  <c r="V55" i="22"/>
  <c r="W55" i="22"/>
  <c r="X55" i="22"/>
  <c r="Y55" i="22"/>
  <c r="Z55" i="22"/>
  <c r="AA55" i="22"/>
  <c r="AB55" i="22"/>
  <c r="AC55" i="22"/>
  <c r="AD55" i="22"/>
  <c r="AE55" i="22"/>
  <c r="AF55" i="22"/>
  <c r="AG55" i="22"/>
  <c r="AH55" i="22"/>
  <c r="AI55" i="22"/>
  <c r="AJ55" i="22"/>
  <c r="AK55" i="22"/>
  <c r="AL55" i="22"/>
  <c r="AM55" i="22"/>
  <c r="AN55" i="22"/>
  <c r="AO55" i="22"/>
  <c r="AP55" i="22"/>
  <c r="AQ55" i="22"/>
  <c r="AR55" i="22"/>
  <c r="AS55" i="22"/>
  <c r="AT55" i="22"/>
  <c r="AU55" i="22"/>
  <c r="AV55" i="22"/>
  <c r="AW55" i="22"/>
  <c r="AX55" i="22"/>
  <c r="AY55" i="22"/>
  <c r="AZ55" i="22"/>
  <c r="BA55" i="22"/>
  <c r="BB55" i="22"/>
  <c r="BC55" i="22"/>
  <c r="BD55" i="22"/>
  <c r="BE55" i="22"/>
  <c r="BF55" i="22"/>
  <c r="BG55" i="22"/>
  <c r="BH55" i="22"/>
  <c r="BI55" i="22"/>
  <c r="BJ55" i="22"/>
  <c r="BK55" i="22"/>
  <c r="BL55" i="22"/>
  <c r="BM55" i="22"/>
  <c r="BN55" i="22"/>
  <c r="BO55" i="22"/>
  <c r="BP55" i="22"/>
  <c r="BQ55" i="22"/>
  <c r="BR55" i="22"/>
  <c r="BS55" i="22"/>
  <c r="BT55" i="22"/>
  <c r="BU55" i="22"/>
  <c r="BV55" i="22"/>
  <c r="BW55" i="22"/>
  <c r="BX55" i="22"/>
  <c r="BY55" i="22"/>
  <c r="BZ55" i="22"/>
  <c r="CA55" i="22"/>
  <c r="CB55" i="22"/>
  <c r="CC55" i="22"/>
  <c r="CD55" i="22"/>
  <c r="CE55" i="22"/>
  <c r="CF55" i="22"/>
  <c r="CG55" i="22"/>
  <c r="CH55" i="22"/>
  <c r="CI55" i="22"/>
  <c r="CJ55" i="22"/>
  <c r="CK55" i="22"/>
  <c r="CL55" i="22"/>
  <c r="CM55" i="22"/>
  <c r="CN55" i="22"/>
  <c r="CO55" i="22"/>
  <c r="CP55" i="22"/>
  <c r="CQ55" i="22"/>
  <c r="CR55" i="22"/>
  <c r="CS55" i="22"/>
  <c r="CT55" i="22"/>
  <c r="CU55" i="22"/>
  <c r="CV55" i="22"/>
  <c r="CW55" i="22"/>
  <c r="CX55" i="22"/>
  <c r="CY55" i="22"/>
  <c r="CZ55" i="22"/>
  <c r="DA55" i="22"/>
  <c r="DB55" i="22"/>
  <c r="DC55" i="22"/>
  <c r="DD55" i="22"/>
  <c r="DE55" i="22"/>
  <c r="DF55" i="22"/>
  <c r="DG55" i="22"/>
  <c r="DH55" i="22"/>
  <c r="DI55" i="22"/>
  <c r="DJ55" i="22"/>
  <c r="DK55" i="22"/>
  <c r="DL55" i="22"/>
  <c r="DM55" i="22"/>
  <c r="DN55" i="22"/>
  <c r="DO55" i="22"/>
  <c r="DP55" i="22"/>
  <c r="DQ55" i="22"/>
  <c r="DR55" i="22"/>
  <c r="DS55" i="22"/>
  <c r="DT55" i="22"/>
  <c r="DU55" i="22"/>
  <c r="DV55" i="22"/>
  <c r="DW55" i="22"/>
  <c r="DX55" i="22"/>
  <c r="DY55" i="22"/>
  <c r="DZ55" i="22"/>
  <c r="EA55" i="22"/>
  <c r="EB55" i="22"/>
  <c r="EC55" i="22"/>
  <c r="ED55" i="22"/>
  <c r="EE55" i="22"/>
  <c r="EF55" i="22"/>
  <c r="EG55" i="22"/>
  <c r="EH55" i="22"/>
  <c r="EI55" i="22"/>
  <c r="EJ55" i="22"/>
  <c r="EK55" i="22"/>
  <c r="EL55" i="22"/>
  <c r="EM55" i="22"/>
  <c r="EN55" i="22"/>
  <c r="EO55" i="22"/>
  <c r="EP55" i="22"/>
  <c r="EQ55" i="22"/>
  <c r="ER55" i="22"/>
  <c r="ES55" i="22"/>
  <c r="ET55" i="22"/>
  <c r="EU55" i="22"/>
  <c r="EV55" i="22"/>
  <c r="EW55" i="22"/>
  <c r="EX55" i="22"/>
  <c r="EY55" i="22"/>
  <c r="EZ55" i="22"/>
  <c r="FA55" i="22"/>
  <c r="FB55" i="22"/>
  <c r="FC55" i="22"/>
  <c r="FD55" i="22"/>
  <c r="FE55" i="22"/>
  <c r="FF55" i="22"/>
  <c r="FG55" i="22"/>
  <c r="FH55" i="22"/>
  <c r="FI55" i="22"/>
  <c r="FJ55" i="22"/>
  <c r="FK55" i="22"/>
  <c r="FL55" i="22"/>
  <c r="FM55" i="22"/>
  <c r="FN55" i="22"/>
  <c r="FO55" i="22"/>
  <c r="FP55" i="22"/>
  <c r="FQ55" i="22"/>
  <c r="FR55" i="22"/>
  <c r="FS55" i="22"/>
  <c r="FT55" i="22"/>
  <c r="FU55" i="22"/>
  <c r="FV55" i="22"/>
  <c r="FW55" i="22"/>
  <c r="FX55" i="22"/>
  <c r="FY55" i="22"/>
  <c r="FZ55" i="22"/>
  <c r="GA55" i="22"/>
  <c r="GB55" i="22"/>
  <c r="GC55" i="22"/>
  <c r="GD55" i="22"/>
  <c r="GE55" i="22"/>
  <c r="GF55" i="22"/>
  <c r="GG55" i="22"/>
  <c r="GH55" i="22"/>
  <c r="GI55" i="22"/>
  <c r="GJ55" i="22"/>
  <c r="GK55" i="22"/>
  <c r="GL55" i="22"/>
  <c r="GM55" i="22"/>
  <c r="GN55" i="22"/>
  <c r="GO55" i="22"/>
  <c r="GP55" i="22"/>
  <c r="GQ55" i="22"/>
  <c r="GR55" i="22"/>
  <c r="GS55" i="22"/>
  <c r="GT55" i="22"/>
  <c r="GU55" i="22"/>
  <c r="GV55" i="22"/>
  <c r="GW55" i="22"/>
  <c r="GX55" i="22"/>
  <c r="GY55" i="22"/>
  <c r="GZ55" i="22"/>
  <c r="HA55" i="22"/>
  <c r="HB55" i="22"/>
  <c r="HC55" i="22"/>
  <c r="HD55" i="22"/>
  <c r="HE55" i="22"/>
  <c r="HF55" i="22"/>
  <c r="HG55" i="22"/>
  <c r="HH55" i="22"/>
  <c r="HI55" i="22"/>
  <c r="HJ55" i="22"/>
  <c r="HK55" i="22"/>
  <c r="HL55" i="22"/>
  <c r="HM55" i="22"/>
  <c r="HN55" i="22"/>
  <c r="HO55" i="22"/>
  <c r="HP55" i="22"/>
  <c r="HQ55" i="22"/>
  <c r="HR55" i="22"/>
  <c r="HS55" i="22"/>
  <c r="HT55" i="22"/>
  <c r="HU55" i="22"/>
  <c r="HV55" i="22"/>
  <c r="HW55" i="22"/>
  <c r="HX55" i="22"/>
  <c r="HY55" i="22"/>
  <c r="HZ55" i="22"/>
  <c r="IA55" i="22"/>
  <c r="IB55" i="22"/>
  <c r="IC55" i="22"/>
  <c r="ID55" i="22"/>
  <c r="IE55" i="22"/>
  <c r="IF55" i="22"/>
  <c r="IG55" i="22"/>
  <c r="IH55" i="22"/>
  <c r="II55" i="22"/>
  <c r="IJ55" i="22"/>
  <c r="IK55" i="22"/>
  <c r="IL55" i="22"/>
  <c r="IM55" i="22"/>
  <c r="IN55" i="22"/>
  <c r="IO55" i="22"/>
  <c r="IP55" i="22"/>
  <c r="IQ55" i="22"/>
  <c r="IR55" i="22"/>
  <c r="IS55" i="22"/>
  <c r="IT55" i="22"/>
  <c r="IU55" i="22"/>
  <c r="IV55" i="22"/>
  <c r="G56" i="22"/>
  <c r="H56" i="22"/>
  <c r="I56" i="22"/>
  <c r="J56" i="22"/>
  <c r="K56" i="22"/>
  <c r="L56" i="22"/>
  <c r="M56" i="22"/>
  <c r="N56" i="22"/>
  <c r="O56" i="22"/>
  <c r="P56" i="22"/>
  <c r="Q56" i="22"/>
  <c r="R56" i="22"/>
  <c r="S56" i="22"/>
  <c r="T56" i="22"/>
  <c r="U56" i="22"/>
  <c r="V56" i="22"/>
  <c r="W56" i="22"/>
  <c r="X56" i="22"/>
  <c r="Y56" i="22"/>
  <c r="Z56" i="22"/>
  <c r="AA56" i="22"/>
  <c r="AB56" i="22"/>
  <c r="AC56" i="22"/>
  <c r="AD56" i="22"/>
  <c r="AE56" i="22"/>
  <c r="AF56" i="22"/>
  <c r="AG56" i="22"/>
  <c r="AH56" i="22"/>
  <c r="AI56" i="22"/>
  <c r="AJ56" i="22"/>
  <c r="AK56" i="22"/>
  <c r="AL56" i="22"/>
  <c r="AM56" i="22"/>
  <c r="AN56" i="22"/>
  <c r="AO56" i="22"/>
  <c r="AP56" i="22"/>
  <c r="AQ56" i="22"/>
  <c r="AR56" i="22"/>
  <c r="AS56" i="22"/>
  <c r="AT56" i="22"/>
  <c r="AU56" i="22"/>
  <c r="AV56" i="22"/>
  <c r="AW56" i="22"/>
  <c r="AX56" i="22"/>
  <c r="AY56" i="22"/>
  <c r="AZ56" i="22"/>
  <c r="BA56" i="22"/>
  <c r="BB56" i="22"/>
  <c r="BC56" i="22"/>
  <c r="BD56" i="22"/>
  <c r="BE56" i="22"/>
  <c r="BF56" i="22"/>
  <c r="BG56" i="22"/>
  <c r="BH56" i="22"/>
  <c r="BI56" i="22"/>
  <c r="BJ56" i="22"/>
  <c r="BK56" i="22"/>
  <c r="BL56" i="22"/>
  <c r="BM56" i="22"/>
  <c r="BN56" i="22"/>
  <c r="BO56" i="22"/>
  <c r="BP56" i="22"/>
  <c r="BQ56" i="22"/>
  <c r="BR56" i="22"/>
  <c r="BS56" i="22"/>
  <c r="BT56" i="22"/>
  <c r="BU56" i="22"/>
  <c r="BV56" i="22"/>
  <c r="BW56" i="22"/>
  <c r="BX56" i="22"/>
  <c r="BY56" i="22"/>
  <c r="BZ56" i="22"/>
  <c r="CA56" i="22"/>
  <c r="CB56" i="22"/>
  <c r="CC56" i="22"/>
  <c r="CD56" i="22"/>
  <c r="CE56" i="22"/>
  <c r="CF56" i="22"/>
  <c r="CG56" i="22"/>
  <c r="CH56" i="22"/>
  <c r="CI56" i="22"/>
  <c r="CJ56" i="22"/>
  <c r="CK56" i="22"/>
  <c r="CL56" i="22"/>
  <c r="CM56" i="22"/>
  <c r="CN56" i="22"/>
  <c r="CO56" i="22"/>
  <c r="CP56" i="22"/>
  <c r="CQ56" i="22"/>
  <c r="CR56" i="22"/>
  <c r="CS56" i="22"/>
  <c r="CT56" i="22"/>
  <c r="CU56" i="22"/>
  <c r="CV56" i="22"/>
  <c r="CW56" i="22"/>
  <c r="CX56" i="22"/>
  <c r="CY56" i="22"/>
  <c r="CZ56" i="22"/>
  <c r="DA56" i="22"/>
  <c r="DB56" i="22"/>
  <c r="DC56" i="22"/>
  <c r="DD56" i="22"/>
  <c r="DE56" i="22"/>
  <c r="DF56" i="22"/>
  <c r="DG56" i="22"/>
  <c r="DH56" i="22"/>
  <c r="DI56" i="22"/>
  <c r="DJ56" i="22"/>
  <c r="DK56" i="22"/>
  <c r="DL56" i="22"/>
  <c r="DM56" i="22"/>
  <c r="DN56" i="22"/>
  <c r="DO56" i="22"/>
  <c r="DP56" i="22"/>
  <c r="DQ56" i="22"/>
  <c r="DR56" i="22"/>
  <c r="DS56" i="22"/>
  <c r="DT56" i="22"/>
  <c r="DU56" i="22"/>
  <c r="DV56" i="22"/>
  <c r="DW56" i="22"/>
  <c r="DX56" i="22"/>
  <c r="DY56" i="22"/>
  <c r="DZ56" i="22"/>
  <c r="EA56" i="22"/>
  <c r="EB56" i="22"/>
  <c r="EC56" i="22"/>
  <c r="ED56" i="22"/>
  <c r="EE56" i="22"/>
  <c r="EF56" i="22"/>
  <c r="EG56" i="22"/>
  <c r="EH56" i="22"/>
  <c r="EI56" i="22"/>
  <c r="EJ56" i="22"/>
  <c r="EK56" i="22"/>
  <c r="EL56" i="22"/>
  <c r="EM56" i="22"/>
  <c r="EN56" i="22"/>
  <c r="EO56" i="22"/>
  <c r="EP56" i="22"/>
  <c r="EQ56" i="22"/>
  <c r="ER56" i="22"/>
  <c r="ES56" i="22"/>
  <c r="ET56" i="22"/>
  <c r="EU56" i="22"/>
  <c r="EV56" i="22"/>
  <c r="EW56" i="22"/>
  <c r="EX56" i="22"/>
  <c r="EY56" i="22"/>
  <c r="EZ56" i="22"/>
  <c r="FA56" i="22"/>
  <c r="FB56" i="22"/>
  <c r="FC56" i="22"/>
  <c r="FD56" i="22"/>
  <c r="FE56" i="22"/>
  <c r="FF56" i="22"/>
  <c r="FG56" i="22"/>
  <c r="FH56" i="22"/>
  <c r="FI56" i="22"/>
  <c r="FJ56" i="22"/>
  <c r="FK56" i="22"/>
  <c r="FL56" i="22"/>
  <c r="FM56" i="22"/>
  <c r="FN56" i="22"/>
  <c r="FO56" i="22"/>
  <c r="FP56" i="22"/>
  <c r="FQ56" i="22"/>
  <c r="FR56" i="22"/>
  <c r="FS56" i="22"/>
  <c r="FT56" i="22"/>
  <c r="FU56" i="22"/>
  <c r="FV56" i="22"/>
  <c r="FW56" i="22"/>
  <c r="FX56" i="22"/>
  <c r="FY56" i="22"/>
  <c r="FZ56" i="22"/>
  <c r="GA56" i="22"/>
  <c r="GB56" i="22"/>
  <c r="GC56" i="22"/>
  <c r="GD56" i="22"/>
  <c r="GE56" i="22"/>
  <c r="GF56" i="22"/>
  <c r="GG56" i="22"/>
  <c r="GH56" i="22"/>
  <c r="GI56" i="22"/>
  <c r="GJ56" i="22"/>
  <c r="GK56" i="22"/>
  <c r="GL56" i="22"/>
  <c r="GM56" i="22"/>
  <c r="GN56" i="22"/>
  <c r="GO56" i="22"/>
  <c r="GP56" i="22"/>
  <c r="GQ56" i="22"/>
  <c r="GR56" i="22"/>
  <c r="GS56" i="22"/>
  <c r="GT56" i="22"/>
  <c r="GU56" i="22"/>
  <c r="GV56" i="22"/>
  <c r="GW56" i="22"/>
  <c r="GX56" i="22"/>
  <c r="GY56" i="22"/>
  <c r="GZ56" i="22"/>
  <c r="HA56" i="22"/>
  <c r="HB56" i="22"/>
  <c r="HC56" i="22"/>
  <c r="HD56" i="22"/>
  <c r="HE56" i="22"/>
  <c r="HF56" i="22"/>
  <c r="HG56" i="22"/>
  <c r="HH56" i="22"/>
  <c r="HI56" i="22"/>
  <c r="HJ56" i="22"/>
  <c r="HK56" i="22"/>
  <c r="HL56" i="22"/>
  <c r="HM56" i="22"/>
  <c r="HN56" i="22"/>
  <c r="HO56" i="22"/>
  <c r="HP56" i="22"/>
  <c r="HQ56" i="22"/>
  <c r="HR56" i="22"/>
  <c r="HS56" i="22"/>
  <c r="HT56" i="22"/>
  <c r="HU56" i="22"/>
  <c r="HV56" i="22"/>
  <c r="HW56" i="22"/>
  <c r="HX56" i="22"/>
  <c r="HY56" i="22"/>
  <c r="HZ56" i="22"/>
  <c r="IA56" i="22"/>
  <c r="IB56" i="22"/>
  <c r="IC56" i="22"/>
  <c r="ID56" i="22"/>
  <c r="IE56" i="22"/>
  <c r="IF56" i="22"/>
  <c r="IG56" i="22"/>
  <c r="IH56" i="22"/>
  <c r="II56" i="22"/>
  <c r="IJ56" i="22"/>
  <c r="IK56" i="22"/>
  <c r="IL56" i="22"/>
  <c r="IM56" i="22"/>
  <c r="IN56" i="22"/>
  <c r="IO56" i="22"/>
  <c r="IP56" i="22"/>
  <c r="IQ56" i="22"/>
  <c r="IR56" i="22"/>
  <c r="IS56" i="22"/>
  <c r="IT56" i="22"/>
  <c r="IU56" i="22"/>
  <c r="IV56" i="22"/>
  <c r="G57" i="22"/>
  <c r="H57" i="22"/>
  <c r="I57" i="22"/>
  <c r="J57" i="22"/>
  <c r="K57" i="22"/>
  <c r="L57" i="22"/>
  <c r="M57" i="22"/>
  <c r="N57" i="22"/>
  <c r="O57" i="22"/>
  <c r="P57" i="22"/>
  <c r="Q57" i="22"/>
  <c r="R57" i="22"/>
  <c r="S57" i="22"/>
  <c r="T57" i="22"/>
  <c r="U57" i="22"/>
  <c r="V57" i="22"/>
  <c r="W57" i="22"/>
  <c r="X57" i="22"/>
  <c r="Y57" i="22"/>
  <c r="Z57" i="22"/>
  <c r="AA57" i="22"/>
  <c r="AB57" i="22"/>
  <c r="AC57" i="22"/>
  <c r="AD57" i="22"/>
  <c r="AE57" i="22"/>
  <c r="AF57" i="22"/>
  <c r="AG57" i="22"/>
  <c r="AH57" i="22"/>
  <c r="AI57" i="22"/>
  <c r="AJ57" i="22"/>
  <c r="AK57" i="22"/>
  <c r="AL57" i="22"/>
  <c r="AM57" i="22"/>
  <c r="AN57" i="22"/>
  <c r="AO57" i="22"/>
  <c r="AP57" i="22"/>
  <c r="AQ57" i="22"/>
  <c r="AR57" i="22"/>
  <c r="AS57" i="22"/>
  <c r="AT57" i="22"/>
  <c r="AU57" i="22"/>
  <c r="AV57" i="22"/>
  <c r="AW57" i="22"/>
  <c r="AX57" i="22"/>
  <c r="AY57" i="22"/>
  <c r="AZ57" i="22"/>
  <c r="BA57" i="22"/>
  <c r="BB57" i="22"/>
  <c r="BC57" i="22"/>
  <c r="BD57" i="22"/>
  <c r="BE57" i="22"/>
  <c r="BF57" i="22"/>
  <c r="BG57" i="22"/>
  <c r="BH57" i="22"/>
  <c r="BI57" i="22"/>
  <c r="BJ57" i="22"/>
  <c r="BK57" i="22"/>
  <c r="BL57" i="22"/>
  <c r="BM57" i="22"/>
  <c r="BN57" i="22"/>
  <c r="BO57" i="22"/>
  <c r="BP57" i="22"/>
  <c r="BQ57" i="22"/>
  <c r="BR57" i="22"/>
  <c r="BS57" i="22"/>
  <c r="BT57" i="22"/>
  <c r="BU57" i="22"/>
  <c r="BV57" i="22"/>
  <c r="BW57" i="22"/>
  <c r="BX57" i="22"/>
  <c r="BY57" i="22"/>
  <c r="BZ57" i="22"/>
  <c r="CA57" i="22"/>
  <c r="CB57" i="22"/>
  <c r="CC57" i="22"/>
  <c r="CD57" i="22"/>
  <c r="CE57" i="22"/>
  <c r="CF57" i="22"/>
  <c r="CG57" i="22"/>
  <c r="CH57" i="22"/>
  <c r="CI57" i="22"/>
  <c r="CJ57" i="22"/>
  <c r="CK57" i="22"/>
  <c r="CL57" i="22"/>
  <c r="CM57" i="22"/>
  <c r="CN57" i="22"/>
  <c r="CO57" i="22"/>
  <c r="CP57" i="22"/>
  <c r="CQ57" i="22"/>
  <c r="CR57" i="22"/>
  <c r="CS57" i="22"/>
  <c r="CT57" i="22"/>
  <c r="CU57" i="22"/>
  <c r="CV57" i="22"/>
  <c r="CW57" i="22"/>
  <c r="CX57" i="22"/>
  <c r="CY57" i="22"/>
  <c r="CZ57" i="22"/>
  <c r="DA57" i="22"/>
  <c r="DB57" i="22"/>
  <c r="DC57" i="22"/>
  <c r="DD57" i="22"/>
  <c r="DE57" i="22"/>
  <c r="DF57" i="22"/>
  <c r="DG57" i="22"/>
  <c r="DH57" i="22"/>
  <c r="DI57" i="22"/>
  <c r="DJ57" i="22"/>
  <c r="DK57" i="22"/>
  <c r="DL57" i="22"/>
  <c r="DM57" i="22"/>
  <c r="DN57" i="22"/>
  <c r="DO57" i="22"/>
  <c r="DP57" i="22"/>
  <c r="DQ57" i="22"/>
  <c r="DR57" i="22"/>
  <c r="DS57" i="22"/>
  <c r="DT57" i="22"/>
  <c r="DU57" i="22"/>
  <c r="DV57" i="22"/>
  <c r="DW57" i="22"/>
  <c r="DX57" i="22"/>
  <c r="DY57" i="22"/>
  <c r="DZ57" i="22"/>
  <c r="EA57" i="22"/>
  <c r="EB57" i="22"/>
  <c r="EC57" i="22"/>
  <c r="ED57" i="22"/>
  <c r="EE57" i="22"/>
  <c r="EF57" i="22"/>
  <c r="EG57" i="22"/>
  <c r="EH57" i="22"/>
  <c r="EI57" i="22"/>
  <c r="EJ57" i="22"/>
  <c r="EK57" i="22"/>
  <c r="EL57" i="22"/>
  <c r="EM57" i="22"/>
  <c r="EN57" i="22"/>
  <c r="EO57" i="22"/>
  <c r="EP57" i="22"/>
  <c r="EQ57" i="22"/>
  <c r="ER57" i="22"/>
  <c r="ES57" i="22"/>
  <c r="ET57" i="22"/>
  <c r="EU57" i="22"/>
  <c r="EV57" i="22"/>
  <c r="EW57" i="22"/>
  <c r="EX57" i="22"/>
  <c r="EY57" i="22"/>
  <c r="EZ57" i="22"/>
  <c r="FA57" i="22"/>
  <c r="FB57" i="22"/>
  <c r="FC57" i="22"/>
  <c r="FD57" i="22"/>
  <c r="FE57" i="22"/>
  <c r="FF57" i="22"/>
  <c r="FG57" i="22"/>
  <c r="FH57" i="22"/>
  <c r="FI57" i="22"/>
  <c r="FJ57" i="22"/>
  <c r="FK57" i="22"/>
  <c r="FL57" i="22"/>
  <c r="FM57" i="22"/>
  <c r="FN57" i="22"/>
  <c r="FO57" i="22"/>
  <c r="FP57" i="22"/>
  <c r="FQ57" i="22"/>
  <c r="FR57" i="22"/>
  <c r="FS57" i="22"/>
  <c r="FT57" i="22"/>
  <c r="FU57" i="22"/>
  <c r="FV57" i="22"/>
  <c r="FW57" i="22"/>
  <c r="FX57" i="22"/>
  <c r="FY57" i="22"/>
  <c r="FZ57" i="22"/>
  <c r="GA57" i="22"/>
  <c r="GB57" i="22"/>
  <c r="GC57" i="22"/>
  <c r="GD57" i="22"/>
  <c r="GE57" i="22"/>
  <c r="GF57" i="22"/>
  <c r="GG57" i="22"/>
  <c r="GH57" i="22"/>
  <c r="GI57" i="22"/>
  <c r="GJ57" i="22"/>
  <c r="GK57" i="22"/>
  <c r="GL57" i="22"/>
  <c r="GM57" i="22"/>
  <c r="GN57" i="22"/>
  <c r="GO57" i="22"/>
  <c r="GP57" i="22"/>
  <c r="GQ57" i="22"/>
  <c r="GR57" i="22"/>
  <c r="GS57" i="22"/>
  <c r="GT57" i="22"/>
  <c r="GU57" i="22"/>
  <c r="GV57" i="22"/>
  <c r="GW57" i="22"/>
  <c r="GX57" i="22"/>
  <c r="GY57" i="22"/>
  <c r="GZ57" i="22"/>
  <c r="HA57" i="22"/>
  <c r="HB57" i="22"/>
  <c r="HC57" i="22"/>
  <c r="HD57" i="22"/>
  <c r="HE57" i="22"/>
  <c r="HF57" i="22"/>
  <c r="HG57" i="22"/>
  <c r="HH57" i="22"/>
  <c r="HI57" i="22"/>
  <c r="HJ57" i="22"/>
  <c r="HK57" i="22"/>
  <c r="HL57" i="22"/>
  <c r="HM57" i="22"/>
  <c r="HN57" i="22"/>
  <c r="HO57" i="22"/>
  <c r="HP57" i="22"/>
  <c r="HQ57" i="22"/>
  <c r="HR57" i="22"/>
  <c r="HS57" i="22"/>
  <c r="HT57" i="22"/>
  <c r="HU57" i="22"/>
  <c r="HV57" i="22"/>
  <c r="HW57" i="22"/>
  <c r="HX57" i="22"/>
  <c r="HY57" i="22"/>
  <c r="HZ57" i="22"/>
  <c r="IA57" i="22"/>
  <c r="IB57" i="22"/>
  <c r="IC57" i="22"/>
  <c r="ID57" i="22"/>
  <c r="IE57" i="22"/>
  <c r="IF57" i="22"/>
  <c r="IG57" i="22"/>
  <c r="IH57" i="22"/>
  <c r="II57" i="22"/>
  <c r="IJ57" i="22"/>
  <c r="IK57" i="22"/>
  <c r="IL57" i="22"/>
  <c r="IM57" i="22"/>
  <c r="IN57" i="22"/>
  <c r="IO57" i="22"/>
  <c r="IP57" i="22"/>
  <c r="IQ57" i="22"/>
  <c r="IR57" i="22"/>
  <c r="IS57" i="22"/>
  <c r="IT57" i="22"/>
  <c r="IU57" i="22"/>
  <c r="IV57" i="22"/>
  <c r="G58" i="22"/>
  <c r="H58" i="22"/>
  <c r="I58" i="22"/>
  <c r="J58" i="22"/>
  <c r="K58" i="22"/>
  <c r="L58" i="22"/>
  <c r="M58" i="22"/>
  <c r="N58" i="22"/>
  <c r="O58" i="22"/>
  <c r="P58" i="22"/>
  <c r="Q58" i="22"/>
  <c r="R58" i="22"/>
  <c r="S58" i="22"/>
  <c r="T58" i="22"/>
  <c r="U58" i="22"/>
  <c r="V58" i="22"/>
  <c r="W58" i="22"/>
  <c r="X58" i="22"/>
  <c r="Y58" i="22"/>
  <c r="Z58" i="22"/>
  <c r="AA58" i="22"/>
  <c r="AB58" i="22"/>
  <c r="AC58" i="22"/>
  <c r="AD58" i="22"/>
  <c r="AE58" i="22"/>
  <c r="AF58" i="22"/>
  <c r="AG58" i="22"/>
  <c r="AH58" i="22"/>
  <c r="AI58" i="22"/>
  <c r="AJ58" i="22"/>
  <c r="AK58" i="22"/>
  <c r="AL58" i="22"/>
  <c r="AM58" i="22"/>
  <c r="AN58" i="22"/>
  <c r="AO58" i="22"/>
  <c r="AP58" i="22"/>
  <c r="AQ58" i="22"/>
  <c r="AR58" i="22"/>
  <c r="AS58" i="22"/>
  <c r="AT58" i="22"/>
  <c r="AU58" i="22"/>
  <c r="AV58" i="22"/>
  <c r="AW58" i="22"/>
  <c r="AX58" i="22"/>
  <c r="AY58" i="22"/>
  <c r="AZ58" i="22"/>
  <c r="BA58" i="22"/>
  <c r="BB58" i="22"/>
  <c r="BC58" i="22"/>
  <c r="BD58" i="22"/>
  <c r="BE58" i="22"/>
  <c r="BF58" i="22"/>
  <c r="BG58" i="22"/>
  <c r="BH58" i="22"/>
  <c r="BI58" i="22"/>
  <c r="BJ58" i="22"/>
  <c r="BK58" i="22"/>
  <c r="BL58" i="22"/>
  <c r="BM58" i="22"/>
  <c r="BN58" i="22"/>
  <c r="BO58" i="22"/>
  <c r="BP58" i="22"/>
  <c r="BQ58" i="22"/>
  <c r="BR58" i="22"/>
  <c r="BS58" i="22"/>
  <c r="BT58" i="22"/>
  <c r="BU58" i="22"/>
  <c r="BV58" i="22"/>
  <c r="BW58" i="22"/>
  <c r="BX58" i="22"/>
  <c r="BY58" i="22"/>
  <c r="BZ58" i="22"/>
  <c r="CA58" i="22"/>
  <c r="CB58" i="22"/>
  <c r="CC58" i="22"/>
  <c r="CD58" i="22"/>
  <c r="CE58" i="22"/>
  <c r="CF58" i="22"/>
  <c r="CG58" i="22"/>
  <c r="CH58" i="22"/>
  <c r="CI58" i="22"/>
  <c r="CJ58" i="22"/>
  <c r="CK58" i="22"/>
  <c r="CL58" i="22"/>
  <c r="CM58" i="22"/>
  <c r="CN58" i="22"/>
  <c r="CO58" i="22"/>
  <c r="CP58" i="22"/>
  <c r="CQ58" i="22"/>
  <c r="CR58" i="22"/>
  <c r="CS58" i="22"/>
  <c r="CT58" i="22"/>
  <c r="CU58" i="22"/>
  <c r="CV58" i="22"/>
  <c r="CW58" i="22"/>
  <c r="CX58" i="22"/>
  <c r="CY58" i="22"/>
  <c r="CZ58" i="22"/>
  <c r="DA58" i="22"/>
  <c r="DB58" i="22"/>
  <c r="DC58" i="22"/>
  <c r="DD58" i="22"/>
  <c r="DE58" i="22"/>
  <c r="DF58" i="22"/>
  <c r="DG58" i="22"/>
  <c r="DH58" i="22"/>
  <c r="DI58" i="22"/>
  <c r="DJ58" i="22"/>
  <c r="DK58" i="22"/>
  <c r="DL58" i="22"/>
  <c r="DM58" i="22"/>
  <c r="DN58" i="22"/>
  <c r="DO58" i="22"/>
  <c r="DP58" i="22"/>
  <c r="DQ58" i="22"/>
  <c r="DR58" i="22"/>
  <c r="DS58" i="22"/>
  <c r="DT58" i="22"/>
  <c r="DU58" i="22"/>
  <c r="DV58" i="22"/>
  <c r="DW58" i="22"/>
  <c r="DX58" i="22"/>
  <c r="DY58" i="22"/>
  <c r="DZ58" i="22"/>
  <c r="EA58" i="22"/>
  <c r="EB58" i="22"/>
  <c r="EC58" i="22"/>
  <c r="ED58" i="22"/>
  <c r="EE58" i="22"/>
  <c r="EF58" i="22"/>
  <c r="EG58" i="22"/>
  <c r="EH58" i="22"/>
  <c r="EI58" i="22"/>
  <c r="EJ58" i="22"/>
  <c r="EK58" i="22"/>
  <c r="EL58" i="22"/>
  <c r="EM58" i="22"/>
  <c r="EN58" i="22"/>
  <c r="EO58" i="22"/>
  <c r="EP58" i="22"/>
  <c r="EQ58" i="22"/>
  <c r="ER58" i="22"/>
  <c r="ES58" i="22"/>
  <c r="ET58" i="22"/>
  <c r="EU58" i="22"/>
  <c r="EV58" i="22"/>
  <c r="EW58" i="22"/>
  <c r="EX58" i="22"/>
  <c r="EY58" i="22"/>
  <c r="EZ58" i="22"/>
  <c r="FA58" i="22"/>
  <c r="FB58" i="22"/>
  <c r="FC58" i="22"/>
  <c r="FD58" i="22"/>
  <c r="FE58" i="22"/>
  <c r="FF58" i="22"/>
  <c r="FG58" i="22"/>
  <c r="FH58" i="22"/>
  <c r="FI58" i="22"/>
  <c r="FJ58" i="22"/>
  <c r="FK58" i="22"/>
  <c r="FL58" i="22"/>
  <c r="FM58" i="22"/>
  <c r="FN58" i="22"/>
  <c r="FO58" i="22"/>
  <c r="FP58" i="22"/>
  <c r="FQ58" i="22"/>
  <c r="FR58" i="22"/>
  <c r="FS58" i="22"/>
  <c r="FT58" i="22"/>
  <c r="FU58" i="22"/>
  <c r="FV58" i="22"/>
  <c r="FW58" i="22"/>
  <c r="FX58" i="22"/>
  <c r="FY58" i="22"/>
  <c r="FZ58" i="22"/>
  <c r="GA58" i="22"/>
  <c r="GB58" i="22"/>
  <c r="GC58" i="22"/>
  <c r="GD58" i="22"/>
  <c r="GE58" i="22"/>
  <c r="GF58" i="22"/>
  <c r="GG58" i="22"/>
  <c r="GH58" i="22"/>
  <c r="GI58" i="22"/>
  <c r="GJ58" i="22"/>
  <c r="GK58" i="22"/>
  <c r="GL58" i="22"/>
  <c r="GM58" i="22"/>
  <c r="GN58" i="22"/>
  <c r="GO58" i="22"/>
  <c r="GP58" i="22"/>
  <c r="GQ58" i="22"/>
  <c r="GR58" i="22"/>
  <c r="GS58" i="22"/>
  <c r="GT58" i="22"/>
  <c r="GU58" i="22"/>
  <c r="GV58" i="22"/>
  <c r="GW58" i="22"/>
  <c r="GX58" i="22"/>
  <c r="GY58" i="22"/>
  <c r="GZ58" i="22"/>
  <c r="HA58" i="22"/>
  <c r="HB58" i="22"/>
  <c r="HC58" i="22"/>
  <c r="HD58" i="22"/>
  <c r="HE58" i="22"/>
  <c r="HF58" i="22"/>
  <c r="HG58" i="22"/>
  <c r="HH58" i="22"/>
  <c r="HI58" i="22"/>
  <c r="HJ58" i="22"/>
  <c r="HK58" i="22"/>
  <c r="HL58" i="22"/>
  <c r="HM58" i="22"/>
  <c r="HN58" i="22"/>
  <c r="HO58" i="22"/>
  <c r="HP58" i="22"/>
  <c r="HQ58" i="22"/>
  <c r="HR58" i="22"/>
  <c r="HS58" i="22"/>
  <c r="HT58" i="22"/>
  <c r="HU58" i="22"/>
  <c r="HV58" i="22"/>
  <c r="HW58" i="22"/>
  <c r="HX58" i="22"/>
  <c r="HY58" i="22"/>
  <c r="HZ58" i="22"/>
  <c r="IA58" i="22"/>
  <c r="IB58" i="22"/>
  <c r="IC58" i="22"/>
  <c r="ID58" i="22"/>
  <c r="IE58" i="22"/>
  <c r="IF58" i="22"/>
  <c r="IG58" i="22"/>
  <c r="IH58" i="22"/>
  <c r="II58" i="22"/>
  <c r="IJ58" i="22"/>
  <c r="IK58" i="22"/>
  <c r="IL58" i="22"/>
  <c r="IM58" i="22"/>
  <c r="IN58" i="22"/>
  <c r="IO58" i="22"/>
  <c r="IP58" i="22"/>
  <c r="IQ58" i="22"/>
  <c r="IR58" i="22"/>
  <c r="IS58" i="22"/>
  <c r="IT58" i="22"/>
  <c r="IU58" i="22"/>
  <c r="IV58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U59" i="22"/>
  <c r="V59" i="22"/>
  <c r="W59" i="22"/>
  <c r="X59" i="22"/>
  <c r="Y59" i="22"/>
  <c r="Z59" i="22"/>
  <c r="AA59" i="22"/>
  <c r="AB59" i="22"/>
  <c r="AC59" i="22"/>
  <c r="AD59" i="22"/>
  <c r="AE59" i="22"/>
  <c r="AF59" i="22"/>
  <c r="AG59" i="22"/>
  <c r="AH59" i="22"/>
  <c r="AI59" i="22"/>
  <c r="AJ59" i="22"/>
  <c r="AK59" i="22"/>
  <c r="AL59" i="22"/>
  <c r="AM59" i="22"/>
  <c r="AN59" i="22"/>
  <c r="AO59" i="22"/>
  <c r="AP59" i="22"/>
  <c r="AQ59" i="22"/>
  <c r="AR59" i="22"/>
  <c r="AS59" i="22"/>
  <c r="AT59" i="22"/>
  <c r="AU59" i="22"/>
  <c r="AV59" i="22"/>
  <c r="AW59" i="22"/>
  <c r="AX59" i="22"/>
  <c r="AY59" i="22"/>
  <c r="AZ59" i="22"/>
  <c r="BA59" i="22"/>
  <c r="BB59" i="22"/>
  <c r="BC59" i="22"/>
  <c r="BD59" i="22"/>
  <c r="BE59" i="22"/>
  <c r="BF59" i="22"/>
  <c r="BG59" i="22"/>
  <c r="BH59" i="22"/>
  <c r="BI59" i="22"/>
  <c r="BJ59" i="22"/>
  <c r="BK59" i="22"/>
  <c r="BL59" i="22"/>
  <c r="BM59" i="22"/>
  <c r="BN59" i="22"/>
  <c r="BO59" i="22"/>
  <c r="BP59" i="22"/>
  <c r="BQ59" i="22"/>
  <c r="BR59" i="22"/>
  <c r="BS59" i="22"/>
  <c r="BT59" i="22"/>
  <c r="BU59" i="22"/>
  <c r="BV59" i="22"/>
  <c r="BW59" i="22"/>
  <c r="BX59" i="22"/>
  <c r="BY59" i="22"/>
  <c r="BZ59" i="22"/>
  <c r="CA59" i="22"/>
  <c r="CB59" i="22"/>
  <c r="CC59" i="22"/>
  <c r="CD59" i="22"/>
  <c r="CE59" i="22"/>
  <c r="CF59" i="22"/>
  <c r="CG59" i="22"/>
  <c r="CH59" i="22"/>
  <c r="CI59" i="22"/>
  <c r="CJ59" i="22"/>
  <c r="CK59" i="22"/>
  <c r="CL59" i="22"/>
  <c r="CM59" i="22"/>
  <c r="CN59" i="22"/>
  <c r="CO59" i="22"/>
  <c r="CP59" i="22"/>
  <c r="CQ59" i="22"/>
  <c r="CR59" i="22"/>
  <c r="CS59" i="22"/>
  <c r="CT59" i="22"/>
  <c r="CU59" i="22"/>
  <c r="CV59" i="22"/>
  <c r="CW59" i="22"/>
  <c r="CX59" i="22"/>
  <c r="CY59" i="22"/>
  <c r="CZ59" i="22"/>
  <c r="DA59" i="22"/>
  <c r="DB59" i="22"/>
  <c r="DC59" i="22"/>
  <c r="DD59" i="22"/>
  <c r="DE59" i="22"/>
  <c r="DF59" i="22"/>
  <c r="DG59" i="22"/>
  <c r="DH59" i="22"/>
  <c r="DI59" i="22"/>
  <c r="DJ59" i="22"/>
  <c r="DK59" i="22"/>
  <c r="DL59" i="22"/>
  <c r="DM59" i="22"/>
  <c r="DN59" i="22"/>
  <c r="DO59" i="22"/>
  <c r="DP59" i="22"/>
  <c r="DQ59" i="22"/>
  <c r="DR59" i="22"/>
  <c r="DS59" i="22"/>
  <c r="DT59" i="22"/>
  <c r="DU59" i="22"/>
  <c r="DV59" i="22"/>
  <c r="DW59" i="22"/>
  <c r="DX59" i="22"/>
  <c r="DY59" i="22"/>
  <c r="DZ59" i="22"/>
  <c r="EA59" i="22"/>
  <c r="EB59" i="22"/>
  <c r="EC59" i="22"/>
  <c r="ED59" i="22"/>
  <c r="EE59" i="22"/>
  <c r="EF59" i="22"/>
  <c r="EG59" i="22"/>
  <c r="EH59" i="22"/>
  <c r="EI59" i="22"/>
  <c r="EJ59" i="22"/>
  <c r="EK59" i="22"/>
  <c r="EL59" i="22"/>
  <c r="EM59" i="22"/>
  <c r="EN59" i="22"/>
  <c r="EO59" i="22"/>
  <c r="EP59" i="22"/>
  <c r="EQ59" i="22"/>
  <c r="ER59" i="22"/>
  <c r="ES59" i="22"/>
  <c r="ET59" i="22"/>
  <c r="EU59" i="22"/>
  <c r="EV59" i="22"/>
  <c r="EW59" i="22"/>
  <c r="EX59" i="22"/>
  <c r="EY59" i="22"/>
  <c r="EZ59" i="22"/>
  <c r="FA59" i="22"/>
  <c r="FB59" i="22"/>
  <c r="FC59" i="22"/>
  <c r="FD59" i="22"/>
  <c r="FE59" i="22"/>
  <c r="FF59" i="22"/>
  <c r="FG59" i="22"/>
  <c r="FH59" i="22"/>
  <c r="FI59" i="22"/>
  <c r="FJ59" i="22"/>
  <c r="FK59" i="22"/>
  <c r="FL59" i="22"/>
  <c r="FM59" i="22"/>
  <c r="FN59" i="22"/>
  <c r="FO59" i="22"/>
  <c r="FP59" i="22"/>
  <c r="FQ59" i="22"/>
  <c r="FR59" i="22"/>
  <c r="FS59" i="22"/>
  <c r="FT59" i="22"/>
  <c r="FU59" i="22"/>
  <c r="FV59" i="22"/>
  <c r="FW59" i="22"/>
  <c r="FX59" i="22"/>
  <c r="FY59" i="22"/>
  <c r="FZ59" i="22"/>
  <c r="GA59" i="22"/>
  <c r="GB59" i="22"/>
  <c r="GC59" i="22"/>
  <c r="GD59" i="22"/>
  <c r="GE59" i="22"/>
  <c r="GF59" i="22"/>
  <c r="GG59" i="22"/>
  <c r="GH59" i="22"/>
  <c r="GI59" i="22"/>
  <c r="GJ59" i="22"/>
  <c r="GK59" i="22"/>
  <c r="GL59" i="22"/>
  <c r="GM59" i="22"/>
  <c r="GN59" i="22"/>
  <c r="GO59" i="22"/>
  <c r="GP59" i="22"/>
  <c r="GQ59" i="22"/>
  <c r="GR59" i="22"/>
  <c r="GS59" i="22"/>
  <c r="GT59" i="22"/>
  <c r="GU59" i="22"/>
  <c r="GV59" i="22"/>
  <c r="GW59" i="22"/>
  <c r="GX59" i="22"/>
  <c r="GY59" i="22"/>
  <c r="GZ59" i="22"/>
  <c r="HA59" i="22"/>
  <c r="HB59" i="22"/>
  <c r="HC59" i="22"/>
  <c r="HD59" i="22"/>
  <c r="HE59" i="22"/>
  <c r="HF59" i="22"/>
  <c r="HG59" i="22"/>
  <c r="HH59" i="22"/>
  <c r="HI59" i="22"/>
  <c r="HJ59" i="22"/>
  <c r="HK59" i="22"/>
  <c r="HL59" i="22"/>
  <c r="HM59" i="22"/>
  <c r="HN59" i="22"/>
  <c r="HO59" i="22"/>
  <c r="HP59" i="22"/>
  <c r="HQ59" i="22"/>
  <c r="HR59" i="22"/>
  <c r="HS59" i="22"/>
  <c r="HT59" i="22"/>
  <c r="HU59" i="22"/>
  <c r="HV59" i="22"/>
  <c r="HW59" i="22"/>
  <c r="HX59" i="22"/>
  <c r="HY59" i="22"/>
  <c r="HZ59" i="22"/>
  <c r="IA59" i="22"/>
  <c r="IB59" i="22"/>
  <c r="IC59" i="22"/>
  <c r="ID59" i="22"/>
  <c r="IE59" i="22"/>
  <c r="IF59" i="22"/>
  <c r="IG59" i="22"/>
  <c r="IH59" i="22"/>
  <c r="II59" i="22"/>
  <c r="IJ59" i="22"/>
  <c r="IK59" i="22"/>
  <c r="IL59" i="22"/>
  <c r="IM59" i="22"/>
  <c r="IN59" i="22"/>
  <c r="IO59" i="22"/>
  <c r="IP59" i="22"/>
  <c r="IQ59" i="22"/>
  <c r="IR59" i="22"/>
  <c r="IS59" i="22"/>
  <c r="IT59" i="22"/>
  <c r="IU59" i="22"/>
  <c r="IV59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U60" i="22"/>
  <c r="V60" i="22"/>
  <c r="W60" i="22"/>
  <c r="X60" i="22"/>
  <c r="Y60" i="22"/>
  <c r="Z60" i="22"/>
  <c r="AA60" i="22"/>
  <c r="AB60" i="22"/>
  <c r="AC60" i="22"/>
  <c r="AD60" i="22"/>
  <c r="AE60" i="22"/>
  <c r="AF60" i="22"/>
  <c r="AG60" i="22"/>
  <c r="AH60" i="22"/>
  <c r="AI60" i="22"/>
  <c r="AJ60" i="22"/>
  <c r="AK60" i="22"/>
  <c r="AL60" i="22"/>
  <c r="AM60" i="22"/>
  <c r="AN60" i="22"/>
  <c r="AO60" i="22"/>
  <c r="AP60" i="22"/>
  <c r="AQ60" i="22"/>
  <c r="AR60" i="22"/>
  <c r="AS60" i="22"/>
  <c r="AT60" i="22"/>
  <c r="AU60" i="22"/>
  <c r="AV60" i="22"/>
  <c r="AW60" i="22"/>
  <c r="AX60" i="22"/>
  <c r="AY60" i="22"/>
  <c r="AZ60" i="22"/>
  <c r="BA60" i="22"/>
  <c r="BB60" i="22"/>
  <c r="BC60" i="22"/>
  <c r="BD60" i="22"/>
  <c r="BE60" i="22"/>
  <c r="BF60" i="22"/>
  <c r="BG60" i="22"/>
  <c r="BH60" i="22"/>
  <c r="BI60" i="22"/>
  <c r="BJ60" i="22"/>
  <c r="BK60" i="22"/>
  <c r="BL60" i="22"/>
  <c r="BM60" i="22"/>
  <c r="BN60" i="22"/>
  <c r="BO60" i="22"/>
  <c r="BP60" i="22"/>
  <c r="BQ60" i="22"/>
  <c r="BR60" i="22"/>
  <c r="BS60" i="22"/>
  <c r="BT60" i="22"/>
  <c r="BU60" i="22"/>
  <c r="BV60" i="22"/>
  <c r="BW60" i="22"/>
  <c r="BX60" i="22"/>
  <c r="BY60" i="22"/>
  <c r="BZ60" i="22"/>
  <c r="CA60" i="22"/>
  <c r="CB60" i="22"/>
  <c r="CC60" i="22"/>
  <c r="CD60" i="22"/>
  <c r="CE60" i="22"/>
  <c r="CF60" i="22"/>
  <c r="CG60" i="22"/>
  <c r="CH60" i="22"/>
  <c r="CI60" i="22"/>
  <c r="CJ60" i="22"/>
  <c r="CK60" i="22"/>
  <c r="CL60" i="22"/>
  <c r="CM60" i="22"/>
  <c r="CN60" i="22"/>
  <c r="CO60" i="22"/>
  <c r="CP60" i="22"/>
  <c r="CQ60" i="22"/>
  <c r="CR60" i="22"/>
  <c r="CS60" i="22"/>
  <c r="CT60" i="22"/>
  <c r="CU60" i="22"/>
  <c r="CV60" i="22"/>
  <c r="CW60" i="22"/>
  <c r="CX60" i="22"/>
  <c r="CY60" i="22"/>
  <c r="CZ60" i="22"/>
  <c r="DA60" i="22"/>
  <c r="DB60" i="22"/>
  <c r="DC60" i="22"/>
  <c r="DD60" i="22"/>
  <c r="DE60" i="22"/>
  <c r="DF60" i="22"/>
  <c r="DG60" i="22"/>
  <c r="DH60" i="22"/>
  <c r="DI60" i="22"/>
  <c r="DJ60" i="22"/>
  <c r="DK60" i="22"/>
  <c r="DL60" i="22"/>
  <c r="DM60" i="22"/>
  <c r="DN60" i="22"/>
  <c r="DO60" i="22"/>
  <c r="DP60" i="22"/>
  <c r="DQ60" i="22"/>
  <c r="DR60" i="22"/>
  <c r="DS60" i="22"/>
  <c r="DT60" i="22"/>
  <c r="DU60" i="22"/>
  <c r="DV60" i="22"/>
  <c r="DW60" i="22"/>
  <c r="DX60" i="22"/>
  <c r="DY60" i="22"/>
  <c r="DZ60" i="22"/>
  <c r="EA60" i="22"/>
  <c r="EB60" i="22"/>
  <c r="EC60" i="22"/>
  <c r="ED60" i="22"/>
  <c r="EE60" i="22"/>
  <c r="EF60" i="22"/>
  <c r="EG60" i="22"/>
  <c r="EH60" i="22"/>
  <c r="EI60" i="22"/>
  <c r="EJ60" i="22"/>
  <c r="EK60" i="22"/>
  <c r="EL60" i="22"/>
  <c r="EM60" i="22"/>
  <c r="EN60" i="22"/>
  <c r="EO60" i="22"/>
  <c r="EP60" i="22"/>
  <c r="EQ60" i="22"/>
  <c r="ER60" i="22"/>
  <c r="ES60" i="22"/>
  <c r="ET60" i="22"/>
  <c r="EU60" i="22"/>
  <c r="EV60" i="22"/>
  <c r="EW60" i="22"/>
  <c r="EX60" i="22"/>
  <c r="EY60" i="22"/>
  <c r="EZ60" i="22"/>
  <c r="FA60" i="22"/>
  <c r="FB60" i="22"/>
  <c r="FC60" i="22"/>
  <c r="FD60" i="22"/>
  <c r="FE60" i="22"/>
  <c r="FF60" i="22"/>
  <c r="FG60" i="22"/>
  <c r="FH60" i="22"/>
  <c r="FI60" i="22"/>
  <c r="FJ60" i="22"/>
  <c r="FK60" i="22"/>
  <c r="FL60" i="22"/>
  <c r="FM60" i="22"/>
  <c r="FN60" i="22"/>
  <c r="FO60" i="22"/>
  <c r="FP60" i="22"/>
  <c r="FQ60" i="22"/>
  <c r="FR60" i="22"/>
  <c r="FS60" i="22"/>
  <c r="FT60" i="22"/>
  <c r="FU60" i="22"/>
  <c r="FV60" i="22"/>
  <c r="FW60" i="22"/>
  <c r="FX60" i="22"/>
  <c r="FY60" i="22"/>
  <c r="FZ60" i="22"/>
  <c r="GA60" i="22"/>
  <c r="GB60" i="22"/>
  <c r="GC60" i="22"/>
  <c r="GD60" i="22"/>
  <c r="GE60" i="22"/>
  <c r="GF60" i="22"/>
  <c r="GG60" i="22"/>
  <c r="GH60" i="22"/>
  <c r="GI60" i="22"/>
  <c r="GJ60" i="22"/>
  <c r="GK60" i="22"/>
  <c r="GL60" i="22"/>
  <c r="GM60" i="22"/>
  <c r="GN60" i="22"/>
  <c r="GO60" i="22"/>
  <c r="GP60" i="22"/>
  <c r="GQ60" i="22"/>
  <c r="GR60" i="22"/>
  <c r="GS60" i="22"/>
  <c r="GT60" i="22"/>
  <c r="GU60" i="22"/>
  <c r="GV60" i="22"/>
  <c r="GW60" i="22"/>
  <c r="GX60" i="22"/>
  <c r="GY60" i="22"/>
  <c r="GZ60" i="22"/>
  <c r="HA60" i="22"/>
  <c r="HB60" i="22"/>
  <c r="HC60" i="22"/>
  <c r="HD60" i="22"/>
  <c r="HE60" i="22"/>
  <c r="HF60" i="22"/>
  <c r="HG60" i="22"/>
  <c r="HH60" i="22"/>
  <c r="HI60" i="22"/>
  <c r="HJ60" i="22"/>
  <c r="HK60" i="22"/>
  <c r="HL60" i="22"/>
  <c r="HM60" i="22"/>
  <c r="HN60" i="22"/>
  <c r="HO60" i="22"/>
  <c r="HP60" i="22"/>
  <c r="HQ60" i="22"/>
  <c r="HR60" i="22"/>
  <c r="HS60" i="22"/>
  <c r="HT60" i="22"/>
  <c r="HU60" i="22"/>
  <c r="HV60" i="22"/>
  <c r="HW60" i="22"/>
  <c r="HX60" i="22"/>
  <c r="HY60" i="22"/>
  <c r="HZ60" i="22"/>
  <c r="IA60" i="22"/>
  <c r="IB60" i="22"/>
  <c r="IC60" i="22"/>
  <c r="ID60" i="22"/>
  <c r="IE60" i="22"/>
  <c r="IF60" i="22"/>
  <c r="IG60" i="22"/>
  <c r="IH60" i="22"/>
  <c r="II60" i="22"/>
  <c r="IJ60" i="22"/>
  <c r="IK60" i="22"/>
  <c r="IL60" i="22"/>
  <c r="IM60" i="22"/>
  <c r="IN60" i="22"/>
  <c r="IO60" i="22"/>
  <c r="IP60" i="22"/>
  <c r="IQ60" i="22"/>
  <c r="IR60" i="22"/>
  <c r="IS60" i="22"/>
  <c r="IT60" i="22"/>
  <c r="IU60" i="22"/>
  <c r="IV60" i="22"/>
  <c r="G61" i="22"/>
  <c r="H61" i="22"/>
  <c r="I61" i="22"/>
  <c r="J61" i="22"/>
  <c r="K61" i="22"/>
  <c r="L61" i="22"/>
  <c r="M61" i="22"/>
  <c r="N61" i="22"/>
  <c r="O61" i="22"/>
  <c r="P61" i="22"/>
  <c r="Q61" i="22"/>
  <c r="R61" i="22"/>
  <c r="S61" i="22"/>
  <c r="T61" i="22"/>
  <c r="U61" i="22"/>
  <c r="V61" i="22"/>
  <c r="W61" i="22"/>
  <c r="X61" i="22"/>
  <c r="Y61" i="22"/>
  <c r="Z61" i="22"/>
  <c r="AA61" i="22"/>
  <c r="AB61" i="22"/>
  <c r="AC61" i="22"/>
  <c r="AD61" i="22"/>
  <c r="AE61" i="22"/>
  <c r="AF61" i="22"/>
  <c r="AG61" i="22"/>
  <c r="AH61" i="22"/>
  <c r="AI61" i="22"/>
  <c r="AJ61" i="22"/>
  <c r="AK61" i="22"/>
  <c r="AL61" i="22"/>
  <c r="AM61" i="22"/>
  <c r="AN61" i="22"/>
  <c r="AO61" i="22"/>
  <c r="AP61" i="22"/>
  <c r="AQ61" i="22"/>
  <c r="AR61" i="22"/>
  <c r="AS61" i="22"/>
  <c r="AT61" i="22"/>
  <c r="AU61" i="22"/>
  <c r="AV61" i="22"/>
  <c r="AW61" i="22"/>
  <c r="AX61" i="22"/>
  <c r="AY61" i="22"/>
  <c r="AZ61" i="22"/>
  <c r="BA61" i="22"/>
  <c r="BB61" i="22"/>
  <c r="BC61" i="22"/>
  <c r="BD61" i="22"/>
  <c r="BE61" i="22"/>
  <c r="BF61" i="22"/>
  <c r="BG61" i="22"/>
  <c r="BH61" i="22"/>
  <c r="BI61" i="22"/>
  <c r="BJ61" i="22"/>
  <c r="BK61" i="22"/>
  <c r="BL61" i="22"/>
  <c r="BM61" i="22"/>
  <c r="BN61" i="22"/>
  <c r="BO61" i="22"/>
  <c r="BP61" i="22"/>
  <c r="BQ61" i="22"/>
  <c r="BR61" i="22"/>
  <c r="BS61" i="22"/>
  <c r="BT61" i="22"/>
  <c r="BU61" i="22"/>
  <c r="BV61" i="22"/>
  <c r="BW61" i="22"/>
  <c r="BX61" i="22"/>
  <c r="BY61" i="22"/>
  <c r="BZ61" i="22"/>
  <c r="CA61" i="22"/>
  <c r="CB61" i="22"/>
  <c r="CC61" i="22"/>
  <c r="CD61" i="22"/>
  <c r="CE61" i="22"/>
  <c r="CF61" i="22"/>
  <c r="CG61" i="22"/>
  <c r="CH61" i="22"/>
  <c r="CI61" i="22"/>
  <c r="CJ61" i="22"/>
  <c r="CK61" i="22"/>
  <c r="CL61" i="22"/>
  <c r="CM61" i="22"/>
  <c r="CN61" i="22"/>
  <c r="CO61" i="22"/>
  <c r="CP61" i="22"/>
  <c r="CQ61" i="22"/>
  <c r="CR61" i="22"/>
  <c r="CS61" i="22"/>
  <c r="CT61" i="22"/>
  <c r="CU61" i="22"/>
  <c r="CV61" i="22"/>
  <c r="CW61" i="22"/>
  <c r="CX61" i="22"/>
  <c r="CY61" i="22"/>
  <c r="CZ61" i="22"/>
  <c r="DA61" i="22"/>
  <c r="DB61" i="22"/>
  <c r="DC61" i="22"/>
  <c r="DD61" i="22"/>
  <c r="DE61" i="22"/>
  <c r="DF61" i="22"/>
  <c r="DG61" i="22"/>
  <c r="DH61" i="22"/>
  <c r="DI61" i="22"/>
  <c r="DJ61" i="22"/>
  <c r="DK61" i="22"/>
  <c r="DL61" i="22"/>
  <c r="DM61" i="22"/>
  <c r="DN61" i="22"/>
  <c r="DO61" i="22"/>
  <c r="DP61" i="22"/>
  <c r="DQ61" i="22"/>
  <c r="DR61" i="22"/>
  <c r="DS61" i="22"/>
  <c r="DT61" i="22"/>
  <c r="DU61" i="22"/>
  <c r="DV61" i="22"/>
  <c r="DW61" i="22"/>
  <c r="DX61" i="22"/>
  <c r="DY61" i="22"/>
  <c r="DZ61" i="22"/>
  <c r="EA61" i="22"/>
  <c r="EB61" i="22"/>
  <c r="EC61" i="22"/>
  <c r="ED61" i="22"/>
  <c r="EE61" i="22"/>
  <c r="EF61" i="22"/>
  <c r="EG61" i="22"/>
  <c r="EH61" i="22"/>
  <c r="EI61" i="22"/>
  <c r="EJ61" i="22"/>
  <c r="EK61" i="22"/>
  <c r="EL61" i="22"/>
  <c r="EM61" i="22"/>
  <c r="EN61" i="22"/>
  <c r="EO61" i="22"/>
  <c r="EP61" i="22"/>
  <c r="EQ61" i="22"/>
  <c r="ER61" i="22"/>
  <c r="ES61" i="22"/>
  <c r="ET61" i="22"/>
  <c r="EU61" i="22"/>
  <c r="EV61" i="22"/>
  <c r="EW61" i="22"/>
  <c r="EX61" i="22"/>
  <c r="EY61" i="22"/>
  <c r="EZ61" i="22"/>
  <c r="FA61" i="22"/>
  <c r="FB61" i="22"/>
  <c r="FC61" i="22"/>
  <c r="FD61" i="22"/>
  <c r="FE61" i="22"/>
  <c r="FF61" i="22"/>
  <c r="FG61" i="22"/>
  <c r="FH61" i="22"/>
  <c r="FI61" i="22"/>
  <c r="FJ61" i="22"/>
  <c r="FK61" i="22"/>
  <c r="FL61" i="22"/>
  <c r="FM61" i="22"/>
  <c r="FN61" i="22"/>
  <c r="FO61" i="22"/>
  <c r="FP61" i="22"/>
  <c r="FQ61" i="22"/>
  <c r="FR61" i="22"/>
  <c r="FS61" i="22"/>
  <c r="FT61" i="22"/>
  <c r="FU61" i="22"/>
  <c r="FV61" i="22"/>
  <c r="FW61" i="22"/>
  <c r="FX61" i="22"/>
  <c r="FY61" i="22"/>
  <c r="FZ61" i="22"/>
  <c r="GA61" i="22"/>
  <c r="GB61" i="22"/>
  <c r="GC61" i="22"/>
  <c r="GD61" i="22"/>
  <c r="GE61" i="22"/>
  <c r="GF61" i="22"/>
  <c r="GG61" i="22"/>
  <c r="GH61" i="22"/>
  <c r="GI61" i="22"/>
  <c r="GJ61" i="22"/>
  <c r="GK61" i="22"/>
  <c r="GL61" i="22"/>
  <c r="GM61" i="22"/>
  <c r="GN61" i="22"/>
  <c r="GO61" i="22"/>
  <c r="GP61" i="22"/>
  <c r="GQ61" i="22"/>
  <c r="GR61" i="22"/>
  <c r="GS61" i="22"/>
  <c r="GT61" i="22"/>
  <c r="GU61" i="22"/>
  <c r="GV61" i="22"/>
  <c r="GW61" i="22"/>
  <c r="GX61" i="22"/>
  <c r="GY61" i="22"/>
  <c r="GZ61" i="22"/>
  <c r="HA61" i="22"/>
  <c r="HB61" i="22"/>
  <c r="HC61" i="22"/>
  <c r="HD61" i="22"/>
  <c r="HE61" i="22"/>
  <c r="HF61" i="22"/>
  <c r="HG61" i="22"/>
  <c r="HH61" i="22"/>
  <c r="HI61" i="22"/>
  <c r="HJ61" i="22"/>
  <c r="HK61" i="22"/>
  <c r="HL61" i="22"/>
  <c r="HM61" i="22"/>
  <c r="HN61" i="22"/>
  <c r="HO61" i="22"/>
  <c r="HP61" i="22"/>
  <c r="HQ61" i="22"/>
  <c r="HR61" i="22"/>
  <c r="HS61" i="22"/>
  <c r="HT61" i="22"/>
  <c r="HU61" i="22"/>
  <c r="HV61" i="22"/>
  <c r="HW61" i="22"/>
  <c r="HX61" i="22"/>
  <c r="HY61" i="22"/>
  <c r="HZ61" i="22"/>
  <c r="IA61" i="22"/>
  <c r="IB61" i="22"/>
  <c r="IC61" i="22"/>
  <c r="ID61" i="22"/>
  <c r="IE61" i="22"/>
  <c r="IF61" i="22"/>
  <c r="IG61" i="22"/>
  <c r="IH61" i="22"/>
  <c r="II61" i="22"/>
  <c r="IJ61" i="22"/>
  <c r="IK61" i="22"/>
  <c r="IL61" i="22"/>
  <c r="IM61" i="22"/>
  <c r="IN61" i="22"/>
  <c r="IO61" i="22"/>
  <c r="IP61" i="22"/>
  <c r="IQ61" i="22"/>
  <c r="IR61" i="22"/>
  <c r="IS61" i="22"/>
  <c r="IT61" i="22"/>
  <c r="IU61" i="22"/>
  <c r="IV61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Y62" i="22"/>
  <c r="Z62" i="22"/>
  <c r="AA62" i="22"/>
  <c r="AB62" i="22"/>
  <c r="AC62" i="22"/>
  <c r="AD62" i="22"/>
  <c r="AE62" i="22"/>
  <c r="AF62" i="22"/>
  <c r="AG62" i="22"/>
  <c r="AH62" i="22"/>
  <c r="AI62" i="22"/>
  <c r="AJ62" i="22"/>
  <c r="AK62" i="22"/>
  <c r="AL62" i="22"/>
  <c r="AM62" i="22"/>
  <c r="AN62" i="22"/>
  <c r="AO62" i="22"/>
  <c r="AP62" i="22"/>
  <c r="AQ62" i="22"/>
  <c r="AR62" i="22"/>
  <c r="AS62" i="22"/>
  <c r="AT62" i="22"/>
  <c r="AU62" i="22"/>
  <c r="AV62" i="22"/>
  <c r="AW62" i="22"/>
  <c r="AX62" i="22"/>
  <c r="AY62" i="22"/>
  <c r="AZ62" i="22"/>
  <c r="BA62" i="22"/>
  <c r="BB62" i="22"/>
  <c r="BC62" i="22"/>
  <c r="BD62" i="22"/>
  <c r="BE62" i="22"/>
  <c r="BF62" i="22"/>
  <c r="BG62" i="22"/>
  <c r="BH62" i="22"/>
  <c r="BI62" i="22"/>
  <c r="BJ62" i="22"/>
  <c r="BK62" i="22"/>
  <c r="BL62" i="22"/>
  <c r="BM62" i="22"/>
  <c r="BN62" i="22"/>
  <c r="BO62" i="22"/>
  <c r="BP62" i="22"/>
  <c r="BQ62" i="22"/>
  <c r="BR62" i="22"/>
  <c r="BS62" i="22"/>
  <c r="BT62" i="22"/>
  <c r="BU62" i="22"/>
  <c r="BV62" i="22"/>
  <c r="BW62" i="22"/>
  <c r="BX62" i="22"/>
  <c r="BY62" i="22"/>
  <c r="BZ62" i="22"/>
  <c r="CA62" i="22"/>
  <c r="CB62" i="22"/>
  <c r="CC62" i="22"/>
  <c r="CD62" i="22"/>
  <c r="CE62" i="22"/>
  <c r="CF62" i="22"/>
  <c r="CG62" i="22"/>
  <c r="CH62" i="22"/>
  <c r="CI62" i="22"/>
  <c r="CJ62" i="22"/>
  <c r="CK62" i="22"/>
  <c r="CL62" i="22"/>
  <c r="CM62" i="22"/>
  <c r="CN62" i="22"/>
  <c r="CO62" i="22"/>
  <c r="CP62" i="22"/>
  <c r="CQ62" i="22"/>
  <c r="CR62" i="22"/>
  <c r="CS62" i="22"/>
  <c r="CT62" i="22"/>
  <c r="CU62" i="22"/>
  <c r="CV62" i="22"/>
  <c r="CW62" i="22"/>
  <c r="CX62" i="22"/>
  <c r="CY62" i="22"/>
  <c r="CZ62" i="22"/>
  <c r="DA62" i="22"/>
  <c r="DB62" i="22"/>
  <c r="DC62" i="22"/>
  <c r="DD62" i="22"/>
  <c r="DE62" i="22"/>
  <c r="DF62" i="22"/>
  <c r="DG62" i="22"/>
  <c r="DH62" i="22"/>
  <c r="DI62" i="22"/>
  <c r="DJ62" i="22"/>
  <c r="DK62" i="22"/>
  <c r="DL62" i="22"/>
  <c r="DM62" i="22"/>
  <c r="DN62" i="22"/>
  <c r="DO62" i="22"/>
  <c r="DP62" i="22"/>
  <c r="DQ62" i="22"/>
  <c r="DR62" i="22"/>
  <c r="DS62" i="22"/>
  <c r="DT62" i="22"/>
  <c r="DU62" i="22"/>
  <c r="DV62" i="22"/>
  <c r="DW62" i="22"/>
  <c r="DX62" i="22"/>
  <c r="DY62" i="22"/>
  <c r="DZ62" i="22"/>
  <c r="EA62" i="22"/>
  <c r="EB62" i="22"/>
  <c r="EC62" i="22"/>
  <c r="ED62" i="22"/>
  <c r="EE62" i="22"/>
  <c r="EF62" i="22"/>
  <c r="EG62" i="22"/>
  <c r="EH62" i="22"/>
  <c r="EI62" i="22"/>
  <c r="EJ62" i="22"/>
  <c r="EK62" i="22"/>
  <c r="EL62" i="22"/>
  <c r="EM62" i="22"/>
  <c r="EN62" i="22"/>
  <c r="EO62" i="22"/>
  <c r="EP62" i="22"/>
  <c r="EQ62" i="22"/>
  <c r="ER62" i="22"/>
  <c r="ES62" i="22"/>
  <c r="ET62" i="22"/>
  <c r="EU62" i="22"/>
  <c r="EV62" i="22"/>
  <c r="EW62" i="22"/>
  <c r="EX62" i="22"/>
  <c r="EY62" i="22"/>
  <c r="EZ62" i="22"/>
  <c r="FA62" i="22"/>
  <c r="FB62" i="22"/>
  <c r="FC62" i="22"/>
  <c r="FD62" i="22"/>
  <c r="FE62" i="22"/>
  <c r="FF62" i="22"/>
  <c r="FG62" i="22"/>
  <c r="FH62" i="22"/>
  <c r="FI62" i="22"/>
  <c r="FJ62" i="22"/>
  <c r="FK62" i="22"/>
  <c r="FL62" i="22"/>
  <c r="FM62" i="22"/>
  <c r="FN62" i="22"/>
  <c r="FO62" i="22"/>
  <c r="FP62" i="22"/>
  <c r="FQ62" i="22"/>
  <c r="FR62" i="22"/>
  <c r="FS62" i="22"/>
  <c r="FT62" i="22"/>
  <c r="FU62" i="22"/>
  <c r="FV62" i="22"/>
  <c r="FW62" i="22"/>
  <c r="FX62" i="22"/>
  <c r="FY62" i="22"/>
  <c r="FZ62" i="22"/>
  <c r="GA62" i="22"/>
  <c r="GB62" i="22"/>
  <c r="GC62" i="22"/>
  <c r="GD62" i="22"/>
  <c r="GE62" i="22"/>
  <c r="GF62" i="22"/>
  <c r="GG62" i="22"/>
  <c r="GH62" i="22"/>
  <c r="GI62" i="22"/>
  <c r="GJ62" i="22"/>
  <c r="GK62" i="22"/>
  <c r="GL62" i="22"/>
  <c r="GM62" i="22"/>
  <c r="GN62" i="22"/>
  <c r="GO62" i="22"/>
  <c r="GP62" i="22"/>
  <c r="GQ62" i="22"/>
  <c r="GR62" i="22"/>
  <c r="GS62" i="22"/>
  <c r="GT62" i="22"/>
  <c r="GU62" i="22"/>
  <c r="GV62" i="22"/>
  <c r="GW62" i="22"/>
  <c r="GX62" i="22"/>
  <c r="GY62" i="22"/>
  <c r="GZ62" i="22"/>
  <c r="HA62" i="22"/>
  <c r="HB62" i="22"/>
  <c r="HC62" i="22"/>
  <c r="HD62" i="22"/>
  <c r="HE62" i="22"/>
  <c r="HF62" i="22"/>
  <c r="HG62" i="22"/>
  <c r="HH62" i="22"/>
  <c r="HI62" i="22"/>
  <c r="HJ62" i="22"/>
  <c r="HK62" i="22"/>
  <c r="HL62" i="22"/>
  <c r="HM62" i="22"/>
  <c r="HN62" i="22"/>
  <c r="HO62" i="22"/>
  <c r="HP62" i="22"/>
  <c r="HQ62" i="22"/>
  <c r="HR62" i="22"/>
  <c r="HS62" i="22"/>
  <c r="HT62" i="22"/>
  <c r="HU62" i="22"/>
  <c r="HV62" i="22"/>
  <c r="HW62" i="22"/>
  <c r="HX62" i="22"/>
  <c r="HY62" i="22"/>
  <c r="HZ62" i="22"/>
  <c r="IA62" i="22"/>
  <c r="IB62" i="22"/>
  <c r="IC62" i="22"/>
  <c r="ID62" i="22"/>
  <c r="IE62" i="22"/>
  <c r="IF62" i="22"/>
  <c r="IG62" i="22"/>
  <c r="IH62" i="22"/>
  <c r="II62" i="22"/>
  <c r="IJ62" i="22"/>
  <c r="IK62" i="22"/>
  <c r="IL62" i="22"/>
  <c r="IM62" i="22"/>
  <c r="IN62" i="22"/>
  <c r="IO62" i="22"/>
  <c r="IP62" i="22"/>
  <c r="IQ62" i="22"/>
  <c r="IR62" i="22"/>
  <c r="IS62" i="22"/>
  <c r="IT62" i="22"/>
  <c r="IU62" i="22"/>
  <c r="IV62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Y63" i="22"/>
  <c r="Z63" i="22"/>
  <c r="AA63" i="22"/>
  <c r="AB63" i="22"/>
  <c r="AC63" i="22"/>
  <c r="AD63" i="22"/>
  <c r="AE63" i="22"/>
  <c r="AF63" i="22"/>
  <c r="AG63" i="22"/>
  <c r="AH63" i="22"/>
  <c r="AI63" i="22"/>
  <c r="AJ63" i="22"/>
  <c r="AK63" i="22"/>
  <c r="AL63" i="22"/>
  <c r="AM63" i="22"/>
  <c r="AN63" i="22"/>
  <c r="AO63" i="22"/>
  <c r="AP63" i="22"/>
  <c r="AQ63" i="22"/>
  <c r="AR63" i="22"/>
  <c r="AS63" i="22"/>
  <c r="AT63" i="22"/>
  <c r="AU63" i="22"/>
  <c r="AV63" i="22"/>
  <c r="AW63" i="22"/>
  <c r="AX63" i="22"/>
  <c r="AY63" i="22"/>
  <c r="AZ63" i="22"/>
  <c r="BA63" i="22"/>
  <c r="BB63" i="22"/>
  <c r="BC63" i="22"/>
  <c r="BD63" i="22"/>
  <c r="BE63" i="22"/>
  <c r="BF63" i="22"/>
  <c r="BG63" i="22"/>
  <c r="BH63" i="22"/>
  <c r="BI63" i="22"/>
  <c r="BJ63" i="22"/>
  <c r="BK63" i="22"/>
  <c r="BL63" i="22"/>
  <c r="BM63" i="22"/>
  <c r="BN63" i="22"/>
  <c r="BO63" i="22"/>
  <c r="BP63" i="22"/>
  <c r="BQ63" i="22"/>
  <c r="BR63" i="22"/>
  <c r="BS63" i="22"/>
  <c r="BT63" i="22"/>
  <c r="BU63" i="22"/>
  <c r="BV63" i="22"/>
  <c r="BW63" i="22"/>
  <c r="BX63" i="22"/>
  <c r="BY63" i="22"/>
  <c r="BZ63" i="22"/>
  <c r="CA63" i="22"/>
  <c r="CB63" i="22"/>
  <c r="CC63" i="22"/>
  <c r="CD63" i="22"/>
  <c r="CE63" i="22"/>
  <c r="CF63" i="22"/>
  <c r="CG63" i="22"/>
  <c r="CH63" i="22"/>
  <c r="CI63" i="22"/>
  <c r="CJ63" i="22"/>
  <c r="CK63" i="22"/>
  <c r="CL63" i="22"/>
  <c r="CM63" i="22"/>
  <c r="CN63" i="22"/>
  <c r="CO63" i="22"/>
  <c r="CP63" i="22"/>
  <c r="CQ63" i="22"/>
  <c r="CR63" i="22"/>
  <c r="CS63" i="22"/>
  <c r="CT63" i="22"/>
  <c r="CU63" i="22"/>
  <c r="CV63" i="22"/>
  <c r="CW63" i="22"/>
  <c r="CX63" i="22"/>
  <c r="CY63" i="22"/>
  <c r="CZ63" i="22"/>
  <c r="DA63" i="22"/>
  <c r="DB63" i="22"/>
  <c r="DC63" i="22"/>
  <c r="DD63" i="22"/>
  <c r="DE63" i="22"/>
  <c r="DF63" i="22"/>
  <c r="DG63" i="22"/>
  <c r="DH63" i="22"/>
  <c r="DI63" i="22"/>
  <c r="DJ63" i="22"/>
  <c r="DK63" i="22"/>
  <c r="DL63" i="22"/>
  <c r="DM63" i="22"/>
  <c r="DN63" i="22"/>
  <c r="DO63" i="22"/>
  <c r="DP63" i="22"/>
  <c r="DQ63" i="22"/>
  <c r="DR63" i="22"/>
  <c r="DS63" i="22"/>
  <c r="DT63" i="22"/>
  <c r="DU63" i="22"/>
  <c r="DV63" i="22"/>
  <c r="DW63" i="22"/>
  <c r="DX63" i="22"/>
  <c r="DY63" i="22"/>
  <c r="DZ63" i="22"/>
  <c r="EA63" i="22"/>
  <c r="EB63" i="22"/>
  <c r="EC63" i="22"/>
  <c r="ED63" i="22"/>
  <c r="EE63" i="22"/>
  <c r="EF63" i="22"/>
  <c r="EG63" i="22"/>
  <c r="EH63" i="22"/>
  <c r="EI63" i="22"/>
  <c r="EJ63" i="22"/>
  <c r="EK63" i="22"/>
  <c r="EL63" i="22"/>
  <c r="EM63" i="22"/>
  <c r="EN63" i="22"/>
  <c r="EO63" i="22"/>
  <c r="EP63" i="22"/>
  <c r="EQ63" i="22"/>
  <c r="ER63" i="22"/>
  <c r="ES63" i="22"/>
  <c r="ET63" i="22"/>
  <c r="EU63" i="22"/>
  <c r="EV63" i="22"/>
  <c r="EW63" i="22"/>
  <c r="EX63" i="22"/>
  <c r="EY63" i="22"/>
  <c r="EZ63" i="22"/>
  <c r="FA63" i="22"/>
  <c r="FB63" i="22"/>
  <c r="FC63" i="22"/>
  <c r="FD63" i="22"/>
  <c r="FE63" i="22"/>
  <c r="FF63" i="22"/>
  <c r="FG63" i="22"/>
  <c r="FH63" i="22"/>
  <c r="FI63" i="22"/>
  <c r="FJ63" i="22"/>
  <c r="FK63" i="22"/>
  <c r="FL63" i="22"/>
  <c r="FM63" i="22"/>
  <c r="FN63" i="22"/>
  <c r="FO63" i="22"/>
  <c r="FP63" i="22"/>
  <c r="FQ63" i="22"/>
  <c r="FR63" i="22"/>
  <c r="FS63" i="22"/>
  <c r="FT63" i="22"/>
  <c r="FU63" i="22"/>
  <c r="FV63" i="22"/>
  <c r="FW63" i="22"/>
  <c r="FX63" i="22"/>
  <c r="FY63" i="22"/>
  <c r="FZ63" i="22"/>
  <c r="GA63" i="22"/>
  <c r="GB63" i="22"/>
  <c r="GC63" i="22"/>
  <c r="GD63" i="22"/>
  <c r="GE63" i="22"/>
  <c r="GF63" i="22"/>
  <c r="GG63" i="22"/>
  <c r="GH63" i="22"/>
  <c r="GI63" i="22"/>
  <c r="GJ63" i="22"/>
  <c r="GK63" i="22"/>
  <c r="GL63" i="22"/>
  <c r="GM63" i="22"/>
  <c r="GN63" i="22"/>
  <c r="GO63" i="22"/>
  <c r="GP63" i="22"/>
  <c r="GQ63" i="22"/>
  <c r="GR63" i="22"/>
  <c r="GS63" i="22"/>
  <c r="GT63" i="22"/>
  <c r="GU63" i="22"/>
  <c r="GV63" i="22"/>
  <c r="GW63" i="22"/>
  <c r="GX63" i="22"/>
  <c r="GY63" i="22"/>
  <c r="GZ63" i="22"/>
  <c r="HA63" i="22"/>
  <c r="HB63" i="22"/>
  <c r="HC63" i="22"/>
  <c r="HD63" i="22"/>
  <c r="HE63" i="22"/>
  <c r="HF63" i="22"/>
  <c r="HG63" i="22"/>
  <c r="HH63" i="22"/>
  <c r="HI63" i="22"/>
  <c r="HJ63" i="22"/>
  <c r="HK63" i="22"/>
  <c r="HL63" i="22"/>
  <c r="HM63" i="22"/>
  <c r="HN63" i="22"/>
  <c r="HO63" i="22"/>
  <c r="HP63" i="22"/>
  <c r="HQ63" i="22"/>
  <c r="HR63" i="22"/>
  <c r="HS63" i="22"/>
  <c r="HT63" i="22"/>
  <c r="HU63" i="22"/>
  <c r="HV63" i="22"/>
  <c r="HW63" i="22"/>
  <c r="HX63" i="22"/>
  <c r="HY63" i="22"/>
  <c r="HZ63" i="22"/>
  <c r="IA63" i="22"/>
  <c r="IB63" i="22"/>
  <c r="IC63" i="22"/>
  <c r="ID63" i="22"/>
  <c r="IE63" i="22"/>
  <c r="IF63" i="22"/>
  <c r="IG63" i="22"/>
  <c r="IH63" i="22"/>
  <c r="II63" i="22"/>
  <c r="IJ63" i="22"/>
  <c r="IK63" i="22"/>
  <c r="IL63" i="22"/>
  <c r="IM63" i="22"/>
  <c r="IN63" i="22"/>
  <c r="IO63" i="22"/>
  <c r="IP63" i="22"/>
  <c r="IQ63" i="22"/>
  <c r="IR63" i="22"/>
  <c r="IS63" i="22"/>
  <c r="IT63" i="22"/>
  <c r="IU63" i="22"/>
  <c r="IV63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B64" i="22"/>
  <c r="AC64" i="22"/>
  <c r="AD64" i="22"/>
  <c r="AE64" i="22"/>
  <c r="AF64" i="22"/>
  <c r="AG64" i="22"/>
  <c r="AH64" i="22"/>
  <c r="AI64" i="22"/>
  <c r="AJ64" i="22"/>
  <c r="AK64" i="22"/>
  <c r="AL64" i="22"/>
  <c r="AM64" i="22"/>
  <c r="AN64" i="22"/>
  <c r="AO64" i="22"/>
  <c r="AP64" i="22"/>
  <c r="AQ64" i="22"/>
  <c r="AR64" i="22"/>
  <c r="AS64" i="22"/>
  <c r="AT64" i="22"/>
  <c r="AU64" i="22"/>
  <c r="AV64" i="22"/>
  <c r="AW64" i="22"/>
  <c r="AX64" i="22"/>
  <c r="AY64" i="22"/>
  <c r="AZ64" i="22"/>
  <c r="BA64" i="22"/>
  <c r="BB64" i="22"/>
  <c r="BC64" i="22"/>
  <c r="BD64" i="22"/>
  <c r="BE64" i="22"/>
  <c r="BF64" i="22"/>
  <c r="BG64" i="22"/>
  <c r="BH64" i="22"/>
  <c r="BI64" i="22"/>
  <c r="BJ64" i="22"/>
  <c r="BK64" i="22"/>
  <c r="BL64" i="22"/>
  <c r="BM64" i="22"/>
  <c r="BN64" i="22"/>
  <c r="BO64" i="22"/>
  <c r="BP64" i="22"/>
  <c r="BQ64" i="22"/>
  <c r="BR64" i="22"/>
  <c r="BS64" i="22"/>
  <c r="BT64" i="22"/>
  <c r="BU64" i="22"/>
  <c r="BV64" i="22"/>
  <c r="BW64" i="22"/>
  <c r="BX64" i="22"/>
  <c r="BY64" i="22"/>
  <c r="BZ64" i="22"/>
  <c r="CA64" i="22"/>
  <c r="CB64" i="22"/>
  <c r="CC64" i="22"/>
  <c r="CD64" i="22"/>
  <c r="CE64" i="22"/>
  <c r="CF64" i="22"/>
  <c r="CG64" i="22"/>
  <c r="CH64" i="22"/>
  <c r="CI64" i="22"/>
  <c r="CJ64" i="22"/>
  <c r="CK64" i="22"/>
  <c r="CL64" i="22"/>
  <c r="CM64" i="22"/>
  <c r="CN64" i="22"/>
  <c r="CO64" i="22"/>
  <c r="CP64" i="22"/>
  <c r="CQ64" i="22"/>
  <c r="CR64" i="22"/>
  <c r="CS64" i="22"/>
  <c r="CT64" i="22"/>
  <c r="CU64" i="22"/>
  <c r="CV64" i="22"/>
  <c r="CW64" i="22"/>
  <c r="CX64" i="22"/>
  <c r="CY64" i="22"/>
  <c r="CZ64" i="22"/>
  <c r="DA64" i="22"/>
  <c r="DB64" i="22"/>
  <c r="DC64" i="22"/>
  <c r="DD64" i="22"/>
  <c r="DE64" i="22"/>
  <c r="DF64" i="22"/>
  <c r="DG64" i="22"/>
  <c r="DH64" i="22"/>
  <c r="DI64" i="22"/>
  <c r="DJ64" i="22"/>
  <c r="DK64" i="22"/>
  <c r="DL64" i="22"/>
  <c r="DM64" i="22"/>
  <c r="DN64" i="22"/>
  <c r="DO64" i="22"/>
  <c r="DP64" i="22"/>
  <c r="DQ64" i="22"/>
  <c r="DR64" i="22"/>
  <c r="DS64" i="22"/>
  <c r="DT64" i="22"/>
  <c r="DU64" i="22"/>
  <c r="DV64" i="22"/>
  <c r="DW64" i="22"/>
  <c r="DX64" i="22"/>
  <c r="DY64" i="22"/>
  <c r="DZ64" i="22"/>
  <c r="EA64" i="22"/>
  <c r="EB64" i="22"/>
  <c r="EC64" i="22"/>
  <c r="ED64" i="22"/>
  <c r="EE64" i="22"/>
  <c r="EF64" i="22"/>
  <c r="EG64" i="22"/>
  <c r="EH64" i="22"/>
  <c r="EI64" i="22"/>
  <c r="EJ64" i="22"/>
  <c r="EK64" i="22"/>
  <c r="EL64" i="22"/>
  <c r="EM64" i="22"/>
  <c r="EN64" i="22"/>
  <c r="EO64" i="22"/>
  <c r="EP64" i="22"/>
  <c r="EQ64" i="22"/>
  <c r="ER64" i="22"/>
  <c r="ES64" i="22"/>
  <c r="ET64" i="22"/>
  <c r="EU64" i="22"/>
  <c r="EV64" i="22"/>
  <c r="EW64" i="22"/>
  <c r="EX64" i="22"/>
  <c r="EY64" i="22"/>
  <c r="EZ64" i="22"/>
  <c r="FA64" i="22"/>
  <c r="FB64" i="22"/>
  <c r="FC64" i="22"/>
  <c r="FD64" i="22"/>
  <c r="FE64" i="22"/>
  <c r="FF64" i="22"/>
  <c r="FG64" i="22"/>
  <c r="FH64" i="22"/>
  <c r="FI64" i="22"/>
  <c r="FJ64" i="22"/>
  <c r="FK64" i="22"/>
  <c r="FL64" i="22"/>
  <c r="FM64" i="22"/>
  <c r="FN64" i="22"/>
  <c r="FO64" i="22"/>
  <c r="FP64" i="22"/>
  <c r="FQ64" i="22"/>
  <c r="FR64" i="22"/>
  <c r="FS64" i="22"/>
  <c r="FT64" i="22"/>
  <c r="FU64" i="22"/>
  <c r="FV64" i="22"/>
  <c r="FW64" i="22"/>
  <c r="FX64" i="22"/>
  <c r="FY64" i="22"/>
  <c r="FZ64" i="22"/>
  <c r="GA64" i="22"/>
  <c r="GB64" i="22"/>
  <c r="GC64" i="22"/>
  <c r="GD64" i="22"/>
  <c r="GE64" i="22"/>
  <c r="GF64" i="22"/>
  <c r="GG64" i="22"/>
  <c r="GH64" i="22"/>
  <c r="GI64" i="22"/>
  <c r="GJ64" i="22"/>
  <c r="GK64" i="22"/>
  <c r="GL64" i="22"/>
  <c r="GM64" i="22"/>
  <c r="GN64" i="22"/>
  <c r="GO64" i="22"/>
  <c r="GP64" i="22"/>
  <c r="GQ64" i="22"/>
  <c r="GR64" i="22"/>
  <c r="GS64" i="22"/>
  <c r="GT64" i="22"/>
  <c r="GU64" i="22"/>
  <c r="GV64" i="22"/>
  <c r="GW64" i="22"/>
  <c r="GX64" i="22"/>
  <c r="GY64" i="22"/>
  <c r="GZ64" i="22"/>
  <c r="HA64" i="22"/>
  <c r="HB64" i="22"/>
  <c r="HC64" i="22"/>
  <c r="HD64" i="22"/>
  <c r="HE64" i="22"/>
  <c r="HF64" i="22"/>
  <c r="HG64" i="22"/>
  <c r="HH64" i="22"/>
  <c r="HI64" i="22"/>
  <c r="HJ64" i="22"/>
  <c r="HK64" i="22"/>
  <c r="HL64" i="22"/>
  <c r="HM64" i="22"/>
  <c r="HN64" i="22"/>
  <c r="HO64" i="22"/>
  <c r="HP64" i="22"/>
  <c r="HQ64" i="22"/>
  <c r="HR64" i="22"/>
  <c r="HS64" i="22"/>
  <c r="HT64" i="22"/>
  <c r="HU64" i="22"/>
  <c r="HV64" i="22"/>
  <c r="HW64" i="22"/>
  <c r="HX64" i="22"/>
  <c r="HY64" i="22"/>
  <c r="HZ64" i="22"/>
  <c r="IA64" i="22"/>
  <c r="IB64" i="22"/>
  <c r="IC64" i="22"/>
  <c r="ID64" i="22"/>
  <c r="IE64" i="22"/>
  <c r="IF64" i="22"/>
  <c r="IG64" i="22"/>
  <c r="IH64" i="22"/>
  <c r="II64" i="22"/>
  <c r="IJ64" i="22"/>
  <c r="IK64" i="22"/>
  <c r="IL64" i="22"/>
  <c r="IM64" i="22"/>
  <c r="IN64" i="22"/>
  <c r="IO64" i="22"/>
  <c r="IP64" i="22"/>
  <c r="IQ64" i="22"/>
  <c r="IR64" i="22"/>
  <c r="IS64" i="22"/>
  <c r="IT64" i="22"/>
  <c r="IU64" i="22"/>
  <c r="IV64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AF65" i="22"/>
  <c r="AG65" i="22"/>
  <c r="AH65" i="22"/>
  <c r="AI65" i="22"/>
  <c r="AJ65" i="22"/>
  <c r="AK65" i="22"/>
  <c r="AL65" i="22"/>
  <c r="AM65" i="22"/>
  <c r="AN65" i="22"/>
  <c r="AO65" i="22"/>
  <c r="AP65" i="22"/>
  <c r="AQ65" i="22"/>
  <c r="AR65" i="22"/>
  <c r="AS65" i="22"/>
  <c r="AT65" i="22"/>
  <c r="AU65" i="22"/>
  <c r="AV65" i="22"/>
  <c r="AW65" i="22"/>
  <c r="AX65" i="22"/>
  <c r="AY65" i="22"/>
  <c r="AZ65" i="22"/>
  <c r="BA65" i="22"/>
  <c r="BB65" i="22"/>
  <c r="BC65" i="22"/>
  <c r="BD65" i="22"/>
  <c r="BE65" i="22"/>
  <c r="BF65" i="22"/>
  <c r="BG65" i="22"/>
  <c r="BH65" i="22"/>
  <c r="BI65" i="22"/>
  <c r="BJ65" i="22"/>
  <c r="BK65" i="22"/>
  <c r="BL65" i="22"/>
  <c r="BM65" i="22"/>
  <c r="BN65" i="22"/>
  <c r="BO65" i="22"/>
  <c r="BP65" i="22"/>
  <c r="BQ65" i="22"/>
  <c r="BR65" i="22"/>
  <c r="BS65" i="22"/>
  <c r="BT65" i="22"/>
  <c r="BU65" i="22"/>
  <c r="BV65" i="22"/>
  <c r="BW65" i="22"/>
  <c r="BX65" i="22"/>
  <c r="BY65" i="22"/>
  <c r="BZ65" i="22"/>
  <c r="CA65" i="22"/>
  <c r="CB65" i="22"/>
  <c r="CC65" i="22"/>
  <c r="CD65" i="22"/>
  <c r="CE65" i="22"/>
  <c r="CF65" i="22"/>
  <c r="CG65" i="22"/>
  <c r="CH65" i="22"/>
  <c r="CI65" i="22"/>
  <c r="CJ65" i="22"/>
  <c r="CK65" i="22"/>
  <c r="CL65" i="22"/>
  <c r="CM65" i="22"/>
  <c r="CN65" i="22"/>
  <c r="CO65" i="22"/>
  <c r="CP65" i="22"/>
  <c r="CQ65" i="22"/>
  <c r="CR65" i="22"/>
  <c r="CS65" i="22"/>
  <c r="CT65" i="22"/>
  <c r="CU65" i="22"/>
  <c r="CV65" i="22"/>
  <c r="CW65" i="22"/>
  <c r="CX65" i="22"/>
  <c r="CY65" i="22"/>
  <c r="CZ65" i="22"/>
  <c r="DA65" i="22"/>
  <c r="DB65" i="22"/>
  <c r="DC65" i="22"/>
  <c r="DD65" i="22"/>
  <c r="DE65" i="22"/>
  <c r="DF65" i="22"/>
  <c r="DG65" i="22"/>
  <c r="DH65" i="22"/>
  <c r="DI65" i="22"/>
  <c r="DJ65" i="22"/>
  <c r="DK65" i="22"/>
  <c r="DL65" i="22"/>
  <c r="DM65" i="22"/>
  <c r="DN65" i="22"/>
  <c r="DO65" i="22"/>
  <c r="DP65" i="22"/>
  <c r="DQ65" i="22"/>
  <c r="DR65" i="22"/>
  <c r="DS65" i="22"/>
  <c r="DT65" i="22"/>
  <c r="DU65" i="22"/>
  <c r="DV65" i="22"/>
  <c r="DW65" i="22"/>
  <c r="DX65" i="22"/>
  <c r="DY65" i="22"/>
  <c r="DZ65" i="22"/>
  <c r="EA65" i="22"/>
  <c r="EB65" i="22"/>
  <c r="EC65" i="22"/>
  <c r="ED65" i="22"/>
  <c r="EE65" i="22"/>
  <c r="EF65" i="22"/>
  <c r="EG65" i="22"/>
  <c r="EH65" i="22"/>
  <c r="EI65" i="22"/>
  <c r="EJ65" i="22"/>
  <c r="EK65" i="22"/>
  <c r="EL65" i="22"/>
  <c r="EM65" i="22"/>
  <c r="EN65" i="22"/>
  <c r="EO65" i="22"/>
  <c r="EP65" i="22"/>
  <c r="EQ65" i="22"/>
  <c r="ER65" i="22"/>
  <c r="ES65" i="22"/>
  <c r="ET65" i="22"/>
  <c r="EU65" i="22"/>
  <c r="EV65" i="22"/>
  <c r="EW65" i="22"/>
  <c r="EX65" i="22"/>
  <c r="EY65" i="22"/>
  <c r="EZ65" i="22"/>
  <c r="FA65" i="22"/>
  <c r="FB65" i="22"/>
  <c r="FC65" i="22"/>
  <c r="FD65" i="22"/>
  <c r="FE65" i="22"/>
  <c r="FF65" i="22"/>
  <c r="FG65" i="22"/>
  <c r="FH65" i="22"/>
  <c r="FI65" i="22"/>
  <c r="FJ65" i="22"/>
  <c r="FK65" i="22"/>
  <c r="FL65" i="22"/>
  <c r="FM65" i="22"/>
  <c r="FN65" i="22"/>
  <c r="FO65" i="22"/>
  <c r="FP65" i="22"/>
  <c r="FQ65" i="22"/>
  <c r="FR65" i="22"/>
  <c r="FS65" i="22"/>
  <c r="FT65" i="22"/>
  <c r="FU65" i="22"/>
  <c r="FV65" i="22"/>
  <c r="FW65" i="22"/>
  <c r="FX65" i="22"/>
  <c r="FY65" i="22"/>
  <c r="FZ65" i="22"/>
  <c r="GA65" i="22"/>
  <c r="GB65" i="22"/>
  <c r="GC65" i="22"/>
  <c r="GD65" i="22"/>
  <c r="GE65" i="22"/>
  <c r="GF65" i="22"/>
  <c r="GG65" i="22"/>
  <c r="GH65" i="22"/>
  <c r="GI65" i="22"/>
  <c r="GJ65" i="22"/>
  <c r="GK65" i="22"/>
  <c r="GL65" i="22"/>
  <c r="GM65" i="22"/>
  <c r="GN65" i="22"/>
  <c r="GO65" i="22"/>
  <c r="GP65" i="22"/>
  <c r="GQ65" i="22"/>
  <c r="GR65" i="22"/>
  <c r="GS65" i="22"/>
  <c r="GT65" i="22"/>
  <c r="GU65" i="22"/>
  <c r="GV65" i="22"/>
  <c r="GW65" i="22"/>
  <c r="GX65" i="22"/>
  <c r="GY65" i="22"/>
  <c r="GZ65" i="22"/>
  <c r="HA65" i="22"/>
  <c r="HB65" i="22"/>
  <c r="HC65" i="22"/>
  <c r="HD65" i="22"/>
  <c r="HE65" i="22"/>
  <c r="HF65" i="22"/>
  <c r="HG65" i="22"/>
  <c r="HH65" i="22"/>
  <c r="HI65" i="22"/>
  <c r="HJ65" i="22"/>
  <c r="HK65" i="22"/>
  <c r="HL65" i="22"/>
  <c r="HM65" i="22"/>
  <c r="HN65" i="22"/>
  <c r="HO65" i="22"/>
  <c r="HP65" i="22"/>
  <c r="HQ65" i="22"/>
  <c r="HR65" i="22"/>
  <c r="HS65" i="22"/>
  <c r="HT65" i="22"/>
  <c r="HU65" i="22"/>
  <c r="HV65" i="22"/>
  <c r="HW65" i="22"/>
  <c r="HX65" i="22"/>
  <c r="HY65" i="22"/>
  <c r="HZ65" i="22"/>
  <c r="IA65" i="22"/>
  <c r="IB65" i="22"/>
  <c r="IC65" i="22"/>
  <c r="ID65" i="22"/>
  <c r="IE65" i="22"/>
  <c r="IF65" i="22"/>
  <c r="IG65" i="22"/>
  <c r="IH65" i="22"/>
  <c r="II65" i="22"/>
  <c r="IJ65" i="22"/>
  <c r="IK65" i="22"/>
  <c r="IL65" i="22"/>
  <c r="IM65" i="22"/>
  <c r="IN65" i="22"/>
  <c r="IO65" i="22"/>
  <c r="IP65" i="22"/>
  <c r="IQ65" i="22"/>
  <c r="IR65" i="22"/>
  <c r="IS65" i="22"/>
  <c r="IT65" i="22"/>
  <c r="IU65" i="22"/>
  <c r="IV65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AB66" i="22"/>
  <c r="AC66" i="22"/>
  <c r="AD66" i="22"/>
  <c r="AE66" i="22"/>
  <c r="AF66" i="22"/>
  <c r="AG66" i="22"/>
  <c r="AH66" i="22"/>
  <c r="AI66" i="22"/>
  <c r="AJ66" i="22"/>
  <c r="AK66" i="22"/>
  <c r="AL66" i="22"/>
  <c r="AM66" i="22"/>
  <c r="AN66" i="22"/>
  <c r="AO66" i="22"/>
  <c r="AP66" i="22"/>
  <c r="AQ66" i="22"/>
  <c r="AR66" i="22"/>
  <c r="AS66" i="22"/>
  <c r="AT66" i="22"/>
  <c r="AU66" i="22"/>
  <c r="AV66" i="22"/>
  <c r="AW66" i="22"/>
  <c r="AX66" i="22"/>
  <c r="AY66" i="22"/>
  <c r="AZ66" i="22"/>
  <c r="BA66" i="22"/>
  <c r="BB66" i="22"/>
  <c r="BC66" i="22"/>
  <c r="BD66" i="22"/>
  <c r="BE66" i="22"/>
  <c r="BF66" i="22"/>
  <c r="BG66" i="22"/>
  <c r="BH66" i="22"/>
  <c r="BI66" i="22"/>
  <c r="BJ66" i="22"/>
  <c r="BK66" i="22"/>
  <c r="BL66" i="22"/>
  <c r="BM66" i="22"/>
  <c r="BN66" i="22"/>
  <c r="BO66" i="22"/>
  <c r="BP66" i="22"/>
  <c r="BQ66" i="22"/>
  <c r="BR66" i="22"/>
  <c r="BS66" i="22"/>
  <c r="BT66" i="22"/>
  <c r="BU66" i="22"/>
  <c r="BV66" i="22"/>
  <c r="BW66" i="22"/>
  <c r="BX66" i="22"/>
  <c r="BY66" i="22"/>
  <c r="BZ66" i="22"/>
  <c r="CA66" i="22"/>
  <c r="CB66" i="22"/>
  <c r="CC66" i="22"/>
  <c r="CD66" i="22"/>
  <c r="CE66" i="22"/>
  <c r="CF66" i="22"/>
  <c r="CG66" i="22"/>
  <c r="CH66" i="22"/>
  <c r="CI66" i="22"/>
  <c r="CJ66" i="22"/>
  <c r="CK66" i="22"/>
  <c r="CL66" i="22"/>
  <c r="CM66" i="22"/>
  <c r="CN66" i="22"/>
  <c r="CO66" i="22"/>
  <c r="CP66" i="22"/>
  <c r="CQ66" i="22"/>
  <c r="CR66" i="22"/>
  <c r="CS66" i="22"/>
  <c r="CT66" i="22"/>
  <c r="CU66" i="22"/>
  <c r="CV66" i="22"/>
  <c r="CW66" i="22"/>
  <c r="CX66" i="22"/>
  <c r="CY66" i="22"/>
  <c r="CZ66" i="22"/>
  <c r="DA66" i="22"/>
  <c r="DB66" i="22"/>
  <c r="DC66" i="22"/>
  <c r="DD66" i="22"/>
  <c r="DE66" i="22"/>
  <c r="DF66" i="22"/>
  <c r="DG66" i="22"/>
  <c r="DH66" i="22"/>
  <c r="DI66" i="22"/>
  <c r="DJ66" i="22"/>
  <c r="DK66" i="22"/>
  <c r="DL66" i="22"/>
  <c r="DM66" i="22"/>
  <c r="DN66" i="22"/>
  <c r="DO66" i="22"/>
  <c r="DP66" i="22"/>
  <c r="DQ66" i="22"/>
  <c r="DR66" i="22"/>
  <c r="DS66" i="22"/>
  <c r="DT66" i="22"/>
  <c r="DU66" i="22"/>
  <c r="DV66" i="22"/>
  <c r="DW66" i="22"/>
  <c r="DX66" i="22"/>
  <c r="DY66" i="22"/>
  <c r="DZ66" i="22"/>
  <c r="EA66" i="22"/>
  <c r="EB66" i="22"/>
  <c r="EC66" i="22"/>
  <c r="ED66" i="22"/>
  <c r="EE66" i="22"/>
  <c r="EF66" i="22"/>
  <c r="EG66" i="22"/>
  <c r="EH66" i="22"/>
  <c r="EI66" i="22"/>
  <c r="EJ66" i="22"/>
  <c r="EK66" i="22"/>
  <c r="EL66" i="22"/>
  <c r="EM66" i="22"/>
  <c r="EN66" i="22"/>
  <c r="EO66" i="22"/>
  <c r="EP66" i="22"/>
  <c r="EQ66" i="22"/>
  <c r="ER66" i="22"/>
  <c r="ES66" i="22"/>
  <c r="ET66" i="22"/>
  <c r="EU66" i="22"/>
  <c r="EV66" i="22"/>
  <c r="EW66" i="22"/>
  <c r="EX66" i="22"/>
  <c r="EY66" i="22"/>
  <c r="EZ66" i="22"/>
  <c r="FA66" i="22"/>
  <c r="FB66" i="22"/>
  <c r="FC66" i="22"/>
  <c r="FD66" i="22"/>
  <c r="FE66" i="22"/>
  <c r="FF66" i="22"/>
  <c r="FG66" i="22"/>
  <c r="FH66" i="22"/>
  <c r="FI66" i="22"/>
  <c r="FJ66" i="22"/>
  <c r="FK66" i="22"/>
  <c r="FL66" i="22"/>
  <c r="FM66" i="22"/>
  <c r="FN66" i="22"/>
  <c r="FO66" i="22"/>
  <c r="FP66" i="22"/>
  <c r="FQ66" i="22"/>
  <c r="FR66" i="22"/>
  <c r="FS66" i="22"/>
  <c r="FT66" i="22"/>
  <c r="FU66" i="22"/>
  <c r="FV66" i="22"/>
  <c r="FW66" i="22"/>
  <c r="FX66" i="22"/>
  <c r="FY66" i="22"/>
  <c r="FZ66" i="22"/>
  <c r="GA66" i="22"/>
  <c r="GB66" i="22"/>
  <c r="GC66" i="22"/>
  <c r="GD66" i="22"/>
  <c r="GE66" i="22"/>
  <c r="GF66" i="22"/>
  <c r="GG66" i="22"/>
  <c r="GH66" i="22"/>
  <c r="GI66" i="22"/>
  <c r="GJ66" i="22"/>
  <c r="GK66" i="22"/>
  <c r="GL66" i="22"/>
  <c r="GM66" i="22"/>
  <c r="GN66" i="22"/>
  <c r="GO66" i="22"/>
  <c r="GP66" i="22"/>
  <c r="GQ66" i="22"/>
  <c r="GR66" i="22"/>
  <c r="GS66" i="22"/>
  <c r="GT66" i="22"/>
  <c r="GU66" i="22"/>
  <c r="GV66" i="22"/>
  <c r="GW66" i="22"/>
  <c r="GX66" i="22"/>
  <c r="GY66" i="22"/>
  <c r="GZ66" i="22"/>
  <c r="HA66" i="22"/>
  <c r="HB66" i="22"/>
  <c r="HC66" i="22"/>
  <c r="HD66" i="22"/>
  <c r="HE66" i="22"/>
  <c r="HF66" i="22"/>
  <c r="HG66" i="22"/>
  <c r="HH66" i="22"/>
  <c r="HI66" i="22"/>
  <c r="HJ66" i="22"/>
  <c r="HK66" i="22"/>
  <c r="HL66" i="22"/>
  <c r="HM66" i="22"/>
  <c r="HN66" i="22"/>
  <c r="HO66" i="22"/>
  <c r="HP66" i="22"/>
  <c r="HQ66" i="22"/>
  <c r="HR66" i="22"/>
  <c r="HS66" i="22"/>
  <c r="HT66" i="22"/>
  <c r="HU66" i="22"/>
  <c r="HV66" i="22"/>
  <c r="HW66" i="22"/>
  <c r="HX66" i="22"/>
  <c r="HY66" i="22"/>
  <c r="HZ66" i="22"/>
  <c r="IA66" i="22"/>
  <c r="IB66" i="22"/>
  <c r="IC66" i="22"/>
  <c r="ID66" i="22"/>
  <c r="IE66" i="22"/>
  <c r="IF66" i="22"/>
  <c r="IG66" i="22"/>
  <c r="IH66" i="22"/>
  <c r="II66" i="22"/>
  <c r="IJ66" i="22"/>
  <c r="IK66" i="22"/>
  <c r="IL66" i="22"/>
  <c r="IM66" i="22"/>
  <c r="IN66" i="22"/>
  <c r="IO66" i="22"/>
  <c r="IP66" i="22"/>
  <c r="IQ66" i="22"/>
  <c r="IR66" i="22"/>
  <c r="IS66" i="22"/>
  <c r="IT66" i="22"/>
  <c r="IU66" i="22"/>
  <c r="IV66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AB67" i="22"/>
  <c r="AC67" i="22"/>
  <c r="AD67" i="22"/>
  <c r="AE67" i="22"/>
  <c r="AF67" i="22"/>
  <c r="AG67" i="22"/>
  <c r="AH67" i="22"/>
  <c r="AI67" i="22"/>
  <c r="AJ67" i="22"/>
  <c r="AK67" i="22"/>
  <c r="AL67" i="22"/>
  <c r="AM67" i="22"/>
  <c r="AN67" i="22"/>
  <c r="AO67" i="22"/>
  <c r="AP67" i="22"/>
  <c r="AQ67" i="22"/>
  <c r="AR67" i="22"/>
  <c r="AS67" i="22"/>
  <c r="AT67" i="22"/>
  <c r="AU67" i="22"/>
  <c r="AV67" i="22"/>
  <c r="AW67" i="22"/>
  <c r="AX67" i="22"/>
  <c r="AY67" i="22"/>
  <c r="AZ67" i="22"/>
  <c r="BA67" i="22"/>
  <c r="BB67" i="22"/>
  <c r="BC67" i="22"/>
  <c r="BD67" i="22"/>
  <c r="BE67" i="22"/>
  <c r="BF67" i="22"/>
  <c r="BG67" i="22"/>
  <c r="BH67" i="22"/>
  <c r="BI67" i="22"/>
  <c r="BJ67" i="22"/>
  <c r="BK67" i="22"/>
  <c r="BL67" i="22"/>
  <c r="BM67" i="22"/>
  <c r="BN67" i="22"/>
  <c r="BO67" i="22"/>
  <c r="BP67" i="22"/>
  <c r="BQ67" i="22"/>
  <c r="BR67" i="22"/>
  <c r="BS67" i="22"/>
  <c r="BT67" i="22"/>
  <c r="BU67" i="22"/>
  <c r="BV67" i="22"/>
  <c r="BW67" i="22"/>
  <c r="BX67" i="22"/>
  <c r="BY67" i="22"/>
  <c r="BZ67" i="22"/>
  <c r="CA67" i="22"/>
  <c r="CB67" i="22"/>
  <c r="CC67" i="22"/>
  <c r="CD67" i="22"/>
  <c r="CE67" i="22"/>
  <c r="CF67" i="22"/>
  <c r="CG67" i="22"/>
  <c r="CH67" i="22"/>
  <c r="CI67" i="22"/>
  <c r="CJ67" i="22"/>
  <c r="CK67" i="22"/>
  <c r="CL67" i="22"/>
  <c r="CM67" i="22"/>
  <c r="CN67" i="22"/>
  <c r="CO67" i="22"/>
  <c r="CP67" i="22"/>
  <c r="CQ67" i="22"/>
  <c r="CR67" i="22"/>
  <c r="CS67" i="22"/>
  <c r="CT67" i="22"/>
  <c r="CU67" i="22"/>
  <c r="CV67" i="22"/>
  <c r="CW67" i="22"/>
  <c r="CX67" i="22"/>
  <c r="CY67" i="22"/>
  <c r="CZ67" i="22"/>
  <c r="DA67" i="22"/>
  <c r="DB67" i="22"/>
  <c r="DC67" i="22"/>
  <c r="DD67" i="22"/>
  <c r="DE67" i="22"/>
  <c r="DF67" i="22"/>
  <c r="DG67" i="22"/>
  <c r="DH67" i="22"/>
  <c r="DI67" i="22"/>
  <c r="DJ67" i="22"/>
  <c r="DK67" i="22"/>
  <c r="DL67" i="22"/>
  <c r="DM67" i="22"/>
  <c r="DN67" i="22"/>
  <c r="DO67" i="22"/>
  <c r="DP67" i="22"/>
  <c r="DQ67" i="22"/>
  <c r="DR67" i="22"/>
  <c r="DS67" i="22"/>
  <c r="DT67" i="22"/>
  <c r="DU67" i="22"/>
  <c r="DV67" i="22"/>
  <c r="DW67" i="22"/>
  <c r="DX67" i="22"/>
  <c r="DY67" i="22"/>
  <c r="DZ67" i="22"/>
  <c r="EA67" i="22"/>
  <c r="EB67" i="22"/>
  <c r="EC67" i="22"/>
  <c r="ED67" i="22"/>
  <c r="EE67" i="22"/>
  <c r="EF67" i="22"/>
  <c r="EG67" i="22"/>
  <c r="EH67" i="22"/>
  <c r="EI67" i="22"/>
  <c r="EJ67" i="22"/>
  <c r="EK67" i="22"/>
  <c r="EL67" i="22"/>
  <c r="EM67" i="22"/>
  <c r="EN67" i="22"/>
  <c r="EO67" i="22"/>
  <c r="EP67" i="22"/>
  <c r="EQ67" i="22"/>
  <c r="ER67" i="22"/>
  <c r="ES67" i="22"/>
  <c r="ET67" i="22"/>
  <c r="EU67" i="22"/>
  <c r="EV67" i="22"/>
  <c r="EW67" i="22"/>
  <c r="EX67" i="22"/>
  <c r="EY67" i="22"/>
  <c r="EZ67" i="22"/>
  <c r="FA67" i="22"/>
  <c r="FB67" i="22"/>
  <c r="FC67" i="22"/>
  <c r="FD67" i="22"/>
  <c r="FE67" i="22"/>
  <c r="FF67" i="22"/>
  <c r="FG67" i="22"/>
  <c r="FH67" i="22"/>
  <c r="FI67" i="22"/>
  <c r="FJ67" i="22"/>
  <c r="FK67" i="22"/>
  <c r="FL67" i="22"/>
  <c r="FM67" i="22"/>
  <c r="FN67" i="22"/>
  <c r="FO67" i="22"/>
  <c r="FP67" i="22"/>
  <c r="FQ67" i="22"/>
  <c r="FR67" i="22"/>
  <c r="FS67" i="22"/>
  <c r="FT67" i="22"/>
  <c r="FU67" i="22"/>
  <c r="FV67" i="22"/>
  <c r="FW67" i="22"/>
  <c r="FX67" i="22"/>
  <c r="FY67" i="22"/>
  <c r="FZ67" i="22"/>
  <c r="GA67" i="22"/>
  <c r="GB67" i="22"/>
  <c r="GC67" i="22"/>
  <c r="GD67" i="22"/>
  <c r="GE67" i="22"/>
  <c r="GF67" i="22"/>
  <c r="GG67" i="22"/>
  <c r="GH67" i="22"/>
  <c r="GI67" i="22"/>
  <c r="GJ67" i="22"/>
  <c r="GK67" i="22"/>
  <c r="GL67" i="22"/>
  <c r="GM67" i="22"/>
  <c r="GN67" i="22"/>
  <c r="GO67" i="22"/>
  <c r="GP67" i="22"/>
  <c r="GQ67" i="22"/>
  <c r="GR67" i="22"/>
  <c r="GS67" i="22"/>
  <c r="GT67" i="22"/>
  <c r="GU67" i="22"/>
  <c r="GV67" i="22"/>
  <c r="GW67" i="22"/>
  <c r="GX67" i="22"/>
  <c r="GY67" i="22"/>
  <c r="GZ67" i="22"/>
  <c r="HA67" i="22"/>
  <c r="HB67" i="22"/>
  <c r="HC67" i="22"/>
  <c r="HD67" i="22"/>
  <c r="HE67" i="22"/>
  <c r="HF67" i="22"/>
  <c r="HG67" i="22"/>
  <c r="HH67" i="22"/>
  <c r="HI67" i="22"/>
  <c r="HJ67" i="22"/>
  <c r="HK67" i="22"/>
  <c r="HL67" i="22"/>
  <c r="HM67" i="22"/>
  <c r="HN67" i="22"/>
  <c r="HO67" i="22"/>
  <c r="HP67" i="22"/>
  <c r="HQ67" i="22"/>
  <c r="HR67" i="22"/>
  <c r="HS67" i="22"/>
  <c r="HT67" i="22"/>
  <c r="HU67" i="22"/>
  <c r="HV67" i="22"/>
  <c r="HW67" i="22"/>
  <c r="HX67" i="22"/>
  <c r="HY67" i="22"/>
  <c r="HZ67" i="22"/>
  <c r="IA67" i="22"/>
  <c r="IB67" i="22"/>
  <c r="IC67" i="22"/>
  <c r="ID67" i="22"/>
  <c r="IE67" i="22"/>
  <c r="IF67" i="22"/>
  <c r="IG67" i="22"/>
  <c r="IH67" i="22"/>
  <c r="II67" i="22"/>
  <c r="IJ67" i="22"/>
  <c r="IK67" i="22"/>
  <c r="IL67" i="22"/>
  <c r="IM67" i="22"/>
  <c r="IN67" i="22"/>
  <c r="IO67" i="22"/>
  <c r="IP67" i="22"/>
  <c r="IQ67" i="22"/>
  <c r="IR67" i="22"/>
  <c r="IS67" i="22"/>
  <c r="IT67" i="22"/>
  <c r="IU67" i="22"/>
  <c r="IV67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B68" i="22"/>
  <c r="AC68" i="22"/>
  <c r="AD68" i="22"/>
  <c r="AE68" i="22"/>
  <c r="AF68" i="22"/>
  <c r="AG68" i="22"/>
  <c r="AH68" i="22"/>
  <c r="AI68" i="22"/>
  <c r="AJ68" i="22"/>
  <c r="AK68" i="22"/>
  <c r="AL68" i="22"/>
  <c r="AM68" i="22"/>
  <c r="AN68" i="22"/>
  <c r="AO68" i="22"/>
  <c r="AP68" i="22"/>
  <c r="AQ68" i="22"/>
  <c r="AR68" i="22"/>
  <c r="AS68" i="22"/>
  <c r="AT68" i="22"/>
  <c r="AU68" i="22"/>
  <c r="AV68" i="22"/>
  <c r="AW68" i="22"/>
  <c r="AX68" i="22"/>
  <c r="AY68" i="22"/>
  <c r="AZ68" i="22"/>
  <c r="BA68" i="22"/>
  <c r="BB68" i="22"/>
  <c r="BC68" i="22"/>
  <c r="BD68" i="22"/>
  <c r="BE68" i="22"/>
  <c r="BF68" i="22"/>
  <c r="BG68" i="22"/>
  <c r="BH68" i="22"/>
  <c r="BI68" i="22"/>
  <c r="BJ68" i="22"/>
  <c r="BK68" i="22"/>
  <c r="BL68" i="22"/>
  <c r="BM68" i="22"/>
  <c r="BN68" i="22"/>
  <c r="BO68" i="22"/>
  <c r="BP68" i="22"/>
  <c r="BQ68" i="22"/>
  <c r="BR68" i="22"/>
  <c r="BS68" i="22"/>
  <c r="BT68" i="22"/>
  <c r="BU68" i="22"/>
  <c r="BV68" i="22"/>
  <c r="BW68" i="22"/>
  <c r="BX68" i="22"/>
  <c r="BY68" i="22"/>
  <c r="BZ68" i="22"/>
  <c r="CA68" i="22"/>
  <c r="CB68" i="22"/>
  <c r="CC68" i="22"/>
  <c r="CD68" i="22"/>
  <c r="CE68" i="22"/>
  <c r="CF68" i="22"/>
  <c r="CG68" i="22"/>
  <c r="CH68" i="22"/>
  <c r="CI68" i="22"/>
  <c r="CJ68" i="22"/>
  <c r="CK68" i="22"/>
  <c r="CL68" i="22"/>
  <c r="CM68" i="22"/>
  <c r="CN68" i="22"/>
  <c r="CO68" i="22"/>
  <c r="CP68" i="22"/>
  <c r="CQ68" i="22"/>
  <c r="CR68" i="22"/>
  <c r="CS68" i="22"/>
  <c r="CT68" i="22"/>
  <c r="CU68" i="22"/>
  <c r="CV68" i="22"/>
  <c r="CW68" i="22"/>
  <c r="CX68" i="22"/>
  <c r="CY68" i="22"/>
  <c r="CZ68" i="22"/>
  <c r="DA68" i="22"/>
  <c r="DB68" i="22"/>
  <c r="DC68" i="22"/>
  <c r="DD68" i="22"/>
  <c r="DE68" i="22"/>
  <c r="DF68" i="22"/>
  <c r="DG68" i="22"/>
  <c r="DH68" i="22"/>
  <c r="DI68" i="22"/>
  <c r="DJ68" i="22"/>
  <c r="DK68" i="22"/>
  <c r="DL68" i="22"/>
  <c r="DM68" i="22"/>
  <c r="DN68" i="22"/>
  <c r="DO68" i="22"/>
  <c r="DP68" i="22"/>
  <c r="DQ68" i="22"/>
  <c r="DR68" i="22"/>
  <c r="DS68" i="22"/>
  <c r="DT68" i="22"/>
  <c r="DU68" i="22"/>
  <c r="DV68" i="22"/>
  <c r="DW68" i="22"/>
  <c r="DX68" i="22"/>
  <c r="DY68" i="22"/>
  <c r="DZ68" i="22"/>
  <c r="EA68" i="22"/>
  <c r="EB68" i="22"/>
  <c r="EC68" i="22"/>
  <c r="ED68" i="22"/>
  <c r="EE68" i="22"/>
  <c r="EF68" i="22"/>
  <c r="EG68" i="22"/>
  <c r="EH68" i="22"/>
  <c r="EI68" i="22"/>
  <c r="EJ68" i="22"/>
  <c r="EK68" i="22"/>
  <c r="EL68" i="22"/>
  <c r="EM68" i="22"/>
  <c r="EN68" i="22"/>
  <c r="EO68" i="22"/>
  <c r="EP68" i="22"/>
  <c r="EQ68" i="22"/>
  <c r="ER68" i="22"/>
  <c r="ES68" i="22"/>
  <c r="ET68" i="22"/>
  <c r="EU68" i="22"/>
  <c r="EV68" i="22"/>
  <c r="EW68" i="22"/>
  <c r="EX68" i="22"/>
  <c r="EY68" i="22"/>
  <c r="EZ68" i="22"/>
  <c r="FA68" i="22"/>
  <c r="FB68" i="22"/>
  <c r="FC68" i="22"/>
  <c r="FD68" i="22"/>
  <c r="FE68" i="22"/>
  <c r="FF68" i="22"/>
  <c r="FG68" i="22"/>
  <c r="FH68" i="22"/>
  <c r="FI68" i="22"/>
  <c r="FJ68" i="22"/>
  <c r="FK68" i="22"/>
  <c r="FL68" i="22"/>
  <c r="FM68" i="22"/>
  <c r="FN68" i="22"/>
  <c r="FO68" i="22"/>
  <c r="FP68" i="22"/>
  <c r="FQ68" i="22"/>
  <c r="FR68" i="22"/>
  <c r="FS68" i="22"/>
  <c r="FT68" i="22"/>
  <c r="FU68" i="22"/>
  <c r="FV68" i="22"/>
  <c r="FW68" i="22"/>
  <c r="FX68" i="22"/>
  <c r="FY68" i="22"/>
  <c r="FZ68" i="22"/>
  <c r="GA68" i="22"/>
  <c r="GB68" i="22"/>
  <c r="GC68" i="22"/>
  <c r="GD68" i="22"/>
  <c r="GE68" i="22"/>
  <c r="GF68" i="22"/>
  <c r="GG68" i="22"/>
  <c r="GH68" i="22"/>
  <c r="GI68" i="22"/>
  <c r="GJ68" i="22"/>
  <c r="GK68" i="22"/>
  <c r="GL68" i="22"/>
  <c r="GM68" i="22"/>
  <c r="GN68" i="22"/>
  <c r="GO68" i="22"/>
  <c r="GP68" i="22"/>
  <c r="GQ68" i="22"/>
  <c r="GR68" i="22"/>
  <c r="GS68" i="22"/>
  <c r="GT68" i="22"/>
  <c r="GU68" i="22"/>
  <c r="GV68" i="22"/>
  <c r="GW68" i="22"/>
  <c r="GX68" i="22"/>
  <c r="GY68" i="22"/>
  <c r="GZ68" i="22"/>
  <c r="HA68" i="22"/>
  <c r="HB68" i="22"/>
  <c r="HC68" i="22"/>
  <c r="HD68" i="22"/>
  <c r="HE68" i="22"/>
  <c r="HF68" i="22"/>
  <c r="HG68" i="22"/>
  <c r="HH68" i="22"/>
  <c r="HI68" i="22"/>
  <c r="HJ68" i="22"/>
  <c r="HK68" i="22"/>
  <c r="HL68" i="22"/>
  <c r="HM68" i="22"/>
  <c r="HN68" i="22"/>
  <c r="HO68" i="22"/>
  <c r="HP68" i="22"/>
  <c r="HQ68" i="22"/>
  <c r="HR68" i="22"/>
  <c r="HS68" i="22"/>
  <c r="HT68" i="22"/>
  <c r="HU68" i="22"/>
  <c r="HV68" i="22"/>
  <c r="HW68" i="22"/>
  <c r="HX68" i="22"/>
  <c r="HY68" i="22"/>
  <c r="HZ68" i="22"/>
  <c r="IA68" i="22"/>
  <c r="IB68" i="22"/>
  <c r="IC68" i="22"/>
  <c r="ID68" i="22"/>
  <c r="IE68" i="22"/>
  <c r="IF68" i="22"/>
  <c r="IG68" i="22"/>
  <c r="IH68" i="22"/>
  <c r="II68" i="22"/>
  <c r="IJ68" i="22"/>
  <c r="IK68" i="22"/>
  <c r="IL68" i="22"/>
  <c r="IM68" i="22"/>
  <c r="IN68" i="22"/>
  <c r="IO68" i="22"/>
  <c r="IP68" i="22"/>
  <c r="IQ68" i="22"/>
  <c r="IR68" i="22"/>
  <c r="IS68" i="22"/>
  <c r="IT68" i="22"/>
  <c r="IU68" i="22"/>
  <c r="IV68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B69" i="22"/>
  <c r="AC69" i="22"/>
  <c r="AD69" i="22"/>
  <c r="AE69" i="22"/>
  <c r="AF69" i="22"/>
  <c r="AG69" i="22"/>
  <c r="AH69" i="22"/>
  <c r="AI69" i="22"/>
  <c r="AJ69" i="22"/>
  <c r="AK69" i="22"/>
  <c r="AL69" i="22"/>
  <c r="AM69" i="22"/>
  <c r="AN69" i="22"/>
  <c r="AO69" i="22"/>
  <c r="AP69" i="22"/>
  <c r="AQ69" i="22"/>
  <c r="AR69" i="22"/>
  <c r="AS69" i="22"/>
  <c r="AT69" i="22"/>
  <c r="AU69" i="22"/>
  <c r="AV69" i="22"/>
  <c r="AW69" i="22"/>
  <c r="AX69" i="22"/>
  <c r="AY69" i="22"/>
  <c r="AZ69" i="22"/>
  <c r="BA69" i="22"/>
  <c r="BB69" i="22"/>
  <c r="BC69" i="22"/>
  <c r="BD69" i="22"/>
  <c r="BE69" i="22"/>
  <c r="BF69" i="22"/>
  <c r="BG69" i="22"/>
  <c r="BH69" i="22"/>
  <c r="BI69" i="22"/>
  <c r="BJ69" i="22"/>
  <c r="BK69" i="22"/>
  <c r="BL69" i="22"/>
  <c r="BM69" i="22"/>
  <c r="BN69" i="22"/>
  <c r="BO69" i="22"/>
  <c r="BP69" i="22"/>
  <c r="BQ69" i="22"/>
  <c r="BR69" i="22"/>
  <c r="BS69" i="22"/>
  <c r="BT69" i="22"/>
  <c r="BU69" i="22"/>
  <c r="BV69" i="22"/>
  <c r="BW69" i="22"/>
  <c r="BX69" i="22"/>
  <c r="BY69" i="22"/>
  <c r="BZ69" i="22"/>
  <c r="CA69" i="22"/>
  <c r="CB69" i="22"/>
  <c r="CC69" i="22"/>
  <c r="CD69" i="22"/>
  <c r="CE69" i="22"/>
  <c r="CF69" i="22"/>
  <c r="CG69" i="22"/>
  <c r="CH69" i="22"/>
  <c r="CI69" i="22"/>
  <c r="CJ69" i="22"/>
  <c r="CK69" i="22"/>
  <c r="CL69" i="22"/>
  <c r="CM69" i="22"/>
  <c r="CN69" i="22"/>
  <c r="CO69" i="22"/>
  <c r="CP69" i="22"/>
  <c r="CQ69" i="22"/>
  <c r="CR69" i="22"/>
  <c r="CS69" i="22"/>
  <c r="CT69" i="22"/>
  <c r="CU69" i="22"/>
  <c r="CV69" i="22"/>
  <c r="CW69" i="22"/>
  <c r="CX69" i="22"/>
  <c r="CY69" i="22"/>
  <c r="CZ69" i="22"/>
  <c r="DA69" i="22"/>
  <c r="DB69" i="22"/>
  <c r="DC69" i="22"/>
  <c r="DD69" i="22"/>
  <c r="DE69" i="22"/>
  <c r="DF69" i="22"/>
  <c r="DG69" i="22"/>
  <c r="DH69" i="22"/>
  <c r="DI69" i="22"/>
  <c r="DJ69" i="22"/>
  <c r="DK69" i="22"/>
  <c r="DL69" i="22"/>
  <c r="DM69" i="22"/>
  <c r="DN69" i="22"/>
  <c r="DO69" i="22"/>
  <c r="DP69" i="22"/>
  <c r="DQ69" i="22"/>
  <c r="DR69" i="22"/>
  <c r="DS69" i="22"/>
  <c r="DT69" i="22"/>
  <c r="DU69" i="22"/>
  <c r="DV69" i="22"/>
  <c r="DW69" i="22"/>
  <c r="DX69" i="22"/>
  <c r="DY69" i="22"/>
  <c r="DZ69" i="22"/>
  <c r="EA69" i="22"/>
  <c r="EB69" i="22"/>
  <c r="EC69" i="22"/>
  <c r="ED69" i="22"/>
  <c r="EE69" i="22"/>
  <c r="EF69" i="22"/>
  <c r="EG69" i="22"/>
  <c r="EH69" i="22"/>
  <c r="EI69" i="22"/>
  <c r="EJ69" i="22"/>
  <c r="EK69" i="22"/>
  <c r="EL69" i="22"/>
  <c r="EM69" i="22"/>
  <c r="EN69" i="22"/>
  <c r="EO69" i="22"/>
  <c r="EP69" i="22"/>
  <c r="EQ69" i="22"/>
  <c r="ER69" i="22"/>
  <c r="ES69" i="22"/>
  <c r="ET69" i="22"/>
  <c r="EU69" i="22"/>
  <c r="EV69" i="22"/>
  <c r="EW69" i="22"/>
  <c r="EX69" i="22"/>
  <c r="EY69" i="22"/>
  <c r="EZ69" i="22"/>
  <c r="FA69" i="22"/>
  <c r="FB69" i="22"/>
  <c r="FC69" i="22"/>
  <c r="FD69" i="22"/>
  <c r="FE69" i="22"/>
  <c r="FF69" i="22"/>
  <c r="FG69" i="22"/>
  <c r="FH69" i="22"/>
  <c r="FI69" i="22"/>
  <c r="FJ69" i="22"/>
  <c r="FK69" i="22"/>
  <c r="FL69" i="22"/>
  <c r="FM69" i="22"/>
  <c r="FN69" i="22"/>
  <c r="FO69" i="22"/>
  <c r="FP69" i="22"/>
  <c r="FQ69" i="22"/>
  <c r="FR69" i="22"/>
  <c r="FS69" i="22"/>
  <c r="FT69" i="22"/>
  <c r="FU69" i="22"/>
  <c r="FV69" i="22"/>
  <c r="FW69" i="22"/>
  <c r="FX69" i="22"/>
  <c r="FY69" i="22"/>
  <c r="FZ69" i="22"/>
  <c r="GA69" i="22"/>
  <c r="GB69" i="22"/>
  <c r="GC69" i="22"/>
  <c r="GD69" i="22"/>
  <c r="GE69" i="22"/>
  <c r="GF69" i="22"/>
  <c r="GG69" i="22"/>
  <c r="GH69" i="22"/>
  <c r="GI69" i="22"/>
  <c r="GJ69" i="22"/>
  <c r="GK69" i="22"/>
  <c r="GL69" i="22"/>
  <c r="GM69" i="22"/>
  <c r="GN69" i="22"/>
  <c r="GO69" i="22"/>
  <c r="GP69" i="22"/>
  <c r="GQ69" i="22"/>
  <c r="GR69" i="22"/>
  <c r="GS69" i="22"/>
  <c r="GT69" i="22"/>
  <c r="GU69" i="22"/>
  <c r="GV69" i="22"/>
  <c r="GW69" i="22"/>
  <c r="GX69" i="22"/>
  <c r="GY69" i="22"/>
  <c r="GZ69" i="22"/>
  <c r="HA69" i="22"/>
  <c r="HB69" i="22"/>
  <c r="HC69" i="22"/>
  <c r="HD69" i="22"/>
  <c r="HE69" i="22"/>
  <c r="HF69" i="22"/>
  <c r="HG69" i="22"/>
  <c r="HH69" i="22"/>
  <c r="HI69" i="22"/>
  <c r="HJ69" i="22"/>
  <c r="HK69" i="22"/>
  <c r="HL69" i="22"/>
  <c r="HM69" i="22"/>
  <c r="HN69" i="22"/>
  <c r="HO69" i="22"/>
  <c r="HP69" i="22"/>
  <c r="HQ69" i="22"/>
  <c r="HR69" i="22"/>
  <c r="HS69" i="22"/>
  <c r="HT69" i="22"/>
  <c r="HU69" i="22"/>
  <c r="HV69" i="22"/>
  <c r="HW69" i="22"/>
  <c r="HX69" i="22"/>
  <c r="HY69" i="22"/>
  <c r="HZ69" i="22"/>
  <c r="IA69" i="22"/>
  <c r="IB69" i="22"/>
  <c r="IC69" i="22"/>
  <c r="ID69" i="22"/>
  <c r="IE69" i="22"/>
  <c r="IF69" i="22"/>
  <c r="IG69" i="22"/>
  <c r="IH69" i="22"/>
  <c r="II69" i="22"/>
  <c r="IJ69" i="22"/>
  <c r="IK69" i="22"/>
  <c r="IL69" i="22"/>
  <c r="IM69" i="22"/>
  <c r="IN69" i="22"/>
  <c r="IO69" i="22"/>
  <c r="IP69" i="22"/>
  <c r="IQ69" i="22"/>
  <c r="IR69" i="22"/>
  <c r="IS69" i="22"/>
  <c r="IT69" i="22"/>
  <c r="IU69" i="22"/>
  <c r="IV69" i="22"/>
  <c r="G70" i="22"/>
  <c r="H70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U70" i="22"/>
  <c r="V70" i="22"/>
  <c r="W70" i="22"/>
  <c r="X70" i="22"/>
  <c r="Y70" i="22"/>
  <c r="Z70" i="22"/>
  <c r="AA70" i="22"/>
  <c r="AB70" i="22"/>
  <c r="AC70" i="22"/>
  <c r="AD70" i="22"/>
  <c r="AE70" i="22"/>
  <c r="AF70" i="22"/>
  <c r="AG70" i="22"/>
  <c r="AH70" i="22"/>
  <c r="AI70" i="22"/>
  <c r="AJ70" i="22"/>
  <c r="AK70" i="22"/>
  <c r="AL70" i="22"/>
  <c r="AM70" i="22"/>
  <c r="AN70" i="22"/>
  <c r="AO70" i="22"/>
  <c r="AP70" i="22"/>
  <c r="AQ70" i="22"/>
  <c r="AR70" i="22"/>
  <c r="AS70" i="22"/>
  <c r="AT70" i="22"/>
  <c r="AU70" i="22"/>
  <c r="AV70" i="22"/>
  <c r="AW70" i="22"/>
  <c r="AX70" i="22"/>
  <c r="AY70" i="22"/>
  <c r="AZ70" i="22"/>
  <c r="BA70" i="22"/>
  <c r="BB70" i="22"/>
  <c r="BC70" i="22"/>
  <c r="BD70" i="22"/>
  <c r="BE70" i="22"/>
  <c r="BF70" i="22"/>
  <c r="BG70" i="22"/>
  <c r="BH70" i="22"/>
  <c r="BI70" i="22"/>
  <c r="BJ70" i="22"/>
  <c r="BK70" i="22"/>
  <c r="BL70" i="22"/>
  <c r="BM70" i="22"/>
  <c r="BN70" i="22"/>
  <c r="BO70" i="22"/>
  <c r="BP70" i="22"/>
  <c r="BQ70" i="22"/>
  <c r="BR70" i="22"/>
  <c r="BS70" i="22"/>
  <c r="BT70" i="22"/>
  <c r="BU70" i="22"/>
  <c r="BV70" i="22"/>
  <c r="BW70" i="22"/>
  <c r="BX70" i="22"/>
  <c r="BY70" i="22"/>
  <c r="BZ70" i="22"/>
  <c r="CA70" i="22"/>
  <c r="CB70" i="22"/>
  <c r="CC70" i="22"/>
  <c r="CD70" i="22"/>
  <c r="CE70" i="22"/>
  <c r="CF70" i="22"/>
  <c r="CG70" i="22"/>
  <c r="CH70" i="22"/>
  <c r="CI70" i="22"/>
  <c r="CJ70" i="22"/>
  <c r="CK70" i="22"/>
  <c r="CL70" i="22"/>
  <c r="CM70" i="22"/>
  <c r="CN70" i="22"/>
  <c r="CO70" i="22"/>
  <c r="CP70" i="22"/>
  <c r="CQ70" i="22"/>
  <c r="CR70" i="22"/>
  <c r="CS70" i="22"/>
  <c r="CT70" i="22"/>
  <c r="CU70" i="22"/>
  <c r="CV70" i="22"/>
  <c r="CW70" i="22"/>
  <c r="CX70" i="22"/>
  <c r="CY70" i="22"/>
  <c r="CZ70" i="22"/>
  <c r="DA70" i="22"/>
  <c r="DB70" i="22"/>
  <c r="DC70" i="22"/>
  <c r="DD70" i="22"/>
  <c r="DE70" i="22"/>
  <c r="DF70" i="22"/>
  <c r="DG70" i="22"/>
  <c r="DH70" i="22"/>
  <c r="DI70" i="22"/>
  <c r="DJ70" i="22"/>
  <c r="DK70" i="22"/>
  <c r="DL70" i="22"/>
  <c r="DM70" i="22"/>
  <c r="DN70" i="22"/>
  <c r="DO70" i="22"/>
  <c r="DP70" i="22"/>
  <c r="DQ70" i="22"/>
  <c r="DR70" i="22"/>
  <c r="DS70" i="22"/>
  <c r="DT70" i="22"/>
  <c r="DU70" i="22"/>
  <c r="DV70" i="22"/>
  <c r="DW70" i="22"/>
  <c r="DX70" i="22"/>
  <c r="DY70" i="22"/>
  <c r="DZ70" i="22"/>
  <c r="EA70" i="22"/>
  <c r="EB70" i="22"/>
  <c r="EC70" i="22"/>
  <c r="ED70" i="22"/>
  <c r="EE70" i="22"/>
  <c r="EF70" i="22"/>
  <c r="EG70" i="22"/>
  <c r="EH70" i="22"/>
  <c r="EI70" i="22"/>
  <c r="EJ70" i="22"/>
  <c r="EK70" i="22"/>
  <c r="EL70" i="22"/>
  <c r="EM70" i="22"/>
  <c r="EN70" i="22"/>
  <c r="EO70" i="22"/>
  <c r="EP70" i="22"/>
  <c r="EQ70" i="22"/>
  <c r="ER70" i="22"/>
  <c r="ES70" i="22"/>
  <c r="ET70" i="22"/>
  <c r="EU70" i="22"/>
  <c r="EV70" i="22"/>
  <c r="EW70" i="22"/>
  <c r="EX70" i="22"/>
  <c r="EY70" i="22"/>
  <c r="EZ70" i="22"/>
  <c r="FA70" i="22"/>
  <c r="FB70" i="22"/>
  <c r="FC70" i="22"/>
  <c r="FD70" i="22"/>
  <c r="FE70" i="22"/>
  <c r="FF70" i="22"/>
  <c r="FG70" i="22"/>
  <c r="FH70" i="22"/>
  <c r="FI70" i="22"/>
  <c r="FJ70" i="22"/>
  <c r="FK70" i="22"/>
  <c r="FL70" i="22"/>
  <c r="FM70" i="22"/>
  <c r="FN70" i="22"/>
  <c r="FO70" i="22"/>
  <c r="FP70" i="22"/>
  <c r="FQ70" i="22"/>
  <c r="FR70" i="22"/>
  <c r="FS70" i="22"/>
  <c r="FT70" i="22"/>
  <c r="FU70" i="22"/>
  <c r="FV70" i="22"/>
  <c r="FW70" i="22"/>
  <c r="FX70" i="22"/>
  <c r="FY70" i="22"/>
  <c r="FZ70" i="22"/>
  <c r="GA70" i="22"/>
  <c r="GB70" i="22"/>
  <c r="GC70" i="22"/>
  <c r="GD70" i="22"/>
  <c r="GE70" i="22"/>
  <c r="GF70" i="22"/>
  <c r="GG70" i="22"/>
  <c r="GH70" i="22"/>
  <c r="GI70" i="22"/>
  <c r="GJ70" i="22"/>
  <c r="GK70" i="22"/>
  <c r="GL70" i="22"/>
  <c r="GM70" i="22"/>
  <c r="GN70" i="22"/>
  <c r="GO70" i="22"/>
  <c r="GP70" i="22"/>
  <c r="GQ70" i="22"/>
  <c r="GR70" i="22"/>
  <c r="GS70" i="22"/>
  <c r="GT70" i="22"/>
  <c r="GU70" i="22"/>
  <c r="GV70" i="22"/>
  <c r="GW70" i="22"/>
  <c r="GX70" i="22"/>
  <c r="GY70" i="22"/>
  <c r="GZ70" i="22"/>
  <c r="HA70" i="22"/>
  <c r="HB70" i="22"/>
  <c r="HC70" i="22"/>
  <c r="HD70" i="22"/>
  <c r="HE70" i="22"/>
  <c r="HF70" i="22"/>
  <c r="HG70" i="22"/>
  <c r="HH70" i="22"/>
  <c r="HI70" i="22"/>
  <c r="HJ70" i="22"/>
  <c r="HK70" i="22"/>
  <c r="HL70" i="22"/>
  <c r="HM70" i="22"/>
  <c r="HN70" i="22"/>
  <c r="HO70" i="22"/>
  <c r="HP70" i="22"/>
  <c r="HQ70" i="22"/>
  <c r="HR70" i="22"/>
  <c r="HS70" i="22"/>
  <c r="HT70" i="22"/>
  <c r="HU70" i="22"/>
  <c r="HV70" i="22"/>
  <c r="HW70" i="22"/>
  <c r="HX70" i="22"/>
  <c r="HY70" i="22"/>
  <c r="HZ70" i="22"/>
  <c r="IA70" i="22"/>
  <c r="IB70" i="22"/>
  <c r="IC70" i="22"/>
  <c r="ID70" i="22"/>
  <c r="IE70" i="22"/>
  <c r="IF70" i="22"/>
  <c r="IG70" i="22"/>
  <c r="IH70" i="22"/>
  <c r="II70" i="22"/>
  <c r="IJ70" i="22"/>
  <c r="IK70" i="22"/>
  <c r="IL70" i="22"/>
  <c r="IM70" i="22"/>
  <c r="IN70" i="22"/>
  <c r="IO70" i="22"/>
  <c r="IP70" i="22"/>
  <c r="IQ70" i="22"/>
  <c r="IR70" i="22"/>
  <c r="IS70" i="22"/>
  <c r="IT70" i="22"/>
  <c r="IU70" i="22"/>
  <c r="IV70" i="22"/>
  <c r="G71" i="22"/>
  <c r="H71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U71" i="22"/>
  <c r="V71" i="22"/>
  <c r="W71" i="22"/>
  <c r="X71" i="22"/>
  <c r="Y71" i="22"/>
  <c r="Z71" i="22"/>
  <c r="AA71" i="22"/>
  <c r="AB71" i="22"/>
  <c r="AC71" i="22"/>
  <c r="AD71" i="22"/>
  <c r="AE71" i="22"/>
  <c r="AF71" i="22"/>
  <c r="AG71" i="22"/>
  <c r="AH71" i="22"/>
  <c r="AI71" i="22"/>
  <c r="AJ71" i="22"/>
  <c r="AK71" i="22"/>
  <c r="AL71" i="22"/>
  <c r="AM71" i="22"/>
  <c r="AN71" i="22"/>
  <c r="AO71" i="22"/>
  <c r="AP71" i="22"/>
  <c r="AQ71" i="22"/>
  <c r="AR71" i="22"/>
  <c r="AS71" i="22"/>
  <c r="AT71" i="22"/>
  <c r="AU71" i="22"/>
  <c r="AV71" i="22"/>
  <c r="AW71" i="22"/>
  <c r="AX71" i="22"/>
  <c r="AY71" i="22"/>
  <c r="AZ71" i="22"/>
  <c r="BA71" i="22"/>
  <c r="BB71" i="22"/>
  <c r="BC71" i="22"/>
  <c r="BD71" i="22"/>
  <c r="BE71" i="22"/>
  <c r="BF71" i="22"/>
  <c r="BG71" i="22"/>
  <c r="BH71" i="22"/>
  <c r="BI71" i="22"/>
  <c r="BJ71" i="22"/>
  <c r="BK71" i="22"/>
  <c r="BL71" i="22"/>
  <c r="BM71" i="22"/>
  <c r="BN71" i="22"/>
  <c r="BO71" i="22"/>
  <c r="BP71" i="22"/>
  <c r="BQ71" i="22"/>
  <c r="BR71" i="22"/>
  <c r="BS71" i="22"/>
  <c r="BT71" i="22"/>
  <c r="BU71" i="22"/>
  <c r="BV71" i="22"/>
  <c r="BW71" i="22"/>
  <c r="BX71" i="22"/>
  <c r="BY71" i="22"/>
  <c r="BZ71" i="22"/>
  <c r="CA71" i="22"/>
  <c r="CB71" i="22"/>
  <c r="CC71" i="22"/>
  <c r="CD71" i="22"/>
  <c r="CE71" i="22"/>
  <c r="CF71" i="22"/>
  <c r="CG71" i="22"/>
  <c r="CH71" i="22"/>
  <c r="CI71" i="22"/>
  <c r="CJ71" i="22"/>
  <c r="CK71" i="22"/>
  <c r="CL71" i="22"/>
  <c r="CM71" i="22"/>
  <c r="CN71" i="22"/>
  <c r="CO71" i="22"/>
  <c r="CP71" i="22"/>
  <c r="CQ71" i="22"/>
  <c r="CR71" i="22"/>
  <c r="CS71" i="22"/>
  <c r="CT71" i="22"/>
  <c r="CU71" i="22"/>
  <c r="CV71" i="22"/>
  <c r="CW71" i="22"/>
  <c r="CX71" i="22"/>
  <c r="CY71" i="22"/>
  <c r="CZ71" i="22"/>
  <c r="DA71" i="22"/>
  <c r="DB71" i="22"/>
  <c r="DC71" i="22"/>
  <c r="DD71" i="22"/>
  <c r="DE71" i="22"/>
  <c r="DF71" i="22"/>
  <c r="DG71" i="22"/>
  <c r="DH71" i="22"/>
  <c r="DI71" i="22"/>
  <c r="DJ71" i="22"/>
  <c r="DK71" i="22"/>
  <c r="DL71" i="22"/>
  <c r="DM71" i="22"/>
  <c r="DN71" i="22"/>
  <c r="DO71" i="22"/>
  <c r="DP71" i="22"/>
  <c r="DQ71" i="22"/>
  <c r="DR71" i="22"/>
  <c r="DS71" i="22"/>
  <c r="DT71" i="22"/>
  <c r="DU71" i="22"/>
  <c r="DV71" i="22"/>
  <c r="DW71" i="22"/>
  <c r="DX71" i="22"/>
  <c r="DY71" i="22"/>
  <c r="DZ71" i="22"/>
  <c r="EA71" i="22"/>
  <c r="EB71" i="22"/>
  <c r="EC71" i="22"/>
  <c r="ED71" i="22"/>
  <c r="EE71" i="22"/>
  <c r="EF71" i="22"/>
  <c r="EG71" i="22"/>
  <c r="EH71" i="22"/>
  <c r="EI71" i="22"/>
  <c r="EJ71" i="22"/>
  <c r="EK71" i="22"/>
  <c r="EL71" i="22"/>
  <c r="EM71" i="22"/>
  <c r="EN71" i="22"/>
  <c r="EO71" i="22"/>
  <c r="EP71" i="22"/>
  <c r="EQ71" i="22"/>
  <c r="ER71" i="22"/>
  <c r="ES71" i="22"/>
  <c r="ET71" i="22"/>
  <c r="EU71" i="22"/>
  <c r="EV71" i="22"/>
  <c r="EW71" i="22"/>
  <c r="EX71" i="22"/>
  <c r="EY71" i="22"/>
  <c r="EZ71" i="22"/>
  <c r="FA71" i="22"/>
  <c r="FB71" i="22"/>
  <c r="FC71" i="22"/>
  <c r="FD71" i="22"/>
  <c r="FE71" i="22"/>
  <c r="FF71" i="22"/>
  <c r="FG71" i="22"/>
  <c r="FH71" i="22"/>
  <c r="FI71" i="22"/>
  <c r="FJ71" i="22"/>
  <c r="FK71" i="22"/>
  <c r="FL71" i="22"/>
  <c r="FM71" i="22"/>
  <c r="FN71" i="22"/>
  <c r="FO71" i="22"/>
  <c r="FP71" i="22"/>
  <c r="FQ71" i="22"/>
  <c r="FR71" i="22"/>
  <c r="FS71" i="22"/>
  <c r="FT71" i="22"/>
  <c r="FU71" i="22"/>
  <c r="FV71" i="22"/>
  <c r="FW71" i="22"/>
  <c r="FX71" i="22"/>
  <c r="FY71" i="22"/>
  <c r="FZ71" i="22"/>
  <c r="GA71" i="22"/>
  <c r="GB71" i="22"/>
  <c r="GC71" i="22"/>
  <c r="GD71" i="22"/>
  <c r="GE71" i="22"/>
  <c r="GF71" i="22"/>
  <c r="GG71" i="22"/>
  <c r="GH71" i="22"/>
  <c r="GI71" i="22"/>
  <c r="GJ71" i="22"/>
  <c r="GK71" i="22"/>
  <c r="GL71" i="22"/>
  <c r="GM71" i="22"/>
  <c r="GN71" i="22"/>
  <c r="GO71" i="22"/>
  <c r="GP71" i="22"/>
  <c r="GQ71" i="22"/>
  <c r="GR71" i="22"/>
  <c r="GS71" i="22"/>
  <c r="GT71" i="22"/>
  <c r="GU71" i="22"/>
  <c r="GV71" i="22"/>
  <c r="GW71" i="22"/>
  <c r="GX71" i="22"/>
  <c r="GY71" i="22"/>
  <c r="GZ71" i="22"/>
  <c r="HA71" i="22"/>
  <c r="HB71" i="22"/>
  <c r="HC71" i="22"/>
  <c r="HD71" i="22"/>
  <c r="HE71" i="22"/>
  <c r="HF71" i="22"/>
  <c r="HG71" i="22"/>
  <c r="HH71" i="22"/>
  <c r="HI71" i="22"/>
  <c r="HJ71" i="22"/>
  <c r="HK71" i="22"/>
  <c r="HL71" i="22"/>
  <c r="HM71" i="22"/>
  <c r="HN71" i="22"/>
  <c r="HO71" i="22"/>
  <c r="HP71" i="22"/>
  <c r="HQ71" i="22"/>
  <c r="HR71" i="22"/>
  <c r="HS71" i="22"/>
  <c r="HT71" i="22"/>
  <c r="HU71" i="22"/>
  <c r="HV71" i="22"/>
  <c r="HW71" i="22"/>
  <c r="HX71" i="22"/>
  <c r="HY71" i="22"/>
  <c r="HZ71" i="22"/>
  <c r="IA71" i="22"/>
  <c r="IB71" i="22"/>
  <c r="IC71" i="22"/>
  <c r="ID71" i="22"/>
  <c r="IE71" i="22"/>
  <c r="IF71" i="22"/>
  <c r="IG71" i="22"/>
  <c r="IH71" i="22"/>
  <c r="II71" i="22"/>
  <c r="IJ71" i="22"/>
  <c r="IK71" i="22"/>
  <c r="IL71" i="22"/>
  <c r="IM71" i="22"/>
  <c r="IN71" i="22"/>
  <c r="IO71" i="22"/>
  <c r="IP71" i="22"/>
  <c r="IQ71" i="22"/>
  <c r="IR71" i="22"/>
  <c r="IS71" i="22"/>
  <c r="IT71" i="22"/>
  <c r="IU71" i="22"/>
  <c r="IV71" i="22"/>
  <c r="G72" i="22"/>
  <c r="H72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U72" i="22"/>
  <c r="V72" i="22"/>
  <c r="W72" i="22"/>
  <c r="X72" i="22"/>
  <c r="Y72" i="22"/>
  <c r="Z72" i="22"/>
  <c r="AA72" i="22"/>
  <c r="AB72" i="22"/>
  <c r="AC72" i="22"/>
  <c r="AD72" i="22"/>
  <c r="AE72" i="22"/>
  <c r="AF72" i="22"/>
  <c r="AG72" i="22"/>
  <c r="AH72" i="22"/>
  <c r="AI72" i="22"/>
  <c r="AJ72" i="22"/>
  <c r="AK72" i="22"/>
  <c r="AL72" i="22"/>
  <c r="AM72" i="22"/>
  <c r="AN72" i="22"/>
  <c r="AO72" i="22"/>
  <c r="AP72" i="22"/>
  <c r="AQ72" i="22"/>
  <c r="AR72" i="22"/>
  <c r="AS72" i="22"/>
  <c r="AT72" i="22"/>
  <c r="AU72" i="22"/>
  <c r="AV72" i="22"/>
  <c r="AW72" i="22"/>
  <c r="AX72" i="22"/>
  <c r="AY72" i="22"/>
  <c r="AZ72" i="22"/>
  <c r="BA72" i="22"/>
  <c r="BB72" i="22"/>
  <c r="BC72" i="22"/>
  <c r="BD72" i="22"/>
  <c r="BE72" i="22"/>
  <c r="BF72" i="22"/>
  <c r="BG72" i="22"/>
  <c r="BH72" i="22"/>
  <c r="BI72" i="22"/>
  <c r="BJ72" i="22"/>
  <c r="BK72" i="22"/>
  <c r="BL72" i="22"/>
  <c r="BM72" i="22"/>
  <c r="BN72" i="22"/>
  <c r="BO72" i="22"/>
  <c r="BP72" i="22"/>
  <c r="BQ72" i="22"/>
  <c r="BR72" i="22"/>
  <c r="BS72" i="22"/>
  <c r="BT72" i="22"/>
  <c r="BU72" i="22"/>
  <c r="BV72" i="22"/>
  <c r="BW72" i="22"/>
  <c r="BX72" i="22"/>
  <c r="BY72" i="22"/>
  <c r="BZ72" i="22"/>
  <c r="CA72" i="22"/>
  <c r="CB72" i="22"/>
  <c r="CC72" i="22"/>
  <c r="CD72" i="22"/>
  <c r="CE72" i="22"/>
  <c r="CF72" i="22"/>
  <c r="CG72" i="22"/>
  <c r="CH72" i="22"/>
  <c r="CI72" i="22"/>
  <c r="CJ72" i="22"/>
  <c r="CK72" i="22"/>
  <c r="CL72" i="22"/>
  <c r="CM72" i="22"/>
  <c r="CN72" i="22"/>
  <c r="CO72" i="22"/>
  <c r="CP72" i="22"/>
  <c r="CQ72" i="22"/>
  <c r="CR72" i="22"/>
  <c r="CS72" i="22"/>
  <c r="CT72" i="22"/>
  <c r="CU72" i="22"/>
  <c r="CV72" i="22"/>
  <c r="CW72" i="22"/>
  <c r="CX72" i="22"/>
  <c r="CY72" i="22"/>
  <c r="CZ72" i="22"/>
  <c r="DA72" i="22"/>
  <c r="DB72" i="22"/>
  <c r="DC72" i="22"/>
  <c r="DD72" i="22"/>
  <c r="DE72" i="22"/>
  <c r="DF72" i="22"/>
  <c r="DG72" i="22"/>
  <c r="DH72" i="22"/>
  <c r="DI72" i="22"/>
  <c r="DJ72" i="22"/>
  <c r="DK72" i="22"/>
  <c r="DL72" i="22"/>
  <c r="DM72" i="22"/>
  <c r="DN72" i="22"/>
  <c r="DO72" i="22"/>
  <c r="DP72" i="22"/>
  <c r="DQ72" i="22"/>
  <c r="DR72" i="22"/>
  <c r="DS72" i="22"/>
  <c r="DT72" i="22"/>
  <c r="DU72" i="22"/>
  <c r="DV72" i="22"/>
  <c r="DW72" i="22"/>
  <c r="DX72" i="22"/>
  <c r="DY72" i="22"/>
  <c r="DZ72" i="22"/>
  <c r="EA72" i="22"/>
  <c r="EB72" i="22"/>
  <c r="EC72" i="22"/>
  <c r="ED72" i="22"/>
  <c r="EE72" i="22"/>
  <c r="EF72" i="22"/>
  <c r="EG72" i="22"/>
  <c r="EH72" i="22"/>
  <c r="EI72" i="22"/>
  <c r="EJ72" i="22"/>
  <c r="EK72" i="22"/>
  <c r="EL72" i="22"/>
  <c r="EM72" i="22"/>
  <c r="EN72" i="22"/>
  <c r="EO72" i="22"/>
  <c r="EP72" i="22"/>
  <c r="EQ72" i="22"/>
  <c r="ER72" i="22"/>
  <c r="ES72" i="22"/>
  <c r="ET72" i="22"/>
  <c r="EU72" i="22"/>
  <c r="EV72" i="22"/>
  <c r="EW72" i="22"/>
  <c r="EX72" i="22"/>
  <c r="EY72" i="22"/>
  <c r="EZ72" i="22"/>
  <c r="FA72" i="22"/>
  <c r="FB72" i="22"/>
  <c r="FC72" i="22"/>
  <c r="FD72" i="22"/>
  <c r="FE72" i="22"/>
  <c r="FF72" i="22"/>
  <c r="FG72" i="22"/>
  <c r="FH72" i="22"/>
  <c r="FI72" i="22"/>
  <c r="FJ72" i="22"/>
  <c r="FK72" i="22"/>
  <c r="FL72" i="22"/>
  <c r="FM72" i="22"/>
  <c r="FN72" i="22"/>
  <c r="FO72" i="22"/>
  <c r="FP72" i="22"/>
  <c r="FQ72" i="22"/>
  <c r="FR72" i="22"/>
  <c r="FS72" i="22"/>
  <c r="FT72" i="22"/>
  <c r="FU72" i="22"/>
  <c r="FV72" i="22"/>
  <c r="FW72" i="22"/>
  <c r="FX72" i="22"/>
  <c r="FY72" i="22"/>
  <c r="FZ72" i="22"/>
  <c r="GA72" i="22"/>
  <c r="GB72" i="22"/>
  <c r="GC72" i="22"/>
  <c r="GD72" i="22"/>
  <c r="GE72" i="22"/>
  <c r="GF72" i="22"/>
  <c r="GG72" i="22"/>
  <c r="GH72" i="22"/>
  <c r="GI72" i="22"/>
  <c r="GJ72" i="22"/>
  <c r="GK72" i="22"/>
  <c r="GL72" i="22"/>
  <c r="GM72" i="22"/>
  <c r="GN72" i="22"/>
  <c r="GO72" i="22"/>
  <c r="GP72" i="22"/>
  <c r="GQ72" i="22"/>
  <c r="GR72" i="22"/>
  <c r="GS72" i="22"/>
  <c r="GT72" i="22"/>
  <c r="GU72" i="22"/>
  <c r="GV72" i="22"/>
  <c r="GW72" i="22"/>
  <c r="GX72" i="22"/>
  <c r="GY72" i="22"/>
  <c r="GZ72" i="22"/>
  <c r="HA72" i="22"/>
  <c r="HB72" i="22"/>
  <c r="HC72" i="22"/>
  <c r="HD72" i="22"/>
  <c r="HE72" i="22"/>
  <c r="HF72" i="22"/>
  <c r="HG72" i="22"/>
  <c r="HH72" i="22"/>
  <c r="HI72" i="22"/>
  <c r="HJ72" i="22"/>
  <c r="HK72" i="22"/>
  <c r="HL72" i="22"/>
  <c r="HM72" i="22"/>
  <c r="HN72" i="22"/>
  <c r="HO72" i="22"/>
  <c r="HP72" i="22"/>
  <c r="HQ72" i="22"/>
  <c r="HR72" i="22"/>
  <c r="HS72" i="22"/>
  <c r="HT72" i="22"/>
  <c r="HU72" i="22"/>
  <c r="HV72" i="22"/>
  <c r="HW72" i="22"/>
  <c r="HX72" i="22"/>
  <c r="HY72" i="22"/>
  <c r="HZ72" i="22"/>
  <c r="IA72" i="22"/>
  <c r="IB72" i="22"/>
  <c r="IC72" i="22"/>
  <c r="ID72" i="22"/>
  <c r="IE72" i="22"/>
  <c r="IF72" i="22"/>
  <c r="IG72" i="22"/>
  <c r="IH72" i="22"/>
  <c r="II72" i="22"/>
  <c r="IJ72" i="22"/>
  <c r="IK72" i="22"/>
  <c r="IL72" i="22"/>
  <c r="IM72" i="22"/>
  <c r="IN72" i="22"/>
  <c r="IO72" i="22"/>
  <c r="IP72" i="22"/>
  <c r="IQ72" i="22"/>
  <c r="IR72" i="22"/>
  <c r="IS72" i="22"/>
  <c r="IT72" i="22"/>
  <c r="IU72" i="22"/>
  <c r="IV72" i="22"/>
  <c r="G73" i="22"/>
  <c r="H73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U73" i="22"/>
  <c r="V73" i="22"/>
  <c r="W73" i="22"/>
  <c r="X73" i="22"/>
  <c r="Y73" i="22"/>
  <c r="Z73" i="22"/>
  <c r="AA73" i="22"/>
  <c r="AB73" i="22"/>
  <c r="AC73" i="22"/>
  <c r="AD73" i="22"/>
  <c r="AE73" i="22"/>
  <c r="AF73" i="22"/>
  <c r="AG73" i="22"/>
  <c r="AH73" i="22"/>
  <c r="AI73" i="22"/>
  <c r="AJ73" i="22"/>
  <c r="AK73" i="22"/>
  <c r="AL73" i="22"/>
  <c r="AM73" i="22"/>
  <c r="AN73" i="22"/>
  <c r="AO73" i="22"/>
  <c r="AP73" i="22"/>
  <c r="AQ73" i="22"/>
  <c r="AR73" i="22"/>
  <c r="AS73" i="22"/>
  <c r="AT73" i="22"/>
  <c r="AU73" i="22"/>
  <c r="AV73" i="22"/>
  <c r="AW73" i="22"/>
  <c r="AX73" i="22"/>
  <c r="AY73" i="22"/>
  <c r="AZ73" i="22"/>
  <c r="BA73" i="22"/>
  <c r="BB73" i="22"/>
  <c r="BC73" i="22"/>
  <c r="BD73" i="22"/>
  <c r="BE73" i="22"/>
  <c r="BF73" i="22"/>
  <c r="BG73" i="22"/>
  <c r="BH73" i="22"/>
  <c r="BI73" i="22"/>
  <c r="BJ73" i="22"/>
  <c r="BK73" i="22"/>
  <c r="BL73" i="22"/>
  <c r="BM73" i="22"/>
  <c r="BN73" i="22"/>
  <c r="BO73" i="22"/>
  <c r="BP73" i="22"/>
  <c r="BQ73" i="22"/>
  <c r="BR73" i="22"/>
  <c r="BS73" i="22"/>
  <c r="BT73" i="22"/>
  <c r="BU73" i="22"/>
  <c r="BV73" i="22"/>
  <c r="BW73" i="22"/>
  <c r="BX73" i="22"/>
  <c r="BY73" i="22"/>
  <c r="BZ73" i="22"/>
  <c r="CA73" i="22"/>
  <c r="CB73" i="22"/>
  <c r="CC73" i="22"/>
  <c r="CD73" i="22"/>
  <c r="CE73" i="22"/>
  <c r="CF73" i="22"/>
  <c r="CG73" i="22"/>
  <c r="CH73" i="22"/>
  <c r="CI73" i="22"/>
  <c r="CJ73" i="22"/>
  <c r="CK73" i="22"/>
  <c r="CL73" i="22"/>
  <c r="CM73" i="22"/>
  <c r="CN73" i="22"/>
  <c r="CO73" i="22"/>
  <c r="CP73" i="22"/>
  <c r="CQ73" i="22"/>
  <c r="CR73" i="22"/>
  <c r="CS73" i="22"/>
  <c r="CT73" i="22"/>
  <c r="CU73" i="22"/>
  <c r="CV73" i="22"/>
  <c r="CW73" i="22"/>
  <c r="CX73" i="22"/>
  <c r="CY73" i="22"/>
  <c r="CZ73" i="22"/>
  <c r="DA73" i="22"/>
  <c r="DB73" i="22"/>
  <c r="DC73" i="22"/>
  <c r="DD73" i="22"/>
  <c r="DE73" i="22"/>
  <c r="DF73" i="22"/>
  <c r="DG73" i="22"/>
  <c r="DH73" i="22"/>
  <c r="DI73" i="22"/>
  <c r="DJ73" i="22"/>
  <c r="DK73" i="22"/>
  <c r="DL73" i="22"/>
  <c r="DM73" i="22"/>
  <c r="DN73" i="22"/>
  <c r="DO73" i="22"/>
  <c r="DP73" i="22"/>
  <c r="DQ73" i="22"/>
  <c r="DR73" i="22"/>
  <c r="DS73" i="22"/>
  <c r="DT73" i="22"/>
  <c r="DU73" i="22"/>
  <c r="DV73" i="22"/>
  <c r="DW73" i="22"/>
  <c r="DX73" i="22"/>
  <c r="DY73" i="22"/>
  <c r="DZ73" i="22"/>
  <c r="EA73" i="22"/>
  <c r="EB73" i="22"/>
  <c r="EC73" i="22"/>
  <c r="ED73" i="22"/>
  <c r="EE73" i="22"/>
  <c r="EF73" i="22"/>
  <c r="EG73" i="22"/>
  <c r="EH73" i="22"/>
  <c r="EI73" i="22"/>
  <c r="EJ73" i="22"/>
  <c r="EK73" i="22"/>
  <c r="EL73" i="22"/>
  <c r="EM73" i="22"/>
  <c r="EN73" i="22"/>
  <c r="EO73" i="22"/>
  <c r="EP73" i="22"/>
  <c r="EQ73" i="22"/>
  <c r="ER73" i="22"/>
  <c r="ES73" i="22"/>
  <c r="ET73" i="22"/>
  <c r="EU73" i="22"/>
  <c r="EV73" i="22"/>
  <c r="EW73" i="22"/>
  <c r="EX73" i="22"/>
  <c r="EY73" i="22"/>
  <c r="EZ73" i="22"/>
  <c r="FA73" i="22"/>
  <c r="FB73" i="22"/>
  <c r="FC73" i="22"/>
  <c r="FD73" i="22"/>
  <c r="FE73" i="22"/>
  <c r="FF73" i="22"/>
  <c r="FG73" i="22"/>
  <c r="FH73" i="22"/>
  <c r="FI73" i="22"/>
  <c r="FJ73" i="22"/>
  <c r="FK73" i="22"/>
  <c r="FL73" i="22"/>
  <c r="FM73" i="22"/>
  <c r="FN73" i="22"/>
  <c r="FO73" i="22"/>
  <c r="FP73" i="22"/>
  <c r="FQ73" i="22"/>
  <c r="FR73" i="22"/>
  <c r="FS73" i="22"/>
  <c r="FT73" i="22"/>
  <c r="FU73" i="22"/>
  <c r="FV73" i="22"/>
  <c r="FW73" i="22"/>
  <c r="FX73" i="22"/>
  <c r="FY73" i="22"/>
  <c r="FZ73" i="22"/>
  <c r="GA73" i="22"/>
  <c r="GB73" i="22"/>
  <c r="GC73" i="22"/>
  <c r="GD73" i="22"/>
  <c r="GE73" i="22"/>
  <c r="GF73" i="22"/>
  <c r="GG73" i="22"/>
  <c r="GH73" i="22"/>
  <c r="GI73" i="22"/>
  <c r="GJ73" i="22"/>
  <c r="GK73" i="22"/>
  <c r="GL73" i="22"/>
  <c r="GM73" i="22"/>
  <c r="GN73" i="22"/>
  <c r="GO73" i="22"/>
  <c r="GP73" i="22"/>
  <c r="GQ73" i="22"/>
  <c r="GR73" i="22"/>
  <c r="GS73" i="22"/>
  <c r="GT73" i="22"/>
  <c r="GU73" i="22"/>
  <c r="GV73" i="22"/>
  <c r="GW73" i="22"/>
  <c r="GX73" i="22"/>
  <c r="GY73" i="22"/>
  <c r="GZ73" i="22"/>
  <c r="HA73" i="22"/>
  <c r="HB73" i="22"/>
  <c r="HC73" i="22"/>
  <c r="HD73" i="22"/>
  <c r="HE73" i="22"/>
  <c r="HF73" i="22"/>
  <c r="HG73" i="22"/>
  <c r="HH73" i="22"/>
  <c r="HI73" i="22"/>
  <c r="HJ73" i="22"/>
  <c r="HK73" i="22"/>
  <c r="HL73" i="22"/>
  <c r="HM73" i="22"/>
  <c r="HN73" i="22"/>
  <c r="HO73" i="22"/>
  <c r="HP73" i="22"/>
  <c r="HQ73" i="22"/>
  <c r="HR73" i="22"/>
  <c r="HS73" i="22"/>
  <c r="HT73" i="22"/>
  <c r="HU73" i="22"/>
  <c r="HV73" i="22"/>
  <c r="HW73" i="22"/>
  <c r="HX73" i="22"/>
  <c r="HY73" i="22"/>
  <c r="HZ73" i="22"/>
  <c r="IA73" i="22"/>
  <c r="IB73" i="22"/>
  <c r="IC73" i="22"/>
  <c r="ID73" i="22"/>
  <c r="IE73" i="22"/>
  <c r="IF73" i="22"/>
  <c r="IG73" i="22"/>
  <c r="IH73" i="22"/>
  <c r="II73" i="22"/>
  <c r="IJ73" i="22"/>
  <c r="IK73" i="22"/>
  <c r="IL73" i="22"/>
  <c r="IM73" i="22"/>
  <c r="IN73" i="22"/>
  <c r="IO73" i="22"/>
  <c r="IP73" i="22"/>
  <c r="IQ73" i="22"/>
  <c r="IR73" i="22"/>
  <c r="IS73" i="22"/>
  <c r="IT73" i="22"/>
  <c r="IU73" i="22"/>
  <c r="IV73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U74" i="22"/>
  <c r="V74" i="22"/>
  <c r="W74" i="22"/>
  <c r="X74" i="22"/>
  <c r="Y74" i="22"/>
  <c r="Z74" i="22"/>
  <c r="AA74" i="22"/>
  <c r="AB74" i="22"/>
  <c r="AC74" i="22"/>
  <c r="AD74" i="22"/>
  <c r="AE74" i="22"/>
  <c r="AF74" i="22"/>
  <c r="AG74" i="22"/>
  <c r="AH74" i="22"/>
  <c r="AI74" i="22"/>
  <c r="AJ74" i="22"/>
  <c r="AK74" i="22"/>
  <c r="AL74" i="22"/>
  <c r="AM74" i="22"/>
  <c r="AN74" i="22"/>
  <c r="AO74" i="22"/>
  <c r="AP74" i="22"/>
  <c r="AQ74" i="22"/>
  <c r="AR74" i="22"/>
  <c r="AS74" i="22"/>
  <c r="AT74" i="22"/>
  <c r="AU74" i="22"/>
  <c r="AV74" i="22"/>
  <c r="AW74" i="22"/>
  <c r="AX74" i="22"/>
  <c r="AY74" i="22"/>
  <c r="AZ74" i="22"/>
  <c r="BA74" i="22"/>
  <c r="BB74" i="22"/>
  <c r="BC74" i="22"/>
  <c r="BD74" i="22"/>
  <c r="BE74" i="22"/>
  <c r="BF74" i="22"/>
  <c r="BG74" i="22"/>
  <c r="BH74" i="22"/>
  <c r="BI74" i="22"/>
  <c r="BJ74" i="22"/>
  <c r="BK74" i="22"/>
  <c r="BL74" i="22"/>
  <c r="BM74" i="22"/>
  <c r="BN74" i="22"/>
  <c r="BO74" i="22"/>
  <c r="BP74" i="22"/>
  <c r="BQ74" i="22"/>
  <c r="BR74" i="22"/>
  <c r="BS74" i="22"/>
  <c r="BT74" i="22"/>
  <c r="BU74" i="22"/>
  <c r="BV74" i="22"/>
  <c r="BW74" i="22"/>
  <c r="BX74" i="22"/>
  <c r="BY74" i="22"/>
  <c r="BZ74" i="22"/>
  <c r="CA74" i="22"/>
  <c r="CB74" i="22"/>
  <c r="CC74" i="22"/>
  <c r="CD74" i="22"/>
  <c r="CE74" i="22"/>
  <c r="CF74" i="22"/>
  <c r="CG74" i="22"/>
  <c r="CH74" i="22"/>
  <c r="CI74" i="22"/>
  <c r="CJ74" i="22"/>
  <c r="CK74" i="22"/>
  <c r="CL74" i="22"/>
  <c r="CM74" i="22"/>
  <c r="CN74" i="22"/>
  <c r="CO74" i="22"/>
  <c r="CP74" i="22"/>
  <c r="CQ74" i="22"/>
  <c r="CR74" i="22"/>
  <c r="CS74" i="22"/>
  <c r="CT74" i="22"/>
  <c r="CU74" i="22"/>
  <c r="CV74" i="22"/>
  <c r="CW74" i="22"/>
  <c r="CX74" i="22"/>
  <c r="CY74" i="22"/>
  <c r="CZ74" i="22"/>
  <c r="DA74" i="22"/>
  <c r="DB74" i="22"/>
  <c r="DC74" i="22"/>
  <c r="DD74" i="22"/>
  <c r="DE74" i="22"/>
  <c r="DF74" i="22"/>
  <c r="DG74" i="22"/>
  <c r="DH74" i="22"/>
  <c r="DI74" i="22"/>
  <c r="DJ74" i="22"/>
  <c r="DK74" i="22"/>
  <c r="DL74" i="22"/>
  <c r="DM74" i="22"/>
  <c r="DN74" i="22"/>
  <c r="DO74" i="22"/>
  <c r="DP74" i="22"/>
  <c r="DQ74" i="22"/>
  <c r="DR74" i="22"/>
  <c r="DS74" i="22"/>
  <c r="DT74" i="22"/>
  <c r="DU74" i="22"/>
  <c r="DV74" i="22"/>
  <c r="DW74" i="22"/>
  <c r="DX74" i="22"/>
  <c r="DY74" i="22"/>
  <c r="DZ74" i="22"/>
  <c r="EA74" i="22"/>
  <c r="EB74" i="22"/>
  <c r="EC74" i="22"/>
  <c r="ED74" i="22"/>
  <c r="EE74" i="22"/>
  <c r="EF74" i="22"/>
  <c r="EG74" i="22"/>
  <c r="EH74" i="22"/>
  <c r="EI74" i="22"/>
  <c r="EJ74" i="22"/>
  <c r="EK74" i="22"/>
  <c r="EL74" i="22"/>
  <c r="EM74" i="22"/>
  <c r="EN74" i="22"/>
  <c r="EO74" i="22"/>
  <c r="EP74" i="22"/>
  <c r="EQ74" i="22"/>
  <c r="ER74" i="22"/>
  <c r="ES74" i="22"/>
  <c r="ET74" i="22"/>
  <c r="EU74" i="22"/>
  <c r="EV74" i="22"/>
  <c r="EW74" i="22"/>
  <c r="EX74" i="22"/>
  <c r="EY74" i="22"/>
  <c r="EZ74" i="22"/>
  <c r="FA74" i="22"/>
  <c r="FB74" i="22"/>
  <c r="FC74" i="22"/>
  <c r="FD74" i="22"/>
  <c r="FE74" i="22"/>
  <c r="FF74" i="22"/>
  <c r="FG74" i="22"/>
  <c r="FH74" i="22"/>
  <c r="FI74" i="22"/>
  <c r="FJ74" i="22"/>
  <c r="FK74" i="22"/>
  <c r="FL74" i="22"/>
  <c r="FM74" i="22"/>
  <c r="FN74" i="22"/>
  <c r="FO74" i="22"/>
  <c r="FP74" i="22"/>
  <c r="FQ74" i="22"/>
  <c r="FR74" i="22"/>
  <c r="FS74" i="22"/>
  <c r="FT74" i="22"/>
  <c r="FU74" i="22"/>
  <c r="FV74" i="22"/>
  <c r="FW74" i="22"/>
  <c r="FX74" i="22"/>
  <c r="FY74" i="22"/>
  <c r="FZ74" i="22"/>
  <c r="GA74" i="22"/>
  <c r="GB74" i="22"/>
  <c r="GC74" i="22"/>
  <c r="GD74" i="22"/>
  <c r="GE74" i="22"/>
  <c r="GF74" i="22"/>
  <c r="GG74" i="22"/>
  <c r="GH74" i="22"/>
  <c r="GI74" i="22"/>
  <c r="GJ74" i="22"/>
  <c r="GK74" i="22"/>
  <c r="GL74" i="22"/>
  <c r="GM74" i="22"/>
  <c r="GN74" i="22"/>
  <c r="GO74" i="22"/>
  <c r="GP74" i="22"/>
  <c r="GQ74" i="22"/>
  <c r="GR74" i="22"/>
  <c r="GS74" i="22"/>
  <c r="GT74" i="22"/>
  <c r="GU74" i="22"/>
  <c r="GV74" i="22"/>
  <c r="GW74" i="22"/>
  <c r="GX74" i="22"/>
  <c r="GY74" i="22"/>
  <c r="GZ74" i="22"/>
  <c r="HA74" i="22"/>
  <c r="HB74" i="22"/>
  <c r="HC74" i="22"/>
  <c r="HD74" i="22"/>
  <c r="HE74" i="22"/>
  <c r="HF74" i="22"/>
  <c r="HG74" i="22"/>
  <c r="HH74" i="22"/>
  <c r="HI74" i="22"/>
  <c r="HJ74" i="22"/>
  <c r="HK74" i="22"/>
  <c r="HL74" i="22"/>
  <c r="HM74" i="22"/>
  <c r="HN74" i="22"/>
  <c r="HO74" i="22"/>
  <c r="HP74" i="22"/>
  <c r="HQ74" i="22"/>
  <c r="HR74" i="22"/>
  <c r="HS74" i="22"/>
  <c r="HT74" i="22"/>
  <c r="HU74" i="22"/>
  <c r="HV74" i="22"/>
  <c r="HW74" i="22"/>
  <c r="HX74" i="22"/>
  <c r="HY74" i="22"/>
  <c r="HZ74" i="22"/>
  <c r="IA74" i="22"/>
  <c r="IB74" i="22"/>
  <c r="IC74" i="22"/>
  <c r="ID74" i="22"/>
  <c r="IE74" i="22"/>
  <c r="IF74" i="22"/>
  <c r="IG74" i="22"/>
  <c r="IH74" i="22"/>
  <c r="II74" i="22"/>
  <c r="IJ74" i="22"/>
  <c r="IK74" i="22"/>
  <c r="IL74" i="22"/>
  <c r="IM74" i="22"/>
  <c r="IN74" i="22"/>
  <c r="IO74" i="22"/>
  <c r="IO146" i="22" s="1"/>
  <c r="IP74" i="22"/>
  <c r="IQ74" i="22"/>
  <c r="IR74" i="22"/>
  <c r="IS74" i="22"/>
  <c r="IT74" i="22"/>
  <c r="IU74" i="22"/>
  <c r="IV74" i="22"/>
  <c r="G75" i="22"/>
  <c r="H75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U75" i="22"/>
  <c r="V75" i="22"/>
  <c r="W75" i="22"/>
  <c r="X75" i="22"/>
  <c r="Y75" i="22"/>
  <c r="Z75" i="22"/>
  <c r="AA75" i="22"/>
  <c r="AB75" i="22"/>
  <c r="AC75" i="22"/>
  <c r="AD75" i="22"/>
  <c r="AE75" i="22"/>
  <c r="AF75" i="22"/>
  <c r="AG75" i="22"/>
  <c r="AH75" i="22"/>
  <c r="AI75" i="22"/>
  <c r="AJ75" i="22"/>
  <c r="AK75" i="22"/>
  <c r="AL75" i="22"/>
  <c r="AM75" i="22"/>
  <c r="AN75" i="22"/>
  <c r="AO75" i="22"/>
  <c r="AP75" i="22"/>
  <c r="AQ75" i="22"/>
  <c r="AR75" i="22"/>
  <c r="AS75" i="22"/>
  <c r="AT75" i="22"/>
  <c r="AU75" i="22"/>
  <c r="AV75" i="22"/>
  <c r="AW75" i="22"/>
  <c r="AX75" i="22"/>
  <c r="AY75" i="22"/>
  <c r="AZ75" i="22"/>
  <c r="BA75" i="22"/>
  <c r="BB75" i="22"/>
  <c r="BC75" i="22"/>
  <c r="BD75" i="22"/>
  <c r="BE75" i="22"/>
  <c r="BF75" i="22"/>
  <c r="BG75" i="22"/>
  <c r="BH75" i="22"/>
  <c r="BI75" i="22"/>
  <c r="BJ75" i="22"/>
  <c r="BK75" i="22"/>
  <c r="BL75" i="22"/>
  <c r="BM75" i="22"/>
  <c r="BN75" i="22"/>
  <c r="BO75" i="22"/>
  <c r="BP75" i="22"/>
  <c r="BQ75" i="22"/>
  <c r="BR75" i="22"/>
  <c r="BS75" i="22"/>
  <c r="BT75" i="22"/>
  <c r="BU75" i="22"/>
  <c r="BV75" i="22"/>
  <c r="BW75" i="22"/>
  <c r="BX75" i="22"/>
  <c r="BY75" i="22"/>
  <c r="BZ75" i="22"/>
  <c r="CA75" i="22"/>
  <c r="CB75" i="22"/>
  <c r="CC75" i="22"/>
  <c r="CD75" i="22"/>
  <c r="CE75" i="22"/>
  <c r="CF75" i="22"/>
  <c r="CG75" i="22"/>
  <c r="CH75" i="22"/>
  <c r="CI75" i="22"/>
  <c r="CJ75" i="22"/>
  <c r="CK75" i="22"/>
  <c r="CL75" i="22"/>
  <c r="CM75" i="22"/>
  <c r="CN75" i="22"/>
  <c r="CO75" i="22"/>
  <c r="CP75" i="22"/>
  <c r="CQ75" i="22"/>
  <c r="CR75" i="22"/>
  <c r="CS75" i="22"/>
  <c r="CT75" i="22"/>
  <c r="CU75" i="22"/>
  <c r="CV75" i="22"/>
  <c r="CW75" i="22"/>
  <c r="CX75" i="22"/>
  <c r="CY75" i="22"/>
  <c r="CZ75" i="22"/>
  <c r="DA75" i="22"/>
  <c r="DB75" i="22"/>
  <c r="DC75" i="22"/>
  <c r="DD75" i="22"/>
  <c r="DE75" i="22"/>
  <c r="DF75" i="22"/>
  <c r="DG75" i="22"/>
  <c r="DH75" i="22"/>
  <c r="DI75" i="22"/>
  <c r="DJ75" i="22"/>
  <c r="DK75" i="22"/>
  <c r="DL75" i="22"/>
  <c r="DM75" i="22"/>
  <c r="DN75" i="22"/>
  <c r="DO75" i="22"/>
  <c r="DP75" i="22"/>
  <c r="DQ75" i="22"/>
  <c r="DR75" i="22"/>
  <c r="DS75" i="22"/>
  <c r="DT75" i="22"/>
  <c r="DU75" i="22"/>
  <c r="DV75" i="22"/>
  <c r="DW75" i="22"/>
  <c r="DX75" i="22"/>
  <c r="DY75" i="22"/>
  <c r="DZ75" i="22"/>
  <c r="EA75" i="22"/>
  <c r="EB75" i="22"/>
  <c r="EC75" i="22"/>
  <c r="ED75" i="22"/>
  <c r="EE75" i="22"/>
  <c r="EF75" i="22"/>
  <c r="EG75" i="22"/>
  <c r="EH75" i="22"/>
  <c r="EI75" i="22"/>
  <c r="EJ75" i="22"/>
  <c r="EK75" i="22"/>
  <c r="EL75" i="22"/>
  <c r="EM75" i="22"/>
  <c r="EN75" i="22"/>
  <c r="EO75" i="22"/>
  <c r="EP75" i="22"/>
  <c r="EQ75" i="22"/>
  <c r="ER75" i="22"/>
  <c r="ES75" i="22"/>
  <c r="ET75" i="22"/>
  <c r="EU75" i="22"/>
  <c r="EV75" i="22"/>
  <c r="EW75" i="22"/>
  <c r="EX75" i="22"/>
  <c r="EY75" i="22"/>
  <c r="EZ75" i="22"/>
  <c r="FA75" i="22"/>
  <c r="FB75" i="22"/>
  <c r="FC75" i="22"/>
  <c r="FD75" i="22"/>
  <c r="FE75" i="22"/>
  <c r="FF75" i="22"/>
  <c r="FG75" i="22"/>
  <c r="FH75" i="22"/>
  <c r="FI75" i="22"/>
  <c r="FJ75" i="22"/>
  <c r="FK75" i="22"/>
  <c r="FL75" i="22"/>
  <c r="FM75" i="22"/>
  <c r="FN75" i="22"/>
  <c r="FO75" i="22"/>
  <c r="FP75" i="22"/>
  <c r="FQ75" i="22"/>
  <c r="FR75" i="22"/>
  <c r="FS75" i="22"/>
  <c r="FT75" i="22"/>
  <c r="FU75" i="22"/>
  <c r="FV75" i="22"/>
  <c r="FW75" i="22"/>
  <c r="FX75" i="22"/>
  <c r="FY75" i="22"/>
  <c r="FZ75" i="22"/>
  <c r="GA75" i="22"/>
  <c r="GB75" i="22"/>
  <c r="GC75" i="22"/>
  <c r="GD75" i="22"/>
  <c r="GE75" i="22"/>
  <c r="GF75" i="22"/>
  <c r="GG75" i="22"/>
  <c r="GH75" i="22"/>
  <c r="GI75" i="22"/>
  <c r="GJ75" i="22"/>
  <c r="GK75" i="22"/>
  <c r="GL75" i="22"/>
  <c r="GM75" i="22"/>
  <c r="GN75" i="22"/>
  <c r="GO75" i="22"/>
  <c r="GP75" i="22"/>
  <c r="GQ75" i="22"/>
  <c r="GR75" i="22"/>
  <c r="GS75" i="22"/>
  <c r="GT75" i="22"/>
  <c r="GU75" i="22"/>
  <c r="GV75" i="22"/>
  <c r="GW75" i="22"/>
  <c r="GX75" i="22"/>
  <c r="GY75" i="22"/>
  <c r="GZ75" i="22"/>
  <c r="HA75" i="22"/>
  <c r="HB75" i="22"/>
  <c r="HC75" i="22"/>
  <c r="HD75" i="22"/>
  <c r="HE75" i="22"/>
  <c r="HF75" i="22"/>
  <c r="HG75" i="22"/>
  <c r="HH75" i="22"/>
  <c r="HI75" i="22"/>
  <c r="HJ75" i="22"/>
  <c r="HK75" i="22"/>
  <c r="HL75" i="22"/>
  <c r="HM75" i="22"/>
  <c r="HN75" i="22"/>
  <c r="HO75" i="22"/>
  <c r="HP75" i="22"/>
  <c r="HQ75" i="22"/>
  <c r="HR75" i="22"/>
  <c r="HS75" i="22"/>
  <c r="HT75" i="22"/>
  <c r="HU75" i="22"/>
  <c r="HV75" i="22"/>
  <c r="HW75" i="22"/>
  <c r="HX75" i="22"/>
  <c r="HY75" i="22"/>
  <c r="HZ75" i="22"/>
  <c r="IA75" i="22"/>
  <c r="IB75" i="22"/>
  <c r="IC75" i="22"/>
  <c r="ID75" i="22"/>
  <c r="IE75" i="22"/>
  <c r="IF75" i="22"/>
  <c r="IG75" i="22"/>
  <c r="IH75" i="22"/>
  <c r="II75" i="22"/>
  <c r="IJ75" i="22"/>
  <c r="IK75" i="22"/>
  <c r="IL75" i="22"/>
  <c r="IM75" i="22"/>
  <c r="IN75" i="22"/>
  <c r="IO75" i="22"/>
  <c r="IP75" i="22"/>
  <c r="IQ75" i="22"/>
  <c r="IR75" i="22"/>
  <c r="IS75" i="22"/>
  <c r="IT75" i="22"/>
  <c r="IU75" i="22"/>
  <c r="IV75" i="22"/>
  <c r="G76" i="22"/>
  <c r="H76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U76" i="22"/>
  <c r="V76" i="22"/>
  <c r="W76" i="22"/>
  <c r="X76" i="22"/>
  <c r="Y76" i="22"/>
  <c r="Z76" i="22"/>
  <c r="AA76" i="22"/>
  <c r="AB76" i="22"/>
  <c r="AC76" i="22"/>
  <c r="AD76" i="22"/>
  <c r="AE76" i="22"/>
  <c r="AF76" i="22"/>
  <c r="AG76" i="22"/>
  <c r="AH76" i="22"/>
  <c r="AI76" i="22"/>
  <c r="AJ76" i="22"/>
  <c r="AK76" i="22"/>
  <c r="AL76" i="22"/>
  <c r="AM76" i="22"/>
  <c r="AN76" i="22"/>
  <c r="AO76" i="22"/>
  <c r="AP76" i="22"/>
  <c r="AQ76" i="22"/>
  <c r="AR76" i="22"/>
  <c r="AS76" i="22"/>
  <c r="AT76" i="22"/>
  <c r="AU76" i="22"/>
  <c r="AV76" i="22"/>
  <c r="AW76" i="22"/>
  <c r="AX76" i="22"/>
  <c r="AY76" i="22"/>
  <c r="AZ76" i="22"/>
  <c r="BA76" i="22"/>
  <c r="BB76" i="22"/>
  <c r="BC76" i="22"/>
  <c r="BD76" i="22"/>
  <c r="BE76" i="22"/>
  <c r="BF76" i="22"/>
  <c r="BG76" i="22"/>
  <c r="BH76" i="22"/>
  <c r="BI76" i="22"/>
  <c r="BJ76" i="22"/>
  <c r="BK76" i="22"/>
  <c r="BL76" i="22"/>
  <c r="BM76" i="22"/>
  <c r="BN76" i="22"/>
  <c r="BO76" i="22"/>
  <c r="BP76" i="22"/>
  <c r="BQ76" i="22"/>
  <c r="BR76" i="22"/>
  <c r="BS76" i="22"/>
  <c r="BT76" i="22"/>
  <c r="BU76" i="22"/>
  <c r="BV76" i="22"/>
  <c r="BW76" i="22"/>
  <c r="BX76" i="22"/>
  <c r="BY76" i="22"/>
  <c r="BZ76" i="22"/>
  <c r="CA76" i="22"/>
  <c r="CB76" i="22"/>
  <c r="CC76" i="22"/>
  <c r="CD76" i="22"/>
  <c r="CE76" i="22"/>
  <c r="CF76" i="22"/>
  <c r="CG76" i="22"/>
  <c r="CH76" i="22"/>
  <c r="CI76" i="22"/>
  <c r="CJ76" i="22"/>
  <c r="CK76" i="22"/>
  <c r="CL76" i="22"/>
  <c r="CM76" i="22"/>
  <c r="CN76" i="22"/>
  <c r="CO76" i="22"/>
  <c r="CP76" i="22"/>
  <c r="CQ76" i="22"/>
  <c r="CR76" i="22"/>
  <c r="CS76" i="22"/>
  <c r="CT76" i="22"/>
  <c r="CU76" i="22"/>
  <c r="CV76" i="22"/>
  <c r="CW76" i="22"/>
  <c r="CX76" i="22"/>
  <c r="CY76" i="22"/>
  <c r="CZ76" i="22"/>
  <c r="DA76" i="22"/>
  <c r="DB76" i="22"/>
  <c r="DC76" i="22"/>
  <c r="DD76" i="22"/>
  <c r="DE76" i="22"/>
  <c r="DF76" i="22"/>
  <c r="DG76" i="22"/>
  <c r="DH76" i="22"/>
  <c r="DI76" i="22"/>
  <c r="DJ76" i="22"/>
  <c r="DK76" i="22"/>
  <c r="DL76" i="22"/>
  <c r="DM76" i="22"/>
  <c r="DN76" i="22"/>
  <c r="DO76" i="22"/>
  <c r="DP76" i="22"/>
  <c r="DQ76" i="22"/>
  <c r="DR76" i="22"/>
  <c r="DS76" i="22"/>
  <c r="DT76" i="22"/>
  <c r="DU76" i="22"/>
  <c r="DV76" i="22"/>
  <c r="DW76" i="22"/>
  <c r="DX76" i="22"/>
  <c r="DY76" i="22"/>
  <c r="DZ76" i="22"/>
  <c r="EA76" i="22"/>
  <c r="EB76" i="22"/>
  <c r="EC76" i="22"/>
  <c r="ED76" i="22"/>
  <c r="EE76" i="22"/>
  <c r="EF76" i="22"/>
  <c r="EG76" i="22"/>
  <c r="EH76" i="22"/>
  <c r="EI76" i="22"/>
  <c r="EJ76" i="22"/>
  <c r="EK76" i="22"/>
  <c r="EL76" i="22"/>
  <c r="EM76" i="22"/>
  <c r="EN76" i="22"/>
  <c r="EO76" i="22"/>
  <c r="EP76" i="22"/>
  <c r="EQ76" i="22"/>
  <c r="ER76" i="22"/>
  <c r="ES76" i="22"/>
  <c r="ET76" i="22"/>
  <c r="EU76" i="22"/>
  <c r="EV76" i="22"/>
  <c r="EW76" i="22"/>
  <c r="EX76" i="22"/>
  <c r="EY76" i="22"/>
  <c r="EZ76" i="22"/>
  <c r="FA76" i="22"/>
  <c r="FB76" i="22"/>
  <c r="FC76" i="22"/>
  <c r="FD76" i="22"/>
  <c r="FE76" i="22"/>
  <c r="FF76" i="22"/>
  <c r="FG76" i="22"/>
  <c r="FH76" i="22"/>
  <c r="FI76" i="22"/>
  <c r="FJ76" i="22"/>
  <c r="FK76" i="22"/>
  <c r="FL76" i="22"/>
  <c r="FM76" i="22"/>
  <c r="FN76" i="22"/>
  <c r="FO76" i="22"/>
  <c r="FP76" i="22"/>
  <c r="FQ76" i="22"/>
  <c r="FR76" i="22"/>
  <c r="FS76" i="22"/>
  <c r="FT76" i="22"/>
  <c r="FU76" i="22"/>
  <c r="FV76" i="22"/>
  <c r="FW76" i="22"/>
  <c r="FX76" i="22"/>
  <c r="FY76" i="22"/>
  <c r="FZ76" i="22"/>
  <c r="GA76" i="22"/>
  <c r="GB76" i="22"/>
  <c r="GC76" i="22"/>
  <c r="GD76" i="22"/>
  <c r="GE76" i="22"/>
  <c r="GF76" i="22"/>
  <c r="GG76" i="22"/>
  <c r="GH76" i="22"/>
  <c r="GI76" i="22"/>
  <c r="GJ76" i="22"/>
  <c r="GK76" i="22"/>
  <c r="GL76" i="22"/>
  <c r="GM76" i="22"/>
  <c r="GN76" i="22"/>
  <c r="GO76" i="22"/>
  <c r="GP76" i="22"/>
  <c r="GQ76" i="22"/>
  <c r="GR76" i="22"/>
  <c r="GS76" i="22"/>
  <c r="GT76" i="22"/>
  <c r="GU76" i="22"/>
  <c r="GV76" i="22"/>
  <c r="GW76" i="22"/>
  <c r="GX76" i="22"/>
  <c r="GY76" i="22"/>
  <c r="GZ76" i="22"/>
  <c r="HA76" i="22"/>
  <c r="HB76" i="22"/>
  <c r="HC76" i="22"/>
  <c r="HD76" i="22"/>
  <c r="HE76" i="22"/>
  <c r="HF76" i="22"/>
  <c r="HG76" i="22"/>
  <c r="HH76" i="22"/>
  <c r="HI76" i="22"/>
  <c r="HJ76" i="22"/>
  <c r="HK76" i="22"/>
  <c r="HL76" i="22"/>
  <c r="HM76" i="22"/>
  <c r="HN76" i="22"/>
  <c r="HO76" i="22"/>
  <c r="HP76" i="22"/>
  <c r="HQ76" i="22"/>
  <c r="HR76" i="22"/>
  <c r="HS76" i="22"/>
  <c r="HT76" i="22"/>
  <c r="HU76" i="22"/>
  <c r="HV76" i="22"/>
  <c r="HW76" i="22"/>
  <c r="HX76" i="22"/>
  <c r="HY76" i="22"/>
  <c r="HZ76" i="22"/>
  <c r="IA76" i="22"/>
  <c r="IB76" i="22"/>
  <c r="IC76" i="22"/>
  <c r="ID76" i="22"/>
  <c r="IE76" i="22"/>
  <c r="IF76" i="22"/>
  <c r="IG76" i="22"/>
  <c r="IH76" i="22"/>
  <c r="II76" i="22"/>
  <c r="IJ76" i="22"/>
  <c r="IK76" i="22"/>
  <c r="IL76" i="22"/>
  <c r="IM76" i="22"/>
  <c r="IN76" i="22"/>
  <c r="IO76" i="22"/>
  <c r="IP76" i="22"/>
  <c r="IQ76" i="22"/>
  <c r="IR76" i="22"/>
  <c r="IS76" i="22"/>
  <c r="IT76" i="22"/>
  <c r="IU76" i="22"/>
  <c r="IV76" i="22"/>
  <c r="G77" i="22"/>
  <c r="H77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U77" i="22"/>
  <c r="V77" i="22"/>
  <c r="W77" i="22"/>
  <c r="X77" i="22"/>
  <c r="Y77" i="22"/>
  <c r="Z77" i="22"/>
  <c r="AA77" i="22"/>
  <c r="AB77" i="22"/>
  <c r="AC77" i="22"/>
  <c r="AD77" i="22"/>
  <c r="AE77" i="22"/>
  <c r="AF77" i="22"/>
  <c r="AG77" i="22"/>
  <c r="AH77" i="22"/>
  <c r="AI77" i="22"/>
  <c r="AJ77" i="22"/>
  <c r="AK77" i="22"/>
  <c r="AL77" i="22"/>
  <c r="AM77" i="22"/>
  <c r="AN77" i="22"/>
  <c r="AO77" i="22"/>
  <c r="AP77" i="22"/>
  <c r="AQ77" i="22"/>
  <c r="AR77" i="22"/>
  <c r="AS77" i="22"/>
  <c r="AT77" i="22"/>
  <c r="AU77" i="22"/>
  <c r="AV77" i="22"/>
  <c r="AW77" i="22"/>
  <c r="AX77" i="22"/>
  <c r="AY77" i="22"/>
  <c r="AZ77" i="22"/>
  <c r="BA77" i="22"/>
  <c r="BB77" i="22"/>
  <c r="BC77" i="22"/>
  <c r="BD77" i="22"/>
  <c r="BE77" i="22"/>
  <c r="BF77" i="22"/>
  <c r="BG77" i="22"/>
  <c r="BH77" i="22"/>
  <c r="BI77" i="22"/>
  <c r="BJ77" i="22"/>
  <c r="BK77" i="22"/>
  <c r="BL77" i="22"/>
  <c r="BM77" i="22"/>
  <c r="BN77" i="22"/>
  <c r="BO77" i="22"/>
  <c r="BP77" i="22"/>
  <c r="BQ77" i="22"/>
  <c r="BR77" i="22"/>
  <c r="BS77" i="22"/>
  <c r="BT77" i="22"/>
  <c r="BU77" i="22"/>
  <c r="BV77" i="22"/>
  <c r="BW77" i="22"/>
  <c r="BX77" i="22"/>
  <c r="BY77" i="22"/>
  <c r="BZ77" i="22"/>
  <c r="CA77" i="22"/>
  <c r="CB77" i="22"/>
  <c r="CC77" i="22"/>
  <c r="CD77" i="22"/>
  <c r="CE77" i="22"/>
  <c r="CF77" i="22"/>
  <c r="CG77" i="22"/>
  <c r="CH77" i="22"/>
  <c r="CI77" i="22"/>
  <c r="CJ77" i="22"/>
  <c r="CK77" i="22"/>
  <c r="CL77" i="22"/>
  <c r="CM77" i="22"/>
  <c r="CN77" i="22"/>
  <c r="CO77" i="22"/>
  <c r="CP77" i="22"/>
  <c r="CQ77" i="22"/>
  <c r="CR77" i="22"/>
  <c r="CS77" i="22"/>
  <c r="CT77" i="22"/>
  <c r="CU77" i="22"/>
  <c r="CV77" i="22"/>
  <c r="CW77" i="22"/>
  <c r="CX77" i="22"/>
  <c r="CY77" i="22"/>
  <c r="CZ77" i="22"/>
  <c r="DA77" i="22"/>
  <c r="DB77" i="22"/>
  <c r="DC77" i="22"/>
  <c r="DD77" i="22"/>
  <c r="DE77" i="22"/>
  <c r="DF77" i="22"/>
  <c r="DG77" i="22"/>
  <c r="DH77" i="22"/>
  <c r="DI77" i="22"/>
  <c r="DJ77" i="22"/>
  <c r="DK77" i="22"/>
  <c r="DL77" i="22"/>
  <c r="DM77" i="22"/>
  <c r="DN77" i="22"/>
  <c r="DO77" i="22"/>
  <c r="DP77" i="22"/>
  <c r="DQ77" i="22"/>
  <c r="DR77" i="22"/>
  <c r="DS77" i="22"/>
  <c r="DT77" i="22"/>
  <c r="DU77" i="22"/>
  <c r="DV77" i="22"/>
  <c r="DW77" i="22"/>
  <c r="DX77" i="22"/>
  <c r="DY77" i="22"/>
  <c r="DZ77" i="22"/>
  <c r="EA77" i="22"/>
  <c r="EB77" i="22"/>
  <c r="EC77" i="22"/>
  <c r="ED77" i="22"/>
  <c r="EE77" i="22"/>
  <c r="EF77" i="22"/>
  <c r="EG77" i="22"/>
  <c r="EH77" i="22"/>
  <c r="EI77" i="22"/>
  <c r="EJ77" i="22"/>
  <c r="EK77" i="22"/>
  <c r="EL77" i="22"/>
  <c r="EM77" i="22"/>
  <c r="EN77" i="22"/>
  <c r="EO77" i="22"/>
  <c r="EP77" i="22"/>
  <c r="EQ77" i="22"/>
  <c r="ER77" i="22"/>
  <c r="ES77" i="22"/>
  <c r="ET77" i="22"/>
  <c r="EU77" i="22"/>
  <c r="EV77" i="22"/>
  <c r="EW77" i="22"/>
  <c r="EX77" i="22"/>
  <c r="EY77" i="22"/>
  <c r="EZ77" i="22"/>
  <c r="FA77" i="22"/>
  <c r="FB77" i="22"/>
  <c r="FC77" i="22"/>
  <c r="FD77" i="22"/>
  <c r="FE77" i="22"/>
  <c r="FF77" i="22"/>
  <c r="FG77" i="22"/>
  <c r="FH77" i="22"/>
  <c r="FI77" i="22"/>
  <c r="FJ77" i="22"/>
  <c r="FK77" i="22"/>
  <c r="FL77" i="22"/>
  <c r="FM77" i="22"/>
  <c r="FN77" i="22"/>
  <c r="FO77" i="22"/>
  <c r="FP77" i="22"/>
  <c r="FQ77" i="22"/>
  <c r="FR77" i="22"/>
  <c r="FS77" i="22"/>
  <c r="FT77" i="22"/>
  <c r="FU77" i="22"/>
  <c r="FV77" i="22"/>
  <c r="FW77" i="22"/>
  <c r="FX77" i="22"/>
  <c r="FY77" i="22"/>
  <c r="FZ77" i="22"/>
  <c r="GA77" i="22"/>
  <c r="GB77" i="22"/>
  <c r="GC77" i="22"/>
  <c r="GD77" i="22"/>
  <c r="GE77" i="22"/>
  <c r="GF77" i="22"/>
  <c r="GG77" i="22"/>
  <c r="GH77" i="22"/>
  <c r="GI77" i="22"/>
  <c r="GJ77" i="22"/>
  <c r="GK77" i="22"/>
  <c r="GL77" i="22"/>
  <c r="GM77" i="22"/>
  <c r="GN77" i="22"/>
  <c r="GO77" i="22"/>
  <c r="GP77" i="22"/>
  <c r="GQ77" i="22"/>
  <c r="GR77" i="22"/>
  <c r="GS77" i="22"/>
  <c r="GT77" i="22"/>
  <c r="GU77" i="22"/>
  <c r="GV77" i="22"/>
  <c r="GW77" i="22"/>
  <c r="GX77" i="22"/>
  <c r="GY77" i="22"/>
  <c r="GZ77" i="22"/>
  <c r="HA77" i="22"/>
  <c r="HB77" i="22"/>
  <c r="HC77" i="22"/>
  <c r="HD77" i="22"/>
  <c r="HE77" i="22"/>
  <c r="HF77" i="22"/>
  <c r="HG77" i="22"/>
  <c r="HH77" i="22"/>
  <c r="HI77" i="22"/>
  <c r="HJ77" i="22"/>
  <c r="HK77" i="22"/>
  <c r="HL77" i="22"/>
  <c r="HM77" i="22"/>
  <c r="HN77" i="22"/>
  <c r="HO77" i="22"/>
  <c r="HP77" i="22"/>
  <c r="HQ77" i="22"/>
  <c r="HR77" i="22"/>
  <c r="HS77" i="22"/>
  <c r="HT77" i="22"/>
  <c r="HU77" i="22"/>
  <c r="HV77" i="22"/>
  <c r="HW77" i="22"/>
  <c r="HX77" i="22"/>
  <c r="HY77" i="22"/>
  <c r="HZ77" i="22"/>
  <c r="IA77" i="22"/>
  <c r="IB77" i="22"/>
  <c r="IC77" i="22"/>
  <c r="ID77" i="22"/>
  <c r="IE77" i="22"/>
  <c r="IF77" i="22"/>
  <c r="IG77" i="22"/>
  <c r="IH77" i="22"/>
  <c r="II77" i="22"/>
  <c r="IJ77" i="22"/>
  <c r="IK77" i="22"/>
  <c r="IL77" i="22"/>
  <c r="IM77" i="22"/>
  <c r="IN77" i="22"/>
  <c r="IO77" i="22"/>
  <c r="IP77" i="22"/>
  <c r="IQ77" i="22"/>
  <c r="IR77" i="22"/>
  <c r="IS77" i="22"/>
  <c r="IT77" i="22"/>
  <c r="IU77" i="22"/>
  <c r="IV77" i="22"/>
  <c r="G78" i="22"/>
  <c r="H78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U78" i="22"/>
  <c r="V78" i="22"/>
  <c r="W78" i="22"/>
  <c r="X78" i="22"/>
  <c r="Y78" i="22"/>
  <c r="Z78" i="22"/>
  <c r="AA78" i="22"/>
  <c r="AB78" i="22"/>
  <c r="AC78" i="22"/>
  <c r="AD78" i="22"/>
  <c r="AE78" i="22"/>
  <c r="AF78" i="22"/>
  <c r="AG78" i="22"/>
  <c r="AH78" i="22"/>
  <c r="AI78" i="22"/>
  <c r="AJ78" i="22"/>
  <c r="AK78" i="22"/>
  <c r="AL78" i="22"/>
  <c r="AM78" i="22"/>
  <c r="AN78" i="22"/>
  <c r="AO78" i="22"/>
  <c r="AP78" i="22"/>
  <c r="AQ78" i="22"/>
  <c r="AR78" i="22"/>
  <c r="AS78" i="22"/>
  <c r="AT78" i="22"/>
  <c r="AU78" i="22"/>
  <c r="AV78" i="22"/>
  <c r="AW78" i="22"/>
  <c r="AX78" i="22"/>
  <c r="AY78" i="22"/>
  <c r="AZ78" i="22"/>
  <c r="BA78" i="22"/>
  <c r="BB78" i="22"/>
  <c r="BC78" i="22"/>
  <c r="BD78" i="22"/>
  <c r="BE78" i="22"/>
  <c r="BF78" i="22"/>
  <c r="BG78" i="22"/>
  <c r="BH78" i="22"/>
  <c r="BI78" i="22"/>
  <c r="BJ78" i="22"/>
  <c r="BK78" i="22"/>
  <c r="BL78" i="22"/>
  <c r="BM78" i="22"/>
  <c r="BN78" i="22"/>
  <c r="BO78" i="22"/>
  <c r="BP78" i="22"/>
  <c r="BQ78" i="22"/>
  <c r="BR78" i="22"/>
  <c r="BS78" i="22"/>
  <c r="BT78" i="22"/>
  <c r="BU78" i="22"/>
  <c r="BV78" i="22"/>
  <c r="BW78" i="22"/>
  <c r="BX78" i="22"/>
  <c r="BY78" i="22"/>
  <c r="BZ78" i="22"/>
  <c r="CA78" i="22"/>
  <c r="CB78" i="22"/>
  <c r="CC78" i="22"/>
  <c r="CD78" i="22"/>
  <c r="CE78" i="22"/>
  <c r="CF78" i="22"/>
  <c r="CG78" i="22"/>
  <c r="CH78" i="22"/>
  <c r="CI78" i="22"/>
  <c r="CJ78" i="22"/>
  <c r="CK78" i="22"/>
  <c r="CL78" i="22"/>
  <c r="CM78" i="22"/>
  <c r="CN78" i="22"/>
  <c r="CO78" i="22"/>
  <c r="CP78" i="22"/>
  <c r="CQ78" i="22"/>
  <c r="CR78" i="22"/>
  <c r="CS78" i="22"/>
  <c r="CT78" i="22"/>
  <c r="CU78" i="22"/>
  <c r="CV78" i="22"/>
  <c r="CW78" i="22"/>
  <c r="CX78" i="22"/>
  <c r="CY78" i="22"/>
  <c r="CZ78" i="22"/>
  <c r="DA78" i="22"/>
  <c r="DB78" i="22"/>
  <c r="DC78" i="22"/>
  <c r="DD78" i="22"/>
  <c r="DE78" i="22"/>
  <c r="DF78" i="22"/>
  <c r="DG78" i="22"/>
  <c r="DH78" i="22"/>
  <c r="DI78" i="22"/>
  <c r="DJ78" i="22"/>
  <c r="DK78" i="22"/>
  <c r="DL78" i="22"/>
  <c r="DM78" i="22"/>
  <c r="DN78" i="22"/>
  <c r="DO78" i="22"/>
  <c r="DP78" i="22"/>
  <c r="DQ78" i="22"/>
  <c r="DR78" i="22"/>
  <c r="DS78" i="22"/>
  <c r="DT78" i="22"/>
  <c r="DU78" i="22"/>
  <c r="DV78" i="22"/>
  <c r="DW78" i="22"/>
  <c r="DX78" i="22"/>
  <c r="DY78" i="22"/>
  <c r="DZ78" i="22"/>
  <c r="EA78" i="22"/>
  <c r="EB78" i="22"/>
  <c r="EC78" i="22"/>
  <c r="ED78" i="22"/>
  <c r="EE78" i="22"/>
  <c r="EF78" i="22"/>
  <c r="EG78" i="22"/>
  <c r="EH78" i="22"/>
  <c r="EI78" i="22"/>
  <c r="EJ78" i="22"/>
  <c r="EK78" i="22"/>
  <c r="EL78" i="22"/>
  <c r="EM78" i="22"/>
  <c r="EN78" i="22"/>
  <c r="EO78" i="22"/>
  <c r="EP78" i="22"/>
  <c r="EQ78" i="22"/>
  <c r="ER78" i="22"/>
  <c r="ES78" i="22"/>
  <c r="ET78" i="22"/>
  <c r="EU78" i="22"/>
  <c r="EV78" i="22"/>
  <c r="EW78" i="22"/>
  <c r="EX78" i="22"/>
  <c r="EY78" i="22"/>
  <c r="EZ78" i="22"/>
  <c r="FA78" i="22"/>
  <c r="FB78" i="22"/>
  <c r="FC78" i="22"/>
  <c r="FD78" i="22"/>
  <c r="FE78" i="22"/>
  <c r="FF78" i="22"/>
  <c r="FG78" i="22"/>
  <c r="FH78" i="22"/>
  <c r="FI78" i="22"/>
  <c r="FJ78" i="22"/>
  <c r="FK78" i="22"/>
  <c r="FL78" i="22"/>
  <c r="FM78" i="22"/>
  <c r="FN78" i="22"/>
  <c r="FO78" i="22"/>
  <c r="FP78" i="22"/>
  <c r="FQ78" i="22"/>
  <c r="FR78" i="22"/>
  <c r="FS78" i="22"/>
  <c r="FT78" i="22"/>
  <c r="FU78" i="22"/>
  <c r="FV78" i="22"/>
  <c r="FW78" i="22"/>
  <c r="FX78" i="22"/>
  <c r="FY78" i="22"/>
  <c r="FZ78" i="22"/>
  <c r="GA78" i="22"/>
  <c r="GB78" i="22"/>
  <c r="GC78" i="22"/>
  <c r="GD78" i="22"/>
  <c r="GE78" i="22"/>
  <c r="GF78" i="22"/>
  <c r="GG78" i="22"/>
  <c r="GH78" i="22"/>
  <c r="GI78" i="22"/>
  <c r="GJ78" i="22"/>
  <c r="GK78" i="22"/>
  <c r="GL78" i="22"/>
  <c r="GM78" i="22"/>
  <c r="GN78" i="22"/>
  <c r="GO78" i="22"/>
  <c r="GP78" i="22"/>
  <c r="GQ78" i="22"/>
  <c r="GR78" i="22"/>
  <c r="GS78" i="22"/>
  <c r="GT78" i="22"/>
  <c r="GU78" i="22"/>
  <c r="GV78" i="22"/>
  <c r="GW78" i="22"/>
  <c r="GX78" i="22"/>
  <c r="GY78" i="22"/>
  <c r="GZ78" i="22"/>
  <c r="HA78" i="22"/>
  <c r="HB78" i="22"/>
  <c r="HC78" i="22"/>
  <c r="HD78" i="22"/>
  <c r="HE78" i="22"/>
  <c r="HF78" i="22"/>
  <c r="HG78" i="22"/>
  <c r="HH78" i="22"/>
  <c r="HI78" i="22"/>
  <c r="HJ78" i="22"/>
  <c r="HK78" i="22"/>
  <c r="HL78" i="22"/>
  <c r="HM78" i="22"/>
  <c r="HN78" i="22"/>
  <c r="HO78" i="22"/>
  <c r="HP78" i="22"/>
  <c r="HQ78" i="22"/>
  <c r="HR78" i="22"/>
  <c r="HS78" i="22"/>
  <c r="HT78" i="22"/>
  <c r="HU78" i="22"/>
  <c r="HV78" i="22"/>
  <c r="HW78" i="22"/>
  <c r="HX78" i="22"/>
  <c r="HY78" i="22"/>
  <c r="HY146" i="22" s="1"/>
  <c r="HZ78" i="22"/>
  <c r="IA78" i="22"/>
  <c r="IB78" i="22"/>
  <c r="IC78" i="22"/>
  <c r="ID78" i="22"/>
  <c r="IE78" i="22"/>
  <c r="IF78" i="22"/>
  <c r="IG78" i="22"/>
  <c r="IG146" i="22" s="1"/>
  <c r="IH78" i="22"/>
  <c r="II78" i="22"/>
  <c r="IJ78" i="22"/>
  <c r="IK78" i="22"/>
  <c r="IL78" i="22"/>
  <c r="IM78" i="22"/>
  <c r="IN78" i="22"/>
  <c r="IO78" i="22"/>
  <c r="IP78" i="22"/>
  <c r="IQ78" i="22"/>
  <c r="IR78" i="22"/>
  <c r="IS78" i="22"/>
  <c r="IT78" i="22"/>
  <c r="IU78" i="22"/>
  <c r="IV78" i="22"/>
  <c r="G79" i="22"/>
  <c r="H79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U79" i="22"/>
  <c r="V79" i="22"/>
  <c r="W79" i="22"/>
  <c r="X79" i="22"/>
  <c r="Y79" i="22"/>
  <c r="Z79" i="22"/>
  <c r="AA79" i="22"/>
  <c r="AB79" i="22"/>
  <c r="AC79" i="22"/>
  <c r="AD79" i="22"/>
  <c r="AE79" i="22"/>
  <c r="AF79" i="22"/>
  <c r="AG79" i="22"/>
  <c r="AH79" i="22"/>
  <c r="AI79" i="22"/>
  <c r="AJ79" i="22"/>
  <c r="AK79" i="22"/>
  <c r="AL79" i="22"/>
  <c r="AM79" i="22"/>
  <c r="AN79" i="22"/>
  <c r="AO79" i="22"/>
  <c r="AP79" i="22"/>
  <c r="AQ79" i="22"/>
  <c r="AR79" i="22"/>
  <c r="AS79" i="22"/>
  <c r="AT79" i="22"/>
  <c r="AU79" i="22"/>
  <c r="AV79" i="22"/>
  <c r="AW79" i="22"/>
  <c r="AX79" i="22"/>
  <c r="AY79" i="22"/>
  <c r="AZ79" i="22"/>
  <c r="BA79" i="22"/>
  <c r="BB79" i="22"/>
  <c r="BC79" i="22"/>
  <c r="BD79" i="22"/>
  <c r="BE79" i="22"/>
  <c r="BF79" i="22"/>
  <c r="BG79" i="22"/>
  <c r="BH79" i="22"/>
  <c r="BI79" i="22"/>
  <c r="BJ79" i="22"/>
  <c r="BK79" i="22"/>
  <c r="BL79" i="22"/>
  <c r="BM79" i="22"/>
  <c r="BN79" i="22"/>
  <c r="BO79" i="22"/>
  <c r="BP79" i="22"/>
  <c r="BQ79" i="22"/>
  <c r="BR79" i="22"/>
  <c r="BS79" i="22"/>
  <c r="BT79" i="22"/>
  <c r="BU79" i="22"/>
  <c r="BV79" i="22"/>
  <c r="BW79" i="22"/>
  <c r="BX79" i="22"/>
  <c r="BY79" i="22"/>
  <c r="BZ79" i="22"/>
  <c r="CA79" i="22"/>
  <c r="CB79" i="22"/>
  <c r="CC79" i="22"/>
  <c r="CD79" i="22"/>
  <c r="CE79" i="22"/>
  <c r="CF79" i="22"/>
  <c r="CG79" i="22"/>
  <c r="CH79" i="22"/>
  <c r="CI79" i="22"/>
  <c r="CJ79" i="22"/>
  <c r="CK79" i="22"/>
  <c r="CL79" i="22"/>
  <c r="CM79" i="22"/>
  <c r="CN79" i="22"/>
  <c r="CO79" i="22"/>
  <c r="CP79" i="22"/>
  <c r="CQ79" i="22"/>
  <c r="CR79" i="22"/>
  <c r="CS79" i="22"/>
  <c r="CT79" i="22"/>
  <c r="CU79" i="22"/>
  <c r="CV79" i="22"/>
  <c r="CW79" i="22"/>
  <c r="CX79" i="22"/>
  <c r="CY79" i="22"/>
  <c r="CZ79" i="22"/>
  <c r="DA79" i="22"/>
  <c r="DB79" i="22"/>
  <c r="DC79" i="22"/>
  <c r="DD79" i="22"/>
  <c r="DE79" i="22"/>
  <c r="DF79" i="22"/>
  <c r="DG79" i="22"/>
  <c r="DH79" i="22"/>
  <c r="DI79" i="22"/>
  <c r="DJ79" i="22"/>
  <c r="DK79" i="22"/>
  <c r="DL79" i="22"/>
  <c r="DM79" i="22"/>
  <c r="DN79" i="22"/>
  <c r="DO79" i="22"/>
  <c r="DP79" i="22"/>
  <c r="DQ79" i="22"/>
  <c r="DR79" i="22"/>
  <c r="DS79" i="22"/>
  <c r="DT79" i="22"/>
  <c r="DU79" i="22"/>
  <c r="DV79" i="22"/>
  <c r="DW79" i="22"/>
  <c r="DX79" i="22"/>
  <c r="DY79" i="22"/>
  <c r="DZ79" i="22"/>
  <c r="EA79" i="22"/>
  <c r="EB79" i="22"/>
  <c r="EC79" i="22"/>
  <c r="ED79" i="22"/>
  <c r="EE79" i="22"/>
  <c r="EF79" i="22"/>
  <c r="EG79" i="22"/>
  <c r="EH79" i="22"/>
  <c r="EI79" i="22"/>
  <c r="EJ79" i="22"/>
  <c r="EK79" i="22"/>
  <c r="EL79" i="22"/>
  <c r="EM79" i="22"/>
  <c r="EN79" i="22"/>
  <c r="EO79" i="22"/>
  <c r="EP79" i="22"/>
  <c r="EQ79" i="22"/>
  <c r="ER79" i="22"/>
  <c r="ES79" i="22"/>
  <c r="ET79" i="22"/>
  <c r="EU79" i="22"/>
  <c r="EV79" i="22"/>
  <c r="EW79" i="22"/>
  <c r="EX79" i="22"/>
  <c r="EY79" i="22"/>
  <c r="EZ79" i="22"/>
  <c r="FA79" i="22"/>
  <c r="FB79" i="22"/>
  <c r="FC79" i="22"/>
  <c r="FD79" i="22"/>
  <c r="FE79" i="22"/>
  <c r="FF79" i="22"/>
  <c r="FG79" i="22"/>
  <c r="FH79" i="22"/>
  <c r="FI79" i="22"/>
  <c r="FJ79" i="22"/>
  <c r="FK79" i="22"/>
  <c r="FL79" i="22"/>
  <c r="FM79" i="22"/>
  <c r="FN79" i="22"/>
  <c r="FO79" i="22"/>
  <c r="FP79" i="22"/>
  <c r="FQ79" i="22"/>
  <c r="FR79" i="22"/>
  <c r="FS79" i="22"/>
  <c r="FT79" i="22"/>
  <c r="FU79" i="22"/>
  <c r="FV79" i="22"/>
  <c r="FW79" i="22"/>
  <c r="FX79" i="22"/>
  <c r="FY79" i="22"/>
  <c r="FZ79" i="22"/>
  <c r="GA79" i="22"/>
  <c r="GB79" i="22"/>
  <c r="GC79" i="22"/>
  <c r="GD79" i="22"/>
  <c r="GE79" i="22"/>
  <c r="GF79" i="22"/>
  <c r="GG79" i="22"/>
  <c r="GH79" i="22"/>
  <c r="GI79" i="22"/>
  <c r="GJ79" i="22"/>
  <c r="GK79" i="22"/>
  <c r="GL79" i="22"/>
  <c r="GM79" i="22"/>
  <c r="GN79" i="22"/>
  <c r="GO79" i="22"/>
  <c r="GP79" i="22"/>
  <c r="GQ79" i="22"/>
  <c r="GR79" i="22"/>
  <c r="GS79" i="22"/>
  <c r="GT79" i="22"/>
  <c r="GU79" i="22"/>
  <c r="GV79" i="22"/>
  <c r="GW79" i="22"/>
  <c r="GX79" i="22"/>
  <c r="GY79" i="22"/>
  <c r="GZ79" i="22"/>
  <c r="HA79" i="22"/>
  <c r="HB79" i="22"/>
  <c r="HC79" i="22"/>
  <c r="HD79" i="22"/>
  <c r="HE79" i="22"/>
  <c r="HF79" i="22"/>
  <c r="HG79" i="22"/>
  <c r="HH79" i="22"/>
  <c r="HI79" i="22"/>
  <c r="HJ79" i="22"/>
  <c r="HK79" i="22"/>
  <c r="HL79" i="22"/>
  <c r="HM79" i="22"/>
  <c r="HN79" i="22"/>
  <c r="HO79" i="22"/>
  <c r="HP79" i="22"/>
  <c r="HQ79" i="22"/>
  <c r="HR79" i="22"/>
  <c r="HS79" i="22"/>
  <c r="HT79" i="22"/>
  <c r="HU79" i="22"/>
  <c r="HV79" i="22"/>
  <c r="HW79" i="22"/>
  <c r="HX79" i="22"/>
  <c r="HY79" i="22"/>
  <c r="HZ79" i="22"/>
  <c r="IA79" i="22"/>
  <c r="IB79" i="22"/>
  <c r="IC79" i="22"/>
  <c r="ID79" i="22"/>
  <c r="IE79" i="22"/>
  <c r="IF79" i="22"/>
  <c r="IG79" i="22"/>
  <c r="IH79" i="22"/>
  <c r="II79" i="22"/>
  <c r="IJ79" i="22"/>
  <c r="IK79" i="22"/>
  <c r="IL79" i="22"/>
  <c r="IM79" i="22"/>
  <c r="IN79" i="22"/>
  <c r="IO79" i="22"/>
  <c r="IP79" i="22"/>
  <c r="IQ79" i="22"/>
  <c r="IR79" i="22"/>
  <c r="IS79" i="22"/>
  <c r="IT79" i="22"/>
  <c r="IU79" i="22"/>
  <c r="IV79" i="22"/>
  <c r="G80" i="22"/>
  <c r="H80" i="22"/>
  <c r="I80" i="22"/>
  <c r="J80" i="22"/>
  <c r="K80" i="22"/>
  <c r="L80" i="22"/>
  <c r="M80" i="22"/>
  <c r="N80" i="22"/>
  <c r="O80" i="22"/>
  <c r="P80" i="22"/>
  <c r="Q80" i="22"/>
  <c r="R80" i="22"/>
  <c r="S80" i="22"/>
  <c r="T80" i="22"/>
  <c r="U80" i="22"/>
  <c r="V80" i="22"/>
  <c r="W80" i="22"/>
  <c r="X80" i="22"/>
  <c r="Y80" i="22"/>
  <c r="Z80" i="22"/>
  <c r="AA80" i="22"/>
  <c r="AB80" i="22"/>
  <c r="AC80" i="22"/>
  <c r="AD80" i="22"/>
  <c r="AE80" i="22"/>
  <c r="AF80" i="22"/>
  <c r="AG80" i="22"/>
  <c r="AH80" i="22"/>
  <c r="AI80" i="22"/>
  <c r="AJ80" i="22"/>
  <c r="AK80" i="22"/>
  <c r="AL80" i="22"/>
  <c r="AM80" i="22"/>
  <c r="AN80" i="22"/>
  <c r="AO80" i="22"/>
  <c r="AP80" i="22"/>
  <c r="AQ80" i="22"/>
  <c r="AR80" i="22"/>
  <c r="AS80" i="22"/>
  <c r="AT80" i="22"/>
  <c r="AU80" i="22"/>
  <c r="AV80" i="22"/>
  <c r="AW80" i="22"/>
  <c r="AX80" i="22"/>
  <c r="AY80" i="22"/>
  <c r="AZ80" i="22"/>
  <c r="BA80" i="22"/>
  <c r="BB80" i="22"/>
  <c r="BC80" i="22"/>
  <c r="BD80" i="22"/>
  <c r="BE80" i="22"/>
  <c r="BF80" i="22"/>
  <c r="BG80" i="22"/>
  <c r="BH80" i="22"/>
  <c r="BI80" i="22"/>
  <c r="BJ80" i="22"/>
  <c r="BK80" i="22"/>
  <c r="BL80" i="22"/>
  <c r="BM80" i="22"/>
  <c r="BN80" i="22"/>
  <c r="BO80" i="22"/>
  <c r="BP80" i="22"/>
  <c r="BQ80" i="22"/>
  <c r="BR80" i="22"/>
  <c r="BS80" i="22"/>
  <c r="BT80" i="22"/>
  <c r="BU80" i="22"/>
  <c r="BV80" i="22"/>
  <c r="BW80" i="22"/>
  <c r="BX80" i="22"/>
  <c r="BY80" i="22"/>
  <c r="BZ80" i="22"/>
  <c r="CA80" i="22"/>
  <c r="CB80" i="22"/>
  <c r="CC80" i="22"/>
  <c r="CD80" i="22"/>
  <c r="CE80" i="22"/>
  <c r="CF80" i="22"/>
  <c r="CG80" i="22"/>
  <c r="CH80" i="22"/>
  <c r="CI80" i="22"/>
  <c r="CJ80" i="22"/>
  <c r="CK80" i="22"/>
  <c r="CL80" i="22"/>
  <c r="CM80" i="22"/>
  <c r="CN80" i="22"/>
  <c r="CO80" i="22"/>
  <c r="CP80" i="22"/>
  <c r="CQ80" i="22"/>
  <c r="CR80" i="22"/>
  <c r="CS80" i="22"/>
  <c r="CT80" i="22"/>
  <c r="CU80" i="22"/>
  <c r="CV80" i="22"/>
  <c r="CW80" i="22"/>
  <c r="CX80" i="22"/>
  <c r="CY80" i="22"/>
  <c r="CZ80" i="22"/>
  <c r="DA80" i="22"/>
  <c r="DB80" i="22"/>
  <c r="DC80" i="22"/>
  <c r="DD80" i="22"/>
  <c r="DE80" i="22"/>
  <c r="DF80" i="22"/>
  <c r="DG80" i="22"/>
  <c r="DH80" i="22"/>
  <c r="DI80" i="22"/>
  <c r="DJ80" i="22"/>
  <c r="DK80" i="22"/>
  <c r="DL80" i="22"/>
  <c r="DM80" i="22"/>
  <c r="DN80" i="22"/>
  <c r="DO80" i="22"/>
  <c r="DP80" i="22"/>
  <c r="DQ80" i="22"/>
  <c r="DR80" i="22"/>
  <c r="DS80" i="22"/>
  <c r="DT80" i="22"/>
  <c r="DU80" i="22"/>
  <c r="DV80" i="22"/>
  <c r="DW80" i="22"/>
  <c r="DX80" i="22"/>
  <c r="DY80" i="22"/>
  <c r="DZ80" i="22"/>
  <c r="EA80" i="22"/>
  <c r="EB80" i="22"/>
  <c r="EC80" i="22"/>
  <c r="ED80" i="22"/>
  <c r="EE80" i="22"/>
  <c r="EF80" i="22"/>
  <c r="EG80" i="22"/>
  <c r="EH80" i="22"/>
  <c r="EI80" i="22"/>
  <c r="EJ80" i="22"/>
  <c r="EK80" i="22"/>
  <c r="EL80" i="22"/>
  <c r="EM80" i="22"/>
  <c r="EN80" i="22"/>
  <c r="EO80" i="22"/>
  <c r="EP80" i="22"/>
  <c r="EQ80" i="22"/>
  <c r="ER80" i="22"/>
  <c r="ES80" i="22"/>
  <c r="ET80" i="22"/>
  <c r="EU80" i="22"/>
  <c r="EV80" i="22"/>
  <c r="EW80" i="22"/>
  <c r="EX80" i="22"/>
  <c r="EY80" i="22"/>
  <c r="EZ80" i="22"/>
  <c r="FA80" i="22"/>
  <c r="FB80" i="22"/>
  <c r="FC80" i="22"/>
  <c r="FD80" i="22"/>
  <c r="FE80" i="22"/>
  <c r="FF80" i="22"/>
  <c r="FG80" i="22"/>
  <c r="FH80" i="22"/>
  <c r="FI80" i="22"/>
  <c r="FJ80" i="22"/>
  <c r="FK80" i="22"/>
  <c r="FL80" i="22"/>
  <c r="FM80" i="22"/>
  <c r="FN80" i="22"/>
  <c r="FO80" i="22"/>
  <c r="FP80" i="22"/>
  <c r="FQ80" i="22"/>
  <c r="FR80" i="22"/>
  <c r="FS80" i="22"/>
  <c r="FT80" i="22"/>
  <c r="FU80" i="22"/>
  <c r="FV80" i="22"/>
  <c r="FW80" i="22"/>
  <c r="FX80" i="22"/>
  <c r="FY80" i="22"/>
  <c r="FZ80" i="22"/>
  <c r="GA80" i="22"/>
  <c r="GB80" i="22"/>
  <c r="GC80" i="22"/>
  <c r="GD80" i="22"/>
  <c r="GE80" i="22"/>
  <c r="GF80" i="22"/>
  <c r="GG80" i="22"/>
  <c r="GH80" i="22"/>
  <c r="GI80" i="22"/>
  <c r="GJ80" i="22"/>
  <c r="GK80" i="22"/>
  <c r="GL80" i="22"/>
  <c r="GM80" i="22"/>
  <c r="GN80" i="22"/>
  <c r="GO80" i="22"/>
  <c r="GP80" i="22"/>
  <c r="GQ80" i="22"/>
  <c r="GR80" i="22"/>
  <c r="GS80" i="22"/>
  <c r="GT80" i="22"/>
  <c r="GU80" i="22"/>
  <c r="GV80" i="22"/>
  <c r="GW80" i="22"/>
  <c r="GX80" i="22"/>
  <c r="GY80" i="22"/>
  <c r="GZ80" i="22"/>
  <c r="HA80" i="22"/>
  <c r="HB80" i="22"/>
  <c r="HC80" i="22"/>
  <c r="HD80" i="22"/>
  <c r="HE80" i="22"/>
  <c r="HF80" i="22"/>
  <c r="HG80" i="22"/>
  <c r="HH80" i="22"/>
  <c r="HI80" i="22"/>
  <c r="HJ80" i="22"/>
  <c r="HK80" i="22"/>
  <c r="HL80" i="22"/>
  <c r="HM80" i="22"/>
  <c r="HN80" i="22"/>
  <c r="HO80" i="22"/>
  <c r="HP80" i="22"/>
  <c r="HQ80" i="22"/>
  <c r="HR80" i="22"/>
  <c r="HS80" i="22"/>
  <c r="HT80" i="22"/>
  <c r="HU80" i="22"/>
  <c r="HV80" i="22"/>
  <c r="HW80" i="22"/>
  <c r="HX80" i="22"/>
  <c r="HY80" i="22"/>
  <c r="HZ80" i="22"/>
  <c r="IA80" i="22"/>
  <c r="IB80" i="22"/>
  <c r="IC80" i="22"/>
  <c r="ID80" i="22"/>
  <c r="IE80" i="22"/>
  <c r="IF80" i="22"/>
  <c r="IG80" i="22"/>
  <c r="IH80" i="22"/>
  <c r="II80" i="22"/>
  <c r="IJ80" i="22"/>
  <c r="IK80" i="22"/>
  <c r="IL80" i="22"/>
  <c r="IM80" i="22"/>
  <c r="IN80" i="22"/>
  <c r="IO80" i="22"/>
  <c r="IP80" i="22"/>
  <c r="IQ80" i="22"/>
  <c r="IR80" i="22"/>
  <c r="IS80" i="22"/>
  <c r="IT80" i="22"/>
  <c r="IU80" i="22"/>
  <c r="IV80" i="22"/>
  <c r="G81" i="22"/>
  <c r="H81" i="22"/>
  <c r="I81" i="22"/>
  <c r="J81" i="22"/>
  <c r="K81" i="22"/>
  <c r="L81" i="22"/>
  <c r="M81" i="22"/>
  <c r="N81" i="22"/>
  <c r="O81" i="22"/>
  <c r="P81" i="22"/>
  <c r="Q81" i="22"/>
  <c r="R81" i="22"/>
  <c r="S81" i="22"/>
  <c r="T81" i="22"/>
  <c r="U81" i="22"/>
  <c r="V81" i="22"/>
  <c r="W81" i="22"/>
  <c r="X81" i="22"/>
  <c r="Y81" i="22"/>
  <c r="Z81" i="22"/>
  <c r="AA81" i="22"/>
  <c r="AB81" i="22"/>
  <c r="AC81" i="22"/>
  <c r="AD81" i="22"/>
  <c r="AE81" i="22"/>
  <c r="AF81" i="22"/>
  <c r="AG81" i="22"/>
  <c r="AH81" i="22"/>
  <c r="AI81" i="22"/>
  <c r="AJ81" i="22"/>
  <c r="AK81" i="22"/>
  <c r="AL81" i="22"/>
  <c r="AM81" i="22"/>
  <c r="AN81" i="22"/>
  <c r="AO81" i="22"/>
  <c r="AP81" i="22"/>
  <c r="AQ81" i="22"/>
  <c r="AR81" i="22"/>
  <c r="AS81" i="22"/>
  <c r="AT81" i="22"/>
  <c r="AU81" i="22"/>
  <c r="AV81" i="22"/>
  <c r="AW81" i="22"/>
  <c r="AX81" i="22"/>
  <c r="AY81" i="22"/>
  <c r="AZ81" i="22"/>
  <c r="BA81" i="22"/>
  <c r="BB81" i="22"/>
  <c r="BC81" i="22"/>
  <c r="BD81" i="22"/>
  <c r="BE81" i="22"/>
  <c r="BF81" i="22"/>
  <c r="BG81" i="22"/>
  <c r="BH81" i="22"/>
  <c r="BI81" i="22"/>
  <c r="BJ81" i="22"/>
  <c r="BK81" i="22"/>
  <c r="BL81" i="22"/>
  <c r="BM81" i="22"/>
  <c r="BN81" i="22"/>
  <c r="BO81" i="22"/>
  <c r="BP81" i="22"/>
  <c r="BQ81" i="22"/>
  <c r="BR81" i="22"/>
  <c r="BS81" i="22"/>
  <c r="BT81" i="22"/>
  <c r="BU81" i="22"/>
  <c r="BV81" i="22"/>
  <c r="BW81" i="22"/>
  <c r="BX81" i="22"/>
  <c r="BY81" i="22"/>
  <c r="BZ81" i="22"/>
  <c r="CA81" i="22"/>
  <c r="CB81" i="22"/>
  <c r="CC81" i="22"/>
  <c r="CD81" i="22"/>
  <c r="CE81" i="22"/>
  <c r="CF81" i="22"/>
  <c r="CG81" i="22"/>
  <c r="CH81" i="22"/>
  <c r="CI81" i="22"/>
  <c r="CJ81" i="22"/>
  <c r="CK81" i="22"/>
  <c r="CL81" i="22"/>
  <c r="CM81" i="22"/>
  <c r="CN81" i="22"/>
  <c r="CO81" i="22"/>
  <c r="CP81" i="22"/>
  <c r="CQ81" i="22"/>
  <c r="CR81" i="22"/>
  <c r="CS81" i="22"/>
  <c r="CT81" i="22"/>
  <c r="CU81" i="22"/>
  <c r="CV81" i="22"/>
  <c r="CW81" i="22"/>
  <c r="CX81" i="22"/>
  <c r="CY81" i="22"/>
  <c r="CZ81" i="22"/>
  <c r="DA81" i="22"/>
  <c r="DB81" i="22"/>
  <c r="DC81" i="22"/>
  <c r="DD81" i="22"/>
  <c r="DE81" i="22"/>
  <c r="DF81" i="22"/>
  <c r="DG81" i="22"/>
  <c r="DH81" i="22"/>
  <c r="DI81" i="22"/>
  <c r="DJ81" i="22"/>
  <c r="DK81" i="22"/>
  <c r="DL81" i="22"/>
  <c r="DM81" i="22"/>
  <c r="DN81" i="22"/>
  <c r="DO81" i="22"/>
  <c r="DP81" i="22"/>
  <c r="DQ81" i="22"/>
  <c r="DR81" i="22"/>
  <c r="DS81" i="22"/>
  <c r="DT81" i="22"/>
  <c r="DU81" i="22"/>
  <c r="DV81" i="22"/>
  <c r="DW81" i="22"/>
  <c r="DX81" i="22"/>
  <c r="DY81" i="22"/>
  <c r="DZ81" i="22"/>
  <c r="EA81" i="22"/>
  <c r="EB81" i="22"/>
  <c r="EC81" i="22"/>
  <c r="ED81" i="22"/>
  <c r="EE81" i="22"/>
  <c r="EF81" i="22"/>
  <c r="EG81" i="22"/>
  <c r="EH81" i="22"/>
  <c r="EI81" i="22"/>
  <c r="EJ81" i="22"/>
  <c r="EK81" i="22"/>
  <c r="EL81" i="22"/>
  <c r="EM81" i="22"/>
  <c r="EN81" i="22"/>
  <c r="EO81" i="22"/>
  <c r="EP81" i="22"/>
  <c r="EQ81" i="22"/>
  <c r="ER81" i="22"/>
  <c r="ES81" i="22"/>
  <c r="ET81" i="22"/>
  <c r="EU81" i="22"/>
  <c r="EV81" i="22"/>
  <c r="EW81" i="22"/>
  <c r="EX81" i="22"/>
  <c r="EY81" i="22"/>
  <c r="EZ81" i="22"/>
  <c r="FA81" i="22"/>
  <c r="FB81" i="22"/>
  <c r="FC81" i="22"/>
  <c r="FD81" i="22"/>
  <c r="FE81" i="22"/>
  <c r="FF81" i="22"/>
  <c r="FG81" i="22"/>
  <c r="FH81" i="22"/>
  <c r="FI81" i="22"/>
  <c r="FJ81" i="22"/>
  <c r="FK81" i="22"/>
  <c r="FL81" i="22"/>
  <c r="FM81" i="22"/>
  <c r="FN81" i="22"/>
  <c r="FO81" i="22"/>
  <c r="FP81" i="22"/>
  <c r="FQ81" i="22"/>
  <c r="FR81" i="22"/>
  <c r="FS81" i="22"/>
  <c r="FT81" i="22"/>
  <c r="FU81" i="22"/>
  <c r="FV81" i="22"/>
  <c r="FW81" i="22"/>
  <c r="FX81" i="22"/>
  <c r="FY81" i="22"/>
  <c r="FZ81" i="22"/>
  <c r="GA81" i="22"/>
  <c r="GB81" i="22"/>
  <c r="GC81" i="22"/>
  <c r="GD81" i="22"/>
  <c r="GE81" i="22"/>
  <c r="GF81" i="22"/>
  <c r="GG81" i="22"/>
  <c r="GH81" i="22"/>
  <c r="GI81" i="22"/>
  <c r="GJ81" i="22"/>
  <c r="GK81" i="22"/>
  <c r="GL81" i="22"/>
  <c r="GM81" i="22"/>
  <c r="GN81" i="22"/>
  <c r="GO81" i="22"/>
  <c r="GP81" i="22"/>
  <c r="GQ81" i="22"/>
  <c r="GR81" i="22"/>
  <c r="GS81" i="22"/>
  <c r="GT81" i="22"/>
  <c r="GU81" i="22"/>
  <c r="GV81" i="22"/>
  <c r="GW81" i="22"/>
  <c r="GX81" i="22"/>
  <c r="GY81" i="22"/>
  <c r="GZ81" i="22"/>
  <c r="HA81" i="22"/>
  <c r="HB81" i="22"/>
  <c r="HC81" i="22"/>
  <c r="HD81" i="22"/>
  <c r="HE81" i="22"/>
  <c r="HF81" i="22"/>
  <c r="HG81" i="22"/>
  <c r="HH81" i="22"/>
  <c r="HI81" i="22"/>
  <c r="HJ81" i="22"/>
  <c r="HK81" i="22"/>
  <c r="HL81" i="22"/>
  <c r="HM81" i="22"/>
  <c r="HN81" i="22"/>
  <c r="HO81" i="22"/>
  <c r="HP81" i="22"/>
  <c r="HQ81" i="22"/>
  <c r="HR81" i="22"/>
  <c r="HS81" i="22"/>
  <c r="HT81" i="22"/>
  <c r="HU81" i="22"/>
  <c r="HV81" i="22"/>
  <c r="HW81" i="22"/>
  <c r="HX81" i="22"/>
  <c r="HY81" i="22"/>
  <c r="HZ81" i="22"/>
  <c r="IA81" i="22"/>
  <c r="IB81" i="22"/>
  <c r="IC81" i="22"/>
  <c r="ID81" i="22"/>
  <c r="IE81" i="22"/>
  <c r="IF81" i="22"/>
  <c r="IG81" i="22"/>
  <c r="IH81" i="22"/>
  <c r="II81" i="22"/>
  <c r="IJ81" i="22"/>
  <c r="IK81" i="22"/>
  <c r="IL81" i="22"/>
  <c r="IM81" i="22"/>
  <c r="IN81" i="22"/>
  <c r="IO81" i="22"/>
  <c r="IP81" i="22"/>
  <c r="IQ81" i="22"/>
  <c r="IR81" i="22"/>
  <c r="IS81" i="22"/>
  <c r="IT81" i="22"/>
  <c r="IU81" i="22"/>
  <c r="IV81" i="22"/>
  <c r="G82" i="22"/>
  <c r="H82" i="22"/>
  <c r="I82" i="22"/>
  <c r="J82" i="22"/>
  <c r="K82" i="22"/>
  <c r="L82" i="22"/>
  <c r="M82" i="22"/>
  <c r="N82" i="22"/>
  <c r="O82" i="22"/>
  <c r="P82" i="22"/>
  <c r="Q82" i="22"/>
  <c r="R82" i="22"/>
  <c r="S82" i="22"/>
  <c r="T82" i="22"/>
  <c r="U82" i="22"/>
  <c r="V82" i="22"/>
  <c r="W82" i="22"/>
  <c r="X82" i="22"/>
  <c r="Y82" i="22"/>
  <c r="Z82" i="22"/>
  <c r="AA82" i="22"/>
  <c r="AB82" i="22"/>
  <c r="AC82" i="22"/>
  <c r="AD82" i="22"/>
  <c r="AE82" i="22"/>
  <c r="AF82" i="22"/>
  <c r="AG82" i="22"/>
  <c r="AH82" i="22"/>
  <c r="AI82" i="22"/>
  <c r="AJ82" i="22"/>
  <c r="AK82" i="22"/>
  <c r="AL82" i="22"/>
  <c r="AM82" i="22"/>
  <c r="AN82" i="22"/>
  <c r="AO82" i="22"/>
  <c r="AP82" i="22"/>
  <c r="AQ82" i="22"/>
  <c r="AR82" i="22"/>
  <c r="AS82" i="22"/>
  <c r="AT82" i="22"/>
  <c r="AU82" i="22"/>
  <c r="AV82" i="22"/>
  <c r="AW82" i="22"/>
  <c r="AX82" i="22"/>
  <c r="AY82" i="22"/>
  <c r="AZ82" i="22"/>
  <c r="BA82" i="22"/>
  <c r="BB82" i="22"/>
  <c r="BC82" i="22"/>
  <c r="BD82" i="22"/>
  <c r="BE82" i="22"/>
  <c r="BF82" i="22"/>
  <c r="BG82" i="22"/>
  <c r="BH82" i="22"/>
  <c r="BI82" i="22"/>
  <c r="BJ82" i="22"/>
  <c r="BK82" i="22"/>
  <c r="BL82" i="22"/>
  <c r="BM82" i="22"/>
  <c r="BN82" i="22"/>
  <c r="BO82" i="22"/>
  <c r="BP82" i="22"/>
  <c r="BQ82" i="22"/>
  <c r="BR82" i="22"/>
  <c r="BS82" i="22"/>
  <c r="BT82" i="22"/>
  <c r="BU82" i="22"/>
  <c r="BV82" i="22"/>
  <c r="BW82" i="22"/>
  <c r="BX82" i="22"/>
  <c r="BY82" i="22"/>
  <c r="BZ82" i="22"/>
  <c r="CA82" i="22"/>
  <c r="CB82" i="22"/>
  <c r="CC82" i="22"/>
  <c r="CD82" i="22"/>
  <c r="CE82" i="22"/>
  <c r="CF82" i="22"/>
  <c r="CG82" i="22"/>
  <c r="CH82" i="22"/>
  <c r="CI82" i="22"/>
  <c r="CJ82" i="22"/>
  <c r="CK82" i="22"/>
  <c r="CL82" i="22"/>
  <c r="CM82" i="22"/>
  <c r="CN82" i="22"/>
  <c r="CO82" i="22"/>
  <c r="CP82" i="22"/>
  <c r="CQ82" i="22"/>
  <c r="CR82" i="22"/>
  <c r="CS82" i="22"/>
  <c r="CT82" i="22"/>
  <c r="CU82" i="22"/>
  <c r="CV82" i="22"/>
  <c r="CW82" i="22"/>
  <c r="CX82" i="22"/>
  <c r="CY82" i="22"/>
  <c r="CZ82" i="22"/>
  <c r="DA82" i="22"/>
  <c r="DB82" i="22"/>
  <c r="DC82" i="22"/>
  <c r="DD82" i="22"/>
  <c r="DE82" i="22"/>
  <c r="DF82" i="22"/>
  <c r="DG82" i="22"/>
  <c r="DH82" i="22"/>
  <c r="DI82" i="22"/>
  <c r="DJ82" i="22"/>
  <c r="DK82" i="22"/>
  <c r="DL82" i="22"/>
  <c r="DM82" i="22"/>
  <c r="DN82" i="22"/>
  <c r="DO82" i="22"/>
  <c r="DP82" i="22"/>
  <c r="DQ82" i="22"/>
  <c r="DR82" i="22"/>
  <c r="DS82" i="22"/>
  <c r="DT82" i="22"/>
  <c r="DU82" i="22"/>
  <c r="DV82" i="22"/>
  <c r="DW82" i="22"/>
  <c r="DX82" i="22"/>
  <c r="DY82" i="22"/>
  <c r="DZ82" i="22"/>
  <c r="EA82" i="22"/>
  <c r="EB82" i="22"/>
  <c r="EC82" i="22"/>
  <c r="ED82" i="22"/>
  <c r="EE82" i="22"/>
  <c r="EF82" i="22"/>
  <c r="EG82" i="22"/>
  <c r="EH82" i="22"/>
  <c r="EI82" i="22"/>
  <c r="EJ82" i="22"/>
  <c r="EK82" i="22"/>
  <c r="EL82" i="22"/>
  <c r="EM82" i="22"/>
  <c r="EN82" i="22"/>
  <c r="EO82" i="22"/>
  <c r="EP82" i="22"/>
  <c r="EQ82" i="22"/>
  <c r="ER82" i="22"/>
  <c r="ES82" i="22"/>
  <c r="ET82" i="22"/>
  <c r="EU82" i="22"/>
  <c r="EV82" i="22"/>
  <c r="EW82" i="22"/>
  <c r="EX82" i="22"/>
  <c r="EY82" i="22"/>
  <c r="EZ82" i="22"/>
  <c r="FA82" i="22"/>
  <c r="FB82" i="22"/>
  <c r="FC82" i="22"/>
  <c r="FD82" i="22"/>
  <c r="FE82" i="22"/>
  <c r="FF82" i="22"/>
  <c r="FG82" i="22"/>
  <c r="FH82" i="22"/>
  <c r="FI82" i="22"/>
  <c r="FJ82" i="22"/>
  <c r="FK82" i="22"/>
  <c r="FL82" i="22"/>
  <c r="FM82" i="22"/>
  <c r="FN82" i="22"/>
  <c r="FO82" i="22"/>
  <c r="FP82" i="22"/>
  <c r="FQ82" i="22"/>
  <c r="FR82" i="22"/>
  <c r="FS82" i="22"/>
  <c r="FT82" i="22"/>
  <c r="FU82" i="22"/>
  <c r="FV82" i="22"/>
  <c r="FW82" i="22"/>
  <c r="FX82" i="22"/>
  <c r="FY82" i="22"/>
  <c r="FZ82" i="22"/>
  <c r="GA82" i="22"/>
  <c r="GB82" i="22"/>
  <c r="GC82" i="22"/>
  <c r="GD82" i="22"/>
  <c r="GE82" i="22"/>
  <c r="GF82" i="22"/>
  <c r="GG82" i="22"/>
  <c r="GH82" i="22"/>
  <c r="GI82" i="22"/>
  <c r="GJ82" i="22"/>
  <c r="GK82" i="22"/>
  <c r="GL82" i="22"/>
  <c r="GM82" i="22"/>
  <c r="GN82" i="22"/>
  <c r="GO82" i="22"/>
  <c r="GP82" i="22"/>
  <c r="GQ82" i="22"/>
  <c r="GR82" i="22"/>
  <c r="GS82" i="22"/>
  <c r="GT82" i="22"/>
  <c r="GU82" i="22"/>
  <c r="GV82" i="22"/>
  <c r="GW82" i="22"/>
  <c r="GX82" i="22"/>
  <c r="GY82" i="22"/>
  <c r="GZ82" i="22"/>
  <c r="HA82" i="22"/>
  <c r="HA146" i="22" s="1"/>
  <c r="HB82" i="22"/>
  <c r="HC82" i="22"/>
  <c r="HD82" i="22"/>
  <c r="HE82" i="22"/>
  <c r="HF82" i="22"/>
  <c r="HG82" i="22"/>
  <c r="HH82" i="22"/>
  <c r="HI82" i="22"/>
  <c r="HI146" i="22" s="1"/>
  <c r="HJ82" i="22"/>
  <c r="HK82" i="22"/>
  <c r="HL82" i="22"/>
  <c r="HM82" i="22"/>
  <c r="HN82" i="22"/>
  <c r="HO82" i="22"/>
  <c r="HP82" i="22"/>
  <c r="HQ82" i="22"/>
  <c r="HQ146" i="22" s="1"/>
  <c r="HR82" i="22"/>
  <c r="HS82" i="22"/>
  <c r="HT82" i="22"/>
  <c r="HU82" i="22"/>
  <c r="HV82" i="22"/>
  <c r="HW82" i="22"/>
  <c r="HX82" i="22"/>
  <c r="HY82" i="22"/>
  <c r="HZ82" i="22"/>
  <c r="IA82" i="22"/>
  <c r="IB82" i="22"/>
  <c r="IC82" i="22"/>
  <c r="ID82" i="22"/>
  <c r="IE82" i="22"/>
  <c r="IF82" i="22"/>
  <c r="IG82" i="22"/>
  <c r="IH82" i="22"/>
  <c r="II82" i="22"/>
  <c r="IJ82" i="22"/>
  <c r="IK82" i="22"/>
  <c r="IL82" i="22"/>
  <c r="IM82" i="22"/>
  <c r="IN82" i="22"/>
  <c r="IO82" i="22"/>
  <c r="IP82" i="22"/>
  <c r="IQ82" i="22"/>
  <c r="IR82" i="22"/>
  <c r="IS82" i="22"/>
  <c r="IT82" i="22"/>
  <c r="IU82" i="22"/>
  <c r="IV82" i="22"/>
  <c r="G83" i="22"/>
  <c r="H83" i="22"/>
  <c r="I83" i="22"/>
  <c r="J83" i="22"/>
  <c r="K83" i="22"/>
  <c r="L83" i="22"/>
  <c r="M83" i="22"/>
  <c r="N83" i="22"/>
  <c r="O83" i="22"/>
  <c r="P83" i="22"/>
  <c r="Q83" i="22"/>
  <c r="R83" i="22"/>
  <c r="S83" i="22"/>
  <c r="T83" i="22"/>
  <c r="U83" i="22"/>
  <c r="V83" i="22"/>
  <c r="W83" i="22"/>
  <c r="X83" i="22"/>
  <c r="Y83" i="22"/>
  <c r="Z83" i="22"/>
  <c r="AA83" i="22"/>
  <c r="AB83" i="22"/>
  <c r="AC83" i="22"/>
  <c r="AD83" i="22"/>
  <c r="AE83" i="22"/>
  <c r="AF83" i="22"/>
  <c r="AG83" i="22"/>
  <c r="AH83" i="22"/>
  <c r="AI83" i="22"/>
  <c r="AJ83" i="22"/>
  <c r="AK83" i="22"/>
  <c r="AL83" i="22"/>
  <c r="AM83" i="22"/>
  <c r="AN83" i="22"/>
  <c r="AO83" i="22"/>
  <c r="AP83" i="22"/>
  <c r="AQ83" i="22"/>
  <c r="AR83" i="22"/>
  <c r="AS83" i="22"/>
  <c r="AT83" i="22"/>
  <c r="AU83" i="22"/>
  <c r="AV83" i="22"/>
  <c r="AW83" i="22"/>
  <c r="AX83" i="22"/>
  <c r="AY83" i="22"/>
  <c r="AZ83" i="22"/>
  <c r="BA83" i="22"/>
  <c r="BB83" i="22"/>
  <c r="BC83" i="22"/>
  <c r="BD83" i="22"/>
  <c r="BE83" i="22"/>
  <c r="BF83" i="22"/>
  <c r="BG83" i="22"/>
  <c r="BH83" i="22"/>
  <c r="BI83" i="22"/>
  <c r="BJ83" i="22"/>
  <c r="BK83" i="22"/>
  <c r="BL83" i="22"/>
  <c r="BM83" i="22"/>
  <c r="BN83" i="22"/>
  <c r="BO83" i="22"/>
  <c r="BP83" i="22"/>
  <c r="BQ83" i="22"/>
  <c r="BR83" i="22"/>
  <c r="BS83" i="22"/>
  <c r="BT83" i="22"/>
  <c r="BU83" i="22"/>
  <c r="BV83" i="22"/>
  <c r="BW83" i="22"/>
  <c r="BX83" i="22"/>
  <c r="BY83" i="22"/>
  <c r="BZ83" i="22"/>
  <c r="CA83" i="22"/>
  <c r="CB83" i="22"/>
  <c r="CC83" i="22"/>
  <c r="CD83" i="22"/>
  <c r="CE83" i="22"/>
  <c r="CF83" i="22"/>
  <c r="CG83" i="22"/>
  <c r="CH83" i="22"/>
  <c r="CI83" i="22"/>
  <c r="CJ83" i="22"/>
  <c r="CK83" i="22"/>
  <c r="CL83" i="22"/>
  <c r="CM83" i="22"/>
  <c r="CN83" i="22"/>
  <c r="CO83" i="22"/>
  <c r="CP83" i="22"/>
  <c r="CQ83" i="22"/>
  <c r="CR83" i="22"/>
  <c r="CS83" i="22"/>
  <c r="CT83" i="22"/>
  <c r="CU83" i="22"/>
  <c r="CV83" i="22"/>
  <c r="CW83" i="22"/>
  <c r="CX83" i="22"/>
  <c r="CY83" i="22"/>
  <c r="CZ83" i="22"/>
  <c r="DA83" i="22"/>
  <c r="DB83" i="22"/>
  <c r="DC83" i="22"/>
  <c r="DD83" i="22"/>
  <c r="DE83" i="22"/>
  <c r="DF83" i="22"/>
  <c r="DG83" i="22"/>
  <c r="DH83" i="22"/>
  <c r="DI83" i="22"/>
  <c r="DJ83" i="22"/>
  <c r="DK83" i="22"/>
  <c r="DL83" i="22"/>
  <c r="DM83" i="22"/>
  <c r="DN83" i="22"/>
  <c r="DO83" i="22"/>
  <c r="DP83" i="22"/>
  <c r="DQ83" i="22"/>
  <c r="DR83" i="22"/>
  <c r="DS83" i="22"/>
  <c r="DT83" i="22"/>
  <c r="DU83" i="22"/>
  <c r="DV83" i="22"/>
  <c r="DW83" i="22"/>
  <c r="DX83" i="22"/>
  <c r="DY83" i="22"/>
  <c r="DZ83" i="22"/>
  <c r="EA83" i="22"/>
  <c r="EB83" i="22"/>
  <c r="EC83" i="22"/>
  <c r="ED83" i="22"/>
  <c r="EE83" i="22"/>
  <c r="EF83" i="22"/>
  <c r="EG83" i="22"/>
  <c r="EH83" i="22"/>
  <c r="EI83" i="22"/>
  <c r="EJ83" i="22"/>
  <c r="EK83" i="22"/>
  <c r="EL83" i="22"/>
  <c r="EM83" i="22"/>
  <c r="EN83" i="22"/>
  <c r="EO83" i="22"/>
  <c r="EP83" i="22"/>
  <c r="EQ83" i="22"/>
  <c r="ER83" i="22"/>
  <c r="ES83" i="22"/>
  <c r="ET83" i="22"/>
  <c r="EU83" i="22"/>
  <c r="EV83" i="22"/>
  <c r="EW83" i="22"/>
  <c r="EX83" i="22"/>
  <c r="EY83" i="22"/>
  <c r="EZ83" i="22"/>
  <c r="FA83" i="22"/>
  <c r="FB83" i="22"/>
  <c r="FC83" i="22"/>
  <c r="FD83" i="22"/>
  <c r="FE83" i="22"/>
  <c r="FF83" i="22"/>
  <c r="FG83" i="22"/>
  <c r="FH83" i="22"/>
  <c r="FI83" i="22"/>
  <c r="FJ83" i="22"/>
  <c r="FK83" i="22"/>
  <c r="FL83" i="22"/>
  <c r="FM83" i="22"/>
  <c r="FN83" i="22"/>
  <c r="FO83" i="22"/>
  <c r="FP83" i="22"/>
  <c r="FQ83" i="22"/>
  <c r="FR83" i="22"/>
  <c r="FS83" i="22"/>
  <c r="FT83" i="22"/>
  <c r="FU83" i="22"/>
  <c r="FV83" i="22"/>
  <c r="FW83" i="22"/>
  <c r="FX83" i="22"/>
  <c r="FY83" i="22"/>
  <c r="FZ83" i="22"/>
  <c r="GA83" i="22"/>
  <c r="GB83" i="22"/>
  <c r="GC83" i="22"/>
  <c r="GD83" i="22"/>
  <c r="GE83" i="22"/>
  <c r="GF83" i="22"/>
  <c r="GG83" i="22"/>
  <c r="GH83" i="22"/>
  <c r="GI83" i="22"/>
  <c r="GJ83" i="22"/>
  <c r="GK83" i="22"/>
  <c r="GL83" i="22"/>
  <c r="GM83" i="22"/>
  <c r="GN83" i="22"/>
  <c r="GO83" i="22"/>
  <c r="GP83" i="22"/>
  <c r="GQ83" i="22"/>
  <c r="GR83" i="22"/>
  <c r="GS83" i="22"/>
  <c r="GT83" i="22"/>
  <c r="GU83" i="22"/>
  <c r="GV83" i="22"/>
  <c r="GW83" i="22"/>
  <c r="GX83" i="22"/>
  <c r="GY83" i="22"/>
  <c r="GZ83" i="22"/>
  <c r="HA83" i="22"/>
  <c r="HB83" i="22"/>
  <c r="HC83" i="22"/>
  <c r="HD83" i="22"/>
  <c r="HE83" i="22"/>
  <c r="HF83" i="22"/>
  <c r="HG83" i="22"/>
  <c r="HH83" i="22"/>
  <c r="HI83" i="22"/>
  <c r="HJ83" i="22"/>
  <c r="HK83" i="22"/>
  <c r="HL83" i="22"/>
  <c r="HM83" i="22"/>
  <c r="HN83" i="22"/>
  <c r="HO83" i="22"/>
  <c r="HP83" i="22"/>
  <c r="HQ83" i="22"/>
  <c r="HR83" i="22"/>
  <c r="HS83" i="22"/>
  <c r="HT83" i="22"/>
  <c r="HU83" i="22"/>
  <c r="HV83" i="22"/>
  <c r="HW83" i="22"/>
  <c r="HX83" i="22"/>
  <c r="HY83" i="22"/>
  <c r="HZ83" i="22"/>
  <c r="IA83" i="22"/>
  <c r="IB83" i="22"/>
  <c r="IC83" i="22"/>
  <c r="ID83" i="22"/>
  <c r="IE83" i="22"/>
  <c r="IF83" i="22"/>
  <c r="IG83" i="22"/>
  <c r="IH83" i="22"/>
  <c r="II83" i="22"/>
  <c r="IJ83" i="22"/>
  <c r="IK83" i="22"/>
  <c r="IL83" i="22"/>
  <c r="IM83" i="22"/>
  <c r="IN83" i="22"/>
  <c r="IO83" i="22"/>
  <c r="IP83" i="22"/>
  <c r="IQ83" i="22"/>
  <c r="IR83" i="22"/>
  <c r="IS83" i="22"/>
  <c r="IT83" i="22"/>
  <c r="IU83" i="22"/>
  <c r="IV83" i="22"/>
  <c r="G84" i="22"/>
  <c r="H84" i="22"/>
  <c r="I84" i="22"/>
  <c r="J84" i="22"/>
  <c r="K84" i="22"/>
  <c r="L84" i="22"/>
  <c r="M84" i="22"/>
  <c r="N84" i="22"/>
  <c r="O84" i="22"/>
  <c r="P84" i="22"/>
  <c r="Q84" i="22"/>
  <c r="R84" i="22"/>
  <c r="S84" i="22"/>
  <c r="T84" i="22"/>
  <c r="U84" i="22"/>
  <c r="V84" i="22"/>
  <c r="W84" i="22"/>
  <c r="X84" i="22"/>
  <c r="Y84" i="22"/>
  <c r="Z84" i="22"/>
  <c r="AA84" i="22"/>
  <c r="AB84" i="22"/>
  <c r="AC84" i="22"/>
  <c r="AD84" i="22"/>
  <c r="AE84" i="22"/>
  <c r="AF84" i="22"/>
  <c r="AG84" i="22"/>
  <c r="AH84" i="22"/>
  <c r="AI84" i="22"/>
  <c r="AJ84" i="22"/>
  <c r="AK84" i="22"/>
  <c r="AL84" i="22"/>
  <c r="AM84" i="22"/>
  <c r="AN84" i="22"/>
  <c r="AO84" i="22"/>
  <c r="AP84" i="22"/>
  <c r="AQ84" i="22"/>
  <c r="AR84" i="22"/>
  <c r="AS84" i="22"/>
  <c r="AT84" i="22"/>
  <c r="AU84" i="22"/>
  <c r="AV84" i="22"/>
  <c r="AW84" i="22"/>
  <c r="AX84" i="22"/>
  <c r="AY84" i="22"/>
  <c r="AZ84" i="22"/>
  <c r="BA84" i="22"/>
  <c r="BB84" i="22"/>
  <c r="BC84" i="22"/>
  <c r="BD84" i="22"/>
  <c r="BE84" i="22"/>
  <c r="BF84" i="22"/>
  <c r="BG84" i="22"/>
  <c r="BH84" i="22"/>
  <c r="BI84" i="22"/>
  <c r="BJ84" i="22"/>
  <c r="BK84" i="22"/>
  <c r="BL84" i="22"/>
  <c r="BM84" i="22"/>
  <c r="BN84" i="22"/>
  <c r="BO84" i="22"/>
  <c r="BP84" i="22"/>
  <c r="BQ84" i="22"/>
  <c r="BR84" i="22"/>
  <c r="BS84" i="22"/>
  <c r="BT84" i="22"/>
  <c r="BU84" i="22"/>
  <c r="BV84" i="22"/>
  <c r="BW84" i="22"/>
  <c r="BX84" i="22"/>
  <c r="BY84" i="22"/>
  <c r="BZ84" i="22"/>
  <c r="CA84" i="22"/>
  <c r="CB84" i="22"/>
  <c r="CC84" i="22"/>
  <c r="CD84" i="22"/>
  <c r="CE84" i="22"/>
  <c r="CF84" i="22"/>
  <c r="CG84" i="22"/>
  <c r="CH84" i="22"/>
  <c r="CI84" i="22"/>
  <c r="CJ84" i="22"/>
  <c r="CK84" i="22"/>
  <c r="CL84" i="22"/>
  <c r="CM84" i="22"/>
  <c r="CN84" i="22"/>
  <c r="CO84" i="22"/>
  <c r="CP84" i="22"/>
  <c r="CQ84" i="22"/>
  <c r="CR84" i="22"/>
  <c r="CS84" i="22"/>
  <c r="CT84" i="22"/>
  <c r="CU84" i="22"/>
  <c r="CV84" i="22"/>
  <c r="CW84" i="22"/>
  <c r="CX84" i="22"/>
  <c r="CY84" i="22"/>
  <c r="CZ84" i="22"/>
  <c r="DA84" i="22"/>
  <c r="DB84" i="22"/>
  <c r="DC84" i="22"/>
  <c r="DD84" i="22"/>
  <c r="DE84" i="22"/>
  <c r="DF84" i="22"/>
  <c r="DG84" i="22"/>
  <c r="DH84" i="22"/>
  <c r="DI84" i="22"/>
  <c r="DJ84" i="22"/>
  <c r="DK84" i="22"/>
  <c r="DL84" i="22"/>
  <c r="DM84" i="22"/>
  <c r="DN84" i="22"/>
  <c r="DO84" i="22"/>
  <c r="DP84" i="22"/>
  <c r="DQ84" i="22"/>
  <c r="DR84" i="22"/>
  <c r="DS84" i="22"/>
  <c r="DT84" i="22"/>
  <c r="DU84" i="22"/>
  <c r="DV84" i="22"/>
  <c r="DW84" i="22"/>
  <c r="DX84" i="22"/>
  <c r="DY84" i="22"/>
  <c r="DZ84" i="22"/>
  <c r="EA84" i="22"/>
  <c r="EB84" i="22"/>
  <c r="EC84" i="22"/>
  <c r="ED84" i="22"/>
  <c r="EE84" i="22"/>
  <c r="EF84" i="22"/>
  <c r="EG84" i="22"/>
  <c r="EH84" i="22"/>
  <c r="EI84" i="22"/>
  <c r="EJ84" i="22"/>
  <c r="EK84" i="22"/>
  <c r="EL84" i="22"/>
  <c r="EM84" i="22"/>
  <c r="EN84" i="22"/>
  <c r="EO84" i="22"/>
  <c r="EP84" i="22"/>
  <c r="EQ84" i="22"/>
  <c r="ER84" i="22"/>
  <c r="ES84" i="22"/>
  <c r="ET84" i="22"/>
  <c r="EU84" i="22"/>
  <c r="EV84" i="22"/>
  <c r="EW84" i="22"/>
  <c r="EX84" i="22"/>
  <c r="EY84" i="22"/>
  <c r="EZ84" i="22"/>
  <c r="FA84" i="22"/>
  <c r="FB84" i="22"/>
  <c r="FC84" i="22"/>
  <c r="FD84" i="22"/>
  <c r="FE84" i="22"/>
  <c r="FF84" i="22"/>
  <c r="FG84" i="22"/>
  <c r="FH84" i="22"/>
  <c r="FI84" i="22"/>
  <c r="FJ84" i="22"/>
  <c r="FK84" i="22"/>
  <c r="FL84" i="22"/>
  <c r="FM84" i="22"/>
  <c r="FN84" i="22"/>
  <c r="FO84" i="22"/>
  <c r="FP84" i="22"/>
  <c r="FQ84" i="22"/>
  <c r="FR84" i="22"/>
  <c r="FS84" i="22"/>
  <c r="FT84" i="22"/>
  <c r="FU84" i="22"/>
  <c r="FV84" i="22"/>
  <c r="FW84" i="22"/>
  <c r="FX84" i="22"/>
  <c r="FY84" i="22"/>
  <c r="FZ84" i="22"/>
  <c r="GA84" i="22"/>
  <c r="GB84" i="22"/>
  <c r="GC84" i="22"/>
  <c r="GD84" i="22"/>
  <c r="GE84" i="22"/>
  <c r="GF84" i="22"/>
  <c r="GG84" i="22"/>
  <c r="GH84" i="22"/>
  <c r="GI84" i="22"/>
  <c r="GJ84" i="22"/>
  <c r="GK84" i="22"/>
  <c r="GL84" i="22"/>
  <c r="GM84" i="22"/>
  <c r="GN84" i="22"/>
  <c r="GO84" i="22"/>
  <c r="GP84" i="22"/>
  <c r="GQ84" i="22"/>
  <c r="GR84" i="22"/>
  <c r="GS84" i="22"/>
  <c r="GT84" i="22"/>
  <c r="GU84" i="22"/>
  <c r="GV84" i="22"/>
  <c r="GW84" i="22"/>
  <c r="GX84" i="22"/>
  <c r="GY84" i="22"/>
  <c r="GZ84" i="22"/>
  <c r="HA84" i="22"/>
  <c r="HB84" i="22"/>
  <c r="HC84" i="22"/>
  <c r="HD84" i="22"/>
  <c r="HE84" i="22"/>
  <c r="HF84" i="22"/>
  <c r="HG84" i="22"/>
  <c r="HH84" i="22"/>
  <c r="HI84" i="22"/>
  <c r="HJ84" i="22"/>
  <c r="HK84" i="22"/>
  <c r="HL84" i="22"/>
  <c r="HM84" i="22"/>
  <c r="HN84" i="22"/>
  <c r="HO84" i="22"/>
  <c r="HP84" i="22"/>
  <c r="HQ84" i="22"/>
  <c r="HR84" i="22"/>
  <c r="HS84" i="22"/>
  <c r="HT84" i="22"/>
  <c r="HU84" i="22"/>
  <c r="HV84" i="22"/>
  <c r="HW84" i="22"/>
  <c r="HX84" i="22"/>
  <c r="HY84" i="22"/>
  <c r="HZ84" i="22"/>
  <c r="IA84" i="22"/>
  <c r="IB84" i="22"/>
  <c r="IC84" i="22"/>
  <c r="ID84" i="22"/>
  <c r="IE84" i="22"/>
  <c r="IF84" i="22"/>
  <c r="IG84" i="22"/>
  <c r="IH84" i="22"/>
  <c r="II84" i="22"/>
  <c r="IJ84" i="22"/>
  <c r="IK84" i="22"/>
  <c r="IL84" i="22"/>
  <c r="IM84" i="22"/>
  <c r="IN84" i="22"/>
  <c r="IO84" i="22"/>
  <c r="IP84" i="22"/>
  <c r="IQ84" i="22"/>
  <c r="IR84" i="22"/>
  <c r="IS84" i="22"/>
  <c r="IT84" i="22"/>
  <c r="IU84" i="22"/>
  <c r="IV84" i="22"/>
  <c r="G85" i="22"/>
  <c r="H85" i="22"/>
  <c r="I85" i="22"/>
  <c r="J85" i="22"/>
  <c r="K85" i="22"/>
  <c r="L85" i="22"/>
  <c r="M85" i="22"/>
  <c r="N85" i="22"/>
  <c r="O85" i="22"/>
  <c r="P85" i="22"/>
  <c r="Q85" i="22"/>
  <c r="R85" i="22"/>
  <c r="S85" i="22"/>
  <c r="T85" i="22"/>
  <c r="U85" i="22"/>
  <c r="V85" i="22"/>
  <c r="W85" i="22"/>
  <c r="X85" i="22"/>
  <c r="Y85" i="22"/>
  <c r="Z85" i="22"/>
  <c r="AA85" i="22"/>
  <c r="AB85" i="22"/>
  <c r="AC85" i="22"/>
  <c r="AD85" i="22"/>
  <c r="AE85" i="22"/>
  <c r="AF85" i="22"/>
  <c r="AG85" i="22"/>
  <c r="AH85" i="22"/>
  <c r="AI85" i="22"/>
  <c r="AJ85" i="22"/>
  <c r="AK85" i="22"/>
  <c r="AL85" i="22"/>
  <c r="AM85" i="22"/>
  <c r="AN85" i="22"/>
  <c r="AO85" i="22"/>
  <c r="AP85" i="22"/>
  <c r="AQ85" i="22"/>
  <c r="AR85" i="22"/>
  <c r="AS85" i="22"/>
  <c r="AT85" i="22"/>
  <c r="AU85" i="22"/>
  <c r="AV85" i="22"/>
  <c r="AW85" i="22"/>
  <c r="AX85" i="22"/>
  <c r="AY85" i="22"/>
  <c r="AZ85" i="22"/>
  <c r="BA85" i="22"/>
  <c r="BB85" i="22"/>
  <c r="BC85" i="22"/>
  <c r="BD85" i="22"/>
  <c r="BE85" i="22"/>
  <c r="BF85" i="22"/>
  <c r="BG85" i="22"/>
  <c r="BH85" i="22"/>
  <c r="BI85" i="22"/>
  <c r="BJ85" i="22"/>
  <c r="BK85" i="22"/>
  <c r="BL85" i="22"/>
  <c r="BM85" i="22"/>
  <c r="BN85" i="22"/>
  <c r="BO85" i="22"/>
  <c r="BP85" i="22"/>
  <c r="BQ85" i="22"/>
  <c r="BR85" i="22"/>
  <c r="BS85" i="22"/>
  <c r="BT85" i="22"/>
  <c r="BU85" i="22"/>
  <c r="BV85" i="22"/>
  <c r="BW85" i="22"/>
  <c r="BX85" i="22"/>
  <c r="BY85" i="22"/>
  <c r="BZ85" i="22"/>
  <c r="CA85" i="22"/>
  <c r="CB85" i="22"/>
  <c r="CC85" i="22"/>
  <c r="CD85" i="22"/>
  <c r="CE85" i="22"/>
  <c r="CF85" i="22"/>
  <c r="CG85" i="22"/>
  <c r="CH85" i="22"/>
  <c r="CI85" i="22"/>
  <c r="CJ85" i="22"/>
  <c r="CK85" i="22"/>
  <c r="CL85" i="22"/>
  <c r="CM85" i="22"/>
  <c r="CN85" i="22"/>
  <c r="CO85" i="22"/>
  <c r="CP85" i="22"/>
  <c r="CQ85" i="22"/>
  <c r="CR85" i="22"/>
  <c r="CS85" i="22"/>
  <c r="CT85" i="22"/>
  <c r="CU85" i="22"/>
  <c r="CV85" i="22"/>
  <c r="CW85" i="22"/>
  <c r="CX85" i="22"/>
  <c r="CY85" i="22"/>
  <c r="CZ85" i="22"/>
  <c r="DA85" i="22"/>
  <c r="DB85" i="22"/>
  <c r="DC85" i="22"/>
  <c r="DD85" i="22"/>
  <c r="DE85" i="22"/>
  <c r="DF85" i="22"/>
  <c r="DG85" i="22"/>
  <c r="DH85" i="22"/>
  <c r="DI85" i="22"/>
  <c r="DJ85" i="22"/>
  <c r="DK85" i="22"/>
  <c r="DL85" i="22"/>
  <c r="DM85" i="22"/>
  <c r="DN85" i="22"/>
  <c r="DO85" i="22"/>
  <c r="DP85" i="22"/>
  <c r="DQ85" i="22"/>
  <c r="DR85" i="22"/>
  <c r="DS85" i="22"/>
  <c r="DT85" i="22"/>
  <c r="DU85" i="22"/>
  <c r="DV85" i="22"/>
  <c r="DW85" i="22"/>
  <c r="DX85" i="22"/>
  <c r="DY85" i="22"/>
  <c r="DZ85" i="22"/>
  <c r="EA85" i="22"/>
  <c r="EB85" i="22"/>
  <c r="EC85" i="22"/>
  <c r="ED85" i="22"/>
  <c r="EE85" i="22"/>
  <c r="EF85" i="22"/>
  <c r="EG85" i="22"/>
  <c r="EH85" i="22"/>
  <c r="EI85" i="22"/>
  <c r="EJ85" i="22"/>
  <c r="EK85" i="22"/>
  <c r="EL85" i="22"/>
  <c r="EM85" i="22"/>
  <c r="EN85" i="22"/>
  <c r="EO85" i="22"/>
  <c r="EP85" i="22"/>
  <c r="EQ85" i="22"/>
  <c r="ER85" i="22"/>
  <c r="ES85" i="22"/>
  <c r="ET85" i="22"/>
  <c r="EU85" i="22"/>
  <c r="EV85" i="22"/>
  <c r="EW85" i="22"/>
  <c r="EX85" i="22"/>
  <c r="EY85" i="22"/>
  <c r="EZ85" i="22"/>
  <c r="FA85" i="22"/>
  <c r="FB85" i="22"/>
  <c r="FC85" i="22"/>
  <c r="FD85" i="22"/>
  <c r="FE85" i="22"/>
  <c r="FF85" i="22"/>
  <c r="FG85" i="22"/>
  <c r="FH85" i="22"/>
  <c r="FI85" i="22"/>
  <c r="FJ85" i="22"/>
  <c r="FK85" i="22"/>
  <c r="FL85" i="22"/>
  <c r="FM85" i="22"/>
  <c r="FN85" i="22"/>
  <c r="FO85" i="22"/>
  <c r="FP85" i="22"/>
  <c r="FQ85" i="22"/>
  <c r="FR85" i="22"/>
  <c r="FS85" i="22"/>
  <c r="FT85" i="22"/>
  <c r="FU85" i="22"/>
  <c r="FV85" i="22"/>
  <c r="FW85" i="22"/>
  <c r="FX85" i="22"/>
  <c r="FY85" i="22"/>
  <c r="FZ85" i="22"/>
  <c r="GA85" i="22"/>
  <c r="GB85" i="22"/>
  <c r="GC85" i="22"/>
  <c r="GD85" i="22"/>
  <c r="GE85" i="22"/>
  <c r="GF85" i="22"/>
  <c r="GG85" i="22"/>
  <c r="GH85" i="22"/>
  <c r="GI85" i="22"/>
  <c r="GJ85" i="22"/>
  <c r="GK85" i="22"/>
  <c r="GL85" i="22"/>
  <c r="GM85" i="22"/>
  <c r="GN85" i="22"/>
  <c r="GO85" i="22"/>
  <c r="GP85" i="22"/>
  <c r="GQ85" i="22"/>
  <c r="GR85" i="22"/>
  <c r="GS85" i="22"/>
  <c r="GT85" i="22"/>
  <c r="GU85" i="22"/>
  <c r="GV85" i="22"/>
  <c r="GW85" i="22"/>
  <c r="GX85" i="22"/>
  <c r="GY85" i="22"/>
  <c r="GZ85" i="22"/>
  <c r="HA85" i="22"/>
  <c r="HB85" i="22"/>
  <c r="HC85" i="22"/>
  <c r="HD85" i="22"/>
  <c r="HE85" i="22"/>
  <c r="HF85" i="22"/>
  <c r="HG85" i="22"/>
  <c r="HH85" i="22"/>
  <c r="HI85" i="22"/>
  <c r="HJ85" i="22"/>
  <c r="HK85" i="22"/>
  <c r="HL85" i="22"/>
  <c r="HM85" i="22"/>
  <c r="HN85" i="22"/>
  <c r="HO85" i="22"/>
  <c r="HP85" i="22"/>
  <c r="HQ85" i="22"/>
  <c r="HR85" i="22"/>
  <c r="HS85" i="22"/>
  <c r="HT85" i="22"/>
  <c r="HU85" i="22"/>
  <c r="HV85" i="22"/>
  <c r="HW85" i="22"/>
  <c r="HX85" i="22"/>
  <c r="HY85" i="22"/>
  <c r="HZ85" i="22"/>
  <c r="IA85" i="22"/>
  <c r="IB85" i="22"/>
  <c r="IC85" i="22"/>
  <c r="ID85" i="22"/>
  <c r="IE85" i="22"/>
  <c r="IF85" i="22"/>
  <c r="IG85" i="22"/>
  <c r="IH85" i="22"/>
  <c r="II85" i="22"/>
  <c r="IJ85" i="22"/>
  <c r="IK85" i="22"/>
  <c r="IL85" i="22"/>
  <c r="IM85" i="22"/>
  <c r="IN85" i="22"/>
  <c r="IO85" i="22"/>
  <c r="IP85" i="22"/>
  <c r="IQ85" i="22"/>
  <c r="IR85" i="22"/>
  <c r="IS85" i="22"/>
  <c r="IT85" i="22"/>
  <c r="IU85" i="22"/>
  <c r="IV85" i="22"/>
  <c r="G86" i="22"/>
  <c r="H86" i="22"/>
  <c r="I86" i="22"/>
  <c r="J86" i="22"/>
  <c r="K86" i="22"/>
  <c r="L86" i="22"/>
  <c r="M86" i="22"/>
  <c r="N86" i="22"/>
  <c r="O86" i="22"/>
  <c r="P86" i="22"/>
  <c r="Q86" i="22"/>
  <c r="R86" i="22"/>
  <c r="S86" i="22"/>
  <c r="T86" i="22"/>
  <c r="U86" i="22"/>
  <c r="V86" i="22"/>
  <c r="W86" i="22"/>
  <c r="X86" i="22"/>
  <c r="Y86" i="22"/>
  <c r="Z86" i="22"/>
  <c r="AA86" i="22"/>
  <c r="AB86" i="22"/>
  <c r="AC86" i="22"/>
  <c r="AD86" i="22"/>
  <c r="AE86" i="22"/>
  <c r="AF86" i="22"/>
  <c r="AG86" i="22"/>
  <c r="AH86" i="22"/>
  <c r="AI86" i="22"/>
  <c r="AJ86" i="22"/>
  <c r="AK86" i="22"/>
  <c r="AL86" i="22"/>
  <c r="AM86" i="22"/>
  <c r="AN86" i="22"/>
  <c r="AO86" i="22"/>
  <c r="AP86" i="22"/>
  <c r="AQ86" i="22"/>
  <c r="AR86" i="22"/>
  <c r="AS86" i="22"/>
  <c r="AT86" i="22"/>
  <c r="AU86" i="22"/>
  <c r="AV86" i="22"/>
  <c r="AW86" i="22"/>
  <c r="AX86" i="22"/>
  <c r="AY86" i="22"/>
  <c r="AZ86" i="22"/>
  <c r="BA86" i="22"/>
  <c r="BB86" i="22"/>
  <c r="BC86" i="22"/>
  <c r="BD86" i="22"/>
  <c r="BE86" i="22"/>
  <c r="BF86" i="22"/>
  <c r="BG86" i="22"/>
  <c r="BH86" i="22"/>
  <c r="BI86" i="22"/>
  <c r="BJ86" i="22"/>
  <c r="BK86" i="22"/>
  <c r="BL86" i="22"/>
  <c r="BM86" i="22"/>
  <c r="BN86" i="22"/>
  <c r="BO86" i="22"/>
  <c r="BP86" i="22"/>
  <c r="BQ86" i="22"/>
  <c r="BR86" i="22"/>
  <c r="BS86" i="22"/>
  <c r="BT86" i="22"/>
  <c r="BU86" i="22"/>
  <c r="BV86" i="22"/>
  <c r="BW86" i="22"/>
  <c r="BX86" i="22"/>
  <c r="BY86" i="22"/>
  <c r="BZ86" i="22"/>
  <c r="CA86" i="22"/>
  <c r="CB86" i="22"/>
  <c r="CC86" i="22"/>
  <c r="CD86" i="22"/>
  <c r="CE86" i="22"/>
  <c r="CF86" i="22"/>
  <c r="CG86" i="22"/>
  <c r="CH86" i="22"/>
  <c r="CI86" i="22"/>
  <c r="CJ86" i="22"/>
  <c r="CK86" i="22"/>
  <c r="CL86" i="22"/>
  <c r="CM86" i="22"/>
  <c r="CN86" i="22"/>
  <c r="CO86" i="22"/>
  <c r="CP86" i="22"/>
  <c r="CQ86" i="22"/>
  <c r="CR86" i="22"/>
  <c r="CS86" i="22"/>
  <c r="CT86" i="22"/>
  <c r="CU86" i="22"/>
  <c r="CV86" i="22"/>
  <c r="CW86" i="22"/>
  <c r="CX86" i="22"/>
  <c r="CY86" i="22"/>
  <c r="CZ86" i="22"/>
  <c r="DA86" i="22"/>
  <c r="DB86" i="22"/>
  <c r="DC86" i="22"/>
  <c r="DD86" i="22"/>
  <c r="DE86" i="22"/>
  <c r="DF86" i="22"/>
  <c r="DG86" i="22"/>
  <c r="DH86" i="22"/>
  <c r="DI86" i="22"/>
  <c r="DJ86" i="22"/>
  <c r="DK86" i="22"/>
  <c r="DL86" i="22"/>
  <c r="DM86" i="22"/>
  <c r="DN86" i="22"/>
  <c r="DO86" i="22"/>
  <c r="DP86" i="22"/>
  <c r="DQ86" i="22"/>
  <c r="DR86" i="22"/>
  <c r="DS86" i="22"/>
  <c r="DT86" i="22"/>
  <c r="DU86" i="22"/>
  <c r="DV86" i="22"/>
  <c r="DW86" i="22"/>
  <c r="DX86" i="22"/>
  <c r="DY86" i="22"/>
  <c r="DZ86" i="22"/>
  <c r="EA86" i="22"/>
  <c r="EB86" i="22"/>
  <c r="EC86" i="22"/>
  <c r="ED86" i="22"/>
  <c r="EE86" i="22"/>
  <c r="EF86" i="22"/>
  <c r="EG86" i="22"/>
  <c r="EH86" i="22"/>
  <c r="EI86" i="22"/>
  <c r="EJ86" i="22"/>
  <c r="EK86" i="22"/>
  <c r="EL86" i="22"/>
  <c r="EM86" i="22"/>
  <c r="EN86" i="22"/>
  <c r="EO86" i="22"/>
  <c r="EP86" i="22"/>
  <c r="EQ86" i="22"/>
  <c r="ER86" i="22"/>
  <c r="ES86" i="22"/>
  <c r="ET86" i="22"/>
  <c r="EU86" i="22"/>
  <c r="EV86" i="22"/>
  <c r="EW86" i="22"/>
  <c r="EX86" i="22"/>
  <c r="EY86" i="22"/>
  <c r="EZ86" i="22"/>
  <c r="FA86" i="22"/>
  <c r="FB86" i="22"/>
  <c r="FC86" i="22"/>
  <c r="FD86" i="22"/>
  <c r="FE86" i="22"/>
  <c r="FF86" i="22"/>
  <c r="FG86" i="22"/>
  <c r="FH86" i="22"/>
  <c r="FI86" i="22"/>
  <c r="FJ86" i="22"/>
  <c r="FK86" i="22"/>
  <c r="FL86" i="22"/>
  <c r="FM86" i="22"/>
  <c r="FN86" i="22"/>
  <c r="FO86" i="22"/>
  <c r="FP86" i="22"/>
  <c r="FQ86" i="22"/>
  <c r="FR86" i="22"/>
  <c r="FS86" i="22"/>
  <c r="FT86" i="22"/>
  <c r="FU86" i="22"/>
  <c r="FV86" i="22"/>
  <c r="FW86" i="22"/>
  <c r="FX86" i="22"/>
  <c r="FY86" i="22"/>
  <c r="FZ86" i="22"/>
  <c r="GA86" i="22"/>
  <c r="GB86" i="22"/>
  <c r="GC86" i="22"/>
  <c r="GD86" i="22"/>
  <c r="GE86" i="22"/>
  <c r="GF86" i="22"/>
  <c r="GG86" i="22"/>
  <c r="GH86" i="22"/>
  <c r="GI86" i="22"/>
  <c r="GJ86" i="22"/>
  <c r="GK86" i="22"/>
  <c r="GK146" i="22" s="1"/>
  <c r="GL86" i="22"/>
  <c r="GM86" i="22"/>
  <c r="GN86" i="22"/>
  <c r="GO86" i="22"/>
  <c r="GP86" i="22"/>
  <c r="GQ86" i="22"/>
  <c r="GR86" i="22"/>
  <c r="GS86" i="22"/>
  <c r="GS146" i="22" s="1"/>
  <c r="GT86" i="22"/>
  <c r="GU86" i="22"/>
  <c r="GV86" i="22"/>
  <c r="GW86" i="22"/>
  <c r="GX86" i="22"/>
  <c r="GY86" i="22"/>
  <c r="GZ86" i="22"/>
  <c r="HA86" i="22"/>
  <c r="HB86" i="22"/>
  <c r="HC86" i="22"/>
  <c r="HD86" i="22"/>
  <c r="HE86" i="22"/>
  <c r="HF86" i="22"/>
  <c r="HG86" i="22"/>
  <c r="HH86" i="22"/>
  <c r="HI86" i="22"/>
  <c r="HJ86" i="22"/>
  <c r="HK86" i="22"/>
  <c r="HL86" i="22"/>
  <c r="HM86" i="22"/>
  <c r="HN86" i="22"/>
  <c r="HO86" i="22"/>
  <c r="HP86" i="22"/>
  <c r="HQ86" i="22"/>
  <c r="HR86" i="22"/>
  <c r="HS86" i="22"/>
  <c r="HT86" i="22"/>
  <c r="HU86" i="22"/>
  <c r="HV86" i="22"/>
  <c r="HW86" i="22"/>
  <c r="HX86" i="22"/>
  <c r="HY86" i="22"/>
  <c r="HZ86" i="22"/>
  <c r="IA86" i="22"/>
  <c r="IB86" i="22"/>
  <c r="IC86" i="22"/>
  <c r="ID86" i="22"/>
  <c r="IE86" i="22"/>
  <c r="IF86" i="22"/>
  <c r="IG86" i="22"/>
  <c r="IH86" i="22"/>
  <c r="II86" i="22"/>
  <c r="IJ86" i="22"/>
  <c r="IK86" i="22"/>
  <c r="IL86" i="22"/>
  <c r="IM86" i="22"/>
  <c r="IN86" i="22"/>
  <c r="IO86" i="22"/>
  <c r="IP86" i="22"/>
  <c r="IQ86" i="22"/>
  <c r="IR86" i="22"/>
  <c r="IS86" i="22"/>
  <c r="IT86" i="22"/>
  <c r="IU86" i="22"/>
  <c r="IV86" i="22"/>
  <c r="G87" i="22"/>
  <c r="H87" i="22"/>
  <c r="I87" i="22"/>
  <c r="J87" i="22"/>
  <c r="K87" i="22"/>
  <c r="L87" i="22"/>
  <c r="M87" i="22"/>
  <c r="N87" i="22"/>
  <c r="O87" i="22"/>
  <c r="P87" i="22"/>
  <c r="Q87" i="22"/>
  <c r="R87" i="22"/>
  <c r="S87" i="22"/>
  <c r="T87" i="22"/>
  <c r="U87" i="22"/>
  <c r="V87" i="22"/>
  <c r="W87" i="22"/>
  <c r="X87" i="22"/>
  <c r="Y87" i="22"/>
  <c r="Z87" i="22"/>
  <c r="AA87" i="22"/>
  <c r="AB87" i="22"/>
  <c r="AC87" i="22"/>
  <c r="AD87" i="22"/>
  <c r="AE87" i="22"/>
  <c r="AF87" i="22"/>
  <c r="AG87" i="22"/>
  <c r="AH87" i="22"/>
  <c r="AI87" i="22"/>
  <c r="AJ87" i="22"/>
  <c r="AK87" i="22"/>
  <c r="AL87" i="22"/>
  <c r="AM87" i="22"/>
  <c r="AN87" i="22"/>
  <c r="AO87" i="22"/>
  <c r="AP87" i="22"/>
  <c r="AQ87" i="22"/>
  <c r="AR87" i="22"/>
  <c r="AS87" i="22"/>
  <c r="AT87" i="22"/>
  <c r="AU87" i="22"/>
  <c r="AV87" i="22"/>
  <c r="AW87" i="22"/>
  <c r="AX87" i="22"/>
  <c r="AY87" i="22"/>
  <c r="AZ87" i="22"/>
  <c r="BA87" i="22"/>
  <c r="BB87" i="22"/>
  <c r="BC87" i="22"/>
  <c r="BD87" i="22"/>
  <c r="BE87" i="22"/>
  <c r="BF87" i="22"/>
  <c r="BG87" i="22"/>
  <c r="BH87" i="22"/>
  <c r="BI87" i="22"/>
  <c r="BJ87" i="22"/>
  <c r="BK87" i="22"/>
  <c r="BL87" i="22"/>
  <c r="BM87" i="22"/>
  <c r="BN87" i="22"/>
  <c r="BO87" i="22"/>
  <c r="BP87" i="22"/>
  <c r="BQ87" i="22"/>
  <c r="BR87" i="22"/>
  <c r="BS87" i="22"/>
  <c r="BT87" i="22"/>
  <c r="BU87" i="22"/>
  <c r="BV87" i="22"/>
  <c r="BW87" i="22"/>
  <c r="BX87" i="22"/>
  <c r="BY87" i="22"/>
  <c r="BZ87" i="22"/>
  <c r="CA87" i="22"/>
  <c r="CB87" i="22"/>
  <c r="CC87" i="22"/>
  <c r="CD87" i="22"/>
  <c r="CE87" i="22"/>
  <c r="CF87" i="22"/>
  <c r="CG87" i="22"/>
  <c r="CH87" i="22"/>
  <c r="CI87" i="22"/>
  <c r="CJ87" i="22"/>
  <c r="CK87" i="22"/>
  <c r="CL87" i="22"/>
  <c r="CM87" i="22"/>
  <c r="CN87" i="22"/>
  <c r="CO87" i="22"/>
  <c r="CP87" i="22"/>
  <c r="CQ87" i="22"/>
  <c r="CR87" i="22"/>
  <c r="CS87" i="22"/>
  <c r="CT87" i="22"/>
  <c r="CU87" i="22"/>
  <c r="CV87" i="22"/>
  <c r="CW87" i="22"/>
  <c r="CX87" i="22"/>
  <c r="CY87" i="22"/>
  <c r="CZ87" i="22"/>
  <c r="DA87" i="22"/>
  <c r="DB87" i="22"/>
  <c r="DC87" i="22"/>
  <c r="DD87" i="22"/>
  <c r="DE87" i="22"/>
  <c r="DF87" i="22"/>
  <c r="DG87" i="22"/>
  <c r="DH87" i="22"/>
  <c r="DI87" i="22"/>
  <c r="DJ87" i="22"/>
  <c r="DK87" i="22"/>
  <c r="DL87" i="22"/>
  <c r="DM87" i="22"/>
  <c r="DN87" i="22"/>
  <c r="DO87" i="22"/>
  <c r="DP87" i="22"/>
  <c r="DQ87" i="22"/>
  <c r="DR87" i="22"/>
  <c r="DS87" i="22"/>
  <c r="DT87" i="22"/>
  <c r="DU87" i="22"/>
  <c r="DV87" i="22"/>
  <c r="DW87" i="22"/>
  <c r="DX87" i="22"/>
  <c r="DY87" i="22"/>
  <c r="DZ87" i="22"/>
  <c r="EA87" i="22"/>
  <c r="EB87" i="22"/>
  <c r="EC87" i="22"/>
  <c r="ED87" i="22"/>
  <c r="EE87" i="22"/>
  <c r="EF87" i="22"/>
  <c r="EG87" i="22"/>
  <c r="EH87" i="22"/>
  <c r="EI87" i="22"/>
  <c r="EJ87" i="22"/>
  <c r="EK87" i="22"/>
  <c r="EL87" i="22"/>
  <c r="EM87" i="22"/>
  <c r="EN87" i="22"/>
  <c r="EO87" i="22"/>
  <c r="EP87" i="22"/>
  <c r="EQ87" i="22"/>
  <c r="ER87" i="22"/>
  <c r="ES87" i="22"/>
  <c r="ET87" i="22"/>
  <c r="EU87" i="22"/>
  <c r="EV87" i="22"/>
  <c r="EW87" i="22"/>
  <c r="EX87" i="22"/>
  <c r="EY87" i="22"/>
  <c r="EZ87" i="22"/>
  <c r="FA87" i="22"/>
  <c r="FB87" i="22"/>
  <c r="FC87" i="22"/>
  <c r="FD87" i="22"/>
  <c r="FE87" i="22"/>
  <c r="FF87" i="22"/>
  <c r="FG87" i="22"/>
  <c r="FH87" i="22"/>
  <c r="FI87" i="22"/>
  <c r="FJ87" i="22"/>
  <c r="FK87" i="22"/>
  <c r="FL87" i="22"/>
  <c r="FM87" i="22"/>
  <c r="FN87" i="22"/>
  <c r="FO87" i="22"/>
  <c r="FP87" i="22"/>
  <c r="FQ87" i="22"/>
  <c r="FR87" i="22"/>
  <c r="FS87" i="22"/>
  <c r="FT87" i="22"/>
  <c r="FU87" i="22"/>
  <c r="FV87" i="22"/>
  <c r="FW87" i="22"/>
  <c r="FX87" i="22"/>
  <c r="FY87" i="22"/>
  <c r="FZ87" i="22"/>
  <c r="GA87" i="22"/>
  <c r="GB87" i="22"/>
  <c r="GC87" i="22"/>
  <c r="GD87" i="22"/>
  <c r="GE87" i="22"/>
  <c r="GF87" i="22"/>
  <c r="GG87" i="22"/>
  <c r="GH87" i="22"/>
  <c r="GI87" i="22"/>
  <c r="GJ87" i="22"/>
  <c r="GK87" i="22"/>
  <c r="GL87" i="22"/>
  <c r="GM87" i="22"/>
  <c r="GN87" i="22"/>
  <c r="GO87" i="22"/>
  <c r="GP87" i="22"/>
  <c r="GQ87" i="22"/>
  <c r="GR87" i="22"/>
  <c r="GS87" i="22"/>
  <c r="GT87" i="22"/>
  <c r="GU87" i="22"/>
  <c r="GV87" i="22"/>
  <c r="GW87" i="22"/>
  <c r="GX87" i="22"/>
  <c r="GY87" i="22"/>
  <c r="GZ87" i="22"/>
  <c r="HA87" i="22"/>
  <c r="HB87" i="22"/>
  <c r="HC87" i="22"/>
  <c r="HD87" i="22"/>
  <c r="HE87" i="22"/>
  <c r="HF87" i="22"/>
  <c r="HG87" i="22"/>
  <c r="HH87" i="22"/>
  <c r="HI87" i="22"/>
  <c r="HJ87" i="22"/>
  <c r="HK87" i="22"/>
  <c r="HL87" i="22"/>
  <c r="HM87" i="22"/>
  <c r="HN87" i="22"/>
  <c r="HO87" i="22"/>
  <c r="HP87" i="22"/>
  <c r="HQ87" i="22"/>
  <c r="HR87" i="22"/>
  <c r="HS87" i="22"/>
  <c r="HT87" i="22"/>
  <c r="HU87" i="22"/>
  <c r="HV87" i="22"/>
  <c r="HW87" i="22"/>
  <c r="HX87" i="22"/>
  <c r="HY87" i="22"/>
  <c r="HZ87" i="22"/>
  <c r="IA87" i="22"/>
  <c r="IB87" i="22"/>
  <c r="IC87" i="22"/>
  <c r="ID87" i="22"/>
  <c r="IE87" i="22"/>
  <c r="IF87" i="22"/>
  <c r="IG87" i="22"/>
  <c r="IH87" i="22"/>
  <c r="II87" i="22"/>
  <c r="IJ87" i="22"/>
  <c r="IK87" i="22"/>
  <c r="IL87" i="22"/>
  <c r="IM87" i="22"/>
  <c r="IN87" i="22"/>
  <c r="IO87" i="22"/>
  <c r="IP87" i="22"/>
  <c r="IQ87" i="22"/>
  <c r="IR87" i="22"/>
  <c r="IS87" i="22"/>
  <c r="IT87" i="22"/>
  <c r="IU87" i="22"/>
  <c r="IV87" i="22"/>
  <c r="G88" i="22"/>
  <c r="H88" i="22"/>
  <c r="I88" i="22"/>
  <c r="J88" i="22"/>
  <c r="K88" i="22"/>
  <c r="L88" i="22"/>
  <c r="M88" i="22"/>
  <c r="N88" i="22"/>
  <c r="O88" i="22"/>
  <c r="P88" i="22"/>
  <c r="Q88" i="22"/>
  <c r="R88" i="22"/>
  <c r="S88" i="22"/>
  <c r="T88" i="22"/>
  <c r="U88" i="22"/>
  <c r="V88" i="22"/>
  <c r="W88" i="22"/>
  <c r="X88" i="22"/>
  <c r="Y88" i="22"/>
  <c r="Z88" i="22"/>
  <c r="AA88" i="22"/>
  <c r="AB88" i="22"/>
  <c r="AC88" i="22"/>
  <c r="AD88" i="22"/>
  <c r="AE88" i="22"/>
  <c r="AF88" i="22"/>
  <c r="AG88" i="22"/>
  <c r="AH88" i="22"/>
  <c r="AI88" i="22"/>
  <c r="AJ88" i="22"/>
  <c r="AK88" i="22"/>
  <c r="AL88" i="22"/>
  <c r="AM88" i="22"/>
  <c r="AN88" i="22"/>
  <c r="AO88" i="22"/>
  <c r="AP88" i="22"/>
  <c r="AQ88" i="22"/>
  <c r="AR88" i="22"/>
  <c r="AS88" i="22"/>
  <c r="AT88" i="22"/>
  <c r="AU88" i="22"/>
  <c r="AV88" i="22"/>
  <c r="AW88" i="22"/>
  <c r="AX88" i="22"/>
  <c r="AY88" i="22"/>
  <c r="AZ88" i="22"/>
  <c r="BA88" i="22"/>
  <c r="BB88" i="22"/>
  <c r="BC88" i="22"/>
  <c r="BD88" i="22"/>
  <c r="BE88" i="22"/>
  <c r="BF88" i="22"/>
  <c r="BG88" i="22"/>
  <c r="BH88" i="22"/>
  <c r="BI88" i="22"/>
  <c r="BJ88" i="22"/>
  <c r="BK88" i="22"/>
  <c r="BL88" i="22"/>
  <c r="BM88" i="22"/>
  <c r="BN88" i="22"/>
  <c r="BO88" i="22"/>
  <c r="BP88" i="22"/>
  <c r="BQ88" i="22"/>
  <c r="BR88" i="22"/>
  <c r="BS88" i="22"/>
  <c r="BT88" i="22"/>
  <c r="BU88" i="22"/>
  <c r="BV88" i="22"/>
  <c r="BW88" i="22"/>
  <c r="BX88" i="22"/>
  <c r="BY88" i="22"/>
  <c r="BZ88" i="22"/>
  <c r="CA88" i="22"/>
  <c r="CB88" i="22"/>
  <c r="CC88" i="22"/>
  <c r="CD88" i="22"/>
  <c r="CE88" i="22"/>
  <c r="CF88" i="22"/>
  <c r="CG88" i="22"/>
  <c r="CH88" i="22"/>
  <c r="CI88" i="22"/>
  <c r="CJ88" i="22"/>
  <c r="CK88" i="22"/>
  <c r="CL88" i="22"/>
  <c r="CM88" i="22"/>
  <c r="CN88" i="22"/>
  <c r="CO88" i="22"/>
  <c r="CP88" i="22"/>
  <c r="CQ88" i="22"/>
  <c r="CR88" i="22"/>
  <c r="CS88" i="22"/>
  <c r="CT88" i="22"/>
  <c r="CU88" i="22"/>
  <c r="CV88" i="22"/>
  <c r="CW88" i="22"/>
  <c r="CX88" i="22"/>
  <c r="CY88" i="22"/>
  <c r="CZ88" i="22"/>
  <c r="DA88" i="22"/>
  <c r="DB88" i="22"/>
  <c r="DC88" i="22"/>
  <c r="DD88" i="22"/>
  <c r="DE88" i="22"/>
  <c r="DF88" i="22"/>
  <c r="DG88" i="22"/>
  <c r="DH88" i="22"/>
  <c r="DI88" i="22"/>
  <c r="DJ88" i="22"/>
  <c r="DK88" i="22"/>
  <c r="DL88" i="22"/>
  <c r="DM88" i="22"/>
  <c r="DN88" i="22"/>
  <c r="DO88" i="22"/>
  <c r="DP88" i="22"/>
  <c r="DQ88" i="22"/>
  <c r="DR88" i="22"/>
  <c r="DS88" i="22"/>
  <c r="DT88" i="22"/>
  <c r="DU88" i="22"/>
  <c r="DV88" i="22"/>
  <c r="DW88" i="22"/>
  <c r="DX88" i="22"/>
  <c r="DY88" i="22"/>
  <c r="DZ88" i="22"/>
  <c r="EA88" i="22"/>
  <c r="EB88" i="22"/>
  <c r="EC88" i="22"/>
  <c r="ED88" i="22"/>
  <c r="EE88" i="22"/>
  <c r="EF88" i="22"/>
  <c r="EG88" i="22"/>
  <c r="EH88" i="22"/>
  <c r="EI88" i="22"/>
  <c r="EJ88" i="22"/>
  <c r="EK88" i="22"/>
  <c r="EL88" i="22"/>
  <c r="EM88" i="22"/>
  <c r="EN88" i="22"/>
  <c r="EO88" i="22"/>
  <c r="EP88" i="22"/>
  <c r="EQ88" i="22"/>
  <c r="ER88" i="22"/>
  <c r="ES88" i="22"/>
  <c r="ET88" i="22"/>
  <c r="EU88" i="22"/>
  <c r="EV88" i="22"/>
  <c r="EW88" i="22"/>
  <c r="EX88" i="22"/>
  <c r="EY88" i="22"/>
  <c r="EZ88" i="22"/>
  <c r="FA88" i="22"/>
  <c r="FB88" i="22"/>
  <c r="FC88" i="22"/>
  <c r="FD88" i="22"/>
  <c r="FE88" i="22"/>
  <c r="FF88" i="22"/>
  <c r="FG88" i="22"/>
  <c r="FH88" i="22"/>
  <c r="FI88" i="22"/>
  <c r="FJ88" i="22"/>
  <c r="FK88" i="22"/>
  <c r="FL88" i="22"/>
  <c r="FM88" i="22"/>
  <c r="FN88" i="22"/>
  <c r="FO88" i="22"/>
  <c r="FP88" i="22"/>
  <c r="FQ88" i="22"/>
  <c r="FR88" i="22"/>
  <c r="FS88" i="22"/>
  <c r="FT88" i="22"/>
  <c r="FU88" i="22"/>
  <c r="FV88" i="22"/>
  <c r="FW88" i="22"/>
  <c r="FX88" i="22"/>
  <c r="FY88" i="22"/>
  <c r="FZ88" i="22"/>
  <c r="GA88" i="22"/>
  <c r="GB88" i="22"/>
  <c r="GC88" i="22"/>
  <c r="GD88" i="22"/>
  <c r="GE88" i="22"/>
  <c r="GF88" i="22"/>
  <c r="GG88" i="22"/>
  <c r="GH88" i="22"/>
  <c r="GI88" i="22"/>
  <c r="GJ88" i="22"/>
  <c r="GK88" i="22"/>
  <c r="GL88" i="22"/>
  <c r="GM88" i="22"/>
  <c r="GN88" i="22"/>
  <c r="GO88" i="22"/>
  <c r="GP88" i="22"/>
  <c r="GQ88" i="22"/>
  <c r="GR88" i="22"/>
  <c r="GS88" i="22"/>
  <c r="GT88" i="22"/>
  <c r="GU88" i="22"/>
  <c r="GV88" i="22"/>
  <c r="GW88" i="22"/>
  <c r="GX88" i="22"/>
  <c r="GY88" i="22"/>
  <c r="GZ88" i="22"/>
  <c r="HA88" i="22"/>
  <c r="HB88" i="22"/>
  <c r="HC88" i="22"/>
  <c r="HD88" i="22"/>
  <c r="HE88" i="22"/>
  <c r="HF88" i="22"/>
  <c r="HG88" i="22"/>
  <c r="HH88" i="22"/>
  <c r="HI88" i="22"/>
  <c r="HJ88" i="22"/>
  <c r="HK88" i="22"/>
  <c r="HL88" i="22"/>
  <c r="HM88" i="22"/>
  <c r="HN88" i="22"/>
  <c r="HO88" i="22"/>
  <c r="HP88" i="22"/>
  <c r="HQ88" i="22"/>
  <c r="HR88" i="22"/>
  <c r="HS88" i="22"/>
  <c r="HT88" i="22"/>
  <c r="HU88" i="22"/>
  <c r="HV88" i="22"/>
  <c r="HW88" i="22"/>
  <c r="HX88" i="22"/>
  <c r="HY88" i="22"/>
  <c r="HZ88" i="22"/>
  <c r="IA88" i="22"/>
  <c r="IB88" i="22"/>
  <c r="IC88" i="22"/>
  <c r="ID88" i="22"/>
  <c r="IE88" i="22"/>
  <c r="IF88" i="22"/>
  <c r="IG88" i="22"/>
  <c r="IH88" i="22"/>
  <c r="II88" i="22"/>
  <c r="IJ88" i="22"/>
  <c r="IK88" i="22"/>
  <c r="IL88" i="22"/>
  <c r="IM88" i="22"/>
  <c r="IN88" i="22"/>
  <c r="IO88" i="22"/>
  <c r="IP88" i="22"/>
  <c r="IQ88" i="22"/>
  <c r="IR88" i="22"/>
  <c r="IS88" i="22"/>
  <c r="IT88" i="22"/>
  <c r="IU88" i="22"/>
  <c r="IV88" i="22"/>
  <c r="G89" i="22"/>
  <c r="H89" i="22"/>
  <c r="I89" i="22"/>
  <c r="J89" i="22"/>
  <c r="K89" i="22"/>
  <c r="L89" i="22"/>
  <c r="M89" i="22"/>
  <c r="N89" i="22"/>
  <c r="O89" i="22"/>
  <c r="P89" i="22"/>
  <c r="Q89" i="22"/>
  <c r="R89" i="22"/>
  <c r="S89" i="22"/>
  <c r="T89" i="22"/>
  <c r="U89" i="22"/>
  <c r="V89" i="22"/>
  <c r="W89" i="22"/>
  <c r="X89" i="22"/>
  <c r="Y89" i="22"/>
  <c r="Z89" i="22"/>
  <c r="AA89" i="22"/>
  <c r="AB89" i="22"/>
  <c r="AC89" i="22"/>
  <c r="AD89" i="22"/>
  <c r="AE89" i="22"/>
  <c r="AF89" i="22"/>
  <c r="AG89" i="22"/>
  <c r="AH89" i="22"/>
  <c r="AI89" i="22"/>
  <c r="AJ89" i="22"/>
  <c r="AK89" i="22"/>
  <c r="AL89" i="22"/>
  <c r="AM89" i="22"/>
  <c r="AN89" i="22"/>
  <c r="AO89" i="22"/>
  <c r="AP89" i="22"/>
  <c r="AQ89" i="22"/>
  <c r="AR89" i="22"/>
  <c r="AS89" i="22"/>
  <c r="AT89" i="22"/>
  <c r="AU89" i="22"/>
  <c r="AV89" i="22"/>
  <c r="AW89" i="22"/>
  <c r="AX89" i="22"/>
  <c r="AY89" i="22"/>
  <c r="AZ89" i="22"/>
  <c r="BA89" i="22"/>
  <c r="BB89" i="22"/>
  <c r="BC89" i="22"/>
  <c r="BD89" i="22"/>
  <c r="BE89" i="22"/>
  <c r="BF89" i="22"/>
  <c r="BG89" i="22"/>
  <c r="BH89" i="22"/>
  <c r="BI89" i="22"/>
  <c r="BJ89" i="22"/>
  <c r="BK89" i="22"/>
  <c r="BL89" i="22"/>
  <c r="BM89" i="22"/>
  <c r="BN89" i="22"/>
  <c r="BO89" i="22"/>
  <c r="BP89" i="22"/>
  <c r="BQ89" i="22"/>
  <c r="BR89" i="22"/>
  <c r="BS89" i="22"/>
  <c r="BT89" i="22"/>
  <c r="BU89" i="22"/>
  <c r="BV89" i="22"/>
  <c r="BW89" i="22"/>
  <c r="BX89" i="22"/>
  <c r="BY89" i="22"/>
  <c r="BZ89" i="22"/>
  <c r="CA89" i="22"/>
  <c r="CB89" i="22"/>
  <c r="CC89" i="22"/>
  <c r="CD89" i="22"/>
  <c r="CE89" i="22"/>
  <c r="CF89" i="22"/>
  <c r="CG89" i="22"/>
  <c r="CH89" i="22"/>
  <c r="CI89" i="22"/>
  <c r="CJ89" i="22"/>
  <c r="CK89" i="22"/>
  <c r="CL89" i="22"/>
  <c r="CM89" i="22"/>
  <c r="CN89" i="22"/>
  <c r="CO89" i="22"/>
  <c r="CP89" i="22"/>
  <c r="CQ89" i="22"/>
  <c r="CR89" i="22"/>
  <c r="CS89" i="22"/>
  <c r="CT89" i="22"/>
  <c r="CU89" i="22"/>
  <c r="CV89" i="22"/>
  <c r="CW89" i="22"/>
  <c r="CX89" i="22"/>
  <c r="CY89" i="22"/>
  <c r="CZ89" i="22"/>
  <c r="DA89" i="22"/>
  <c r="DB89" i="22"/>
  <c r="DC89" i="22"/>
  <c r="DD89" i="22"/>
  <c r="DE89" i="22"/>
  <c r="DF89" i="22"/>
  <c r="DG89" i="22"/>
  <c r="DH89" i="22"/>
  <c r="DI89" i="22"/>
  <c r="DJ89" i="22"/>
  <c r="DK89" i="22"/>
  <c r="DL89" i="22"/>
  <c r="DM89" i="22"/>
  <c r="DN89" i="22"/>
  <c r="DO89" i="22"/>
  <c r="DP89" i="22"/>
  <c r="DQ89" i="22"/>
  <c r="DR89" i="22"/>
  <c r="DS89" i="22"/>
  <c r="DT89" i="22"/>
  <c r="DU89" i="22"/>
  <c r="DV89" i="22"/>
  <c r="DW89" i="22"/>
  <c r="DX89" i="22"/>
  <c r="DY89" i="22"/>
  <c r="DZ89" i="22"/>
  <c r="EA89" i="22"/>
  <c r="EB89" i="22"/>
  <c r="EC89" i="22"/>
  <c r="ED89" i="22"/>
  <c r="EE89" i="22"/>
  <c r="EF89" i="22"/>
  <c r="EG89" i="22"/>
  <c r="EH89" i="22"/>
  <c r="EI89" i="22"/>
  <c r="EJ89" i="22"/>
  <c r="EK89" i="22"/>
  <c r="EL89" i="22"/>
  <c r="EM89" i="22"/>
  <c r="EN89" i="22"/>
  <c r="EO89" i="22"/>
  <c r="EP89" i="22"/>
  <c r="EQ89" i="22"/>
  <c r="ER89" i="22"/>
  <c r="ES89" i="22"/>
  <c r="ET89" i="22"/>
  <c r="EU89" i="22"/>
  <c r="EV89" i="22"/>
  <c r="EW89" i="22"/>
  <c r="EX89" i="22"/>
  <c r="EY89" i="22"/>
  <c r="EZ89" i="22"/>
  <c r="FA89" i="22"/>
  <c r="FB89" i="22"/>
  <c r="FC89" i="22"/>
  <c r="FD89" i="22"/>
  <c r="FE89" i="22"/>
  <c r="FF89" i="22"/>
  <c r="FG89" i="22"/>
  <c r="FH89" i="22"/>
  <c r="FI89" i="22"/>
  <c r="FJ89" i="22"/>
  <c r="FK89" i="22"/>
  <c r="FL89" i="22"/>
  <c r="FM89" i="22"/>
  <c r="FN89" i="22"/>
  <c r="FO89" i="22"/>
  <c r="FP89" i="22"/>
  <c r="FQ89" i="22"/>
  <c r="FR89" i="22"/>
  <c r="FS89" i="22"/>
  <c r="FT89" i="22"/>
  <c r="FU89" i="22"/>
  <c r="FV89" i="22"/>
  <c r="FW89" i="22"/>
  <c r="FX89" i="22"/>
  <c r="FY89" i="22"/>
  <c r="FZ89" i="22"/>
  <c r="GA89" i="22"/>
  <c r="GB89" i="22"/>
  <c r="GC89" i="22"/>
  <c r="GD89" i="22"/>
  <c r="GE89" i="22"/>
  <c r="GF89" i="22"/>
  <c r="GG89" i="22"/>
  <c r="GH89" i="22"/>
  <c r="GI89" i="22"/>
  <c r="GJ89" i="22"/>
  <c r="GK89" i="22"/>
  <c r="GL89" i="22"/>
  <c r="GM89" i="22"/>
  <c r="GN89" i="22"/>
  <c r="GO89" i="22"/>
  <c r="GP89" i="22"/>
  <c r="GQ89" i="22"/>
  <c r="GR89" i="22"/>
  <c r="GS89" i="22"/>
  <c r="GT89" i="22"/>
  <c r="GU89" i="22"/>
  <c r="GV89" i="22"/>
  <c r="GW89" i="22"/>
  <c r="GX89" i="22"/>
  <c r="GY89" i="22"/>
  <c r="GZ89" i="22"/>
  <c r="HA89" i="22"/>
  <c r="HB89" i="22"/>
  <c r="HC89" i="22"/>
  <c r="HD89" i="22"/>
  <c r="HE89" i="22"/>
  <c r="HF89" i="22"/>
  <c r="HG89" i="22"/>
  <c r="HH89" i="22"/>
  <c r="HI89" i="22"/>
  <c r="HJ89" i="22"/>
  <c r="HK89" i="22"/>
  <c r="HL89" i="22"/>
  <c r="HM89" i="22"/>
  <c r="HN89" i="22"/>
  <c r="HO89" i="22"/>
  <c r="HP89" i="22"/>
  <c r="HQ89" i="22"/>
  <c r="HR89" i="22"/>
  <c r="HS89" i="22"/>
  <c r="HT89" i="22"/>
  <c r="HU89" i="22"/>
  <c r="HV89" i="22"/>
  <c r="HW89" i="22"/>
  <c r="HX89" i="22"/>
  <c r="HY89" i="22"/>
  <c r="HZ89" i="22"/>
  <c r="IA89" i="22"/>
  <c r="IB89" i="22"/>
  <c r="IC89" i="22"/>
  <c r="ID89" i="22"/>
  <c r="IE89" i="22"/>
  <c r="IF89" i="22"/>
  <c r="IG89" i="22"/>
  <c r="IH89" i="22"/>
  <c r="II89" i="22"/>
  <c r="IJ89" i="22"/>
  <c r="IK89" i="22"/>
  <c r="IL89" i="22"/>
  <c r="IM89" i="22"/>
  <c r="IN89" i="22"/>
  <c r="IO89" i="22"/>
  <c r="IP89" i="22"/>
  <c r="IQ89" i="22"/>
  <c r="IR89" i="22"/>
  <c r="IS89" i="22"/>
  <c r="IT89" i="22"/>
  <c r="IU89" i="22"/>
  <c r="IV89" i="22"/>
  <c r="G90" i="22"/>
  <c r="H90" i="22"/>
  <c r="I90" i="22"/>
  <c r="J90" i="22"/>
  <c r="K90" i="22"/>
  <c r="L90" i="22"/>
  <c r="M90" i="22"/>
  <c r="N90" i="22"/>
  <c r="O90" i="22"/>
  <c r="P90" i="22"/>
  <c r="Q90" i="22"/>
  <c r="R90" i="22"/>
  <c r="S90" i="22"/>
  <c r="T90" i="22"/>
  <c r="U90" i="22"/>
  <c r="V90" i="22"/>
  <c r="W90" i="22"/>
  <c r="X90" i="22"/>
  <c r="Y90" i="22"/>
  <c r="Z90" i="22"/>
  <c r="AA90" i="22"/>
  <c r="AB90" i="22"/>
  <c r="AC90" i="22"/>
  <c r="AD90" i="22"/>
  <c r="AE90" i="22"/>
  <c r="AF90" i="22"/>
  <c r="AG90" i="22"/>
  <c r="AH90" i="22"/>
  <c r="AI90" i="22"/>
  <c r="AJ90" i="22"/>
  <c r="AK90" i="22"/>
  <c r="AL90" i="22"/>
  <c r="AM90" i="22"/>
  <c r="AN90" i="22"/>
  <c r="AO90" i="22"/>
  <c r="AP90" i="22"/>
  <c r="AQ90" i="22"/>
  <c r="AR90" i="22"/>
  <c r="AS90" i="22"/>
  <c r="AT90" i="22"/>
  <c r="AU90" i="22"/>
  <c r="AV90" i="22"/>
  <c r="AW90" i="22"/>
  <c r="AX90" i="22"/>
  <c r="AY90" i="22"/>
  <c r="AZ90" i="22"/>
  <c r="BA90" i="22"/>
  <c r="BB90" i="22"/>
  <c r="BC90" i="22"/>
  <c r="BD90" i="22"/>
  <c r="BE90" i="22"/>
  <c r="BF90" i="22"/>
  <c r="BG90" i="22"/>
  <c r="BH90" i="22"/>
  <c r="BI90" i="22"/>
  <c r="BJ90" i="22"/>
  <c r="BK90" i="22"/>
  <c r="BL90" i="22"/>
  <c r="BM90" i="22"/>
  <c r="BN90" i="22"/>
  <c r="BO90" i="22"/>
  <c r="BP90" i="22"/>
  <c r="BQ90" i="22"/>
  <c r="BR90" i="22"/>
  <c r="BS90" i="22"/>
  <c r="BT90" i="22"/>
  <c r="BU90" i="22"/>
  <c r="BV90" i="22"/>
  <c r="BW90" i="22"/>
  <c r="BX90" i="22"/>
  <c r="BY90" i="22"/>
  <c r="BZ90" i="22"/>
  <c r="CA90" i="22"/>
  <c r="CB90" i="22"/>
  <c r="CC90" i="22"/>
  <c r="CD90" i="22"/>
  <c r="CE90" i="22"/>
  <c r="CF90" i="22"/>
  <c r="CG90" i="22"/>
  <c r="CH90" i="22"/>
  <c r="CI90" i="22"/>
  <c r="CJ90" i="22"/>
  <c r="CK90" i="22"/>
  <c r="CL90" i="22"/>
  <c r="CM90" i="22"/>
  <c r="CN90" i="22"/>
  <c r="CO90" i="22"/>
  <c r="CP90" i="22"/>
  <c r="CQ90" i="22"/>
  <c r="CR90" i="22"/>
  <c r="CS90" i="22"/>
  <c r="CT90" i="22"/>
  <c r="CU90" i="22"/>
  <c r="CV90" i="22"/>
  <c r="CW90" i="22"/>
  <c r="CX90" i="22"/>
  <c r="CY90" i="22"/>
  <c r="CZ90" i="22"/>
  <c r="DA90" i="22"/>
  <c r="DB90" i="22"/>
  <c r="DC90" i="22"/>
  <c r="DD90" i="22"/>
  <c r="DE90" i="22"/>
  <c r="DF90" i="22"/>
  <c r="DG90" i="22"/>
  <c r="DH90" i="22"/>
  <c r="DI90" i="22"/>
  <c r="DJ90" i="22"/>
  <c r="DK90" i="22"/>
  <c r="DL90" i="22"/>
  <c r="DM90" i="22"/>
  <c r="DN90" i="22"/>
  <c r="DO90" i="22"/>
  <c r="DP90" i="22"/>
  <c r="DQ90" i="22"/>
  <c r="DR90" i="22"/>
  <c r="DS90" i="22"/>
  <c r="DT90" i="22"/>
  <c r="DU90" i="22"/>
  <c r="DV90" i="22"/>
  <c r="DW90" i="22"/>
  <c r="DX90" i="22"/>
  <c r="DY90" i="22"/>
  <c r="DZ90" i="22"/>
  <c r="EA90" i="22"/>
  <c r="EB90" i="22"/>
  <c r="EC90" i="22"/>
  <c r="ED90" i="22"/>
  <c r="EE90" i="22"/>
  <c r="EF90" i="22"/>
  <c r="EG90" i="22"/>
  <c r="EH90" i="22"/>
  <c r="EI90" i="22"/>
  <c r="EJ90" i="22"/>
  <c r="EK90" i="22"/>
  <c r="EL90" i="22"/>
  <c r="EM90" i="22"/>
  <c r="EN90" i="22"/>
  <c r="EO90" i="22"/>
  <c r="EP90" i="22"/>
  <c r="EQ90" i="22"/>
  <c r="ER90" i="22"/>
  <c r="ES90" i="22"/>
  <c r="ET90" i="22"/>
  <c r="EU90" i="22"/>
  <c r="EV90" i="22"/>
  <c r="EW90" i="22"/>
  <c r="EX90" i="22"/>
  <c r="EY90" i="22"/>
  <c r="EZ90" i="22"/>
  <c r="FA90" i="22"/>
  <c r="FB90" i="22"/>
  <c r="FC90" i="22"/>
  <c r="FD90" i="22"/>
  <c r="FE90" i="22"/>
  <c r="FF90" i="22"/>
  <c r="FG90" i="22"/>
  <c r="FH90" i="22"/>
  <c r="FI90" i="22"/>
  <c r="FJ90" i="22"/>
  <c r="FK90" i="22"/>
  <c r="FL90" i="22"/>
  <c r="FM90" i="22"/>
  <c r="FN90" i="22"/>
  <c r="FO90" i="22"/>
  <c r="FP90" i="22"/>
  <c r="FQ90" i="22"/>
  <c r="FR90" i="22"/>
  <c r="FS90" i="22"/>
  <c r="FT90" i="22"/>
  <c r="FU90" i="22"/>
  <c r="FU146" i="22" s="1"/>
  <c r="FV90" i="22"/>
  <c r="FW90" i="22"/>
  <c r="FX90" i="22"/>
  <c r="FY90" i="22"/>
  <c r="FZ90" i="22"/>
  <c r="GA90" i="22"/>
  <c r="GB90" i="22"/>
  <c r="GC90" i="22"/>
  <c r="GC146" i="22" s="1"/>
  <c r="GD90" i="22"/>
  <c r="GE90" i="22"/>
  <c r="GF90" i="22"/>
  <c r="GG90" i="22"/>
  <c r="GH90" i="22"/>
  <c r="GI90" i="22"/>
  <c r="GJ90" i="22"/>
  <c r="GK90" i="22"/>
  <c r="GL90" i="22"/>
  <c r="GM90" i="22"/>
  <c r="GN90" i="22"/>
  <c r="GO90" i="22"/>
  <c r="GP90" i="22"/>
  <c r="GQ90" i="22"/>
  <c r="GR90" i="22"/>
  <c r="GS90" i="22"/>
  <c r="GT90" i="22"/>
  <c r="GU90" i="22"/>
  <c r="GV90" i="22"/>
  <c r="GW90" i="22"/>
  <c r="GX90" i="22"/>
  <c r="GY90" i="22"/>
  <c r="GZ90" i="22"/>
  <c r="HA90" i="22"/>
  <c r="HB90" i="22"/>
  <c r="HC90" i="22"/>
  <c r="HD90" i="22"/>
  <c r="HE90" i="22"/>
  <c r="HF90" i="22"/>
  <c r="HG90" i="22"/>
  <c r="HH90" i="22"/>
  <c r="HI90" i="22"/>
  <c r="HJ90" i="22"/>
  <c r="HK90" i="22"/>
  <c r="HL90" i="22"/>
  <c r="HM90" i="22"/>
  <c r="HN90" i="22"/>
  <c r="HO90" i="22"/>
  <c r="HP90" i="22"/>
  <c r="HQ90" i="22"/>
  <c r="HR90" i="22"/>
  <c r="HS90" i="22"/>
  <c r="HT90" i="22"/>
  <c r="HU90" i="22"/>
  <c r="HV90" i="22"/>
  <c r="HW90" i="22"/>
  <c r="HX90" i="22"/>
  <c r="HY90" i="22"/>
  <c r="HZ90" i="22"/>
  <c r="IA90" i="22"/>
  <c r="IB90" i="22"/>
  <c r="IC90" i="22"/>
  <c r="ID90" i="22"/>
  <c r="IE90" i="22"/>
  <c r="IF90" i="22"/>
  <c r="IG90" i="22"/>
  <c r="IH90" i="22"/>
  <c r="II90" i="22"/>
  <c r="IJ90" i="22"/>
  <c r="IK90" i="22"/>
  <c r="IL90" i="22"/>
  <c r="IM90" i="22"/>
  <c r="IN90" i="22"/>
  <c r="IO90" i="22"/>
  <c r="IP90" i="22"/>
  <c r="IQ90" i="22"/>
  <c r="IR90" i="22"/>
  <c r="IS90" i="22"/>
  <c r="IT90" i="22"/>
  <c r="IU90" i="22"/>
  <c r="IV90" i="22"/>
  <c r="G91" i="22"/>
  <c r="H91" i="22"/>
  <c r="I91" i="22"/>
  <c r="J91" i="22"/>
  <c r="K91" i="22"/>
  <c r="L91" i="22"/>
  <c r="M91" i="22"/>
  <c r="N91" i="22"/>
  <c r="O91" i="22"/>
  <c r="P91" i="22"/>
  <c r="Q91" i="22"/>
  <c r="R91" i="22"/>
  <c r="S91" i="22"/>
  <c r="T91" i="22"/>
  <c r="U91" i="22"/>
  <c r="V91" i="22"/>
  <c r="W91" i="22"/>
  <c r="X91" i="22"/>
  <c r="Y91" i="22"/>
  <c r="Z91" i="22"/>
  <c r="AA91" i="22"/>
  <c r="AB91" i="22"/>
  <c r="AC91" i="22"/>
  <c r="AD91" i="22"/>
  <c r="AE91" i="22"/>
  <c r="AF91" i="22"/>
  <c r="AG91" i="22"/>
  <c r="AH91" i="22"/>
  <c r="AI91" i="22"/>
  <c r="AJ91" i="22"/>
  <c r="AK91" i="22"/>
  <c r="AL91" i="22"/>
  <c r="AM91" i="22"/>
  <c r="AN91" i="22"/>
  <c r="AO91" i="22"/>
  <c r="AP91" i="22"/>
  <c r="AQ91" i="22"/>
  <c r="AR91" i="22"/>
  <c r="AS91" i="22"/>
  <c r="AT91" i="22"/>
  <c r="AU91" i="22"/>
  <c r="AV91" i="22"/>
  <c r="AW91" i="22"/>
  <c r="AX91" i="22"/>
  <c r="AY91" i="22"/>
  <c r="AZ91" i="22"/>
  <c r="BA91" i="22"/>
  <c r="BB91" i="22"/>
  <c r="BC91" i="22"/>
  <c r="BD91" i="22"/>
  <c r="BE91" i="22"/>
  <c r="BF91" i="22"/>
  <c r="BG91" i="22"/>
  <c r="BH91" i="22"/>
  <c r="BI91" i="22"/>
  <c r="BJ91" i="22"/>
  <c r="BK91" i="22"/>
  <c r="BL91" i="22"/>
  <c r="BM91" i="22"/>
  <c r="BN91" i="22"/>
  <c r="BO91" i="22"/>
  <c r="BP91" i="22"/>
  <c r="BQ91" i="22"/>
  <c r="BR91" i="22"/>
  <c r="BS91" i="22"/>
  <c r="BT91" i="22"/>
  <c r="BU91" i="22"/>
  <c r="BV91" i="22"/>
  <c r="BW91" i="22"/>
  <c r="BX91" i="22"/>
  <c r="BY91" i="22"/>
  <c r="BZ91" i="22"/>
  <c r="CA91" i="22"/>
  <c r="CB91" i="22"/>
  <c r="CC91" i="22"/>
  <c r="CD91" i="22"/>
  <c r="CE91" i="22"/>
  <c r="CF91" i="22"/>
  <c r="CG91" i="22"/>
  <c r="CH91" i="22"/>
  <c r="CI91" i="22"/>
  <c r="CJ91" i="22"/>
  <c r="CK91" i="22"/>
  <c r="CL91" i="22"/>
  <c r="CM91" i="22"/>
  <c r="CN91" i="22"/>
  <c r="CO91" i="22"/>
  <c r="CP91" i="22"/>
  <c r="CQ91" i="22"/>
  <c r="CR91" i="22"/>
  <c r="CS91" i="22"/>
  <c r="CT91" i="22"/>
  <c r="CU91" i="22"/>
  <c r="CV91" i="22"/>
  <c r="CW91" i="22"/>
  <c r="CX91" i="22"/>
  <c r="CY91" i="22"/>
  <c r="CZ91" i="22"/>
  <c r="DA91" i="22"/>
  <c r="DB91" i="22"/>
  <c r="DC91" i="22"/>
  <c r="DD91" i="22"/>
  <c r="DE91" i="22"/>
  <c r="DF91" i="22"/>
  <c r="DG91" i="22"/>
  <c r="DH91" i="22"/>
  <c r="DI91" i="22"/>
  <c r="DJ91" i="22"/>
  <c r="DK91" i="22"/>
  <c r="DL91" i="22"/>
  <c r="DM91" i="22"/>
  <c r="DN91" i="22"/>
  <c r="DO91" i="22"/>
  <c r="DP91" i="22"/>
  <c r="DQ91" i="22"/>
  <c r="DR91" i="22"/>
  <c r="DS91" i="22"/>
  <c r="DT91" i="22"/>
  <c r="DU91" i="22"/>
  <c r="DV91" i="22"/>
  <c r="DW91" i="22"/>
  <c r="DX91" i="22"/>
  <c r="DY91" i="22"/>
  <c r="DZ91" i="22"/>
  <c r="EA91" i="22"/>
  <c r="EB91" i="22"/>
  <c r="EC91" i="22"/>
  <c r="ED91" i="22"/>
  <c r="EE91" i="22"/>
  <c r="EF91" i="22"/>
  <c r="EG91" i="22"/>
  <c r="EH91" i="22"/>
  <c r="EI91" i="22"/>
  <c r="EJ91" i="22"/>
  <c r="EK91" i="22"/>
  <c r="EL91" i="22"/>
  <c r="EM91" i="22"/>
  <c r="EN91" i="22"/>
  <c r="EO91" i="22"/>
  <c r="EP91" i="22"/>
  <c r="EQ91" i="22"/>
  <c r="ER91" i="22"/>
  <c r="ES91" i="22"/>
  <c r="ET91" i="22"/>
  <c r="EU91" i="22"/>
  <c r="EV91" i="22"/>
  <c r="EW91" i="22"/>
  <c r="EX91" i="22"/>
  <c r="EY91" i="22"/>
  <c r="EZ91" i="22"/>
  <c r="FA91" i="22"/>
  <c r="FB91" i="22"/>
  <c r="FC91" i="22"/>
  <c r="FD91" i="22"/>
  <c r="FE91" i="22"/>
  <c r="FF91" i="22"/>
  <c r="FG91" i="22"/>
  <c r="FH91" i="22"/>
  <c r="FI91" i="22"/>
  <c r="FJ91" i="22"/>
  <c r="FK91" i="22"/>
  <c r="FL91" i="22"/>
  <c r="FM91" i="22"/>
  <c r="FN91" i="22"/>
  <c r="FO91" i="22"/>
  <c r="FP91" i="22"/>
  <c r="FQ91" i="22"/>
  <c r="FR91" i="22"/>
  <c r="FS91" i="22"/>
  <c r="FT91" i="22"/>
  <c r="FU91" i="22"/>
  <c r="FV91" i="22"/>
  <c r="FW91" i="22"/>
  <c r="FX91" i="22"/>
  <c r="FY91" i="22"/>
  <c r="FZ91" i="22"/>
  <c r="GA91" i="22"/>
  <c r="GB91" i="22"/>
  <c r="GC91" i="22"/>
  <c r="GD91" i="22"/>
  <c r="GE91" i="22"/>
  <c r="GF91" i="22"/>
  <c r="GG91" i="22"/>
  <c r="GH91" i="22"/>
  <c r="GI91" i="22"/>
  <c r="GJ91" i="22"/>
  <c r="GK91" i="22"/>
  <c r="GL91" i="22"/>
  <c r="GM91" i="22"/>
  <c r="GN91" i="22"/>
  <c r="GO91" i="22"/>
  <c r="GP91" i="22"/>
  <c r="GQ91" i="22"/>
  <c r="GR91" i="22"/>
  <c r="GS91" i="22"/>
  <c r="GT91" i="22"/>
  <c r="GU91" i="22"/>
  <c r="GV91" i="22"/>
  <c r="GW91" i="22"/>
  <c r="GX91" i="22"/>
  <c r="GY91" i="22"/>
  <c r="GZ91" i="22"/>
  <c r="HA91" i="22"/>
  <c r="HB91" i="22"/>
  <c r="HC91" i="22"/>
  <c r="HD91" i="22"/>
  <c r="HE91" i="22"/>
  <c r="HF91" i="22"/>
  <c r="HG91" i="22"/>
  <c r="HH91" i="22"/>
  <c r="HI91" i="22"/>
  <c r="HJ91" i="22"/>
  <c r="HK91" i="22"/>
  <c r="HL91" i="22"/>
  <c r="HM91" i="22"/>
  <c r="HN91" i="22"/>
  <c r="HO91" i="22"/>
  <c r="HP91" i="22"/>
  <c r="HQ91" i="22"/>
  <c r="HR91" i="22"/>
  <c r="HS91" i="22"/>
  <c r="HT91" i="22"/>
  <c r="HU91" i="22"/>
  <c r="HV91" i="22"/>
  <c r="HW91" i="22"/>
  <c r="HX91" i="22"/>
  <c r="HY91" i="22"/>
  <c r="HZ91" i="22"/>
  <c r="IA91" i="22"/>
  <c r="IB91" i="22"/>
  <c r="IC91" i="22"/>
  <c r="ID91" i="22"/>
  <c r="IE91" i="22"/>
  <c r="IF91" i="22"/>
  <c r="IG91" i="22"/>
  <c r="IH91" i="22"/>
  <c r="II91" i="22"/>
  <c r="IJ91" i="22"/>
  <c r="IK91" i="22"/>
  <c r="IL91" i="22"/>
  <c r="IM91" i="22"/>
  <c r="IN91" i="22"/>
  <c r="IO91" i="22"/>
  <c r="IP91" i="22"/>
  <c r="IQ91" i="22"/>
  <c r="IR91" i="22"/>
  <c r="IS91" i="22"/>
  <c r="IT91" i="22"/>
  <c r="IU91" i="22"/>
  <c r="IV91" i="22"/>
  <c r="G92" i="22"/>
  <c r="H92" i="22"/>
  <c r="I92" i="22"/>
  <c r="J92" i="22"/>
  <c r="K92" i="22"/>
  <c r="L92" i="22"/>
  <c r="M92" i="22"/>
  <c r="N92" i="22"/>
  <c r="O92" i="22"/>
  <c r="P92" i="22"/>
  <c r="Q92" i="22"/>
  <c r="R92" i="22"/>
  <c r="S92" i="22"/>
  <c r="T92" i="22"/>
  <c r="U92" i="22"/>
  <c r="V92" i="22"/>
  <c r="W92" i="22"/>
  <c r="X92" i="22"/>
  <c r="Y92" i="22"/>
  <c r="Z92" i="22"/>
  <c r="AA92" i="22"/>
  <c r="AB92" i="22"/>
  <c r="AC92" i="22"/>
  <c r="AD92" i="22"/>
  <c r="AE92" i="22"/>
  <c r="AF92" i="22"/>
  <c r="AG92" i="22"/>
  <c r="AH92" i="22"/>
  <c r="AI92" i="22"/>
  <c r="AJ92" i="22"/>
  <c r="AK92" i="22"/>
  <c r="AL92" i="22"/>
  <c r="AM92" i="22"/>
  <c r="AN92" i="22"/>
  <c r="AO92" i="22"/>
  <c r="AP92" i="22"/>
  <c r="AQ92" i="22"/>
  <c r="AR92" i="22"/>
  <c r="AS92" i="22"/>
  <c r="AT92" i="22"/>
  <c r="AU92" i="22"/>
  <c r="AV92" i="22"/>
  <c r="AW92" i="22"/>
  <c r="AX92" i="22"/>
  <c r="AY92" i="22"/>
  <c r="AZ92" i="22"/>
  <c r="BA92" i="22"/>
  <c r="BB92" i="22"/>
  <c r="BC92" i="22"/>
  <c r="BD92" i="22"/>
  <c r="BE92" i="22"/>
  <c r="BF92" i="22"/>
  <c r="BG92" i="22"/>
  <c r="BH92" i="22"/>
  <c r="BI92" i="22"/>
  <c r="BJ92" i="22"/>
  <c r="BK92" i="22"/>
  <c r="BL92" i="22"/>
  <c r="BM92" i="22"/>
  <c r="BN92" i="22"/>
  <c r="BO92" i="22"/>
  <c r="BP92" i="22"/>
  <c r="BQ92" i="22"/>
  <c r="BR92" i="22"/>
  <c r="BS92" i="22"/>
  <c r="BT92" i="22"/>
  <c r="BU92" i="22"/>
  <c r="BV92" i="22"/>
  <c r="BW92" i="22"/>
  <c r="BX92" i="22"/>
  <c r="BY92" i="22"/>
  <c r="BZ92" i="22"/>
  <c r="CA92" i="22"/>
  <c r="CB92" i="22"/>
  <c r="CC92" i="22"/>
  <c r="CD92" i="22"/>
  <c r="CE92" i="22"/>
  <c r="CF92" i="22"/>
  <c r="CG92" i="22"/>
  <c r="CH92" i="22"/>
  <c r="CI92" i="22"/>
  <c r="CJ92" i="22"/>
  <c r="CK92" i="22"/>
  <c r="CL92" i="22"/>
  <c r="CM92" i="22"/>
  <c r="CN92" i="22"/>
  <c r="CO92" i="22"/>
  <c r="CP92" i="22"/>
  <c r="CQ92" i="22"/>
  <c r="CR92" i="22"/>
  <c r="CS92" i="22"/>
  <c r="CT92" i="22"/>
  <c r="CU92" i="22"/>
  <c r="CV92" i="22"/>
  <c r="CW92" i="22"/>
  <c r="CX92" i="22"/>
  <c r="CY92" i="22"/>
  <c r="CZ92" i="22"/>
  <c r="DA92" i="22"/>
  <c r="DB92" i="22"/>
  <c r="DC92" i="22"/>
  <c r="DD92" i="22"/>
  <c r="DE92" i="22"/>
  <c r="DF92" i="22"/>
  <c r="DG92" i="22"/>
  <c r="DH92" i="22"/>
  <c r="DI92" i="22"/>
  <c r="DJ92" i="22"/>
  <c r="DK92" i="22"/>
  <c r="DL92" i="22"/>
  <c r="DM92" i="22"/>
  <c r="DN92" i="22"/>
  <c r="DO92" i="22"/>
  <c r="DP92" i="22"/>
  <c r="DQ92" i="22"/>
  <c r="DR92" i="22"/>
  <c r="DS92" i="22"/>
  <c r="DT92" i="22"/>
  <c r="DU92" i="22"/>
  <c r="DV92" i="22"/>
  <c r="DW92" i="22"/>
  <c r="DX92" i="22"/>
  <c r="DY92" i="22"/>
  <c r="DZ92" i="22"/>
  <c r="EA92" i="22"/>
  <c r="EB92" i="22"/>
  <c r="EC92" i="22"/>
  <c r="ED92" i="22"/>
  <c r="EE92" i="22"/>
  <c r="EF92" i="22"/>
  <c r="EG92" i="22"/>
  <c r="EH92" i="22"/>
  <c r="EI92" i="22"/>
  <c r="EJ92" i="22"/>
  <c r="EK92" i="22"/>
  <c r="EL92" i="22"/>
  <c r="EM92" i="22"/>
  <c r="EN92" i="22"/>
  <c r="EO92" i="22"/>
  <c r="EP92" i="22"/>
  <c r="EQ92" i="22"/>
  <c r="ER92" i="22"/>
  <c r="ES92" i="22"/>
  <c r="ET92" i="22"/>
  <c r="EU92" i="22"/>
  <c r="EV92" i="22"/>
  <c r="EW92" i="22"/>
  <c r="EX92" i="22"/>
  <c r="EY92" i="22"/>
  <c r="EZ92" i="22"/>
  <c r="FA92" i="22"/>
  <c r="FB92" i="22"/>
  <c r="FC92" i="22"/>
  <c r="FD92" i="22"/>
  <c r="FE92" i="22"/>
  <c r="FF92" i="22"/>
  <c r="FG92" i="22"/>
  <c r="FH92" i="22"/>
  <c r="FI92" i="22"/>
  <c r="FJ92" i="22"/>
  <c r="FK92" i="22"/>
  <c r="FL92" i="22"/>
  <c r="FM92" i="22"/>
  <c r="FN92" i="22"/>
  <c r="FO92" i="22"/>
  <c r="FP92" i="22"/>
  <c r="FQ92" i="22"/>
  <c r="FR92" i="22"/>
  <c r="FS92" i="22"/>
  <c r="FT92" i="22"/>
  <c r="FU92" i="22"/>
  <c r="FV92" i="22"/>
  <c r="FW92" i="22"/>
  <c r="FX92" i="22"/>
  <c r="FY92" i="22"/>
  <c r="FZ92" i="22"/>
  <c r="GA92" i="22"/>
  <c r="GB92" i="22"/>
  <c r="GC92" i="22"/>
  <c r="GD92" i="22"/>
  <c r="GE92" i="22"/>
  <c r="GF92" i="22"/>
  <c r="GG92" i="22"/>
  <c r="GH92" i="22"/>
  <c r="GI92" i="22"/>
  <c r="GJ92" i="22"/>
  <c r="GK92" i="22"/>
  <c r="GL92" i="22"/>
  <c r="GM92" i="22"/>
  <c r="GN92" i="22"/>
  <c r="GO92" i="22"/>
  <c r="GP92" i="22"/>
  <c r="GQ92" i="22"/>
  <c r="GR92" i="22"/>
  <c r="GS92" i="22"/>
  <c r="GT92" i="22"/>
  <c r="GU92" i="22"/>
  <c r="GV92" i="22"/>
  <c r="GW92" i="22"/>
  <c r="GX92" i="22"/>
  <c r="GY92" i="22"/>
  <c r="GZ92" i="22"/>
  <c r="HA92" i="22"/>
  <c r="HB92" i="22"/>
  <c r="HC92" i="22"/>
  <c r="HD92" i="22"/>
  <c r="HE92" i="22"/>
  <c r="HF92" i="22"/>
  <c r="HG92" i="22"/>
  <c r="HH92" i="22"/>
  <c r="HI92" i="22"/>
  <c r="HJ92" i="22"/>
  <c r="HK92" i="22"/>
  <c r="HL92" i="22"/>
  <c r="HM92" i="22"/>
  <c r="HN92" i="22"/>
  <c r="HO92" i="22"/>
  <c r="HP92" i="22"/>
  <c r="HQ92" i="22"/>
  <c r="HR92" i="22"/>
  <c r="HS92" i="22"/>
  <c r="HT92" i="22"/>
  <c r="HU92" i="22"/>
  <c r="HV92" i="22"/>
  <c r="HW92" i="22"/>
  <c r="HX92" i="22"/>
  <c r="HY92" i="22"/>
  <c r="HZ92" i="22"/>
  <c r="IA92" i="22"/>
  <c r="IB92" i="22"/>
  <c r="IC92" i="22"/>
  <c r="ID92" i="22"/>
  <c r="IE92" i="22"/>
  <c r="IF92" i="22"/>
  <c r="IG92" i="22"/>
  <c r="IH92" i="22"/>
  <c r="II92" i="22"/>
  <c r="IJ92" i="22"/>
  <c r="IK92" i="22"/>
  <c r="IL92" i="22"/>
  <c r="IM92" i="22"/>
  <c r="IN92" i="22"/>
  <c r="IO92" i="22"/>
  <c r="IP92" i="22"/>
  <c r="IQ92" i="22"/>
  <c r="IR92" i="22"/>
  <c r="IS92" i="22"/>
  <c r="IT92" i="22"/>
  <c r="IU92" i="22"/>
  <c r="IV92" i="22"/>
  <c r="G93" i="22"/>
  <c r="H93" i="22"/>
  <c r="I93" i="22"/>
  <c r="J93" i="22"/>
  <c r="K93" i="22"/>
  <c r="L93" i="22"/>
  <c r="M93" i="22"/>
  <c r="N93" i="22"/>
  <c r="O93" i="22"/>
  <c r="P93" i="22"/>
  <c r="Q93" i="22"/>
  <c r="R93" i="22"/>
  <c r="S93" i="22"/>
  <c r="T93" i="22"/>
  <c r="U93" i="22"/>
  <c r="V93" i="22"/>
  <c r="W93" i="22"/>
  <c r="X93" i="22"/>
  <c r="Y93" i="22"/>
  <c r="Z93" i="22"/>
  <c r="AA93" i="22"/>
  <c r="AB93" i="22"/>
  <c r="AC93" i="22"/>
  <c r="AD93" i="22"/>
  <c r="AE93" i="22"/>
  <c r="AF93" i="22"/>
  <c r="AG93" i="22"/>
  <c r="AH93" i="22"/>
  <c r="AI93" i="22"/>
  <c r="AJ93" i="22"/>
  <c r="AK93" i="22"/>
  <c r="AL93" i="22"/>
  <c r="AM93" i="22"/>
  <c r="AN93" i="22"/>
  <c r="AO93" i="22"/>
  <c r="AP93" i="22"/>
  <c r="AQ93" i="22"/>
  <c r="AR93" i="22"/>
  <c r="AS93" i="22"/>
  <c r="AT93" i="22"/>
  <c r="AU93" i="22"/>
  <c r="AV93" i="22"/>
  <c r="AW93" i="22"/>
  <c r="AX93" i="22"/>
  <c r="AY93" i="22"/>
  <c r="AZ93" i="22"/>
  <c r="BA93" i="22"/>
  <c r="BB93" i="22"/>
  <c r="BC93" i="22"/>
  <c r="BD93" i="22"/>
  <c r="BE93" i="22"/>
  <c r="BF93" i="22"/>
  <c r="BG93" i="22"/>
  <c r="BH93" i="22"/>
  <c r="BI93" i="22"/>
  <c r="BJ93" i="22"/>
  <c r="BK93" i="22"/>
  <c r="BL93" i="22"/>
  <c r="BM93" i="22"/>
  <c r="BN93" i="22"/>
  <c r="BO93" i="22"/>
  <c r="BP93" i="22"/>
  <c r="BQ93" i="22"/>
  <c r="BR93" i="22"/>
  <c r="BS93" i="22"/>
  <c r="BT93" i="22"/>
  <c r="BU93" i="22"/>
  <c r="BV93" i="22"/>
  <c r="BW93" i="22"/>
  <c r="BX93" i="22"/>
  <c r="BY93" i="22"/>
  <c r="BZ93" i="22"/>
  <c r="CA93" i="22"/>
  <c r="CB93" i="22"/>
  <c r="CC93" i="22"/>
  <c r="CD93" i="22"/>
  <c r="CE93" i="22"/>
  <c r="CF93" i="22"/>
  <c r="CG93" i="22"/>
  <c r="CH93" i="22"/>
  <c r="CI93" i="22"/>
  <c r="CJ93" i="22"/>
  <c r="CK93" i="22"/>
  <c r="CL93" i="22"/>
  <c r="CM93" i="22"/>
  <c r="CN93" i="22"/>
  <c r="CO93" i="22"/>
  <c r="CP93" i="22"/>
  <c r="CQ93" i="22"/>
  <c r="CR93" i="22"/>
  <c r="CS93" i="22"/>
  <c r="CT93" i="22"/>
  <c r="CU93" i="22"/>
  <c r="CV93" i="22"/>
  <c r="CW93" i="22"/>
  <c r="CX93" i="22"/>
  <c r="CY93" i="22"/>
  <c r="CZ93" i="22"/>
  <c r="DA93" i="22"/>
  <c r="DB93" i="22"/>
  <c r="DC93" i="22"/>
  <c r="DD93" i="22"/>
  <c r="DE93" i="22"/>
  <c r="DF93" i="22"/>
  <c r="DG93" i="22"/>
  <c r="DH93" i="22"/>
  <c r="DI93" i="22"/>
  <c r="DJ93" i="22"/>
  <c r="DK93" i="22"/>
  <c r="DL93" i="22"/>
  <c r="DM93" i="22"/>
  <c r="DN93" i="22"/>
  <c r="DO93" i="22"/>
  <c r="DP93" i="22"/>
  <c r="DQ93" i="22"/>
  <c r="DR93" i="22"/>
  <c r="DS93" i="22"/>
  <c r="DT93" i="22"/>
  <c r="DU93" i="22"/>
  <c r="DV93" i="22"/>
  <c r="DW93" i="22"/>
  <c r="DX93" i="22"/>
  <c r="DY93" i="22"/>
  <c r="DZ93" i="22"/>
  <c r="EA93" i="22"/>
  <c r="EB93" i="22"/>
  <c r="EC93" i="22"/>
  <c r="ED93" i="22"/>
  <c r="EE93" i="22"/>
  <c r="EF93" i="22"/>
  <c r="EG93" i="22"/>
  <c r="EH93" i="22"/>
  <c r="EI93" i="22"/>
  <c r="EJ93" i="22"/>
  <c r="EK93" i="22"/>
  <c r="EL93" i="22"/>
  <c r="EM93" i="22"/>
  <c r="EN93" i="22"/>
  <c r="EO93" i="22"/>
  <c r="EP93" i="22"/>
  <c r="EQ93" i="22"/>
  <c r="ER93" i="22"/>
  <c r="ES93" i="22"/>
  <c r="ET93" i="22"/>
  <c r="EU93" i="22"/>
  <c r="EV93" i="22"/>
  <c r="EW93" i="22"/>
  <c r="EX93" i="22"/>
  <c r="EY93" i="22"/>
  <c r="EZ93" i="22"/>
  <c r="FA93" i="22"/>
  <c r="FB93" i="22"/>
  <c r="FC93" i="22"/>
  <c r="FD93" i="22"/>
  <c r="FE93" i="22"/>
  <c r="FF93" i="22"/>
  <c r="FG93" i="22"/>
  <c r="FH93" i="22"/>
  <c r="FI93" i="22"/>
  <c r="FJ93" i="22"/>
  <c r="FK93" i="22"/>
  <c r="FL93" i="22"/>
  <c r="FM93" i="22"/>
  <c r="FN93" i="22"/>
  <c r="FO93" i="22"/>
  <c r="FP93" i="22"/>
  <c r="FQ93" i="22"/>
  <c r="FR93" i="22"/>
  <c r="FS93" i="22"/>
  <c r="FT93" i="22"/>
  <c r="FU93" i="22"/>
  <c r="FV93" i="22"/>
  <c r="FW93" i="22"/>
  <c r="FX93" i="22"/>
  <c r="FY93" i="22"/>
  <c r="FZ93" i="22"/>
  <c r="GA93" i="22"/>
  <c r="GB93" i="22"/>
  <c r="GC93" i="22"/>
  <c r="GD93" i="22"/>
  <c r="GE93" i="22"/>
  <c r="GF93" i="22"/>
  <c r="GG93" i="22"/>
  <c r="GH93" i="22"/>
  <c r="GI93" i="22"/>
  <c r="GJ93" i="22"/>
  <c r="GK93" i="22"/>
  <c r="GL93" i="22"/>
  <c r="GM93" i="22"/>
  <c r="GN93" i="22"/>
  <c r="GO93" i="22"/>
  <c r="GP93" i="22"/>
  <c r="GQ93" i="22"/>
  <c r="GR93" i="22"/>
  <c r="GS93" i="22"/>
  <c r="GT93" i="22"/>
  <c r="GU93" i="22"/>
  <c r="GV93" i="22"/>
  <c r="GW93" i="22"/>
  <c r="GX93" i="22"/>
  <c r="GY93" i="22"/>
  <c r="GZ93" i="22"/>
  <c r="HA93" i="22"/>
  <c r="HB93" i="22"/>
  <c r="HC93" i="22"/>
  <c r="HD93" i="22"/>
  <c r="HE93" i="22"/>
  <c r="HF93" i="22"/>
  <c r="HG93" i="22"/>
  <c r="HH93" i="22"/>
  <c r="HI93" i="22"/>
  <c r="HJ93" i="22"/>
  <c r="HK93" i="22"/>
  <c r="HL93" i="22"/>
  <c r="HM93" i="22"/>
  <c r="HN93" i="22"/>
  <c r="HO93" i="22"/>
  <c r="HP93" i="22"/>
  <c r="HQ93" i="22"/>
  <c r="HR93" i="22"/>
  <c r="HS93" i="22"/>
  <c r="HT93" i="22"/>
  <c r="HU93" i="22"/>
  <c r="HV93" i="22"/>
  <c r="HW93" i="22"/>
  <c r="HX93" i="22"/>
  <c r="HY93" i="22"/>
  <c r="HZ93" i="22"/>
  <c r="IA93" i="22"/>
  <c r="IB93" i="22"/>
  <c r="IC93" i="22"/>
  <c r="ID93" i="22"/>
  <c r="IE93" i="22"/>
  <c r="IF93" i="22"/>
  <c r="IG93" i="22"/>
  <c r="IH93" i="22"/>
  <c r="II93" i="22"/>
  <c r="IJ93" i="22"/>
  <c r="IK93" i="22"/>
  <c r="IL93" i="22"/>
  <c r="IM93" i="22"/>
  <c r="IN93" i="22"/>
  <c r="IO93" i="22"/>
  <c r="IP93" i="22"/>
  <c r="IQ93" i="22"/>
  <c r="IR93" i="22"/>
  <c r="IS93" i="22"/>
  <c r="IT93" i="22"/>
  <c r="IU93" i="22"/>
  <c r="IV93" i="22"/>
  <c r="G94" i="22"/>
  <c r="H94" i="22"/>
  <c r="I94" i="22"/>
  <c r="J94" i="22"/>
  <c r="K94" i="22"/>
  <c r="L94" i="22"/>
  <c r="M94" i="22"/>
  <c r="N94" i="22"/>
  <c r="O94" i="22"/>
  <c r="P94" i="22"/>
  <c r="Q94" i="22"/>
  <c r="R94" i="22"/>
  <c r="S94" i="22"/>
  <c r="T94" i="22"/>
  <c r="U94" i="22"/>
  <c r="V94" i="22"/>
  <c r="W94" i="22"/>
  <c r="X94" i="22"/>
  <c r="Y94" i="22"/>
  <c r="Z94" i="22"/>
  <c r="AA94" i="22"/>
  <c r="AB94" i="22"/>
  <c r="AC94" i="22"/>
  <c r="AD94" i="22"/>
  <c r="AE94" i="22"/>
  <c r="AF94" i="22"/>
  <c r="AG94" i="22"/>
  <c r="AH94" i="22"/>
  <c r="AI94" i="22"/>
  <c r="AJ94" i="22"/>
  <c r="AK94" i="22"/>
  <c r="AL94" i="22"/>
  <c r="AM94" i="22"/>
  <c r="AN94" i="22"/>
  <c r="AO94" i="22"/>
  <c r="AP94" i="22"/>
  <c r="AQ94" i="22"/>
  <c r="AR94" i="22"/>
  <c r="AS94" i="22"/>
  <c r="AT94" i="22"/>
  <c r="AU94" i="22"/>
  <c r="AV94" i="22"/>
  <c r="AW94" i="22"/>
  <c r="AX94" i="22"/>
  <c r="AY94" i="22"/>
  <c r="AZ94" i="22"/>
  <c r="BA94" i="22"/>
  <c r="BB94" i="22"/>
  <c r="BC94" i="22"/>
  <c r="BD94" i="22"/>
  <c r="BE94" i="22"/>
  <c r="BF94" i="22"/>
  <c r="BG94" i="22"/>
  <c r="BH94" i="22"/>
  <c r="BI94" i="22"/>
  <c r="BJ94" i="22"/>
  <c r="BK94" i="22"/>
  <c r="BL94" i="22"/>
  <c r="BM94" i="22"/>
  <c r="BN94" i="22"/>
  <c r="BO94" i="22"/>
  <c r="BP94" i="22"/>
  <c r="BQ94" i="22"/>
  <c r="BR94" i="22"/>
  <c r="BS94" i="22"/>
  <c r="BT94" i="22"/>
  <c r="BU94" i="22"/>
  <c r="BV94" i="22"/>
  <c r="BW94" i="22"/>
  <c r="BX94" i="22"/>
  <c r="BY94" i="22"/>
  <c r="BZ94" i="22"/>
  <c r="CA94" i="22"/>
  <c r="CB94" i="22"/>
  <c r="CC94" i="22"/>
  <c r="CD94" i="22"/>
  <c r="CE94" i="22"/>
  <c r="CF94" i="22"/>
  <c r="CG94" i="22"/>
  <c r="CH94" i="22"/>
  <c r="CI94" i="22"/>
  <c r="CJ94" i="22"/>
  <c r="CK94" i="22"/>
  <c r="CL94" i="22"/>
  <c r="CM94" i="22"/>
  <c r="CN94" i="22"/>
  <c r="CO94" i="22"/>
  <c r="CP94" i="22"/>
  <c r="CQ94" i="22"/>
  <c r="CR94" i="22"/>
  <c r="CS94" i="22"/>
  <c r="CT94" i="22"/>
  <c r="CU94" i="22"/>
  <c r="CV94" i="22"/>
  <c r="CW94" i="22"/>
  <c r="CX94" i="22"/>
  <c r="CY94" i="22"/>
  <c r="CZ94" i="22"/>
  <c r="DA94" i="22"/>
  <c r="DB94" i="22"/>
  <c r="DC94" i="22"/>
  <c r="DD94" i="22"/>
  <c r="DE94" i="22"/>
  <c r="DF94" i="22"/>
  <c r="DG94" i="22"/>
  <c r="DH94" i="22"/>
  <c r="DI94" i="22"/>
  <c r="DJ94" i="22"/>
  <c r="DK94" i="22"/>
  <c r="DL94" i="22"/>
  <c r="DM94" i="22"/>
  <c r="DN94" i="22"/>
  <c r="DO94" i="22"/>
  <c r="DP94" i="22"/>
  <c r="DQ94" i="22"/>
  <c r="DR94" i="22"/>
  <c r="DS94" i="22"/>
  <c r="DT94" i="22"/>
  <c r="DU94" i="22"/>
  <c r="DV94" i="22"/>
  <c r="DW94" i="22"/>
  <c r="DX94" i="22"/>
  <c r="DY94" i="22"/>
  <c r="DZ94" i="22"/>
  <c r="EA94" i="22"/>
  <c r="EB94" i="22"/>
  <c r="EC94" i="22"/>
  <c r="ED94" i="22"/>
  <c r="EE94" i="22"/>
  <c r="EF94" i="22"/>
  <c r="EG94" i="22"/>
  <c r="EH94" i="22"/>
  <c r="EI94" i="22"/>
  <c r="EJ94" i="22"/>
  <c r="EK94" i="22"/>
  <c r="EL94" i="22"/>
  <c r="EM94" i="22"/>
  <c r="EN94" i="22"/>
  <c r="EO94" i="22"/>
  <c r="EP94" i="22"/>
  <c r="EQ94" i="22"/>
  <c r="ER94" i="22"/>
  <c r="ES94" i="22"/>
  <c r="ET94" i="22"/>
  <c r="EU94" i="22"/>
  <c r="EV94" i="22"/>
  <c r="EW94" i="22"/>
  <c r="EW146" i="22" s="1"/>
  <c r="EX94" i="22"/>
  <c r="EY94" i="22"/>
  <c r="EZ94" i="22"/>
  <c r="FA94" i="22"/>
  <c r="FB94" i="22"/>
  <c r="FC94" i="22"/>
  <c r="FD94" i="22"/>
  <c r="FE94" i="22"/>
  <c r="FE146" i="22" s="1"/>
  <c r="FF94" i="22"/>
  <c r="FG94" i="22"/>
  <c r="FH94" i="22"/>
  <c r="FI94" i="22"/>
  <c r="FJ94" i="22"/>
  <c r="FK94" i="22"/>
  <c r="FL94" i="22"/>
  <c r="FM94" i="22"/>
  <c r="FM146" i="22" s="1"/>
  <c r="FN94" i="22"/>
  <c r="FO94" i="22"/>
  <c r="FP94" i="22"/>
  <c r="FQ94" i="22"/>
  <c r="FR94" i="22"/>
  <c r="FS94" i="22"/>
  <c r="FT94" i="22"/>
  <c r="FU94" i="22"/>
  <c r="FV94" i="22"/>
  <c r="FW94" i="22"/>
  <c r="FX94" i="22"/>
  <c r="FY94" i="22"/>
  <c r="FZ94" i="22"/>
  <c r="GA94" i="22"/>
  <c r="GB94" i="22"/>
  <c r="GC94" i="22"/>
  <c r="GD94" i="22"/>
  <c r="GE94" i="22"/>
  <c r="GF94" i="22"/>
  <c r="GG94" i="22"/>
  <c r="GH94" i="22"/>
  <c r="GI94" i="22"/>
  <c r="GJ94" i="22"/>
  <c r="GK94" i="22"/>
  <c r="GL94" i="22"/>
  <c r="GM94" i="22"/>
  <c r="GN94" i="22"/>
  <c r="GO94" i="22"/>
  <c r="GP94" i="22"/>
  <c r="GQ94" i="22"/>
  <c r="GR94" i="22"/>
  <c r="GS94" i="22"/>
  <c r="GT94" i="22"/>
  <c r="GU94" i="22"/>
  <c r="GV94" i="22"/>
  <c r="GW94" i="22"/>
  <c r="GX94" i="22"/>
  <c r="GY94" i="22"/>
  <c r="GZ94" i="22"/>
  <c r="HA94" i="22"/>
  <c r="HB94" i="22"/>
  <c r="HC94" i="22"/>
  <c r="HD94" i="22"/>
  <c r="HE94" i="22"/>
  <c r="HF94" i="22"/>
  <c r="HG94" i="22"/>
  <c r="HH94" i="22"/>
  <c r="HI94" i="22"/>
  <c r="HJ94" i="22"/>
  <c r="HK94" i="22"/>
  <c r="HL94" i="22"/>
  <c r="HM94" i="22"/>
  <c r="HN94" i="22"/>
  <c r="HO94" i="22"/>
  <c r="HP94" i="22"/>
  <c r="HQ94" i="22"/>
  <c r="HR94" i="22"/>
  <c r="HS94" i="22"/>
  <c r="HT94" i="22"/>
  <c r="HU94" i="22"/>
  <c r="HV94" i="22"/>
  <c r="HW94" i="22"/>
  <c r="HX94" i="22"/>
  <c r="HY94" i="22"/>
  <c r="HZ94" i="22"/>
  <c r="IA94" i="22"/>
  <c r="IB94" i="22"/>
  <c r="IC94" i="22"/>
  <c r="ID94" i="22"/>
  <c r="IE94" i="22"/>
  <c r="IF94" i="22"/>
  <c r="IG94" i="22"/>
  <c r="IH94" i="22"/>
  <c r="II94" i="22"/>
  <c r="IJ94" i="22"/>
  <c r="IK94" i="22"/>
  <c r="IL94" i="22"/>
  <c r="IM94" i="22"/>
  <c r="IN94" i="22"/>
  <c r="IO94" i="22"/>
  <c r="IP94" i="22"/>
  <c r="IQ94" i="22"/>
  <c r="IR94" i="22"/>
  <c r="IS94" i="22"/>
  <c r="IT94" i="22"/>
  <c r="IU94" i="22"/>
  <c r="IV94" i="22"/>
  <c r="G95" i="22"/>
  <c r="H95" i="22"/>
  <c r="I95" i="22"/>
  <c r="J95" i="22"/>
  <c r="K95" i="22"/>
  <c r="L95" i="22"/>
  <c r="M95" i="22"/>
  <c r="N95" i="22"/>
  <c r="O95" i="22"/>
  <c r="P95" i="22"/>
  <c r="Q95" i="22"/>
  <c r="R95" i="22"/>
  <c r="S95" i="22"/>
  <c r="T95" i="22"/>
  <c r="U95" i="22"/>
  <c r="V95" i="22"/>
  <c r="W95" i="22"/>
  <c r="X95" i="22"/>
  <c r="Y95" i="22"/>
  <c r="Z95" i="22"/>
  <c r="AA95" i="22"/>
  <c r="AB95" i="22"/>
  <c r="AC95" i="22"/>
  <c r="AD95" i="22"/>
  <c r="AE95" i="22"/>
  <c r="AF95" i="22"/>
  <c r="AG95" i="22"/>
  <c r="AH95" i="22"/>
  <c r="AI95" i="22"/>
  <c r="AJ95" i="22"/>
  <c r="AK95" i="22"/>
  <c r="AL95" i="22"/>
  <c r="AM95" i="22"/>
  <c r="AN95" i="22"/>
  <c r="AO95" i="22"/>
  <c r="AP95" i="22"/>
  <c r="AQ95" i="22"/>
  <c r="AR95" i="22"/>
  <c r="AS95" i="22"/>
  <c r="AT95" i="22"/>
  <c r="AU95" i="22"/>
  <c r="AV95" i="22"/>
  <c r="AW95" i="22"/>
  <c r="AX95" i="22"/>
  <c r="AY95" i="22"/>
  <c r="AZ95" i="22"/>
  <c r="BA95" i="22"/>
  <c r="BB95" i="22"/>
  <c r="BC95" i="22"/>
  <c r="BD95" i="22"/>
  <c r="BE95" i="22"/>
  <c r="BF95" i="22"/>
  <c r="BG95" i="22"/>
  <c r="BH95" i="22"/>
  <c r="BI95" i="22"/>
  <c r="BJ95" i="22"/>
  <c r="BK95" i="22"/>
  <c r="BL95" i="22"/>
  <c r="BM95" i="22"/>
  <c r="BN95" i="22"/>
  <c r="BO95" i="22"/>
  <c r="BP95" i="22"/>
  <c r="BQ95" i="22"/>
  <c r="BR95" i="22"/>
  <c r="BS95" i="22"/>
  <c r="BT95" i="22"/>
  <c r="BU95" i="22"/>
  <c r="BV95" i="22"/>
  <c r="BW95" i="22"/>
  <c r="BX95" i="22"/>
  <c r="BY95" i="22"/>
  <c r="BZ95" i="22"/>
  <c r="CA95" i="22"/>
  <c r="CB95" i="22"/>
  <c r="CC95" i="22"/>
  <c r="CD95" i="22"/>
  <c r="CE95" i="22"/>
  <c r="CF95" i="22"/>
  <c r="CG95" i="22"/>
  <c r="CH95" i="22"/>
  <c r="CI95" i="22"/>
  <c r="CJ95" i="22"/>
  <c r="CK95" i="22"/>
  <c r="CL95" i="22"/>
  <c r="CM95" i="22"/>
  <c r="CN95" i="22"/>
  <c r="CO95" i="22"/>
  <c r="CP95" i="22"/>
  <c r="CQ95" i="22"/>
  <c r="CR95" i="22"/>
  <c r="CS95" i="22"/>
  <c r="CT95" i="22"/>
  <c r="CU95" i="22"/>
  <c r="CV95" i="22"/>
  <c r="CW95" i="22"/>
  <c r="CX95" i="22"/>
  <c r="CY95" i="22"/>
  <c r="CZ95" i="22"/>
  <c r="DA95" i="22"/>
  <c r="DB95" i="22"/>
  <c r="DC95" i="22"/>
  <c r="DD95" i="22"/>
  <c r="DE95" i="22"/>
  <c r="DF95" i="22"/>
  <c r="DG95" i="22"/>
  <c r="DH95" i="22"/>
  <c r="DI95" i="22"/>
  <c r="DJ95" i="22"/>
  <c r="DK95" i="22"/>
  <c r="DL95" i="22"/>
  <c r="DM95" i="22"/>
  <c r="DN95" i="22"/>
  <c r="DO95" i="22"/>
  <c r="DP95" i="22"/>
  <c r="DQ95" i="22"/>
  <c r="DR95" i="22"/>
  <c r="DS95" i="22"/>
  <c r="DT95" i="22"/>
  <c r="DU95" i="22"/>
  <c r="DV95" i="22"/>
  <c r="DW95" i="22"/>
  <c r="DX95" i="22"/>
  <c r="DY95" i="22"/>
  <c r="DZ95" i="22"/>
  <c r="EA95" i="22"/>
  <c r="EB95" i="22"/>
  <c r="EC95" i="22"/>
  <c r="ED95" i="22"/>
  <c r="EE95" i="22"/>
  <c r="EF95" i="22"/>
  <c r="EG95" i="22"/>
  <c r="EH95" i="22"/>
  <c r="EI95" i="22"/>
  <c r="EJ95" i="22"/>
  <c r="EK95" i="22"/>
  <c r="EL95" i="22"/>
  <c r="EM95" i="22"/>
  <c r="EN95" i="22"/>
  <c r="EO95" i="22"/>
  <c r="EP95" i="22"/>
  <c r="EQ95" i="22"/>
  <c r="ER95" i="22"/>
  <c r="ES95" i="22"/>
  <c r="ET95" i="22"/>
  <c r="EU95" i="22"/>
  <c r="EV95" i="22"/>
  <c r="EW95" i="22"/>
  <c r="EX95" i="22"/>
  <c r="EY95" i="22"/>
  <c r="EZ95" i="22"/>
  <c r="FA95" i="22"/>
  <c r="FB95" i="22"/>
  <c r="FC95" i="22"/>
  <c r="FD95" i="22"/>
  <c r="FE95" i="22"/>
  <c r="FF95" i="22"/>
  <c r="FG95" i="22"/>
  <c r="FH95" i="22"/>
  <c r="FI95" i="22"/>
  <c r="FJ95" i="22"/>
  <c r="FK95" i="22"/>
  <c r="FL95" i="22"/>
  <c r="FM95" i="22"/>
  <c r="FN95" i="22"/>
  <c r="FO95" i="22"/>
  <c r="FP95" i="22"/>
  <c r="FQ95" i="22"/>
  <c r="FR95" i="22"/>
  <c r="FS95" i="22"/>
  <c r="FT95" i="22"/>
  <c r="FU95" i="22"/>
  <c r="FV95" i="22"/>
  <c r="FW95" i="22"/>
  <c r="FX95" i="22"/>
  <c r="FY95" i="22"/>
  <c r="FZ95" i="22"/>
  <c r="GA95" i="22"/>
  <c r="GB95" i="22"/>
  <c r="GC95" i="22"/>
  <c r="GD95" i="22"/>
  <c r="GE95" i="22"/>
  <c r="GF95" i="22"/>
  <c r="GG95" i="22"/>
  <c r="GH95" i="22"/>
  <c r="GI95" i="22"/>
  <c r="GJ95" i="22"/>
  <c r="GK95" i="22"/>
  <c r="GL95" i="22"/>
  <c r="GM95" i="22"/>
  <c r="GN95" i="22"/>
  <c r="GO95" i="22"/>
  <c r="GP95" i="22"/>
  <c r="GQ95" i="22"/>
  <c r="GR95" i="22"/>
  <c r="GS95" i="22"/>
  <c r="GT95" i="22"/>
  <c r="GU95" i="22"/>
  <c r="GV95" i="22"/>
  <c r="GW95" i="22"/>
  <c r="GX95" i="22"/>
  <c r="GY95" i="22"/>
  <c r="GZ95" i="22"/>
  <c r="HA95" i="22"/>
  <c r="HB95" i="22"/>
  <c r="HC95" i="22"/>
  <c r="HD95" i="22"/>
  <c r="HE95" i="22"/>
  <c r="HF95" i="22"/>
  <c r="HG95" i="22"/>
  <c r="HH95" i="22"/>
  <c r="HI95" i="22"/>
  <c r="HJ95" i="22"/>
  <c r="HK95" i="22"/>
  <c r="HL95" i="22"/>
  <c r="HM95" i="22"/>
  <c r="HN95" i="22"/>
  <c r="HO95" i="22"/>
  <c r="HP95" i="22"/>
  <c r="HQ95" i="22"/>
  <c r="HR95" i="22"/>
  <c r="HS95" i="22"/>
  <c r="HT95" i="22"/>
  <c r="HU95" i="22"/>
  <c r="HV95" i="22"/>
  <c r="HW95" i="22"/>
  <c r="HX95" i="22"/>
  <c r="HY95" i="22"/>
  <c r="HZ95" i="22"/>
  <c r="IA95" i="22"/>
  <c r="IB95" i="22"/>
  <c r="IC95" i="22"/>
  <c r="ID95" i="22"/>
  <c r="IE95" i="22"/>
  <c r="IF95" i="22"/>
  <c r="IG95" i="22"/>
  <c r="IH95" i="22"/>
  <c r="II95" i="22"/>
  <c r="IJ95" i="22"/>
  <c r="IK95" i="22"/>
  <c r="IL95" i="22"/>
  <c r="IM95" i="22"/>
  <c r="IN95" i="22"/>
  <c r="IO95" i="22"/>
  <c r="IP95" i="22"/>
  <c r="IQ95" i="22"/>
  <c r="IR95" i="22"/>
  <c r="IS95" i="22"/>
  <c r="IT95" i="22"/>
  <c r="IU95" i="22"/>
  <c r="IV95" i="22"/>
  <c r="G96" i="22"/>
  <c r="H96" i="22"/>
  <c r="I96" i="22"/>
  <c r="J96" i="22"/>
  <c r="K96" i="22"/>
  <c r="L96" i="22"/>
  <c r="M96" i="22"/>
  <c r="N96" i="22"/>
  <c r="O96" i="22"/>
  <c r="P96" i="22"/>
  <c r="Q96" i="22"/>
  <c r="R96" i="22"/>
  <c r="S96" i="22"/>
  <c r="T96" i="22"/>
  <c r="U96" i="22"/>
  <c r="V96" i="22"/>
  <c r="W96" i="22"/>
  <c r="X96" i="22"/>
  <c r="Y96" i="22"/>
  <c r="Z96" i="22"/>
  <c r="AA96" i="22"/>
  <c r="AB96" i="22"/>
  <c r="AC96" i="22"/>
  <c r="AD96" i="22"/>
  <c r="AE96" i="22"/>
  <c r="AF96" i="22"/>
  <c r="AG96" i="22"/>
  <c r="AH96" i="22"/>
  <c r="AI96" i="22"/>
  <c r="AJ96" i="22"/>
  <c r="AK96" i="22"/>
  <c r="AL96" i="22"/>
  <c r="AM96" i="22"/>
  <c r="AN96" i="22"/>
  <c r="AO96" i="22"/>
  <c r="AP96" i="22"/>
  <c r="AQ96" i="22"/>
  <c r="AR96" i="22"/>
  <c r="AS96" i="22"/>
  <c r="AT96" i="22"/>
  <c r="AU96" i="22"/>
  <c r="AV96" i="22"/>
  <c r="AW96" i="22"/>
  <c r="AX96" i="22"/>
  <c r="AY96" i="22"/>
  <c r="AZ96" i="22"/>
  <c r="BA96" i="22"/>
  <c r="BB96" i="22"/>
  <c r="BC96" i="22"/>
  <c r="BD96" i="22"/>
  <c r="BE96" i="22"/>
  <c r="BF96" i="22"/>
  <c r="BG96" i="22"/>
  <c r="BH96" i="22"/>
  <c r="BI96" i="22"/>
  <c r="BJ96" i="22"/>
  <c r="BK96" i="22"/>
  <c r="BL96" i="22"/>
  <c r="BM96" i="22"/>
  <c r="BN96" i="22"/>
  <c r="BO96" i="22"/>
  <c r="BP96" i="22"/>
  <c r="BQ96" i="22"/>
  <c r="BR96" i="22"/>
  <c r="BS96" i="22"/>
  <c r="BT96" i="22"/>
  <c r="BU96" i="22"/>
  <c r="BV96" i="22"/>
  <c r="BW96" i="22"/>
  <c r="BX96" i="22"/>
  <c r="BY96" i="22"/>
  <c r="BZ96" i="22"/>
  <c r="CA96" i="22"/>
  <c r="CB96" i="22"/>
  <c r="CC96" i="22"/>
  <c r="CD96" i="22"/>
  <c r="CE96" i="22"/>
  <c r="CF96" i="22"/>
  <c r="CG96" i="22"/>
  <c r="CH96" i="22"/>
  <c r="CI96" i="22"/>
  <c r="CJ96" i="22"/>
  <c r="CK96" i="22"/>
  <c r="CL96" i="22"/>
  <c r="CM96" i="22"/>
  <c r="CN96" i="22"/>
  <c r="CO96" i="22"/>
  <c r="CP96" i="22"/>
  <c r="CQ96" i="22"/>
  <c r="CR96" i="22"/>
  <c r="CS96" i="22"/>
  <c r="CT96" i="22"/>
  <c r="CU96" i="22"/>
  <c r="CV96" i="22"/>
  <c r="CW96" i="22"/>
  <c r="CX96" i="22"/>
  <c r="CY96" i="22"/>
  <c r="CZ96" i="22"/>
  <c r="DA96" i="22"/>
  <c r="DB96" i="22"/>
  <c r="DC96" i="22"/>
  <c r="DD96" i="22"/>
  <c r="DE96" i="22"/>
  <c r="DF96" i="22"/>
  <c r="DG96" i="22"/>
  <c r="DH96" i="22"/>
  <c r="DI96" i="22"/>
  <c r="DJ96" i="22"/>
  <c r="DK96" i="22"/>
  <c r="DL96" i="22"/>
  <c r="DM96" i="22"/>
  <c r="DN96" i="22"/>
  <c r="DO96" i="22"/>
  <c r="DP96" i="22"/>
  <c r="DQ96" i="22"/>
  <c r="DR96" i="22"/>
  <c r="DS96" i="22"/>
  <c r="DT96" i="22"/>
  <c r="DU96" i="22"/>
  <c r="DV96" i="22"/>
  <c r="DW96" i="22"/>
  <c r="DX96" i="22"/>
  <c r="DY96" i="22"/>
  <c r="DZ96" i="22"/>
  <c r="EA96" i="22"/>
  <c r="EB96" i="22"/>
  <c r="EC96" i="22"/>
  <c r="ED96" i="22"/>
  <c r="EE96" i="22"/>
  <c r="EF96" i="22"/>
  <c r="EG96" i="22"/>
  <c r="EH96" i="22"/>
  <c r="EI96" i="22"/>
  <c r="EJ96" i="22"/>
  <c r="EK96" i="22"/>
  <c r="EL96" i="22"/>
  <c r="EM96" i="22"/>
  <c r="EN96" i="22"/>
  <c r="EO96" i="22"/>
  <c r="EP96" i="22"/>
  <c r="EQ96" i="22"/>
  <c r="ER96" i="22"/>
  <c r="ES96" i="22"/>
  <c r="ET96" i="22"/>
  <c r="EU96" i="22"/>
  <c r="EV96" i="22"/>
  <c r="EW96" i="22"/>
  <c r="EX96" i="22"/>
  <c r="EY96" i="22"/>
  <c r="EZ96" i="22"/>
  <c r="FA96" i="22"/>
  <c r="FB96" i="22"/>
  <c r="FC96" i="22"/>
  <c r="FD96" i="22"/>
  <c r="FE96" i="22"/>
  <c r="FF96" i="22"/>
  <c r="FG96" i="22"/>
  <c r="FH96" i="22"/>
  <c r="FI96" i="22"/>
  <c r="FJ96" i="22"/>
  <c r="FK96" i="22"/>
  <c r="FL96" i="22"/>
  <c r="FM96" i="22"/>
  <c r="FN96" i="22"/>
  <c r="FO96" i="22"/>
  <c r="FP96" i="22"/>
  <c r="FQ96" i="22"/>
  <c r="FR96" i="22"/>
  <c r="FS96" i="22"/>
  <c r="FT96" i="22"/>
  <c r="FU96" i="22"/>
  <c r="FV96" i="22"/>
  <c r="FW96" i="22"/>
  <c r="FX96" i="22"/>
  <c r="FY96" i="22"/>
  <c r="FZ96" i="22"/>
  <c r="GA96" i="22"/>
  <c r="GB96" i="22"/>
  <c r="GC96" i="22"/>
  <c r="GD96" i="22"/>
  <c r="GE96" i="22"/>
  <c r="GF96" i="22"/>
  <c r="GG96" i="22"/>
  <c r="GH96" i="22"/>
  <c r="GI96" i="22"/>
  <c r="GJ96" i="22"/>
  <c r="GK96" i="22"/>
  <c r="GL96" i="22"/>
  <c r="GM96" i="22"/>
  <c r="GN96" i="22"/>
  <c r="GO96" i="22"/>
  <c r="GP96" i="22"/>
  <c r="GQ96" i="22"/>
  <c r="GR96" i="22"/>
  <c r="GS96" i="22"/>
  <c r="GT96" i="22"/>
  <c r="GU96" i="22"/>
  <c r="GV96" i="22"/>
  <c r="GW96" i="22"/>
  <c r="GX96" i="22"/>
  <c r="GY96" i="22"/>
  <c r="GZ96" i="22"/>
  <c r="HA96" i="22"/>
  <c r="HB96" i="22"/>
  <c r="HC96" i="22"/>
  <c r="HD96" i="22"/>
  <c r="HE96" i="22"/>
  <c r="HF96" i="22"/>
  <c r="HG96" i="22"/>
  <c r="HH96" i="22"/>
  <c r="HI96" i="22"/>
  <c r="HJ96" i="22"/>
  <c r="HK96" i="22"/>
  <c r="HL96" i="22"/>
  <c r="HM96" i="22"/>
  <c r="HN96" i="22"/>
  <c r="HO96" i="22"/>
  <c r="HP96" i="22"/>
  <c r="HQ96" i="22"/>
  <c r="HR96" i="22"/>
  <c r="HS96" i="22"/>
  <c r="HT96" i="22"/>
  <c r="HU96" i="22"/>
  <c r="HV96" i="22"/>
  <c r="HW96" i="22"/>
  <c r="HX96" i="22"/>
  <c r="HY96" i="22"/>
  <c r="HZ96" i="22"/>
  <c r="IA96" i="22"/>
  <c r="IB96" i="22"/>
  <c r="IC96" i="22"/>
  <c r="ID96" i="22"/>
  <c r="IE96" i="22"/>
  <c r="IF96" i="22"/>
  <c r="IG96" i="22"/>
  <c r="IH96" i="22"/>
  <c r="II96" i="22"/>
  <c r="IJ96" i="22"/>
  <c r="IK96" i="22"/>
  <c r="IL96" i="22"/>
  <c r="IM96" i="22"/>
  <c r="IN96" i="22"/>
  <c r="IO96" i="22"/>
  <c r="IP96" i="22"/>
  <c r="IQ96" i="22"/>
  <c r="IR96" i="22"/>
  <c r="IS96" i="22"/>
  <c r="IT96" i="22"/>
  <c r="IU96" i="22"/>
  <c r="IV96" i="22"/>
  <c r="AF2" i="3"/>
  <c r="AF3" i="3"/>
  <c r="AF4" i="3"/>
  <c r="AF5" i="3"/>
  <c r="AF6" i="3"/>
  <c r="AF7" i="3"/>
  <c r="AF8" i="3"/>
  <c r="AF9" i="3"/>
  <c r="AF10" i="3"/>
  <c r="AF11" i="3"/>
  <c r="AF12" i="3"/>
  <c r="AF13" i="3"/>
  <c r="AF14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8" i="3"/>
  <c r="AF39" i="3"/>
  <c r="AF40" i="3"/>
  <c r="AF41" i="3"/>
  <c r="AF42" i="3"/>
  <c r="AF43" i="3"/>
  <c r="AF44" i="3"/>
  <c r="AF45" i="3"/>
  <c r="AF46" i="3"/>
  <c r="AF47" i="3"/>
  <c r="AF48" i="3"/>
  <c r="AF49" i="3"/>
  <c r="AF50" i="3"/>
  <c r="AF51" i="3"/>
  <c r="AF52" i="3"/>
  <c r="AF53" i="3"/>
  <c r="AF54" i="3"/>
  <c r="AF55" i="3"/>
  <c r="AF56" i="3"/>
  <c r="AF57" i="3"/>
  <c r="AF58" i="3"/>
  <c r="AF59" i="3"/>
  <c r="AF60" i="3"/>
  <c r="AF61" i="3"/>
  <c r="AF62" i="3"/>
  <c r="AF63" i="3"/>
  <c r="AF64" i="3"/>
  <c r="AF65" i="3"/>
  <c r="AF66" i="3"/>
  <c r="AF67" i="3"/>
  <c r="AF68" i="3"/>
  <c r="AF69" i="3"/>
  <c r="AF70" i="3"/>
  <c r="AF71" i="3"/>
  <c r="AF72" i="3"/>
  <c r="AF73" i="3"/>
  <c r="AF74" i="3"/>
  <c r="AF75" i="3"/>
  <c r="AF76" i="3"/>
  <c r="AF77" i="3"/>
  <c r="AF78" i="3"/>
  <c r="AF79" i="3"/>
  <c r="AF80" i="3"/>
  <c r="AF81" i="3"/>
  <c r="AF82" i="3"/>
  <c r="AF83" i="3"/>
  <c r="AF84" i="3"/>
  <c r="AF85" i="3"/>
  <c r="AF86" i="3"/>
  <c r="AF87" i="3"/>
  <c r="AF88" i="3"/>
  <c r="AF89" i="3"/>
  <c r="AF90" i="3"/>
  <c r="AF91" i="3"/>
  <c r="AF92" i="3"/>
  <c r="AF93" i="3"/>
  <c r="AF94" i="3"/>
  <c r="AF95" i="3"/>
  <c r="AF96" i="3"/>
  <c r="AF97" i="3"/>
  <c r="AF98" i="3"/>
  <c r="AF99" i="3"/>
  <c r="AF100" i="3"/>
  <c r="AF101" i="3"/>
  <c r="AF102" i="3"/>
  <c r="AF103" i="3"/>
  <c r="AF104" i="3"/>
  <c r="AF105" i="3"/>
  <c r="AF106" i="3"/>
  <c r="AF107" i="3"/>
  <c r="AF108" i="3"/>
  <c r="AF109" i="3"/>
  <c r="AF110" i="3"/>
  <c r="AF111" i="3"/>
  <c r="AF112" i="3"/>
  <c r="AF113" i="3"/>
  <c r="AF114" i="3"/>
  <c r="AF115" i="3"/>
  <c r="AF116" i="3"/>
  <c r="AF117" i="3"/>
  <c r="AF118" i="3"/>
  <c r="AF119" i="3"/>
  <c r="AF120" i="3"/>
  <c r="AF121" i="3"/>
  <c r="AF122" i="3"/>
  <c r="AF123" i="3"/>
  <c r="AF124" i="3"/>
  <c r="AF125" i="3"/>
  <c r="AF126" i="3"/>
  <c r="AF127" i="3"/>
  <c r="AF128" i="3"/>
  <c r="AF129" i="3"/>
  <c r="AF130" i="3"/>
  <c r="AF131" i="3"/>
  <c r="AF132" i="3"/>
  <c r="AF133" i="3"/>
  <c r="AF134" i="3"/>
  <c r="AF135" i="3"/>
  <c r="AF136" i="3"/>
  <c r="AF137" i="3"/>
  <c r="AF138" i="3"/>
  <c r="AF139" i="3"/>
  <c r="AF140" i="3"/>
  <c r="AF141" i="3"/>
  <c r="AF142" i="3"/>
  <c r="AF143" i="3"/>
  <c r="AF144" i="3"/>
  <c r="AF145" i="3"/>
  <c r="AF146" i="3"/>
  <c r="AF147" i="3"/>
  <c r="AF148" i="3"/>
  <c r="AF149" i="3"/>
  <c r="AF150" i="3"/>
  <c r="AF151" i="3"/>
  <c r="AF152" i="3"/>
  <c r="AF153" i="3"/>
  <c r="AF154" i="3"/>
  <c r="AF155" i="3"/>
  <c r="AF156" i="3"/>
  <c r="AF157" i="3"/>
  <c r="AF158" i="3"/>
  <c r="AF159" i="3"/>
  <c r="AF160" i="3"/>
  <c r="AF161" i="3"/>
  <c r="AF162" i="3"/>
  <c r="AF163" i="3"/>
  <c r="AF164" i="3"/>
  <c r="AF165" i="3"/>
  <c r="AF166" i="3"/>
  <c r="AF167" i="3"/>
  <c r="AF168" i="3"/>
  <c r="AF169" i="3"/>
  <c r="AF170" i="3"/>
  <c r="AF171" i="3"/>
  <c r="AF172" i="3"/>
  <c r="AF173" i="3"/>
  <c r="AF174" i="3"/>
  <c r="AF175" i="3"/>
  <c r="AF176" i="3"/>
  <c r="AF177" i="3"/>
  <c r="AF178" i="3"/>
  <c r="AF179" i="3"/>
  <c r="AF180" i="3"/>
  <c r="AF181" i="3"/>
  <c r="AF182" i="3"/>
  <c r="AF183" i="3"/>
  <c r="AF184" i="3"/>
  <c r="AF185" i="3"/>
  <c r="AF186" i="3"/>
  <c r="AF187" i="3"/>
  <c r="AF188" i="3"/>
  <c r="AF189" i="3"/>
  <c r="AF190" i="3"/>
  <c r="AF191" i="3"/>
  <c r="AF192" i="3"/>
  <c r="AF193" i="3"/>
  <c r="AF194" i="3"/>
  <c r="AF195" i="3"/>
  <c r="AF196" i="3"/>
  <c r="AF197" i="3"/>
  <c r="AF198" i="3"/>
  <c r="AF199" i="3"/>
  <c r="AF200" i="3"/>
  <c r="AF201" i="3"/>
  <c r="AF202" i="3"/>
  <c r="AF203" i="3"/>
  <c r="AF204" i="3"/>
  <c r="AF205" i="3"/>
  <c r="AF206" i="3"/>
  <c r="AF207" i="3"/>
  <c r="AF208" i="3"/>
  <c r="AF209" i="3"/>
  <c r="AF210" i="3"/>
  <c r="AF211" i="3"/>
  <c r="AF212" i="3"/>
  <c r="AF213" i="3"/>
  <c r="AF214" i="3"/>
  <c r="AF215" i="3"/>
  <c r="AF216" i="3"/>
  <c r="AF217" i="3"/>
  <c r="AF218" i="3"/>
  <c r="AF219" i="3"/>
  <c r="AF220" i="3"/>
  <c r="AF221" i="3"/>
  <c r="AF222" i="3"/>
  <c r="AF223" i="3"/>
  <c r="AF224" i="3"/>
  <c r="AF225" i="3"/>
  <c r="AF226" i="3"/>
  <c r="AF227" i="3"/>
  <c r="AF228" i="3"/>
  <c r="AF229" i="3"/>
  <c r="AF230" i="3"/>
  <c r="AF231" i="3"/>
  <c r="AF232" i="3"/>
  <c r="AF233" i="3"/>
  <c r="AF234" i="3"/>
  <c r="AF235" i="3"/>
  <c r="AF236" i="3"/>
  <c r="AF237" i="3"/>
  <c r="AF238" i="3"/>
  <c r="AF239" i="3"/>
  <c r="AF240" i="3"/>
  <c r="AF241" i="3"/>
  <c r="AF242" i="3"/>
  <c r="AF243" i="3"/>
  <c r="AF244" i="3"/>
  <c r="AF245" i="3"/>
  <c r="AF246" i="3"/>
  <c r="AF247" i="3"/>
  <c r="AF248" i="3"/>
  <c r="AF249" i="3"/>
  <c r="AF250" i="3"/>
  <c r="AF251" i="3"/>
  <c r="AF252" i="3"/>
  <c r="AF253" i="3"/>
  <c r="AF254" i="3"/>
  <c r="AF255" i="3"/>
  <c r="AF256" i="3"/>
  <c r="AF257" i="3"/>
  <c r="AF258" i="3"/>
  <c r="AF259" i="3"/>
  <c r="AF260" i="3"/>
  <c r="AF261" i="3"/>
  <c r="AF262" i="3"/>
  <c r="AF263" i="3"/>
  <c r="AF264" i="3"/>
  <c r="AF265" i="3"/>
  <c r="AF266" i="3"/>
  <c r="AF267" i="3"/>
  <c r="AF268" i="3"/>
  <c r="AF269" i="3"/>
  <c r="AF270" i="3"/>
  <c r="AF271" i="3"/>
  <c r="AF272" i="3"/>
  <c r="AF273" i="3"/>
  <c r="AF274" i="3"/>
  <c r="AF275" i="3"/>
  <c r="AF276" i="3"/>
  <c r="AF277" i="3"/>
  <c r="AF278" i="3"/>
  <c r="AF279" i="3"/>
  <c r="AF280" i="3"/>
  <c r="AF281" i="3"/>
  <c r="AF282" i="3"/>
  <c r="AF283" i="3"/>
  <c r="AF284" i="3"/>
  <c r="AF285" i="3"/>
  <c r="AF286" i="3"/>
  <c r="AF287" i="3"/>
  <c r="AF288" i="3"/>
  <c r="AF289" i="3"/>
  <c r="AF290" i="3"/>
  <c r="AF291" i="3"/>
  <c r="AF292" i="3"/>
  <c r="AF293" i="3"/>
  <c r="AF294" i="3"/>
  <c r="AF295" i="3"/>
  <c r="AF296" i="3"/>
  <c r="AF297" i="3"/>
  <c r="AF298" i="3"/>
  <c r="AF299" i="3"/>
  <c r="AF300" i="3"/>
  <c r="AF301" i="3"/>
  <c r="AF302" i="3"/>
  <c r="AF303" i="3"/>
  <c r="AF304" i="3"/>
  <c r="AF305" i="3"/>
  <c r="AF306" i="3"/>
  <c r="AF307" i="3"/>
  <c r="AF308" i="3"/>
  <c r="AF309" i="3"/>
  <c r="AF310" i="3"/>
  <c r="AF311" i="3"/>
  <c r="AF312" i="3"/>
  <c r="AF313" i="3"/>
  <c r="AF314" i="3"/>
  <c r="AF315" i="3"/>
  <c r="AF316" i="3"/>
  <c r="AF317" i="3"/>
  <c r="AF318" i="3"/>
  <c r="AF319" i="3"/>
  <c r="AF320" i="3"/>
  <c r="AF321" i="3"/>
  <c r="AF322" i="3"/>
  <c r="AF323" i="3"/>
  <c r="AF324" i="3"/>
  <c r="AF325" i="3"/>
  <c r="AF326" i="3"/>
  <c r="AF327" i="3"/>
  <c r="AF328" i="3"/>
  <c r="AF329" i="3"/>
  <c r="AF330" i="3"/>
  <c r="AF331" i="3"/>
  <c r="AF332" i="3"/>
  <c r="AF333" i="3"/>
  <c r="AF334" i="3"/>
  <c r="AF335" i="3"/>
  <c r="AF336" i="3"/>
  <c r="AF337" i="3"/>
  <c r="AF338" i="3"/>
  <c r="AF339" i="3"/>
  <c r="AF340" i="3"/>
  <c r="AF341" i="3"/>
  <c r="AF342" i="3"/>
  <c r="AF343" i="3"/>
  <c r="AF344" i="3"/>
  <c r="AF345" i="3"/>
  <c r="AF346" i="3"/>
  <c r="AF347" i="3"/>
  <c r="AF348" i="3"/>
  <c r="AF349" i="3"/>
  <c r="AF350" i="3"/>
  <c r="AF351" i="3"/>
  <c r="AF352" i="3"/>
  <c r="AF353" i="3"/>
  <c r="AF354" i="3"/>
  <c r="AF355" i="3"/>
  <c r="AF356" i="3"/>
  <c r="AF357" i="3"/>
  <c r="AF358" i="3"/>
  <c r="AF359" i="3"/>
  <c r="AF360" i="3"/>
  <c r="AF361" i="3"/>
  <c r="AF362" i="3"/>
  <c r="AF363" i="3"/>
  <c r="AF364" i="3"/>
  <c r="AF365" i="3"/>
  <c r="AF366" i="3"/>
  <c r="AF367" i="3"/>
  <c r="AF368" i="3"/>
  <c r="AF369" i="3"/>
  <c r="AF370" i="3"/>
  <c r="AF371" i="3"/>
  <c r="AF372" i="3"/>
  <c r="AF373" i="3"/>
  <c r="AF374" i="3"/>
  <c r="AF375" i="3"/>
  <c r="AF376" i="3"/>
  <c r="AF377" i="3"/>
  <c r="AF378" i="3"/>
  <c r="AF379" i="3"/>
  <c r="AF380" i="3"/>
  <c r="AF381" i="3"/>
  <c r="AF382" i="3"/>
  <c r="AF383" i="3"/>
  <c r="AF384" i="3"/>
  <c r="AF385" i="3"/>
  <c r="AF386" i="3"/>
  <c r="AF387" i="3"/>
  <c r="AF388" i="3"/>
  <c r="AF389" i="3"/>
  <c r="AF390" i="3"/>
  <c r="AF391" i="3"/>
  <c r="AF392" i="3"/>
  <c r="AF393" i="3"/>
  <c r="AF394" i="3"/>
  <c r="AF395" i="3"/>
  <c r="AF396" i="3"/>
  <c r="AF397" i="3"/>
  <c r="AF398" i="3"/>
  <c r="AF399" i="3"/>
  <c r="AF400" i="3"/>
  <c r="AF401" i="3"/>
  <c r="AF402" i="3"/>
  <c r="AF403" i="3"/>
  <c r="AF404" i="3"/>
  <c r="AF405" i="3"/>
  <c r="AF406" i="3"/>
  <c r="AF407" i="3"/>
  <c r="AF408" i="3"/>
  <c r="AF409" i="3"/>
  <c r="AF410" i="3"/>
  <c r="AF411" i="3"/>
  <c r="AF412" i="3"/>
  <c r="AF413" i="3"/>
  <c r="AF414" i="3"/>
  <c r="AF415" i="3"/>
  <c r="AF416" i="3"/>
  <c r="AF417" i="3"/>
  <c r="AF418" i="3"/>
  <c r="AF419" i="3"/>
  <c r="AF420" i="3"/>
  <c r="AF421" i="3"/>
  <c r="AF422" i="3"/>
  <c r="AF423" i="3"/>
  <c r="AF424" i="3"/>
  <c r="AF425" i="3"/>
  <c r="AF426" i="3"/>
  <c r="AF427" i="3"/>
  <c r="AF428" i="3"/>
  <c r="AF429" i="3"/>
  <c r="AF430" i="3"/>
  <c r="AF431" i="3"/>
  <c r="AF432" i="3"/>
  <c r="AF433" i="3"/>
  <c r="AF434" i="3"/>
  <c r="AF435" i="3"/>
  <c r="AF436" i="3"/>
  <c r="AF437" i="3"/>
  <c r="AF438" i="3"/>
  <c r="AF439" i="3"/>
  <c r="AF440" i="3"/>
  <c r="AF441" i="3"/>
  <c r="AF442" i="3"/>
  <c r="AF443" i="3"/>
  <c r="AF444" i="3"/>
  <c r="AF445" i="3"/>
  <c r="AF446" i="3"/>
  <c r="AF447" i="3"/>
  <c r="AF448" i="3"/>
  <c r="AF449" i="3"/>
  <c r="AF450" i="3"/>
  <c r="AF451" i="3"/>
  <c r="AF452" i="3"/>
  <c r="AF453" i="3"/>
  <c r="AF454" i="3"/>
  <c r="AF455" i="3"/>
  <c r="AF456" i="3"/>
  <c r="AF457" i="3"/>
  <c r="AF458" i="3"/>
  <c r="AF459" i="3"/>
  <c r="AF460" i="3"/>
  <c r="AF461" i="3"/>
  <c r="AF462" i="3"/>
  <c r="AF463" i="3"/>
  <c r="AF464" i="3"/>
  <c r="AF465" i="3"/>
  <c r="AF466" i="3"/>
  <c r="AF467" i="3"/>
  <c r="AF468" i="3"/>
  <c r="AF469" i="3"/>
  <c r="AF470" i="3"/>
  <c r="AF471" i="3"/>
  <c r="AF472" i="3"/>
  <c r="AF473" i="3"/>
  <c r="AF474" i="3"/>
  <c r="AF475" i="3"/>
  <c r="AF476" i="3"/>
  <c r="AF477" i="3"/>
  <c r="AF478" i="3"/>
  <c r="AF479" i="3"/>
  <c r="AF480" i="3"/>
  <c r="AF481" i="3"/>
  <c r="AF482" i="3"/>
  <c r="AF483" i="3"/>
  <c r="AF484" i="3"/>
  <c r="AF485" i="3"/>
  <c r="AF486" i="3"/>
  <c r="AF487" i="3"/>
  <c r="AF488" i="3"/>
  <c r="AF489" i="3"/>
  <c r="AF490" i="3"/>
  <c r="AF491" i="3"/>
  <c r="AF492" i="3"/>
  <c r="AF493" i="3"/>
  <c r="AF494" i="3"/>
  <c r="AF495" i="3"/>
  <c r="AF496" i="3"/>
  <c r="AF497" i="3"/>
  <c r="AF498" i="3"/>
  <c r="AF499" i="3"/>
  <c r="AF500" i="3"/>
  <c r="AF501" i="3"/>
  <c r="AF502" i="3"/>
  <c r="AF503" i="3"/>
  <c r="AF504" i="3"/>
  <c r="AF505" i="3"/>
  <c r="AF506" i="3"/>
  <c r="AF507" i="3"/>
  <c r="AF508" i="3"/>
  <c r="AF509" i="3"/>
  <c r="AF510" i="3"/>
  <c r="AF511" i="3"/>
  <c r="AF512" i="3"/>
  <c r="AF513" i="3"/>
  <c r="AF514" i="3"/>
  <c r="AF515" i="3"/>
  <c r="AF516" i="3"/>
  <c r="AF517" i="3"/>
  <c r="AF518" i="3"/>
  <c r="AF519" i="3"/>
  <c r="AF520" i="3"/>
  <c r="AF521" i="3"/>
  <c r="AF522" i="3"/>
  <c r="AF523" i="3"/>
  <c r="AF524" i="3"/>
  <c r="AF525" i="3"/>
  <c r="AF526" i="3"/>
  <c r="AF527" i="3"/>
  <c r="AF528" i="3"/>
  <c r="AF529" i="3"/>
  <c r="AF530" i="3"/>
  <c r="AF531" i="3"/>
  <c r="AF532" i="3"/>
  <c r="AF533" i="3"/>
  <c r="AF534" i="3"/>
  <c r="AF535" i="3"/>
  <c r="AF536" i="3"/>
  <c r="AF537" i="3"/>
  <c r="AF538" i="3"/>
  <c r="AF539" i="3"/>
  <c r="AF540" i="3"/>
  <c r="AF541" i="3"/>
  <c r="AF542" i="3"/>
  <c r="AF543" i="3"/>
  <c r="AF544" i="3"/>
  <c r="AF545" i="3"/>
  <c r="AF546" i="3"/>
  <c r="AF547" i="3"/>
  <c r="AF548" i="3"/>
  <c r="AF549" i="3"/>
  <c r="AF550" i="3"/>
  <c r="AF551" i="3"/>
  <c r="AF552" i="3"/>
  <c r="AF553" i="3"/>
  <c r="AF554" i="3"/>
  <c r="AF555" i="3"/>
  <c r="AF556" i="3"/>
  <c r="AF557" i="3"/>
  <c r="AF558" i="3"/>
  <c r="AF559" i="3"/>
  <c r="AF560" i="3"/>
  <c r="AF561" i="3"/>
  <c r="AF562" i="3"/>
  <c r="AF563" i="3"/>
  <c r="AF564" i="3"/>
  <c r="AF565" i="3"/>
  <c r="AF566" i="3"/>
  <c r="AF567" i="3"/>
  <c r="AF568" i="3"/>
  <c r="AF569" i="3"/>
  <c r="AF570" i="3"/>
  <c r="AF571" i="3"/>
  <c r="AF572" i="3"/>
  <c r="AF573" i="3"/>
  <c r="AF574" i="3"/>
  <c r="AF575" i="3"/>
  <c r="AF576" i="3"/>
  <c r="AF577" i="3"/>
  <c r="AF578" i="3"/>
  <c r="AF579" i="3"/>
  <c r="AF580" i="3"/>
  <c r="AF581" i="3"/>
  <c r="AF582" i="3"/>
  <c r="AF583" i="3"/>
  <c r="AF584" i="3"/>
  <c r="AF585" i="3"/>
  <c r="AF586" i="3"/>
  <c r="AF587" i="3"/>
  <c r="AF588" i="3"/>
  <c r="AF589" i="3"/>
  <c r="AF590" i="3"/>
  <c r="AF591" i="3"/>
  <c r="AF592" i="3"/>
  <c r="AF593" i="3"/>
  <c r="AF594" i="3"/>
  <c r="AF595" i="3"/>
  <c r="AF596" i="3"/>
  <c r="AF597" i="3"/>
  <c r="AF598" i="3"/>
  <c r="AF599" i="3"/>
  <c r="AF600" i="3"/>
  <c r="AF601" i="3"/>
  <c r="AF602" i="3"/>
  <c r="AF603" i="3"/>
  <c r="AF604" i="3"/>
  <c r="AF605" i="3"/>
  <c r="AF606" i="3"/>
  <c r="AF607" i="3"/>
  <c r="AF608" i="3"/>
  <c r="AF609" i="3"/>
  <c r="AF610" i="3"/>
  <c r="AF611" i="3"/>
  <c r="AF612" i="3"/>
  <c r="AF613" i="3"/>
  <c r="AF614" i="3"/>
  <c r="AF615" i="3"/>
  <c r="AF616" i="3"/>
  <c r="AF617" i="3"/>
  <c r="AF618" i="3"/>
  <c r="AF619" i="3"/>
  <c r="AF620" i="3"/>
  <c r="AF621" i="3"/>
  <c r="AF622" i="3"/>
  <c r="AF623" i="3"/>
  <c r="AF624" i="3"/>
  <c r="AF625" i="3"/>
  <c r="AF626" i="3"/>
  <c r="AF627" i="3"/>
  <c r="AF628" i="3"/>
  <c r="AF629" i="3"/>
  <c r="AF630" i="3"/>
  <c r="AF631" i="3"/>
  <c r="AF632" i="3"/>
  <c r="AF633" i="3"/>
  <c r="AF634" i="3"/>
  <c r="AF635" i="3"/>
  <c r="AF636" i="3"/>
  <c r="AF637" i="3"/>
  <c r="AF638" i="3"/>
  <c r="AF639" i="3"/>
  <c r="AF640" i="3"/>
  <c r="AF641" i="3"/>
  <c r="AF642" i="3"/>
  <c r="AF643" i="3"/>
  <c r="AF644" i="3"/>
  <c r="AF645" i="3"/>
  <c r="AF646" i="3"/>
  <c r="AF647" i="3"/>
  <c r="AF648" i="3"/>
  <c r="AF649" i="3"/>
  <c r="AF650" i="3"/>
  <c r="AF651" i="3"/>
  <c r="AF652" i="3"/>
  <c r="AF653" i="3"/>
  <c r="AF654" i="3"/>
  <c r="AF655" i="3"/>
  <c r="AF656" i="3"/>
  <c r="AF657" i="3"/>
  <c r="AF658" i="3"/>
  <c r="AF659" i="3"/>
  <c r="AF660" i="3"/>
  <c r="AF661" i="3"/>
  <c r="AF662" i="3"/>
  <c r="AF663" i="3"/>
  <c r="AF664" i="3"/>
  <c r="AF665" i="3"/>
  <c r="AF666" i="3"/>
  <c r="AF667" i="3"/>
  <c r="AF668" i="3"/>
  <c r="AF669" i="3"/>
  <c r="AF670" i="3"/>
  <c r="AF671" i="3"/>
  <c r="AF672" i="3"/>
  <c r="AF673" i="3"/>
  <c r="AF674" i="3"/>
  <c r="AF675" i="3"/>
  <c r="AF676" i="3"/>
  <c r="AF677" i="3"/>
  <c r="AF678" i="3"/>
  <c r="AF679" i="3"/>
  <c r="AF680" i="3"/>
  <c r="AF681" i="3"/>
  <c r="AF682" i="3"/>
  <c r="AF683" i="3"/>
  <c r="AF684" i="3"/>
  <c r="AF685" i="3"/>
  <c r="AF686" i="3"/>
  <c r="AF687" i="3"/>
  <c r="AF688" i="3"/>
  <c r="AF689" i="3"/>
  <c r="AF690" i="3"/>
  <c r="AF691" i="3"/>
  <c r="AF692" i="3"/>
  <c r="AF693" i="3"/>
  <c r="AF694" i="3"/>
  <c r="AF695" i="3"/>
  <c r="AF696" i="3"/>
  <c r="AF697" i="3"/>
  <c r="AF698" i="3"/>
  <c r="AF699" i="3"/>
  <c r="AF700" i="3"/>
  <c r="AF701" i="3"/>
  <c r="AF702" i="3"/>
  <c r="AF703" i="3"/>
  <c r="AF704" i="3"/>
  <c r="AF705" i="3"/>
  <c r="AF706" i="3"/>
  <c r="AF707" i="3"/>
  <c r="AF708" i="3"/>
  <c r="AF709" i="3"/>
  <c r="AF710" i="3"/>
  <c r="AF711" i="3"/>
  <c r="AF712" i="3"/>
  <c r="AF713" i="3"/>
  <c r="AF714" i="3"/>
  <c r="AF715" i="3"/>
  <c r="AF716" i="3"/>
  <c r="AF717" i="3"/>
  <c r="AF718" i="3"/>
  <c r="AF719" i="3"/>
  <c r="AF720" i="3"/>
  <c r="AF721" i="3"/>
  <c r="AF722" i="3"/>
  <c r="AF723" i="3"/>
  <c r="AF724" i="3"/>
  <c r="AF725" i="3"/>
  <c r="AF726" i="3"/>
  <c r="AF727" i="3"/>
  <c r="AF728" i="3"/>
  <c r="AF729" i="3"/>
  <c r="AF730" i="3"/>
  <c r="AF731" i="3"/>
  <c r="AF732" i="3"/>
  <c r="AF733" i="3"/>
  <c r="AF734" i="3"/>
  <c r="AF735" i="3"/>
  <c r="AF736" i="3"/>
  <c r="AF737" i="3"/>
  <c r="AF738" i="3"/>
  <c r="AF739" i="3"/>
  <c r="AF740" i="3"/>
  <c r="AF741" i="3"/>
  <c r="AF742" i="3"/>
  <c r="AF743" i="3"/>
  <c r="AF744" i="3"/>
  <c r="AF745" i="3"/>
  <c r="AF746" i="3"/>
  <c r="AF747" i="3"/>
  <c r="AF748" i="3"/>
  <c r="AF749" i="3"/>
  <c r="AF750" i="3"/>
  <c r="AF751" i="3"/>
  <c r="AF752" i="3"/>
  <c r="AF753" i="3"/>
  <c r="AF754" i="3"/>
  <c r="AF755" i="3"/>
  <c r="AF756" i="3"/>
  <c r="AF757" i="3"/>
  <c r="AF758" i="3"/>
  <c r="AF759" i="3"/>
  <c r="AF760" i="3"/>
  <c r="AF761" i="3"/>
  <c r="AF762" i="3"/>
  <c r="AF763" i="3"/>
  <c r="AF764" i="3"/>
  <c r="AF765" i="3"/>
  <c r="AF766" i="3"/>
  <c r="AF767" i="3"/>
  <c r="AF768" i="3"/>
  <c r="AF769" i="3"/>
  <c r="AF770" i="3"/>
  <c r="AF771" i="3"/>
  <c r="AF772" i="3"/>
  <c r="AF773" i="3"/>
  <c r="AF774" i="3"/>
  <c r="AF775" i="3"/>
  <c r="AF776" i="3"/>
  <c r="AF777" i="3"/>
  <c r="AF778" i="3"/>
  <c r="AF779" i="3"/>
  <c r="AF780" i="3"/>
  <c r="AF781" i="3"/>
  <c r="AF782" i="3"/>
  <c r="AF783" i="3"/>
  <c r="AF784" i="3"/>
  <c r="AF785" i="3"/>
  <c r="AF786" i="3"/>
  <c r="AF787" i="3"/>
  <c r="AF788" i="3"/>
  <c r="AF789" i="3"/>
  <c r="AF790" i="3"/>
  <c r="AF791" i="3"/>
  <c r="AF792" i="3"/>
  <c r="AF793" i="3"/>
  <c r="AF794" i="3"/>
  <c r="AF795" i="3"/>
  <c r="AF796" i="3"/>
  <c r="AF797" i="3"/>
  <c r="AF798" i="3"/>
  <c r="AF799" i="3"/>
  <c r="AF800" i="3"/>
  <c r="AF801" i="3"/>
  <c r="AF802" i="3"/>
  <c r="AF803" i="3"/>
  <c r="AF804" i="3"/>
  <c r="AF805" i="3"/>
  <c r="AF806" i="3"/>
  <c r="AF807" i="3"/>
  <c r="AF808" i="3"/>
  <c r="AF809" i="3"/>
  <c r="AF810" i="3"/>
  <c r="AF811" i="3"/>
  <c r="AF812" i="3"/>
  <c r="AF813" i="3"/>
  <c r="AF814" i="3"/>
  <c r="AF815" i="3"/>
  <c r="AF816" i="3"/>
  <c r="AF817" i="3"/>
  <c r="AF818" i="3"/>
  <c r="AF819" i="3"/>
  <c r="AF820" i="3"/>
  <c r="AF821" i="3"/>
  <c r="AF822" i="3"/>
  <c r="AF823" i="3"/>
  <c r="AF824" i="3"/>
  <c r="AF825" i="3"/>
  <c r="AF826" i="3"/>
  <c r="AF827" i="3"/>
  <c r="AF828" i="3"/>
  <c r="AF829" i="3"/>
  <c r="AF830" i="3"/>
  <c r="AF831" i="3"/>
  <c r="AF832" i="3"/>
  <c r="AF833" i="3"/>
  <c r="AF834" i="3"/>
  <c r="AF835" i="3"/>
  <c r="AF836" i="3"/>
  <c r="AF837" i="3"/>
  <c r="AF838" i="3"/>
  <c r="AF839" i="3"/>
  <c r="AF840" i="3"/>
  <c r="AF841" i="3"/>
  <c r="AF842" i="3"/>
  <c r="AF843" i="3"/>
  <c r="AF844" i="3"/>
  <c r="AF845" i="3"/>
  <c r="AF846" i="3"/>
  <c r="AF847" i="3"/>
  <c r="AF848" i="3"/>
  <c r="AF849" i="3"/>
  <c r="AF850" i="3"/>
  <c r="AF851" i="3"/>
  <c r="AF852" i="3"/>
  <c r="AF853" i="3"/>
  <c r="AF854" i="3"/>
  <c r="AF855" i="3"/>
  <c r="AF856" i="3"/>
  <c r="AF857" i="3"/>
  <c r="AF858" i="3"/>
  <c r="AF859" i="3"/>
  <c r="AF860" i="3"/>
  <c r="AF861" i="3"/>
  <c r="AF862" i="3"/>
  <c r="AF863" i="3"/>
  <c r="AF864" i="3"/>
  <c r="AF865" i="3"/>
  <c r="AF866" i="3"/>
  <c r="AF867" i="3"/>
  <c r="AF868" i="3"/>
  <c r="AF869" i="3"/>
  <c r="AF870" i="3"/>
  <c r="AF871" i="3"/>
  <c r="AF872" i="3"/>
  <c r="AF873" i="3"/>
  <c r="AF874" i="3"/>
  <c r="AF875" i="3"/>
  <c r="AF876" i="3"/>
  <c r="AF877" i="3"/>
  <c r="AF878" i="3"/>
  <c r="AF879" i="3"/>
  <c r="AF880" i="3"/>
  <c r="AF881" i="3"/>
  <c r="AF882" i="3"/>
  <c r="AF883" i="3"/>
  <c r="AF884" i="3"/>
  <c r="AF885" i="3"/>
  <c r="AF886" i="3"/>
  <c r="AF887" i="3"/>
  <c r="AF888" i="3"/>
  <c r="AF889" i="3"/>
  <c r="AF890" i="3"/>
  <c r="AF891" i="3"/>
  <c r="AF892" i="3"/>
  <c r="AF893" i="3"/>
  <c r="AF894" i="3"/>
  <c r="AF895" i="3"/>
  <c r="AF896" i="3"/>
  <c r="AF897" i="3"/>
  <c r="AF898" i="3"/>
  <c r="AF899" i="3"/>
  <c r="AF900" i="3"/>
  <c r="AF901" i="3"/>
  <c r="AF902" i="3"/>
  <c r="AF903" i="3"/>
  <c r="AF904" i="3"/>
  <c r="AF905" i="3"/>
  <c r="AF906" i="3"/>
  <c r="AF907" i="3"/>
  <c r="AF908" i="3"/>
  <c r="AF909" i="3"/>
  <c r="AF910" i="3"/>
  <c r="AF911" i="3"/>
  <c r="AF912" i="3"/>
  <c r="AF913" i="3"/>
  <c r="AF914" i="3"/>
  <c r="AF915" i="3"/>
  <c r="AF916" i="3"/>
  <c r="AF917" i="3"/>
  <c r="AF918" i="3"/>
  <c r="AF919" i="3"/>
  <c r="AF920" i="3"/>
  <c r="AF921" i="3"/>
  <c r="AF922" i="3"/>
  <c r="AF923" i="3"/>
  <c r="AF924" i="3"/>
  <c r="AF925" i="3"/>
  <c r="AF926" i="3"/>
  <c r="AF927" i="3"/>
  <c r="AF928" i="3"/>
  <c r="AF929" i="3"/>
  <c r="AF930" i="3"/>
  <c r="AF931" i="3"/>
  <c r="AF932" i="3"/>
  <c r="AF933" i="3"/>
  <c r="AF934" i="3"/>
  <c r="AF935" i="3"/>
  <c r="AF936" i="3"/>
  <c r="AF937" i="3"/>
  <c r="AF938" i="3"/>
  <c r="AF939" i="3"/>
  <c r="AF940" i="3"/>
  <c r="AF941" i="3"/>
  <c r="AF942" i="3"/>
  <c r="AF943" i="3"/>
  <c r="AF944" i="3"/>
  <c r="AF945" i="3"/>
  <c r="AF946" i="3"/>
  <c r="AF947" i="3"/>
  <c r="AF948" i="3"/>
  <c r="AF949" i="3"/>
  <c r="AF950" i="3"/>
  <c r="AF951" i="3"/>
  <c r="AF952" i="3"/>
  <c r="AF953" i="3"/>
  <c r="AF954" i="3"/>
  <c r="AF955" i="3"/>
  <c r="AF956" i="3"/>
  <c r="AF957" i="3"/>
  <c r="AF958" i="3"/>
  <c r="AF959" i="3"/>
  <c r="AF960" i="3"/>
  <c r="AF961" i="3"/>
  <c r="AF962" i="3"/>
  <c r="AF963" i="3"/>
  <c r="AF964" i="3"/>
  <c r="AF965" i="3"/>
  <c r="AF966" i="3"/>
  <c r="AF967" i="3"/>
  <c r="AF968" i="3"/>
  <c r="AF969" i="3"/>
  <c r="AF970" i="3"/>
  <c r="AF971" i="3"/>
  <c r="AF972" i="3"/>
  <c r="AF973" i="3"/>
  <c r="AF974" i="3"/>
  <c r="AF975" i="3"/>
  <c r="AF976" i="3"/>
  <c r="AF977" i="3"/>
  <c r="AF978" i="3"/>
  <c r="AF979" i="3"/>
  <c r="AF980" i="3"/>
  <c r="AF981" i="3"/>
  <c r="AF982" i="3"/>
  <c r="AF983" i="3"/>
  <c r="AF984" i="3"/>
  <c r="AF985" i="3"/>
  <c r="AF986" i="3"/>
  <c r="AF987" i="3"/>
  <c r="AF988" i="3"/>
  <c r="AF989" i="3"/>
  <c r="AF990" i="3"/>
  <c r="AF991" i="3"/>
  <c r="AF992" i="3"/>
  <c r="AF993" i="3"/>
  <c r="AF994" i="3"/>
  <c r="AF995" i="3"/>
  <c r="AF996" i="3"/>
  <c r="AF997" i="3"/>
  <c r="AF998" i="3"/>
  <c r="AF999" i="3"/>
  <c r="AF1000" i="3"/>
  <c r="AF1001" i="3"/>
  <c r="AF1002" i="3"/>
  <c r="AF1003" i="3"/>
  <c r="AF1004" i="3"/>
  <c r="AF1005" i="3"/>
  <c r="AF1006" i="3"/>
  <c r="AF1007" i="3"/>
  <c r="AF1008" i="3"/>
  <c r="AF1009" i="3"/>
  <c r="AF1010" i="3"/>
  <c r="AF1011" i="3"/>
  <c r="AF1012" i="3"/>
  <c r="AF1013" i="3"/>
  <c r="AF1014" i="3"/>
  <c r="AF1015" i="3"/>
  <c r="AF1016" i="3"/>
  <c r="AF1017" i="3"/>
  <c r="AF1018" i="3"/>
  <c r="AF1019" i="3"/>
  <c r="AF1020" i="3"/>
  <c r="AF1021" i="3"/>
  <c r="AF1022" i="3"/>
  <c r="AF1023" i="3"/>
  <c r="AF1024" i="3"/>
  <c r="AF1025" i="3"/>
  <c r="AF1026" i="3"/>
  <c r="AF1027" i="3"/>
  <c r="AF1028" i="3"/>
  <c r="AF1029" i="3"/>
  <c r="AF1030" i="3"/>
  <c r="AF1031" i="3"/>
  <c r="AF1032" i="3"/>
  <c r="AF1033" i="3"/>
  <c r="AF1034" i="3"/>
  <c r="AF1035" i="3"/>
  <c r="AF1036" i="3"/>
  <c r="AF1037" i="3"/>
  <c r="AF1038" i="3"/>
  <c r="AF1039" i="3"/>
  <c r="AF1040" i="3"/>
  <c r="AF1041" i="3"/>
  <c r="AF1042" i="3"/>
  <c r="AF1043" i="3"/>
  <c r="AF1044" i="3"/>
  <c r="AF1045" i="3"/>
  <c r="AF1046" i="3"/>
  <c r="AF1047" i="3"/>
  <c r="AF1048" i="3"/>
  <c r="AF1049" i="3"/>
  <c r="AF1050" i="3"/>
  <c r="AF1051" i="3"/>
  <c r="AF1052" i="3"/>
  <c r="AF1053" i="3"/>
  <c r="AF1054" i="3"/>
  <c r="AF1055" i="3"/>
  <c r="AF1056" i="3"/>
  <c r="AF1057" i="3"/>
  <c r="AF1058" i="3"/>
  <c r="AF1059" i="3"/>
  <c r="AF1060" i="3"/>
  <c r="AF1061" i="3"/>
  <c r="AF1062" i="3"/>
  <c r="AF1063" i="3"/>
  <c r="AF1064" i="3"/>
  <c r="AF1065" i="3"/>
  <c r="AF1066" i="3"/>
  <c r="AF1067" i="3"/>
  <c r="AF1068" i="3"/>
  <c r="AF1069" i="3"/>
  <c r="AF1070" i="3"/>
  <c r="AF1071" i="3"/>
  <c r="AF1072" i="3"/>
  <c r="AF1073" i="3"/>
  <c r="AF1074" i="3"/>
  <c r="AF1075" i="3"/>
  <c r="AF1076" i="3"/>
  <c r="AF1077" i="3"/>
  <c r="AF1078" i="3"/>
  <c r="AF1079" i="3"/>
  <c r="AF1080" i="3"/>
  <c r="AF1081" i="3"/>
  <c r="AF1082" i="3"/>
  <c r="AF1083" i="3"/>
  <c r="AF1084" i="3"/>
  <c r="AF1085" i="3"/>
  <c r="AF1086" i="3"/>
  <c r="AF1087" i="3"/>
  <c r="AF1088" i="3"/>
  <c r="AF1089" i="3"/>
  <c r="AF1090" i="3"/>
  <c r="AF1091" i="3"/>
  <c r="AF1092" i="3"/>
  <c r="AF1093" i="3"/>
  <c r="AF1094" i="3"/>
  <c r="AF1095" i="3"/>
  <c r="AF1096" i="3"/>
  <c r="AF1097" i="3"/>
  <c r="AF1098" i="3"/>
  <c r="AF1099" i="3"/>
  <c r="AF1100" i="3"/>
  <c r="AF1101" i="3"/>
  <c r="AF1102" i="3"/>
  <c r="AF1103" i="3"/>
  <c r="AF1104" i="3"/>
  <c r="AF1105" i="3"/>
  <c r="AF1106" i="3"/>
  <c r="AF1107" i="3"/>
  <c r="AF1108" i="3"/>
  <c r="AF1109" i="3"/>
  <c r="AF1110" i="3"/>
  <c r="AF1111" i="3"/>
  <c r="AF1112" i="3"/>
  <c r="AF1113" i="3"/>
  <c r="AF1114" i="3"/>
  <c r="AF1115" i="3"/>
  <c r="AF1116" i="3"/>
  <c r="AF1117" i="3"/>
  <c r="AF1118" i="3"/>
  <c r="AF1119" i="3"/>
  <c r="AF1120" i="3"/>
  <c r="AF1121" i="3"/>
  <c r="AF1122" i="3"/>
  <c r="AF1123" i="3"/>
  <c r="AF1124" i="3"/>
  <c r="AF1125" i="3"/>
  <c r="AF1126" i="3"/>
  <c r="AF1127" i="3"/>
  <c r="AF1128" i="3"/>
  <c r="AF1129" i="3"/>
  <c r="AF1130" i="3"/>
  <c r="AF1131" i="3"/>
  <c r="AF1132" i="3"/>
  <c r="AF1133" i="3"/>
  <c r="AF1134" i="3"/>
  <c r="AF1135" i="3"/>
  <c r="AF1136" i="3"/>
  <c r="AF1137" i="3"/>
  <c r="AF1138" i="3"/>
  <c r="AF1139" i="3"/>
  <c r="AF1140" i="3"/>
  <c r="AF1141" i="3"/>
  <c r="AF1142" i="3"/>
  <c r="AF1143" i="3"/>
  <c r="AF1144" i="3"/>
  <c r="AF1145" i="3"/>
  <c r="AF1146" i="3"/>
  <c r="AF1147" i="3"/>
  <c r="AF1148" i="3"/>
  <c r="AF1149" i="3"/>
  <c r="AF1150" i="3"/>
  <c r="AF1151" i="3"/>
  <c r="AF1152" i="3"/>
  <c r="AF1153" i="3"/>
  <c r="AF1154" i="3"/>
  <c r="AF1155" i="3"/>
  <c r="AF1156" i="3"/>
  <c r="AF1157" i="3"/>
  <c r="AF1158" i="3"/>
  <c r="AF1159" i="3"/>
  <c r="AF1160" i="3"/>
  <c r="AF1161" i="3"/>
  <c r="AF1162" i="3"/>
  <c r="AF1163" i="3"/>
  <c r="AF1164" i="3"/>
  <c r="AF1165" i="3"/>
  <c r="AF1166" i="3"/>
  <c r="AF1167" i="3"/>
  <c r="AF1168" i="3"/>
  <c r="AF1169" i="3"/>
  <c r="AF1170" i="3"/>
  <c r="AF1171" i="3"/>
  <c r="AF1172" i="3"/>
  <c r="AF1173" i="3"/>
  <c r="AF1174" i="3"/>
  <c r="AF1175" i="3"/>
  <c r="AF1176" i="3"/>
  <c r="AF1177" i="3"/>
  <c r="AF1178" i="3"/>
  <c r="AF1179" i="3"/>
  <c r="AF1180" i="3"/>
  <c r="AF1181" i="3"/>
  <c r="AF1182" i="3"/>
  <c r="AF1183" i="3"/>
  <c r="AF1184" i="3"/>
  <c r="AF1185" i="3"/>
  <c r="AF1186" i="3"/>
  <c r="AF1187" i="3"/>
  <c r="AF1188" i="3"/>
  <c r="AF1189" i="3"/>
  <c r="AF1190" i="3"/>
  <c r="AF1191" i="3"/>
  <c r="AF1192" i="3"/>
  <c r="AF1193" i="3"/>
  <c r="AF1194" i="3"/>
  <c r="AF1195" i="3"/>
  <c r="AF1196" i="3"/>
  <c r="AF1197" i="3"/>
  <c r="AF1198" i="3"/>
  <c r="AF1199" i="3"/>
  <c r="AF1200" i="3"/>
  <c r="AF1201" i="3"/>
  <c r="AF1202" i="3"/>
  <c r="AF1203" i="3"/>
  <c r="AF1204" i="3"/>
  <c r="AF1205" i="3"/>
  <c r="AF1206" i="3"/>
  <c r="AF1207" i="3"/>
  <c r="AF1208" i="3"/>
  <c r="AF1209" i="3"/>
  <c r="AF1210" i="3"/>
  <c r="AF1211" i="3"/>
  <c r="AF1212" i="3"/>
  <c r="AF1213" i="3"/>
  <c r="AF1214" i="3"/>
  <c r="AF1215" i="3"/>
  <c r="AF1216" i="3"/>
  <c r="AF1217" i="3"/>
  <c r="AF1218" i="3"/>
  <c r="AF1219" i="3"/>
  <c r="AF1220" i="3"/>
  <c r="AF1221" i="3"/>
  <c r="AF1222" i="3"/>
  <c r="AF1223" i="3"/>
  <c r="AF1224" i="3"/>
  <c r="AF1225" i="3"/>
  <c r="AF1226" i="3"/>
  <c r="AF1227" i="3"/>
  <c r="AF1228" i="3"/>
  <c r="AF1229" i="3"/>
  <c r="AF1230" i="3"/>
  <c r="AF1231" i="3"/>
  <c r="AF1232" i="3"/>
  <c r="AF1233" i="3"/>
  <c r="AF1234" i="3"/>
  <c r="AF1235" i="3"/>
  <c r="AF1236" i="3"/>
  <c r="AF1237" i="3"/>
  <c r="AF1238" i="3"/>
  <c r="AF1239" i="3"/>
  <c r="AF1240" i="3"/>
  <c r="AF1241" i="3"/>
  <c r="AF1242" i="3"/>
  <c r="AF1243" i="3"/>
  <c r="AF1244" i="3"/>
  <c r="AF1245" i="3"/>
  <c r="AF1246" i="3"/>
  <c r="AF1247" i="3"/>
  <c r="AF1248" i="3"/>
  <c r="AF1249" i="3"/>
  <c r="AF1250" i="3"/>
  <c r="AF1251" i="3"/>
  <c r="AF1252" i="3"/>
  <c r="AF1253" i="3"/>
  <c r="AF1254" i="3"/>
  <c r="AF1255" i="3"/>
  <c r="AF1256" i="3"/>
  <c r="AF1257" i="3"/>
  <c r="AF1258" i="3"/>
  <c r="AF1259" i="3"/>
  <c r="AF1260" i="3"/>
  <c r="AF1261" i="3"/>
  <c r="AF1262" i="3"/>
  <c r="AF1263" i="3"/>
  <c r="AF1264" i="3"/>
  <c r="AF1265" i="3"/>
  <c r="AF1266" i="3"/>
  <c r="AF1267" i="3"/>
  <c r="AF1268" i="3"/>
  <c r="AF1269" i="3"/>
  <c r="AF1270" i="3"/>
  <c r="AF1271" i="3"/>
  <c r="AF1272" i="3"/>
  <c r="AF1273" i="3"/>
  <c r="AF1274" i="3"/>
  <c r="AF1275" i="3"/>
  <c r="AF1276" i="3"/>
  <c r="AF1277" i="3"/>
  <c r="AF1278" i="3"/>
  <c r="AF1279" i="3"/>
  <c r="AF1280" i="3"/>
  <c r="AF1281" i="3"/>
  <c r="AF1282" i="3"/>
  <c r="AF1283" i="3"/>
  <c r="AF1284" i="3"/>
  <c r="AF1285" i="3"/>
  <c r="AF1286" i="3"/>
  <c r="AF1287" i="3"/>
  <c r="AF1288" i="3"/>
  <c r="AF1289" i="3"/>
  <c r="AF1290" i="3"/>
  <c r="AF1291" i="3"/>
  <c r="AF1292" i="3"/>
  <c r="AF1293" i="3"/>
  <c r="AF1294" i="3"/>
  <c r="AF1295" i="3"/>
  <c r="AF1296" i="3"/>
  <c r="AF1297" i="3"/>
  <c r="AF1298" i="3"/>
  <c r="AF1299" i="3"/>
  <c r="AF1300" i="3"/>
  <c r="AF1301" i="3"/>
  <c r="AF1302" i="3"/>
  <c r="AF1303" i="3"/>
  <c r="AF1304" i="3"/>
  <c r="AF1305" i="3"/>
  <c r="AF1306" i="3"/>
  <c r="AF1307" i="3"/>
  <c r="AF1308" i="3"/>
  <c r="AF1309" i="3"/>
  <c r="AF1310" i="3"/>
  <c r="AF1311" i="3"/>
  <c r="AF1312" i="3"/>
  <c r="AF1313" i="3"/>
  <c r="AF1314" i="3"/>
  <c r="AF1315" i="3"/>
  <c r="AF1316" i="3"/>
  <c r="AF1317" i="3"/>
  <c r="AF1318" i="3"/>
  <c r="AF1319" i="3"/>
  <c r="AF1320" i="3"/>
  <c r="AF1321" i="3"/>
  <c r="AF1322" i="3"/>
  <c r="AF1323" i="3"/>
  <c r="AF1324" i="3"/>
  <c r="AF1325" i="3"/>
  <c r="AF1326" i="3"/>
  <c r="AF1327" i="3"/>
  <c r="AF1328" i="3"/>
  <c r="AF1329" i="3"/>
  <c r="AF1330" i="3"/>
  <c r="AF1331" i="3"/>
  <c r="AF1332" i="3"/>
  <c r="AF1333" i="3"/>
  <c r="AF1334" i="3"/>
  <c r="AF1335" i="3"/>
  <c r="AF1336" i="3"/>
  <c r="AF1337" i="3"/>
  <c r="AF1338" i="3"/>
  <c r="AF1339" i="3"/>
  <c r="AF1340" i="3"/>
  <c r="AF1341" i="3"/>
  <c r="AF1342" i="3"/>
  <c r="AF1343" i="3"/>
  <c r="AF1344" i="3"/>
  <c r="AF1345" i="3"/>
  <c r="AF1346" i="3"/>
  <c r="AF1347" i="3"/>
  <c r="AF1348" i="3"/>
  <c r="AF1349" i="3"/>
  <c r="AF1350" i="3"/>
  <c r="AF1351" i="3"/>
  <c r="AF1352" i="3"/>
  <c r="AF1353" i="3"/>
  <c r="AF1354" i="3"/>
  <c r="AF1355" i="3"/>
  <c r="AF1356" i="3"/>
  <c r="AF1357" i="3"/>
  <c r="AF1358" i="3"/>
  <c r="AF1359" i="3"/>
  <c r="AF1360" i="3"/>
  <c r="AF1361" i="3"/>
  <c r="AF1362" i="3"/>
  <c r="AF1363" i="3"/>
  <c r="AF1364" i="3"/>
  <c r="AF1365" i="3"/>
  <c r="AF1366" i="3"/>
  <c r="AF1367" i="3"/>
  <c r="AF1368" i="3"/>
  <c r="AF1369" i="3"/>
  <c r="AF1370" i="3"/>
  <c r="AF1371" i="3"/>
  <c r="AF1372" i="3"/>
  <c r="AF1373" i="3"/>
  <c r="AF1374" i="3"/>
  <c r="AF1375" i="3"/>
  <c r="AF1376" i="3"/>
  <c r="AF1377" i="3"/>
  <c r="AF1378" i="3"/>
  <c r="AF1379" i="3"/>
  <c r="AF1380" i="3"/>
  <c r="AF1381" i="3"/>
  <c r="AF1382" i="3"/>
  <c r="AF1383" i="3"/>
  <c r="AF1384" i="3"/>
  <c r="AF1385" i="3"/>
  <c r="AF1386" i="3"/>
  <c r="AF1387" i="3"/>
  <c r="AF1388" i="3"/>
  <c r="AF1389" i="3"/>
  <c r="AF1390" i="3"/>
  <c r="AF1391" i="3"/>
  <c r="AF1392" i="3"/>
  <c r="AF1393" i="3"/>
  <c r="AF1394" i="3"/>
  <c r="AF1395" i="3"/>
  <c r="AF1396" i="3"/>
  <c r="AF1397" i="3"/>
  <c r="AF1398" i="3"/>
  <c r="AF1399" i="3"/>
  <c r="AF1400" i="3"/>
  <c r="AF1401" i="3"/>
  <c r="AF1402" i="3"/>
  <c r="AF1403" i="3"/>
  <c r="AF1404" i="3"/>
  <c r="AF1405" i="3"/>
  <c r="AF1406" i="3"/>
  <c r="AF1407" i="3"/>
  <c r="AF1408" i="3"/>
  <c r="AF1409" i="3"/>
  <c r="AF1410" i="3"/>
  <c r="AF1411" i="3"/>
  <c r="AF1412" i="3"/>
  <c r="AF1413" i="3"/>
  <c r="AF1414" i="3"/>
  <c r="AF1415" i="3"/>
  <c r="AF1416" i="3"/>
  <c r="AF1417" i="3"/>
  <c r="AF1418" i="3"/>
  <c r="AF1419" i="3"/>
  <c r="AF1420" i="3"/>
  <c r="AF1421" i="3"/>
  <c r="AF1422" i="3"/>
  <c r="AF1423" i="3"/>
  <c r="AF1424" i="3"/>
  <c r="AF1425" i="3"/>
  <c r="AF1426" i="3"/>
  <c r="AF1427" i="3"/>
  <c r="AF1428" i="3"/>
  <c r="AF1429" i="3"/>
  <c r="AF1430" i="3"/>
  <c r="AF1431" i="3"/>
  <c r="AF1432" i="3"/>
  <c r="AF1433" i="3"/>
  <c r="AF1434" i="3"/>
  <c r="AF1435" i="3"/>
  <c r="AF1436" i="3"/>
  <c r="AF1437" i="3"/>
  <c r="AF1438" i="3"/>
  <c r="AF1439" i="3"/>
  <c r="AF1440" i="3"/>
  <c r="AF1441" i="3"/>
  <c r="AF1442" i="3"/>
  <c r="AF1443" i="3"/>
  <c r="AF1444" i="3"/>
  <c r="AF1445" i="3"/>
  <c r="AF1446" i="3"/>
  <c r="AF1447" i="3"/>
  <c r="AF1448" i="3"/>
  <c r="AF1449" i="3"/>
  <c r="AF1450" i="3"/>
  <c r="AF1451" i="3"/>
  <c r="AF1452" i="3"/>
  <c r="AF1453" i="3"/>
  <c r="AF1454" i="3"/>
  <c r="AF1455" i="3"/>
  <c r="AF1456" i="3"/>
  <c r="AF1457" i="3"/>
  <c r="AF1458" i="3"/>
  <c r="AF1459" i="3"/>
  <c r="AF1460" i="3"/>
  <c r="AF1461" i="3"/>
  <c r="AF1462" i="3"/>
  <c r="AF1463" i="3"/>
  <c r="AF1464" i="3"/>
  <c r="AF1465" i="3"/>
  <c r="AF1466" i="3"/>
  <c r="AF1467" i="3"/>
  <c r="AF1468" i="3"/>
  <c r="AF1469" i="3"/>
  <c r="AF1470" i="3"/>
  <c r="AF1471" i="3"/>
  <c r="AF1472" i="3"/>
  <c r="AF1473" i="3"/>
  <c r="AF1474" i="3"/>
  <c r="AF1475" i="3"/>
  <c r="AF1476" i="3"/>
  <c r="AF1477" i="3"/>
  <c r="AF1478" i="3"/>
  <c r="AF1479" i="3"/>
  <c r="AF1480" i="3"/>
  <c r="AF1481" i="3"/>
  <c r="AF1482" i="3"/>
  <c r="AF1483" i="3"/>
  <c r="AF1484" i="3"/>
  <c r="AF1485" i="3"/>
  <c r="AF1486" i="3"/>
  <c r="AF1487" i="3"/>
  <c r="AF1488" i="3"/>
  <c r="AF1489" i="3"/>
  <c r="AF1490" i="3"/>
  <c r="AF1491" i="3"/>
  <c r="AF1492" i="3"/>
  <c r="AF1493" i="3"/>
  <c r="AF1494" i="3"/>
  <c r="AF1495" i="3"/>
  <c r="AF1496" i="3"/>
  <c r="AF1497" i="3"/>
  <c r="AF1498" i="3"/>
  <c r="AF1499" i="3"/>
  <c r="AF1500" i="3"/>
  <c r="AF1501" i="3"/>
  <c r="AF1502" i="3"/>
  <c r="AF1503" i="3"/>
  <c r="AF1504" i="3"/>
  <c r="AF1505" i="3"/>
  <c r="AF1506" i="3"/>
  <c r="AF1507" i="3"/>
  <c r="AF1508" i="3"/>
  <c r="AF1509" i="3"/>
  <c r="AF1510" i="3"/>
  <c r="AF1511" i="3"/>
  <c r="AF1512" i="3"/>
  <c r="AF1513" i="3"/>
  <c r="AF1514" i="3"/>
  <c r="AF1515" i="3"/>
  <c r="AF1516" i="3"/>
  <c r="AF1517" i="3"/>
  <c r="AF1518" i="3"/>
  <c r="AF1519" i="3"/>
  <c r="AF1520" i="3"/>
  <c r="AF1521" i="3"/>
  <c r="AF1522" i="3"/>
  <c r="AF1523" i="3"/>
  <c r="AF1524" i="3"/>
  <c r="AF1525" i="3"/>
  <c r="AF1526" i="3"/>
  <c r="AF1527" i="3"/>
  <c r="AF1528" i="3"/>
  <c r="AF1529" i="3"/>
  <c r="AF1530" i="3"/>
  <c r="AF1531" i="3"/>
  <c r="AF1532" i="3"/>
  <c r="AF1533" i="3"/>
  <c r="AF1534" i="3"/>
  <c r="AF1535" i="3"/>
  <c r="AF1536" i="3"/>
  <c r="AF1537" i="3"/>
  <c r="AF1538" i="3"/>
  <c r="AF1539" i="3"/>
  <c r="AF1540" i="3"/>
  <c r="AF1541" i="3"/>
  <c r="AF1542" i="3"/>
  <c r="AF1543" i="3"/>
  <c r="AF1544" i="3"/>
  <c r="AF1545" i="3"/>
  <c r="AF1546" i="3"/>
  <c r="AF1547" i="3"/>
  <c r="AF1548" i="3"/>
  <c r="AF1549" i="3"/>
  <c r="AF1550" i="3"/>
  <c r="AF1551" i="3"/>
  <c r="AF1552" i="3"/>
  <c r="AF1553" i="3"/>
  <c r="AF1554" i="3"/>
  <c r="AF1555" i="3"/>
  <c r="AF1556" i="3"/>
  <c r="AF1557" i="3"/>
  <c r="AF1558" i="3"/>
  <c r="AF1559" i="3"/>
  <c r="AF1560" i="3"/>
  <c r="AF1561" i="3"/>
  <c r="AF1562" i="3"/>
  <c r="AF1563" i="3"/>
  <c r="AF1564" i="3"/>
  <c r="AF1565" i="3"/>
  <c r="AF1566" i="3"/>
  <c r="AF1567" i="3"/>
  <c r="AF1568" i="3"/>
  <c r="AF1569" i="3"/>
  <c r="AF1570" i="3"/>
  <c r="AF1571" i="3"/>
  <c r="AF1572" i="3"/>
  <c r="AF1573" i="3"/>
  <c r="AF1574" i="3"/>
  <c r="AF1575" i="3"/>
  <c r="AF1576" i="3"/>
  <c r="AF1577" i="3"/>
  <c r="AF1578" i="3"/>
  <c r="AF1579" i="3"/>
  <c r="AF1580" i="3"/>
  <c r="AF1581" i="3"/>
  <c r="AF1582" i="3"/>
  <c r="AF1583" i="3"/>
  <c r="AF1584" i="3"/>
  <c r="AF1585" i="3"/>
  <c r="AF1586" i="3"/>
  <c r="AF1587" i="3"/>
  <c r="AF1588" i="3"/>
  <c r="AF1589" i="3"/>
  <c r="AF1590" i="3"/>
  <c r="AF1591" i="3"/>
  <c r="AF1592" i="3"/>
  <c r="AF1593" i="3"/>
  <c r="AF1594" i="3"/>
  <c r="AF1595" i="3"/>
  <c r="AF1596" i="3"/>
  <c r="AF1597" i="3"/>
  <c r="AF1598" i="3"/>
  <c r="AF1599" i="3"/>
  <c r="AF1600" i="3"/>
  <c r="AF1601" i="3"/>
  <c r="AF1602" i="3"/>
  <c r="AF1603" i="3"/>
  <c r="AF1604" i="3"/>
  <c r="AF1605" i="3"/>
  <c r="AF1606" i="3"/>
  <c r="AF1607" i="3"/>
  <c r="AF1608" i="3"/>
  <c r="AF1609" i="3"/>
  <c r="AF1610" i="3"/>
  <c r="AF1611" i="3"/>
  <c r="AF1612" i="3"/>
  <c r="AF1613" i="3"/>
  <c r="AF1614" i="3"/>
  <c r="AF1615" i="3"/>
  <c r="AF1616" i="3"/>
  <c r="AF1617" i="3"/>
  <c r="AF1618" i="3"/>
  <c r="AF1619" i="3"/>
  <c r="AF1620" i="3"/>
  <c r="AF1621" i="3"/>
  <c r="AF1622" i="3"/>
  <c r="AF1623" i="3"/>
  <c r="AF1624" i="3"/>
  <c r="AF1625" i="3"/>
  <c r="AF1626" i="3"/>
  <c r="AF1627" i="3"/>
  <c r="AF1628" i="3"/>
  <c r="AF1629" i="3"/>
  <c r="AF1630" i="3"/>
  <c r="AF1631" i="3"/>
  <c r="AF1632" i="3"/>
  <c r="AF1633" i="3"/>
  <c r="AF1634" i="3"/>
  <c r="AF1635" i="3"/>
  <c r="AF1636" i="3"/>
  <c r="AF1637" i="3"/>
  <c r="AF1638" i="3"/>
  <c r="AF1639" i="3"/>
  <c r="AF1640" i="3"/>
  <c r="AF1641" i="3"/>
  <c r="AF1642" i="3"/>
  <c r="AF1643" i="3"/>
  <c r="AF1644" i="3"/>
  <c r="AF1645" i="3"/>
  <c r="AF1646" i="3"/>
  <c r="AF1647" i="3"/>
  <c r="AF1648" i="3"/>
  <c r="AF1649" i="3"/>
  <c r="AF1650" i="3"/>
  <c r="AF1651" i="3"/>
  <c r="AF1652" i="3"/>
  <c r="AF1653" i="3"/>
  <c r="AF1654" i="3"/>
  <c r="AF1655" i="3"/>
  <c r="AF1656" i="3"/>
  <c r="AF1657" i="3"/>
  <c r="AF1658" i="3"/>
  <c r="AF1659" i="3"/>
  <c r="AF1660" i="3"/>
  <c r="AF1661" i="3"/>
  <c r="AF1662" i="3"/>
  <c r="AF1663" i="3"/>
  <c r="AF1664" i="3"/>
  <c r="AF1665" i="3"/>
  <c r="AF1666" i="3"/>
  <c r="AF1667" i="3"/>
  <c r="AF1668" i="3"/>
  <c r="AF1669" i="3"/>
  <c r="AF1670" i="3"/>
  <c r="AF1671" i="3"/>
  <c r="AF1672" i="3"/>
  <c r="AF1673" i="3"/>
  <c r="AF1674" i="3"/>
  <c r="AF1675" i="3"/>
  <c r="AF1676" i="3"/>
  <c r="AF1677" i="3"/>
  <c r="AF1678" i="3"/>
  <c r="AF1679" i="3"/>
  <c r="AF1680" i="3"/>
  <c r="AF1681" i="3"/>
  <c r="AF1682" i="3"/>
  <c r="AF1683" i="3"/>
  <c r="AF1684" i="3"/>
  <c r="AF1685" i="3"/>
  <c r="AF1686" i="3"/>
  <c r="AF1687" i="3"/>
  <c r="AF1688" i="3"/>
  <c r="AF1689" i="3"/>
  <c r="AF1690" i="3"/>
  <c r="AF1691" i="3"/>
  <c r="AF1692" i="3"/>
  <c r="AF1693" i="3"/>
  <c r="AF1694" i="3"/>
  <c r="AF1695" i="3"/>
  <c r="AF1696" i="3"/>
  <c r="AF1697" i="3"/>
  <c r="AF1698" i="3"/>
  <c r="AF1699" i="3"/>
  <c r="AF1700" i="3"/>
  <c r="AF1701" i="3"/>
  <c r="AF1702" i="3"/>
  <c r="AF1703" i="3"/>
  <c r="AF1704" i="3"/>
  <c r="AF1705" i="3"/>
  <c r="AF1706" i="3"/>
  <c r="AF1707" i="3"/>
  <c r="AF1708" i="3"/>
  <c r="AF1709" i="3"/>
  <c r="AF1710" i="3"/>
  <c r="AF1711" i="3"/>
  <c r="AF1712" i="3"/>
  <c r="AF1713" i="3"/>
  <c r="AF1714" i="3"/>
  <c r="AF1715" i="3"/>
  <c r="AF1716" i="3"/>
  <c r="AF1717" i="3"/>
  <c r="AF1718" i="3"/>
  <c r="AF1719" i="3"/>
  <c r="AF1720" i="3"/>
  <c r="AF1721" i="3"/>
  <c r="AF1722" i="3"/>
  <c r="AF1723" i="3"/>
  <c r="AF1724" i="3"/>
  <c r="AF1725" i="3"/>
  <c r="AF1726" i="3"/>
  <c r="AF1727" i="3"/>
  <c r="AF1728" i="3"/>
  <c r="AF1729" i="3"/>
  <c r="AF1730" i="3"/>
  <c r="AF1731" i="3"/>
  <c r="AF1732" i="3"/>
  <c r="AF1733" i="3"/>
  <c r="AF1734" i="3"/>
  <c r="AF1735" i="3"/>
  <c r="AF1736" i="3"/>
  <c r="AF1737" i="3"/>
  <c r="AF1738" i="3"/>
  <c r="AF1739" i="3"/>
  <c r="AF1740" i="3"/>
  <c r="AF1741" i="3"/>
  <c r="AF1742" i="3"/>
  <c r="AF1743" i="3"/>
  <c r="AF1744" i="3"/>
  <c r="AF1745" i="3"/>
  <c r="AF1746" i="3"/>
  <c r="AF1747" i="3"/>
  <c r="AF1748" i="3"/>
  <c r="AF1749" i="3"/>
  <c r="AF1750" i="3"/>
  <c r="AF1751" i="3"/>
  <c r="AF1752" i="3"/>
  <c r="AF1753" i="3"/>
  <c r="AF1754" i="3"/>
  <c r="AF1755" i="3"/>
  <c r="AF1756" i="3"/>
  <c r="AF1757" i="3"/>
  <c r="AF1758" i="3"/>
  <c r="AF1759" i="3"/>
  <c r="AF1760" i="3"/>
  <c r="AF1761" i="3"/>
  <c r="AF1762" i="3"/>
  <c r="AF1763" i="3"/>
  <c r="AF1764" i="3"/>
  <c r="AF1765" i="3"/>
  <c r="AF1766" i="3"/>
  <c r="AF1767" i="3"/>
  <c r="AF1768" i="3"/>
  <c r="AF1769" i="3"/>
  <c r="AF1770" i="3"/>
  <c r="AF1771" i="3"/>
  <c r="AF1772" i="3"/>
  <c r="AF1773" i="3"/>
  <c r="AF1774" i="3"/>
  <c r="AF1775" i="3"/>
  <c r="AF1776" i="3"/>
  <c r="AF1777" i="3"/>
  <c r="AF1778" i="3"/>
  <c r="AF1779" i="3"/>
  <c r="AF1780" i="3"/>
  <c r="AF1781" i="3"/>
  <c r="AF1782" i="3"/>
  <c r="AF1783" i="3"/>
  <c r="AF1784" i="3"/>
  <c r="AF1785" i="3"/>
  <c r="AF1786" i="3"/>
  <c r="AF1787" i="3"/>
  <c r="AF1788" i="3"/>
  <c r="AF1789" i="3"/>
  <c r="AF1790" i="3"/>
  <c r="AF1791" i="3"/>
  <c r="AF1792" i="3"/>
  <c r="AF1793" i="3"/>
  <c r="AF1794" i="3"/>
  <c r="AF1795" i="3"/>
  <c r="AF1796" i="3"/>
  <c r="AF1797" i="3"/>
  <c r="AF1798" i="3"/>
  <c r="AF1799" i="3"/>
  <c r="AF1800" i="3"/>
  <c r="AF1801" i="3"/>
  <c r="AF1802" i="3"/>
  <c r="AF1803" i="3"/>
  <c r="AF1804" i="3"/>
  <c r="AF1805" i="3"/>
  <c r="AF1806" i="3"/>
  <c r="AF1807" i="3"/>
  <c r="AF1808" i="3"/>
  <c r="AF1809" i="3"/>
  <c r="AF1810" i="3"/>
  <c r="AF1811" i="3"/>
  <c r="AF1812" i="3"/>
  <c r="AF1813" i="3"/>
  <c r="AF1814" i="3"/>
  <c r="AF1815" i="3"/>
  <c r="AF1816" i="3"/>
  <c r="AF1817" i="3"/>
  <c r="AF1818" i="3"/>
  <c r="AF1819" i="3"/>
  <c r="AF1820" i="3"/>
  <c r="AF1821" i="3"/>
  <c r="AF1822" i="3"/>
  <c r="AF1823" i="3"/>
  <c r="AF1824" i="3"/>
  <c r="AF1825" i="3"/>
  <c r="AF1826" i="3"/>
  <c r="AF1827" i="3"/>
  <c r="AF1828" i="3"/>
  <c r="AF1829" i="3"/>
  <c r="AF1830" i="3"/>
  <c r="AF1831" i="3"/>
  <c r="AF1832" i="3"/>
  <c r="AF1833" i="3"/>
  <c r="AF1834" i="3"/>
  <c r="AF1835" i="3"/>
  <c r="AF1836" i="3"/>
  <c r="AF1837" i="3"/>
  <c r="AF1838" i="3"/>
  <c r="AF1839" i="3"/>
  <c r="AF1840" i="3"/>
  <c r="AF1841" i="3"/>
  <c r="AF1842" i="3"/>
  <c r="AF1843" i="3"/>
  <c r="AF1844" i="3"/>
  <c r="AF1845" i="3"/>
  <c r="AF1846" i="3"/>
  <c r="AF1847" i="3"/>
  <c r="AF1848" i="3"/>
  <c r="AF1849" i="3"/>
  <c r="AF1850" i="3"/>
  <c r="AF1851" i="3"/>
  <c r="AF1852" i="3"/>
  <c r="AF1853" i="3"/>
  <c r="AF1854" i="3"/>
  <c r="AF1855" i="3"/>
  <c r="AF1856" i="3"/>
  <c r="AF1857" i="3"/>
  <c r="AF1858" i="3"/>
  <c r="AF1859" i="3"/>
  <c r="AF1860" i="3"/>
  <c r="AF1861" i="3"/>
  <c r="AF1862" i="3"/>
  <c r="AF1863" i="3"/>
  <c r="AF1864" i="3"/>
  <c r="AF1865" i="3"/>
  <c r="AF1866" i="3"/>
  <c r="AF1867" i="3"/>
  <c r="AF1868" i="3"/>
  <c r="AF1869" i="3"/>
  <c r="AF1870" i="3"/>
  <c r="AF1871" i="3"/>
  <c r="AF1872" i="3"/>
  <c r="AF1873" i="3"/>
  <c r="AF1874" i="3"/>
  <c r="AF1875" i="3"/>
  <c r="AF1876" i="3"/>
  <c r="AF1877" i="3"/>
  <c r="AF1878" i="3"/>
  <c r="AF1879" i="3"/>
  <c r="AF1880" i="3"/>
  <c r="AF1881" i="3"/>
  <c r="AF1882" i="3"/>
  <c r="AF1883" i="3"/>
  <c r="AF1884" i="3"/>
  <c r="AF1885" i="3"/>
  <c r="AF1886" i="3"/>
  <c r="AF1887" i="3"/>
  <c r="AF1888" i="3"/>
  <c r="AF1889" i="3"/>
  <c r="AF1890" i="3"/>
  <c r="AF1891" i="3"/>
  <c r="AF1892" i="3"/>
  <c r="AF1893" i="3"/>
  <c r="AF1894" i="3"/>
  <c r="AF1895" i="3"/>
  <c r="AF1896" i="3"/>
  <c r="AF1897" i="3"/>
  <c r="AF1898" i="3"/>
  <c r="AF1899" i="3"/>
  <c r="AF1900" i="3"/>
  <c r="AF1901" i="3"/>
  <c r="AF1902" i="3"/>
  <c r="AF1903" i="3"/>
  <c r="AF1904" i="3"/>
  <c r="AF1905" i="3"/>
  <c r="AF1906" i="3"/>
  <c r="AF1907" i="3"/>
  <c r="AF1908" i="3"/>
  <c r="AF1909" i="3"/>
  <c r="AF1910" i="3"/>
  <c r="AF1911" i="3"/>
  <c r="AF1912" i="3"/>
  <c r="AF1913" i="3"/>
  <c r="AF1914" i="3"/>
  <c r="AF1915" i="3"/>
  <c r="AF1916" i="3"/>
  <c r="AF1917" i="3"/>
  <c r="AF1918" i="3"/>
  <c r="AF1919" i="3"/>
  <c r="AF1920" i="3"/>
  <c r="AF1921" i="3"/>
  <c r="AF1922" i="3"/>
  <c r="AF1923" i="3"/>
  <c r="AF1924" i="3"/>
  <c r="AF1925" i="3"/>
  <c r="AF1926" i="3"/>
  <c r="AF1927" i="3"/>
  <c r="AF1928" i="3"/>
  <c r="AF1929" i="3"/>
  <c r="AF1930" i="3"/>
  <c r="AF1931" i="3"/>
  <c r="AF1932" i="3"/>
  <c r="AF1933" i="3"/>
  <c r="AF1934" i="3"/>
  <c r="AF1935" i="3"/>
  <c r="AF1936" i="3"/>
  <c r="AF1937" i="3"/>
  <c r="AF1938" i="3"/>
  <c r="AF1939" i="3"/>
  <c r="AF1940" i="3"/>
  <c r="AF1941" i="3"/>
  <c r="AF1942" i="3"/>
  <c r="AF1943" i="3"/>
  <c r="AF1944" i="3"/>
  <c r="AF1945" i="3"/>
  <c r="AF1946" i="3"/>
  <c r="AF1947" i="3"/>
  <c r="AF1948" i="3"/>
  <c r="AF1949" i="3"/>
  <c r="AF1950" i="3"/>
  <c r="AF1951" i="3"/>
  <c r="AF1952" i="3"/>
  <c r="AF1953" i="3"/>
  <c r="AF1954" i="3"/>
  <c r="AF1955" i="3"/>
  <c r="AF1956" i="3"/>
  <c r="AF1957" i="3"/>
  <c r="AF1958" i="3"/>
  <c r="AF1959" i="3"/>
  <c r="AF1960" i="3"/>
  <c r="AF1961" i="3"/>
  <c r="AF1962" i="3"/>
  <c r="AF1963" i="3"/>
  <c r="AF1964" i="3"/>
  <c r="AF1965" i="3"/>
  <c r="AF1966" i="3"/>
  <c r="AF1967" i="3"/>
  <c r="AF1968" i="3"/>
  <c r="AF1969" i="3"/>
  <c r="AF1970" i="3"/>
  <c r="AF1971" i="3"/>
  <c r="AF1972" i="3"/>
  <c r="AF1973" i="3"/>
  <c r="AF1974" i="3"/>
  <c r="AF1975" i="3"/>
  <c r="AF1976" i="3"/>
  <c r="AF1977" i="3"/>
  <c r="AF1978" i="3"/>
  <c r="AF1979" i="3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AD602" i="3"/>
  <c r="AD603" i="3"/>
  <c r="AD604" i="3"/>
  <c r="AD605" i="3"/>
  <c r="AD606" i="3"/>
  <c r="AD607" i="3"/>
  <c r="AD608" i="3"/>
  <c r="AD609" i="3"/>
  <c r="AD610" i="3"/>
  <c r="AD611" i="3"/>
  <c r="AD612" i="3"/>
  <c r="AD613" i="3"/>
  <c r="AD614" i="3"/>
  <c r="AD615" i="3"/>
  <c r="AD616" i="3"/>
  <c r="AD617" i="3"/>
  <c r="AD618" i="3"/>
  <c r="AD619" i="3"/>
  <c r="AD620" i="3"/>
  <c r="AD621" i="3"/>
  <c r="AD622" i="3"/>
  <c r="AD623" i="3"/>
  <c r="AD624" i="3"/>
  <c r="AD625" i="3"/>
  <c r="AD626" i="3"/>
  <c r="AD627" i="3"/>
  <c r="AD628" i="3"/>
  <c r="AD629" i="3"/>
  <c r="AD630" i="3"/>
  <c r="AD631" i="3"/>
  <c r="AD632" i="3"/>
  <c r="AD633" i="3"/>
  <c r="AD634" i="3"/>
  <c r="AD635" i="3"/>
  <c r="AD636" i="3"/>
  <c r="AD637" i="3"/>
  <c r="AD638" i="3"/>
  <c r="AD639" i="3"/>
  <c r="AD640" i="3"/>
  <c r="AD641" i="3"/>
  <c r="AD642" i="3"/>
  <c r="AD643" i="3"/>
  <c r="AD644" i="3"/>
  <c r="AD645" i="3"/>
  <c r="AD646" i="3"/>
  <c r="AD647" i="3"/>
  <c r="AD648" i="3"/>
  <c r="AD649" i="3"/>
  <c r="AD650" i="3"/>
  <c r="AD651" i="3"/>
  <c r="AD652" i="3"/>
  <c r="AD653" i="3"/>
  <c r="AD654" i="3"/>
  <c r="AD655" i="3"/>
  <c r="AD656" i="3"/>
  <c r="AD657" i="3"/>
  <c r="AD658" i="3"/>
  <c r="AD659" i="3"/>
  <c r="AD660" i="3"/>
  <c r="AD661" i="3"/>
  <c r="AD662" i="3"/>
  <c r="AD663" i="3"/>
  <c r="AD664" i="3"/>
  <c r="AD665" i="3"/>
  <c r="AD666" i="3"/>
  <c r="AD667" i="3"/>
  <c r="AD668" i="3"/>
  <c r="AD669" i="3"/>
  <c r="AD670" i="3"/>
  <c r="AD671" i="3"/>
  <c r="AD672" i="3"/>
  <c r="AD673" i="3"/>
  <c r="AD674" i="3"/>
  <c r="AD675" i="3"/>
  <c r="AD676" i="3"/>
  <c r="AD677" i="3"/>
  <c r="AD678" i="3"/>
  <c r="AD679" i="3"/>
  <c r="AD680" i="3"/>
  <c r="AD681" i="3"/>
  <c r="AD682" i="3"/>
  <c r="AD683" i="3"/>
  <c r="AD684" i="3"/>
  <c r="AD685" i="3"/>
  <c r="AD686" i="3"/>
  <c r="AD687" i="3"/>
  <c r="AD688" i="3"/>
  <c r="AD689" i="3"/>
  <c r="AD690" i="3"/>
  <c r="AD691" i="3"/>
  <c r="AD692" i="3"/>
  <c r="AD693" i="3"/>
  <c r="AD694" i="3"/>
  <c r="AD695" i="3"/>
  <c r="AD696" i="3"/>
  <c r="AD697" i="3"/>
  <c r="AD698" i="3"/>
  <c r="AD699" i="3"/>
  <c r="AD700" i="3"/>
  <c r="AD701" i="3"/>
  <c r="AD702" i="3"/>
  <c r="AD703" i="3"/>
  <c r="AD704" i="3"/>
  <c r="AD705" i="3"/>
  <c r="AD706" i="3"/>
  <c r="AD707" i="3"/>
  <c r="AD708" i="3"/>
  <c r="AD709" i="3"/>
  <c r="AD710" i="3"/>
  <c r="AD711" i="3"/>
  <c r="AD712" i="3"/>
  <c r="AD713" i="3"/>
  <c r="AD714" i="3"/>
  <c r="AD715" i="3"/>
  <c r="AD716" i="3"/>
  <c r="AD717" i="3"/>
  <c r="AD718" i="3"/>
  <c r="AD719" i="3"/>
  <c r="AD720" i="3"/>
  <c r="AD721" i="3"/>
  <c r="AD722" i="3"/>
  <c r="AD723" i="3"/>
  <c r="AD724" i="3"/>
  <c r="AD725" i="3"/>
  <c r="AD726" i="3"/>
  <c r="AD727" i="3"/>
  <c r="AD728" i="3"/>
  <c r="AD729" i="3"/>
  <c r="AD730" i="3"/>
  <c r="AD731" i="3"/>
  <c r="AD732" i="3"/>
  <c r="AD733" i="3"/>
  <c r="AD734" i="3"/>
  <c r="AD735" i="3"/>
  <c r="AD736" i="3"/>
  <c r="AD737" i="3"/>
  <c r="AD738" i="3"/>
  <c r="AD739" i="3"/>
  <c r="AD740" i="3"/>
  <c r="AD741" i="3"/>
  <c r="AD742" i="3"/>
  <c r="AD743" i="3"/>
  <c r="AD744" i="3"/>
  <c r="AD745" i="3"/>
  <c r="AD746" i="3"/>
  <c r="AD747" i="3"/>
  <c r="AD748" i="3"/>
  <c r="AD749" i="3"/>
  <c r="AD750" i="3"/>
  <c r="AD751" i="3"/>
  <c r="AD752" i="3"/>
  <c r="AD753" i="3"/>
  <c r="AD754" i="3"/>
  <c r="AD755" i="3"/>
  <c r="AD756" i="3"/>
  <c r="AD757" i="3"/>
  <c r="AD758" i="3"/>
  <c r="AD759" i="3"/>
  <c r="AD760" i="3"/>
  <c r="AD761" i="3"/>
  <c r="AD762" i="3"/>
  <c r="AD763" i="3"/>
  <c r="AD764" i="3"/>
  <c r="AD765" i="3"/>
  <c r="AD766" i="3"/>
  <c r="AD767" i="3"/>
  <c r="AD768" i="3"/>
  <c r="AD769" i="3"/>
  <c r="AD770" i="3"/>
  <c r="AD771" i="3"/>
  <c r="AD772" i="3"/>
  <c r="AD773" i="3"/>
  <c r="AD774" i="3"/>
  <c r="AD775" i="3"/>
  <c r="AD776" i="3"/>
  <c r="AD777" i="3"/>
  <c r="AD778" i="3"/>
  <c r="AD779" i="3"/>
  <c r="AD780" i="3"/>
  <c r="AD781" i="3"/>
  <c r="AD782" i="3"/>
  <c r="AD783" i="3"/>
  <c r="AD784" i="3"/>
  <c r="AD785" i="3"/>
  <c r="AD786" i="3"/>
  <c r="AD787" i="3"/>
  <c r="AD788" i="3"/>
  <c r="AD789" i="3"/>
  <c r="AD790" i="3"/>
  <c r="AD791" i="3"/>
  <c r="AD792" i="3"/>
  <c r="AD793" i="3"/>
  <c r="AD794" i="3"/>
  <c r="AD795" i="3"/>
  <c r="AD796" i="3"/>
  <c r="AD797" i="3"/>
  <c r="AD798" i="3"/>
  <c r="AD799" i="3"/>
  <c r="AD800" i="3"/>
  <c r="AD801" i="3"/>
  <c r="AD802" i="3"/>
  <c r="AD803" i="3"/>
  <c r="AD804" i="3"/>
  <c r="AD805" i="3"/>
  <c r="AD806" i="3"/>
  <c r="AD807" i="3"/>
  <c r="AD808" i="3"/>
  <c r="AD809" i="3"/>
  <c r="AD810" i="3"/>
  <c r="AD811" i="3"/>
  <c r="AD812" i="3"/>
  <c r="AD813" i="3"/>
  <c r="AD814" i="3"/>
  <c r="AD815" i="3"/>
  <c r="AD816" i="3"/>
  <c r="AD817" i="3"/>
  <c r="AD818" i="3"/>
  <c r="AD819" i="3"/>
  <c r="AD820" i="3"/>
  <c r="AD821" i="3"/>
  <c r="AD822" i="3"/>
  <c r="AD823" i="3"/>
  <c r="AD824" i="3"/>
  <c r="AD825" i="3"/>
  <c r="AD826" i="3"/>
  <c r="AD827" i="3"/>
  <c r="AD828" i="3"/>
  <c r="AD829" i="3"/>
  <c r="AD830" i="3"/>
  <c r="AD831" i="3"/>
  <c r="AD832" i="3"/>
  <c r="AD833" i="3"/>
  <c r="AD834" i="3"/>
  <c r="AD835" i="3"/>
  <c r="AD836" i="3"/>
  <c r="AD837" i="3"/>
  <c r="AD838" i="3"/>
  <c r="AD839" i="3"/>
  <c r="AD840" i="3"/>
  <c r="AD841" i="3"/>
  <c r="AD842" i="3"/>
  <c r="AD843" i="3"/>
  <c r="AD844" i="3"/>
  <c r="AD845" i="3"/>
  <c r="AD846" i="3"/>
  <c r="AD847" i="3"/>
  <c r="AD848" i="3"/>
  <c r="AD849" i="3"/>
  <c r="AD850" i="3"/>
  <c r="AD851" i="3"/>
  <c r="AD852" i="3"/>
  <c r="AD853" i="3"/>
  <c r="AD854" i="3"/>
  <c r="AD855" i="3"/>
  <c r="AD856" i="3"/>
  <c r="AD857" i="3"/>
  <c r="AD858" i="3"/>
  <c r="AD859" i="3"/>
  <c r="AD860" i="3"/>
  <c r="AD861" i="3"/>
  <c r="AD862" i="3"/>
  <c r="AD863" i="3"/>
  <c r="AD864" i="3"/>
  <c r="AD865" i="3"/>
  <c r="AD866" i="3"/>
  <c r="AD867" i="3"/>
  <c r="AD868" i="3"/>
  <c r="AD869" i="3"/>
  <c r="AD870" i="3"/>
  <c r="AD871" i="3"/>
  <c r="AD872" i="3"/>
  <c r="AD873" i="3"/>
  <c r="AD874" i="3"/>
  <c r="AD875" i="3"/>
  <c r="AD876" i="3"/>
  <c r="AD877" i="3"/>
  <c r="AD878" i="3"/>
  <c r="AD879" i="3"/>
  <c r="AD880" i="3"/>
  <c r="AD881" i="3"/>
  <c r="AD882" i="3"/>
  <c r="AD883" i="3"/>
  <c r="AD884" i="3"/>
  <c r="AD885" i="3"/>
  <c r="AD886" i="3"/>
  <c r="AD887" i="3"/>
  <c r="AD888" i="3"/>
  <c r="AD889" i="3"/>
  <c r="AD890" i="3"/>
  <c r="AD891" i="3"/>
  <c r="AD892" i="3"/>
  <c r="AD893" i="3"/>
  <c r="AD894" i="3"/>
  <c r="AD895" i="3"/>
  <c r="AD896" i="3"/>
  <c r="AD897" i="3"/>
  <c r="AD898" i="3"/>
  <c r="AD899" i="3"/>
  <c r="AD900" i="3"/>
  <c r="AD901" i="3"/>
  <c r="AD902" i="3"/>
  <c r="AD903" i="3"/>
  <c r="AD904" i="3"/>
  <c r="AD905" i="3"/>
  <c r="AD906" i="3"/>
  <c r="AD907" i="3"/>
  <c r="AD908" i="3"/>
  <c r="AD909" i="3"/>
  <c r="AD910" i="3"/>
  <c r="AD911" i="3"/>
  <c r="AD912" i="3"/>
  <c r="AD913" i="3"/>
  <c r="AD914" i="3"/>
  <c r="AD915" i="3"/>
  <c r="AD916" i="3"/>
  <c r="AD917" i="3"/>
  <c r="AD918" i="3"/>
  <c r="AD919" i="3"/>
  <c r="AD920" i="3"/>
  <c r="AD921" i="3"/>
  <c r="AD922" i="3"/>
  <c r="AD923" i="3"/>
  <c r="AD924" i="3"/>
  <c r="AD925" i="3"/>
  <c r="AD926" i="3"/>
  <c r="AD927" i="3"/>
  <c r="AD928" i="3"/>
  <c r="AD929" i="3"/>
  <c r="AD930" i="3"/>
  <c r="AD931" i="3"/>
  <c r="AD932" i="3"/>
  <c r="AD933" i="3"/>
  <c r="AD934" i="3"/>
  <c r="AD935" i="3"/>
  <c r="AD936" i="3"/>
  <c r="AD937" i="3"/>
  <c r="AD938" i="3"/>
  <c r="AD939" i="3"/>
  <c r="AD940" i="3"/>
  <c r="AD941" i="3"/>
  <c r="AD942" i="3"/>
  <c r="AD943" i="3"/>
  <c r="AD944" i="3"/>
  <c r="AD945" i="3"/>
  <c r="AD946" i="3"/>
  <c r="AD947" i="3"/>
  <c r="AD948" i="3"/>
  <c r="AD949" i="3"/>
  <c r="AD950" i="3"/>
  <c r="AD951" i="3"/>
  <c r="AD952" i="3"/>
  <c r="AD953" i="3"/>
  <c r="AD954" i="3"/>
  <c r="AD955" i="3"/>
  <c r="AD956" i="3"/>
  <c r="AD957" i="3"/>
  <c r="AD958" i="3"/>
  <c r="AD959" i="3"/>
  <c r="AD960" i="3"/>
  <c r="AD961" i="3"/>
  <c r="AD962" i="3"/>
  <c r="AD963" i="3"/>
  <c r="AD964" i="3"/>
  <c r="AD965" i="3"/>
  <c r="AD966" i="3"/>
  <c r="AD967" i="3"/>
  <c r="AD968" i="3"/>
  <c r="AD969" i="3"/>
  <c r="AD970" i="3"/>
  <c r="AD971" i="3"/>
  <c r="AD972" i="3"/>
  <c r="AD973" i="3"/>
  <c r="AD974" i="3"/>
  <c r="AD975" i="3"/>
  <c r="AD976" i="3"/>
  <c r="AD977" i="3"/>
  <c r="AD978" i="3"/>
  <c r="AD979" i="3"/>
  <c r="AD980" i="3"/>
  <c r="AD981" i="3"/>
  <c r="AD982" i="3"/>
  <c r="AD983" i="3"/>
  <c r="AD984" i="3"/>
  <c r="AD985" i="3"/>
  <c r="AD986" i="3"/>
  <c r="AD987" i="3"/>
  <c r="AD988" i="3"/>
  <c r="AD989" i="3"/>
  <c r="AD990" i="3"/>
  <c r="AD991" i="3"/>
  <c r="AD992" i="3"/>
  <c r="AD993" i="3"/>
  <c r="AD994" i="3"/>
  <c r="AD995" i="3"/>
  <c r="AD996" i="3"/>
  <c r="AD997" i="3"/>
  <c r="AD998" i="3"/>
  <c r="AD999" i="3"/>
  <c r="AD1000" i="3"/>
  <c r="AD1001" i="3"/>
  <c r="AD1002" i="3"/>
  <c r="AD1003" i="3"/>
  <c r="AD1004" i="3"/>
  <c r="AD1005" i="3"/>
  <c r="AD1006" i="3"/>
  <c r="AD1007" i="3"/>
  <c r="AD1008" i="3"/>
  <c r="AD1009" i="3"/>
  <c r="AD1010" i="3"/>
  <c r="AD1011" i="3"/>
  <c r="AD1012" i="3"/>
  <c r="AD1013" i="3"/>
  <c r="AD1014" i="3"/>
  <c r="AD1015" i="3"/>
  <c r="AD1016" i="3"/>
  <c r="AD1017" i="3"/>
  <c r="AD1018" i="3"/>
  <c r="AD1019" i="3"/>
  <c r="AD1020" i="3"/>
  <c r="AD1021" i="3"/>
  <c r="AD1022" i="3"/>
  <c r="AD1023" i="3"/>
  <c r="AD1024" i="3"/>
  <c r="AD1025" i="3"/>
  <c r="AD1026" i="3"/>
  <c r="AD1027" i="3"/>
  <c r="AD1028" i="3"/>
  <c r="AD1029" i="3"/>
  <c r="AD1030" i="3"/>
  <c r="AD1031" i="3"/>
  <c r="AD1032" i="3"/>
  <c r="AD1033" i="3"/>
  <c r="AD1034" i="3"/>
  <c r="AD1035" i="3"/>
  <c r="AD1036" i="3"/>
  <c r="AD1037" i="3"/>
  <c r="AD1038" i="3"/>
  <c r="AD1039" i="3"/>
  <c r="AD1040" i="3"/>
  <c r="AD1041" i="3"/>
  <c r="AD1042" i="3"/>
  <c r="AD1043" i="3"/>
  <c r="AD1044" i="3"/>
  <c r="AD1045" i="3"/>
  <c r="AD1046" i="3"/>
  <c r="AD1047" i="3"/>
  <c r="AD1048" i="3"/>
  <c r="AD1049" i="3"/>
  <c r="AD1050" i="3"/>
  <c r="AD1051" i="3"/>
  <c r="AD1052" i="3"/>
  <c r="AD1053" i="3"/>
  <c r="AD1054" i="3"/>
  <c r="AD1055" i="3"/>
  <c r="AD1056" i="3"/>
  <c r="AD1057" i="3"/>
  <c r="AD1058" i="3"/>
  <c r="AD1059" i="3"/>
  <c r="AD1060" i="3"/>
  <c r="AD1061" i="3"/>
  <c r="AD1062" i="3"/>
  <c r="AD1063" i="3"/>
  <c r="AD1064" i="3"/>
  <c r="AD1065" i="3"/>
  <c r="AD1066" i="3"/>
  <c r="AD1067" i="3"/>
  <c r="AD1068" i="3"/>
  <c r="AD1069" i="3"/>
  <c r="AD1070" i="3"/>
  <c r="AD1071" i="3"/>
  <c r="AD1072" i="3"/>
  <c r="AD1073" i="3"/>
  <c r="AD1074" i="3"/>
  <c r="AD1075" i="3"/>
  <c r="AD1076" i="3"/>
  <c r="AD1077" i="3"/>
  <c r="AD1078" i="3"/>
  <c r="AD1079" i="3"/>
  <c r="AD1080" i="3"/>
  <c r="AD1081" i="3"/>
  <c r="AD1082" i="3"/>
  <c r="AD1083" i="3"/>
  <c r="AD1084" i="3"/>
  <c r="AD1085" i="3"/>
  <c r="AD1086" i="3"/>
  <c r="AD1087" i="3"/>
  <c r="AD1088" i="3"/>
  <c r="AD1089" i="3"/>
  <c r="AD1090" i="3"/>
  <c r="AD1091" i="3"/>
  <c r="AD1092" i="3"/>
  <c r="AD1093" i="3"/>
  <c r="AD1094" i="3"/>
  <c r="AD1095" i="3"/>
  <c r="AD1096" i="3"/>
  <c r="AD1097" i="3"/>
  <c r="AD1098" i="3"/>
  <c r="AD1099" i="3"/>
  <c r="AD1100" i="3"/>
  <c r="AD1101" i="3"/>
  <c r="AD1102" i="3"/>
  <c r="AD1103" i="3"/>
  <c r="AD1104" i="3"/>
  <c r="AD1105" i="3"/>
  <c r="AD1106" i="3"/>
  <c r="AD1107" i="3"/>
  <c r="AD1108" i="3"/>
  <c r="AD1109" i="3"/>
  <c r="AD1110" i="3"/>
  <c r="AD1111" i="3"/>
  <c r="AD1112" i="3"/>
  <c r="AD1113" i="3"/>
  <c r="AD1114" i="3"/>
  <c r="AD1115" i="3"/>
  <c r="AD1116" i="3"/>
  <c r="AD1117" i="3"/>
  <c r="AD1118" i="3"/>
  <c r="AD1119" i="3"/>
  <c r="AD1120" i="3"/>
  <c r="AD1121" i="3"/>
  <c r="AD1122" i="3"/>
  <c r="AD1123" i="3"/>
  <c r="AD1124" i="3"/>
  <c r="AD1125" i="3"/>
  <c r="AD1126" i="3"/>
  <c r="AD1127" i="3"/>
  <c r="AD1128" i="3"/>
  <c r="AD1129" i="3"/>
  <c r="AD1130" i="3"/>
  <c r="AD1131" i="3"/>
  <c r="AD1132" i="3"/>
  <c r="AD1133" i="3"/>
  <c r="AD1134" i="3"/>
  <c r="AD1135" i="3"/>
  <c r="AD1136" i="3"/>
  <c r="AD1137" i="3"/>
  <c r="AD1138" i="3"/>
  <c r="AD1139" i="3"/>
  <c r="AD1140" i="3"/>
  <c r="AD1141" i="3"/>
  <c r="AD1142" i="3"/>
  <c r="AD1143" i="3"/>
  <c r="AD1144" i="3"/>
  <c r="AD1145" i="3"/>
  <c r="AD1146" i="3"/>
  <c r="AD1147" i="3"/>
  <c r="AD1148" i="3"/>
  <c r="AD1149" i="3"/>
  <c r="AD1150" i="3"/>
  <c r="AD1151" i="3"/>
  <c r="AD1152" i="3"/>
  <c r="AD1153" i="3"/>
  <c r="AD1154" i="3"/>
  <c r="AD1155" i="3"/>
  <c r="AD1156" i="3"/>
  <c r="AD1157" i="3"/>
  <c r="AD1158" i="3"/>
  <c r="AD1159" i="3"/>
  <c r="AD1160" i="3"/>
  <c r="AD1161" i="3"/>
  <c r="AD1162" i="3"/>
  <c r="AD1163" i="3"/>
  <c r="AD1164" i="3"/>
  <c r="AD1165" i="3"/>
  <c r="AD1166" i="3"/>
  <c r="AD1167" i="3"/>
  <c r="AD1168" i="3"/>
  <c r="AD1169" i="3"/>
  <c r="AD1170" i="3"/>
  <c r="AD1171" i="3"/>
  <c r="AD1172" i="3"/>
  <c r="AD1173" i="3"/>
  <c r="AD1174" i="3"/>
  <c r="AD1175" i="3"/>
  <c r="AD1176" i="3"/>
  <c r="AD1177" i="3"/>
  <c r="AD1178" i="3"/>
  <c r="AD1179" i="3"/>
  <c r="AD1180" i="3"/>
  <c r="AD1181" i="3"/>
  <c r="AD1182" i="3"/>
  <c r="AD1183" i="3"/>
  <c r="AD1184" i="3"/>
  <c r="AD1185" i="3"/>
  <c r="AD1186" i="3"/>
  <c r="AD1187" i="3"/>
  <c r="AD1188" i="3"/>
  <c r="AD1189" i="3"/>
  <c r="AD1190" i="3"/>
  <c r="AD1191" i="3"/>
  <c r="AD1192" i="3"/>
  <c r="AD1193" i="3"/>
  <c r="AD1194" i="3"/>
  <c r="AD1195" i="3"/>
  <c r="AD1196" i="3"/>
  <c r="AD1197" i="3"/>
  <c r="AD1198" i="3"/>
  <c r="AD1199" i="3"/>
  <c r="AD1200" i="3"/>
  <c r="AD1201" i="3"/>
  <c r="AD1202" i="3"/>
  <c r="AD1203" i="3"/>
  <c r="AD1204" i="3"/>
  <c r="AD1205" i="3"/>
  <c r="AD1206" i="3"/>
  <c r="AD1207" i="3"/>
  <c r="AD1208" i="3"/>
  <c r="AD1209" i="3"/>
  <c r="AD1210" i="3"/>
  <c r="AD1211" i="3"/>
  <c r="AD1212" i="3"/>
  <c r="AD1213" i="3"/>
  <c r="AD1214" i="3"/>
  <c r="AD1215" i="3"/>
  <c r="AD1216" i="3"/>
  <c r="AD1217" i="3"/>
  <c r="AD1218" i="3"/>
  <c r="AD1219" i="3"/>
  <c r="AD1220" i="3"/>
  <c r="AD1221" i="3"/>
  <c r="AD1222" i="3"/>
  <c r="AD1223" i="3"/>
  <c r="AD1224" i="3"/>
  <c r="AD1225" i="3"/>
  <c r="AD1226" i="3"/>
  <c r="AD1227" i="3"/>
  <c r="AD1228" i="3"/>
  <c r="AD1229" i="3"/>
  <c r="AD1230" i="3"/>
  <c r="AD1231" i="3"/>
  <c r="AD1232" i="3"/>
  <c r="AD1233" i="3"/>
  <c r="AD1234" i="3"/>
  <c r="AD1235" i="3"/>
  <c r="AD1236" i="3"/>
  <c r="AD1237" i="3"/>
  <c r="AD1238" i="3"/>
  <c r="AD1239" i="3"/>
  <c r="AD1240" i="3"/>
  <c r="AD1241" i="3"/>
  <c r="AD1242" i="3"/>
  <c r="AD1243" i="3"/>
  <c r="AD1244" i="3"/>
  <c r="AD1245" i="3"/>
  <c r="AD1246" i="3"/>
  <c r="AD1247" i="3"/>
  <c r="AD1248" i="3"/>
  <c r="AD1249" i="3"/>
  <c r="AD1250" i="3"/>
  <c r="AD1251" i="3"/>
  <c r="AD1252" i="3"/>
  <c r="AD1253" i="3"/>
  <c r="AD1254" i="3"/>
  <c r="AD1255" i="3"/>
  <c r="AD1256" i="3"/>
  <c r="AD1257" i="3"/>
  <c r="AD1258" i="3"/>
  <c r="AD1259" i="3"/>
  <c r="AD1260" i="3"/>
  <c r="AD1261" i="3"/>
  <c r="AD1262" i="3"/>
  <c r="AD1263" i="3"/>
  <c r="AD1264" i="3"/>
  <c r="AD1265" i="3"/>
  <c r="AD1266" i="3"/>
  <c r="AD1267" i="3"/>
  <c r="AD1268" i="3"/>
  <c r="AD1269" i="3"/>
  <c r="AD1270" i="3"/>
  <c r="AD1271" i="3"/>
  <c r="AD1272" i="3"/>
  <c r="AD1273" i="3"/>
  <c r="AD1274" i="3"/>
  <c r="AD1275" i="3"/>
  <c r="AD1276" i="3"/>
  <c r="AD1277" i="3"/>
  <c r="AD1278" i="3"/>
  <c r="AD1279" i="3"/>
  <c r="AD1280" i="3"/>
  <c r="AD1281" i="3"/>
  <c r="AD1282" i="3"/>
  <c r="AD1283" i="3"/>
  <c r="AD1284" i="3"/>
  <c r="AD1285" i="3"/>
  <c r="AD1286" i="3"/>
  <c r="AD1287" i="3"/>
  <c r="AD1288" i="3"/>
  <c r="AD1289" i="3"/>
  <c r="AD1290" i="3"/>
  <c r="AD1291" i="3"/>
  <c r="AD1292" i="3"/>
  <c r="AD1293" i="3"/>
  <c r="AD1294" i="3"/>
  <c r="AD1295" i="3"/>
  <c r="AD1296" i="3"/>
  <c r="AD1297" i="3"/>
  <c r="AD1298" i="3"/>
  <c r="AD1299" i="3"/>
  <c r="AD1300" i="3"/>
  <c r="AD1301" i="3"/>
  <c r="AD1302" i="3"/>
  <c r="AD1303" i="3"/>
  <c r="AD1304" i="3"/>
  <c r="AD1305" i="3"/>
  <c r="AD1306" i="3"/>
  <c r="AD1307" i="3"/>
  <c r="AD1308" i="3"/>
  <c r="AD1309" i="3"/>
  <c r="AD1310" i="3"/>
  <c r="AD1311" i="3"/>
  <c r="AD1312" i="3"/>
  <c r="AD1313" i="3"/>
  <c r="AD1314" i="3"/>
  <c r="AD1315" i="3"/>
  <c r="AD1316" i="3"/>
  <c r="AD1317" i="3"/>
  <c r="AD1318" i="3"/>
  <c r="AD1319" i="3"/>
  <c r="AD1320" i="3"/>
  <c r="AD1321" i="3"/>
  <c r="AD1322" i="3"/>
  <c r="AD1323" i="3"/>
  <c r="AD1324" i="3"/>
  <c r="AD1325" i="3"/>
  <c r="AD1326" i="3"/>
  <c r="AD1327" i="3"/>
  <c r="AD1328" i="3"/>
  <c r="AD1329" i="3"/>
  <c r="AD1330" i="3"/>
  <c r="AD1331" i="3"/>
  <c r="AD1332" i="3"/>
  <c r="AD1333" i="3"/>
  <c r="AD1334" i="3"/>
  <c r="AD1335" i="3"/>
  <c r="AD1336" i="3"/>
  <c r="AD1337" i="3"/>
  <c r="AD1338" i="3"/>
  <c r="AD1339" i="3"/>
  <c r="AD1340" i="3"/>
  <c r="AD1341" i="3"/>
  <c r="AD1342" i="3"/>
  <c r="AD1343" i="3"/>
  <c r="AD1344" i="3"/>
  <c r="AD1345" i="3"/>
  <c r="AD1346" i="3"/>
  <c r="AD1347" i="3"/>
  <c r="AD1348" i="3"/>
  <c r="AD1349" i="3"/>
  <c r="AD1350" i="3"/>
  <c r="AD1351" i="3"/>
  <c r="AD1352" i="3"/>
  <c r="AD1353" i="3"/>
  <c r="AD1354" i="3"/>
  <c r="AD1355" i="3"/>
  <c r="AD1356" i="3"/>
  <c r="AD1357" i="3"/>
  <c r="AD1358" i="3"/>
  <c r="AD1359" i="3"/>
  <c r="AD1360" i="3"/>
  <c r="AD1361" i="3"/>
  <c r="AD1362" i="3"/>
  <c r="AD1363" i="3"/>
  <c r="AD1364" i="3"/>
  <c r="AD1365" i="3"/>
  <c r="AD1366" i="3"/>
  <c r="AD1367" i="3"/>
  <c r="AD1368" i="3"/>
  <c r="AD1369" i="3"/>
  <c r="AD1370" i="3"/>
  <c r="AD1371" i="3"/>
  <c r="AD1372" i="3"/>
  <c r="AD1373" i="3"/>
  <c r="AD1374" i="3"/>
  <c r="AD1375" i="3"/>
  <c r="AD1376" i="3"/>
  <c r="AD1377" i="3"/>
  <c r="AD1378" i="3"/>
  <c r="AD1379" i="3"/>
  <c r="AD1380" i="3"/>
  <c r="AD1381" i="3"/>
  <c r="AD1382" i="3"/>
  <c r="AD1383" i="3"/>
  <c r="AD1384" i="3"/>
  <c r="AD1385" i="3"/>
  <c r="AD1386" i="3"/>
  <c r="AD1387" i="3"/>
  <c r="AD1388" i="3"/>
  <c r="AD1389" i="3"/>
  <c r="AD1390" i="3"/>
  <c r="AD1391" i="3"/>
  <c r="AD1392" i="3"/>
  <c r="AD1393" i="3"/>
  <c r="AD1394" i="3"/>
  <c r="AD1395" i="3"/>
  <c r="AD1396" i="3"/>
  <c r="AD1397" i="3"/>
  <c r="AD1398" i="3"/>
  <c r="AD1399" i="3"/>
  <c r="AD1400" i="3"/>
  <c r="AD1401" i="3"/>
  <c r="AD1402" i="3"/>
  <c r="AD1403" i="3"/>
  <c r="AD1404" i="3"/>
  <c r="AD1405" i="3"/>
  <c r="AD1406" i="3"/>
  <c r="AD1407" i="3"/>
  <c r="AD1408" i="3"/>
  <c r="AD1409" i="3"/>
  <c r="AD1410" i="3"/>
  <c r="AD1411" i="3"/>
  <c r="AD1412" i="3"/>
  <c r="AD1413" i="3"/>
  <c r="AD1414" i="3"/>
  <c r="AD1415" i="3"/>
  <c r="AD1416" i="3"/>
  <c r="AD1417" i="3"/>
  <c r="AD1418" i="3"/>
  <c r="AD1419" i="3"/>
  <c r="AD1420" i="3"/>
  <c r="AD1421" i="3"/>
  <c r="AD1422" i="3"/>
  <c r="AD1423" i="3"/>
  <c r="AD1424" i="3"/>
  <c r="AD1425" i="3"/>
  <c r="AD1426" i="3"/>
  <c r="AD1427" i="3"/>
  <c r="AD1428" i="3"/>
  <c r="AD1429" i="3"/>
  <c r="AD1430" i="3"/>
  <c r="AD1431" i="3"/>
  <c r="AD1432" i="3"/>
  <c r="AD1433" i="3"/>
  <c r="AD1434" i="3"/>
  <c r="AD1435" i="3"/>
  <c r="AD1436" i="3"/>
  <c r="AD1437" i="3"/>
  <c r="AD1438" i="3"/>
  <c r="AD1439" i="3"/>
  <c r="AD1440" i="3"/>
  <c r="AD1441" i="3"/>
  <c r="AD1442" i="3"/>
  <c r="AD1443" i="3"/>
  <c r="AD1444" i="3"/>
  <c r="AD1445" i="3"/>
  <c r="AD1446" i="3"/>
  <c r="AD1447" i="3"/>
  <c r="AD1448" i="3"/>
  <c r="AD1449" i="3"/>
  <c r="AD1450" i="3"/>
  <c r="AD1451" i="3"/>
  <c r="AD1452" i="3"/>
  <c r="AD1453" i="3"/>
  <c r="AD1454" i="3"/>
  <c r="AD1455" i="3"/>
  <c r="AD1456" i="3"/>
  <c r="AD1457" i="3"/>
  <c r="AD1458" i="3"/>
  <c r="AD1459" i="3"/>
  <c r="AD1460" i="3"/>
  <c r="AD1461" i="3"/>
  <c r="AD1462" i="3"/>
  <c r="AD1463" i="3"/>
  <c r="AD1464" i="3"/>
  <c r="AD1465" i="3"/>
  <c r="AD1466" i="3"/>
  <c r="AD1467" i="3"/>
  <c r="AD1468" i="3"/>
  <c r="AD1469" i="3"/>
  <c r="AD1470" i="3"/>
  <c r="AD1471" i="3"/>
  <c r="AD1472" i="3"/>
  <c r="AD1473" i="3"/>
  <c r="AD1474" i="3"/>
  <c r="AD1475" i="3"/>
  <c r="AD1476" i="3"/>
  <c r="AD1477" i="3"/>
  <c r="AD1478" i="3"/>
  <c r="AD1479" i="3"/>
  <c r="AD1480" i="3"/>
  <c r="AD1481" i="3"/>
  <c r="AD1482" i="3"/>
  <c r="AD1483" i="3"/>
  <c r="AD1484" i="3"/>
  <c r="AD1485" i="3"/>
  <c r="AD1486" i="3"/>
  <c r="AD1487" i="3"/>
  <c r="AD1488" i="3"/>
  <c r="AD1489" i="3"/>
  <c r="AD1490" i="3"/>
  <c r="AD1491" i="3"/>
  <c r="AD1492" i="3"/>
  <c r="AD1493" i="3"/>
  <c r="AD1494" i="3"/>
  <c r="AD1495" i="3"/>
  <c r="AD1496" i="3"/>
  <c r="AD1497" i="3"/>
  <c r="AD1498" i="3"/>
  <c r="AD1499" i="3"/>
  <c r="AD1500" i="3"/>
  <c r="AD1501" i="3"/>
  <c r="AD1502" i="3"/>
  <c r="AD1503" i="3"/>
  <c r="AD1504" i="3"/>
  <c r="AD1505" i="3"/>
  <c r="AD1506" i="3"/>
  <c r="AD1507" i="3"/>
  <c r="AD1508" i="3"/>
  <c r="AD1509" i="3"/>
  <c r="AD1510" i="3"/>
  <c r="AD1511" i="3"/>
  <c r="AD1512" i="3"/>
  <c r="AD1513" i="3"/>
  <c r="AD1514" i="3"/>
  <c r="AD1515" i="3"/>
  <c r="AD1516" i="3"/>
  <c r="AD1517" i="3"/>
  <c r="AD1518" i="3"/>
  <c r="AD1519" i="3"/>
  <c r="AD1520" i="3"/>
  <c r="AD1521" i="3"/>
  <c r="AD1522" i="3"/>
  <c r="AD1523" i="3"/>
  <c r="AD1524" i="3"/>
  <c r="AD1525" i="3"/>
  <c r="AD1526" i="3"/>
  <c r="AD1527" i="3"/>
  <c r="AD1528" i="3"/>
  <c r="AD1529" i="3"/>
  <c r="AD1530" i="3"/>
  <c r="AD1531" i="3"/>
  <c r="AD1532" i="3"/>
  <c r="AD1533" i="3"/>
  <c r="AD1534" i="3"/>
  <c r="AD1535" i="3"/>
  <c r="AD1536" i="3"/>
  <c r="AD1537" i="3"/>
  <c r="AD1538" i="3"/>
  <c r="AD1539" i="3"/>
  <c r="AD1540" i="3"/>
  <c r="AD1541" i="3"/>
  <c r="AD1542" i="3"/>
  <c r="AD1543" i="3"/>
  <c r="AD1544" i="3"/>
  <c r="AD1545" i="3"/>
  <c r="AD1546" i="3"/>
  <c r="AD1547" i="3"/>
  <c r="AD1548" i="3"/>
  <c r="AD1549" i="3"/>
  <c r="AD1550" i="3"/>
  <c r="AD1551" i="3"/>
  <c r="AD1552" i="3"/>
  <c r="AD1553" i="3"/>
  <c r="AD1554" i="3"/>
  <c r="AD1555" i="3"/>
  <c r="AD1556" i="3"/>
  <c r="AD1557" i="3"/>
  <c r="AD1558" i="3"/>
  <c r="AD1559" i="3"/>
  <c r="AD1560" i="3"/>
  <c r="AD1561" i="3"/>
  <c r="AD1562" i="3"/>
  <c r="AD1563" i="3"/>
  <c r="AD1564" i="3"/>
  <c r="AD1565" i="3"/>
  <c r="AD1566" i="3"/>
  <c r="AD1567" i="3"/>
  <c r="AD1568" i="3"/>
  <c r="AD1569" i="3"/>
  <c r="AD1570" i="3"/>
  <c r="AD1571" i="3"/>
  <c r="AD1572" i="3"/>
  <c r="AD1573" i="3"/>
  <c r="AD1574" i="3"/>
  <c r="AD1575" i="3"/>
  <c r="AD1576" i="3"/>
  <c r="AD1577" i="3"/>
  <c r="AD1578" i="3"/>
  <c r="AD1579" i="3"/>
  <c r="AD1580" i="3"/>
  <c r="AD1581" i="3"/>
  <c r="AD1582" i="3"/>
  <c r="AD1583" i="3"/>
  <c r="AD1584" i="3"/>
  <c r="AD1585" i="3"/>
  <c r="AD1586" i="3"/>
  <c r="AD1587" i="3"/>
  <c r="AD1588" i="3"/>
  <c r="AD1589" i="3"/>
  <c r="AD1590" i="3"/>
  <c r="AD1591" i="3"/>
  <c r="AD1592" i="3"/>
  <c r="AD1593" i="3"/>
  <c r="AD1594" i="3"/>
  <c r="AD1595" i="3"/>
  <c r="AD1596" i="3"/>
  <c r="AD1597" i="3"/>
  <c r="AD1598" i="3"/>
  <c r="AD1599" i="3"/>
  <c r="AD1600" i="3"/>
  <c r="AD1601" i="3"/>
  <c r="AD1602" i="3"/>
  <c r="AD1603" i="3"/>
  <c r="AD1604" i="3"/>
  <c r="AD1605" i="3"/>
  <c r="AD1606" i="3"/>
  <c r="AD1607" i="3"/>
  <c r="AD1608" i="3"/>
  <c r="AD1609" i="3"/>
  <c r="AD1610" i="3"/>
  <c r="AD1611" i="3"/>
  <c r="AD1612" i="3"/>
  <c r="AD1613" i="3"/>
  <c r="AD1614" i="3"/>
  <c r="AD1615" i="3"/>
  <c r="AD1616" i="3"/>
  <c r="AD1617" i="3"/>
  <c r="AD1618" i="3"/>
  <c r="AD1619" i="3"/>
  <c r="AD1620" i="3"/>
  <c r="AD1621" i="3"/>
  <c r="AD1622" i="3"/>
  <c r="AD1623" i="3"/>
  <c r="AD1624" i="3"/>
  <c r="AD1625" i="3"/>
  <c r="AD1626" i="3"/>
  <c r="AD1627" i="3"/>
  <c r="AD1628" i="3"/>
  <c r="AD1629" i="3"/>
  <c r="AD1630" i="3"/>
  <c r="AD1631" i="3"/>
  <c r="AD1632" i="3"/>
  <c r="AD1633" i="3"/>
  <c r="AD1634" i="3"/>
  <c r="AD1635" i="3"/>
  <c r="AD1636" i="3"/>
  <c r="AD1637" i="3"/>
  <c r="AD1638" i="3"/>
  <c r="AD1639" i="3"/>
  <c r="AD1640" i="3"/>
  <c r="AD1641" i="3"/>
  <c r="AD1642" i="3"/>
  <c r="AD1643" i="3"/>
  <c r="AD1644" i="3"/>
  <c r="AD1645" i="3"/>
  <c r="AD1646" i="3"/>
  <c r="AD1647" i="3"/>
  <c r="AD1648" i="3"/>
  <c r="AD1649" i="3"/>
  <c r="AD1650" i="3"/>
  <c r="AD1651" i="3"/>
  <c r="AD1652" i="3"/>
  <c r="AD1653" i="3"/>
  <c r="AD1654" i="3"/>
  <c r="AD1655" i="3"/>
  <c r="AD1656" i="3"/>
  <c r="AD1657" i="3"/>
  <c r="AD1658" i="3"/>
  <c r="AD1659" i="3"/>
  <c r="AD1660" i="3"/>
  <c r="AD1661" i="3"/>
  <c r="AD1662" i="3"/>
  <c r="AD1663" i="3"/>
  <c r="AD1664" i="3"/>
  <c r="AD1665" i="3"/>
  <c r="AD1666" i="3"/>
  <c r="AD1667" i="3"/>
  <c r="AD1668" i="3"/>
  <c r="AD1669" i="3"/>
  <c r="AD1670" i="3"/>
  <c r="AD1671" i="3"/>
  <c r="AD1672" i="3"/>
  <c r="AD1673" i="3"/>
  <c r="AD1674" i="3"/>
  <c r="AD1675" i="3"/>
  <c r="AD1676" i="3"/>
  <c r="AD1677" i="3"/>
  <c r="AD1678" i="3"/>
  <c r="AD1679" i="3"/>
  <c r="AD1680" i="3"/>
  <c r="AD1681" i="3"/>
  <c r="AD1682" i="3"/>
  <c r="AD1683" i="3"/>
  <c r="AD1684" i="3"/>
  <c r="AD1685" i="3"/>
  <c r="AD1686" i="3"/>
  <c r="AD1687" i="3"/>
  <c r="AD1688" i="3"/>
  <c r="AD1689" i="3"/>
  <c r="AD1690" i="3"/>
  <c r="AD1691" i="3"/>
  <c r="AD1692" i="3"/>
  <c r="AD1693" i="3"/>
  <c r="AD1694" i="3"/>
  <c r="AD1695" i="3"/>
  <c r="AD1696" i="3"/>
  <c r="AD1697" i="3"/>
  <c r="AD1698" i="3"/>
  <c r="AD1699" i="3"/>
  <c r="AD1700" i="3"/>
  <c r="AD1701" i="3"/>
  <c r="AD1702" i="3"/>
  <c r="AD1703" i="3"/>
  <c r="AD1704" i="3"/>
  <c r="AD1705" i="3"/>
  <c r="AD1706" i="3"/>
  <c r="AD1707" i="3"/>
  <c r="AD1708" i="3"/>
  <c r="AD1709" i="3"/>
  <c r="AD1710" i="3"/>
  <c r="AD1711" i="3"/>
  <c r="AD1712" i="3"/>
  <c r="AD1713" i="3"/>
  <c r="AD1714" i="3"/>
  <c r="AD1715" i="3"/>
  <c r="AD1716" i="3"/>
  <c r="AD1717" i="3"/>
  <c r="AD1718" i="3"/>
  <c r="AD1719" i="3"/>
  <c r="AD1720" i="3"/>
  <c r="AD1721" i="3"/>
  <c r="AD1722" i="3"/>
  <c r="AD1723" i="3"/>
  <c r="AD1724" i="3"/>
  <c r="AD1725" i="3"/>
  <c r="AD1726" i="3"/>
  <c r="AD1727" i="3"/>
  <c r="AD1728" i="3"/>
  <c r="AD1729" i="3"/>
  <c r="AD1730" i="3"/>
  <c r="AD1731" i="3"/>
  <c r="AD1732" i="3"/>
  <c r="AD1733" i="3"/>
  <c r="AD1734" i="3"/>
  <c r="AD1735" i="3"/>
  <c r="AD1736" i="3"/>
  <c r="AD1737" i="3"/>
  <c r="AD1738" i="3"/>
  <c r="AD1739" i="3"/>
  <c r="AD1740" i="3"/>
  <c r="AD1741" i="3"/>
  <c r="AD1742" i="3"/>
  <c r="AD1743" i="3"/>
  <c r="AD1744" i="3"/>
  <c r="AD1745" i="3"/>
  <c r="AD1746" i="3"/>
  <c r="AD1747" i="3"/>
  <c r="AD1748" i="3"/>
  <c r="AD1749" i="3"/>
  <c r="AD1750" i="3"/>
  <c r="AD1751" i="3"/>
  <c r="AD1752" i="3"/>
  <c r="AD1753" i="3"/>
  <c r="AD1754" i="3"/>
  <c r="AD1755" i="3"/>
  <c r="AD1756" i="3"/>
  <c r="AD1757" i="3"/>
  <c r="AD1758" i="3"/>
  <c r="AD1759" i="3"/>
  <c r="AD1760" i="3"/>
  <c r="AD1761" i="3"/>
  <c r="AD1762" i="3"/>
  <c r="AD1763" i="3"/>
  <c r="AD1764" i="3"/>
  <c r="AD1765" i="3"/>
  <c r="AD1766" i="3"/>
  <c r="AD1767" i="3"/>
  <c r="AD1768" i="3"/>
  <c r="AD1769" i="3"/>
  <c r="AD1770" i="3"/>
  <c r="AD1771" i="3"/>
  <c r="AD1772" i="3"/>
  <c r="AD1773" i="3"/>
  <c r="AD1774" i="3"/>
  <c r="AD1775" i="3"/>
  <c r="AD1776" i="3"/>
  <c r="AD1777" i="3"/>
  <c r="AD1778" i="3"/>
  <c r="AD1779" i="3"/>
  <c r="AD1780" i="3"/>
  <c r="AD1781" i="3"/>
  <c r="AD1782" i="3"/>
  <c r="AD1783" i="3"/>
  <c r="AD1784" i="3"/>
  <c r="AD1785" i="3"/>
  <c r="AD1786" i="3"/>
  <c r="AD1787" i="3"/>
  <c r="AD1788" i="3"/>
  <c r="AD1789" i="3"/>
  <c r="AD1790" i="3"/>
  <c r="AD1791" i="3"/>
  <c r="AD1792" i="3"/>
  <c r="AD1793" i="3"/>
  <c r="AD1794" i="3"/>
  <c r="AD1795" i="3"/>
  <c r="AD1796" i="3"/>
  <c r="AD1797" i="3"/>
  <c r="AD1798" i="3"/>
  <c r="AD1799" i="3"/>
  <c r="AD1800" i="3"/>
  <c r="AD1801" i="3"/>
  <c r="AD1802" i="3"/>
  <c r="AD1803" i="3"/>
  <c r="AD1804" i="3"/>
  <c r="AD1805" i="3"/>
  <c r="AD1806" i="3"/>
  <c r="AD1807" i="3"/>
  <c r="AD1808" i="3"/>
  <c r="AD1809" i="3"/>
  <c r="AD1810" i="3"/>
  <c r="AD1811" i="3"/>
  <c r="AD1812" i="3"/>
  <c r="AD1813" i="3"/>
  <c r="AD1814" i="3"/>
  <c r="AD1815" i="3"/>
  <c r="AD1816" i="3"/>
  <c r="AD1817" i="3"/>
  <c r="AD1818" i="3"/>
  <c r="AD1819" i="3"/>
  <c r="AD1820" i="3"/>
  <c r="AD1821" i="3"/>
  <c r="AD1822" i="3"/>
  <c r="AD1823" i="3"/>
  <c r="AD1824" i="3"/>
  <c r="AD1825" i="3"/>
  <c r="AD1826" i="3"/>
  <c r="AD1827" i="3"/>
  <c r="AD1828" i="3"/>
  <c r="AD1829" i="3"/>
  <c r="AD1830" i="3"/>
  <c r="AD1831" i="3"/>
  <c r="AD1832" i="3"/>
  <c r="AD1833" i="3"/>
  <c r="AD1834" i="3"/>
  <c r="AD1835" i="3"/>
  <c r="AD1836" i="3"/>
  <c r="AD1837" i="3"/>
  <c r="AD1838" i="3"/>
  <c r="AD1839" i="3"/>
  <c r="AD1840" i="3"/>
  <c r="AD1841" i="3"/>
  <c r="AD1842" i="3"/>
  <c r="AD1843" i="3"/>
  <c r="AD1844" i="3"/>
  <c r="AD1845" i="3"/>
  <c r="AD1846" i="3"/>
  <c r="AD1847" i="3"/>
  <c r="AD1848" i="3"/>
  <c r="AD1849" i="3"/>
  <c r="AD1850" i="3"/>
  <c r="AD1851" i="3"/>
  <c r="AD1852" i="3"/>
  <c r="AD1853" i="3"/>
  <c r="AD1854" i="3"/>
  <c r="AD1855" i="3"/>
  <c r="AD1856" i="3"/>
  <c r="AD1857" i="3"/>
  <c r="AD1858" i="3"/>
  <c r="AD1859" i="3"/>
  <c r="AD1860" i="3"/>
  <c r="AD1861" i="3"/>
  <c r="AD1862" i="3"/>
  <c r="AD1863" i="3"/>
  <c r="AD1864" i="3"/>
  <c r="AD1865" i="3"/>
  <c r="AD1866" i="3"/>
  <c r="AD1867" i="3"/>
  <c r="AD1868" i="3"/>
  <c r="AD1869" i="3"/>
  <c r="AD1870" i="3"/>
  <c r="AD1871" i="3"/>
  <c r="AD1872" i="3"/>
  <c r="AD1873" i="3"/>
  <c r="AD1874" i="3"/>
  <c r="AD1875" i="3"/>
  <c r="AD1876" i="3"/>
  <c r="AD1877" i="3"/>
  <c r="AD1878" i="3"/>
  <c r="AD1879" i="3"/>
  <c r="AD1880" i="3"/>
  <c r="AD1881" i="3"/>
  <c r="AD1882" i="3"/>
  <c r="AD1883" i="3"/>
  <c r="AD1884" i="3"/>
  <c r="AD1885" i="3"/>
  <c r="AD1886" i="3"/>
  <c r="AD1887" i="3"/>
  <c r="AD1888" i="3"/>
  <c r="AD1889" i="3"/>
  <c r="AD1890" i="3"/>
  <c r="AD1891" i="3"/>
  <c r="AD1892" i="3"/>
  <c r="AD1893" i="3"/>
  <c r="AD1894" i="3"/>
  <c r="AD1895" i="3"/>
  <c r="AD1896" i="3"/>
  <c r="AD1897" i="3"/>
  <c r="AD1898" i="3"/>
  <c r="AD1899" i="3"/>
  <c r="AD1900" i="3"/>
  <c r="AD1901" i="3"/>
  <c r="AD1902" i="3"/>
  <c r="AD1903" i="3"/>
  <c r="AD1904" i="3"/>
  <c r="AD1905" i="3"/>
  <c r="AD1906" i="3"/>
  <c r="AD1907" i="3"/>
  <c r="AD1908" i="3"/>
  <c r="AD1909" i="3"/>
  <c r="AD1910" i="3"/>
  <c r="AD1911" i="3"/>
  <c r="AD1912" i="3"/>
  <c r="AD1913" i="3"/>
  <c r="AD1914" i="3"/>
  <c r="AD1915" i="3"/>
  <c r="AD1916" i="3"/>
  <c r="AD1917" i="3"/>
  <c r="AD1918" i="3"/>
  <c r="AD1919" i="3"/>
  <c r="AD1920" i="3"/>
  <c r="AD1921" i="3"/>
  <c r="AD1922" i="3"/>
  <c r="AD1923" i="3"/>
  <c r="AD1924" i="3"/>
  <c r="AD1925" i="3"/>
  <c r="AD1926" i="3"/>
  <c r="AD1927" i="3"/>
  <c r="AD1928" i="3"/>
  <c r="AD1929" i="3"/>
  <c r="AD1930" i="3"/>
  <c r="AD1931" i="3"/>
  <c r="AD1932" i="3"/>
  <c r="AD1933" i="3"/>
  <c r="AD1934" i="3"/>
  <c r="AD1935" i="3"/>
  <c r="AD1936" i="3"/>
  <c r="AD1937" i="3"/>
  <c r="AD1938" i="3"/>
  <c r="AD1939" i="3"/>
  <c r="AD1940" i="3"/>
  <c r="AD1941" i="3"/>
  <c r="AD1942" i="3"/>
  <c r="AD1943" i="3"/>
  <c r="AD1944" i="3"/>
  <c r="AD1945" i="3"/>
  <c r="AD1946" i="3"/>
  <c r="AD1947" i="3"/>
  <c r="AD1948" i="3"/>
  <c r="AD1949" i="3"/>
  <c r="AD1950" i="3"/>
  <c r="AD1951" i="3"/>
  <c r="AD1952" i="3"/>
  <c r="AD1953" i="3"/>
  <c r="AD1954" i="3"/>
  <c r="AD1955" i="3"/>
  <c r="AD1956" i="3"/>
  <c r="AD1957" i="3"/>
  <c r="AD1958" i="3"/>
  <c r="AD1959" i="3"/>
  <c r="AD1960" i="3"/>
  <c r="AD1961" i="3"/>
  <c r="AD1962" i="3"/>
  <c r="AD1963" i="3"/>
  <c r="AD1964" i="3"/>
  <c r="AD1965" i="3"/>
  <c r="AD1966" i="3"/>
  <c r="AD1967" i="3"/>
  <c r="AD1968" i="3"/>
  <c r="AD1969" i="3"/>
  <c r="AD1970" i="3"/>
  <c r="AD1971" i="3"/>
  <c r="AD1972" i="3"/>
  <c r="AD1973" i="3"/>
  <c r="AD1974" i="3"/>
  <c r="AD1975" i="3"/>
  <c r="AD1976" i="3"/>
  <c r="AD1977" i="3"/>
  <c r="AD1978" i="3"/>
  <c r="AD1979" i="3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AE602" i="3"/>
  <c r="AE603" i="3"/>
  <c r="AE604" i="3"/>
  <c r="AE605" i="3"/>
  <c r="AE606" i="3"/>
  <c r="AE607" i="3"/>
  <c r="AE608" i="3"/>
  <c r="AE609" i="3"/>
  <c r="AE610" i="3"/>
  <c r="AE611" i="3"/>
  <c r="AE612" i="3"/>
  <c r="AE613" i="3"/>
  <c r="AE614" i="3"/>
  <c r="AE615" i="3"/>
  <c r="AE616" i="3"/>
  <c r="AE617" i="3"/>
  <c r="AE618" i="3"/>
  <c r="AE619" i="3"/>
  <c r="AE620" i="3"/>
  <c r="AE621" i="3"/>
  <c r="AE622" i="3"/>
  <c r="AE623" i="3"/>
  <c r="AE624" i="3"/>
  <c r="AE625" i="3"/>
  <c r="AE626" i="3"/>
  <c r="AE627" i="3"/>
  <c r="AE628" i="3"/>
  <c r="AE629" i="3"/>
  <c r="AE630" i="3"/>
  <c r="AE631" i="3"/>
  <c r="AE632" i="3"/>
  <c r="AE633" i="3"/>
  <c r="AE634" i="3"/>
  <c r="AE635" i="3"/>
  <c r="AE636" i="3"/>
  <c r="AE637" i="3"/>
  <c r="AE638" i="3"/>
  <c r="AE639" i="3"/>
  <c r="AE640" i="3"/>
  <c r="AE641" i="3"/>
  <c r="AE642" i="3"/>
  <c r="AE643" i="3"/>
  <c r="AE644" i="3"/>
  <c r="AE645" i="3"/>
  <c r="AE646" i="3"/>
  <c r="AE647" i="3"/>
  <c r="AE648" i="3"/>
  <c r="AE649" i="3"/>
  <c r="AE650" i="3"/>
  <c r="AE651" i="3"/>
  <c r="AE652" i="3"/>
  <c r="AE653" i="3"/>
  <c r="AE654" i="3"/>
  <c r="AE655" i="3"/>
  <c r="AE656" i="3"/>
  <c r="AE657" i="3"/>
  <c r="AE658" i="3"/>
  <c r="AE659" i="3"/>
  <c r="AE660" i="3"/>
  <c r="AE661" i="3"/>
  <c r="AE662" i="3"/>
  <c r="AE663" i="3"/>
  <c r="AE664" i="3"/>
  <c r="AE665" i="3"/>
  <c r="AE666" i="3"/>
  <c r="AE667" i="3"/>
  <c r="AE668" i="3"/>
  <c r="AE669" i="3"/>
  <c r="AE670" i="3"/>
  <c r="AE671" i="3"/>
  <c r="AE672" i="3"/>
  <c r="AE673" i="3"/>
  <c r="AE674" i="3"/>
  <c r="AE675" i="3"/>
  <c r="AE676" i="3"/>
  <c r="AE677" i="3"/>
  <c r="AE678" i="3"/>
  <c r="AE679" i="3"/>
  <c r="AE680" i="3"/>
  <c r="AE681" i="3"/>
  <c r="AE682" i="3"/>
  <c r="AE683" i="3"/>
  <c r="AE684" i="3"/>
  <c r="AE685" i="3"/>
  <c r="AE686" i="3"/>
  <c r="AE687" i="3"/>
  <c r="AE688" i="3"/>
  <c r="AE689" i="3"/>
  <c r="AE690" i="3"/>
  <c r="AE691" i="3"/>
  <c r="AE692" i="3"/>
  <c r="AE693" i="3"/>
  <c r="AE694" i="3"/>
  <c r="AE695" i="3"/>
  <c r="AE696" i="3"/>
  <c r="AE697" i="3"/>
  <c r="AE698" i="3"/>
  <c r="AE699" i="3"/>
  <c r="AE700" i="3"/>
  <c r="AE701" i="3"/>
  <c r="AE702" i="3"/>
  <c r="AE703" i="3"/>
  <c r="AE704" i="3"/>
  <c r="AE705" i="3"/>
  <c r="AE706" i="3"/>
  <c r="AE707" i="3"/>
  <c r="AE708" i="3"/>
  <c r="AE709" i="3"/>
  <c r="AE710" i="3"/>
  <c r="AE711" i="3"/>
  <c r="AE712" i="3"/>
  <c r="AE713" i="3"/>
  <c r="AE714" i="3"/>
  <c r="AE715" i="3"/>
  <c r="AE716" i="3"/>
  <c r="AE717" i="3"/>
  <c r="AE718" i="3"/>
  <c r="AE719" i="3"/>
  <c r="AE720" i="3"/>
  <c r="AE721" i="3"/>
  <c r="AE722" i="3"/>
  <c r="AE723" i="3"/>
  <c r="AE724" i="3"/>
  <c r="AE725" i="3"/>
  <c r="AE726" i="3"/>
  <c r="AE727" i="3"/>
  <c r="AE728" i="3"/>
  <c r="AE729" i="3"/>
  <c r="AE730" i="3"/>
  <c r="AE731" i="3"/>
  <c r="AE732" i="3"/>
  <c r="AE733" i="3"/>
  <c r="AE734" i="3"/>
  <c r="AE735" i="3"/>
  <c r="AE736" i="3"/>
  <c r="AE737" i="3"/>
  <c r="AE738" i="3"/>
  <c r="AE739" i="3"/>
  <c r="AE740" i="3"/>
  <c r="AE741" i="3"/>
  <c r="AE742" i="3"/>
  <c r="AE743" i="3"/>
  <c r="AE744" i="3"/>
  <c r="AE745" i="3"/>
  <c r="AE746" i="3"/>
  <c r="AE747" i="3"/>
  <c r="AE748" i="3"/>
  <c r="AE749" i="3"/>
  <c r="AE750" i="3"/>
  <c r="AE751" i="3"/>
  <c r="AE752" i="3"/>
  <c r="AE753" i="3"/>
  <c r="AE754" i="3"/>
  <c r="AE755" i="3"/>
  <c r="AE756" i="3"/>
  <c r="AE757" i="3"/>
  <c r="AE758" i="3"/>
  <c r="AE759" i="3"/>
  <c r="AE760" i="3"/>
  <c r="AE761" i="3"/>
  <c r="AE762" i="3"/>
  <c r="AE763" i="3"/>
  <c r="AE764" i="3"/>
  <c r="AE765" i="3"/>
  <c r="AE766" i="3"/>
  <c r="AE767" i="3"/>
  <c r="AE768" i="3"/>
  <c r="AE769" i="3"/>
  <c r="AE770" i="3"/>
  <c r="AE771" i="3"/>
  <c r="AE772" i="3"/>
  <c r="AE773" i="3"/>
  <c r="AE774" i="3"/>
  <c r="AE775" i="3"/>
  <c r="AE776" i="3"/>
  <c r="AE777" i="3"/>
  <c r="AE778" i="3"/>
  <c r="AE779" i="3"/>
  <c r="AE780" i="3"/>
  <c r="AE781" i="3"/>
  <c r="AE782" i="3"/>
  <c r="AE783" i="3"/>
  <c r="AE784" i="3"/>
  <c r="AE785" i="3"/>
  <c r="AE786" i="3"/>
  <c r="AE787" i="3"/>
  <c r="AE788" i="3"/>
  <c r="AE789" i="3"/>
  <c r="AE790" i="3"/>
  <c r="AE791" i="3"/>
  <c r="AE792" i="3"/>
  <c r="AE793" i="3"/>
  <c r="AE794" i="3"/>
  <c r="AE795" i="3"/>
  <c r="AE796" i="3"/>
  <c r="AE797" i="3"/>
  <c r="AE798" i="3"/>
  <c r="AE799" i="3"/>
  <c r="AE800" i="3"/>
  <c r="AE801" i="3"/>
  <c r="AE802" i="3"/>
  <c r="AE803" i="3"/>
  <c r="AE804" i="3"/>
  <c r="AE805" i="3"/>
  <c r="AE806" i="3"/>
  <c r="AE807" i="3"/>
  <c r="AE808" i="3"/>
  <c r="AE809" i="3"/>
  <c r="AE810" i="3"/>
  <c r="AE811" i="3"/>
  <c r="AE812" i="3"/>
  <c r="AE813" i="3"/>
  <c r="AE814" i="3"/>
  <c r="AE815" i="3"/>
  <c r="AE816" i="3"/>
  <c r="AE817" i="3"/>
  <c r="AE818" i="3"/>
  <c r="AE819" i="3"/>
  <c r="AE820" i="3"/>
  <c r="AE821" i="3"/>
  <c r="AE822" i="3"/>
  <c r="AE823" i="3"/>
  <c r="AE824" i="3"/>
  <c r="AE825" i="3"/>
  <c r="AE826" i="3"/>
  <c r="AE827" i="3"/>
  <c r="AE828" i="3"/>
  <c r="AE829" i="3"/>
  <c r="AE830" i="3"/>
  <c r="AE831" i="3"/>
  <c r="AE832" i="3"/>
  <c r="AE833" i="3"/>
  <c r="AE834" i="3"/>
  <c r="AE835" i="3"/>
  <c r="AE836" i="3"/>
  <c r="AE837" i="3"/>
  <c r="AE838" i="3"/>
  <c r="AE839" i="3"/>
  <c r="AE840" i="3"/>
  <c r="AE841" i="3"/>
  <c r="AE842" i="3"/>
  <c r="AE843" i="3"/>
  <c r="AE844" i="3"/>
  <c r="AE845" i="3"/>
  <c r="AE846" i="3"/>
  <c r="AE847" i="3"/>
  <c r="AE848" i="3"/>
  <c r="AE849" i="3"/>
  <c r="AE850" i="3"/>
  <c r="AE851" i="3"/>
  <c r="AE852" i="3"/>
  <c r="AE853" i="3"/>
  <c r="AE854" i="3"/>
  <c r="AE855" i="3"/>
  <c r="AE856" i="3"/>
  <c r="AE857" i="3"/>
  <c r="AE858" i="3"/>
  <c r="AE859" i="3"/>
  <c r="AE860" i="3"/>
  <c r="AE861" i="3"/>
  <c r="AE862" i="3"/>
  <c r="AE863" i="3"/>
  <c r="AE864" i="3"/>
  <c r="AE865" i="3"/>
  <c r="AE866" i="3"/>
  <c r="AE867" i="3"/>
  <c r="AE868" i="3"/>
  <c r="AE869" i="3"/>
  <c r="AE870" i="3"/>
  <c r="AE871" i="3"/>
  <c r="AE872" i="3"/>
  <c r="AE873" i="3"/>
  <c r="AE874" i="3"/>
  <c r="AE875" i="3"/>
  <c r="AE876" i="3"/>
  <c r="AE877" i="3"/>
  <c r="AE878" i="3"/>
  <c r="AE879" i="3"/>
  <c r="AE880" i="3"/>
  <c r="AE881" i="3"/>
  <c r="AE882" i="3"/>
  <c r="AE883" i="3"/>
  <c r="AE884" i="3"/>
  <c r="AE885" i="3"/>
  <c r="AE886" i="3"/>
  <c r="AE887" i="3"/>
  <c r="AE888" i="3"/>
  <c r="AE889" i="3"/>
  <c r="AE890" i="3"/>
  <c r="AE891" i="3"/>
  <c r="AE892" i="3"/>
  <c r="AE893" i="3"/>
  <c r="AE894" i="3"/>
  <c r="AE895" i="3"/>
  <c r="AE896" i="3"/>
  <c r="AE897" i="3"/>
  <c r="AE898" i="3"/>
  <c r="AE899" i="3"/>
  <c r="AE900" i="3"/>
  <c r="AE901" i="3"/>
  <c r="AE902" i="3"/>
  <c r="AE903" i="3"/>
  <c r="AE904" i="3"/>
  <c r="AE905" i="3"/>
  <c r="AE906" i="3"/>
  <c r="AE907" i="3"/>
  <c r="AE908" i="3"/>
  <c r="AE909" i="3"/>
  <c r="AE910" i="3"/>
  <c r="AE911" i="3"/>
  <c r="AE912" i="3"/>
  <c r="AE913" i="3"/>
  <c r="AE914" i="3"/>
  <c r="AE915" i="3"/>
  <c r="AE916" i="3"/>
  <c r="AE917" i="3"/>
  <c r="AE918" i="3"/>
  <c r="AE919" i="3"/>
  <c r="AE920" i="3"/>
  <c r="AE921" i="3"/>
  <c r="AE922" i="3"/>
  <c r="AE923" i="3"/>
  <c r="AE924" i="3"/>
  <c r="AE925" i="3"/>
  <c r="AE926" i="3"/>
  <c r="AE927" i="3"/>
  <c r="AE928" i="3"/>
  <c r="AE929" i="3"/>
  <c r="AE930" i="3"/>
  <c r="AE931" i="3"/>
  <c r="AE932" i="3"/>
  <c r="AE933" i="3"/>
  <c r="AE934" i="3"/>
  <c r="AE935" i="3"/>
  <c r="AE936" i="3"/>
  <c r="AE937" i="3"/>
  <c r="AE938" i="3"/>
  <c r="AE939" i="3"/>
  <c r="AE940" i="3"/>
  <c r="AE941" i="3"/>
  <c r="AE942" i="3"/>
  <c r="AE943" i="3"/>
  <c r="AE944" i="3"/>
  <c r="AE945" i="3"/>
  <c r="AE946" i="3"/>
  <c r="AE947" i="3"/>
  <c r="AE948" i="3"/>
  <c r="AE949" i="3"/>
  <c r="AE950" i="3"/>
  <c r="AE951" i="3"/>
  <c r="AE952" i="3"/>
  <c r="AE953" i="3"/>
  <c r="AE954" i="3"/>
  <c r="AE955" i="3"/>
  <c r="AE956" i="3"/>
  <c r="AE957" i="3"/>
  <c r="AE958" i="3"/>
  <c r="AE959" i="3"/>
  <c r="AE960" i="3"/>
  <c r="AE961" i="3"/>
  <c r="AE962" i="3"/>
  <c r="AE963" i="3"/>
  <c r="AE964" i="3"/>
  <c r="AE965" i="3"/>
  <c r="AE966" i="3"/>
  <c r="AE967" i="3"/>
  <c r="AE968" i="3"/>
  <c r="AE969" i="3"/>
  <c r="AE970" i="3"/>
  <c r="AE971" i="3"/>
  <c r="AE972" i="3"/>
  <c r="AE973" i="3"/>
  <c r="AE974" i="3"/>
  <c r="AE975" i="3"/>
  <c r="AE976" i="3"/>
  <c r="AE977" i="3"/>
  <c r="AE978" i="3"/>
  <c r="AE979" i="3"/>
  <c r="AE980" i="3"/>
  <c r="AE981" i="3"/>
  <c r="AE982" i="3"/>
  <c r="AE983" i="3"/>
  <c r="AE984" i="3"/>
  <c r="AE985" i="3"/>
  <c r="AE986" i="3"/>
  <c r="AE987" i="3"/>
  <c r="AE988" i="3"/>
  <c r="AE989" i="3"/>
  <c r="AE990" i="3"/>
  <c r="AE991" i="3"/>
  <c r="AE992" i="3"/>
  <c r="AE993" i="3"/>
  <c r="AE994" i="3"/>
  <c r="AE995" i="3"/>
  <c r="AE996" i="3"/>
  <c r="AE997" i="3"/>
  <c r="AE998" i="3"/>
  <c r="AE999" i="3"/>
  <c r="AE1000" i="3"/>
  <c r="AE1001" i="3"/>
  <c r="AE1002" i="3"/>
  <c r="AE1003" i="3"/>
  <c r="AE1004" i="3"/>
  <c r="AE1005" i="3"/>
  <c r="AE1006" i="3"/>
  <c r="AE1007" i="3"/>
  <c r="AE1008" i="3"/>
  <c r="AE1009" i="3"/>
  <c r="AE1010" i="3"/>
  <c r="AE1011" i="3"/>
  <c r="AE1012" i="3"/>
  <c r="AE1013" i="3"/>
  <c r="AE1014" i="3"/>
  <c r="AE1015" i="3"/>
  <c r="AE1016" i="3"/>
  <c r="AE1017" i="3"/>
  <c r="AE1018" i="3"/>
  <c r="AE1019" i="3"/>
  <c r="AE1020" i="3"/>
  <c r="AE1021" i="3"/>
  <c r="AE1022" i="3"/>
  <c r="AE1023" i="3"/>
  <c r="AE1024" i="3"/>
  <c r="AE1025" i="3"/>
  <c r="AE1026" i="3"/>
  <c r="AE1027" i="3"/>
  <c r="AE1028" i="3"/>
  <c r="AE1029" i="3"/>
  <c r="AE1030" i="3"/>
  <c r="AE1031" i="3"/>
  <c r="AE1032" i="3"/>
  <c r="AE1033" i="3"/>
  <c r="AE1034" i="3"/>
  <c r="AE1035" i="3"/>
  <c r="AE1036" i="3"/>
  <c r="AE1037" i="3"/>
  <c r="AE1038" i="3"/>
  <c r="AE1039" i="3"/>
  <c r="AE1040" i="3"/>
  <c r="AE1041" i="3"/>
  <c r="AE1042" i="3"/>
  <c r="AE1043" i="3"/>
  <c r="AE1044" i="3"/>
  <c r="AE1045" i="3"/>
  <c r="AE1046" i="3"/>
  <c r="AE1047" i="3"/>
  <c r="AE1048" i="3"/>
  <c r="AE1049" i="3"/>
  <c r="AE1050" i="3"/>
  <c r="AE1051" i="3"/>
  <c r="AE1052" i="3"/>
  <c r="AE1053" i="3"/>
  <c r="AE1054" i="3"/>
  <c r="AE1055" i="3"/>
  <c r="AE1056" i="3"/>
  <c r="AE1057" i="3"/>
  <c r="AE1058" i="3"/>
  <c r="AE1059" i="3"/>
  <c r="AE1060" i="3"/>
  <c r="AE1061" i="3"/>
  <c r="AE1062" i="3"/>
  <c r="AE1063" i="3"/>
  <c r="AE1064" i="3"/>
  <c r="AE1065" i="3"/>
  <c r="AE1066" i="3"/>
  <c r="AE1067" i="3"/>
  <c r="AE1068" i="3"/>
  <c r="AE1069" i="3"/>
  <c r="AE1070" i="3"/>
  <c r="AE1071" i="3"/>
  <c r="AE1072" i="3"/>
  <c r="AE1073" i="3"/>
  <c r="AE1074" i="3"/>
  <c r="AE1075" i="3"/>
  <c r="AE1076" i="3"/>
  <c r="AE1077" i="3"/>
  <c r="AE1078" i="3"/>
  <c r="AE1079" i="3"/>
  <c r="AE1080" i="3"/>
  <c r="AE1081" i="3"/>
  <c r="AE1082" i="3"/>
  <c r="AE1083" i="3"/>
  <c r="AE1084" i="3"/>
  <c r="AE1085" i="3"/>
  <c r="AE1086" i="3"/>
  <c r="AE1087" i="3"/>
  <c r="AE1088" i="3"/>
  <c r="AE1089" i="3"/>
  <c r="AE1090" i="3"/>
  <c r="AE1091" i="3"/>
  <c r="AE1092" i="3"/>
  <c r="AE1093" i="3"/>
  <c r="AE1094" i="3"/>
  <c r="AE1095" i="3"/>
  <c r="AE1096" i="3"/>
  <c r="AE1097" i="3"/>
  <c r="AE1098" i="3"/>
  <c r="AE1099" i="3"/>
  <c r="AE1100" i="3"/>
  <c r="AE1101" i="3"/>
  <c r="AE1102" i="3"/>
  <c r="AE1103" i="3"/>
  <c r="AE1104" i="3"/>
  <c r="AE1105" i="3"/>
  <c r="AE1106" i="3"/>
  <c r="AE1107" i="3"/>
  <c r="AE1108" i="3"/>
  <c r="AE1109" i="3"/>
  <c r="AE1110" i="3"/>
  <c r="AE1111" i="3"/>
  <c r="AE1112" i="3"/>
  <c r="AE1113" i="3"/>
  <c r="AE1114" i="3"/>
  <c r="AE1115" i="3"/>
  <c r="AE1116" i="3"/>
  <c r="AE1117" i="3"/>
  <c r="AE1118" i="3"/>
  <c r="AE1119" i="3"/>
  <c r="AE1120" i="3"/>
  <c r="AE1121" i="3"/>
  <c r="AE1122" i="3"/>
  <c r="AE1123" i="3"/>
  <c r="AE1124" i="3"/>
  <c r="AE1125" i="3"/>
  <c r="AE1126" i="3"/>
  <c r="AE1127" i="3"/>
  <c r="AE1128" i="3"/>
  <c r="AE1129" i="3"/>
  <c r="AE1130" i="3"/>
  <c r="AE1131" i="3"/>
  <c r="AE1132" i="3"/>
  <c r="AE1133" i="3"/>
  <c r="AE1134" i="3"/>
  <c r="AE1135" i="3"/>
  <c r="AE1136" i="3"/>
  <c r="AE1137" i="3"/>
  <c r="AE1138" i="3"/>
  <c r="AE1139" i="3"/>
  <c r="AE1140" i="3"/>
  <c r="AE1141" i="3"/>
  <c r="AE1142" i="3"/>
  <c r="AE1143" i="3"/>
  <c r="AE1144" i="3"/>
  <c r="AE1145" i="3"/>
  <c r="AE1146" i="3"/>
  <c r="AE1147" i="3"/>
  <c r="AE1148" i="3"/>
  <c r="AE1149" i="3"/>
  <c r="AE1150" i="3"/>
  <c r="AE1151" i="3"/>
  <c r="AE1152" i="3"/>
  <c r="AE1153" i="3"/>
  <c r="AE1154" i="3"/>
  <c r="AE1155" i="3"/>
  <c r="AE1156" i="3"/>
  <c r="AE1157" i="3"/>
  <c r="AE1158" i="3"/>
  <c r="AE1159" i="3"/>
  <c r="AE1160" i="3"/>
  <c r="AE1161" i="3"/>
  <c r="AE1162" i="3"/>
  <c r="AE1163" i="3"/>
  <c r="AE1164" i="3"/>
  <c r="AE1165" i="3"/>
  <c r="AE1166" i="3"/>
  <c r="AE1167" i="3"/>
  <c r="AE1168" i="3"/>
  <c r="AE1169" i="3"/>
  <c r="AE1170" i="3"/>
  <c r="AE1171" i="3"/>
  <c r="AE1172" i="3"/>
  <c r="AE1173" i="3"/>
  <c r="AE1174" i="3"/>
  <c r="AE1175" i="3"/>
  <c r="AE1176" i="3"/>
  <c r="AE1177" i="3"/>
  <c r="AE1178" i="3"/>
  <c r="AE1179" i="3"/>
  <c r="AE1180" i="3"/>
  <c r="AE1181" i="3"/>
  <c r="AE1182" i="3"/>
  <c r="AE1183" i="3"/>
  <c r="AE1184" i="3"/>
  <c r="AE1185" i="3"/>
  <c r="AE1186" i="3"/>
  <c r="AE1187" i="3"/>
  <c r="AE1188" i="3"/>
  <c r="AE1189" i="3"/>
  <c r="AE1190" i="3"/>
  <c r="AE1191" i="3"/>
  <c r="AE1192" i="3"/>
  <c r="AE1193" i="3"/>
  <c r="AE1194" i="3"/>
  <c r="AE1195" i="3"/>
  <c r="AE1196" i="3"/>
  <c r="AE1197" i="3"/>
  <c r="AE1198" i="3"/>
  <c r="AE1199" i="3"/>
  <c r="AE1200" i="3"/>
  <c r="AE1201" i="3"/>
  <c r="AE1202" i="3"/>
  <c r="AE1203" i="3"/>
  <c r="AE1204" i="3"/>
  <c r="AE1205" i="3"/>
  <c r="AE1206" i="3"/>
  <c r="AE1207" i="3"/>
  <c r="AE1208" i="3"/>
  <c r="AE1209" i="3"/>
  <c r="AE1210" i="3"/>
  <c r="AE1211" i="3"/>
  <c r="AE1212" i="3"/>
  <c r="AE1213" i="3"/>
  <c r="AE1214" i="3"/>
  <c r="AE1215" i="3"/>
  <c r="AE1216" i="3"/>
  <c r="AE1217" i="3"/>
  <c r="AE1218" i="3"/>
  <c r="AE1219" i="3"/>
  <c r="AE1220" i="3"/>
  <c r="AE1221" i="3"/>
  <c r="AE1222" i="3"/>
  <c r="AE1223" i="3"/>
  <c r="AE1224" i="3"/>
  <c r="AE1225" i="3"/>
  <c r="AE1226" i="3"/>
  <c r="AE1227" i="3"/>
  <c r="AE1228" i="3"/>
  <c r="AE1229" i="3"/>
  <c r="AE1230" i="3"/>
  <c r="AE1231" i="3"/>
  <c r="AE1232" i="3"/>
  <c r="AE1233" i="3"/>
  <c r="AE1234" i="3"/>
  <c r="AE1235" i="3"/>
  <c r="AE1236" i="3"/>
  <c r="AE1237" i="3"/>
  <c r="AE1238" i="3"/>
  <c r="AE1239" i="3"/>
  <c r="AE1240" i="3"/>
  <c r="AE1241" i="3"/>
  <c r="AE1242" i="3"/>
  <c r="AE1243" i="3"/>
  <c r="AE1244" i="3"/>
  <c r="AE1245" i="3"/>
  <c r="AE1246" i="3"/>
  <c r="AE1247" i="3"/>
  <c r="AE1248" i="3"/>
  <c r="AE1249" i="3"/>
  <c r="AE1250" i="3"/>
  <c r="AE1251" i="3"/>
  <c r="AE1252" i="3"/>
  <c r="AE1253" i="3"/>
  <c r="AE1254" i="3"/>
  <c r="AE1255" i="3"/>
  <c r="AE1256" i="3"/>
  <c r="AE1257" i="3"/>
  <c r="AE1258" i="3"/>
  <c r="AE1259" i="3"/>
  <c r="AE1260" i="3"/>
  <c r="AE1261" i="3"/>
  <c r="AE1262" i="3"/>
  <c r="AE1263" i="3"/>
  <c r="AE1264" i="3"/>
  <c r="AE1265" i="3"/>
  <c r="AE1266" i="3"/>
  <c r="AE1267" i="3"/>
  <c r="AE1268" i="3"/>
  <c r="AE1269" i="3"/>
  <c r="AE1270" i="3"/>
  <c r="AE1271" i="3"/>
  <c r="AE1272" i="3"/>
  <c r="AE1273" i="3"/>
  <c r="AE1274" i="3"/>
  <c r="AE1275" i="3"/>
  <c r="AE1276" i="3"/>
  <c r="AE1277" i="3"/>
  <c r="AE1278" i="3"/>
  <c r="AE1279" i="3"/>
  <c r="AE1280" i="3"/>
  <c r="AE1281" i="3"/>
  <c r="AE1282" i="3"/>
  <c r="AE1283" i="3"/>
  <c r="AE1284" i="3"/>
  <c r="AE1285" i="3"/>
  <c r="AE1286" i="3"/>
  <c r="AE1287" i="3"/>
  <c r="AE1288" i="3"/>
  <c r="AE1289" i="3"/>
  <c r="AE1290" i="3"/>
  <c r="AE1291" i="3"/>
  <c r="AE1292" i="3"/>
  <c r="AE1293" i="3"/>
  <c r="AE1294" i="3"/>
  <c r="AE1295" i="3"/>
  <c r="AE1296" i="3"/>
  <c r="AE1297" i="3"/>
  <c r="AE1298" i="3"/>
  <c r="AE1299" i="3"/>
  <c r="AE1300" i="3"/>
  <c r="AE1301" i="3"/>
  <c r="AE1302" i="3"/>
  <c r="AE1303" i="3"/>
  <c r="AE1304" i="3"/>
  <c r="AE1305" i="3"/>
  <c r="AE1306" i="3"/>
  <c r="AE1307" i="3"/>
  <c r="AE1308" i="3"/>
  <c r="AE1309" i="3"/>
  <c r="AE1310" i="3"/>
  <c r="AE1311" i="3"/>
  <c r="AE1312" i="3"/>
  <c r="AE1313" i="3"/>
  <c r="AE1314" i="3"/>
  <c r="AE1315" i="3"/>
  <c r="AE1316" i="3"/>
  <c r="AE1317" i="3"/>
  <c r="AE1318" i="3"/>
  <c r="AE1319" i="3"/>
  <c r="AE1320" i="3"/>
  <c r="AE1321" i="3"/>
  <c r="AE1322" i="3"/>
  <c r="AE1323" i="3"/>
  <c r="AE1324" i="3"/>
  <c r="AE1325" i="3"/>
  <c r="AE1326" i="3"/>
  <c r="AE1327" i="3"/>
  <c r="AE1328" i="3"/>
  <c r="AE1329" i="3"/>
  <c r="AE1330" i="3"/>
  <c r="AE1331" i="3"/>
  <c r="AE1332" i="3"/>
  <c r="AE1333" i="3"/>
  <c r="AE1334" i="3"/>
  <c r="AE1335" i="3"/>
  <c r="AE1336" i="3"/>
  <c r="AE1337" i="3"/>
  <c r="AE1338" i="3"/>
  <c r="AE1339" i="3"/>
  <c r="AE1340" i="3"/>
  <c r="AE1341" i="3"/>
  <c r="AE1342" i="3"/>
  <c r="AE1343" i="3"/>
  <c r="AE1344" i="3"/>
  <c r="AE1345" i="3"/>
  <c r="AE1346" i="3"/>
  <c r="AE1347" i="3"/>
  <c r="AE1348" i="3"/>
  <c r="AE1349" i="3"/>
  <c r="AE1350" i="3"/>
  <c r="AE1351" i="3"/>
  <c r="AE1352" i="3"/>
  <c r="AE1353" i="3"/>
  <c r="AE1354" i="3"/>
  <c r="AE1355" i="3"/>
  <c r="AE1356" i="3"/>
  <c r="AE1357" i="3"/>
  <c r="AE1358" i="3"/>
  <c r="AE1359" i="3"/>
  <c r="AE1360" i="3"/>
  <c r="AE1361" i="3"/>
  <c r="AE1362" i="3"/>
  <c r="AE1363" i="3"/>
  <c r="AE1364" i="3"/>
  <c r="AE1365" i="3"/>
  <c r="AE1366" i="3"/>
  <c r="AE1367" i="3"/>
  <c r="AE1368" i="3"/>
  <c r="AE1369" i="3"/>
  <c r="AE1370" i="3"/>
  <c r="AE1371" i="3"/>
  <c r="AE1372" i="3"/>
  <c r="AE1373" i="3"/>
  <c r="AE1374" i="3"/>
  <c r="AE1375" i="3"/>
  <c r="AE1376" i="3"/>
  <c r="AE1377" i="3"/>
  <c r="AE1378" i="3"/>
  <c r="AE1379" i="3"/>
  <c r="AE1380" i="3"/>
  <c r="AE1381" i="3"/>
  <c r="AE1382" i="3"/>
  <c r="AE1383" i="3"/>
  <c r="AE1384" i="3"/>
  <c r="AE1385" i="3"/>
  <c r="AE1386" i="3"/>
  <c r="AE1387" i="3"/>
  <c r="AE1388" i="3"/>
  <c r="AE1389" i="3"/>
  <c r="AE1390" i="3"/>
  <c r="AE1391" i="3"/>
  <c r="AE1392" i="3"/>
  <c r="AE1393" i="3"/>
  <c r="AE1394" i="3"/>
  <c r="AE1395" i="3"/>
  <c r="AE1396" i="3"/>
  <c r="AE1397" i="3"/>
  <c r="AE1398" i="3"/>
  <c r="AE1399" i="3"/>
  <c r="AE1400" i="3"/>
  <c r="AE1401" i="3"/>
  <c r="AE1402" i="3"/>
  <c r="AE1403" i="3"/>
  <c r="AE1404" i="3"/>
  <c r="AE1405" i="3"/>
  <c r="AE1406" i="3"/>
  <c r="AE1407" i="3"/>
  <c r="AE1408" i="3"/>
  <c r="AE1409" i="3"/>
  <c r="AE1410" i="3"/>
  <c r="AE1411" i="3"/>
  <c r="AE1412" i="3"/>
  <c r="AE1413" i="3"/>
  <c r="AE1414" i="3"/>
  <c r="AE1415" i="3"/>
  <c r="AE1416" i="3"/>
  <c r="AE1417" i="3"/>
  <c r="AE1418" i="3"/>
  <c r="AE1419" i="3"/>
  <c r="AE1420" i="3"/>
  <c r="AE1421" i="3"/>
  <c r="AE1422" i="3"/>
  <c r="AE1423" i="3"/>
  <c r="AE1424" i="3"/>
  <c r="AE1425" i="3"/>
  <c r="AE1426" i="3"/>
  <c r="AE1427" i="3"/>
  <c r="AE1428" i="3"/>
  <c r="AE1429" i="3"/>
  <c r="AE1430" i="3"/>
  <c r="AE1431" i="3"/>
  <c r="AE1432" i="3"/>
  <c r="AE1433" i="3"/>
  <c r="AE1434" i="3"/>
  <c r="AE1435" i="3"/>
  <c r="AE1436" i="3"/>
  <c r="AE1437" i="3"/>
  <c r="AE1438" i="3"/>
  <c r="AE1439" i="3"/>
  <c r="AE1440" i="3"/>
  <c r="AE1441" i="3"/>
  <c r="AE1442" i="3"/>
  <c r="AE1443" i="3"/>
  <c r="AE1444" i="3"/>
  <c r="AE1445" i="3"/>
  <c r="AE1446" i="3"/>
  <c r="AE1447" i="3"/>
  <c r="AE1448" i="3"/>
  <c r="AE1449" i="3"/>
  <c r="AE1450" i="3"/>
  <c r="AE1451" i="3"/>
  <c r="AE1452" i="3"/>
  <c r="AE1453" i="3"/>
  <c r="AE1454" i="3"/>
  <c r="AE1455" i="3"/>
  <c r="AE1456" i="3"/>
  <c r="AE1457" i="3"/>
  <c r="AE1458" i="3"/>
  <c r="AE1459" i="3"/>
  <c r="AE1460" i="3"/>
  <c r="AE1461" i="3"/>
  <c r="AE1462" i="3"/>
  <c r="AE1463" i="3"/>
  <c r="AE1464" i="3"/>
  <c r="AE1465" i="3"/>
  <c r="AE1466" i="3"/>
  <c r="AE1467" i="3"/>
  <c r="AE1468" i="3"/>
  <c r="AE1469" i="3"/>
  <c r="AE1470" i="3"/>
  <c r="AE1471" i="3"/>
  <c r="AE1472" i="3"/>
  <c r="AE1473" i="3"/>
  <c r="AE1474" i="3"/>
  <c r="AE1475" i="3"/>
  <c r="AE1476" i="3"/>
  <c r="AE1477" i="3"/>
  <c r="AE1478" i="3"/>
  <c r="AE1479" i="3"/>
  <c r="AE1480" i="3"/>
  <c r="AE1481" i="3"/>
  <c r="AE1482" i="3"/>
  <c r="AE1483" i="3"/>
  <c r="AE1484" i="3"/>
  <c r="AE1485" i="3"/>
  <c r="AE1486" i="3"/>
  <c r="AE1487" i="3"/>
  <c r="AE1488" i="3"/>
  <c r="AE1489" i="3"/>
  <c r="AE1490" i="3"/>
  <c r="AE1491" i="3"/>
  <c r="AE1492" i="3"/>
  <c r="AE1493" i="3"/>
  <c r="AE1494" i="3"/>
  <c r="AE1495" i="3"/>
  <c r="AE1496" i="3"/>
  <c r="AE1497" i="3"/>
  <c r="AE1498" i="3"/>
  <c r="AE1499" i="3"/>
  <c r="AE1500" i="3"/>
  <c r="AE1501" i="3"/>
  <c r="AE1502" i="3"/>
  <c r="AE1503" i="3"/>
  <c r="AE1504" i="3"/>
  <c r="AE1505" i="3"/>
  <c r="AE1506" i="3"/>
  <c r="AE1507" i="3"/>
  <c r="AE1508" i="3"/>
  <c r="AE1509" i="3"/>
  <c r="AE1510" i="3"/>
  <c r="AE1511" i="3"/>
  <c r="AE1512" i="3"/>
  <c r="AE1513" i="3"/>
  <c r="AE1514" i="3"/>
  <c r="AE1515" i="3"/>
  <c r="AE1516" i="3"/>
  <c r="AE1517" i="3"/>
  <c r="AE1518" i="3"/>
  <c r="AE1519" i="3"/>
  <c r="AE1520" i="3"/>
  <c r="AE1521" i="3"/>
  <c r="AE1522" i="3"/>
  <c r="AE1523" i="3"/>
  <c r="AE1524" i="3"/>
  <c r="AE1525" i="3"/>
  <c r="AE1526" i="3"/>
  <c r="AE1527" i="3"/>
  <c r="AE1528" i="3"/>
  <c r="AE1529" i="3"/>
  <c r="AE1530" i="3"/>
  <c r="AE1531" i="3"/>
  <c r="AE1532" i="3"/>
  <c r="AE1533" i="3"/>
  <c r="AE1534" i="3"/>
  <c r="AE1535" i="3"/>
  <c r="AE1536" i="3"/>
  <c r="AE1537" i="3"/>
  <c r="AE1538" i="3"/>
  <c r="AE1539" i="3"/>
  <c r="AE1540" i="3"/>
  <c r="AE1541" i="3"/>
  <c r="AE1542" i="3"/>
  <c r="AE1543" i="3"/>
  <c r="AE1544" i="3"/>
  <c r="AE1545" i="3"/>
  <c r="AE1546" i="3"/>
  <c r="AE1547" i="3"/>
  <c r="AE1548" i="3"/>
  <c r="AE1549" i="3"/>
  <c r="AE1550" i="3"/>
  <c r="AE1551" i="3"/>
  <c r="AE1552" i="3"/>
  <c r="AE1553" i="3"/>
  <c r="AE1554" i="3"/>
  <c r="AE1555" i="3"/>
  <c r="AE1556" i="3"/>
  <c r="AE1557" i="3"/>
  <c r="AE1558" i="3"/>
  <c r="AE1559" i="3"/>
  <c r="AE1560" i="3"/>
  <c r="AE1561" i="3"/>
  <c r="AE1562" i="3"/>
  <c r="AE1563" i="3"/>
  <c r="AE1564" i="3"/>
  <c r="AE1565" i="3"/>
  <c r="AE1566" i="3"/>
  <c r="AE1567" i="3"/>
  <c r="AE1568" i="3"/>
  <c r="AE1569" i="3"/>
  <c r="AE1570" i="3"/>
  <c r="AE1571" i="3"/>
  <c r="AE1572" i="3"/>
  <c r="AE1573" i="3"/>
  <c r="AE1574" i="3"/>
  <c r="AE1575" i="3"/>
  <c r="AE1576" i="3"/>
  <c r="AE1577" i="3"/>
  <c r="AE1578" i="3"/>
  <c r="AE1579" i="3"/>
  <c r="AE1580" i="3"/>
  <c r="AE1581" i="3"/>
  <c r="AE1582" i="3"/>
  <c r="AE1583" i="3"/>
  <c r="AE1584" i="3"/>
  <c r="AE1585" i="3"/>
  <c r="AE1586" i="3"/>
  <c r="AE1587" i="3"/>
  <c r="AE1588" i="3"/>
  <c r="AE1589" i="3"/>
  <c r="AE1590" i="3"/>
  <c r="AE1591" i="3"/>
  <c r="AE1592" i="3"/>
  <c r="AE1593" i="3"/>
  <c r="AE1594" i="3"/>
  <c r="AE1595" i="3"/>
  <c r="AE1596" i="3"/>
  <c r="AE1597" i="3"/>
  <c r="AE1598" i="3"/>
  <c r="AE1599" i="3"/>
  <c r="AE1600" i="3"/>
  <c r="AE1601" i="3"/>
  <c r="AE1602" i="3"/>
  <c r="AE1603" i="3"/>
  <c r="AE1604" i="3"/>
  <c r="AE1605" i="3"/>
  <c r="AE1606" i="3"/>
  <c r="AE1607" i="3"/>
  <c r="AE1608" i="3"/>
  <c r="AE1609" i="3"/>
  <c r="AE1610" i="3"/>
  <c r="AE1611" i="3"/>
  <c r="AE1612" i="3"/>
  <c r="AE1613" i="3"/>
  <c r="AE1614" i="3"/>
  <c r="AE1615" i="3"/>
  <c r="AE1616" i="3"/>
  <c r="AE1617" i="3"/>
  <c r="AE1618" i="3"/>
  <c r="AE1619" i="3"/>
  <c r="AE1620" i="3"/>
  <c r="AE1621" i="3"/>
  <c r="AE1622" i="3"/>
  <c r="AE1623" i="3"/>
  <c r="AE1624" i="3"/>
  <c r="AE1625" i="3"/>
  <c r="AE1626" i="3"/>
  <c r="AE1627" i="3"/>
  <c r="AE1628" i="3"/>
  <c r="AE1629" i="3"/>
  <c r="AE1630" i="3"/>
  <c r="AE1631" i="3"/>
  <c r="AE1632" i="3"/>
  <c r="AE1633" i="3"/>
  <c r="AE1634" i="3"/>
  <c r="AE1635" i="3"/>
  <c r="AE1636" i="3"/>
  <c r="AE1637" i="3"/>
  <c r="AE1638" i="3"/>
  <c r="AE1639" i="3"/>
  <c r="AE1640" i="3"/>
  <c r="AE1641" i="3"/>
  <c r="AE1642" i="3"/>
  <c r="AE1643" i="3"/>
  <c r="AE1644" i="3"/>
  <c r="AE1645" i="3"/>
  <c r="AE1646" i="3"/>
  <c r="AE1647" i="3"/>
  <c r="AE1648" i="3"/>
  <c r="AE1649" i="3"/>
  <c r="AE1650" i="3"/>
  <c r="AE1651" i="3"/>
  <c r="AE1652" i="3"/>
  <c r="AE1653" i="3"/>
  <c r="AE1654" i="3"/>
  <c r="AE1655" i="3"/>
  <c r="AE1656" i="3"/>
  <c r="AE1657" i="3"/>
  <c r="AE1658" i="3"/>
  <c r="AE1659" i="3"/>
  <c r="AE1660" i="3"/>
  <c r="AE1661" i="3"/>
  <c r="AE1662" i="3"/>
  <c r="AE1663" i="3"/>
  <c r="AE1664" i="3"/>
  <c r="AE1665" i="3"/>
  <c r="AE1666" i="3"/>
  <c r="AE1667" i="3"/>
  <c r="AE1668" i="3"/>
  <c r="AE1669" i="3"/>
  <c r="AE1670" i="3"/>
  <c r="AE1671" i="3"/>
  <c r="AE1672" i="3"/>
  <c r="AE1673" i="3"/>
  <c r="AE1674" i="3"/>
  <c r="AE1675" i="3"/>
  <c r="AE1676" i="3"/>
  <c r="AE1677" i="3"/>
  <c r="AE1678" i="3"/>
  <c r="AE1679" i="3"/>
  <c r="AE1680" i="3"/>
  <c r="AE1681" i="3"/>
  <c r="AE1682" i="3"/>
  <c r="AE1683" i="3"/>
  <c r="AE1684" i="3"/>
  <c r="AE1685" i="3"/>
  <c r="AE1686" i="3"/>
  <c r="AE1687" i="3"/>
  <c r="AE1688" i="3"/>
  <c r="AE1689" i="3"/>
  <c r="AE1690" i="3"/>
  <c r="AE1691" i="3"/>
  <c r="AE1692" i="3"/>
  <c r="AE1693" i="3"/>
  <c r="AE1694" i="3"/>
  <c r="AE1695" i="3"/>
  <c r="AE1696" i="3"/>
  <c r="AE1697" i="3"/>
  <c r="AE1698" i="3"/>
  <c r="AE1699" i="3"/>
  <c r="AE1700" i="3"/>
  <c r="AE1701" i="3"/>
  <c r="AE1702" i="3"/>
  <c r="AE1703" i="3"/>
  <c r="AE1704" i="3"/>
  <c r="AE1705" i="3"/>
  <c r="AE1706" i="3"/>
  <c r="AE1707" i="3"/>
  <c r="AE1708" i="3"/>
  <c r="AE1709" i="3"/>
  <c r="AE1710" i="3"/>
  <c r="AE1711" i="3"/>
  <c r="AE1712" i="3"/>
  <c r="AE1713" i="3"/>
  <c r="AE1714" i="3"/>
  <c r="AE1715" i="3"/>
  <c r="AE1716" i="3"/>
  <c r="AE1717" i="3"/>
  <c r="AE1718" i="3"/>
  <c r="AE1719" i="3"/>
  <c r="AE1720" i="3"/>
  <c r="AE1721" i="3"/>
  <c r="AE1722" i="3"/>
  <c r="AE1723" i="3"/>
  <c r="AE1724" i="3"/>
  <c r="AE1725" i="3"/>
  <c r="AE1726" i="3"/>
  <c r="AE1727" i="3"/>
  <c r="AE1728" i="3"/>
  <c r="AE1729" i="3"/>
  <c r="AE1730" i="3"/>
  <c r="AE1731" i="3"/>
  <c r="AE1732" i="3"/>
  <c r="AE1733" i="3"/>
  <c r="AE1734" i="3"/>
  <c r="AE1735" i="3"/>
  <c r="AE1736" i="3"/>
  <c r="AE1737" i="3"/>
  <c r="AE1738" i="3"/>
  <c r="AE1739" i="3"/>
  <c r="AE1740" i="3"/>
  <c r="AE1741" i="3"/>
  <c r="AE1742" i="3"/>
  <c r="AE1743" i="3"/>
  <c r="AE1744" i="3"/>
  <c r="AE1745" i="3"/>
  <c r="AE1746" i="3"/>
  <c r="AE1747" i="3"/>
  <c r="AE1748" i="3"/>
  <c r="AE1749" i="3"/>
  <c r="AE1750" i="3"/>
  <c r="AE1751" i="3"/>
  <c r="AE1752" i="3"/>
  <c r="AE1753" i="3"/>
  <c r="AE1754" i="3"/>
  <c r="AE1755" i="3"/>
  <c r="AE1756" i="3"/>
  <c r="AE1757" i="3"/>
  <c r="AE1758" i="3"/>
  <c r="AE1759" i="3"/>
  <c r="AE1760" i="3"/>
  <c r="AE1761" i="3"/>
  <c r="AE1762" i="3"/>
  <c r="AE1763" i="3"/>
  <c r="AE1764" i="3"/>
  <c r="AE1765" i="3"/>
  <c r="AE1766" i="3"/>
  <c r="AE1767" i="3"/>
  <c r="AE1768" i="3"/>
  <c r="AE1769" i="3"/>
  <c r="AE1770" i="3"/>
  <c r="AE1771" i="3"/>
  <c r="AE1772" i="3"/>
  <c r="AE1773" i="3"/>
  <c r="AE1774" i="3"/>
  <c r="AE1775" i="3"/>
  <c r="AE1776" i="3"/>
  <c r="AE1777" i="3"/>
  <c r="AE1778" i="3"/>
  <c r="AE1779" i="3"/>
  <c r="AE1780" i="3"/>
  <c r="AE1781" i="3"/>
  <c r="AE1782" i="3"/>
  <c r="AE1783" i="3"/>
  <c r="AE1784" i="3"/>
  <c r="AE1785" i="3"/>
  <c r="AE1786" i="3"/>
  <c r="AE1787" i="3"/>
  <c r="AE1788" i="3"/>
  <c r="AE1789" i="3"/>
  <c r="AE1790" i="3"/>
  <c r="AE1791" i="3"/>
  <c r="AE1792" i="3"/>
  <c r="AE1793" i="3"/>
  <c r="AE1794" i="3"/>
  <c r="AE1795" i="3"/>
  <c r="AE1796" i="3"/>
  <c r="AE1797" i="3"/>
  <c r="AE1798" i="3"/>
  <c r="AE1799" i="3"/>
  <c r="AE1800" i="3"/>
  <c r="AE1801" i="3"/>
  <c r="AE1802" i="3"/>
  <c r="AE1803" i="3"/>
  <c r="AE1804" i="3"/>
  <c r="AE1805" i="3"/>
  <c r="AE1806" i="3"/>
  <c r="AE1807" i="3"/>
  <c r="AE1808" i="3"/>
  <c r="AE1809" i="3"/>
  <c r="AE1810" i="3"/>
  <c r="AE1811" i="3"/>
  <c r="AE1812" i="3"/>
  <c r="AE1813" i="3"/>
  <c r="AE1814" i="3"/>
  <c r="AE1815" i="3"/>
  <c r="AE1816" i="3"/>
  <c r="AE1817" i="3"/>
  <c r="AE1818" i="3"/>
  <c r="AE1819" i="3"/>
  <c r="AE1820" i="3"/>
  <c r="AE1821" i="3"/>
  <c r="AE1822" i="3"/>
  <c r="AE1823" i="3"/>
  <c r="AE1824" i="3"/>
  <c r="AE1825" i="3"/>
  <c r="AE1826" i="3"/>
  <c r="AE1827" i="3"/>
  <c r="AE1828" i="3"/>
  <c r="AE1829" i="3"/>
  <c r="AE1830" i="3"/>
  <c r="AE1831" i="3"/>
  <c r="AE1832" i="3"/>
  <c r="AE1833" i="3"/>
  <c r="AE1834" i="3"/>
  <c r="AE1835" i="3"/>
  <c r="AE1836" i="3"/>
  <c r="AE1837" i="3"/>
  <c r="AE1838" i="3"/>
  <c r="AE1839" i="3"/>
  <c r="AE1840" i="3"/>
  <c r="AE1841" i="3"/>
  <c r="AE1842" i="3"/>
  <c r="AE1843" i="3"/>
  <c r="AE1844" i="3"/>
  <c r="AE1845" i="3"/>
  <c r="AE1846" i="3"/>
  <c r="AE1847" i="3"/>
  <c r="AE1848" i="3"/>
  <c r="AE1849" i="3"/>
  <c r="AE1850" i="3"/>
  <c r="AE1851" i="3"/>
  <c r="AE1852" i="3"/>
  <c r="AE1853" i="3"/>
  <c r="AE1854" i="3"/>
  <c r="AE1855" i="3"/>
  <c r="AE1856" i="3"/>
  <c r="AE1857" i="3"/>
  <c r="AE1858" i="3"/>
  <c r="AE1859" i="3"/>
  <c r="AE1860" i="3"/>
  <c r="AE1861" i="3"/>
  <c r="AE1862" i="3"/>
  <c r="AE1863" i="3"/>
  <c r="AE1864" i="3"/>
  <c r="AE1865" i="3"/>
  <c r="AE1866" i="3"/>
  <c r="AE1867" i="3"/>
  <c r="AE1868" i="3"/>
  <c r="AE1869" i="3"/>
  <c r="AE1870" i="3"/>
  <c r="AE1871" i="3"/>
  <c r="AE1872" i="3"/>
  <c r="AE1873" i="3"/>
  <c r="AE1874" i="3"/>
  <c r="AE1875" i="3"/>
  <c r="AE1876" i="3"/>
  <c r="AE1877" i="3"/>
  <c r="AE1878" i="3"/>
  <c r="AE1879" i="3"/>
  <c r="AE1880" i="3"/>
  <c r="AE1881" i="3"/>
  <c r="AE1882" i="3"/>
  <c r="AE1883" i="3"/>
  <c r="AE1884" i="3"/>
  <c r="AE1885" i="3"/>
  <c r="AE1886" i="3"/>
  <c r="AE1887" i="3"/>
  <c r="AE1888" i="3"/>
  <c r="AE1889" i="3"/>
  <c r="AE1890" i="3"/>
  <c r="AE1891" i="3"/>
  <c r="AE1892" i="3"/>
  <c r="AE1893" i="3"/>
  <c r="AE1894" i="3"/>
  <c r="AE1895" i="3"/>
  <c r="AE1896" i="3"/>
  <c r="AE1897" i="3"/>
  <c r="AE1898" i="3"/>
  <c r="AE1899" i="3"/>
  <c r="AE1900" i="3"/>
  <c r="AE1901" i="3"/>
  <c r="AE1902" i="3"/>
  <c r="AE1903" i="3"/>
  <c r="AE1904" i="3"/>
  <c r="AE1905" i="3"/>
  <c r="AE1906" i="3"/>
  <c r="AE1907" i="3"/>
  <c r="AE1908" i="3"/>
  <c r="AE1909" i="3"/>
  <c r="AE1910" i="3"/>
  <c r="AE1911" i="3"/>
  <c r="AE1912" i="3"/>
  <c r="AE1913" i="3"/>
  <c r="AE1914" i="3"/>
  <c r="AE1915" i="3"/>
  <c r="AE1916" i="3"/>
  <c r="AE1917" i="3"/>
  <c r="AE1918" i="3"/>
  <c r="AE1919" i="3"/>
  <c r="AE1920" i="3"/>
  <c r="AE1921" i="3"/>
  <c r="AE1922" i="3"/>
  <c r="AE1923" i="3"/>
  <c r="AE1924" i="3"/>
  <c r="AE1925" i="3"/>
  <c r="AE1926" i="3"/>
  <c r="AE1927" i="3"/>
  <c r="AE1928" i="3"/>
  <c r="AE1929" i="3"/>
  <c r="AE1930" i="3"/>
  <c r="AE1931" i="3"/>
  <c r="AE1932" i="3"/>
  <c r="AE1933" i="3"/>
  <c r="AE1934" i="3"/>
  <c r="AE1935" i="3"/>
  <c r="AE1936" i="3"/>
  <c r="AE1937" i="3"/>
  <c r="AE1938" i="3"/>
  <c r="AE1939" i="3"/>
  <c r="AE1940" i="3"/>
  <c r="AE1941" i="3"/>
  <c r="AE1942" i="3"/>
  <c r="AE1943" i="3"/>
  <c r="AE1944" i="3"/>
  <c r="AE1945" i="3"/>
  <c r="AE1946" i="3"/>
  <c r="AE1947" i="3"/>
  <c r="AE1948" i="3"/>
  <c r="AE1949" i="3"/>
  <c r="AE1950" i="3"/>
  <c r="AE1951" i="3"/>
  <c r="AE1952" i="3"/>
  <c r="AE1953" i="3"/>
  <c r="AE1954" i="3"/>
  <c r="AE1955" i="3"/>
  <c r="AE1956" i="3"/>
  <c r="AE1957" i="3"/>
  <c r="AE1958" i="3"/>
  <c r="AE1959" i="3"/>
  <c r="AE1960" i="3"/>
  <c r="AE1961" i="3"/>
  <c r="AE1962" i="3"/>
  <c r="AE1963" i="3"/>
  <c r="AE1964" i="3"/>
  <c r="AE1965" i="3"/>
  <c r="AE1966" i="3"/>
  <c r="AE1967" i="3"/>
  <c r="AE1968" i="3"/>
  <c r="AE1969" i="3"/>
  <c r="AE1970" i="3"/>
  <c r="AE1971" i="3"/>
  <c r="AE1972" i="3"/>
  <c r="AE1973" i="3"/>
  <c r="AE1974" i="3"/>
  <c r="AE1975" i="3"/>
  <c r="AE1976" i="3"/>
  <c r="AE1977" i="3"/>
  <c r="AE1978" i="3"/>
  <c r="AE1979" i="3"/>
  <c r="AC2" i="3"/>
  <c r="AC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64" i="3"/>
  <c r="AC65" i="3"/>
  <c r="AC66" i="3"/>
  <c r="AC67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AC121" i="3"/>
  <c r="AC122" i="3"/>
  <c r="AC123" i="3"/>
  <c r="AC124" i="3"/>
  <c r="AC125" i="3"/>
  <c r="AC126" i="3"/>
  <c r="AC127" i="3"/>
  <c r="AC128" i="3"/>
  <c r="AC129" i="3"/>
  <c r="AC130" i="3"/>
  <c r="AC131" i="3"/>
  <c r="AC132" i="3"/>
  <c r="AC133" i="3"/>
  <c r="AC134" i="3"/>
  <c r="AC135" i="3"/>
  <c r="AC136" i="3"/>
  <c r="AC137" i="3"/>
  <c r="AC138" i="3"/>
  <c r="AC139" i="3"/>
  <c r="AC140" i="3"/>
  <c r="AC141" i="3"/>
  <c r="AC142" i="3"/>
  <c r="AC143" i="3"/>
  <c r="AC144" i="3"/>
  <c r="AC145" i="3"/>
  <c r="AC146" i="3"/>
  <c r="AC147" i="3"/>
  <c r="AC148" i="3"/>
  <c r="AC149" i="3"/>
  <c r="AC150" i="3"/>
  <c r="AC151" i="3"/>
  <c r="AC152" i="3"/>
  <c r="AC153" i="3"/>
  <c r="AC154" i="3"/>
  <c r="AC155" i="3"/>
  <c r="AC156" i="3"/>
  <c r="AC157" i="3"/>
  <c r="AC158" i="3"/>
  <c r="AC159" i="3"/>
  <c r="AC160" i="3"/>
  <c r="AC161" i="3"/>
  <c r="AC162" i="3"/>
  <c r="AC163" i="3"/>
  <c r="AC164" i="3"/>
  <c r="AC165" i="3"/>
  <c r="AC166" i="3"/>
  <c r="AC167" i="3"/>
  <c r="AC168" i="3"/>
  <c r="AC169" i="3"/>
  <c r="AC170" i="3"/>
  <c r="AC171" i="3"/>
  <c r="AC172" i="3"/>
  <c r="AC173" i="3"/>
  <c r="AC174" i="3"/>
  <c r="AC175" i="3"/>
  <c r="AC176" i="3"/>
  <c r="AC177" i="3"/>
  <c r="AC178" i="3"/>
  <c r="AC179" i="3"/>
  <c r="AC180" i="3"/>
  <c r="AC181" i="3"/>
  <c r="AC182" i="3"/>
  <c r="AC183" i="3"/>
  <c r="AC184" i="3"/>
  <c r="AC185" i="3"/>
  <c r="AC186" i="3"/>
  <c r="AC187" i="3"/>
  <c r="AC188" i="3"/>
  <c r="AC189" i="3"/>
  <c r="AC190" i="3"/>
  <c r="AC191" i="3"/>
  <c r="AC192" i="3"/>
  <c r="AC193" i="3"/>
  <c r="AC194" i="3"/>
  <c r="AC195" i="3"/>
  <c r="AC196" i="3"/>
  <c r="AC197" i="3"/>
  <c r="AC198" i="3"/>
  <c r="AC199" i="3"/>
  <c r="AC200" i="3"/>
  <c r="AC201" i="3"/>
  <c r="AC202" i="3"/>
  <c r="AC203" i="3"/>
  <c r="AC204" i="3"/>
  <c r="AC205" i="3"/>
  <c r="AC206" i="3"/>
  <c r="AC207" i="3"/>
  <c r="AC208" i="3"/>
  <c r="AC209" i="3"/>
  <c r="AC210" i="3"/>
  <c r="AC211" i="3"/>
  <c r="AC212" i="3"/>
  <c r="AC213" i="3"/>
  <c r="AC214" i="3"/>
  <c r="AC215" i="3"/>
  <c r="AC216" i="3"/>
  <c r="AC217" i="3"/>
  <c r="AC218" i="3"/>
  <c r="AC219" i="3"/>
  <c r="AC220" i="3"/>
  <c r="AC221" i="3"/>
  <c r="AC222" i="3"/>
  <c r="AC223" i="3"/>
  <c r="AC224" i="3"/>
  <c r="AC225" i="3"/>
  <c r="AC226" i="3"/>
  <c r="AC227" i="3"/>
  <c r="AC228" i="3"/>
  <c r="AC229" i="3"/>
  <c r="AC230" i="3"/>
  <c r="AC231" i="3"/>
  <c r="AC232" i="3"/>
  <c r="AC233" i="3"/>
  <c r="AC234" i="3"/>
  <c r="AC235" i="3"/>
  <c r="AC236" i="3"/>
  <c r="AC237" i="3"/>
  <c r="AC238" i="3"/>
  <c r="AC239" i="3"/>
  <c r="AC240" i="3"/>
  <c r="AC241" i="3"/>
  <c r="AC242" i="3"/>
  <c r="AC243" i="3"/>
  <c r="AC244" i="3"/>
  <c r="AC245" i="3"/>
  <c r="AC246" i="3"/>
  <c r="AC247" i="3"/>
  <c r="AC248" i="3"/>
  <c r="AC249" i="3"/>
  <c r="AC250" i="3"/>
  <c r="AC251" i="3"/>
  <c r="AC252" i="3"/>
  <c r="AC253" i="3"/>
  <c r="AC254" i="3"/>
  <c r="AC255" i="3"/>
  <c r="AC256" i="3"/>
  <c r="AC257" i="3"/>
  <c r="AC258" i="3"/>
  <c r="AC259" i="3"/>
  <c r="AC260" i="3"/>
  <c r="AC261" i="3"/>
  <c r="AC262" i="3"/>
  <c r="AC263" i="3"/>
  <c r="AC264" i="3"/>
  <c r="AC265" i="3"/>
  <c r="AC266" i="3"/>
  <c r="AC267" i="3"/>
  <c r="AC268" i="3"/>
  <c r="AC269" i="3"/>
  <c r="AC270" i="3"/>
  <c r="AC271" i="3"/>
  <c r="AC272" i="3"/>
  <c r="AC273" i="3"/>
  <c r="AC274" i="3"/>
  <c r="AC275" i="3"/>
  <c r="AC276" i="3"/>
  <c r="AC277" i="3"/>
  <c r="AC278" i="3"/>
  <c r="AC279" i="3"/>
  <c r="AC280" i="3"/>
  <c r="AC281" i="3"/>
  <c r="AC282" i="3"/>
  <c r="AC283" i="3"/>
  <c r="AC284" i="3"/>
  <c r="AC285" i="3"/>
  <c r="AC286" i="3"/>
  <c r="AC287" i="3"/>
  <c r="AC288" i="3"/>
  <c r="AC289" i="3"/>
  <c r="AC290" i="3"/>
  <c r="AC291" i="3"/>
  <c r="AC292" i="3"/>
  <c r="AC293" i="3"/>
  <c r="AC294" i="3"/>
  <c r="AC295" i="3"/>
  <c r="AC296" i="3"/>
  <c r="AC297" i="3"/>
  <c r="AC298" i="3"/>
  <c r="AC299" i="3"/>
  <c r="AC300" i="3"/>
  <c r="AC301" i="3"/>
  <c r="AC302" i="3"/>
  <c r="AC303" i="3"/>
  <c r="AC304" i="3"/>
  <c r="AC305" i="3"/>
  <c r="AC306" i="3"/>
  <c r="AC307" i="3"/>
  <c r="AC308" i="3"/>
  <c r="AC309" i="3"/>
  <c r="AC310" i="3"/>
  <c r="AC311" i="3"/>
  <c r="AC312" i="3"/>
  <c r="AC313" i="3"/>
  <c r="AC314" i="3"/>
  <c r="AC315" i="3"/>
  <c r="AC316" i="3"/>
  <c r="AC317" i="3"/>
  <c r="AC318" i="3"/>
  <c r="AC319" i="3"/>
  <c r="AC320" i="3"/>
  <c r="AC321" i="3"/>
  <c r="AC322" i="3"/>
  <c r="AC323" i="3"/>
  <c r="AC324" i="3"/>
  <c r="AC325" i="3"/>
  <c r="AC326" i="3"/>
  <c r="AC327" i="3"/>
  <c r="AC328" i="3"/>
  <c r="AC329" i="3"/>
  <c r="AC330" i="3"/>
  <c r="AC331" i="3"/>
  <c r="AC332" i="3"/>
  <c r="AC333" i="3"/>
  <c r="AC334" i="3"/>
  <c r="AC335" i="3"/>
  <c r="AC336" i="3"/>
  <c r="AC337" i="3"/>
  <c r="AC338" i="3"/>
  <c r="AC339" i="3"/>
  <c r="AC340" i="3"/>
  <c r="AC341" i="3"/>
  <c r="AC342" i="3"/>
  <c r="AC343" i="3"/>
  <c r="AC344" i="3"/>
  <c r="AC345" i="3"/>
  <c r="AC346" i="3"/>
  <c r="AC347" i="3"/>
  <c r="AC348" i="3"/>
  <c r="AC349" i="3"/>
  <c r="AC350" i="3"/>
  <c r="AC351" i="3"/>
  <c r="AC352" i="3"/>
  <c r="AC353" i="3"/>
  <c r="AC354" i="3"/>
  <c r="AC355" i="3"/>
  <c r="AC356" i="3"/>
  <c r="AC357" i="3"/>
  <c r="AC358" i="3"/>
  <c r="AC359" i="3"/>
  <c r="AC360" i="3"/>
  <c r="AC361" i="3"/>
  <c r="AC362" i="3"/>
  <c r="AC363" i="3"/>
  <c r="AC364" i="3"/>
  <c r="AC365" i="3"/>
  <c r="AC366" i="3"/>
  <c r="AC367" i="3"/>
  <c r="AC368" i="3"/>
  <c r="AC369" i="3"/>
  <c r="AC370" i="3"/>
  <c r="AC371" i="3"/>
  <c r="AC372" i="3"/>
  <c r="AC373" i="3"/>
  <c r="AC374" i="3"/>
  <c r="AC375" i="3"/>
  <c r="AC376" i="3"/>
  <c r="AC377" i="3"/>
  <c r="AC378" i="3"/>
  <c r="AC379" i="3"/>
  <c r="AC380" i="3"/>
  <c r="AC381" i="3"/>
  <c r="AC382" i="3"/>
  <c r="AC383" i="3"/>
  <c r="AC384" i="3"/>
  <c r="AC385" i="3"/>
  <c r="AC386" i="3"/>
  <c r="AC387" i="3"/>
  <c r="AC388" i="3"/>
  <c r="AC389" i="3"/>
  <c r="AC390" i="3"/>
  <c r="AC391" i="3"/>
  <c r="AC392" i="3"/>
  <c r="AC393" i="3"/>
  <c r="AC394" i="3"/>
  <c r="AC395" i="3"/>
  <c r="AC396" i="3"/>
  <c r="AC397" i="3"/>
  <c r="AC398" i="3"/>
  <c r="AC399" i="3"/>
  <c r="AC400" i="3"/>
  <c r="AC401" i="3"/>
  <c r="AC402" i="3"/>
  <c r="AC403" i="3"/>
  <c r="AC404" i="3"/>
  <c r="AC405" i="3"/>
  <c r="AC406" i="3"/>
  <c r="AC407" i="3"/>
  <c r="AC408" i="3"/>
  <c r="AC409" i="3"/>
  <c r="AC410" i="3"/>
  <c r="AC411" i="3"/>
  <c r="AC412" i="3"/>
  <c r="AC413" i="3"/>
  <c r="AC414" i="3"/>
  <c r="AC415" i="3"/>
  <c r="AC416" i="3"/>
  <c r="AC417" i="3"/>
  <c r="AC418" i="3"/>
  <c r="AC419" i="3"/>
  <c r="AC420" i="3"/>
  <c r="AC421" i="3"/>
  <c r="AC422" i="3"/>
  <c r="AC423" i="3"/>
  <c r="AC424" i="3"/>
  <c r="AC425" i="3"/>
  <c r="AC426" i="3"/>
  <c r="AC427" i="3"/>
  <c r="AC428" i="3"/>
  <c r="AC429" i="3"/>
  <c r="AC430" i="3"/>
  <c r="AC431" i="3"/>
  <c r="AC432" i="3"/>
  <c r="AC433" i="3"/>
  <c r="AC434" i="3"/>
  <c r="AC435" i="3"/>
  <c r="AC436" i="3"/>
  <c r="AC437" i="3"/>
  <c r="AC438" i="3"/>
  <c r="AC439" i="3"/>
  <c r="AC440" i="3"/>
  <c r="AC441" i="3"/>
  <c r="AC442" i="3"/>
  <c r="AC443" i="3"/>
  <c r="AC444" i="3"/>
  <c r="AC445" i="3"/>
  <c r="AC446" i="3"/>
  <c r="AC447" i="3"/>
  <c r="AC448" i="3"/>
  <c r="AC449" i="3"/>
  <c r="AC450" i="3"/>
  <c r="AC451" i="3"/>
  <c r="AC452" i="3"/>
  <c r="AC453" i="3"/>
  <c r="AC454" i="3"/>
  <c r="AC455" i="3"/>
  <c r="AC456" i="3"/>
  <c r="AC457" i="3"/>
  <c r="AC458" i="3"/>
  <c r="AC459" i="3"/>
  <c r="AC460" i="3"/>
  <c r="AC461" i="3"/>
  <c r="AC462" i="3"/>
  <c r="AC463" i="3"/>
  <c r="AC464" i="3"/>
  <c r="AC465" i="3"/>
  <c r="AC466" i="3"/>
  <c r="AC467" i="3"/>
  <c r="AC468" i="3"/>
  <c r="AC469" i="3"/>
  <c r="AC470" i="3"/>
  <c r="AC471" i="3"/>
  <c r="AC472" i="3"/>
  <c r="AC473" i="3"/>
  <c r="AC474" i="3"/>
  <c r="AC475" i="3"/>
  <c r="AC476" i="3"/>
  <c r="AC477" i="3"/>
  <c r="AC478" i="3"/>
  <c r="AC479" i="3"/>
  <c r="AC480" i="3"/>
  <c r="AC481" i="3"/>
  <c r="AC482" i="3"/>
  <c r="AC483" i="3"/>
  <c r="AC484" i="3"/>
  <c r="AC485" i="3"/>
  <c r="AC486" i="3"/>
  <c r="AC487" i="3"/>
  <c r="AC488" i="3"/>
  <c r="AC489" i="3"/>
  <c r="AC490" i="3"/>
  <c r="AC491" i="3"/>
  <c r="AC492" i="3"/>
  <c r="AC493" i="3"/>
  <c r="AC494" i="3"/>
  <c r="AC495" i="3"/>
  <c r="AC496" i="3"/>
  <c r="AC497" i="3"/>
  <c r="AC498" i="3"/>
  <c r="AC499" i="3"/>
  <c r="AC500" i="3"/>
  <c r="AC501" i="3"/>
  <c r="AC502" i="3"/>
  <c r="AC503" i="3"/>
  <c r="AC504" i="3"/>
  <c r="AC505" i="3"/>
  <c r="AC506" i="3"/>
  <c r="AC507" i="3"/>
  <c r="AC508" i="3"/>
  <c r="AC509" i="3"/>
  <c r="AC510" i="3"/>
  <c r="AC511" i="3"/>
  <c r="AC512" i="3"/>
  <c r="AC513" i="3"/>
  <c r="AC514" i="3"/>
  <c r="AC515" i="3"/>
  <c r="AC516" i="3"/>
  <c r="AC517" i="3"/>
  <c r="AC518" i="3"/>
  <c r="AC519" i="3"/>
  <c r="AC520" i="3"/>
  <c r="AC521" i="3"/>
  <c r="AC522" i="3"/>
  <c r="AC523" i="3"/>
  <c r="AC524" i="3"/>
  <c r="AC525" i="3"/>
  <c r="AC526" i="3"/>
  <c r="AC527" i="3"/>
  <c r="AC528" i="3"/>
  <c r="AC529" i="3"/>
  <c r="AC530" i="3"/>
  <c r="AC531" i="3"/>
  <c r="AC532" i="3"/>
  <c r="AC533" i="3"/>
  <c r="AC534" i="3"/>
  <c r="AC535" i="3"/>
  <c r="AC536" i="3"/>
  <c r="AC537" i="3"/>
  <c r="AC538" i="3"/>
  <c r="AC539" i="3"/>
  <c r="AC540" i="3"/>
  <c r="AC541" i="3"/>
  <c r="AC542" i="3"/>
  <c r="AC543" i="3"/>
  <c r="AC544" i="3"/>
  <c r="AC545" i="3"/>
  <c r="AC546" i="3"/>
  <c r="AC547" i="3"/>
  <c r="AC548" i="3"/>
  <c r="AC549" i="3"/>
  <c r="AC550" i="3"/>
  <c r="AC551" i="3"/>
  <c r="AC552" i="3"/>
  <c r="AC553" i="3"/>
  <c r="AC554" i="3"/>
  <c r="AC555" i="3"/>
  <c r="AC556" i="3"/>
  <c r="AC557" i="3"/>
  <c r="AC558" i="3"/>
  <c r="AC559" i="3"/>
  <c r="AC560" i="3"/>
  <c r="AC561" i="3"/>
  <c r="AC562" i="3"/>
  <c r="AC563" i="3"/>
  <c r="AC564" i="3"/>
  <c r="AC565" i="3"/>
  <c r="AC566" i="3"/>
  <c r="AC567" i="3"/>
  <c r="AC568" i="3"/>
  <c r="AC569" i="3"/>
  <c r="AC570" i="3"/>
  <c r="AC571" i="3"/>
  <c r="AC572" i="3"/>
  <c r="AC573" i="3"/>
  <c r="AC574" i="3"/>
  <c r="AC575" i="3"/>
  <c r="AC576" i="3"/>
  <c r="AC577" i="3"/>
  <c r="AC578" i="3"/>
  <c r="AC579" i="3"/>
  <c r="AC580" i="3"/>
  <c r="AC581" i="3"/>
  <c r="AC582" i="3"/>
  <c r="AC583" i="3"/>
  <c r="AC584" i="3"/>
  <c r="AC585" i="3"/>
  <c r="AC586" i="3"/>
  <c r="AC587" i="3"/>
  <c r="AC588" i="3"/>
  <c r="AC589" i="3"/>
  <c r="AC590" i="3"/>
  <c r="AC591" i="3"/>
  <c r="AC592" i="3"/>
  <c r="AC593" i="3"/>
  <c r="AC594" i="3"/>
  <c r="AC595" i="3"/>
  <c r="AC596" i="3"/>
  <c r="AC597" i="3"/>
  <c r="AC598" i="3"/>
  <c r="AC599" i="3"/>
  <c r="AC600" i="3"/>
  <c r="AC601" i="3"/>
  <c r="AC602" i="3"/>
  <c r="AC603" i="3"/>
  <c r="AC604" i="3"/>
  <c r="AC605" i="3"/>
  <c r="AC606" i="3"/>
  <c r="AC607" i="3"/>
  <c r="AC608" i="3"/>
  <c r="AC609" i="3"/>
  <c r="AC610" i="3"/>
  <c r="AC611" i="3"/>
  <c r="AC612" i="3"/>
  <c r="AC613" i="3"/>
  <c r="AC614" i="3"/>
  <c r="AC615" i="3"/>
  <c r="AC616" i="3"/>
  <c r="AC617" i="3"/>
  <c r="AC618" i="3"/>
  <c r="AC619" i="3"/>
  <c r="AC620" i="3"/>
  <c r="AC621" i="3"/>
  <c r="AC622" i="3"/>
  <c r="AC623" i="3"/>
  <c r="AC624" i="3"/>
  <c r="AC625" i="3"/>
  <c r="AC626" i="3"/>
  <c r="AC627" i="3"/>
  <c r="AC628" i="3"/>
  <c r="AC629" i="3"/>
  <c r="AC630" i="3"/>
  <c r="AC631" i="3"/>
  <c r="AC632" i="3"/>
  <c r="AC633" i="3"/>
  <c r="AC634" i="3"/>
  <c r="AC635" i="3"/>
  <c r="AC636" i="3"/>
  <c r="AC637" i="3"/>
  <c r="AC638" i="3"/>
  <c r="AC639" i="3"/>
  <c r="AC640" i="3"/>
  <c r="AC641" i="3"/>
  <c r="AC642" i="3"/>
  <c r="AC643" i="3"/>
  <c r="AC644" i="3"/>
  <c r="AC645" i="3"/>
  <c r="AC646" i="3"/>
  <c r="AC647" i="3"/>
  <c r="AC648" i="3"/>
  <c r="AC649" i="3"/>
  <c r="AC650" i="3"/>
  <c r="AC651" i="3"/>
  <c r="AC652" i="3"/>
  <c r="AC653" i="3"/>
  <c r="AC654" i="3"/>
  <c r="AC655" i="3"/>
  <c r="AC656" i="3"/>
  <c r="AC657" i="3"/>
  <c r="AC658" i="3"/>
  <c r="AC659" i="3"/>
  <c r="AC660" i="3"/>
  <c r="AC661" i="3"/>
  <c r="AC662" i="3"/>
  <c r="AC663" i="3"/>
  <c r="AC664" i="3"/>
  <c r="AC665" i="3"/>
  <c r="AC666" i="3"/>
  <c r="AC667" i="3"/>
  <c r="AC668" i="3"/>
  <c r="AC669" i="3"/>
  <c r="AC670" i="3"/>
  <c r="AC671" i="3"/>
  <c r="AC672" i="3"/>
  <c r="AC673" i="3"/>
  <c r="AC674" i="3"/>
  <c r="AC675" i="3"/>
  <c r="AC676" i="3"/>
  <c r="AC677" i="3"/>
  <c r="AC678" i="3"/>
  <c r="AC679" i="3"/>
  <c r="AC680" i="3"/>
  <c r="AC681" i="3"/>
  <c r="AC682" i="3"/>
  <c r="AC683" i="3"/>
  <c r="AC684" i="3"/>
  <c r="AC685" i="3"/>
  <c r="AC686" i="3"/>
  <c r="AC687" i="3"/>
  <c r="AC688" i="3"/>
  <c r="AC689" i="3"/>
  <c r="AC690" i="3"/>
  <c r="AC691" i="3"/>
  <c r="AC692" i="3"/>
  <c r="AC693" i="3"/>
  <c r="AC694" i="3"/>
  <c r="AC695" i="3"/>
  <c r="AC696" i="3"/>
  <c r="AC697" i="3"/>
  <c r="AC698" i="3"/>
  <c r="AC699" i="3"/>
  <c r="AC700" i="3"/>
  <c r="AC701" i="3"/>
  <c r="AC702" i="3"/>
  <c r="AC703" i="3"/>
  <c r="AC704" i="3"/>
  <c r="AC705" i="3"/>
  <c r="AC706" i="3"/>
  <c r="AC707" i="3"/>
  <c r="AC708" i="3"/>
  <c r="AC709" i="3"/>
  <c r="AC710" i="3"/>
  <c r="AC711" i="3"/>
  <c r="AC712" i="3"/>
  <c r="AC713" i="3"/>
  <c r="AC714" i="3"/>
  <c r="AC715" i="3"/>
  <c r="AC716" i="3"/>
  <c r="AC717" i="3"/>
  <c r="AC718" i="3"/>
  <c r="AC719" i="3"/>
  <c r="AC720" i="3"/>
  <c r="AC721" i="3"/>
  <c r="AC722" i="3"/>
  <c r="AC723" i="3"/>
  <c r="AC724" i="3"/>
  <c r="AC725" i="3"/>
  <c r="AC726" i="3"/>
  <c r="AC727" i="3"/>
  <c r="AC728" i="3"/>
  <c r="AC729" i="3"/>
  <c r="AC730" i="3"/>
  <c r="AC731" i="3"/>
  <c r="AC732" i="3"/>
  <c r="AC733" i="3"/>
  <c r="AC734" i="3"/>
  <c r="AC735" i="3"/>
  <c r="AC736" i="3"/>
  <c r="AC737" i="3"/>
  <c r="AC738" i="3"/>
  <c r="AC739" i="3"/>
  <c r="AC740" i="3"/>
  <c r="AC741" i="3"/>
  <c r="AC742" i="3"/>
  <c r="AC743" i="3"/>
  <c r="AC744" i="3"/>
  <c r="AC745" i="3"/>
  <c r="AC746" i="3"/>
  <c r="AC747" i="3"/>
  <c r="AC748" i="3"/>
  <c r="AC749" i="3"/>
  <c r="AC750" i="3"/>
  <c r="AC751" i="3"/>
  <c r="AC752" i="3"/>
  <c r="AC753" i="3"/>
  <c r="AC754" i="3"/>
  <c r="AC755" i="3"/>
  <c r="AC756" i="3"/>
  <c r="AC757" i="3"/>
  <c r="AC758" i="3"/>
  <c r="AC759" i="3"/>
  <c r="AC760" i="3"/>
  <c r="AC761" i="3"/>
  <c r="AC762" i="3"/>
  <c r="AC763" i="3"/>
  <c r="AC764" i="3"/>
  <c r="AC765" i="3"/>
  <c r="AC766" i="3"/>
  <c r="AC767" i="3"/>
  <c r="AC768" i="3"/>
  <c r="AC769" i="3"/>
  <c r="AC770" i="3"/>
  <c r="AC771" i="3"/>
  <c r="AC772" i="3"/>
  <c r="AC773" i="3"/>
  <c r="AC774" i="3"/>
  <c r="AC775" i="3"/>
  <c r="AC776" i="3"/>
  <c r="AC777" i="3"/>
  <c r="AC778" i="3"/>
  <c r="AC779" i="3"/>
  <c r="AC780" i="3"/>
  <c r="AC781" i="3"/>
  <c r="AC782" i="3"/>
  <c r="AC783" i="3"/>
  <c r="AC784" i="3"/>
  <c r="AC785" i="3"/>
  <c r="AC786" i="3"/>
  <c r="AC787" i="3"/>
  <c r="AC788" i="3"/>
  <c r="AC789" i="3"/>
  <c r="AC790" i="3"/>
  <c r="AC791" i="3"/>
  <c r="AC792" i="3"/>
  <c r="AC793" i="3"/>
  <c r="AC794" i="3"/>
  <c r="AC795" i="3"/>
  <c r="AC796" i="3"/>
  <c r="AC797" i="3"/>
  <c r="AC798" i="3"/>
  <c r="AC799" i="3"/>
  <c r="AC800" i="3"/>
  <c r="AC801" i="3"/>
  <c r="AC802" i="3"/>
  <c r="AC803" i="3"/>
  <c r="AC804" i="3"/>
  <c r="AC805" i="3"/>
  <c r="AC806" i="3"/>
  <c r="AC807" i="3"/>
  <c r="AC808" i="3"/>
  <c r="AC809" i="3"/>
  <c r="AC810" i="3"/>
  <c r="AC811" i="3"/>
  <c r="AC812" i="3"/>
  <c r="AC813" i="3"/>
  <c r="AC814" i="3"/>
  <c r="AC815" i="3"/>
  <c r="AC816" i="3"/>
  <c r="AC817" i="3"/>
  <c r="AC818" i="3"/>
  <c r="AC819" i="3"/>
  <c r="AC820" i="3"/>
  <c r="AC821" i="3"/>
  <c r="AC822" i="3"/>
  <c r="AC823" i="3"/>
  <c r="AC824" i="3"/>
  <c r="AC825" i="3"/>
  <c r="AC826" i="3"/>
  <c r="AC827" i="3"/>
  <c r="AC828" i="3"/>
  <c r="AC829" i="3"/>
  <c r="AC830" i="3"/>
  <c r="AC831" i="3"/>
  <c r="AC832" i="3"/>
  <c r="AC833" i="3"/>
  <c r="AC834" i="3"/>
  <c r="AC835" i="3"/>
  <c r="AC836" i="3"/>
  <c r="AC837" i="3"/>
  <c r="AC838" i="3"/>
  <c r="AC839" i="3"/>
  <c r="AC840" i="3"/>
  <c r="AC841" i="3"/>
  <c r="AC842" i="3"/>
  <c r="AC843" i="3"/>
  <c r="AC844" i="3"/>
  <c r="AC845" i="3"/>
  <c r="AC846" i="3"/>
  <c r="AC847" i="3"/>
  <c r="AC848" i="3"/>
  <c r="AC849" i="3"/>
  <c r="AC850" i="3"/>
  <c r="AC851" i="3"/>
  <c r="AC852" i="3"/>
  <c r="AC853" i="3"/>
  <c r="AC854" i="3"/>
  <c r="AC855" i="3"/>
  <c r="AC856" i="3"/>
  <c r="AC857" i="3"/>
  <c r="AC858" i="3"/>
  <c r="AC859" i="3"/>
  <c r="AC860" i="3"/>
  <c r="AC861" i="3"/>
  <c r="AC862" i="3"/>
  <c r="AC863" i="3"/>
  <c r="AC864" i="3"/>
  <c r="AC865" i="3"/>
  <c r="AC866" i="3"/>
  <c r="AC867" i="3"/>
  <c r="AC868" i="3"/>
  <c r="AC869" i="3"/>
  <c r="AC870" i="3"/>
  <c r="AC871" i="3"/>
  <c r="AC872" i="3"/>
  <c r="AC873" i="3"/>
  <c r="AC874" i="3"/>
  <c r="AC875" i="3"/>
  <c r="AC876" i="3"/>
  <c r="AC877" i="3"/>
  <c r="AC878" i="3"/>
  <c r="AC879" i="3"/>
  <c r="AC880" i="3"/>
  <c r="AC881" i="3"/>
  <c r="AC882" i="3"/>
  <c r="AC883" i="3"/>
  <c r="AC884" i="3"/>
  <c r="AC885" i="3"/>
  <c r="AC886" i="3"/>
  <c r="AC887" i="3"/>
  <c r="AC888" i="3"/>
  <c r="AC889" i="3"/>
  <c r="AC890" i="3"/>
  <c r="AC891" i="3"/>
  <c r="AC892" i="3"/>
  <c r="AC893" i="3"/>
  <c r="AC894" i="3"/>
  <c r="AC895" i="3"/>
  <c r="AC896" i="3"/>
  <c r="AC897" i="3"/>
  <c r="AC898" i="3"/>
  <c r="AC899" i="3"/>
  <c r="AC900" i="3"/>
  <c r="AC901" i="3"/>
  <c r="AC902" i="3"/>
  <c r="AC903" i="3"/>
  <c r="AC904" i="3"/>
  <c r="AC905" i="3"/>
  <c r="AC906" i="3"/>
  <c r="AC907" i="3"/>
  <c r="AC908" i="3"/>
  <c r="AC909" i="3"/>
  <c r="AC910" i="3"/>
  <c r="AC911" i="3"/>
  <c r="AC912" i="3"/>
  <c r="AC913" i="3"/>
  <c r="AC914" i="3"/>
  <c r="AC915" i="3"/>
  <c r="AC916" i="3"/>
  <c r="AC917" i="3"/>
  <c r="AC918" i="3"/>
  <c r="AC919" i="3"/>
  <c r="AC920" i="3"/>
  <c r="AC921" i="3"/>
  <c r="AC922" i="3"/>
  <c r="AC923" i="3"/>
  <c r="AC924" i="3"/>
  <c r="AC925" i="3"/>
  <c r="AC926" i="3"/>
  <c r="AC927" i="3"/>
  <c r="AC928" i="3"/>
  <c r="AC929" i="3"/>
  <c r="AC930" i="3"/>
  <c r="AC931" i="3"/>
  <c r="AC932" i="3"/>
  <c r="AC933" i="3"/>
  <c r="AC934" i="3"/>
  <c r="AC935" i="3"/>
  <c r="AC936" i="3"/>
  <c r="AC937" i="3"/>
  <c r="AC938" i="3"/>
  <c r="AC939" i="3"/>
  <c r="AC940" i="3"/>
  <c r="AC941" i="3"/>
  <c r="AC942" i="3"/>
  <c r="AC943" i="3"/>
  <c r="AC944" i="3"/>
  <c r="AC945" i="3"/>
  <c r="AC946" i="3"/>
  <c r="AC947" i="3"/>
  <c r="AC948" i="3"/>
  <c r="AC949" i="3"/>
  <c r="AC950" i="3"/>
  <c r="AC951" i="3"/>
  <c r="AC952" i="3"/>
  <c r="AC953" i="3"/>
  <c r="AC954" i="3"/>
  <c r="AC955" i="3"/>
  <c r="AC956" i="3"/>
  <c r="AC957" i="3"/>
  <c r="AC958" i="3"/>
  <c r="AC959" i="3"/>
  <c r="AC960" i="3"/>
  <c r="AC961" i="3"/>
  <c r="AC962" i="3"/>
  <c r="AC963" i="3"/>
  <c r="AC964" i="3"/>
  <c r="AC965" i="3"/>
  <c r="AC966" i="3"/>
  <c r="AC967" i="3"/>
  <c r="AC968" i="3"/>
  <c r="AC969" i="3"/>
  <c r="AC970" i="3"/>
  <c r="AC971" i="3"/>
  <c r="AC972" i="3"/>
  <c r="AC973" i="3"/>
  <c r="AC974" i="3"/>
  <c r="AC975" i="3"/>
  <c r="AC976" i="3"/>
  <c r="AC977" i="3"/>
  <c r="AC978" i="3"/>
  <c r="AC979" i="3"/>
  <c r="AC980" i="3"/>
  <c r="AC981" i="3"/>
  <c r="AC982" i="3"/>
  <c r="AC983" i="3"/>
  <c r="AC984" i="3"/>
  <c r="AC985" i="3"/>
  <c r="AC986" i="3"/>
  <c r="AC987" i="3"/>
  <c r="AC988" i="3"/>
  <c r="AC989" i="3"/>
  <c r="AC990" i="3"/>
  <c r="AC991" i="3"/>
  <c r="AC992" i="3"/>
  <c r="AC993" i="3"/>
  <c r="AC994" i="3"/>
  <c r="AC995" i="3"/>
  <c r="AC996" i="3"/>
  <c r="AC997" i="3"/>
  <c r="AC998" i="3"/>
  <c r="AC999" i="3"/>
  <c r="AC1000" i="3"/>
  <c r="AC1001" i="3"/>
  <c r="AC1002" i="3"/>
  <c r="AC1003" i="3"/>
  <c r="AC1004" i="3"/>
  <c r="AC1005" i="3"/>
  <c r="AC1006" i="3"/>
  <c r="AC1007" i="3"/>
  <c r="AC1008" i="3"/>
  <c r="AC1009" i="3"/>
  <c r="AC1010" i="3"/>
  <c r="AC1011" i="3"/>
  <c r="AC1012" i="3"/>
  <c r="AC1013" i="3"/>
  <c r="AC1014" i="3"/>
  <c r="AC1015" i="3"/>
  <c r="AC1016" i="3"/>
  <c r="AC1017" i="3"/>
  <c r="AC1018" i="3"/>
  <c r="AC1019" i="3"/>
  <c r="AC1020" i="3"/>
  <c r="AC1021" i="3"/>
  <c r="AC1022" i="3"/>
  <c r="AC1023" i="3"/>
  <c r="AC1024" i="3"/>
  <c r="AC1025" i="3"/>
  <c r="AC1026" i="3"/>
  <c r="AC1027" i="3"/>
  <c r="AC1028" i="3"/>
  <c r="AC1029" i="3"/>
  <c r="AC1030" i="3"/>
  <c r="AC1031" i="3"/>
  <c r="AC1032" i="3"/>
  <c r="AC1033" i="3"/>
  <c r="AC1034" i="3"/>
  <c r="AC1035" i="3"/>
  <c r="AC1036" i="3"/>
  <c r="AC1037" i="3"/>
  <c r="AC1038" i="3"/>
  <c r="AC1039" i="3"/>
  <c r="AC1040" i="3"/>
  <c r="AC1041" i="3"/>
  <c r="AC1042" i="3"/>
  <c r="AC1043" i="3"/>
  <c r="AC1044" i="3"/>
  <c r="AC1045" i="3"/>
  <c r="AC1046" i="3"/>
  <c r="AC1047" i="3"/>
  <c r="AC1048" i="3"/>
  <c r="AC1049" i="3"/>
  <c r="AC1050" i="3"/>
  <c r="AC1051" i="3"/>
  <c r="AC1052" i="3"/>
  <c r="AC1053" i="3"/>
  <c r="AC1054" i="3"/>
  <c r="AC1055" i="3"/>
  <c r="AC1056" i="3"/>
  <c r="AC1057" i="3"/>
  <c r="AC1058" i="3"/>
  <c r="AC1059" i="3"/>
  <c r="AC1060" i="3"/>
  <c r="AC1061" i="3"/>
  <c r="AC1062" i="3"/>
  <c r="AC1063" i="3"/>
  <c r="AC1064" i="3"/>
  <c r="AC1065" i="3"/>
  <c r="AC1066" i="3"/>
  <c r="AC1067" i="3"/>
  <c r="AC1068" i="3"/>
  <c r="AC1069" i="3"/>
  <c r="AC1070" i="3"/>
  <c r="AC1071" i="3"/>
  <c r="AC1072" i="3"/>
  <c r="AC1073" i="3"/>
  <c r="AC1074" i="3"/>
  <c r="AC1075" i="3"/>
  <c r="AC1076" i="3"/>
  <c r="AC1077" i="3"/>
  <c r="AC1078" i="3"/>
  <c r="AC1079" i="3"/>
  <c r="AC1080" i="3"/>
  <c r="AC1081" i="3"/>
  <c r="AC1082" i="3"/>
  <c r="AC1083" i="3"/>
  <c r="AC1084" i="3"/>
  <c r="AC1085" i="3"/>
  <c r="AC1086" i="3"/>
  <c r="AC1087" i="3"/>
  <c r="AC1088" i="3"/>
  <c r="AC1089" i="3"/>
  <c r="AC1090" i="3"/>
  <c r="AC1091" i="3"/>
  <c r="AC1092" i="3"/>
  <c r="AC1093" i="3"/>
  <c r="AC1094" i="3"/>
  <c r="AC1095" i="3"/>
  <c r="AC1096" i="3"/>
  <c r="AC1097" i="3"/>
  <c r="AC1098" i="3"/>
  <c r="AC1099" i="3"/>
  <c r="AC1100" i="3"/>
  <c r="AC1101" i="3"/>
  <c r="AC1102" i="3"/>
  <c r="AC1103" i="3"/>
  <c r="AC1104" i="3"/>
  <c r="AC1105" i="3"/>
  <c r="AC1106" i="3"/>
  <c r="AC1107" i="3"/>
  <c r="AC1108" i="3"/>
  <c r="AC1109" i="3"/>
  <c r="AC1110" i="3"/>
  <c r="AC1111" i="3"/>
  <c r="AC1112" i="3"/>
  <c r="AC1113" i="3"/>
  <c r="AC1114" i="3"/>
  <c r="AC1115" i="3"/>
  <c r="AC1116" i="3"/>
  <c r="AC1117" i="3"/>
  <c r="AC1118" i="3"/>
  <c r="AC1119" i="3"/>
  <c r="AC1120" i="3"/>
  <c r="AC1121" i="3"/>
  <c r="AC1122" i="3"/>
  <c r="AC1123" i="3"/>
  <c r="AC1124" i="3"/>
  <c r="AC1125" i="3"/>
  <c r="AC1126" i="3"/>
  <c r="AC1127" i="3"/>
  <c r="AC1128" i="3"/>
  <c r="AC1129" i="3"/>
  <c r="AC1130" i="3"/>
  <c r="AC1131" i="3"/>
  <c r="AC1132" i="3"/>
  <c r="AC1133" i="3"/>
  <c r="AC1134" i="3"/>
  <c r="AC1135" i="3"/>
  <c r="AC1136" i="3"/>
  <c r="AC1137" i="3"/>
  <c r="AC1138" i="3"/>
  <c r="AC1139" i="3"/>
  <c r="AC1140" i="3"/>
  <c r="AC1141" i="3"/>
  <c r="AC1142" i="3"/>
  <c r="AC1143" i="3"/>
  <c r="AC1144" i="3"/>
  <c r="AC1145" i="3"/>
  <c r="AC1146" i="3"/>
  <c r="AC1147" i="3"/>
  <c r="AC1148" i="3"/>
  <c r="AC1149" i="3"/>
  <c r="AC1150" i="3"/>
  <c r="AC1151" i="3"/>
  <c r="AC1152" i="3"/>
  <c r="AC1153" i="3"/>
  <c r="AC1154" i="3"/>
  <c r="AC1155" i="3"/>
  <c r="AC1156" i="3"/>
  <c r="AC1157" i="3"/>
  <c r="AC1158" i="3"/>
  <c r="AC1159" i="3"/>
  <c r="AC1160" i="3"/>
  <c r="AC1161" i="3"/>
  <c r="AC1162" i="3"/>
  <c r="AC1163" i="3"/>
  <c r="AC1164" i="3"/>
  <c r="AC1165" i="3"/>
  <c r="AC1166" i="3"/>
  <c r="AC1167" i="3"/>
  <c r="AC1168" i="3"/>
  <c r="AC1169" i="3"/>
  <c r="AC1170" i="3"/>
  <c r="AC1171" i="3"/>
  <c r="AC1172" i="3"/>
  <c r="AC1173" i="3"/>
  <c r="AC1174" i="3"/>
  <c r="AC1175" i="3"/>
  <c r="AC1176" i="3"/>
  <c r="AC1177" i="3"/>
  <c r="AC1178" i="3"/>
  <c r="AC1179" i="3"/>
  <c r="AC1180" i="3"/>
  <c r="AC1181" i="3"/>
  <c r="AC1182" i="3"/>
  <c r="AC1183" i="3"/>
  <c r="AC1184" i="3"/>
  <c r="AC1185" i="3"/>
  <c r="AC1186" i="3"/>
  <c r="AC1187" i="3"/>
  <c r="AC1188" i="3"/>
  <c r="AC1189" i="3"/>
  <c r="AC1190" i="3"/>
  <c r="AC1191" i="3"/>
  <c r="AC1192" i="3"/>
  <c r="AC1193" i="3"/>
  <c r="AC1194" i="3"/>
  <c r="AC1195" i="3"/>
  <c r="AC1196" i="3"/>
  <c r="AC1197" i="3"/>
  <c r="AC1198" i="3"/>
  <c r="AC1199" i="3"/>
  <c r="AC1200" i="3"/>
  <c r="AC1201" i="3"/>
  <c r="AC1202" i="3"/>
  <c r="AC1203" i="3"/>
  <c r="AC1204" i="3"/>
  <c r="AC1205" i="3"/>
  <c r="AC1206" i="3"/>
  <c r="AC1207" i="3"/>
  <c r="AC1208" i="3"/>
  <c r="AC1209" i="3"/>
  <c r="AC1210" i="3"/>
  <c r="AC1211" i="3"/>
  <c r="AC1212" i="3"/>
  <c r="AC1213" i="3"/>
  <c r="AC1214" i="3"/>
  <c r="AC1215" i="3"/>
  <c r="AC1216" i="3"/>
  <c r="AC1217" i="3"/>
  <c r="AC1218" i="3"/>
  <c r="AC1219" i="3"/>
  <c r="AC1220" i="3"/>
  <c r="AC1221" i="3"/>
  <c r="AC1222" i="3"/>
  <c r="AC1223" i="3"/>
  <c r="AC1224" i="3"/>
  <c r="AC1225" i="3"/>
  <c r="AC1226" i="3"/>
  <c r="AC1227" i="3"/>
  <c r="AC1228" i="3"/>
  <c r="AC1229" i="3"/>
  <c r="AC1230" i="3"/>
  <c r="AC1231" i="3"/>
  <c r="AC1232" i="3"/>
  <c r="AC1233" i="3"/>
  <c r="AC1234" i="3"/>
  <c r="AC1235" i="3"/>
  <c r="AC1236" i="3"/>
  <c r="AC1237" i="3"/>
  <c r="AC1238" i="3"/>
  <c r="AC1239" i="3"/>
  <c r="AC1240" i="3"/>
  <c r="AC1241" i="3"/>
  <c r="AC1242" i="3"/>
  <c r="AC1243" i="3"/>
  <c r="AC1244" i="3"/>
  <c r="AC1245" i="3"/>
  <c r="AC1246" i="3"/>
  <c r="AC1247" i="3"/>
  <c r="AC1248" i="3"/>
  <c r="AC1249" i="3"/>
  <c r="AC1250" i="3"/>
  <c r="AC1251" i="3"/>
  <c r="AC1252" i="3"/>
  <c r="AC1253" i="3"/>
  <c r="AC1254" i="3"/>
  <c r="AC1255" i="3"/>
  <c r="AC1256" i="3"/>
  <c r="AC1257" i="3"/>
  <c r="AC1258" i="3"/>
  <c r="AC1259" i="3"/>
  <c r="AC1260" i="3"/>
  <c r="AC1261" i="3"/>
  <c r="AC1262" i="3"/>
  <c r="AC1263" i="3"/>
  <c r="AC1264" i="3"/>
  <c r="AC1265" i="3"/>
  <c r="AC1266" i="3"/>
  <c r="AC1267" i="3"/>
  <c r="AC1268" i="3"/>
  <c r="AC1269" i="3"/>
  <c r="AC1270" i="3"/>
  <c r="AC1271" i="3"/>
  <c r="AC1272" i="3"/>
  <c r="AC1273" i="3"/>
  <c r="AC1274" i="3"/>
  <c r="AC1275" i="3"/>
  <c r="AC1276" i="3"/>
  <c r="AC1277" i="3"/>
  <c r="AC1278" i="3"/>
  <c r="AC1279" i="3"/>
  <c r="AC1280" i="3"/>
  <c r="AC1281" i="3"/>
  <c r="AC1282" i="3"/>
  <c r="AC1283" i="3"/>
  <c r="AC1284" i="3"/>
  <c r="AC1285" i="3"/>
  <c r="AC1286" i="3"/>
  <c r="AC1287" i="3"/>
  <c r="AC1288" i="3"/>
  <c r="AC1289" i="3"/>
  <c r="AC1290" i="3"/>
  <c r="AC1291" i="3"/>
  <c r="AC1292" i="3"/>
  <c r="AC1293" i="3"/>
  <c r="AC1294" i="3"/>
  <c r="AC1295" i="3"/>
  <c r="AC1296" i="3"/>
  <c r="AC1297" i="3"/>
  <c r="AC1298" i="3"/>
  <c r="AC1299" i="3"/>
  <c r="AC1300" i="3"/>
  <c r="AC1301" i="3"/>
  <c r="AC1302" i="3"/>
  <c r="AC1303" i="3"/>
  <c r="AC1304" i="3"/>
  <c r="AC1305" i="3"/>
  <c r="AC1306" i="3"/>
  <c r="AC1307" i="3"/>
  <c r="AC1308" i="3"/>
  <c r="AC1309" i="3"/>
  <c r="AC1310" i="3"/>
  <c r="AC1311" i="3"/>
  <c r="AC1312" i="3"/>
  <c r="AC1313" i="3"/>
  <c r="AC1314" i="3"/>
  <c r="AC1315" i="3"/>
  <c r="AC1316" i="3"/>
  <c r="AC1317" i="3"/>
  <c r="AC1318" i="3"/>
  <c r="AC1319" i="3"/>
  <c r="AC1320" i="3"/>
  <c r="AC1321" i="3"/>
  <c r="AC1322" i="3"/>
  <c r="AC1323" i="3"/>
  <c r="AC1324" i="3"/>
  <c r="AC1325" i="3"/>
  <c r="AC1326" i="3"/>
  <c r="AC1327" i="3"/>
  <c r="AC1328" i="3"/>
  <c r="AC1329" i="3"/>
  <c r="AC1330" i="3"/>
  <c r="AC1331" i="3"/>
  <c r="AC1332" i="3"/>
  <c r="AC1333" i="3"/>
  <c r="AC1334" i="3"/>
  <c r="AC1335" i="3"/>
  <c r="AC1336" i="3"/>
  <c r="AC1337" i="3"/>
  <c r="AC1338" i="3"/>
  <c r="AC1339" i="3"/>
  <c r="AC1340" i="3"/>
  <c r="AC1341" i="3"/>
  <c r="AC1342" i="3"/>
  <c r="AC1343" i="3"/>
  <c r="AC1344" i="3"/>
  <c r="AC1345" i="3"/>
  <c r="AC1346" i="3"/>
  <c r="AC1347" i="3"/>
  <c r="AC1348" i="3"/>
  <c r="AC1349" i="3"/>
  <c r="AC1350" i="3"/>
  <c r="AC1351" i="3"/>
  <c r="AC1352" i="3"/>
  <c r="AC1353" i="3"/>
  <c r="AC1354" i="3"/>
  <c r="AC1355" i="3"/>
  <c r="AC1356" i="3"/>
  <c r="AC1357" i="3"/>
  <c r="AC1358" i="3"/>
  <c r="AC1359" i="3"/>
  <c r="AC1360" i="3"/>
  <c r="AC1361" i="3"/>
  <c r="AC1362" i="3"/>
  <c r="AC1363" i="3"/>
  <c r="AC1364" i="3"/>
  <c r="AC1365" i="3"/>
  <c r="AC1366" i="3"/>
  <c r="AC1367" i="3"/>
  <c r="AC1368" i="3"/>
  <c r="AC1369" i="3"/>
  <c r="AC1370" i="3"/>
  <c r="AC1371" i="3"/>
  <c r="AC1372" i="3"/>
  <c r="AC1373" i="3"/>
  <c r="AC1374" i="3"/>
  <c r="AC1375" i="3"/>
  <c r="AC1376" i="3"/>
  <c r="AC1377" i="3"/>
  <c r="AC1378" i="3"/>
  <c r="AC1379" i="3"/>
  <c r="AC1380" i="3"/>
  <c r="AC1381" i="3"/>
  <c r="AC1382" i="3"/>
  <c r="AC1383" i="3"/>
  <c r="AC1384" i="3"/>
  <c r="AC1385" i="3"/>
  <c r="AC1386" i="3"/>
  <c r="AC1387" i="3"/>
  <c r="AC1388" i="3"/>
  <c r="AC1389" i="3"/>
  <c r="AC1390" i="3"/>
  <c r="AC1391" i="3"/>
  <c r="AC1392" i="3"/>
  <c r="AC1393" i="3"/>
  <c r="AC1394" i="3"/>
  <c r="AC1395" i="3"/>
  <c r="AC1396" i="3"/>
  <c r="AC1397" i="3"/>
  <c r="AC1398" i="3"/>
  <c r="AC1399" i="3"/>
  <c r="AC1400" i="3"/>
  <c r="AC1401" i="3"/>
  <c r="AC1402" i="3"/>
  <c r="AC1403" i="3"/>
  <c r="AC1404" i="3"/>
  <c r="AC1405" i="3"/>
  <c r="AC1406" i="3"/>
  <c r="AC1407" i="3"/>
  <c r="AC1408" i="3"/>
  <c r="AC1409" i="3"/>
  <c r="AC1410" i="3"/>
  <c r="AC1411" i="3"/>
  <c r="AC1412" i="3"/>
  <c r="AC1413" i="3"/>
  <c r="AC1414" i="3"/>
  <c r="AC1415" i="3"/>
  <c r="AC1416" i="3"/>
  <c r="AC1417" i="3"/>
  <c r="AC1418" i="3"/>
  <c r="AC1419" i="3"/>
  <c r="AC1420" i="3"/>
  <c r="AC1421" i="3"/>
  <c r="AC1422" i="3"/>
  <c r="AC1423" i="3"/>
  <c r="AC1424" i="3"/>
  <c r="AC1425" i="3"/>
  <c r="AC1426" i="3"/>
  <c r="AC1427" i="3"/>
  <c r="AC1428" i="3"/>
  <c r="AC1429" i="3"/>
  <c r="AC1430" i="3"/>
  <c r="AC1431" i="3"/>
  <c r="AC1432" i="3"/>
  <c r="AC1433" i="3"/>
  <c r="AC1434" i="3"/>
  <c r="AC1435" i="3"/>
  <c r="AC1436" i="3"/>
  <c r="AC1437" i="3"/>
  <c r="AC1438" i="3"/>
  <c r="AC1439" i="3"/>
  <c r="AC1440" i="3"/>
  <c r="AC1441" i="3"/>
  <c r="AC1442" i="3"/>
  <c r="AC1443" i="3"/>
  <c r="AC1444" i="3"/>
  <c r="AC1445" i="3"/>
  <c r="AC1446" i="3"/>
  <c r="AC1447" i="3"/>
  <c r="AC1448" i="3"/>
  <c r="AC1449" i="3"/>
  <c r="AC1450" i="3"/>
  <c r="AC1451" i="3"/>
  <c r="AC1452" i="3"/>
  <c r="AC1453" i="3"/>
  <c r="AC1454" i="3"/>
  <c r="AC1455" i="3"/>
  <c r="AC1456" i="3"/>
  <c r="AC1457" i="3"/>
  <c r="AC1458" i="3"/>
  <c r="AC1459" i="3"/>
  <c r="AC1460" i="3"/>
  <c r="AC1461" i="3"/>
  <c r="AC1462" i="3"/>
  <c r="AC1463" i="3"/>
  <c r="AC1464" i="3"/>
  <c r="AC1465" i="3"/>
  <c r="AC1466" i="3"/>
  <c r="AC1467" i="3"/>
  <c r="AC1468" i="3"/>
  <c r="AC1469" i="3"/>
  <c r="AC1470" i="3"/>
  <c r="AC1471" i="3"/>
  <c r="AC1472" i="3"/>
  <c r="AC1473" i="3"/>
  <c r="AC1474" i="3"/>
  <c r="AC1475" i="3"/>
  <c r="AC1476" i="3"/>
  <c r="AC1477" i="3"/>
  <c r="AC1478" i="3"/>
  <c r="AC1479" i="3"/>
  <c r="AC1480" i="3"/>
  <c r="AC1481" i="3"/>
  <c r="AC1482" i="3"/>
  <c r="AC1483" i="3"/>
  <c r="AC1484" i="3"/>
  <c r="AC1485" i="3"/>
  <c r="AC1486" i="3"/>
  <c r="AC1487" i="3"/>
  <c r="AC1488" i="3"/>
  <c r="AC1489" i="3"/>
  <c r="AC1490" i="3"/>
  <c r="AC1491" i="3"/>
  <c r="AC1492" i="3"/>
  <c r="AC1493" i="3"/>
  <c r="AC1494" i="3"/>
  <c r="AC1495" i="3"/>
  <c r="AC1496" i="3"/>
  <c r="AC1497" i="3"/>
  <c r="AC1498" i="3"/>
  <c r="AC1499" i="3"/>
  <c r="AC1500" i="3"/>
  <c r="AC1501" i="3"/>
  <c r="AC1502" i="3"/>
  <c r="AC1503" i="3"/>
  <c r="AC1504" i="3"/>
  <c r="AC1505" i="3"/>
  <c r="AC1506" i="3"/>
  <c r="AC1507" i="3"/>
  <c r="AC1508" i="3"/>
  <c r="AC1509" i="3"/>
  <c r="AC1510" i="3"/>
  <c r="AC1511" i="3"/>
  <c r="AC1512" i="3"/>
  <c r="AC1513" i="3"/>
  <c r="AC1514" i="3"/>
  <c r="AC1515" i="3"/>
  <c r="AC1516" i="3"/>
  <c r="AC1517" i="3"/>
  <c r="AC1518" i="3"/>
  <c r="AC1519" i="3"/>
  <c r="AC1520" i="3"/>
  <c r="AC1521" i="3"/>
  <c r="AC1522" i="3"/>
  <c r="AC1523" i="3"/>
  <c r="AC1524" i="3"/>
  <c r="AC1525" i="3"/>
  <c r="AC1526" i="3"/>
  <c r="AC1527" i="3"/>
  <c r="AC1528" i="3"/>
  <c r="AC1529" i="3"/>
  <c r="AC1530" i="3"/>
  <c r="AC1531" i="3"/>
  <c r="AC1532" i="3"/>
  <c r="AC1533" i="3"/>
  <c r="AC1534" i="3"/>
  <c r="AC1535" i="3"/>
  <c r="AC1536" i="3"/>
  <c r="AC1537" i="3"/>
  <c r="AC1538" i="3"/>
  <c r="AC1539" i="3"/>
  <c r="AC1540" i="3"/>
  <c r="AC1541" i="3"/>
  <c r="AC1542" i="3"/>
  <c r="AC1543" i="3"/>
  <c r="AC1544" i="3"/>
  <c r="AC1545" i="3"/>
  <c r="AC1546" i="3"/>
  <c r="AC1547" i="3"/>
  <c r="AC1548" i="3"/>
  <c r="AC1549" i="3"/>
  <c r="AC1550" i="3"/>
  <c r="AC1551" i="3"/>
  <c r="AC1552" i="3"/>
  <c r="AC1553" i="3"/>
  <c r="AC1554" i="3"/>
  <c r="AC1555" i="3"/>
  <c r="AC1556" i="3"/>
  <c r="AC1557" i="3"/>
  <c r="AC1558" i="3"/>
  <c r="AC1559" i="3"/>
  <c r="AC1560" i="3"/>
  <c r="AC1561" i="3"/>
  <c r="AC1562" i="3"/>
  <c r="AC1563" i="3"/>
  <c r="AC1564" i="3"/>
  <c r="AC1565" i="3"/>
  <c r="AC1566" i="3"/>
  <c r="AC1567" i="3"/>
  <c r="AC1568" i="3"/>
  <c r="AC1569" i="3"/>
  <c r="AC1570" i="3"/>
  <c r="AC1571" i="3"/>
  <c r="AC1572" i="3"/>
  <c r="AC1573" i="3"/>
  <c r="AC1574" i="3"/>
  <c r="AC1575" i="3"/>
  <c r="AC1576" i="3"/>
  <c r="AC1577" i="3"/>
  <c r="AC1578" i="3"/>
  <c r="AC1579" i="3"/>
  <c r="AC1580" i="3"/>
  <c r="AC1581" i="3"/>
  <c r="AC1582" i="3"/>
  <c r="AC1583" i="3"/>
  <c r="AC1584" i="3"/>
  <c r="AC1585" i="3"/>
  <c r="AC1586" i="3"/>
  <c r="AC1587" i="3"/>
  <c r="AC1588" i="3"/>
  <c r="AC1589" i="3"/>
  <c r="AC1590" i="3"/>
  <c r="AC1591" i="3"/>
  <c r="AC1592" i="3"/>
  <c r="AC1593" i="3"/>
  <c r="AC1594" i="3"/>
  <c r="AC1595" i="3"/>
  <c r="AC1596" i="3"/>
  <c r="AC1597" i="3"/>
  <c r="AC1598" i="3"/>
  <c r="AC1599" i="3"/>
  <c r="AC1600" i="3"/>
  <c r="AC1601" i="3"/>
  <c r="AC1602" i="3"/>
  <c r="AC1603" i="3"/>
  <c r="AC1604" i="3"/>
  <c r="AC1605" i="3"/>
  <c r="AC1606" i="3"/>
  <c r="AC1607" i="3"/>
  <c r="AC1608" i="3"/>
  <c r="AC1609" i="3"/>
  <c r="AC1610" i="3"/>
  <c r="AC1611" i="3"/>
  <c r="AC1612" i="3"/>
  <c r="AC1613" i="3"/>
  <c r="AC1614" i="3"/>
  <c r="AC1615" i="3"/>
  <c r="AC1616" i="3"/>
  <c r="AC1617" i="3"/>
  <c r="AC1618" i="3"/>
  <c r="AC1619" i="3"/>
  <c r="AC1620" i="3"/>
  <c r="AC1621" i="3"/>
  <c r="AC1622" i="3"/>
  <c r="AC1623" i="3"/>
  <c r="AC1624" i="3"/>
  <c r="AC1625" i="3"/>
  <c r="AC1626" i="3"/>
  <c r="AC1627" i="3"/>
  <c r="AC1628" i="3"/>
  <c r="AC1629" i="3"/>
  <c r="AC1630" i="3"/>
  <c r="AC1631" i="3"/>
  <c r="AC1632" i="3"/>
  <c r="AC1633" i="3"/>
  <c r="AC1634" i="3"/>
  <c r="AC1635" i="3"/>
  <c r="AC1636" i="3"/>
  <c r="AC1637" i="3"/>
  <c r="AC1638" i="3"/>
  <c r="AC1639" i="3"/>
  <c r="AC1640" i="3"/>
  <c r="AC1641" i="3"/>
  <c r="AC1642" i="3"/>
  <c r="AC1643" i="3"/>
  <c r="AC1644" i="3"/>
  <c r="AC1645" i="3"/>
  <c r="AC1646" i="3"/>
  <c r="AC1647" i="3"/>
  <c r="AC1648" i="3"/>
  <c r="AC1649" i="3"/>
  <c r="AC1650" i="3"/>
  <c r="AC1651" i="3"/>
  <c r="AC1652" i="3"/>
  <c r="AC1653" i="3"/>
  <c r="AC1654" i="3"/>
  <c r="AC1655" i="3"/>
  <c r="AC1656" i="3"/>
  <c r="AC1657" i="3"/>
  <c r="AC1658" i="3"/>
  <c r="AC1659" i="3"/>
  <c r="AC1660" i="3"/>
  <c r="AC1661" i="3"/>
  <c r="AC1662" i="3"/>
  <c r="AC1663" i="3"/>
  <c r="AC1664" i="3"/>
  <c r="AC1665" i="3"/>
  <c r="AC1666" i="3"/>
  <c r="AC1667" i="3"/>
  <c r="AC1668" i="3"/>
  <c r="AC1669" i="3"/>
  <c r="AC1670" i="3"/>
  <c r="AC1671" i="3"/>
  <c r="AC1672" i="3"/>
  <c r="AC1673" i="3"/>
  <c r="AC1674" i="3"/>
  <c r="AC1675" i="3"/>
  <c r="AC1676" i="3"/>
  <c r="AC1677" i="3"/>
  <c r="AC1678" i="3"/>
  <c r="AC1679" i="3"/>
  <c r="AC1680" i="3"/>
  <c r="AC1681" i="3"/>
  <c r="AC1682" i="3"/>
  <c r="AC1683" i="3"/>
  <c r="AC1684" i="3"/>
  <c r="AC1685" i="3"/>
  <c r="AC1686" i="3"/>
  <c r="AC1687" i="3"/>
  <c r="AC1688" i="3"/>
  <c r="AC1689" i="3"/>
  <c r="AC1690" i="3"/>
  <c r="AC1691" i="3"/>
  <c r="AC1692" i="3"/>
  <c r="AC1693" i="3"/>
  <c r="AC1694" i="3"/>
  <c r="AC1695" i="3"/>
  <c r="AC1696" i="3"/>
  <c r="AC1697" i="3"/>
  <c r="AC1698" i="3"/>
  <c r="AC1699" i="3"/>
  <c r="AC1700" i="3"/>
  <c r="AC1701" i="3"/>
  <c r="AC1702" i="3"/>
  <c r="AC1703" i="3"/>
  <c r="AC1704" i="3"/>
  <c r="AC1705" i="3"/>
  <c r="AC1706" i="3"/>
  <c r="AC1707" i="3"/>
  <c r="AC1708" i="3"/>
  <c r="AC1709" i="3"/>
  <c r="AC1710" i="3"/>
  <c r="AC1711" i="3"/>
  <c r="AC1712" i="3"/>
  <c r="AC1713" i="3"/>
  <c r="AC1714" i="3"/>
  <c r="AC1715" i="3"/>
  <c r="AC1716" i="3"/>
  <c r="AC1717" i="3"/>
  <c r="AC1718" i="3"/>
  <c r="AC1719" i="3"/>
  <c r="AC1720" i="3"/>
  <c r="AC1721" i="3"/>
  <c r="AC1722" i="3"/>
  <c r="AC1723" i="3"/>
  <c r="AC1724" i="3"/>
  <c r="AC1725" i="3"/>
  <c r="AC1726" i="3"/>
  <c r="AC1727" i="3"/>
  <c r="AC1728" i="3"/>
  <c r="AC1729" i="3"/>
  <c r="AC1730" i="3"/>
  <c r="AC1731" i="3"/>
  <c r="AC1732" i="3"/>
  <c r="AC1733" i="3"/>
  <c r="AC1734" i="3"/>
  <c r="AC1735" i="3"/>
  <c r="AC1736" i="3"/>
  <c r="AC1737" i="3"/>
  <c r="AC1738" i="3"/>
  <c r="AC1739" i="3"/>
  <c r="AC1740" i="3"/>
  <c r="AC1741" i="3"/>
  <c r="AC1742" i="3"/>
  <c r="AC1743" i="3"/>
  <c r="AC1744" i="3"/>
  <c r="AC1745" i="3"/>
  <c r="AC1746" i="3"/>
  <c r="AC1747" i="3"/>
  <c r="AC1748" i="3"/>
  <c r="AC1749" i="3"/>
  <c r="AC1750" i="3"/>
  <c r="AC1751" i="3"/>
  <c r="AC1752" i="3"/>
  <c r="AC1753" i="3"/>
  <c r="AC1754" i="3"/>
  <c r="AC1755" i="3"/>
  <c r="AC1756" i="3"/>
  <c r="AC1757" i="3"/>
  <c r="AC1758" i="3"/>
  <c r="AC1759" i="3"/>
  <c r="AC1760" i="3"/>
  <c r="AC1761" i="3"/>
  <c r="AC1762" i="3"/>
  <c r="AC1763" i="3"/>
  <c r="AC1764" i="3"/>
  <c r="AC1765" i="3"/>
  <c r="AC1766" i="3"/>
  <c r="AC1767" i="3"/>
  <c r="AC1768" i="3"/>
  <c r="AC1769" i="3"/>
  <c r="AC1770" i="3"/>
  <c r="AC1771" i="3"/>
  <c r="AC1772" i="3"/>
  <c r="AC1773" i="3"/>
  <c r="AC1774" i="3"/>
  <c r="AC1775" i="3"/>
  <c r="AC1776" i="3"/>
  <c r="AC1777" i="3"/>
  <c r="AC1778" i="3"/>
  <c r="AC1779" i="3"/>
  <c r="AC1780" i="3"/>
  <c r="AC1781" i="3"/>
  <c r="AC1782" i="3"/>
  <c r="AC1783" i="3"/>
  <c r="AC1784" i="3"/>
  <c r="AC1785" i="3"/>
  <c r="AC1786" i="3"/>
  <c r="AC1787" i="3"/>
  <c r="AC1788" i="3"/>
  <c r="AC1789" i="3"/>
  <c r="AC1790" i="3"/>
  <c r="AC1791" i="3"/>
  <c r="AC1792" i="3"/>
  <c r="AC1793" i="3"/>
  <c r="AC1794" i="3"/>
  <c r="AC1795" i="3"/>
  <c r="AC1796" i="3"/>
  <c r="AC1797" i="3"/>
  <c r="AC1798" i="3"/>
  <c r="AC1799" i="3"/>
  <c r="AC1800" i="3"/>
  <c r="AC1801" i="3"/>
  <c r="AC1802" i="3"/>
  <c r="AC1803" i="3"/>
  <c r="AC1804" i="3"/>
  <c r="AC1805" i="3"/>
  <c r="AC1806" i="3"/>
  <c r="AC1807" i="3"/>
  <c r="AC1808" i="3"/>
  <c r="AC1809" i="3"/>
  <c r="AC1810" i="3"/>
  <c r="AC1811" i="3"/>
  <c r="AC1812" i="3"/>
  <c r="AC1813" i="3"/>
  <c r="AC1814" i="3"/>
  <c r="AC1815" i="3"/>
  <c r="AC1816" i="3"/>
  <c r="AC1817" i="3"/>
  <c r="AC1818" i="3"/>
  <c r="AC1819" i="3"/>
  <c r="AC1820" i="3"/>
  <c r="AC1821" i="3"/>
  <c r="AC1822" i="3"/>
  <c r="AC1823" i="3"/>
  <c r="AC1824" i="3"/>
  <c r="AC1825" i="3"/>
  <c r="AC1826" i="3"/>
  <c r="AC1827" i="3"/>
  <c r="AC1828" i="3"/>
  <c r="AC1829" i="3"/>
  <c r="AC1830" i="3"/>
  <c r="AC1831" i="3"/>
  <c r="AC1832" i="3"/>
  <c r="AC1833" i="3"/>
  <c r="AC1834" i="3"/>
  <c r="AC1835" i="3"/>
  <c r="AC1836" i="3"/>
  <c r="AC1837" i="3"/>
  <c r="AC1838" i="3"/>
  <c r="AC1839" i="3"/>
  <c r="AC1840" i="3"/>
  <c r="AC1841" i="3"/>
  <c r="AC1842" i="3"/>
  <c r="AC1843" i="3"/>
  <c r="AC1844" i="3"/>
  <c r="AC1845" i="3"/>
  <c r="AC1846" i="3"/>
  <c r="AC1847" i="3"/>
  <c r="AC1848" i="3"/>
  <c r="AC1849" i="3"/>
  <c r="AC1850" i="3"/>
  <c r="AC1851" i="3"/>
  <c r="AC1852" i="3"/>
  <c r="AC1853" i="3"/>
  <c r="AC1854" i="3"/>
  <c r="AC1855" i="3"/>
  <c r="AC1856" i="3"/>
  <c r="AC1857" i="3"/>
  <c r="AC1858" i="3"/>
  <c r="AC1859" i="3"/>
  <c r="AC1860" i="3"/>
  <c r="AC1861" i="3"/>
  <c r="AC1862" i="3"/>
  <c r="AC1863" i="3"/>
  <c r="AC1864" i="3"/>
  <c r="AC1865" i="3"/>
  <c r="AC1866" i="3"/>
  <c r="AC1867" i="3"/>
  <c r="AC1868" i="3"/>
  <c r="AC1869" i="3"/>
  <c r="AC1870" i="3"/>
  <c r="AC1871" i="3"/>
  <c r="AC1872" i="3"/>
  <c r="AC1873" i="3"/>
  <c r="AC1874" i="3"/>
  <c r="AC1875" i="3"/>
  <c r="AC1876" i="3"/>
  <c r="AC1877" i="3"/>
  <c r="AC1878" i="3"/>
  <c r="AC1879" i="3"/>
  <c r="AC1880" i="3"/>
  <c r="AC1881" i="3"/>
  <c r="AC1882" i="3"/>
  <c r="AC1883" i="3"/>
  <c r="AC1884" i="3"/>
  <c r="AC1885" i="3"/>
  <c r="AC1886" i="3"/>
  <c r="AC1887" i="3"/>
  <c r="AC1888" i="3"/>
  <c r="AC1889" i="3"/>
  <c r="AC1890" i="3"/>
  <c r="AC1891" i="3"/>
  <c r="AC1892" i="3"/>
  <c r="AC1893" i="3"/>
  <c r="AC1894" i="3"/>
  <c r="AC1895" i="3"/>
  <c r="AC1896" i="3"/>
  <c r="AC1897" i="3"/>
  <c r="AC1898" i="3"/>
  <c r="AC1899" i="3"/>
  <c r="AC1900" i="3"/>
  <c r="AC1901" i="3"/>
  <c r="AC1902" i="3"/>
  <c r="AC1903" i="3"/>
  <c r="AC1904" i="3"/>
  <c r="AC1905" i="3"/>
  <c r="AC1906" i="3"/>
  <c r="AC1907" i="3"/>
  <c r="AC1908" i="3"/>
  <c r="AC1909" i="3"/>
  <c r="AC1910" i="3"/>
  <c r="AC1911" i="3"/>
  <c r="AC1912" i="3"/>
  <c r="AC1913" i="3"/>
  <c r="AC1914" i="3"/>
  <c r="AC1915" i="3"/>
  <c r="AC1916" i="3"/>
  <c r="AC1917" i="3"/>
  <c r="AC1918" i="3"/>
  <c r="AC1919" i="3"/>
  <c r="AC1920" i="3"/>
  <c r="AC1921" i="3"/>
  <c r="AC1922" i="3"/>
  <c r="AC1923" i="3"/>
  <c r="AC1924" i="3"/>
  <c r="AC1925" i="3"/>
  <c r="AC1926" i="3"/>
  <c r="AC1927" i="3"/>
  <c r="AC1928" i="3"/>
  <c r="AC1929" i="3"/>
  <c r="AC1930" i="3"/>
  <c r="AC1931" i="3"/>
  <c r="AC1932" i="3"/>
  <c r="AC1933" i="3"/>
  <c r="AC1934" i="3"/>
  <c r="AC1935" i="3"/>
  <c r="AC1936" i="3"/>
  <c r="AC1937" i="3"/>
  <c r="AC1938" i="3"/>
  <c r="AC1939" i="3"/>
  <c r="AC1940" i="3"/>
  <c r="AC1941" i="3"/>
  <c r="AC1942" i="3"/>
  <c r="AC1943" i="3"/>
  <c r="AC1944" i="3"/>
  <c r="AC1945" i="3"/>
  <c r="AC1946" i="3"/>
  <c r="AC1947" i="3"/>
  <c r="AC1948" i="3"/>
  <c r="AC1949" i="3"/>
  <c r="AC1950" i="3"/>
  <c r="AC1951" i="3"/>
  <c r="AC1952" i="3"/>
  <c r="AC1953" i="3"/>
  <c r="AC1954" i="3"/>
  <c r="AC1955" i="3"/>
  <c r="AC1956" i="3"/>
  <c r="AC1957" i="3"/>
  <c r="AC1958" i="3"/>
  <c r="AC1959" i="3"/>
  <c r="AC1960" i="3"/>
  <c r="AC1961" i="3"/>
  <c r="AC1962" i="3"/>
  <c r="AC1963" i="3"/>
  <c r="AC1964" i="3"/>
  <c r="AC1965" i="3"/>
  <c r="AC1966" i="3"/>
  <c r="AC1967" i="3"/>
  <c r="AC1968" i="3"/>
  <c r="AC1969" i="3"/>
  <c r="AC1970" i="3"/>
  <c r="AC1971" i="3"/>
  <c r="AC1972" i="3"/>
  <c r="AC1973" i="3"/>
  <c r="AC1974" i="3"/>
  <c r="AC1975" i="3"/>
  <c r="AC1976" i="3"/>
  <c r="AC1977" i="3"/>
  <c r="AC1978" i="3"/>
  <c r="AC1979" i="3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T1758" i="3"/>
  <c r="T1759" i="3"/>
  <c r="T1760" i="3"/>
  <c r="T1761" i="3"/>
  <c r="T1762" i="3"/>
  <c r="T1763" i="3"/>
  <c r="T1764" i="3"/>
  <c r="T1765" i="3"/>
  <c r="T1766" i="3"/>
  <c r="T1767" i="3"/>
  <c r="T1768" i="3"/>
  <c r="T1769" i="3"/>
  <c r="T1770" i="3"/>
  <c r="T1771" i="3"/>
  <c r="T1772" i="3"/>
  <c r="T1773" i="3"/>
  <c r="T1774" i="3"/>
  <c r="T1775" i="3"/>
  <c r="T1776" i="3"/>
  <c r="T1777" i="3"/>
  <c r="T1778" i="3"/>
  <c r="T1779" i="3"/>
  <c r="T1780" i="3"/>
  <c r="T1781" i="3"/>
  <c r="T1782" i="3"/>
  <c r="T1783" i="3"/>
  <c r="T1784" i="3"/>
  <c r="T1785" i="3"/>
  <c r="T1786" i="3"/>
  <c r="T1787" i="3"/>
  <c r="T1788" i="3"/>
  <c r="T1789" i="3"/>
  <c r="T1790" i="3"/>
  <c r="T1791" i="3"/>
  <c r="T1792" i="3"/>
  <c r="T1793" i="3"/>
  <c r="T1794" i="3"/>
  <c r="T1795" i="3"/>
  <c r="T1796" i="3"/>
  <c r="T1797" i="3"/>
  <c r="T1798" i="3"/>
  <c r="T1799" i="3"/>
  <c r="T1800" i="3"/>
  <c r="T1801" i="3"/>
  <c r="T1802" i="3"/>
  <c r="T1803" i="3"/>
  <c r="T1804" i="3"/>
  <c r="T1805" i="3"/>
  <c r="T1806" i="3"/>
  <c r="T1807" i="3"/>
  <c r="T1808" i="3"/>
  <c r="T1809" i="3"/>
  <c r="T1810" i="3"/>
  <c r="T1811" i="3"/>
  <c r="T1812" i="3"/>
  <c r="T1813" i="3"/>
  <c r="T1814" i="3"/>
  <c r="T1815" i="3"/>
  <c r="T1816" i="3"/>
  <c r="T1817" i="3"/>
  <c r="T1818" i="3"/>
  <c r="T1819" i="3"/>
  <c r="T1820" i="3"/>
  <c r="T1821" i="3"/>
  <c r="T1822" i="3"/>
  <c r="T1823" i="3"/>
  <c r="T1824" i="3"/>
  <c r="T1825" i="3"/>
  <c r="T1826" i="3"/>
  <c r="T1827" i="3"/>
  <c r="T1828" i="3"/>
  <c r="T1829" i="3"/>
  <c r="T1830" i="3"/>
  <c r="T1831" i="3"/>
  <c r="T1832" i="3"/>
  <c r="T1833" i="3"/>
  <c r="T1834" i="3"/>
  <c r="T1835" i="3"/>
  <c r="T1836" i="3"/>
  <c r="T1837" i="3"/>
  <c r="T1838" i="3"/>
  <c r="T1839" i="3"/>
  <c r="T1840" i="3"/>
  <c r="T1841" i="3"/>
  <c r="T1842" i="3"/>
  <c r="T1843" i="3"/>
  <c r="T1844" i="3"/>
  <c r="T1845" i="3"/>
  <c r="T1846" i="3"/>
  <c r="T1847" i="3"/>
  <c r="T1848" i="3"/>
  <c r="T1849" i="3"/>
  <c r="T1850" i="3"/>
  <c r="T1851" i="3"/>
  <c r="T1852" i="3"/>
  <c r="T1853" i="3"/>
  <c r="T1854" i="3"/>
  <c r="T1855" i="3"/>
  <c r="T1856" i="3"/>
  <c r="T1857" i="3"/>
  <c r="T1858" i="3"/>
  <c r="T1859" i="3"/>
  <c r="T1860" i="3"/>
  <c r="T1861" i="3"/>
  <c r="T1862" i="3"/>
  <c r="T1863" i="3"/>
  <c r="T1864" i="3"/>
  <c r="T1865" i="3"/>
  <c r="T1866" i="3"/>
  <c r="T1867" i="3"/>
  <c r="T1868" i="3"/>
  <c r="T1869" i="3"/>
  <c r="T1870" i="3"/>
  <c r="T1871" i="3"/>
  <c r="T1872" i="3"/>
  <c r="T1873" i="3"/>
  <c r="T1874" i="3"/>
  <c r="T1875" i="3"/>
  <c r="T1876" i="3"/>
  <c r="T1877" i="3"/>
  <c r="T1878" i="3"/>
  <c r="T1879" i="3"/>
  <c r="T1880" i="3"/>
  <c r="T1881" i="3"/>
  <c r="T1882" i="3"/>
  <c r="T1883" i="3"/>
  <c r="T1884" i="3"/>
  <c r="T1885" i="3"/>
  <c r="T1886" i="3"/>
  <c r="T1887" i="3"/>
  <c r="T1888" i="3"/>
  <c r="T1889" i="3"/>
  <c r="T1890" i="3"/>
  <c r="T1891" i="3"/>
  <c r="T1892" i="3"/>
  <c r="T1893" i="3"/>
  <c r="T1894" i="3"/>
  <c r="T1895" i="3"/>
  <c r="T1896" i="3"/>
  <c r="T1897" i="3"/>
  <c r="T1898" i="3"/>
  <c r="T1899" i="3"/>
  <c r="T1900" i="3"/>
  <c r="T1901" i="3"/>
  <c r="T1902" i="3"/>
  <c r="T1903" i="3"/>
  <c r="T1904" i="3"/>
  <c r="T1905" i="3"/>
  <c r="T1906" i="3"/>
  <c r="T1907" i="3"/>
  <c r="T1908" i="3"/>
  <c r="T1909" i="3"/>
  <c r="T1910" i="3"/>
  <c r="T1911" i="3"/>
  <c r="T1912" i="3"/>
  <c r="T1913" i="3"/>
  <c r="T1914" i="3"/>
  <c r="T1915" i="3"/>
  <c r="T1916" i="3"/>
  <c r="T1917" i="3"/>
  <c r="T1918" i="3"/>
  <c r="T1919" i="3"/>
  <c r="T1920" i="3"/>
  <c r="T1921" i="3"/>
  <c r="T1922" i="3"/>
  <c r="T1923" i="3"/>
  <c r="T1924" i="3"/>
  <c r="T1925" i="3"/>
  <c r="T1926" i="3"/>
  <c r="T1927" i="3"/>
  <c r="T1928" i="3"/>
  <c r="T1929" i="3"/>
  <c r="T1930" i="3"/>
  <c r="T1931" i="3"/>
  <c r="T1932" i="3"/>
  <c r="T1933" i="3"/>
  <c r="T1934" i="3"/>
  <c r="T1935" i="3"/>
  <c r="T1936" i="3"/>
  <c r="T1937" i="3"/>
  <c r="T1938" i="3"/>
  <c r="T1939" i="3"/>
  <c r="T1940" i="3"/>
  <c r="T1941" i="3"/>
  <c r="T1942" i="3"/>
  <c r="T1943" i="3"/>
  <c r="T1944" i="3"/>
  <c r="T1945" i="3"/>
  <c r="T1946" i="3"/>
  <c r="T1947" i="3"/>
  <c r="T1948" i="3"/>
  <c r="T1949" i="3"/>
  <c r="T1950" i="3"/>
  <c r="T1951" i="3"/>
  <c r="T1952" i="3"/>
  <c r="T1953" i="3"/>
  <c r="T1954" i="3"/>
  <c r="T1955" i="3"/>
  <c r="T1956" i="3"/>
  <c r="T1957" i="3"/>
  <c r="T1958" i="3"/>
  <c r="T1959" i="3"/>
  <c r="T1960" i="3"/>
  <c r="T1961" i="3"/>
  <c r="T1962" i="3"/>
  <c r="T1963" i="3"/>
  <c r="T1964" i="3"/>
  <c r="T1965" i="3"/>
  <c r="T1966" i="3"/>
  <c r="T1967" i="3"/>
  <c r="T1968" i="3"/>
  <c r="T1969" i="3"/>
  <c r="T1970" i="3"/>
  <c r="T1971" i="3"/>
  <c r="T1972" i="3"/>
  <c r="T1973" i="3"/>
  <c r="T1974" i="3"/>
  <c r="T1975" i="3"/>
  <c r="T1976" i="3"/>
  <c r="T1977" i="3"/>
  <c r="T1978" i="3"/>
  <c r="T1979" i="3"/>
  <c r="L159" i="22" l="1"/>
  <c r="L157" i="22"/>
  <c r="L158" i="22"/>
  <c r="L153" i="22"/>
  <c r="L156" i="22"/>
  <c r="L155" i="22"/>
  <c r="L160" i="22" s="1"/>
  <c r="L154" i="22"/>
  <c r="EP159" i="22"/>
  <c r="EP157" i="22"/>
  <c r="EP156" i="22"/>
  <c r="EP158" i="22"/>
  <c r="EP155" i="22"/>
  <c r="EP160" i="22" s="1"/>
  <c r="EP154" i="22"/>
  <c r="EP153" i="22"/>
  <c r="HJ159" i="22"/>
  <c r="HJ158" i="22"/>
  <c r="HJ157" i="22"/>
  <c r="HJ156" i="22"/>
  <c r="HJ155" i="22"/>
  <c r="HJ160" i="22" s="1"/>
  <c r="HJ154" i="22"/>
  <c r="HJ153" i="22"/>
  <c r="EN147" i="22"/>
  <c r="FT147" i="22"/>
  <c r="GL147" i="22"/>
  <c r="GV147" i="22"/>
  <c r="IO147" i="22"/>
  <c r="I148" i="22"/>
  <c r="AB148" i="22"/>
  <c r="BE148" i="22"/>
  <c r="EZ148" i="22"/>
  <c r="GV148" i="22"/>
  <c r="IB148" i="22"/>
  <c r="R149" i="22"/>
  <c r="AX149" i="22"/>
  <c r="CD149" i="22"/>
  <c r="DJ149" i="22"/>
  <c r="EP149" i="22"/>
  <c r="FV149" i="22"/>
  <c r="HB149" i="22"/>
  <c r="IH149" i="22"/>
  <c r="R150" i="22"/>
  <c r="AX150" i="22"/>
  <c r="CD150" i="22"/>
  <c r="DJ150" i="22"/>
  <c r="EO150" i="22"/>
  <c r="FU150" i="22"/>
  <c r="Q151" i="22"/>
  <c r="AW151" i="22"/>
  <c r="CC151" i="22"/>
  <c r="DI151" i="22"/>
  <c r="AL158" i="22"/>
  <c r="AL159" i="22"/>
  <c r="AL157" i="22"/>
  <c r="AL156" i="22"/>
  <c r="AL155" i="22"/>
  <c r="AL160" i="22" s="1"/>
  <c r="AL154" i="22"/>
  <c r="AL153" i="22"/>
  <c r="FL159" i="22"/>
  <c r="FL158" i="22"/>
  <c r="FL157" i="22"/>
  <c r="FL156" i="22"/>
  <c r="FL155" i="22"/>
  <c r="FL160" i="22" s="1"/>
  <c r="FL154" i="22"/>
  <c r="FL153" i="22"/>
  <c r="BJ159" i="22"/>
  <c r="BJ157" i="22"/>
  <c r="BJ156" i="22"/>
  <c r="BJ155" i="22"/>
  <c r="BJ160" i="22" s="1"/>
  <c r="BJ154" i="22"/>
  <c r="BJ158" i="22"/>
  <c r="BJ153" i="22"/>
  <c r="GJ159" i="22"/>
  <c r="GJ158" i="22"/>
  <c r="GJ157" i="22"/>
  <c r="GJ155" i="22"/>
  <c r="GJ160" i="22" s="1"/>
  <c r="GJ154" i="22"/>
  <c r="GJ153" i="22"/>
  <c r="GJ156" i="22"/>
  <c r="HD152" i="22"/>
  <c r="HD151" i="22"/>
  <c r="HD150" i="22"/>
  <c r="HD149" i="22"/>
  <c r="ER152" i="22"/>
  <c r="ER151" i="22"/>
  <c r="ER150" i="22"/>
  <c r="ER149" i="22"/>
  <c r="BP152" i="22"/>
  <c r="BP151" i="22"/>
  <c r="BP150" i="22"/>
  <c r="BP149" i="22"/>
  <c r="GK159" i="22"/>
  <c r="GK158" i="22"/>
  <c r="GK157" i="22"/>
  <c r="GK155" i="22"/>
  <c r="GK160" i="22" s="1"/>
  <c r="GK154" i="22"/>
  <c r="GK153" i="22"/>
  <c r="GK156" i="22"/>
  <c r="DA159" i="22"/>
  <c r="DA158" i="22"/>
  <c r="DA157" i="22"/>
  <c r="DA155" i="22"/>
  <c r="DA160" i="22" s="1"/>
  <c r="DA154" i="22"/>
  <c r="DA156" i="22"/>
  <c r="DA153" i="22"/>
  <c r="DC157" i="22"/>
  <c r="DC159" i="22"/>
  <c r="DC154" i="22"/>
  <c r="DC156" i="22"/>
  <c r="DC153" i="22"/>
  <c r="DC158" i="22"/>
  <c r="DC155" i="22"/>
  <c r="DC160" i="22" s="1"/>
  <c r="IC158" i="22"/>
  <c r="IC157" i="22"/>
  <c r="IC156" i="22"/>
  <c r="IC159" i="22"/>
  <c r="IC155" i="22"/>
  <c r="IC160" i="22" s="1"/>
  <c r="IC154" i="22"/>
  <c r="IC153" i="22"/>
  <c r="IE159" i="22"/>
  <c r="IE158" i="22"/>
  <c r="IE155" i="22"/>
  <c r="IE160" i="22" s="1"/>
  <c r="IE154" i="22"/>
  <c r="IE157" i="22"/>
  <c r="IE156" i="22"/>
  <c r="IE153" i="22"/>
  <c r="IG159" i="22"/>
  <c r="IG158" i="22"/>
  <c r="IG157" i="22"/>
  <c r="IG156" i="22"/>
  <c r="IG155" i="22"/>
  <c r="IG160" i="22" s="1"/>
  <c r="IG154" i="22"/>
  <c r="IG153" i="22"/>
  <c r="IQ159" i="22"/>
  <c r="IQ158" i="22"/>
  <c r="IQ157" i="22"/>
  <c r="IQ156" i="22"/>
  <c r="IQ154" i="22"/>
  <c r="IQ153" i="22"/>
  <c r="IQ152" i="22"/>
  <c r="IQ151" i="22"/>
  <c r="IQ147" i="22"/>
  <c r="IQ155" i="22"/>
  <c r="IQ160" i="22" s="1"/>
  <c r="IQ150" i="22"/>
  <c r="II152" i="22"/>
  <c r="II151" i="22"/>
  <c r="II147" i="22"/>
  <c r="II150" i="22"/>
  <c r="IA152" i="22"/>
  <c r="IA147" i="22"/>
  <c r="IA151" i="22"/>
  <c r="IA150" i="22"/>
  <c r="HS152" i="22"/>
  <c r="HS147" i="22"/>
  <c r="HS151" i="22"/>
  <c r="HS150" i="22"/>
  <c r="HK152" i="22"/>
  <c r="HK147" i="22"/>
  <c r="HK151" i="22"/>
  <c r="HK150" i="22"/>
  <c r="HC152" i="22"/>
  <c r="HC147" i="22"/>
  <c r="HC151" i="22"/>
  <c r="HC150" i="22"/>
  <c r="GU152" i="22"/>
  <c r="GU147" i="22"/>
  <c r="GU151" i="22"/>
  <c r="GU150" i="22"/>
  <c r="GM152" i="22"/>
  <c r="GM147" i="22"/>
  <c r="GM151" i="22"/>
  <c r="GM150" i="22"/>
  <c r="GE152" i="22"/>
  <c r="GE147" i="22"/>
  <c r="GE151" i="22"/>
  <c r="GE150" i="22"/>
  <c r="FW152" i="22"/>
  <c r="FW147" i="22"/>
  <c r="FW151" i="22"/>
  <c r="FW150" i="22"/>
  <c r="FO152" i="22"/>
  <c r="FO151" i="22"/>
  <c r="FO150" i="22"/>
  <c r="FG152" i="22"/>
  <c r="FG151" i="22"/>
  <c r="FG150" i="22"/>
  <c r="EY152" i="22"/>
  <c r="EY151" i="22"/>
  <c r="EY150" i="22"/>
  <c r="EQ152" i="22"/>
  <c r="EQ151" i="22"/>
  <c r="EQ150" i="22"/>
  <c r="EI152" i="22"/>
  <c r="EI151" i="22"/>
  <c r="EI150" i="22"/>
  <c r="DS159" i="22"/>
  <c r="DS158" i="22"/>
  <c r="DS157" i="22"/>
  <c r="DS154" i="22"/>
  <c r="DS153" i="22"/>
  <c r="DS152" i="22"/>
  <c r="DS156" i="22"/>
  <c r="DS155" i="22"/>
  <c r="DS160" i="22" s="1"/>
  <c r="DS151" i="22"/>
  <c r="DS150" i="22"/>
  <c r="DK152" i="22"/>
  <c r="DK151" i="22"/>
  <c r="DK150" i="22"/>
  <c r="DC152" i="22"/>
  <c r="DC151" i="22"/>
  <c r="DC150" i="22"/>
  <c r="CU152" i="22"/>
  <c r="CU151" i="22"/>
  <c r="CU150" i="22"/>
  <c r="CM152" i="22"/>
  <c r="CM151" i="22"/>
  <c r="CM150" i="22"/>
  <c r="CE152" i="22"/>
  <c r="CE151" i="22"/>
  <c r="CE150" i="22"/>
  <c r="BW152" i="22"/>
  <c r="BW151" i="22"/>
  <c r="BW150" i="22"/>
  <c r="BO152" i="22"/>
  <c r="BO151" i="22"/>
  <c r="BO150" i="22"/>
  <c r="BG152" i="22"/>
  <c r="BG151" i="22"/>
  <c r="BG150" i="22"/>
  <c r="AY152" i="22"/>
  <c r="AY151" i="22"/>
  <c r="AY150" i="22"/>
  <c r="AQ152" i="22"/>
  <c r="AQ151" i="22"/>
  <c r="AQ150" i="22"/>
  <c r="AI152" i="22"/>
  <c r="AI151" i="22"/>
  <c r="AI150" i="22"/>
  <c r="AA152" i="22"/>
  <c r="AA151" i="22"/>
  <c r="AA150" i="22"/>
  <c r="S152" i="22"/>
  <c r="S151" i="22"/>
  <c r="S150" i="22"/>
  <c r="K152" i="22"/>
  <c r="K151" i="22"/>
  <c r="K150" i="22"/>
  <c r="G159" i="22"/>
  <c r="G151" i="22"/>
  <c r="GD146" i="22"/>
  <c r="IP146" i="22"/>
  <c r="Y147" i="22"/>
  <c r="BE147" i="22"/>
  <c r="CK147" i="22"/>
  <c r="DQ147" i="22"/>
  <c r="GN147" i="22"/>
  <c r="IG147" i="22"/>
  <c r="K148" i="22"/>
  <c r="T148" i="22"/>
  <c r="BG148" i="22"/>
  <c r="CF148" i="22"/>
  <c r="CV148" i="22"/>
  <c r="EI148" i="22"/>
  <c r="HC148" i="22"/>
  <c r="II148" i="22"/>
  <c r="S149" i="22"/>
  <c r="AY149" i="22"/>
  <c r="CE149" i="22"/>
  <c r="DK149" i="22"/>
  <c r="EQ149" i="22"/>
  <c r="FW149" i="22"/>
  <c r="HC149" i="22"/>
  <c r="II149" i="22"/>
  <c r="DF152" i="22"/>
  <c r="GX152" i="22"/>
  <c r="N158" i="22"/>
  <c r="N159" i="22"/>
  <c r="N156" i="22"/>
  <c r="N155" i="22"/>
  <c r="N160" i="22" s="1"/>
  <c r="N154" i="22"/>
  <c r="N157" i="22"/>
  <c r="EN159" i="22"/>
  <c r="EN157" i="22"/>
  <c r="EN155" i="22"/>
  <c r="EN160" i="22" s="1"/>
  <c r="EN158" i="22"/>
  <c r="EN154" i="22"/>
  <c r="EN153" i="22"/>
  <c r="EN156" i="22"/>
  <c r="AH159" i="22"/>
  <c r="AH157" i="22"/>
  <c r="AH155" i="22"/>
  <c r="AH160" i="22" s="1"/>
  <c r="AH154" i="22"/>
  <c r="AH153" i="22"/>
  <c r="AH158" i="22"/>
  <c r="AH156" i="22"/>
  <c r="HI159" i="22"/>
  <c r="HI158" i="22"/>
  <c r="HI157" i="22"/>
  <c r="HI155" i="22"/>
  <c r="HI160" i="22" s="1"/>
  <c r="HI154" i="22"/>
  <c r="HI153" i="22"/>
  <c r="HI156" i="22"/>
  <c r="CY159" i="22"/>
  <c r="CY158" i="22"/>
  <c r="CY157" i="22"/>
  <c r="CY155" i="22"/>
  <c r="CY160" i="22" s="1"/>
  <c r="CY154" i="22"/>
  <c r="CY156" i="22"/>
  <c r="CY153" i="22"/>
  <c r="H159" i="22"/>
  <c r="H157" i="22"/>
  <c r="H158" i="22"/>
  <c r="H156" i="22"/>
  <c r="H155" i="22"/>
  <c r="H160" i="22" s="1"/>
  <c r="H154" i="22"/>
  <c r="H153" i="22"/>
  <c r="EH159" i="22"/>
  <c r="EH157" i="22"/>
  <c r="EH158" i="22"/>
  <c r="EH156" i="22"/>
  <c r="EH155" i="22"/>
  <c r="EH160" i="22" s="1"/>
  <c r="EH154" i="22"/>
  <c r="EH153" i="22"/>
  <c r="EJ159" i="22"/>
  <c r="EJ157" i="22"/>
  <c r="EJ158" i="22"/>
  <c r="EJ153" i="22"/>
  <c r="EJ156" i="22"/>
  <c r="EJ155" i="22"/>
  <c r="EJ160" i="22" s="1"/>
  <c r="EJ154" i="22"/>
  <c r="EL156" i="22"/>
  <c r="EL159" i="22"/>
  <c r="EL158" i="22"/>
  <c r="EL155" i="22"/>
  <c r="EL160" i="22" s="1"/>
  <c r="EL154" i="22"/>
  <c r="EL157" i="22"/>
  <c r="EL153" i="22"/>
  <c r="AB159" i="22"/>
  <c r="AB157" i="22"/>
  <c r="AB158" i="22"/>
  <c r="AB153" i="22"/>
  <c r="AB156" i="22"/>
  <c r="AB155" i="22"/>
  <c r="AB160" i="22" s="1"/>
  <c r="AB154" i="22"/>
  <c r="AD159" i="22"/>
  <c r="AD158" i="22"/>
  <c r="AD157" i="22"/>
  <c r="AD156" i="22"/>
  <c r="AD155" i="22"/>
  <c r="AD160" i="22" s="1"/>
  <c r="AD154" i="22"/>
  <c r="AD153" i="22"/>
  <c r="AF159" i="22"/>
  <c r="AF158" i="22"/>
  <c r="AF157" i="22"/>
  <c r="AF156" i="22"/>
  <c r="AF155" i="22"/>
  <c r="AF160" i="22" s="1"/>
  <c r="AF154" i="22"/>
  <c r="AF153" i="22"/>
  <c r="FF159" i="22"/>
  <c r="FF157" i="22"/>
  <c r="FF156" i="22"/>
  <c r="FF155" i="22"/>
  <c r="FF160" i="22" s="1"/>
  <c r="FF154" i="22"/>
  <c r="FF153" i="22"/>
  <c r="FF158" i="22"/>
  <c r="FH159" i="22"/>
  <c r="FH157" i="22"/>
  <c r="FH156" i="22"/>
  <c r="FH158" i="22"/>
  <c r="FH153" i="22"/>
  <c r="FH155" i="22"/>
  <c r="FH160" i="22" s="1"/>
  <c r="FH154" i="22"/>
  <c r="FJ159" i="22"/>
  <c r="FJ156" i="22"/>
  <c r="FJ158" i="22"/>
  <c r="FJ157" i="22"/>
  <c r="FJ155" i="22"/>
  <c r="FJ160" i="22" s="1"/>
  <c r="FJ154" i="22"/>
  <c r="AZ159" i="22"/>
  <c r="AZ157" i="22"/>
  <c r="AZ158" i="22"/>
  <c r="AZ153" i="22"/>
  <c r="AZ156" i="22"/>
  <c r="AZ155" i="22"/>
  <c r="AZ160" i="22" s="1"/>
  <c r="AZ154" i="22"/>
  <c r="BB159" i="22"/>
  <c r="BB156" i="22"/>
  <c r="BB155" i="22"/>
  <c r="BB160" i="22" s="1"/>
  <c r="BB157" i="22"/>
  <c r="BB154" i="22"/>
  <c r="BB158" i="22"/>
  <c r="BB153" i="22"/>
  <c r="BD158" i="22"/>
  <c r="BD159" i="22"/>
  <c r="BD157" i="22"/>
  <c r="BD156" i="22"/>
  <c r="BD155" i="22"/>
  <c r="BD160" i="22" s="1"/>
  <c r="BD154" i="22"/>
  <c r="BD153" i="22"/>
  <c r="GD158" i="22"/>
  <c r="GD159" i="22"/>
  <c r="GD157" i="22"/>
  <c r="GD156" i="22"/>
  <c r="GD155" i="22"/>
  <c r="GD160" i="22" s="1"/>
  <c r="GD154" i="22"/>
  <c r="GD153" i="22"/>
  <c r="GF159" i="22"/>
  <c r="GF158" i="22"/>
  <c r="GF157" i="22"/>
  <c r="GF156" i="22"/>
  <c r="GF153" i="22"/>
  <c r="GF155" i="22"/>
  <c r="GF160" i="22" s="1"/>
  <c r="GF154" i="22"/>
  <c r="GH159" i="22"/>
  <c r="GH156" i="22"/>
  <c r="GH158" i="22"/>
  <c r="GH157" i="22"/>
  <c r="GH155" i="22"/>
  <c r="GH160" i="22" s="1"/>
  <c r="GH154" i="22"/>
  <c r="GH153" i="22"/>
  <c r="BX159" i="22"/>
  <c r="BX157" i="22"/>
  <c r="BX158" i="22"/>
  <c r="BX153" i="22"/>
  <c r="BX156" i="22"/>
  <c r="BX155" i="22"/>
  <c r="BX160" i="22" s="1"/>
  <c r="BX154" i="22"/>
  <c r="BZ159" i="22"/>
  <c r="BZ158" i="22"/>
  <c r="BZ156" i="22"/>
  <c r="BZ155" i="22"/>
  <c r="BZ160" i="22" s="1"/>
  <c r="BZ154" i="22"/>
  <c r="BZ157" i="22"/>
  <c r="CB159" i="22"/>
  <c r="CB157" i="22"/>
  <c r="CB156" i="22"/>
  <c r="CB158" i="22"/>
  <c r="CB155" i="22"/>
  <c r="CB160" i="22" s="1"/>
  <c r="CB154" i="22"/>
  <c r="CB153" i="22"/>
  <c r="HB159" i="22"/>
  <c r="HB157" i="22"/>
  <c r="HB156" i="22"/>
  <c r="HB155" i="22"/>
  <c r="HB160" i="22" s="1"/>
  <c r="HB154" i="22"/>
  <c r="HB153" i="22"/>
  <c r="HB158" i="22"/>
  <c r="HD159" i="22"/>
  <c r="HD157" i="22"/>
  <c r="HD156" i="22"/>
  <c r="HD158" i="22"/>
  <c r="HD153" i="22"/>
  <c r="HD155" i="22"/>
  <c r="HD160" i="22" s="1"/>
  <c r="HD154" i="22"/>
  <c r="HF159" i="22"/>
  <c r="HF156" i="22"/>
  <c r="HF158" i="22"/>
  <c r="HF157" i="22"/>
  <c r="HF155" i="22"/>
  <c r="HF160" i="22" s="1"/>
  <c r="HF154" i="22"/>
  <c r="HF153" i="22"/>
  <c r="CV159" i="22"/>
  <c r="CV157" i="22"/>
  <c r="CV158" i="22"/>
  <c r="CV153" i="22"/>
  <c r="CV155" i="22"/>
  <c r="CV160" i="22" s="1"/>
  <c r="CV154" i="22"/>
  <c r="CV156" i="22"/>
  <c r="CX159" i="22"/>
  <c r="CX156" i="22"/>
  <c r="CX158" i="22"/>
  <c r="CX157" i="22"/>
  <c r="CX155" i="22"/>
  <c r="CX160" i="22" s="1"/>
  <c r="CX154" i="22"/>
  <c r="CX153" i="22"/>
  <c r="CZ159" i="22"/>
  <c r="CZ158" i="22"/>
  <c r="CZ157" i="22"/>
  <c r="CZ155" i="22"/>
  <c r="CZ160" i="22" s="1"/>
  <c r="CZ154" i="22"/>
  <c r="CZ156" i="22"/>
  <c r="CZ153" i="22"/>
  <c r="HZ159" i="22"/>
  <c r="HZ157" i="22"/>
  <c r="HZ156" i="22"/>
  <c r="HZ158" i="22"/>
  <c r="HZ155" i="22"/>
  <c r="HZ160" i="22" s="1"/>
  <c r="HZ154" i="22"/>
  <c r="HZ153" i="22"/>
  <c r="IB159" i="22"/>
  <c r="IB158" i="22"/>
  <c r="IB157" i="22"/>
  <c r="IB156" i="22"/>
  <c r="IB153" i="22"/>
  <c r="IB155" i="22"/>
  <c r="IB160" i="22" s="1"/>
  <c r="IB154" i="22"/>
  <c r="ID159" i="22"/>
  <c r="ID156" i="22"/>
  <c r="ID158" i="22"/>
  <c r="ID155" i="22"/>
  <c r="ID160" i="22" s="1"/>
  <c r="ID154" i="22"/>
  <c r="ID157" i="22"/>
  <c r="ID153" i="22"/>
  <c r="IP159" i="22"/>
  <c r="IP158" i="22"/>
  <c r="IP157" i="22"/>
  <c r="IP156" i="22"/>
  <c r="IP155" i="22"/>
  <c r="IP160" i="22" s="1"/>
  <c r="IP154" i="22"/>
  <c r="IP153" i="22"/>
  <c r="IP152" i="22"/>
  <c r="IP151" i="22"/>
  <c r="IP148" i="22"/>
  <c r="IH152" i="22"/>
  <c r="IH151" i="22"/>
  <c r="IH148" i="22"/>
  <c r="HZ152" i="22"/>
  <c r="HZ151" i="22"/>
  <c r="HZ148" i="22"/>
  <c r="HR152" i="22"/>
  <c r="HR148" i="22"/>
  <c r="HR151" i="22"/>
  <c r="HJ152" i="22"/>
  <c r="HJ148" i="22"/>
  <c r="HJ151" i="22"/>
  <c r="HB152" i="22"/>
  <c r="HB148" i="22"/>
  <c r="HB151" i="22"/>
  <c r="GT152" i="22"/>
  <c r="GT148" i="22"/>
  <c r="GT151" i="22"/>
  <c r="GL152" i="22"/>
  <c r="GL148" i="22"/>
  <c r="GL151" i="22"/>
  <c r="GD152" i="22"/>
  <c r="GD148" i="22"/>
  <c r="GD151" i="22"/>
  <c r="FV152" i="22"/>
  <c r="FV148" i="22"/>
  <c r="FV151" i="22"/>
  <c r="FN152" i="22"/>
  <c r="FN148" i="22"/>
  <c r="FN151" i="22"/>
  <c r="FF152" i="22"/>
  <c r="FF148" i="22"/>
  <c r="FF151" i="22"/>
  <c r="EX152" i="22"/>
  <c r="EX148" i="22"/>
  <c r="EX151" i="22"/>
  <c r="EP152" i="22"/>
  <c r="EP148" i="22"/>
  <c r="EP151" i="22"/>
  <c r="EH152" i="22"/>
  <c r="EH148" i="22"/>
  <c r="EH151" i="22"/>
  <c r="DZ158" i="22"/>
  <c r="DZ157" i="22"/>
  <c r="DZ156" i="22"/>
  <c r="DZ155" i="22"/>
  <c r="DZ160" i="22" s="1"/>
  <c r="DZ161" i="22" s="1"/>
  <c r="DZ162" i="22" s="1"/>
  <c r="DZ154" i="22"/>
  <c r="DZ153" i="22"/>
  <c r="DZ152" i="22"/>
  <c r="DZ159" i="22"/>
  <c r="DZ148" i="22"/>
  <c r="DZ151" i="22"/>
  <c r="DR159" i="22"/>
  <c r="DR158" i="22"/>
  <c r="DR157" i="22"/>
  <c r="DR156" i="22"/>
  <c r="DR155" i="22"/>
  <c r="DR160" i="22" s="1"/>
  <c r="DR154" i="22"/>
  <c r="DR153" i="22"/>
  <c r="DR152" i="22"/>
  <c r="DR148" i="22"/>
  <c r="DR151" i="22"/>
  <c r="DJ152" i="22"/>
  <c r="DJ148" i="22"/>
  <c r="DJ151" i="22"/>
  <c r="DB152" i="22"/>
  <c r="DB148" i="22"/>
  <c r="DB151" i="22"/>
  <c r="CT152" i="22"/>
  <c r="CT148" i="22"/>
  <c r="CT151" i="22"/>
  <c r="CL152" i="22"/>
  <c r="CL148" i="22"/>
  <c r="CL151" i="22"/>
  <c r="CD152" i="22"/>
  <c r="CD148" i="22"/>
  <c r="CD151" i="22"/>
  <c r="BV152" i="22"/>
  <c r="BV148" i="22"/>
  <c r="BV151" i="22"/>
  <c r="BN152" i="22"/>
  <c r="BN148" i="22"/>
  <c r="BN151" i="22"/>
  <c r="BF152" i="22"/>
  <c r="BF148" i="22"/>
  <c r="BF151" i="22"/>
  <c r="AX152" i="22"/>
  <c r="AX148" i="22"/>
  <c r="AX151" i="22"/>
  <c r="AP152" i="22"/>
  <c r="AP148" i="22"/>
  <c r="AP151" i="22"/>
  <c r="AH152" i="22"/>
  <c r="AH148" i="22"/>
  <c r="AH151" i="22"/>
  <c r="Z152" i="22"/>
  <c r="Z148" i="22"/>
  <c r="Z151" i="22"/>
  <c r="R152" i="22"/>
  <c r="R148" i="22"/>
  <c r="R151" i="22"/>
  <c r="J152" i="22"/>
  <c r="J148" i="22"/>
  <c r="J151" i="22"/>
  <c r="G158" i="22"/>
  <c r="G150" i="22"/>
  <c r="K146" i="22"/>
  <c r="S146" i="22"/>
  <c r="AA146" i="22"/>
  <c r="AI146" i="22"/>
  <c r="AQ146" i="22"/>
  <c r="AY146" i="22"/>
  <c r="BG146" i="22"/>
  <c r="BO146" i="22"/>
  <c r="BW146" i="22"/>
  <c r="CE146" i="22"/>
  <c r="CM146" i="22"/>
  <c r="CU146" i="22"/>
  <c r="DC146" i="22"/>
  <c r="DK146" i="22"/>
  <c r="DS146" i="22"/>
  <c r="EI146" i="22"/>
  <c r="EQ146" i="22"/>
  <c r="EY146" i="22"/>
  <c r="FG146" i="22"/>
  <c r="FO146" i="22"/>
  <c r="FW146" i="22"/>
  <c r="GE146" i="22"/>
  <c r="GM146" i="22"/>
  <c r="GU146" i="22"/>
  <c r="HC146" i="22"/>
  <c r="HK146" i="22"/>
  <c r="HS146" i="22"/>
  <c r="IA146" i="22"/>
  <c r="II146" i="22"/>
  <c r="IQ146" i="22"/>
  <c r="J147" i="22"/>
  <c r="R147" i="22"/>
  <c r="Z147" i="22"/>
  <c r="AH147" i="22"/>
  <c r="AP147" i="22"/>
  <c r="AX147" i="22"/>
  <c r="BF147" i="22"/>
  <c r="BN147" i="22"/>
  <c r="BV147" i="22"/>
  <c r="CD147" i="22"/>
  <c r="CL147" i="22"/>
  <c r="CT147" i="22"/>
  <c r="DB147" i="22"/>
  <c r="DJ147" i="22"/>
  <c r="DR147" i="22"/>
  <c r="DZ147" i="22"/>
  <c r="EH147" i="22"/>
  <c r="EP147" i="22"/>
  <c r="EX147" i="22"/>
  <c r="FF147" i="22"/>
  <c r="FN147" i="22"/>
  <c r="FV147" i="22"/>
  <c r="GF147" i="22"/>
  <c r="GO147" i="22"/>
  <c r="GX147" i="22"/>
  <c r="IH147" i="22"/>
  <c r="IR147" i="22"/>
  <c r="U148" i="22"/>
  <c r="AD148" i="22"/>
  <c r="BH148" i="22"/>
  <c r="CG148" i="22"/>
  <c r="CW148" i="22"/>
  <c r="DM148" i="22"/>
  <c r="EJ148" i="22"/>
  <c r="FG148" i="22"/>
  <c r="FY148" i="22"/>
  <c r="HD148" i="22"/>
  <c r="IJ148" i="22"/>
  <c r="Z149" i="22"/>
  <c r="BF149" i="22"/>
  <c r="CL149" i="22"/>
  <c r="DR149" i="22"/>
  <c r="EX149" i="22"/>
  <c r="GD149" i="22"/>
  <c r="HJ149" i="22"/>
  <c r="IP149" i="22"/>
  <c r="Z150" i="22"/>
  <c r="BF150" i="22"/>
  <c r="CL150" i="22"/>
  <c r="DR150" i="22"/>
  <c r="HH151" i="22"/>
  <c r="BZ153" i="22"/>
  <c r="BF158" i="22"/>
  <c r="BF159" i="22"/>
  <c r="BF157" i="22"/>
  <c r="BF155" i="22"/>
  <c r="BF160" i="22" s="1"/>
  <c r="BF154" i="22"/>
  <c r="BF153" i="22"/>
  <c r="BF156" i="22"/>
  <c r="HT152" i="22"/>
  <c r="HT151" i="22"/>
  <c r="HT150" i="22"/>
  <c r="HT149" i="22"/>
  <c r="FX152" i="22"/>
  <c r="FX151" i="22"/>
  <c r="FX150" i="22"/>
  <c r="FX149" i="22"/>
  <c r="FP152" i="22"/>
  <c r="FP151" i="22"/>
  <c r="FP150" i="22"/>
  <c r="FP149" i="22"/>
  <c r="DL152" i="22"/>
  <c r="DL151" i="22"/>
  <c r="DL150" i="22"/>
  <c r="DL149" i="22"/>
  <c r="CN152" i="22"/>
  <c r="CN151" i="22"/>
  <c r="CN150" i="22"/>
  <c r="CN149" i="22"/>
  <c r="AR152" i="22"/>
  <c r="AR151" i="22"/>
  <c r="AR150" i="22"/>
  <c r="AR149" i="22"/>
  <c r="L152" i="22"/>
  <c r="L151" i="22"/>
  <c r="L150" i="22"/>
  <c r="L149" i="22"/>
  <c r="K157" i="22"/>
  <c r="K158" i="22"/>
  <c r="K159" i="22"/>
  <c r="K154" i="22"/>
  <c r="K153" i="22"/>
  <c r="K156" i="22"/>
  <c r="K155" i="22"/>
  <c r="K160" i="22" s="1"/>
  <c r="EK158" i="22"/>
  <c r="EK157" i="22"/>
  <c r="EK156" i="22"/>
  <c r="EK159" i="22"/>
  <c r="EK155" i="22"/>
  <c r="EK160" i="22" s="1"/>
  <c r="EK154" i="22"/>
  <c r="EE159" i="22"/>
  <c r="EE155" i="22"/>
  <c r="EE160" i="22" s="1"/>
  <c r="EE154" i="22"/>
  <c r="EE158" i="22"/>
  <c r="EE156" i="22"/>
  <c r="EE153" i="22"/>
  <c r="EE157" i="22"/>
  <c r="EG159" i="22"/>
  <c r="EG157" i="22"/>
  <c r="EG158" i="22"/>
  <c r="EG155" i="22"/>
  <c r="EG160" i="22" s="1"/>
  <c r="EG154" i="22"/>
  <c r="EG156" i="22"/>
  <c r="EG153" i="22"/>
  <c r="EI157" i="22"/>
  <c r="EI159" i="22"/>
  <c r="EI158" i="22"/>
  <c r="EI154" i="22"/>
  <c r="EI153" i="22"/>
  <c r="EI156" i="22"/>
  <c r="EI155" i="22"/>
  <c r="EI160" i="22" s="1"/>
  <c r="Y157" i="22"/>
  <c r="Y159" i="22"/>
  <c r="Y156" i="22"/>
  <c r="Y155" i="22"/>
  <c r="Y160" i="22" s="1"/>
  <c r="Y154" i="22"/>
  <c r="Y153" i="22"/>
  <c r="Y158" i="22"/>
  <c r="AA159" i="22"/>
  <c r="AA157" i="22"/>
  <c r="AA158" i="22"/>
  <c r="AA154" i="22"/>
  <c r="AA153" i="22"/>
  <c r="AA156" i="22"/>
  <c r="AA155" i="22"/>
  <c r="AA160" i="22" s="1"/>
  <c r="AC158" i="22"/>
  <c r="AC157" i="22"/>
  <c r="AC159" i="22"/>
  <c r="AC156" i="22"/>
  <c r="AC155" i="22"/>
  <c r="AC160" i="22" s="1"/>
  <c r="AC154" i="22"/>
  <c r="AC153" i="22"/>
  <c r="FC159" i="22"/>
  <c r="FC158" i="22"/>
  <c r="FC157" i="22"/>
  <c r="FC155" i="22"/>
  <c r="FC160" i="22" s="1"/>
  <c r="FC154" i="22"/>
  <c r="FC153" i="22"/>
  <c r="FC156" i="22"/>
  <c r="FE158" i="22"/>
  <c r="FE159" i="22"/>
  <c r="FE157" i="22"/>
  <c r="FE155" i="22"/>
  <c r="FE160" i="22" s="1"/>
  <c r="FE154" i="22"/>
  <c r="FE153" i="22"/>
  <c r="FE156" i="22"/>
  <c r="FG159" i="22"/>
  <c r="FG157" i="22"/>
  <c r="FG154" i="22"/>
  <c r="FG153" i="22"/>
  <c r="FG156" i="22"/>
  <c r="FG155" i="22"/>
  <c r="FG160" i="22" s="1"/>
  <c r="FG158" i="22"/>
  <c r="AW159" i="22"/>
  <c r="AW158" i="22"/>
  <c r="AW157" i="22"/>
  <c r="AW156" i="22"/>
  <c r="AW155" i="22"/>
  <c r="AW160" i="22" s="1"/>
  <c r="AW154" i="22"/>
  <c r="AW153" i="22"/>
  <c r="AY159" i="22"/>
  <c r="AY158" i="22"/>
  <c r="AY157" i="22"/>
  <c r="AY154" i="22"/>
  <c r="AY153" i="22"/>
  <c r="AY156" i="22"/>
  <c r="AY155" i="22"/>
  <c r="AY160" i="22" s="1"/>
  <c r="BA158" i="22"/>
  <c r="BA157" i="22"/>
  <c r="BA156" i="22"/>
  <c r="BA159" i="22"/>
  <c r="BA155" i="22"/>
  <c r="BA160" i="22" s="1"/>
  <c r="BA154" i="22"/>
  <c r="BA153" i="22"/>
  <c r="GA159" i="22"/>
  <c r="GA158" i="22"/>
  <c r="GA157" i="22"/>
  <c r="GA156" i="22"/>
  <c r="GA155" i="22"/>
  <c r="GA160" i="22" s="1"/>
  <c r="GA154" i="22"/>
  <c r="GA153" i="22"/>
  <c r="GC159" i="22"/>
  <c r="GC158" i="22"/>
  <c r="GC157" i="22"/>
  <c r="GC156" i="22"/>
  <c r="GC155" i="22"/>
  <c r="GC160" i="22" s="1"/>
  <c r="GC154" i="22"/>
  <c r="GC153" i="22"/>
  <c r="GE158" i="22"/>
  <c r="GE159" i="22"/>
  <c r="GE157" i="22"/>
  <c r="GE156" i="22"/>
  <c r="GE154" i="22"/>
  <c r="GE153" i="22"/>
  <c r="GE155" i="22"/>
  <c r="GE160" i="22" s="1"/>
  <c r="BU159" i="22"/>
  <c r="BU157" i="22"/>
  <c r="BU158" i="22"/>
  <c r="BU156" i="22"/>
  <c r="BU155" i="22"/>
  <c r="BU160" i="22" s="1"/>
  <c r="BU154" i="22"/>
  <c r="BU153" i="22"/>
  <c r="BW157" i="22"/>
  <c r="BW159" i="22"/>
  <c r="BW158" i="22"/>
  <c r="BW154" i="22"/>
  <c r="BW153" i="22"/>
  <c r="BW156" i="22"/>
  <c r="BW155" i="22"/>
  <c r="BW160" i="22" s="1"/>
  <c r="BY158" i="22"/>
  <c r="BY157" i="22"/>
  <c r="BY159" i="22"/>
  <c r="BY156" i="22"/>
  <c r="BY155" i="22"/>
  <c r="BY160" i="22" s="1"/>
  <c r="BY154" i="22"/>
  <c r="GY159" i="22"/>
  <c r="GY158" i="22"/>
  <c r="GY156" i="22"/>
  <c r="GY155" i="22"/>
  <c r="GY160" i="22" s="1"/>
  <c r="GY154" i="22"/>
  <c r="GY157" i="22"/>
  <c r="GY153" i="22"/>
  <c r="HA159" i="22"/>
  <c r="HA158" i="22"/>
  <c r="HA157" i="22"/>
  <c r="HA155" i="22"/>
  <c r="HA160" i="22" s="1"/>
  <c r="HA154" i="22"/>
  <c r="HA153" i="22"/>
  <c r="HA156" i="22"/>
  <c r="HC158" i="22"/>
  <c r="HC157" i="22"/>
  <c r="HC159" i="22"/>
  <c r="HC156" i="22"/>
  <c r="HC154" i="22"/>
  <c r="HC153" i="22"/>
  <c r="HC155" i="22"/>
  <c r="HC160" i="22" s="1"/>
  <c r="CS158" i="22"/>
  <c r="CS159" i="22"/>
  <c r="CS157" i="22"/>
  <c r="CS155" i="22"/>
  <c r="CS160" i="22" s="1"/>
  <c r="CS156" i="22"/>
  <c r="CS154" i="22"/>
  <c r="CS153" i="22"/>
  <c r="CU159" i="22"/>
  <c r="CU157" i="22"/>
  <c r="CU156" i="22"/>
  <c r="CU154" i="22"/>
  <c r="CU153" i="22"/>
  <c r="CU158" i="22"/>
  <c r="CU155" i="22"/>
  <c r="CU160" i="22" s="1"/>
  <c r="CW158" i="22"/>
  <c r="CW159" i="22"/>
  <c r="CW157" i="22"/>
  <c r="CW155" i="22"/>
  <c r="CW160" i="22" s="1"/>
  <c r="CW154" i="22"/>
  <c r="CW156" i="22"/>
  <c r="CW153" i="22"/>
  <c r="HW159" i="22"/>
  <c r="HW158" i="22"/>
  <c r="HW156" i="22"/>
  <c r="HW155" i="22"/>
  <c r="HW160" i="22" s="1"/>
  <c r="HW154" i="22"/>
  <c r="HW153" i="22"/>
  <c r="HW157" i="22"/>
  <c r="HY159" i="22"/>
  <c r="HY157" i="22"/>
  <c r="HY158" i="22"/>
  <c r="HY155" i="22"/>
  <c r="HY160" i="22" s="1"/>
  <c r="HY154" i="22"/>
  <c r="HY153" i="22"/>
  <c r="HY156" i="22"/>
  <c r="IA159" i="22"/>
  <c r="IA157" i="22"/>
  <c r="IA156" i="22"/>
  <c r="IA158" i="22"/>
  <c r="IA154" i="22"/>
  <c r="IA153" i="22"/>
  <c r="IA155" i="22"/>
  <c r="IA160" i="22" s="1"/>
  <c r="IO159" i="22"/>
  <c r="IO158" i="22"/>
  <c r="IO157" i="22"/>
  <c r="IO156" i="22"/>
  <c r="IO155" i="22"/>
  <c r="IO160" i="22" s="1"/>
  <c r="IO154" i="22"/>
  <c r="IO153" i="22"/>
  <c r="IO152" i="22"/>
  <c r="IO149" i="22"/>
  <c r="IO148" i="22"/>
  <c r="IG152" i="22"/>
  <c r="IG149" i="22"/>
  <c r="IG148" i="22"/>
  <c r="IG151" i="22"/>
  <c r="HY152" i="22"/>
  <c r="HY149" i="22"/>
  <c r="HY148" i="22"/>
  <c r="HQ152" i="22"/>
  <c r="HQ149" i="22"/>
  <c r="HQ148" i="22"/>
  <c r="HI152" i="22"/>
  <c r="HI149" i="22"/>
  <c r="HI148" i="22"/>
  <c r="HA152" i="22"/>
  <c r="HA149" i="22"/>
  <c r="HA148" i="22"/>
  <c r="GS152" i="22"/>
  <c r="GS149" i="22"/>
  <c r="GS148" i="22"/>
  <c r="GK152" i="22"/>
  <c r="GK149" i="22"/>
  <c r="GK148" i="22"/>
  <c r="GC152" i="22"/>
  <c r="GC149" i="22"/>
  <c r="GC148" i="22"/>
  <c r="FU152" i="22"/>
  <c r="FU149" i="22"/>
  <c r="FU148" i="22"/>
  <c r="FM152" i="22"/>
  <c r="FM149" i="22"/>
  <c r="FM148" i="22"/>
  <c r="FE152" i="22"/>
  <c r="FE149" i="22"/>
  <c r="FE148" i="22"/>
  <c r="EW152" i="22"/>
  <c r="EW149" i="22"/>
  <c r="EW148" i="22"/>
  <c r="EO152" i="22"/>
  <c r="EO149" i="22"/>
  <c r="EO148" i="22"/>
  <c r="EG152" i="22"/>
  <c r="EG149" i="22"/>
  <c r="EG148" i="22"/>
  <c r="DY158" i="22"/>
  <c r="DY157" i="22"/>
  <c r="DY156" i="22"/>
  <c r="DY155" i="22"/>
  <c r="DY160" i="22" s="1"/>
  <c r="DY161" i="22" s="1"/>
  <c r="DY162" i="22" s="1"/>
  <c r="DY154" i="22"/>
  <c r="DY153" i="22"/>
  <c r="DY152" i="22"/>
  <c r="DY159" i="22"/>
  <c r="DY149" i="22"/>
  <c r="DY148" i="22"/>
  <c r="DQ159" i="22"/>
  <c r="DQ158" i="22"/>
  <c r="DQ157" i="22"/>
  <c r="DQ155" i="22"/>
  <c r="DQ160" i="22" s="1"/>
  <c r="DQ154" i="22"/>
  <c r="DQ153" i="22"/>
  <c r="DQ152" i="22"/>
  <c r="DQ149" i="22"/>
  <c r="DQ148" i="22"/>
  <c r="DQ156" i="22"/>
  <c r="DI152" i="22"/>
  <c r="DI149" i="22"/>
  <c r="DI148" i="22"/>
  <c r="DA152" i="22"/>
  <c r="DA149" i="22"/>
  <c r="DA148" i="22"/>
  <c r="CS152" i="22"/>
  <c r="CS149" i="22"/>
  <c r="CS148" i="22"/>
  <c r="CK152" i="22"/>
  <c r="CK149" i="22"/>
  <c r="CK148" i="22"/>
  <c r="CC152" i="22"/>
  <c r="CC149" i="22"/>
  <c r="BU152" i="22"/>
  <c r="BU149" i="22"/>
  <c r="BM152" i="22"/>
  <c r="BM149" i="22"/>
  <c r="BE152" i="22"/>
  <c r="BE149" i="22"/>
  <c r="AW152" i="22"/>
  <c r="AW149" i="22"/>
  <c r="AO152" i="22"/>
  <c r="AO149" i="22"/>
  <c r="AG152" i="22"/>
  <c r="AG149" i="22"/>
  <c r="Y152" i="22"/>
  <c r="Y149" i="22"/>
  <c r="Q152" i="22"/>
  <c r="Q149" i="22"/>
  <c r="I152" i="22"/>
  <c r="I149" i="22"/>
  <c r="G157" i="22"/>
  <c r="G149" i="22"/>
  <c r="L146" i="22"/>
  <c r="T146" i="22"/>
  <c r="AJ146" i="22"/>
  <c r="AR146" i="22"/>
  <c r="BH146" i="22"/>
  <c r="BP146" i="22"/>
  <c r="BX146" i="22"/>
  <c r="CF146" i="22"/>
  <c r="CN146" i="22"/>
  <c r="DD146" i="22"/>
  <c r="DL146" i="22"/>
  <c r="EB146" i="22"/>
  <c r="EJ146" i="22"/>
  <c r="ER146" i="22"/>
  <c r="FH146" i="22"/>
  <c r="FP146" i="22"/>
  <c r="FX146" i="22"/>
  <c r="HD146" i="22"/>
  <c r="HL146" i="22"/>
  <c r="HT146" i="22"/>
  <c r="IJ146" i="22"/>
  <c r="IR146" i="22"/>
  <c r="K147" i="22"/>
  <c r="S147" i="22"/>
  <c r="AA147" i="22"/>
  <c r="AI147" i="22"/>
  <c r="AQ147" i="22"/>
  <c r="AY147" i="22"/>
  <c r="BG147" i="22"/>
  <c r="BO147" i="22"/>
  <c r="BW147" i="22"/>
  <c r="CE147" i="22"/>
  <c r="CM147" i="22"/>
  <c r="CU147" i="22"/>
  <c r="DC147" i="22"/>
  <c r="DK147" i="22"/>
  <c r="DS147" i="22"/>
  <c r="EI147" i="22"/>
  <c r="EQ147" i="22"/>
  <c r="EY147" i="22"/>
  <c r="FG147" i="22"/>
  <c r="FO147" i="22"/>
  <c r="FX147" i="22"/>
  <c r="GG147" i="22"/>
  <c r="GP147" i="22"/>
  <c r="HQ147" i="22"/>
  <c r="HZ147" i="22"/>
  <c r="IS147" i="22"/>
  <c r="M148" i="22"/>
  <c r="V148" i="22"/>
  <c r="AW148" i="22"/>
  <c r="BI148" i="22"/>
  <c r="BW148" i="22"/>
  <c r="DS148" i="22"/>
  <c r="EK148" i="22"/>
  <c r="FH148" i="22"/>
  <c r="GE148" i="22"/>
  <c r="HK148" i="22"/>
  <c r="IQ148" i="22"/>
  <c r="AA149" i="22"/>
  <c r="BG149" i="22"/>
  <c r="CM149" i="22"/>
  <c r="DS149" i="22"/>
  <c r="EY149" i="22"/>
  <c r="GE149" i="22"/>
  <c r="HK149" i="22"/>
  <c r="IQ149" i="22"/>
  <c r="AG150" i="22"/>
  <c r="BM150" i="22"/>
  <c r="CS150" i="22"/>
  <c r="DY150" i="22"/>
  <c r="EX150" i="22"/>
  <c r="GD150" i="22"/>
  <c r="HJ150" i="22"/>
  <c r="IP150" i="22"/>
  <c r="EW151" i="22"/>
  <c r="GC151" i="22"/>
  <c r="HI151" i="22"/>
  <c r="W152" i="22"/>
  <c r="ID152" i="22"/>
  <c r="BH159" i="22"/>
  <c r="BH158" i="22"/>
  <c r="BH157" i="22"/>
  <c r="BH153" i="22"/>
  <c r="BH156" i="22"/>
  <c r="BH155" i="22"/>
  <c r="BH160" i="22" s="1"/>
  <c r="BH154" i="22"/>
  <c r="CD159" i="22"/>
  <c r="CD157" i="22"/>
  <c r="CD158" i="22"/>
  <c r="CD155" i="22"/>
  <c r="CD160" i="22" s="1"/>
  <c r="CD154" i="22"/>
  <c r="CD153" i="22"/>
  <c r="CD156" i="22"/>
  <c r="DD159" i="22"/>
  <c r="DD157" i="22"/>
  <c r="DD156" i="22"/>
  <c r="DD153" i="22"/>
  <c r="DD158" i="22"/>
  <c r="DD155" i="22"/>
  <c r="DD160" i="22" s="1"/>
  <c r="DD154" i="22"/>
  <c r="DF156" i="22"/>
  <c r="DF159" i="22"/>
  <c r="DF158" i="22"/>
  <c r="DF155" i="22"/>
  <c r="DF160" i="22" s="1"/>
  <c r="DF154" i="22"/>
  <c r="DF157" i="22"/>
  <c r="IB152" i="22"/>
  <c r="IB151" i="22"/>
  <c r="IB150" i="22"/>
  <c r="IB149" i="22"/>
  <c r="GF152" i="22"/>
  <c r="GF151" i="22"/>
  <c r="GF150" i="22"/>
  <c r="GF149" i="22"/>
  <c r="EZ152" i="22"/>
  <c r="EZ151" i="22"/>
  <c r="EZ150" i="22"/>
  <c r="EZ149" i="22"/>
  <c r="DT159" i="22"/>
  <c r="DT158" i="22"/>
  <c r="DT157" i="22"/>
  <c r="DT153" i="22"/>
  <c r="DT152" i="22"/>
  <c r="DT156" i="22"/>
  <c r="DT155" i="22"/>
  <c r="DT160" i="22" s="1"/>
  <c r="DT154" i="22"/>
  <c r="DT151" i="22"/>
  <c r="DT150" i="22"/>
  <c r="DT149" i="22"/>
  <c r="CV152" i="22"/>
  <c r="CV151" i="22"/>
  <c r="CV150" i="22"/>
  <c r="CV149" i="22"/>
  <c r="AZ152" i="22"/>
  <c r="AZ151" i="22"/>
  <c r="AZ150" i="22"/>
  <c r="AZ149" i="22"/>
  <c r="AB152" i="22"/>
  <c r="AB151" i="22"/>
  <c r="AB150" i="22"/>
  <c r="AB149" i="22"/>
  <c r="FI158" i="22"/>
  <c r="FI159" i="22"/>
  <c r="FI157" i="22"/>
  <c r="FI156" i="22"/>
  <c r="FI155" i="22"/>
  <c r="FI160" i="22" s="1"/>
  <c r="FI153" i="22"/>
  <c r="FI154" i="22"/>
  <c r="FK159" i="22"/>
  <c r="FK158" i="22"/>
  <c r="FK156" i="22"/>
  <c r="FK155" i="22"/>
  <c r="FK160" i="22" s="1"/>
  <c r="FK154" i="22"/>
  <c r="FK153" i="22"/>
  <c r="FK157" i="22"/>
  <c r="FM159" i="22"/>
  <c r="FM158" i="22"/>
  <c r="FM157" i="22"/>
  <c r="FM156" i="22"/>
  <c r="FM155" i="22"/>
  <c r="FM160" i="22" s="1"/>
  <c r="FM154" i="22"/>
  <c r="FM153" i="22"/>
  <c r="BC159" i="22"/>
  <c r="BC158" i="22"/>
  <c r="BC156" i="22"/>
  <c r="BC155" i="22"/>
  <c r="BC160" i="22" s="1"/>
  <c r="BC157" i="22"/>
  <c r="BC154" i="22"/>
  <c r="BC153" i="22"/>
  <c r="GG158" i="22"/>
  <c r="GG157" i="22"/>
  <c r="GG159" i="22"/>
  <c r="GG156" i="22"/>
  <c r="GG155" i="22"/>
  <c r="GG160" i="22" s="1"/>
  <c r="GG154" i="22"/>
  <c r="GG153" i="22"/>
  <c r="EB159" i="22"/>
  <c r="EB158" i="22"/>
  <c r="EB157" i="22"/>
  <c r="EB153" i="22"/>
  <c r="EB155" i="22"/>
  <c r="EB160" i="22" s="1"/>
  <c r="EB154" i="22"/>
  <c r="EB156" i="22"/>
  <c r="ED159" i="22"/>
  <c r="ED158" i="22"/>
  <c r="ED156" i="22"/>
  <c r="ED157" i="22"/>
  <c r="ED155" i="22"/>
  <c r="ED160" i="22" s="1"/>
  <c r="ED154" i="22"/>
  <c r="EF159" i="22"/>
  <c r="EF157" i="22"/>
  <c r="EF155" i="22"/>
  <c r="EF160" i="22" s="1"/>
  <c r="EF154" i="22"/>
  <c r="EF158" i="22"/>
  <c r="EF156" i="22"/>
  <c r="EF153" i="22"/>
  <c r="V158" i="22"/>
  <c r="V159" i="22"/>
  <c r="V156" i="22"/>
  <c r="V155" i="22"/>
  <c r="V160" i="22" s="1"/>
  <c r="V157" i="22"/>
  <c r="V154" i="22"/>
  <c r="V153" i="22"/>
  <c r="X159" i="22"/>
  <c r="X158" i="22"/>
  <c r="X157" i="22"/>
  <c r="X156" i="22"/>
  <c r="X155" i="22"/>
  <c r="X160" i="22" s="1"/>
  <c r="X154" i="22"/>
  <c r="X153" i="22"/>
  <c r="Z159" i="22"/>
  <c r="Z157" i="22"/>
  <c r="Z155" i="22"/>
  <c r="Z160" i="22" s="1"/>
  <c r="Z154" i="22"/>
  <c r="Z153" i="22"/>
  <c r="Z158" i="22"/>
  <c r="Z156" i="22"/>
  <c r="EZ159" i="22"/>
  <c r="EZ157" i="22"/>
  <c r="EZ156" i="22"/>
  <c r="EZ158" i="22"/>
  <c r="EZ153" i="22"/>
  <c r="EZ155" i="22"/>
  <c r="EZ160" i="22" s="1"/>
  <c r="EZ154" i="22"/>
  <c r="FB159" i="22"/>
  <c r="FB156" i="22"/>
  <c r="FB158" i="22"/>
  <c r="FB157" i="22"/>
  <c r="FB155" i="22"/>
  <c r="FB160" i="22" s="1"/>
  <c r="FB154" i="22"/>
  <c r="FB153" i="22"/>
  <c r="FD159" i="22"/>
  <c r="FD158" i="22"/>
  <c r="FD157" i="22"/>
  <c r="FD155" i="22"/>
  <c r="FD160" i="22" s="1"/>
  <c r="FD154" i="22"/>
  <c r="FD153" i="22"/>
  <c r="FD156" i="22"/>
  <c r="AT159" i="22"/>
  <c r="AT158" i="22"/>
  <c r="AT156" i="22"/>
  <c r="AT155" i="22"/>
  <c r="AT160" i="22" s="1"/>
  <c r="AT154" i="22"/>
  <c r="AT157" i="22"/>
  <c r="AV159" i="22"/>
  <c r="AV158" i="22"/>
  <c r="AV157" i="22"/>
  <c r="AV156" i="22"/>
  <c r="AV155" i="22"/>
  <c r="AV160" i="22" s="1"/>
  <c r="AV154" i="22"/>
  <c r="AV153" i="22"/>
  <c r="AX158" i="22"/>
  <c r="AX157" i="22"/>
  <c r="AX155" i="22"/>
  <c r="AX160" i="22" s="1"/>
  <c r="AX154" i="22"/>
  <c r="AX153" i="22"/>
  <c r="AX159" i="22"/>
  <c r="AX156" i="22"/>
  <c r="FX159" i="22"/>
  <c r="FX157" i="22"/>
  <c r="FX156" i="22"/>
  <c r="FX153" i="22"/>
  <c r="FX158" i="22"/>
  <c r="FX155" i="22"/>
  <c r="FX160" i="22" s="1"/>
  <c r="FX154" i="22"/>
  <c r="FZ159" i="22"/>
  <c r="FZ156" i="22"/>
  <c r="FZ158" i="22"/>
  <c r="FZ157" i="22"/>
  <c r="FZ155" i="22"/>
  <c r="FZ160" i="22" s="1"/>
  <c r="FZ154" i="22"/>
  <c r="FZ153" i="22"/>
  <c r="GB159" i="22"/>
  <c r="GB158" i="22"/>
  <c r="GB157" i="22"/>
  <c r="GB156" i="22"/>
  <c r="GB155" i="22"/>
  <c r="GB160" i="22" s="1"/>
  <c r="GB154" i="22"/>
  <c r="GB153" i="22"/>
  <c r="BR159" i="22"/>
  <c r="BR158" i="22"/>
  <c r="BR157" i="22"/>
  <c r="BR156" i="22"/>
  <c r="BR155" i="22"/>
  <c r="BR160" i="22" s="1"/>
  <c r="BR154" i="22"/>
  <c r="BR153" i="22"/>
  <c r="BT159" i="22"/>
  <c r="BT157" i="22"/>
  <c r="BT156" i="22"/>
  <c r="BT155" i="22"/>
  <c r="BT160" i="22" s="1"/>
  <c r="BT158" i="22"/>
  <c r="BT154" i="22"/>
  <c r="BT153" i="22"/>
  <c r="BV159" i="22"/>
  <c r="BV157" i="22"/>
  <c r="BV158" i="22"/>
  <c r="BV155" i="22"/>
  <c r="BV160" i="22" s="1"/>
  <c r="BV154" i="22"/>
  <c r="BV153" i="22"/>
  <c r="BV156" i="22"/>
  <c r="GV159" i="22"/>
  <c r="GV157" i="22"/>
  <c r="GV158" i="22"/>
  <c r="GV156" i="22"/>
  <c r="GV153" i="22"/>
  <c r="GV155" i="22"/>
  <c r="GV160" i="22" s="1"/>
  <c r="GV154" i="22"/>
  <c r="GX159" i="22"/>
  <c r="GX156" i="22"/>
  <c r="GX158" i="22"/>
  <c r="GX155" i="22"/>
  <c r="GX160" i="22" s="1"/>
  <c r="GX154" i="22"/>
  <c r="GX153" i="22"/>
  <c r="GX157" i="22"/>
  <c r="GZ159" i="22"/>
  <c r="GZ157" i="22"/>
  <c r="GZ156" i="22"/>
  <c r="GZ155" i="22"/>
  <c r="GZ160" i="22" s="1"/>
  <c r="GZ154" i="22"/>
  <c r="GZ153" i="22"/>
  <c r="GZ158" i="22"/>
  <c r="CP159" i="22"/>
  <c r="CP156" i="22"/>
  <c r="CP158" i="22"/>
  <c r="CP157" i="22"/>
  <c r="CP155" i="22"/>
  <c r="CP160" i="22" s="1"/>
  <c r="CP154" i="22"/>
  <c r="CP153" i="22"/>
  <c r="CR159" i="22"/>
  <c r="CR158" i="22"/>
  <c r="CR157" i="22"/>
  <c r="CR155" i="22"/>
  <c r="CR160" i="22" s="1"/>
  <c r="CR156" i="22"/>
  <c r="CR154" i="22"/>
  <c r="CR153" i="22"/>
  <c r="CT159" i="22"/>
  <c r="CT157" i="22"/>
  <c r="CT155" i="22"/>
  <c r="CT160" i="22" s="1"/>
  <c r="CT156" i="22"/>
  <c r="CT154" i="22"/>
  <c r="CT153" i="22"/>
  <c r="CT158" i="22"/>
  <c r="HT159" i="22"/>
  <c r="HT157" i="22"/>
  <c r="HT158" i="22"/>
  <c r="HT156" i="22"/>
  <c r="HT153" i="22"/>
  <c r="HT155" i="22"/>
  <c r="HT160" i="22" s="1"/>
  <c r="HT154" i="22"/>
  <c r="HV159" i="22"/>
  <c r="HV158" i="22"/>
  <c r="HV156" i="22"/>
  <c r="HV157" i="22"/>
  <c r="HV155" i="22"/>
  <c r="HV160" i="22" s="1"/>
  <c r="HV154" i="22"/>
  <c r="HV153" i="22"/>
  <c r="HX159" i="22"/>
  <c r="HX158" i="22"/>
  <c r="HX157" i="22"/>
  <c r="HX155" i="22"/>
  <c r="HX160" i="22" s="1"/>
  <c r="HX154" i="22"/>
  <c r="HX153" i="22"/>
  <c r="HX156" i="22"/>
  <c r="DN156" i="22"/>
  <c r="DN159" i="22"/>
  <c r="DN158" i="22"/>
  <c r="DN155" i="22"/>
  <c r="DN160" i="22" s="1"/>
  <c r="DN157" i="22"/>
  <c r="DN154" i="22"/>
  <c r="DN153" i="22"/>
  <c r="IN159" i="22"/>
  <c r="IN158" i="22"/>
  <c r="IN156" i="22"/>
  <c r="IN155" i="22"/>
  <c r="IN160" i="22" s="1"/>
  <c r="IN157" i="22"/>
  <c r="IN154" i="22"/>
  <c r="IN153" i="22"/>
  <c r="IN152" i="22"/>
  <c r="IN151" i="22"/>
  <c r="IN150" i="22"/>
  <c r="IN149" i="22"/>
  <c r="IN148" i="22"/>
  <c r="IF152" i="22"/>
  <c r="IF150" i="22"/>
  <c r="IF149" i="22"/>
  <c r="IF148" i="22"/>
  <c r="IF151" i="22"/>
  <c r="HX152" i="22"/>
  <c r="HX150" i="22"/>
  <c r="HX149" i="22"/>
  <c r="HX148" i="22"/>
  <c r="HP152" i="22"/>
  <c r="HP150" i="22"/>
  <c r="HP149" i="22"/>
  <c r="HP148" i="22"/>
  <c r="HH152" i="22"/>
  <c r="HH150" i="22"/>
  <c r="HH149" i="22"/>
  <c r="HH148" i="22"/>
  <c r="GZ152" i="22"/>
  <c r="GZ150" i="22"/>
  <c r="GZ149" i="22"/>
  <c r="GZ148" i="22"/>
  <c r="GR152" i="22"/>
  <c r="GR150" i="22"/>
  <c r="GR149" i="22"/>
  <c r="GR148" i="22"/>
  <c r="GJ152" i="22"/>
  <c r="GJ150" i="22"/>
  <c r="GJ149" i="22"/>
  <c r="GJ148" i="22"/>
  <c r="GB152" i="22"/>
  <c r="GB150" i="22"/>
  <c r="GB149" i="22"/>
  <c r="GB148" i="22"/>
  <c r="FT152" i="22"/>
  <c r="FT150" i="22"/>
  <c r="FT149" i="22"/>
  <c r="FT148" i="22"/>
  <c r="FL152" i="22"/>
  <c r="FL150" i="22"/>
  <c r="FL149" i="22"/>
  <c r="FL148" i="22"/>
  <c r="FD152" i="22"/>
  <c r="FD150" i="22"/>
  <c r="FD149" i="22"/>
  <c r="FD148" i="22"/>
  <c r="EV152" i="22"/>
  <c r="EV150" i="22"/>
  <c r="EV149" i="22"/>
  <c r="EV148" i="22"/>
  <c r="EN152" i="22"/>
  <c r="EN150" i="22"/>
  <c r="EN149" i="22"/>
  <c r="EN148" i="22"/>
  <c r="EF152" i="22"/>
  <c r="EF150" i="22"/>
  <c r="EF149" i="22"/>
  <c r="EF148" i="22"/>
  <c r="DX159" i="22"/>
  <c r="DX158" i="22"/>
  <c r="DX157" i="22"/>
  <c r="DX156" i="22"/>
  <c r="DX155" i="22"/>
  <c r="DX160" i="22" s="1"/>
  <c r="DX161" i="22" s="1"/>
  <c r="DX162" i="22" s="1"/>
  <c r="DX154" i="22"/>
  <c r="DX153" i="22"/>
  <c r="DX152" i="22"/>
  <c r="DX150" i="22"/>
  <c r="DX149" i="22"/>
  <c r="DX148" i="22"/>
  <c r="DP159" i="22"/>
  <c r="DP158" i="22"/>
  <c r="DP157" i="22"/>
  <c r="DP155" i="22"/>
  <c r="DP160" i="22" s="1"/>
  <c r="DP154" i="22"/>
  <c r="DP153" i="22"/>
  <c r="DP152" i="22"/>
  <c r="DP150" i="22"/>
  <c r="DP149" i="22"/>
  <c r="DP148" i="22"/>
  <c r="DP156" i="22"/>
  <c r="DH152" i="22"/>
  <c r="DH150" i="22"/>
  <c r="DH149" i="22"/>
  <c r="DH148" i="22"/>
  <c r="CZ152" i="22"/>
  <c r="CZ150" i="22"/>
  <c r="CZ149" i="22"/>
  <c r="CZ148" i="22"/>
  <c r="CR152" i="22"/>
  <c r="CR150" i="22"/>
  <c r="CR149" i="22"/>
  <c r="CR148" i="22"/>
  <c r="CJ152" i="22"/>
  <c r="CJ150" i="22"/>
  <c r="CJ149" i="22"/>
  <c r="CJ148" i="22"/>
  <c r="CB152" i="22"/>
  <c r="CB150" i="22"/>
  <c r="CB149" i="22"/>
  <c r="CB148" i="22"/>
  <c r="BT152" i="22"/>
  <c r="BT150" i="22"/>
  <c r="BT149" i="22"/>
  <c r="BT148" i="22"/>
  <c r="BL152" i="22"/>
  <c r="BL150" i="22"/>
  <c r="BL149" i="22"/>
  <c r="BL148" i="22"/>
  <c r="BD152" i="22"/>
  <c r="BD150" i="22"/>
  <c r="BD149" i="22"/>
  <c r="BD148" i="22"/>
  <c r="AV152" i="22"/>
  <c r="AV150" i="22"/>
  <c r="AV149" i="22"/>
  <c r="AN152" i="22"/>
  <c r="AN150" i="22"/>
  <c r="AN149" i="22"/>
  <c r="AF150" i="22"/>
  <c r="AF149" i="22"/>
  <c r="AF152" i="22"/>
  <c r="X150" i="22"/>
  <c r="X149" i="22"/>
  <c r="P150" i="22"/>
  <c r="P152" i="22"/>
  <c r="P149" i="22"/>
  <c r="H150" i="22"/>
  <c r="H149" i="22"/>
  <c r="H152" i="22"/>
  <c r="G156" i="22"/>
  <c r="BQ146" i="22"/>
  <c r="BY146" i="22"/>
  <c r="CG146" i="22"/>
  <c r="CO146" i="22"/>
  <c r="CW146" i="22"/>
  <c r="DE146" i="22"/>
  <c r="DM146" i="22"/>
  <c r="DU146" i="22"/>
  <c r="EC146" i="22"/>
  <c r="EK146" i="22"/>
  <c r="ES146" i="22"/>
  <c r="FA146" i="22"/>
  <c r="FI146" i="22"/>
  <c r="FQ146" i="22"/>
  <c r="FY146" i="22"/>
  <c r="HU146" i="22"/>
  <c r="IC146" i="22"/>
  <c r="IK146" i="22"/>
  <c r="L147" i="22"/>
  <c r="AB147" i="22"/>
  <c r="AR147" i="22"/>
  <c r="AZ147" i="22"/>
  <c r="BP147" i="22"/>
  <c r="BX147" i="22"/>
  <c r="CN147" i="22"/>
  <c r="CV147" i="22"/>
  <c r="DL147" i="22"/>
  <c r="DT147" i="22"/>
  <c r="ER147" i="22"/>
  <c r="EZ147" i="22"/>
  <c r="FP147" i="22"/>
  <c r="GH147" i="22"/>
  <c r="GZ147" i="22"/>
  <c r="HI147" i="22"/>
  <c r="HR147" i="22"/>
  <c r="IB147" i="22"/>
  <c r="IT147" i="22"/>
  <c r="N148" i="22"/>
  <c r="AF148" i="22"/>
  <c r="AO148" i="22"/>
  <c r="AY148" i="22"/>
  <c r="CM148" i="22"/>
  <c r="DC148" i="22"/>
  <c r="DT148" i="22"/>
  <c r="EQ148" i="22"/>
  <c r="FI148" i="22"/>
  <c r="GF148" i="22"/>
  <c r="AH149" i="22"/>
  <c r="BN149" i="22"/>
  <c r="CT149" i="22"/>
  <c r="DZ149" i="22"/>
  <c r="FF149" i="22"/>
  <c r="GL149" i="22"/>
  <c r="HR149" i="22"/>
  <c r="AH150" i="22"/>
  <c r="BN150" i="22"/>
  <c r="CT150" i="22"/>
  <c r="DZ150" i="22"/>
  <c r="FE150" i="22"/>
  <c r="GK150" i="22"/>
  <c r="HQ150" i="22"/>
  <c r="AG151" i="22"/>
  <c r="BM151" i="22"/>
  <c r="CS151" i="22"/>
  <c r="DY151" i="22"/>
  <c r="FD151" i="22"/>
  <c r="GJ151" i="22"/>
  <c r="HP151" i="22"/>
  <c r="X152" i="22"/>
  <c r="DF153" i="22"/>
  <c r="J157" i="22"/>
  <c r="J158" i="22"/>
  <c r="J155" i="22"/>
  <c r="J160" i="22" s="1"/>
  <c r="J154" i="22"/>
  <c r="J153" i="22"/>
  <c r="J159" i="22"/>
  <c r="J156" i="22"/>
  <c r="ER159" i="22"/>
  <c r="ER157" i="22"/>
  <c r="ER158" i="22"/>
  <c r="ER153" i="22"/>
  <c r="ER156" i="22"/>
  <c r="ER155" i="22"/>
  <c r="ER160" i="22" s="1"/>
  <c r="ER154" i="22"/>
  <c r="CF159" i="22"/>
  <c r="CF157" i="22"/>
  <c r="CF158" i="22"/>
  <c r="CF153" i="22"/>
  <c r="CF156" i="22"/>
  <c r="CF155" i="22"/>
  <c r="CF160" i="22" s="1"/>
  <c r="CF154" i="22"/>
  <c r="CH156" i="22"/>
  <c r="CH158" i="22"/>
  <c r="CH159" i="22"/>
  <c r="CH155" i="22"/>
  <c r="CH160" i="22" s="1"/>
  <c r="CH157" i="22"/>
  <c r="CH154" i="22"/>
  <c r="CH153" i="22"/>
  <c r="IJ159" i="22"/>
  <c r="IJ157" i="22"/>
  <c r="IJ156" i="22"/>
  <c r="IJ153" i="22"/>
  <c r="IJ152" i="22"/>
  <c r="IJ151" i="22"/>
  <c r="IJ158" i="22"/>
  <c r="IJ155" i="22"/>
  <c r="IJ160" i="22" s="1"/>
  <c r="IJ154" i="22"/>
  <c r="IJ150" i="22"/>
  <c r="IJ149" i="22"/>
  <c r="GN152" i="22"/>
  <c r="GN151" i="22"/>
  <c r="GN150" i="22"/>
  <c r="GN149" i="22"/>
  <c r="FH152" i="22"/>
  <c r="FH151" i="22"/>
  <c r="FH150" i="22"/>
  <c r="FH149" i="22"/>
  <c r="DD152" i="22"/>
  <c r="DD151" i="22"/>
  <c r="DD150" i="22"/>
  <c r="DD149" i="22"/>
  <c r="CF152" i="22"/>
  <c r="CF151" i="22"/>
  <c r="CF150" i="22"/>
  <c r="CF149" i="22"/>
  <c r="AJ152" i="22"/>
  <c r="AJ151" i="22"/>
  <c r="AJ150" i="22"/>
  <c r="AJ149" i="22"/>
  <c r="T152" i="22"/>
  <c r="T151" i="22"/>
  <c r="T150" i="22"/>
  <c r="T149" i="22"/>
  <c r="I157" i="22"/>
  <c r="I158" i="22"/>
  <c r="I156" i="22"/>
  <c r="I155" i="22"/>
  <c r="I160" i="22" s="1"/>
  <c r="I154" i="22"/>
  <c r="I153" i="22"/>
  <c r="I159" i="22"/>
  <c r="AG159" i="22"/>
  <c r="AG158" i="22"/>
  <c r="AG157" i="22"/>
  <c r="AG156" i="22"/>
  <c r="AG155" i="22"/>
  <c r="AG160" i="22" s="1"/>
  <c r="AG154" i="22"/>
  <c r="AG153" i="22"/>
  <c r="AI159" i="22"/>
  <c r="AI157" i="22"/>
  <c r="AI154" i="22"/>
  <c r="AI153" i="22"/>
  <c r="AI158" i="22"/>
  <c r="AI156" i="22"/>
  <c r="AI155" i="22"/>
  <c r="AI160" i="22" s="1"/>
  <c r="BG158" i="22"/>
  <c r="BG159" i="22"/>
  <c r="BG157" i="22"/>
  <c r="BG154" i="22"/>
  <c r="BG153" i="22"/>
  <c r="BG156" i="22"/>
  <c r="BG155" i="22"/>
  <c r="BG160" i="22" s="1"/>
  <c r="GI159" i="22"/>
  <c r="GI158" i="22"/>
  <c r="GI157" i="22"/>
  <c r="GI155" i="22"/>
  <c r="GI160" i="22" s="1"/>
  <c r="GI154" i="22"/>
  <c r="GI153" i="22"/>
  <c r="GI156" i="22"/>
  <c r="CE159" i="22"/>
  <c r="CE157" i="22"/>
  <c r="CE158" i="22"/>
  <c r="CE154" i="22"/>
  <c r="CE153" i="22"/>
  <c r="CE156" i="22"/>
  <c r="CE155" i="22"/>
  <c r="CE160" i="22" s="1"/>
  <c r="HG159" i="22"/>
  <c r="HG158" i="22"/>
  <c r="HG157" i="22"/>
  <c r="HG155" i="22"/>
  <c r="HG160" i="22" s="1"/>
  <c r="HG154" i="22"/>
  <c r="HG153" i="22"/>
  <c r="HG156" i="22"/>
  <c r="EC158" i="22"/>
  <c r="EC157" i="22"/>
  <c r="EC156" i="22"/>
  <c r="EC159" i="22"/>
  <c r="EC155" i="22"/>
  <c r="EC160" i="22" s="1"/>
  <c r="EC153" i="22"/>
  <c r="EC154" i="22"/>
  <c r="S159" i="22"/>
  <c r="S157" i="22"/>
  <c r="S158" i="22"/>
  <c r="S154" i="22"/>
  <c r="S153" i="22"/>
  <c r="S156" i="22"/>
  <c r="S155" i="22"/>
  <c r="S160" i="22" s="1"/>
  <c r="U158" i="22"/>
  <c r="U159" i="22"/>
  <c r="U157" i="22"/>
  <c r="U156" i="22"/>
  <c r="U155" i="22"/>
  <c r="U160" i="22" s="1"/>
  <c r="U154" i="22"/>
  <c r="U153" i="22"/>
  <c r="W158" i="22"/>
  <c r="W159" i="22"/>
  <c r="W156" i="22"/>
  <c r="W155" i="22"/>
  <c r="W160" i="22" s="1"/>
  <c r="W157" i="22"/>
  <c r="W154" i="22"/>
  <c r="W153" i="22"/>
  <c r="EW157" i="22"/>
  <c r="EW159" i="22"/>
  <c r="EW158" i="22"/>
  <c r="EW156" i="22"/>
  <c r="EW155" i="22"/>
  <c r="EW160" i="22" s="1"/>
  <c r="EW154" i="22"/>
  <c r="EW153" i="22"/>
  <c r="EY159" i="22"/>
  <c r="EY157" i="22"/>
  <c r="EY158" i="22"/>
  <c r="EY156" i="22"/>
  <c r="EY154" i="22"/>
  <c r="EY153" i="22"/>
  <c r="EY155" i="22"/>
  <c r="EY160" i="22" s="1"/>
  <c r="FA158" i="22"/>
  <c r="FA159" i="22"/>
  <c r="FA157" i="22"/>
  <c r="FA156" i="22"/>
  <c r="FA155" i="22"/>
  <c r="FA160" i="22" s="1"/>
  <c r="FA154" i="22"/>
  <c r="FA153" i="22"/>
  <c r="AQ157" i="22"/>
  <c r="AQ159" i="22"/>
  <c r="AQ154" i="22"/>
  <c r="AQ153" i="22"/>
  <c r="AQ158" i="22"/>
  <c r="AQ156" i="22"/>
  <c r="AQ155" i="22"/>
  <c r="AQ160" i="22" s="1"/>
  <c r="AS158" i="22"/>
  <c r="AS159" i="22"/>
  <c r="AS157" i="22"/>
  <c r="AS156" i="22"/>
  <c r="AS155" i="22"/>
  <c r="AS160" i="22" s="1"/>
  <c r="AS154" i="22"/>
  <c r="AU159" i="22"/>
  <c r="AU158" i="22"/>
  <c r="AU156" i="22"/>
  <c r="AU155" i="22"/>
  <c r="AU160" i="22" s="1"/>
  <c r="AU154" i="22"/>
  <c r="AU153" i="22"/>
  <c r="AU157" i="22"/>
  <c r="FU158" i="22"/>
  <c r="FU157" i="22"/>
  <c r="FU159" i="22"/>
  <c r="FU155" i="22"/>
  <c r="FU160" i="22" s="1"/>
  <c r="FU154" i="22"/>
  <c r="FU153" i="22"/>
  <c r="FU156" i="22"/>
  <c r="FW159" i="22"/>
  <c r="FW158" i="22"/>
  <c r="FW157" i="22"/>
  <c r="FW154" i="22"/>
  <c r="FW153" i="22"/>
  <c r="FW156" i="22"/>
  <c r="FW155" i="22"/>
  <c r="FW160" i="22" s="1"/>
  <c r="FY158" i="22"/>
  <c r="FY159" i="22"/>
  <c r="FY157" i="22"/>
  <c r="FY156" i="22"/>
  <c r="FY155" i="22"/>
  <c r="FY160" i="22" s="1"/>
  <c r="FY154" i="22"/>
  <c r="FY153" i="22"/>
  <c r="BO158" i="22"/>
  <c r="BO157" i="22"/>
  <c r="BO154" i="22"/>
  <c r="BO153" i="22"/>
  <c r="BO159" i="22"/>
  <c r="BO156" i="22"/>
  <c r="BO155" i="22"/>
  <c r="BO160" i="22" s="1"/>
  <c r="BQ158" i="22"/>
  <c r="BQ157" i="22"/>
  <c r="BQ159" i="22"/>
  <c r="BQ156" i="22"/>
  <c r="BQ155" i="22"/>
  <c r="BQ160" i="22" s="1"/>
  <c r="BQ154" i="22"/>
  <c r="BQ153" i="22"/>
  <c r="BS159" i="22"/>
  <c r="BS157" i="22"/>
  <c r="BS156" i="22"/>
  <c r="BS155" i="22"/>
  <c r="BS160" i="22" s="1"/>
  <c r="BS158" i="22"/>
  <c r="BS154" i="22"/>
  <c r="BS153" i="22"/>
  <c r="GS157" i="22"/>
  <c r="GS158" i="22"/>
  <c r="GS155" i="22"/>
  <c r="GS160" i="22" s="1"/>
  <c r="GS156" i="22"/>
  <c r="GS154" i="22"/>
  <c r="GS153" i="22"/>
  <c r="GS159" i="22"/>
  <c r="GU157" i="22"/>
  <c r="GU158" i="22"/>
  <c r="GU156" i="22"/>
  <c r="GU159" i="22"/>
  <c r="GU154" i="22"/>
  <c r="GU153" i="22"/>
  <c r="GU155" i="22"/>
  <c r="GU160" i="22" s="1"/>
  <c r="GW158" i="22"/>
  <c r="GW159" i="22"/>
  <c r="GW157" i="22"/>
  <c r="GW156" i="22"/>
  <c r="GW155" i="22"/>
  <c r="GW160" i="22" s="1"/>
  <c r="GW154" i="22"/>
  <c r="CM159" i="22"/>
  <c r="CM157" i="22"/>
  <c r="CM158" i="22"/>
  <c r="CM154" i="22"/>
  <c r="CM153" i="22"/>
  <c r="CM155" i="22"/>
  <c r="CM160" i="22" s="1"/>
  <c r="CM156" i="22"/>
  <c r="CO158" i="22"/>
  <c r="CO159" i="22"/>
  <c r="CO157" i="22"/>
  <c r="CO156" i="22"/>
  <c r="CO155" i="22"/>
  <c r="CO160" i="22" s="1"/>
  <c r="CO154" i="22"/>
  <c r="CO153" i="22"/>
  <c r="CQ159" i="22"/>
  <c r="CQ158" i="22"/>
  <c r="CQ157" i="22"/>
  <c r="CQ155" i="22"/>
  <c r="CQ160" i="22" s="1"/>
  <c r="CQ156" i="22"/>
  <c r="CQ154" i="22"/>
  <c r="CQ153" i="22"/>
  <c r="HQ158" i="22"/>
  <c r="HQ157" i="22"/>
  <c r="HQ156" i="22"/>
  <c r="HQ155" i="22"/>
  <c r="HQ160" i="22" s="1"/>
  <c r="HQ154" i="22"/>
  <c r="HQ153" i="22"/>
  <c r="HQ159" i="22"/>
  <c r="HS158" i="22"/>
  <c r="HS157" i="22"/>
  <c r="HS156" i="22"/>
  <c r="HS159" i="22"/>
  <c r="HS154" i="22"/>
  <c r="HS153" i="22"/>
  <c r="HS155" i="22"/>
  <c r="HS160" i="22" s="1"/>
  <c r="HU158" i="22"/>
  <c r="HU159" i="22"/>
  <c r="HU157" i="22"/>
  <c r="HU156" i="22"/>
  <c r="HU155" i="22"/>
  <c r="HU160" i="22" s="1"/>
  <c r="HU153" i="22"/>
  <c r="HU154" i="22"/>
  <c r="DK159" i="22"/>
  <c r="DK158" i="22"/>
  <c r="DK157" i="22"/>
  <c r="DK154" i="22"/>
  <c r="DK153" i="22"/>
  <c r="DK156" i="22"/>
  <c r="DK155" i="22"/>
  <c r="DK160" i="22" s="1"/>
  <c r="DM158" i="22"/>
  <c r="DM159" i="22"/>
  <c r="DM157" i="22"/>
  <c r="DM156" i="22"/>
  <c r="DM155" i="22"/>
  <c r="DM160" i="22" s="1"/>
  <c r="DM154" i="22"/>
  <c r="DM153" i="22"/>
  <c r="IU159" i="22"/>
  <c r="IU158" i="22"/>
  <c r="IU157" i="22"/>
  <c r="IU156" i="22"/>
  <c r="IU155" i="22"/>
  <c r="IU160" i="22" s="1"/>
  <c r="IU161" i="22" s="1"/>
  <c r="IU162" i="22" s="1"/>
  <c r="IU154" i="22"/>
  <c r="IU153" i="22"/>
  <c r="IU152" i="22"/>
  <c r="IU150" i="22"/>
  <c r="IU149" i="22"/>
  <c r="IU148" i="22"/>
  <c r="IM159" i="22"/>
  <c r="IM156" i="22"/>
  <c r="IM155" i="22"/>
  <c r="IM160" i="22" s="1"/>
  <c r="IM157" i="22"/>
  <c r="IM154" i="22"/>
  <c r="IM153" i="22"/>
  <c r="IM158" i="22"/>
  <c r="IM151" i="22"/>
  <c r="IM150" i="22"/>
  <c r="IM149" i="22"/>
  <c r="IM152" i="22"/>
  <c r="IM148" i="22"/>
  <c r="IE150" i="22"/>
  <c r="IE149" i="22"/>
  <c r="IE148" i="22"/>
  <c r="IE151" i="22"/>
  <c r="IE152" i="22"/>
  <c r="HW151" i="22"/>
  <c r="HW150" i="22"/>
  <c r="HW149" i="22"/>
  <c r="HW148" i="22"/>
  <c r="HO151" i="22"/>
  <c r="HO152" i="22"/>
  <c r="HO150" i="22"/>
  <c r="HO149" i="22"/>
  <c r="HO148" i="22"/>
  <c r="HG151" i="22"/>
  <c r="HG150" i="22"/>
  <c r="HG149" i="22"/>
  <c r="HG152" i="22"/>
  <c r="HG148" i="22"/>
  <c r="GY151" i="22"/>
  <c r="GY150" i="22"/>
  <c r="GY149" i="22"/>
  <c r="GY148" i="22"/>
  <c r="GY152" i="22"/>
  <c r="GQ151" i="22"/>
  <c r="GQ150" i="22"/>
  <c r="GQ149" i="22"/>
  <c r="GQ148" i="22"/>
  <c r="GI151" i="22"/>
  <c r="GI152" i="22"/>
  <c r="GI150" i="22"/>
  <c r="GI149" i="22"/>
  <c r="GI148" i="22"/>
  <c r="GA151" i="22"/>
  <c r="GA150" i="22"/>
  <c r="GA149" i="22"/>
  <c r="GA152" i="22"/>
  <c r="GA148" i="22"/>
  <c r="FS151" i="22"/>
  <c r="FS150" i="22"/>
  <c r="FS149" i="22"/>
  <c r="FS148" i="22"/>
  <c r="FS152" i="22"/>
  <c r="FK151" i="22"/>
  <c r="FK150" i="22"/>
  <c r="FK149" i="22"/>
  <c r="FK148" i="22"/>
  <c r="FC151" i="22"/>
  <c r="FC152" i="22"/>
  <c r="FC150" i="22"/>
  <c r="FC149" i="22"/>
  <c r="FC148" i="22"/>
  <c r="EU151" i="22"/>
  <c r="EU150" i="22"/>
  <c r="EU149" i="22"/>
  <c r="EU152" i="22"/>
  <c r="EU148" i="22"/>
  <c r="EM151" i="22"/>
  <c r="EM150" i="22"/>
  <c r="EM149" i="22"/>
  <c r="EM148" i="22"/>
  <c r="EM152" i="22"/>
  <c r="EE151" i="22"/>
  <c r="EE150" i="22"/>
  <c r="EE149" i="22"/>
  <c r="EE148" i="22"/>
  <c r="DW159" i="22"/>
  <c r="DW157" i="22"/>
  <c r="DW156" i="22"/>
  <c r="DW155" i="22"/>
  <c r="DW160" i="22" s="1"/>
  <c r="DW154" i="22"/>
  <c r="DW153" i="22"/>
  <c r="DW151" i="22"/>
  <c r="DW150" i="22"/>
  <c r="DW152" i="22"/>
  <c r="DW149" i="22"/>
  <c r="DW148" i="22"/>
  <c r="DW158" i="22"/>
  <c r="DO159" i="22"/>
  <c r="DO158" i="22"/>
  <c r="DO156" i="22"/>
  <c r="DO155" i="22"/>
  <c r="DO160" i="22" s="1"/>
  <c r="DO157" i="22"/>
  <c r="DO154" i="22"/>
  <c r="DO153" i="22"/>
  <c r="DO151" i="22"/>
  <c r="DO150" i="22"/>
  <c r="DO149" i="22"/>
  <c r="DO148" i="22"/>
  <c r="DO152" i="22"/>
  <c r="DG151" i="22"/>
  <c r="DG150" i="22"/>
  <c r="DG149" i="22"/>
  <c r="CY152" i="22"/>
  <c r="CY151" i="22"/>
  <c r="CY150" i="22"/>
  <c r="CY149" i="22"/>
  <c r="CQ151" i="22"/>
  <c r="CQ150" i="22"/>
  <c r="CQ152" i="22"/>
  <c r="CQ149" i="22"/>
  <c r="CI151" i="22"/>
  <c r="CI150" i="22"/>
  <c r="CI149" i="22"/>
  <c r="CI152" i="22"/>
  <c r="CA151" i="22"/>
  <c r="CA150" i="22"/>
  <c r="CA149" i="22"/>
  <c r="BS152" i="22"/>
  <c r="BS151" i="22"/>
  <c r="BS150" i="22"/>
  <c r="BS149" i="22"/>
  <c r="BK151" i="22"/>
  <c r="BK150" i="22"/>
  <c r="BK152" i="22"/>
  <c r="BK149" i="22"/>
  <c r="BC151" i="22"/>
  <c r="BC150" i="22"/>
  <c r="BC149" i="22"/>
  <c r="BC152" i="22"/>
  <c r="AU151" i="22"/>
  <c r="AU150" i="22"/>
  <c r="AU149" i="22"/>
  <c r="AM151" i="22"/>
  <c r="AM152" i="22"/>
  <c r="AM150" i="22"/>
  <c r="AM149" i="22"/>
  <c r="AE151" i="22"/>
  <c r="AE150" i="22"/>
  <c r="AE149" i="22"/>
  <c r="AE152" i="22"/>
  <c r="W151" i="22"/>
  <c r="W150" i="22"/>
  <c r="W149" i="22"/>
  <c r="O151" i="22"/>
  <c r="O150" i="22"/>
  <c r="O152" i="22"/>
  <c r="O149" i="22"/>
  <c r="G155" i="22"/>
  <c r="G160" i="22" s="1"/>
  <c r="AT146" i="22"/>
  <c r="EL146" i="22"/>
  <c r="FZ146" i="22"/>
  <c r="IL146" i="22"/>
  <c r="BA147" i="22"/>
  <c r="BY147" i="22"/>
  <c r="CO147" i="22"/>
  <c r="DE147" i="22"/>
  <c r="DU147" i="22"/>
  <c r="ES147" i="22"/>
  <c r="GI147" i="22"/>
  <c r="GR147" i="22"/>
  <c r="HA147" i="22"/>
  <c r="HJ147" i="22"/>
  <c r="HT147" i="22"/>
  <c r="IU147" i="22"/>
  <c r="O148" i="22"/>
  <c r="X148" i="22"/>
  <c r="AG148" i="22"/>
  <c r="AQ148" i="22"/>
  <c r="AZ148" i="22"/>
  <c r="BM148" i="22"/>
  <c r="CN148" i="22"/>
  <c r="DD148" i="22"/>
  <c r="ER148" i="22"/>
  <c r="FO148" i="22"/>
  <c r="GM148" i="22"/>
  <c r="HS148" i="22"/>
  <c r="AI149" i="22"/>
  <c r="BO149" i="22"/>
  <c r="CU149" i="22"/>
  <c r="FG149" i="22"/>
  <c r="GM149" i="22"/>
  <c r="HS149" i="22"/>
  <c r="I150" i="22"/>
  <c r="AO150" i="22"/>
  <c r="BU150" i="22"/>
  <c r="DA150" i="22"/>
  <c r="FF150" i="22"/>
  <c r="GL150" i="22"/>
  <c r="HR150" i="22"/>
  <c r="H151" i="22"/>
  <c r="AN151" i="22"/>
  <c r="BT151" i="22"/>
  <c r="CZ151" i="22"/>
  <c r="FE151" i="22"/>
  <c r="GK151" i="22"/>
  <c r="HQ151" i="22"/>
  <c r="AJ159" i="22"/>
  <c r="AJ157" i="22"/>
  <c r="AJ158" i="22"/>
  <c r="AJ153" i="22"/>
  <c r="AJ156" i="22"/>
  <c r="AJ155" i="22"/>
  <c r="AJ160" i="22" s="1"/>
  <c r="AJ154" i="22"/>
  <c r="HL152" i="22"/>
  <c r="HL151" i="22"/>
  <c r="HL150" i="22"/>
  <c r="HL149" i="22"/>
  <c r="EJ152" i="22"/>
  <c r="EJ151" i="22"/>
  <c r="EJ150" i="22"/>
  <c r="EJ149" i="22"/>
  <c r="BX152" i="22"/>
  <c r="BX151" i="22"/>
  <c r="BX150" i="22"/>
  <c r="BX149" i="22"/>
  <c r="EM159" i="22"/>
  <c r="EM158" i="22"/>
  <c r="EM156" i="22"/>
  <c r="EM155" i="22"/>
  <c r="EM160" i="22" s="1"/>
  <c r="EM154" i="22"/>
  <c r="EM157" i="22"/>
  <c r="EM153" i="22"/>
  <c r="AE159" i="22"/>
  <c r="AE158" i="22"/>
  <c r="AE157" i="22"/>
  <c r="AE156" i="22"/>
  <c r="AE155" i="22"/>
  <c r="AE160" i="22" s="1"/>
  <c r="AE154" i="22"/>
  <c r="AE153" i="22"/>
  <c r="CC159" i="22"/>
  <c r="CC157" i="22"/>
  <c r="CC156" i="22"/>
  <c r="CC158" i="22"/>
  <c r="CC155" i="22"/>
  <c r="CC160" i="22" s="1"/>
  <c r="CC154" i="22"/>
  <c r="CC153" i="22"/>
  <c r="HE158" i="22"/>
  <c r="HE157" i="22"/>
  <c r="HE156" i="22"/>
  <c r="HE159" i="22"/>
  <c r="HE155" i="22"/>
  <c r="HE160" i="22" s="1"/>
  <c r="HE154" i="22"/>
  <c r="HE153" i="22"/>
  <c r="P159" i="22"/>
  <c r="P157" i="22"/>
  <c r="P158" i="22"/>
  <c r="P156" i="22"/>
  <c r="P155" i="22"/>
  <c r="P160" i="22" s="1"/>
  <c r="P154" i="22"/>
  <c r="P153" i="22"/>
  <c r="R159" i="22"/>
  <c r="R157" i="22"/>
  <c r="R158" i="22"/>
  <c r="R155" i="22"/>
  <c r="R160" i="22" s="1"/>
  <c r="R154" i="22"/>
  <c r="R153" i="22"/>
  <c r="R156" i="22"/>
  <c r="T159" i="22"/>
  <c r="T157" i="22"/>
  <c r="T158" i="22"/>
  <c r="T153" i="22"/>
  <c r="T156" i="22"/>
  <c r="T155" i="22"/>
  <c r="T160" i="22" s="1"/>
  <c r="T154" i="22"/>
  <c r="ET156" i="22"/>
  <c r="ET158" i="22"/>
  <c r="ET159" i="22"/>
  <c r="ET157" i="22"/>
  <c r="ET155" i="22"/>
  <c r="ET160" i="22" s="1"/>
  <c r="ET154" i="22"/>
  <c r="ET153" i="22"/>
  <c r="EV158" i="22"/>
  <c r="EV157" i="22"/>
  <c r="EV159" i="22"/>
  <c r="EV156" i="22"/>
  <c r="EV155" i="22"/>
  <c r="EV160" i="22" s="1"/>
  <c r="EV154" i="22"/>
  <c r="EV153" i="22"/>
  <c r="EX157" i="22"/>
  <c r="EX159" i="22"/>
  <c r="EX156" i="22"/>
  <c r="EX158" i="22"/>
  <c r="EX155" i="22"/>
  <c r="EX160" i="22" s="1"/>
  <c r="EX154" i="22"/>
  <c r="EX153" i="22"/>
  <c r="AN158" i="22"/>
  <c r="AN159" i="22"/>
  <c r="AN157" i="22"/>
  <c r="AN156" i="22"/>
  <c r="AN155" i="22"/>
  <c r="AN160" i="22" s="1"/>
  <c r="AN154" i="22"/>
  <c r="AN153" i="22"/>
  <c r="AP159" i="22"/>
  <c r="AP158" i="22"/>
  <c r="AP157" i="22"/>
  <c r="AP155" i="22"/>
  <c r="AP160" i="22" s="1"/>
  <c r="AP154" i="22"/>
  <c r="AP153" i="22"/>
  <c r="AP156" i="22"/>
  <c r="AR159" i="22"/>
  <c r="AR157" i="22"/>
  <c r="AR153" i="22"/>
  <c r="AR158" i="22"/>
  <c r="AR156" i="22"/>
  <c r="AR155" i="22"/>
  <c r="AR160" i="22" s="1"/>
  <c r="AR154" i="22"/>
  <c r="FR159" i="22"/>
  <c r="FR156" i="22"/>
  <c r="FR158" i="22"/>
  <c r="FR155" i="22"/>
  <c r="FR160" i="22" s="1"/>
  <c r="FR154" i="22"/>
  <c r="FR157" i="22"/>
  <c r="FR153" i="22"/>
  <c r="FT158" i="22"/>
  <c r="FT157" i="22"/>
  <c r="FT159" i="22"/>
  <c r="FT155" i="22"/>
  <c r="FT160" i="22" s="1"/>
  <c r="FT154" i="22"/>
  <c r="FT153" i="22"/>
  <c r="FT156" i="22"/>
  <c r="FV158" i="22"/>
  <c r="FV157" i="22"/>
  <c r="FV159" i="22"/>
  <c r="FV156" i="22"/>
  <c r="FV155" i="22"/>
  <c r="FV160" i="22" s="1"/>
  <c r="FV154" i="22"/>
  <c r="FV153" i="22"/>
  <c r="BL159" i="22"/>
  <c r="BL158" i="22"/>
  <c r="BL157" i="22"/>
  <c r="BL156" i="22"/>
  <c r="BL155" i="22"/>
  <c r="BL160" i="22" s="1"/>
  <c r="BL154" i="22"/>
  <c r="BL153" i="22"/>
  <c r="BN158" i="22"/>
  <c r="BN157" i="22"/>
  <c r="BN155" i="22"/>
  <c r="BN160" i="22" s="1"/>
  <c r="BN154" i="22"/>
  <c r="BN153" i="22"/>
  <c r="BN159" i="22"/>
  <c r="BN156" i="22"/>
  <c r="BP159" i="22"/>
  <c r="BP158" i="22"/>
  <c r="BP157" i="22"/>
  <c r="BP153" i="22"/>
  <c r="BP156" i="22"/>
  <c r="BP155" i="22"/>
  <c r="BP160" i="22" s="1"/>
  <c r="BP154" i="22"/>
  <c r="GP159" i="22"/>
  <c r="GP158" i="22"/>
  <c r="GP156" i="22"/>
  <c r="GP157" i="22"/>
  <c r="GP155" i="22"/>
  <c r="GP160" i="22" s="1"/>
  <c r="GP154" i="22"/>
  <c r="GR157" i="22"/>
  <c r="GR155" i="22"/>
  <c r="GR160" i="22" s="1"/>
  <c r="GR156" i="22"/>
  <c r="GR154" i="22"/>
  <c r="GR153" i="22"/>
  <c r="GR159" i="22"/>
  <c r="GR158" i="22"/>
  <c r="GT157" i="22"/>
  <c r="GT158" i="22"/>
  <c r="GT156" i="22"/>
  <c r="GT159" i="22"/>
  <c r="GT155" i="22"/>
  <c r="GT160" i="22" s="1"/>
  <c r="GT154" i="22"/>
  <c r="GT153" i="22"/>
  <c r="CJ158" i="22"/>
  <c r="CJ157" i="22"/>
  <c r="CJ159" i="22"/>
  <c r="CJ156" i="22"/>
  <c r="CJ155" i="22"/>
  <c r="CJ160" i="22" s="1"/>
  <c r="CJ154" i="22"/>
  <c r="CJ153" i="22"/>
  <c r="CL157" i="22"/>
  <c r="CL159" i="22"/>
  <c r="CL156" i="22"/>
  <c r="CL155" i="22"/>
  <c r="CL160" i="22" s="1"/>
  <c r="CL154" i="22"/>
  <c r="CL153" i="22"/>
  <c r="CL158" i="22"/>
  <c r="CN159" i="22"/>
  <c r="CN157" i="22"/>
  <c r="CN158" i="22"/>
  <c r="CN153" i="22"/>
  <c r="CN155" i="22"/>
  <c r="CN160" i="22" s="1"/>
  <c r="CN156" i="22"/>
  <c r="CN154" i="22"/>
  <c r="HN159" i="22"/>
  <c r="HN156" i="22"/>
  <c r="HN157" i="22"/>
  <c r="HN158" i="22"/>
  <c r="HN155" i="22"/>
  <c r="HN160" i="22" s="1"/>
  <c r="HN154" i="22"/>
  <c r="HN153" i="22"/>
  <c r="HP159" i="22"/>
  <c r="HP158" i="22"/>
  <c r="HP157" i="22"/>
  <c r="HP156" i="22"/>
  <c r="HP155" i="22"/>
  <c r="HP160" i="22" s="1"/>
  <c r="HP154" i="22"/>
  <c r="HP153" i="22"/>
  <c r="HR158" i="22"/>
  <c r="HR157" i="22"/>
  <c r="HR156" i="22"/>
  <c r="HR155" i="22"/>
  <c r="HR160" i="22" s="1"/>
  <c r="HR154" i="22"/>
  <c r="HR153" i="22"/>
  <c r="HR159" i="22"/>
  <c r="DH158" i="22"/>
  <c r="DH159" i="22"/>
  <c r="DH157" i="22"/>
  <c r="DH155" i="22"/>
  <c r="DH160" i="22" s="1"/>
  <c r="DH154" i="22"/>
  <c r="DH153" i="22"/>
  <c r="DH156" i="22"/>
  <c r="DJ159" i="22"/>
  <c r="DJ158" i="22"/>
  <c r="DJ157" i="22"/>
  <c r="DJ156" i="22"/>
  <c r="DJ155" i="22"/>
  <c r="DJ160" i="22" s="1"/>
  <c r="DJ154" i="22"/>
  <c r="DJ153" i="22"/>
  <c r="DL159" i="22"/>
  <c r="DL157" i="22"/>
  <c r="DL153" i="22"/>
  <c r="DL158" i="22"/>
  <c r="DL156" i="22"/>
  <c r="DL155" i="22"/>
  <c r="DL160" i="22" s="1"/>
  <c r="DL154" i="22"/>
  <c r="IT159" i="22"/>
  <c r="IT157" i="22"/>
  <c r="IT156" i="22"/>
  <c r="IT158" i="22"/>
  <c r="IT151" i="22"/>
  <c r="IT155" i="22"/>
  <c r="IT160" i="22" s="1"/>
  <c r="IT161" i="22" s="1"/>
  <c r="IT162" i="22" s="1"/>
  <c r="IT154" i="22"/>
  <c r="IT153" i="22"/>
  <c r="IT152" i="22"/>
  <c r="IT150" i="22"/>
  <c r="IT149" i="22"/>
  <c r="IT148" i="22"/>
  <c r="IL159" i="22"/>
  <c r="IL157" i="22"/>
  <c r="IL158" i="22"/>
  <c r="IL156" i="22"/>
  <c r="IL151" i="22"/>
  <c r="IL155" i="22"/>
  <c r="IL160" i="22" s="1"/>
  <c r="IL154" i="22"/>
  <c r="IL150" i="22"/>
  <c r="IL153" i="22"/>
  <c r="IL149" i="22"/>
  <c r="IL152" i="22"/>
  <c r="IL148" i="22"/>
  <c r="ID151" i="22"/>
  <c r="ID150" i="22"/>
  <c r="ID149" i="22"/>
  <c r="ID148" i="22"/>
  <c r="HV152" i="22"/>
  <c r="HV151" i="22"/>
  <c r="HV150" i="22"/>
  <c r="HV149" i="22"/>
  <c r="HV148" i="22"/>
  <c r="HN151" i="22"/>
  <c r="HN152" i="22"/>
  <c r="HN150" i="22"/>
  <c r="HN149" i="22"/>
  <c r="HN148" i="22"/>
  <c r="HF151" i="22"/>
  <c r="HF150" i="22"/>
  <c r="HF149" i="22"/>
  <c r="HF152" i="22"/>
  <c r="HF148" i="22"/>
  <c r="GX151" i="22"/>
  <c r="GX150" i="22"/>
  <c r="GX149" i="22"/>
  <c r="GX148" i="22"/>
  <c r="GP152" i="22"/>
  <c r="GP151" i="22"/>
  <c r="GP150" i="22"/>
  <c r="GP149" i="22"/>
  <c r="GP148" i="22"/>
  <c r="GH151" i="22"/>
  <c r="GH152" i="22"/>
  <c r="GH150" i="22"/>
  <c r="GH149" i="22"/>
  <c r="GH148" i="22"/>
  <c r="FZ151" i="22"/>
  <c r="FZ150" i="22"/>
  <c r="FZ149" i="22"/>
  <c r="FZ152" i="22"/>
  <c r="FZ148" i="22"/>
  <c r="FR151" i="22"/>
  <c r="FR150" i="22"/>
  <c r="FR149" i="22"/>
  <c r="FR148" i="22"/>
  <c r="FJ152" i="22"/>
  <c r="FJ151" i="22"/>
  <c r="FJ150" i="22"/>
  <c r="FJ149" i="22"/>
  <c r="FJ148" i="22"/>
  <c r="FB151" i="22"/>
  <c r="FB152" i="22"/>
  <c r="FB150" i="22"/>
  <c r="FB149" i="22"/>
  <c r="FB148" i="22"/>
  <c r="ET151" i="22"/>
  <c r="ET150" i="22"/>
  <c r="ET149" i="22"/>
  <c r="ET152" i="22"/>
  <c r="ET148" i="22"/>
  <c r="EL151" i="22"/>
  <c r="EL150" i="22"/>
  <c r="EL149" i="22"/>
  <c r="EL148" i="22"/>
  <c r="ED152" i="22"/>
  <c r="ED151" i="22"/>
  <c r="ED150" i="22"/>
  <c r="ED149" i="22"/>
  <c r="ED148" i="22"/>
  <c r="DV159" i="22"/>
  <c r="DV156" i="22"/>
  <c r="DV158" i="22"/>
  <c r="DV157" i="22"/>
  <c r="DV155" i="22"/>
  <c r="DV160" i="22" s="1"/>
  <c r="DV154" i="22"/>
  <c r="DV151" i="22"/>
  <c r="DV153" i="22"/>
  <c r="DV150" i="22"/>
  <c r="DV152" i="22"/>
  <c r="DV149" i="22"/>
  <c r="DV148" i="22"/>
  <c r="DN151" i="22"/>
  <c r="DN150" i="22"/>
  <c r="DN149" i="22"/>
  <c r="DN148" i="22"/>
  <c r="DN152" i="22"/>
  <c r="DF151" i="22"/>
  <c r="DF150" i="22"/>
  <c r="DF149" i="22"/>
  <c r="DF148" i="22"/>
  <c r="CX152" i="22"/>
  <c r="CX151" i="22"/>
  <c r="CX150" i="22"/>
  <c r="CX149" i="22"/>
  <c r="CX148" i="22"/>
  <c r="CP151" i="22"/>
  <c r="CP150" i="22"/>
  <c r="CP152" i="22"/>
  <c r="CP149" i="22"/>
  <c r="CP148" i="22"/>
  <c r="CH151" i="22"/>
  <c r="CH150" i="22"/>
  <c r="CH149" i="22"/>
  <c r="CH148" i="22"/>
  <c r="CH152" i="22"/>
  <c r="BZ151" i="22"/>
  <c r="BZ150" i="22"/>
  <c r="BZ149" i="22"/>
  <c r="BZ148" i="22"/>
  <c r="BR152" i="22"/>
  <c r="BR151" i="22"/>
  <c r="BR150" i="22"/>
  <c r="BR149" i="22"/>
  <c r="BR148" i="22"/>
  <c r="BJ151" i="22"/>
  <c r="BJ150" i="22"/>
  <c r="BJ152" i="22"/>
  <c r="BJ149" i="22"/>
  <c r="BJ148" i="22"/>
  <c r="BB151" i="22"/>
  <c r="BB150" i="22"/>
  <c r="BB149" i="22"/>
  <c r="BB148" i="22"/>
  <c r="BB152" i="22"/>
  <c r="AT151" i="22"/>
  <c r="AT150" i="22"/>
  <c r="AT149" i="22"/>
  <c r="AL151" i="22"/>
  <c r="AL152" i="22"/>
  <c r="AL150" i="22"/>
  <c r="AL149" i="22"/>
  <c r="AD151" i="22"/>
  <c r="AD150" i="22"/>
  <c r="AD149" i="22"/>
  <c r="AD152" i="22"/>
  <c r="V152" i="22"/>
  <c r="V151" i="22"/>
  <c r="V150" i="22"/>
  <c r="V149" i="22"/>
  <c r="N151" i="22"/>
  <c r="N150" i="22"/>
  <c r="N152" i="22"/>
  <c r="N149" i="22"/>
  <c r="G154" i="22"/>
  <c r="BK146" i="22"/>
  <c r="BS146" i="22"/>
  <c r="CA146" i="22"/>
  <c r="CI146" i="22"/>
  <c r="CQ146" i="22"/>
  <c r="CY146" i="22"/>
  <c r="DG146" i="22"/>
  <c r="DO146" i="22"/>
  <c r="DW146" i="22"/>
  <c r="EE146" i="22"/>
  <c r="EM146" i="22"/>
  <c r="EU146" i="22"/>
  <c r="FC146" i="22"/>
  <c r="FK146" i="22"/>
  <c r="FS146" i="22"/>
  <c r="GA146" i="22"/>
  <c r="GI146" i="22"/>
  <c r="GQ146" i="22"/>
  <c r="GY146" i="22"/>
  <c r="HG146" i="22"/>
  <c r="HO146" i="22"/>
  <c r="HW146" i="22"/>
  <c r="IE146" i="22"/>
  <c r="IM146" i="22"/>
  <c r="IU146" i="22"/>
  <c r="N147" i="22"/>
  <c r="V147" i="22"/>
  <c r="AD147" i="22"/>
  <c r="AL147" i="22"/>
  <c r="AT147" i="22"/>
  <c r="BB147" i="22"/>
  <c r="BJ147" i="22"/>
  <c r="BR147" i="22"/>
  <c r="BZ147" i="22"/>
  <c r="CH147" i="22"/>
  <c r="CP147" i="22"/>
  <c r="CX147" i="22"/>
  <c r="DF147" i="22"/>
  <c r="DN147" i="22"/>
  <c r="DV147" i="22"/>
  <c r="ED147" i="22"/>
  <c r="EL147" i="22"/>
  <c r="ET147" i="22"/>
  <c r="FB147" i="22"/>
  <c r="FJ147" i="22"/>
  <c r="FR147" i="22"/>
  <c r="GA147" i="22"/>
  <c r="GJ147" i="22"/>
  <c r="GS147" i="22"/>
  <c r="HB147" i="22"/>
  <c r="HL147" i="22"/>
  <c r="ID147" i="22"/>
  <c r="IM147" i="22"/>
  <c r="P148" i="22"/>
  <c r="Y148" i="22"/>
  <c r="AI148" i="22"/>
  <c r="AR148" i="22"/>
  <c r="BO148" i="22"/>
  <c r="CA148" i="22"/>
  <c r="FP148" i="22"/>
  <c r="GN148" i="22"/>
  <c r="HT148" i="22"/>
  <c r="J149" i="22"/>
  <c r="AP149" i="22"/>
  <c r="BV149" i="22"/>
  <c r="DB149" i="22"/>
  <c r="EH149" i="22"/>
  <c r="FN149" i="22"/>
  <c r="GT149" i="22"/>
  <c r="HZ149" i="22"/>
  <c r="J150" i="22"/>
  <c r="AP150" i="22"/>
  <c r="BV150" i="22"/>
  <c r="DB150" i="22"/>
  <c r="EG150" i="22"/>
  <c r="FM150" i="22"/>
  <c r="GS150" i="22"/>
  <c r="HY150" i="22"/>
  <c r="I151" i="22"/>
  <c r="AO151" i="22"/>
  <c r="BU151" i="22"/>
  <c r="DA151" i="22"/>
  <c r="EF151" i="22"/>
  <c r="FL151" i="22"/>
  <c r="GR151" i="22"/>
  <c r="HX151" i="22"/>
  <c r="AU152" i="22"/>
  <c r="FK152" i="22"/>
  <c r="N153" i="22"/>
  <c r="ED153" i="22"/>
  <c r="FN159" i="22"/>
  <c r="FN158" i="22"/>
  <c r="FN157" i="22"/>
  <c r="FN156" i="22"/>
  <c r="FN155" i="22"/>
  <c r="FN160" i="22" s="1"/>
  <c r="FN154" i="22"/>
  <c r="FN153" i="22"/>
  <c r="FP159" i="22"/>
  <c r="FP157" i="22"/>
  <c r="FP156" i="22"/>
  <c r="FP153" i="22"/>
  <c r="FP158" i="22"/>
  <c r="FP155" i="22"/>
  <c r="FP160" i="22" s="1"/>
  <c r="FP154" i="22"/>
  <c r="GL159" i="22"/>
  <c r="GL158" i="22"/>
  <c r="GL157" i="22"/>
  <c r="GL156" i="22"/>
  <c r="GL155" i="22"/>
  <c r="GL160" i="22" s="1"/>
  <c r="GL154" i="22"/>
  <c r="GL153" i="22"/>
  <c r="GN159" i="22"/>
  <c r="GN158" i="22"/>
  <c r="GN157" i="22"/>
  <c r="GN156" i="22"/>
  <c r="GN153" i="22"/>
  <c r="GN155" i="22"/>
  <c r="GN160" i="22" s="1"/>
  <c r="GN154" i="22"/>
  <c r="HH159" i="22"/>
  <c r="HH158" i="22"/>
  <c r="HH157" i="22"/>
  <c r="HH155" i="22"/>
  <c r="HH160" i="22" s="1"/>
  <c r="HH154" i="22"/>
  <c r="HH153" i="22"/>
  <c r="HH156" i="22"/>
  <c r="HL159" i="22"/>
  <c r="HL158" i="22"/>
  <c r="HL157" i="22"/>
  <c r="HL156" i="22"/>
  <c r="HL153" i="22"/>
  <c r="HL155" i="22"/>
  <c r="HL160" i="22" s="1"/>
  <c r="HL154" i="22"/>
  <c r="DB159" i="22"/>
  <c r="DB158" i="22"/>
  <c r="DB157" i="22"/>
  <c r="DB155" i="22"/>
  <c r="DB160" i="22" s="1"/>
  <c r="DB154" i="22"/>
  <c r="DB156" i="22"/>
  <c r="DB153" i="22"/>
  <c r="IF159" i="22"/>
  <c r="IF158" i="22"/>
  <c r="IF157" i="22"/>
  <c r="IF155" i="22"/>
  <c r="IF160" i="22" s="1"/>
  <c r="IF154" i="22"/>
  <c r="IF156" i="22"/>
  <c r="IF153" i="22"/>
  <c r="IH159" i="22"/>
  <c r="IH158" i="22"/>
  <c r="IH157" i="22"/>
  <c r="IH156" i="22"/>
  <c r="IH155" i="22"/>
  <c r="IH160" i="22" s="1"/>
  <c r="IH154" i="22"/>
  <c r="IH153" i="22"/>
  <c r="IR159" i="22"/>
  <c r="IR158" i="22"/>
  <c r="IR157" i="22"/>
  <c r="IR156" i="22"/>
  <c r="IR153" i="22"/>
  <c r="IR152" i="22"/>
  <c r="IR151" i="22"/>
  <c r="IR155" i="22"/>
  <c r="IR160" i="22" s="1"/>
  <c r="IR154" i="22"/>
  <c r="IR150" i="22"/>
  <c r="IR149" i="22"/>
  <c r="GV152" i="22"/>
  <c r="GV151" i="22"/>
  <c r="GV150" i="22"/>
  <c r="GV149" i="22"/>
  <c r="EB152" i="22"/>
  <c r="EB151" i="22"/>
  <c r="EB150" i="22"/>
  <c r="EB149" i="22"/>
  <c r="BH152" i="22"/>
  <c r="BH151" i="22"/>
  <c r="BH150" i="22"/>
  <c r="BH149" i="22"/>
  <c r="EO159" i="22"/>
  <c r="EO157" i="22"/>
  <c r="EO155" i="22"/>
  <c r="EO160" i="22" s="1"/>
  <c r="EO158" i="22"/>
  <c r="EO154" i="22"/>
  <c r="EO153" i="22"/>
  <c r="EO156" i="22"/>
  <c r="BE158" i="22"/>
  <c r="BE159" i="22"/>
  <c r="BE157" i="22"/>
  <c r="BE156" i="22"/>
  <c r="BE155" i="22"/>
  <c r="BE160" i="22" s="1"/>
  <c r="BE154" i="22"/>
  <c r="BE153" i="22"/>
  <c r="CA159" i="22"/>
  <c r="CA158" i="22"/>
  <c r="CA156" i="22"/>
  <c r="CA155" i="22"/>
  <c r="CA160" i="22" s="1"/>
  <c r="CA154" i="22"/>
  <c r="CA153" i="22"/>
  <c r="CA157" i="22"/>
  <c r="M158" i="22"/>
  <c r="M157" i="22"/>
  <c r="M159" i="22"/>
  <c r="M156" i="22"/>
  <c r="M155" i="22"/>
  <c r="M160" i="22" s="1"/>
  <c r="M154" i="22"/>
  <c r="O159" i="22"/>
  <c r="O158" i="22"/>
  <c r="O156" i="22"/>
  <c r="O155" i="22"/>
  <c r="O160" i="22" s="1"/>
  <c r="O154" i="22"/>
  <c r="O153" i="22"/>
  <c r="O157" i="22"/>
  <c r="Q159" i="22"/>
  <c r="Q157" i="22"/>
  <c r="Q156" i="22"/>
  <c r="Q155" i="22"/>
  <c r="Q160" i="22" s="1"/>
  <c r="Q154" i="22"/>
  <c r="Q153" i="22"/>
  <c r="Q158" i="22"/>
  <c r="EQ159" i="22"/>
  <c r="EQ157" i="22"/>
  <c r="EQ158" i="22"/>
  <c r="EQ154" i="22"/>
  <c r="EQ153" i="22"/>
  <c r="EQ156" i="22"/>
  <c r="EQ155" i="22"/>
  <c r="EQ160" i="22" s="1"/>
  <c r="ES158" i="22"/>
  <c r="ES159" i="22"/>
  <c r="ES157" i="22"/>
  <c r="ES156" i="22"/>
  <c r="ES155" i="22"/>
  <c r="ES160" i="22" s="1"/>
  <c r="ES154" i="22"/>
  <c r="ES153" i="22"/>
  <c r="EU159" i="22"/>
  <c r="EU158" i="22"/>
  <c r="EU157" i="22"/>
  <c r="EU156" i="22"/>
  <c r="EU155" i="22"/>
  <c r="EU160" i="22" s="1"/>
  <c r="EU154" i="22"/>
  <c r="EU153" i="22"/>
  <c r="AK158" i="22"/>
  <c r="AK159" i="22"/>
  <c r="AK157" i="22"/>
  <c r="AK156" i="22"/>
  <c r="AK155" i="22"/>
  <c r="AK160" i="22" s="1"/>
  <c r="AK154" i="22"/>
  <c r="AK153" i="22"/>
  <c r="AM158" i="22"/>
  <c r="AM157" i="22"/>
  <c r="AM156" i="22"/>
  <c r="AM155" i="22"/>
  <c r="AM160" i="22" s="1"/>
  <c r="AM154" i="22"/>
  <c r="AM153" i="22"/>
  <c r="AM159" i="22"/>
  <c r="AO158" i="22"/>
  <c r="AO159" i="22"/>
  <c r="AO157" i="22"/>
  <c r="AO156" i="22"/>
  <c r="AO155" i="22"/>
  <c r="AO160" i="22" s="1"/>
  <c r="AO154" i="22"/>
  <c r="AO153" i="22"/>
  <c r="FO159" i="22"/>
  <c r="FO157" i="22"/>
  <c r="FO156" i="22"/>
  <c r="FO154" i="22"/>
  <c r="FO153" i="22"/>
  <c r="FO158" i="22"/>
  <c r="FO155" i="22"/>
  <c r="FO160" i="22" s="1"/>
  <c r="FQ158" i="22"/>
  <c r="FQ157" i="22"/>
  <c r="FQ156" i="22"/>
  <c r="FQ159" i="22"/>
  <c r="FQ155" i="22"/>
  <c r="FQ160" i="22" s="1"/>
  <c r="FQ154" i="22"/>
  <c r="FS159" i="22"/>
  <c r="FS158" i="22"/>
  <c r="FS155" i="22"/>
  <c r="FS160" i="22" s="1"/>
  <c r="FS154" i="22"/>
  <c r="FS157" i="22"/>
  <c r="FS153" i="22"/>
  <c r="FS156" i="22"/>
  <c r="BI158" i="22"/>
  <c r="BI159" i="22"/>
  <c r="BI157" i="22"/>
  <c r="BI156" i="22"/>
  <c r="BI155" i="22"/>
  <c r="BI160" i="22" s="1"/>
  <c r="BI154" i="22"/>
  <c r="BI153" i="22"/>
  <c r="BK159" i="22"/>
  <c r="BK157" i="22"/>
  <c r="BK156" i="22"/>
  <c r="BK155" i="22"/>
  <c r="BK160" i="22" s="1"/>
  <c r="BK154" i="22"/>
  <c r="BK158" i="22"/>
  <c r="BK153" i="22"/>
  <c r="BM159" i="22"/>
  <c r="BM158" i="22"/>
  <c r="BM157" i="22"/>
  <c r="BM156" i="22"/>
  <c r="BM155" i="22"/>
  <c r="BM160" i="22" s="1"/>
  <c r="BM154" i="22"/>
  <c r="BM153" i="22"/>
  <c r="GM159" i="22"/>
  <c r="GM158" i="22"/>
  <c r="GM157" i="22"/>
  <c r="GM156" i="22"/>
  <c r="GM154" i="22"/>
  <c r="GM153" i="22"/>
  <c r="GM155" i="22"/>
  <c r="GM160" i="22" s="1"/>
  <c r="GO158" i="22"/>
  <c r="GO159" i="22"/>
  <c r="GO157" i="22"/>
  <c r="GO156" i="22"/>
  <c r="GO155" i="22"/>
  <c r="GO160" i="22" s="1"/>
  <c r="GO153" i="22"/>
  <c r="GO154" i="22"/>
  <c r="GQ159" i="22"/>
  <c r="GQ155" i="22"/>
  <c r="GQ160" i="22" s="1"/>
  <c r="GQ156" i="22"/>
  <c r="GQ154" i="22"/>
  <c r="GQ153" i="22"/>
  <c r="GQ158" i="22"/>
  <c r="GQ157" i="22"/>
  <c r="CG158" i="22"/>
  <c r="CG159" i="22"/>
  <c r="CG157" i="22"/>
  <c r="CG156" i="22"/>
  <c r="CG155" i="22"/>
  <c r="CG160" i="22" s="1"/>
  <c r="CG154" i="22"/>
  <c r="CG153" i="22"/>
  <c r="CI159" i="22"/>
  <c r="CI158" i="22"/>
  <c r="CI156" i="22"/>
  <c r="CI155" i="22"/>
  <c r="CI160" i="22" s="1"/>
  <c r="CI157" i="22"/>
  <c r="CI154" i="22"/>
  <c r="CI153" i="22"/>
  <c r="CK157" i="22"/>
  <c r="CK159" i="22"/>
  <c r="CK158" i="22"/>
  <c r="CK156" i="22"/>
  <c r="CK155" i="22"/>
  <c r="CK160" i="22" s="1"/>
  <c r="CK154" i="22"/>
  <c r="CK153" i="22"/>
  <c r="HK159" i="22"/>
  <c r="HK158" i="22"/>
  <c r="HK157" i="22"/>
  <c r="HK156" i="22"/>
  <c r="HK154" i="22"/>
  <c r="HK153" i="22"/>
  <c r="HK155" i="22"/>
  <c r="HK160" i="22" s="1"/>
  <c r="HM158" i="22"/>
  <c r="HM159" i="22"/>
  <c r="HM157" i="22"/>
  <c r="HM156" i="22"/>
  <c r="HM155" i="22"/>
  <c r="HM160" i="22" s="1"/>
  <c r="HM154" i="22"/>
  <c r="HM153" i="22"/>
  <c r="HO159" i="22"/>
  <c r="HO157" i="22"/>
  <c r="HO158" i="22"/>
  <c r="HO156" i="22"/>
  <c r="HO155" i="22"/>
  <c r="HO160" i="22" s="1"/>
  <c r="HO154" i="22"/>
  <c r="HO153" i="22"/>
  <c r="DE158" i="22"/>
  <c r="DE157" i="22"/>
  <c r="DE155" i="22"/>
  <c r="DE160" i="22" s="1"/>
  <c r="DE159" i="22"/>
  <c r="DE156" i="22"/>
  <c r="DE154" i="22"/>
  <c r="DG159" i="22"/>
  <c r="DG158" i="22"/>
  <c r="DG155" i="22"/>
  <c r="DG160" i="22" s="1"/>
  <c r="DG154" i="22"/>
  <c r="DG153" i="22"/>
  <c r="DG157" i="22"/>
  <c r="DG156" i="22"/>
  <c r="DI159" i="22"/>
  <c r="DI158" i="22"/>
  <c r="DI157" i="22"/>
  <c r="DI155" i="22"/>
  <c r="DI160" i="22" s="1"/>
  <c r="DI154" i="22"/>
  <c r="DI153" i="22"/>
  <c r="DI156" i="22"/>
  <c r="II159" i="22"/>
  <c r="II158" i="22"/>
  <c r="II157" i="22"/>
  <c r="II156" i="22"/>
  <c r="II154" i="22"/>
  <c r="II153" i="22"/>
  <c r="II155" i="22"/>
  <c r="II160" i="22" s="1"/>
  <c r="IS158" i="22"/>
  <c r="IS157" i="22"/>
  <c r="IS156" i="22"/>
  <c r="IS152" i="22"/>
  <c r="IS151" i="22"/>
  <c r="IS159" i="22"/>
  <c r="IS155" i="22"/>
  <c r="IS160" i="22" s="1"/>
  <c r="IS154" i="22"/>
  <c r="IS153" i="22"/>
  <c r="IS150" i="22"/>
  <c r="IS149" i="22"/>
  <c r="IS148" i="22"/>
  <c r="IK158" i="22"/>
  <c r="IK159" i="22"/>
  <c r="IK157" i="22"/>
  <c r="IK156" i="22"/>
  <c r="IK152" i="22"/>
  <c r="IK151" i="22"/>
  <c r="IK155" i="22"/>
  <c r="IK160" i="22" s="1"/>
  <c r="IK154" i="22"/>
  <c r="IK150" i="22"/>
  <c r="IK153" i="22"/>
  <c r="IK149" i="22"/>
  <c r="IK148" i="22"/>
  <c r="IC152" i="22"/>
  <c r="IC151" i="22"/>
  <c r="IC150" i="22"/>
  <c r="IC149" i="22"/>
  <c r="IC148" i="22"/>
  <c r="HU152" i="22"/>
  <c r="HU151" i="22"/>
  <c r="HU150" i="22"/>
  <c r="HU149" i="22"/>
  <c r="HU148" i="22"/>
  <c r="HM152" i="22"/>
  <c r="HM151" i="22"/>
  <c r="HM150" i="22"/>
  <c r="HM149" i="22"/>
  <c r="HM148" i="22"/>
  <c r="HE152" i="22"/>
  <c r="HE151" i="22"/>
  <c r="HE150" i="22"/>
  <c r="HE149" i="22"/>
  <c r="HE148" i="22"/>
  <c r="GW152" i="22"/>
  <c r="GW151" i="22"/>
  <c r="GW150" i="22"/>
  <c r="GW149" i="22"/>
  <c r="GW148" i="22"/>
  <c r="GO152" i="22"/>
  <c r="GO151" i="22"/>
  <c r="GO150" i="22"/>
  <c r="GO149" i="22"/>
  <c r="GO148" i="22"/>
  <c r="GG152" i="22"/>
  <c r="GG151" i="22"/>
  <c r="GG150" i="22"/>
  <c r="GG149" i="22"/>
  <c r="GG148" i="22"/>
  <c r="FY152" i="22"/>
  <c r="FY151" i="22"/>
  <c r="FY150" i="22"/>
  <c r="FY149" i="22"/>
  <c r="FQ152" i="22"/>
  <c r="FQ151" i="22"/>
  <c r="FQ150" i="22"/>
  <c r="FQ149" i="22"/>
  <c r="FI152" i="22"/>
  <c r="FI151" i="22"/>
  <c r="FI150" i="22"/>
  <c r="FI149" i="22"/>
  <c r="FA152" i="22"/>
  <c r="FA151" i="22"/>
  <c r="FA150" i="22"/>
  <c r="FA149" i="22"/>
  <c r="ES152" i="22"/>
  <c r="ES151" i="22"/>
  <c r="ES150" i="22"/>
  <c r="ES149" i="22"/>
  <c r="EK152" i="22"/>
  <c r="EK151" i="22"/>
  <c r="EK150" i="22"/>
  <c r="EK149" i="22"/>
  <c r="EC152" i="22"/>
  <c r="EC151" i="22"/>
  <c r="EC150" i="22"/>
  <c r="EC149" i="22"/>
  <c r="DU158" i="22"/>
  <c r="DU159" i="22"/>
  <c r="DU157" i="22"/>
  <c r="DU152" i="22"/>
  <c r="DU156" i="22"/>
  <c r="DU155" i="22"/>
  <c r="DU160" i="22" s="1"/>
  <c r="DU154" i="22"/>
  <c r="DU151" i="22"/>
  <c r="DU153" i="22"/>
  <c r="DU150" i="22"/>
  <c r="DU149" i="22"/>
  <c r="DM152" i="22"/>
  <c r="DM151" i="22"/>
  <c r="DM150" i="22"/>
  <c r="DM149" i="22"/>
  <c r="DE152" i="22"/>
  <c r="DE151" i="22"/>
  <c r="DE150" i="22"/>
  <c r="DE149" i="22"/>
  <c r="CW152" i="22"/>
  <c r="CW151" i="22"/>
  <c r="CW150" i="22"/>
  <c r="CW149" i="22"/>
  <c r="CO152" i="22"/>
  <c r="CO151" i="22"/>
  <c r="CO150" i="22"/>
  <c r="CO149" i="22"/>
  <c r="CG152" i="22"/>
  <c r="CG151" i="22"/>
  <c r="CG150" i="22"/>
  <c r="CG149" i="22"/>
  <c r="BY152" i="22"/>
  <c r="BY151" i="22"/>
  <c r="BY150" i="22"/>
  <c r="BY149" i="22"/>
  <c r="BQ152" i="22"/>
  <c r="BQ151" i="22"/>
  <c r="BQ150" i="22"/>
  <c r="BQ149" i="22"/>
  <c r="BI152" i="22"/>
  <c r="BI151" i="22"/>
  <c r="BI150" i="22"/>
  <c r="BI149" i="22"/>
  <c r="BA152" i="22"/>
  <c r="BA151" i="22"/>
  <c r="BA150" i="22"/>
  <c r="BA149" i="22"/>
  <c r="AS152" i="22"/>
  <c r="AS151" i="22"/>
  <c r="AS150" i="22"/>
  <c r="AS149" i="22"/>
  <c r="AK152" i="22"/>
  <c r="AK151" i="22"/>
  <c r="AK150" i="22"/>
  <c r="AK149" i="22"/>
  <c r="AC152" i="22"/>
  <c r="AC151" i="22"/>
  <c r="AC150" i="22"/>
  <c r="AC149" i="22"/>
  <c r="U152" i="22"/>
  <c r="U151" i="22"/>
  <c r="U150" i="22"/>
  <c r="U149" i="22"/>
  <c r="M152" i="22"/>
  <c r="M151" i="22"/>
  <c r="M150" i="22"/>
  <c r="M149" i="22"/>
  <c r="H146" i="22"/>
  <c r="P146" i="22"/>
  <c r="X146" i="22"/>
  <c r="AF146" i="22"/>
  <c r="AN146" i="22"/>
  <c r="AV146" i="22"/>
  <c r="BD146" i="22"/>
  <c r="BL146" i="22"/>
  <c r="BT146" i="22"/>
  <c r="CB146" i="22"/>
  <c r="CJ146" i="22"/>
  <c r="CR146" i="22"/>
  <c r="CZ146" i="22"/>
  <c r="DH146" i="22"/>
  <c r="DP146" i="22"/>
  <c r="DX146" i="22"/>
  <c r="EF146" i="22"/>
  <c r="EN146" i="22"/>
  <c r="EV146" i="22"/>
  <c r="FD146" i="22"/>
  <c r="FL146" i="22"/>
  <c r="FT146" i="22"/>
  <c r="GB146" i="22"/>
  <c r="GJ146" i="22"/>
  <c r="GR146" i="22"/>
  <c r="GZ146" i="22"/>
  <c r="HH146" i="22"/>
  <c r="HP146" i="22"/>
  <c r="HX146" i="22"/>
  <c r="IF146" i="22"/>
  <c r="IN146" i="22"/>
  <c r="O147" i="22"/>
  <c r="W147" i="22"/>
  <c r="AE147" i="22"/>
  <c r="AM147" i="22"/>
  <c r="AU147" i="22"/>
  <c r="BC147" i="22"/>
  <c r="BK147" i="22"/>
  <c r="BS147" i="22"/>
  <c r="CA147" i="22"/>
  <c r="CI147" i="22"/>
  <c r="CQ147" i="22"/>
  <c r="CY147" i="22"/>
  <c r="DG147" i="22"/>
  <c r="DO147" i="22"/>
  <c r="DW147" i="22"/>
  <c r="EE147" i="22"/>
  <c r="EM147" i="22"/>
  <c r="EU147" i="22"/>
  <c r="FC147" i="22"/>
  <c r="FK147" i="22"/>
  <c r="FS147" i="22"/>
  <c r="GB147" i="22"/>
  <c r="GK147" i="22"/>
  <c r="GT147" i="22"/>
  <c r="HD147" i="22"/>
  <c r="HM147" i="22"/>
  <c r="HV147" i="22"/>
  <c r="IE147" i="22"/>
  <c r="IN147" i="22"/>
  <c r="H148" i="22"/>
  <c r="Q148" i="22"/>
  <c r="AA148" i="22"/>
  <c r="AJ148" i="22"/>
  <c r="AS148" i="22"/>
  <c r="BC148" i="22"/>
  <c r="BP148" i="22"/>
  <c r="CC148" i="22"/>
  <c r="CQ148" i="22"/>
  <c r="DG148" i="22"/>
  <c r="EB148" i="22"/>
  <c r="EY148" i="22"/>
  <c r="FQ148" i="22"/>
  <c r="GU148" i="22"/>
  <c r="IA148" i="22"/>
  <c r="K149" i="22"/>
  <c r="AQ149" i="22"/>
  <c r="BW149" i="22"/>
  <c r="DC149" i="22"/>
  <c r="EI149" i="22"/>
  <c r="FO149" i="22"/>
  <c r="GU149" i="22"/>
  <c r="IA149" i="22"/>
  <c r="Q150" i="22"/>
  <c r="AW150" i="22"/>
  <c r="CC150" i="22"/>
  <c r="DI150" i="22"/>
  <c r="EH150" i="22"/>
  <c r="FN150" i="22"/>
  <c r="GT150" i="22"/>
  <c r="HZ150" i="22"/>
  <c r="P151" i="22"/>
  <c r="AV151" i="22"/>
  <c r="CB151" i="22"/>
  <c r="DH151" i="22"/>
  <c r="EG151" i="22"/>
  <c r="FM151" i="22"/>
  <c r="GS151" i="22"/>
  <c r="HY151" i="22"/>
  <c r="BZ152" i="22"/>
  <c r="FR152" i="22"/>
  <c r="AS153" i="22"/>
  <c r="EK153" i="22"/>
  <c r="T168" i="22" a="1"/>
  <c r="T168" i="22" s="1"/>
  <c r="R169" i="22" a="1"/>
  <c r="R169" i="22" s="1"/>
  <c r="R173" i="22" a="1"/>
  <c r="R173" i="22" s="1"/>
  <c r="R177" i="22" a="1"/>
  <c r="R177" i="22" s="1"/>
  <c r="R181" i="22" a="1"/>
  <c r="R181" i="22" s="1"/>
  <c r="R185" i="22" a="1"/>
  <c r="R185" i="22" s="1"/>
  <c r="R189" i="22" a="1"/>
  <c r="R189" i="22" s="1"/>
  <c r="R193" i="22" a="1"/>
  <c r="R193" i="22" s="1"/>
  <c r="R197" i="22" a="1"/>
  <c r="R197" i="22" s="1"/>
  <c r="R201" i="22" a="1"/>
  <c r="R201" i="22" s="1"/>
  <c r="R205" i="22" a="1"/>
  <c r="R205" i="22" s="1"/>
  <c r="Q168" i="22" a="1"/>
  <c r="Q168" i="22" s="1"/>
  <c r="Q172" i="22" a="1"/>
  <c r="Q172" i="22" s="1"/>
  <c r="S173" i="22" s="1"/>
  <c r="Q176" i="22" a="1"/>
  <c r="Q176" i="22" s="1"/>
  <c r="Q180" i="22" a="1"/>
  <c r="Q180" i="22" s="1"/>
  <c r="S181" i="22" s="1"/>
  <c r="Q184" i="22" a="1"/>
  <c r="Q184" i="22" s="1"/>
  <c r="Q188" i="22" a="1"/>
  <c r="Q188" i="22" s="1"/>
  <c r="Q192" i="22" a="1"/>
  <c r="Q192" i="22" s="1"/>
  <c r="Q196" i="22" a="1"/>
  <c r="Q196" i="22" s="1"/>
  <c r="S197" i="22" s="1"/>
  <c r="Q200" i="22" a="1"/>
  <c r="Q200" i="22" s="1"/>
  <c r="Q204" i="22" a="1"/>
  <c r="Q204" i="22" s="1"/>
  <c r="Q208" i="22" a="1"/>
  <c r="Q208" i="22" s="1"/>
  <c r="L168" i="22"/>
  <c r="R170" i="22" a="1"/>
  <c r="R170" i="22" s="1"/>
  <c r="R174" i="22" a="1"/>
  <c r="R174" i="22" s="1"/>
  <c r="R178" i="22" a="1"/>
  <c r="R178" i="22" s="1"/>
  <c r="R182" i="22" a="1"/>
  <c r="R182" i="22" s="1"/>
  <c r="R186" i="22" a="1"/>
  <c r="R186" i="22" s="1"/>
  <c r="R190" i="22" a="1"/>
  <c r="R190" i="22" s="1"/>
  <c r="R194" i="22" a="1"/>
  <c r="R194" i="22" s="1"/>
  <c r="R198" i="22" a="1"/>
  <c r="R198" i="22" s="1"/>
  <c r="R202" i="22" a="1"/>
  <c r="R202" i="22" s="1"/>
  <c r="R206" i="22" a="1"/>
  <c r="R206" i="22" s="1"/>
  <c r="Q169" i="22" a="1"/>
  <c r="Q169" i="22" s="1"/>
  <c r="S170" i="22" s="1"/>
  <c r="Q173" i="22" a="1"/>
  <c r="Q173" i="22" s="1"/>
  <c r="Q177" i="22" a="1"/>
  <c r="Q177" i="22" s="1"/>
  <c r="Q181" i="22" a="1"/>
  <c r="Q181" i="22" s="1"/>
  <c r="Q185" i="22" a="1"/>
  <c r="Q185" i="22" s="1"/>
  <c r="Q189" i="22" a="1"/>
  <c r="Q189" i="22" s="1"/>
  <c r="S190" i="22" s="1"/>
  <c r="Q193" i="22" a="1"/>
  <c r="Q193" i="22" s="1"/>
  <c r="S194" i="22" s="1"/>
  <c r="Q197" i="22" a="1"/>
  <c r="Q197" i="22" s="1"/>
  <c r="S198" i="22" s="1"/>
  <c r="Q201" i="22" a="1"/>
  <c r="Q201" i="22" s="1"/>
  <c r="S202" i="22" s="1"/>
  <c r="Q205" i="22" a="1"/>
  <c r="Q205" i="22" s="1"/>
  <c r="S206" i="22" s="1"/>
  <c r="C168" i="22"/>
  <c r="R175" i="22" a="1"/>
  <c r="R175" i="22" s="1"/>
  <c r="R180" i="22" a="1"/>
  <c r="R180" i="22" s="1"/>
  <c r="R191" i="22" a="1"/>
  <c r="R191" i="22" s="1"/>
  <c r="R196" i="22" a="1"/>
  <c r="R196" i="22" s="1"/>
  <c r="R207" i="22" a="1"/>
  <c r="R207" i="22" s="1"/>
  <c r="Q171" i="22" a="1"/>
  <c r="Q171" i="22" s="1"/>
  <c r="Q182" i="22" a="1"/>
  <c r="Q182" i="22" s="1"/>
  <c r="S183" i="22" s="1"/>
  <c r="Q187" i="22" a="1"/>
  <c r="Q187" i="22" s="1"/>
  <c r="Q198" i="22" a="1"/>
  <c r="Q198" i="22" s="1"/>
  <c r="Q203" i="22" a="1"/>
  <c r="Q203" i="22" s="1"/>
  <c r="S204" i="22" s="1"/>
  <c r="N168" i="22"/>
  <c r="M168" i="22"/>
  <c r="R171" i="22" a="1"/>
  <c r="R171" i="22" s="1"/>
  <c r="R176" i="22" a="1"/>
  <c r="R176" i="22" s="1"/>
  <c r="R187" i="22" a="1"/>
  <c r="R187" i="22" s="1"/>
  <c r="R192" i="22" a="1"/>
  <c r="R192" i="22" s="1"/>
  <c r="R203" i="22" a="1"/>
  <c r="R203" i="22" s="1"/>
  <c r="R208" i="22" a="1"/>
  <c r="R208" i="22" s="1"/>
  <c r="Q178" i="22" a="1"/>
  <c r="Q178" i="22" s="1"/>
  <c r="Q183" i="22" a="1"/>
  <c r="Q183" i="22" s="1"/>
  <c r="S184" i="22" s="1"/>
  <c r="Q194" i="22" a="1"/>
  <c r="Q194" i="22" s="1"/>
  <c r="Q199" i="22" a="1"/>
  <c r="Q199" i="22" s="1"/>
  <c r="S200" i="22" s="1"/>
  <c r="R172" i="22" a="1"/>
  <c r="R172" i="22" s="1"/>
  <c r="Q174" i="22" a="1"/>
  <c r="Q174" i="22" s="1"/>
  <c r="Q207" i="22" a="1"/>
  <c r="Q207" i="22" s="1"/>
  <c r="S208" i="22" s="1"/>
  <c r="R199" i="22" a="1"/>
  <c r="R199" i="22" s="1"/>
  <c r="Q191" i="22" a="1"/>
  <c r="Q191" i="22" s="1"/>
  <c r="S192" i="22" s="1"/>
  <c r="F168" i="22"/>
  <c r="B168" i="22"/>
  <c r="R183" i="22" a="1"/>
  <c r="R183" i="22" s="1"/>
  <c r="Q175" i="22" a="1"/>
  <c r="Q175" i="22" s="1"/>
  <c r="S176" i="22" s="1"/>
  <c r="R200" i="22" a="1"/>
  <c r="R200" i="22" s="1"/>
  <c r="Q202" i="22" a="1"/>
  <c r="Q202" i="22" s="1"/>
  <c r="R184" i="22" a="1"/>
  <c r="R184" i="22" s="1"/>
  <c r="Q186" i="22" a="1"/>
  <c r="Q186" i="22" s="1"/>
  <c r="Q195" i="22" a="1"/>
  <c r="Q195" i="22" s="1"/>
  <c r="S196" i="22" s="1"/>
  <c r="R168" i="22" a="1"/>
  <c r="R168" i="22" s="1"/>
  <c r="Q170" i="22" a="1"/>
  <c r="Q170" i="22" s="1"/>
  <c r="Q179" i="22" a="1"/>
  <c r="Q179" i="22" s="1"/>
  <c r="S180" i="22" s="1"/>
  <c r="R195" i="22" a="1"/>
  <c r="R195" i="22" s="1"/>
  <c r="R204" i="22" a="1"/>
  <c r="R204" i="22" s="1"/>
  <c r="Q206" i="22" a="1"/>
  <c r="Q206" i="22" s="1"/>
  <c r="R179" i="22" a="1"/>
  <c r="R179" i="22" s="1"/>
  <c r="R188" i="22" a="1"/>
  <c r="R188" i="22" s="1"/>
  <c r="Q190" i="22" a="1"/>
  <c r="Q190" i="22" s="1"/>
  <c r="S191" i="22" s="1"/>
  <c r="AH169" i="22"/>
  <c r="AI169" i="22" s="1"/>
  <c r="AG181" i="22"/>
  <c r="AH181" i="22" s="1"/>
  <c r="AI181" i="22" s="1"/>
  <c r="AA181" i="22"/>
  <c r="S207" i="22"/>
  <c r="S186" i="22"/>
  <c r="O185" i="22"/>
  <c r="S175" i="22"/>
  <c r="AG193" i="22"/>
  <c r="AA193" i="22"/>
  <c r="AA201" i="22"/>
  <c r="AG201" i="22"/>
  <c r="AA179" i="22"/>
  <c r="AG179" i="22"/>
  <c r="AA171" i="22"/>
  <c r="AG171" i="22"/>
  <c r="AG205" i="22"/>
  <c r="AH205" i="22" s="1"/>
  <c r="AI205" i="22" s="1"/>
  <c r="AA205" i="22"/>
  <c r="AG173" i="22"/>
  <c r="AH173" i="22" s="1"/>
  <c r="AI173" i="22" s="1"/>
  <c r="AA173" i="22"/>
  <c r="S182" i="22"/>
  <c r="S172" i="22"/>
  <c r="O195" i="22"/>
  <c r="S174" i="22"/>
  <c r="O191" i="22"/>
  <c r="AH207" i="22"/>
  <c r="AI207" i="22" s="1"/>
  <c r="AG189" i="22"/>
  <c r="AH189" i="22" s="1"/>
  <c r="AI189" i="22" s="1"/>
  <c r="AA189" i="22"/>
  <c r="AG175" i="22"/>
  <c r="AH175" i="22" s="1"/>
  <c r="AI175" i="22" s="1"/>
  <c r="S189" i="22"/>
  <c r="O177" i="22"/>
  <c r="S178" i="22"/>
  <c r="O203" i="22"/>
  <c r="O197" i="22"/>
  <c r="S188" i="22"/>
  <c r="O187" i="22"/>
  <c r="O183" i="22"/>
  <c r="S199" i="22"/>
  <c r="S205" i="22"/>
  <c r="O190" i="22"/>
  <c r="O199" i="22"/>
  <c r="B205" i="22"/>
  <c r="B197" i="22"/>
  <c r="B189" i="22"/>
  <c r="B181" i="22"/>
  <c r="B173" i="22"/>
  <c r="C208" i="22"/>
  <c r="C200" i="22"/>
  <c r="C192" i="22"/>
  <c r="C184" i="22"/>
  <c r="C176" i="22"/>
  <c r="F203" i="22"/>
  <c r="F195" i="22"/>
  <c r="F187" i="22"/>
  <c r="F179" i="22"/>
  <c r="F171" i="22"/>
  <c r="L202" i="22"/>
  <c r="L194" i="22"/>
  <c r="L186" i="22"/>
  <c r="L178" i="22"/>
  <c r="L170" i="22"/>
  <c r="M204" i="22"/>
  <c r="M196" i="22"/>
  <c r="M188" i="22"/>
  <c r="M180" i="22"/>
  <c r="M172" i="22"/>
  <c r="N206" i="22"/>
  <c r="O206" i="22" s="1"/>
  <c r="N198" i="22"/>
  <c r="O198" i="22" s="1"/>
  <c r="N190" i="22"/>
  <c r="N182" i="22"/>
  <c r="O182" i="22" s="1"/>
  <c r="N174" i="22"/>
  <c r="O174" i="22" s="1"/>
  <c r="B203" i="22"/>
  <c r="B195" i="22"/>
  <c r="B187" i="22"/>
  <c r="B179" i="22"/>
  <c r="B171" i="22"/>
  <c r="C206" i="22"/>
  <c r="C198" i="22"/>
  <c r="C190" i="22"/>
  <c r="C182" i="22"/>
  <c r="C174" i="22"/>
  <c r="F209" i="22"/>
  <c r="F201" i="22"/>
  <c r="F193" i="22"/>
  <c r="F185" i="22"/>
  <c r="F177" i="22"/>
  <c r="F169" i="22"/>
  <c r="L208" i="22"/>
  <c r="O208" i="22" s="1"/>
  <c r="L200" i="22"/>
  <c r="L192" i="22"/>
  <c r="L184" i="22"/>
  <c r="L176" i="22"/>
  <c r="M202" i="22"/>
  <c r="M194" i="22"/>
  <c r="M186" i="22"/>
  <c r="M178" i="22"/>
  <c r="M170" i="22"/>
  <c r="N204" i="22"/>
  <c r="O204" i="22" s="1"/>
  <c r="N196" i="22"/>
  <c r="O196" i="22" s="1"/>
  <c r="N188" i="22"/>
  <c r="O188" i="22" s="1"/>
  <c r="N180" i="22"/>
  <c r="O180" i="22" s="1"/>
  <c r="N172" i="22"/>
  <c r="O172" i="22" s="1"/>
  <c r="D256" i="22"/>
  <c r="A196" i="5" a="1"/>
  <c r="A196" i="5"/>
  <c r="A197" i="5" a="1"/>
  <c r="A197" i="5" s="1"/>
  <c r="A198" i="5" a="1"/>
  <c r="A198" i="5" s="1"/>
  <c r="A199" i="5" a="1"/>
  <c r="A199" i="5"/>
  <c r="A200" i="5" a="1"/>
  <c r="A200" i="5" s="1"/>
  <c r="A201" i="5" a="1"/>
  <c r="A201" i="5" s="1"/>
  <c r="A202" i="5" a="1"/>
  <c r="A202" i="5" s="1"/>
  <c r="A203" i="5" a="1"/>
  <c r="A203" i="5" s="1"/>
  <c r="A204" i="5" a="1"/>
  <c r="A204" i="5" s="1"/>
  <c r="A205" i="5" a="1"/>
  <c r="A205" i="5" s="1"/>
  <c r="A206" i="5" a="1"/>
  <c r="A206" i="5" s="1"/>
  <c r="A207" i="5" a="1"/>
  <c r="A207" i="5" s="1"/>
  <c r="A208" i="5" a="1"/>
  <c r="A208" i="5" s="1"/>
  <c r="A209" i="5" a="1"/>
  <c r="A209" i="5" s="1"/>
  <c r="A210" i="5" a="1"/>
  <c r="A210" i="5" s="1"/>
  <c r="A211" i="5" a="1"/>
  <c r="A211" i="5" s="1"/>
  <c r="A212" i="5" a="1"/>
  <c r="A212" i="5" s="1"/>
  <c r="A213" i="5" a="1"/>
  <c r="A213" i="5" s="1"/>
  <c r="A214" i="5" a="1"/>
  <c r="A214" i="5" s="1"/>
  <c r="A215" i="5" a="1"/>
  <c r="A215" i="5" s="1"/>
  <c r="AT120" i="5"/>
  <c r="Z120" i="5"/>
  <c r="AT119" i="5"/>
  <c r="Z119" i="5"/>
  <c r="AT117" i="5"/>
  <c r="Z117" i="5"/>
  <c r="AT116" i="5"/>
  <c r="Z116" i="5"/>
  <c r="AT115" i="5"/>
  <c r="Z115" i="5"/>
  <c r="AT114" i="5"/>
  <c r="Z114" i="5"/>
  <c r="AT113" i="5"/>
  <c r="AT118" i="5" s="1"/>
  <c r="Z113" i="5"/>
  <c r="Z118" i="5" s="1"/>
  <c r="AT112" i="5"/>
  <c r="Z112" i="5"/>
  <c r="AT111" i="5"/>
  <c r="Z111" i="5"/>
  <c r="AT110" i="5"/>
  <c r="Z110" i="5"/>
  <c r="AT109" i="5"/>
  <c r="Z109" i="5"/>
  <c r="AT108" i="5"/>
  <c r="Z108" i="5"/>
  <c r="AT107" i="5"/>
  <c r="Z107" i="5"/>
  <c r="AT106" i="5"/>
  <c r="Z106" i="5"/>
  <c r="AT105" i="5"/>
  <c r="Z105" i="5"/>
  <c r="AT104" i="5"/>
  <c r="Z104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57" i="5"/>
  <c r="AT125" i="5" s="1"/>
  <c r="AT58" i="5"/>
  <c r="AT126" i="5" s="1"/>
  <c r="AT59" i="5"/>
  <c r="AT127" i="5" s="1"/>
  <c r="AT60" i="5"/>
  <c r="AT61" i="5"/>
  <c r="AT62" i="5"/>
  <c r="AT63" i="5"/>
  <c r="AT131" i="5" s="1"/>
  <c r="AT64" i="5"/>
  <c r="AT65" i="5"/>
  <c r="AT133" i="5" s="1"/>
  <c r="AT66" i="5"/>
  <c r="AT134" i="5" s="1"/>
  <c r="AT67" i="5"/>
  <c r="AT135" i="5" s="1"/>
  <c r="AT68" i="5"/>
  <c r="AT69" i="5"/>
  <c r="AT70" i="5"/>
  <c r="AT71" i="5"/>
  <c r="AT139" i="5" s="1"/>
  <c r="AT72" i="5"/>
  <c r="AT140" i="5" s="1"/>
  <c r="AT73" i="5"/>
  <c r="AT141" i="5" s="1"/>
  <c r="AT74" i="5"/>
  <c r="AT142" i="5" s="1"/>
  <c r="AT75" i="5"/>
  <c r="AT143" i="5" s="1"/>
  <c r="AT76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AT35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AT37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V62" i="5" s="1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V63" i="5" s="1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AT40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V65" i="5" s="1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L65" i="5" s="1"/>
  <c r="AN41" i="5"/>
  <c r="AO41" i="5"/>
  <c r="AP41" i="5"/>
  <c r="AQ41" i="5"/>
  <c r="AR41" i="5"/>
  <c r="AS41" i="5"/>
  <c r="AT41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V66" i="5" s="1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L66" i="5" s="1"/>
  <c r="AN42" i="5"/>
  <c r="AO42" i="5"/>
  <c r="AP42" i="5"/>
  <c r="AQ42" i="5"/>
  <c r="AR42" i="5"/>
  <c r="AS42" i="5"/>
  <c r="AT42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V67" i="5" s="1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L67" i="5" s="1"/>
  <c r="AN43" i="5"/>
  <c r="AO43" i="5"/>
  <c r="AP43" i="5"/>
  <c r="AQ43" i="5"/>
  <c r="AR43" i="5"/>
  <c r="AS43" i="5"/>
  <c r="AT43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V68" i="5" s="1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L68" i="5" s="1"/>
  <c r="AN44" i="5"/>
  <c r="AO44" i="5"/>
  <c r="AP44" i="5"/>
  <c r="AQ44" i="5"/>
  <c r="AR44" i="5"/>
  <c r="AS44" i="5"/>
  <c r="AT44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V69" i="5" s="1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L69" i="5" s="1"/>
  <c r="AN45" i="5"/>
  <c r="AO45" i="5"/>
  <c r="AP45" i="5"/>
  <c r="AQ45" i="5"/>
  <c r="AR45" i="5"/>
  <c r="AS45" i="5"/>
  <c r="AT45" i="5"/>
  <c r="G46" i="5"/>
  <c r="H46" i="5"/>
  <c r="I46" i="5"/>
  <c r="J46" i="5"/>
  <c r="K46" i="5"/>
  <c r="L46" i="5"/>
  <c r="M46" i="5"/>
  <c r="N46" i="5"/>
  <c r="O46" i="5"/>
  <c r="N70" i="5" s="1"/>
  <c r="P46" i="5"/>
  <c r="Q46" i="5"/>
  <c r="R46" i="5"/>
  <c r="S46" i="5"/>
  <c r="T46" i="5"/>
  <c r="U46" i="5"/>
  <c r="V46" i="5"/>
  <c r="W46" i="5"/>
  <c r="V70" i="5" s="1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G47" i="5"/>
  <c r="H47" i="5"/>
  <c r="I47" i="5"/>
  <c r="J47" i="5"/>
  <c r="K47" i="5"/>
  <c r="L47" i="5"/>
  <c r="M47" i="5"/>
  <c r="N47" i="5"/>
  <c r="O47" i="5"/>
  <c r="N71" i="5" s="1"/>
  <c r="P47" i="5"/>
  <c r="Q47" i="5"/>
  <c r="R47" i="5"/>
  <c r="S47" i="5"/>
  <c r="T47" i="5"/>
  <c r="U47" i="5"/>
  <c r="V47" i="5"/>
  <c r="W47" i="5"/>
  <c r="V71" i="5" s="1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L71" i="5" s="1"/>
  <c r="AN47" i="5"/>
  <c r="AO47" i="5"/>
  <c r="AP47" i="5"/>
  <c r="AQ47" i="5"/>
  <c r="AR47" i="5"/>
  <c r="AS47" i="5"/>
  <c r="AT47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V73" i="5" s="1"/>
  <c r="X49" i="5"/>
  <c r="Y49" i="5"/>
  <c r="Z49" i="5"/>
  <c r="AA49" i="5"/>
  <c r="AB49" i="5"/>
  <c r="AC49" i="5"/>
  <c r="AD49" i="5"/>
  <c r="AE49" i="5"/>
  <c r="AD73" i="5" s="1"/>
  <c r="AF49" i="5"/>
  <c r="AG49" i="5"/>
  <c r="AH49" i="5"/>
  <c r="AI49" i="5"/>
  <c r="AJ49" i="5"/>
  <c r="AK49" i="5"/>
  <c r="AL49" i="5"/>
  <c r="AM49" i="5"/>
  <c r="AL73" i="5" s="1"/>
  <c r="AN49" i="5"/>
  <c r="AO49" i="5"/>
  <c r="AP49" i="5"/>
  <c r="AQ49" i="5"/>
  <c r="AR49" i="5"/>
  <c r="AS49" i="5"/>
  <c r="AT49" i="5"/>
  <c r="G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AT50" i="5"/>
  <c r="G51" i="5"/>
  <c r="H51" i="5"/>
  <c r="I51" i="5"/>
  <c r="J51" i="5"/>
  <c r="K51" i="5"/>
  <c r="L51" i="5"/>
  <c r="M51" i="5"/>
  <c r="N51" i="5"/>
  <c r="O51" i="5"/>
  <c r="N75" i="5" s="1"/>
  <c r="P51" i="5"/>
  <c r="Q51" i="5"/>
  <c r="R51" i="5"/>
  <c r="S51" i="5"/>
  <c r="T51" i="5"/>
  <c r="U51" i="5"/>
  <c r="V51" i="5"/>
  <c r="W51" i="5"/>
  <c r="V75" i="5" s="1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D76" i="5" s="1"/>
  <c r="AF52" i="5"/>
  <c r="AG52" i="5"/>
  <c r="AH52" i="5"/>
  <c r="AI52" i="5"/>
  <c r="AJ52" i="5"/>
  <c r="AK52" i="5"/>
  <c r="AL52" i="5"/>
  <c r="AM52" i="5"/>
  <c r="AL76" i="5" s="1"/>
  <c r="AN52" i="5"/>
  <c r="AO52" i="5"/>
  <c r="AP52" i="5"/>
  <c r="AQ52" i="5"/>
  <c r="AR52" i="5"/>
  <c r="AS52" i="5"/>
  <c r="AT52" i="5"/>
  <c r="A172" i="20" a="1"/>
  <c r="A172" i="20" s="1"/>
  <c r="A173" i="20" a="1"/>
  <c r="A173" i="20" s="1"/>
  <c r="A174" i="20" a="1"/>
  <c r="A174" i="20" s="1"/>
  <c r="H174" i="20" s="1"/>
  <c r="A175" i="20" a="1"/>
  <c r="A175" i="20" s="1"/>
  <c r="H175" i="20" s="1"/>
  <c r="A176" i="20" a="1"/>
  <c r="A176" i="20" s="1"/>
  <c r="H176" i="20" s="1"/>
  <c r="A177" i="20" a="1"/>
  <c r="A177" i="20" s="1"/>
  <c r="H177" i="20" s="1"/>
  <c r="A178" i="20" a="1"/>
  <c r="A178" i="20" s="1"/>
  <c r="H178" i="20" s="1"/>
  <c r="A179" i="20" a="1"/>
  <c r="A179" i="20" s="1"/>
  <c r="H179" i="20" s="1"/>
  <c r="A180" i="20" a="1"/>
  <c r="A180" i="20"/>
  <c r="H180" i="20" s="1"/>
  <c r="A181" i="20" a="1"/>
  <c r="A181" i="20" s="1"/>
  <c r="H181" i="20" s="1"/>
  <c r="A182" i="20" a="1"/>
  <c r="A182" i="20" s="1"/>
  <c r="H182" i="20" s="1"/>
  <c r="A183" i="20" a="1"/>
  <c r="A183" i="20" s="1"/>
  <c r="H183" i="20" s="1"/>
  <c r="A184" i="20" a="1"/>
  <c r="A184" i="20" s="1"/>
  <c r="H184" i="20" s="1"/>
  <c r="A185" i="20" a="1"/>
  <c r="A185" i="20" s="1"/>
  <c r="H185" i="20" s="1"/>
  <c r="A186" i="20" a="1"/>
  <c r="A186" i="20" s="1"/>
  <c r="H186" i="20" s="1"/>
  <c r="A187" i="20" a="1"/>
  <c r="A187" i="20" s="1"/>
  <c r="H187" i="20" s="1"/>
  <c r="A188" i="20" a="1"/>
  <c r="A188" i="20" s="1"/>
  <c r="H188" i="20" s="1"/>
  <c r="A189" i="20" a="1"/>
  <c r="A189" i="20" s="1"/>
  <c r="H189" i="20" s="1"/>
  <c r="A190" i="20" a="1"/>
  <c r="A190" i="20" s="1"/>
  <c r="H190" i="20" s="1"/>
  <c r="A191" i="20" a="1"/>
  <c r="A191" i="20" s="1"/>
  <c r="H191" i="20" s="1"/>
  <c r="G149" i="20"/>
  <c r="H149" i="20"/>
  <c r="I149" i="20"/>
  <c r="J149" i="20"/>
  <c r="K149" i="20"/>
  <c r="L149" i="20"/>
  <c r="M149" i="20"/>
  <c r="N149" i="20"/>
  <c r="O149" i="20"/>
  <c r="P149" i="20"/>
  <c r="Q149" i="20"/>
  <c r="R149" i="20"/>
  <c r="S149" i="20"/>
  <c r="T149" i="20"/>
  <c r="U149" i="20"/>
  <c r="V149" i="20"/>
  <c r="W149" i="20"/>
  <c r="X149" i="20"/>
  <c r="Y149" i="20"/>
  <c r="Z149" i="20"/>
  <c r="AA149" i="20"/>
  <c r="AB149" i="20"/>
  <c r="AC149" i="20"/>
  <c r="AD149" i="20"/>
  <c r="AE149" i="20"/>
  <c r="AF149" i="20"/>
  <c r="AG149" i="20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AT149" i="20"/>
  <c r="G150" i="20"/>
  <c r="H150" i="20"/>
  <c r="I150" i="20"/>
  <c r="J150" i="20"/>
  <c r="K150" i="20"/>
  <c r="L150" i="20"/>
  <c r="M150" i="20"/>
  <c r="N150" i="20"/>
  <c r="O150" i="20"/>
  <c r="P150" i="20"/>
  <c r="Q150" i="20"/>
  <c r="R150" i="20"/>
  <c r="S150" i="20"/>
  <c r="T150" i="20"/>
  <c r="U150" i="20"/>
  <c r="V150" i="20"/>
  <c r="W150" i="20"/>
  <c r="X150" i="20"/>
  <c r="Y150" i="20"/>
  <c r="AA150" i="20"/>
  <c r="AB150" i="20"/>
  <c r="AC150" i="20"/>
  <c r="AD150" i="20"/>
  <c r="AE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G151" i="20"/>
  <c r="H151" i="20"/>
  <c r="I151" i="20"/>
  <c r="J151" i="20"/>
  <c r="K151" i="20"/>
  <c r="L151" i="20"/>
  <c r="M151" i="20"/>
  <c r="N151" i="20"/>
  <c r="O151" i="20"/>
  <c r="P151" i="20"/>
  <c r="Q151" i="20"/>
  <c r="R151" i="20"/>
  <c r="S151" i="20"/>
  <c r="T151" i="20"/>
  <c r="U151" i="20"/>
  <c r="V151" i="20"/>
  <c r="W151" i="20"/>
  <c r="X151" i="20"/>
  <c r="AA151" i="20"/>
  <c r="AB151" i="20"/>
  <c r="AC151" i="20"/>
  <c r="AD151" i="20"/>
  <c r="AE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G152" i="20"/>
  <c r="H152" i="20"/>
  <c r="I152" i="20"/>
  <c r="J152" i="20"/>
  <c r="K152" i="20"/>
  <c r="L152" i="20"/>
  <c r="M152" i="20"/>
  <c r="N152" i="20"/>
  <c r="O152" i="20"/>
  <c r="P152" i="20"/>
  <c r="Q152" i="20"/>
  <c r="R152" i="20"/>
  <c r="S152" i="20"/>
  <c r="T152" i="20"/>
  <c r="U152" i="20"/>
  <c r="V152" i="20"/>
  <c r="W152" i="20"/>
  <c r="AA152" i="20"/>
  <c r="AB152" i="20"/>
  <c r="AC152" i="20"/>
  <c r="AD152" i="20"/>
  <c r="AE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G153" i="20"/>
  <c r="H153" i="20"/>
  <c r="I153" i="20"/>
  <c r="J153" i="20"/>
  <c r="K153" i="20"/>
  <c r="L153" i="20"/>
  <c r="M153" i="20"/>
  <c r="N153" i="20"/>
  <c r="O153" i="20"/>
  <c r="P153" i="20"/>
  <c r="Q153" i="20"/>
  <c r="R153" i="20"/>
  <c r="S153" i="20"/>
  <c r="T153" i="20"/>
  <c r="U153" i="20"/>
  <c r="V153" i="20"/>
  <c r="AA153" i="20"/>
  <c r="AB153" i="20"/>
  <c r="AC153" i="20"/>
  <c r="AD153" i="20"/>
  <c r="AE153" i="20"/>
  <c r="AF153" i="20"/>
  <c r="AG153" i="20"/>
  <c r="AH153" i="20"/>
  <c r="AI153" i="20"/>
  <c r="AJ153" i="20"/>
  <c r="AK153" i="20"/>
  <c r="AL153" i="20"/>
  <c r="AM153" i="20"/>
  <c r="AN153" i="20"/>
  <c r="AO153" i="20"/>
  <c r="AP153" i="20"/>
  <c r="G154" i="20"/>
  <c r="H154" i="20"/>
  <c r="I154" i="20"/>
  <c r="J154" i="20"/>
  <c r="K154" i="20"/>
  <c r="L154" i="20"/>
  <c r="M154" i="20"/>
  <c r="N154" i="20"/>
  <c r="O154" i="20"/>
  <c r="P154" i="20"/>
  <c r="Q154" i="20"/>
  <c r="R154" i="20"/>
  <c r="S154" i="20"/>
  <c r="T154" i="20"/>
  <c r="U154" i="20"/>
  <c r="AA154" i="20"/>
  <c r="AB154" i="20"/>
  <c r="AC154" i="20"/>
  <c r="AD154" i="20"/>
  <c r="AE154" i="20"/>
  <c r="AF154" i="20"/>
  <c r="AG154" i="20"/>
  <c r="AH154" i="20"/>
  <c r="AI154" i="20"/>
  <c r="AJ154" i="20"/>
  <c r="AK154" i="20"/>
  <c r="AL154" i="20"/>
  <c r="AM154" i="20"/>
  <c r="AN154" i="20"/>
  <c r="AO154" i="20"/>
  <c r="G155" i="20"/>
  <c r="H155" i="20"/>
  <c r="I155" i="20"/>
  <c r="J155" i="20"/>
  <c r="K155" i="20"/>
  <c r="L155" i="20"/>
  <c r="M155" i="20"/>
  <c r="N155" i="20"/>
  <c r="O155" i="20"/>
  <c r="P155" i="20"/>
  <c r="Q155" i="20"/>
  <c r="R155" i="20"/>
  <c r="S155" i="20"/>
  <c r="T155" i="20"/>
  <c r="AA155" i="20"/>
  <c r="AB155" i="20"/>
  <c r="AC155" i="20"/>
  <c r="AD155" i="20"/>
  <c r="AE155" i="20"/>
  <c r="AF155" i="20"/>
  <c r="AG155" i="20"/>
  <c r="AH155" i="20"/>
  <c r="AI155" i="20"/>
  <c r="AJ155" i="20"/>
  <c r="AK155" i="20"/>
  <c r="AL155" i="20"/>
  <c r="AM155" i="20"/>
  <c r="AN155" i="20"/>
  <c r="G156" i="20"/>
  <c r="H156" i="20"/>
  <c r="I156" i="20"/>
  <c r="J156" i="20"/>
  <c r="K156" i="20"/>
  <c r="L156" i="20"/>
  <c r="M156" i="20"/>
  <c r="N156" i="20"/>
  <c r="O156" i="20"/>
  <c r="P156" i="20"/>
  <c r="Q156" i="20"/>
  <c r="R156" i="20"/>
  <c r="S156" i="20"/>
  <c r="AA156" i="20"/>
  <c r="AB156" i="20"/>
  <c r="AC156" i="20"/>
  <c r="AD156" i="20"/>
  <c r="AE156" i="20"/>
  <c r="AF156" i="20"/>
  <c r="AG156" i="20"/>
  <c r="AH156" i="20"/>
  <c r="AI156" i="20"/>
  <c r="AJ156" i="20"/>
  <c r="AK156" i="20"/>
  <c r="AL156" i="20"/>
  <c r="AM156" i="20"/>
  <c r="G157" i="20"/>
  <c r="H157" i="20"/>
  <c r="I157" i="20"/>
  <c r="J157" i="20"/>
  <c r="K157" i="20"/>
  <c r="L157" i="20"/>
  <c r="M157" i="20"/>
  <c r="N157" i="20"/>
  <c r="O157" i="20"/>
  <c r="P157" i="20"/>
  <c r="Q157" i="20"/>
  <c r="R157" i="20"/>
  <c r="AA157" i="20"/>
  <c r="AB157" i="20"/>
  <c r="AC157" i="20"/>
  <c r="AD157" i="20"/>
  <c r="AE157" i="20"/>
  <c r="AF157" i="20"/>
  <c r="AG157" i="20"/>
  <c r="AH157" i="20"/>
  <c r="AI157" i="20"/>
  <c r="AJ157" i="20"/>
  <c r="AK157" i="20"/>
  <c r="AL157" i="20"/>
  <c r="G158" i="20"/>
  <c r="H158" i="20"/>
  <c r="I158" i="20"/>
  <c r="J158" i="20"/>
  <c r="K158" i="20"/>
  <c r="L158" i="20"/>
  <c r="M158" i="20"/>
  <c r="N158" i="20"/>
  <c r="O158" i="20"/>
  <c r="P158" i="20"/>
  <c r="Q158" i="20"/>
  <c r="AA158" i="20"/>
  <c r="AB158" i="20"/>
  <c r="AC158" i="20"/>
  <c r="AD158" i="20"/>
  <c r="AE158" i="20"/>
  <c r="AF158" i="20"/>
  <c r="AG158" i="20"/>
  <c r="AH158" i="20"/>
  <c r="AI158" i="20"/>
  <c r="AJ158" i="20"/>
  <c r="AK158" i="20"/>
  <c r="G159" i="20"/>
  <c r="H159" i="20"/>
  <c r="I159" i="20"/>
  <c r="J159" i="20"/>
  <c r="K159" i="20"/>
  <c r="L159" i="20"/>
  <c r="M159" i="20"/>
  <c r="N159" i="20"/>
  <c r="O159" i="20"/>
  <c r="P159" i="20"/>
  <c r="AA159" i="20"/>
  <c r="AB159" i="20"/>
  <c r="AC159" i="20"/>
  <c r="AD159" i="20"/>
  <c r="AE159" i="20"/>
  <c r="AF159" i="20"/>
  <c r="AG159" i="20"/>
  <c r="AH159" i="20"/>
  <c r="AI159" i="20"/>
  <c r="AJ159" i="20"/>
  <c r="G160" i="20"/>
  <c r="H160" i="20"/>
  <c r="I160" i="20"/>
  <c r="J160" i="20"/>
  <c r="K160" i="20"/>
  <c r="L160" i="20"/>
  <c r="M160" i="20"/>
  <c r="N160" i="20"/>
  <c r="O160" i="20"/>
  <c r="AA160" i="20"/>
  <c r="AB160" i="20"/>
  <c r="AC160" i="20"/>
  <c r="AD160" i="20"/>
  <c r="AE160" i="20"/>
  <c r="AF160" i="20"/>
  <c r="AG160" i="20"/>
  <c r="AH160" i="20"/>
  <c r="AI160" i="20"/>
  <c r="G161" i="20"/>
  <c r="H161" i="20"/>
  <c r="I161" i="20"/>
  <c r="J161" i="20"/>
  <c r="K161" i="20"/>
  <c r="L161" i="20"/>
  <c r="M161" i="20"/>
  <c r="N161" i="20"/>
  <c r="AA161" i="20"/>
  <c r="AB161" i="20"/>
  <c r="AC161" i="20"/>
  <c r="AD161" i="20"/>
  <c r="AE161" i="20"/>
  <c r="AF161" i="20"/>
  <c r="AG161" i="20"/>
  <c r="AH161" i="20"/>
  <c r="G162" i="20"/>
  <c r="H162" i="20"/>
  <c r="I162" i="20"/>
  <c r="J162" i="20"/>
  <c r="K162" i="20"/>
  <c r="L162" i="20"/>
  <c r="M162" i="20"/>
  <c r="AA162" i="20"/>
  <c r="AB162" i="20"/>
  <c r="AC162" i="20"/>
  <c r="AD162" i="20"/>
  <c r="AE162" i="20"/>
  <c r="AF162" i="20"/>
  <c r="AG162" i="20"/>
  <c r="G163" i="20"/>
  <c r="H163" i="20"/>
  <c r="I163" i="20"/>
  <c r="J163" i="20"/>
  <c r="K163" i="20"/>
  <c r="L163" i="20"/>
  <c r="AA163" i="20"/>
  <c r="AB163" i="20"/>
  <c r="AC163" i="20"/>
  <c r="AD163" i="20"/>
  <c r="AE163" i="20"/>
  <c r="AF163" i="20"/>
  <c r="G164" i="20"/>
  <c r="H164" i="20"/>
  <c r="I164" i="20"/>
  <c r="J164" i="20"/>
  <c r="K164" i="20"/>
  <c r="AA164" i="20"/>
  <c r="AB164" i="20"/>
  <c r="AC164" i="20"/>
  <c r="AD164" i="20"/>
  <c r="AE164" i="20"/>
  <c r="G165" i="20"/>
  <c r="H165" i="20"/>
  <c r="I165" i="20"/>
  <c r="J165" i="20"/>
  <c r="AA165" i="20"/>
  <c r="AB165" i="20"/>
  <c r="AC165" i="20"/>
  <c r="AD165" i="20"/>
  <c r="G166" i="20"/>
  <c r="H166" i="20"/>
  <c r="I166" i="20"/>
  <c r="AA166" i="20"/>
  <c r="AB166" i="20"/>
  <c r="AC166" i="20"/>
  <c r="G167" i="20"/>
  <c r="H167" i="20"/>
  <c r="AA167" i="20"/>
  <c r="AB167" i="20"/>
  <c r="G168" i="20"/>
  <c r="AA168" i="20"/>
  <c r="G125" i="20"/>
  <c r="H125" i="20"/>
  <c r="I125" i="20"/>
  <c r="J125" i="20"/>
  <c r="K125" i="20"/>
  <c r="L125" i="20"/>
  <c r="M125" i="20"/>
  <c r="N125" i="20"/>
  <c r="O125" i="20"/>
  <c r="P125" i="20"/>
  <c r="Q125" i="20"/>
  <c r="R125" i="20"/>
  <c r="S125" i="20"/>
  <c r="T125" i="20"/>
  <c r="U125" i="20"/>
  <c r="V125" i="20"/>
  <c r="W125" i="20"/>
  <c r="X125" i="20"/>
  <c r="Y125" i="20"/>
  <c r="Z125" i="20"/>
  <c r="AA125" i="20"/>
  <c r="AB125" i="20"/>
  <c r="AC125" i="20"/>
  <c r="AD125" i="20"/>
  <c r="AE125" i="20"/>
  <c r="AF125" i="20"/>
  <c r="AG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AT125" i="20"/>
  <c r="G126" i="20"/>
  <c r="H126" i="20"/>
  <c r="I126" i="20"/>
  <c r="J126" i="20"/>
  <c r="K126" i="20"/>
  <c r="L126" i="20"/>
  <c r="M126" i="20"/>
  <c r="N126" i="20"/>
  <c r="O126" i="20"/>
  <c r="P126" i="20"/>
  <c r="Q126" i="20"/>
  <c r="R126" i="20"/>
  <c r="S126" i="20"/>
  <c r="T126" i="20"/>
  <c r="U126" i="20"/>
  <c r="V126" i="20"/>
  <c r="W126" i="20"/>
  <c r="X126" i="20"/>
  <c r="Y126" i="20"/>
  <c r="AA126" i="20"/>
  <c r="AB126" i="20"/>
  <c r="AC126" i="20"/>
  <c r="AD126" i="20"/>
  <c r="AE126" i="20"/>
  <c r="AF126" i="20"/>
  <c r="AG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AS126" i="20"/>
  <c r="G127" i="20"/>
  <c r="H127" i="20"/>
  <c r="I127" i="20"/>
  <c r="J127" i="20"/>
  <c r="K127" i="20"/>
  <c r="L127" i="20"/>
  <c r="M127" i="20"/>
  <c r="N127" i="20"/>
  <c r="O127" i="20"/>
  <c r="P127" i="20"/>
  <c r="Q127" i="20"/>
  <c r="R127" i="20"/>
  <c r="S127" i="20"/>
  <c r="T127" i="20"/>
  <c r="U127" i="20"/>
  <c r="V127" i="20"/>
  <c r="W127" i="20"/>
  <c r="X127" i="20"/>
  <c r="AA127" i="20"/>
  <c r="AB127" i="20"/>
  <c r="AC127" i="20"/>
  <c r="AD127" i="20"/>
  <c r="AE127" i="20"/>
  <c r="AF127" i="20"/>
  <c r="AG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G128" i="20"/>
  <c r="H128" i="20"/>
  <c r="I128" i="20"/>
  <c r="J128" i="20"/>
  <c r="K128" i="20"/>
  <c r="L128" i="20"/>
  <c r="M128" i="20"/>
  <c r="N128" i="20"/>
  <c r="O128" i="20"/>
  <c r="P128" i="20"/>
  <c r="Q128" i="20"/>
  <c r="R128" i="20"/>
  <c r="S128" i="20"/>
  <c r="T128" i="20"/>
  <c r="U128" i="20"/>
  <c r="V128" i="20"/>
  <c r="W128" i="20"/>
  <c r="AA128" i="20"/>
  <c r="AB128" i="20"/>
  <c r="AC128" i="20"/>
  <c r="AD128" i="20"/>
  <c r="AE128" i="20"/>
  <c r="AF128" i="20"/>
  <c r="AG128" i="20"/>
  <c r="AH128" i="20"/>
  <c r="AI128" i="20"/>
  <c r="AJ128" i="20"/>
  <c r="AK128" i="20"/>
  <c r="AL128" i="20"/>
  <c r="AM128" i="20"/>
  <c r="AN128" i="20"/>
  <c r="AO128" i="20"/>
  <c r="AP128" i="20"/>
  <c r="AQ128" i="20"/>
  <c r="G129" i="20"/>
  <c r="H129" i="20"/>
  <c r="I129" i="20"/>
  <c r="J129" i="20"/>
  <c r="K129" i="20"/>
  <c r="L129" i="20"/>
  <c r="M129" i="20"/>
  <c r="N129" i="20"/>
  <c r="O129" i="20"/>
  <c r="P129" i="20"/>
  <c r="Q129" i="20"/>
  <c r="R129" i="20"/>
  <c r="S129" i="20"/>
  <c r="T129" i="20"/>
  <c r="U129" i="20"/>
  <c r="V129" i="20"/>
  <c r="AA129" i="20"/>
  <c r="AB129" i="20"/>
  <c r="AC129" i="20"/>
  <c r="AD129" i="20"/>
  <c r="AE129" i="20"/>
  <c r="AF129" i="20"/>
  <c r="AG129" i="20"/>
  <c r="AH129" i="20"/>
  <c r="AI129" i="20"/>
  <c r="AJ129" i="20"/>
  <c r="AK129" i="20"/>
  <c r="AL129" i="20"/>
  <c r="AM129" i="20"/>
  <c r="AN129" i="20"/>
  <c r="AO129" i="20"/>
  <c r="AP129" i="20"/>
  <c r="G130" i="20"/>
  <c r="H130" i="20"/>
  <c r="I130" i="20"/>
  <c r="J130" i="20"/>
  <c r="K130" i="20"/>
  <c r="L130" i="20"/>
  <c r="M130" i="20"/>
  <c r="N130" i="20"/>
  <c r="O130" i="20"/>
  <c r="P130" i="20"/>
  <c r="Q130" i="20"/>
  <c r="R130" i="20"/>
  <c r="S130" i="20"/>
  <c r="T130" i="20"/>
  <c r="U130" i="20"/>
  <c r="AA130" i="20"/>
  <c r="AB130" i="20"/>
  <c r="AC130" i="20"/>
  <c r="AD130" i="20"/>
  <c r="AE130" i="20"/>
  <c r="AF130" i="20"/>
  <c r="AG130" i="20"/>
  <c r="AH130" i="20"/>
  <c r="AI130" i="20"/>
  <c r="AJ130" i="20"/>
  <c r="AK130" i="20"/>
  <c r="AL130" i="20"/>
  <c r="AM130" i="20"/>
  <c r="AN130" i="20"/>
  <c r="AO130" i="20"/>
  <c r="G131" i="20"/>
  <c r="H131" i="20"/>
  <c r="I131" i="20"/>
  <c r="J131" i="20"/>
  <c r="K131" i="20"/>
  <c r="L131" i="20"/>
  <c r="M131" i="20"/>
  <c r="N131" i="20"/>
  <c r="O131" i="20"/>
  <c r="P131" i="20"/>
  <c r="Q131" i="20"/>
  <c r="R131" i="20"/>
  <c r="S131" i="20"/>
  <c r="T131" i="20"/>
  <c r="AA131" i="20"/>
  <c r="AB131" i="20"/>
  <c r="AC131" i="20"/>
  <c r="AD131" i="20"/>
  <c r="AE131" i="20"/>
  <c r="AF131" i="20"/>
  <c r="AG131" i="20"/>
  <c r="AH131" i="20"/>
  <c r="AI131" i="20"/>
  <c r="AJ131" i="20"/>
  <c r="AK131" i="20"/>
  <c r="AL131" i="20"/>
  <c r="AM131" i="20"/>
  <c r="AN131" i="20"/>
  <c r="G132" i="20"/>
  <c r="H132" i="20"/>
  <c r="I132" i="20"/>
  <c r="J132" i="20"/>
  <c r="K132" i="20"/>
  <c r="L132" i="20"/>
  <c r="M132" i="20"/>
  <c r="N132" i="20"/>
  <c r="O132" i="20"/>
  <c r="P132" i="20"/>
  <c r="Q132" i="20"/>
  <c r="R132" i="20"/>
  <c r="S132" i="20"/>
  <c r="AA132" i="20"/>
  <c r="AB132" i="20"/>
  <c r="AC132" i="20"/>
  <c r="AD132" i="20"/>
  <c r="AE132" i="20"/>
  <c r="AF132" i="20"/>
  <c r="AG132" i="20"/>
  <c r="AH132" i="20"/>
  <c r="AI132" i="20"/>
  <c r="AJ132" i="20"/>
  <c r="AK132" i="20"/>
  <c r="AL132" i="20"/>
  <c r="AM132" i="20"/>
  <c r="G133" i="20"/>
  <c r="H133" i="20"/>
  <c r="I133" i="20"/>
  <c r="J133" i="20"/>
  <c r="K133" i="20"/>
  <c r="L133" i="20"/>
  <c r="M133" i="20"/>
  <c r="N133" i="20"/>
  <c r="O133" i="20"/>
  <c r="P133" i="20"/>
  <c r="Q133" i="20"/>
  <c r="R133" i="20"/>
  <c r="AA133" i="20"/>
  <c r="AB133" i="20"/>
  <c r="AC133" i="20"/>
  <c r="AD133" i="20"/>
  <c r="AE133" i="20"/>
  <c r="AF133" i="20"/>
  <c r="AG133" i="20"/>
  <c r="AH133" i="20"/>
  <c r="AI133" i="20"/>
  <c r="AJ133" i="20"/>
  <c r="AK133" i="20"/>
  <c r="AL133" i="20"/>
  <c r="G134" i="20"/>
  <c r="H134" i="20"/>
  <c r="I134" i="20"/>
  <c r="J134" i="20"/>
  <c r="K134" i="20"/>
  <c r="L134" i="20"/>
  <c r="M134" i="20"/>
  <c r="N134" i="20"/>
  <c r="O134" i="20"/>
  <c r="P134" i="20"/>
  <c r="Q134" i="20"/>
  <c r="AA134" i="20"/>
  <c r="AB134" i="20"/>
  <c r="AC134" i="20"/>
  <c r="AD134" i="20"/>
  <c r="AE134" i="20"/>
  <c r="AF134" i="20"/>
  <c r="AG134" i="20"/>
  <c r="AH134" i="20"/>
  <c r="AI134" i="20"/>
  <c r="AJ134" i="20"/>
  <c r="AK134" i="20"/>
  <c r="G135" i="20"/>
  <c r="H135" i="20"/>
  <c r="I135" i="20"/>
  <c r="J135" i="20"/>
  <c r="K135" i="20"/>
  <c r="L135" i="20"/>
  <c r="M135" i="20"/>
  <c r="N135" i="20"/>
  <c r="O135" i="20"/>
  <c r="P135" i="20"/>
  <c r="AA135" i="20"/>
  <c r="AB135" i="20"/>
  <c r="AC135" i="20"/>
  <c r="AD135" i="20"/>
  <c r="AE135" i="20"/>
  <c r="AF135" i="20"/>
  <c r="AG135" i="20"/>
  <c r="AH135" i="20"/>
  <c r="AI135" i="20"/>
  <c r="AJ135" i="20"/>
  <c r="G136" i="20"/>
  <c r="H136" i="20"/>
  <c r="I136" i="20"/>
  <c r="J136" i="20"/>
  <c r="K136" i="20"/>
  <c r="L136" i="20"/>
  <c r="M136" i="20"/>
  <c r="N136" i="20"/>
  <c r="O136" i="20"/>
  <c r="AA136" i="20"/>
  <c r="AB136" i="20"/>
  <c r="AC136" i="20"/>
  <c r="AD136" i="20"/>
  <c r="AE136" i="20"/>
  <c r="AF136" i="20"/>
  <c r="AG136" i="20"/>
  <c r="AH136" i="20"/>
  <c r="AI136" i="20"/>
  <c r="G137" i="20"/>
  <c r="H137" i="20"/>
  <c r="I137" i="20"/>
  <c r="J137" i="20"/>
  <c r="K137" i="20"/>
  <c r="L137" i="20"/>
  <c r="M137" i="20"/>
  <c r="N137" i="20"/>
  <c r="AA137" i="20"/>
  <c r="AB137" i="20"/>
  <c r="AC137" i="20"/>
  <c r="AD137" i="20"/>
  <c r="AE137" i="20"/>
  <c r="AF137" i="20"/>
  <c r="AG137" i="20"/>
  <c r="AH137" i="20"/>
  <c r="G138" i="20"/>
  <c r="H138" i="20"/>
  <c r="I138" i="20"/>
  <c r="J138" i="20"/>
  <c r="K138" i="20"/>
  <c r="L138" i="20"/>
  <c r="M138" i="20"/>
  <c r="AA138" i="20"/>
  <c r="AB138" i="20"/>
  <c r="AC138" i="20"/>
  <c r="AD138" i="20"/>
  <c r="AE138" i="20"/>
  <c r="AF138" i="20"/>
  <c r="AG138" i="20"/>
  <c r="G139" i="20"/>
  <c r="H139" i="20"/>
  <c r="I139" i="20"/>
  <c r="J139" i="20"/>
  <c r="K139" i="20"/>
  <c r="L139" i="20"/>
  <c r="AA139" i="20"/>
  <c r="AB139" i="20"/>
  <c r="AC139" i="20"/>
  <c r="AD139" i="20"/>
  <c r="AE139" i="20"/>
  <c r="AF139" i="20"/>
  <c r="G140" i="20"/>
  <c r="H140" i="20"/>
  <c r="I140" i="20"/>
  <c r="J140" i="20"/>
  <c r="K140" i="20"/>
  <c r="AA140" i="20"/>
  <c r="AB140" i="20"/>
  <c r="AC140" i="20"/>
  <c r="AD140" i="20"/>
  <c r="AE140" i="20"/>
  <c r="G141" i="20"/>
  <c r="H141" i="20"/>
  <c r="I141" i="20"/>
  <c r="J141" i="20"/>
  <c r="AA141" i="20"/>
  <c r="AB141" i="20"/>
  <c r="AC141" i="20"/>
  <c r="AD141" i="20"/>
  <c r="G142" i="20"/>
  <c r="H142" i="20"/>
  <c r="I142" i="20"/>
  <c r="AA142" i="20"/>
  <c r="AB142" i="20"/>
  <c r="AC142" i="20"/>
  <c r="G143" i="20"/>
  <c r="H143" i="20"/>
  <c r="AA143" i="20"/>
  <c r="AB143" i="20"/>
  <c r="G144" i="20"/>
  <c r="AA144" i="20"/>
  <c r="AT96" i="20"/>
  <c r="Z96" i="20"/>
  <c r="AT95" i="20"/>
  <c r="Z95" i="20"/>
  <c r="AT93" i="20"/>
  <c r="Z93" i="20"/>
  <c r="AT92" i="20"/>
  <c r="Z92" i="20"/>
  <c r="AT91" i="20"/>
  <c r="Z91" i="20"/>
  <c r="AT90" i="20"/>
  <c r="Z90" i="20"/>
  <c r="AT89" i="20"/>
  <c r="AT94" i="20" s="1"/>
  <c r="AL89" i="20"/>
  <c r="AL94" i="20" s="1"/>
  <c r="Z89" i="20"/>
  <c r="Z94" i="20" s="1"/>
  <c r="V89" i="20"/>
  <c r="V94" i="20" s="1"/>
  <c r="AT88" i="20"/>
  <c r="AS88" i="20"/>
  <c r="Z88" i="20"/>
  <c r="V88" i="20"/>
  <c r="AT87" i="20"/>
  <c r="Z87" i="20"/>
  <c r="AT86" i="20"/>
  <c r="Z86" i="20"/>
  <c r="AT85" i="20"/>
  <c r="Z85" i="20"/>
  <c r="AT84" i="20"/>
  <c r="Z84" i="20"/>
  <c r="AT83" i="20"/>
  <c r="Z83" i="20"/>
  <c r="AT82" i="20"/>
  <c r="Z82" i="20"/>
  <c r="AT81" i="20"/>
  <c r="Z81" i="20"/>
  <c r="AT80" i="20"/>
  <c r="AL80" i="20"/>
  <c r="Z80" i="20"/>
  <c r="G57" i="20"/>
  <c r="H57" i="20"/>
  <c r="I57" i="20"/>
  <c r="J57" i="20"/>
  <c r="K57" i="20"/>
  <c r="L57" i="20"/>
  <c r="M57" i="20"/>
  <c r="M80" i="20" s="1"/>
  <c r="N57" i="20"/>
  <c r="O57" i="20"/>
  <c r="P57" i="20"/>
  <c r="P82" i="20" s="1"/>
  <c r="Q57" i="20"/>
  <c r="R57" i="20"/>
  <c r="S57" i="20"/>
  <c r="T57" i="20"/>
  <c r="U57" i="20"/>
  <c r="V57" i="20"/>
  <c r="W57" i="20"/>
  <c r="X57" i="20"/>
  <c r="Y57" i="20"/>
  <c r="Z57" i="20"/>
  <c r="AA57" i="20"/>
  <c r="AB57" i="20"/>
  <c r="AC57" i="20"/>
  <c r="AD57" i="20"/>
  <c r="AE57" i="20"/>
  <c r="AF57" i="20"/>
  <c r="AG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AS87" i="20" s="1"/>
  <c r="AT57" i="20"/>
  <c r="G58" i="20"/>
  <c r="H58" i="20"/>
  <c r="I58" i="20"/>
  <c r="J58" i="20"/>
  <c r="K58" i="20"/>
  <c r="L58" i="20"/>
  <c r="M58" i="20"/>
  <c r="N58" i="20"/>
  <c r="O58" i="20"/>
  <c r="P58" i="20"/>
  <c r="Q58" i="20"/>
  <c r="R58" i="20"/>
  <c r="S58" i="20"/>
  <c r="T58" i="20"/>
  <c r="U58" i="20"/>
  <c r="U87" i="20" s="1"/>
  <c r="V58" i="20"/>
  <c r="W58" i="20"/>
  <c r="X58" i="20"/>
  <c r="X82" i="20" s="1"/>
  <c r="Y58" i="20"/>
  <c r="Z58" i="20"/>
  <c r="AA58" i="20"/>
  <c r="AB58" i="20"/>
  <c r="AC58" i="20"/>
  <c r="AD58" i="20"/>
  <c r="AE58" i="20"/>
  <c r="AF58" i="20"/>
  <c r="AG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AT58" i="20"/>
  <c r="G59" i="20"/>
  <c r="H59" i="20"/>
  <c r="I59" i="20"/>
  <c r="J59" i="20"/>
  <c r="K59" i="20"/>
  <c r="L59" i="20"/>
  <c r="M59" i="20"/>
  <c r="N59" i="20"/>
  <c r="O59" i="20"/>
  <c r="P59" i="20"/>
  <c r="Q59" i="20"/>
  <c r="R59" i="20"/>
  <c r="S59" i="20"/>
  <c r="T59" i="20"/>
  <c r="U59" i="20"/>
  <c r="V59" i="20"/>
  <c r="W59" i="20"/>
  <c r="X59" i="20"/>
  <c r="Y59" i="20"/>
  <c r="Z59" i="20"/>
  <c r="AA59" i="20"/>
  <c r="AB59" i="20"/>
  <c r="AC59" i="20"/>
  <c r="AD59" i="20"/>
  <c r="AE59" i="20"/>
  <c r="AF59" i="20"/>
  <c r="AG59" i="20"/>
  <c r="AH59" i="20"/>
  <c r="AI59" i="20"/>
  <c r="AJ59" i="20"/>
  <c r="AK59" i="20"/>
  <c r="AL59" i="20"/>
  <c r="AM59" i="20"/>
  <c r="AN59" i="20"/>
  <c r="AO59" i="20"/>
  <c r="AP59" i="20"/>
  <c r="AQ59" i="20"/>
  <c r="AR59" i="20"/>
  <c r="AS59" i="20"/>
  <c r="AT59" i="20"/>
  <c r="G60" i="20"/>
  <c r="H60" i="20"/>
  <c r="I60" i="20"/>
  <c r="J60" i="20"/>
  <c r="K60" i="20"/>
  <c r="L60" i="20"/>
  <c r="M60" i="20"/>
  <c r="N60" i="20"/>
  <c r="O60" i="20"/>
  <c r="P60" i="20"/>
  <c r="Q60" i="20"/>
  <c r="R60" i="20"/>
  <c r="S60" i="20"/>
  <c r="T60" i="20"/>
  <c r="U60" i="20"/>
  <c r="V60" i="20"/>
  <c r="W60" i="20"/>
  <c r="X60" i="20"/>
  <c r="Y60" i="20"/>
  <c r="Z60" i="20"/>
  <c r="AA60" i="20"/>
  <c r="AB60" i="20"/>
  <c r="AC60" i="20"/>
  <c r="AD60" i="20"/>
  <c r="AE60" i="20"/>
  <c r="AF60" i="20"/>
  <c r="AG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AT60" i="20"/>
  <c r="G61" i="20"/>
  <c r="H61" i="20"/>
  <c r="I61" i="20"/>
  <c r="J61" i="20"/>
  <c r="K61" i="20"/>
  <c r="L61" i="20"/>
  <c r="M61" i="20"/>
  <c r="N61" i="20"/>
  <c r="O61" i="20"/>
  <c r="P61" i="20"/>
  <c r="Q61" i="20"/>
  <c r="R61" i="20"/>
  <c r="S61" i="20"/>
  <c r="T61" i="20"/>
  <c r="U61" i="20"/>
  <c r="V61" i="20"/>
  <c r="W61" i="20"/>
  <c r="X61" i="20"/>
  <c r="Y61" i="20"/>
  <c r="Z61" i="20"/>
  <c r="AA61" i="20"/>
  <c r="AB61" i="20"/>
  <c r="AC61" i="20"/>
  <c r="AD61" i="20"/>
  <c r="AE61" i="20"/>
  <c r="AF61" i="20"/>
  <c r="AG61" i="20"/>
  <c r="AH61" i="20"/>
  <c r="AI61" i="20"/>
  <c r="AJ61" i="20"/>
  <c r="AK61" i="20"/>
  <c r="AL61" i="20"/>
  <c r="AM61" i="20"/>
  <c r="AN61" i="20"/>
  <c r="AO61" i="20"/>
  <c r="AP61" i="20"/>
  <c r="AQ61" i="20"/>
  <c r="AR61" i="20"/>
  <c r="AS61" i="20"/>
  <c r="AT61" i="20"/>
  <c r="G62" i="20"/>
  <c r="H62" i="20"/>
  <c r="I62" i="20"/>
  <c r="J62" i="20"/>
  <c r="K62" i="20"/>
  <c r="L62" i="20"/>
  <c r="M62" i="20"/>
  <c r="N62" i="20"/>
  <c r="O62" i="20"/>
  <c r="P62" i="20"/>
  <c r="Q62" i="20"/>
  <c r="R62" i="20"/>
  <c r="S62" i="20"/>
  <c r="T62" i="20"/>
  <c r="U62" i="20"/>
  <c r="V62" i="20"/>
  <c r="W62" i="20"/>
  <c r="X62" i="20"/>
  <c r="Y62" i="20"/>
  <c r="Z62" i="20"/>
  <c r="AA62" i="20"/>
  <c r="AB62" i="20"/>
  <c r="AC62" i="20"/>
  <c r="AD62" i="20"/>
  <c r="AE62" i="20"/>
  <c r="AF62" i="20"/>
  <c r="AG62" i="20"/>
  <c r="AH62" i="20"/>
  <c r="AI62" i="20"/>
  <c r="AJ62" i="20"/>
  <c r="AK62" i="20"/>
  <c r="AL62" i="20"/>
  <c r="AM62" i="20"/>
  <c r="AN62" i="20"/>
  <c r="AN82" i="20" s="1"/>
  <c r="AO62" i="20"/>
  <c r="AP62" i="20"/>
  <c r="AQ62" i="20"/>
  <c r="AR62" i="20"/>
  <c r="AS62" i="20"/>
  <c r="AT62" i="20"/>
  <c r="G63" i="20"/>
  <c r="H63" i="20"/>
  <c r="I63" i="20"/>
  <c r="J63" i="20"/>
  <c r="K63" i="20"/>
  <c r="L63" i="20"/>
  <c r="M63" i="20"/>
  <c r="N63" i="20"/>
  <c r="O63" i="20"/>
  <c r="P63" i="20"/>
  <c r="Q63" i="20"/>
  <c r="R63" i="20"/>
  <c r="S63" i="20"/>
  <c r="T63" i="20"/>
  <c r="U63" i="20"/>
  <c r="V63" i="20"/>
  <c r="W63" i="20"/>
  <c r="X63" i="20"/>
  <c r="Y63" i="20"/>
  <c r="Z63" i="20"/>
  <c r="AA63" i="20"/>
  <c r="AB63" i="20"/>
  <c r="AC63" i="20"/>
  <c r="AD63" i="20"/>
  <c r="AE63" i="20"/>
  <c r="AF63" i="20"/>
  <c r="AG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AT63" i="20"/>
  <c r="G64" i="20"/>
  <c r="H64" i="20"/>
  <c r="I64" i="20"/>
  <c r="J64" i="20"/>
  <c r="K64" i="20"/>
  <c r="L64" i="20"/>
  <c r="M64" i="20"/>
  <c r="N64" i="20"/>
  <c r="O64" i="20"/>
  <c r="P64" i="20"/>
  <c r="Q64" i="20"/>
  <c r="R64" i="20"/>
  <c r="S64" i="20"/>
  <c r="T64" i="20"/>
  <c r="U64" i="20"/>
  <c r="V64" i="20"/>
  <c r="W64" i="20"/>
  <c r="X64" i="20"/>
  <c r="Y64" i="20"/>
  <c r="Z64" i="20"/>
  <c r="AA64" i="20"/>
  <c r="AB64" i="20"/>
  <c r="AC64" i="20"/>
  <c r="AD64" i="20"/>
  <c r="AE64" i="20"/>
  <c r="AF64" i="20"/>
  <c r="AG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AT64" i="20"/>
  <c r="G65" i="20"/>
  <c r="H65" i="20"/>
  <c r="I65" i="20"/>
  <c r="J65" i="20"/>
  <c r="K65" i="20"/>
  <c r="L65" i="20"/>
  <c r="M65" i="20"/>
  <c r="N65" i="20"/>
  <c r="O65" i="20"/>
  <c r="P65" i="20"/>
  <c r="Q65" i="20"/>
  <c r="R65" i="20"/>
  <c r="S65" i="20"/>
  <c r="T65" i="20"/>
  <c r="U65" i="20"/>
  <c r="V65" i="20"/>
  <c r="W65" i="20"/>
  <c r="X65" i="20"/>
  <c r="Y65" i="20"/>
  <c r="Z65" i="20"/>
  <c r="AA65" i="20"/>
  <c r="AB65" i="20"/>
  <c r="AC65" i="20"/>
  <c r="AD65" i="20"/>
  <c r="AE65" i="20"/>
  <c r="AF65" i="20"/>
  <c r="AG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AT65" i="20"/>
  <c r="G66" i="20"/>
  <c r="H66" i="20"/>
  <c r="I66" i="20"/>
  <c r="J66" i="20"/>
  <c r="K66" i="20"/>
  <c r="L66" i="20"/>
  <c r="M66" i="20"/>
  <c r="N66" i="20"/>
  <c r="O66" i="20"/>
  <c r="P66" i="20"/>
  <c r="Q66" i="20"/>
  <c r="R66" i="20"/>
  <c r="S66" i="20"/>
  <c r="T66" i="20"/>
  <c r="U66" i="20"/>
  <c r="V66" i="20"/>
  <c r="W66" i="20"/>
  <c r="X66" i="20"/>
  <c r="Y66" i="20"/>
  <c r="Z66" i="20"/>
  <c r="AA66" i="20"/>
  <c r="AB66" i="20"/>
  <c r="AC66" i="20"/>
  <c r="AD66" i="20"/>
  <c r="AE66" i="20"/>
  <c r="AF66" i="20"/>
  <c r="AG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AT66" i="20"/>
  <c r="G67" i="20"/>
  <c r="H67" i="20"/>
  <c r="I67" i="20"/>
  <c r="J67" i="20"/>
  <c r="K67" i="20"/>
  <c r="L67" i="20"/>
  <c r="M67" i="20"/>
  <c r="N67" i="20"/>
  <c r="O67" i="20"/>
  <c r="P67" i="20"/>
  <c r="Q67" i="20"/>
  <c r="R67" i="20"/>
  <c r="S67" i="20"/>
  <c r="T67" i="20"/>
  <c r="U67" i="20"/>
  <c r="V67" i="20"/>
  <c r="W67" i="20"/>
  <c r="X67" i="20"/>
  <c r="Y67" i="20"/>
  <c r="Z67" i="20"/>
  <c r="AA67" i="20"/>
  <c r="AB67" i="20"/>
  <c r="AC67" i="20"/>
  <c r="AD67" i="20"/>
  <c r="AE67" i="20"/>
  <c r="AF67" i="20"/>
  <c r="AG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AT67" i="20"/>
  <c r="G68" i="20"/>
  <c r="H68" i="20"/>
  <c r="I68" i="20"/>
  <c r="J68" i="20"/>
  <c r="K68" i="20"/>
  <c r="L68" i="20"/>
  <c r="M68" i="20"/>
  <c r="N68" i="20"/>
  <c r="O68" i="20"/>
  <c r="P68" i="20"/>
  <c r="Q68" i="20"/>
  <c r="R68" i="20"/>
  <c r="S68" i="20"/>
  <c r="T68" i="20"/>
  <c r="U68" i="20"/>
  <c r="V68" i="20"/>
  <c r="W68" i="20"/>
  <c r="X68" i="20"/>
  <c r="Y68" i="20"/>
  <c r="Z68" i="20"/>
  <c r="AA68" i="20"/>
  <c r="AB68" i="20"/>
  <c r="AC68" i="20"/>
  <c r="AD68" i="20"/>
  <c r="AE68" i="20"/>
  <c r="AF68" i="20"/>
  <c r="AG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AT68" i="20"/>
  <c r="G69" i="20"/>
  <c r="H69" i="20"/>
  <c r="I69" i="20"/>
  <c r="J69" i="20"/>
  <c r="K69" i="20"/>
  <c r="L69" i="20"/>
  <c r="M69" i="20"/>
  <c r="N69" i="20"/>
  <c r="O69" i="20"/>
  <c r="P69" i="20"/>
  <c r="Q69" i="20"/>
  <c r="R69" i="20"/>
  <c r="S69" i="20"/>
  <c r="T69" i="20"/>
  <c r="U69" i="20"/>
  <c r="V69" i="20"/>
  <c r="W69" i="20"/>
  <c r="X69" i="20"/>
  <c r="Y69" i="20"/>
  <c r="Z69" i="20"/>
  <c r="AA69" i="20"/>
  <c r="AB69" i="20"/>
  <c r="AC69" i="20"/>
  <c r="AD69" i="20"/>
  <c r="AE69" i="20"/>
  <c r="AF69" i="20"/>
  <c r="AG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AT69" i="20"/>
  <c r="G70" i="20"/>
  <c r="H70" i="20"/>
  <c r="I70" i="20"/>
  <c r="J70" i="20"/>
  <c r="K70" i="20"/>
  <c r="L70" i="20"/>
  <c r="M70" i="20"/>
  <c r="N70" i="20"/>
  <c r="O70" i="20"/>
  <c r="P70" i="20"/>
  <c r="Q70" i="20"/>
  <c r="R70" i="20"/>
  <c r="S70" i="20"/>
  <c r="T70" i="20"/>
  <c r="U70" i="20"/>
  <c r="V70" i="20"/>
  <c r="W70" i="20"/>
  <c r="X70" i="20"/>
  <c r="Y70" i="20"/>
  <c r="Z70" i="20"/>
  <c r="AA70" i="20"/>
  <c r="AB70" i="20"/>
  <c r="AC70" i="20"/>
  <c r="AD70" i="20"/>
  <c r="AE70" i="20"/>
  <c r="AF70" i="20"/>
  <c r="AG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AT70" i="20"/>
  <c r="G71" i="20"/>
  <c r="H71" i="20"/>
  <c r="I71" i="20"/>
  <c r="J71" i="20"/>
  <c r="K71" i="20"/>
  <c r="L71" i="20"/>
  <c r="M71" i="20"/>
  <c r="N71" i="20"/>
  <c r="O71" i="20"/>
  <c r="P71" i="20"/>
  <c r="Q71" i="20"/>
  <c r="R71" i="20"/>
  <c r="S71" i="20"/>
  <c r="T71" i="20"/>
  <c r="U71" i="20"/>
  <c r="V71" i="20"/>
  <c r="W71" i="20"/>
  <c r="X71" i="20"/>
  <c r="Y71" i="20"/>
  <c r="Z71" i="20"/>
  <c r="AA71" i="20"/>
  <c r="AB71" i="20"/>
  <c r="AC71" i="20"/>
  <c r="AD71" i="20"/>
  <c r="AE71" i="20"/>
  <c r="AF71" i="20"/>
  <c r="AG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AT71" i="20"/>
  <c r="G72" i="20"/>
  <c r="H72" i="20"/>
  <c r="I72" i="20"/>
  <c r="J72" i="20"/>
  <c r="K72" i="20"/>
  <c r="L72" i="20"/>
  <c r="M72" i="20"/>
  <c r="N72" i="20"/>
  <c r="O72" i="20"/>
  <c r="P72" i="20"/>
  <c r="Q72" i="20"/>
  <c r="R72" i="20"/>
  <c r="S72" i="20"/>
  <c r="T72" i="20"/>
  <c r="U72" i="20"/>
  <c r="V72" i="20"/>
  <c r="W72" i="20"/>
  <c r="X72" i="20"/>
  <c r="Y72" i="20"/>
  <c r="Z72" i="20"/>
  <c r="AA72" i="20"/>
  <c r="AB72" i="20"/>
  <c r="AC72" i="20"/>
  <c r="AD72" i="20"/>
  <c r="AE72" i="20"/>
  <c r="AF72" i="20"/>
  <c r="AG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AT72" i="20"/>
  <c r="G73" i="20"/>
  <c r="H73" i="20"/>
  <c r="I73" i="20"/>
  <c r="J73" i="20"/>
  <c r="K73" i="20"/>
  <c r="L73" i="20"/>
  <c r="M73" i="20"/>
  <c r="N73" i="20"/>
  <c r="O73" i="20"/>
  <c r="P73" i="20"/>
  <c r="Q73" i="20"/>
  <c r="R73" i="20"/>
  <c r="S73" i="20"/>
  <c r="T73" i="20"/>
  <c r="U73" i="20"/>
  <c r="V73" i="20"/>
  <c r="W73" i="20"/>
  <c r="X73" i="20"/>
  <c r="Y73" i="20"/>
  <c r="Z73" i="20"/>
  <c r="AA73" i="20"/>
  <c r="AB73" i="20"/>
  <c r="AC73" i="20"/>
  <c r="AD73" i="20"/>
  <c r="AE73" i="20"/>
  <c r="AF73" i="20"/>
  <c r="AG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AT73" i="20"/>
  <c r="G74" i="20"/>
  <c r="H74" i="20"/>
  <c r="I74" i="20"/>
  <c r="J74" i="20"/>
  <c r="K74" i="20"/>
  <c r="L74" i="20"/>
  <c r="M74" i="20"/>
  <c r="N74" i="20"/>
  <c r="O74" i="20"/>
  <c r="P74" i="20"/>
  <c r="Q74" i="20"/>
  <c r="R74" i="20"/>
  <c r="S74" i="20"/>
  <c r="T74" i="20"/>
  <c r="U74" i="20"/>
  <c r="V74" i="20"/>
  <c r="W74" i="20"/>
  <c r="X74" i="20"/>
  <c r="Y74" i="20"/>
  <c r="Z74" i="20"/>
  <c r="AA74" i="20"/>
  <c r="AB74" i="20"/>
  <c r="AC74" i="20"/>
  <c r="AD74" i="20"/>
  <c r="AE74" i="20"/>
  <c r="AF74" i="20"/>
  <c r="AG74" i="20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AT74" i="20"/>
  <c r="G75" i="20"/>
  <c r="H75" i="20"/>
  <c r="I75" i="20"/>
  <c r="J75" i="20"/>
  <c r="K75" i="20"/>
  <c r="L75" i="20"/>
  <c r="M75" i="20"/>
  <c r="N75" i="20"/>
  <c r="O75" i="20"/>
  <c r="P75" i="20"/>
  <c r="Q75" i="20"/>
  <c r="R75" i="20"/>
  <c r="S75" i="20"/>
  <c r="T75" i="20"/>
  <c r="U75" i="20"/>
  <c r="V75" i="20"/>
  <c r="W75" i="20"/>
  <c r="X75" i="20"/>
  <c r="Y75" i="20"/>
  <c r="Z75" i="20"/>
  <c r="AA75" i="20"/>
  <c r="AB75" i="20"/>
  <c r="AC75" i="20"/>
  <c r="AD75" i="20"/>
  <c r="AE75" i="20"/>
  <c r="AF75" i="20"/>
  <c r="AG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AT75" i="20"/>
  <c r="G76" i="20"/>
  <c r="H76" i="20"/>
  <c r="I76" i="20"/>
  <c r="J76" i="20"/>
  <c r="K76" i="20"/>
  <c r="L76" i="20"/>
  <c r="M76" i="20"/>
  <c r="N76" i="20"/>
  <c r="O76" i="20"/>
  <c r="P76" i="20"/>
  <c r="Q76" i="20"/>
  <c r="R76" i="20"/>
  <c r="S76" i="20"/>
  <c r="T76" i="20"/>
  <c r="U76" i="20"/>
  <c r="V76" i="20"/>
  <c r="W76" i="20"/>
  <c r="X76" i="20"/>
  <c r="Y76" i="20"/>
  <c r="Z76" i="20"/>
  <c r="AA76" i="20"/>
  <c r="AB76" i="20"/>
  <c r="AC76" i="20"/>
  <c r="AD76" i="20"/>
  <c r="AE76" i="20"/>
  <c r="AF76" i="20"/>
  <c r="AG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AT76" i="20"/>
  <c r="G33" i="20"/>
  <c r="G101" i="20" s="1"/>
  <c r="H33" i="20"/>
  <c r="H101" i="20" s="1"/>
  <c r="I33" i="20"/>
  <c r="I101" i="20" s="1"/>
  <c r="J33" i="20"/>
  <c r="J101" i="20" s="1"/>
  <c r="K33" i="20"/>
  <c r="K101" i="20" s="1"/>
  <c r="L33" i="20"/>
  <c r="L101" i="20" s="1"/>
  <c r="M33" i="20"/>
  <c r="M101" i="20" s="1"/>
  <c r="N33" i="20"/>
  <c r="N101" i="20" s="1"/>
  <c r="O33" i="20"/>
  <c r="O101" i="20" s="1"/>
  <c r="P33" i="20"/>
  <c r="P101" i="20" s="1"/>
  <c r="Q33" i="20"/>
  <c r="Q101" i="20" s="1"/>
  <c r="R33" i="20"/>
  <c r="R101" i="20" s="1"/>
  <c r="S33" i="20"/>
  <c r="S101" i="20" s="1"/>
  <c r="T33" i="20"/>
  <c r="T101" i="20" s="1"/>
  <c r="U33" i="20"/>
  <c r="U101" i="20" s="1"/>
  <c r="V33" i="20"/>
  <c r="V101" i="20" s="1"/>
  <c r="W33" i="20"/>
  <c r="W101" i="20" s="1"/>
  <c r="X33" i="20"/>
  <c r="X101" i="20" s="1"/>
  <c r="Y33" i="20"/>
  <c r="Y101" i="20" s="1"/>
  <c r="Z33" i="20"/>
  <c r="AA33" i="20"/>
  <c r="AA101" i="20" s="1"/>
  <c r="AB33" i="20"/>
  <c r="AB101" i="20" s="1"/>
  <c r="AC33" i="20"/>
  <c r="AC101" i="20" s="1"/>
  <c r="AD33" i="20"/>
  <c r="AD101" i="20" s="1"/>
  <c r="AE33" i="20"/>
  <c r="AE101" i="20" s="1"/>
  <c r="AF33" i="20"/>
  <c r="AF101" i="20" s="1"/>
  <c r="AG33" i="20"/>
  <c r="AG101" i="20" s="1"/>
  <c r="AH33" i="20"/>
  <c r="AH101" i="20" s="1"/>
  <c r="AI33" i="20"/>
  <c r="AI101" i="20" s="1"/>
  <c r="AJ33" i="20"/>
  <c r="AJ101" i="20" s="1"/>
  <c r="AK33" i="20"/>
  <c r="AK101" i="20" s="1"/>
  <c r="AL33" i="20"/>
  <c r="AL101" i="20" s="1"/>
  <c r="AM33" i="20"/>
  <c r="AM101" i="20" s="1"/>
  <c r="AN33" i="20"/>
  <c r="AN101" i="20" s="1"/>
  <c r="AO33" i="20"/>
  <c r="AO101" i="20" s="1"/>
  <c r="AP33" i="20"/>
  <c r="AP101" i="20" s="1"/>
  <c r="AQ33" i="20"/>
  <c r="AQ101" i="20" s="1"/>
  <c r="AR33" i="20"/>
  <c r="AR101" i="20" s="1"/>
  <c r="AS33" i="20"/>
  <c r="AS101" i="20" s="1"/>
  <c r="AT33" i="20"/>
  <c r="AT101" i="20" s="1"/>
  <c r="G34" i="20"/>
  <c r="G102" i="20" s="1"/>
  <c r="H34" i="20"/>
  <c r="H102" i="20" s="1"/>
  <c r="I34" i="20"/>
  <c r="I102" i="20" s="1"/>
  <c r="J34" i="20"/>
  <c r="J102" i="20" s="1"/>
  <c r="K34" i="20"/>
  <c r="K102" i="20" s="1"/>
  <c r="L34" i="20"/>
  <c r="L102" i="20" s="1"/>
  <c r="M34" i="20"/>
  <c r="M102" i="20" s="1"/>
  <c r="N34" i="20"/>
  <c r="N102" i="20" s="1"/>
  <c r="O34" i="20"/>
  <c r="O102" i="20" s="1"/>
  <c r="P34" i="20"/>
  <c r="P102" i="20" s="1"/>
  <c r="Q34" i="20"/>
  <c r="Q102" i="20" s="1"/>
  <c r="R34" i="20"/>
  <c r="R102" i="20" s="1"/>
  <c r="S34" i="20"/>
  <c r="S102" i="20" s="1"/>
  <c r="T34" i="20"/>
  <c r="T102" i="20" s="1"/>
  <c r="U34" i="20"/>
  <c r="U102" i="20" s="1"/>
  <c r="V34" i="20"/>
  <c r="V102" i="20" s="1"/>
  <c r="W34" i="20"/>
  <c r="W102" i="20" s="1"/>
  <c r="X34" i="20"/>
  <c r="X102" i="20" s="1"/>
  <c r="Y34" i="20"/>
  <c r="Z34" i="20"/>
  <c r="AA34" i="20"/>
  <c r="AA102" i="20" s="1"/>
  <c r="AB34" i="20"/>
  <c r="AB102" i="20" s="1"/>
  <c r="AC34" i="20"/>
  <c r="AC102" i="20" s="1"/>
  <c r="AD34" i="20"/>
  <c r="AD102" i="20" s="1"/>
  <c r="AE34" i="20"/>
  <c r="AE102" i="20" s="1"/>
  <c r="AF34" i="20"/>
  <c r="AF102" i="20" s="1"/>
  <c r="AG34" i="20"/>
  <c r="AG102" i="20" s="1"/>
  <c r="AH34" i="20"/>
  <c r="AH102" i="20" s="1"/>
  <c r="AI34" i="20"/>
  <c r="AI102" i="20" s="1"/>
  <c r="AJ34" i="20"/>
  <c r="AJ102" i="20" s="1"/>
  <c r="AK34" i="20"/>
  <c r="AK102" i="20" s="1"/>
  <c r="AL34" i="20"/>
  <c r="AL102" i="20" s="1"/>
  <c r="AM34" i="20"/>
  <c r="AM102" i="20" s="1"/>
  <c r="AN34" i="20"/>
  <c r="AN102" i="20" s="1"/>
  <c r="AO34" i="20"/>
  <c r="AO102" i="20" s="1"/>
  <c r="AP34" i="20"/>
  <c r="AP102" i="20" s="1"/>
  <c r="AQ34" i="20"/>
  <c r="AQ102" i="20" s="1"/>
  <c r="AR34" i="20"/>
  <c r="AR102" i="20" s="1"/>
  <c r="AS34" i="20"/>
  <c r="AT34" i="20"/>
  <c r="AT102" i="20" s="1"/>
  <c r="G35" i="20"/>
  <c r="G103" i="20" s="1"/>
  <c r="H35" i="20"/>
  <c r="H103" i="20" s="1"/>
  <c r="I35" i="20"/>
  <c r="I103" i="20" s="1"/>
  <c r="J35" i="20"/>
  <c r="J103" i="20" s="1"/>
  <c r="K35" i="20"/>
  <c r="K103" i="20" s="1"/>
  <c r="L35" i="20"/>
  <c r="L103" i="20" s="1"/>
  <c r="M35" i="20"/>
  <c r="M103" i="20" s="1"/>
  <c r="N35" i="20"/>
  <c r="N103" i="20" s="1"/>
  <c r="O35" i="20"/>
  <c r="O103" i="20" s="1"/>
  <c r="P35" i="20"/>
  <c r="P103" i="20" s="1"/>
  <c r="Q35" i="20"/>
  <c r="Q103" i="20" s="1"/>
  <c r="R35" i="20"/>
  <c r="R103" i="20" s="1"/>
  <c r="S35" i="20"/>
  <c r="S103" i="20" s="1"/>
  <c r="T35" i="20"/>
  <c r="T103" i="20" s="1"/>
  <c r="U35" i="20"/>
  <c r="U103" i="20" s="1"/>
  <c r="V35" i="20"/>
  <c r="V103" i="20" s="1"/>
  <c r="W35" i="20"/>
  <c r="W103" i="20" s="1"/>
  <c r="X35" i="20"/>
  <c r="Y35" i="20"/>
  <c r="Z35" i="20"/>
  <c r="AA35" i="20"/>
  <c r="AA103" i="20" s="1"/>
  <c r="AB35" i="20"/>
  <c r="AB103" i="20" s="1"/>
  <c r="AC35" i="20"/>
  <c r="AC103" i="20" s="1"/>
  <c r="AD35" i="20"/>
  <c r="AD103" i="20" s="1"/>
  <c r="AE35" i="20"/>
  <c r="AE103" i="20" s="1"/>
  <c r="AF35" i="20"/>
  <c r="AF103" i="20" s="1"/>
  <c r="AG35" i="20"/>
  <c r="AG103" i="20" s="1"/>
  <c r="AH35" i="20"/>
  <c r="AH103" i="20" s="1"/>
  <c r="AI35" i="20"/>
  <c r="AI103" i="20" s="1"/>
  <c r="AJ35" i="20"/>
  <c r="AJ103" i="20" s="1"/>
  <c r="AK35" i="20"/>
  <c r="AK103" i="20" s="1"/>
  <c r="AL35" i="20"/>
  <c r="AL103" i="20" s="1"/>
  <c r="AM35" i="20"/>
  <c r="AM103" i="20" s="1"/>
  <c r="AN35" i="20"/>
  <c r="AN103" i="20" s="1"/>
  <c r="AO35" i="20"/>
  <c r="AO103" i="20" s="1"/>
  <c r="AP35" i="20"/>
  <c r="AP103" i="20" s="1"/>
  <c r="AQ35" i="20"/>
  <c r="AQ103" i="20" s="1"/>
  <c r="AR35" i="20"/>
  <c r="AS35" i="20"/>
  <c r="AT35" i="20"/>
  <c r="AT103" i="20" s="1"/>
  <c r="G36" i="20"/>
  <c r="G104" i="20" s="1"/>
  <c r="H36" i="20"/>
  <c r="H104" i="20" s="1"/>
  <c r="I36" i="20"/>
  <c r="I104" i="20" s="1"/>
  <c r="J36" i="20"/>
  <c r="J104" i="20" s="1"/>
  <c r="K36" i="20"/>
  <c r="K104" i="20" s="1"/>
  <c r="L36" i="20"/>
  <c r="L104" i="20" s="1"/>
  <c r="M36" i="20"/>
  <c r="M104" i="20" s="1"/>
  <c r="N36" i="20"/>
  <c r="N104" i="20" s="1"/>
  <c r="O36" i="20"/>
  <c r="O104" i="20" s="1"/>
  <c r="P36" i="20"/>
  <c r="P104" i="20" s="1"/>
  <c r="Q36" i="20"/>
  <c r="Q104" i="20" s="1"/>
  <c r="R36" i="20"/>
  <c r="R104" i="20" s="1"/>
  <c r="S36" i="20"/>
  <c r="S104" i="20" s="1"/>
  <c r="T36" i="20"/>
  <c r="T104" i="20" s="1"/>
  <c r="U36" i="20"/>
  <c r="U104" i="20" s="1"/>
  <c r="V36" i="20"/>
  <c r="V104" i="20" s="1"/>
  <c r="W36" i="20"/>
  <c r="X36" i="20"/>
  <c r="Y36" i="20"/>
  <c r="Z36" i="20"/>
  <c r="AA36" i="20"/>
  <c r="AA104" i="20" s="1"/>
  <c r="AB36" i="20"/>
  <c r="AB104" i="20" s="1"/>
  <c r="AC36" i="20"/>
  <c r="AC104" i="20" s="1"/>
  <c r="AD36" i="20"/>
  <c r="AD104" i="20" s="1"/>
  <c r="AE36" i="20"/>
  <c r="AE104" i="20" s="1"/>
  <c r="AF36" i="20"/>
  <c r="AF104" i="20" s="1"/>
  <c r="AG36" i="20"/>
  <c r="AG104" i="20" s="1"/>
  <c r="AH36" i="20"/>
  <c r="AH104" i="20" s="1"/>
  <c r="AI36" i="20"/>
  <c r="AI104" i="20" s="1"/>
  <c r="AJ36" i="20"/>
  <c r="AJ104" i="20" s="1"/>
  <c r="AK36" i="20"/>
  <c r="AK104" i="20" s="1"/>
  <c r="AL36" i="20"/>
  <c r="AL104" i="20" s="1"/>
  <c r="AM36" i="20"/>
  <c r="AM104" i="20" s="1"/>
  <c r="AN36" i="20"/>
  <c r="AN104" i="20" s="1"/>
  <c r="AO36" i="20"/>
  <c r="AO104" i="20" s="1"/>
  <c r="AP36" i="20"/>
  <c r="AP104" i="20" s="1"/>
  <c r="AQ36" i="20"/>
  <c r="AR36" i="20"/>
  <c r="AS36" i="20"/>
  <c r="AT36" i="20"/>
  <c r="AT104" i="20" s="1"/>
  <c r="G37" i="20"/>
  <c r="G105" i="20" s="1"/>
  <c r="H37" i="20"/>
  <c r="H105" i="20" s="1"/>
  <c r="I37" i="20"/>
  <c r="I105" i="20" s="1"/>
  <c r="J37" i="20"/>
  <c r="J105" i="20" s="1"/>
  <c r="K37" i="20"/>
  <c r="K105" i="20" s="1"/>
  <c r="L37" i="20"/>
  <c r="L105" i="20" s="1"/>
  <c r="M37" i="20"/>
  <c r="M105" i="20" s="1"/>
  <c r="N37" i="20"/>
  <c r="N105" i="20" s="1"/>
  <c r="O37" i="20"/>
  <c r="O105" i="20" s="1"/>
  <c r="P37" i="20"/>
  <c r="P105" i="20" s="1"/>
  <c r="Q37" i="20"/>
  <c r="Q105" i="20" s="1"/>
  <c r="R37" i="20"/>
  <c r="R105" i="20" s="1"/>
  <c r="S37" i="20"/>
  <c r="S105" i="20" s="1"/>
  <c r="T37" i="20"/>
  <c r="T105" i="20" s="1"/>
  <c r="U37" i="20"/>
  <c r="U105" i="20" s="1"/>
  <c r="V37" i="20"/>
  <c r="W37" i="20"/>
  <c r="X37" i="20"/>
  <c r="Y37" i="20"/>
  <c r="Z37" i="20"/>
  <c r="AA37" i="20"/>
  <c r="AA105" i="20" s="1"/>
  <c r="AB37" i="20"/>
  <c r="AB105" i="20" s="1"/>
  <c r="AC37" i="20"/>
  <c r="AC105" i="20" s="1"/>
  <c r="AD37" i="20"/>
  <c r="AD105" i="20" s="1"/>
  <c r="AE37" i="20"/>
  <c r="AE105" i="20" s="1"/>
  <c r="AF37" i="20"/>
  <c r="AF105" i="20" s="1"/>
  <c r="AG37" i="20"/>
  <c r="AG105" i="20" s="1"/>
  <c r="AH37" i="20"/>
  <c r="AH105" i="20" s="1"/>
  <c r="AI37" i="20"/>
  <c r="AI105" i="20" s="1"/>
  <c r="AJ37" i="20"/>
  <c r="AJ105" i="20" s="1"/>
  <c r="AK37" i="20"/>
  <c r="AK105" i="20" s="1"/>
  <c r="AL37" i="20"/>
  <c r="AL105" i="20" s="1"/>
  <c r="AM37" i="20"/>
  <c r="AM105" i="20" s="1"/>
  <c r="AN37" i="20"/>
  <c r="AN105" i="20" s="1"/>
  <c r="AO37" i="20"/>
  <c r="AO105" i="20" s="1"/>
  <c r="AP37" i="20"/>
  <c r="AQ37" i="20"/>
  <c r="AR37" i="20"/>
  <c r="AS37" i="20"/>
  <c r="AT37" i="20"/>
  <c r="AT105" i="20" s="1"/>
  <c r="G38" i="20"/>
  <c r="G106" i="20" s="1"/>
  <c r="H38" i="20"/>
  <c r="H106" i="20" s="1"/>
  <c r="I38" i="20"/>
  <c r="I106" i="20" s="1"/>
  <c r="J38" i="20"/>
  <c r="J106" i="20" s="1"/>
  <c r="K38" i="20"/>
  <c r="K106" i="20" s="1"/>
  <c r="L38" i="20"/>
  <c r="L106" i="20" s="1"/>
  <c r="M38" i="20"/>
  <c r="M106" i="20" s="1"/>
  <c r="N38" i="20"/>
  <c r="N106" i="20" s="1"/>
  <c r="O38" i="20"/>
  <c r="O106" i="20" s="1"/>
  <c r="P38" i="20"/>
  <c r="P106" i="20" s="1"/>
  <c r="Q38" i="20"/>
  <c r="Q106" i="20" s="1"/>
  <c r="R38" i="20"/>
  <c r="R106" i="20" s="1"/>
  <c r="S38" i="20"/>
  <c r="S106" i="20" s="1"/>
  <c r="T38" i="20"/>
  <c r="T106" i="20" s="1"/>
  <c r="U38" i="20"/>
  <c r="V38" i="20"/>
  <c r="W38" i="20"/>
  <c r="X38" i="20"/>
  <c r="Y38" i="20"/>
  <c r="Z38" i="20"/>
  <c r="AA38" i="20"/>
  <c r="AA106" i="20" s="1"/>
  <c r="AB38" i="20"/>
  <c r="AB106" i="20" s="1"/>
  <c r="AC38" i="20"/>
  <c r="AC106" i="20" s="1"/>
  <c r="AD38" i="20"/>
  <c r="AD106" i="20" s="1"/>
  <c r="AE38" i="20"/>
  <c r="AE106" i="20" s="1"/>
  <c r="AF38" i="20"/>
  <c r="AF106" i="20" s="1"/>
  <c r="AG38" i="20"/>
  <c r="AG106" i="20" s="1"/>
  <c r="AH38" i="20"/>
  <c r="AH106" i="20" s="1"/>
  <c r="AI38" i="20"/>
  <c r="AI106" i="20" s="1"/>
  <c r="AJ38" i="20"/>
  <c r="AJ106" i="20" s="1"/>
  <c r="AK38" i="20"/>
  <c r="AK106" i="20" s="1"/>
  <c r="AL38" i="20"/>
  <c r="AL106" i="20" s="1"/>
  <c r="AM38" i="20"/>
  <c r="AM106" i="20" s="1"/>
  <c r="AN38" i="20"/>
  <c r="AN106" i="20" s="1"/>
  <c r="AO38" i="20"/>
  <c r="AP38" i="20"/>
  <c r="AQ38" i="20"/>
  <c r="AR38" i="20"/>
  <c r="AS38" i="20"/>
  <c r="AT38" i="20"/>
  <c r="AT106" i="20" s="1"/>
  <c r="G39" i="20"/>
  <c r="G107" i="20" s="1"/>
  <c r="H39" i="20"/>
  <c r="H107" i="20" s="1"/>
  <c r="I39" i="20"/>
  <c r="I107" i="20" s="1"/>
  <c r="J39" i="20"/>
  <c r="J107" i="20" s="1"/>
  <c r="K39" i="20"/>
  <c r="K107" i="20" s="1"/>
  <c r="L39" i="20"/>
  <c r="L107" i="20" s="1"/>
  <c r="M39" i="20"/>
  <c r="M107" i="20" s="1"/>
  <c r="N39" i="20"/>
  <c r="N107" i="20" s="1"/>
  <c r="O39" i="20"/>
  <c r="O107" i="20" s="1"/>
  <c r="P39" i="20"/>
  <c r="P107" i="20" s="1"/>
  <c r="Q39" i="20"/>
  <c r="Q107" i="20" s="1"/>
  <c r="R39" i="20"/>
  <c r="R107" i="20" s="1"/>
  <c r="S39" i="20"/>
  <c r="S107" i="20" s="1"/>
  <c r="T39" i="20"/>
  <c r="U39" i="20"/>
  <c r="V39" i="20"/>
  <c r="W39" i="20"/>
  <c r="X39" i="20"/>
  <c r="Y39" i="20"/>
  <c r="Z39" i="20"/>
  <c r="AA39" i="20"/>
  <c r="AA107" i="20" s="1"/>
  <c r="AB39" i="20"/>
  <c r="AB107" i="20" s="1"/>
  <c r="AC39" i="20"/>
  <c r="AC107" i="20" s="1"/>
  <c r="AD39" i="20"/>
  <c r="AD107" i="20" s="1"/>
  <c r="AE39" i="20"/>
  <c r="AE107" i="20" s="1"/>
  <c r="AF39" i="20"/>
  <c r="AF107" i="20" s="1"/>
  <c r="AG39" i="20"/>
  <c r="AG107" i="20" s="1"/>
  <c r="AH39" i="20"/>
  <c r="AH107" i="20" s="1"/>
  <c r="AI39" i="20"/>
  <c r="AI107" i="20" s="1"/>
  <c r="AJ39" i="20"/>
  <c r="AJ107" i="20" s="1"/>
  <c r="AK39" i="20"/>
  <c r="AK107" i="20" s="1"/>
  <c r="AL39" i="20"/>
  <c r="AL107" i="20" s="1"/>
  <c r="AM39" i="20"/>
  <c r="AM107" i="20" s="1"/>
  <c r="AN39" i="20"/>
  <c r="AO39" i="20"/>
  <c r="AP39" i="20"/>
  <c r="AQ39" i="20"/>
  <c r="AR39" i="20"/>
  <c r="AS39" i="20"/>
  <c r="AT39" i="20"/>
  <c r="AT107" i="20" s="1"/>
  <c r="G40" i="20"/>
  <c r="G108" i="20" s="1"/>
  <c r="H40" i="20"/>
  <c r="H108" i="20" s="1"/>
  <c r="I40" i="20"/>
  <c r="I108" i="20" s="1"/>
  <c r="J40" i="20"/>
  <c r="J108" i="20" s="1"/>
  <c r="K40" i="20"/>
  <c r="K108" i="20" s="1"/>
  <c r="L40" i="20"/>
  <c r="L108" i="20" s="1"/>
  <c r="M40" i="20"/>
  <c r="M108" i="20" s="1"/>
  <c r="N40" i="20"/>
  <c r="N108" i="20" s="1"/>
  <c r="O40" i="20"/>
  <c r="O108" i="20" s="1"/>
  <c r="P40" i="20"/>
  <c r="P108" i="20" s="1"/>
  <c r="Q40" i="20"/>
  <c r="Q108" i="20" s="1"/>
  <c r="R40" i="20"/>
  <c r="R108" i="20" s="1"/>
  <c r="S40" i="20"/>
  <c r="T40" i="20"/>
  <c r="U40" i="20"/>
  <c r="V40" i="20"/>
  <c r="W40" i="20"/>
  <c r="X40" i="20"/>
  <c r="Y40" i="20"/>
  <c r="Z40" i="20"/>
  <c r="AA40" i="20"/>
  <c r="AA108" i="20" s="1"/>
  <c r="AB40" i="20"/>
  <c r="AB108" i="20" s="1"/>
  <c r="AC40" i="20"/>
  <c r="AC108" i="20" s="1"/>
  <c r="AD40" i="20"/>
  <c r="AD108" i="20" s="1"/>
  <c r="AE40" i="20"/>
  <c r="AE108" i="20" s="1"/>
  <c r="AF40" i="20"/>
  <c r="AF108" i="20" s="1"/>
  <c r="AG40" i="20"/>
  <c r="AG108" i="20" s="1"/>
  <c r="AH40" i="20"/>
  <c r="AH108" i="20" s="1"/>
  <c r="AI40" i="20"/>
  <c r="AI108" i="20" s="1"/>
  <c r="AJ40" i="20"/>
  <c r="AJ108" i="20" s="1"/>
  <c r="AK40" i="20"/>
  <c r="AK108" i="20" s="1"/>
  <c r="AL40" i="20"/>
  <c r="AL108" i="20" s="1"/>
  <c r="AM40" i="20"/>
  <c r="AN40" i="20"/>
  <c r="AO40" i="20"/>
  <c r="AP40" i="20"/>
  <c r="AQ40" i="20"/>
  <c r="AR40" i="20"/>
  <c r="AS40" i="20"/>
  <c r="AT40" i="20"/>
  <c r="AT108" i="20" s="1"/>
  <c r="G41" i="20"/>
  <c r="G109" i="20" s="1"/>
  <c r="H41" i="20"/>
  <c r="H109" i="20" s="1"/>
  <c r="I41" i="20"/>
  <c r="I109" i="20" s="1"/>
  <c r="J41" i="20"/>
  <c r="J109" i="20" s="1"/>
  <c r="K41" i="20"/>
  <c r="K109" i="20" s="1"/>
  <c r="L41" i="20"/>
  <c r="L109" i="20" s="1"/>
  <c r="M41" i="20"/>
  <c r="M109" i="20" s="1"/>
  <c r="N41" i="20"/>
  <c r="N109" i="20" s="1"/>
  <c r="O41" i="20"/>
  <c r="O109" i="20" s="1"/>
  <c r="P41" i="20"/>
  <c r="P109" i="20" s="1"/>
  <c r="Q41" i="20"/>
  <c r="Q109" i="20" s="1"/>
  <c r="R41" i="20"/>
  <c r="S41" i="20"/>
  <c r="T41" i="20"/>
  <c r="U41" i="20"/>
  <c r="V41" i="20"/>
  <c r="W41" i="20"/>
  <c r="X41" i="20"/>
  <c r="Y41" i="20"/>
  <c r="Z41" i="20"/>
  <c r="AA41" i="20"/>
  <c r="AA109" i="20" s="1"/>
  <c r="AB41" i="20"/>
  <c r="AB109" i="20" s="1"/>
  <c r="AC41" i="20"/>
  <c r="AC109" i="20" s="1"/>
  <c r="AD41" i="20"/>
  <c r="AD109" i="20" s="1"/>
  <c r="AE41" i="20"/>
  <c r="AE109" i="20" s="1"/>
  <c r="AF41" i="20"/>
  <c r="AF109" i="20" s="1"/>
  <c r="AG41" i="20"/>
  <c r="AG109" i="20" s="1"/>
  <c r="AH41" i="20"/>
  <c r="AH109" i="20" s="1"/>
  <c r="AI41" i="20"/>
  <c r="AI109" i="20" s="1"/>
  <c r="AJ41" i="20"/>
  <c r="AJ109" i="20" s="1"/>
  <c r="AK41" i="20"/>
  <c r="AK109" i="20" s="1"/>
  <c r="AL41" i="20"/>
  <c r="AM41" i="20"/>
  <c r="AN41" i="20"/>
  <c r="AO41" i="20"/>
  <c r="AP41" i="20"/>
  <c r="AQ41" i="20"/>
  <c r="AR41" i="20"/>
  <c r="AS41" i="20"/>
  <c r="AT41" i="20"/>
  <c r="AT109" i="20" s="1"/>
  <c r="G42" i="20"/>
  <c r="G110" i="20" s="1"/>
  <c r="H42" i="20"/>
  <c r="H110" i="20" s="1"/>
  <c r="I42" i="20"/>
  <c r="I110" i="20" s="1"/>
  <c r="J42" i="20"/>
  <c r="J110" i="20" s="1"/>
  <c r="K42" i="20"/>
  <c r="K110" i="20" s="1"/>
  <c r="L42" i="20"/>
  <c r="L110" i="20" s="1"/>
  <c r="M42" i="20"/>
  <c r="M110" i="20" s="1"/>
  <c r="N42" i="20"/>
  <c r="N110" i="20" s="1"/>
  <c r="O42" i="20"/>
  <c r="O110" i="20" s="1"/>
  <c r="P42" i="20"/>
  <c r="P110" i="20" s="1"/>
  <c r="Q42" i="20"/>
  <c r="R42" i="20"/>
  <c r="S42" i="20"/>
  <c r="T42" i="20"/>
  <c r="U42" i="20"/>
  <c r="V42" i="20"/>
  <c r="W42" i="20"/>
  <c r="X42" i="20"/>
  <c r="Y42" i="20"/>
  <c r="Z42" i="20"/>
  <c r="AA42" i="20"/>
  <c r="AA110" i="20" s="1"/>
  <c r="AB42" i="20"/>
  <c r="AB110" i="20" s="1"/>
  <c r="AC42" i="20"/>
  <c r="AC110" i="20" s="1"/>
  <c r="AD42" i="20"/>
  <c r="AD110" i="20" s="1"/>
  <c r="AE42" i="20"/>
  <c r="AE110" i="20" s="1"/>
  <c r="AF42" i="20"/>
  <c r="AF110" i="20" s="1"/>
  <c r="AG42" i="20"/>
  <c r="AG110" i="20" s="1"/>
  <c r="AH42" i="20"/>
  <c r="AH110" i="20" s="1"/>
  <c r="AI42" i="20"/>
  <c r="AI110" i="20" s="1"/>
  <c r="AJ42" i="20"/>
  <c r="AJ110" i="20" s="1"/>
  <c r="AK42" i="20"/>
  <c r="AL42" i="20"/>
  <c r="AM42" i="20"/>
  <c r="AN42" i="20"/>
  <c r="AO42" i="20"/>
  <c r="AP42" i="20"/>
  <c r="AQ42" i="20"/>
  <c r="AR42" i="20"/>
  <c r="AS42" i="20"/>
  <c r="AT42" i="20"/>
  <c r="AT110" i="20" s="1"/>
  <c r="G43" i="20"/>
  <c r="G111" i="20" s="1"/>
  <c r="H43" i="20"/>
  <c r="H111" i="20" s="1"/>
  <c r="I43" i="20"/>
  <c r="I111" i="20" s="1"/>
  <c r="J43" i="20"/>
  <c r="J111" i="20" s="1"/>
  <c r="K43" i="20"/>
  <c r="K111" i="20" s="1"/>
  <c r="L43" i="20"/>
  <c r="L111" i="20" s="1"/>
  <c r="M43" i="20"/>
  <c r="M111" i="20" s="1"/>
  <c r="N43" i="20"/>
  <c r="N111" i="20" s="1"/>
  <c r="O43" i="20"/>
  <c r="O111" i="20" s="1"/>
  <c r="P43" i="20"/>
  <c r="Q43" i="20"/>
  <c r="R43" i="20"/>
  <c r="S43" i="20"/>
  <c r="T43" i="20"/>
  <c r="U43" i="20"/>
  <c r="V43" i="20"/>
  <c r="W43" i="20"/>
  <c r="X43" i="20"/>
  <c r="Y43" i="20"/>
  <c r="Z43" i="20"/>
  <c r="AA43" i="20"/>
  <c r="AA111" i="20" s="1"/>
  <c r="AB43" i="20"/>
  <c r="AB111" i="20" s="1"/>
  <c r="AC43" i="20"/>
  <c r="AC111" i="20" s="1"/>
  <c r="AD43" i="20"/>
  <c r="AD111" i="20" s="1"/>
  <c r="AE43" i="20"/>
  <c r="AE111" i="20" s="1"/>
  <c r="AF43" i="20"/>
  <c r="AF111" i="20" s="1"/>
  <c r="AG43" i="20"/>
  <c r="AG111" i="20" s="1"/>
  <c r="AH43" i="20"/>
  <c r="AH111" i="20" s="1"/>
  <c r="AI43" i="20"/>
  <c r="AI111" i="20" s="1"/>
  <c r="AJ43" i="20"/>
  <c r="AK43" i="20"/>
  <c r="AL43" i="20"/>
  <c r="AM43" i="20"/>
  <c r="AN43" i="20"/>
  <c r="AO43" i="20"/>
  <c r="AP43" i="20"/>
  <c r="AQ43" i="20"/>
  <c r="AR43" i="20"/>
  <c r="AS43" i="20"/>
  <c r="AT43" i="20"/>
  <c r="AT111" i="20" s="1"/>
  <c r="G44" i="20"/>
  <c r="G112" i="20" s="1"/>
  <c r="H44" i="20"/>
  <c r="H112" i="20" s="1"/>
  <c r="I44" i="20"/>
  <c r="I112" i="20" s="1"/>
  <c r="J44" i="20"/>
  <c r="J112" i="20" s="1"/>
  <c r="K44" i="20"/>
  <c r="K112" i="20" s="1"/>
  <c r="L44" i="20"/>
  <c r="L112" i="20" s="1"/>
  <c r="M44" i="20"/>
  <c r="M112" i="20" s="1"/>
  <c r="N44" i="20"/>
  <c r="N112" i="20" s="1"/>
  <c r="O44" i="20"/>
  <c r="P44" i="20"/>
  <c r="Q44" i="20"/>
  <c r="R44" i="20"/>
  <c r="S44" i="20"/>
  <c r="T44" i="20"/>
  <c r="U44" i="20"/>
  <c r="V44" i="20"/>
  <c r="W44" i="20"/>
  <c r="X44" i="20"/>
  <c r="Y44" i="20"/>
  <c r="Z44" i="20"/>
  <c r="AA44" i="20"/>
  <c r="AA112" i="20" s="1"/>
  <c r="AB44" i="20"/>
  <c r="AB112" i="20" s="1"/>
  <c r="AC44" i="20"/>
  <c r="AC112" i="20" s="1"/>
  <c r="AD44" i="20"/>
  <c r="AD112" i="20" s="1"/>
  <c r="AE44" i="20"/>
  <c r="AE112" i="20" s="1"/>
  <c r="AF44" i="20"/>
  <c r="AF112" i="20" s="1"/>
  <c r="AG44" i="20"/>
  <c r="AG112" i="20" s="1"/>
  <c r="AH44" i="20"/>
  <c r="AH112" i="20" s="1"/>
  <c r="AI44" i="20"/>
  <c r="AJ44" i="20"/>
  <c r="AK44" i="20"/>
  <c r="AL44" i="20"/>
  <c r="AM44" i="20"/>
  <c r="AN44" i="20"/>
  <c r="AO44" i="20"/>
  <c r="AP44" i="20"/>
  <c r="AQ44" i="20"/>
  <c r="AR44" i="20"/>
  <c r="AS44" i="20"/>
  <c r="AT44" i="20"/>
  <c r="AT112" i="20" s="1"/>
  <c r="G45" i="20"/>
  <c r="G113" i="20" s="1"/>
  <c r="H45" i="20"/>
  <c r="H113" i="20" s="1"/>
  <c r="I45" i="20"/>
  <c r="I113" i="20" s="1"/>
  <c r="J45" i="20"/>
  <c r="J113" i="20" s="1"/>
  <c r="K45" i="20"/>
  <c r="K113" i="20" s="1"/>
  <c r="L45" i="20"/>
  <c r="L113" i="20" s="1"/>
  <c r="M45" i="20"/>
  <c r="M113" i="20" s="1"/>
  <c r="N45" i="20"/>
  <c r="O45" i="20"/>
  <c r="P45" i="20"/>
  <c r="Q45" i="20"/>
  <c r="R45" i="20"/>
  <c r="S45" i="20"/>
  <c r="T45" i="20"/>
  <c r="U45" i="20"/>
  <c r="V45" i="20"/>
  <c r="W45" i="20"/>
  <c r="X45" i="20"/>
  <c r="Y45" i="20"/>
  <c r="Z45" i="20"/>
  <c r="AA45" i="20"/>
  <c r="AA113" i="20" s="1"/>
  <c r="AB45" i="20"/>
  <c r="AB113" i="20" s="1"/>
  <c r="AC45" i="20"/>
  <c r="AC113" i="20" s="1"/>
  <c r="AD45" i="20"/>
  <c r="AE45" i="20"/>
  <c r="AE113" i="20" s="1"/>
  <c r="AF45" i="20"/>
  <c r="AF113" i="20" s="1"/>
  <c r="AG45" i="20"/>
  <c r="AG113" i="20" s="1"/>
  <c r="AH45" i="20"/>
  <c r="AI45" i="20"/>
  <c r="AJ45" i="20"/>
  <c r="AK45" i="20"/>
  <c r="AL45" i="20"/>
  <c r="AM45" i="20"/>
  <c r="AN45" i="20"/>
  <c r="AO45" i="20"/>
  <c r="AP45" i="20"/>
  <c r="AQ45" i="20"/>
  <c r="AR45" i="20"/>
  <c r="AS45" i="20"/>
  <c r="AT45" i="20"/>
  <c r="AT113" i="20" s="1"/>
  <c r="G46" i="20"/>
  <c r="G114" i="20" s="1"/>
  <c r="H46" i="20"/>
  <c r="H114" i="20" s="1"/>
  <c r="I46" i="20"/>
  <c r="I114" i="20" s="1"/>
  <c r="J46" i="20"/>
  <c r="J114" i="20" s="1"/>
  <c r="K46" i="20"/>
  <c r="K114" i="20" s="1"/>
  <c r="L46" i="20"/>
  <c r="L114" i="20" s="1"/>
  <c r="M46" i="20"/>
  <c r="N46" i="20"/>
  <c r="O46" i="20"/>
  <c r="P46" i="20"/>
  <c r="Q46" i="20"/>
  <c r="R46" i="20"/>
  <c r="S46" i="20"/>
  <c r="T46" i="20"/>
  <c r="U46" i="20"/>
  <c r="V46" i="20"/>
  <c r="W46" i="20"/>
  <c r="X46" i="20"/>
  <c r="Y46" i="20"/>
  <c r="Z46" i="20"/>
  <c r="AA46" i="20"/>
  <c r="AA114" i="20" s="1"/>
  <c r="AB46" i="20"/>
  <c r="AB114" i="20" s="1"/>
  <c r="AC46" i="20"/>
  <c r="AC114" i="20" s="1"/>
  <c r="AD46" i="20"/>
  <c r="AD114" i="20" s="1"/>
  <c r="AE46" i="20"/>
  <c r="AE114" i="20" s="1"/>
  <c r="AF46" i="20"/>
  <c r="AF114" i="20" s="1"/>
  <c r="AG46" i="20"/>
  <c r="AH46" i="20"/>
  <c r="AI46" i="20"/>
  <c r="AJ46" i="20"/>
  <c r="AK46" i="20"/>
  <c r="AL46" i="20"/>
  <c r="AM46" i="20"/>
  <c r="AN46" i="20"/>
  <c r="AO46" i="20"/>
  <c r="AP46" i="20"/>
  <c r="AQ46" i="20"/>
  <c r="AR46" i="20"/>
  <c r="AS46" i="20"/>
  <c r="AT46" i="20"/>
  <c r="AT114" i="20" s="1"/>
  <c r="G47" i="20"/>
  <c r="G115" i="20" s="1"/>
  <c r="H47" i="20"/>
  <c r="H115" i="20" s="1"/>
  <c r="I47" i="20"/>
  <c r="I115" i="20" s="1"/>
  <c r="J47" i="20"/>
  <c r="J115" i="20" s="1"/>
  <c r="K47" i="20"/>
  <c r="K115" i="20" s="1"/>
  <c r="L47" i="20"/>
  <c r="M47" i="20"/>
  <c r="N47" i="20"/>
  <c r="O47" i="20"/>
  <c r="P47" i="20"/>
  <c r="Q47" i="20"/>
  <c r="R47" i="20"/>
  <c r="S47" i="20"/>
  <c r="T47" i="20"/>
  <c r="U47" i="20"/>
  <c r="V47" i="20"/>
  <c r="W47" i="20"/>
  <c r="X47" i="20"/>
  <c r="Y47" i="20"/>
  <c r="Z47" i="20"/>
  <c r="AA47" i="20"/>
  <c r="AA115" i="20" s="1"/>
  <c r="AB47" i="20"/>
  <c r="AB115" i="20" s="1"/>
  <c r="AC47" i="20"/>
  <c r="AC115" i="20" s="1"/>
  <c r="AD47" i="20"/>
  <c r="AD115" i="20" s="1"/>
  <c r="AE47" i="20"/>
  <c r="AE115" i="20" s="1"/>
  <c r="AF47" i="20"/>
  <c r="AG47" i="20"/>
  <c r="AH47" i="20"/>
  <c r="AI47" i="20"/>
  <c r="AJ47" i="20"/>
  <c r="AK47" i="20"/>
  <c r="AL47" i="20"/>
  <c r="AM47" i="20"/>
  <c r="AN47" i="20"/>
  <c r="AO47" i="20"/>
  <c r="AP47" i="20"/>
  <c r="AQ47" i="20"/>
  <c r="AR47" i="20"/>
  <c r="AS47" i="20"/>
  <c r="AT47" i="20"/>
  <c r="AT115" i="20" s="1"/>
  <c r="G48" i="20"/>
  <c r="G116" i="20" s="1"/>
  <c r="H48" i="20"/>
  <c r="H116" i="20" s="1"/>
  <c r="I48" i="20"/>
  <c r="I116" i="20" s="1"/>
  <c r="J48" i="20"/>
  <c r="J116" i="20" s="1"/>
  <c r="K48" i="20"/>
  <c r="L48" i="20"/>
  <c r="M48" i="20"/>
  <c r="N48" i="20"/>
  <c r="O48" i="20"/>
  <c r="P48" i="20"/>
  <c r="Q48" i="20"/>
  <c r="R48" i="20"/>
  <c r="S48" i="20"/>
  <c r="T48" i="20"/>
  <c r="U48" i="20"/>
  <c r="V48" i="20"/>
  <c r="W48" i="20"/>
  <c r="X48" i="20"/>
  <c r="Y48" i="20"/>
  <c r="Z48" i="20"/>
  <c r="AA48" i="20"/>
  <c r="AA116" i="20" s="1"/>
  <c r="AB48" i="20"/>
  <c r="AB116" i="20" s="1"/>
  <c r="AC48" i="20"/>
  <c r="AC116" i="20" s="1"/>
  <c r="AD48" i="20"/>
  <c r="AD116" i="20" s="1"/>
  <c r="AE48" i="20"/>
  <c r="AF48" i="20"/>
  <c r="AG48" i="20"/>
  <c r="AH48" i="20"/>
  <c r="AI48" i="20"/>
  <c r="AJ48" i="20"/>
  <c r="AK48" i="20"/>
  <c r="AL48" i="20"/>
  <c r="AM48" i="20"/>
  <c r="AN48" i="20"/>
  <c r="AO48" i="20"/>
  <c r="AP48" i="20"/>
  <c r="AQ48" i="20"/>
  <c r="AR48" i="20"/>
  <c r="AS48" i="20"/>
  <c r="AT48" i="20"/>
  <c r="AT116" i="20" s="1"/>
  <c r="G49" i="20"/>
  <c r="G117" i="20" s="1"/>
  <c r="H49" i="20"/>
  <c r="H117" i="20" s="1"/>
  <c r="I49" i="20"/>
  <c r="I117" i="20" s="1"/>
  <c r="J49" i="20"/>
  <c r="K49" i="20"/>
  <c r="L49" i="20"/>
  <c r="M49" i="20"/>
  <c r="N49" i="20"/>
  <c r="O49" i="20"/>
  <c r="P49" i="20"/>
  <c r="Q49" i="20"/>
  <c r="R49" i="20"/>
  <c r="S49" i="20"/>
  <c r="T49" i="20"/>
  <c r="U49" i="20"/>
  <c r="V49" i="20"/>
  <c r="W49" i="20"/>
  <c r="X49" i="20"/>
  <c r="Y49" i="20"/>
  <c r="Z49" i="20"/>
  <c r="AA49" i="20"/>
  <c r="AA117" i="20" s="1"/>
  <c r="AB49" i="20"/>
  <c r="AB117" i="20" s="1"/>
  <c r="AC49" i="20"/>
  <c r="AC117" i="20" s="1"/>
  <c r="AD49" i="20"/>
  <c r="AE49" i="20"/>
  <c r="AF49" i="20"/>
  <c r="AG49" i="20"/>
  <c r="AH49" i="20"/>
  <c r="AI49" i="20"/>
  <c r="AJ49" i="20"/>
  <c r="AK49" i="20"/>
  <c r="AL49" i="20"/>
  <c r="AM49" i="20"/>
  <c r="AN49" i="20"/>
  <c r="AO49" i="20"/>
  <c r="AP49" i="20"/>
  <c r="AQ49" i="20"/>
  <c r="AR49" i="20"/>
  <c r="AS49" i="20"/>
  <c r="AT49" i="20"/>
  <c r="AT117" i="20" s="1"/>
  <c r="G50" i="20"/>
  <c r="G118" i="20" s="1"/>
  <c r="H50" i="20"/>
  <c r="H118" i="20" s="1"/>
  <c r="I50" i="20"/>
  <c r="J50" i="20"/>
  <c r="K50" i="20"/>
  <c r="L50" i="20"/>
  <c r="M50" i="20"/>
  <c r="N50" i="20"/>
  <c r="O50" i="20"/>
  <c r="P50" i="20"/>
  <c r="Q50" i="20"/>
  <c r="R50" i="20"/>
  <c r="S50" i="20"/>
  <c r="T50" i="20"/>
  <c r="U50" i="20"/>
  <c r="V50" i="20"/>
  <c r="W50" i="20"/>
  <c r="X50" i="20"/>
  <c r="Y50" i="20"/>
  <c r="Z50" i="20"/>
  <c r="AA50" i="20"/>
  <c r="AA118" i="20" s="1"/>
  <c r="AB50" i="20"/>
  <c r="AB118" i="20" s="1"/>
  <c r="AC50" i="20"/>
  <c r="AD50" i="20"/>
  <c r="AE50" i="20"/>
  <c r="AF50" i="20"/>
  <c r="AG50" i="20"/>
  <c r="AH50" i="20"/>
  <c r="AI50" i="20"/>
  <c r="AJ50" i="20"/>
  <c r="AK50" i="20"/>
  <c r="AL50" i="20"/>
  <c r="AM50" i="20"/>
  <c r="AN50" i="20"/>
  <c r="AO50" i="20"/>
  <c r="AP50" i="20"/>
  <c r="AQ50" i="20"/>
  <c r="AR50" i="20"/>
  <c r="AS50" i="20"/>
  <c r="AT50" i="20"/>
  <c r="AT118" i="20" s="1"/>
  <c r="G51" i="20"/>
  <c r="G119" i="20" s="1"/>
  <c r="H51" i="20"/>
  <c r="I51" i="20"/>
  <c r="J51" i="20"/>
  <c r="K51" i="20"/>
  <c r="L51" i="20"/>
  <c r="M51" i="20"/>
  <c r="N51" i="20"/>
  <c r="O51" i="20"/>
  <c r="P51" i="20"/>
  <c r="Q51" i="20"/>
  <c r="R51" i="20"/>
  <c r="S51" i="20"/>
  <c r="T51" i="20"/>
  <c r="U51" i="20"/>
  <c r="V51" i="20"/>
  <c r="W51" i="20"/>
  <c r="X51" i="20"/>
  <c r="Y51" i="20"/>
  <c r="Z51" i="20"/>
  <c r="AA51" i="20"/>
  <c r="AA119" i="20" s="1"/>
  <c r="AB51" i="20"/>
  <c r="AC51" i="20"/>
  <c r="AD51" i="20"/>
  <c r="AE51" i="20"/>
  <c r="AF51" i="20"/>
  <c r="AG51" i="20"/>
  <c r="AH51" i="20"/>
  <c r="AI51" i="20"/>
  <c r="AJ51" i="20"/>
  <c r="AK51" i="20"/>
  <c r="AL51" i="20"/>
  <c r="AM51" i="20"/>
  <c r="AN51" i="20"/>
  <c r="AO51" i="20"/>
  <c r="AP51" i="20"/>
  <c r="AQ51" i="20"/>
  <c r="AR51" i="20"/>
  <c r="AS51" i="20"/>
  <c r="AT51" i="20"/>
  <c r="AT119" i="20" s="1"/>
  <c r="G52" i="20"/>
  <c r="H52" i="20"/>
  <c r="I52" i="20"/>
  <c r="J52" i="20"/>
  <c r="K52" i="20"/>
  <c r="L52" i="20"/>
  <c r="M52" i="20"/>
  <c r="N52" i="20"/>
  <c r="O52" i="20"/>
  <c r="P52" i="20"/>
  <c r="Q52" i="20"/>
  <c r="R52" i="20"/>
  <c r="S52" i="20"/>
  <c r="T52" i="20"/>
  <c r="U52" i="20"/>
  <c r="V52" i="20"/>
  <c r="W52" i="20"/>
  <c r="X52" i="20"/>
  <c r="Y52" i="20"/>
  <c r="Z52" i="20"/>
  <c r="AA52" i="20"/>
  <c r="AB52" i="20"/>
  <c r="AC52" i="20"/>
  <c r="AD52" i="20"/>
  <c r="AE52" i="20"/>
  <c r="AF52" i="20"/>
  <c r="AG52" i="20"/>
  <c r="AH52" i="20"/>
  <c r="AI52" i="20"/>
  <c r="AJ52" i="20"/>
  <c r="AK52" i="20"/>
  <c r="AL52" i="20"/>
  <c r="AM52" i="20"/>
  <c r="AN52" i="20"/>
  <c r="AO52" i="20"/>
  <c r="AP52" i="20"/>
  <c r="AQ52" i="20"/>
  <c r="AR52" i="20"/>
  <c r="AS52" i="20"/>
  <c r="AT52" i="20"/>
  <c r="AT120" i="20" s="1"/>
  <c r="A196" i="23" a="1"/>
  <c r="A196" i="23" s="1"/>
  <c r="A197" i="23" a="1"/>
  <c r="A197" i="23" s="1"/>
  <c r="A198" i="23" a="1"/>
  <c r="A198" i="23" s="1"/>
  <c r="A199" i="23" a="1"/>
  <c r="A199" i="23" s="1"/>
  <c r="A200" i="23" a="1"/>
  <c r="A200" i="23" s="1"/>
  <c r="A201" i="23" a="1"/>
  <c r="A201" i="23" s="1"/>
  <c r="A202" i="23" a="1"/>
  <c r="A202" i="23"/>
  <c r="A203" i="23" a="1"/>
  <c r="A203" i="23" s="1"/>
  <c r="A204" i="23" a="1"/>
  <c r="A204" i="23" s="1"/>
  <c r="A205" i="23" a="1"/>
  <c r="A205" i="23" s="1"/>
  <c r="A206" i="23" a="1"/>
  <c r="A206" i="23" s="1"/>
  <c r="A207" i="23" a="1"/>
  <c r="A207" i="23" s="1"/>
  <c r="A208" i="23" a="1"/>
  <c r="A208" i="23" s="1"/>
  <c r="A209" i="23" a="1"/>
  <c r="A209" i="23" s="1"/>
  <c r="A210" i="23" a="1"/>
  <c r="A210" i="23" s="1"/>
  <c r="A211" i="23" a="1"/>
  <c r="A211" i="23" s="1"/>
  <c r="A212" i="23" a="1"/>
  <c r="A212" i="23"/>
  <c r="A213" i="23" a="1"/>
  <c r="A213" i="23" s="1"/>
  <c r="A214" i="23" a="1"/>
  <c r="A214" i="23" s="1"/>
  <c r="A215" i="23" a="1"/>
  <c r="A215" i="23" s="1"/>
  <c r="AT120" i="23"/>
  <c r="Z120" i="23"/>
  <c r="AT119" i="23"/>
  <c r="Z119" i="23"/>
  <c r="AT117" i="23"/>
  <c r="Z117" i="23"/>
  <c r="AT116" i="23"/>
  <c r="Z116" i="23"/>
  <c r="AT115" i="23"/>
  <c r="Z115" i="23"/>
  <c r="AT114" i="23"/>
  <c r="Z114" i="23"/>
  <c r="AT113" i="23"/>
  <c r="AT118" i="23" s="1"/>
  <c r="Z113" i="23"/>
  <c r="Z118" i="23" s="1"/>
  <c r="AT112" i="23"/>
  <c r="Z112" i="23"/>
  <c r="AT111" i="23"/>
  <c r="Z111" i="23"/>
  <c r="AT110" i="23"/>
  <c r="Z110" i="23"/>
  <c r="AT109" i="23"/>
  <c r="Z109" i="23"/>
  <c r="AT108" i="23"/>
  <c r="Z108" i="23"/>
  <c r="AT107" i="23"/>
  <c r="Z107" i="23"/>
  <c r="AT106" i="23"/>
  <c r="Z106" i="23"/>
  <c r="AT105" i="23"/>
  <c r="Z105" i="23"/>
  <c r="AT104" i="23"/>
  <c r="Z104" i="23"/>
  <c r="AT81" i="23"/>
  <c r="AT82" i="23"/>
  <c r="AT83" i="23"/>
  <c r="AT84" i="23"/>
  <c r="AT85" i="23"/>
  <c r="AT86" i="23"/>
  <c r="AT87" i="23"/>
  <c r="AT88" i="23"/>
  <c r="AT89" i="23"/>
  <c r="AT90" i="23"/>
  <c r="AT91" i="23"/>
  <c r="AT92" i="23"/>
  <c r="AT93" i="23"/>
  <c r="AT94" i="23"/>
  <c r="AT95" i="23"/>
  <c r="AT96" i="23"/>
  <c r="AT97" i="23"/>
  <c r="AT98" i="23"/>
  <c r="AT99" i="23"/>
  <c r="AT100" i="23"/>
  <c r="AT57" i="23"/>
  <c r="AT58" i="23"/>
  <c r="AT59" i="23"/>
  <c r="AT60" i="23"/>
  <c r="AT61" i="23"/>
  <c r="AT62" i="23"/>
  <c r="AT63" i="23"/>
  <c r="AT64" i="23"/>
  <c r="AT65" i="23"/>
  <c r="AT66" i="23"/>
  <c r="AT67" i="23"/>
  <c r="AT68" i="23"/>
  <c r="AT69" i="23"/>
  <c r="AT70" i="23"/>
  <c r="AT71" i="23"/>
  <c r="AT72" i="23"/>
  <c r="AT73" i="23"/>
  <c r="AT74" i="23"/>
  <c r="AT75" i="23"/>
  <c r="AT76" i="23"/>
  <c r="G33" i="23"/>
  <c r="G149" i="23" s="1"/>
  <c r="G173" i="23" s="1"/>
  <c r="H33" i="23"/>
  <c r="I33" i="23"/>
  <c r="J33" i="23"/>
  <c r="K33" i="23"/>
  <c r="L33" i="23"/>
  <c r="K81" i="23" s="1"/>
  <c r="M33" i="23"/>
  <c r="N33" i="23"/>
  <c r="O33" i="23"/>
  <c r="N81" i="23" s="1"/>
  <c r="P33" i="23"/>
  <c r="Q33" i="23"/>
  <c r="R33" i="23"/>
  <c r="S33" i="23"/>
  <c r="T33" i="23"/>
  <c r="U33" i="23"/>
  <c r="V33" i="23"/>
  <c r="W33" i="23"/>
  <c r="X33" i="23"/>
  <c r="Y33" i="23"/>
  <c r="Z33" i="23"/>
  <c r="AA33" i="23"/>
  <c r="AB33" i="23"/>
  <c r="AC33" i="23"/>
  <c r="AD33" i="23"/>
  <c r="AE33" i="23"/>
  <c r="AF33" i="23"/>
  <c r="AG33" i="23"/>
  <c r="AH33" i="23"/>
  <c r="AI33" i="23"/>
  <c r="AJ33" i="23"/>
  <c r="AK33" i="23"/>
  <c r="AL33" i="23"/>
  <c r="AM33" i="23"/>
  <c r="AN33" i="23"/>
  <c r="AO33" i="23"/>
  <c r="AP33" i="23"/>
  <c r="AQ33" i="23"/>
  <c r="AR33" i="23"/>
  <c r="AS33" i="23"/>
  <c r="AT33" i="23"/>
  <c r="G34" i="23"/>
  <c r="G150" i="23" s="1"/>
  <c r="G174" i="23" s="1"/>
  <c r="H34" i="23"/>
  <c r="I34" i="23"/>
  <c r="J34" i="23"/>
  <c r="J150" i="23" s="1"/>
  <c r="J174" i="23" s="1"/>
  <c r="K34" i="23"/>
  <c r="L34" i="23"/>
  <c r="M34" i="23"/>
  <c r="N34" i="23"/>
  <c r="O34" i="23"/>
  <c r="P34" i="23"/>
  <c r="Q34" i="23"/>
  <c r="R34" i="23"/>
  <c r="R150" i="23" s="1"/>
  <c r="R174" i="23" s="1"/>
  <c r="S34" i="23"/>
  <c r="T34" i="23"/>
  <c r="U34" i="23"/>
  <c r="V34" i="23"/>
  <c r="W34" i="23"/>
  <c r="X34" i="23"/>
  <c r="Y34" i="23"/>
  <c r="Z34" i="23"/>
  <c r="AA34" i="23"/>
  <c r="Z58" i="23" s="1"/>
  <c r="AB34" i="23"/>
  <c r="AC34" i="23"/>
  <c r="AD34" i="23"/>
  <c r="AE34" i="23"/>
  <c r="AF34" i="23"/>
  <c r="AG34" i="23"/>
  <c r="AH34" i="23"/>
  <c r="AH150" i="23" s="1"/>
  <c r="AH174" i="23" s="1"/>
  <c r="AI34" i="23"/>
  <c r="AH82" i="23" s="1"/>
  <c r="AJ34" i="23"/>
  <c r="AK34" i="23"/>
  <c r="AL34" i="23"/>
  <c r="AM34" i="23"/>
  <c r="AN34" i="23"/>
  <c r="AO34" i="23"/>
  <c r="AP34" i="23"/>
  <c r="AP150" i="23" s="1"/>
  <c r="AP174" i="23" s="1"/>
  <c r="AQ34" i="23"/>
  <c r="AR34" i="23"/>
  <c r="AS34" i="23"/>
  <c r="AT34" i="23"/>
  <c r="G35" i="23"/>
  <c r="G151" i="23" s="1"/>
  <c r="G175" i="23" s="1"/>
  <c r="H35" i="23"/>
  <c r="I35" i="23"/>
  <c r="J35" i="23"/>
  <c r="J151" i="23" s="1"/>
  <c r="J175" i="23" s="1"/>
  <c r="K35" i="23"/>
  <c r="L35" i="23"/>
  <c r="M35" i="23"/>
  <c r="N35" i="23"/>
  <c r="O35" i="23"/>
  <c r="O151" i="23" s="1"/>
  <c r="O175" i="23" s="1"/>
  <c r="P35" i="23"/>
  <c r="Q35" i="23"/>
  <c r="R35" i="23"/>
  <c r="R151" i="23" s="1"/>
  <c r="R175" i="23" s="1"/>
  <c r="S35" i="23"/>
  <c r="S151" i="23" s="1"/>
  <c r="S175" i="23" s="1"/>
  <c r="T35" i="23"/>
  <c r="U35" i="23"/>
  <c r="V35" i="23"/>
  <c r="W35" i="23"/>
  <c r="W151" i="23" s="1"/>
  <c r="W175" i="23" s="1"/>
  <c r="X35" i="23"/>
  <c r="Y35" i="23"/>
  <c r="Z35" i="23"/>
  <c r="Y83" i="23" s="1"/>
  <c r="AA35" i="23"/>
  <c r="AB35" i="23"/>
  <c r="AC35" i="23"/>
  <c r="AD35" i="23"/>
  <c r="AE35" i="23"/>
  <c r="AE151" i="23" s="1"/>
  <c r="AE175" i="23" s="1"/>
  <c r="AF35" i="23"/>
  <c r="AG35" i="23"/>
  <c r="AG151" i="23" s="1"/>
  <c r="AG175" i="23" s="1"/>
  <c r="AH35" i="23"/>
  <c r="AH151" i="23" s="1"/>
  <c r="AH175" i="23" s="1"/>
  <c r="AI35" i="23"/>
  <c r="AJ35" i="23"/>
  <c r="AK35" i="23"/>
  <c r="AL35" i="23"/>
  <c r="AM35" i="23"/>
  <c r="AM151" i="23" s="1"/>
  <c r="AM175" i="23" s="1"/>
  <c r="AN35" i="23"/>
  <c r="AN151" i="23" s="1"/>
  <c r="AN175" i="23" s="1"/>
  <c r="AO35" i="23"/>
  <c r="AO151" i="23" s="1"/>
  <c r="AO175" i="23" s="1"/>
  <c r="AP35" i="23"/>
  <c r="AP151" i="23" s="1"/>
  <c r="AP175" i="23" s="1"/>
  <c r="AQ35" i="23"/>
  <c r="AR35" i="23"/>
  <c r="AS35" i="23"/>
  <c r="AT35" i="23"/>
  <c r="G36" i="23"/>
  <c r="G152" i="23" s="1"/>
  <c r="G176" i="23" s="1"/>
  <c r="H36" i="23"/>
  <c r="H152" i="23" s="1"/>
  <c r="H176" i="23" s="1"/>
  <c r="I36" i="23"/>
  <c r="I152" i="23" s="1"/>
  <c r="I176" i="23" s="1"/>
  <c r="J36" i="23"/>
  <c r="J152" i="23" s="1"/>
  <c r="J176" i="23" s="1"/>
  <c r="K36" i="23"/>
  <c r="K152" i="23" s="1"/>
  <c r="K176" i="23" s="1"/>
  <c r="L36" i="23"/>
  <c r="M36" i="23"/>
  <c r="N36" i="23"/>
  <c r="O36" i="23"/>
  <c r="O152" i="23" s="1"/>
  <c r="O176" i="23" s="1"/>
  <c r="P36" i="23"/>
  <c r="P152" i="23" s="1"/>
  <c r="P176" i="23" s="1"/>
  <c r="Q36" i="23"/>
  <c r="Q152" i="23" s="1"/>
  <c r="Q176" i="23" s="1"/>
  <c r="R36" i="23"/>
  <c r="R152" i="23" s="1"/>
  <c r="R176" i="23" s="1"/>
  <c r="S36" i="23"/>
  <c r="T36" i="23"/>
  <c r="U36" i="23"/>
  <c r="V36" i="23"/>
  <c r="W36" i="23"/>
  <c r="W152" i="23" s="1"/>
  <c r="W176" i="23" s="1"/>
  <c r="X36" i="23"/>
  <c r="W60" i="23" s="1"/>
  <c r="Y36" i="23"/>
  <c r="X84" i="23" s="1"/>
  <c r="Z36" i="23"/>
  <c r="AA36" i="23"/>
  <c r="AB36" i="23"/>
  <c r="AC36" i="23"/>
  <c r="AD36" i="23"/>
  <c r="AE36" i="23"/>
  <c r="AE152" i="23" s="1"/>
  <c r="AE176" i="23" s="1"/>
  <c r="AF36" i="23"/>
  <c r="AF152" i="23" s="1"/>
  <c r="AF176" i="23" s="1"/>
  <c r="AG36" i="23"/>
  <c r="AG152" i="23" s="1"/>
  <c r="AG176" i="23" s="1"/>
  <c r="AH36" i="23"/>
  <c r="AH152" i="23" s="1"/>
  <c r="AH176" i="23" s="1"/>
  <c r="AI36" i="23"/>
  <c r="AJ36" i="23"/>
  <c r="AK36" i="23"/>
  <c r="AL36" i="23"/>
  <c r="AM36" i="23"/>
  <c r="AM152" i="23" s="1"/>
  <c r="AM176" i="23" s="1"/>
  <c r="AN36" i="23"/>
  <c r="AN152" i="23" s="1"/>
  <c r="AN176" i="23" s="1"/>
  <c r="AO36" i="23"/>
  <c r="AO152" i="23" s="1"/>
  <c r="AO176" i="23" s="1"/>
  <c r="AP36" i="23"/>
  <c r="AP152" i="23" s="1"/>
  <c r="AP176" i="23" s="1"/>
  <c r="AQ36" i="23"/>
  <c r="AQ152" i="23" s="1"/>
  <c r="AQ176" i="23" s="1"/>
  <c r="AR36" i="23"/>
  <c r="AQ60" i="23" s="1"/>
  <c r="AS36" i="23"/>
  <c r="AT36" i="23"/>
  <c r="G37" i="23"/>
  <c r="G153" i="23" s="1"/>
  <c r="G177" i="23" s="1"/>
  <c r="H37" i="23"/>
  <c r="H153" i="23" s="1"/>
  <c r="H177" i="23" s="1"/>
  <c r="I37" i="23"/>
  <c r="I153" i="23" s="1"/>
  <c r="I177" i="23" s="1"/>
  <c r="J37" i="23"/>
  <c r="J153" i="23" s="1"/>
  <c r="J177" i="23" s="1"/>
  <c r="K37" i="23"/>
  <c r="L37" i="23"/>
  <c r="M37" i="23"/>
  <c r="N37" i="23"/>
  <c r="O37" i="23"/>
  <c r="O153" i="23" s="1"/>
  <c r="O177" i="23" s="1"/>
  <c r="P37" i="23"/>
  <c r="P153" i="23" s="1"/>
  <c r="P177" i="23" s="1"/>
  <c r="Q37" i="23"/>
  <c r="Q153" i="23" s="1"/>
  <c r="Q177" i="23" s="1"/>
  <c r="R37" i="23"/>
  <c r="R153" i="23" s="1"/>
  <c r="R177" i="23" s="1"/>
  <c r="S37" i="23"/>
  <c r="T37" i="23"/>
  <c r="U37" i="23"/>
  <c r="V37" i="23"/>
  <c r="W37" i="23"/>
  <c r="V85" i="23" s="1"/>
  <c r="X37" i="23"/>
  <c r="W85" i="23" s="1"/>
  <c r="Y37" i="23"/>
  <c r="X61" i="23" s="1"/>
  <c r="Z37" i="23"/>
  <c r="Y61" i="23" s="1"/>
  <c r="AA37" i="23"/>
  <c r="AB37" i="23"/>
  <c r="AC37" i="23"/>
  <c r="AD37" i="23"/>
  <c r="AE37" i="23"/>
  <c r="AE153" i="23" s="1"/>
  <c r="AE177" i="23" s="1"/>
  <c r="AF37" i="23"/>
  <c r="AF153" i="23" s="1"/>
  <c r="AF177" i="23" s="1"/>
  <c r="AG37" i="23"/>
  <c r="AG153" i="23" s="1"/>
  <c r="AG177" i="23" s="1"/>
  <c r="AH37" i="23"/>
  <c r="AH153" i="23" s="1"/>
  <c r="AH177" i="23" s="1"/>
  <c r="AI37" i="23"/>
  <c r="AI153" i="23" s="1"/>
  <c r="AI177" i="23" s="1"/>
  <c r="AJ37" i="23"/>
  <c r="AJ153" i="23" s="1"/>
  <c r="AJ177" i="23" s="1"/>
  <c r="AK37" i="23"/>
  <c r="AL37" i="23"/>
  <c r="AM37" i="23"/>
  <c r="AM153" i="23" s="1"/>
  <c r="AM177" i="23" s="1"/>
  <c r="AN37" i="23"/>
  <c r="AN153" i="23" s="1"/>
  <c r="AN177" i="23" s="1"/>
  <c r="AO37" i="23"/>
  <c r="AO153" i="23" s="1"/>
  <c r="AO177" i="23" s="1"/>
  <c r="AP37" i="23"/>
  <c r="AP153" i="23" s="1"/>
  <c r="AP177" i="23" s="1"/>
  <c r="AQ37" i="23"/>
  <c r="AR37" i="23"/>
  <c r="AS37" i="23"/>
  <c r="AT37" i="23"/>
  <c r="G38" i="23"/>
  <c r="G154" i="23" s="1"/>
  <c r="G178" i="23" s="1"/>
  <c r="H38" i="23"/>
  <c r="H154" i="23" s="1"/>
  <c r="H178" i="23" s="1"/>
  <c r="I38" i="23"/>
  <c r="I154" i="23" s="1"/>
  <c r="I178" i="23" s="1"/>
  <c r="J38" i="23"/>
  <c r="J154" i="23" s="1"/>
  <c r="J178" i="23" s="1"/>
  <c r="K38" i="23"/>
  <c r="L38" i="23"/>
  <c r="M38" i="23"/>
  <c r="N38" i="23"/>
  <c r="O38" i="23"/>
  <c r="O154" i="23" s="1"/>
  <c r="O178" i="23" s="1"/>
  <c r="P38" i="23"/>
  <c r="P154" i="23" s="1"/>
  <c r="P178" i="23" s="1"/>
  <c r="Q38" i="23"/>
  <c r="Q154" i="23" s="1"/>
  <c r="Q178" i="23" s="1"/>
  <c r="R38" i="23"/>
  <c r="R154" i="23" s="1"/>
  <c r="R178" i="23" s="1"/>
  <c r="S38" i="23"/>
  <c r="T38" i="23"/>
  <c r="U38" i="23"/>
  <c r="V38" i="23"/>
  <c r="W38" i="23"/>
  <c r="X38" i="23"/>
  <c r="Y38" i="23"/>
  <c r="Z38" i="23"/>
  <c r="AA38" i="23"/>
  <c r="AA154" i="23" s="1"/>
  <c r="AA178" i="23" s="1"/>
  <c r="AB38" i="23"/>
  <c r="AB154" i="23" s="1"/>
  <c r="AB178" i="23" s="1"/>
  <c r="AC38" i="23"/>
  <c r="AD38" i="23"/>
  <c r="AE38" i="23"/>
  <c r="AE154" i="23" s="1"/>
  <c r="AE178" i="23" s="1"/>
  <c r="AF38" i="23"/>
  <c r="AF154" i="23" s="1"/>
  <c r="AF178" i="23" s="1"/>
  <c r="AG38" i="23"/>
  <c r="AG154" i="23" s="1"/>
  <c r="AG178" i="23" s="1"/>
  <c r="AH38" i="23"/>
  <c r="AH154" i="23" s="1"/>
  <c r="AH178" i="23" s="1"/>
  <c r="AI38" i="23"/>
  <c r="AJ38" i="23"/>
  <c r="AK38" i="23"/>
  <c r="AL38" i="23"/>
  <c r="AM38" i="23"/>
  <c r="AM154" i="23" s="1"/>
  <c r="AM178" i="23" s="1"/>
  <c r="AN38" i="23"/>
  <c r="AN154" i="23" s="1"/>
  <c r="AN178" i="23" s="1"/>
  <c r="AO38" i="23"/>
  <c r="AO154" i="23" s="1"/>
  <c r="AO178" i="23" s="1"/>
  <c r="AP38" i="23"/>
  <c r="AQ38" i="23"/>
  <c r="AR38" i="23"/>
  <c r="AS38" i="23"/>
  <c r="AT38" i="23"/>
  <c r="G39" i="23"/>
  <c r="G155" i="23" s="1"/>
  <c r="G179" i="23" s="1"/>
  <c r="H39" i="23"/>
  <c r="H155" i="23" s="1"/>
  <c r="H179" i="23" s="1"/>
  <c r="I39" i="23"/>
  <c r="I155" i="23" s="1"/>
  <c r="I179" i="23" s="1"/>
  <c r="J39" i="23"/>
  <c r="J155" i="23" s="1"/>
  <c r="J179" i="23" s="1"/>
  <c r="K39" i="23"/>
  <c r="L39" i="23"/>
  <c r="M39" i="23"/>
  <c r="N39" i="23"/>
  <c r="O39" i="23"/>
  <c r="O155" i="23" s="1"/>
  <c r="O179" i="23" s="1"/>
  <c r="P39" i="23"/>
  <c r="P155" i="23" s="1"/>
  <c r="P179" i="23" s="1"/>
  <c r="Q39" i="23"/>
  <c r="Q155" i="23" s="1"/>
  <c r="Q179" i="23" s="1"/>
  <c r="R39" i="23"/>
  <c r="R155" i="23" s="1"/>
  <c r="R179" i="23" s="1"/>
  <c r="S39" i="23"/>
  <c r="S155" i="23" s="1"/>
  <c r="S179" i="23" s="1"/>
  <c r="T39" i="23"/>
  <c r="T155" i="23" s="1"/>
  <c r="T179" i="23" s="1"/>
  <c r="U39" i="23"/>
  <c r="V39" i="23"/>
  <c r="W39" i="23"/>
  <c r="V87" i="23" s="1"/>
  <c r="X39" i="23"/>
  <c r="Y39" i="23"/>
  <c r="Z39" i="23"/>
  <c r="AA39" i="23"/>
  <c r="AB39" i="23"/>
  <c r="AC39" i="23"/>
  <c r="AD39" i="23"/>
  <c r="AE39" i="23"/>
  <c r="AE155" i="23" s="1"/>
  <c r="AE179" i="23" s="1"/>
  <c r="AF39" i="23"/>
  <c r="AF155" i="23" s="1"/>
  <c r="AF179" i="23" s="1"/>
  <c r="AG39" i="23"/>
  <c r="AG155" i="23" s="1"/>
  <c r="AG179" i="23" s="1"/>
  <c r="AH39" i="23"/>
  <c r="AH155" i="23" s="1"/>
  <c r="AH179" i="23" s="1"/>
  <c r="AI39" i="23"/>
  <c r="AJ39" i="23"/>
  <c r="AK39" i="23"/>
  <c r="AL39" i="23"/>
  <c r="AM39" i="23"/>
  <c r="AM155" i="23" s="1"/>
  <c r="AM179" i="23" s="1"/>
  <c r="AN39" i="23"/>
  <c r="AN155" i="23" s="1"/>
  <c r="AN179" i="23" s="1"/>
  <c r="AO39" i="23"/>
  <c r="AN63" i="23" s="1"/>
  <c r="AP39" i="23"/>
  <c r="AO63" i="23" s="1"/>
  <c r="AQ39" i="23"/>
  <c r="AR39" i="23"/>
  <c r="AS39" i="23"/>
  <c r="AT39" i="23"/>
  <c r="G40" i="23"/>
  <c r="G156" i="23" s="1"/>
  <c r="G180" i="23" s="1"/>
  <c r="H40" i="23"/>
  <c r="H156" i="23" s="1"/>
  <c r="H180" i="23" s="1"/>
  <c r="I40" i="23"/>
  <c r="I156" i="23" s="1"/>
  <c r="I180" i="23" s="1"/>
  <c r="J40" i="23"/>
  <c r="J156" i="23" s="1"/>
  <c r="J180" i="23" s="1"/>
  <c r="K40" i="23"/>
  <c r="K156" i="23" s="1"/>
  <c r="K180" i="23" s="1"/>
  <c r="L40" i="23"/>
  <c r="L156" i="23" s="1"/>
  <c r="L180" i="23" s="1"/>
  <c r="M40" i="23"/>
  <c r="N40" i="23"/>
  <c r="O40" i="23"/>
  <c r="O156" i="23" s="1"/>
  <c r="O180" i="23" s="1"/>
  <c r="P40" i="23"/>
  <c r="P156" i="23" s="1"/>
  <c r="P180" i="23" s="1"/>
  <c r="Q40" i="23"/>
  <c r="Q156" i="23" s="1"/>
  <c r="Q180" i="23" s="1"/>
  <c r="R40" i="23"/>
  <c r="R156" i="23" s="1"/>
  <c r="R180" i="23" s="1"/>
  <c r="S40" i="23"/>
  <c r="T40" i="23"/>
  <c r="U40" i="23"/>
  <c r="V40" i="23"/>
  <c r="W40" i="23"/>
  <c r="V88" i="23" s="1"/>
  <c r="X40" i="23"/>
  <c r="W64" i="23" s="1"/>
  <c r="Y40" i="23"/>
  <c r="X88" i="23" s="1"/>
  <c r="Z40" i="23"/>
  <c r="AA40" i="23"/>
  <c r="AB40" i="23"/>
  <c r="AC40" i="23"/>
  <c r="AD40" i="23"/>
  <c r="AE40" i="23"/>
  <c r="AE156" i="23" s="1"/>
  <c r="AE180" i="23" s="1"/>
  <c r="AF40" i="23"/>
  <c r="AF156" i="23" s="1"/>
  <c r="AF180" i="23" s="1"/>
  <c r="AG40" i="23"/>
  <c r="AG156" i="23" s="1"/>
  <c r="AG180" i="23" s="1"/>
  <c r="AH40" i="23"/>
  <c r="AH156" i="23" s="1"/>
  <c r="AH180" i="23" s="1"/>
  <c r="AI40" i="23"/>
  <c r="AJ40" i="23"/>
  <c r="AK40" i="23"/>
  <c r="AL40" i="23"/>
  <c r="AM40" i="23"/>
  <c r="AM156" i="23" s="1"/>
  <c r="AM180" i="23" s="1"/>
  <c r="AN40" i="23"/>
  <c r="AO40" i="23"/>
  <c r="AP40" i="23"/>
  <c r="AQ40" i="23"/>
  <c r="AP64" i="23" s="1"/>
  <c r="AR40" i="23"/>
  <c r="AS40" i="23"/>
  <c r="AT40" i="23"/>
  <c r="G41" i="23"/>
  <c r="G157" i="23" s="1"/>
  <c r="G181" i="23" s="1"/>
  <c r="H41" i="23"/>
  <c r="I41" i="23"/>
  <c r="J41" i="23"/>
  <c r="K41" i="23"/>
  <c r="L41" i="23"/>
  <c r="M41" i="23"/>
  <c r="N41" i="23"/>
  <c r="O41" i="23"/>
  <c r="O157" i="23" s="1"/>
  <c r="O181" i="23" s="1"/>
  <c r="P41" i="23"/>
  <c r="P157" i="23" s="1"/>
  <c r="P181" i="23" s="1"/>
  <c r="Q41" i="23"/>
  <c r="R41" i="23"/>
  <c r="S41" i="23"/>
  <c r="T41" i="23"/>
  <c r="U41" i="23"/>
  <c r="V41" i="23"/>
  <c r="W41" i="23"/>
  <c r="V89" i="23" s="1"/>
  <c r="X41" i="23"/>
  <c r="Y41" i="23"/>
  <c r="X65" i="23" s="1"/>
  <c r="Z41" i="23"/>
  <c r="Y65" i="23" s="1"/>
  <c r="AA41" i="23"/>
  <c r="AB41" i="23"/>
  <c r="AC41" i="23"/>
  <c r="AD41" i="23"/>
  <c r="AE41" i="23"/>
  <c r="AE157" i="23" s="1"/>
  <c r="AE181" i="23" s="1"/>
  <c r="AF41" i="23"/>
  <c r="AG41" i="23"/>
  <c r="AH41" i="23"/>
  <c r="AI41" i="23"/>
  <c r="AI157" i="23" s="1"/>
  <c r="AI181" i="23" s="1"/>
  <c r="AJ41" i="23"/>
  <c r="AJ157" i="23" s="1"/>
  <c r="AJ181" i="23" s="1"/>
  <c r="AK41" i="23"/>
  <c r="AL41" i="23"/>
  <c r="AM41" i="23"/>
  <c r="AL89" i="23" s="1"/>
  <c r="AN41" i="23"/>
  <c r="AO41" i="23"/>
  <c r="AP41" i="23"/>
  <c r="AQ41" i="23"/>
  <c r="AR41" i="23"/>
  <c r="AS41" i="23"/>
  <c r="AT41" i="23"/>
  <c r="G42" i="23"/>
  <c r="G158" i="23" s="1"/>
  <c r="G182" i="23" s="1"/>
  <c r="H42" i="23"/>
  <c r="H158" i="23" s="1"/>
  <c r="H182" i="23" s="1"/>
  <c r="I42" i="23"/>
  <c r="J42" i="23"/>
  <c r="K42" i="23"/>
  <c r="L42" i="23"/>
  <c r="M42" i="23"/>
  <c r="N42" i="23"/>
  <c r="O42" i="23"/>
  <c r="O158" i="23" s="1"/>
  <c r="O182" i="23" s="1"/>
  <c r="P42" i="23"/>
  <c r="Q42" i="23"/>
  <c r="Q158" i="23" s="1"/>
  <c r="Q182" i="23" s="1"/>
  <c r="R42" i="23"/>
  <c r="Q90" i="23" s="1"/>
  <c r="S42" i="23"/>
  <c r="T42" i="23"/>
  <c r="U42" i="23"/>
  <c r="V42" i="23"/>
  <c r="W42" i="23"/>
  <c r="X42" i="23"/>
  <c r="Y42" i="23"/>
  <c r="Z42" i="23"/>
  <c r="AA42" i="23"/>
  <c r="AA158" i="23" s="1"/>
  <c r="AA182" i="23" s="1"/>
  <c r="AB42" i="23"/>
  <c r="AB158" i="23" s="1"/>
  <c r="AB182" i="23" s="1"/>
  <c r="AC42" i="23"/>
  <c r="AD42" i="23"/>
  <c r="AE42" i="23"/>
  <c r="AE158" i="23" s="1"/>
  <c r="AE182" i="23" s="1"/>
  <c r="AF42" i="23"/>
  <c r="AG42" i="23"/>
  <c r="AH42" i="23"/>
  <c r="AI42" i="23"/>
  <c r="AJ42" i="23"/>
  <c r="AK42" i="23"/>
  <c r="AL42" i="23"/>
  <c r="AM42" i="23"/>
  <c r="AL90" i="23" s="1"/>
  <c r="AN42" i="23"/>
  <c r="AO42" i="23"/>
  <c r="AP42" i="23"/>
  <c r="AQ42" i="23"/>
  <c r="AR42" i="23"/>
  <c r="AS42" i="23"/>
  <c r="AT42" i="23"/>
  <c r="G43" i="23"/>
  <c r="G159" i="23" s="1"/>
  <c r="G183" i="23" s="1"/>
  <c r="H43" i="23"/>
  <c r="I43" i="23"/>
  <c r="I159" i="23" s="1"/>
  <c r="I183" i="23" s="1"/>
  <c r="J43" i="23"/>
  <c r="J159" i="23" s="1"/>
  <c r="J183" i="23" s="1"/>
  <c r="K43" i="23"/>
  <c r="L43" i="23"/>
  <c r="M43" i="23"/>
  <c r="N43" i="23"/>
  <c r="O43" i="23"/>
  <c r="O159" i="23" s="1"/>
  <c r="O183" i="23" s="1"/>
  <c r="P43" i="23"/>
  <c r="Q43" i="23"/>
  <c r="R43" i="23"/>
  <c r="S43" i="23"/>
  <c r="R67" i="23" s="1"/>
  <c r="T43" i="23"/>
  <c r="S91" i="23" s="1"/>
  <c r="U43" i="23"/>
  <c r="V43" i="23"/>
  <c r="W43" i="23"/>
  <c r="V91" i="23" s="1"/>
  <c r="X43" i="23"/>
  <c r="Y43" i="23"/>
  <c r="Z43" i="23"/>
  <c r="AA43" i="23"/>
  <c r="AB43" i="23"/>
  <c r="AC43" i="23"/>
  <c r="AD43" i="23"/>
  <c r="AE43" i="23"/>
  <c r="AE159" i="23" s="1"/>
  <c r="AE183" i="23" s="1"/>
  <c r="AF43" i="23"/>
  <c r="AF159" i="23" s="1"/>
  <c r="AF183" i="23" s="1"/>
  <c r="AG43" i="23"/>
  <c r="AH43" i="23"/>
  <c r="AI43" i="23"/>
  <c r="AJ43" i="23"/>
  <c r="AK43" i="23"/>
  <c r="AL43" i="23"/>
  <c r="AM43" i="23"/>
  <c r="AL91" i="23" s="1"/>
  <c r="AN43" i="23"/>
  <c r="AO43" i="23"/>
  <c r="AN91" i="23" s="1"/>
  <c r="AP43" i="23"/>
  <c r="AO91" i="23" s="1"/>
  <c r="AQ43" i="23"/>
  <c r="AR43" i="23"/>
  <c r="AS43" i="23"/>
  <c r="AT43" i="23"/>
  <c r="G44" i="23"/>
  <c r="G160" i="23" s="1"/>
  <c r="G184" i="23" s="1"/>
  <c r="H44" i="23"/>
  <c r="I44" i="23"/>
  <c r="J44" i="23"/>
  <c r="K44" i="23"/>
  <c r="K160" i="23" s="1"/>
  <c r="K184" i="23" s="1"/>
  <c r="L44" i="23"/>
  <c r="L160" i="23" s="1"/>
  <c r="L184" i="23" s="1"/>
  <c r="M44" i="23"/>
  <c r="N44" i="23"/>
  <c r="O44" i="23"/>
  <c r="O160" i="23" s="1"/>
  <c r="O184" i="23" s="1"/>
  <c r="P44" i="23"/>
  <c r="Q44" i="23"/>
  <c r="R44" i="23"/>
  <c r="S44" i="23"/>
  <c r="T44" i="23"/>
  <c r="U44" i="23"/>
  <c r="V44" i="23"/>
  <c r="W44" i="23"/>
  <c r="V68" i="23" s="1"/>
  <c r="X44" i="23"/>
  <c r="Y44" i="23"/>
  <c r="Z44" i="23"/>
  <c r="AA44" i="23"/>
  <c r="AB44" i="23"/>
  <c r="AC44" i="23"/>
  <c r="AD44" i="23"/>
  <c r="AE44" i="23"/>
  <c r="AE160" i="23" s="1"/>
  <c r="AE184" i="23" s="1"/>
  <c r="AF44" i="23"/>
  <c r="AG44" i="23"/>
  <c r="AG160" i="23" s="1"/>
  <c r="AG184" i="23" s="1"/>
  <c r="AH44" i="23"/>
  <c r="AH160" i="23" s="1"/>
  <c r="AH184" i="23" s="1"/>
  <c r="AI44" i="23"/>
  <c r="AJ44" i="23"/>
  <c r="AK44" i="23"/>
  <c r="AL44" i="23"/>
  <c r="AM44" i="23"/>
  <c r="AN44" i="23"/>
  <c r="AO44" i="23"/>
  <c r="AP44" i="23"/>
  <c r="AQ44" i="23"/>
  <c r="AP92" i="23" s="1"/>
  <c r="AR44" i="23"/>
  <c r="AQ92" i="23" s="1"/>
  <c r="AS44" i="23"/>
  <c r="AT44" i="23"/>
  <c r="G45" i="23"/>
  <c r="G161" i="23" s="1"/>
  <c r="G185" i="23" s="1"/>
  <c r="H45" i="23"/>
  <c r="I45" i="23"/>
  <c r="J45" i="23"/>
  <c r="K45" i="23"/>
  <c r="L45" i="23"/>
  <c r="M45" i="23"/>
  <c r="N45" i="23"/>
  <c r="O45" i="23"/>
  <c r="N93" i="23" s="1"/>
  <c r="P45" i="23"/>
  <c r="Q45" i="23"/>
  <c r="R45" i="23"/>
  <c r="S45" i="23"/>
  <c r="T45" i="23"/>
  <c r="U45" i="23"/>
  <c r="V45" i="23"/>
  <c r="W45" i="23"/>
  <c r="V93" i="23" s="1"/>
  <c r="X45" i="23"/>
  <c r="Y45" i="23"/>
  <c r="X69" i="23" s="1"/>
  <c r="Z45" i="23"/>
  <c r="Y69" i="23" s="1"/>
  <c r="AA45" i="23"/>
  <c r="AB45" i="23"/>
  <c r="AC45" i="23"/>
  <c r="AD45" i="23"/>
  <c r="AE45" i="23"/>
  <c r="AE161" i="23" s="1"/>
  <c r="AE185" i="23" s="1"/>
  <c r="AF45" i="23"/>
  <c r="AG45" i="23"/>
  <c r="AH45" i="23"/>
  <c r="AI45" i="23"/>
  <c r="AH69" i="23" s="1"/>
  <c r="AJ45" i="23"/>
  <c r="AI69" i="23" s="1"/>
  <c r="AK45" i="23"/>
  <c r="AL45" i="23"/>
  <c r="AM45" i="23"/>
  <c r="AL93" i="23" s="1"/>
  <c r="AN45" i="23"/>
  <c r="AO45" i="23"/>
  <c r="AP45" i="23"/>
  <c r="AQ45" i="23"/>
  <c r="AR45" i="23"/>
  <c r="AS45" i="23"/>
  <c r="AT45" i="23"/>
  <c r="G46" i="23"/>
  <c r="G162" i="23" s="1"/>
  <c r="G186" i="23" s="1"/>
  <c r="H46" i="23"/>
  <c r="H162" i="23" s="1"/>
  <c r="H186" i="23" s="1"/>
  <c r="I46" i="23"/>
  <c r="J46" i="23"/>
  <c r="K46" i="23"/>
  <c r="L46" i="23"/>
  <c r="M46" i="23"/>
  <c r="N46" i="23"/>
  <c r="O46" i="23"/>
  <c r="N94" i="23" s="1"/>
  <c r="P46" i="23"/>
  <c r="Q46" i="23"/>
  <c r="P70" i="23" s="1"/>
  <c r="R46" i="23"/>
  <c r="Q94" i="23" s="1"/>
  <c r="S46" i="23"/>
  <c r="T46" i="23"/>
  <c r="U46" i="23"/>
  <c r="V46" i="23"/>
  <c r="W46" i="23"/>
  <c r="X46" i="23"/>
  <c r="Y46" i="23"/>
  <c r="Z46" i="23"/>
  <c r="AA46" i="23"/>
  <c r="AA162" i="23" s="1"/>
  <c r="AA186" i="23" s="1"/>
  <c r="AB46" i="23"/>
  <c r="AB162" i="23" s="1"/>
  <c r="AB186" i="23" s="1"/>
  <c r="AC46" i="23"/>
  <c r="AD46" i="23"/>
  <c r="AE46" i="23"/>
  <c r="AE162" i="23" s="1"/>
  <c r="AE186" i="23" s="1"/>
  <c r="AF46" i="23"/>
  <c r="AG46" i="23"/>
  <c r="AH46" i="23"/>
  <c r="AI46" i="23"/>
  <c r="AJ46" i="23"/>
  <c r="AK46" i="23"/>
  <c r="AL46" i="23"/>
  <c r="AM46" i="23"/>
  <c r="AL70" i="23" s="1"/>
  <c r="AN46" i="23"/>
  <c r="AO46" i="23"/>
  <c r="AP46" i="23"/>
  <c r="AQ46" i="23"/>
  <c r="AR46" i="23"/>
  <c r="AS46" i="23"/>
  <c r="AT46" i="23"/>
  <c r="G47" i="23"/>
  <c r="G163" i="23" s="1"/>
  <c r="G187" i="23" s="1"/>
  <c r="H47" i="23"/>
  <c r="I47" i="23"/>
  <c r="I163" i="23" s="1"/>
  <c r="I187" i="23" s="1"/>
  <c r="J47" i="23"/>
  <c r="J163" i="23" s="1"/>
  <c r="J187" i="23" s="1"/>
  <c r="K47" i="23"/>
  <c r="L47" i="23"/>
  <c r="M47" i="23"/>
  <c r="N47" i="23"/>
  <c r="O47" i="23"/>
  <c r="P47" i="23"/>
  <c r="Q47" i="23"/>
  <c r="R47" i="23"/>
  <c r="S47" i="23"/>
  <c r="R71" i="23" s="1"/>
  <c r="T47" i="23"/>
  <c r="S71" i="23" s="1"/>
  <c r="U47" i="23"/>
  <c r="V47" i="23"/>
  <c r="W47" i="23"/>
  <c r="V95" i="23" s="1"/>
  <c r="X47" i="23"/>
  <c r="Y47" i="23"/>
  <c r="Z47" i="23"/>
  <c r="AA47" i="23"/>
  <c r="AB47" i="23"/>
  <c r="AC47" i="23"/>
  <c r="AD47" i="23"/>
  <c r="AE47" i="23"/>
  <c r="AE163" i="23" s="1"/>
  <c r="AE187" i="23" s="1"/>
  <c r="AF47" i="23"/>
  <c r="AF163" i="23" s="1"/>
  <c r="AF187" i="23" s="1"/>
  <c r="AG47" i="23"/>
  <c r="AH47" i="23"/>
  <c r="AI47" i="23"/>
  <c r="AJ47" i="23"/>
  <c r="AK47" i="23"/>
  <c r="AL47" i="23"/>
  <c r="AM47" i="23"/>
  <c r="AL95" i="23" s="1"/>
  <c r="AN47" i="23"/>
  <c r="AO47" i="23"/>
  <c r="AN95" i="23" s="1"/>
  <c r="AP47" i="23"/>
  <c r="AO95" i="23" s="1"/>
  <c r="AQ47" i="23"/>
  <c r="AR47" i="23"/>
  <c r="AS47" i="23"/>
  <c r="AT47" i="23"/>
  <c r="G48" i="23"/>
  <c r="G164" i="23" s="1"/>
  <c r="G188" i="23" s="1"/>
  <c r="H48" i="23"/>
  <c r="I48" i="23"/>
  <c r="J48" i="23"/>
  <c r="K48" i="23"/>
  <c r="K164" i="23" s="1"/>
  <c r="K188" i="23" s="1"/>
  <c r="L48" i="23"/>
  <c r="K72" i="23" s="1"/>
  <c r="M48" i="23"/>
  <c r="N48" i="23"/>
  <c r="O48" i="23"/>
  <c r="N96" i="23" s="1"/>
  <c r="P48" i="23"/>
  <c r="Q48" i="23"/>
  <c r="R48" i="23"/>
  <c r="S48" i="23"/>
  <c r="T48" i="23"/>
  <c r="U48" i="23"/>
  <c r="V48" i="23"/>
  <c r="W48" i="23"/>
  <c r="V96" i="23" s="1"/>
  <c r="X48" i="23"/>
  <c r="W72" i="23" s="1"/>
  <c r="Y48" i="23"/>
  <c r="Z48" i="23"/>
  <c r="AA48" i="23"/>
  <c r="AB48" i="23"/>
  <c r="AC48" i="23"/>
  <c r="AD48" i="23"/>
  <c r="AE48" i="23"/>
  <c r="AE164" i="23" s="1"/>
  <c r="AE188" i="23" s="1"/>
  <c r="AF48" i="23"/>
  <c r="AG48" i="23"/>
  <c r="AF96" i="23" s="1"/>
  <c r="AH48" i="23"/>
  <c r="AG96" i="23" s="1"/>
  <c r="AI48" i="23"/>
  <c r="AJ48" i="23"/>
  <c r="AK48" i="23"/>
  <c r="AL48" i="23"/>
  <c r="AM48" i="23"/>
  <c r="AN48" i="23"/>
  <c r="AO48" i="23"/>
  <c r="AP48" i="23"/>
  <c r="AQ48" i="23"/>
  <c r="AP96" i="23" s="1"/>
  <c r="AR48" i="23"/>
  <c r="AQ96" i="23" s="1"/>
  <c r="AS48" i="23"/>
  <c r="AT48" i="23"/>
  <c r="G49" i="23"/>
  <c r="G165" i="23" s="1"/>
  <c r="G189" i="23" s="1"/>
  <c r="H49" i="23"/>
  <c r="I49" i="23"/>
  <c r="J49" i="23"/>
  <c r="K49" i="23"/>
  <c r="L49" i="23"/>
  <c r="M49" i="23"/>
  <c r="N49" i="23"/>
  <c r="O49" i="23"/>
  <c r="N73" i="23" s="1"/>
  <c r="P49" i="23"/>
  <c r="O73" i="23" s="1"/>
  <c r="Q49" i="23"/>
  <c r="R49" i="23"/>
  <c r="S49" i="23"/>
  <c r="T49" i="23"/>
  <c r="U49" i="23"/>
  <c r="V49" i="23"/>
  <c r="W49" i="23"/>
  <c r="V97" i="23" s="1"/>
  <c r="X49" i="23"/>
  <c r="Y49" i="23"/>
  <c r="X97" i="23" s="1"/>
  <c r="Z49" i="23"/>
  <c r="Y97" i="23" s="1"/>
  <c r="AA49" i="23"/>
  <c r="AB49" i="23"/>
  <c r="AC49" i="23"/>
  <c r="AD49" i="23"/>
  <c r="AE49" i="23"/>
  <c r="AF49" i="23"/>
  <c r="AG49" i="23"/>
  <c r="AH49" i="23"/>
  <c r="AI49" i="23"/>
  <c r="AH97" i="23" s="1"/>
  <c r="AJ49" i="23"/>
  <c r="AI97" i="23" s="1"/>
  <c r="AK49" i="23"/>
  <c r="AL49" i="23"/>
  <c r="AM49" i="23"/>
  <c r="AL97" i="23" s="1"/>
  <c r="AN49" i="23"/>
  <c r="AO49" i="23"/>
  <c r="AP49" i="23"/>
  <c r="AQ49" i="23"/>
  <c r="AR49" i="23"/>
  <c r="AS49" i="23"/>
  <c r="AT49" i="23"/>
  <c r="G50" i="23"/>
  <c r="G166" i="23" s="1"/>
  <c r="G190" i="23" s="1"/>
  <c r="H50" i="23"/>
  <c r="H166" i="23" s="1"/>
  <c r="H190" i="23" s="1"/>
  <c r="I50" i="23"/>
  <c r="J50" i="23"/>
  <c r="K50" i="23"/>
  <c r="L50" i="23"/>
  <c r="M50" i="23"/>
  <c r="N50" i="23"/>
  <c r="O50" i="23"/>
  <c r="N98" i="23" s="1"/>
  <c r="P50" i="23"/>
  <c r="Q50" i="23"/>
  <c r="P74" i="23" s="1"/>
  <c r="R50" i="23"/>
  <c r="Q74" i="23" s="1"/>
  <c r="S50" i="23"/>
  <c r="T50" i="23"/>
  <c r="U50" i="23"/>
  <c r="V50" i="23"/>
  <c r="W50" i="23"/>
  <c r="X50" i="23"/>
  <c r="Y50" i="23"/>
  <c r="Z50" i="23"/>
  <c r="AA50" i="23"/>
  <c r="AA166" i="23" s="1"/>
  <c r="AA190" i="23" s="1"/>
  <c r="AB50" i="23"/>
  <c r="AB166" i="23" s="1"/>
  <c r="AB190" i="23" s="1"/>
  <c r="AC50" i="23"/>
  <c r="AD50" i="23"/>
  <c r="AE50" i="23"/>
  <c r="AD98" i="23" s="1"/>
  <c r="AF50" i="23"/>
  <c r="AG50" i="23"/>
  <c r="AH50" i="23"/>
  <c r="AI50" i="23"/>
  <c r="AJ50" i="23"/>
  <c r="AK50" i="23"/>
  <c r="AL50" i="23"/>
  <c r="AM50" i="23"/>
  <c r="AL98" i="23" s="1"/>
  <c r="AN50" i="23"/>
  <c r="AO50" i="23"/>
  <c r="AP50" i="23"/>
  <c r="AQ50" i="23"/>
  <c r="AR50" i="23"/>
  <c r="AS50" i="23"/>
  <c r="AT50" i="23"/>
  <c r="G51" i="23"/>
  <c r="G167" i="23" s="1"/>
  <c r="G191" i="23" s="1"/>
  <c r="H51" i="23"/>
  <c r="I51" i="23"/>
  <c r="H75" i="23" s="1"/>
  <c r="J51" i="23"/>
  <c r="I75" i="23" s="1"/>
  <c r="K51" i="23"/>
  <c r="L51" i="23"/>
  <c r="M51" i="23"/>
  <c r="N51" i="23"/>
  <c r="O51" i="23"/>
  <c r="P51" i="23"/>
  <c r="Q51" i="23"/>
  <c r="R51" i="23"/>
  <c r="S51" i="23"/>
  <c r="R75" i="23" s="1"/>
  <c r="T51" i="23"/>
  <c r="S75" i="23" s="1"/>
  <c r="U51" i="23"/>
  <c r="V51" i="23"/>
  <c r="W51" i="23"/>
  <c r="V99" i="23" s="1"/>
  <c r="X51" i="23"/>
  <c r="Y51" i="23"/>
  <c r="Z51" i="23"/>
  <c r="AA51" i="23"/>
  <c r="AB51" i="23"/>
  <c r="AC51" i="23"/>
  <c r="AD51" i="23"/>
  <c r="AE51" i="23"/>
  <c r="AD99" i="23" s="1"/>
  <c r="AF51" i="23"/>
  <c r="AG51" i="23"/>
  <c r="AH51" i="23"/>
  <c r="AI51" i="23"/>
  <c r="AJ51" i="23"/>
  <c r="AK51" i="23"/>
  <c r="AL51" i="23"/>
  <c r="AM51" i="23"/>
  <c r="AL99" i="23" s="1"/>
  <c r="AN51" i="23"/>
  <c r="AO51" i="23"/>
  <c r="AN75" i="23" s="1"/>
  <c r="AP51" i="23"/>
  <c r="AO75" i="23" s="1"/>
  <c r="AQ51" i="23"/>
  <c r="AR51" i="23"/>
  <c r="AS51" i="23"/>
  <c r="AT51" i="23"/>
  <c r="G52" i="23"/>
  <c r="G168" i="23" s="1"/>
  <c r="G192" i="23" s="1"/>
  <c r="H52" i="23"/>
  <c r="I52" i="23"/>
  <c r="J52" i="23"/>
  <c r="K52" i="23"/>
  <c r="J76" i="23" s="1"/>
  <c r="L52" i="23"/>
  <c r="K76" i="23" s="1"/>
  <c r="M52" i="23"/>
  <c r="N52" i="23"/>
  <c r="O52" i="23"/>
  <c r="N100" i="23" s="1"/>
  <c r="P52" i="23"/>
  <c r="Q52" i="23"/>
  <c r="R52" i="23"/>
  <c r="S52" i="23"/>
  <c r="T52" i="23"/>
  <c r="U52" i="23"/>
  <c r="V52" i="23"/>
  <c r="W52" i="23"/>
  <c r="V100" i="23" s="1"/>
  <c r="X52" i="23"/>
  <c r="Y52" i="23"/>
  <c r="Z52" i="23"/>
  <c r="AA52" i="23"/>
  <c r="AB52" i="23"/>
  <c r="AC52" i="23"/>
  <c r="AD52" i="23"/>
  <c r="AE52" i="23"/>
  <c r="AD100" i="23" s="1"/>
  <c r="AF52" i="23"/>
  <c r="AG52" i="23"/>
  <c r="AF100" i="23" s="1"/>
  <c r="AH52" i="23"/>
  <c r="AG100" i="23" s="1"/>
  <c r="AI52" i="23"/>
  <c r="AJ52" i="23"/>
  <c r="AK52" i="23"/>
  <c r="AL52" i="23"/>
  <c r="AM52" i="23"/>
  <c r="AN52" i="23"/>
  <c r="AO52" i="23"/>
  <c r="AP52" i="23"/>
  <c r="AQ52" i="23"/>
  <c r="AP100" i="23" s="1"/>
  <c r="AR52" i="23"/>
  <c r="AQ100" i="23" s="1"/>
  <c r="AS52" i="23"/>
  <c r="AT52" i="23"/>
  <c r="AS76" i="23" s="1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G1" i="24"/>
  <c r="AA196" i="22" l="1"/>
  <c r="AG196" i="22"/>
  <c r="AH196" i="22" s="1"/>
  <c r="AI196" i="22" s="1"/>
  <c r="AA206" i="22"/>
  <c r="AG206" i="22"/>
  <c r="AH206" i="22" s="1"/>
  <c r="AI206" i="22" s="1"/>
  <c r="AA174" i="22"/>
  <c r="AG174" i="22"/>
  <c r="AH174" i="22" s="1"/>
  <c r="AI174" i="22" s="1"/>
  <c r="AA182" i="22"/>
  <c r="AG182" i="22"/>
  <c r="AH182" i="22" s="1"/>
  <c r="AI182" i="22" s="1"/>
  <c r="AG180" i="22"/>
  <c r="AH180" i="22" s="1"/>
  <c r="AI180" i="22" s="1"/>
  <c r="AA180" i="22"/>
  <c r="AG188" i="22"/>
  <c r="AH188" i="22" s="1"/>
  <c r="AI188" i="22" s="1"/>
  <c r="AA188" i="22"/>
  <c r="AG198" i="22"/>
  <c r="AH198" i="22" s="1"/>
  <c r="AI198" i="22" s="1"/>
  <c r="AA198" i="22"/>
  <c r="O184" i="22"/>
  <c r="S185" i="22"/>
  <c r="O170" i="22"/>
  <c r="S171" i="22"/>
  <c r="AA187" i="22"/>
  <c r="AG187" i="22"/>
  <c r="AH187" i="22" s="1"/>
  <c r="AI187" i="22" s="1"/>
  <c r="V168" i="22"/>
  <c r="AB168" i="22" s="1"/>
  <c r="U168" i="22"/>
  <c r="W168" i="22" s="1"/>
  <c r="S179" i="22"/>
  <c r="O178" i="22"/>
  <c r="AG177" i="22"/>
  <c r="AH177" i="22" s="1"/>
  <c r="AI177" i="22" s="1"/>
  <c r="AA177" i="22"/>
  <c r="O192" i="22"/>
  <c r="S193" i="22"/>
  <c r="O186" i="22"/>
  <c r="S187" i="22"/>
  <c r="AG197" i="22"/>
  <c r="AH197" i="22" s="1"/>
  <c r="AI197" i="22" s="1"/>
  <c r="AA197" i="22"/>
  <c r="AG191" i="22"/>
  <c r="AH191" i="22" s="1"/>
  <c r="AI191" i="22" s="1"/>
  <c r="AA191" i="22"/>
  <c r="AH179" i="22"/>
  <c r="AI179" i="22" s="1"/>
  <c r="O168" i="22"/>
  <c r="S169" i="22"/>
  <c r="AA190" i="22"/>
  <c r="AG190" i="22"/>
  <c r="AH190" i="22" s="1"/>
  <c r="AI190" i="22" s="1"/>
  <c r="O200" i="22"/>
  <c r="S201" i="22"/>
  <c r="S195" i="22"/>
  <c r="O194" i="22"/>
  <c r="IS161" i="22"/>
  <c r="IS162" i="22" s="1"/>
  <c r="S177" i="22"/>
  <c r="O176" i="22"/>
  <c r="AA195" i="22"/>
  <c r="AG195" i="22"/>
  <c r="AH195" i="22" s="1"/>
  <c r="AI195" i="22" s="1"/>
  <c r="AA204" i="22"/>
  <c r="AG204" i="22"/>
  <c r="AH204" i="22" s="1"/>
  <c r="AI204" i="22" s="1"/>
  <c r="S203" i="22"/>
  <c r="O202" i="22"/>
  <c r="AG199" i="22"/>
  <c r="AH199" i="22" s="1"/>
  <c r="AI199" i="22" s="1"/>
  <c r="AA199" i="22"/>
  <c r="AA183" i="22"/>
  <c r="AG183" i="22"/>
  <c r="AH183" i="22" s="1"/>
  <c r="AI183" i="22" s="1"/>
  <c r="AA203" i="22"/>
  <c r="AG203" i="22"/>
  <c r="AH203" i="22" s="1"/>
  <c r="AI203" i="22" s="1"/>
  <c r="AH201" i="22"/>
  <c r="AI201" i="22" s="1"/>
  <c r="AA185" i="22"/>
  <c r="AG185" i="22"/>
  <c r="AH185" i="22" s="1"/>
  <c r="AI185" i="22" s="1"/>
  <c r="AH193" i="22"/>
  <c r="AI193" i="22" s="1"/>
  <c r="AG208" i="22"/>
  <c r="AH208" i="22" s="1"/>
  <c r="AI208" i="22" s="1"/>
  <c r="AA208" i="22"/>
  <c r="AA172" i="22"/>
  <c r="AG172" i="22"/>
  <c r="AH172" i="22" s="1"/>
  <c r="AI172" i="22" s="1"/>
  <c r="AH171" i="22"/>
  <c r="AI171" i="22" s="1"/>
  <c r="DW161" i="22"/>
  <c r="DW162" i="22" s="1"/>
  <c r="Z120" i="20"/>
  <c r="Z117" i="20"/>
  <c r="Z114" i="20"/>
  <c r="Z111" i="20"/>
  <c r="Z108" i="20"/>
  <c r="Z105" i="20"/>
  <c r="Z102" i="20"/>
  <c r="Z119" i="20"/>
  <c r="Z116" i="20"/>
  <c r="Z113" i="20"/>
  <c r="Z110" i="20"/>
  <c r="Z107" i="20"/>
  <c r="Z104" i="20"/>
  <c r="Z101" i="20"/>
  <c r="Z112" i="20"/>
  <c r="Z106" i="20"/>
  <c r="Z118" i="20"/>
  <c r="Z115" i="20"/>
  <c r="Z109" i="20"/>
  <c r="Z103" i="20"/>
  <c r="AD71" i="5"/>
  <c r="AD70" i="5"/>
  <c r="AA58" i="23"/>
  <c r="AI57" i="23"/>
  <c r="N65" i="5"/>
  <c r="N64" i="5"/>
  <c r="AD63" i="5"/>
  <c r="N63" i="5"/>
  <c r="W82" i="20"/>
  <c r="AD89" i="20"/>
  <c r="AD94" i="20" s="1"/>
  <c r="AD120" i="20" s="1"/>
  <c r="N89" i="20"/>
  <c r="N94" i="20" s="1"/>
  <c r="N118" i="20" s="1"/>
  <c r="AD81" i="20"/>
  <c r="AR87" i="20"/>
  <c r="C172" i="20" a="1"/>
  <c r="C172" i="20" s="1"/>
  <c r="H172" i="20"/>
  <c r="F172" i="20" s="1"/>
  <c r="T90" i="20"/>
  <c r="AR90" i="20"/>
  <c r="B174" i="20" a="1"/>
  <c r="B174" i="20" s="1"/>
  <c r="S92" i="20"/>
  <c r="AQ82" i="20"/>
  <c r="T87" i="20"/>
  <c r="AG83" i="20"/>
  <c r="Y84" i="20"/>
  <c r="I84" i="20"/>
  <c r="AO84" i="20"/>
  <c r="AG84" i="20"/>
  <c r="Y83" i="20"/>
  <c r="Q83" i="20"/>
  <c r="AP85" i="20"/>
  <c r="AP88" i="20"/>
  <c r="X83" i="20"/>
  <c r="H82" i="20"/>
  <c r="AN83" i="20"/>
  <c r="G82" i="20"/>
  <c r="AE81" i="20"/>
  <c r="O81" i="20"/>
  <c r="W81" i="20"/>
  <c r="AL120" i="20"/>
  <c r="V120" i="20"/>
  <c r="V119" i="20"/>
  <c r="V118" i="20"/>
  <c r="AL117" i="20"/>
  <c r="V117" i="20"/>
  <c r="AL116" i="20"/>
  <c r="V116" i="20"/>
  <c r="AL114" i="20"/>
  <c r="V114" i="20"/>
  <c r="AL113" i="20"/>
  <c r="V113" i="20"/>
  <c r="AL109" i="20"/>
  <c r="AM133" i="20" s="1"/>
  <c r="V109" i="20"/>
  <c r="V108" i="20"/>
  <c r="V82" i="20"/>
  <c r="O82" i="20"/>
  <c r="AL119" i="20"/>
  <c r="AL118" i="20"/>
  <c r="AL115" i="20"/>
  <c r="V115" i="20"/>
  <c r="AL112" i="20"/>
  <c r="V112" i="20"/>
  <c r="AL111" i="20"/>
  <c r="V111" i="20"/>
  <c r="AL110" i="20"/>
  <c r="V110" i="20"/>
  <c r="V107" i="20"/>
  <c r="AK80" i="20"/>
  <c r="U80" i="20"/>
  <c r="AS80" i="20"/>
  <c r="AC89" i="20"/>
  <c r="AC94" i="20" s="1"/>
  <c r="AC120" i="20" s="1"/>
  <c r="U93" i="20"/>
  <c r="AK82" i="20"/>
  <c r="AC82" i="20"/>
  <c r="U82" i="20"/>
  <c r="M82" i="20"/>
  <c r="U88" i="20"/>
  <c r="AT138" i="5"/>
  <c r="AT130" i="5"/>
  <c r="AT137" i="5"/>
  <c r="AT129" i="5"/>
  <c r="AT144" i="5"/>
  <c r="AT136" i="5"/>
  <c r="AT128" i="5"/>
  <c r="AD69" i="5"/>
  <c r="AD68" i="5"/>
  <c r="N68" i="5"/>
  <c r="N67" i="5"/>
  <c r="AD66" i="5"/>
  <c r="N66" i="5"/>
  <c r="AD65" i="5"/>
  <c r="AL64" i="5"/>
  <c r="AD64" i="5"/>
  <c r="AL63" i="5"/>
  <c r="AD62" i="5"/>
  <c r="AT132" i="5"/>
  <c r="I187" i="5"/>
  <c r="I163" i="5"/>
  <c r="H95" i="5"/>
  <c r="H71" i="5"/>
  <c r="AN94" i="5"/>
  <c r="AN70" i="5"/>
  <c r="I184" i="5"/>
  <c r="I160" i="5"/>
  <c r="H92" i="5"/>
  <c r="H68" i="5"/>
  <c r="AN91" i="5"/>
  <c r="AN67" i="5"/>
  <c r="I181" i="5"/>
  <c r="I157" i="5"/>
  <c r="H89" i="5"/>
  <c r="H65" i="5"/>
  <c r="AN88" i="5"/>
  <c r="AN64" i="5"/>
  <c r="I179" i="5"/>
  <c r="I155" i="5"/>
  <c r="H87" i="5"/>
  <c r="H63" i="5"/>
  <c r="Q177" i="5"/>
  <c r="Q153" i="5"/>
  <c r="P85" i="5"/>
  <c r="P61" i="5"/>
  <c r="AG175" i="5"/>
  <c r="AG151" i="5"/>
  <c r="AF83" i="5"/>
  <c r="AF59" i="5"/>
  <c r="X83" i="5"/>
  <c r="X59" i="5"/>
  <c r="I174" i="5"/>
  <c r="I150" i="5"/>
  <c r="H82" i="5"/>
  <c r="H58" i="5"/>
  <c r="AE188" i="5"/>
  <c r="AE164" i="5"/>
  <c r="AD96" i="5"/>
  <c r="N96" i="5"/>
  <c r="AS100" i="5"/>
  <c r="AS76" i="5"/>
  <c r="AK100" i="5"/>
  <c r="AK76" i="5"/>
  <c r="AC100" i="5"/>
  <c r="AC76" i="5"/>
  <c r="U100" i="5"/>
  <c r="U76" i="5"/>
  <c r="M100" i="5"/>
  <c r="M76" i="5"/>
  <c r="AS99" i="5"/>
  <c r="AS75" i="5"/>
  <c r="AK99" i="5"/>
  <c r="AK75" i="5"/>
  <c r="AC99" i="5"/>
  <c r="AC75" i="5"/>
  <c r="U99" i="5"/>
  <c r="U75" i="5"/>
  <c r="M99" i="5"/>
  <c r="M75" i="5"/>
  <c r="AS98" i="5"/>
  <c r="AS74" i="5"/>
  <c r="AK98" i="5"/>
  <c r="AK74" i="5"/>
  <c r="AC98" i="5"/>
  <c r="AC74" i="5"/>
  <c r="U98" i="5"/>
  <c r="U74" i="5"/>
  <c r="M98" i="5"/>
  <c r="M74" i="5"/>
  <c r="AS97" i="5"/>
  <c r="AS73" i="5"/>
  <c r="AK97" i="5"/>
  <c r="AK73" i="5"/>
  <c r="AD189" i="5"/>
  <c r="AD165" i="5"/>
  <c r="AC73" i="5"/>
  <c r="AC97" i="5"/>
  <c r="U73" i="5"/>
  <c r="U97" i="5"/>
  <c r="M97" i="5"/>
  <c r="M73" i="5"/>
  <c r="AS96" i="5"/>
  <c r="AS72" i="5"/>
  <c r="AK96" i="5"/>
  <c r="AK72" i="5"/>
  <c r="AD188" i="5"/>
  <c r="AD164" i="5"/>
  <c r="AC72" i="5"/>
  <c r="AC96" i="5"/>
  <c r="U96" i="5"/>
  <c r="U72" i="5"/>
  <c r="M96" i="5"/>
  <c r="M72" i="5"/>
  <c r="AS95" i="5"/>
  <c r="AS71" i="5"/>
  <c r="AK71" i="5"/>
  <c r="AK95" i="5"/>
  <c r="AD187" i="5"/>
  <c r="AD163" i="5"/>
  <c r="AC95" i="5"/>
  <c r="AC71" i="5"/>
  <c r="U95" i="5"/>
  <c r="U71" i="5"/>
  <c r="M95" i="5"/>
  <c r="M71" i="5"/>
  <c r="AS94" i="5"/>
  <c r="AS70" i="5"/>
  <c r="AK94" i="5"/>
  <c r="AK70" i="5"/>
  <c r="AD186" i="5"/>
  <c r="AD162" i="5"/>
  <c r="AC94" i="5"/>
  <c r="AC70" i="5"/>
  <c r="U94" i="5"/>
  <c r="U70" i="5"/>
  <c r="M94" i="5"/>
  <c r="M70" i="5"/>
  <c r="AS93" i="5"/>
  <c r="AS69" i="5"/>
  <c r="AK93" i="5"/>
  <c r="AK69" i="5"/>
  <c r="AD185" i="5"/>
  <c r="AD161" i="5"/>
  <c r="AC93" i="5"/>
  <c r="AC69" i="5"/>
  <c r="U93" i="5"/>
  <c r="U69" i="5"/>
  <c r="N185" i="5"/>
  <c r="N161" i="5"/>
  <c r="M93" i="5"/>
  <c r="M69" i="5"/>
  <c r="AS92" i="5"/>
  <c r="AS68" i="5"/>
  <c r="AK92" i="5"/>
  <c r="AK68" i="5"/>
  <c r="AD160" i="5"/>
  <c r="AD184" i="5"/>
  <c r="AC92" i="5"/>
  <c r="AC68" i="5"/>
  <c r="U92" i="5"/>
  <c r="U68" i="5"/>
  <c r="N184" i="5"/>
  <c r="N160" i="5"/>
  <c r="M92" i="5"/>
  <c r="M68" i="5"/>
  <c r="AS91" i="5"/>
  <c r="AS67" i="5"/>
  <c r="AK91" i="5"/>
  <c r="AK67" i="5"/>
  <c r="AD183" i="5"/>
  <c r="AD159" i="5"/>
  <c r="AC91" i="5"/>
  <c r="AC67" i="5"/>
  <c r="U91" i="5"/>
  <c r="U67" i="5"/>
  <c r="N183" i="5"/>
  <c r="N159" i="5"/>
  <c r="M91" i="5"/>
  <c r="M67" i="5"/>
  <c r="AS90" i="5"/>
  <c r="AS66" i="5"/>
  <c r="AK90" i="5"/>
  <c r="AK66" i="5"/>
  <c r="AD182" i="5"/>
  <c r="AD158" i="5"/>
  <c r="AC90" i="5"/>
  <c r="AC66" i="5"/>
  <c r="U90" i="5"/>
  <c r="U66" i="5"/>
  <c r="N182" i="5"/>
  <c r="N158" i="5"/>
  <c r="M90" i="5"/>
  <c r="M66" i="5"/>
  <c r="AS89" i="5"/>
  <c r="AS65" i="5"/>
  <c r="AL181" i="5"/>
  <c r="AL157" i="5"/>
  <c r="AK89" i="5"/>
  <c r="AK65" i="5"/>
  <c r="AD181" i="5"/>
  <c r="AD157" i="5"/>
  <c r="AC89" i="5"/>
  <c r="AC65" i="5"/>
  <c r="U89" i="5"/>
  <c r="U65" i="5"/>
  <c r="N181" i="5"/>
  <c r="N157" i="5"/>
  <c r="M89" i="5"/>
  <c r="M65" i="5"/>
  <c r="AS88" i="5"/>
  <c r="AS64" i="5"/>
  <c r="AL180" i="5"/>
  <c r="AL156" i="5"/>
  <c r="AK88" i="5"/>
  <c r="AK64" i="5"/>
  <c r="AD180" i="5"/>
  <c r="AD156" i="5"/>
  <c r="AC88" i="5"/>
  <c r="AC64" i="5"/>
  <c r="U88" i="5"/>
  <c r="U64" i="5"/>
  <c r="N156" i="5"/>
  <c r="N180" i="5"/>
  <c r="M88" i="5"/>
  <c r="M64" i="5"/>
  <c r="AS87" i="5"/>
  <c r="AS63" i="5"/>
  <c r="AL179" i="5"/>
  <c r="AL155" i="5"/>
  <c r="AK87" i="5"/>
  <c r="AK63" i="5"/>
  <c r="AD179" i="5"/>
  <c r="AD155" i="5"/>
  <c r="AC87" i="5"/>
  <c r="AC63" i="5"/>
  <c r="U87" i="5"/>
  <c r="U63" i="5"/>
  <c r="N179" i="5"/>
  <c r="N155" i="5"/>
  <c r="M87" i="5"/>
  <c r="M63" i="5"/>
  <c r="AS86" i="5"/>
  <c r="AS62" i="5"/>
  <c r="AL178" i="5"/>
  <c r="AL154" i="5"/>
  <c r="AK86" i="5"/>
  <c r="AK62" i="5"/>
  <c r="AD178" i="5"/>
  <c r="AD154" i="5"/>
  <c r="AC86" i="5"/>
  <c r="AC62" i="5"/>
  <c r="U86" i="5"/>
  <c r="U62" i="5"/>
  <c r="N178" i="5"/>
  <c r="N154" i="5"/>
  <c r="M86" i="5"/>
  <c r="M62" i="5"/>
  <c r="AS85" i="5"/>
  <c r="AS61" i="5"/>
  <c r="AL177" i="5"/>
  <c r="AL153" i="5"/>
  <c r="AK85" i="5"/>
  <c r="AK61" i="5"/>
  <c r="AD153" i="5"/>
  <c r="AD177" i="5"/>
  <c r="AC85" i="5"/>
  <c r="AC61" i="5"/>
  <c r="V153" i="5"/>
  <c r="V177" i="5"/>
  <c r="U85" i="5"/>
  <c r="U61" i="5"/>
  <c r="N177" i="5"/>
  <c r="N153" i="5"/>
  <c r="M85" i="5"/>
  <c r="M61" i="5"/>
  <c r="AS84" i="5"/>
  <c r="AS60" i="5"/>
  <c r="AL176" i="5"/>
  <c r="AL152" i="5"/>
  <c r="AK84" i="5"/>
  <c r="AK60" i="5"/>
  <c r="AD176" i="5"/>
  <c r="AD152" i="5"/>
  <c r="AC84" i="5"/>
  <c r="AC60" i="5"/>
  <c r="V176" i="5"/>
  <c r="V152" i="5"/>
  <c r="U84" i="5"/>
  <c r="U60" i="5"/>
  <c r="N176" i="5"/>
  <c r="N152" i="5"/>
  <c r="M84" i="5"/>
  <c r="M60" i="5"/>
  <c r="AS83" i="5"/>
  <c r="AS59" i="5"/>
  <c r="AL151" i="5"/>
  <c r="AL175" i="5"/>
  <c r="AK83" i="5"/>
  <c r="AK59" i="5"/>
  <c r="AD175" i="5"/>
  <c r="AD151" i="5"/>
  <c r="AC83" i="5"/>
  <c r="AC59" i="5"/>
  <c r="V175" i="5"/>
  <c r="V151" i="5"/>
  <c r="U83" i="5"/>
  <c r="U59" i="5"/>
  <c r="N151" i="5"/>
  <c r="N175" i="5"/>
  <c r="M83" i="5"/>
  <c r="M59" i="5"/>
  <c r="AS82" i="5"/>
  <c r="AS58" i="5"/>
  <c r="AL174" i="5"/>
  <c r="AL150" i="5"/>
  <c r="AK82" i="5"/>
  <c r="AK58" i="5"/>
  <c r="AD174" i="5"/>
  <c r="AD150" i="5"/>
  <c r="AC82" i="5"/>
  <c r="AC58" i="5"/>
  <c r="V174" i="5"/>
  <c r="V150" i="5"/>
  <c r="U82" i="5"/>
  <c r="U58" i="5"/>
  <c r="N174" i="5"/>
  <c r="N150" i="5"/>
  <c r="M82" i="5"/>
  <c r="M58" i="5"/>
  <c r="AT149" i="5"/>
  <c r="AT173" i="5"/>
  <c r="AS81" i="5"/>
  <c r="AS57" i="5"/>
  <c r="AL173" i="5"/>
  <c r="AL149" i="5"/>
  <c r="AK81" i="5"/>
  <c r="AK57" i="5"/>
  <c r="AD173" i="5"/>
  <c r="AD149" i="5"/>
  <c r="AC81" i="5"/>
  <c r="AC57" i="5"/>
  <c r="V149" i="5"/>
  <c r="V173" i="5"/>
  <c r="U81" i="5"/>
  <c r="U57" i="5"/>
  <c r="N173" i="5"/>
  <c r="N149" i="5"/>
  <c r="M81" i="5"/>
  <c r="M57" i="5"/>
  <c r="N72" i="5"/>
  <c r="AN100" i="5"/>
  <c r="AN76" i="5"/>
  <c r="AF100" i="5"/>
  <c r="AF76" i="5"/>
  <c r="X100" i="5"/>
  <c r="X76" i="5"/>
  <c r="P100" i="5"/>
  <c r="P76" i="5"/>
  <c r="H100" i="5"/>
  <c r="H76" i="5"/>
  <c r="AN99" i="5"/>
  <c r="AN75" i="5"/>
  <c r="AF99" i="5"/>
  <c r="AF75" i="5"/>
  <c r="X99" i="5"/>
  <c r="X75" i="5"/>
  <c r="P99" i="5"/>
  <c r="P75" i="5"/>
  <c r="H99" i="5"/>
  <c r="H75" i="5"/>
  <c r="AN98" i="5"/>
  <c r="AN74" i="5"/>
  <c r="AF98" i="5"/>
  <c r="AF74" i="5"/>
  <c r="X98" i="5"/>
  <c r="X74" i="5"/>
  <c r="P98" i="5"/>
  <c r="P74" i="5"/>
  <c r="AN97" i="5"/>
  <c r="AN73" i="5"/>
  <c r="AF73" i="5"/>
  <c r="AF97" i="5"/>
  <c r="P97" i="5"/>
  <c r="P73" i="5"/>
  <c r="AG185" i="5"/>
  <c r="AG161" i="5"/>
  <c r="AF93" i="5"/>
  <c r="AF69" i="5"/>
  <c r="X93" i="5"/>
  <c r="X69" i="5"/>
  <c r="P93" i="5"/>
  <c r="P69" i="5"/>
  <c r="Q182" i="5"/>
  <c r="Q158" i="5"/>
  <c r="P90" i="5"/>
  <c r="P66" i="5"/>
  <c r="Q180" i="5"/>
  <c r="Q156" i="5"/>
  <c r="P88" i="5"/>
  <c r="P64" i="5"/>
  <c r="AG178" i="5"/>
  <c r="AG154" i="5"/>
  <c r="AF86" i="5"/>
  <c r="AF62" i="5"/>
  <c r="X86" i="5"/>
  <c r="X62" i="5"/>
  <c r="AO176" i="5"/>
  <c r="AO152" i="5"/>
  <c r="AN84" i="5"/>
  <c r="AN60" i="5"/>
  <c r="AO174" i="5"/>
  <c r="AO150" i="5"/>
  <c r="AN82" i="5"/>
  <c r="AN58" i="5"/>
  <c r="G167" i="5"/>
  <c r="G191" i="5"/>
  <c r="AL98" i="5"/>
  <c r="AD98" i="5"/>
  <c r="N97" i="5"/>
  <c r="AC188" i="5"/>
  <c r="AC164" i="5"/>
  <c r="AB72" i="5"/>
  <c r="AB96" i="5"/>
  <c r="T96" i="5"/>
  <c r="T72" i="5"/>
  <c r="AC163" i="5"/>
  <c r="AC187" i="5"/>
  <c r="AB95" i="5"/>
  <c r="AB71" i="5"/>
  <c r="T95" i="5"/>
  <c r="T71" i="5"/>
  <c r="L95" i="5"/>
  <c r="L71" i="5"/>
  <c r="AR70" i="5"/>
  <c r="AR94" i="5"/>
  <c r="AJ94" i="5"/>
  <c r="AJ70" i="5"/>
  <c r="AC186" i="5"/>
  <c r="AC162" i="5"/>
  <c r="AB70" i="5"/>
  <c r="AB94" i="5"/>
  <c r="T94" i="5"/>
  <c r="T70" i="5"/>
  <c r="M186" i="5"/>
  <c r="M162" i="5"/>
  <c r="L94" i="5"/>
  <c r="L70" i="5"/>
  <c r="AR69" i="5"/>
  <c r="AR93" i="5"/>
  <c r="AJ93" i="5"/>
  <c r="AJ69" i="5"/>
  <c r="AC185" i="5"/>
  <c r="AC161" i="5"/>
  <c r="AB93" i="5"/>
  <c r="AB69" i="5"/>
  <c r="T69" i="5"/>
  <c r="T93" i="5"/>
  <c r="M185" i="5"/>
  <c r="M161" i="5"/>
  <c r="L93" i="5"/>
  <c r="L69" i="5"/>
  <c r="AR68" i="5"/>
  <c r="AR92" i="5"/>
  <c r="AJ92" i="5"/>
  <c r="AJ68" i="5"/>
  <c r="AC160" i="5"/>
  <c r="AC184" i="5"/>
  <c r="AB68" i="5"/>
  <c r="AB92" i="5"/>
  <c r="T92" i="5"/>
  <c r="T68" i="5"/>
  <c r="M184" i="5"/>
  <c r="M160" i="5"/>
  <c r="L68" i="5"/>
  <c r="L92" i="5"/>
  <c r="AR91" i="5"/>
  <c r="AR67" i="5"/>
  <c r="AJ67" i="5"/>
  <c r="AJ91" i="5"/>
  <c r="AC183" i="5"/>
  <c r="AC159" i="5"/>
  <c r="AB91" i="5"/>
  <c r="AB67" i="5"/>
  <c r="T67" i="5"/>
  <c r="T91" i="5"/>
  <c r="M183" i="5"/>
  <c r="M159" i="5"/>
  <c r="L91" i="5"/>
  <c r="L67" i="5"/>
  <c r="AR66" i="5"/>
  <c r="AR90" i="5"/>
  <c r="AK182" i="5"/>
  <c r="AK158" i="5"/>
  <c r="AJ90" i="5"/>
  <c r="AJ66" i="5"/>
  <c r="AC182" i="5"/>
  <c r="AC158" i="5"/>
  <c r="AB66" i="5"/>
  <c r="AB90" i="5"/>
  <c r="T90" i="5"/>
  <c r="T66" i="5"/>
  <c r="M182" i="5"/>
  <c r="M158" i="5"/>
  <c r="L66" i="5"/>
  <c r="L90" i="5"/>
  <c r="AR89" i="5"/>
  <c r="AR65" i="5"/>
  <c r="AK181" i="5"/>
  <c r="AK157" i="5"/>
  <c r="AJ65" i="5"/>
  <c r="AJ89" i="5"/>
  <c r="AC181" i="5"/>
  <c r="AC157" i="5"/>
  <c r="AB89" i="5"/>
  <c r="AB65" i="5"/>
  <c r="T89" i="5"/>
  <c r="T65" i="5"/>
  <c r="M157" i="5"/>
  <c r="M181" i="5"/>
  <c r="L65" i="5"/>
  <c r="L89" i="5"/>
  <c r="AR88" i="5"/>
  <c r="AR64" i="5"/>
  <c r="AK180" i="5"/>
  <c r="AK156" i="5"/>
  <c r="AJ64" i="5"/>
  <c r="AJ88" i="5"/>
  <c r="AC180" i="5"/>
  <c r="AC156" i="5"/>
  <c r="AB88" i="5"/>
  <c r="AB64" i="5"/>
  <c r="T88" i="5"/>
  <c r="T64" i="5"/>
  <c r="M156" i="5"/>
  <c r="M180" i="5"/>
  <c r="L64" i="5"/>
  <c r="L88" i="5"/>
  <c r="AR87" i="5"/>
  <c r="AR63" i="5"/>
  <c r="AK179" i="5"/>
  <c r="AK155" i="5"/>
  <c r="AJ63" i="5"/>
  <c r="AJ87" i="5"/>
  <c r="AC179" i="5"/>
  <c r="AC155" i="5"/>
  <c r="AB87" i="5"/>
  <c r="AB63" i="5"/>
  <c r="T87" i="5"/>
  <c r="T63" i="5"/>
  <c r="M179" i="5"/>
  <c r="M155" i="5"/>
  <c r="L63" i="5"/>
  <c r="L87" i="5"/>
  <c r="AR86" i="5"/>
  <c r="AR62" i="5"/>
  <c r="AK178" i="5"/>
  <c r="AK154" i="5"/>
  <c r="AJ62" i="5"/>
  <c r="AJ86" i="5"/>
  <c r="AC154" i="5"/>
  <c r="AC178" i="5"/>
  <c r="AB86" i="5"/>
  <c r="AB62" i="5"/>
  <c r="U178" i="5"/>
  <c r="U154" i="5"/>
  <c r="T86" i="5"/>
  <c r="T62" i="5"/>
  <c r="M178" i="5"/>
  <c r="M154" i="5"/>
  <c r="L62" i="5"/>
  <c r="L86" i="5"/>
  <c r="AR85" i="5"/>
  <c r="AR61" i="5"/>
  <c r="AK177" i="5"/>
  <c r="AK153" i="5"/>
  <c r="AJ61" i="5"/>
  <c r="AJ85" i="5"/>
  <c r="AC177" i="5"/>
  <c r="AC153" i="5"/>
  <c r="AB85" i="5"/>
  <c r="AB61" i="5"/>
  <c r="U177" i="5"/>
  <c r="U153" i="5"/>
  <c r="T85" i="5"/>
  <c r="T61" i="5"/>
  <c r="M177" i="5"/>
  <c r="M153" i="5"/>
  <c r="L85" i="5"/>
  <c r="L61" i="5"/>
  <c r="AR84" i="5"/>
  <c r="AR60" i="5"/>
  <c r="AK152" i="5"/>
  <c r="AK176" i="5"/>
  <c r="AJ84" i="5"/>
  <c r="AJ60" i="5"/>
  <c r="AC176" i="5"/>
  <c r="AC152" i="5"/>
  <c r="AB84" i="5"/>
  <c r="AB60" i="5"/>
  <c r="U176" i="5"/>
  <c r="U152" i="5"/>
  <c r="T84" i="5"/>
  <c r="T60" i="5"/>
  <c r="M176" i="5"/>
  <c r="M152" i="5"/>
  <c r="L84" i="5"/>
  <c r="L60" i="5"/>
  <c r="AR83" i="5"/>
  <c r="AR59" i="5"/>
  <c r="AK175" i="5"/>
  <c r="AK151" i="5"/>
  <c r="AJ83" i="5"/>
  <c r="AJ59" i="5"/>
  <c r="AC151" i="5"/>
  <c r="AC175" i="5"/>
  <c r="AB83" i="5"/>
  <c r="AB59" i="5"/>
  <c r="U175" i="5"/>
  <c r="U151" i="5"/>
  <c r="T83" i="5"/>
  <c r="T59" i="5"/>
  <c r="M151" i="5"/>
  <c r="M175" i="5"/>
  <c r="L83" i="5"/>
  <c r="L59" i="5"/>
  <c r="AS174" i="5"/>
  <c r="AS150" i="5"/>
  <c r="AR82" i="5"/>
  <c r="AR58" i="5"/>
  <c r="AK174" i="5"/>
  <c r="AK150" i="5"/>
  <c r="AJ82" i="5"/>
  <c r="AJ58" i="5"/>
  <c r="AC150" i="5"/>
  <c r="AC174" i="5"/>
  <c r="AB82" i="5"/>
  <c r="AB58" i="5"/>
  <c r="U174" i="5"/>
  <c r="U150" i="5"/>
  <c r="T82" i="5"/>
  <c r="T58" i="5"/>
  <c r="M174" i="5"/>
  <c r="M150" i="5"/>
  <c r="L82" i="5"/>
  <c r="L58" i="5"/>
  <c r="AS173" i="5"/>
  <c r="AS149" i="5"/>
  <c r="AR81" i="5"/>
  <c r="AR57" i="5"/>
  <c r="AK173" i="5"/>
  <c r="AK149" i="5"/>
  <c r="AJ81" i="5"/>
  <c r="AJ57" i="5"/>
  <c r="AC173" i="5"/>
  <c r="AC149" i="5"/>
  <c r="AB81" i="5"/>
  <c r="AB57" i="5"/>
  <c r="U173" i="5"/>
  <c r="U149" i="5"/>
  <c r="T81" i="5"/>
  <c r="T57" i="5"/>
  <c r="I188" i="5"/>
  <c r="I164" i="5"/>
  <c r="H96" i="5"/>
  <c r="H72" i="5"/>
  <c r="AN95" i="5"/>
  <c r="AN71" i="5"/>
  <c r="AF95" i="5"/>
  <c r="AF71" i="5"/>
  <c r="P95" i="5"/>
  <c r="P71" i="5"/>
  <c r="AG160" i="5"/>
  <c r="AG184" i="5"/>
  <c r="AF92" i="5"/>
  <c r="AF68" i="5"/>
  <c r="X92" i="5"/>
  <c r="X68" i="5"/>
  <c r="P92" i="5"/>
  <c r="P68" i="5"/>
  <c r="I182" i="5"/>
  <c r="I158" i="5"/>
  <c r="H90" i="5"/>
  <c r="H66" i="5"/>
  <c r="AN89" i="5"/>
  <c r="AN65" i="5"/>
  <c r="AG155" i="5"/>
  <c r="AG179" i="5"/>
  <c r="AF87" i="5"/>
  <c r="AF63" i="5"/>
  <c r="X87" i="5"/>
  <c r="X63" i="5"/>
  <c r="I178" i="5"/>
  <c r="I154" i="5"/>
  <c r="H86" i="5"/>
  <c r="H62" i="5"/>
  <c r="I176" i="5"/>
  <c r="I152" i="5"/>
  <c r="H84" i="5"/>
  <c r="H60" i="5"/>
  <c r="Y174" i="5"/>
  <c r="Y150" i="5"/>
  <c r="X82" i="5"/>
  <c r="X58" i="5"/>
  <c r="G165" i="5"/>
  <c r="G189" i="5"/>
  <c r="AL96" i="5"/>
  <c r="V96" i="5"/>
  <c r="AR100" i="5"/>
  <c r="AR76" i="5"/>
  <c r="AJ100" i="5"/>
  <c r="AJ76" i="5"/>
  <c r="AB100" i="5"/>
  <c r="AB76" i="5"/>
  <c r="T100" i="5"/>
  <c r="T76" i="5"/>
  <c r="L100" i="5"/>
  <c r="L76" i="5"/>
  <c r="AR99" i="5"/>
  <c r="AR75" i="5"/>
  <c r="AJ99" i="5"/>
  <c r="AJ75" i="5"/>
  <c r="AB99" i="5"/>
  <c r="AB75" i="5"/>
  <c r="T99" i="5"/>
  <c r="T75" i="5"/>
  <c r="L99" i="5"/>
  <c r="L75" i="5"/>
  <c r="AR98" i="5"/>
  <c r="AR74" i="5"/>
  <c r="AJ98" i="5"/>
  <c r="AJ74" i="5"/>
  <c r="T98" i="5"/>
  <c r="T74" i="5"/>
  <c r="AR97" i="5"/>
  <c r="AR73" i="5"/>
  <c r="AR95" i="5"/>
  <c r="AR71" i="5"/>
  <c r="AQ100" i="5"/>
  <c r="AQ76" i="5"/>
  <c r="AI100" i="5"/>
  <c r="AI76" i="5"/>
  <c r="AA100" i="5"/>
  <c r="AA76" i="5"/>
  <c r="S100" i="5"/>
  <c r="S76" i="5"/>
  <c r="K100" i="5"/>
  <c r="K76" i="5"/>
  <c r="AQ99" i="5"/>
  <c r="AQ75" i="5"/>
  <c r="AB191" i="5"/>
  <c r="AB167" i="5"/>
  <c r="AA99" i="5"/>
  <c r="AA75" i="5"/>
  <c r="S99" i="5"/>
  <c r="S75" i="5"/>
  <c r="K99" i="5"/>
  <c r="K75" i="5"/>
  <c r="AQ98" i="5"/>
  <c r="AQ74" i="5"/>
  <c r="AI98" i="5"/>
  <c r="AI74" i="5"/>
  <c r="AB166" i="5"/>
  <c r="AB190" i="5"/>
  <c r="AA98" i="5"/>
  <c r="AA74" i="5"/>
  <c r="S98" i="5"/>
  <c r="S74" i="5"/>
  <c r="K98" i="5"/>
  <c r="K74" i="5"/>
  <c r="AQ97" i="5"/>
  <c r="AQ73" i="5"/>
  <c r="AI97" i="5"/>
  <c r="AI73" i="5"/>
  <c r="AB189" i="5"/>
  <c r="AB165" i="5"/>
  <c r="AA73" i="5"/>
  <c r="AA97" i="5"/>
  <c r="S73" i="5"/>
  <c r="S97" i="5"/>
  <c r="K73" i="5"/>
  <c r="K97" i="5"/>
  <c r="AQ96" i="5"/>
  <c r="AQ72" i="5"/>
  <c r="AI96" i="5"/>
  <c r="AI72" i="5"/>
  <c r="AB164" i="5"/>
  <c r="AB188" i="5"/>
  <c r="AA72" i="5"/>
  <c r="AA96" i="5"/>
  <c r="S72" i="5"/>
  <c r="S96" i="5"/>
  <c r="K96" i="5"/>
  <c r="K72" i="5"/>
  <c r="AQ95" i="5"/>
  <c r="AQ71" i="5"/>
  <c r="AI71" i="5"/>
  <c r="AI95" i="5"/>
  <c r="AB187" i="5"/>
  <c r="AB163" i="5"/>
  <c r="AA71" i="5"/>
  <c r="AA95" i="5"/>
  <c r="S95" i="5"/>
  <c r="S71" i="5"/>
  <c r="L187" i="5"/>
  <c r="L163" i="5"/>
  <c r="K95" i="5"/>
  <c r="K71" i="5"/>
  <c r="AQ70" i="5"/>
  <c r="AQ94" i="5"/>
  <c r="AI94" i="5"/>
  <c r="AI70" i="5"/>
  <c r="AB186" i="5"/>
  <c r="AB162" i="5"/>
  <c r="AA70" i="5"/>
  <c r="AA94" i="5"/>
  <c r="S70" i="5"/>
  <c r="S94" i="5"/>
  <c r="L186" i="5"/>
  <c r="L162" i="5"/>
  <c r="K94" i="5"/>
  <c r="K70" i="5"/>
  <c r="AQ69" i="5"/>
  <c r="AQ93" i="5"/>
  <c r="AI93" i="5"/>
  <c r="AI69" i="5"/>
  <c r="AB185" i="5"/>
  <c r="AB161" i="5"/>
  <c r="AA93" i="5"/>
  <c r="AA69" i="5"/>
  <c r="S69" i="5"/>
  <c r="S93" i="5"/>
  <c r="L185" i="5"/>
  <c r="L161" i="5"/>
  <c r="K93" i="5"/>
  <c r="K69" i="5"/>
  <c r="AQ68" i="5"/>
  <c r="AQ92" i="5"/>
  <c r="AI92" i="5"/>
  <c r="AI68" i="5"/>
  <c r="AB184" i="5"/>
  <c r="AB160" i="5"/>
  <c r="AA68" i="5"/>
  <c r="AA92" i="5"/>
  <c r="S92" i="5"/>
  <c r="S68" i="5"/>
  <c r="L184" i="5"/>
  <c r="L160" i="5"/>
  <c r="K68" i="5"/>
  <c r="K92" i="5"/>
  <c r="AQ91" i="5"/>
  <c r="AQ67" i="5"/>
  <c r="AJ183" i="5"/>
  <c r="AJ159" i="5"/>
  <c r="AI67" i="5"/>
  <c r="AI91" i="5"/>
  <c r="AB183" i="5"/>
  <c r="AB159" i="5"/>
  <c r="AA91" i="5"/>
  <c r="AA67" i="5"/>
  <c r="S67" i="5"/>
  <c r="S91" i="5"/>
  <c r="L183" i="5"/>
  <c r="L159" i="5"/>
  <c r="K91" i="5"/>
  <c r="K67" i="5"/>
  <c r="AQ66" i="5"/>
  <c r="AQ90" i="5"/>
  <c r="AJ182" i="5"/>
  <c r="AJ158" i="5"/>
  <c r="AI90" i="5"/>
  <c r="AI66" i="5"/>
  <c r="AB182" i="5"/>
  <c r="AB158" i="5"/>
  <c r="AA66" i="5"/>
  <c r="AA90" i="5"/>
  <c r="S90" i="5"/>
  <c r="S66" i="5"/>
  <c r="L182" i="5"/>
  <c r="L158" i="5"/>
  <c r="K66" i="5"/>
  <c r="K90" i="5"/>
  <c r="AQ89" i="5"/>
  <c r="AQ65" i="5"/>
  <c r="AJ181" i="5"/>
  <c r="AJ157" i="5"/>
  <c r="AI65" i="5"/>
  <c r="AI89" i="5"/>
  <c r="AB181" i="5"/>
  <c r="AB157" i="5"/>
  <c r="AA89" i="5"/>
  <c r="AA65" i="5"/>
  <c r="S89" i="5"/>
  <c r="S65" i="5"/>
  <c r="L181" i="5"/>
  <c r="L157" i="5"/>
  <c r="K65" i="5"/>
  <c r="K89" i="5"/>
  <c r="AQ88" i="5"/>
  <c r="AQ64" i="5"/>
  <c r="AJ180" i="5"/>
  <c r="AJ156" i="5"/>
  <c r="AI64" i="5"/>
  <c r="AI88" i="5"/>
  <c r="AB180" i="5"/>
  <c r="AB156" i="5"/>
  <c r="AA88" i="5"/>
  <c r="AA64" i="5"/>
  <c r="S88" i="5"/>
  <c r="S64" i="5"/>
  <c r="L180" i="5"/>
  <c r="L156" i="5"/>
  <c r="K64" i="5"/>
  <c r="K88" i="5"/>
  <c r="AQ87" i="5"/>
  <c r="AQ63" i="5"/>
  <c r="AJ179" i="5"/>
  <c r="AJ155" i="5"/>
  <c r="AI63" i="5"/>
  <c r="AI87" i="5"/>
  <c r="AB179" i="5"/>
  <c r="AB155" i="5"/>
  <c r="AA87" i="5"/>
  <c r="AA63" i="5"/>
  <c r="T179" i="5"/>
  <c r="T155" i="5"/>
  <c r="S87" i="5"/>
  <c r="S63" i="5"/>
  <c r="L179" i="5"/>
  <c r="L155" i="5"/>
  <c r="K63" i="5"/>
  <c r="K87" i="5"/>
  <c r="AQ86" i="5"/>
  <c r="AQ62" i="5"/>
  <c r="AJ178" i="5"/>
  <c r="AJ154" i="5"/>
  <c r="AI62" i="5"/>
  <c r="AI86" i="5"/>
  <c r="AB178" i="5"/>
  <c r="AB154" i="5"/>
  <c r="AA86" i="5"/>
  <c r="AA62" i="5"/>
  <c r="T178" i="5"/>
  <c r="T154" i="5"/>
  <c r="S86" i="5"/>
  <c r="S62" i="5"/>
  <c r="L178" i="5"/>
  <c r="L154" i="5"/>
  <c r="K62" i="5"/>
  <c r="K86" i="5"/>
  <c r="AQ85" i="5"/>
  <c r="AQ61" i="5"/>
  <c r="AJ177" i="5"/>
  <c r="AJ153" i="5"/>
  <c r="AI61" i="5"/>
  <c r="AI85" i="5"/>
  <c r="AB177" i="5"/>
  <c r="AB153" i="5"/>
  <c r="AA85" i="5"/>
  <c r="AA61" i="5"/>
  <c r="T177" i="5"/>
  <c r="T153" i="5"/>
  <c r="S85" i="5"/>
  <c r="S61" i="5"/>
  <c r="L177" i="5"/>
  <c r="L153" i="5"/>
  <c r="K61" i="5"/>
  <c r="K85" i="5"/>
  <c r="AQ84" i="5"/>
  <c r="AQ60" i="5"/>
  <c r="AJ176" i="5"/>
  <c r="AJ152" i="5"/>
  <c r="AI84" i="5"/>
  <c r="AI60" i="5"/>
  <c r="AB176" i="5"/>
  <c r="AB152" i="5"/>
  <c r="AA60" i="5"/>
  <c r="AA84" i="5"/>
  <c r="T176" i="5"/>
  <c r="T152" i="5"/>
  <c r="S60" i="5"/>
  <c r="S84" i="5"/>
  <c r="L176" i="5"/>
  <c r="L152" i="5"/>
  <c r="K84" i="5"/>
  <c r="K60" i="5"/>
  <c r="AR175" i="5"/>
  <c r="AR151" i="5"/>
  <c r="AQ83" i="5"/>
  <c r="AQ59" i="5"/>
  <c r="AJ175" i="5"/>
  <c r="AJ151" i="5"/>
  <c r="AI59" i="5"/>
  <c r="AI83" i="5"/>
  <c r="AB175" i="5"/>
  <c r="AB151" i="5"/>
  <c r="AA59" i="5"/>
  <c r="AA83" i="5"/>
  <c r="T175" i="5"/>
  <c r="T151" i="5"/>
  <c r="S83" i="5"/>
  <c r="S59" i="5"/>
  <c r="L175" i="5"/>
  <c r="L151" i="5"/>
  <c r="K83" i="5"/>
  <c r="K59" i="5"/>
  <c r="AR174" i="5"/>
  <c r="AR150" i="5"/>
  <c r="AQ58" i="5"/>
  <c r="AQ82" i="5"/>
  <c r="AJ174" i="5"/>
  <c r="AJ150" i="5"/>
  <c r="AI82" i="5"/>
  <c r="AI58" i="5"/>
  <c r="AB174" i="5"/>
  <c r="AB150" i="5"/>
  <c r="AA82" i="5"/>
  <c r="AA58" i="5"/>
  <c r="T174" i="5"/>
  <c r="T150" i="5"/>
  <c r="S58" i="5"/>
  <c r="S82" i="5"/>
  <c r="L174" i="5"/>
  <c r="L150" i="5"/>
  <c r="K58" i="5"/>
  <c r="K82" i="5"/>
  <c r="AR173" i="5"/>
  <c r="AR149" i="5"/>
  <c r="AQ81" i="5"/>
  <c r="AQ57" i="5"/>
  <c r="AJ173" i="5"/>
  <c r="AJ149" i="5"/>
  <c r="AI81" i="5"/>
  <c r="AI57" i="5"/>
  <c r="AB173" i="5"/>
  <c r="AB149" i="5"/>
  <c r="AA57" i="5"/>
  <c r="AA81" i="5"/>
  <c r="I186" i="5"/>
  <c r="H94" i="5"/>
  <c r="I162" i="5"/>
  <c r="H70" i="5"/>
  <c r="AN93" i="5"/>
  <c r="AN69" i="5"/>
  <c r="AG182" i="5"/>
  <c r="AG158" i="5"/>
  <c r="AF90" i="5"/>
  <c r="AF66" i="5"/>
  <c r="X90" i="5"/>
  <c r="X66" i="5"/>
  <c r="I180" i="5"/>
  <c r="I156" i="5"/>
  <c r="H88" i="5"/>
  <c r="H64" i="5"/>
  <c r="AN87" i="5"/>
  <c r="AN63" i="5"/>
  <c r="Q178" i="5"/>
  <c r="Q154" i="5"/>
  <c r="P86" i="5"/>
  <c r="P62" i="5"/>
  <c r="AG152" i="5"/>
  <c r="AG176" i="5"/>
  <c r="AF84" i="5"/>
  <c r="AF60" i="5"/>
  <c r="X84" i="5"/>
  <c r="X60" i="5"/>
  <c r="Q150" i="5"/>
  <c r="Q174" i="5"/>
  <c r="P82" i="5"/>
  <c r="P58" i="5"/>
  <c r="AL100" i="5"/>
  <c r="AD100" i="5"/>
  <c r="V100" i="5"/>
  <c r="N100" i="5"/>
  <c r="V98" i="5"/>
  <c r="AC190" i="5"/>
  <c r="AC166" i="5"/>
  <c r="AB98" i="5"/>
  <c r="AB74" i="5"/>
  <c r="L98" i="5"/>
  <c r="L74" i="5"/>
  <c r="AJ97" i="5"/>
  <c r="AJ73" i="5"/>
  <c r="L96" i="5"/>
  <c r="L72" i="5"/>
  <c r="AA192" i="5"/>
  <c r="AA168" i="5"/>
  <c r="Z100" i="5"/>
  <c r="Z76" i="5"/>
  <c r="Z144" i="5" s="1"/>
  <c r="R100" i="5"/>
  <c r="R76" i="5"/>
  <c r="J100" i="5"/>
  <c r="J76" i="5"/>
  <c r="AP99" i="5"/>
  <c r="AP75" i="5"/>
  <c r="AH99" i="5"/>
  <c r="AH75" i="5"/>
  <c r="AA190" i="5"/>
  <c r="AA166" i="5"/>
  <c r="Z98" i="5"/>
  <c r="Z74" i="5"/>
  <c r="Z142" i="5" s="1"/>
  <c r="R98" i="5"/>
  <c r="R74" i="5"/>
  <c r="J98" i="5"/>
  <c r="J74" i="5"/>
  <c r="AP97" i="5"/>
  <c r="AP73" i="5"/>
  <c r="AH97" i="5"/>
  <c r="AH73" i="5"/>
  <c r="AA164" i="5"/>
  <c r="AA188" i="5"/>
  <c r="Z72" i="5"/>
  <c r="Z140" i="5" s="1"/>
  <c r="Z96" i="5"/>
  <c r="R72" i="5"/>
  <c r="R96" i="5"/>
  <c r="AA187" i="5"/>
  <c r="AA163" i="5"/>
  <c r="Z71" i="5"/>
  <c r="Z139" i="5" s="1"/>
  <c r="Z95" i="5"/>
  <c r="R95" i="5"/>
  <c r="R71" i="5"/>
  <c r="AA186" i="5"/>
  <c r="AA162" i="5"/>
  <c r="Z70" i="5"/>
  <c r="Z138" i="5" s="1"/>
  <c r="Z94" i="5"/>
  <c r="R70" i="5"/>
  <c r="R94" i="5"/>
  <c r="AA185" i="5"/>
  <c r="AA161" i="5"/>
  <c r="Z93" i="5"/>
  <c r="Z69" i="5"/>
  <c r="Z137" i="5" s="1"/>
  <c r="R69" i="5"/>
  <c r="R93" i="5"/>
  <c r="K161" i="5"/>
  <c r="K185" i="5"/>
  <c r="J93" i="5"/>
  <c r="J69" i="5"/>
  <c r="AP68" i="5"/>
  <c r="AP92" i="5"/>
  <c r="AA184" i="5"/>
  <c r="AA160" i="5"/>
  <c r="Z68" i="5"/>
  <c r="Z136" i="5" s="1"/>
  <c r="Z92" i="5"/>
  <c r="R92" i="5"/>
  <c r="R68" i="5"/>
  <c r="K184" i="5"/>
  <c r="K160" i="5"/>
  <c r="J68" i="5"/>
  <c r="J92" i="5"/>
  <c r="AP91" i="5"/>
  <c r="AP67" i="5"/>
  <c r="AI183" i="5"/>
  <c r="AI159" i="5"/>
  <c r="AH67" i="5"/>
  <c r="AH91" i="5"/>
  <c r="AA183" i="5"/>
  <c r="AA159" i="5"/>
  <c r="Z91" i="5"/>
  <c r="Z67" i="5"/>
  <c r="Z135" i="5" s="1"/>
  <c r="R67" i="5"/>
  <c r="R91" i="5"/>
  <c r="K183" i="5"/>
  <c r="K159" i="5"/>
  <c r="J91" i="5"/>
  <c r="J67" i="5"/>
  <c r="AP66" i="5"/>
  <c r="AP90" i="5"/>
  <c r="AI182" i="5"/>
  <c r="AI158" i="5"/>
  <c r="AH90" i="5"/>
  <c r="AH66" i="5"/>
  <c r="AA158" i="5"/>
  <c r="AA182" i="5"/>
  <c r="Z66" i="5"/>
  <c r="Z134" i="5" s="1"/>
  <c r="Z90" i="5"/>
  <c r="R90" i="5"/>
  <c r="R66" i="5"/>
  <c r="K182" i="5"/>
  <c r="K158" i="5"/>
  <c r="J66" i="5"/>
  <c r="J90" i="5"/>
  <c r="AP89" i="5"/>
  <c r="AP65" i="5"/>
  <c r="AI181" i="5"/>
  <c r="AI157" i="5"/>
  <c r="AH65" i="5"/>
  <c r="AH89" i="5"/>
  <c r="AA181" i="5"/>
  <c r="AA157" i="5"/>
  <c r="Z89" i="5"/>
  <c r="Z65" i="5"/>
  <c r="Z133" i="5" s="1"/>
  <c r="R65" i="5"/>
  <c r="R89" i="5"/>
  <c r="K181" i="5"/>
  <c r="K157" i="5"/>
  <c r="J65" i="5"/>
  <c r="J89" i="5"/>
  <c r="AP88" i="5"/>
  <c r="AP64" i="5"/>
  <c r="AI180" i="5"/>
  <c r="AI156" i="5"/>
  <c r="AH64" i="5"/>
  <c r="AH88" i="5"/>
  <c r="AA180" i="5"/>
  <c r="AA156" i="5"/>
  <c r="Z88" i="5"/>
  <c r="Z64" i="5"/>
  <c r="Z132" i="5" s="1"/>
  <c r="S180" i="5"/>
  <c r="S156" i="5"/>
  <c r="R64" i="5"/>
  <c r="R88" i="5"/>
  <c r="K180" i="5"/>
  <c r="K156" i="5"/>
  <c r="J64" i="5"/>
  <c r="J88" i="5"/>
  <c r="AP87" i="5"/>
  <c r="AP63" i="5"/>
  <c r="AI179" i="5"/>
  <c r="AI155" i="5"/>
  <c r="AH63" i="5"/>
  <c r="AH87" i="5"/>
  <c r="AA179" i="5"/>
  <c r="AA155" i="5"/>
  <c r="Z87" i="5"/>
  <c r="Z63" i="5"/>
  <c r="Z131" i="5" s="1"/>
  <c r="S179" i="5"/>
  <c r="S155" i="5"/>
  <c r="R63" i="5"/>
  <c r="R87" i="5"/>
  <c r="K155" i="5"/>
  <c r="K179" i="5"/>
  <c r="J63" i="5"/>
  <c r="J87" i="5"/>
  <c r="AP86" i="5"/>
  <c r="AP62" i="5"/>
  <c r="AI178" i="5"/>
  <c r="AI154" i="5"/>
  <c r="AH62" i="5"/>
  <c r="AH86" i="5"/>
  <c r="AA178" i="5"/>
  <c r="AA154" i="5"/>
  <c r="Z86" i="5"/>
  <c r="Z62" i="5"/>
  <c r="Z130" i="5" s="1"/>
  <c r="S178" i="5"/>
  <c r="S154" i="5"/>
  <c r="R62" i="5"/>
  <c r="R86" i="5"/>
  <c r="K178" i="5"/>
  <c r="K154" i="5"/>
  <c r="J62" i="5"/>
  <c r="J86" i="5"/>
  <c r="AP85" i="5"/>
  <c r="AP61" i="5"/>
  <c r="AI177" i="5"/>
  <c r="AI153" i="5"/>
  <c r="AH61" i="5"/>
  <c r="AH85" i="5"/>
  <c r="AA177" i="5"/>
  <c r="AA153" i="5"/>
  <c r="Z85" i="5"/>
  <c r="Z61" i="5"/>
  <c r="Z129" i="5" s="1"/>
  <c r="S177" i="5"/>
  <c r="S153" i="5"/>
  <c r="R61" i="5"/>
  <c r="R85" i="5"/>
  <c r="K177" i="5"/>
  <c r="K153" i="5"/>
  <c r="J61" i="5"/>
  <c r="J85" i="5"/>
  <c r="AQ176" i="5"/>
  <c r="AQ152" i="5"/>
  <c r="AP84" i="5"/>
  <c r="AP60" i="5"/>
  <c r="AI176" i="5"/>
  <c r="AI152" i="5"/>
  <c r="AH84" i="5"/>
  <c r="AH60" i="5"/>
  <c r="AA176" i="5"/>
  <c r="AA152" i="5"/>
  <c r="Z60" i="5"/>
  <c r="Z128" i="5" s="1"/>
  <c r="Z84" i="5"/>
  <c r="S176" i="5"/>
  <c r="S152" i="5"/>
  <c r="R60" i="5"/>
  <c r="R84" i="5"/>
  <c r="K176" i="5"/>
  <c r="K152" i="5"/>
  <c r="J84" i="5"/>
  <c r="J60" i="5"/>
  <c r="AQ175" i="5"/>
  <c r="AQ151" i="5"/>
  <c r="AP59" i="5"/>
  <c r="AP83" i="5"/>
  <c r="AI175" i="5"/>
  <c r="AI151" i="5"/>
  <c r="AH59" i="5"/>
  <c r="AH83" i="5"/>
  <c r="AA175" i="5"/>
  <c r="AA151" i="5"/>
  <c r="Z59" i="5"/>
  <c r="Z127" i="5" s="1"/>
  <c r="Z83" i="5"/>
  <c r="S175" i="5"/>
  <c r="S151" i="5"/>
  <c r="R83" i="5"/>
  <c r="R59" i="5"/>
  <c r="K175" i="5"/>
  <c r="K151" i="5"/>
  <c r="J59" i="5"/>
  <c r="J83" i="5"/>
  <c r="AQ174" i="5"/>
  <c r="AQ150" i="5"/>
  <c r="AP58" i="5"/>
  <c r="AP82" i="5"/>
  <c r="AI174" i="5"/>
  <c r="AI150" i="5"/>
  <c r="AH82" i="5"/>
  <c r="AH58" i="5"/>
  <c r="AA174" i="5"/>
  <c r="AA150" i="5"/>
  <c r="Z82" i="5"/>
  <c r="Z58" i="5"/>
  <c r="Z126" i="5" s="1"/>
  <c r="S174" i="5"/>
  <c r="S150" i="5"/>
  <c r="R58" i="5"/>
  <c r="R82" i="5"/>
  <c r="K174" i="5"/>
  <c r="K150" i="5"/>
  <c r="J58" i="5"/>
  <c r="J82" i="5"/>
  <c r="AQ173" i="5"/>
  <c r="AQ149" i="5"/>
  <c r="AP81" i="5"/>
  <c r="AP57" i="5"/>
  <c r="AI173" i="5"/>
  <c r="AI149" i="5"/>
  <c r="AH57" i="5"/>
  <c r="AH81" i="5"/>
  <c r="AA173" i="5"/>
  <c r="AA149" i="5"/>
  <c r="Z57" i="5"/>
  <c r="Z125" i="5" s="1"/>
  <c r="Z81" i="5"/>
  <c r="V76" i="5"/>
  <c r="AL74" i="5"/>
  <c r="N73" i="5"/>
  <c r="AG186" i="5"/>
  <c r="AG162" i="5"/>
  <c r="AF94" i="5"/>
  <c r="AF70" i="5"/>
  <c r="X94" i="5"/>
  <c r="X70" i="5"/>
  <c r="P94" i="5"/>
  <c r="P70" i="5"/>
  <c r="I159" i="5"/>
  <c r="I183" i="5"/>
  <c r="H91" i="5"/>
  <c r="H67" i="5"/>
  <c r="AN90" i="5"/>
  <c r="AN66" i="5"/>
  <c r="AG180" i="5"/>
  <c r="AG156" i="5"/>
  <c r="AF88" i="5"/>
  <c r="AF64" i="5"/>
  <c r="X88" i="5"/>
  <c r="X64" i="5"/>
  <c r="AO154" i="5"/>
  <c r="AO178" i="5"/>
  <c r="AN86" i="5"/>
  <c r="AN62" i="5"/>
  <c r="I177" i="5"/>
  <c r="I153" i="5"/>
  <c r="H85" i="5"/>
  <c r="H61" i="5"/>
  <c r="Q175" i="5"/>
  <c r="Q151" i="5"/>
  <c r="P83" i="5"/>
  <c r="P59" i="5"/>
  <c r="G168" i="5"/>
  <c r="G192" i="5"/>
  <c r="AL99" i="5"/>
  <c r="AD99" i="5"/>
  <c r="V99" i="5"/>
  <c r="N99" i="5"/>
  <c r="N98" i="5"/>
  <c r="AC189" i="5"/>
  <c r="AC165" i="5"/>
  <c r="AB73" i="5"/>
  <c r="AB97" i="5"/>
  <c r="T73" i="5"/>
  <c r="T97" i="5"/>
  <c r="L97" i="5"/>
  <c r="L73" i="5"/>
  <c r="AR96" i="5"/>
  <c r="AR72" i="5"/>
  <c r="AJ96" i="5"/>
  <c r="AJ72" i="5"/>
  <c r="AJ71" i="5"/>
  <c r="AJ95" i="5"/>
  <c r="AI99" i="5"/>
  <c r="AI75" i="5"/>
  <c r="AP100" i="5"/>
  <c r="AP76" i="5"/>
  <c r="AH100" i="5"/>
  <c r="AH76" i="5"/>
  <c r="AA167" i="5"/>
  <c r="AA191" i="5"/>
  <c r="Z99" i="5"/>
  <c r="Z75" i="5"/>
  <c r="Z143" i="5" s="1"/>
  <c r="R99" i="5"/>
  <c r="R75" i="5"/>
  <c r="J99" i="5"/>
  <c r="J75" i="5"/>
  <c r="AP98" i="5"/>
  <c r="AP74" i="5"/>
  <c r="AH98" i="5"/>
  <c r="AH74" i="5"/>
  <c r="AA189" i="5"/>
  <c r="AA165" i="5"/>
  <c r="Z73" i="5"/>
  <c r="Z141" i="5" s="1"/>
  <c r="Z97" i="5"/>
  <c r="R73" i="5"/>
  <c r="R97" i="5"/>
  <c r="J73" i="5"/>
  <c r="J97" i="5"/>
  <c r="AP96" i="5"/>
  <c r="AP72" i="5"/>
  <c r="AH96" i="5"/>
  <c r="AH72" i="5"/>
  <c r="K164" i="5"/>
  <c r="K188" i="5"/>
  <c r="J96" i="5"/>
  <c r="J72" i="5"/>
  <c r="AP95" i="5"/>
  <c r="AP71" i="5"/>
  <c r="AH71" i="5"/>
  <c r="AH95" i="5"/>
  <c r="K187" i="5"/>
  <c r="K163" i="5"/>
  <c r="J95" i="5"/>
  <c r="J71" i="5"/>
  <c r="AP70" i="5"/>
  <c r="AP94" i="5"/>
  <c r="AH94" i="5"/>
  <c r="AH70" i="5"/>
  <c r="K186" i="5"/>
  <c r="K162" i="5"/>
  <c r="J94" i="5"/>
  <c r="J70" i="5"/>
  <c r="AP69" i="5"/>
  <c r="AP93" i="5"/>
  <c r="AH69" i="5"/>
  <c r="AH93" i="5"/>
  <c r="AI184" i="5"/>
  <c r="AI160" i="5"/>
  <c r="AH92" i="5"/>
  <c r="AH68" i="5"/>
  <c r="AO100" i="5"/>
  <c r="AO76" i="5"/>
  <c r="AG100" i="5"/>
  <c r="AG76" i="5"/>
  <c r="Y100" i="5"/>
  <c r="Y76" i="5"/>
  <c r="Q100" i="5"/>
  <c r="Q76" i="5"/>
  <c r="I100" i="5"/>
  <c r="I76" i="5"/>
  <c r="AO99" i="5"/>
  <c r="AO75" i="5"/>
  <c r="AG99" i="5"/>
  <c r="AG75" i="5"/>
  <c r="Y99" i="5"/>
  <c r="Y75" i="5"/>
  <c r="Q99" i="5"/>
  <c r="Q75" i="5"/>
  <c r="I99" i="5"/>
  <c r="I75" i="5"/>
  <c r="AO98" i="5"/>
  <c r="AO74" i="5"/>
  <c r="AG98" i="5"/>
  <c r="AG74" i="5"/>
  <c r="Y98" i="5"/>
  <c r="Y74" i="5"/>
  <c r="Q98" i="5"/>
  <c r="Q74" i="5"/>
  <c r="I98" i="5"/>
  <c r="I74" i="5"/>
  <c r="AO97" i="5"/>
  <c r="AO73" i="5"/>
  <c r="AG97" i="5"/>
  <c r="AG73" i="5"/>
  <c r="Y97" i="5"/>
  <c r="Y73" i="5"/>
  <c r="Q97" i="5"/>
  <c r="Q73" i="5"/>
  <c r="J189" i="5"/>
  <c r="J165" i="5"/>
  <c r="I97" i="5"/>
  <c r="I73" i="5"/>
  <c r="AO96" i="5"/>
  <c r="AO72" i="5"/>
  <c r="AG96" i="5"/>
  <c r="AG72" i="5"/>
  <c r="Y96" i="5"/>
  <c r="Y72" i="5"/>
  <c r="Q96" i="5"/>
  <c r="Q72" i="5"/>
  <c r="J164" i="5"/>
  <c r="J188" i="5"/>
  <c r="I96" i="5"/>
  <c r="I72" i="5"/>
  <c r="AO95" i="5"/>
  <c r="AO71" i="5"/>
  <c r="AG95" i="5"/>
  <c r="AG71" i="5"/>
  <c r="Y95" i="5"/>
  <c r="Y71" i="5"/>
  <c r="Q95" i="5"/>
  <c r="Q71" i="5"/>
  <c r="J187" i="5"/>
  <c r="J163" i="5"/>
  <c r="I95" i="5"/>
  <c r="I71" i="5"/>
  <c r="AO94" i="5"/>
  <c r="AO70" i="5"/>
  <c r="AG94" i="5"/>
  <c r="AG70" i="5"/>
  <c r="Y94" i="5"/>
  <c r="Y70" i="5"/>
  <c r="Q94" i="5"/>
  <c r="Q70" i="5"/>
  <c r="J186" i="5"/>
  <c r="J162" i="5"/>
  <c r="I94" i="5"/>
  <c r="I70" i="5"/>
  <c r="AO93" i="5"/>
  <c r="AO69" i="5"/>
  <c r="AH185" i="5"/>
  <c r="AH161" i="5"/>
  <c r="AG93" i="5"/>
  <c r="AG69" i="5"/>
  <c r="Y93" i="5"/>
  <c r="Y69" i="5"/>
  <c r="Q93" i="5"/>
  <c r="Q69" i="5"/>
  <c r="J185" i="5"/>
  <c r="J161" i="5"/>
  <c r="I93" i="5"/>
  <c r="I69" i="5"/>
  <c r="AO92" i="5"/>
  <c r="AO68" i="5"/>
  <c r="AH184" i="5"/>
  <c r="AH160" i="5"/>
  <c r="AG92" i="5"/>
  <c r="AG68" i="5"/>
  <c r="Y92" i="5"/>
  <c r="Y68" i="5"/>
  <c r="Q92" i="5"/>
  <c r="Q68" i="5"/>
  <c r="J184" i="5"/>
  <c r="J160" i="5"/>
  <c r="I92" i="5"/>
  <c r="I68" i="5"/>
  <c r="AO91" i="5"/>
  <c r="AO67" i="5"/>
  <c r="AH183" i="5"/>
  <c r="AH159" i="5"/>
  <c r="AG91" i="5"/>
  <c r="AG67" i="5"/>
  <c r="Y91" i="5"/>
  <c r="Y67" i="5"/>
  <c r="Q91" i="5"/>
  <c r="Q67" i="5"/>
  <c r="J183" i="5"/>
  <c r="J159" i="5"/>
  <c r="I91" i="5"/>
  <c r="I67" i="5"/>
  <c r="AO90" i="5"/>
  <c r="AO66" i="5"/>
  <c r="AH182" i="5"/>
  <c r="AH158" i="5"/>
  <c r="AG90" i="5"/>
  <c r="AG66" i="5"/>
  <c r="Y90" i="5"/>
  <c r="Y66" i="5"/>
  <c r="Q90" i="5"/>
  <c r="Q66" i="5"/>
  <c r="J182" i="5"/>
  <c r="J158" i="5"/>
  <c r="I90" i="5"/>
  <c r="I66" i="5"/>
  <c r="AO89" i="5"/>
  <c r="AO65" i="5"/>
  <c r="AH181" i="5"/>
  <c r="AH157" i="5"/>
  <c r="AG89" i="5"/>
  <c r="AG65" i="5"/>
  <c r="Y89" i="5"/>
  <c r="Y65" i="5"/>
  <c r="R181" i="5"/>
  <c r="R157" i="5"/>
  <c r="Q89" i="5"/>
  <c r="Q65" i="5"/>
  <c r="J181" i="5"/>
  <c r="J157" i="5"/>
  <c r="I89" i="5"/>
  <c r="I65" i="5"/>
  <c r="AO88" i="5"/>
  <c r="AO64" i="5"/>
  <c r="AH180" i="5"/>
  <c r="AH156" i="5"/>
  <c r="AG88" i="5"/>
  <c r="AG64" i="5"/>
  <c r="Y88" i="5"/>
  <c r="Y64" i="5"/>
  <c r="R180" i="5"/>
  <c r="R156" i="5"/>
  <c r="Q88" i="5"/>
  <c r="Q64" i="5"/>
  <c r="J180" i="5"/>
  <c r="J156" i="5"/>
  <c r="I88" i="5"/>
  <c r="I64" i="5"/>
  <c r="AO87" i="5"/>
  <c r="AO63" i="5"/>
  <c r="AH179" i="5"/>
  <c r="AH155" i="5"/>
  <c r="AG87" i="5"/>
  <c r="AG63" i="5"/>
  <c r="Y87" i="5"/>
  <c r="Y63" i="5"/>
  <c r="R179" i="5"/>
  <c r="R155" i="5"/>
  <c r="Q87" i="5"/>
  <c r="Q63" i="5"/>
  <c r="J179" i="5"/>
  <c r="J155" i="5"/>
  <c r="I87" i="5"/>
  <c r="I63" i="5"/>
  <c r="AO86" i="5"/>
  <c r="AO62" i="5"/>
  <c r="AH178" i="5"/>
  <c r="AH154" i="5"/>
  <c r="AG86" i="5"/>
  <c r="AG62" i="5"/>
  <c r="Y86" i="5"/>
  <c r="Y62" i="5"/>
  <c r="R178" i="5"/>
  <c r="R154" i="5"/>
  <c r="Q86" i="5"/>
  <c r="Q62" i="5"/>
  <c r="J178" i="5"/>
  <c r="J154" i="5"/>
  <c r="I86" i="5"/>
  <c r="I62" i="5"/>
  <c r="AP177" i="5"/>
  <c r="AP153" i="5"/>
  <c r="AO85" i="5"/>
  <c r="AO61" i="5"/>
  <c r="AH177" i="5"/>
  <c r="AH153" i="5"/>
  <c r="AG85" i="5"/>
  <c r="AG61" i="5"/>
  <c r="Y85" i="5"/>
  <c r="Y61" i="5"/>
  <c r="R153" i="5"/>
  <c r="R177" i="5"/>
  <c r="Q85" i="5"/>
  <c r="Q61" i="5"/>
  <c r="J177" i="5"/>
  <c r="J153" i="5"/>
  <c r="I85" i="5"/>
  <c r="I61" i="5"/>
  <c r="AP176" i="5"/>
  <c r="AP152" i="5"/>
  <c r="AO84" i="5"/>
  <c r="AO60" i="5"/>
  <c r="AH152" i="5"/>
  <c r="AH176" i="5"/>
  <c r="AG84" i="5"/>
  <c r="AG60" i="5"/>
  <c r="Y84" i="5"/>
  <c r="Y60" i="5"/>
  <c r="R176" i="5"/>
  <c r="R152" i="5"/>
  <c r="Q84" i="5"/>
  <c r="Q60" i="5"/>
  <c r="J176" i="5"/>
  <c r="J152" i="5"/>
  <c r="I84" i="5"/>
  <c r="I60" i="5"/>
  <c r="AP175" i="5"/>
  <c r="AP151" i="5"/>
  <c r="AO83" i="5"/>
  <c r="AO59" i="5"/>
  <c r="AH151" i="5"/>
  <c r="AH175" i="5"/>
  <c r="AG83" i="5"/>
  <c r="AG59" i="5"/>
  <c r="Y83" i="5"/>
  <c r="Y59" i="5"/>
  <c r="R151" i="5"/>
  <c r="R175" i="5"/>
  <c r="Q83" i="5"/>
  <c r="Q59" i="5"/>
  <c r="J151" i="5"/>
  <c r="J175" i="5"/>
  <c r="I83" i="5"/>
  <c r="I59" i="5"/>
  <c r="AP150" i="5"/>
  <c r="AP174" i="5"/>
  <c r="AO82" i="5"/>
  <c r="AO58" i="5"/>
  <c r="AH150" i="5"/>
  <c r="AH174" i="5"/>
  <c r="AG82" i="5"/>
  <c r="AG58" i="5"/>
  <c r="Y82" i="5"/>
  <c r="Y58" i="5"/>
  <c r="R150" i="5"/>
  <c r="R174" i="5"/>
  <c r="Q82" i="5"/>
  <c r="Q58" i="5"/>
  <c r="J150" i="5"/>
  <c r="J174" i="5"/>
  <c r="I82" i="5"/>
  <c r="I58" i="5"/>
  <c r="AP149" i="5"/>
  <c r="AP173" i="5"/>
  <c r="AO81" i="5"/>
  <c r="AO57" i="5"/>
  <c r="AH149" i="5"/>
  <c r="AH173" i="5"/>
  <c r="AG81" i="5"/>
  <c r="AG57" i="5"/>
  <c r="Z149" i="5"/>
  <c r="Z173" i="5"/>
  <c r="B196" i="5" a="1"/>
  <c r="B196" i="5" s="1"/>
  <c r="Y81" i="5"/>
  <c r="Y113" i="5" s="1"/>
  <c r="Y118" i="5" s="1"/>
  <c r="Y119" i="5" s="1"/>
  <c r="Y120" i="5" s="1"/>
  <c r="Y57" i="5"/>
  <c r="N76" i="5"/>
  <c r="AD74" i="5"/>
  <c r="Y173" i="5"/>
  <c r="Y149" i="5"/>
  <c r="X81" i="5"/>
  <c r="X57" i="5"/>
  <c r="V74" i="5"/>
  <c r="AL72" i="5"/>
  <c r="I189" i="5"/>
  <c r="I165" i="5"/>
  <c r="H97" i="5"/>
  <c r="H73" i="5"/>
  <c r="AN96" i="5"/>
  <c r="AN72" i="5"/>
  <c r="AF96" i="5"/>
  <c r="AF72" i="5"/>
  <c r="X96" i="5"/>
  <c r="X72" i="5"/>
  <c r="P96" i="5"/>
  <c r="P72" i="5"/>
  <c r="X95" i="5"/>
  <c r="X71" i="5"/>
  <c r="AG183" i="5"/>
  <c r="AG159" i="5"/>
  <c r="AF91" i="5"/>
  <c r="AF67" i="5"/>
  <c r="X91" i="5"/>
  <c r="X67" i="5"/>
  <c r="P91" i="5"/>
  <c r="P67" i="5"/>
  <c r="Q181" i="5"/>
  <c r="Q157" i="5"/>
  <c r="P89" i="5"/>
  <c r="P65" i="5"/>
  <c r="AG177" i="5"/>
  <c r="AG153" i="5"/>
  <c r="AF85" i="5"/>
  <c r="AF61" i="5"/>
  <c r="X85" i="5"/>
  <c r="X61" i="5"/>
  <c r="AO175" i="5"/>
  <c r="AO151" i="5"/>
  <c r="AN83" i="5"/>
  <c r="AN59" i="5"/>
  <c r="I175" i="5"/>
  <c r="I151" i="5"/>
  <c r="H83" i="5"/>
  <c r="H59" i="5"/>
  <c r="AO173" i="5"/>
  <c r="AO149" i="5"/>
  <c r="AN81" i="5"/>
  <c r="AN57" i="5"/>
  <c r="AG173" i="5"/>
  <c r="AG149" i="5"/>
  <c r="AF81" i="5"/>
  <c r="AF57" i="5"/>
  <c r="AM100" i="5"/>
  <c r="AM76" i="5"/>
  <c r="AE100" i="5"/>
  <c r="AE76" i="5"/>
  <c r="W100" i="5"/>
  <c r="W76" i="5"/>
  <c r="O100" i="5"/>
  <c r="O76" i="5"/>
  <c r="G100" i="5"/>
  <c r="G76" i="5"/>
  <c r="AM99" i="5"/>
  <c r="AM75" i="5"/>
  <c r="AE99" i="5"/>
  <c r="AE75" i="5"/>
  <c r="W99" i="5"/>
  <c r="W75" i="5"/>
  <c r="O99" i="5"/>
  <c r="O75" i="5"/>
  <c r="H191" i="5"/>
  <c r="H167" i="5"/>
  <c r="G99" i="5"/>
  <c r="G75" i="5"/>
  <c r="AM98" i="5"/>
  <c r="AM74" i="5"/>
  <c r="AE98" i="5"/>
  <c r="AE74" i="5"/>
  <c r="W98" i="5"/>
  <c r="W74" i="5"/>
  <c r="O98" i="5"/>
  <c r="O74" i="5"/>
  <c r="H190" i="5"/>
  <c r="H166" i="5"/>
  <c r="G98" i="5"/>
  <c r="G74" i="5"/>
  <c r="AM97" i="5"/>
  <c r="AM73" i="5"/>
  <c r="AE97" i="5"/>
  <c r="AE73" i="5"/>
  <c r="W97" i="5"/>
  <c r="W73" i="5"/>
  <c r="O97" i="5"/>
  <c r="O73" i="5"/>
  <c r="H189" i="5"/>
  <c r="H165" i="5"/>
  <c r="G97" i="5"/>
  <c r="G73" i="5"/>
  <c r="AM96" i="5"/>
  <c r="AM72" i="5"/>
  <c r="AE96" i="5"/>
  <c r="AE72" i="5"/>
  <c r="W96" i="5"/>
  <c r="W72" i="5"/>
  <c r="O96" i="5"/>
  <c r="O72" i="5"/>
  <c r="H188" i="5"/>
  <c r="H164" i="5"/>
  <c r="G96" i="5"/>
  <c r="G72" i="5"/>
  <c r="AM95" i="5"/>
  <c r="AM71" i="5"/>
  <c r="AF187" i="5"/>
  <c r="AF163" i="5"/>
  <c r="AE95" i="5"/>
  <c r="AE71" i="5"/>
  <c r="W95" i="5"/>
  <c r="W71" i="5"/>
  <c r="O95" i="5"/>
  <c r="O71" i="5"/>
  <c r="H187" i="5"/>
  <c r="H163" i="5"/>
  <c r="G95" i="5"/>
  <c r="G71" i="5"/>
  <c r="AM94" i="5"/>
  <c r="AM70" i="5"/>
  <c r="AF186" i="5"/>
  <c r="AF162" i="5"/>
  <c r="AE94" i="5"/>
  <c r="AE70" i="5"/>
  <c r="W94" i="5"/>
  <c r="W70" i="5"/>
  <c r="O94" i="5"/>
  <c r="O70" i="5"/>
  <c r="H186" i="5"/>
  <c r="H162" i="5"/>
  <c r="G94" i="5"/>
  <c r="G70" i="5"/>
  <c r="AM93" i="5"/>
  <c r="AM69" i="5"/>
  <c r="AF185" i="5"/>
  <c r="AF161" i="5"/>
  <c r="AE93" i="5"/>
  <c r="AE69" i="5"/>
  <c r="W93" i="5"/>
  <c r="W69" i="5"/>
  <c r="O93" i="5"/>
  <c r="O69" i="5"/>
  <c r="H185" i="5"/>
  <c r="H161" i="5"/>
  <c r="G93" i="5"/>
  <c r="G69" i="5"/>
  <c r="AM92" i="5"/>
  <c r="AM68" i="5"/>
  <c r="AF184" i="5"/>
  <c r="AF160" i="5"/>
  <c r="AE92" i="5"/>
  <c r="AE68" i="5"/>
  <c r="W92" i="5"/>
  <c r="W68" i="5"/>
  <c r="O92" i="5"/>
  <c r="O68" i="5"/>
  <c r="H160" i="5"/>
  <c r="H184" i="5"/>
  <c r="G92" i="5"/>
  <c r="G68" i="5"/>
  <c r="AM91" i="5"/>
  <c r="AM67" i="5"/>
  <c r="AF183" i="5"/>
  <c r="AF159" i="5"/>
  <c r="AE91" i="5"/>
  <c r="AE67" i="5"/>
  <c r="W91" i="5"/>
  <c r="W67" i="5"/>
  <c r="P159" i="5"/>
  <c r="P183" i="5"/>
  <c r="O91" i="5"/>
  <c r="O67" i="5"/>
  <c r="H183" i="5"/>
  <c r="H159" i="5"/>
  <c r="G91" i="5"/>
  <c r="G67" i="5"/>
  <c r="AM90" i="5"/>
  <c r="AM66" i="5"/>
  <c r="AF182" i="5"/>
  <c r="AF158" i="5"/>
  <c r="AE90" i="5"/>
  <c r="AE66" i="5"/>
  <c r="W90" i="5"/>
  <c r="W66" i="5"/>
  <c r="P182" i="5"/>
  <c r="P158" i="5"/>
  <c r="O90" i="5"/>
  <c r="O66" i="5"/>
  <c r="H182" i="5"/>
  <c r="H158" i="5"/>
  <c r="G90" i="5"/>
  <c r="G66" i="5"/>
  <c r="AM89" i="5"/>
  <c r="AM65" i="5"/>
  <c r="AF181" i="5"/>
  <c r="AF157" i="5"/>
  <c r="AE89" i="5"/>
  <c r="AE65" i="5"/>
  <c r="W89" i="5"/>
  <c r="W65" i="5"/>
  <c r="P157" i="5"/>
  <c r="P181" i="5"/>
  <c r="O89" i="5"/>
  <c r="O65" i="5"/>
  <c r="H181" i="5"/>
  <c r="H157" i="5"/>
  <c r="G89" i="5"/>
  <c r="G65" i="5"/>
  <c r="AM88" i="5"/>
  <c r="AM64" i="5"/>
  <c r="AF156" i="5"/>
  <c r="AF180" i="5"/>
  <c r="AE88" i="5"/>
  <c r="AE64" i="5"/>
  <c r="W88" i="5"/>
  <c r="W64" i="5"/>
  <c r="P180" i="5"/>
  <c r="P156" i="5"/>
  <c r="O88" i="5"/>
  <c r="O64" i="5"/>
  <c r="H180" i="5"/>
  <c r="H156" i="5"/>
  <c r="G88" i="5"/>
  <c r="G64" i="5"/>
  <c r="AN179" i="5"/>
  <c r="AN155" i="5"/>
  <c r="AM87" i="5"/>
  <c r="AM63" i="5"/>
  <c r="AF155" i="5"/>
  <c r="AF179" i="5"/>
  <c r="AE87" i="5"/>
  <c r="AE63" i="5"/>
  <c r="W87" i="5"/>
  <c r="W63" i="5"/>
  <c r="P179" i="5"/>
  <c r="P155" i="5"/>
  <c r="O87" i="5"/>
  <c r="O63" i="5"/>
  <c r="H179" i="5"/>
  <c r="H155" i="5"/>
  <c r="G87" i="5"/>
  <c r="G63" i="5"/>
  <c r="AN178" i="5"/>
  <c r="AN154" i="5"/>
  <c r="AM86" i="5"/>
  <c r="AM62" i="5"/>
  <c r="AF178" i="5"/>
  <c r="AF154" i="5"/>
  <c r="AE86" i="5"/>
  <c r="AE62" i="5"/>
  <c r="W86" i="5"/>
  <c r="W62" i="5"/>
  <c r="P178" i="5"/>
  <c r="P154" i="5"/>
  <c r="O86" i="5"/>
  <c r="O62" i="5"/>
  <c r="H178" i="5"/>
  <c r="H154" i="5"/>
  <c r="G86" i="5"/>
  <c r="G62" i="5"/>
  <c r="AN177" i="5"/>
  <c r="AN153" i="5"/>
  <c r="AM85" i="5"/>
  <c r="AM61" i="5"/>
  <c r="AF153" i="5"/>
  <c r="AF177" i="5"/>
  <c r="AE85" i="5"/>
  <c r="AE61" i="5"/>
  <c r="W85" i="5"/>
  <c r="W61" i="5"/>
  <c r="P177" i="5"/>
  <c r="P153" i="5"/>
  <c r="O85" i="5"/>
  <c r="O61" i="5"/>
  <c r="H153" i="5"/>
  <c r="H177" i="5"/>
  <c r="G85" i="5"/>
  <c r="G61" i="5"/>
  <c r="AN176" i="5"/>
  <c r="AN152" i="5"/>
  <c r="AM84" i="5"/>
  <c r="AM60" i="5"/>
  <c r="AF176" i="5"/>
  <c r="AF152" i="5"/>
  <c r="AE84" i="5"/>
  <c r="AE60" i="5"/>
  <c r="W84" i="5"/>
  <c r="W60" i="5"/>
  <c r="P176" i="5"/>
  <c r="P152" i="5"/>
  <c r="O84" i="5"/>
  <c r="O60" i="5"/>
  <c r="H176" i="5"/>
  <c r="H152" i="5"/>
  <c r="G84" i="5"/>
  <c r="G60" i="5"/>
  <c r="AN175" i="5"/>
  <c r="AN151" i="5"/>
  <c r="AM83" i="5"/>
  <c r="AM59" i="5"/>
  <c r="AF175" i="5"/>
  <c r="AF151" i="5"/>
  <c r="AE83" i="5"/>
  <c r="AE59" i="5"/>
  <c r="X175" i="5"/>
  <c r="X151" i="5"/>
  <c r="W83" i="5"/>
  <c r="W59" i="5"/>
  <c r="P175" i="5"/>
  <c r="P151" i="5"/>
  <c r="O83" i="5"/>
  <c r="O59" i="5"/>
  <c r="H175" i="5"/>
  <c r="H151" i="5"/>
  <c r="G83" i="5"/>
  <c r="G59" i="5"/>
  <c r="AN150" i="5"/>
  <c r="AN174" i="5"/>
  <c r="AM82" i="5"/>
  <c r="AM58" i="5"/>
  <c r="AF174" i="5"/>
  <c r="AF150" i="5"/>
  <c r="AE82" i="5"/>
  <c r="AE58" i="5"/>
  <c r="X174" i="5"/>
  <c r="X150" i="5"/>
  <c r="W82" i="5"/>
  <c r="W58" i="5"/>
  <c r="P150" i="5"/>
  <c r="P174" i="5"/>
  <c r="O82" i="5"/>
  <c r="O58" i="5"/>
  <c r="H174" i="5"/>
  <c r="H150" i="5"/>
  <c r="G82" i="5"/>
  <c r="G58" i="5"/>
  <c r="AN173" i="5"/>
  <c r="AN149" i="5"/>
  <c r="AM81" i="5"/>
  <c r="AM57" i="5"/>
  <c r="AF149" i="5"/>
  <c r="AF173" i="5"/>
  <c r="AE81" i="5"/>
  <c r="AE57" i="5"/>
  <c r="X173" i="5"/>
  <c r="X149" i="5"/>
  <c r="W81" i="5"/>
  <c r="W57" i="5"/>
  <c r="O57" i="5"/>
  <c r="AL75" i="5"/>
  <c r="N74" i="5"/>
  <c r="AD72" i="5"/>
  <c r="I166" i="5"/>
  <c r="I190" i="5"/>
  <c r="H98" i="5"/>
  <c r="H74" i="5"/>
  <c r="X73" i="5"/>
  <c r="X97" i="5"/>
  <c r="I161" i="5"/>
  <c r="I185" i="5"/>
  <c r="H93" i="5"/>
  <c r="H69" i="5"/>
  <c r="AN92" i="5"/>
  <c r="AN68" i="5"/>
  <c r="AG181" i="5"/>
  <c r="AG157" i="5"/>
  <c r="AF89" i="5"/>
  <c r="AF65" i="5"/>
  <c r="X89" i="5"/>
  <c r="X65" i="5"/>
  <c r="Q179" i="5"/>
  <c r="Q155" i="5"/>
  <c r="P87" i="5"/>
  <c r="P63" i="5"/>
  <c r="AO177" i="5"/>
  <c r="AO153" i="5"/>
  <c r="AN85" i="5"/>
  <c r="AN61" i="5"/>
  <c r="Q176" i="5"/>
  <c r="Q152" i="5"/>
  <c r="P84" i="5"/>
  <c r="P60" i="5"/>
  <c r="AG174" i="5"/>
  <c r="AG150" i="5"/>
  <c r="AF82" i="5"/>
  <c r="AF58" i="5"/>
  <c r="G166" i="5"/>
  <c r="G190" i="5"/>
  <c r="AL97" i="5"/>
  <c r="AD97" i="5"/>
  <c r="V97" i="5"/>
  <c r="G188" i="5"/>
  <c r="G164" i="5"/>
  <c r="AL95" i="5"/>
  <c r="AE187" i="5"/>
  <c r="AE163" i="5"/>
  <c r="AD95" i="5"/>
  <c r="V95" i="5"/>
  <c r="N95" i="5"/>
  <c r="G187" i="5"/>
  <c r="G163" i="5"/>
  <c r="AL94" i="5"/>
  <c r="AE186" i="5"/>
  <c r="AE162" i="5"/>
  <c r="AD94" i="5"/>
  <c r="V94" i="5"/>
  <c r="N94" i="5"/>
  <c r="G186" i="5"/>
  <c r="G162" i="5"/>
  <c r="AL93" i="5"/>
  <c r="AE185" i="5"/>
  <c r="AE161" i="5"/>
  <c r="AD93" i="5"/>
  <c r="V93" i="5"/>
  <c r="N93" i="5"/>
  <c r="G185" i="5"/>
  <c r="G161" i="5"/>
  <c r="AL92" i="5"/>
  <c r="AE184" i="5"/>
  <c r="AE160" i="5"/>
  <c r="AD92" i="5"/>
  <c r="V92" i="5"/>
  <c r="O184" i="5"/>
  <c r="O160" i="5"/>
  <c r="N92" i="5"/>
  <c r="G184" i="5"/>
  <c r="G160" i="5"/>
  <c r="AL91" i="5"/>
  <c r="AE183" i="5"/>
  <c r="AE159" i="5"/>
  <c r="AD91" i="5"/>
  <c r="V91" i="5"/>
  <c r="O183" i="5"/>
  <c r="O159" i="5"/>
  <c r="N91" i="5"/>
  <c r="G159" i="5"/>
  <c r="G183" i="5"/>
  <c r="AL90" i="5"/>
  <c r="AE158" i="5"/>
  <c r="AE182" i="5"/>
  <c r="AD90" i="5"/>
  <c r="V90" i="5"/>
  <c r="O158" i="5"/>
  <c r="O182" i="5"/>
  <c r="N90" i="5"/>
  <c r="G158" i="5"/>
  <c r="G182" i="5"/>
  <c r="AL89" i="5"/>
  <c r="AE181" i="5"/>
  <c r="AE157" i="5"/>
  <c r="AD89" i="5"/>
  <c r="V89" i="5"/>
  <c r="O181" i="5"/>
  <c r="O157" i="5"/>
  <c r="N89" i="5"/>
  <c r="G181" i="5"/>
  <c r="G157" i="5"/>
  <c r="AM180" i="5"/>
  <c r="AM156" i="5"/>
  <c r="AL88" i="5"/>
  <c r="AE180" i="5"/>
  <c r="AE156" i="5"/>
  <c r="AD88" i="5"/>
  <c r="V88" i="5"/>
  <c r="O180" i="5"/>
  <c r="O156" i="5"/>
  <c r="N88" i="5"/>
  <c r="G180" i="5"/>
  <c r="G156" i="5"/>
  <c r="AM179" i="5"/>
  <c r="AM155" i="5"/>
  <c r="AL87" i="5"/>
  <c r="AE179" i="5"/>
  <c r="AE155" i="5"/>
  <c r="AD87" i="5"/>
  <c r="V87" i="5"/>
  <c r="O179" i="5"/>
  <c r="O155" i="5"/>
  <c r="N87" i="5"/>
  <c r="G179" i="5"/>
  <c r="G155" i="5"/>
  <c r="AM178" i="5"/>
  <c r="AM154" i="5"/>
  <c r="AL86" i="5"/>
  <c r="AE178" i="5"/>
  <c r="AE154" i="5"/>
  <c r="AD86" i="5"/>
  <c r="V86" i="5"/>
  <c r="O178" i="5"/>
  <c r="O154" i="5"/>
  <c r="N86" i="5"/>
  <c r="N62" i="5"/>
  <c r="G178" i="5"/>
  <c r="G154" i="5"/>
  <c r="AM177" i="5"/>
  <c r="AM153" i="5"/>
  <c r="AL85" i="5"/>
  <c r="AL61" i="5"/>
  <c r="AE177" i="5"/>
  <c r="AE153" i="5"/>
  <c r="AD85" i="5"/>
  <c r="AD61" i="5"/>
  <c r="V85" i="5"/>
  <c r="V61" i="5"/>
  <c r="O177" i="5"/>
  <c r="O153" i="5"/>
  <c r="N85" i="5"/>
  <c r="N61" i="5"/>
  <c r="G177" i="5"/>
  <c r="G153" i="5"/>
  <c r="AM176" i="5"/>
  <c r="AM152" i="5"/>
  <c r="AL84" i="5"/>
  <c r="AL60" i="5"/>
  <c r="AE176" i="5"/>
  <c r="AE152" i="5"/>
  <c r="AD84" i="5"/>
  <c r="AD60" i="5"/>
  <c r="W176" i="5"/>
  <c r="W152" i="5"/>
  <c r="V84" i="5"/>
  <c r="V60" i="5"/>
  <c r="O176" i="5"/>
  <c r="O152" i="5"/>
  <c r="N84" i="5"/>
  <c r="N60" i="5"/>
  <c r="G176" i="5"/>
  <c r="G152" i="5"/>
  <c r="AM151" i="5"/>
  <c r="AM175" i="5"/>
  <c r="AL83" i="5"/>
  <c r="AL59" i="5"/>
  <c r="AE175" i="5"/>
  <c r="AE151" i="5"/>
  <c r="AD83" i="5"/>
  <c r="AD59" i="5"/>
  <c r="W175" i="5"/>
  <c r="W151" i="5"/>
  <c r="V83" i="5"/>
  <c r="V59" i="5"/>
  <c r="O175" i="5"/>
  <c r="O151" i="5"/>
  <c r="N83" i="5"/>
  <c r="N59" i="5"/>
  <c r="G175" i="5"/>
  <c r="G151" i="5"/>
  <c r="AM174" i="5"/>
  <c r="AM150" i="5"/>
  <c r="AL82" i="5"/>
  <c r="AL58" i="5"/>
  <c r="AE150" i="5"/>
  <c r="AE174" i="5"/>
  <c r="AD82" i="5"/>
  <c r="AD58" i="5"/>
  <c r="W174" i="5"/>
  <c r="W150" i="5"/>
  <c r="V82" i="5"/>
  <c r="V58" i="5"/>
  <c r="O174" i="5"/>
  <c r="O150" i="5"/>
  <c r="N82" i="5"/>
  <c r="N58" i="5"/>
  <c r="G174" i="5"/>
  <c r="G150" i="5"/>
  <c r="AM173" i="5"/>
  <c r="AM149" i="5"/>
  <c r="AL81" i="5"/>
  <c r="AL57" i="5"/>
  <c r="AE173" i="5"/>
  <c r="AE149" i="5"/>
  <c r="AD81" i="5"/>
  <c r="AD57" i="5"/>
  <c r="W149" i="5"/>
  <c r="W173" i="5"/>
  <c r="V81" i="5"/>
  <c r="V57" i="5"/>
  <c r="O173" i="5"/>
  <c r="O149" i="5"/>
  <c r="N81" i="5"/>
  <c r="N57" i="5"/>
  <c r="AD75" i="5"/>
  <c r="V72" i="5"/>
  <c r="AL70" i="5"/>
  <c r="N69" i="5"/>
  <c r="AD67" i="5"/>
  <c r="V64" i="5"/>
  <c r="AL62" i="5"/>
  <c r="G173" i="5"/>
  <c r="G149" i="5"/>
  <c r="G57" i="5"/>
  <c r="M173" i="5"/>
  <c r="M149" i="5"/>
  <c r="L81" i="5"/>
  <c r="T173" i="5"/>
  <c r="T149" i="5"/>
  <c r="L173" i="5"/>
  <c r="L149" i="5"/>
  <c r="L57" i="5"/>
  <c r="S81" i="5"/>
  <c r="S173" i="5"/>
  <c r="S149" i="5"/>
  <c r="K173" i="5"/>
  <c r="K149" i="5"/>
  <c r="S57" i="5"/>
  <c r="K57" i="5"/>
  <c r="R81" i="5"/>
  <c r="R149" i="5"/>
  <c r="R173" i="5"/>
  <c r="Q81" i="5"/>
  <c r="J149" i="5"/>
  <c r="J173" i="5"/>
  <c r="I81" i="5"/>
  <c r="R57" i="5"/>
  <c r="J57" i="5"/>
  <c r="K81" i="5"/>
  <c r="Q173" i="5"/>
  <c r="Q149" i="5"/>
  <c r="P81" i="5"/>
  <c r="I173" i="5"/>
  <c r="I149" i="5"/>
  <c r="H81" i="5"/>
  <c r="Q57" i="5"/>
  <c r="I57" i="5"/>
  <c r="J81" i="5"/>
  <c r="P173" i="5"/>
  <c r="P149" i="5"/>
  <c r="O81" i="5"/>
  <c r="H149" i="5"/>
  <c r="H173" i="5"/>
  <c r="G81" i="5"/>
  <c r="P57" i="5"/>
  <c r="H57" i="5"/>
  <c r="C198" i="5" a="1"/>
  <c r="C198" i="5" s="1"/>
  <c r="C202" i="5" a="1"/>
  <c r="C202" i="5" s="1"/>
  <c r="C206" i="5" a="1"/>
  <c r="C206" i="5" s="1"/>
  <c r="C210" i="5" a="1"/>
  <c r="C210" i="5" s="1"/>
  <c r="C214" i="5" a="1"/>
  <c r="C214" i="5" s="1"/>
  <c r="B198" i="5" a="1"/>
  <c r="B198" i="5" s="1"/>
  <c r="B202" i="5" a="1"/>
  <c r="B202" i="5" s="1"/>
  <c r="B206" i="5" a="1"/>
  <c r="B206" i="5" s="1"/>
  <c r="B210" i="5" a="1"/>
  <c r="B210" i="5" s="1"/>
  <c r="B214" i="5" a="1"/>
  <c r="B214" i="5" s="1"/>
  <c r="C199" i="5" a="1"/>
  <c r="C199" i="5" s="1"/>
  <c r="C204" i="5" a="1"/>
  <c r="C204" i="5" s="1"/>
  <c r="C209" i="5" a="1"/>
  <c r="C209" i="5" s="1"/>
  <c r="C215" i="5" a="1"/>
  <c r="C215" i="5" s="1"/>
  <c r="B200" i="5" a="1"/>
  <c r="B200" i="5" s="1"/>
  <c r="B205" i="5" a="1"/>
  <c r="B205" i="5" s="1"/>
  <c r="B211" i="5" a="1"/>
  <c r="B211" i="5" s="1"/>
  <c r="C197" i="5" a="1"/>
  <c r="C197" i="5" s="1"/>
  <c r="B199" i="5" a="1"/>
  <c r="B199" i="5" s="1"/>
  <c r="C205" i="5" a="1"/>
  <c r="C205" i="5" s="1"/>
  <c r="C212" i="5" a="1"/>
  <c r="C212" i="5" s="1"/>
  <c r="B207" i="5" a="1"/>
  <c r="B207" i="5" s="1"/>
  <c r="B213" i="5" a="1"/>
  <c r="B213" i="5" s="1"/>
  <c r="C213" i="5" a="1"/>
  <c r="C213" i="5" s="1"/>
  <c r="B215" i="5" a="1"/>
  <c r="B215" i="5" s="1"/>
  <c r="C200" i="5" a="1"/>
  <c r="C200" i="5" s="1"/>
  <c r="C207" i="5" a="1"/>
  <c r="C207" i="5" s="1"/>
  <c r="B201" i="5" a="1"/>
  <c r="B201" i="5" s="1"/>
  <c r="B208" i="5" a="1"/>
  <c r="B208" i="5" s="1"/>
  <c r="C208" i="5" a="1"/>
  <c r="C208" i="5" s="1"/>
  <c r="B209" i="5" a="1"/>
  <c r="B209" i="5" s="1"/>
  <c r="B197" i="5" a="1"/>
  <c r="B197" i="5" s="1"/>
  <c r="C196" i="5" a="1"/>
  <c r="C196" i="5" s="1"/>
  <c r="B203" i="5" a="1"/>
  <c r="B203" i="5" s="1"/>
  <c r="C201" i="5" a="1"/>
  <c r="C201" i="5" s="1"/>
  <c r="B204" i="5" a="1"/>
  <c r="B204" i="5" s="1"/>
  <c r="C203" i="5" a="1"/>
  <c r="C203" i="5" s="1"/>
  <c r="B212" i="5" a="1"/>
  <c r="B212" i="5" s="1"/>
  <c r="C211" i="5" a="1"/>
  <c r="C211" i="5" s="1"/>
  <c r="Z126" i="23"/>
  <c r="AD70" i="23"/>
  <c r="AD67" i="23"/>
  <c r="N65" i="23"/>
  <c r="N60" i="23"/>
  <c r="AL59" i="23"/>
  <c r="AL57" i="23"/>
  <c r="V57" i="23"/>
  <c r="V76" i="23"/>
  <c r="V64" i="23"/>
  <c r="H59" i="23"/>
  <c r="AN58" i="23"/>
  <c r="P58" i="23"/>
  <c r="H58" i="23"/>
  <c r="X57" i="23"/>
  <c r="P57" i="23"/>
  <c r="AD58" i="23"/>
  <c r="N58" i="23"/>
  <c r="W88" i="23"/>
  <c r="V83" i="23"/>
  <c r="K60" i="23"/>
  <c r="S59" i="23"/>
  <c r="V92" i="23"/>
  <c r="Q86" i="23"/>
  <c r="AH57" i="23"/>
  <c r="AL69" i="23"/>
  <c r="Y85" i="23"/>
  <c r="AE59" i="23"/>
  <c r="G59" i="23"/>
  <c r="AM58" i="23"/>
  <c r="O58" i="23"/>
  <c r="G58" i="23"/>
  <c r="Y73" i="23"/>
  <c r="V67" i="23"/>
  <c r="G62" i="23"/>
  <c r="N97" i="23"/>
  <c r="AL83" i="23"/>
  <c r="N69" i="23"/>
  <c r="AL66" i="23"/>
  <c r="N64" i="23"/>
  <c r="V59" i="23"/>
  <c r="J96" i="23"/>
  <c r="N85" i="23"/>
  <c r="Y57" i="23"/>
  <c r="AD75" i="23"/>
  <c r="AD66" i="23"/>
  <c r="V61" i="23"/>
  <c r="AO99" i="23"/>
  <c r="AD91" i="23"/>
  <c r="AO82" i="23"/>
  <c r="AD71" i="23"/>
  <c r="AP68" i="23"/>
  <c r="Q66" i="23"/>
  <c r="AL63" i="23"/>
  <c r="N61" i="23"/>
  <c r="AO87" i="23"/>
  <c r="AG84" i="23"/>
  <c r="W57" i="23"/>
  <c r="O57" i="23"/>
  <c r="AL74" i="23"/>
  <c r="V63" i="23"/>
  <c r="AL94" i="23"/>
  <c r="AD87" i="23"/>
  <c r="W84" i="23"/>
  <c r="AL58" i="23"/>
  <c r="N57" i="23"/>
  <c r="Z74" i="23"/>
  <c r="Z142" i="23" s="1"/>
  <c r="AO67" i="23"/>
  <c r="V65" i="23"/>
  <c r="R63" i="23"/>
  <c r="AD60" i="23"/>
  <c r="G94" i="23"/>
  <c r="V84" i="23"/>
  <c r="AT139" i="23"/>
  <c r="AT130" i="23"/>
  <c r="AG68" i="23"/>
  <c r="AT133" i="23"/>
  <c r="AF64" i="23"/>
  <c r="AM62" i="23"/>
  <c r="AT129" i="23"/>
  <c r="AT128" i="23"/>
  <c r="J60" i="23"/>
  <c r="R91" i="23"/>
  <c r="O89" i="23"/>
  <c r="X73" i="23"/>
  <c r="V71" i="23"/>
  <c r="AL65" i="23"/>
  <c r="AD64" i="23"/>
  <c r="AE63" i="23"/>
  <c r="AL62" i="23"/>
  <c r="AL61" i="23"/>
  <c r="AP60" i="23"/>
  <c r="AT127" i="23"/>
  <c r="R59" i="23"/>
  <c r="G98" i="23"/>
  <c r="AD95" i="23"/>
  <c r="I91" i="23"/>
  <c r="N89" i="23"/>
  <c r="AN87" i="23"/>
  <c r="AM86" i="23"/>
  <c r="X85" i="23"/>
  <c r="I84" i="23"/>
  <c r="I82" i="23"/>
  <c r="AT137" i="23"/>
  <c r="AG64" i="23"/>
  <c r="X89" i="23"/>
  <c r="AT144" i="23"/>
  <c r="AT142" i="23"/>
  <c r="I71" i="23"/>
  <c r="N68" i="23"/>
  <c r="I67" i="23"/>
  <c r="AD63" i="23"/>
  <c r="AD62" i="23"/>
  <c r="AH61" i="23"/>
  <c r="AG60" i="23"/>
  <c r="AO59" i="23"/>
  <c r="I59" i="23"/>
  <c r="Q58" i="23"/>
  <c r="I95" i="23"/>
  <c r="AE87" i="23"/>
  <c r="AL86" i="23"/>
  <c r="O85" i="23"/>
  <c r="H87" i="23"/>
  <c r="AT140" i="23"/>
  <c r="AT138" i="23"/>
  <c r="J68" i="23"/>
  <c r="AT134" i="23"/>
  <c r="Z62" i="23"/>
  <c r="Z130" i="23" s="1"/>
  <c r="AF60" i="23"/>
  <c r="AN59" i="23"/>
  <c r="H95" i="23"/>
  <c r="AF88" i="23"/>
  <c r="Z86" i="23"/>
  <c r="AM83" i="23"/>
  <c r="O81" i="23"/>
  <c r="AT135" i="23"/>
  <c r="Q62" i="23"/>
  <c r="AT126" i="23"/>
  <c r="K92" i="23"/>
  <c r="S87" i="23"/>
  <c r="AF72" i="23"/>
  <c r="AT136" i="23"/>
  <c r="AT131" i="23"/>
  <c r="I63" i="23"/>
  <c r="P62" i="23"/>
  <c r="J92" i="23"/>
  <c r="P90" i="23"/>
  <c r="R87" i="23"/>
  <c r="P86" i="23"/>
  <c r="AT143" i="23"/>
  <c r="AT141" i="23"/>
  <c r="V72" i="23"/>
  <c r="Q70" i="23"/>
  <c r="AQ68" i="23"/>
  <c r="AN67" i="23"/>
  <c r="Z66" i="23"/>
  <c r="Z134" i="23" s="1"/>
  <c r="AT132" i="23"/>
  <c r="H63" i="23"/>
  <c r="N62" i="23"/>
  <c r="O61" i="23"/>
  <c r="V60" i="23"/>
  <c r="AD59" i="23"/>
  <c r="AT125" i="23"/>
  <c r="H99" i="23"/>
  <c r="P94" i="23"/>
  <c r="K88" i="23"/>
  <c r="I87" i="23"/>
  <c r="G86" i="23"/>
  <c r="AF84" i="23"/>
  <c r="R83" i="23"/>
  <c r="AB90" i="20"/>
  <c r="L91" i="20"/>
  <c r="AJ90" i="20"/>
  <c r="L80" i="20"/>
  <c r="T80" i="20"/>
  <c r="AB80" i="20"/>
  <c r="AR80" i="20"/>
  <c r="AJ80" i="20"/>
  <c r="AR84" i="20"/>
  <c r="AJ81" i="20"/>
  <c r="AB81" i="20"/>
  <c r="T81" i="20"/>
  <c r="L81" i="20"/>
  <c r="AD80" i="20"/>
  <c r="Q84" i="20"/>
  <c r="AI85" i="20"/>
  <c r="L87" i="20"/>
  <c r="AK87" i="20"/>
  <c r="AA91" i="20"/>
  <c r="K93" i="20"/>
  <c r="AI90" i="20"/>
  <c r="AI92" i="20"/>
  <c r="AI80" i="20"/>
  <c r="AA80" i="20"/>
  <c r="S80" i="20"/>
  <c r="K80" i="20"/>
  <c r="G81" i="20"/>
  <c r="AF83" i="20"/>
  <c r="R84" i="20"/>
  <c r="J85" i="20"/>
  <c r="AA86" i="20"/>
  <c r="M87" i="20"/>
  <c r="AC88" i="20"/>
  <c r="J92" i="20"/>
  <c r="AH88" i="20"/>
  <c r="R88" i="20"/>
  <c r="R81" i="20"/>
  <c r="J81" i="20"/>
  <c r="AH80" i="20"/>
  <c r="R80" i="20"/>
  <c r="J80" i="20"/>
  <c r="H83" i="20"/>
  <c r="K85" i="20"/>
  <c r="AQ85" i="20"/>
  <c r="AB86" i="20"/>
  <c r="AK88" i="20"/>
  <c r="AO86" i="20"/>
  <c r="AG86" i="20"/>
  <c r="Q86" i="20"/>
  <c r="I86" i="20"/>
  <c r="N80" i="20"/>
  <c r="I83" i="20"/>
  <c r="R85" i="20"/>
  <c r="AI86" i="20"/>
  <c r="H92" i="20"/>
  <c r="H93" i="20"/>
  <c r="H87" i="20"/>
  <c r="H91" i="20"/>
  <c r="H88" i="20"/>
  <c r="H89" i="20"/>
  <c r="H94" i="20" s="1"/>
  <c r="H119" i="20" s="1"/>
  <c r="I143" i="20" s="1"/>
  <c r="H90" i="20"/>
  <c r="AF92" i="20"/>
  <c r="AF93" i="20"/>
  <c r="AF90" i="20"/>
  <c r="AF91" i="20"/>
  <c r="AF87" i="20"/>
  <c r="AF88" i="20"/>
  <c r="AF89" i="20"/>
  <c r="AF94" i="20" s="1"/>
  <c r="AF120" i="20" s="1"/>
  <c r="P92" i="20"/>
  <c r="P93" i="20"/>
  <c r="P87" i="20"/>
  <c r="P88" i="20"/>
  <c r="P91" i="20"/>
  <c r="P89" i="20"/>
  <c r="P94" i="20" s="1"/>
  <c r="P113" i="20" s="1"/>
  <c r="P90" i="20"/>
  <c r="AN92" i="20"/>
  <c r="AN90" i="20"/>
  <c r="AN87" i="20"/>
  <c r="AN88" i="20"/>
  <c r="AN89" i="20"/>
  <c r="AN94" i="20" s="1"/>
  <c r="AN116" i="20" s="1"/>
  <c r="AN93" i="20"/>
  <c r="AN91" i="20"/>
  <c r="AN85" i="20"/>
  <c r="AN86" i="20"/>
  <c r="AN80" i="20"/>
  <c r="AN81" i="20"/>
  <c r="AN84" i="20"/>
  <c r="AF85" i="20"/>
  <c r="AF86" i="20"/>
  <c r="AF80" i="20"/>
  <c r="AF81" i="20"/>
  <c r="AF84" i="20"/>
  <c r="X92" i="20"/>
  <c r="X93" i="20"/>
  <c r="X90" i="20"/>
  <c r="X85" i="20"/>
  <c r="X86" i="20"/>
  <c r="X87" i="20"/>
  <c r="X88" i="20"/>
  <c r="X80" i="20"/>
  <c r="X89" i="20"/>
  <c r="X94" i="20" s="1"/>
  <c r="X112" i="20" s="1"/>
  <c r="X81" i="20"/>
  <c r="X91" i="20"/>
  <c r="X84" i="20"/>
  <c r="P85" i="20"/>
  <c r="P86" i="20"/>
  <c r="P80" i="20"/>
  <c r="P81" i="20"/>
  <c r="P84" i="20"/>
  <c r="H85" i="20"/>
  <c r="H86" i="20"/>
  <c r="H80" i="20"/>
  <c r="H81" i="20"/>
  <c r="H84" i="20"/>
  <c r="AL81" i="20"/>
  <c r="P83" i="20"/>
  <c r="AO83" i="20"/>
  <c r="S85" i="20"/>
  <c r="K86" i="20"/>
  <c r="AJ86" i="20"/>
  <c r="M88" i="20"/>
  <c r="G92" i="20"/>
  <c r="G93" i="20"/>
  <c r="G87" i="20"/>
  <c r="G88" i="20"/>
  <c r="G91" i="20"/>
  <c r="AE91" i="20"/>
  <c r="AE92" i="20"/>
  <c r="AE93" i="20"/>
  <c r="AE90" i="20"/>
  <c r="AE87" i="20"/>
  <c r="AE88" i="20"/>
  <c r="AE89" i="20"/>
  <c r="AE94" i="20" s="1"/>
  <c r="AE120" i="20" s="1"/>
  <c r="O91" i="20"/>
  <c r="O93" i="20"/>
  <c r="O90" i="20"/>
  <c r="O87" i="20"/>
  <c r="O88" i="20"/>
  <c r="O89" i="20"/>
  <c r="O94" i="20" s="1"/>
  <c r="O115" i="20" s="1"/>
  <c r="O92" i="20"/>
  <c r="AM91" i="20"/>
  <c r="AM92" i="20"/>
  <c r="AM90" i="20"/>
  <c r="AM87" i="20"/>
  <c r="AM88" i="20"/>
  <c r="AM89" i="20"/>
  <c r="AM94" i="20" s="1"/>
  <c r="AM112" i="20" s="1"/>
  <c r="AM93" i="20"/>
  <c r="AM84" i="20"/>
  <c r="AM85" i="20"/>
  <c r="AM86" i="20"/>
  <c r="AM80" i="20"/>
  <c r="AM83" i="20"/>
  <c r="AE84" i="20"/>
  <c r="AE85" i="20"/>
  <c r="AE86" i="20"/>
  <c r="AE80" i="20"/>
  <c r="AE83" i="20"/>
  <c r="W91" i="20"/>
  <c r="W84" i="20"/>
  <c r="W90" i="20"/>
  <c r="W85" i="20"/>
  <c r="W86" i="20"/>
  <c r="W93" i="20"/>
  <c r="W92" i="20"/>
  <c r="W87" i="20"/>
  <c r="W88" i="20"/>
  <c r="W80" i="20"/>
  <c r="W89" i="20"/>
  <c r="W94" i="20" s="1"/>
  <c r="W113" i="20" s="1"/>
  <c r="W83" i="20"/>
  <c r="O84" i="20"/>
  <c r="O85" i="20"/>
  <c r="O86" i="20"/>
  <c r="O80" i="20"/>
  <c r="O83" i="20"/>
  <c r="G84" i="20"/>
  <c r="G85" i="20"/>
  <c r="G86" i="20"/>
  <c r="G80" i="20"/>
  <c r="G83" i="20"/>
  <c r="V80" i="20"/>
  <c r="N81" i="20"/>
  <c r="AM81" i="20"/>
  <c r="AE82" i="20"/>
  <c r="AH84" i="20"/>
  <c r="L86" i="20"/>
  <c r="AQ86" i="20"/>
  <c r="AB87" i="20"/>
  <c r="N88" i="20"/>
  <c r="AD113" i="20"/>
  <c r="AD88" i="20"/>
  <c r="N91" i="20"/>
  <c r="AL91" i="20"/>
  <c r="AL83" i="20"/>
  <c r="AD83" i="20"/>
  <c r="N83" i="20"/>
  <c r="G90" i="20"/>
  <c r="AF82" i="20"/>
  <c r="AA85" i="20"/>
  <c r="S86" i="20"/>
  <c r="AR86" i="20"/>
  <c r="AC87" i="20"/>
  <c r="M91" i="20"/>
  <c r="AK90" i="20"/>
  <c r="M81" i="20"/>
  <c r="AS86" i="20"/>
  <c r="G89" i="20"/>
  <c r="G94" i="20" s="1"/>
  <c r="AC80" i="20"/>
  <c r="V81" i="20"/>
  <c r="AM82" i="20"/>
  <c r="J84" i="20"/>
  <c r="AP84" i="20"/>
  <c r="AH85" i="20"/>
  <c r="T86" i="20"/>
  <c r="AJ87" i="20"/>
  <c r="I93" i="20"/>
  <c r="AG93" i="20"/>
  <c r="Q93" i="20"/>
  <c r="AO93" i="20"/>
  <c r="Y93" i="20"/>
  <c r="U81" i="20"/>
  <c r="AC81" i="20"/>
  <c r="AK81" i="20"/>
  <c r="AS81" i="20"/>
  <c r="N82" i="20"/>
  <c r="AD82" i="20"/>
  <c r="AL82" i="20"/>
  <c r="I85" i="20"/>
  <c r="Q85" i="20"/>
  <c r="Y85" i="20"/>
  <c r="AG85" i="20"/>
  <c r="AO85" i="20"/>
  <c r="J86" i="20"/>
  <c r="R86" i="20"/>
  <c r="AH86" i="20"/>
  <c r="AP86" i="20"/>
  <c r="K87" i="20"/>
  <c r="S87" i="20"/>
  <c r="AA87" i="20"/>
  <c r="AI87" i="20"/>
  <c r="AQ87" i="20"/>
  <c r="L88" i="20"/>
  <c r="T88" i="20"/>
  <c r="AB88" i="20"/>
  <c r="AJ88" i="20"/>
  <c r="AR88" i="20"/>
  <c r="M89" i="20"/>
  <c r="M94" i="20" s="1"/>
  <c r="M119" i="20" s="1"/>
  <c r="U89" i="20"/>
  <c r="U94" i="20" s="1"/>
  <c r="U117" i="20" s="1"/>
  <c r="AK89" i="20"/>
  <c r="AK94" i="20" s="1"/>
  <c r="AK112" i="20" s="1"/>
  <c r="Y90" i="20"/>
  <c r="AH90" i="20"/>
  <c r="AQ90" i="20"/>
  <c r="AG92" i="20"/>
  <c r="M93" i="20"/>
  <c r="Q90" i="20"/>
  <c r="Y91" i="20"/>
  <c r="Q92" i="20"/>
  <c r="AH92" i="20"/>
  <c r="N93" i="20"/>
  <c r="AL88" i="20"/>
  <c r="I90" i="20"/>
  <c r="R90" i="20"/>
  <c r="AA90" i="20"/>
  <c r="AS90" i="20"/>
  <c r="AO91" i="20"/>
  <c r="R92" i="20"/>
  <c r="V106" i="20"/>
  <c r="V105" i="20"/>
  <c r="W129" i="20" s="1"/>
  <c r="AD90" i="20"/>
  <c r="AD92" i="20"/>
  <c r="N90" i="20"/>
  <c r="N92" i="20"/>
  <c r="AL93" i="20"/>
  <c r="AL90" i="20"/>
  <c r="AL92" i="20"/>
  <c r="V90" i="20"/>
  <c r="V92" i="20"/>
  <c r="I82" i="20"/>
  <c r="Q82" i="20"/>
  <c r="Y82" i="20"/>
  <c r="AG82" i="20"/>
  <c r="AO82" i="20"/>
  <c r="J83" i="20"/>
  <c r="R83" i="20"/>
  <c r="AH83" i="20"/>
  <c r="AP83" i="20"/>
  <c r="K84" i="20"/>
  <c r="S84" i="20"/>
  <c r="AA84" i="20"/>
  <c r="AI84" i="20"/>
  <c r="AQ84" i="20"/>
  <c r="L85" i="20"/>
  <c r="T85" i="20"/>
  <c r="AB85" i="20"/>
  <c r="AJ85" i="20"/>
  <c r="AR85" i="20"/>
  <c r="M86" i="20"/>
  <c r="U86" i="20"/>
  <c r="AC86" i="20"/>
  <c r="AK86" i="20"/>
  <c r="N87" i="20"/>
  <c r="V87" i="20"/>
  <c r="AD87" i="20"/>
  <c r="AL87" i="20"/>
  <c r="J90" i="20"/>
  <c r="S90" i="20"/>
  <c r="AP91" i="20"/>
  <c r="AO92" i="20"/>
  <c r="V93" i="20"/>
  <c r="AC93" i="20"/>
  <c r="AC91" i="20"/>
  <c r="AC92" i="20"/>
  <c r="M92" i="20"/>
  <c r="AK93" i="20"/>
  <c r="AK91" i="20"/>
  <c r="AK92" i="20"/>
  <c r="U91" i="20"/>
  <c r="U92" i="20"/>
  <c r="AS89" i="20"/>
  <c r="AS94" i="20" s="1"/>
  <c r="AS95" i="20" s="1"/>
  <c r="AS96" i="20" s="1"/>
  <c r="AS91" i="20"/>
  <c r="AS93" i="20"/>
  <c r="AS92" i="20"/>
  <c r="I81" i="20"/>
  <c r="Q81" i="20"/>
  <c r="Y81" i="20"/>
  <c r="AG81" i="20"/>
  <c r="AO81" i="20"/>
  <c r="J82" i="20"/>
  <c r="R82" i="20"/>
  <c r="AH82" i="20"/>
  <c r="AP82" i="20"/>
  <c r="K83" i="20"/>
  <c r="S83" i="20"/>
  <c r="AA83" i="20"/>
  <c r="AI83" i="20"/>
  <c r="AQ83" i="20"/>
  <c r="L84" i="20"/>
  <c r="T84" i="20"/>
  <c r="AB84" i="20"/>
  <c r="AJ84" i="20"/>
  <c r="M85" i="20"/>
  <c r="U85" i="20"/>
  <c r="AC85" i="20"/>
  <c r="AK85" i="20"/>
  <c r="AS85" i="20"/>
  <c r="N86" i="20"/>
  <c r="V86" i="20"/>
  <c r="AD86" i="20"/>
  <c r="AL86" i="20"/>
  <c r="I89" i="20"/>
  <c r="I94" i="20" s="1"/>
  <c r="I120" i="20" s="1"/>
  <c r="Q89" i="20"/>
  <c r="Q94" i="20" s="1"/>
  <c r="Q112" i="20" s="1"/>
  <c r="Y89" i="20"/>
  <c r="Y94" i="20" s="1"/>
  <c r="Y95" i="20" s="1"/>
  <c r="Y96" i="20" s="1"/>
  <c r="AG89" i="20"/>
  <c r="AG94" i="20" s="1"/>
  <c r="AG119" i="20" s="1"/>
  <c r="AO89" i="20"/>
  <c r="AO94" i="20" s="1"/>
  <c r="AO117" i="20" s="1"/>
  <c r="K90" i="20"/>
  <c r="AC90" i="20"/>
  <c r="Q91" i="20"/>
  <c r="AD91" i="20"/>
  <c r="AP92" i="20"/>
  <c r="AB93" i="20"/>
  <c r="AB91" i="20"/>
  <c r="AB92" i="20"/>
  <c r="L93" i="20"/>
  <c r="L92" i="20"/>
  <c r="AJ93" i="20"/>
  <c r="AJ91" i="20"/>
  <c r="AJ92" i="20"/>
  <c r="T93" i="20"/>
  <c r="T91" i="20"/>
  <c r="T92" i="20"/>
  <c r="AR93" i="20"/>
  <c r="AR91" i="20"/>
  <c r="I80" i="20"/>
  <c r="Q80" i="20"/>
  <c r="Y80" i="20"/>
  <c r="AG80" i="20"/>
  <c r="AO80" i="20"/>
  <c r="AH81" i="20"/>
  <c r="AP81" i="20"/>
  <c r="K82" i="20"/>
  <c r="S82" i="20"/>
  <c r="AA82" i="20"/>
  <c r="AI82" i="20"/>
  <c r="L83" i="20"/>
  <c r="T83" i="20"/>
  <c r="AB83" i="20"/>
  <c r="AJ83" i="20"/>
  <c r="AR83" i="20"/>
  <c r="M84" i="20"/>
  <c r="U84" i="20"/>
  <c r="AC84" i="20"/>
  <c r="AK84" i="20"/>
  <c r="AS84" i="20"/>
  <c r="N85" i="20"/>
  <c r="V85" i="20"/>
  <c r="AD85" i="20"/>
  <c r="AL85" i="20"/>
  <c r="I88" i="20"/>
  <c r="Q88" i="20"/>
  <c r="Y88" i="20"/>
  <c r="AG88" i="20"/>
  <c r="AO88" i="20"/>
  <c r="J89" i="20"/>
  <c r="J94" i="20" s="1"/>
  <c r="J120" i="20" s="1"/>
  <c r="R89" i="20"/>
  <c r="R94" i="20" s="1"/>
  <c r="R114" i="20" s="1"/>
  <c r="AH89" i="20"/>
  <c r="AH94" i="20" s="1"/>
  <c r="AH113" i="20" s="1"/>
  <c r="AI137" i="20" s="1"/>
  <c r="AP89" i="20"/>
  <c r="AP94" i="20" s="1"/>
  <c r="AP114" i="20" s="1"/>
  <c r="L90" i="20"/>
  <c r="U90" i="20"/>
  <c r="I91" i="20"/>
  <c r="R91" i="20"/>
  <c r="I92" i="20"/>
  <c r="Y92" i="20"/>
  <c r="AR92" i="20"/>
  <c r="AA93" i="20"/>
  <c r="AI93" i="20"/>
  <c r="AI91" i="20"/>
  <c r="S93" i="20"/>
  <c r="AQ92" i="20"/>
  <c r="AQ93" i="20"/>
  <c r="AQ91" i="20"/>
  <c r="AP80" i="20"/>
  <c r="K81" i="20"/>
  <c r="S81" i="20"/>
  <c r="AA81" i="20"/>
  <c r="AI81" i="20"/>
  <c r="AQ81" i="20"/>
  <c r="L82" i="20"/>
  <c r="T82" i="20"/>
  <c r="AB82" i="20"/>
  <c r="AJ82" i="20"/>
  <c r="AR82" i="20"/>
  <c r="M83" i="20"/>
  <c r="U83" i="20"/>
  <c r="AC83" i="20"/>
  <c r="AK83" i="20"/>
  <c r="AS83" i="20"/>
  <c r="N84" i="20"/>
  <c r="V84" i="20"/>
  <c r="AD84" i="20"/>
  <c r="AL84" i="20"/>
  <c r="I87" i="20"/>
  <c r="Q87" i="20"/>
  <c r="Y87" i="20"/>
  <c r="AG87" i="20"/>
  <c r="AO87" i="20"/>
  <c r="J88" i="20"/>
  <c r="K89" i="20"/>
  <c r="K94" i="20" s="1"/>
  <c r="S89" i="20"/>
  <c r="S94" i="20" s="1"/>
  <c r="AA89" i="20"/>
  <c r="AA94" i="20" s="1"/>
  <c r="AA120" i="20" s="1"/>
  <c r="AB144" i="20" s="1"/>
  <c r="AI89" i="20"/>
  <c r="AI94" i="20" s="1"/>
  <c r="AI119" i="20" s="1"/>
  <c r="AQ89" i="20"/>
  <c r="AQ94" i="20" s="1"/>
  <c r="M90" i="20"/>
  <c r="AO90" i="20"/>
  <c r="J91" i="20"/>
  <c r="S91" i="20"/>
  <c r="AG91" i="20"/>
  <c r="AD93" i="20"/>
  <c r="J93" i="20"/>
  <c r="AH93" i="20"/>
  <c r="R93" i="20"/>
  <c r="AP93" i="20"/>
  <c r="AQ80" i="20"/>
  <c r="AR81" i="20"/>
  <c r="AS82" i="20"/>
  <c r="V83" i="20"/>
  <c r="Y86" i="20"/>
  <c r="J87" i="20"/>
  <c r="R87" i="20"/>
  <c r="AH87" i="20"/>
  <c r="AP87" i="20"/>
  <c r="K88" i="20"/>
  <c r="S88" i="20"/>
  <c r="AA88" i="20"/>
  <c r="AI88" i="20"/>
  <c r="AQ88" i="20"/>
  <c r="L89" i="20"/>
  <c r="L94" i="20" s="1"/>
  <c r="L119" i="20" s="1"/>
  <c r="T89" i="20"/>
  <c r="T94" i="20" s="1"/>
  <c r="T120" i="20" s="1"/>
  <c r="AB89" i="20"/>
  <c r="AB94" i="20" s="1"/>
  <c r="AJ89" i="20"/>
  <c r="AJ94" i="20" s="1"/>
  <c r="AR89" i="20"/>
  <c r="AR94" i="20" s="1"/>
  <c r="AG90" i="20"/>
  <c r="AP90" i="20"/>
  <c r="K91" i="20"/>
  <c r="V91" i="20"/>
  <c r="AH91" i="20"/>
  <c r="K92" i="20"/>
  <c r="AA92" i="20"/>
  <c r="J172" i="20"/>
  <c r="D172" i="20" a="1"/>
  <c r="D172" i="20" s="1"/>
  <c r="B182" i="20" a="1"/>
  <c r="B182" i="20" s="1"/>
  <c r="C177" i="20" a="1"/>
  <c r="C177" i="20" s="1"/>
  <c r="B181" i="20" a="1"/>
  <c r="B181" i="20" s="1"/>
  <c r="C187" i="20" a="1"/>
  <c r="C187" i="20" s="1"/>
  <c r="B178" i="20" a="1"/>
  <c r="B178" i="20" s="1"/>
  <c r="C173" i="20" a="1"/>
  <c r="C173" i="20" s="1"/>
  <c r="B190" i="20" a="1"/>
  <c r="B190" i="20" s="1"/>
  <c r="C185" i="20" a="1"/>
  <c r="C185" i="20" s="1"/>
  <c r="B189" i="20" a="1"/>
  <c r="B189" i="20" s="1"/>
  <c r="B175" i="20" a="1"/>
  <c r="B175" i="20" s="1"/>
  <c r="C174" i="20" a="1"/>
  <c r="C174" i="20" s="1"/>
  <c r="C181" i="20" a="1"/>
  <c r="C181" i="20" s="1"/>
  <c r="B179" i="20" a="1"/>
  <c r="B179" i="20" s="1"/>
  <c r="B186" i="20" a="1"/>
  <c r="B186" i="20" s="1"/>
  <c r="H173" i="20"/>
  <c r="C175" i="20" a="1"/>
  <c r="C175" i="20" s="1"/>
  <c r="C182" i="20" a="1"/>
  <c r="C182" i="20" s="1"/>
  <c r="C189" i="20" a="1"/>
  <c r="C189" i="20" s="1"/>
  <c r="B187" i="20" a="1"/>
  <c r="B187" i="20" s="1"/>
  <c r="C183" i="20" a="1"/>
  <c r="C183" i="20" s="1"/>
  <c r="C190" i="20" a="1"/>
  <c r="C190" i="20" s="1"/>
  <c r="B177" i="20" a="1"/>
  <c r="B177" i="20" s="1"/>
  <c r="C179" i="20" a="1"/>
  <c r="C179" i="20" s="1"/>
  <c r="C186" i="20" a="1"/>
  <c r="C186" i="20" s="1"/>
  <c r="B173" i="20" a="1"/>
  <c r="B173" i="20" s="1"/>
  <c r="B191" i="20" a="1"/>
  <c r="B191" i="20" s="1"/>
  <c r="B185" i="20" a="1"/>
  <c r="B185" i="20" s="1"/>
  <c r="C191" i="20" a="1"/>
  <c r="C191" i="20" s="1"/>
  <c r="B183" i="20" a="1"/>
  <c r="B183" i="20" s="1"/>
  <c r="C178" i="20" a="1"/>
  <c r="C178" i="20" s="1"/>
  <c r="B188" i="20" a="1"/>
  <c r="B188" i="20" s="1"/>
  <c r="B184" i="20" a="1"/>
  <c r="B184" i="20" s="1"/>
  <c r="B180" i="20" a="1"/>
  <c r="B180" i="20" s="1"/>
  <c r="B176" i="20" a="1"/>
  <c r="B176" i="20" s="1"/>
  <c r="B172" i="20" a="1"/>
  <c r="B172" i="20" s="1"/>
  <c r="C188" i="20" a="1"/>
  <c r="C188" i="20" s="1"/>
  <c r="C184" i="20" a="1"/>
  <c r="C184" i="20" s="1"/>
  <c r="C180" i="20" a="1"/>
  <c r="C180" i="20" s="1"/>
  <c r="C176" i="20" a="1"/>
  <c r="C176" i="20" s="1"/>
  <c r="AM100" i="23"/>
  <c r="AM76" i="23"/>
  <c r="AE100" i="23"/>
  <c r="AE76" i="23"/>
  <c r="O100" i="23"/>
  <c r="O76" i="23"/>
  <c r="G100" i="23"/>
  <c r="G76" i="23"/>
  <c r="AM99" i="23"/>
  <c r="AM75" i="23"/>
  <c r="W99" i="23"/>
  <c r="W75" i="23"/>
  <c r="O99" i="23"/>
  <c r="O75" i="23"/>
  <c r="H167" i="23"/>
  <c r="H191" i="23" s="1"/>
  <c r="G99" i="23"/>
  <c r="G75" i="23"/>
  <c r="AE98" i="23"/>
  <c r="AE74" i="23"/>
  <c r="W98" i="23"/>
  <c r="W74" i="23"/>
  <c r="O98" i="23"/>
  <c r="O74" i="23"/>
  <c r="AM97" i="23"/>
  <c r="AM73" i="23"/>
  <c r="AE97" i="23"/>
  <c r="AE73" i="23"/>
  <c r="W97" i="23"/>
  <c r="W73" i="23"/>
  <c r="H165" i="23"/>
  <c r="H189" i="23" s="1"/>
  <c r="G97" i="23"/>
  <c r="G73" i="23"/>
  <c r="AM96" i="23"/>
  <c r="AM72" i="23"/>
  <c r="AE96" i="23"/>
  <c r="AE72" i="23"/>
  <c r="O96" i="23"/>
  <c r="O72" i="23"/>
  <c r="H164" i="23"/>
  <c r="H188" i="23" s="1"/>
  <c r="G96" i="23"/>
  <c r="G72" i="23"/>
  <c r="AM95" i="23"/>
  <c r="AM71" i="23"/>
  <c r="W95" i="23"/>
  <c r="W71" i="23"/>
  <c r="O95" i="23"/>
  <c r="O71" i="23"/>
  <c r="H163" i="23"/>
  <c r="H187" i="23" s="1"/>
  <c r="G95" i="23"/>
  <c r="G71" i="23"/>
  <c r="AF162" i="23"/>
  <c r="AF186" i="23" s="1"/>
  <c r="AE94" i="23"/>
  <c r="AE70" i="23"/>
  <c r="W94" i="23"/>
  <c r="W70" i="23"/>
  <c r="O94" i="23"/>
  <c r="O70" i="23"/>
  <c r="AM93" i="23"/>
  <c r="AM69" i="23"/>
  <c r="AF161" i="23"/>
  <c r="AF185" i="23" s="1"/>
  <c r="AE93" i="23"/>
  <c r="AE69" i="23"/>
  <c r="W93" i="23"/>
  <c r="W69" i="23"/>
  <c r="H161" i="23"/>
  <c r="H185" i="23" s="1"/>
  <c r="G93" i="23"/>
  <c r="G69" i="23"/>
  <c r="AM92" i="23"/>
  <c r="AM68" i="23"/>
  <c r="AF160" i="23"/>
  <c r="AF184" i="23" s="1"/>
  <c r="AE92" i="23"/>
  <c r="AE68" i="23"/>
  <c r="O92" i="23"/>
  <c r="O68" i="23"/>
  <c r="H160" i="23"/>
  <c r="H184" i="23" s="1"/>
  <c r="G92" i="23"/>
  <c r="G68" i="23"/>
  <c r="AM91" i="23"/>
  <c r="AM67" i="23"/>
  <c r="W91" i="23"/>
  <c r="W67" i="23"/>
  <c r="P159" i="23"/>
  <c r="P183" i="23" s="1"/>
  <c r="O91" i="23"/>
  <c r="O67" i="23"/>
  <c r="H159" i="23"/>
  <c r="H183" i="23" s="1"/>
  <c r="G91" i="23"/>
  <c r="G67" i="23"/>
  <c r="AF158" i="23"/>
  <c r="AF182" i="23" s="1"/>
  <c r="AE90" i="23"/>
  <c r="AE66" i="23"/>
  <c r="W90" i="23"/>
  <c r="W66" i="23"/>
  <c r="P158" i="23"/>
  <c r="P182" i="23" s="1"/>
  <c r="O90" i="23"/>
  <c r="O66" i="23"/>
  <c r="AM89" i="23"/>
  <c r="AM65" i="23"/>
  <c r="AF157" i="23"/>
  <c r="AF181" i="23" s="1"/>
  <c r="AE89" i="23"/>
  <c r="AE65" i="23"/>
  <c r="W89" i="23"/>
  <c r="W65" i="23"/>
  <c r="H157" i="23"/>
  <c r="H181" i="23" s="1"/>
  <c r="G89" i="23"/>
  <c r="G65" i="23"/>
  <c r="AM88" i="23"/>
  <c r="AM64" i="23"/>
  <c r="W76" i="23"/>
  <c r="AA74" i="23"/>
  <c r="AE71" i="23"/>
  <c r="AM70" i="23"/>
  <c r="K68" i="23"/>
  <c r="S67" i="23"/>
  <c r="AA66" i="23"/>
  <c r="AH65" i="23"/>
  <c r="J64" i="23"/>
  <c r="S63" i="23"/>
  <c r="AA62" i="23"/>
  <c r="AI61" i="23"/>
  <c r="J100" i="23"/>
  <c r="I99" i="23"/>
  <c r="P98" i="23"/>
  <c r="K96" i="23"/>
  <c r="R95" i="23"/>
  <c r="O93" i="23"/>
  <c r="Z90" i="23"/>
  <c r="AA86" i="23"/>
  <c r="AR100" i="23"/>
  <c r="AR76" i="23"/>
  <c r="AJ100" i="23"/>
  <c r="AJ76" i="23"/>
  <c r="AB100" i="23"/>
  <c r="AB76" i="23"/>
  <c r="T100" i="23"/>
  <c r="T76" i="23"/>
  <c r="L100" i="23"/>
  <c r="L76" i="23"/>
  <c r="AR99" i="23"/>
  <c r="AR75" i="23"/>
  <c r="AJ99" i="23"/>
  <c r="AJ75" i="23"/>
  <c r="AB99" i="23"/>
  <c r="AB75" i="23"/>
  <c r="T99" i="23"/>
  <c r="T75" i="23"/>
  <c r="L99" i="23"/>
  <c r="L75" i="23"/>
  <c r="AR98" i="23"/>
  <c r="AR74" i="23"/>
  <c r="AJ98" i="23"/>
  <c r="AJ74" i="23"/>
  <c r="AC166" i="23"/>
  <c r="AC190" i="23" s="1"/>
  <c r="AB98" i="23"/>
  <c r="AB74" i="23"/>
  <c r="T98" i="23"/>
  <c r="T74" i="23"/>
  <c r="L98" i="23"/>
  <c r="L74" i="23"/>
  <c r="AR97" i="23"/>
  <c r="AR73" i="23"/>
  <c r="AJ97" i="23"/>
  <c r="AJ73" i="23"/>
  <c r="AC165" i="23"/>
  <c r="AC189" i="23" s="1"/>
  <c r="AB97" i="23"/>
  <c r="AB73" i="23"/>
  <c r="T97" i="23"/>
  <c r="T73" i="23"/>
  <c r="L97" i="23"/>
  <c r="L73" i="23"/>
  <c r="AR96" i="23"/>
  <c r="AR72" i="23"/>
  <c r="AJ96" i="23"/>
  <c r="AJ72" i="23"/>
  <c r="AC164" i="23"/>
  <c r="AC188" i="23" s="1"/>
  <c r="AB96" i="23"/>
  <c r="AB72" i="23"/>
  <c r="T96" i="23"/>
  <c r="T72" i="23"/>
  <c r="L96" i="23"/>
  <c r="L72" i="23"/>
  <c r="AR95" i="23"/>
  <c r="AR71" i="23"/>
  <c r="AJ95" i="23"/>
  <c r="AJ71" i="23"/>
  <c r="AC163" i="23"/>
  <c r="AC187" i="23" s="1"/>
  <c r="AB95" i="23"/>
  <c r="AB71" i="23"/>
  <c r="T95" i="23"/>
  <c r="T71" i="23"/>
  <c r="L95" i="23"/>
  <c r="L71" i="23"/>
  <c r="AR94" i="23"/>
  <c r="AR70" i="23"/>
  <c r="AJ94" i="23"/>
  <c r="AJ70" i="23"/>
  <c r="AC162" i="23"/>
  <c r="AC186" i="23" s="1"/>
  <c r="AB94" i="23"/>
  <c r="AB70" i="23"/>
  <c r="T94" i="23"/>
  <c r="T70" i="23"/>
  <c r="M162" i="23"/>
  <c r="M186" i="23" s="1"/>
  <c r="L94" i="23"/>
  <c r="L70" i="23"/>
  <c r="AR93" i="23"/>
  <c r="AR69" i="23"/>
  <c r="AJ93" i="23"/>
  <c r="AJ69" i="23"/>
  <c r="AC161" i="23"/>
  <c r="AC185" i="23" s="1"/>
  <c r="AB93" i="23"/>
  <c r="AB69" i="23"/>
  <c r="T93" i="23"/>
  <c r="T69" i="23"/>
  <c r="M161" i="23"/>
  <c r="M185" i="23" s="1"/>
  <c r="L93" i="23"/>
  <c r="L69" i="23"/>
  <c r="AR92" i="23"/>
  <c r="AR68" i="23"/>
  <c r="AJ92" i="23"/>
  <c r="AJ68" i="23"/>
  <c r="AC160" i="23"/>
  <c r="AC184" i="23" s="1"/>
  <c r="AB92" i="23"/>
  <c r="AB68" i="23"/>
  <c r="T92" i="23"/>
  <c r="T68" i="23"/>
  <c r="M160" i="23"/>
  <c r="M184" i="23" s="1"/>
  <c r="L92" i="23"/>
  <c r="L68" i="23"/>
  <c r="AR91" i="23"/>
  <c r="AR67" i="23"/>
  <c r="AJ91" i="23"/>
  <c r="AJ67" i="23"/>
  <c r="AC159" i="23"/>
  <c r="AC183" i="23" s="1"/>
  <c r="AB91" i="23"/>
  <c r="AB67" i="23"/>
  <c r="T91" i="23"/>
  <c r="T67" i="23"/>
  <c r="M159" i="23"/>
  <c r="M183" i="23" s="1"/>
  <c r="L91" i="23"/>
  <c r="L67" i="23"/>
  <c r="AR90" i="23"/>
  <c r="AR66" i="23"/>
  <c r="AK158" i="23"/>
  <c r="AK182" i="23" s="1"/>
  <c r="AJ90" i="23"/>
  <c r="AJ66" i="23"/>
  <c r="AC158" i="23"/>
  <c r="AC182" i="23" s="1"/>
  <c r="AB90" i="23"/>
  <c r="AB66" i="23"/>
  <c r="T90" i="23"/>
  <c r="T66" i="23"/>
  <c r="M158" i="23"/>
  <c r="M182" i="23" s="1"/>
  <c r="L90" i="23"/>
  <c r="L66" i="23"/>
  <c r="AR89" i="23"/>
  <c r="AR65" i="23"/>
  <c r="AK157" i="23"/>
  <c r="AK181" i="23" s="1"/>
  <c r="AJ89" i="23"/>
  <c r="AJ65" i="23"/>
  <c r="AC157" i="23"/>
  <c r="AC181" i="23" s="1"/>
  <c r="AB89" i="23"/>
  <c r="AB65" i="23"/>
  <c r="T89" i="23"/>
  <c r="T65" i="23"/>
  <c r="M157" i="23"/>
  <c r="M181" i="23" s="1"/>
  <c r="L89" i="23"/>
  <c r="L65" i="23"/>
  <c r="AR88" i="23"/>
  <c r="AR64" i="23"/>
  <c r="AK156" i="23"/>
  <c r="AK180" i="23" s="1"/>
  <c r="AJ88" i="23"/>
  <c r="AJ64" i="23"/>
  <c r="AC156" i="23"/>
  <c r="AC180" i="23" s="1"/>
  <c r="AB88" i="23"/>
  <c r="AB64" i="23"/>
  <c r="T88" i="23"/>
  <c r="T64" i="23"/>
  <c r="M156" i="23"/>
  <c r="M180" i="23" s="1"/>
  <c r="L88" i="23"/>
  <c r="L64" i="23"/>
  <c r="AR87" i="23"/>
  <c r="AR63" i="23"/>
  <c r="AK155" i="23"/>
  <c r="AK179" i="23" s="1"/>
  <c r="AJ87" i="23"/>
  <c r="AJ63" i="23"/>
  <c r="AC155" i="23"/>
  <c r="AC179" i="23" s="1"/>
  <c r="AB87" i="23"/>
  <c r="AB63" i="23"/>
  <c r="T87" i="23"/>
  <c r="T63" i="23"/>
  <c r="M155" i="23"/>
  <c r="M179" i="23" s="1"/>
  <c r="L87" i="23"/>
  <c r="L63" i="23"/>
  <c r="AR86" i="23"/>
  <c r="AR62" i="23"/>
  <c r="AK154" i="23"/>
  <c r="AK178" i="23" s="1"/>
  <c r="AJ86" i="23"/>
  <c r="AJ62" i="23"/>
  <c r="AA70" i="23"/>
  <c r="H67" i="23"/>
  <c r="P66" i="23"/>
  <c r="AN99" i="23"/>
  <c r="AM98" i="23"/>
  <c r="H91" i="23"/>
  <c r="G90" i="23"/>
  <c r="J88" i="23"/>
  <c r="J84" i="23"/>
  <c r="AI100" i="23"/>
  <c r="AI76" i="23"/>
  <c r="AA100" i="23"/>
  <c r="AA76" i="23"/>
  <c r="S100" i="23"/>
  <c r="S76" i="23"/>
  <c r="AQ99" i="23"/>
  <c r="AQ75" i="23"/>
  <c r="AI99" i="23"/>
  <c r="AI75" i="23"/>
  <c r="AB167" i="23"/>
  <c r="AB191" i="23" s="1"/>
  <c r="AA99" i="23"/>
  <c r="AA75" i="23"/>
  <c r="K99" i="23"/>
  <c r="K75" i="23"/>
  <c r="AQ98" i="23"/>
  <c r="AQ74" i="23"/>
  <c r="AI98" i="23"/>
  <c r="AI74" i="23"/>
  <c r="S98" i="23"/>
  <c r="S74" i="23"/>
  <c r="K98" i="23"/>
  <c r="K74" i="23"/>
  <c r="AQ97" i="23"/>
  <c r="AQ73" i="23"/>
  <c r="AB165" i="23"/>
  <c r="AB189" i="23" s="1"/>
  <c r="AA97" i="23"/>
  <c r="AA73" i="23"/>
  <c r="S97" i="23"/>
  <c r="S73" i="23"/>
  <c r="K97" i="23"/>
  <c r="K73" i="23"/>
  <c r="AI96" i="23"/>
  <c r="AI72" i="23"/>
  <c r="AB164" i="23"/>
  <c r="AB188" i="23" s="1"/>
  <c r="AA96" i="23"/>
  <c r="AA72" i="23"/>
  <c r="S96" i="23"/>
  <c r="S72" i="23"/>
  <c r="AQ95" i="23"/>
  <c r="AQ71" i="23"/>
  <c r="AI95" i="23"/>
  <c r="AI71" i="23"/>
  <c r="AB163" i="23"/>
  <c r="AB187" i="23" s="1"/>
  <c r="AA95" i="23"/>
  <c r="AA71" i="23"/>
  <c r="L163" i="23"/>
  <c r="L187" i="23" s="1"/>
  <c r="K95" i="23"/>
  <c r="K71" i="23"/>
  <c r="AQ94" i="23"/>
  <c r="AQ70" i="23"/>
  <c r="AI94" i="23"/>
  <c r="AI70" i="23"/>
  <c r="S94" i="23"/>
  <c r="S70" i="23"/>
  <c r="L162" i="23"/>
  <c r="L186" i="23" s="1"/>
  <c r="K94" i="23"/>
  <c r="K70" i="23"/>
  <c r="AQ93" i="23"/>
  <c r="AQ69" i="23"/>
  <c r="AB161" i="23"/>
  <c r="AB185" i="23" s="1"/>
  <c r="AA93" i="23"/>
  <c r="AA69" i="23"/>
  <c r="S93" i="23"/>
  <c r="S69" i="23"/>
  <c r="L161" i="23"/>
  <c r="L185" i="23" s="1"/>
  <c r="K93" i="23"/>
  <c r="K69" i="23"/>
  <c r="AI92" i="23"/>
  <c r="AI68" i="23"/>
  <c r="AB160" i="23"/>
  <c r="AB184" i="23" s="1"/>
  <c r="AA92" i="23"/>
  <c r="AA68" i="23"/>
  <c r="S92" i="23"/>
  <c r="S68" i="23"/>
  <c r="AQ91" i="23"/>
  <c r="AQ67" i="23"/>
  <c r="AJ159" i="23"/>
  <c r="AI91" i="23"/>
  <c r="AI67" i="23"/>
  <c r="AB159" i="23"/>
  <c r="AB183" i="23" s="1"/>
  <c r="AA91" i="23"/>
  <c r="AA67" i="23"/>
  <c r="L159" i="23"/>
  <c r="L183" i="23" s="1"/>
  <c r="K91" i="23"/>
  <c r="K67" i="23"/>
  <c r="AQ90" i="23"/>
  <c r="AQ66" i="23"/>
  <c r="AJ158" i="23"/>
  <c r="AJ182" i="23" s="1"/>
  <c r="AI90" i="23"/>
  <c r="AI66" i="23"/>
  <c r="S90" i="23"/>
  <c r="S66" i="23"/>
  <c r="L158" i="23"/>
  <c r="L182" i="23" s="1"/>
  <c r="K90" i="23"/>
  <c r="K66" i="23"/>
  <c r="AQ89" i="23"/>
  <c r="AQ65" i="23"/>
  <c r="AB157" i="23"/>
  <c r="AB181" i="23" s="1"/>
  <c r="AA89" i="23"/>
  <c r="AA65" i="23"/>
  <c r="S89" i="23"/>
  <c r="S65" i="23"/>
  <c r="L157" i="23"/>
  <c r="L181" i="23" s="1"/>
  <c r="K89" i="23"/>
  <c r="K65" i="23"/>
  <c r="AJ156" i="23"/>
  <c r="AJ180" i="23" s="1"/>
  <c r="AI88" i="23"/>
  <c r="AI64" i="23"/>
  <c r="AB156" i="23"/>
  <c r="AB180" i="23" s="1"/>
  <c r="AA88" i="23"/>
  <c r="AA64" i="23"/>
  <c r="S88" i="23"/>
  <c r="S64" i="23"/>
  <c r="AQ87" i="23"/>
  <c r="AQ63" i="23"/>
  <c r="AJ155" i="23"/>
  <c r="AJ179" i="23" s="1"/>
  <c r="AI87" i="23"/>
  <c r="AI63" i="23"/>
  <c r="AB155" i="23"/>
  <c r="AB179" i="23" s="1"/>
  <c r="AA87" i="23"/>
  <c r="AA63" i="23"/>
  <c r="L155" i="23"/>
  <c r="L179" i="23" s="1"/>
  <c r="K87" i="23"/>
  <c r="K63" i="23"/>
  <c r="AQ86" i="23"/>
  <c r="AQ62" i="23"/>
  <c r="AJ154" i="23"/>
  <c r="AJ178" i="23" s="1"/>
  <c r="AI86" i="23"/>
  <c r="AI62" i="23"/>
  <c r="T154" i="23"/>
  <c r="T178" i="23" s="1"/>
  <c r="S86" i="23"/>
  <c r="S62" i="23"/>
  <c r="L154" i="23"/>
  <c r="L178" i="23" s="1"/>
  <c r="K86" i="23"/>
  <c r="K62" i="23"/>
  <c r="AQ85" i="23"/>
  <c r="AQ61" i="23"/>
  <c r="AB153" i="23"/>
  <c r="AB177" i="23" s="1"/>
  <c r="AA85" i="23"/>
  <c r="AA61" i="23"/>
  <c r="T153" i="23"/>
  <c r="T177" i="23" s="1"/>
  <c r="S85" i="23"/>
  <c r="S61" i="23"/>
  <c r="L153" i="23"/>
  <c r="L177" i="23" s="1"/>
  <c r="K85" i="23"/>
  <c r="K61" i="23"/>
  <c r="AJ152" i="23"/>
  <c r="AJ176" i="23" s="1"/>
  <c r="AI84" i="23"/>
  <c r="AI60" i="23"/>
  <c r="AB152" i="23"/>
  <c r="AB176" i="23" s="1"/>
  <c r="AA84" i="23"/>
  <c r="AA60" i="23"/>
  <c r="T152" i="23"/>
  <c r="T176" i="23" s="1"/>
  <c r="S84" i="23"/>
  <c r="S60" i="23"/>
  <c r="L152" i="23"/>
  <c r="L176" i="23" s="1"/>
  <c r="K84" i="23"/>
  <c r="AR151" i="23"/>
  <c r="AR175" i="23" s="1"/>
  <c r="AQ83" i="23"/>
  <c r="AQ59" i="23"/>
  <c r="AJ151" i="23"/>
  <c r="AJ175" i="23" s="1"/>
  <c r="AI83" i="23"/>
  <c r="AI59" i="23"/>
  <c r="AB151" i="23"/>
  <c r="AB175" i="23" s="1"/>
  <c r="AA83" i="23"/>
  <c r="AA59" i="23"/>
  <c r="T151" i="23"/>
  <c r="T175" i="23" s="1"/>
  <c r="S83" i="23"/>
  <c r="L151" i="23"/>
  <c r="L175" i="23" s="1"/>
  <c r="K83" i="23"/>
  <c r="K59" i="23"/>
  <c r="AR150" i="23"/>
  <c r="AR174" i="23" s="1"/>
  <c r="AQ82" i="23"/>
  <c r="AQ58" i="23"/>
  <c r="AJ150" i="23"/>
  <c r="AJ174" i="23" s="1"/>
  <c r="AI82" i="23"/>
  <c r="AI58" i="23"/>
  <c r="AB150" i="23"/>
  <c r="AB174" i="23" s="1"/>
  <c r="AA82" i="23"/>
  <c r="T150" i="23"/>
  <c r="T174" i="23" s="1"/>
  <c r="S82" i="23"/>
  <c r="S58" i="23"/>
  <c r="L150" i="23"/>
  <c r="L174" i="23" s="1"/>
  <c r="K82" i="23"/>
  <c r="K58" i="23"/>
  <c r="AR149" i="23"/>
  <c r="AR173" i="23" s="1"/>
  <c r="AQ81" i="23"/>
  <c r="AQ57" i="23"/>
  <c r="AJ149" i="23"/>
  <c r="AJ173" i="23" s="1"/>
  <c r="AI81" i="23"/>
  <c r="AB149" i="23"/>
  <c r="AB173" i="23" s="1"/>
  <c r="AA81" i="23"/>
  <c r="AA57" i="23"/>
  <c r="AQ76" i="23"/>
  <c r="G74" i="23"/>
  <c r="J72" i="23"/>
  <c r="Z70" i="23"/>
  <c r="Z138" i="23" s="1"/>
  <c r="AF68" i="23"/>
  <c r="G66" i="23"/>
  <c r="O65" i="23"/>
  <c r="AE99" i="23"/>
  <c r="AM94" i="23"/>
  <c r="AI93" i="23"/>
  <c r="AQ88" i="23"/>
  <c r="AH100" i="23"/>
  <c r="AH76" i="23"/>
  <c r="AA168" i="23"/>
  <c r="AA192" i="23" s="1"/>
  <c r="Z100" i="23"/>
  <c r="Z76" i="23"/>
  <c r="Z144" i="23" s="1"/>
  <c r="R100" i="23"/>
  <c r="R76" i="23"/>
  <c r="AP99" i="23"/>
  <c r="AP75" i="23"/>
  <c r="AH99" i="23"/>
  <c r="AH75" i="23"/>
  <c r="AA167" i="23"/>
  <c r="AA191" i="23" s="1"/>
  <c r="Z99" i="23"/>
  <c r="Z75" i="23"/>
  <c r="Z143" i="23" s="1"/>
  <c r="J99" i="23"/>
  <c r="J75" i="23"/>
  <c r="AP98" i="23"/>
  <c r="AP74" i="23"/>
  <c r="AH98" i="23"/>
  <c r="AH74" i="23"/>
  <c r="R98" i="23"/>
  <c r="R74" i="23"/>
  <c r="J98" i="23"/>
  <c r="J74" i="23"/>
  <c r="AP97" i="23"/>
  <c r="AP73" i="23"/>
  <c r="AA165" i="23"/>
  <c r="AA189" i="23" s="1"/>
  <c r="Z97" i="23"/>
  <c r="Z73" i="23"/>
  <c r="Z141" i="23" s="1"/>
  <c r="R97" i="23"/>
  <c r="R73" i="23"/>
  <c r="J97" i="23"/>
  <c r="J73" i="23"/>
  <c r="AH96" i="23"/>
  <c r="AH72" i="23"/>
  <c r="AA164" i="23"/>
  <c r="AA188" i="23" s="1"/>
  <c r="Z96" i="23"/>
  <c r="Z72" i="23"/>
  <c r="Z140" i="23" s="1"/>
  <c r="R96" i="23"/>
  <c r="R72" i="23"/>
  <c r="AP95" i="23"/>
  <c r="AP71" i="23"/>
  <c r="AH95" i="23"/>
  <c r="AH71" i="23"/>
  <c r="AA163" i="23"/>
  <c r="AA187" i="23" s="1"/>
  <c r="Z95" i="23"/>
  <c r="Z71" i="23"/>
  <c r="Z139" i="23" s="1"/>
  <c r="K163" i="23"/>
  <c r="K187" i="23" s="1"/>
  <c r="J95" i="23"/>
  <c r="J71" i="23"/>
  <c r="AP94" i="23"/>
  <c r="AP70" i="23"/>
  <c r="AH94" i="23"/>
  <c r="AH70" i="23"/>
  <c r="R94" i="23"/>
  <c r="R70" i="23"/>
  <c r="K162" i="23"/>
  <c r="K186" i="23" s="1"/>
  <c r="J94" i="23"/>
  <c r="J70" i="23"/>
  <c r="AP93" i="23"/>
  <c r="AP69" i="23"/>
  <c r="AA161" i="23"/>
  <c r="AA185" i="23" s="1"/>
  <c r="Z93" i="23"/>
  <c r="Z69" i="23"/>
  <c r="Z137" i="23" s="1"/>
  <c r="R93" i="23"/>
  <c r="R69" i="23"/>
  <c r="K161" i="23"/>
  <c r="K185" i="23" s="1"/>
  <c r="J93" i="23"/>
  <c r="J69" i="23"/>
  <c r="AI160" i="23"/>
  <c r="AI184" i="23" s="1"/>
  <c r="AH92" i="23"/>
  <c r="AH68" i="23"/>
  <c r="AA160" i="23"/>
  <c r="AA184" i="23" s="1"/>
  <c r="Z92" i="23"/>
  <c r="Z68" i="23"/>
  <c r="Z136" i="23" s="1"/>
  <c r="R92" i="23"/>
  <c r="R68" i="23"/>
  <c r="AP91" i="23"/>
  <c r="AP67" i="23"/>
  <c r="AI159" i="23"/>
  <c r="AI183" i="23" s="1"/>
  <c r="AH91" i="23"/>
  <c r="AH67" i="23"/>
  <c r="AA159" i="23"/>
  <c r="AA183" i="23" s="1"/>
  <c r="Z91" i="23"/>
  <c r="Z67" i="23"/>
  <c r="Z135" i="23" s="1"/>
  <c r="K159" i="23"/>
  <c r="K183" i="23" s="1"/>
  <c r="J91" i="23"/>
  <c r="J67" i="23"/>
  <c r="AP90" i="23"/>
  <c r="AP66" i="23"/>
  <c r="AI158" i="23"/>
  <c r="AI182" i="23" s="1"/>
  <c r="AH90" i="23"/>
  <c r="AH66" i="23"/>
  <c r="R90" i="23"/>
  <c r="R66" i="23"/>
  <c r="K158" i="23"/>
  <c r="K182" i="23" s="1"/>
  <c r="J90" i="23"/>
  <c r="J66" i="23"/>
  <c r="AP89" i="23"/>
  <c r="AP65" i="23"/>
  <c r="AA157" i="23"/>
  <c r="AA181" i="23" s="1"/>
  <c r="Z89" i="23"/>
  <c r="Z65" i="23"/>
  <c r="Z133" i="23" s="1"/>
  <c r="R89" i="23"/>
  <c r="R65" i="23"/>
  <c r="K157" i="23"/>
  <c r="K181" i="23" s="1"/>
  <c r="J89" i="23"/>
  <c r="J65" i="23"/>
  <c r="AI156" i="23"/>
  <c r="AI180" i="23" s="1"/>
  <c r="AH88" i="23"/>
  <c r="AH64" i="23"/>
  <c r="AA156" i="23"/>
  <c r="AA180" i="23" s="1"/>
  <c r="Z88" i="23"/>
  <c r="Z64" i="23"/>
  <c r="Z132" i="23" s="1"/>
  <c r="S156" i="23"/>
  <c r="S180" i="23" s="1"/>
  <c r="R88" i="23"/>
  <c r="R64" i="23"/>
  <c r="AP87" i="23"/>
  <c r="AP63" i="23"/>
  <c r="AI155" i="23"/>
  <c r="AI179" i="23" s="1"/>
  <c r="AH87" i="23"/>
  <c r="AH63" i="23"/>
  <c r="AA155" i="23"/>
  <c r="AA179" i="23" s="1"/>
  <c r="Z87" i="23"/>
  <c r="Z63" i="23"/>
  <c r="Z131" i="23" s="1"/>
  <c r="K155" i="23"/>
  <c r="K179" i="23" s="1"/>
  <c r="J87" i="23"/>
  <c r="J63" i="23"/>
  <c r="AP86" i="23"/>
  <c r="AP62" i="23"/>
  <c r="AI154" i="23"/>
  <c r="AI178" i="23" s="1"/>
  <c r="AH86" i="23"/>
  <c r="AH62" i="23"/>
  <c r="S154" i="23"/>
  <c r="S178" i="23" s="1"/>
  <c r="R86" i="23"/>
  <c r="R62" i="23"/>
  <c r="K154" i="23"/>
  <c r="K178" i="23" s="1"/>
  <c r="J86" i="23"/>
  <c r="J62" i="23"/>
  <c r="AP85" i="23"/>
  <c r="AP61" i="23"/>
  <c r="AA153" i="23"/>
  <c r="AA177" i="23" s="1"/>
  <c r="Z85" i="23"/>
  <c r="Z61" i="23"/>
  <c r="Z129" i="23" s="1"/>
  <c r="S153" i="23"/>
  <c r="S177" i="23" s="1"/>
  <c r="R85" i="23"/>
  <c r="R61" i="23"/>
  <c r="K153" i="23"/>
  <c r="K177" i="23" s="1"/>
  <c r="J85" i="23"/>
  <c r="J61" i="23"/>
  <c r="AI152" i="23"/>
  <c r="AI176" i="23" s="1"/>
  <c r="AH84" i="23"/>
  <c r="AH60" i="23"/>
  <c r="AA152" i="23"/>
  <c r="AA176" i="23" s="1"/>
  <c r="Z84" i="23"/>
  <c r="Z60" i="23"/>
  <c r="Z128" i="23" s="1"/>
  <c r="S152" i="23"/>
  <c r="S176" i="23" s="1"/>
  <c r="R84" i="23"/>
  <c r="R60" i="23"/>
  <c r="AQ151" i="23"/>
  <c r="AQ175" i="23" s="1"/>
  <c r="AP83" i="23"/>
  <c r="AP59" i="23"/>
  <c r="AI151" i="23"/>
  <c r="AI175" i="23" s="1"/>
  <c r="AH59" i="23"/>
  <c r="AH83" i="23"/>
  <c r="AA151" i="23"/>
  <c r="AA175" i="23" s="1"/>
  <c r="Z83" i="23"/>
  <c r="Z59" i="23"/>
  <c r="Z127" i="23" s="1"/>
  <c r="K151" i="23"/>
  <c r="K175" i="23" s="1"/>
  <c r="J83" i="23"/>
  <c r="J59" i="23"/>
  <c r="AQ150" i="23"/>
  <c r="AQ174" i="23" s="1"/>
  <c r="AP58" i="23"/>
  <c r="AP82" i="23"/>
  <c r="AI150" i="23"/>
  <c r="AI174" i="23" s="1"/>
  <c r="AH58" i="23"/>
  <c r="AA150" i="23"/>
  <c r="AA174" i="23" s="1"/>
  <c r="Z82" i="23"/>
  <c r="S150" i="23"/>
  <c r="S174" i="23" s="1"/>
  <c r="R82" i="23"/>
  <c r="R58" i="23"/>
  <c r="K150" i="23"/>
  <c r="K174" i="23" s="1"/>
  <c r="J58" i="23"/>
  <c r="J82" i="23"/>
  <c r="AQ149" i="23"/>
  <c r="AQ173" i="23" s="1"/>
  <c r="AP57" i="23"/>
  <c r="AP81" i="23"/>
  <c r="AI149" i="23"/>
  <c r="AI173" i="23" s="1"/>
  <c r="AH81" i="23"/>
  <c r="AA149" i="23"/>
  <c r="AA173" i="23" s="1"/>
  <c r="Z81" i="23"/>
  <c r="Z57" i="23"/>
  <c r="Z125" i="23" s="1"/>
  <c r="S149" i="23"/>
  <c r="S173" i="23" s="1"/>
  <c r="R81" i="23"/>
  <c r="R57" i="23"/>
  <c r="S57" i="23"/>
  <c r="K149" i="23"/>
  <c r="K173" i="23" s="1"/>
  <c r="J81" i="23"/>
  <c r="J57" i="23"/>
  <c r="K57" i="23"/>
  <c r="AP76" i="23"/>
  <c r="AQ72" i="23"/>
  <c r="W68" i="23"/>
  <c r="AE67" i="23"/>
  <c r="AM66" i="23"/>
  <c r="W100" i="23"/>
  <c r="AA98" i="23"/>
  <c r="AE95" i="23"/>
  <c r="AH93" i="23"/>
  <c r="AG92" i="23"/>
  <c r="AM90" i="23"/>
  <c r="AI89" i="23"/>
  <c r="AP88" i="23"/>
  <c r="AQ84" i="23"/>
  <c r="AO100" i="23"/>
  <c r="AO76" i="23"/>
  <c r="Y100" i="23"/>
  <c r="Y76" i="23"/>
  <c r="Q100" i="23"/>
  <c r="Q76" i="23"/>
  <c r="I100" i="23"/>
  <c r="I76" i="23"/>
  <c r="AG99" i="23"/>
  <c r="AG75" i="23"/>
  <c r="Y99" i="23"/>
  <c r="Y75" i="23"/>
  <c r="Q99" i="23"/>
  <c r="Q75" i="23"/>
  <c r="AO98" i="23"/>
  <c r="AO74" i="23"/>
  <c r="AG98" i="23"/>
  <c r="AG74" i="23"/>
  <c r="Y98" i="23"/>
  <c r="Y74" i="23"/>
  <c r="I98" i="23"/>
  <c r="I74" i="23"/>
  <c r="AO97" i="23"/>
  <c r="AO73" i="23"/>
  <c r="AG97" i="23"/>
  <c r="AG73" i="23"/>
  <c r="Q97" i="23"/>
  <c r="Q73" i="23"/>
  <c r="J165" i="23"/>
  <c r="J189" i="23" s="1"/>
  <c r="I97" i="23"/>
  <c r="I73" i="23"/>
  <c r="AO96" i="23"/>
  <c r="AO72" i="23"/>
  <c r="Y96" i="23"/>
  <c r="Y72" i="23"/>
  <c r="Q96" i="23"/>
  <c r="Q72" i="23"/>
  <c r="J164" i="23"/>
  <c r="J188" i="23" s="1"/>
  <c r="I96" i="23"/>
  <c r="I72" i="23"/>
  <c r="AG95" i="23"/>
  <c r="AG71" i="23"/>
  <c r="Y95" i="23"/>
  <c r="Y71" i="23"/>
  <c r="Q95" i="23"/>
  <c r="Q71" i="23"/>
  <c r="AO94" i="23"/>
  <c r="AO70" i="23"/>
  <c r="AG94" i="23"/>
  <c r="AG70" i="23"/>
  <c r="Y94" i="23"/>
  <c r="Y70" i="23"/>
  <c r="J162" i="23"/>
  <c r="J186" i="23" s="1"/>
  <c r="I94" i="23"/>
  <c r="I70" i="23"/>
  <c r="AO93" i="23"/>
  <c r="AO69" i="23"/>
  <c r="AH161" i="23"/>
  <c r="AH185" i="23" s="1"/>
  <c r="AG93" i="23"/>
  <c r="AG69" i="23"/>
  <c r="Q93" i="23"/>
  <c r="Q69" i="23"/>
  <c r="J161" i="23"/>
  <c r="J185" i="23" s="1"/>
  <c r="I93" i="23"/>
  <c r="I69" i="23"/>
  <c r="AO92" i="23"/>
  <c r="AO68" i="23"/>
  <c r="Y92" i="23"/>
  <c r="Y68" i="23"/>
  <c r="Q92" i="23"/>
  <c r="Q68" i="23"/>
  <c r="J160" i="23"/>
  <c r="J184" i="23" s="1"/>
  <c r="I92" i="23"/>
  <c r="I68" i="23"/>
  <c r="AH159" i="23"/>
  <c r="AH183" i="23" s="1"/>
  <c r="AG91" i="23"/>
  <c r="AG67" i="23"/>
  <c r="Y91" i="23"/>
  <c r="Y67" i="23"/>
  <c r="Q91" i="23"/>
  <c r="Q67" i="23"/>
  <c r="AO90" i="23"/>
  <c r="AO66" i="23"/>
  <c r="AH158" i="23"/>
  <c r="AH182" i="23" s="1"/>
  <c r="AG90" i="23"/>
  <c r="AG66" i="23"/>
  <c r="Y90" i="23"/>
  <c r="Y66" i="23"/>
  <c r="J158" i="23"/>
  <c r="J182" i="23" s="1"/>
  <c r="I90" i="23"/>
  <c r="I66" i="23"/>
  <c r="AO89" i="23"/>
  <c r="AO65" i="23"/>
  <c r="AH157" i="23"/>
  <c r="AH181" i="23" s="1"/>
  <c r="AG89" i="23"/>
  <c r="AG65" i="23"/>
  <c r="R157" i="23"/>
  <c r="R181" i="23" s="1"/>
  <c r="Q89" i="23"/>
  <c r="Q65" i="23"/>
  <c r="J157" i="23"/>
  <c r="J181" i="23" s="1"/>
  <c r="I89" i="23"/>
  <c r="I65" i="23"/>
  <c r="AO88" i="23"/>
  <c r="AO64" i="23"/>
  <c r="AG76" i="23"/>
  <c r="AM74" i="23"/>
  <c r="AI73" i="23"/>
  <c r="AP72" i="23"/>
  <c r="AO71" i="23"/>
  <c r="H71" i="23"/>
  <c r="O69" i="23"/>
  <c r="S99" i="23"/>
  <c r="Z98" i="23"/>
  <c r="W96" i="23"/>
  <c r="AA94" i="23"/>
  <c r="Y93" i="23"/>
  <c r="AF92" i="23"/>
  <c r="AE91" i="23"/>
  <c r="AH89" i="23"/>
  <c r="AG88" i="23"/>
  <c r="AI85" i="23"/>
  <c r="AP84" i="23"/>
  <c r="AN100" i="23"/>
  <c r="AN76" i="23"/>
  <c r="X100" i="23"/>
  <c r="X76" i="23"/>
  <c r="P100" i="23"/>
  <c r="P76" i="23"/>
  <c r="H100" i="23"/>
  <c r="H76" i="23"/>
  <c r="AF99" i="23"/>
  <c r="AF75" i="23"/>
  <c r="X99" i="23"/>
  <c r="X75" i="23"/>
  <c r="P99" i="23"/>
  <c r="P75" i="23"/>
  <c r="AN98" i="23"/>
  <c r="AN74" i="23"/>
  <c r="AF98" i="23"/>
  <c r="AF74" i="23"/>
  <c r="X98" i="23"/>
  <c r="X74" i="23"/>
  <c r="I166" i="23"/>
  <c r="I190" i="23" s="1"/>
  <c r="H98" i="23"/>
  <c r="H74" i="23"/>
  <c r="AN97" i="23"/>
  <c r="AN73" i="23"/>
  <c r="AF97" i="23"/>
  <c r="AF73" i="23"/>
  <c r="P97" i="23"/>
  <c r="P73" i="23"/>
  <c r="I165" i="23"/>
  <c r="I189" i="23" s="1"/>
  <c r="H97" i="23"/>
  <c r="H73" i="23"/>
  <c r="AN96" i="23"/>
  <c r="AN72" i="23"/>
  <c r="X96" i="23"/>
  <c r="X72" i="23"/>
  <c r="P96" i="23"/>
  <c r="P72" i="23"/>
  <c r="I164" i="23"/>
  <c r="I188" i="23" s="1"/>
  <c r="H96" i="23"/>
  <c r="H72" i="23"/>
  <c r="AF95" i="23"/>
  <c r="AF71" i="23"/>
  <c r="X95" i="23"/>
  <c r="X71" i="23"/>
  <c r="P95" i="23"/>
  <c r="P71" i="23"/>
  <c r="AN94" i="23"/>
  <c r="AN70" i="23"/>
  <c r="AG162" i="23"/>
  <c r="AG186" i="23" s="1"/>
  <c r="AF94" i="23"/>
  <c r="AF70" i="23"/>
  <c r="X94" i="23"/>
  <c r="X70" i="23"/>
  <c r="I162" i="23"/>
  <c r="I186" i="23" s="1"/>
  <c r="H94" i="23"/>
  <c r="H70" i="23"/>
  <c r="AN93" i="23"/>
  <c r="AN69" i="23"/>
  <c r="AG161" i="23"/>
  <c r="AG185" i="23" s="1"/>
  <c r="AF93" i="23"/>
  <c r="AF69" i="23"/>
  <c r="P93" i="23"/>
  <c r="P69" i="23"/>
  <c r="I161" i="23"/>
  <c r="I185" i="23" s="1"/>
  <c r="H93" i="23"/>
  <c r="H69" i="23"/>
  <c r="AN92" i="23"/>
  <c r="AN68" i="23"/>
  <c r="X92" i="23"/>
  <c r="X68" i="23"/>
  <c r="P92" i="23"/>
  <c r="P68" i="23"/>
  <c r="I160" i="23"/>
  <c r="I184" i="23" s="1"/>
  <c r="H92" i="23"/>
  <c r="H68" i="23"/>
  <c r="AG159" i="23"/>
  <c r="AG183" i="23" s="1"/>
  <c r="AF91" i="23"/>
  <c r="AF67" i="23"/>
  <c r="X91" i="23"/>
  <c r="X67" i="23"/>
  <c r="P91" i="23"/>
  <c r="P67" i="23"/>
  <c r="AN90" i="23"/>
  <c r="AN66" i="23"/>
  <c r="AG158" i="23"/>
  <c r="AG182" i="23" s="1"/>
  <c r="AF90" i="23"/>
  <c r="AF66" i="23"/>
  <c r="X90" i="23"/>
  <c r="X66" i="23"/>
  <c r="I158" i="23"/>
  <c r="I182" i="23" s="1"/>
  <c r="H90" i="23"/>
  <c r="H66" i="23"/>
  <c r="AN89" i="23"/>
  <c r="AN65" i="23"/>
  <c r="AG157" i="23"/>
  <c r="AG181" i="23" s="1"/>
  <c r="AF89" i="23"/>
  <c r="AF65" i="23"/>
  <c r="Q157" i="23"/>
  <c r="Q181" i="23" s="1"/>
  <c r="P89" i="23"/>
  <c r="P65" i="23"/>
  <c r="I157" i="23"/>
  <c r="I181" i="23" s="1"/>
  <c r="H89" i="23"/>
  <c r="H65" i="23"/>
  <c r="AN88" i="23"/>
  <c r="AN64" i="23"/>
  <c r="AF76" i="23"/>
  <c r="AE75" i="23"/>
  <c r="AH73" i="23"/>
  <c r="AG72" i="23"/>
  <c r="AN71" i="23"/>
  <c r="G70" i="23"/>
  <c r="AI65" i="23"/>
  <c r="AQ64" i="23"/>
  <c r="K64" i="23"/>
  <c r="K100" i="23"/>
  <c r="R99" i="23"/>
  <c r="Q98" i="23"/>
  <c r="O97" i="23"/>
  <c r="S95" i="23"/>
  <c r="Z94" i="23"/>
  <c r="X93" i="23"/>
  <c r="W92" i="23"/>
  <c r="AA90" i="23"/>
  <c r="Y89" i="23"/>
  <c r="AH85" i="23"/>
  <c r="AC154" i="23"/>
  <c r="AC178" i="23" s="1"/>
  <c r="AB86" i="23"/>
  <c r="AB62" i="23"/>
  <c r="U154" i="23"/>
  <c r="U178" i="23" s="1"/>
  <c r="T86" i="23"/>
  <c r="T62" i="23"/>
  <c r="M154" i="23"/>
  <c r="M178" i="23" s="1"/>
  <c r="L86" i="23"/>
  <c r="L62" i="23"/>
  <c r="AR85" i="23"/>
  <c r="AR61" i="23"/>
  <c r="AK153" i="23"/>
  <c r="AK177" i="23" s="1"/>
  <c r="AJ85" i="23"/>
  <c r="AJ61" i="23"/>
  <c r="AC153" i="23"/>
  <c r="AC177" i="23" s="1"/>
  <c r="AB85" i="23"/>
  <c r="AB61" i="23"/>
  <c r="U153" i="23"/>
  <c r="U177" i="23" s="1"/>
  <c r="T85" i="23"/>
  <c r="T61" i="23"/>
  <c r="M153" i="23"/>
  <c r="M177" i="23" s="1"/>
  <c r="L85" i="23"/>
  <c r="L61" i="23"/>
  <c r="AR84" i="23"/>
  <c r="AR60" i="23"/>
  <c r="AK152" i="23"/>
  <c r="AK176" i="23" s="1"/>
  <c r="AJ84" i="23"/>
  <c r="AJ60" i="23"/>
  <c r="AC152" i="23"/>
  <c r="AC176" i="23" s="1"/>
  <c r="AB84" i="23"/>
  <c r="AB60" i="23"/>
  <c r="U152" i="23"/>
  <c r="U176" i="23" s="1"/>
  <c r="T84" i="23"/>
  <c r="T60" i="23"/>
  <c r="M152" i="23"/>
  <c r="M176" i="23" s="1"/>
  <c r="L84" i="23"/>
  <c r="L60" i="23"/>
  <c r="AR83" i="23"/>
  <c r="AR59" i="23"/>
  <c r="AK151" i="23"/>
  <c r="AK175" i="23" s="1"/>
  <c r="AJ83" i="23"/>
  <c r="AJ59" i="23"/>
  <c r="AC151" i="23"/>
  <c r="AC175" i="23" s="1"/>
  <c r="AB83" i="23"/>
  <c r="AB59" i="23"/>
  <c r="U151" i="23"/>
  <c r="U175" i="23" s="1"/>
  <c r="T83" i="23"/>
  <c r="T59" i="23"/>
  <c r="M151" i="23"/>
  <c r="M175" i="23" s="1"/>
  <c r="L83" i="23"/>
  <c r="L59" i="23"/>
  <c r="AS150" i="23"/>
  <c r="AS174" i="23" s="1"/>
  <c r="AR82" i="23"/>
  <c r="AR58" i="23"/>
  <c r="AK150" i="23"/>
  <c r="AK174" i="23" s="1"/>
  <c r="AJ82" i="23"/>
  <c r="AJ58" i="23"/>
  <c r="AC150" i="23"/>
  <c r="AC174" i="23" s="1"/>
  <c r="AB82" i="23"/>
  <c r="AB58" i="23"/>
  <c r="U150" i="23"/>
  <c r="U174" i="23" s="1"/>
  <c r="T82" i="23"/>
  <c r="T58" i="23"/>
  <c r="M150" i="23"/>
  <c r="M174" i="23" s="1"/>
  <c r="L82" i="23"/>
  <c r="L58" i="23"/>
  <c r="AS149" i="23"/>
  <c r="AS173" i="23" s="1"/>
  <c r="AR81" i="23"/>
  <c r="AR57" i="23"/>
  <c r="AK149" i="23"/>
  <c r="AK173" i="23" s="1"/>
  <c r="AJ81" i="23"/>
  <c r="AJ57" i="23"/>
  <c r="AC149" i="23"/>
  <c r="AC173" i="23" s="1"/>
  <c r="AB57" i="23"/>
  <c r="AB81" i="23"/>
  <c r="U149" i="23"/>
  <c r="U173" i="23" s="1"/>
  <c r="T57" i="23"/>
  <c r="T81" i="23"/>
  <c r="M149" i="23"/>
  <c r="M173" i="23" s="1"/>
  <c r="L57" i="23"/>
  <c r="L81" i="23"/>
  <c r="N76" i="23"/>
  <c r="V75" i="23"/>
  <c r="AD74" i="23"/>
  <c r="AL73" i="23"/>
  <c r="N72" i="23"/>
  <c r="X64" i="23"/>
  <c r="AF63" i="23"/>
  <c r="AN62" i="23"/>
  <c r="H62" i="23"/>
  <c r="P61" i="23"/>
  <c r="X60" i="23"/>
  <c r="AF59" i="23"/>
  <c r="AD94" i="23"/>
  <c r="N92" i="23"/>
  <c r="AD90" i="23"/>
  <c r="N88" i="23"/>
  <c r="AF87" i="23"/>
  <c r="AN86" i="23"/>
  <c r="AD86" i="23"/>
  <c r="H86" i="23"/>
  <c r="AL85" i="23"/>
  <c r="P85" i="23"/>
  <c r="N84" i="23"/>
  <c r="AN83" i="23"/>
  <c r="W81" i="23"/>
  <c r="AP149" i="23"/>
  <c r="AP173" i="23" s="1"/>
  <c r="AH149" i="23"/>
  <c r="AH173" i="23" s="1"/>
  <c r="B196" i="23" a="1"/>
  <c r="B196" i="23" s="1"/>
  <c r="Z149" i="23"/>
  <c r="R149" i="23"/>
  <c r="R173" i="23" s="1"/>
  <c r="Q81" i="23"/>
  <c r="J149" i="23"/>
  <c r="J173" i="23" s="1"/>
  <c r="I81" i="23"/>
  <c r="AE64" i="23"/>
  <c r="I64" i="23"/>
  <c r="AM63" i="23"/>
  <c r="Q63" i="23"/>
  <c r="G63" i="23"/>
  <c r="Y62" i="23"/>
  <c r="O62" i="23"/>
  <c r="AG61" i="23"/>
  <c r="W61" i="23"/>
  <c r="AO60" i="23"/>
  <c r="AE60" i="23"/>
  <c r="I60" i="23"/>
  <c r="AM59" i="23"/>
  <c r="Q59" i="23"/>
  <c r="Y58" i="23"/>
  <c r="AG57" i="23"/>
  <c r="AE88" i="23"/>
  <c r="I88" i="23"/>
  <c r="AM87" i="23"/>
  <c r="Q87" i="23"/>
  <c r="G87" i="23"/>
  <c r="Y86" i="23"/>
  <c r="O86" i="23"/>
  <c r="AG85" i="23"/>
  <c r="AO84" i="23"/>
  <c r="AE84" i="23"/>
  <c r="H84" i="23"/>
  <c r="Q83" i="23"/>
  <c r="AG82" i="23"/>
  <c r="X83" i="23"/>
  <c r="Q151" i="23"/>
  <c r="Q175" i="23" s="1"/>
  <c r="P83" i="23"/>
  <c r="I151" i="23"/>
  <c r="I175" i="23" s="1"/>
  <c r="H83" i="23"/>
  <c r="AO150" i="23"/>
  <c r="AO174" i="23" s="1"/>
  <c r="AN82" i="23"/>
  <c r="AG150" i="23"/>
  <c r="AG174" i="23" s="1"/>
  <c r="AF82" i="23"/>
  <c r="Y150" i="23"/>
  <c r="Y174" i="23" s="1"/>
  <c r="X82" i="23"/>
  <c r="Q150" i="23"/>
  <c r="Q174" i="23" s="1"/>
  <c r="P82" i="23"/>
  <c r="I150" i="23"/>
  <c r="I174" i="23" s="1"/>
  <c r="H82" i="23"/>
  <c r="AO149" i="23"/>
  <c r="AO173" i="23" s="1"/>
  <c r="AN81" i="23"/>
  <c r="AG149" i="23"/>
  <c r="AG173" i="23" s="1"/>
  <c r="AF81" i="23"/>
  <c r="Y149" i="23"/>
  <c r="Y173" i="23" s="1"/>
  <c r="X81" i="23"/>
  <c r="Q149" i="23"/>
  <c r="Q173" i="23" s="1"/>
  <c r="P81" i="23"/>
  <c r="I149" i="23"/>
  <c r="I173" i="23" s="1"/>
  <c r="H81" i="23"/>
  <c r="AD76" i="23"/>
  <c r="AL75" i="23"/>
  <c r="N74" i="23"/>
  <c r="V73" i="23"/>
  <c r="AD72" i="23"/>
  <c r="AL71" i="23"/>
  <c r="N70" i="23"/>
  <c r="V69" i="23"/>
  <c r="AD68" i="23"/>
  <c r="AL67" i="23"/>
  <c r="N66" i="23"/>
  <c r="H64" i="23"/>
  <c r="P63" i="23"/>
  <c r="X62" i="23"/>
  <c r="AF61" i="23"/>
  <c r="AN60" i="23"/>
  <c r="H60" i="23"/>
  <c r="P59" i="23"/>
  <c r="X58" i="23"/>
  <c r="AF57" i="23"/>
  <c r="AD96" i="23"/>
  <c r="AD92" i="23"/>
  <c r="N90" i="23"/>
  <c r="AD88" i="23"/>
  <c r="H88" i="23"/>
  <c r="AL87" i="23"/>
  <c r="P87" i="23"/>
  <c r="X86" i="23"/>
  <c r="N86" i="23"/>
  <c r="AF85" i="23"/>
  <c r="AN84" i="23"/>
  <c r="AD84" i="23"/>
  <c r="G84" i="23"/>
  <c r="AG83" i="23"/>
  <c r="N83" i="23"/>
  <c r="AO81" i="23"/>
  <c r="AF151" i="23"/>
  <c r="AF175" i="23" s="1"/>
  <c r="AE83" i="23"/>
  <c r="X151" i="23"/>
  <c r="W83" i="23"/>
  <c r="P151" i="23"/>
  <c r="P175" i="23" s="1"/>
  <c r="O83" i="23"/>
  <c r="H151" i="23"/>
  <c r="H175" i="23" s="1"/>
  <c r="G83" i="23"/>
  <c r="AN150" i="23"/>
  <c r="AN174" i="23" s="1"/>
  <c r="AM82" i="23"/>
  <c r="AF150" i="23"/>
  <c r="AF174" i="23" s="1"/>
  <c r="AE82" i="23"/>
  <c r="X150" i="23"/>
  <c r="X174" i="23" s="1"/>
  <c r="W82" i="23"/>
  <c r="P150" i="23"/>
  <c r="P174" i="23" s="1"/>
  <c r="O82" i="23"/>
  <c r="H150" i="23"/>
  <c r="H174" i="23" s="1"/>
  <c r="G82" i="23"/>
  <c r="AN149" i="23"/>
  <c r="AN173" i="23" s="1"/>
  <c r="AM81" i="23"/>
  <c r="AF149" i="23"/>
  <c r="AF173" i="23" s="1"/>
  <c r="AE81" i="23"/>
  <c r="X149" i="23"/>
  <c r="X173" i="23" s="1"/>
  <c r="P149" i="23"/>
  <c r="P173" i="23" s="1"/>
  <c r="H149" i="23"/>
  <c r="H173" i="23" s="1"/>
  <c r="G81" i="23"/>
  <c r="Q64" i="23"/>
  <c r="G64" i="23"/>
  <c r="Y63" i="23"/>
  <c r="O63" i="23"/>
  <c r="AG62" i="23"/>
  <c r="W62" i="23"/>
  <c r="AO61" i="23"/>
  <c r="AE61" i="23"/>
  <c r="I61" i="23"/>
  <c r="AM60" i="23"/>
  <c r="Q60" i="23"/>
  <c r="G60" i="23"/>
  <c r="Y59" i="23"/>
  <c r="O59" i="23"/>
  <c r="AG58" i="23"/>
  <c r="W58" i="23"/>
  <c r="AO57" i="23"/>
  <c r="AE57" i="23"/>
  <c r="I57" i="23"/>
  <c r="Q88" i="23"/>
  <c r="G88" i="23"/>
  <c r="Y87" i="23"/>
  <c r="O87" i="23"/>
  <c r="AG86" i="23"/>
  <c r="W86" i="23"/>
  <c r="AO85" i="23"/>
  <c r="AE85" i="23"/>
  <c r="I85" i="23"/>
  <c r="AM84" i="23"/>
  <c r="Q84" i="23"/>
  <c r="AF83" i="23"/>
  <c r="Y82" i="23"/>
  <c r="AM150" i="23"/>
  <c r="AM174" i="23" s="1"/>
  <c r="AL82" i="23"/>
  <c r="AE150" i="23"/>
  <c r="AE174" i="23" s="1"/>
  <c r="AD82" i="23"/>
  <c r="W150" i="23"/>
  <c r="W174" i="23" s="1"/>
  <c r="V82" i="23"/>
  <c r="O150" i="23"/>
  <c r="O174" i="23" s="1"/>
  <c r="N82" i="23"/>
  <c r="AM149" i="23"/>
  <c r="AM173" i="23" s="1"/>
  <c r="AL81" i="23"/>
  <c r="AE149" i="23"/>
  <c r="AE173" i="23" s="1"/>
  <c r="AD81" i="23"/>
  <c r="W149" i="23"/>
  <c r="W173" i="23" s="1"/>
  <c r="V81" i="23"/>
  <c r="O149" i="23"/>
  <c r="O173" i="23" s="1"/>
  <c r="AL76" i="23"/>
  <c r="N75" i="23"/>
  <c r="V74" i="23"/>
  <c r="AD73" i="23"/>
  <c r="AL72" i="23"/>
  <c r="N71" i="23"/>
  <c r="V70" i="23"/>
  <c r="AD69" i="23"/>
  <c r="AL68" i="23"/>
  <c r="N67" i="23"/>
  <c r="V66" i="23"/>
  <c r="AD65" i="23"/>
  <c r="AL64" i="23"/>
  <c r="P64" i="23"/>
  <c r="X63" i="23"/>
  <c r="N63" i="23"/>
  <c r="AF62" i="23"/>
  <c r="V62" i="23"/>
  <c r="AN61" i="23"/>
  <c r="AD61" i="23"/>
  <c r="H61" i="23"/>
  <c r="AL60" i="23"/>
  <c r="P60" i="23"/>
  <c r="X59" i="23"/>
  <c r="N59" i="23"/>
  <c r="AF58" i="23"/>
  <c r="V58" i="23"/>
  <c r="AN57" i="23"/>
  <c r="AD57" i="23"/>
  <c r="H57" i="23"/>
  <c r="AL100" i="23"/>
  <c r="N99" i="23"/>
  <c r="V98" i="23"/>
  <c r="AD97" i="23"/>
  <c r="AL96" i="23"/>
  <c r="N95" i="23"/>
  <c r="V94" i="23"/>
  <c r="AD93" i="23"/>
  <c r="AL92" i="23"/>
  <c r="N91" i="23"/>
  <c r="V90" i="23"/>
  <c r="AD89" i="23"/>
  <c r="AL88" i="23"/>
  <c r="P88" i="23"/>
  <c r="X87" i="23"/>
  <c r="N87" i="23"/>
  <c r="AF86" i="23"/>
  <c r="V86" i="23"/>
  <c r="AN85" i="23"/>
  <c r="AD85" i="23"/>
  <c r="H85" i="23"/>
  <c r="AL84" i="23"/>
  <c r="P84" i="23"/>
  <c r="AD83" i="23"/>
  <c r="I83" i="23"/>
  <c r="AG81" i="23"/>
  <c r="AS100" i="23"/>
  <c r="AK100" i="23"/>
  <c r="AK76" i="23"/>
  <c r="AC100" i="23"/>
  <c r="AC76" i="23"/>
  <c r="U100" i="23"/>
  <c r="U76" i="23"/>
  <c r="M100" i="23"/>
  <c r="M76" i="23"/>
  <c r="AS99" i="23"/>
  <c r="AS75" i="23"/>
  <c r="AK99" i="23"/>
  <c r="AK75" i="23"/>
  <c r="AC99" i="23"/>
  <c r="AC75" i="23"/>
  <c r="U99" i="23"/>
  <c r="U75" i="23"/>
  <c r="M99" i="23"/>
  <c r="M75" i="23"/>
  <c r="AS98" i="23"/>
  <c r="AS74" i="23"/>
  <c r="AK98" i="23"/>
  <c r="AK74" i="23"/>
  <c r="AC98" i="23"/>
  <c r="AC74" i="23"/>
  <c r="U98" i="23"/>
  <c r="U74" i="23"/>
  <c r="M98" i="23"/>
  <c r="M74" i="23"/>
  <c r="AS97" i="23"/>
  <c r="AS73" i="23"/>
  <c r="AK97" i="23"/>
  <c r="AK73" i="23"/>
  <c r="AD165" i="23"/>
  <c r="AD189" i="23" s="1"/>
  <c r="AC97" i="23"/>
  <c r="AC73" i="23"/>
  <c r="U97" i="23"/>
  <c r="U73" i="23"/>
  <c r="M97" i="23"/>
  <c r="M73" i="23"/>
  <c r="AS96" i="23"/>
  <c r="AS72" i="23"/>
  <c r="AK96" i="23"/>
  <c r="AK72" i="23"/>
  <c r="AD164" i="23"/>
  <c r="AD188" i="23" s="1"/>
  <c r="AC96" i="23"/>
  <c r="AC72" i="23"/>
  <c r="U96" i="23"/>
  <c r="U72" i="23"/>
  <c r="M96" i="23"/>
  <c r="M72" i="23"/>
  <c r="AS95" i="23"/>
  <c r="AS71" i="23"/>
  <c r="AK95" i="23"/>
  <c r="AK71" i="23"/>
  <c r="AD163" i="23"/>
  <c r="AD187" i="23" s="1"/>
  <c r="AC95" i="23"/>
  <c r="AC71" i="23"/>
  <c r="U95" i="23"/>
  <c r="U71" i="23"/>
  <c r="M95" i="23"/>
  <c r="M71" i="23"/>
  <c r="AS94" i="23"/>
  <c r="AS70" i="23"/>
  <c r="AK94" i="23"/>
  <c r="AK70" i="23"/>
  <c r="AD162" i="23"/>
  <c r="AD186" i="23" s="1"/>
  <c r="AC94" i="23"/>
  <c r="AC70" i="23"/>
  <c r="U94" i="23"/>
  <c r="U70" i="23"/>
  <c r="M94" i="23"/>
  <c r="M70" i="23"/>
  <c r="AS93" i="23"/>
  <c r="AS69" i="23"/>
  <c r="AK93" i="23"/>
  <c r="AK69" i="23"/>
  <c r="AD161" i="23"/>
  <c r="AD185" i="23" s="1"/>
  <c r="AC93" i="23"/>
  <c r="AC69" i="23"/>
  <c r="U93" i="23"/>
  <c r="U69" i="23"/>
  <c r="N161" i="23"/>
  <c r="N185" i="23" s="1"/>
  <c r="M93" i="23"/>
  <c r="M69" i="23"/>
  <c r="AS92" i="23"/>
  <c r="AS68" i="23"/>
  <c r="AK92" i="23"/>
  <c r="AK68" i="23"/>
  <c r="AD160" i="23"/>
  <c r="AD184" i="23" s="1"/>
  <c r="AC92" i="23"/>
  <c r="AC68" i="23"/>
  <c r="U92" i="23"/>
  <c r="U68" i="23"/>
  <c r="N160" i="23"/>
  <c r="N184" i="23" s="1"/>
  <c r="M92" i="23"/>
  <c r="M68" i="23"/>
  <c r="AS91" i="23"/>
  <c r="AS67" i="23"/>
  <c r="AK91" i="23"/>
  <c r="AK67" i="23"/>
  <c r="AD159" i="23"/>
  <c r="AD183" i="23" s="1"/>
  <c r="AC91" i="23"/>
  <c r="AC67" i="23"/>
  <c r="U91" i="23"/>
  <c r="U67" i="23"/>
  <c r="N159" i="23"/>
  <c r="N183" i="23" s="1"/>
  <c r="M91" i="23"/>
  <c r="M67" i="23"/>
  <c r="AS90" i="23"/>
  <c r="AS66" i="23"/>
  <c r="AK90" i="23"/>
  <c r="AK66" i="23"/>
  <c r="AD158" i="23"/>
  <c r="AD182" i="23" s="1"/>
  <c r="AC90" i="23"/>
  <c r="AC66" i="23"/>
  <c r="U90" i="23"/>
  <c r="U66" i="23"/>
  <c r="N158" i="23"/>
  <c r="N182" i="23" s="1"/>
  <c r="M90" i="23"/>
  <c r="M66" i="23"/>
  <c r="AS89" i="23"/>
  <c r="AS65" i="23"/>
  <c r="AL157" i="23"/>
  <c r="AL181" i="23" s="1"/>
  <c r="AK89" i="23"/>
  <c r="AK65" i="23"/>
  <c r="AD157" i="23"/>
  <c r="AD181" i="23" s="1"/>
  <c r="AC89" i="23"/>
  <c r="AC65" i="23"/>
  <c r="U89" i="23"/>
  <c r="U65" i="23"/>
  <c r="N157" i="23"/>
  <c r="N181" i="23" s="1"/>
  <c r="M89" i="23"/>
  <c r="M65" i="23"/>
  <c r="AS88" i="23"/>
  <c r="AS64" i="23"/>
  <c r="AL156" i="23"/>
  <c r="AL180" i="23" s="1"/>
  <c r="AK88" i="23"/>
  <c r="AK64" i="23"/>
  <c r="AD156" i="23"/>
  <c r="AD180" i="23" s="1"/>
  <c r="AC88" i="23"/>
  <c r="AC64" i="23"/>
  <c r="U88" i="23"/>
  <c r="U64" i="23"/>
  <c r="N156" i="23"/>
  <c r="N180" i="23" s="1"/>
  <c r="M88" i="23"/>
  <c r="M64" i="23"/>
  <c r="AS87" i="23"/>
  <c r="AS63" i="23"/>
  <c r="AL155" i="23"/>
  <c r="AL179" i="23" s="1"/>
  <c r="AK87" i="23"/>
  <c r="AK63" i="23"/>
  <c r="AD155" i="23"/>
  <c r="AD179" i="23" s="1"/>
  <c r="AC87" i="23"/>
  <c r="AC63" i="23"/>
  <c r="U87" i="23"/>
  <c r="U63" i="23"/>
  <c r="N155" i="23"/>
  <c r="N179" i="23" s="1"/>
  <c r="M87" i="23"/>
  <c r="M63" i="23"/>
  <c r="AS86" i="23"/>
  <c r="AS62" i="23"/>
  <c r="AL154" i="23"/>
  <c r="AL178" i="23" s="1"/>
  <c r="AK86" i="23"/>
  <c r="AK62" i="23"/>
  <c r="AD154" i="23"/>
  <c r="AD178" i="23" s="1"/>
  <c r="AC86" i="23"/>
  <c r="AC62" i="23"/>
  <c r="U86" i="23"/>
  <c r="U62" i="23"/>
  <c r="N154" i="23"/>
  <c r="N178" i="23" s="1"/>
  <c r="M86" i="23"/>
  <c r="M62" i="23"/>
  <c r="AS85" i="23"/>
  <c r="AS61" i="23"/>
  <c r="AL153" i="23"/>
  <c r="AL177" i="23" s="1"/>
  <c r="AK85" i="23"/>
  <c r="AK61" i="23"/>
  <c r="AD153" i="23"/>
  <c r="AD177" i="23" s="1"/>
  <c r="AC85" i="23"/>
  <c r="AC61" i="23"/>
  <c r="V153" i="23"/>
  <c r="V177" i="23" s="1"/>
  <c r="U85" i="23"/>
  <c r="U61" i="23"/>
  <c r="N153" i="23"/>
  <c r="N177" i="23" s="1"/>
  <c r="M85" i="23"/>
  <c r="M61" i="23"/>
  <c r="AS84" i="23"/>
  <c r="AS60" i="23"/>
  <c r="AL152" i="23"/>
  <c r="AL176" i="23" s="1"/>
  <c r="AK84" i="23"/>
  <c r="AK60" i="23"/>
  <c r="AD152" i="23"/>
  <c r="AD176" i="23" s="1"/>
  <c r="AC84" i="23"/>
  <c r="AC60" i="23"/>
  <c r="V152" i="23"/>
  <c r="V176" i="23" s="1"/>
  <c r="U84" i="23"/>
  <c r="U60" i="23"/>
  <c r="N152" i="23"/>
  <c r="N176" i="23" s="1"/>
  <c r="M84" i="23"/>
  <c r="M60" i="23"/>
  <c r="AS83" i="23"/>
  <c r="AS59" i="23"/>
  <c r="AL151" i="23"/>
  <c r="AL175" i="23" s="1"/>
  <c r="AK83" i="23"/>
  <c r="AK59" i="23"/>
  <c r="AD151" i="23"/>
  <c r="AD175" i="23" s="1"/>
  <c r="AC83" i="23"/>
  <c r="AC59" i="23"/>
  <c r="V151" i="23"/>
  <c r="V175" i="23" s="1"/>
  <c r="U83" i="23"/>
  <c r="U59" i="23"/>
  <c r="N151" i="23"/>
  <c r="N175" i="23" s="1"/>
  <c r="M83" i="23"/>
  <c r="M59" i="23"/>
  <c r="AS82" i="23"/>
  <c r="AS58" i="23"/>
  <c r="AL150" i="23"/>
  <c r="AL174" i="23" s="1"/>
  <c r="AK82" i="23"/>
  <c r="AK58" i="23"/>
  <c r="AD150" i="23"/>
  <c r="AD174" i="23" s="1"/>
  <c r="AC82" i="23"/>
  <c r="AC58" i="23"/>
  <c r="V150" i="23"/>
  <c r="V174" i="23" s="1"/>
  <c r="U82" i="23"/>
  <c r="U58" i="23"/>
  <c r="N150" i="23"/>
  <c r="N174" i="23" s="1"/>
  <c r="M82" i="23"/>
  <c r="M58" i="23"/>
  <c r="C196" i="23" a="1"/>
  <c r="C196" i="23" s="1"/>
  <c r="AT149" i="23"/>
  <c r="AT173" i="23" s="1"/>
  <c r="AS81" i="23"/>
  <c r="AS113" i="23" s="1"/>
  <c r="AS118" i="23" s="1"/>
  <c r="AS119" i="23" s="1"/>
  <c r="AS120" i="23" s="1"/>
  <c r="AS57" i="23"/>
  <c r="AL149" i="23"/>
  <c r="AL173" i="23" s="1"/>
  <c r="AK81" i="23"/>
  <c r="AK57" i="23"/>
  <c r="AD149" i="23"/>
  <c r="AD173" i="23" s="1"/>
  <c r="AC57" i="23"/>
  <c r="AC81" i="23"/>
  <c r="V149" i="23"/>
  <c r="V173" i="23" s="1"/>
  <c r="U57" i="23"/>
  <c r="U81" i="23"/>
  <c r="N149" i="23"/>
  <c r="N173" i="23" s="1"/>
  <c r="M57" i="23"/>
  <c r="M81" i="23"/>
  <c r="Y64" i="23"/>
  <c r="O64" i="23"/>
  <c r="AG63" i="23"/>
  <c r="W63" i="23"/>
  <c r="AO62" i="23"/>
  <c r="AE62" i="23"/>
  <c r="I62" i="23"/>
  <c r="AM61" i="23"/>
  <c r="Q61" i="23"/>
  <c r="G61" i="23"/>
  <c r="Y60" i="23"/>
  <c r="O60" i="23"/>
  <c r="AG59" i="23"/>
  <c r="W59" i="23"/>
  <c r="AO58" i="23"/>
  <c r="AE58" i="23"/>
  <c r="I58" i="23"/>
  <c r="AM57" i="23"/>
  <c r="Q57" i="23"/>
  <c r="G57" i="23"/>
  <c r="Y88" i="23"/>
  <c r="O88" i="23"/>
  <c r="AG87" i="23"/>
  <c r="W87" i="23"/>
  <c r="AO86" i="23"/>
  <c r="AE86" i="23"/>
  <c r="I86" i="23"/>
  <c r="AM85" i="23"/>
  <c r="Q85" i="23"/>
  <c r="G85" i="23"/>
  <c r="Y84" i="23"/>
  <c r="O84" i="23"/>
  <c r="AO83" i="23"/>
  <c r="Q82" i="23"/>
  <c r="Y81" i="23"/>
  <c r="S81" i="23"/>
  <c r="T149" i="23"/>
  <c r="T173" i="23" s="1"/>
  <c r="L149" i="23"/>
  <c r="L173" i="23" s="1"/>
  <c r="C197" i="23" a="1"/>
  <c r="C197" i="23" s="1"/>
  <c r="C203" i="23" a="1"/>
  <c r="C203" i="23" s="1"/>
  <c r="C208" i="23" a="1"/>
  <c r="C208" i="23" s="1"/>
  <c r="C213" i="23" a="1"/>
  <c r="C213" i="23" s="1"/>
  <c r="B199" i="23" a="1"/>
  <c r="B199" i="23" s="1"/>
  <c r="B204" i="23" a="1"/>
  <c r="B204" i="23" s="1"/>
  <c r="C205" i="23" a="1"/>
  <c r="C205" i="23" s="1"/>
  <c r="B207" i="23" a="1"/>
  <c r="B207" i="23" s="1"/>
  <c r="B215" i="23" a="1"/>
  <c r="B215" i="23" s="1"/>
  <c r="C207" i="23" a="1"/>
  <c r="C207" i="23" s="1"/>
  <c r="B197" i="23" a="1"/>
  <c r="B197" i="23" s="1"/>
  <c r="B208" i="23" a="1"/>
  <c r="B208" i="23" s="1"/>
  <c r="B213" i="23" a="1"/>
  <c r="B213" i="23" s="1"/>
  <c r="B209" i="23" a="1"/>
  <c r="B209" i="23" s="1"/>
  <c r="C201" i="23" a="1"/>
  <c r="C201" i="23" s="1"/>
  <c r="B212" i="23" a="1"/>
  <c r="B212" i="23" s="1"/>
  <c r="C211" i="23" a="1"/>
  <c r="C211" i="23" s="1"/>
  <c r="C212" i="23" a="1"/>
  <c r="C212" i="23" s="1"/>
  <c r="C200" i="23" a="1"/>
  <c r="C200" i="23" s="1"/>
  <c r="B203" i="23" a="1"/>
  <c r="B203" i="23" s="1"/>
  <c r="B201" i="23" a="1"/>
  <c r="B201" i="23" s="1"/>
  <c r="C198" i="23" a="1"/>
  <c r="C198" i="23" s="1"/>
  <c r="C202" i="23" a="1"/>
  <c r="C202" i="23" s="1"/>
  <c r="C206" i="23" a="1"/>
  <c r="C206" i="23" s="1"/>
  <c r="C210" i="23" a="1"/>
  <c r="C210" i="23" s="1"/>
  <c r="C214" i="23" a="1"/>
  <c r="C214" i="23" s="1"/>
  <c r="B198" i="23" a="1"/>
  <c r="B198" i="23" s="1"/>
  <c r="B202" i="23" a="1"/>
  <c r="B202" i="23" s="1"/>
  <c r="B206" i="23" a="1"/>
  <c r="B206" i="23" s="1"/>
  <c r="B210" i="23" a="1"/>
  <c r="B210" i="23" s="1"/>
  <c r="B214" i="23" a="1"/>
  <c r="B214" i="23" s="1"/>
  <c r="B211" i="23" a="1"/>
  <c r="B211" i="23" s="1"/>
  <c r="B205" i="23" a="1"/>
  <c r="B205" i="23" s="1"/>
  <c r="B200" i="23" a="1"/>
  <c r="B200" i="23" s="1"/>
  <c r="C215" i="23" a="1"/>
  <c r="C215" i="23" s="1"/>
  <c r="C209" i="23" a="1"/>
  <c r="C209" i="23" s="1"/>
  <c r="C204" i="23" a="1"/>
  <c r="C204" i="23" s="1"/>
  <c r="C199" i="23" a="1"/>
  <c r="C199" i="23" s="1"/>
  <c r="ALM224" i="22"/>
  <c r="ALN224" i="22"/>
  <c r="ALO224" i="22"/>
  <c r="ALP224" i="22"/>
  <c r="ALQ224" i="22"/>
  <c r="ALR224" i="22"/>
  <c r="ALS224" i="22"/>
  <c r="ALT224" i="22"/>
  <c r="ALU224" i="22"/>
  <c r="ALV224" i="22"/>
  <c r="ALW224" i="22"/>
  <c r="ALX224" i="22"/>
  <c r="ALY224" i="22"/>
  <c r="ALZ224" i="22"/>
  <c r="AMA224" i="22"/>
  <c r="AMB224" i="22"/>
  <c r="AMC224" i="22"/>
  <c r="AMD224" i="22"/>
  <c r="AME224" i="22"/>
  <c r="AMF224" i="22"/>
  <c r="AMG224" i="22"/>
  <c r="AMH224" i="22"/>
  <c r="AMI224" i="22"/>
  <c r="AMJ224" i="22"/>
  <c r="AMK224" i="22"/>
  <c r="AML224" i="22"/>
  <c r="AMM224" i="22"/>
  <c r="AMN224" i="22"/>
  <c r="AMO224" i="22"/>
  <c r="AMP224" i="22"/>
  <c r="AMQ224" i="22"/>
  <c r="AMR224" i="22"/>
  <c r="AMS224" i="22"/>
  <c r="AMT224" i="22"/>
  <c r="AMU224" i="22"/>
  <c r="AMV224" i="22"/>
  <c r="AMW224" i="22"/>
  <c r="AMX224" i="22"/>
  <c r="AMY224" i="22"/>
  <c r="AMZ224" i="22"/>
  <c r="ANA224" i="22"/>
  <c r="ANB224" i="22"/>
  <c r="ANC224" i="22"/>
  <c r="AND224" i="22"/>
  <c r="ANE224" i="22"/>
  <c r="ANF224" i="22"/>
  <c r="ANG224" i="22"/>
  <c r="ANH224" i="22"/>
  <c r="ANI224" i="22"/>
  <c r="ANJ224" i="22"/>
  <c r="ANK224" i="22"/>
  <c r="ANL224" i="22"/>
  <c r="ANM224" i="22"/>
  <c r="ANN224" i="22"/>
  <c r="ANO224" i="22"/>
  <c r="ANP224" i="22"/>
  <c r="ANQ224" i="22"/>
  <c r="ANR224" i="22"/>
  <c r="ANS224" i="22"/>
  <c r="ANT224" i="22"/>
  <c r="ANU224" i="22"/>
  <c r="ANV224" i="22"/>
  <c r="ANW224" i="22"/>
  <c r="ANX224" i="22"/>
  <c r="ANY224" i="22"/>
  <c r="ANZ224" i="22"/>
  <c r="AOA224" i="22"/>
  <c r="AOB224" i="22"/>
  <c r="AOC224" i="22"/>
  <c r="AOD224" i="22"/>
  <c r="AOE224" i="22"/>
  <c r="AOF224" i="22"/>
  <c r="AOG224" i="22"/>
  <c r="AOH224" i="22"/>
  <c r="AOI224" i="22"/>
  <c r="AOJ224" i="22"/>
  <c r="AOK224" i="22"/>
  <c r="AOL224" i="22"/>
  <c r="AOM224" i="22"/>
  <c r="AON224" i="22"/>
  <c r="AOO224" i="22"/>
  <c r="AOP224" i="22"/>
  <c r="AOQ224" i="22"/>
  <c r="AOR224" i="22"/>
  <c r="AOS224" i="22"/>
  <c r="AOT224" i="22"/>
  <c r="AOU224" i="22"/>
  <c r="AOV224" i="22"/>
  <c r="AOW224" i="22"/>
  <c r="AOX224" i="22"/>
  <c r="AOY224" i="22"/>
  <c r="AOZ224" i="22"/>
  <c r="APA224" i="22"/>
  <c r="APB224" i="22"/>
  <c r="APC224" i="22"/>
  <c r="APD224" i="22"/>
  <c r="APE224" i="22"/>
  <c r="APF224" i="22"/>
  <c r="APG224" i="22"/>
  <c r="APH224" i="22"/>
  <c r="API224" i="22"/>
  <c r="APJ224" i="22"/>
  <c r="APK224" i="22"/>
  <c r="APL224" i="22"/>
  <c r="APM224" i="22"/>
  <c r="APN224" i="22"/>
  <c r="APO224" i="22"/>
  <c r="APP224" i="22"/>
  <c r="APQ224" i="22"/>
  <c r="APR224" i="22"/>
  <c r="APS224" i="22"/>
  <c r="APT224" i="22"/>
  <c r="APU224" i="22"/>
  <c r="APV224" i="22"/>
  <c r="APW224" i="22"/>
  <c r="APX224" i="22"/>
  <c r="APY224" i="22"/>
  <c r="APZ224" i="22"/>
  <c r="AQA224" i="22"/>
  <c r="AQB224" i="22"/>
  <c r="AQC224" i="22"/>
  <c r="AQD224" i="22"/>
  <c r="AQE224" i="22"/>
  <c r="AQF224" i="22"/>
  <c r="AQG224" i="22"/>
  <c r="AQH224" i="22"/>
  <c r="AQI224" i="22"/>
  <c r="AQJ224" i="22"/>
  <c r="AQK224" i="22"/>
  <c r="AQL224" i="22"/>
  <c r="AQM224" i="22"/>
  <c r="AQN224" i="22"/>
  <c r="AQO224" i="22"/>
  <c r="AQP224" i="22"/>
  <c r="AQQ224" i="22"/>
  <c r="AQR224" i="22"/>
  <c r="AQS224" i="22"/>
  <c r="AQT224" i="22"/>
  <c r="AQU224" i="22"/>
  <c r="AQV224" i="22"/>
  <c r="AQW224" i="22"/>
  <c r="AQX224" i="22"/>
  <c r="AQY224" i="22"/>
  <c r="AQZ224" i="22"/>
  <c r="ARA224" i="22"/>
  <c r="ARB224" i="22"/>
  <c r="ARC224" i="22"/>
  <c r="ARD224" i="22"/>
  <c r="ARE224" i="22"/>
  <c r="ARF224" i="22"/>
  <c r="ARG224" i="22"/>
  <c r="ARH224" i="22"/>
  <c r="ARI224" i="22"/>
  <c r="ARJ224" i="22"/>
  <c r="ARK224" i="22"/>
  <c r="ARL224" i="22"/>
  <c r="ARM224" i="22"/>
  <c r="ARN224" i="22"/>
  <c r="ARO224" i="22"/>
  <c r="ARP224" i="22"/>
  <c r="ARQ224" i="22"/>
  <c r="ARR224" i="22"/>
  <c r="ARS224" i="22"/>
  <c r="ART224" i="22"/>
  <c r="ARU224" i="22"/>
  <c r="ARV224" i="22"/>
  <c r="ARW224" i="22"/>
  <c r="ARX224" i="22"/>
  <c r="ARY224" i="22"/>
  <c r="ARZ224" i="22"/>
  <c r="ASA224" i="22"/>
  <c r="ASB224" i="22"/>
  <c r="ASC224" i="22"/>
  <c r="ASD224" i="22"/>
  <c r="ASE224" i="22"/>
  <c r="ASF224" i="22"/>
  <c r="ASG224" i="22"/>
  <c r="ASH224" i="22"/>
  <c r="ASI224" i="22"/>
  <c r="ASJ224" i="22"/>
  <c r="ASK224" i="22"/>
  <c r="ASL224" i="22"/>
  <c r="ASM224" i="22"/>
  <c r="ASN224" i="22"/>
  <c r="ASO224" i="22"/>
  <c r="ASP224" i="22"/>
  <c r="ASQ224" i="22"/>
  <c r="ASR224" i="22"/>
  <c r="ASS224" i="22"/>
  <c r="AST224" i="22"/>
  <c r="ASU224" i="22"/>
  <c r="ASV224" i="22"/>
  <c r="ASW224" i="22"/>
  <c r="ASX224" i="22"/>
  <c r="ASY224" i="22"/>
  <c r="ASZ224" i="22"/>
  <c r="ATA224" i="22"/>
  <c r="ATB224" i="22"/>
  <c r="ATC224" i="22"/>
  <c r="ATD224" i="22"/>
  <c r="ATE224" i="22"/>
  <c r="ATF224" i="22"/>
  <c r="ATG224" i="22"/>
  <c r="ATH224" i="22"/>
  <c r="ATI224" i="22"/>
  <c r="ATJ224" i="22"/>
  <c r="ATK224" i="22"/>
  <c r="ATL224" i="22"/>
  <c r="ATM224" i="22"/>
  <c r="ATN224" i="22"/>
  <c r="ATO224" i="22"/>
  <c r="ATP224" i="22"/>
  <c r="ATQ224" i="22"/>
  <c r="ATR224" i="22"/>
  <c r="ATS224" i="22"/>
  <c r="ATT224" i="22"/>
  <c r="ATU224" i="22"/>
  <c r="ATV224" i="22"/>
  <c r="ATW224" i="22"/>
  <c r="ATX224" i="22"/>
  <c r="ATY224" i="22"/>
  <c r="ATZ224" i="22"/>
  <c r="AUA224" i="22"/>
  <c r="AUB224" i="22"/>
  <c r="AUC224" i="22"/>
  <c r="AUD224" i="22"/>
  <c r="AUE224" i="22"/>
  <c r="AUF224" i="22"/>
  <c r="AUG224" i="22"/>
  <c r="AUH224" i="22"/>
  <c r="AUI224" i="22"/>
  <c r="AUJ224" i="22"/>
  <c r="AUK224" i="22"/>
  <c r="AUL224" i="22"/>
  <c r="AUM224" i="22"/>
  <c r="AUN224" i="22"/>
  <c r="AUO224" i="22"/>
  <c r="AUP224" i="22"/>
  <c r="AUQ224" i="22"/>
  <c r="AUR224" i="22"/>
  <c r="AUS224" i="22"/>
  <c r="AUT224" i="22"/>
  <c r="AUU224" i="22"/>
  <c r="AUV224" i="22"/>
  <c r="AUW224" i="22"/>
  <c r="AUX224" i="22"/>
  <c r="AUY224" i="22"/>
  <c r="AUZ224" i="22"/>
  <c r="AVA224" i="22"/>
  <c r="AVB224" i="22"/>
  <c r="AVC224" i="22"/>
  <c r="AVD224" i="22"/>
  <c r="AVE224" i="22"/>
  <c r="AVF224" i="22"/>
  <c r="AVG224" i="22"/>
  <c r="AVH224" i="22"/>
  <c r="AVI224" i="22"/>
  <c r="AVJ224" i="22"/>
  <c r="AVK224" i="22"/>
  <c r="AVL224" i="22"/>
  <c r="AVM224" i="22"/>
  <c r="AVN224" i="22"/>
  <c r="AVO224" i="22"/>
  <c r="AVP224" i="22"/>
  <c r="AVQ224" i="22"/>
  <c r="AVR224" i="22"/>
  <c r="AVS224" i="22"/>
  <c r="AVT224" i="22"/>
  <c r="AVU224" i="22"/>
  <c r="AVV224" i="22"/>
  <c r="AVW224" i="22"/>
  <c r="AVX224" i="22"/>
  <c r="AVY224" i="22"/>
  <c r="AVZ224" i="22"/>
  <c r="AWA224" i="22"/>
  <c r="AWB224" i="22"/>
  <c r="AWC224" i="22"/>
  <c r="AWD224" i="22"/>
  <c r="AWE224" i="22"/>
  <c r="AWF224" i="22"/>
  <c r="AWG224" i="22"/>
  <c r="AWH224" i="22"/>
  <c r="AWI224" i="22"/>
  <c r="AWJ224" i="22"/>
  <c r="AWK224" i="22"/>
  <c r="AWL224" i="22"/>
  <c r="AWM224" i="22"/>
  <c r="AWN224" i="22"/>
  <c r="AWO224" i="22"/>
  <c r="AWP224" i="22"/>
  <c r="AWQ224" i="22"/>
  <c r="AWR224" i="22"/>
  <c r="AWS224" i="22"/>
  <c r="AWT224" i="22"/>
  <c r="AWU224" i="22"/>
  <c r="AWV224" i="22"/>
  <c r="AWW224" i="22"/>
  <c r="AWX224" i="22"/>
  <c r="AWY224" i="22"/>
  <c r="AWZ224" i="22"/>
  <c r="AXA224" i="22"/>
  <c r="AXB224" i="22"/>
  <c r="AXC224" i="22"/>
  <c r="AXD224" i="22"/>
  <c r="AXE224" i="22"/>
  <c r="AXF224" i="22"/>
  <c r="AXG224" i="22"/>
  <c r="AXH224" i="22"/>
  <c r="AXI224" i="22"/>
  <c r="AXJ224" i="22"/>
  <c r="AXK224" i="22"/>
  <c r="AXL224" i="22"/>
  <c r="AXM224" i="22"/>
  <c r="AXN224" i="22"/>
  <c r="AXO224" i="22"/>
  <c r="AXP224" i="22"/>
  <c r="AXQ224" i="22"/>
  <c r="AXR224" i="22"/>
  <c r="AXS224" i="22"/>
  <c r="AXT224" i="22"/>
  <c r="AXU224" i="22"/>
  <c r="AXV224" i="22"/>
  <c r="AXW224" i="22"/>
  <c r="AXX224" i="22"/>
  <c r="AXY224" i="22"/>
  <c r="AXZ224" i="22"/>
  <c r="AYA224" i="22"/>
  <c r="AYB224" i="22"/>
  <c r="AYC224" i="22"/>
  <c r="AYD224" i="22"/>
  <c r="AYE224" i="22"/>
  <c r="AYF224" i="22"/>
  <c r="AYG224" i="22"/>
  <c r="AYH224" i="22"/>
  <c r="AYI224" i="22"/>
  <c r="AYJ224" i="22"/>
  <c r="AYK224" i="22"/>
  <c r="AYL224" i="22"/>
  <c r="AYM224" i="22"/>
  <c r="AYN224" i="22"/>
  <c r="AYO224" i="22"/>
  <c r="AYP224" i="22"/>
  <c r="AYQ224" i="22"/>
  <c r="AYR224" i="22"/>
  <c r="AYS224" i="22"/>
  <c r="AYT224" i="22"/>
  <c r="AYU224" i="22"/>
  <c r="AYV224" i="22"/>
  <c r="AYW224" i="22"/>
  <c r="AYX224" i="22"/>
  <c r="AYY224" i="22"/>
  <c r="AYZ224" i="22"/>
  <c r="AZA224" i="22"/>
  <c r="AZB224" i="22"/>
  <c r="AZC224" i="22"/>
  <c r="AZD224" i="22"/>
  <c r="AZE224" i="22"/>
  <c r="AZF224" i="22"/>
  <c r="AZG224" i="22"/>
  <c r="AZH224" i="22"/>
  <c r="AZI224" i="22"/>
  <c r="AZJ224" i="22"/>
  <c r="AZK224" i="22"/>
  <c r="AZL224" i="22"/>
  <c r="AZM224" i="22"/>
  <c r="AZN224" i="22"/>
  <c r="AZO224" i="22"/>
  <c r="AZP224" i="22"/>
  <c r="AZQ224" i="22"/>
  <c r="AZR224" i="22"/>
  <c r="AZS224" i="22"/>
  <c r="AZT224" i="22"/>
  <c r="AZU224" i="22"/>
  <c r="AZV224" i="22"/>
  <c r="AZW224" i="22"/>
  <c r="AZX224" i="22"/>
  <c r="AZY224" i="22"/>
  <c r="AZZ224" i="22"/>
  <c r="BAA224" i="22"/>
  <c r="BAB224" i="22"/>
  <c r="BAC224" i="22"/>
  <c r="BAD224" i="22"/>
  <c r="BAE224" i="22"/>
  <c r="BAF224" i="22"/>
  <c r="BAG224" i="22"/>
  <c r="BAH224" i="22"/>
  <c r="BAI224" i="22"/>
  <c r="BAJ224" i="22"/>
  <c r="BAK224" i="22"/>
  <c r="BAL224" i="22"/>
  <c r="BAM224" i="22"/>
  <c r="BAN224" i="22"/>
  <c r="BAO224" i="22"/>
  <c r="BAP224" i="22"/>
  <c r="BAQ224" i="22"/>
  <c r="BAR224" i="22"/>
  <c r="BAS224" i="22"/>
  <c r="BAT224" i="22"/>
  <c r="BAU224" i="22"/>
  <c r="BAV224" i="22"/>
  <c r="BAW224" i="22"/>
  <c r="BAX224" i="22"/>
  <c r="BAY224" i="22"/>
  <c r="BAZ224" i="22"/>
  <c r="BBA224" i="22"/>
  <c r="BBB224" i="22"/>
  <c r="BBC224" i="22"/>
  <c r="BBD224" i="22"/>
  <c r="BBE224" i="22"/>
  <c r="BBF224" i="22"/>
  <c r="BBG224" i="22"/>
  <c r="BBH224" i="22"/>
  <c r="BBI224" i="22"/>
  <c r="BBJ224" i="22"/>
  <c r="BBK224" i="22"/>
  <c r="BBL224" i="22"/>
  <c r="BBM224" i="22"/>
  <c r="BBN224" i="22"/>
  <c r="BBO224" i="22"/>
  <c r="BBP224" i="22"/>
  <c r="BBQ224" i="22"/>
  <c r="BBR224" i="22"/>
  <c r="BBS224" i="22"/>
  <c r="BBT224" i="22"/>
  <c r="BBU224" i="22"/>
  <c r="BBV224" i="22"/>
  <c r="BBW224" i="22"/>
  <c r="BBX224" i="22"/>
  <c r="BBY224" i="22"/>
  <c r="BBZ224" i="22"/>
  <c r="BCA224" i="22"/>
  <c r="BCB224" i="22"/>
  <c r="BCC224" i="22"/>
  <c r="BCD224" i="22"/>
  <c r="BCE224" i="22"/>
  <c r="BCF224" i="22"/>
  <c r="BCG224" i="22"/>
  <c r="BCH224" i="22"/>
  <c r="BCI224" i="22"/>
  <c r="BCJ224" i="22"/>
  <c r="BCK224" i="22"/>
  <c r="BCL224" i="22"/>
  <c r="BCM224" i="22"/>
  <c r="BCN224" i="22"/>
  <c r="BCO224" i="22"/>
  <c r="BCP224" i="22"/>
  <c r="BCQ224" i="22"/>
  <c r="BCR224" i="22"/>
  <c r="BCS224" i="22"/>
  <c r="BCT224" i="22"/>
  <c r="BCU224" i="22"/>
  <c r="BCV224" i="22"/>
  <c r="BCW224" i="22"/>
  <c r="BCX224" i="22"/>
  <c r="BCY224" i="22"/>
  <c r="BCZ224" i="22"/>
  <c r="BDA224" i="22"/>
  <c r="BDB224" i="22"/>
  <c r="BDC224" i="22"/>
  <c r="BDD224" i="22"/>
  <c r="BDE224" i="22"/>
  <c r="BDF224" i="22"/>
  <c r="BDG224" i="22"/>
  <c r="BDH224" i="22"/>
  <c r="BDI224" i="22"/>
  <c r="BDJ224" i="22"/>
  <c r="BDK224" i="22"/>
  <c r="BDL224" i="22"/>
  <c r="BDM224" i="22"/>
  <c r="BDN224" i="22"/>
  <c r="BDO224" i="22"/>
  <c r="BDP224" i="22"/>
  <c r="BDQ224" i="22"/>
  <c r="BDR224" i="22"/>
  <c r="BDS224" i="22"/>
  <c r="BDT224" i="22"/>
  <c r="BDU224" i="22"/>
  <c r="BDV224" i="22"/>
  <c r="BDW224" i="22"/>
  <c r="BDX224" i="22"/>
  <c r="BDY224" i="22"/>
  <c r="BDZ224" i="22"/>
  <c r="BEA224" i="22"/>
  <c r="BEB224" i="22"/>
  <c r="BEC224" i="22"/>
  <c r="BED224" i="22"/>
  <c r="BEE224" i="22"/>
  <c r="BEF224" i="22"/>
  <c r="BEG224" i="22"/>
  <c r="BEH224" i="22"/>
  <c r="BEI224" i="22"/>
  <c r="BEJ224" i="22"/>
  <c r="BEK224" i="22"/>
  <c r="BEL224" i="22"/>
  <c r="BEM224" i="22"/>
  <c r="BEN224" i="22"/>
  <c r="BEO224" i="22"/>
  <c r="BEP224" i="22"/>
  <c r="BEQ224" i="22"/>
  <c r="BER224" i="22"/>
  <c r="BES224" i="22"/>
  <c r="BET224" i="22"/>
  <c r="BEU224" i="22"/>
  <c r="BEV224" i="22"/>
  <c r="BEW224" i="22"/>
  <c r="BEX224" i="22"/>
  <c r="BEY224" i="22"/>
  <c r="BEZ224" i="22"/>
  <c r="BFA224" i="22"/>
  <c r="BFB224" i="22"/>
  <c r="BFC224" i="22"/>
  <c r="BFD224" i="22"/>
  <c r="BFE224" i="22"/>
  <c r="BFF224" i="22"/>
  <c r="BFG224" i="22"/>
  <c r="BFH224" i="22"/>
  <c r="BFI224" i="22"/>
  <c r="BFJ224" i="22"/>
  <c r="BFK224" i="22"/>
  <c r="BFL224" i="22"/>
  <c r="BFM224" i="22"/>
  <c r="BFN224" i="22"/>
  <c r="BFO224" i="22"/>
  <c r="BFP224" i="22"/>
  <c r="BFQ224" i="22"/>
  <c r="BFR224" i="22"/>
  <c r="BFS224" i="22"/>
  <c r="BFT224" i="22"/>
  <c r="BFU224" i="22"/>
  <c r="BFV224" i="22"/>
  <c r="BFW224" i="22"/>
  <c r="BFX224" i="22"/>
  <c r="BFY224" i="22"/>
  <c r="BFZ224" i="22"/>
  <c r="BGA224" i="22"/>
  <c r="BGB224" i="22"/>
  <c r="BGC224" i="22"/>
  <c r="BGD224" i="22"/>
  <c r="BGE224" i="22"/>
  <c r="BGF224" i="22"/>
  <c r="BGG224" i="22"/>
  <c r="BGH224" i="22"/>
  <c r="BGI224" i="22"/>
  <c r="BGJ224" i="22"/>
  <c r="BGK224" i="22"/>
  <c r="BGL224" i="22"/>
  <c r="BGM224" i="22"/>
  <c r="BGN224" i="22"/>
  <c r="BGO224" i="22"/>
  <c r="BGP224" i="22"/>
  <c r="BGQ224" i="22"/>
  <c r="BGR224" i="22"/>
  <c r="BGS224" i="22"/>
  <c r="BGT224" i="22"/>
  <c r="BGU224" i="22"/>
  <c r="BGV224" i="22"/>
  <c r="BGW224" i="22"/>
  <c r="BGX224" i="22"/>
  <c r="BGY224" i="22"/>
  <c r="BGZ224" i="22"/>
  <c r="BHA224" i="22"/>
  <c r="BHB224" i="22"/>
  <c r="BHC224" i="22"/>
  <c r="BHD224" i="22"/>
  <c r="BHE224" i="22"/>
  <c r="BHF224" i="22"/>
  <c r="BHG224" i="22"/>
  <c r="BHH224" i="22"/>
  <c r="BHI224" i="22"/>
  <c r="BHJ224" i="22"/>
  <c r="BHK224" i="22"/>
  <c r="BHL224" i="22"/>
  <c r="BHM224" i="22"/>
  <c r="BHN224" i="22"/>
  <c r="BHO224" i="22"/>
  <c r="BHP224" i="22"/>
  <c r="BHQ224" i="22"/>
  <c r="BHR224" i="22"/>
  <c r="BHS224" i="22"/>
  <c r="BHT224" i="22"/>
  <c r="BHU224" i="22"/>
  <c r="BHV224" i="22"/>
  <c r="BHW224" i="22"/>
  <c r="BHX224" i="22"/>
  <c r="BHY224" i="22"/>
  <c r="BHZ224" i="22"/>
  <c r="BIA224" i="22"/>
  <c r="BIB224" i="22"/>
  <c r="BIC224" i="22"/>
  <c r="BID224" i="22"/>
  <c r="BIE224" i="22"/>
  <c r="BIF224" i="22"/>
  <c r="BIG224" i="22"/>
  <c r="BIH224" i="22"/>
  <c r="BII224" i="22"/>
  <c r="BIJ224" i="22"/>
  <c r="BIK224" i="22"/>
  <c r="BIL224" i="22"/>
  <c r="BIM224" i="22"/>
  <c r="BIN224" i="22"/>
  <c r="BIO224" i="22"/>
  <c r="BIP224" i="22"/>
  <c r="BIQ224" i="22"/>
  <c r="BIR224" i="22"/>
  <c r="BIS224" i="22"/>
  <c r="BIT224" i="22"/>
  <c r="BIU224" i="22"/>
  <c r="BIV224" i="22"/>
  <c r="BIW224" i="22"/>
  <c r="BIX224" i="22"/>
  <c r="BIY224" i="22"/>
  <c r="BIZ224" i="22"/>
  <c r="BJA224" i="22"/>
  <c r="BJB224" i="22"/>
  <c r="BJC224" i="22"/>
  <c r="BJD224" i="22"/>
  <c r="BJE224" i="22"/>
  <c r="BJF224" i="22"/>
  <c r="BJG224" i="22"/>
  <c r="BJH224" i="22"/>
  <c r="BJI224" i="22"/>
  <c r="BJJ224" i="22"/>
  <c r="BJK224" i="22"/>
  <c r="BJL224" i="22"/>
  <c r="BJM224" i="22"/>
  <c r="BJN224" i="22"/>
  <c r="BJO224" i="22"/>
  <c r="BJP224" i="22"/>
  <c r="BJQ224" i="22"/>
  <c r="BJR224" i="22"/>
  <c r="BJS224" i="22"/>
  <c r="BJT224" i="22"/>
  <c r="BJU224" i="22"/>
  <c r="BJV224" i="22"/>
  <c r="BJW224" i="22"/>
  <c r="BJX224" i="22"/>
  <c r="BJY224" i="22"/>
  <c r="BJZ224" i="22"/>
  <c r="BKA224" i="22"/>
  <c r="BKB224" i="22"/>
  <c r="BKC224" i="22"/>
  <c r="BKD224" i="22"/>
  <c r="BKE224" i="22"/>
  <c r="BKF224" i="22"/>
  <c r="BKG224" i="22"/>
  <c r="BKH224" i="22"/>
  <c r="BKI224" i="22"/>
  <c r="BKJ224" i="22"/>
  <c r="BKK224" i="22"/>
  <c r="BKL224" i="22"/>
  <c r="BKM224" i="22"/>
  <c r="BKN224" i="22"/>
  <c r="BKO224" i="22"/>
  <c r="BKP224" i="22"/>
  <c r="BKQ224" i="22"/>
  <c r="BKR224" i="22"/>
  <c r="BKS224" i="22"/>
  <c r="BKT224" i="22"/>
  <c r="BKU224" i="22"/>
  <c r="BKV224" i="22"/>
  <c r="BKW224" i="22"/>
  <c r="BKX224" i="22"/>
  <c r="BKY224" i="22"/>
  <c r="BKZ224" i="22"/>
  <c r="BLA224" i="22"/>
  <c r="BLB224" i="22"/>
  <c r="BLC224" i="22"/>
  <c r="BLD224" i="22"/>
  <c r="BLE224" i="22"/>
  <c r="BLF224" i="22"/>
  <c r="BLG224" i="22"/>
  <c r="BLH224" i="22"/>
  <c r="BLI224" i="22"/>
  <c r="BLJ224" i="22"/>
  <c r="BLK224" i="22"/>
  <c r="BLL224" i="22"/>
  <c r="BLM224" i="22"/>
  <c r="BLN224" i="22"/>
  <c r="BLO224" i="22"/>
  <c r="BLP224" i="22"/>
  <c r="BLQ224" i="22"/>
  <c r="BLR224" i="22"/>
  <c r="BLS224" i="22"/>
  <c r="BLT224" i="22"/>
  <c r="BLU224" i="22"/>
  <c r="BLV224" i="22"/>
  <c r="BLW224" i="22"/>
  <c r="BLX224" i="22"/>
  <c r="BLY224" i="22"/>
  <c r="BLZ224" i="22"/>
  <c r="BMA224" i="22"/>
  <c r="BMB224" i="22"/>
  <c r="BMC224" i="22"/>
  <c r="BMD224" i="22"/>
  <c r="BME224" i="22"/>
  <c r="BMF224" i="22"/>
  <c r="BMG224" i="22"/>
  <c r="BMH224" i="22"/>
  <c r="BMI224" i="22"/>
  <c r="BMJ224" i="22"/>
  <c r="BMK224" i="22"/>
  <c r="BML224" i="22"/>
  <c r="BMM224" i="22"/>
  <c r="BMN224" i="22"/>
  <c r="BMO224" i="22"/>
  <c r="BMP224" i="22"/>
  <c r="BMQ224" i="22"/>
  <c r="BMR224" i="22"/>
  <c r="BMS224" i="22"/>
  <c r="BMT224" i="22"/>
  <c r="BMU224" i="22"/>
  <c r="BMV224" i="22"/>
  <c r="BMW224" i="22"/>
  <c r="BMX224" i="22"/>
  <c r="BMY224" i="22"/>
  <c r="BMZ224" i="22"/>
  <c r="BNA224" i="22"/>
  <c r="BNB224" i="22"/>
  <c r="BNC224" i="22"/>
  <c r="BND224" i="22"/>
  <c r="BNE224" i="22"/>
  <c r="BNF224" i="22"/>
  <c r="BNG224" i="22"/>
  <c r="BNH224" i="22"/>
  <c r="BNI224" i="22"/>
  <c r="BNJ224" i="22"/>
  <c r="BNK224" i="22"/>
  <c r="BNL224" i="22"/>
  <c r="BNM224" i="22"/>
  <c r="BNN224" i="22"/>
  <c r="BNO224" i="22"/>
  <c r="BNP224" i="22"/>
  <c r="BNQ224" i="22"/>
  <c r="BNR224" i="22"/>
  <c r="BNS224" i="22"/>
  <c r="BNT224" i="22"/>
  <c r="BNU224" i="22"/>
  <c r="BNV224" i="22"/>
  <c r="BNW224" i="22"/>
  <c r="BNX224" i="22"/>
  <c r="BNY224" i="22"/>
  <c r="BNZ224" i="22"/>
  <c r="BOA224" i="22"/>
  <c r="BOB224" i="22"/>
  <c r="BOC224" i="22"/>
  <c r="BOD224" i="22"/>
  <c r="BOE224" i="22"/>
  <c r="BOF224" i="22"/>
  <c r="BOG224" i="22"/>
  <c r="BOH224" i="22"/>
  <c r="BOI224" i="22"/>
  <c r="BOJ224" i="22"/>
  <c r="BOK224" i="22"/>
  <c r="BOL224" i="22"/>
  <c r="BOM224" i="22"/>
  <c r="BON224" i="22"/>
  <c r="BOO224" i="22"/>
  <c r="BOP224" i="22"/>
  <c r="BOQ224" i="22"/>
  <c r="BOR224" i="22"/>
  <c r="BOS224" i="22"/>
  <c r="BOT224" i="22"/>
  <c r="BOU224" i="22"/>
  <c r="BOV224" i="22"/>
  <c r="BOW224" i="22"/>
  <c r="BOX224" i="22"/>
  <c r="BOY224" i="22"/>
  <c r="BOZ224" i="22"/>
  <c r="BPA224" i="22"/>
  <c r="BPB224" i="22"/>
  <c r="BPC224" i="22"/>
  <c r="BPD224" i="22"/>
  <c r="BPE224" i="22"/>
  <c r="BPF224" i="22"/>
  <c r="BPG224" i="22"/>
  <c r="BPH224" i="22"/>
  <c r="BPI224" i="22"/>
  <c r="BPJ224" i="22"/>
  <c r="BPK224" i="22"/>
  <c r="BPL224" i="22"/>
  <c r="BPM224" i="22"/>
  <c r="BPN224" i="22"/>
  <c r="BPO224" i="22"/>
  <c r="BPP224" i="22"/>
  <c r="BPQ224" i="22"/>
  <c r="BPR224" i="22"/>
  <c r="BPS224" i="22"/>
  <c r="BPT224" i="22"/>
  <c r="BPU224" i="22"/>
  <c r="BPV224" i="22"/>
  <c r="BPW224" i="22"/>
  <c r="BPX224" i="22"/>
  <c r="BPY224" i="22"/>
  <c r="BPZ224" i="22"/>
  <c r="BQA224" i="22"/>
  <c r="BQB224" i="22"/>
  <c r="BQC224" i="22"/>
  <c r="BQD224" i="22"/>
  <c r="BQE224" i="22"/>
  <c r="BQF224" i="22"/>
  <c r="BQG224" i="22"/>
  <c r="BQH224" i="22"/>
  <c r="BQI224" i="22"/>
  <c r="BQJ224" i="22"/>
  <c r="BQK224" i="22"/>
  <c r="BQL224" i="22"/>
  <c r="BQM224" i="22"/>
  <c r="BQN224" i="22"/>
  <c r="BQO224" i="22"/>
  <c r="BQP224" i="22"/>
  <c r="BQQ224" i="22"/>
  <c r="BQR224" i="22"/>
  <c r="BQS224" i="22"/>
  <c r="BQT224" i="22"/>
  <c r="BQU224" i="22"/>
  <c r="BQV224" i="22"/>
  <c r="BQW224" i="22"/>
  <c r="BQX224" i="22"/>
  <c r="BQY224" i="22"/>
  <c r="BQZ224" i="22"/>
  <c r="BRA224" i="22"/>
  <c r="BRB224" i="22"/>
  <c r="BRC224" i="22"/>
  <c r="BRD224" i="22"/>
  <c r="BRE224" i="22"/>
  <c r="BRF224" i="22"/>
  <c r="BRG224" i="22"/>
  <c r="BRH224" i="22"/>
  <c r="BRI224" i="22"/>
  <c r="BRJ224" i="22"/>
  <c r="BRK224" i="22"/>
  <c r="BRL224" i="22"/>
  <c r="BRM224" i="22"/>
  <c r="BRN224" i="22"/>
  <c r="BRO224" i="22"/>
  <c r="BRP224" i="22"/>
  <c r="BRQ224" i="22"/>
  <c r="BRR224" i="22"/>
  <c r="BRS224" i="22"/>
  <c r="BRT224" i="22"/>
  <c r="BRU224" i="22"/>
  <c r="BRV224" i="22"/>
  <c r="BRW224" i="22"/>
  <c r="BRX224" i="22"/>
  <c r="BRY224" i="22"/>
  <c r="BRZ224" i="22"/>
  <c r="BSA224" i="22"/>
  <c r="BSB224" i="22"/>
  <c r="BSC224" i="22"/>
  <c r="BSD224" i="22"/>
  <c r="BSE224" i="22"/>
  <c r="BSF224" i="22"/>
  <c r="BSG224" i="22"/>
  <c r="BSH224" i="22"/>
  <c r="BSI224" i="22"/>
  <c r="BSJ224" i="22"/>
  <c r="BSK224" i="22"/>
  <c r="BSL224" i="22"/>
  <c r="BSM224" i="22"/>
  <c r="BSN224" i="22"/>
  <c r="BSO224" i="22"/>
  <c r="BSP224" i="22"/>
  <c r="BSQ224" i="22"/>
  <c r="BSR224" i="22"/>
  <c r="BSS224" i="22"/>
  <c r="BST224" i="22"/>
  <c r="BSU224" i="22"/>
  <c r="BSV224" i="22"/>
  <c r="BSW224" i="22"/>
  <c r="BSX224" i="22"/>
  <c r="BSY224" i="22"/>
  <c r="BSZ224" i="22"/>
  <c r="BTA224" i="22"/>
  <c r="BTB224" i="22"/>
  <c r="BTC224" i="22"/>
  <c r="BTD224" i="22"/>
  <c r="BTE224" i="22"/>
  <c r="BTF224" i="22"/>
  <c r="BTG224" i="22"/>
  <c r="BTH224" i="22"/>
  <c r="BTI224" i="22"/>
  <c r="BTJ224" i="22"/>
  <c r="BTK224" i="22"/>
  <c r="BTL224" i="22"/>
  <c r="BTM224" i="22"/>
  <c r="BTN224" i="22"/>
  <c r="BTO224" i="22"/>
  <c r="BTP224" i="22"/>
  <c r="BTQ224" i="22"/>
  <c r="BTR224" i="22"/>
  <c r="BTS224" i="22"/>
  <c r="BTT224" i="22"/>
  <c r="BTU224" i="22"/>
  <c r="BTV224" i="22"/>
  <c r="BTW224" i="22"/>
  <c r="BTX224" i="22"/>
  <c r="BTY224" i="22"/>
  <c r="BTZ224" i="22"/>
  <c r="BUA224" i="22"/>
  <c r="BUB224" i="22"/>
  <c r="BUC224" i="22"/>
  <c r="BUD224" i="22"/>
  <c r="BUE224" i="22"/>
  <c r="BUF224" i="22"/>
  <c r="BUG224" i="22"/>
  <c r="BUH224" i="22"/>
  <c r="BUI224" i="22"/>
  <c r="BUJ224" i="22"/>
  <c r="BUK224" i="22"/>
  <c r="BUL224" i="22"/>
  <c r="BUM224" i="22"/>
  <c r="BUN224" i="22"/>
  <c r="BUO224" i="22"/>
  <c r="BUP224" i="22"/>
  <c r="BUQ224" i="22"/>
  <c r="BUR224" i="22"/>
  <c r="BUS224" i="22"/>
  <c r="BUT224" i="22"/>
  <c r="BUU224" i="22"/>
  <c r="BUV224" i="22"/>
  <c r="BUW224" i="22"/>
  <c r="BUX224" i="22"/>
  <c r="BUY224" i="22"/>
  <c r="BUZ224" i="22"/>
  <c r="BVA224" i="22"/>
  <c r="BVB224" i="22"/>
  <c r="BVC224" i="22"/>
  <c r="BVD224" i="22"/>
  <c r="BVE224" i="22"/>
  <c r="BVF224" i="22"/>
  <c r="BVG224" i="22"/>
  <c r="BVH224" i="22"/>
  <c r="BVI224" i="22"/>
  <c r="BVJ224" i="22"/>
  <c r="BVK224" i="22"/>
  <c r="BVL224" i="22"/>
  <c r="BVM224" i="22"/>
  <c r="BVN224" i="22"/>
  <c r="BVO224" i="22"/>
  <c r="BVP224" i="22"/>
  <c r="BVQ224" i="22"/>
  <c r="BVR224" i="22"/>
  <c r="BVS224" i="22"/>
  <c r="BVT224" i="22"/>
  <c r="BVU224" i="22"/>
  <c r="BVV224" i="22"/>
  <c r="BVW224" i="22"/>
  <c r="BVX224" i="22"/>
  <c r="BVY224" i="22"/>
  <c r="BVZ224" i="22"/>
  <c r="BWA224" i="22"/>
  <c r="BWB224" i="22"/>
  <c r="BWC224" i="22"/>
  <c r="BWD224" i="22"/>
  <c r="BWE224" i="22"/>
  <c r="BWF224" i="22"/>
  <c r="BWG224" i="22"/>
  <c r="BWH224" i="22"/>
  <c r="BWI224" i="22"/>
  <c r="BWJ224" i="22"/>
  <c r="BWK224" i="22"/>
  <c r="BWL224" i="22"/>
  <c r="BWM224" i="22"/>
  <c r="BWN224" i="22"/>
  <c r="BWO224" i="22"/>
  <c r="BWP224" i="22"/>
  <c r="BWQ224" i="22"/>
  <c r="BWR224" i="22"/>
  <c r="BWS224" i="22"/>
  <c r="BWT224" i="22"/>
  <c r="BWU224" i="22"/>
  <c r="BWV224" i="22"/>
  <c r="BWW224" i="22"/>
  <c r="BWX224" i="22"/>
  <c r="BWY224" i="22"/>
  <c r="BWZ224" i="22"/>
  <c r="BXA224" i="22"/>
  <c r="BXB224" i="22"/>
  <c r="BXC224" i="22"/>
  <c r="BXD224" i="22"/>
  <c r="BXE224" i="22"/>
  <c r="BXF224" i="22"/>
  <c r="BXG224" i="22"/>
  <c r="BXH224" i="22"/>
  <c r="BXI224" i="22"/>
  <c r="BXJ224" i="22"/>
  <c r="BXK224" i="22"/>
  <c r="BXL224" i="22"/>
  <c r="BXM224" i="22"/>
  <c r="BXN224" i="22"/>
  <c r="BXO224" i="22"/>
  <c r="BXP224" i="22"/>
  <c r="BXQ224" i="22"/>
  <c r="BXR224" i="22"/>
  <c r="BXS224" i="22"/>
  <c r="BXT224" i="22"/>
  <c r="BXU224" i="22"/>
  <c r="BXV224" i="22"/>
  <c r="BXW224" i="22"/>
  <c r="BXX224" i="22"/>
  <c r="BXY224" i="22"/>
  <c r="BXZ224" i="22"/>
  <c r="BYA224" i="22"/>
  <c r="BYB224" i="22"/>
  <c r="BYC224" i="22"/>
  <c r="BYD224" i="22"/>
  <c r="BYE224" i="22"/>
  <c r="BYF224" i="22"/>
  <c r="BYG224" i="22"/>
  <c r="BYH224" i="22"/>
  <c r="BYI224" i="22"/>
  <c r="BYJ224" i="22"/>
  <c r="BYK224" i="22"/>
  <c r="BYL224" i="22"/>
  <c r="BYM224" i="22"/>
  <c r="BYN224" i="22"/>
  <c r="BYO224" i="22"/>
  <c r="BYP224" i="22"/>
  <c r="BYQ224" i="22"/>
  <c r="BYR224" i="22"/>
  <c r="BYS224" i="22"/>
  <c r="BYT224" i="22"/>
  <c r="BYU224" i="22"/>
  <c r="BYV224" i="22"/>
  <c r="BYW224" i="22"/>
  <c r="BYX224" i="22"/>
  <c r="BYY224" i="22"/>
  <c r="BYZ224" i="22"/>
  <c r="BZA224" i="22"/>
  <c r="BZB224" i="22"/>
  <c r="BZC224" i="22"/>
  <c r="BZD224" i="22"/>
  <c r="BZE224" i="22"/>
  <c r="BZF224" i="22"/>
  <c r="BZG224" i="22"/>
  <c r="BZH224" i="22"/>
  <c r="BZI224" i="22"/>
  <c r="BZJ224" i="22"/>
  <c r="BZK224" i="22"/>
  <c r="BZL224" i="22"/>
  <c r="BZM224" i="22"/>
  <c r="BZN224" i="22"/>
  <c r="BZO224" i="22"/>
  <c r="BZP224" i="22"/>
  <c r="BZQ224" i="22"/>
  <c r="BZR224" i="22"/>
  <c r="BZS224" i="22"/>
  <c r="BZT224" i="22"/>
  <c r="BZU224" i="22"/>
  <c r="BZV224" i="22"/>
  <c r="BZW224" i="22"/>
  <c r="BZX224" i="22"/>
  <c r="BZY224" i="22"/>
  <c r="BZZ224" i="22"/>
  <c r="CAA224" i="22"/>
  <c r="CAB224" i="22"/>
  <c r="CAC224" i="22"/>
  <c r="CAD224" i="22"/>
  <c r="CAE224" i="22"/>
  <c r="CAF224" i="22"/>
  <c r="CAG224" i="22"/>
  <c r="CAH224" i="22"/>
  <c r="CAI224" i="22"/>
  <c r="CAJ224" i="22"/>
  <c r="CAK224" i="22"/>
  <c r="CAL224" i="22"/>
  <c r="CAM224" i="22"/>
  <c r="CAN224" i="22"/>
  <c r="CAO224" i="22"/>
  <c r="CAP224" i="22"/>
  <c r="CAQ224" i="22"/>
  <c r="CAR224" i="22"/>
  <c r="CAS224" i="22"/>
  <c r="CAT224" i="22"/>
  <c r="CAU224" i="22"/>
  <c r="CAV224" i="22"/>
  <c r="CAW224" i="22"/>
  <c r="CAX224" i="22"/>
  <c r="CAY224" i="22"/>
  <c r="CAZ224" i="22"/>
  <c r="CBA224" i="22"/>
  <c r="CBB224" i="22"/>
  <c r="CBC224" i="22"/>
  <c r="CBD224" i="22"/>
  <c r="CBE224" i="22"/>
  <c r="CBF224" i="22"/>
  <c r="CBG224" i="22"/>
  <c r="CBH224" i="22"/>
  <c r="CBI224" i="22"/>
  <c r="CBJ224" i="22"/>
  <c r="CBK224" i="22"/>
  <c r="CBL224" i="22"/>
  <c r="CBM224" i="22"/>
  <c r="CBN224" i="22"/>
  <c r="CBO224" i="22"/>
  <c r="CBP224" i="22"/>
  <c r="CBQ224" i="22"/>
  <c r="CBR224" i="22"/>
  <c r="CBS224" i="22"/>
  <c r="CBT224" i="22"/>
  <c r="CBU224" i="22"/>
  <c r="CBV224" i="22"/>
  <c r="CBW224" i="22"/>
  <c r="CBX224" i="22"/>
  <c r="CBY224" i="22"/>
  <c r="CBZ224" i="22"/>
  <c r="CCA224" i="22"/>
  <c r="CCB224" i="22"/>
  <c r="CCC224" i="22"/>
  <c r="CCD224" i="22"/>
  <c r="CCE224" i="22"/>
  <c r="CCF224" i="22"/>
  <c r="CCG224" i="22"/>
  <c r="CCH224" i="22"/>
  <c r="CCI224" i="22"/>
  <c r="CCJ224" i="22"/>
  <c r="CCK224" i="22"/>
  <c r="CCL224" i="22"/>
  <c r="CCM224" i="22"/>
  <c r="CCN224" i="22"/>
  <c r="CCO224" i="22"/>
  <c r="CCP224" i="22"/>
  <c r="CCQ224" i="22"/>
  <c r="CCR224" i="22"/>
  <c r="CCS224" i="22"/>
  <c r="CCT224" i="22"/>
  <c r="CCU224" i="22"/>
  <c r="CCV224" i="22"/>
  <c r="CCW224" i="22"/>
  <c r="CCX224" i="22"/>
  <c r="CCY224" i="22"/>
  <c r="CCZ224" i="22"/>
  <c r="CDA224" i="22"/>
  <c r="CDB224" i="22"/>
  <c r="CDC224" i="22"/>
  <c r="CDD224" i="22"/>
  <c r="CDE224" i="22"/>
  <c r="CDF224" i="22"/>
  <c r="CDG224" i="22"/>
  <c r="CDH224" i="22"/>
  <c r="CDI224" i="22"/>
  <c r="CDJ224" i="22"/>
  <c r="CDK224" i="22"/>
  <c r="CDL224" i="22"/>
  <c r="CDM224" i="22"/>
  <c r="CDN224" i="22"/>
  <c r="CDO224" i="22"/>
  <c r="CDP224" i="22"/>
  <c r="CDQ224" i="22"/>
  <c r="CDR224" i="22"/>
  <c r="CDS224" i="22"/>
  <c r="CDT224" i="22"/>
  <c r="CDU224" i="22"/>
  <c r="CDV224" i="22"/>
  <c r="CDW224" i="22"/>
  <c r="CDX224" i="22"/>
  <c r="CDY224" i="22"/>
  <c r="CDZ224" i="22"/>
  <c r="CEA224" i="22"/>
  <c r="CEB224" i="22"/>
  <c r="CEC224" i="22"/>
  <c r="CED224" i="22"/>
  <c r="CEE224" i="22"/>
  <c r="CEF224" i="22"/>
  <c r="CEG224" i="22"/>
  <c r="CEH224" i="22"/>
  <c r="CEI224" i="22"/>
  <c r="CEJ224" i="22"/>
  <c r="CEK224" i="22"/>
  <c r="CEL224" i="22"/>
  <c r="CEM224" i="22"/>
  <c r="CEN224" i="22"/>
  <c r="CEO224" i="22"/>
  <c r="CEP224" i="22"/>
  <c r="CEQ224" i="22"/>
  <c r="CER224" i="22"/>
  <c r="CES224" i="22"/>
  <c r="CET224" i="22"/>
  <c r="CEU224" i="22"/>
  <c r="CEV224" i="22"/>
  <c r="CEW224" i="22"/>
  <c r="CEX224" i="22"/>
  <c r="CEY224" i="22"/>
  <c r="CEZ224" i="22"/>
  <c r="CFA224" i="22"/>
  <c r="CFB224" i="22"/>
  <c r="CFC224" i="22"/>
  <c r="CFD224" i="22"/>
  <c r="CFE224" i="22"/>
  <c r="CFF224" i="22"/>
  <c r="CFG224" i="22"/>
  <c r="CFH224" i="22"/>
  <c r="CFI224" i="22"/>
  <c r="CFJ224" i="22"/>
  <c r="CFK224" i="22"/>
  <c r="CFL224" i="22"/>
  <c r="CFM224" i="22"/>
  <c r="CFN224" i="22"/>
  <c r="CFO224" i="22"/>
  <c r="CFP224" i="22"/>
  <c r="CFQ224" i="22"/>
  <c r="CFR224" i="22"/>
  <c r="CFS224" i="22"/>
  <c r="CFT224" i="22"/>
  <c r="CFU224" i="22"/>
  <c r="CFV224" i="22"/>
  <c r="CFW224" i="22"/>
  <c r="CFX224" i="22"/>
  <c r="CFY224" i="22"/>
  <c r="CFZ224" i="22"/>
  <c r="CGA224" i="22"/>
  <c r="CGB224" i="22"/>
  <c r="CGC224" i="22"/>
  <c r="CGD224" i="22"/>
  <c r="CGE224" i="22"/>
  <c r="CGF224" i="22"/>
  <c r="CGG224" i="22"/>
  <c r="CGH224" i="22"/>
  <c r="CGI224" i="22"/>
  <c r="CGJ224" i="22"/>
  <c r="CGK224" i="22"/>
  <c r="CGL224" i="22"/>
  <c r="CGM224" i="22"/>
  <c r="CGN224" i="22"/>
  <c r="CGO224" i="22"/>
  <c r="CGP224" i="22"/>
  <c r="CGQ224" i="22"/>
  <c r="CGR224" i="22"/>
  <c r="CGS224" i="22"/>
  <c r="CGT224" i="22"/>
  <c r="CGU224" i="22"/>
  <c r="CGV224" i="22"/>
  <c r="CGW224" i="22"/>
  <c r="CGX224" i="22"/>
  <c r="CGY224" i="22"/>
  <c r="CGZ224" i="22"/>
  <c r="CHA224" i="22"/>
  <c r="CHB224" i="22"/>
  <c r="CHC224" i="22"/>
  <c r="CHD224" i="22"/>
  <c r="CHE224" i="22"/>
  <c r="CHF224" i="22"/>
  <c r="CHG224" i="22"/>
  <c r="CHH224" i="22"/>
  <c r="CHI224" i="22"/>
  <c r="CHJ224" i="22"/>
  <c r="CHK224" i="22"/>
  <c r="CHL224" i="22"/>
  <c r="CHM224" i="22"/>
  <c r="CHN224" i="22"/>
  <c r="CHO224" i="22"/>
  <c r="CHP224" i="22"/>
  <c r="CHQ224" i="22"/>
  <c r="CHR224" i="22"/>
  <c r="CHS224" i="22"/>
  <c r="CHT224" i="22"/>
  <c r="CHU224" i="22"/>
  <c r="CHV224" i="22"/>
  <c r="CHW224" i="22"/>
  <c r="CHX224" i="22"/>
  <c r="CHY224" i="22"/>
  <c r="CHZ224" i="22"/>
  <c r="CIA224" i="22"/>
  <c r="CIB224" i="22"/>
  <c r="CIC224" i="22"/>
  <c r="CID224" i="22"/>
  <c r="CIE224" i="22"/>
  <c r="CIF224" i="22"/>
  <c r="CIG224" i="22"/>
  <c r="CIH224" i="22"/>
  <c r="CII224" i="22"/>
  <c r="CIJ224" i="22"/>
  <c r="CIK224" i="22"/>
  <c r="CIL224" i="22"/>
  <c r="CIM224" i="22"/>
  <c r="CIN224" i="22"/>
  <c r="CIO224" i="22"/>
  <c r="CIP224" i="22"/>
  <c r="CIQ224" i="22"/>
  <c r="CIR224" i="22"/>
  <c r="CIS224" i="22"/>
  <c r="CIT224" i="22"/>
  <c r="CIU224" i="22"/>
  <c r="CIV224" i="22"/>
  <c r="CIW224" i="22"/>
  <c r="CIX224" i="22"/>
  <c r="CIY224" i="22"/>
  <c r="CIZ224" i="22"/>
  <c r="CJA224" i="22"/>
  <c r="CJB224" i="22"/>
  <c r="CJC224" i="22"/>
  <c r="CJD224" i="22"/>
  <c r="CJE224" i="22"/>
  <c r="CJF224" i="22"/>
  <c r="CJG224" i="22"/>
  <c r="CJH224" i="22"/>
  <c r="CJI224" i="22"/>
  <c r="CJJ224" i="22"/>
  <c r="CJK224" i="22"/>
  <c r="CJL224" i="22"/>
  <c r="CJM224" i="22"/>
  <c r="CJN224" i="22"/>
  <c r="CJO224" i="22"/>
  <c r="CJP224" i="22"/>
  <c r="CJQ224" i="22"/>
  <c r="CJR224" i="22"/>
  <c r="CJS224" i="22"/>
  <c r="CJT224" i="22"/>
  <c r="CJU224" i="22"/>
  <c r="CJV224" i="22"/>
  <c r="CJW224" i="22"/>
  <c r="CJX224" i="22"/>
  <c r="CJY224" i="22"/>
  <c r="CJZ224" i="22"/>
  <c r="CKA224" i="22"/>
  <c r="CKB224" i="22"/>
  <c r="CKC224" i="22"/>
  <c r="CKD224" i="22"/>
  <c r="CKE224" i="22"/>
  <c r="CKF224" i="22"/>
  <c r="CKG224" i="22"/>
  <c r="CKH224" i="22"/>
  <c r="CKI224" i="22"/>
  <c r="CKJ224" i="22"/>
  <c r="CKK224" i="22"/>
  <c r="CKL224" i="22"/>
  <c r="CKM224" i="22"/>
  <c r="CKN224" i="22"/>
  <c r="CKO224" i="22"/>
  <c r="CKP224" i="22"/>
  <c r="CKQ224" i="22"/>
  <c r="CKR224" i="22"/>
  <c r="CKS224" i="22"/>
  <c r="CKT224" i="22"/>
  <c r="CKU224" i="22"/>
  <c r="CKV224" i="22"/>
  <c r="CKW224" i="22"/>
  <c r="CKX224" i="22"/>
  <c r="CKY224" i="22"/>
  <c r="CKZ224" i="22"/>
  <c r="CLA224" i="22"/>
  <c r="CLB224" i="22"/>
  <c r="CLC224" i="22"/>
  <c r="CLD224" i="22"/>
  <c r="CLE224" i="22"/>
  <c r="CLF224" i="22"/>
  <c r="CLG224" i="22"/>
  <c r="CLH224" i="22"/>
  <c r="CLI224" i="22"/>
  <c r="CLJ224" i="22"/>
  <c r="CLK224" i="22"/>
  <c r="CLL224" i="22"/>
  <c r="CLM224" i="22"/>
  <c r="CLN224" i="22"/>
  <c r="CLO224" i="22"/>
  <c r="CLP224" i="22"/>
  <c r="CLQ224" i="22"/>
  <c r="CLR224" i="22"/>
  <c r="CLS224" i="22"/>
  <c r="CLT224" i="22"/>
  <c r="CLU224" i="22"/>
  <c r="CLV224" i="22"/>
  <c r="CLW224" i="22"/>
  <c r="CLX224" i="22"/>
  <c r="CLY224" i="22"/>
  <c r="CLZ224" i="22"/>
  <c r="CMA224" i="22"/>
  <c r="CMB224" i="22"/>
  <c r="CMC224" i="22"/>
  <c r="CMD224" i="22"/>
  <c r="CME224" i="22"/>
  <c r="CMF224" i="22"/>
  <c r="CMG224" i="22"/>
  <c r="CMH224" i="22"/>
  <c r="CMI224" i="22"/>
  <c r="CMJ224" i="22"/>
  <c r="CMK224" i="22"/>
  <c r="CML224" i="22"/>
  <c r="CMM224" i="22"/>
  <c r="CMN224" i="22"/>
  <c r="CMO224" i="22"/>
  <c r="CMP224" i="22"/>
  <c r="CMQ224" i="22"/>
  <c r="CMR224" i="22"/>
  <c r="CMS224" i="22"/>
  <c r="CMT224" i="22"/>
  <c r="CMU224" i="22"/>
  <c r="CMV224" i="22"/>
  <c r="CMW224" i="22"/>
  <c r="CMX224" i="22"/>
  <c r="CMY224" i="22"/>
  <c r="CMZ224" i="22"/>
  <c r="CNA224" i="22"/>
  <c r="CNB224" i="22"/>
  <c r="CNC224" i="22"/>
  <c r="CND224" i="22"/>
  <c r="CNE224" i="22"/>
  <c r="CNF224" i="22"/>
  <c r="CNG224" i="22"/>
  <c r="CNH224" i="22"/>
  <c r="CNI224" i="22"/>
  <c r="CNJ224" i="22"/>
  <c r="CNK224" i="22"/>
  <c r="CNL224" i="22"/>
  <c r="CNM224" i="22"/>
  <c r="CNN224" i="22"/>
  <c r="CNO224" i="22"/>
  <c r="CNP224" i="22"/>
  <c r="CNQ224" i="22"/>
  <c r="CNR224" i="22"/>
  <c r="CNS224" i="22"/>
  <c r="CNT224" i="22"/>
  <c r="CNU224" i="22"/>
  <c r="CNV224" i="22"/>
  <c r="CNW224" i="22"/>
  <c r="CNX224" i="22"/>
  <c r="CNY224" i="22"/>
  <c r="CNZ224" i="22"/>
  <c r="COA224" i="22"/>
  <c r="COB224" i="22"/>
  <c r="COC224" i="22"/>
  <c r="COD224" i="22"/>
  <c r="COE224" i="22"/>
  <c r="COF224" i="22"/>
  <c r="COG224" i="22"/>
  <c r="COH224" i="22"/>
  <c r="COI224" i="22"/>
  <c r="COJ224" i="22"/>
  <c r="COK224" i="22"/>
  <c r="COL224" i="22"/>
  <c r="COM224" i="22"/>
  <c r="CON224" i="22"/>
  <c r="COO224" i="22"/>
  <c r="COP224" i="22"/>
  <c r="COQ224" i="22"/>
  <c r="COR224" i="22"/>
  <c r="COS224" i="22"/>
  <c r="COT224" i="22"/>
  <c r="COU224" i="22"/>
  <c r="COV224" i="22"/>
  <c r="COW224" i="22"/>
  <c r="COX224" i="22"/>
  <c r="COY224" i="22"/>
  <c r="COZ224" i="22"/>
  <c r="CPA224" i="22"/>
  <c r="CPB224" i="22"/>
  <c r="CPC224" i="22"/>
  <c r="CPD224" i="22"/>
  <c r="CPE224" i="22"/>
  <c r="CPF224" i="22"/>
  <c r="CPG224" i="22"/>
  <c r="CPH224" i="22"/>
  <c r="CPI224" i="22"/>
  <c r="CPJ224" i="22"/>
  <c r="CPK224" i="22"/>
  <c r="CPL224" i="22"/>
  <c r="CPM224" i="22"/>
  <c r="CPN224" i="22"/>
  <c r="CPO224" i="22"/>
  <c r="CPP224" i="22"/>
  <c r="CPQ224" i="22"/>
  <c r="CPR224" i="22"/>
  <c r="CPS224" i="22"/>
  <c r="CPT224" i="22"/>
  <c r="CPU224" i="22"/>
  <c r="CPV224" i="22"/>
  <c r="CPW224" i="22"/>
  <c r="CPX224" i="22"/>
  <c r="CPY224" i="22"/>
  <c r="CPZ224" i="22"/>
  <c r="CQA224" i="22"/>
  <c r="CQB224" i="22"/>
  <c r="CQC224" i="22"/>
  <c r="CQD224" i="22"/>
  <c r="CQE224" i="22"/>
  <c r="CQF224" i="22"/>
  <c r="CQG224" i="22"/>
  <c r="CQH224" i="22"/>
  <c r="CQI224" i="22"/>
  <c r="CQJ224" i="22"/>
  <c r="CQK224" i="22"/>
  <c r="CQL224" i="22"/>
  <c r="CQM224" i="22"/>
  <c r="CQN224" i="22"/>
  <c r="CQO224" i="22"/>
  <c r="CQP224" i="22"/>
  <c r="CQQ224" i="22"/>
  <c r="CQR224" i="22"/>
  <c r="CQS224" i="22"/>
  <c r="CQT224" i="22"/>
  <c r="CQU224" i="22"/>
  <c r="CQV224" i="22"/>
  <c r="CQW224" i="22"/>
  <c r="CQX224" i="22"/>
  <c r="CQY224" i="22"/>
  <c r="CQZ224" i="22"/>
  <c r="CRA224" i="22"/>
  <c r="CRB224" i="22"/>
  <c r="CRC224" i="22"/>
  <c r="CRD224" i="22"/>
  <c r="CRE224" i="22"/>
  <c r="CRF224" i="22"/>
  <c r="CRG224" i="22"/>
  <c r="CRH224" i="22"/>
  <c r="CRI224" i="22"/>
  <c r="CRJ224" i="22"/>
  <c r="CRK224" i="22"/>
  <c r="CRL224" i="22"/>
  <c r="CRM224" i="22"/>
  <c r="CRN224" i="22"/>
  <c r="CRO224" i="22"/>
  <c r="CRP224" i="22"/>
  <c r="CRQ224" i="22"/>
  <c r="CRR224" i="22"/>
  <c r="CRS224" i="22"/>
  <c r="CRT224" i="22"/>
  <c r="CRU224" i="22"/>
  <c r="CRV224" i="22"/>
  <c r="CRW224" i="22"/>
  <c r="CRX224" i="22"/>
  <c r="CRY224" i="22"/>
  <c r="CRZ224" i="22"/>
  <c r="CSA224" i="22"/>
  <c r="CSB224" i="22"/>
  <c r="CSC224" i="22"/>
  <c r="CSD224" i="22"/>
  <c r="CSE224" i="22"/>
  <c r="CSF224" i="22"/>
  <c r="CSG224" i="22"/>
  <c r="CSH224" i="22"/>
  <c r="CSI224" i="22"/>
  <c r="CSJ224" i="22"/>
  <c r="CSK224" i="22"/>
  <c r="CSL224" i="22"/>
  <c r="CSM224" i="22"/>
  <c r="CSN224" i="22"/>
  <c r="CSO224" i="22"/>
  <c r="CSP224" i="22"/>
  <c r="CSQ224" i="22"/>
  <c r="CSR224" i="22"/>
  <c r="CSS224" i="22"/>
  <c r="CST224" i="22"/>
  <c r="CSU224" i="22"/>
  <c r="CSV224" i="22"/>
  <c r="CSW224" i="22"/>
  <c r="CSX224" i="22"/>
  <c r="CSY224" i="22"/>
  <c r="CSZ224" i="22"/>
  <c r="CTA224" i="22"/>
  <c r="CTB224" i="22"/>
  <c r="CTC224" i="22"/>
  <c r="CTD224" i="22"/>
  <c r="CTE224" i="22"/>
  <c r="CTF224" i="22"/>
  <c r="CTG224" i="22"/>
  <c r="CTH224" i="22"/>
  <c r="CTI224" i="22"/>
  <c r="CTJ224" i="22"/>
  <c r="CTK224" i="22"/>
  <c r="CTL224" i="22"/>
  <c r="CTM224" i="22"/>
  <c r="CTN224" i="22"/>
  <c r="CTO224" i="22"/>
  <c r="CTP224" i="22"/>
  <c r="CTQ224" i="22"/>
  <c r="CTR224" i="22"/>
  <c r="CTS224" i="22"/>
  <c r="CTT224" i="22"/>
  <c r="CTU224" i="22"/>
  <c r="CTV224" i="22"/>
  <c r="CTW224" i="22"/>
  <c r="CTX224" i="22"/>
  <c r="CTY224" i="22"/>
  <c r="CTZ224" i="22"/>
  <c r="CUA224" i="22"/>
  <c r="CUB224" i="22"/>
  <c r="CUC224" i="22"/>
  <c r="CUD224" i="22"/>
  <c r="CUE224" i="22"/>
  <c r="CUF224" i="22"/>
  <c r="CUG224" i="22"/>
  <c r="CUH224" i="22"/>
  <c r="CUI224" i="22"/>
  <c r="CUJ224" i="22"/>
  <c r="CUK224" i="22"/>
  <c r="CUL224" i="22"/>
  <c r="CUM224" i="22"/>
  <c r="CUN224" i="22"/>
  <c r="CUO224" i="22"/>
  <c r="CUP224" i="22"/>
  <c r="CUQ224" i="22"/>
  <c r="CUR224" i="22"/>
  <c r="CUS224" i="22"/>
  <c r="CUT224" i="22"/>
  <c r="CUU224" i="22"/>
  <c r="CUV224" i="22"/>
  <c r="CUW224" i="22"/>
  <c r="CUX224" i="22"/>
  <c r="CUY224" i="22"/>
  <c r="CUZ224" i="22"/>
  <c r="CVA224" i="22"/>
  <c r="CVB224" i="22"/>
  <c r="CVC224" i="22"/>
  <c r="CVD224" i="22"/>
  <c r="CVE224" i="22"/>
  <c r="CVF224" i="22"/>
  <c r="CVG224" i="22"/>
  <c r="CVH224" i="22"/>
  <c r="CVI224" i="22"/>
  <c r="CVJ224" i="22"/>
  <c r="CVK224" i="22"/>
  <c r="CVL224" i="22"/>
  <c r="CVM224" i="22"/>
  <c r="CVN224" i="22"/>
  <c r="CVO224" i="22"/>
  <c r="CVP224" i="22"/>
  <c r="CVQ224" i="22"/>
  <c r="CVR224" i="22"/>
  <c r="CVS224" i="22"/>
  <c r="CVT224" i="22"/>
  <c r="CVU224" i="22"/>
  <c r="CVV224" i="22"/>
  <c r="CVW224" i="22"/>
  <c r="CVX224" i="22"/>
  <c r="CVY224" i="22"/>
  <c r="CVZ224" i="22"/>
  <c r="CWA224" i="22"/>
  <c r="CWB224" i="22"/>
  <c r="CWC224" i="22"/>
  <c r="CWD224" i="22"/>
  <c r="CWE224" i="22"/>
  <c r="CWF224" i="22"/>
  <c r="CWG224" i="22"/>
  <c r="CWH224" i="22"/>
  <c r="CWI224" i="22"/>
  <c r="CWJ224" i="22"/>
  <c r="CWK224" i="22"/>
  <c r="CWL224" i="22"/>
  <c r="CWM224" i="22"/>
  <c r="CWN224" i="22"/>
  <c r="CWO224" i="22"/>
  <c r="CWP224" i="22"/>
  <c r="CWQ224" i="22"/>
  <c r="CWR224" i="22"/>
  <c r="CWS224" i="22"/>
  <c r="CWT224" i="22"/>
  <c r="CWU224" i="22"/>
  <c r="CWV224" i="22"/>
  <c r="CWW224" i="22"/>
  <c r="CWX224" i="22"/>
  <c r="CWY224" i="22"/>
  <c r="CWZ224" i="22"/>
  <c r="CXA224" i="22"/>
  <c r="CXB224" i="22"/>
  <c r="CXC224" i="22"/>
  <c r="CXD224" i="22"/>
  <c r="CXE224" i="22"/>
  <c r="CXF224" i="22"/>
  <c r="CXG224" i="22"/>
  <c r="CXH224" i="22"/>
  <c r="CXI224" i="22"/>
  <c r="CXJ224" i="22"/>
  <c r="CXK224" i="22"/>
  <c r="CXL224" i="22"/>
  <c r="CXM224" i="22"/>
  <c r="CXN224" i="22"/>
  <c r="CXO224" i="22"/>
  <c r="CXP224" i="22"/>
  <c r="CXQ224" i="22"/>
  <c r="CXR224" i="22"/>
  <c r="CXS224" i="22"/>
  <c r="CXT224" i="22"/>
  <c r="CXU224" i="22"/>
  <c r="CXV224" i="22"/>
  <c r="CXW224" i="22"/>
  <c r="CXX224" i="22"/>
  <c r="CXY224" i="22"/>
  <c r="CXZ224" i="22"/>
  <c r="CYA224" i="22"/>
  <c r="CYB224" i="22"/>
  <c r="CYC224" i="22"/>
  <c r="CYD224" i="22"/>
  <c r="CYE224" i="22"/>
  <c r="CYF224" i="22"/>
  <c r="CYG224" i="22"/>
  <c r="CYH224" i="22"/>
  <c r="CYI224" i="22"/>
  <c r="CYJ224" i="22"/>
  <c r="CYK224" i="22"/>
  <c r="CYL224" i="22"/>
  <c r="CYM224" i="22"/>
  <c r="CYN224" i="22"/>
  <c r="CYO224" i="22"/>
  <c r="CYP224" i="22"/>
  <c r="CYQ224" i="22"/>
  <c r="CYR224" i="22"/>
  <c r="CYS224" i="22"/>
  <c r="CYT224" i="22"/>
  <c r="CYU224" i="22"/>
  <c r="CYV224" i="22"/>
  <c r="CYW224" i="22"/>
  <c r="CYX224" i="22"/>
  <c r="CYY224" i="22"/>
  <c r="CYZ224" i="22"/>
  <c r="CZA224" i="22"/>
  <c r="CZB224" i="22"/>
  <c r="CZC224" i="22"/>
  <c r="CZD224" i="22"/>
  <c r="CZE224" i="22"/>
  <c r="CZF224" i="22"/>
  <c r="CZG224" i="22"/>
  <c r="CZH224" i="22"/>
  <c r="CZI224" i="22"/>
  <c r="CZJ224" i="22"/>
  <c r="CZK224" i="22"/>
  <c r="CZL224" i="22"/>
  <c r="CZM224" i="22"/>
  <c r="CZN224" i="22"/>
  <c r="CZO224" i="22"/>
  <c r="CZP224" i="22"/>
  <c r="CZQ224" i="22"/>
  <c r="CZR224" i="22"/>
  <c r="CZS224" i="22"/>
  <c r="CZT224" i="22"/>
  <c r="CZU224" i="22"/>
  <c r="CZV224" i="22"/>
  <c r="CZW224" i="22"/>
  <c r="CZX224" i="22"/>
  <c r="CZY224" i="22"/>
  <c r="CZZ224" i="22"/>
  <c r="DAA224" i="22"/>
  <c r="DAB224" i="22"/>
  <c r="DAC224" i="22"/>
  <c r="DAD224" i="22"/>
  <c r="DAE224" i="22"/>
  <c r="DAF224" i="22"/>
  <c r="DAG224" i="22"/>
  <c r="DAH224" i="22"/>
  <c r="DAI224" i="22"/>
  <c r="DAJ224" i="22"/>
  <c r="DAK224" i="22"/>
  <c r="DAL224" i="22"/>
  <c r="DAM224" i="22"/>
  <c r="DAN224" i="22"/>
  <c r="DAO224" i="22"/>
  <c r="DAP224" i="22"/>
  <c r="DAQ224" i="22"/>
  <c r="DAR224" i="22"/>
  <c r="DAS224" i="22"/>
  <c r="DAT224" i="22"/>
  <c r="DAU224" i="22"/>
  <c r="DAV224" i="22"/>
  <c r="DAW224" i="22"/>
  <c r="DAX224" i="22"/>
  <c r="DAY224" i="22"/>
  <c r="DAZ224" i="22"/>
  <c r="DBA224" i="22"/>
  <c r="DBB224" i="22"/>
  <c r="DBC224" i="22"/>
  <c r="DBD224" i="22"/>
  <c r="DBE224" i="22"/>
  <c r="DBF224" i="22"/>
  <c r="DBG224" i="22"/>
  <c r="DBH224" i="22"/>
  <c r="DBI224" i="22"/>
  <c r="DBJ224" i="22"/>
  <c r="DBK224" i="22"/>
  <c r="DBL224" i="22"/>
  <c r="DBM224" i="22"/>
  <c r="DBN224" i="22"/>
  <c r="DBO224" i="22"/>
  <c r="DBP224" i="22"/>
  <c r="DBQ224" i="22"/>
  <c r="DBR224" i="22"/>
  <c r="DBS224" i="22"/>
  <c r="DBT224" i="22"/>
  <c r="DBU224" i="22"/>
  <c r="DBV224" i="22"/>
  <c r="DBW224" i="22"/>
  <c r="DBX224" i="22"/>
  <c r="DBY224" i="22"/>
  <c r="DBZ224" i="22"/>
  <c r="DCA224" i="22"/>
  <c r="DCB224" i="22"/>
  <c r="DCC224" i="22"/>
  <c r="DCD224" i="22"/>
  <c r="DCE224" i="22"/>
  <c r="DCF224" i="22"/>
  <c r="DCG224" i="22"/>
  <c r="DCH224" i="22"/>
  <c r="DCI224" i="22"/>
  <c r="DCJ224" i="22"/>
  <c r="DCK224" i="22"/>
  <c r="DCL224" i="22"/>
  <c r="DCM224" i="22"/>
  <c r="DCN224" i="22"/>
  <c r="DCO224" i="22"/>
  <c r="DCP224" i="22"/>
  <c r="DCQ224" i="22"/>
  <c r="DCR224" i="22"/>
  <c r="DCS224" i="22"/>
  <c r="DCT224" i="22"/>
  <c r="DCU224" i="22"/>
  <c r="DCV224" i="22"/>
  <c r="DCW224" i="22"/>
  <c r="DCX224" i="22"/>
  <c r="DCY224" i="22"/>
  <c r="DCZ224" i="22"/>
  <c r="DDA224" i="22"/>
  <c r="DDB224" i="22"/>
  <c r="DDC224" i="22"/>
  <c r="DDD224" i="22"/>
  <c r="DDE224" i="22"/>
  <c r="DDF224" i="22"/>
  <c r="DDG224" i="22"/>
  <c r="DDH224" i="22"/>
  <c r="DDI224" i="22"/>
  <c r="DDJ224" i="22"/>
  <c r="DDK224" i="22"/>
  <c r="DDL224" i="22"/>
  <c r="DDM224" i="22"/>
  <c r="DDN224" i="22"/>
  <c r="DDO224" i="22"/>
  <c r="DDP224" i="22"/>
  <c r="DDQ224" i="22"/>
  <c r="DDR224" i="22"/>
  <c r="DDS224" i="22"/>
  <c r="DDT224" i="22"/>
  <c r="DDU224" i="22"/>
  <c r="DDV224" i="22"/>
  <c r="DDW224" i="22"/>
  <c r="DDX224" i="22"/>
  <c r="DDY224" i="22"/>
  <c r="DDZ224" i="22"/>
  <c r="DEA224" i="22"/>
  <c r="DEB224" i="22"/>
  <c r="DEC224" i="22"/>
  <c r="DED224" i="22"/>
  <c r="DEE224" i="22"/>
  <c r="DEF224" i="22"/>
  <c r="DEG224" i="22"/>
  <c r="DEH224" i="22"/>
  <c r="DEI224" i="22"/>
  <c r="DEJ224" i="22"/>
  <c r="DEK224" i="22"/>
  <c r="DEL224" i="22"/>
  <c r="DEM224" i="22"/>
  <c r="DEN224" i="22"/>
  <c r="DEO224" i="22"/>
  <c r="DEP224" i="22"/>
  <c r="DEQ224" i="22"/>
  <c r="DER224" i="22"/>
  <c r="DES224" i="22"/>
  <c r="DET224" i="22"/>
  <c r="DEU224" i="22"/>
  <c r="DEV224" i="22"/>
  <c r="DEW224" i="22"/>
  <c r="DEX224" i="22"/>
  <c r="DEY224" i="22"/>
  <c r="DEZ224" i="22"/>
  <c r="DFA224" i="22"/>
  <c r="DFB224" i="22"/>
  <c r="DFC224" i="22"/>
  <c r="DFD224" i="22"/>
  <c r="DFE224" i="22"/>
  <c r="DFF224" i="22"/>
  <c r="DFG224" i="22"/>
  <c r="DFH224" i="22"/>
  <c r="DFI224" i="22"/>
  <c r="DFJ224" i="22"/>
  <c r="DFK224" i="22"/>
  <c r="DFL224" i="22"/>
  <c r="DFM224" i="22"/>
  <c r="DFN224" i="22"/>
  <c r="DFO224" i="22"/>
  <c r="DFP224" i="22"/>
  <c r="DFQ224" i="22"/>
  <c r="DFR224" i="22"/>
  <c r="DFS224" i="22"/>
  <c r="DFT224" i="22"/>
  <c r="DFU224" i="22"/>
  <c r="DFV224" i="22"/>
  <c r="DFW224" i="22"/>
  <c r="DFX224" i="22"/>
  <c r="DFY224" i="22"/>
  <c r="DFZ224" i="22"/>
  <c r="DGA224" i="22"/>
  <c r="DGB224" i="22"/>
  <c r="DGC224" i="22"/>
  <c r="DGD224" i="22"/>
  <c r="DGE224" i="22"/>
  <c r="DGF224" i="22"/>
  <c r="DGG224" i="22"/>
  <c r="DGH224" i="22"/>
  <c r="DGI224" i="22"/>
  <c r="DGJ224" i="22"/>
  <c r="DGK224" i="22"/>
  <c r="DGL224" i="22"/>
  <c r="DGM224" i="22"/>
  <c r="DGN224" i="22"/>
  <c r="DGO224" i="22"/>
  <c r="DGP224" i="22"/>
  <c r="DGQ224" i="22"/>
  <c r="DGR224" i="22"/>
  <c r="DGS224" i="22"/>
  <c r="DGT224" i="22"/>
  <c r="DGU224" i="22"/>
  <c r="DGV224" i="22"/>
  <c r="DGW224" i="22"/>
  <c r="DGX224" i="22"/>
  <c r="DGY224" i="22"/>
  <c r="DGZ224" i="22"/>
  <c r="DHA224" i="22"/>
  <c r="DHB224" i="22"/>
  <c r="DHC224" i="22"/>
  <c r="DHD224" i="22"/>
  <c r="DHE224" i="22"/>
  <c r="DHF224" i="22"/>
  <c r="DHG224" i="22"/>
  <c r="DHH224" i="22"/>
  <c r="DHI224" i="22"/>
  <c r="DHJ224" i="22"/>
  <c r="DHK224" i="22"/>
  <c r="DHL224" i="22"/>
  <c r="DHM224" i="22"/>
  <c r="DHN224" i="22"/>
  <c r="DHO224" i="22"/>
  <c r="DHP224" i="22"/>
  <c r="DHQ224" i="22"/>
  <c r="DHR224" i="22"/>
  <c r="DHS224" i="22"/>
  <c r="DHT224" i="22"/>
  <c r="DHU224" i="22"/>
  <c r="DHV224" i="22"/>
  <c r="DHW224" i="22"/>
  <c r="DHX224" i="22"/>
  <c r="DHY224" i="22"/>
  <c r="DHZ224" i="22"/>
  <c r="DIA224" i="22"/>
  <c r="DIB224" i="22"/>
  <c r="DIC224" i="22"/>
  <c r="DID224" i="22"/>
  <c r="DIE224" i="22"/>
  <c r="DIF224" i="22"/>
  <c r="DIG224" i="22"/>
  <c r="DIH224" i="22"/>
  <c r="DII224" i="22"/>
  <c r="DIJ224" i="22"/>
  <c r="DIK224" i="22"/>
  <c r="DIL224" i="22"/>
  <c r="DIM224" i="22"/>
  <c r="DIN224" i="22"/>
  <c r="DIO224" i="22"/>
  <c r="DIP224" i="22"/>
  <c r="DIQ224" i="22"/>
  <c r="DIR224" i="22"/>
  <c r="DIS224" i="22"/>
  <c r="DIT224" i="22"/>
  <c r="DIU224" i="22"/>
  <c r="DIV224" i="22"/>
  <c r="DIW224" i="22"/>
  <c r="DIX224" i="22"/>
  <c r="DIY224" i="22"/>
  <c r="DIZ224" i="22"/>
  <c r="DJA224" i="22"/>
  <c r="DJB224" i="22"/>
  <c r="DJC224" i="22"/>
  <c r="DJD224" i="22"/>
  <c r="DJE224" i="22"/>
  <c r="DJF224" i="22"/>
  <c r="DJG224" i="22"/>
  <c r="DJH224" i="22"/>
  <c r="DJI224" i="22"/>
  <c r="DJJ224" i="22"/>
  <c r="DJK224" i="22"/>
  <c r="DJL224" i="22"/>
  <c r="DJM224" i="22"/>
  <c r="DJN224" i="22"/>
  <c r="DJO224" i="22"/>
  <c r="DJP224" i="22"/>
  <c r="DJQ224" i="22"/>
  <c r="DJR224" i="22"/>
  <c r="DJS224" i="22"/>
  <c r="DJT224" i="22"/>
  <c r="DJU224" i="22"/>
  <c r="DJV224" i="22"/>
  <c r="DJW224" i="22"/>
  <c r="DJX224" i="22"/>
  <c r="DJY224" i="22"/>
  <c r="DJZ224" i="22"/>
  <c r="DKA224" i="22"/>
  <c r="DKB224" i="22"/>
  <c r="DKC224" i="22"/>
  <c r="DKD224" i="22"/>
  <c r="DKE224" i="22"/>
  <c r="DKF224" i="22"/>
  <c r="DKG224" i="22"/>
  <c r="DKH224" i="22"/>
  <c r="DKI224" i="22"/>
  <c r="DKJ224" i="22"/>
  <c r="DKK224" i="22"/>
  <c r="DKL224" i="22"/>
  <c r="DKM224" i="22"/>
  <c r="DKN224" i="22"/>
  <c r="DKO224" i="22"/>
  <c r="DKP224" i="22"/>
  <c r="DKQ224" i="22"/>
  <c r="DKR224" i="22"/>
  <c r="DKS224" i="22"/>
  <c r="DKT224" i="22"/>
  <c r="DKU224" i="22"/>
  <c r="DKV224" i="22"/>
  <c r="DKW224" i="22"/>
  <c r="DKX224" i="22"/>
  <c r="DKY224" i="22"/>
  <c r="DKZ224" i="22"/>
  <c r="DLA224" i="22"/>
  <c r="DLB224" i="22"/>
  <c r="DLC224" i="22"/>
  <c r="DLD224" i="22"/>
  <c r="DLE224" i="22"/>
  <c r="DLF224" i="22"/>
  <c r="DLG224" i="22"/>
  <c r="DLH224" i="22"/>
  <c r="DLI224" i="22"/>
  <c r="DLJ224" i="22"/>
  <c r="DLK224" i="22"/>
  <c r="DLL224" i="22"/>
  <c r="DLM224" i="22"/>
  <c r="DLN224" i="22"/>
  <c r="DLO224" i="22"/>
  <c r="DLP224" i="22"/>
  <c r="DLQ224" i="22"/>
  <c r="DLR224" i="22"/>
  <c r="DLS224" i="22"/>
  <c r="DLT224" i="22"/>
  <c r="DLU224" i="22"/>
  <c r="DLV224" i="22"/>
  <c r="DLW224" i="22"/>
  <c r="DLX224" i="22"/>
  <c r="DLY224" i="22"/>
  <c r="DLZ224" i="22"/>
  <c r="DMA224" i="22"/>
  <c r="DMB224" i="22"/>
  <c r="DMC224" i="22"/>
  <c r="DMD224" i="22"/>
  <c r="DME224" i="22"/>
  <c r="DMF224" i="22"/>
  <c r="DMG224" i="22"/>
  <c r="DMH224" i="22"/>
  <c r="DMI224" i="22"/>
  <c r="DMJ224" i="22"/>
  <c r="DMK224" i="22"/>
  <c r="DML224" i="22"/>
  <c r="DMM224" i="22"/>
  <c r="DMN224" i="22"/>
  <c r="DMO224" i="22"/>
  <c r="DMP224" i="22"/>
  <c r="DMQ224" i="22"/>
  <c r="DMR224" i="22"/>
  <c r="DMS224" i="22"/>
  <c r="DMT224" i="22"/>
  <c r="DMU224" i="22"/>
  <c r="DMV224" i="22"/>
  <c r="DMW224" i="22"/>
  <c r="DMX224" i="22"/>
  <c r="DMY224" i="22"/>
  <c r="DMZ224" i="22"/>
  <c r="DNA224" i="22"/>
  <c r="DNB224" i="22"/>
  <c r="DNC224" i="22"/>
  <c r="DND224" i="22"/>
  <c r="DNE224" i="22"/>
  <c r="DNF224" i="22"/>
  <c r="DNG224" i="22"/>
  <c r="DNH224" i="22"/>
  <c r="DNI224" i="22"/>
  <c r="DNJ224" i="22"/>
  <c r="DNK224" i="22"/>
  <c r="DNL224" i="22"/>
  <c r="DNM224" i="22"/>
  <c r="DNN224" i="22"/>
  <c r="DNO224" i="22"/>
  <c r="DNP224" i="22"/>
  <c r="DNQ224" i="22"/>
  <c r="DNR224" i="22"/>
  <c r="DNS224" i="22"/>
  <c r="DNT224" i="22"/>
  <c r="DNU224" i="22"/>
  <c r="DNV224" i="22"/>
  <c r="DNW224" i="22"/>
  <c r="DNX224" i="22"/>
  <c r="DNY224" i="22"/>
  <c r="DNZ224" i="22"/>
  <c r="DOA224" i="22"/>
  <c r="DOB224" i="22"/>
  <c r="DOC224" i="22"/>
  <c r="DOD224" i="22"/>
  <c r="DOE224" i="22"/>
  <c r="DOF224" i="22"/>
  <c r="DOG224" i="22"/>
  <c r="DOH224" i="22"/>
  <c r="DOI224" i="22"/>
  <c r="DOJ224" i="22"/>
  <c r="DOK224" i="22"/>
  <c r="DOL224" i="22"/>
  <c r="DOM224" i="22"/>
  <c r="DON224" i="22"/>
  <c r="DOO224" i="22"/>
  <c r="DOP224" i="22"/>
  <c r="DOQ224" i="22"/>
  <c r="DOR224" i="22"/>
  <c r="DOS224" i="22"/>
  <c r="DOT224" i="22"/>
  <c r="DOU224" i="22"/>
  <c r="DOV224" i="22"/>
  <c r="DOW224" i="22"/>
  <c r="DOX224" i="22"/>
  <c r="DOY224" i="22"/>
  <c r="DOZ224" i="22"/>
  <c r="DPA224" i="22"/>
  <c r="DPB224" i="22"/>
  <c r="DPC224" i="22"/>
  <c r="DPD224" i="22"/>
  <c r="DPE224" i="22"/>
  <c r="DPF224" i="22"/>
  <c r="DPG224" i="22"/>
  <c r="DPH224" i="22"/>
  <c r="DPI224" i="22"/>
  <c r="DPJ224" i="22"/>
  <c r="DPK224" i="22"/>
  <c r="DPL224" i="22"/>
  <c r="DPM224" i="22"/>
  <c r="DPN224" i="22"/>
  <c r="DPO224" i="22"/>
  <c r="DPP224" i="22"/>
  <c r="DPQ224" i="22"/>
  <c r="DPR224" i="22"/>
  <c r="DPS224" i="22"/>
  <c r="DPT224" i="22"/>
  <c r="DPU224" i="22"/>
  <c r="DPV224" i="22"/>
  <c r="DPW224" i="22"/>
  <c r="DPX224" i="22"/>
  <c r="DPY224" i="22"/>
  <c r="DPZ224" i="22"/>
  <c r="DQA224" i="22"/>
  <c r="DQB224" i="22"/>
  <c r="DQC224" i="22"/>
  <c r="DQD224" i="22"/>
  <c r="DQE224" i="22"/>
  <c r="DQF224" i="22"/>
  <c r="DQG224" i="22"/>
  <c r="DQH224" i="22"/>
  <c r="DQI224" i="22"/>
  <c r="DQJ224" i="22"/>
  <c r="DQK224" i="22"/>
  <c r="DQL224" i="22"/>
  <c r="DQM224" i="22"/>
  <c r="DQN224" i="22"/>
  <c r="DQO224" i="22"/>
  <c r="DQP224" i="22"/>
  <c r="DQQ224" i="22"/>
  <c r="DQR224" i="22"/>
  <c r="DQS224" i="22"/>
  <c r="DQT224" i="22"/>
  <c r="DQU224" i="22"/>
  <c r="DQV224" i="22"/>
  <c r="DQW224" i="22"/>
  <c r="DQX224" i="22"/>
  <c r="DQY224" i="22"/>
  <c r="DQZ224" i="22"/>
  <c r="DRA224" i="22"/>
  <c r="DRB224" i="22"/>
  <c r="DRC224" i="22"/>
  <c r="DRD224" i="22"/>
  <c r="DRE224" i="22"/>
  <c r="DRF224" i="22"/>
  <c r="DRG224" i="22"/>
  <c r="DRH224" i="22"/>
  <c r="DRI224" i="22"/>
  <c r="DRJ224" i="22"/>
  <c r="DRK224" i="22"/>
  <c r="DRL224" i="22"/>
  <c r="DRM224" i="22"/>
  <c r="DRN224" i="22"/>
  <c r="DRO224" i="22"/>
  <c r="DRP224" i="22"/>
  <c r="DRQ224" i="22"/>
  <c r="DRR224" i="22"/>
  <c r="DRS224" i="22"/>
  <c r="DRT224" i="22"/>
  <c r="DRU224" i="22"/>
  <c r="DRV224" i="22"/>
  <c r="DRW224" i="22"/>
  <c r="DRX224" i="22"/>
  <c r="DRY224" i="22"/>
  <c r="DRZ224" i="22"/>
  <c r="DSA224" i="22"/>
  <c r="DSB224" i="22"/>
  <c r="DSC224" i="22"/>
  <c r="DSD224" i="22"/>
  <c r="DSE224" i="22"/>
  <c r="DSF224" i="22"/>
  <c r="DSG224" i="22"/>
  <c r="DSH224" i="22"/>
  <c r="DSI224" i="22"/>
  <c r="DSJ224" i="22"/>
  <c r="DSK224" i="22"/>
  <c r="DSL224" i="22"/>
  <c r="DSM224" i="22"/>
  <c r="DSN224" i="22"/>
  <c r="DSO224" i="22"/>
  <c r="DSP224" i="22"/>
  <c r="DSQ224" i="22"/>
  <c r="DSR224" i="22"/>
  <c r="DSS224" i="22"/>
  <c r="DST224" i="22"/>
  <c r="DSU224" i="22"/>
  <c r="DSV224" i="22"/>
  <c r="DSW224" i="22"/>
  <c r="DSX224" i="22"/>
  <c r="DSY224" i="22"/>
  <c r="DSZ224" i="22"/>
  <c r="DTA224" i="22"/>
  <c r="DTB224" i="22"/>
  <c r="DTC224" i="22"/>
  <c r="DTD224" i="22"/>
  <c r="DTE224" i="22"/>
  <c r="DTF224" i="22"/>
  <c r="DTG224" i="22"/>
  <c r="DTH224" i="22"/>
  <c r="DTI224" i="22"/>
  <c r="DTJ224" i="22"/>
  <c r="DTK224" i="22"/>
  <c r="DTL224" i="22"/>
  <c r="DTM224" i="22"/>
  <c r="DTN224" i="22"/>
  <c r="DTO224" i="22"/>
  <c r="DTP224" i="22"/>
  <c r="DTQ224" i="22"/>
  <c r="DTR224" i="22"/>
  <c r="DTS224" i="22"/>
  <c r="DTT224" i="22"/>
  <c r="DTU224" i="22"/>
  <c r="DTV224" i="22"/>
  <c r="DTW224" i="22"/>
  <c r="DTX224" i="22"/>
  <c r="DTY224" i="22"/>
  <c r="DTZ224" i="22"/>
  <c r="DUA224" i="22"/>
  <c r="DUB224" i="22"/>
  <c r="DUC224" i="22"/>
  <c r="DUD224" i="22"/>
  <c r="DUE224" i="22"/>
  <c r="DUF224" i="22"/>
  <c r="DUG224" i="22"/>
  <c r="DUH224" i="22"/>
  <c r="DUI224" i="22"/>
  <c r="DUJ224" i="22"/>
  <c r="DUK224" i="22"/>
  <c r="DUL224" i="22"/>
  <c r="DUM224" i="22"/>
  <c r="DUN224" i="22"/>
  <c r="DUO224" i="22"/>
  <c r="DUP224" i="22"/>
  <c r="DUQ224" i="22"/>
  <c r="DUR224" i="22"/>
  <c r="DUS224" i="22"/>
  <c r="DUT224" i="22"/>
  <c r="DUU224" i="22"/>
  <c r="DUV224" i="22"/>
  <c r="DUW224" i="22"/>
  <c r="DUX224" i="22"/>
  <c r="DUY224" i="22"/>
  <c r="DUZ224" i="22"/>
  <c r="DVA224" i="22"/>
  <c r="DVB224" i="22"/>
  <c r="DVC224" i="22"/>
  <c r="DVD224" i="22"/>
  <c r="DVE224" i="22"/>
  <c r="DVF224" i="22"/>
  <c r="DVG224" i="22"/>
  <c r="DVH224" i="22"/>
  <c r="DVI224" i="22"/>
  <c r="DVJ224" i="22"/>
  <c r="DVK224" i="22"/>
  <c r="DVL224" i="22"/>
  <c r="DVM224" i="22"/>
  <c r="DVN224" i="22"/>
  <c r="DVO224" i="22"/>
  <c r="DVP224" i="22"/>
  <c r="DVQ224" i="22"/>
  <c r="DVR224" i="22"/>
  <c r="DVS224" i="22"/>
  <c r="DVT224" i="22"/>
  <c r="DVU224" i="22"/>
  <c r="DVV224" i="22"/>
  <c r="DVW224" i="22"/>
  <c r="DVX224" i="22"/>
  <c r="DVY224" i="22"/>
  <c r="DVZ224" i="22"/>
  <c r="DWA224" i="22"/>
  <c r="DWB224" i="22"/>
  <c r="DWC224" i="22"/>
  <c r="DWD224" i="22"/>
  <c r="DWE224" i="22"/>
  <c r="DWF224" i="22"/>
  <c r="DWG224" i="22"/>
  <c r="DWH224" i="22"/>
  <c r="DWI224" i="22"/>
  <c r="DWJ224" i="22"/>
  <c r="DWK224" i="22"/>
  <c r="DWL224" i="22"/>
  <c r="DWM224" i="22"/>
  <c r="DWN224" i="22"/>
  <c r="DWO224" i="22"/>
  <c r="DWP224" i="22"/>
  <c r="DWQ224" i="22"/>
  <c r="DWR224" i="22"/>
  <c r="DWS224" i="22"/>
  <c r="DWT224" i="22"/>
  <c r="DWU224" i="22"/>
  <c r="DWV224" i="22"/>
  <c r="DWW224" i="22"/>
  <c r="DWX224" i="22"/>
  <c r="DWY224" i="22"/>
  <c r="DWZ224" i="22"/>
  <c r="DXA224" i="22"/>
  <c r="DXB224" i="22"/>
  <c r="DXC224" i="22"/>
  <c r="DXD224" i="22"/>
  <c r="DXE224" i="22"/>
  <c r="DXF224" i="22"/>
  <c r="DXG224" i="22"/>
  <c r="DXH224" i="22"/>
  <c r="DXI224" i="22"/>
  <c r="DXJ224" i="22"/>
  <c r="DXK224" i="22"/>
  <c r="DXL224" i="22"/>
  <c r="DXM224" i="22"/>
  <c r="DXN224" i="22"/>
  <c r="DXO224" i="22"/>
  <c r="DXP224" i="22"/>
  <c r="DXQ224" i="22"/>
  <c r="DXR224" i="22"/>
  <c r="DXS224" i="22"/>
  <c r="DXT224" i="22"/>
  <c r="DXU224" i="22"/>
  <c r="DXV224" i="22"/>
  <c r="DXW224" i="22"/>
  <c r="DXX224" i="22"/>
  <c r="DXY224" i="22"/>
  <c r="DXZ224" i="22"/>
  <c r="DYA224" i="22"/>
  <c r="DYB224" i="22"/>
  <c r="DYC224" i="22"/>
  <c r="DYD224" i="22"/>
  <c r="DYE224" i="22"/>
  <c r="DYF224" i="22"/>
  <c r="DYG224" i="22"/>
  <c r="DYH224" i="22"/>
  <c r="DYI224" i="22"/>
  <c r="DYJ224" i="22"/>
  <c r="DYK224" i="22"/>
  <c r="DYL224" i="22"/>
  <c r="DYM224" i="22"/>
  <c r="DYN224" i="22"/>
  <c r="DYO224" i="22"/>
  <c r="DYP224" i="22"/>
  <c r="DYQ224" i="22"/>
  <c r="DYR224" i="22"/>
  <c r="DYS224" i="22"/>
  <c r="DYT224" i="22"/>
  <c r="DYU224" i="22"/>
  <c r="DYV224" i="22"/>
  <c r="DYW224" i="22"/>
  <c r="DYX224" i="22"/>
  <c r="DYY224" i="22"/>
  <c r="DYZ224" i="22"/>
  <c r="DZA224" i="22"/>
  <c r="DZB224" i="22"/>
  <c r="DZC224" i="22"/>
  <c r="DZD224" i="22"/>
  <c r="DZE224" i="22"/>
  <c r="DZF224" i="22"/>
  <c r="DZG224" i="22"/>
  <c r="DZH224" i="22"/>
  <c r="DZI224" i="22"/>
  <c r="DZJ224" i="22"/>
  <c r="DZK224" i="22"/>
  <c r="DZL224" i="22"/>
  <c r="DZM224" i="22"/>
  <c r="DZN224" i="22"/>
  <c r="DZO224" i="22"/>
  <c r="DZP224" i="22"/>
  <c r="DZQ224" i="22"/>
  <c r="DZR224" i="22"/>
  <c r="DZS224" i="22"/>
  <c r="DZT224" i="22"/>
  <c r="DZU224" i="22"/>
  <c r="DZV224" i="22"/>
  <c r="DZW224" i="22"/>
  <c r="DZX224" i="22"/>
  <c r="DZY224" i="22"/>
  <c r="DZZ224" i="22"/>
  <c r="EAA224" i="22"/>
  <c r="EAB224" i="22"/>
  <c r="EAC224" i="22"/>
  <c r="EAD224" i="22"/>
  <c r="EAE224" i="22"/>
  <c r="EAF224" i="22"/>
  <c r="EAG224" i="22"/>
  <c r="EAH224" i="22"/>
  <c r="EAI224" i="22"/>
  <c r="EAJ224" i="22"/>
  <c r="EAK224" i="22"/>
  <c r="EAL224" i="22"/>
  <c r="EAM224" i="22"/>
  <c r="EAN224" i="22"/>
  <c r="EAO224" i="22"/>
  <c r="EAP224" i="22"/>
  <c r="EAQ224" i="22"/>
  <c r="EAR224" i="22"/>
  <c r="EAS224" i="22"/>
  <c r="EAT224" i="22"/>
  <c r="EAU224" i="22"/>
  <c r="EAV224" i="22"/>
  <c r="EAW224" i="22"/>
  <c r="EAX224" i="22"/>
  <c r="EAY224" i="22"/>
  <c r="EAZ224" i="22"/>
  <c r="EBA224" i="22"/>
  <c r="EBB224" i="22"/>
  <c r="EBC224" i="22"/>
  <c r="EBD224" i="22"/>
  <c r="EBE224" i="22"/>
  <c r="EBF224" i="22"/>
  <c r="EBG224" i="22"/>
  <c r="EBH224" i="22"/>
  <c r="EBI224" i="22"/>
  <c r="EBJ224" i="22"/>
  <c r="EBK224" i="22"/>
  <c r="EBL224" i="22"/>
  <c r="EBM224" i="22"/>
  <c r="EBN224" i="22"/>
  <c r="EBO224" i="22"/>
  <c r="EBP224" i="22"/>
  <c r="EBQ224" i="22"/>
  <c r="EBR224" i="22"/>
  <c r="EBS224" i="22"/>
  <c r="EBT224" i="22"/>
  <c r="EBU224" i="22"/>
  <c r="EBV224" i="22"/>
  <c r="EBW224" i="22"/>
  <c r="EBX224" i="22"/>
  <c r="EBY224" i="22"/>
  <c r="EBZ224" i="22"/>
  <c r="ECA224" i="22"/>
  <c r="ECB224" i="22"/>
  <c r="ECC224" i="22"/>
  <c r="ECD224" i="22"/>
  <c r="ECE224" i="22"/>
  <c r="ECF224" i="22"/>
  <c r="ECG224" i="22"/>
  <c r="ECH224" i="22"/>
  <c r="ECI224" i="22"/>
  <c r="ECJ224" i="22"/>
  <c r="ECK224" i="22"/>
  <c r="ECL224" i="22"/>
  <c r="ECM224" i="22"/>
  <c r="ECN224" i="22"/>
  <c r="ECO224" i="22"/>
  <c r="ECP224" i="22"/>
  <c r="ECQ224" i="22"/>
  <c r="ECR224" i="22"/>
  <c r="ECS224" i="22"/>
  <c r="ECT224" i="22"/>
  <c r="ECU224" i="22"/>
  <c r="ECV224" i="22"/>
  <c r="ECW224" i="22"/>
  <c r="ECX224" i="22"/>
  <c r="ECY224" i="22"/>
  <c r="ECZ224" i="22"/>
  <c r="EDA224" i="22"/>
  <c r="EDB224" i="22"/>
  <c r="EDC224" i="22"/>
  <c r="EDD224" i="22"/>
  <c r="EDE224" i="22"/>
  <c r="EDF224" i="22"/>
  <c r="EDG224" i="22"/>
  <c r="EDH224" i="22"/>
  <c r="EDI224" i="22"/>
  <c r="EDJ224" i="22"/>
  <c r="EDK224" i="22"/>
  <c r="EDL224" i="22"/>
  <c r="EDM224" i="22"/>
  <c r="EDN224" i="22"/>
  <c r="EDO224" i="22"/>
  <c r="EDP224" i="22"/>
  <c r="EDQ224" i="22"/>
  <c r="EDR224" i="22"/>
  <c r="EDS224" i="22"/>
  <c r="EDT224" i="22"/>
  <c r="EDU224" i="22"/>
  <c r="EDV224" i="22"/>
  <c r="EDW224" i="22"/>
  <c r="EDX224" i="22"/>
  <c r="EDY224" i="22"/>
  <c r="EDZ224" i="22"/>
  <c r="EEA224" i="22"/>
  <c r="EEB224" i="22"/>
  <c r="EEC224" i="22"/>
  <c r="EED224" i="22"/>
  <c r="EEE224" i="22"/>
  <c r="EEF224" i="22"/>
  <c r="EEG224" i="22"/>
  <c r="EEH224" i="22"/>
  <c r="EEI224" i="22"/>
  <c r="EEJ224" i="22"/>
  <c r="EEK224" i="22"/>
  <c r="EEL224" i="22"/>
  <c r="EEM224" i="22"/>
  <c r="EEN224" i="22"/>
  <c r="EEO224" i="22"/>
  <c r="EEP224" i="22"/>
  <c r="EEQ224" i="22"/>
  <c r="EER224" i="22"/>
  <c r="EES224" i="22"/>
  <c r="EET224" i="22"/>
  <c r="EEU224" i="22"/>
  <c r="EEV224" i="22"/>
  <c r="EEW224" i="22"/>
  <c r="EEX224" i="22"/>
  <c r="EEY224" i="22"/>
  <c r="EEZ224" i="22"/>
  <c r="EFA224" i="22"/>
  <c r="EFB224" i="22"/>
  <c r="EFC224" i="22"/>
  <c r="EFD224" i="22"/>
  <c r="EFE224" i="22"/>
  <c r="EFF224" i="22"/>
  <c r="EFG224" i="22"/>
  <c r="EFH224" i="22"/>
  <c r="EFI224" i="22"/>
  <c r="EFJ224" i="22"/>
  <c r="EFK224" i="22"/>
  <c r="EFL224" i="22"/>
  <c r="EFM224" i="22"/>
  <c r="EFN224" i="22"/>
  <c r="EFO224" i="22"/>
  <c r="EFP224" i="22"/>
  <c r="EFQ224" i="22"/>
  <c r="EFR224" i="22"/>
  <c r="EFS224" i="22"/>
  <c r="EFT224" i="22"/>
  <c r="EFU224" i="22"/>
  <c r="EFV224" i="22"/>
  <c r="EFW224" i="22"/>
  <c r="EFX224" i="22"/>
  <c r="EFY224" i="22"/>
  <c r="EFZ224" i="22"/>
  <c r="EGA224" i="22"/>
  <c r="EGB224" i="22"/>
  <c r="EGC224" i="22"/>
  <c r="EGD224" i="22"/>
  <c r="EGE224" i="22"/>
  <c r="EGF224" i="22"/>
  <c r="EGG224" i="22"/>
  <c r="EGH224" i="22"/>
  <c r="EGI224" i="22"/>
  <c r="EGJ224" i="22"/>
  <c r="EGK224" i="22"/>
  <c r="EGL224" i="22"/>
  <c r="EGM224" i="22"/>
  <c r="EGN224" i="22"/>
  <c r="EGO224" i="22"/>
  <c r="EGP224" i="22"/>
  <c r="EGQ224" i="22"/>
  <c r="EGR224" i="22"/>
  <c r="EGS224" i="22"/>
  <c r="EGT224" i="22"/>
  <c r="EGU224" i="22"/>
  <c r="EGV224" i="22"/>
  <c r="EGW224" i="22"/>
  <c r="EGX224" i="22"/>
  <c r="EGY224" i="22"/>
  <c r="EGZ224" i="22"/>
  <c r="EHA224" i="22"/>
  <c r="EHB224" i="22"/>
  <c r="EHC224" i="22"/>
  <c r="EHD224" i="22"/>
  <c r="EHE224" i="22"/>
  <c r="EHF224" i="22"/>
  <c r="EHG224" i="22"/>
  <c r="EHH224" i="22"/>
  <c r="EHI224" i="22"/>
  <c r="EHJ224" i="22"/>
  <c r="EHK224" i="22"/>
  <c r="EHL224" i="22"/>
  <c r="EHM224" i="22"/>
  <c r="EHN224" i="22"/>
  <c r="EHO224" i="22"/>
  <c r="EHP224" i="22"/>
  <c r="EHQ224" i="22"/>
  <c r="EHR224" i="22"/>
  <c r="EHS224" i="22"/>
  <c r="EHT224" i="22"/>
  <c r="EHU224" i="22"/>
  <c r="EHV224" i="22"/>
  <c r="EHW224" i="22"/>
  <c r="EHX224" i="22"/>
  <c r="EHY224" i="22"/>
  <c r="EHZ224" i="22"/>
  <c r="EIA224" i="22"/>
  <c r="EIB224" i="22"/>
  <c r="EIC224" i="22"/>
  <c r="EID224" i="22"/>
  <c r="EIE224" i="22"/>
  <c r="EIF224" i="22"/>
  <c r="EIG224" i="22"/>
  <c r="EIH224" i="22"/>
  <c r="EII224" i="22"/>
  <c r="EIJ224" i="22"/>
  <c r="EIK224" i="22"/>
  <c r="EIL224" i="22"/>
  <c r="EIM224" i="22"/>
  <c r="EIN224" i="22"/>
  <c r="EIO224" i="22"/>
  <c r="EIP224" i="22"/>
  <c r="EIQ224" i="22"/>
  <c r="EIR224" i="22"/>
  <c r="EIS224" i="22"/>
  <c r="EIT224" i="22"/>
  <c r="EIU224" i="22"/>
  <c r="EIV224" i="22"/>
  <c r="EIW224" i="22"/>
  <c r="EIX224" i="22"/>
  <c r="EIY224" i="22"/>
  <c r="EIZ224" i="22"/>
  <c r="EJA224" i="22"/>
  <c r="EJB224" i="22"/>
  <c r="EJC224" i="22"/>
  <c r="EJD224" i="22"/>
  <c r="EJE224" i="22"/>
  <c r="EJF224" i="22"/>
  <c r="EJG224" i="22"/>
  <c r="EJH224" i="22"/>
  <c r="EJI224" i="22"/>
  <c r="EJJ224" i="22"/>
  <c r="EJK224" i="22"/>
  <c r="EJL224" i="22"/>
  <c r="EJM224" i="22"/>
  <c r="EJN224" i="22"/>
  <c r="EJO224" i="22"/>
  <c r="EJP224" i="22"/>
  <c r="EJQ224" i="22"/>
  <c r="EJR224" i="22"/>
  <c r="EJS224" i="22"/>
  <c r="EJT224" i="22"/>
  <c r="EJU224" i="22"/>
  <c r="EJV224" i="22"/>
  <c r="EJW224" i="22"/>
  <c r="EJX224" i="22"/>
  <c r="EJY224" i="22"/>
  <c r="EJZ224" i="22"/>
  <c r="EKA224" i="22"/>
  <c r="EKB224" i="22"/>
  <c r="EKC224" i="22"/>
  <c r="EKD224" i="22"/>
  <c r="EKE224" i="22"/>
  <c r="EKF224" i="22"/>
  <c r="EKG224" i="22"/>
  <c r="EKH224" i="22"/>
  <c r="EKI224" i="22"/>
  <c r="EKJ224" i="22"/>
  <c r="EKK224" i="22"/>
  <c r="EKL224" i="22"/>
  <c r="EKM224" i="22"/>
  <c r="EKN224" i="22"/>
  <c r="EKO224" i="22"/>
  <c r="EKP224" i="22"/>
  <c r="EKQ224" i="22"/>
  <c r="EKR224" i="22"/>
  <c r="EKS224" i="22"/>
  <c r="EKT224" i="22"/>
  <c r="EKU224" i="22"/>
  <c r="EKV224" i="22"/>
  <c r="EKW224" i="22"/>
  <c r="EKX224" i="22"/>
  <c r="EKY224" i="22"/>
  <c r="EKZ224" i="22"/>
  <c r="ELA224" i="22"/>
  <c r="ELB224" i="22"/>
  <c r="ELC224" i="22"/>
  <c r="ELD224" i="22"/>
  <c r="ELE224" i="22"/>
  <c r="ELF224" i="22"/>
  <c r="ELG224" i="22"/>
  <c r="ELH224" i="22"/>
  <c r="ELI224" i="22"/>
  <c r="ELJ224" i="22"/>
  <c r="ELK224" i="22"/>
  <c r="ELL224" i="22"/>
  <c r="ELM224" i="22"/>
  <c r="ELN224" i="22"/>
  <c r="ELO224" i="22"/>
  <c r="ELP224" i="22"/>
  <c r="ELQ224" i="22"/>
  <c r="ELR224" i="22"/>
  <c r="ELS224" i="22"/>
  <c r="ELT224" i="22"/>
  <c r="ELU224" i="22"/>
  <c r="ELV224" i="22"/>
  <c r="ELW224" i="22"/>
  <c r="ELX224" i="22"/>
  <c r="ELY224" i="22"/>
  <c r="ELZ224" i="22"/>
  <c r="EMA224" i="22"/>
  <c r="EMB224" i="22"/>
  <c r="EMC224" i="22"/>
  <c r="EMD224" i="22"/>
  <c r="EME224" i="22"/>
  <c r="EMF224" i="22"/>
  <c r="EMG224" i="22"/>
  <c r="EMH224" i="22"/>
  <c r="EMI224" i="22"/>
  <c r="EMJ224" i="22"/>
  <c r="EMK224" i="22"/>
  <c r="EML224" i="22"/>
  <c r="EMM224" i="22"/>
  <c r="EMN224" i="22"/>
  <c r="EMO224" i="22"/>
  <c r="EMP224" i="22"/>
  <c r="EMQ224" i="22"/>
  <c r="EMR224" i="22"/>
  <c r="EMS224" i="22"/>
  <c r="EMT224" i="22"/>
  <c r="EMU224" i="22"/>
  <c r="EMV224" i="22"/>
  <c r="EMW224" i="22"/>
  <c r="EMX224" i="22"/>
  <c r="EMY224" i="22"/>
  <c r="EMZ224" i="22"/>
  <c r="ENA224" i="22"/>
  <c r="ENB224" i="22"/>
  <c r="ENC224" i="22"/>
  <c r="END224" i="22"/>
  <c r="ENE224" i="22"/>
  <c r="ENF224" i="22"/>
  <c r="ENG224" i="22"/>
  <c r="ENH224" i="22"/>
  <c r="ENI224" i="22"/>
  <c r="ENJ224" i="22"/>
  <c r="ENK224" i="22"/>
  <c r="ENL224" i="22"/>
  <c r="ENM224" i="22"/>
  <c r="ENN224" i="22"/>
  <c r="ENO224" i="22"/>
  <c r="ENP224" i="22"/>
  <c r="ENQ224" i="22"/>
  <c r="ENR224" i="22"/>
  <c r="ENS224" i="22"/>
  <c r="ENT224" i="22"/>
  <c r="ENU224" i="22"/>
  <c r="ENV224" i="22"/>
  <c r="ENW224" i="22"/>
  <c r="ENX224" i="22"/>
  <c r="ENY224" i="22"/>
  <c r="ENZ224" i="22"/>
  <c r="EOA224" i="22"/>
  <c r="EOB224" i="22"/>
  <c r="EOC224" i="22"/>
  <c r="EOD224" i="22"/>
  <c r="EOE224" i="22"/>
  <c r="EOF224" i="22"/>
  <c r="EOG224" i="22"/>
  <c r="EOH224" i="22"/>
  <c r="EOI224" i="22"/>
  <c r="EOJ224" i="22"/>
  <c r="EOK224" i="22"/>
  <c r="EOL224" i="22"/>
  <c r="EOM224" i="22"/>
  <c r="EON224" i="22"/>
  <c r="EOO224" i="22"/>
  <c r="EOP224" i="22"/>
  <c r="EOQ224" i="22"/>
  <c r="EOR224" i="22"/>
  <c r="EOS224" i="22"/>
  <c r="EOT224" i="22"/>
  <c r="EOU224" i="22"/>
  <c r="EOV224" i="22"/>
  <c r="EOW224" i="22"/>
  <c r="EOX224" i="22"/>
  <c r="EOY224" i="22"/>
  <c r="EOZ224" i="22"/>
  <c r="EPA224" i="22"/>
  <c r="EPB224" i="22"/>
  <c r="EPC224" i="22"/>
  <c r="EPD224" i="22"/>
  <c r="EPE224" i="22"/>
  <c r="EPF224" i="22"/>
  <c r="EPG224" i="22"/>
  <c r="EPH224" i="22"/>
  <c r="EPI224" i="22"/>
  <c r="EPJ224" i="22"/>
  <c r="EPK224" i="22"/>
  <c r="EPL224" i="22"/>
  <c r="EPM224" i="22"/>
  <c r="EPN224" i="22"/>
  <c r="EPO224" i="22"/>
  <c r="EPP224" i="22"/>
  <c r="EPQ224" i="22"/>
  <c r="EPR224" i="22"/>
  <c r="EPS224" i="22"/>
  <c r="EPT224" i="22"/>
  <c r="EPU224" i="22"/>
  <c r="EPV224" i="22"/>
  <c r="EPW224" i="22"/>
  <c r="EPX224" i="22"/>
  <c r="EPY224" i="22"/>
  <c r="EPZ224" i="22"/>
  <c r="EQA224" i="22"/>
  <c r="EQB224" i="22"/>
  <c r="EQC224" i="22"/>
  <c r="EQD224" i="22"/>
  <c r="EQE224" i="22"/>
  <c r="EQF224" i="22"/>
  <c r="EQG224" i="22"/>
  <c r="EQH224" i="22"/>
  <c r="EQI224" i="22"/>
  <c r="EQJ224" i="22"/>
  <c r="EQK224" i="22"/>
  <c r="EQL224" i="22"/>
  <c r="EQM224" i="22"/>
  <c r="EQN224" i="22"/>
  <c r="EQO224" i="22"/>
  <c r="EQP224" i="22"/>
  <c r="EQQ224" i="22"/>
  <c r="EQR224" i="22"/>
  <c r="EQS224" i="22"/>
  <c r="EQT224" i="22"/>
  <c r="EQU224" i="22"/>
  <c r="EQV224" i="22"/>
  <c r="EQW224" i="22"/>
  <c r="EQX224" i="22"/>
  <c r="EQY224" i="22"/>
  <c r="EQZ224" i="22"/>
  <c r="ERA224" i="22"/>
  <c r="ERB224" i="22"/>
  <c r="ERC224" i="22"/>
  <c r="ERD224" i="22"/>
  <c r="ERE224" i="22"/>
  <c r="ERF224" i="22"/>
  <c r="ERG224" i="22"/>
  <c r="ERH224" i="22"/>
  <c r="ERI224" i="22"/>
  <c r="ERJ224" i="22"/>
  <c r="ERK224" i="22"/>
  <c r="ERL224" i="22"/>
  <c r="ERM224" i="22"/>
  <c r="ERN224" i="22"/>
  <c r="ERO224" i="22"/>
  <c r="ERP224" i="22"/>
  <c r="ERQ224" i="22"/>
  <c r="ERR224" i="22"/>
  <c r="ERS224" i="22"/>
  <c r="ERT224" i="22"/>
  <c r="ERU224" i="22"/>
  <c r="ERV224" i="22"/>
  <c r="ERW224" i="22"/>
  <c r="ERX224" i="22"/>
  <c r="ERY224" i="22"/>
  <c r="ERZ224" i="22"/>
  <c r="ESA224" i="22"/>
  <c r="ESB224" i="22"/>
  <c r="ESC224" i="22"/>
  <c r="ESD224" i="22"/>
  <c r="ESE224" i="22"/>
  <c r="ESF224" i="22"/>
  <c r="ESG224" i="22"/>
  <c r="ESH224" i="22"/>
  <c r="ESI224" i="22"/>
  <c r="ESJ224" i="22"/>
  <c r="ESK224" i="22"/>
  <c r="ESL224" i="22"/>
  <c r="ESM224" i="22"/>
  <c r="ESN224" i="22"/>
  <c r="ESO224" i="22"/>
  <c r="ESP224" i="22"/>
  <c r="ESQ224" i="22"/>
  <c r="ESR224" i="22"/>
  <c r="ESS224" i="22"/>
  <c r="EST224" i="22"/>
  <c r="ESU224" i="22"/>
  <c r="ESV224" i="22"/>
  <c r="ESW224" i="22"/>
  <c r="ESX224" i="22"/>
  <c r="ESY224" i="22"/>
  <c r="ESZ224" i="22"/>
  <c r="ETA224" i="22"/>
  <c r="ETB224" i="22"/>
  <c r="ETC224" i="22"/>
  <c r="ETD224" i="22"/>
  <c r="ETE224" i="22"/>
  <c r="ETF224" i="22"/>
  <c r="ETG224" i="22"/>
  <c r="ETH224" i="22"/>
  <c r="ETI224" i="22"/>
  <c r="ETJ224" i="22"/>
  <c r="ETK224" i="22"/>
  <c r="ETL224" i="22"/>
  <c r="ETM224" i="22"/>
  <c r="ETN224" i="22"/>
  <c r="ETO224" i="22"/>
  <c r="ETP224" i="22"/>
  <c r="ETQ224" i="22"/>
  <c r="ETR224" i="22"/>
  <c r="ETS224" i="22"/>
  <c r="ETT224" i="22"/>
  <c r="ETU224" i="22"/>
  <c r="ETV224" i="22"/>
  <c r="ETW224" i="22"/>
  <c r="ETX224" i="22"/>
  <c r="ETY224" i="22"/>
  <c r="ETZ224" i="22"/>
  <c r="EUA224" i="22"/>
  <c r="EUB224" i="22"/>
  <c r="EUC224" i="22"/>
  <c r="EUD224" i="22"/>
  <c r="EUE224" i="22"/>
  <c r="EUF224" i="22"/>
  <c r="EUG224" i="22"/>
  <c r="EUH224" i="22"/>
  <c r="EUI224" i="22"/>
  <c r="EUJ224" i="22"/>
  <c r="EUK224" i="22"/>
  <c r="EUL224" i="22"/>
  <c r="EUM224" i="22"/>
  <c r="EUN224" i="22"/>
  <c r="EUO224" i="22"/>
  <c r="EUP224" i="22"/>
  <c r="EUQ224" i="22"/>
  <c r="EUR224" i="22"/>
  <c r="EUS224" i="22"/>
  <c r="EUT224" i="22"/>
  <c r="EUU224" i="22"/>
  <c r="EUV224" i="22"/>
  <c r="EUW224" i="22"/>
  <c r="EUX224" i="22"/>
  <c r="EUY224" i="22"/>
  <c r="EUZ224" i="22"/>
  <c r="EVA224" i="22"/>
  <c r="EVB224" i="22"/>
  <c r="EVC224" i="22"/>
  <c r="EVD224" i="22"/>
  <c r="EVE224" i="22"/>
  <c r="EVF224" i="22"/>
  <c r="EVG224" i="22"/>
  <c r="EVH224" i="22"/>
  <c r="EVI224" i="22"/>
  <c r="EVJ224" i="22"/>
  <c r="EVK224" i="22"/>
  <c r="EVL224" i="22"/>
  <c r="EVM224" i="22"/>
  <c r="EVN224" i="22"/>
  <c r="EVO224" i="22"/>
  <c r="EVP224" i="22"/>
  <c r="EVQ224" i="22"/>
  <c r="EVR224" i="22"/>
  <c r="EVS224" i="22"/>
  <c r="EVT224" i="22"/>
  <c r="EVU224" i="22"/>
  <c r="EVV224" i="22"/>
  <c r="EVW224" i="22"/>
  <c r="EVX224" i="22"/>
  <c r="EVY224" i="22"/>
  <c r="EVZ224" i="22"/>
  <c r="EWA224" i="22"/>
  <c r="EWB224" i="22"/>
  <c r="EWC224" i="22"/>
  <c r="EWD224" i="22"/>
  <c r="EWE224" i="22"/>
  <c r="EWF224" i="22"/>
  <c r="EWG224" i="22"/>
  <c r="EWH224" i="22"/>
  <c r="EWI224" i="22"/>
  <c r="EWJ224" i="22"/>
  <c r="EWK224" i="22"/>
  <c r="EWL224" i="22"/>
  <c r="EWM224" i="22"/>
  <c r="EWN224" i="22"/>
  <c r="EWO224" i="22"/>
  <c r="EWP224" i="22"/>
  <c r="EWQ224" i="22"/>
  <c r="EWR224" i="22"/>
  <c r="EWS224" i="22"/>
  <c r="EWT224" i="22"/>
  <c r="EWU224" i="22"/>
  <c r="EWV224" i="22"/>
  <c r="EWW224" i="22"/>
  <c r="EWX224" i="22"/>
  <c r="EWY224" i="22"/>
  <c r="EWZ224" i="22"/>
  <c r="EXA224" i="22"/>
  <c r="EXB224" i="22"/>
  <c r="EXC224" i="22"/>
  <c r="EXD224" i="22"/>
  <c r="EXE224" i="22"/>
  <c r="EXF224" i="22"/>
  <c r="EXG224" i="22"/>
  <c r="EXH224" i="22"/>
  <c r="EXI224" i="22"/>
  <c r="EXJ224" i="22"/>
  <c r="EXK224" i="22"/>
  <c r="EXL224" i="22"/>
  <c r="EXM224" i="22"/>
  <c r="EXN224" i="22"/>
  <c r="EXO224" i="22"/>
  <c r="EXP224" i="22"/>
  <c r="EXQ224" i="22"/>
  <c r="EXR224" i="22"/>
  <c r="EXS224" i="22"/>
  <c r="EXT224" i="22"/>
  <c r="EXU224" i="22"/>
  <c r="EXV224" i="22"/>
  <c r="EXW224" i="22"/>
  <c r="EXX224" i="22"/>
  <c r="EXY224" i="22"/>
  <c r="EXZ224" i="22"/>
  <c r="EYA224" i="22"/>
  <c r="EYB224" i="22"/>
  <c r="EYC224" i="22"/>
  <c r="EYD224" i="22"/>
  <c r="EYE224" i="22"/>
  <c r="EYF224" i="22"/>
  <c r="EYG224" i="22"/>
  <c r="EYH224" i="22"/>
  <c r="EYI224" i="22"/>
  <c r="EYJ224" i="22"/>
  <c r="EYK224" i="22"/>
  <c r="EYL224" i="22"/>
  <c r="EYM224" i="22"/>
  <c r="EYN224" i="22"/>
  <c r="EYO224" i="22"/>
  <c r="EYP224" i="22"/>
  <c r="EYQ224" i="22"/>
  <c r="EYR224" i="22"/>
  <c r="EYS224" i="22"/>
  <c r="EYT224" i="22"/>
  <c r="EYU224" i="22"/>
  <c r="EYV224" i="22"/>
  <c r="EYW224" i="22"/>
  <c r="EYX224" i="22"/>
  <c r="EYY224" i="22"/>
  <c r="EYZ224" i="22"/>
  <c r="EZA224" i="22"/>
  <c r="EZB224" i="22"/>
  <c r="EZC224" i="22"/>
  <c r="EZD224" i="22"/>
  <c r="EZE224" i="22"/>
  <c r="EZF224" i="22"/>
  <c r="EZG224" i="22"/>
  <c r="EZH224" i="22"/>
  <c r="EZI224" i="22"/>
  <c r="EZJ224" i="22"/>
  <c r="EZK224" i="22"/>
  <c r="EZL224" i="22"/>
  <c r="EZM224" i="22"/>
  <c r="EZN224" i="22"/>
  <c r="EZO224" i="22"/>
  <c r="EZP224" i="22"/>
  <c r="EZQ224" i="22"/>
  <c r="EZR224" i="22"/>
  <c r="EZS224" i="22"/>
  <c r="EZT224" i="22"/>
  <c r="EZU224" i="22"/>
  <c r="EZV224" i="22"/>
  <c r="EZW224" i="22"/>
  <c r="EZX224" i="22"/>
  <c r="EZY224" i="22"/>
  <c r="EZZ224" i="22"/>
  <c r="FAA224" i="22"/>
  <c r="FAB224" i="22"/>
  <c r="FAC224" i="22"/>
  <c r="FAD224" i="22"/>
  <c r="FAE224" i="22"/>
  <c r="FAF224" i="22"/>
  <c r="FAG224" i="22"/>
  <c r="FAH224" i="22"/>
  <c r="FAI224" i="22"/>
  <c r="FAJ224" i="22"/>
  <c r="FAK224" i="22"/>
  <c r="FAL224" i="22"/>
  <c r="FAM224" i="22"/>
  <c r="FAN224" i="22"/>
  <c r="FAO224" i="22"/>
  <c r="FAP224" i="22"/>
  <c r="FAQ224" i="22"/>
  <c r="FAR224" i="22"/>
  <c r="FAS224" i="22"/>
  <c r="FAT224" i="22"/>
  <c r="FAU224" i="22"/>
  <c r="FAV224" i="22"/>
  <c r="FAW224" i="22"/>
  <c r="FAX224" i="22"/>
  <c r="FAY224" i="22"/>
  <c r="FAZ224" i="22"/>
  <c r="FBA224" i="22"/>
  <c r="FBB224" i="22"/>
  <c r="FBC224" i="22"/>
  <c r="FBD224" i="22"/>
  <c r="FBE224" i="22"/>
  <c r="FBF224" i="22"/>
  <c r="FBG224" i="22"/>
  <c r="FBH224" i="22"/>
  <c r="FBI224" i="22"/>
  <c r="FBJ224" i="22"/>
  <c r="FBK224" i="22"/>
  <c r="FBL224" i="22"/>
  <c r="FBM224" i="22"/>
  <c r="FBN224" i="22"/>
  <c r="FBO224" i="22"/>
  <c r="FBP224" i="22"/>
  <c r="FBQ224" i="22"/>
  <c r="FBR224" i="22"/>
  <c r="FBS224" i="22"/>
  <c r="FBT224" i="22"/>
  <c r="FBU224" i="22"/>
  <c r="FBV224" i="22"/>
  <c r="FBW224" i="22"/>
  <c r="FBX224" i="22"/>
  <c r="FBY224" i="22"/>
  <c r="FBZ224" i="22"/>
  <c r="FCA224" i="22"/>
  <c r="FCB224" i="22"/>
  <c r="FCC224" i="22"/>
  <c r="FCD224" i="22"/>
  <c r="FCE224" i="22"/>
  <c r="FCF224" i="22"/>
  <c r="FCG224" i="22"/>
  <c r="FCH224" i="22"/>
  <c r="FCI224" i="22"/>
  <c r="FCJ224" i="22"/>
  <c r="FCK224" i="22"/>
  <c r="FCL224" i="22"/>
  <c r="FCM224" i="22"/>
  <c r="FCN224" i="22"/>
  <c r="FCO224" i="22"/>
  <c r="FCP224" i="22"/>
  <c r="FCQ224" i="22"/>
  <c r="FCR224" i="22"/>
  <c r="FCS224" i="22"/>
  <c r="FCT224" i="22"/>
  <c r="FCU224" i="22"/>
  <c r="FCV224" i="22"/>
  <c r="FCW224" i="22"/>
  <c r="FCX224" i="22"/>
  <c r="FCY224" i="22"/>
  <c r="FCZ224" i="22"/>
  <c r="FDA224" i="22"/>
  <c r="FDB224" i="22"/>
  <c r="FDC224" i="22"/>
  <c r="FDD224" i="22"/>
  <c r="FDE224" i="22"/>
  <c r="FDF224" i="22"/>
  <c r="FDG224" i="22"/>
  <c r="FDH224" i="22"/>
  <c r="FDI224" i="22"/>
  <c r="FDJ224" i="22"/>
  <c r="FDK224" i="22"/>
  <c r="FDL224" i="22"/>
  <c r="FDM224" i="22"/>
  <c r="FDN224" i="22"/>
  <c r="FDO224" i="22"/>
  <c r="FDP224" i="22"/>
  <c r="FDQ224" i="22"/>
  <c r="FDR224" i="22"/>
  <c r="FDS224" i="22"/>
  <c r="FDT224" i="22"/>
  <c r="FDU224" i="22"/>
  <c r="FDV224" i="22"/>
  <c r="FDW224" i="22"/>
  <c r="FDX224" i="22"/>
  <c r="FDY224" i="22"/>
  <c r="FDZ224" i="22"/>
  <c r="FEA224" i="22"/>
  <c r="FEB224" i="22"/>
  <c r="FEC224" i="22"/>
  <c r="FED224" i="22"/>
  <c r="FEE224" i="22"/>
  <c r="FEF224" i="22"/>
  <c r="FEG224" i="22"/>
  <c r="FEH224" i="22"/>
  <c r="FEI224" i="22"/>
  <c r="FEJ224" i="22"/>
  <c r="FEK224" i="22"/>
  <c r="FEL224" i="22"/>
  <c r="FEM224" i="22"/>
  <c r="FEN224" i="22"/>
  <c r="FEO224" i="22"/>
  <c r="FEP224" i="22"/>
  <c r="FEQ224" i="22"/>
  <c r="FER224" i="22"/>
  <c r="FES224" i="22"/>
  <c r="FET224" i="22"/>
  <c r="FEU224" i="22"/>
  <c r="FEV224" i="22"/>
  <c r="FEW224" i="22"/>
  <c r="FEX224" i="22"/>
  <c r="FEY224" i="22"/>
  <c r="FEZ224" i="22"/>
  <c r="FFA224" i="22"/>
  <c r="FFB224" i="22"/>
  <c r="FFC224" i="22"/>
  <c r="FFD224" i="22"/>
  <c r="FFE224" i="22"/>
  <c r="FFF224" i="22"/>
  <c r="FFG224" i="22"/>
  <c r="FFH224" i="22"/>
  <c r="FFI224" i="22"/>
  <c r="FFJ224" i="22"/>
  <c r="FFK224" i="22"/>
  <c r="FFL224" i="22"/>
  <c r="FFM224" i="22"/>
  <c r="FFN224" i="22"/>
  <c r="FFO224" i="22"/>
  <c r="FFP224" i="22"/>
  <c r="FFQ224" i="22"/>
  <c r="FFR224" i="22"/>
  <c r="FFS224" i="22"/>
  <c r="FFT224" i="22"/>
  <c r="FFU224" i="22"/>
  <c r="FFV224" i="22"/>
  <c r="FFW224" i="22"/>
  <c r="FFX224" i="22"/>
  <c r="FFY224" i="22"/>
  <c r="FFZ224" i="22"/>
  <c r="FGA224" i="22"/>
  <c r="FGB224" i="22"/>
  <c r="FGC224" i="22"/>
  <c r="FGD224" i="22"/>
  <c r="FGE224" i="22"/>
  <c r="FGF224" i="22"/>
  <c r="FGG224" i="22"/>
  <c r="FGH224" i="22"/>
  <c r="FGI224" i="22"/>
  <c r="FGJ224" i="22"/>
  <c r="FGK224" i="22"/>
  <c r="FGL224" i="22"/>
  <c r="FGM224" i="22"/>
  <c r="FGN224" i="22"/>
  <c r="FGO224" i="22"/>
  <c r="FGP224" i="22"/>
  <c r="FGQ224" i="22"/>
  <c r="FGR224" i="22"/>
  <c r="FGS224" i="22"/>
  <c r="FGT224" i="22"/>
  <c r="FGU224" i="22"/>
  <c r="FGV224" i="22"/>
  <c r="FGW224" i="22"/>
  <c r="FGX224" i="22"/>
  <c r="FGY224" i="22"/>
  <c r="FGZ224" i="22"/>
  <c r="FHA224" i="22"/>
  <c r="FHB224" i="22"/>
  <c r="FHC224" i="22"/>
  <c r="FHD224" i="22"/>
  <c r="FHE224" i="22"/>
  <c r="FHF224" i="22"/>
  <c r="FHG224" i="22"/>
  <c r="FHH224" i="22"/>
  <c r="FHI224" i="22"/>
  <c r="FHJ224" i="22"/>
  <c r="FHK224" i="22"/>
  <c r="FHL224" i="22"/>
  <c r="FHM224" i="22"/>
  <c r="FHN224" i="22"/>
  <c r="FHO224" i="22"/>
  <c r="FHP224" i="22"/>
  <c r="FHQ224" i="22"/>
  <c r="FHR224" i="22"/>
  <c r="FHS224" i="22"/>
  <c r="FHT224" i="22"/>
  <c r="FHU224" i="22"/>
  <c r="FHV224" i="22"/>
  <c r="FHW224" i="22"/>
  <c r="FHX224" i="22"/>
  <c r="FHY224" i="22"/>
  <c r="FHZ224" i="22"/>
  <c r="FIA224" i="22"/>
  <c r="FIB224" i="22"/>
  <c r="FIC224" i="22"/>
  <c r="FID224" i="22"/>
  <c r="FIE224" i="22"/>
  <c r="FIF224" i="22"/>
  <c r="FIG224" i="22"/>
  <c r="FIH224" i="22"/>
  <c r="FII224" i="22"/>
  <c r="FIJ224" i="22"/>
  <c r="FIK224" i="22"/>
  <c r="FIL224" i="22"/>
  <c r="FIM224" i="22"/>
  <c r="FIN224" i="22"/>
  <c r="FIO224" i="22"/>
  <c r="FIP224" i="22"/>
  <c r="FIQ224" i="22"/>
  <c r="FIR224" i="22"/>
  <c r="FIS224" i="22"/>
  <c r="FIT224" i="22"/>
  <c r="FIU224" i="22"/>
  <c r="FIV224" i="22"/>
  <c r="FIW224" i="22"/>
  <c r="FIX224" i="22"/>
  <c r="FIY224" i="22"/>
  <c r="FIZ224" i="22"/>
  <c r="FJA224" i="22"/>
  <c r="FJB224" i="22"/>
  <c r="FJC224" i="22"/>
  <c r="FJD224" i="22"/>
  <c r="FJE224" i="22"/>
  <c r="FJF224" i="22"/>
  <c r="FJG224" i="22"/>
  <c r="FJH224" i="22"/>
  <c r="FJI224" i="22"/>
  <c r="FJJ224" i="22"/>
  <c r="FJK224" i="22"/>
  <c r="FJL224" i="22"/>
  <c r="FJM224" i="22"/>
  <c r="FJN224" i="22"/>
  <c r="FJO224" i="22"/>
  <c r="FJP224" i="22"/>
  <c r="FJQ224" i="22"/>
  <c r="FJR224" i="22"/>
  <c r="FJS224" i="22"/>
  <c r="FJT224" i="22"/>
  <c r="FJU224" i="22"/>
  <c r="FJV224" i="22"/>
  <c r="FJW224" i="22"/>
  <c r="FJX224" i="22"/>
  <c r="FJY224" i="22"/>
  <c r="FJZ224" i="22"/>
  <c r="FKA224" i="22"/>
  <c r="FKB224" i="22"/>
  <c r="FKC224" i="22"/>
  <c r="FKD224" i="22"/>
  <c r="FKE224" i="22"/>
  <c r="FKF224" i="22"/>
  <c r="FKG224" i="22"/>
  <c r="FKH224" i="22"/>
  <c r="FKI224" i="22"/>
  <c r="FKJ224" i="22"/>
  <c r="FKK224" i="22"/>
  <c r="FKL224" i="22"/>
  <c r="FKM224" i="22"/>
  <c r="FKN224" i="22"/>
  <c r="FKO224" i="22"/>
  <c r="FKP224" i="22"/>
  <c r="FKQ224" i="22"/>
  <c r="FKR224" i="22"/>
  <c r="FKS224" i="22"/>
  <c r="FKT224" i="22"/>
  <c r="FKU224" i="22"/>
  <c r="FKV224" i="22"/>
  <c r="FKW224" i="22"/>
  <c r="FKX224" i="22"/>
  <c r="FKY224" i="22"/>
  <c r="FKZ224" i="22"/>
  <c r="FLA224" i="22"/>
  <c r="FLB224" i="22"/>
  <c r="FLC224" i="22"/>
  <c r="FLD224" i="22"/>
  <c r="FLE224" i="22"/>
  <c r="FLF224" i="22"/>
  <c r="FLG224" i="22"/>
  <c r="FLH224" i="22"/>
  <c r="FLI224" i="22"/>
  <c r="FLJ224" i="22"/>
  <c r="FLK224" i="22"/>
  <c r="FLL224" i="22"/>
  <c r="FLM224" i="22"/>
  <c r="FLN224" i="22"/>
  <c r="FLO224" i="22"/>
  <c r="FLP224" i="22"/>
  <c r="FLQ224" i="22"/>
  <c r="FLR224" i="22"/>
  <c r="FLS224" i="22"/>
  <c r="FLT224" i="22"/>
  <c r="FLU224" i="22"/>
  <c r="FLV224" i="22"/>
  <c r="FLW224" i="22"/>
  <c r="FLX224" i="22"/>
  <c r="FLY224" i="22"/>
  <c r="FLZ224" i="22"/>
  <c r="FMA224" i="22"/>
  <c r="FMB224" i="22"/>
  <c r="FMC224" i="22"/>
  <c r="FMD224" i="22"/>
  <c r="FME224" i="22"/>
  <c r="FMF224" i="22"/>
  <c r="FMG224" i="22"/>
  <c r="FMH224" i="22"/>
  <c r="FMI224" i="22"/>
  <c r="FMJ224" i="22"/>
  <c r="FMK224" i="22"/>
  <c r="FML224" i="22"/>
  <c r="FMM224" i="22"/>
  <c r="FMN224" i="22"/>
  <c r="FMO224" i="22"/>
  <c r="FMP224" i="22"/>
  <c r="FMQ224" i="22"/>
  <c r="FMR224" i="22"/>
  <c r="FMS224" i="22"/>
  <c r="FMT224" i="22"/>
  <c r="FMU224" i="22"/>
  <c r="FMV224" i="22"/>
  <c r="FMW224" i="22"/>
  <c r="FMX224" i="22"/>
  <c r="FMY224" i="22"/>
  <c r="FMZ224" i="22"/>
  <c r="FNA224" i="22"/>
  <c r="FNB224" i="22"/>
  <c r="FNC224" i="22"/>
  <c r="FND224" i="22"/>
  <c r="FNE224" i="22"/>
  <c r="FNF224" i="22"/>
  <c r="FNG224" i="22"/>
  <c r="FNH224" i="22"/>
  <c r="FNI224" i="22"/>
  <c r="FNJ224" i="22"/>
  <c r="FNK224" i="22"/>
  <c r="FNL224" i="22"/>
  <c r="FNM224" i="22"/>
  <c r="FNN224" i="22"/>
  <c r="FNO224" i="22"/>
  <c r="FNP224" i="22"/>
  <c r="FNQ224" i="22"/>
  <c r="FNR224" i="22"/>
  <c r="FNS224" i="22"/>
  <c r="FNT224" i="22"/>
  <c r="FNU224" i="22"/>
  <c r="FNV224" i="22"/>
  <c r="FNW224" i="22"/>
  <c r="FNX224" i="22"/>
  <c r="FNY224" i="22"/>
  <c r="FNZ224" i="22"/>
  <c r="FOA224" i="22"/>
  <c r="FOB224" i="22"/>
  <c r="FOC224" i="22"/>
  <c r="FOD224" i="22"/>
  <c r="FOE224" i="22"/>
  <c r="FOF224" i="22"/>
  <c r="FOG224" i="22"/>
  <c r="FOH224" i="22"/>
  <c r="FOI224" i="22"/>
  <c r="FOJ224" i="22"/>
  <c r="FOK224" i="22"/>
  <c r="FOL224" i="22"/>
  <c r="FOM224" i="22"/>
  <c r="FON224" i="22"/>
  <c r="FOO224" i="22"/>
  <c r="FOP224" i="22"/>
  <c r="FOQ224" i="22"/>
  <c r="FOR224" i="22"/>
  <c r="FOS224" i="22"/>
  <c r="FOT224" i="22"/>
  <c r="FOU224" i="22"/>
  <c r="FOV224" i="22"/>
  <c r="FOW224" i="22"/>
  <c r="FOX224" i="22"/>
  <c r="FOY224" i="22"/>
  <c r="FOZ224" i="22"/>
  <c r="FPA224" i="22"/>
  <c r="FPB224" i="22"/>
  <c r="FPC224" i="22"/>
  <c r="FPD224" i="22"/>
  <c r="FPE224" i="22"/>
  <c r="FPF224" i="22"/>
  <c r="FPG224" i="22"/>
  <c r="FPH224" i="22"/>
  <c r="FPI224" i="22"/>
  <c r="FPJ224" i="22"/>
  <c r="FPK224" i="22"/>
  <c r="FPL224" i="22"/>
  <c r="FPM224" i="22"/>
  <c r="FPN224" i="22"/>
  <c r="FPO224" i="22"/>
  <c r="FPP224" i="22"/>
  <c r="FPQ224" i="22"/>
  <c r="FPR224" i="22"/>
  <c r="FPS224" i="22"/>
  <c r="FPT224" i="22"/>
  <c r="FPU224" i="22"/>
  <c r="FPV224" i="22"/>
  <c r="FPW224" i="22"/>
  <c r="FPX224" i="22"/>
  <c r="FPY224" i="22"/>
  <c r="FPZ224" i="22"/>
  <c r="FQA224" i="22"/>
  <c r="FQB224" i="22"/>
  <c r="FQC224" i="22"/>
  <c r="FQD224" i="22"/>
  <c r="FQE224" i="22"/>
  <c r="FQF224" i="22"/>
  <c r="FQG224" i="22"/>
  <c r="FQH224" i="22"/>
  <c r="FQI224" i="22"/>
  <c r="FQJ224" i="22"/>
  <c r="FQK224" i="22"/>
  <c r="FQL224" i="22"/>
  <c r="FQM224" i="22"/>
  <c r="FQN224" i="22"/>
  <c r="FQO224" i="22"/>
  <c r="FQP224" i="22"/>
  <c r="FQQ224" i="22"/>
  <c r="FQR224" i="22"/>
  <c r="FQS224" i="22"/>
  <c r="FQT224" i="22"/>
  <c r="FQU224" i="22"/>
  <c r="FQV224" i="22"/>
  <c r="FQW224" i="22"/>
  <c r="FQX224" i="22"/>
  <c r="FQY224" i="22"/>
  <c r="FQZ224" i="22"/>
  <c r="FRA224" i="22"/>
  <c r="FRB224" i="22"/>
  <c r="FRC224" i="22"/>
  <c r="FRD224" i="22"/>
  <c r="FRE224" i="22"/>
  <c r="FRF224" i="22"/>
  <c r="FRG224" i="22"/>
  <c r="FRH224" i="22"/>
  <c r="FRI224" i="22"/>
  <c r="FRJ224" i="22"/>
  <c r="FRK224" i="22"/>
  <c r="FRL224" i="22"/>
  <c r="FRM224" i="22"/>
  <c r="FRN224" i="22"/>
  <c r="FRO224" i="22"/>
  <c r="FRP224" i="22"/>
  <c r="FRQ224" i="22"/>
  <c r="FRR224" i="22"/>
  <c r="FRS224" i="22"/>
  <c r="FRT224" i="22"/>
  <c r="FRU224" i="22"/>
  <c r="FRV224" i="22"/>
  <c r="FRW224" i="22"/>
  <c r="FRX224" i="22"/>
  <c r="FRY224" i="22"/>
  <c r="FRZ224" i="22"/>
  <c r="FSA224" i="22"/>
  <c r="FSB224" i="22"/>
  <c r="FSC224" i="22"/>
  <c r="FSD224" i="22"/>
  <c r="FSE224" i="22"/>
  <c r="FSF224" i="22"/>
  <c r="FSG224" i="22"/>
  <c r="FSH224" i="22"/>
  <c r="FSI224" i="22"/>
  <c r="FSJ224" i="22"/>
  <c r="FSK224" i="22"/>
  <c r="FSL224" i="22"/>
  <c r="FSM224" i="22"/>
  <c r="FSN224" i="22"/>
  <c r="FSO224" i="22"/>
  <c r="FSP224" i="22"/>
  <c r="FSQ224" i="22"/>
  <c r="FSR224" i="22"/>
  <c r="FSS224" i="22"/>
  <c r="FST224" i="22"/>
  <c r="FSU224" i="22"/>
  <c r="FSV224" i="22"/>
  <c r="FSW224" i="22"/>
  <c r="FSX224" i="22"/>
  <c r="FSY224" i="22"/>
  <c r="FSZ224" i="22"/>
  <c r="FTA224" i="22"/>
  <c r="FTB224" i="22"/>
  <c r="FTC224" i="22"/>
  <c r="FTD224" i="22"/>
  <c r="FTE224" i="22"/>
  <c r="FTF224" i="22"/>
  <c r="FTG224" i="22"/>
  <c r="FTH224" i="22"/>
  <c r="FTI224" i="22"/>
  <c r="FTJ224" i="22"/>
  <c r="FTK224" i="22"/>
  <c r="FTL224" i="22"/>
  <c r="FTM224" i="22"/>
  <c r="FTN224" i="22"/>
  <c r="FTO224" i="22"/>
  <c r="FTP224" i="22"/>
  <c r="FTQ224" i="22"/>
  <c r="FTR224" i="22"/>
  <c r="FTS224" i="22"/>
  <c r="FTT224" i="22"/>
  <c r="FTU224" i="22"/>
  <c r="FTV224" i="22"/>
  <c r="FTW224" i="22"/>
  <c r="FTX224" i="22"/>
  <c r="FTY224" i="22"/>
  <c r="FTZ224" i="22"/>
  <c r="FUA224" i="22"/>
  <c r="FUB224" i="22"/>
  <c r="FUC224" i="22"/>
  <c r="FUD224" i="22"/>
  <c r="FUE224" i="22"/>
  <c r="FUF224" i="22"/>
  <c r="FUG224" i="22"/>
  <c r="FUH224" i="22"/>
  <c r="FUI224" i="22"/>
  <c r="FUJ224" i="22"/>
  <c r="FUK224" i="22"/>
  <c r="FUL224" i="22"/>
  <c r="FUM224" i="22"/>
  <c r="FUN224" i="22"/>
  <c r="FUO224" i="22"/>
  <c r="FUP224" i="22"/>
  <c r="FUQ224" i="22"/>
  <c r="FUR224" i="22"/>
  <c r="FUS224" i="22"/>
  <c r="FUT224" i="22"/>
  <c r="FUU224" i="22"/>
  <c r="FUV224" i="22"/>
  <c r="FUW224" i="22"/>
  <c r="FUX224" i="22"/>
  <c r="FUY224" i="22"/>
  <c r="FUZ224" i="22"/>
  <c r="FVA224" i="22"/>
  <c r="FVB224" i="22"/>
  <c r="FVC224" i="22"/>
  <c r="FVD224" i="22"/>
  <c r="FVE224" i="22"/>
  <c r="FVF224" i="22"/>
  <c r="FVG224" i="22"/>
  <c r="FVH224" i="22"/>
  <c r="FVI224" i="22"/>
  <c r="FVJ224" i="22"/>
  <c r="FVK224" i="22"/>
  <c r="FVL224" i="22"/>
  <c r="FVM224" i="22"/>
  <c r="FVN224" i="22"/>
  <c r="FVO224" i="22"/>
  <c r="FVP224" i="22"/>
  <c r="FVQ224" i="22"/>
  <c r="FVR224" i="22"/>
  <c r="FVS224" i="22"/>
  <c r="FVT224" i="22"/>
  <c r="FVU224" i="22"/>
  <c r="FVV224" i="22"/>
  <c r="FVW224" i="22"/>
  <c r="FVX224" i="22"/>
  <c r="FVY224" i="22"/>
  <c r="FVZ224" i="22"/>
  <c r="FWA224" i="22"/>
  <c r="FWB224" i="22"/>
  <c r="FWC224" i="22"/>
  <c r="FWD224" i="22"/>
  <c r="FWE224" i="22"/>
  <c r="FWF224" i="22"/>
  <c r="FWG224" i="22"/>
  <c r="FWH224" i="22"/>
  <c r="FWI224" i="22"/>
  <c r="FWJ224" i="22"/>
  <c r="FWK224" i="22"/>
  <c r="FWL224" i="22"/>
  <c r="FWM224" i="22"/>
  <c r="FWN224" i="22"/>
  <c r="FWO224" i="22"/>
  <c r="FWP224" i="22"/>
  <c r="FWQ224" i="22"/>
  <c r="FWR224" i="22"/>
  <c r="FWS224" i="22"/>
  <c r="FWT224" i="22"/>
  <c r="FWU224" i="22"/>
  <c r="FWV224" i="22"/>
  <c r="FWW224" i="22"/>
  <c r="FWX224" i="22"/>
  <c r="FWY224" i="22"/>
  <c r="FWZ224" i="22"/>
  <c r="FXA224" i="22"/>
  <c r="FXB224" i="22"/>
  <c r="FXC224" i="22"/>
  <c r="FXD224" i="22"/>
  <c r="FXE224" i="22"/>
  <c r="FXF224" i="22"/>
  <c r="FXG224" i="22"/>
  <c r="FXH224" i="22"/>
  <c r="FXI224" i="22"/>
  <c r="FXJ224" i="22"/>
  <c r="FXK224" i="22"/>
  <c r="FXL224" i="22"/>
  <c r="FXM224" i="22"/>
  <c r="FXN224" i="22"/>
  <c r="FXO224" i="22"/>
  <c r="FXP224" i="22"/>
  <c r="FXQ224" i="22"/>
  <c r="FXR224" i="22"/>
  <c r="FXS224" i="22"/>
  <c r="FXT224" i="22"/>
  <c r="FXU224" i="22"/>
  <c r="FXV224" i="22"/>
  <c r="FXW224" i="22"/>
  <c r="FXX224" i="22"/>
  <c r="FXY224" i="22"/>
  <c r="FXZ224" i="22"/>
  <c r="FYA224" i="22"/>
  <c r="FYB224" i="22"/>
  <c r="FYC224" i="22"/>
  <c r="FYD224" i="22"/>
  <c r="FYE224" i="22"/>
  <c r="FYF224" i="22"/>
  <c r="FYG224" i="22"/>
  <c r="FYH224" i="22"/>
  <c r="FYI224" i="22"/>
  <c r="FYJ224" i="22"/>
  <c r="FYK224" i="22"/>
  <c r="FYL224" i="22"/>
  <c r="FYM224" i="22"/>
  <c r="FYN224" i="22"/>
  <c r="FYO224" i="22"/>
  <c r="FYP224" i="22"/>
  <c r="FYQ224" i="22"/>
  <c r="FYR224" i="22"/>
  <c r="FYS224" i="22"/>
  <c r="FYT224" i="22"/>
  <c r="FYU224" i="22"/>
  <c r="FYV224" i="22"/>
  <c r="FYW224" i="22"/>
  <c r="FYX224" i="22"/>
  <c r="FYY224" i="22"/>
  <c r="FYZ224" i="22"/>
  <c r="FZA224" i="22"/>
  <c r="FZB224" i="22"/>
  <c r="FZC224" i="22"/>
  <c r="FZD224" i="22"/>
  <c r="FZE224" i="22"/>
  <c r="FZF224" i="22"/>
  <c r="FZG224" i="22"/>
  <c r="FZH224" i="22"/>
  <c r="FZI224" i="22"/>
  <c r="FZJ224" i="22"/>
  <c r="FZK224" i="22"/>
  <c r="FZL224" i="22"/>
  <c r="FZM224" i="22"/>
  <c r="FZN224" i="22"/>
  <c r="FZO224" i="22"/>
  <c r="FZP224" i="22"/>
  <c r="FZQ224" i="22"/>
  <c r="FZR224" i="22"/>
  <c r="FZS224" i="22"/>
  <c r="FZT224" i="22"/>
  <c r="FZU224" i="22"/>
  <c r="FZV224" i="22"/>
  <c r="FZW224" i="22"/>
  <c r="FZX224" i="22"/>
  <c r="FZY224" i="22"/>
  <c r="FZZ224" i="22"/>
  <c r="GAA224" i="22"/>
  <c r="GAB224" i="22"/>
  <c r="GAC224" i="22"/>
  <c r="GAD224" i="22"/>
  <c r="GAE224" i="22"/>
  <c r="GAF224" i="22"/>
  <c r="GAG224" i="22"/>
  <c r="GAH224" i="22"/>
  <c r="GAI224" i="22"/>
  <c r="GAJ224" i="22"/>
  <c r="GAK224" i="22"/>
  <c r="GAL224" i="22"/>
  <c r="GAM224" i="22"/>
  <c r="GAN224" i="22"/>
  <c r="GAO224" i="22"/>
  <c r="GAP224" i="22"/>
  <c r="GAQ224" i="22"/>
  <c r="GAR224" i="22"/>
  <c r="GAS224" i="22"/>
  <c r="GAT224" i="22"/>
  <c r="GAU224" i="22"/>
  <c r="GAV224" i="22"/>
  <c r="GAW224" i="22"/>
  <c r="GAX224" i="22"/>
  <c r="GAY224" i="22"/>
  <c r="GAZ224" i="22"/>
  <c r="GBA224" i="22"/>
  <c r="GBB224" i="22"/>
  <c r="GBC224" i="22"/>
  <c r="GBD224" i="22"/>
  <c r="GBE224" i="22"/>
  <c r="GBF224" i="22"/>
  <c r="GBG224" i="22"/>
  <c r="GBH224" i="22"/>
  <c r="GBI224" i="22"/>
  <c r="GBJ224" i="22"/>
  <c r="GBK224" i="22"/>
  <c r="GBL224" i="22"/>
  <c r="GBM224" i="22"/>
  <c r="GBN224" i="22"/>
  <c r="GBO224" i="22"/>
  <c r="GBP224" i="22"/>
  <c r="GBQ224" i="22"/>
  <c r="GBR224" i="22"/>
  <c r="GBS224" i="22"/>
  <c r="GBT224" i="22"/>
  <c r="GBU224" i="22"/>
  <c r="GBV224" i="22"/>
  <c r="GBW224" i="22"/>
  <c r="GBX224" i="22"/>
  <c r="GBY224" i="22"/>
  <c r="GBZ224" i="22"/>
  <c r="GCA224" i="22"/>
  <c r="GCB224" i="22"/>
  <c r="GCC224" i="22"/>
  <c r="GCD224" i="22"/>
  <c r="GCE224" i="22"/>
  <c r="GCF224" i="22"/>
  <c r="GCG224" i="22"/>
  <c r="GCH224" i="22"/>
  <c r="GCI224" i="22"/>
  <c r="GCJ224" i="22"/>
  <c r="GCK224" i="22"/>
  <c r="GCL224" i="22"/>
  <c r="GCM224" i="22"/>
  <c r="GCN224" i="22"/>
  <c r="GCO224" i="22"/>
  <c r="GCP224" i="22"/>
  <c r="GCQ224" i="22"/>
  <c r="GCR224" i="22"/>
  <c r="GCS224" i="22"/>
  <c r="GCT224" i="22"/>
  <c r="GCU224" i="22"/>
  <c r="GCV224" i="22"/>
  <c r="GCW224" i="22"/>
  <c r="GCX224" i="22"/>
  <c r="GCY224" i="22"/>
  <c r="GCZ224" i="22"/>
  <c r="GDA224" i="22"/>
  <c r="GDB224" i="22"/>
  <c r="GDC224" i="22"/>
  <c r="GDD224" i="22"/>
  <c r="GDE224" i="22"/>
  <c r="GDF224" i="22"/>
  <c r="GDG224" i="22"/>
  <c r="GDH224" i="22"/>
  <c r="GDI224" i="22"/>
  <c r="GDJ224" i="22"/>
  <c r="GDK224" i="22"/>
  <c r="GDL224" i="22"/>
  <c r="GDM224" i="22"/>
  <c r="GDN224" i="22"/>
  <c r="GDO224" i="22"/>
  <c r="GDP224" i="22"/>
  <c r="GDQ224" i="22"/>
  <c r="GDR224" i="22"/>
  <c r="GDS224" i="22"/>
  <c r="GDT224" i="22"/>
  <c r="GDU224" i="22"/>
  <c r="GDV224" i="22"/>
  <c r="GDW224" i="22"/>
  <c r="GDX224" i="22"/>
  <c r="GDY224" i="22"/>
  <c r="GDZ224" i="22"/>
  <c r="GEA224" i="22"/>
  <c r="GEB224" i="22"/>
  <c r="GEC224" i="22"/>
  <c r="GED224" i="22"/>
  <c r="GEE224" i="22"/>
  <c r="GEF224" i="22"/>
  <c r="GEG224" i="22"/>
  <c r="GEH224" i="22"/>
  <c r="GEI224" i="22"/>
  <c r="GEJ224" i="22"/>
  <c r="GEK224" i="22"/>
  <c r="GEL224" i="22"/>
  <c r="GEM224" i="22"/>
  <c r="GEN224" i="22"/>
  <c r="GEO224" i="22"/>
  <c r="GEP224" i="22"/>
  <c r="GEQ224" i="22"/>
  <c r="GER224" i="22"/>
  <c r="GES224" i="22"/>
  <c r="GET224" i="22"/>
  <c r="GEU224" i="22"/>
  <c r="GEV224" i="22"/>
  <c r="GEW224" i="22"/>
  <c r="GEX224" i="22"/>
  <c r="GEY224" i="22"/>
  <c r="GEZ224" i="22"/>
  <c r="GFA224" i="22"/>
  <c r="GFB224" i="22"/>
  <c r="GFC224" i="22"/>
  <c r="GFD224" i="22"/>
  <c r="GFE224" i="22"/>
  <c r="GFF224" i="22"/>
  <c r="GFG224" i="22"/>
  <c r="GFH224" i="22"/>
  <c r="GFI224" i="22"/>
  <c r="GFJ224" i="22"/>
  <c r="GFK224" i="22"/>
  <c r="GFL224" i="22"/>
  <c r="GFM224" i="22"/>
  <c r="GFN224" i="22"/>
  <c r="GFO224" i="22"/>
  <c r="GFP224" i="22"/>
  <c r="GFQ224" i="22"/>
  <c r="GFR224" i="22"/>
  <c r="GFS224" i="22"/>
  <c r="GFT224" i="22"/>
  <c r="GFU224" i="22"/>
  <c r="GFV224" i="22"/>
  <c r="GFW224" i="22"/>
  <c r="GFX224" i="22"/>
  <c r="GFY224" i="22"/>
  <c r="GFZ224" i="22"/>
  <c r="GGA224" i="22"/>
  <c r="GGB224" i="22"/>
  <c r="GGC224" i="22"/>
  <c r="GGD224" i="22"/>
  <c r="GGE224" i="22"/>
  <c r="GGF224" i="22"/>
  <c r="GGG224" i="22"/>
  <c r="GGH224" i="22"/>
  <c r="GGI224" i="22"/>
  <c r="GGJ224" i="22"/>
  <c r="GGK224" i="22"/>
  <c r="GGL224" i="22"/>
  <c r="GGM224" i="22"/>
  <c r="GGN224" i="22"/>
  <c r="GGO224" i="22"/>
  <c r="GGP224" i="22"/>
  <c r="GGQ224" i="22"/>
  <c r="GGR224" i="22"/>
  <c r="GGS224" i="22"/>
  <c r="GGT224" i="22"/>
  <c r="GGU224" i="22"/>
  <c r="GGV224" i="22"/>
  <c r="GGW224" i="22"/>
  <c r="GGX224" i="22"/>
  <c r="GGY224" i="22"/>
  <c r="GGZ224" i="22"/>
  <c r="GHA224" i="22"/>
  <c r="GHB224" i="22"/>
  <c r="GHC224" i="22"/>
  <c r="GHD224" i="22"/>
  <c r="GHE224" i="22"/>
  <c r="GHF224" i="22"/>
  <c r="GHG224" i="22"/>
  <c r="GHH224" i="22"/>
  <c r="GHI224" i="22"/>
  <c r="GHJ224" i="22"/>
  <c r="GHK224" i="22"/>
  <c r="GHL224" i="22"/>
  <c r="GHM224" i="22"/>
  <c r="GHN224" i="22"/>
  <c r="GHO224" i="22"/>
  <c r="GHP224" i="22"/>
  <c r="GHQ224" i="22"/>
  <c r="GHR224" i="22"/>
  <c r="GHS224" i="22"/>
  <c r="GHT224" i="22"/>
  <c r="GHU224" i="22"/>
  <c r="GHV224" i="22"/>
  <c r="GHW224" i="22"/>
  <c r="GHX224" i="22"/>
  <c r="GHY224" i="22"/>
  <c r="GHZ224" i="22"/>
  <c r="GIA224" i="22"/>
  <c r="GIB224" i="22"/>
  <c r="GIC224" i="22"/>
  <c r="GID224" i="22"/>
  <c r="GIE224" i="22"/>
  <c r="GIF224" i="22"/>
  <c r="GIG224" i="22"/>
  <c r="GIH224" i="22"/>
  <c r="GII224" i="22"/>
  <c r="GIJ224" i="22"/>
  <c r="GIK224" i="22"/>
  <c r="GIL224" i="22"/>
  <c r="GIM224" i="22"/>
  <c r="GIN224" i="22"/>
  <c r="GIO224" i="22"/>
  <c r="GIP224" i="22"/>
  <c r="GIQ224" i="22"/>
  <c r="GIR224" i="22"/>
  <c r="GIS224" i="22"/>
  <c r="GIT224" i="22"/>
  <c r="GIU224" i="22"/>
  <c r="GIV224" i="22"/>
  <c r="GIW224" i="22"/>
  <c r="GIX224" i="22"/>
  <c r="GIY224" i="22"/>
  <c r="GIZ224" i="22"/>
  <c r="GJA224" i="22"/>
  <c r="GJB224" i="22"/>
  <c r="GJC224" i="22"/>
  <c r="GJD224" i="22"/>
  <c r="GJE224" i="22"/>
  <c r="GJF224" i="22"/>
  <c r="GJG224" i="22"/>
  <c r="GJH224" i="22"/>
  <c r="GJI224" i="22"/>
  <c r="GJJ224" i="22"/>
  <c r="GJK224" i="22"/>
  <c r="GJL224" i="22"/>
  <c r="GJM224" i="22"/>
  <c r="GJN224" i="22"/>
  <c r="GJO224" i="22"/>
  <c r="GJP224" i="22"/>
  <c r="GJQ224" i="22"/>
  <c r="GJR224" i="22"/>
  <c r="GJS224" i="22"/>
  <c r="GJT224" i="22"/>
  <c r="GJU224" i="22"/>
  <c r="GJV224" i="22"/>
  <c r="GJW224" i="22"/>
  <c r="GJX224" i="22"/>
  <c r="GJY224" i="22"/>
  <c r="GJZ224" i="22"/>
  <c r="GKA224" i="22"/>
  <c r="GKB224" i="22"/>
  <c r="GKC224" i="22"/>
  <c r="GKD224" i="22"/>
  <c r="GKE224" i="22"/>
  <c r="GKF224" i="22"/>
  <c r="GKG224" i="22"/>
  <c r="GKH224" i="22"/>
  <c r="GKI224" i="22"/>
  <c r="GKJ224" i="22"/>
  <c r="GKK224" i="22"/>
  <c r="GKL224" i="22"/>
  <c r="GKM224" i="22"/>
  <c r="GKN224" i="22"/>
  <c r="GKO224" i="22"/>
  <c r="GKP224" i="22"/>
  <c r="GKQ224" i="22"/>
  <c r="GKR224" i="22"/>
  <c r="GKS224" i="22"/>
  <c r="GKT224" i="22"/>
  <c r="GKU224" i="22"/>
  <c r="GKV224" i="22"/>
  <c r="GKW224" i="22"/>
  <c r="GKX224" i="22"/>
  <c r="GKY224" i="22"/>
  <c r="GKZ224" i="22"/>
  <c r="GLA224" i="22"/>
  <c r="GLB224" i="22"/>
  <c r="GLC224" i="22"/>
  <c r="GLD224" i="22"/>
  <c r="GLE224" i="22"/>
  <c r="GLF224" i="22"/>
  <c r="GLG224" i="22"/>
  <c r="GLH224" i="22"/>
  <c r="GLI224" i="22"/>
  <c r="GLJ224" i="22"/>
  <c r="GLK224" i="22"/>
  <c r="GLL224" i="22"/>
  <c r="GLM224" i="22"/>
  <c r="GLN224" i="22"/>
  <c r="GLO224" i="22"/>
  <c r="GLP224" i="22"/>
  <c r="GLQ224" i="22"/>
  <c r="GLR224" i="22"/>
  <c r="GLS224" i="22"/>
  <c r="GLT224" i="22"/>
  <c r="GLU224" i="22"/>
  <c r="GLV224" i="22"/>
  <c r="GLW224" i="22"/>
  <c r="GLX224" i="22"/>
  <c r="GLY224" i="22"/>
  <c r="GLZ224" i="22"/>
  <c r="GMA224" i="22"/>
  <c r="GMB224" i="22"/>
  <c r="GMC224" i="22"/>
  <c r="GMD224" i="22"/>
  <c r="GME224" i="22"/>
  <c r="GMF224" i="22"/>
  <c r="GMG224" i="22"/>
  <c r="GMH224" i="22"/>
  <c r="GMI224" i="22"/>
  <c r="GMJ224" i="22"/>
  <c r="GMK224" i="22"/>
  <c r="GML224" i="22"/>
  <c r="GMM224" i="22"/>
  <c r="GMN224" i="22"/>
  <c r="GMO224" i="22"/>
  <c r="GMP224" i="22"/>
  <c r="GMQ224" i="22"/>
  <c r="GMR224" i="22"/>
  <c r="GMS224" i="22"/>
  <c r="GMT224" i="22"/>
  <c r="GMU224" i="22"/>
  <c r="GMV224" i="22"/>
  <c r="GMW224" i="22"/>
  <c r="GMX224" i="22"/>
  <c r="GMY224" i="22"/>
  <c r="GMZ224" i="22"/>
  <c r="GNA224" i="22"/>
  <c r="GNB224" i="22"/>
  <c r="GNC224" i="22"/>
  <c r="GND224" i="22"/>
  <c r="GNE224" i="22"/>
  <c r="GNF224" i="22"/>
  <c r="GNG224" i="22"/>
  <c r="GNH224" i="22"/>
  <c r="GNI224" i="22"/>
  <c r="GNJ224" i="22"/>
  <c r="GNK224" i="22"/>
  <c r="GNL224" i="22"/>
  <c r="GNM224" i="22"/>
  <c r="GNN224" i="22"/>
  <c r="GNO224" i="22"/>
  <c r="GNP224" i="22"/>
  <c r="GNQ224" i="22"/>
  <c r="GNR224" i="22"/>
  <c r="GNS224" i="22"/>
  <c r="GNT224" i="22"/>
  <c r="GNU224" i="22"/>
  <c r="GNV224" i="22"/>
  <c r="GNW224" i="22"/>
  <c r="GNX224" i="22"/>
  <c r="GNY224" i="22"/>
  <c r="GNZ224" i="22"/>
  <c r="GOA224" i="22"/>
  <c r="GOB224" i="22"/>
  <c r="GOC224" i="22"/>
  <c r="GOD224" i="22"/>
  <c r="GOE224" i="22"/>
  <c r="GOF224" i="22"/>
  <c r="GOG224" i="22"/>
  <c r="GOH224" i="22"/>
  <c r="GOI224" i="22"/>
  <c r="GOJ224" i="22"/>
  <c r="GOK224" i="22"/>
  <c r="GOL224" i="22"/>
  <c r="GOM224" i="22"/>
  <c r="GON224" i="22"/>
  <c r="GOO224" i="22"/>
  <c r="GOP224" i="22"/>
  <c r="GOQ224" i="22"/>
  <c r="GOR224" i="22"/>
  <c r="GOS224" i="22"/>
  <c r="GOT224" i="22"/>
  <c r="GOU224" i="22"/>
  <c r="GOV224" i="22"/>
  <c r="GOW224" i="22"/>
  <c r="GOX224" i="22"/>
  <c r="GOY224" i="22"/>
  <c r="GOZ224" i="22"/>
  <c r="GPA224" i="22"/>
  <c r="GPB224" i="22"/>
  <c r="GPC224" i="22"/>
  <c r="GPD224" i="22"/>
  <c r="GPE224" i="22"/>
  <c r="GPF224" i="22"/>
  <c r="GPG224" i="22"/>
  <c r="GPH224" i="22"/>
  <c r="GPI224" i="22"/>
  <c r="GPJ224" i="22"/>
  <c r="GPK224" i="22"/>
  <c r="GPL224" i="22"/>
  <c r="GPM224" i="22"/>
  <c r="GPN224" i="22"/>
  <c r="GPO224" i="22"/>
  <c r="GPP224" i="22"/>
  <c r="GPQ224" i="22"/>
  <c r="GPR224" i="22"/>
  <c r="GPS224" i="22"/>
  <c r="GPT224" i="22"/>
  <c r="GPU224" i="22"/>
  <c r="GPV224" i="22"/>
  <c r="GPW224" i="22"/>
  <c r="GPX224" i="22"/>
  <c r="GPY224" i="22"/>
  <c r="GPZ224" i="22"/>
  <c r="GQA224" i="22"/>
  <c r="GQB224" i="22"/>
  <c r="GQC224" i="22"/>
  <c r="GQD224" i="22"/>
  <c r="GQE224" i="22"/>
  <c r="GQF224" i="22"/>
  <c r="GQG224" i="22"/>
  <c r="GQH224" i="22"/>
  <c r="GQI224" i="22"/>
  <c r="GQJ224" i="22"/>
  <c r="GQK224" i="22"/>
  <c r="GQL224" i="22"/>
  <c r="GQM224" i="22"/>
  <c r="GQN224" i="22"/>
  <c r="GQO224" i="22"/>
  <c r="GQP224" i="22"/>
  <c r="GQQ224" i="22"/>
  <c r="GQR224" i="22"/>
  <c r="GQS224" i="22"/>
  <c r="GQT224" i="22"/>
  <c r="GQU224" i="22"/>
  <c r="GQV224" i="22"/>
  <c r="GQW224" i="22"/>
  <c r="GQX224" i="22"/>
  <c r="GQY224" i="22"/>
  <c r="GQZ224" i="22"/>
  <c r="GRA224" i="22"/>
  <c r="GRB224" i="22"/>
  <c r="GRC224" i="22"/>
  <c r="GRD224" i="22"/>
  <c r="GRE224" i="22"/>
  <c r="GRF224" i="22"/>
  <c r="GRG224" i="22"/>
  <c r="GRH224" i="22"/>
  <c r="GRI224" i="22"/>
  <c r="GRJ224" i="22"/>
  <c r="GRK224" i="22"/>
  <c r="GRL224" i="22"/>
  <c r="GRM224" i="22"/>
  <c r="GRN224" i="22"/>
  <c r="GRO224" i="22"/>
  <c r="GRP224" i="22"/>
  <c r="GRQ224" i="22"/>
  <c r="GRR224" i="22"/>
  <c r="GRS224" i="22"/>
  <c r="GRT224" i="22"/>
  <c r="GRU224" i="22"/>
  <c r="GRV224" i="22"/>
  <c r="GRW224" i="22"/>
  <c r="GRX224" i="22"/>
  <c r="GRY224" i="22"/>
  <c r="GRZ224" i="22"/>
  <c r="GSA224" i="22"/>
  <c r="GSB224" i="22"/>
  <c r="GSC224" i="22"/>
  <c r="GSD224" i="22"/>
  <c r="GSE224" i="22"/>
  <c r="GSF224" i="22"/>
  <c r="GSG224" i="22"/>
  <c r="GSH224" i="22"/>
  <c r="GSI224" i="22"/>
  <c r="GSJ224" i="22"/>
  <c r="GSK224" i="22"/>
  <c r="GSL224" i="22"/>
  <c r="GSM224" i="22"/>
  <c r="GSN224" i="22"/>
  <c r="GSO224" i="22"/>
  <c r="GSP224" i="22"/>
  <c r="GSQ224" i="22"/>
  <c r="GSR224" i="22"/>
  <c r="GSS224" i="22"/>
  <c r="GST224" i="22"/>
  <c r="GSU224" i="22"/>
  <c r="GSV224" i="22"/>
  <c r="GSW224" i="22"/>
  <c r="GSX224" i="22"/>
  <c r="GSY224" i="22"/>
  <c r="GSZ224" i="22"/>
  <c r="GTA224" i="22"/>
  <c r="GTB224" i="22"/>
  <c r="GTC224" i="22"/>
  <c r="GTD224" i="22"/>
  <c r="GTE224" i="22"/>
  <c r="GTF224" i="22"/>
  <c r="GTG224" i="22"/>
  <c r="GTH224" i="22"/>
  <c r="GTI224" i="22"/>
  <c r="GTJ224" i="22"/>
  <c r="GTK224" i="22"/>
  <c r="GTL224" i="22"/>
  <c r="GTM224" i="22"/>
  <c r="GTN224" i="22"/>
  <c r="GTO224" i="22"/>
  <c r="GTP224" i="22"/>
  <c r="GTQ224" i="22"/>
  <c r="GTR224" i="22"/>
  <c r="GTS224" i="22"/>
  <c r="GTT224" i="22"/>
  <c r="GTU224" i="22"/>
  <c r="GTV224" i="22"/>
  <c r="GTW224" i="22"/>
  <c r="GTX224" i="22"/>
  <c r="GTY224" i="22"/>
  <c r="GTZ224" i="22"/>
  <c r="GUA224" i="22"/>
  <c r="GUB224" i="22"/>
  <c r="GUC224" i="22"/>
  <c r="GUD224" i="22"/>
  <c r="GUE224" i="22"/>
  <c r="GUF224" i="22"/>
  <c r="GUG224" i="22"/>
  <c r="GUH224" i="22"/>
  <c r="GUI224" i="22"/>
  <c r="GUJ224" i="22"/>
  <c r="GUK224" i="22"/>
  <c r="GUL224" i="22"/>
  <c r="GUM224" i="22"/>
  <c r="GUN224" i="22"/>
  <c r="GUO224" i="22"/>
  <c r="GUP224" i="22"/>
  <c r="GUQ224" i="22"/>
  <c r="GUR224" i="22"/>
  <c r="GUS224" i="22"/>
  <c r="GUT224" i="22"/>
  <c r="GUU224" i="22"/>
  <c r="GUV224" i="22"/>
  <c r="GUW224" i="22"/>
  <c r="GUX224" i="22"/>
  <c r="GUY224" i="22"/>
  <c r="GUZ224" i="22"/>
  <c r="GVA224" i="22"/>
  <c r="GVB224" i="22"/>
  <c r="GVC224" i="22"/>
  <c r="GVD224" i="22"/>
  <c r="GVE224" i="22"/>
  <c r="GVF224" i="22"/>
  <c r="GVG224" i="22"/>
  <c r="GVH224" i="22"/>
  <c r="GVI224" i="22"/>
  <c r="GVJ224" i="22"/>
  <c r="GVK224" i="22"/>
  <c r="GVL224" i="22"/>
  <c r="GVM224" i="22"/>
  <c r="GVN224" i="22"/>
  <c r="GVO224" i="22"/>
  <c r="GVP224" i="22"/>
  <c r="GVQ224" i="22"/>
  <c r="GVR224" i="22"/>
  <c r="GVS224" i="22"/>
  <c r="GVT224" i="22"/>
  <c r="GVU224" i="22"/>
  <c r="GVV224" i="22"/>
  <c r="GVW224" i="22"/>
  <c r="GVX224" i="22"/>
  <c r="GVY224" i="22"/>
  <c r="GVZ224" i="22"/>
  <c r="GWA224" i="22"/>
  <c r="GWB224" i="22"/>
  <c r="GWC224" i="22"/>
  <c r="GWD224" i="22"/>
  <c r="GWE224" i="22"/>
  <c r="GWF224" i="22"/>
  <c r="GWG224" i="22"/>
  <c r="GWH224" i="22"/>
  <c r="GWI224" i="22"/>
  <c r="GWJ224" i="22"/>
  <c r="GWK224" i="22"/>
  <c r="GWL224" i="22"/>
  <c r="GWM224" i="22"/>
  <c r="GWN224" i="22"/>
  <c r="GWO224" i="22"/>
  <c r="GWP224" i="22"/>
  <c r="GWQ224" i="22"/>
  <c r="GWR224" i="22"/>
  <c r="GWS224" i="22"/>
  <c r="GWT224" i="22"/>
  <c r="GWU224" i="22"/>
  <c r="GWV224" i="22"/>
  <c r="GWW224" i="22"/>
  <c r="GWX224" i="22"/>
  <c r="GWY224" i="22"/>
  <c r="GWZ224" i="22"/>
  <c r="GXA224" i="22"/>
  <c r="GXB224" i="22"/>
  <c r="GXC224" i="22"/>
  <c r="GXD224" i="22"/>
  <c r="GXE224" i="22"/>
  <c r="GXF224" i="22"/>
  <c r="GXG224" i="22"/>
  <c r="GXH224" i="22"/>
  <c r="GXI224" i="22"/>
  <c r="GXJ224" i="22"/>
  <c r="GXK224" i="22"/>
  <c r="GXL224" i="22"/>
  <c r="GXM224" i="22"/>
  <c r="GXN224" i="22"/>
  <c r="GXO224" i="22"/>
  <c r="GXP224" i="22"/>
  <c r="GXQ224" i="22"/>
  <c r="GXR224" i="22"/>
  <c r="GXS224" i="22"/>
  <c r="GXT224" i="22"/>
  <c r="GXU224" i="22"/>
  <c r="GXV224" i="22"/>
  <c r="GXW224" i="22"/>
  <c r="GXX224" i="22"/>
  <c r="GXY224" i="22"/>
  <c r="GXZ224" i="22"/>
  <c r="GYA224" i="22"/>
  <c r="GYB224" i="22"/>
  <c r="GYC224" i="22"/>
  <c r="GYD224" i="22"/>
  <c r="GYE224" i="22"/>
  <c r="GYF224" i="22"/>
  <c r="GYG224" i="22"/>
  <c r="GYH224" i="22"/>
  <c r="GYI224" i="22"/>
  <c r="GYJ224" i="22"/>
  <c r="GYK224" i="22"/>
  <c r="GYL224" i="22"/>
  <c r="GYM224" i="22"/>
  <c r="GYN224" i="22"/>
  <c r="GYO224" i="22"/>
  <c r="GYP224" i="22"/>
  <c r="GYQ224" i="22"/>
  <c r="GYR224" i="22"/>
  <c r="GYS224" i="22"/>
  <c r="GYT224" i="22"/>
  <c r="GYU224" i="22"/>
  <c r="GYV224" i="22"/>
  <c r="GYW224" i="22"/>
  <c r="GYX224" i="22"/>
  <c r="GYY224" i="22"/>
  <c r="GYZ224" i="22"/>
  <c r="GZA224" i="22"/>
  <c r="GZB224" i="22"/>
  <c r="GZC224" i="22"/>
  <c r="GZD224" i="22"/>
  <c r="GZE224" i="22"/>
  <c r="GZF224" i="22"/>
  <c r="GZG224" i="22"/>
  <c r="GZH224" i="22"/>
  <c r="GZI224" i="22"/>
  <c r="GZJ224" i="22"/>
  <c r="GZK224" i="22"/>
  <c r="GZL224" i="22"/>
  <c r="GZM224" i="22"/>
  <c r="GZN224" i="22"/>
  <c r="GZO224" i="22"/>
  <c r="GZP224" i="22"/>
  <c r="GZQ224" i="22"/>
  <c r="GZR224" i="22"/>
  <c r="GZS224" i="22"/>
  <c r="GZT224" i="22"/>
  <c r="GZU224" i="22"/>
  <c r="GZV224" i="22"/>
  <c r="GZW224" i="22"/>
  <c r="GZX224" i="22"/>
  <c r="GZY224" i="22"/>
  <c r="GZZ224" i="22"/>
  <c r="HAA224" i="22"/>
  <c r="HAB224" i="22"/>
  <c r="HAC224" i="22"/>
  <c r="HAD224" i="22"/>
  <c r="HAE224" i="22"/>
  <c r="HAF224" i="22"/>
  <c r="HAG224" i="22"/>
  <c r="HAH224" i="22"/>
  <c r="HAI224" i="22"/>
  <c r="HAJ224" i="22"/>
  <c r="HAK224" i="22"/>
  <c r="HAL224" i="22"/>
  <c r="HAM224" i="22"/>
  <c r="HAN224" i="22"/>
  <c r="HAO224" i="22"/>
  <c r="HAP224" i="22"/>
  <c r="HAQ224" i="22"/>
  <c r="HAR224" i="22"/>
  <c r="HAS224" i="22"/>
  <c r="HAT224" i="22"/>
  <c r="HAU224" i="22"/>
  <c r="HAV224" i="22"/>
  <c r="HAW224" i="22"/>
  <c r="HAX224" i="22"/>
  <c r="HAY224" i="22"/>
  <c r="HAZ224" i="22"/>
  <c r="HBA224" i="22"/>
  <c r="HBB224" i="22"/>
  <c r="HBC224" i="22"/>
  <c r="HBD224" i="22"/>
  <c r="HBE224" i="22"/>
  <c r="HBF224" i="22"/>
  <c r="HBG224" i="22"/>
  <c r="HBH224" i="22"/>
  <c r="HBI224" i="22"/>
  <c r="HBJ224" i="22"/>
  <c r="HBK224" i="22"/>
  <c r="HBL224" i="22"/>
  <c r="HBM224" i="22"/>
  <c r="HBN224" i="22"/>
  <c r="HBO224" i="22"/>
  <c r="HBP224" i="22"/>
  <c r="HBQ224" i="22"/>
  <c r="HBR224" i="22"/>
  <c r="HBS224" i="22"/>
  <c r="HBT224" i="22"/>
  <c r="HBU224" i="22"/>
  <c r="HBV224" i="22"/>
  <c r="HBW224" i="22"/>
  <c r="HBX224" i="22"/>
  <c r="HBY224" i="22"/>
  <c r="HBZ224" i="22"/>
  <c r="HCA224" i="22"/>
  <c r="HCB224" i="22"/>
  <c r="HCC224" i="22"/>
  <c r="HCD224" i="22"/>
  <c r="HCE224" i="22"/>
  <c r="HCF224" i="22"/>
  <c r="HCG224" i="22"/>
  <c r="HCH224" i="22"/>
  <c r="HCI224" i="22"/>
  <c r="HCJ224" i="22"/>
  <c r="HCK224" i="22"/>
  <c r="HCL224" i="22"/>
  <c r="HCM224" i="22"/>
  <c r="HCN224" i="22"/>
  <c r="HCO224" i="22"/>
  <c r="HCP224" i="22"/>
  <c r="HCQ224" i="22"/>
  <c r="HCR224" i="22"/>
  <c r="HCS224" i="22"/>
  <c r="HCT224" i="22"/>
  <c r="HCU224" i="22"/>
  <c r="HCV224" i="22"/>
  <c r="HCW224" i="22"/>
  <c r="HCX224" i="22"/>
  <c r="HCY224" i="22"/>
  <c r="HCZ224" i="22"/>
  <c r="HDA224" i="22"/>
  <c r="HDB224" i="22"/>
  <c r="HDC224" i="22"/>
  <c r="HDD224" i="22"/>
  <c r="HDE224" i="22"/>
  <c r="HDF224" i="22"/>
  <c r="HDG224" i="22"/>
  <c r="HDH224" i="22"/>
  <c r="HDI224" i="22"/>
  <c r="HDJ224" i="22"/>
  <c r="HDK224" i="22"/>
  <c r="HDL224" i="22"/>
  <c r="HDM224" i="22"/>
  <c r="HDN224" i="22"/>
  <c r="HDO224" i="22"/>
  <c r="HDP224" i="22"/>
  <c r="HDQ224" i="22"/>
  <c r="HDR224" i="22"/>
  <c r="HDS224" i="22"/>
  <c r="HDT224" i="22"/>
  <c r="HDU224" i="22"/>
  <c r="HDV224" i="22"/>
  <c r="HDW224" i="22"/>
  <c r="HDX224" i="22"/>
  <c r="HDY224" i="22"/>
  <c r="HDZ224" i="22"/>
  <c r="HEA224" i="22"/>
  <c r="HEB224" i="22"/>
  <c r="HEC224" i="22"/>
  <c r="HED224" i="22"/>
  <c r="HEE224" i="22"/>
  <c r="HEF224" i="22"/>
  <c r="HEG224" i="22"/>
  <c r="HEH224" i="22"/>
  <c r="HEI224" i="22"/>
  <c r="HEJ224" i="22"/>
  <c r="HEK224" i="22"/>
  <c r="HEL224" i="22"/>
  <c r="HEM224" i="22"/>
  <c r="HEN224" i="22"/>
  <c r="HEO224" i="22"/>
  <c r="HEP224" i="22"/>
  <c r="HEQ224" i="22"/>
  <c r="HER224" i="22"/>
  <c r="HES224" i="22"/>
  <c r="HET224" i="22"/>
  <c r="HEU224" i="22"/>
  <c r="HEV224" i="22"/>
  <c r="HEW224" i="22"/>
  <c r="HEX224" i="22"/>
  <c r="HEY224" i="22"/>
  <c r="HEZ224" i="22"/>
  <c r="HFA224" i="22"/>
  <c r="HFB224" i="22"/>
  <c r="HFC224" i="22"/>
  <c r="HFD224" i="22"/>
  <c r="HFE224" i="22"/>
  <c r="HFF224" i="22"/>
  <c r="HFG224" i="22"/>
  <c r="HFH224" i="22"/>
  <c r="HFI224" i="22"/>
  <c r="HFJ224" i="22"/>
  <c r="HFK224" i="22"/>
  <c r="HFL224" i="22"/>
  <c r="HFM224" i="22"/>
  <c r="HFN224" i="22"/>
  <c r="HFO224" i="22"/>
  <c r="HFP224" i="22"/>
  <c r="HFQ224" i="22"/>
  <c r="HFR224" i="22"/>
  <c r="HFS224" i="22"/>
  <c r="HFT224" i="22"/>
  <c r="HFU224" i="22"/>
  <c r="HFV224" i="22"/>
  <c r="HFW224" i="22"/>
  <c r="HFX224" i="22"/>
  <c r="HFY224" i="22"/>
  <c r="HFZ224" i="22"/>
  <c r="HGA224" i="22"/>
  <c r="HGB224" i="22"/>
  <c r="HGC224" i="22"/>
  <c r="HGD224" i="22"/>
  <c r="HGE224" i="22"/>
  <c r="HGF224" i="22"/>
  <c r="HGG224" i="22"/>
  <c r="HGH224" i="22"/>
  <c r="HGI224" i="22"/>
  <c r="HGJ224" i="22"/>
  <c r="HGK224" i="22"/>
  <c r="HGL224" i="22"/>
  <c r="HGM224" i="22"/>
  <c r="HGN224" i="22"/>
  <c r="HGO224" i="22"/>
  <c r="HGP224" i="22"/>
  <c r="HGQ224" i="22"/>
  <c r="HGR224" i="22"/>
  <c r="HGS224" i="22"/>
  <c r="HGT224" i="22"/>
  <c r="HGU224" i="22"/>
  <c r="HGV224" i="22"/>
  <c r="HGW224" i="22"/>
  <c r="HGX224" i="22"/>
  <c r="HGY224" i="22"/>
  <c r="HGZ224" i="22"/>
  <c r="HHA224" i="22"/>
  <c r="HHB224" i="22"/>
  <c r="HHC224" i="22"/>
  <c r="HHD224" i="22"/>
  <c r="HHE224" i="22"/>
  <c r="HHF224" i="22"/>
  <c r="HHG224" i="22"/>
  <c r="HHH224" i="22"/>
  <c r="HHI224" i="22"/>
  <c r="HHJ224" i="22"/>
  <c r="HHK224" i="22"/>
  <c r="HHL224" i="22"/>
  <c r="HHM224" i="22"/>
  <c r="HHN224" i="22"/>
  <c r="HHO224" i="22"/>
  <c r="HHP224" i="22"/>
  <c r="HHQ224" i="22"/>
  <c r="HHR224" i="22"/>
  <c r="HHS224" i="22"/>
  <c r="HHT224" i="22"/>
  <c r="HHU224" i="22"/>
  <c r="HHV224" i="22"/>
  <c r="HHW224" i="22"/>
  <c r="HHX224" i="22"/>
  <c r="HHY224" i="22"/>
  <c r="HHZ224" i="22"/>
  <c r="HIA224" i="22"/>
  <c r="HIB224" i="22"/>
  <c r="HIC224" i="22"/>
  <c r="HID224" i="22"/>
  <c r="HIE224" i="22"/>
  <c r="HIF224" i="22"/>
  <c r="HIG224" i="22"/>
  <c r="HIH224" i="22"/>
  <c r="HII224" i="22"/>
  <c r="HIJ224" i="22"/>
  <c r="HIK224" i="22"/>
  <c r="HIL224" i="22"/>
  <c r="HIM224" i="22"/>
  <c r="HIN224" i="22"/>
  <c r="HIO224" i="22"/>
  <c r="HIP224" i="22"/>
  <c r="HIQ224" i="22"/>
  <c r="HIR224" i="22"/>
  <c r="HIS224" i="22"/>
  <c r="HIT224" i="22"/>
  <c r="HIU224" i="22"/>
  <c r="HIV224" i="22"/>
  <c r="HIW224" i="22"/>
  <c r="HIX224" i="22"/>
  <c r="HIY224" i="22"/>
  <c r="HIZ224" i="22"/>
  <c r="HJA224" i="22"/>
  <c r="HJB224" i="22"/>
  <c r="HJC224" i="22"/>
  <c r="HJD224" i="22"/>
  <c r="HJE224" i="22"/>
  <c r="HJF224" i="22"/>
  <c r="HJG224" i="22"/>
  <c r="HJH224" i="22"/>
  <c r="HJI224" i="22"/>
  <c r="HJJ224" i="22"/>
  <c r="HJK224" i="22"/>
  <c r="HJL224" i="22"/>
  <c r="HJM224" i="22"/>
  <c r="HJN224" i="22"/>
  <c r="HJO224" i="22"/>
  <c r="HJP224" i="22"/>
  <c r="HJQ224" i="22"/>
  <c r="HJR224" i="22"/>
  <c r="HJS224" i="22"/>
  <c r="HJT224" i="22"/>
  <c r="HJU224" i="22"/>
  <c r="HJV224" i="22"/>
  <c r="HJW224" i="22"/>
  <c r="HJX224" i="22"/>
  <c r="HJY224" i="22"/>
  <c r="HJZ224" i="22"/>
  <c r="HKA224" i="22"/>
  <c r="HKB224" i="22"/>
  <c r="HKC224" i="22"/>
  <c r="HKD224" i="22"/>
  <c r="HKE224" i="22"/>
  <c r="HKF224" i="22"/>
  <c r="HKG224" i="22"/>
  <c r="HKH224" i="22"/>
  <c r="HKI224" i="22"/>
  <c r="HKJ224" i="22"/>
  <c r="HKK224" i="22"/>
  <c r="HKL224" i="22"/>
  <c r="HKM224" i="22"/>
  <c r="HKN224" i="22"/>
  <c r="HKO224" i="22"/>
  <c r="HKP224" i="22"/>
  <c r="HKQ224" i="22"/>
  <c r="HKR224" i="22"/>
  <c r="HKS224" i="22"/>
  <c r="HKT224" i="22"/>
  <c r="HKU224" i="22"/>
  <c r="HKV224" i="22"/>
  <c r="HKW224" i="22"/>
  <c r="HKX224" i="22"/>
  <c r="HKY224" i="22"/>
  <c r="HKZ224" i="22"/>
  <c r="HLA224" i="22"/>
  <c r="HLB224" i="22"/>
  <c r="HLC224" i="22"/>
  <c r="HLD224" i="22"/>
  <c r="HLE224" i="22"/>
  <c r="HLF224" i="22"/>
  <c r="HLG224" i="22"/>
  <c r="HLH224" i="22"/>
  <c r="HLI224" i="22"/>
  <c r="HLJ224" i="22"/>
  <c r="HLK224" i="22"/>
  <c r="HLL224" i="22"/>
  <c r="HLM224" i="22"/>
  <c r="HLN224" i="22"/>
  <c r="HLO224" i="22"/>
  <c r="HLP224" i="22"/>
  <c r="HLQ224" i="22"/>
  <c r="HLR224" i="22"/>
  <c r="HLS224" i="22"/>
  <c r="HLT224" i="22"/>
  <c r="HLU224" i="22"/>
  <c r="HLV224" i="22"/>
  <c r="HLW224" i="22"/>
  <c r="HLX224" i="22"/>
  <c r="HLY224" i="22"/>
  <c r="HLZ224" i="22"/>
  <c r="HMA224" i="22"/>
  <c r="HMB224" i="22"/>
  <c r="HMC224" i="22"/>
  <c r="HMD224" i="22"/>
  <c r="HME224" i="22"/>
  <c r="HMF224" i="22"/>
  <c r="HMG224" i="22"/>
  <c r="HMH224" i="22"/>
  <c r="HMI224" i="22"/>
  <c r="HMJ224" i="22"/>
  <c r="HMK224" i="22"/>
  <c r="HML224" i="22"/>
  <c r="HMM224" i="22"/>
  <c r="HMN224" i="22"/>
  <c r="HMO224" i="22"/>
  <c r="HMP224" i="22"/>
  <c r="HMQ224" i="22"/>
  <c r="HMR224" i="22"/>
  <c r="HMS224" i="22"/>
  <c r="HMT224" i="22"/>
  <c r="HMU224" i="22"/>
  <c r="HMV224" i="22"/>
  <c r="HMW224" i="22"/>
  <c r="HMX224" i="22"/>
  <c r="HMY224" i="22"/>
  <c r="HMZ224" i="22"/>
  <c r="HNA224" i="22"/>
  <c r="HNB224" i="22"/>
  <c r="HNC224" i="22"/>
  <c r="HND224" i="22"/>
  <c r="HNE224" i="22"/>
  <c r="HNF224" i="22"/>
  <c r="HNG224" i="22"/>
  <c r="HNH224" i="22"/>
  <c r="HNI224" i="22"/>
  <c r="HNJ224" i="22"/>
  <c r="HNK224" i="22"/>
  <c r="HNL224" i="22"/>
  <c r="HNM224" i="22"/>
  <c r="HNN224" i="22"/>
  <c r="HNO224" i="22"/>
  <c r="HNP224" i="22"/>
  <c r="HNQ224" i="22"/>
  <c r="HNR224" i="22"/>
  <c r="HNS224" i="22"/>
  <c r="HNT224" i="22"/>
  <c r="HNU224" i="22"/>
  <c r="HNV224" i="22"/>
  <c r="HNW224" i="22"/>
  <c r="HNX224" i="22"/>
  <c r="HNY224" i="22"/>
  <c r="HNZ224" i="22"/>
  <c r="HOA224" i="22"/>
  <c r="HOB224" i="22"/>
  <c r="HOC224" i="22"/>
  <c r="HOD224" i="22"/>
  <c r="HOE224" i="22"/>
  <c r="HOF224" i="22"/>
  <c r="HOG224" i="22"/>
  <c r="HOH224" i="22"/>
  <c r="HOI224" i="22"/>
  <c r="HOJ224" i="22"/>
  <c r="HOK224" i="22"/>
  <c r="HOL224" i="22"/>
  <c r="HOM224" i="22"/>
  <c r="HON224" i="22"/>
  <c r="HOO224" i="22"/>
  <c r="HOP224" i="22"/>
  <c r="HOQ224" i="22"/>
  <c r="HOR224" i="22"/>
  <c r="HOS224" i="22"/>
  <c r="HOT224" i="22"/>
  <c r="HOU224" i="22"/>
  <c r="HOV224" i="22"/>
  <c r="HOW224" i="22"/>
  <c r="HOX224" i="22"/>
  <c r="HOY224" i="22"/>
  <c r="HOZ224" i="22"/>
  <c r="HPA224" i="22"/>
  <c r="HPB224" i="22"/>
  <c r="HPC224" i="22"/>
  <c r="HPD224" i="22"/>
  <c r="HPE224" i="22"/>
  <c r="HPF224" i="22"/>
  <c r="HPG224" i="22"/>
  <c r="HPH224" i="22"/>
  <c r="HPI224" i="22"/>
  <c r="HPJ224" i="22"/>
  <c r="HPK224" i="22"/>
  <c r="HPL224" i="22"/>
  <c r="HPM224" i="22"/>
  <c r="HPN224" i="22"/>
  <c r="HPO224" i="22"/>
  <c r="HPP224" i="22"/>
  <c r="HPQ224" i="22"/>
  <c r="HPR224" i="22"/>
  <c r="HPS224" i="22"/>
  <c r="HPT224" i="22"/>
  <c r="HPU224" i="22"/>
  <c r="HPV224" i="22"/>
  <c r="HPW224" i="22"/>
  <c r="HPX224" i="22"/>
  <c r="HPY224" i="22"/>
  <c r="HPZ224" i="22"/>
  <c r="HQA224" i="22"/>
  <c r="HQB224" i="22"/>
  <c r="HQC224" i="22"/>
  <c r="HQD224" i="22"/>
  <c r="HQE224" i="22"/>
  <c r="HQF224" i="22"/>
  <c r="HQG224" i="22"/>
  <c r="HQH224" i="22"/>
  <c r="HQI224" i="22"/>
  <c r="HQJ224" i="22"/>
  <c r="HQK224" i="22"/>
  <c r="HQL224" i="22"/>
  <c r="HQM224" i="22"/>
  <c r="HQN224" i="22"/>
  <c r="HQO224" i="22"/>
  <c r="HQP224" i="22"/>
  <c r="HQQ224" i="22"/>
  <c r="HQR224" i="22"/>
  <c r="HQS224" i="22"/>
  <c r="HQT224" i="22"/>
  <c r="HQU224" i="22"/>
  <c r="HQV224" i="22"/>
  <c r="HQW224" i="22"/>
  <c r="HQX224" i="22"/>
  <c r="HQY224" i="22"/>
  <c r="HQZ224" i="22"/>
  <c r="HRA224" i="22"/>
  <c r="HRB224" i="22"/>
  <c r="HRC224" i="22"/>
  <c r="HRD224" i="22"/>
  <c r="HRE224" i="22"/>
  <c r="HRF224" i="22"/>
  <c r="HRG224" i="22"/>
  <c r="HRH224" i="22"/>
  <c r="HRI224" i="22"/>
  <c r="HRJ224" i="22"/>
  <c r="HRK224" i="22"/>
  <c r="HRL224" i="22"/>
  <c r="HRM224" i="22"/>
  <c r="HRN224" i="22"/>
  <c r="HRO224" i="22"/>
  <c r="HRP224" i="22"/>
  <c r="HRQ224" i="22"/>
  <c r="HRR224" i="22"/>
  <c r="HRS224" i="22"/>
  <c r="HRT224" i="22"/>
  <c r="HRU224" i="22"/>
  <c r="HRV224" i="22"/>
  <c r="HRW224" i="22"/>
  <c r="HRX224" i="22"/>
  <c r="HRY224" i="22"/>
  <c r="HRZ224" i="22"/>
  <c r="HSA224" i="22"/>
  <c r="HSB224" i="22"/>
  <c r="HSC224" i="22"/>
  <c r="HSD224" i="22"/>
  <c r="HSE224" i="22"/>
  <c r="HSF224" i="22"/>
  <c r="HSG224" i="22"/>
  <c r="HSH224" i="22"/>
  <c r="HSI224" i="22"/>
  <c r="HSJ224" i="22"/>
  <c r="HSK224" i="22"/>
  <c r="HSL224" i="22"/>
  <c r="HSM224" i="22"/>
  <c r="HSN224" i="22"/>
  <c r="HSO224" i="22"/>
  <c r="HSP224" i="22"/>
  <c r="HSQ224" i="22"/>
  <c r="HSR224" i="22"/>
  <c r="HSS224" i="22"/>
  <c r="HST224" i="22"/>
  <c r="HSU224" i="22"/>
  <c r="HSV224" i="22"/>
  <c r="HSW224" i="22"/>
  <c r="HSX224" i="22"/>
  <c r="HSY224" i="22"/>
  <c r="HSZ224" i="22"/>
  <c r="HTA224" i="22"/>
  <c r="HTB224" i="22"/>
  <c r="HTC224" i="22"/>
  <c r="HTD224" i="22"/>
  <c r="HTE224" i="22"/>
  <c r="HTF224" i="22"/>
  <c r="HTG224" i="22"/>
  <c r="HTH224" i="22"/>
  <c r="HTI224" i="22"/>
  <c r="HTJ224" i="22"/>
  <c r="HTK224" i="22"/>
  <c r="HTL224" i="22"/>
  <c r="HTM224" i="22"/>
  <c r="HTN224" i="22"/>
  <c r="HTO224" i="22"/>
  <c r="HTP224" i="22"/>
  <c r="HTQ224" i="22"/>
  <c r="HTR224" i="22"/>
  <c r="HTS224" i="22"/>
  <c r="HTT224" i="22"/>
  <c r="HTU224" i="22"/>
  <c r="HTV224" i="22"/>
  <c r="HTW224" i="22"/>
  <c r="HTX224" i="22"/>
  <c r="HTY224" i="22"/>
  <c r="HTZ224" i="22"/>
  <c r="HUA224" i="22"/>
  <c r="HUB224" i="22"/>
  <c r="HUC224" i="22"/>
  <c r="HUD224" i="22"/>
  <c r="HUE224" i="22"/>
  <c r="HUF224" i="22"/>
  <c r="HUG224" i="22"/>
  <c r="HUH224" i="22"/>
  <c r="HUI224" i="22"/>
  <c r="HUJ224" i="22"/>
  <c r="HUK224" i="22"/>
  <c r="HUL224" i="22"/>
  <c r="HUM224" i="22"/>
  <c r="HUN224" i="22"/>
  <c r="HUO224" i="22"/>
  <c r="HUP224" i="22"/>
  <c r="HUQ224" i="22"/>
  <c r="HUR224" i="22"/>
  <c r="HUS224" i="22"/>
  <c r="HUT224" i="22"/>
  <c r="HUU224" i="22"/>
  <c r="HUV224" i="22"/>
  <c r="HUW224" i="22"/>
  <c r="HUX224" i="22"/>
  <c r="HUY224" i="22"/>
  <c r="HUZ224" i="22"/>
  <c r="HVA224" i="22"/>
  <c r="HVB224" i="22"/>
  <c r="HVC224" i="22"/>
  <c r="HVD224" i="22"/>
  <c r="HVE224" i="22"/>
  <c r="HVF224" i="22"/>
  <c r="HVG224" i="22"/>
  <c r="HVH224" i="22"/>
  <c r="HVI224" i="22"/>
  <c r="HVJ224" i="22"/>
  <c r="HVK224" i="22"/>
  <c r="HVL224" i="22"/>
  <c r="HVM224" i="22"/>
  <c r="HVN224" i="22"/>
  <c r="HVO224" i="22"/>
  <c r="HVP224" i="22"/>
  <c r="HVQ224" i="22"/>
  <c r="HVR224" i="22"/>
  <c r="HVS224" i="22"/>
  <c r="HVT224" i="22"/>
  <c r="HVU224" i="22"/>
  <c r="HVV224" i="22"/>
  <c r="HVW224" i="22"/>
  <c r="HVX224" i="22"/>
  <c r="HVY224" i="22"/>
  <c r="HVZ224" i="22"/>
  <c r="HWA224" i="22"/>
  <c r="HWB224" i="22"/>
  <c r="HWC224" i="22"/>
  <c r="HWD224" i="22"/>
  <c r="HWE224" i="22"/>
  <c r="HWF224" i="22"/>
  <c r="HWG224" i="22"/>
  <c r="HWH224" i="22"/>
  <c r="HWI224" i="22"/>
  <c r="HWJ224" i="22"/>
  <c r="HWK224" i="22"/>
  <c r="HWL224" i="22"/>
  <c r="HWM224" i="22"/>
  <c r="HWN224" i="22"/>
  <c r="HWO224" i="22"/>
  <c r="HWP224" i="22"/>
  <c r="HWQ224" i="22"/>
  <c r="HWR224" i="22"/>
  <c r="HWS224" i="22"/>
  <c r="HWT224" i="22"/>
  <c r="HWU224" i="22"/>
  <c r="HWV224" i="22"/>
  <c r="HWW224" i="22"/>
  <c r="HWX224" i="22"/>
  <c r="HWY224" i="22"/>
  <c r="HWZ224" i="22"/>
  <c r="HXA224" i="22"/>
  <c r="HXB224" i="22"/>
  <c r="HXC224" i="22"/>
  <c r="HXD224" i="22"/>
  <c r="HXE224" i="22"/>
  <c r="HXF224" i="22"/>
  <c r="HXG224" i="22"/>
  <c r="HXH224" i="22"/>
  <c r="HXI224" i="22"/>
  <c r="HXJ224" i="22"/>
  <c r="HXK224" i="22"/>
  <c r="HXL224" i="22"/>
  <c r="HXM224" i="22"/>
  <c r="HXN224" i="22"/>
  <c r="HXO224" i="22"/>
  <c r="HXP224" i="22"/>
  <c r="HXQ224" i="22"/>
  <c r="HXR224" i="22"/>
  <c r="HXS224" i="22"/>
  <c r="HXT224" i="22"/>
  <c r="HXU224" i="22"/>
  <c r="HXV224" i="22"/>
  <c r="HXW224" i="22"/>
  <c r="HXX224" i="22"/>
  <c r="HXY224" i="22"/>
  <c r="HXZ224" i="22"/>
  <c r="HYA224" i="22"/>
  <c r="HYB224" i="22"/>
  <c r="HYC224" i="22"/>
  <c r="HYD224" i="22"/>
  <c r="HYE224" i="22"/>
  <c r="HYF224" i="22"/>
  <c r="HYG224" i="22"/>
  <c r="HYH224" i="22"/>
  <c r="HYI224" i="22"/>
  <c r="HYJ224" i="22"/>
  <c r="HYK224" i="22"/>
  <c r="HYL224" i="22"/>
  <c r="HYM224" i="22"/>
  <c r="HYN224" i="22"/>
  <c r="HYO224" i="22"/>
  <c r="HYP224" i="22"/>
  <c r="HYQ224" i="22"/>
  <c r="HYR224" i="22"/>
  <c r="HYS224" i="22"/>
  <c r="HYT224" i="22"/>
  <c r="HYU224" i="22"/>
  <c r="HYV224" i="22"/>
  <c r="HYW224" i="22"/>
  <c r="HYX224" i="22"/>
  <c r="HYY224" i="22"/>
  <c r="HYZ224" i="22"/>
  <c r="HZA224" i="22"/>
  <c r="HZB224" i="22"/>
  <c r="HZC224" i="22"/>
  <c r="HZD224" i="22"/>
  <c r="HZE224" i="22"/>
  <c r="HZF224" i="22"/>
  <c r="HZG224" i="22"/>
  <c r="HZH224" i="22"/>
  <c r="HZI224" i="22"/>
  <c r="HZJ224" i="22"/>
  <c r="HZK224" i="22"/>
  <c r="HZL224" i="22"/>
  <c r="HZM224" i="22"/>
  <c r="HZN224" i="22"/>
  <c r="HZO224" i="22"/>
  <c r="HZP224" i="22"/>
  <c r="HZQ224" i="22"/>
  <c r="HZR224" i="22"/>
  <c r="HZS224" i="22"/>
  <c r="HZT224" i="22"/>
  <c r="HZU224" i="22"/>
  <c r="HZV224" i="22"/>
  <c r="HZW224" i="22"/>
  <c r="HZX224" i="22"/>
  <c r="HZY224" i="22"/>
  <c r="HZZ224" i="22"/>
  <c r="IAA224" i="22"/>
  <c r="IAB224" i="22"/>
  <c r="IAC224" i="22"/>
  <c r="IAD224" i="22"/>
  <c r="IAE224" i="22"/>
  <c r="IAF224" i="22"/>
  <c r="IAG224" i="22"/>
  <c r="IAH224" i="22"/>
  <c r="IAI224" i="22"/>
  <c r="IAJ224" i="22"/>
  <c r="IAK224" i="22"/>
  <c r="IAL224" i="22"/>
  <c r="IAM224" i="22"/>
  <c r="IAN224" i="22"/>
  <c r="IAO224" i="22"/>
  <c r="IAP224" i="22"/>
  <c r="IAQ224" i="22"/>
  <c r="IAR224" i="22"/>
  <c r="IAS224" i="22"/>
  <c r="IAT224" i="22"/>
  <c r="IAU224" i="22"/>
  <c r="IAV224" i="22"/>
  <c r="IAW224" i="22"/>
  <c r="IAX224" i="22"/>
  <c r="IAY224" i="22"/>
  <c r="IAZ224" i="22"/>
  <c r="IBA224" i="22"/>
  <c r="IBB224" i="22"/>
  <c r="IBC224" i="22"/>
  <c r="IBD224" i="22"/>
  <c r="IBE224" i="22"/>
  <c r="IBF224" i="22"/>
  <c r="IBG224" i="22"/>
  <c r="IBH224" i="22"/>
  <c r="IBI224" i="22"/>
  <c r="IBJ224" i="22"/>
  <c r="IBK224" i="22"/>
  <c r="IBL224" i="22"/>
  <c r="IBM224" i="22"/>
  <c r="IBN224" i="22"/>
  <c r="IBO224" i="22"/>
  <c r="IBP224" i="22"/>
  <c r="IBQ224" i="22"/>
  <c r="IBR224" i="22"/>
  <c r="IBS224" i="22"/>
  <c r="IBT224" i="22"/>
  <c r="IBU224" i="22"/>
  <c r="IBV224" i="22"/>
  <c r="IBW224" i="22"/>
  <c r="IBX224" i="22"/>
  <c r="IBY224" i="22"/>
  <c r="IBZ224" i="22"/>
  <c r="ICA224" i="22"/>
  <c r="ICB224" i="22"/>
  <c r="ICC224" i="22"/>
  <c r="ICD224" i="22"/>
  <c r="ICE224" i="22"/>
  <c r="ICF224" i="22"/>
  <c r="ICG224" i="22"/>
  <c r="ICH224" i="22"/>
  <c r="ICI224" i="22"/>
  <c r="ICJ224" i="22"/>
  <c r="ICK224" i="22"/>
  <c r="ICL224" i="22"/>
  <c r="ICM224" i="22"/>
  <c r="ICN224" i="22"/>
  <c r="ICO224" i="22"/>
  <c r="ICP224" i="22"/>
  <c r="ICQ224" i="22"/>
  <c r="ICR224" i="22"/>
  <c r="ICS224" i="22"/>
  <c r="ICT224" i="22"/>
  <c r="ICU224" i="22"/>
  <c r="ICV224" i="22"/>
  <c r="ICW224" i="22"/>
  <c r="ICX224" i="22"/>
  <c r="ICY224" i="22"/>
  <c r="ICZ224" i="22"/>
  <c r="IDA224" i="22"/>
  <c r="IDB224" i="22"/>
  <c r="IDC224" i="22"/>
  <c r="IDD224" i="22"/>
  <c r="IDE224" i="22"/>
  <c r="IDF224" i="22"/>
  <c r="IDG224" i="22"/>
  <c r="IDH224" i="22"/>
  <c r="IDI224" i="22"/>
  <c r="IDJ224" i="22"/>
  <c r="IDK224" i="22"/>
  <c r="IDL224" i="22"/>
  <c r="IDM224" i="22"/>
  <c r="IDN224" i="22"/>
  <c r="IDO224" i="22"/>
  <c r="IDP224" i="22"/>
  <c r="IDQ224" i="22"/>
  <c r="IDR224" i="22"/>
  <c r="IDS224" i="22"/>
  <c r="IDT224" i="22"/>
  <c r="IDU224" i="22"/>
  <c r="IDV224" i="22"/>
  <c r="IDW224" i="22"/>
  <c r="IDX224" i="22"/>
  <c r="IDY224" i="22"/>
  <c r="IDZ224" i="22"/>
  <c r="IEA224" i="22"/>
  <c r="IEB224" i="22"/>
  <c r="IEC224" i="22"/>
  <c r="IED224" i="22"/>
  <c r="IEE224" i="22"/>
  <c r="IEF224" i="22"/>
  <c r="IEG224" i="22"/>
  <c r="IEH224" i="22"/>
  <c r="IEI224" i="22"/>
  <c r="IEJ224" i="22"/>
  <c r="IEK224" i="22"/>
  <c r="IEL224" i="22"/>
  <c r="IEM224" i="22"/>
  <c r="IEN224" i="22"/>
  <c r="IEO224" i="22"/>
  <c r="IEP224" i="22"/>
  <c r="IEQ224" i="22"/>
  <c r="IER224" i="22"/>
  <c r="IES224" i="22"/>
  <c r="IET224" i="22"/>
  <c r="IEU224" i="22"/>
  <c r="IEV224" i="22"/>
  <c r="IEW224" i="22"/>
  <c r="IEX224" i="22"/>
  <c r="IEY224" i="22"/>
  <c r="IEZ224" i="22"/>
  <c r="IFA224" i="22"/>
  <c r="IFB224" i="22"/>
  <c r="IFC224" i="22"/>
  <c r="IFD224" i="22"/>
  <c r="IFE224" i="22"/>
  <c r="IFF224" i="22"/>
  <c r="IFG224" i="22"/>
  <c r="IFH224" i="22"/>
  <c r="IFI224" i="22"/>
  <c r="IFJ224" i="22"/>
  <c r="IFK224" i="22"/>
  <c r="IFL224" i="22"/>
  <c r="IFM224" i="22"/>
  <c r="IFN224" i="22"/>
  <c r="IFO224" i="22"/>
  <c r="IFP224" i="22"/>
  <c r="IFQ224" i="22"/>
  <c r="IFR224" i="22"/>
  <c r="IFS224" i="22"/>
  <c r="IFT224" i="22"/>
  <c r="IFU224" i="22"/>
  <c r="IFV224" i="22"/>
  <c r="IFW224" i="22"/>
  <c r="IFX224" i="22"/>
  <c r="IFY224" i="22"/>
  <c r="IFZ224" i="22"/>
  <c r="IGA224" i="22"/>
  <c r="IGB224" i="22"/>
  <c r="IGC224" i="22"/>
  <c r="IGD224" i="22"/>
  <c r="IGE224" i="22"/>
  <c r="IGF224" i="22"/>
  <c r="IGG224" i="22"/>
  <c r="IGH224" i="22"/>
  <c r="IGI224" i="22"/>
  <c r="IGJ224" i="22"/>
  <c r="IGK224" i="22"/>
  <c r="IGL224" i="22"/>
  <c r="IGM224" i="22"/>
  <c r="IGN224" i="22"/>
  <c r="IGO224" i="22"/>
  <c r="IGP224" i="22"/>
  <c r="IGQ224" i="22"/>
  <c r="IGR224" i="22"/>
  <c r="IGS224" i="22"/>
  <c r="IGT224" i="22"/>
  <c r="IGU224" i="22"/>
  <c r="IGV224" i="22"/>
  <c r="IGW224" i="22"/>
  <c r="IGX224" i="22"/>
  <c r="IGY224" i="22"/>
  <c r="IGZ224" i="22"/>
  <c r="IHA224" i="22"/>
  <c r="IHB224" i="22"/>
  <c r="IHC224" i="22"/>
  <c r="IHD224" i="22"/>
  <c r="IHE224" i="22"/>
  <c r="IHF224" i="22"/>
  <c r="IHG224" i="22"/>
  <c r="IHH224" i="22"/>
  <c r="IHI224" i="22"/>
  <c r="IHJ224" i="22"/>
  <c r="IHK224" i="22"/>
  <c r="IHL224" i="22"/>
  <c r="IHM224" i="22"/>
  <c r="IHN224" i="22"/>
  <c r="IHO224" i="22"/>
  <c r="IHP224" i="22"/>
  <c r="IHQ224" i="22"/>
  <c r="IHR224" i="22"/>
  <c r="IHS224" i="22"/>
  <c r="IHT224" i="22"/>
  <c r="IHU224" i="22"/>
  <c r="IHV224" i="22"/>
  <c r="IHW224" i="22"/>
  <c r="IHX224" i="22"/>
  <c r="IHY224" i="22"/>
  <c r="IHZ224" i="22"/>
  <c r="IIA224" i="22"/>
  <c r="IIB224" i="22"/>
  <c r="IIC224" i="22"/>
  <c r="IID224" i="22"/>
  <c r="IIE224" i="22"/>
  <c r="IIF224" i="22"/>
  <c r="IIG224" i="22"/>
  <c r="IIH224" i="22"/>
  <c r="III224" i="22"/>
  <c r="IIJ224" i="22"/>
  <c r="IIK224" i="22"/>
  <c r="IIL224" i="22"/>
  <c r="IIM224" i="22"/>
  <c r="IIN224" i="22"/>
  <c r="IIO224" i="22"/>
  <c r="IIP224" i="22"/>
  <c r="IIQ224" i="22"/>
  <c r="IIR224" i="22"/>
  <c r="IIS224" i="22"/>
  <c r="IIT224" i="22"/>
  <c r="IIU224" i="22"/>
  <c r="IIV224" i="22"/>
  <c r="IIW224" i="22"/>
  <c r="IIX224" i="22"/>
  <c r="IIY224" i="22"/>
  <c r="IIZ224" i="22"/>
  <c r="IJA224" i="22"/>
  <c r="IJB224" i="22"/>
  <c r="IJC224" i="22"/>
  <c r="IJD224" i="22"/>
  <c r="IJE224" i="22"/>
  <c r="IJF224" i="22"/>
  <c r="IJG224" i="22"/>
  <c r="IJH224" i="22"/>
  <c r="IJI224" i="22"/>
  <c r="IJJ224" i="22"/>
  <c r="IJK224" i="22"/>
  <c r="IJL224" i="22"/>
  <c r="IJM224" i="22"/>
  <c r="IJN224" i="22"/>
  <c r="IJO224" i="22"/>
  <c r="IJP224" i="22"/>
  <c r="IJQ224" i="22"/>
  <c r="IJR224" i="22"/>
  <c r="IJS224" i="22"/>
  <c r="IJT224" i="22"/>
  <c r="IJU224" i="22"/>
  <c r="IJV224" i="22"/>
  <c r="IJW224" i="22"/>
  <c r="IJX224" i="22"/>
  <c r="IJY224" i="22"/>
  <c r="IJZ224" i="22"/>
  <c r="IKA224" i="22"/>
  <c r="IKB224" i="22"/>
  <c r="IKC224" i="22"/>
  <c r="IKD224" i="22"/>
  <c r="IKE224" i="22"/>
  <c r="IKF224" i="22"/>
  <c r="IKG224" i="22"/>
  <c r="IKH224" i="22"/>
  <c r="IKI224" i="22"/>
  <c r="IKJ224" i="22"/>
  <c r="IKK224" i="22"/>
  <c r="IKL224" i="22"/>
  <c r="IKM224" i="22"/>
  <c r="IKN224" i="22"/>
  <c r="IKO224" i="22"/>
  <c r="IKP224" i="22"/>
  <c r="IKQ224" i="22"/>
  <c r="IKR224" i="22"/>
  <c r="IKS224" i="22"/>
  <c r="IKT224" i="22"/>
  <c r="IKU224" i="22"/>
  <c r="IKV224" i="22"/>
  <c r="IKW224" i="22"/>
  <c r="IKX224" i="22"/>
  <c r="IKY224" i="22"/>
  <c r="IKZ224" i="22"/>
  <c r="ILA224" i="22"/>
  <c r="ILB224" i="22"/>
  <c r="ILC224" i="22"/>
  <c r="ILD224" i="22"/>
  <c r="ILE224" i="22"/>
  <c r="ILF224" i="22"/>
  <c r="ILG224" i="22"/>
  <c r="ILH224" i="22"/>
  <c r="ILI224" i="22"/>
  <c r="ILJ224" i="22"/>
  <c r="ILK224" i="22"/>
  <c r="ILL224" i="22"/>
  <c r="ILM224" i="22"/>
  <c r="ILN224" i="22"/>
  <c r="ILO224" i="22"/>
  <c r="ILP224" i="22"/>
  <c r="ILQ224" i="22"/>
  <c r="ILR224" i="22"/>
  <c r="ILS224" i="22"/>
  <c r="ILT224" i="22"/>
  <c r="ILU224" i="22"/>
  <c r="ILV224" i="22"/>
  <c r="ILW224" i="22"/>
  <c r="ILX224" i="22"/>
  <c r="ILY224" i="22"/>
  <c r="ILZ224" i="22"/>
  <c r="IMA224" i="22"/>
  <c r="IMB224" i="22"/>
  <c r="IMC224" i="22"/>
  <c r="IMD224" i="22"/>
  <c r="IME224" i="22"/>
  <c r="IMF224" i="22"/>
  <c r="IMG224" i="22"/>
  <c r="IMH224" i="22"/>
  <c r="IMI224" i="22"/>
  <c r="IMJ224" i="22"/>
  <c r="IMK224" i="22"/>
  <c r="IML224" i="22"/>
  <c r="IMM224" i="22"/>
  <c r="IMN224" i="22"/>
  <c r="IMO224" i="22"/>
  <c r="IMP224" i="22"/>
  <c r="IMQ224" i="22"/>
  <c r="IMR224" i="22"/>
  <c r="IMS224" i="22"/>
  <c r="IMT224" i="22"/>
  <c r="IMU224" i="22"/>
  <c r="IMV224" i="22"/>
  <c r="IMW224" i="22"/>
  <c r="IMX224" i="22"/>
  <c r="IMY224" i="22"/>
  <c r="IMZ224" i="22"/>
  <c r="INA224" i="22"/>
  <c r="INB224" i="22"/>
  <c r="INC224" i="22"/>
  <c r="IND224" i="22"/>
  <c r="INE224" i="22"/>
  <c r="INF224" i="22"/>
  <c r="ING224" i="22"/>
  <c r="INH224" i="22"/>
  <c r="INI224" i="22"/>
  <c r="INJ224" i="22"/>
  <c r="INK224" i="22"/>
  <c r="INL224" i="22"/>
  <c r="INM224" i="22"/>
  <c r="INN224" i="22"/>
  <c r="INO224" i="22"/>
  <c r="INP224" i="22"/>
  <c r="INQ224" i="22"/>
  <c r="INR224" i="22"/>
  <c r="INS224" i="22"/>
  <c r="INT224" i="22"/>
  <c r="INU224" i="22"/>
  <c r="INV224" i="22"/>
  <c r="INW224" i="22"/>
  <c r="INX224" i="22"/>
  <c r="INY224" i="22"/>
  <c r="INZ224" i="22"/>
  <c r="IOA224" i="22"/>
  <c r="IOB224" i="22"/>
  <c r="IOC224" i="22"/>
  <c r="IOD224" i="22"/>
  <c r="IOE224" i="22"/>
  <c r="IOF224" i="22"/>
  <c r="IOG224" i="22"/>
  <c r="IOH224" i="22"/>
  <c r="IOI224" i="22"/>
  <c r="IOJ224" i="22"/>
  <c r="IOK224" i="22"/>
  <c r="IOL224" i="22"/>
  <c r="IOM224" i="22"/>
  <c r="ION224" i="22"/>
  <c r="IOO224" i="22"/>
  <c r="IOP224" i="22"/>
  <c r="IOQ224" i="22"/>
  <c r="IOR224" i="22"/>
  <c r="IOS224" i="22"/>
  <c r="IOT224" i="22"/>
  <c r="IOU224" i="22"/>
  <c r="IOV224" i="22"/>
  <c r="IOW224" i="22"/>
  <c r="IOX224" i="22"/>
  <c r="IOY224" i="22"/>
  <c r="IOZ224" i="22"/>
  <c r="IPA224" i="22"/>
  <c r="IPB224" i="22"/>
  <c r="IPC224" i="22"/>
  <c r="IPD224" i="22"/>
  <c r="IPE224" i="22"/>
  <c r="IPF224" i="22"/>
  <c r="IPG224" i="22"/>
  <c r="IPH224" i="22"/>
  <c r="IPI224" i="22"/>
  <c r="IPJ224" i="22"/>
  <c r="IPK224" i="22"/>
  <c r="IPL224" i="22"/>
  <c r="IPM224" i="22"/>
  <c r="IPN224" i="22"/>
  <c r="IPO224" i="22"/>
  <c r="IPP224" i="22"/>
  <c r="IPQ224" i="22"/>
  <c r="IPR224" i="22"/>
  <c r="IPS224" i="22"/>
  <c r="IPT224" i="22"/>
  <c r="IPU224" i="22"/>
  <c r="IPV224" i="22"/>
  <c r="IPW224" i="22"/>
  <c r="IPX224" i="22"/>
  <c r="IPY224" i="22"/>
  <c r="IPZ224" i="22"/>
  <c r="IQA224" i="22"/>
  <c r="IQB224" i="22"/>
  <c r="IQC224" i="22"/>
  <c r="IQD224" i="22"/>
  <c r="IQE224" i="22"/>
  <c r="IQF224" i="22"/>
  <c r="IQG224" i="22"/>
  <c r="IQH224" i="22"/>
  <c r="IQI224" i="22"/>
  <c r="IQJ224" i="22"/>
  <c r="IQK224" i="22"/>
  <c r="IQL224" i="22"/>
  <c r="IQM224" i="22"/>
  <c r="IQN224" i="22"/>
  <c r="IQO224" i="22"/>
  <c r="IQP224" i="22"/>
  <c r="IQQ224" i="22"/>
  <c r="IQR224" i="22"/>
  <c r="IQS224" i="22"/>
  <c r="IQT224" i="22"/>
  <c r="IQU224" i="22"/>
  <c r="IQV224" i="22"/>
  <c r="IQW224" i="22"/>
  <c r="IQX224" i="22"/>
  <c r="IQY224" i="22"/>
  <c r="IQZ224" i="22"/>
  <c r="IRA224" i="22"/>
  <c r="IRB224" i="22"/>
  <c r="IRC224" i="22"/>
  <c r="IRD224" i="22"/>
  <c r="IRE224" i="22"/>
  <c r="IRF224" i="22"/>
  <c r="IRG224" i="22"/>
  <c r="IRH224" i="22"/>
  <c r="IRI224" i="22"/>
  <c r="IRJ224" i="22"/>
  <c r="IRK224" i="22"/>
  <c r="IRL224" i="22"/>
  <c r="IRM224" i="22"/>
  <c r="IRN224" i="22"/>
  <c r="IRO224" i="22"/>
  <c r="IRP224" i="22"/>
  <c r="IRQ224" i="22"/>
  <c r="IRR224" i="22"/>
  <c r="IRS224" i="22"/>
  <c r="IRT224" i="22"/>
  <c r="IRU224" i="22"/>
  <c r="IRV224" i="22"/>
  <c r="IRW224" i="22"/>
  <c r="IRX224" i="22"/>
  <c r="IRY224" i="22"/>
  <c r="IRZ224" i="22"/>
  <c r="ISA224" i="22"/>
  <c r="ISB224" i="22"/>
  <c r="ISC224" i="22"/>
  <c r="ISD224" i="22"/>
  <c r="ISE224" i="22"/>
  <c r="ISF224" i="22"/>
  <c r="ISG224" i="22"/>
  <c r="ISH224" i="22"/>
  <c r="ISI224" i="22"/>
  <c r="ISJ224" i="22"/>
  <c r="ISK224" i="22"/>
  <c r="ISL224" i="22"/>
  <c r="ISM224" i="22"/>
  <c r="ISN224" i="22"/>
  <c r="ISO224" i="22"/>
  <c r="ISP224" i="22"/>
  <c r="ISQ224" i="22"/>
  <c r="ISR224" i="22"/>
  <c r="ISS224" i="22"/>
  <c r="IST224" i="22"/>
  <c r="ISU224" i="22"/>
  <c r="ISV224" i="22"/>
  <c r="ISW224" i="22"/>
  <c r="ISX224" i="22"/>
  <c r="ISY224" i="22"/>
  <c r="ISZ224" i="22"/>
  <c r="ITA224" i="22"/>
  <c r="ITB224" i="22"/>
  <c r="ITC224" i="22"/>
  <c r="ITD224" i="22"/>
  <c r="ITE224" i="22"/>
  <c r="ITF224" i="22"/>
  <c r="ITG224" i="22"/>
  <c r="ITH224" i="22"/>
  <c r="ITI224" i="22"/>
  <c r="ITJ224" i="22"/>
  <c r="ITK224" i="22"/>
  <c r="ITL224" i="22"/>
  <c r="ITM224" i="22"/>
  <c r="ITN224" i="22"/>
  <c r="ITO224" i="22"/>
  <c r="ITP224" i="22"/>
  <c r="ITQ224" i="22"/>
  <c r="ITR224" i="22"/>
  <c r="ITS224" i="22"/>
  <c r="ITT224" i="22"/>
  <c r="ITU224" i="22"/>
  <c r="ITV224" i="22"/>
  <c r="ITW224" i="22"/>
  <c r="ITX224" i="22"/>
  <c r="ITY224" i="22"/>
  <c r="ITZ224" i="22"/>
  <c r="IUA224" i="22"/>
  <c r="IUB224" i="22"/>
  <c r="IUC224" i="22"/>
  <c r="IUD224" i="22"/>
  <c r="IUE224" i="22"/>
  <c r="IUF224" i="22"/>
  <c r="IUG224" i="22"/>
  <c r="IUH224" i="22"/>
  <c r="IUI224" i="22"/>
  <c r="IUJ224" i="22"/>
  <c r="IUK224" i="22"/>
  <c r="IUL224" i="22"/>
  <c r="IUM224" i="22"/>
  <c r="IUN224" i="22"/>
  <c r="IUO224" i="22"/>
  <c r="IUP224" i="22"/>
  <c r="IUQ224" i="22"/>
  <c r="IUR224" i="22"/>
  <c r="IUS224" i="22"/>
  <c r="IUT224" i="22"/>
  <c r="IUU224" i="22"/>
  <c r="IUV224" i="22"/>
  <c r="IUW224" i="22"/>
  <c r="IUX224" i="22"/>
  <c r="IUY224" i="22"/>
  <c r="IUZ224" i="22"/>
  <c r="IVA224" i="22"/>
  <c r="IVB224" i="22"/>
  <c r="IVC224" i="22"/>
  <c r="IVD224" i="22"/>
  <c r="IVE224" i="22"/>
  <c r="IVF224" i="22"/>
  <c r="IVG224" i="22"/>
  <c r="IVH224" i="22"/>
  <c r="IVI224" i="22"/>
  <c r="IVJ224" i="22"/>
  <c r="IVK224" i="22"/>
  <c r="IVL224" i="22"/>
  <c r="IVM224" i="22"/>
  <c r="IVN224" i="22"/>
  <c r="IVO224" i="22"/>
  <c r="IVP224" i="22"/>
  <c r="IVQ224" i="22"/>
  <c r="IVR224" i="22"/>
  <c r="IVS224" i="22"/>
  <c r="IVT224" i="22"/>
  <c r="IVU224" i="22"/>
  <c r="IVV224" i="22"/>
  <c r="IVW224" i="22"/>
  <c r="IVX224" i="22"/>
  <c r="IVY224" i="22"/>
  <c r="IVZ224" i="22"/>
  <c r="IWA224" i="22"/>
  <c r="IWB224" i="22"/>
  <c r="IWC224" i="22"/>
  <c r="IWD224" i="22"/>
  <c r="IWE224" i="22"/>
  <c r="IWF224" i="22"/>
  <c r="IWG224" i="22"/>
  <c r="IWH224" i="22"/>
  <c r="IWI224" i="22"/>
  <c r="IWJ224" i="22"/>
  <c r="IWK224" i="22"/>
  <c r="IWL224" i="22"/>
  <c r="IWM224" i="22"/>
  <c r="IWN224" i="22"/>
  <c r="IWO224" i="22"/>
  <c r="IWP224" i="22"/>
  <c r="IWQ224" i="22"/>
  <c r="IWR224" i="22"/>
  <c r="IWS224" i="22"/>
  <c r="IWT224" i="22"/>
  <c r="IWU224" i="22"/>
  <c r="IWV224" i="22"/>
  <c r="IWW224" i="22"/>
  <c r="IWX224" i="22"/>
  <c r="IWY224" i="22"/>
  <c r="IWZ224" i="22"/>
  <c r="IXA224" i="22"/>
  <c r="IXB224" i="22"/>
  <c r="IXC224" i="22"/>
  <c r="IXD224" i="22"/>
  <c r="IXE224" i="22"/>
  <c r="IXF224" i="22"/>
  <c r="IXG224" i="22"/>
  <c r="IXH224" i="22"/>
  <c r="IXI224" i="22"/>
  <c r="IXJ224" i="22"/>
  <c r="IXK224" i="22"/>
  <c r="IXL224" i="22"/>
  <c r="IXM224" i="22"/>
  <c r="IXN224" i="22"/>
  <c r="IXO224" i="22"/>
  <c r="IXP224" i="22"/>
  <c r="IXQ224" i="22"/>
  <c r="IXR224" i="22"/>
  <c r="IXS224" i="22"/>
  <c r="IXT224" i="22"/>
  <c r="IXU224" i="22"/>
  <c r="IXV224" i="22"/>
  <c r="IXW224" i="22"/>
  <c r="IXX224" i="22"/>
  <c r="IXY224" i="22"/>
  <c r="IXZ224" i="22"/>
  <c r="IYA224" i="22"/>
  <c r="IYB224" i="22"/>
  <c r="IYC224" i="22"/>
  <c r="IYD224" i="22"/>
  <c r="IYE224" i="22"/>
  <c r="IYF224" i="22"/>
  <c r="IYG224" i="22"/>
  <c r="IYH224" i="22"/>
  <c r="IYI224" i="22"/>
  <c r="IYJ224" i="22"/>
  <c r="IYK224" i="22"/>
  <c r="IYL224" i="22"/>
  <c r="IYM224" i="22"/>
  <c r="IYN224" i="22"/>
  <c r="IYO224" i="22"/>
  <c r="IYP224" i="22"/>
  <c r="IYQ224" i="22"/>
  <c r="IYR224" i="22"/>
  <c r="IYS224" i="22"/>
  <c r="IYT224" i="22"/>
  <c r="IYU224" i="22"/>
  <c r="IYV224" i="22"/>
  <c r="IYW224" i="22"/>
  <c r="IYX224" i="22"/>
  <c r="IYY224" i="22"/>
  <c r="IYZ224" i="22"/>
  <c r="IZA224" i="22"/>
  <c r="IZB224" i="22"/>
  <c r="IZC224" i="22"/>
  <c r="IZD224" i="22"/>
  <c r="IZE224" i="22"/>
  <c r="IZF224" i="22"/>
  <c r="IZG224" i="22"/>
  <c r="IZH224" i="22"/>
  <c r="IZI224" i="22"/>
  <c r="IZJ224" i="22"/>
  <c r="IZK224" i="22"/>
  <c r="IZL224" i="22"/>
  <c r="IZM224" i="22"/>
  <c r="IZN224" i="22"/>
  <c r="IZO224" i="22"/>
  <c r="IZP224" i="22"/>
  <c r="IZQ224" i="22"/>
  <c r="IZR224" i="22"/>
  <c r="IZS224" i="22"/>
  <c r="IZT224" i="22"/>
  <c r="IZU224" i="22"/>
  <c r="IZV224" i="22"/>
  <c r="IZW224" i="22"/>
  <c r="IZX224" i="22"/>
  <c r="IZY224" i="22"/>
  <c r="IZZ224" i="22"/>
  <c r="JAA224" i="22"/>
  <c r="JAB224" i="22"/>
  <c r="JAC224" i="22"/>
  <c r="JAD224" i="22"/>
  <c r="JAE224" i="22"/>
  <c r="JAF224" i="22"/>
  <c r="JAG224" i="22"/>
  <c r="JAH224" i="22"/>
  <c r="JAI224" i="22"/>
  <c r="JAJ224" i="22"/>
  <c r="JAK224" i="22"/>
  <c r="JAL224" i="22"/>
  <c r="JAM224" i="22"/>
  <c r="JAN224" i="22"/>
  <c r="JAO224" i="22"/>
  <c r="JAP224" i="22"/>
  <c r="JAQ224" i="22"/>
  <c r="JAR224" i="22"/>
  <c r="JAS224" i="22"/>
  <c r="JAT224" i="22"/>
  <c r="JAU224" i="22"/>
  <c r="JAV224" i="22"/>
  <c r="JAW224" i="22"/>
  <c r="JAX224" i="22"/>
  <c r="JAY224" i="22"/>
  <c r="JAZ224" i="22"/>
  <c r="JBA224" i="22"/>
  <c r="JBB224" i="22"/>
  <c r="JBC224" i="22"/>
  <c r="JBD224" i="22"/>
  <c r="JBE224" i="22"/>
  <c r="JBF224" i="22"/>
  <c r="JBG224" i="22"/>
  <c r="JBH224" i="22"/>
  <c r="JBI224" i="22"/>
  <c r="JBJ224" i="22"/>
  <c r="JBK224" i="22"/>
  <c r="JBL224" i="22"/>
  <c r="JBM224" i="22"/>
  <c r="JBN224" i="22"/>
  <c r="JBO224" i="22"/>
  <c r="JBP224" i="22"/>
  <c r="JBQ224" i="22"/>
  <c r="JBR224" i="22"/>
  <c r="JBS224" i="22"/>
  <c r="JBT224" i="22"/>
  <c r="JBU224" i="22"/>
  <c r="JBV224" i="22"/>
  <c r="JBW224" i="22"/>
  <c r="JBX224" i="22"/>
  <c r="JBY224" i="22"/>
  <c r="JBZ224" i="22"/>
  <c r="JCA224" i="22"/>
  <c r="JCB224" i="22"/>
  <c r="JCC224" i="22"/>
  <c r="JCD224" i="22"/>
  <c r="JCE224" i="22"/>
  <c r="JCF224" i="22"/>
  <c r="JCG224" i="22"/>
  <c r="JCH224" i="22"/>
  <c r="JCI224" i="22"/>
  <c r="JCJ224" i="22"/>
  <c r="JCK224" i="22"/>
  <c r="JCL224" i="22"/>
  <c r="JCM224" i="22"/>
  <c r="JCN224" i="22"/>
  <c r="JCO224" i="22"/>
  <c r="JCP224" i="22"/>
  <c r="JCQ224" i="22"/>
  <c r="JCR224" i="22"/>
  <c r="JCS224" i="22"/>
  <c r="JCT224" i="22"/>
  <c r="JCU224" i="22"/>
  <c r="JCV224" i="22"/>
  <c r="JCW224" i="22"/>
  <c r="JCX224" i="22"/>
  <c r="JCY224" i="22"/>
  <c r="JCZ224" i="22"/>
  <c r="JDA224" i="22"/>
  <c r="JDB224" i="22"/>
  <c r="JDC224" i="22"/>
  <c r="JDD224" i="22"/>
  <c r="JDE224" i="22"/>
  <c r="JDF224" i="22"/>
  <c r="JDG224" i="22"/>
  <c r="JDH224" i="22"/>
  <c r="JDI224" i="22"/>
  <c r="JDJ224" i="22"/>
  <c r="JDK224" i="22"/>
  <c r="JDL224" i="22"/>
  <c r="JDM224" i="22"/>
  <c r="JDN224" i="22"/>
  <c r="JDO224" i="22"/>
  <c r="JDP224" i="22"/>
  <c r="JDQ224" i="22"/>
  <c r="JDR224" i="22"/>
  <c r="JDS224" i="22"/>
  <c r="JDT224" i="22"/>
  <c r="JDU224" i="22"/>
  <c r="JDV224" i="22"/>
  <c r="JDW224" i="22"/>
  <c r="JDX224" i="22"/>
  <c r="JDY224" i="22"/>
  <c r="JDZ224" i="22"/>
  <c r="JEA224" i="22"/>
  <c r="JEB224" i="22"/>
  <c r="JEC224" i="22"/>
  <c r="JED224" i="22"/>
  <c r="JEE224" i="22"/>
  <c r="JEF224" i="22"/>
  <c r="JEG224" i="22"/>
  <c r="JEH224" i="22"/>
  <c r="JEI224" i="22"/>
  <c r="JEJ224" i="22"/>
  <c r="JEK224" i="22"/>
  <c r="JEL224" i="22"/>
  <c r="JEM224" i="22"/>
  <c r="JEN224" i="22"/>
  <c r="JEO224" i="22"/>
  <c r="JEP224" i="22"/>
  <c r="JEQ224" i="22"/>
  <c r="JER224" i="22"/>
  <c r="JES224" i="22"/>
  <c r="JET224" i="22"/>
  <c r="JEU224" i="22"/>
  <c r="JEV224" i="22"/>
  <c r="JEW224" i="22"/>
  <c r="JEX224" i="22"/>
  <c r="JEY224" i="22"/>
  <c r="JEZ224" i="22"/>
  <c r="JFA224" i="22"/>
  <c r="JFB224" i="22"/>
  <c r="JFC224" i="22"/>
  <c r="JFD224" i="22"/>
  <c r="JFE224" i="22"/>
  <c r="JFF224" i="22"/>
  <c r="JFG224" i="22"/>
  <c r="JFH224" i="22"/>
  <c r="JFI224" i="22"/>
  <c r="JFJ224" i="22"/>
  <c r="JFK224" i="22"/>
  <c r="JFL224" i="22"/>
  <c r="JFM224" i="22"/>
  <c r="JFN224" i="22"/>
  <c r="JFO224" i="22"/>
  <c r="JFP224" i="22"/>
  <c r="JFQ224" i="22"/>
  <c r="JFR224" i="22"/>
  <c r="JFS224" i="22"/>
  <c r="JFT224" i="22"/>
  <c r="JFU224" i="22"/>
  <c r="JFV224" i="22"/>
  <c r="JFW224" i="22"/>
  <c r="JFX224" i="22"/>
  <c r="JFY224" i="22"/>
  <c r="JFZ224" i="22"/>
  <c r="JGA224" i="22"/>
  <c r="JGB224" i="22"/>
  <c r="JGC224" i="22"/>
  <c r="JGD224" i="22"/>
  <c r="JGE224" i="22"/>
  <c r="JGF224" i="22"/>
  <c r="JGG224" i="22"/>
  <c r="JGH224" i="22"/>
  <c r="JGI224" i="22"/>
  <c r="JGJ224" i="22"/>
  <c r="JGK224" i="22"/>
  <c r="JGL224" i="22"/>
  <c r="JGM224" i="22"/>
  <c r="JGN224" i="22"/>
  <c r="JGO224" i="22"/>
  <c r="JGP224" i="22"/>
  <c r="JGQ224" i="22"/>
  <c r="JGR224" i="22"/>
  <c r="JGS224" i="22"/>
  <c r="JGT224" i="22"/>
  <c r="JGU224" i="22"/>
  <c r="JGV224" i="22"/>
  <c r="JGW224" i="22"/>
  <c r="JGX224" i="22"/>
  <c r="JGY224" i="22"/>
  <c r="JGZ224" i="22"/>
  <c r="JHA224" i="22"/>
  <c r="JHB224" i="22"/>
  <c r="JHC224" i="22"/>
  <c r="JHD224" i="22"/>
  <c r="JHE224" i="22"/>
  <c r="JHF224" i="22"/>
  <c r="JHG224" i="22"/>
  <c r="JHH224" i="22"/>
  <c r="JHI224" i="22"/>
  <c r="JHJ224" i="22"/>
  <c r="JHK224" i="22"/>
  <c r="JHL224" i="22"/>
  <c r="JHM224" i="22"/>
  <c r="JHN224" i="22"/>
  <c r="JHO224" i="22"/>
  <c r="JHP224" i="22"/>
  <c r="JHQ224" i="22"/>
  <c r="JHR224" i="22"/>
  <c r="JHS224" i="22"/>
  <c r="JHT224" i="22"/>
  <c r="JHU224" i="22"/>
  <c r="JHV224" i="22"/>
  <c r="JHW224" i="22"/>
  <c r="JHX224" i="22"/>
  <c r="JHY224" i="22"/>
  <c r="JHZ224" i="22"/>
  <c r="JIA224" i="22"/>
  <c r="JIB224" i="22"/>
  <c r="JIC224" i="22"/>
  <c r="JID224" i="22"/>
  <c r="JIE224" i="22"/>
  <c r="JIF224" i="22"/>
  <c r="JIG224" i="22"/>
  <c r="JIH224" i="22"/>
  <c r="JII224" i="22"/>
  <c r="JIJ224" i="22"/>
  <c r="JIK224" i="22"/>
  <c r="JIL224" i="22"/>
  <c r="JIM224" i="22"/>
  <c r="JIN224" i="22"/>
  <c r="JIO224" i="22"/>
  <c r="JIP224" i="22"/>
  <c r="JIQ224" i="22"/>
  <c r="JIR224" i="22"/>
  <c r="JIS224" i="22"/>
  <c r="JIT224" i="22"/>
  <c r="JIU224" i="22"/>
  <c r="JIV224" i="22"/>
  <c r="JIW224" i="22"/>
  <c r="JIX224" i="22"/>
  <c r="JIY224" i="22"/>
  <c r="JIZ224" i="22"/>
  <c r="JJA224" i="22"/>
  <c r="JJB224" i="22"/>
  <c r="JJC224" i="22"/>
  <c r="JJD224" i="22"/>
  <c r="JJE224" i="22"/>
  <c r="JJF224" i="22"/>
  <c r="JJG224" i="22"/>
  <c r="JJH224" i="22"/>
  <c r="JJI224" i="22"/>
  <c r="JJJ224" i="22"/>
  <c r="JJK224" i="22"/>
  <c r="JJL224" i="22"/>
  <c r="JJM224" i="22"/>
  <c r="JJN224" i="22"/>
  <c r="JJO224" i="22"/>
  <c r="JJP224" i="22"/>
  <c r="JJQ224" i="22"/>
  <c r="JJR224" i="22"/>
  <c r="JJS224" i="22"/>
  <c r="JJT224" i="22"/>
  <c r="JJU224" i="22"/>
  <c r="JJV224" i="22"/>
  <c r="JJW224" i="22"/>
  <c r="JJX224" i="22"/>
  <c r="JJY224" i="22"/>
  <c r="JJZ224" i="22"/>
  <c r="JKA224" i="22"/>
  <c r="JKB224" i="22"/>
  <c r="JKC224" i="22"/>
  <c r="JKD224" i="22"/>
  <c r="JKE224" i="22"/>
  <c r="JKF224" i="22"/>
  <c r="JKG224" i="22"/>
  <c r="JKH224" i="22"/>
  <c r="JKI224" i="22"/>
  <c r="JKJ224" i="22"/>
  <c r="JKK224" i="22"/>
  <c r="JKL224" i="22"/>
  <c r="JKM224" i="22"/>
  <c r="JKN224" i="22"/>
  <c r="JKO224" i="22"/>
  <c r="JKP224" i="22"/>
  <c r="JKQ224" i="22"/>
  <c r="JKR224" i="22"/>
  <c r="JKS224" i="22"/>
  <c r="JKT224" i="22"/>
  <c r="JKU224" i="22"/>
  <c r="JKV224" i="22"/>
  <c r="JKW224" i="22"/>
  <c r="JKX224" i="22"/>
  <c r="JKY224" i="22"/>
  <c r="JKZ224" i="22"/>
  <c r="JLA224" i="22"/>
  <c r="JLB224" i="22"/>
  <c r="JLC224" i="22"/>
  <c r="JLD224" i="22"/>
  <c r="JLE224" i="22"/>
  <c r="JLF224" i="22"/>
  <c r="JLG224" i="22"/>
  <c r="JLH224" i="22"/>
  <c r="JLI224" i="22"/>
  <c r="JLJ224" i="22"/>
  <c r="JLK224" i="22"/>
  <c r="JLL224" i="22"/>
  <c r="JLM224" i="22"/>
  <c r="JLN224" i="22"/>
  <c r="JLO224" i="22"/>
  <c r="JLP224" i="22"/>
  <c r="JLQ224" i="22"/>
  <c r="JLR224" i="22"/>
  <c r="JLS224" i="22"/>
  <c r="JLT224" i="22"/>
  <c r="JLU224" i="22"/>
  <c r="JLV224" i="22"/>
  <c r="JLW224" i="22"/>
  <c r="JLX224" i="22"/>
  <c r="JLY224" i="22"/>
  <c r="JLZ224" i="22"/>
  <c r="JMA224" i="22"/>
  <c r="JMB224" i="22"/>
  <c r="JMC224" i="22"/>
  <c r="JMD224" i="22"/>
  <c r="JME224" i="22"/>
  <c r="JMF224" i="22"/>
  <c r="JMG224" i="22"/>
  <c r="JMH224" i="22"/>
  <c r="JMI224" i="22"/>
  <c r="JMJ224" i="22"/>
  <c r="JMK224" i="22"/>
  <c r="JML224" i="22"/>
  <c r="JMM224" i="22"/>
  <c r="JMN224" i="22"/>
  <c r="JMO224" i="22"/>
  <c r="JMP224" i="22"/>
  <c r="JMQ224" i="22"/>
  <c r="JMR224" i="22"/>
  <c r="JMS224" i="22"/>
  <c r="JMT224" i="22"/>
  <c r="JMU224" i="22"/>
  <c r="JMV224" i="22"/>
  <c r="JMW224" i="22"/>
  <c r="JMX224" i="22"/>
  <c r="JMY224" i="22"/>
  <c r="JMZ224" i="22"/>
  <c r="JNA224" i="22"/>
  <c r="JNB224" i="22"/>
  <c r="JNC224" i="22"/>
  <c r="JND224" i="22"/>
  <c r="JNE224" i="22"/>
  <c r="JNF224" i="22"/>
  <c r="JNG224" i="22"/>
  <c r="JNH224" i="22"/>
  <c r="JNI224" i="22"/>
  <c r="JNJ224" i="22"/>
  <c r="JNK224" i="22"/>
  <c r="JNL224" i="22"/>
  <c r="JNM224" i="22"/>
  <c r="JNN224" i="22"/>
  <c r="JNO224" i="22"/>
  <c r="JNP224" i="22"/>
  <c r="JNQ224" i="22"/>
  <c r="JNR224" i="22"/>
  <c r="JNS224" i="22"/>
  <c r="JNT224" i="22"/>
  <c r="JNU224" i="22"/>
  <c r="JNV224" i="22"/>
  <c r="JNW224" i="22"/>
  <c r="JNX224" i="22"/>
  <c r="JNY224" i="22"/>
  <c r="JNZ224" i="22"/>
  <c r="JOA224" i="22"/>
  <c r="JOB224" i="22"/>
  <c r="JOC224" i="22"/>
  <c r="JOD224" i="22"/>
  <c r="JOE224" i="22"/>
  <c r="JOF224" i="22"/>
  <c r="JOG224" i="22"/>
  <c r="JOH224" i="22"/>
  <c r="JOI224" i="22"/>
  <c r="JOJ224" i="22"/>
  <c r="JOK224" i="22"/>
  <c r="JOL224" i="22"/>
  <c r="JOM224" i="22"/>
  <c r="JON224" i="22"/>
  <c r="JOO224" i="22"/>
  <c r="JOP224" i="22"/>
  <c r="JOQ224" i="22"/>
  <c r="JOR224" i="22"/>
  <c r="JOS224" i="22"/>
  <c r="JOT224" i="22"/>
  <c r="JOU224" i="22"/>
  <c r="JOV224" i="22"/>
  <c r="JOW224" i="22"/>
  <c r="JOX224" i="22"/>
  <c r="JOY224" i="22"/>
  <c r="JOZ224" i="22"/>
  <c r="JPA224" i="22"/>
  <c r="JPB224" i="22"/>
  <c r="JPC224" i="22"/>
  <c r="JPD224" i="22"/>
  <c r="JPE224" i="22"/>
  <c r="JPF224" i="22"/>
  <c r="JPG224" i="22"/>
  <c r="JPH224" i="22"/>
  <c r="JPI224" i="22"/>
  <c r="JPJ224" i="22"/>
  <c r="JPK224" i="22"/>
  <c r="JPL224" i="22"/>
  <c r="JPM224" i="22"/>
  <c r="JPN224" i="22"/>
  <c r="JPO224" i="22"/>
  <c r="JPP224" i="22"/>
  <c r="JPQ224" i="22"/>
  <c r="JPR224" i="22"/>
  <c r="JPS224" i="22"/>
  <c r="JPT224" i="22"/>
  <c r="JPU224" i="22"/>
  <c r="JPV224" i="22"/>
  <c r="JPW224" i="22"/>
  <c r="JPX224" i="22"/>
  <c r="JPY224" i="22"/>
  <c r="JPZ224" i="22"/>
  <c r="JQA224" i="22"/>
  <c r="JQB224" i="22"/>
  <c r="JQC224" i="22"/>
  <c r="JQD224" i="22"/>
  <c r="JQE224" i="22"/>
  <c r="JQF224" i="22"/>
  <c r="JQG224" i="22"/>
  <c r="JQH224" i="22"/>
  <c r="JQI224" i="22"/>
  <c r="JQJ224" i="22"/>
  <c r="JQK224" i="22"/>
  <c r="JQL224" i="22"/>
  <c r="JQM224" i="22"/>
  <c r="JQN224" i="22"/>
  <c r="JQO224" i="22"/>
  <c r="JQP224" i="22"/>
  <c r="JQQ224" i="22"/>
  <c r="JQR224" i="22"/>
  <c r="JQS224" i="22"/>
  <c r="JQT224" i="22"/>
  <c r="JQU224" i="22"/>
  <c r="JQV224" i="22"/>
  <c r="JQW224" i="22"/>
  <c r="JQX224" i="22"/>
  <c r="JQY224" i="22"/>
  <c r="JQZ224" i="22"/>
  <c r="JRA224" i="22"/>
  <c r="JRB224" i="22"/>
  <c r="JRC224" i="22"/>
  <c r="JRD224" i="22"/>
  <c r="JRE224" i="22"/>
  <c r="JRF224" i="22"/>
  <c r="JRG224" i="22"/>
  <c r="JRH224" i="22"/>
  <c r="JRI224" i="22"/>
  <c r="JRJ224" i="22"/>
  <c r="JRK224" i="22"/>
  <c r="JRL224" i="22"/>
  <c r="JRM224" i="22"/>
  <c r="JRN224" i="22"/>
  <c r="JRO224" i="22"/>
  <c r="JRP224" i="22"/>
  <c r="JRQ224" i="22"/>
  <c r="JRR224" i="22"/>
  <c r="JRS224" i="22"/>
  <c r="JRT224" i="22"/>
  <c r="JRU224" i="22"/>
  <c r="JRV224" i="22"/>
  <c r="JRW224" i="22"/>
  <c r="JRX224" i="22"/>
  <c r="JRY224" i="22"/>
  <c r="JRZ224" i="22"/>
  <c r="JSA224" i="22"/>
  <c r="JSB224" i="22"/>
  <c r="JSC224" i="22"/>
  <c r="JSD224" i="22"/>
  <c r="JSE224" i="22"/>
  <c r="JSF224" i="22"/>
  <c r="JSG224" i="22"/>
  <c r="JSH224" i="22"/>
  <c r="JSI224" i="22"/>
  <c r="JSJ224" i="22"/>
  <c r="JSK224" i="22"/>
  <c r="JSL224" i="22"/>
  <c r="JSM224" i="22"/>
  <c r="JSN224" i="22"/>
  <c r="JSO224" i="22"/>
  <c r="JSP224" i="22"/>
  <c r="JSQ224" i="22"/>
  <c r="JSR224" i="22"/>
  <c r="JSS224" i="22"/>
  <c r="JST224" i="22"/>
  <c r="JSU224" i="22"/>
  <c r="JSV224" i="22"/>
  <c r="JSW224" i="22"/>
  <c r="JSX224" i="22"/>
  <c r="JSY224" i="22"/>
  <c r="JSZ224" i="22"/>
  <c r="JTA224" i="22"/>
  <c r="JTB224" i="22"/>
  <c r="JTC224" i="22"/>
  <c r="JTD224" i="22"/>
  <c r="JTE224" i="22"/>
  <c r="JTF224" i="22"/>
  <c r="JTG224" i="22"/>
  <c r="JTH224" i="22"/>
  <c r="JTI224" i="22"/>
  <c r="JTJ224" i="22"/>
  <c r="JTK224" i="22"/>
  <c r="JTL224" i="22"/>
  <c r="JTM224" i="22"/>
  <c r="JTN224" i="22"/>
  <c r="JTO224" i="22"/>
  <c r="JTP224" i="22"/>
  <c r="JTQ224" i="22"/>
  <c r="JTR224" i="22"/>
  <c r="JTS224" i="22"/>
  <c r="JTT224" i="22"/>
  <c r="JTU224" i="22"/>
  <c r="JTV224" i="22"/>
  <c r="JTW224" i="22"/>
  <c r="JTX224" i="22"/>
  <c r="JTY224" i="22"/>
  <c r="JTZ224" i="22"/>
  <c r="JUA224" i="22"/>
  <c r="JUB224" i="22"/>
  <c r="JUC224" i="22"/>
  <c r="JUD224" i="22"/>
  <c r="JUE224" i="22"/>
  <c r="JUF224" i="22"/>
  <c r="JUG224" i="22"/>
  <c r="JUH224" i="22"/>
  <c r="JUI224" i="22"/>
  <c r="JUJ224" i="22"/>
  <c r="JUK224" i="22"/>
  <c r="JUL224" i="22"/>
  <c r="JUM224" i="22"/>
  <c r="JUN224" i="22"/>
  <c r="JUO224" i="22"/>
  <c r="JUP224" i="22"/>
  <c r="JUQ224" i="22"/>
  <c r="JUR224" i="22"/>
  <c r="JUS224" i="22"/>
  <c r="JUT224" i="22"/>
  <c r="JUU224" i="22"/>
  <c r="JUV224" i="22"/>
  <c r="JUW224" i="22"/>
  <c r="JUX224" i="22"/>
  <c r="JUY224" i="22"/>
  <c r="JUZ224" i="22"/>
  <c r="JVA224" i="22"/>
  <c r="JVB224" i="22"/>
  <c r="JVC224" i="22"/>
  <c r="JVD224" i="22"/>
  <c r="JVE224" i="22"/>
  <c r="JVF224" i="22"/>
  <c r="JVG224" i="22"/>
  <c r="JVH224" i="22"/>
  <c r="JVI224" i="22"/>
  <c r="JVJ224" i="22"/>
  <c r="JVK224" i="22"/>
  <c r="JVL224" i="22"/>
  <c r="JVM224" i="22"/>
  <c r="JVN224" i="22"/>
  <c r="JVO224" i="22"/>
  <c r="JVP224" i="22"/>
  <c r="JVQ224" i="22"/>
  <c r="JVR224" i="22"/>
  <c r="JVS224" i="22"/>
  <c r="JVT224" i="22"/>
  <c r="JVU224" i="22"/>
  <c r="JVV224" i="22"/>
  <c r="JVW224" i="22"/>
  <c r="JVX224" i="22"/>
  <c r="JVY224" i="22"/>
  <c r="JVZ224" i="22"/>
  <c r="JWA224" i="22"/>
  <c r="JWB224" i="22"/>
  <c r="JWC224" i="22"/>
  <c r="JWD224" i="22"/>
  <c r="JWE224" i="22"/>
  <c r="JWF224" i="22"/>
  <c r="JWG224" i="22"/>
  <c r="JWH224" i="22"/>
  <c r="JWI224" i="22"/>
  <c r="JWJ224" i="22"/>
  <c r="JWK224" i="22"/>
  <c r="JWL224" i="22"/>
  <c r="JWM224" i="22"/>
  <c r="JWN224" i="22"/>
  <c r="JWO224" i="22"/>
  <c r="JWP224" i="22"/>
  <c r="JWQ224" i="22"/>
  <c r="JWR224" i="22"/>
  <c r="JWS224" i="22"/>
  <c r="JWT224" i="22"/>
  <c r="JWU224" i="22"/>
  <c r="JWV224" i="22"/>
  <c r="JWW224" i="22"/>
  <c r="JWX224" i="22"/>
  <c r="JWY224" i="22"/>
  <c r="JWZ224" i="22"/>
  <c r="JXA224" i="22"/>
  <c r="JXB224" i="22"/>
  <c r="JXC224" i="22"/>
  <c r="JXD224" i="22"/>
  <c r="JXE224" i="22"/>
  <c r="JXF224" i="22"/>
  <c r="JXG224" i="22"/>
  <c r="JXH224" i="22"/>
  <c r="JXI224" i="22"/>
  <c r="JXJ224" i="22"/>
  <c r="JXK224" i="22"/>
  <c r="JXL224" i="22"/>
  <c r="JXM224" i="22"/>
  <c r="JXN224" i="22"/>
  <c r="JXO224" i="22"/>
  <c r="JXP224" i="22"/>
  <c r="JXQ224" i="22"/>
  <c r="JXR224" i="22"/>
  <c r="JXS224" i="22"/>
  <c r="JXT224" i="22"/>
  <c r="JXU224" i="22"/>
  <c r="JXV224" i="22"/>
  <c r="JXW224" i="22"/>
  <c r="JXX224" i="22"/>
  <c r="JXY224" i="22"/>
  <c r="JXZ224" i="22"/>
  <c r="JYA224" i="22"/>
  <c r="JYB224" i="22"/>
  <c r="JYC224" i="22"/>
  <c r="JYD224" i="22"/>
  <c r="JYE224" i="22"/>
  <c r="JYF224" i="22"/>
  <c r="JYG224" i="22"/>
  <c r="JYH224" i="22"/>
  <c r="JYI224" i="22"/>
  <c r="JYJ224" i="22"/>
  <c r="JYK224" i="22"/>
  <c r="JYL224" i="22"/>
  <c r="JYM224" i="22"/>
  <c r="JYN224" i="22"/>
  <c r="JYO224" i="22"/>
  <c r="JYP224" i="22"/>
  <c r="JYQ224" i="22"/>
  <c r="JYR224" i="22"/>
  <c r="JYS224" i="22"/>
  <c r="JYT224" i="22"/>
  <c r="JYU224" i="22"/>
  <c r="JYV224" i="22"/>
  <c r="JYW224" i="22"/>
  <c r="JYX224" i="22"/>
  <c r="JYY224" i="22"/>
  <c r="JYZ224" i="22"/>
  <c r="JZA224" i="22"/>
  <c r="JZB224" i="22"/>
  <c r="JZC224" i="22"/>
  <c r="JZD224" i="22"/>
  <c r="JZE224" i="22"/>
  <c r="JZF224" i="22"/>
  <c r="JZG224" i="22"/>
  <c r="JZH224" i="22"/>
  <c r="JZI224" i="22"/>
  <c r="JZJ224" i="22"/>
  <c r="JZK224" i="22"/>
  <c r="JZL224" i="22"/>
  <c r="JZM224" i="22"/>
  <c r="JZN224" i="22"/>
  <c r="JZO224" i="22"/>
  <c r="JZP224" i="22"/>
  <c r="JZQ224" i="22"/>
  <c r="JZR224" i="22"/>
  <c r="JZS224" i="22"/>
  <c r="JZT224" i="22"/>
  <c r="JZU224" i="22"/>
  <c r="JZV224" i="22"/>
  <c r="JZW224" i="22"/>
  <c r="JZX224" i="22"/>
  <c r="JZY224" i="22"/>
  <c r="JZZ224" i="22"/>
  <c r="KAA224" i="22"/>
  <c r="KAB224" i="22"/>
  <c r="KAC224" i="22"/>
  <c r="KAD224" i="22"/>
  <c r="KAE224" i="22"/>
  <c r="KAF224" i="22"/>
  <c r="KAG224" i="22"/>
  <c r="KAH224" i="22"/>
  <c r="KAI224" i="22"/>
  <c r="KAJ224" i="22"/>
  <c r="KAK224" i="22"/>
  <c r="KAL224" i="22"/>
  <c r="KAM224" i="22"/>
  <c r="KAN224" i="22"/>
  <c r="KAO224" i="22"/>
  <c r="KAP224" i="22"/>
  <c r="KAQ224" i="22"/>
  <c r="KAR224" i="22"/>
  <c r="KAS224" i="22"/>
  <c r="KAT224" i="22"/>
  <c r="KAU224" i="22"/>
  <c r="KAV224" i="22"/>
  <c r="KAW224" i="22"/>
  <c r="KAX224" i="22"/>
  <c r="KAY224" i="22"/>
  <c r="KAZ224" i="22"/>
  <c r="KBA224" i="22"/>
  <c r="KBB224" i="22"/>
  <c r="KBC224" i="22"/>
  <c r="KBD224" i="22"/>
  <c r="KBE224" i="22"/>
  <c r="KBF224" i="22"/>
  <c r="KBG224" i="22"/>
  <c r="KBH224" i="22"/>
  <c r="KBI224" i="22"/>
  <c r="KBJ224" i="22"/>
  <c r="KBK224" i="22"/>
  <c r="KBL224" i="22"/>
  <c r="KBM224" i="22"/>
  <c r="KBN224" i="22"/>
  <c r="KBO224" i="22"/>
  <c r="KBP224" i="22"/>
  <c r="KBQ224" i="22"/>
  <c r="KBR224" i="22"/>
  <c r="KBS224" i="22"/>
  <c r="KBT224" i="22"/>
  <c r="KBU224" i="22"/>
  <c r="KBV224" i="22"/>
  <c r="KBW224" i="22"/>
  <c r="KBX224" i="22"/>
  <c r="KBY224" i="22"/>
  <c r="KBZ224" i="22"/>
  <c r="KCA224" i="22"/>
  <c r="KCB224" i="22"/>
  <c r="KCC224" i="22"/>
  <c r="KCD224" i="22"/>
  <c r="KCE224" i="22"/>
  <c r="KCF224" i="22"/>
  <c r="KCG224" i="22"/>
  <c r="KCH224" i="22"/>
  <c r="KCI224" i="22"/>
  <c r="KCJ224" i="22"/>
  <c r="KCK224" i="22"/>
  <c r="KCL224" i="22"/>
  <c r="KCM224" i="22"/>
  <c r="KCN224" i="22"/>
  <c r="KCO224" i="22"/>
  <c r="KCP224" i="22"/>
  <c r="KCQ224" i="22"/>
  <c r="KCR224" i="22"/>
  <c r="KCS224" i="22"/>
  <c r="KCT224" i="22"/>
  <c r="KCU224" i="22"/>
  <c r="KCV224" i="22"/>
  <c r="KCW224" i="22"/>
  <c r="KCX224" i="22"/>
  <c r="KCY224" i="22"/>
  <c r="KCZ224" i="22"/>
  <c r="KDA224" i="22"/>
  <c r="KDB224" i="22"/>
  <c r="KDC224" i="22"/>
  <c r="KDD224" i="22"/>
  <c r="KDE224" i="22"/>
  <c r="KDF224" i="22"/>
  <c r="KDG224" i="22"/>
  <c r="KDH224" i="22"/>
  <c r="KDI224" i="22"/>
  <c r="KDJ224" i="22"/>
  <c r="KDK224" i="22"/>
  <c r="KDL224" i="22"/>
  <c r="KDM224" i="22"/>
  <c r="KDN224" i="22"/>
  <c r="KDO224" i="22"/>
  <c r="KDP224" i="22"/>
  <c r="KDQ224" i="22"/>
  <c r="KDR224" i="22"/>
  <c r="KDS224" i="22"/>
  <c r="KDT224" i="22"/>
  <c r="KDU224" i="22"/>
  <c r="KDV224" i="22"/>
  <c r="KDW224" i="22"/>
  <c r="KDX224" i="22"/>
  <c r="KDY224" i="22"/>
  <c r="KDZ224" i="22"/>
  <c r="KEA224" i="22"/>
  <c r="KEB224" i="22"/>
  <c r="KEC224" i="22"/>
  <c r="KED224" i="22"/>
  <c r="KEE224" i="22"/>
  <c r="KEF224" i="22"/>
  <c r="KEG224" i="22"/>
  <c r="KEH224" i="22"/>
  <c r="KEI224" i="22"/>
  <c r="KEJ224" i="22"/>
  <c r="KEK224" i="22"/>
  <c r="KEL224" i="22"/>
  <c r="KEM224" i="22"/>
  <c r="KEN224" i="22"/>
  <c r="KEO224" i="22"/>
  <c r="KEP224" i="22"/>
  <c r="KEQ224" i="22"/>
  <c r="KER224" i="22"/>
  <c r="KES224" i="22"/>
  <c r="KET224" i="22"/>
  <c r="KEU224" i="22"/>
  <c r="KEV224" i="22"/>
  <c r="KEW224" i="22"/>
  <c r="KEX224" i="22"/>
  <c r="KEY224" i="22"/>
  <c r="KEZ224" i="22"/>
  <c r="KFA224" i="22"/>
  <c r="KFB224" i="22"/>
  <c r="KFC224" i="22"/>
  <c r="KFD224" i="22"/>
  <c r="KFE224" i="22"/>
  <c r="KFF224" i="22"/>
  <c r="KFG224" i="22"/>
  <c r="KFH224" i="22"/>
  <c r="KFI224" i="22"/>
  <c r="KFJ224" i="22"/>
  <c r="KFK224" i="22"/>
  <c r="KFL224" i="22"/>
  <c r="KFM224" i="22"/>
  <c r="KFN224" i="22"/>
  <c r="KFO224" i="22"/>
  <c r="KFP224" i="22"/>
  <c r="KFQ224" i="22"/>
  <c r="KFR224" i="22"/>
  <c r="KFS224" i="22"/>
  <c r="KFT224" i="22"/>
  <c r="KFU224" i="22"/>
  <c r="KFV224" i="22"/>
  <c r="KFW224" i="22"/>
  <c r="KFX224" i="22"/>
  <c r="KFY224" i="22"/>
  <c r="KFZ224" i="22"/>
  <c r="KGA224" i="22"/>
  <c r="KGB224" i="22"/>
  <c r="KGC224" i="22"/>
  <c r="KGD224" i="22"/>
  <c r="KGE224" i="22"/>
  <c r="KGF224" i="22"/>
  <c r="KGG224" i="22"/>
  <c r="KGH224" i="22"/>
  <c r="KGI224" i="22"/>
  <c r="KGJ224" i="22"/>
  <c r="KGK224" i="22"/>
  <c r="KGL224" i="22"/>
  <c r="KGM224" i="22"/>
  <c r="KGN224" i="22"/>
  <c r="KGO224" i="22"/>
  <c r="KGP224" i="22"/>
  <c r="KGQ224" i="22"/>
  <c r="KGR224" i="22"/>
  <c r="KGS224" i="22"/>
  <c r="KGT224" i="22"/>
  <c r="KGU224" i="22"/>
  <c r="KGV224" i="22"/>
  <c r="KGW224" i="22"/>
  <c r="KGX224" i="22"/>
  <c r="KGY224" i="22"/>
  <c r="KGZ224" i="22"/>
  <c r="KHA224" i="22"/>
  <c r="KHB224" i="22"/>
  <c r="KHC224" i="22"/>
  <c r="KHD224" i="22"/>
  <c r="KHE224" i="22"/>
  <c r="KHF224" i="22"/>
  <c r="KHG224" i="22"/>
  <c r="KHH224" i="22"/>
  <c r="KHI224" i="22"/>
  <c r="KHJ224" i="22"/>
  <c r="KHK224" i="22"/>
  <c r="KHL224" i="22"/>
  <c r="KHM224" i="22"/>
  <c r="KHN224" i="22"/>
  <c r="KHO224" i="22"/>
  <c r="KHP224" i="22"/>
  <c r="KHQ224" i="22"/>
  <c r="KHR224" i="22"/>
  <c r="KHS224" i="22"/>
  <c r="KHT224" i="22"/>
  <c r="KHU224" i="22"/>
  <c r="KHV224" i="22"/>
  <c r="KHW224" i="22"/>
  <c r="KHX224" i="22"/>
  <c r="KHY224" i="22"/>
  <c r="KHZ224" i="22"/>
  <c r="KIA224" i="22"/>
  <c r="KIB224" i="22"/>
  <c r="KIC224" i="22"/>
  <c r="KID224" i="22"/>
  <c r="KIE224" i="22"/>
  <c r="KIF224" i="22"/>
  <c r="KIG224" i="22"/>
  <c r="KIH224" i="22"/>
  <c r="KII224" i="22"/>
  <c r="KIJ224" i="22"/>
  <c r="KIK224" i="22"/>
  <c r="KIL224" i="22"/>
  <c r="KIM224" i="22"/>
  <c r="KIN224" i="22"/>
  <c r="KIO224" i="22"/>
  <c r="KIP224" i="22"/>
  <c r="KIQ224" i="22"/>
  <c r="KIR224" i="22"/>
  <c r="KIS224" i="22"/>
  <c r="KIT224" i="22"/>
  <c r="KIU224" i="22"/>
  <c r="KIV224" i="22"/>
  <c r="KIW224" i="22"/>
  <c r="KIX224" i="22"/>
  <c r="KIY224" i="22"/>
  <c r="KIZ224" i="22"/>
  <c r="KJA224" i="22"/>
  <c r="KJB224" i="22"/>
  <c r="KJC224" i="22"/>
  <c r="KJD224" i="22"/>
  <c r="KJE224" i="22"/>
  <c r="KJF224" i="22"/>
  <c r="KJG224" i="22"/>
  <c r="KJH224" i="22"/>
  <c r="KJI224" i="22"/>
  <c r="KJJ224" i="22"/>
  <c r="KJK224" i="22"/>
  <c r="KJL224" i="22"/>
  <c r="KJM224" i="22"/>
  <c r="KJN224" i="22"/>
  <c r="KJO224" i="22"/>
  <c r="KJP224" i="22"/>
  <c r="KJQ224" i="22"/>
  <c r="KJR224" i="22"/>
  <c r="KJS224" i="22"/>
  <c r="KJT224" i="22"/>
  <c r="KJU224" i="22"/>
  <c r="KJV224" i="22"/>
  <c r="KJW224" i="22"/>
  <c r="KJX224" i="22"/>
  <c r="KJY224" i="22"/>
  <c r="KJZ224" i="22"/>
  <c r="KKA224" i="22"/>
  <c r="KKB224" i="22"/>
  <c r="KKC224" i="22"/>
  <c r="KKD224" i="22"/>
  <c r="KKE224" i="22"/>
  <c r="KKF224" i="22"/>
  <c r="KKG224" i="22"/>
  <c r="KKH224" i="22"/>
  <c r="KKI224" i="22"/>
  <c r="KKJ224" i="22"/>
  <c r="KKK224" i="22"/>
  <c r="KKL224" i="22"/>
  <c r="KKM224" i="22"/>
  <c r="KKN224" i="22"/>
  <c r="KKO224" i="22"/>
  <c r="KKP224" i="22"/>
  <c r="KKQ224" i="22"/>
  <c r="KKR224" i="22"/>
  <c r="KKS224" i="22"/>
  <c r="KKT224" i="22"/>
  <c r="KKU224" i="22"/>
  <c r="KKV224" i="22"/>
  <c r="KKW224" i="22"/>
  <c r="KKX224" i="22"/>
  <c r="KKY224" i="22"/>
  <c r="KKZ224" i="22"/>
  <c r="KLA224" i="22"/>
  <c r="KLB224" i="22"/>
  <c r="KLC224" i="22"/>
  <c r="KLD224" i="22"/>
  <c r="KLE224" i="22"/>
  <c r="KLF224" i="22"/>
  <c r="KLG224" i="22"/>
  <c r="KLH224" i="22"/>
  <c r="KLI224" i="22"/>
  <c r="KLJ224" i="22"/>
  <c r="KLK224" i="22"/>
  <c r="KLL224" i="22"/>
  <c r="KLM224" i="22"/>
  <c r="KLN224" i="22"/>
  <c r="KLO224" i="22"/>
  <c r="KLP224" i="22"/>
  <c r="KLQ224" i="22"/>
  <c r="KLR224" i="22"/>
  <c r="KLS224" i="22"/>
  <c r="KLT224" i="22"/>
  <c r="KLU224" i="22"/>
  <c r="KLV224" i="22"/>
  <c r="KLW224" i="22"/>
  <c r="KLX224" i="22"/>
  <c r="KLY224" i="22"/>
  <c r="KLZ224" i="22"/>
  <c r="KMA224" i="22"/>
  <c r="KMB224" i="22"/>
  <c r="KMC224" i="22"/>
  <c r="KMD224" i="22"/>
  <c r="KME224" i="22"/>
  <c r="KMF224" i="22"/>
  <c r="KMG224" i="22"/>
  <c r="KMH224" i="22"/>
  <c r="KMI224" i="22"/>
  <c r="KMJ224" i="22"/>
  <c r="KMK224" i="22"/>
  <c r="KML224" i="22"/>
  <c r="KMM224" i="22"/>
  <c r="KMN224" i="22"/>
  <c r="KMO224" i="22"/>
  <c r="KMP224" i="22"/>
  <c r="KMQ224" i="22"/>
  <c r="KMR224" i="22"/>
  <c r="KMS224" i="22"/>
  <c r="KMT224" i="22"/>
  <c r="KMU224" i="22"/>
  <c r="KMV224" i="22"/>
  <c r="KMW224" i="22"/>
  <c r="KMX224" i="22"/>
  <c r="KMY224" i="22"/>
  <c r="KMZ224" i="22"/>
  <c r="KNA224" i="22"/>
  <c r="KNB224" i="22"/>
  <c r="KNC224" i="22"/>
  <c r="KND224" i="22"/>
  <c r="KNE224" i="22"/>
  <c r="KNF224" i="22"/>
  <c r="KNG224" i="22"/>
  <c r="KNH224" i="22"/>
  <c r="KNI224" i="22"/>
  <c r="KNJ224" i="22"/>
  <c r="KNK224" i="22"/>
  <c r="KNL224" i="22"/>
  <c r="KNM224" i="22"/>
  <c r="KNN224" i="22"/>
  <c r="KNO224" i="22"/>
  <c r="KNP224" i="22"/>
  <c r="KNQ224" i="22"/>
  <c r="KNR224" i="22"/>
  <c r="KNS224" i="22"/>
  <c r="KNT224" i="22"/>
  <c r="KNU224" i="22"/>
  <c r="KNV224" i="22"/>
  <c r="KNW224" i="22"/>
  <c r="KNX224" i="22"/>
  <c r="KNY224" i="22"/>
  <c r="KNZ224" i="22"/>
  <c r="KOA224" i="22"/>
  <c r="KOB224" i="22"/>
  <c r="KOC224" i="22"/>
  <c r="KOD224" i="22"/>
  <c r="KOE224" i="22"/>
  <c r="KOF224" i="22"/>
  <c r="KOG224" i="22"/>
  <c r="KOH224" i="22"/>
  <c r="KOI224" i="22"/>
  <c r="KOJ224" i="22"/>
  <c r="KOK224" i="22"/>
  <c r="KOL224" i="22"/>
  <c r="KOM224" i="22"/>
  <c r="KON224" i="22"/>
  <c r="KOO224" i="22"/>
  <c r="KOP224" i="22"/>
  <c r="KOQ224" i="22"/>
  <c r="KOR224" i="22"/>
  <c r="KOS224" i="22"/>
  <c r="KOT224" i="22"/>
  <c r="KOU224" i="22"/>
  <c r="KOV224" i="22"/>
  <c r="KOW224" i="22"/>
  <c r="KOX224" i="22"/>
  <c r="KOY224" i="22"/>
  <c r="KOZ224" i="22"/>
  <c r="KPA224" i="22"/>
  <c r="KPB224" i="22"/>
  <c r="KPC224" i="22"/>
  <c r="KPD224" i="22"/>
  <c r="KPE224" i="22"/>
  <c r="KPF224" i="22"/>
  <c r="KPG224" i="22"/>
  <c r="KPH224" i="22"/>
  <c r="KPI224" i="22"/>
  <c r="KPJ224" i="22"/>
  <c r="KPK224" i="22"/>
  <c r="KPL224" i="22"/>
  <c r="KPM224" i="22"/>
  <c r="KPN224" i="22"/>
  <c r="KPO224" i="22"/>
  <c r="KPP224" i="22"/>
  <c r="KPQ224" i="22"/>
  <c r="KPR224" i="22"/>
  <c r="KPS224" i="22"/>
  <c r="KPT224" i="22"/>
  <c r="KPU224" i="22"/>
  <c r="KPV224" i="22"/>
  <c r="KPW224" i="22"/>
  <c r="KPX224" i="22"/>
  <c r="KPY224" i="22"/>
  <c r="KPZ224" i="22"/>
  <c r="KQA224" i="22"/>
  <c r="KQB224" i="22"/>
  <c r="KQC224" i="22"/>
  <c r="KQD224" i="22"/>
  <c r="KQE224" i="22"/>
  <c r="KQF224" i="22"/>
  <c r="KQG224" i="22"/>
  <c r="KQH224" i="22"/>
  <c r="KQI224" i="22"/>
  <c r="KQJ224" i="22"/>
  <c r="KQK224" i="22"/>
  <c r="KQL224" i="22"/>
  <c r="KQM224" i="22"/>
  <c r="KQN224" i="22"/>
  <c r="KQO224" i="22"/>
  <c r="KQP224" i="22"/>
  <c r="KQQ224" i="22"/>
  <c r="KQR224" i="22"/>
  <c r="KQS224" i="22"/>
  <c r="KQT224" i="22"/>
  <c r="KQU224" i="22"/>
  <c r="KQV224" i="22"/>
  <c r="KQW224" i="22"/>
  <c r="KQX224" i="22"/>
  <c r="KQY224" i="22"/>
  <c r="KQZ224" i="22"/>
  <c r="KRA224" i="22"/>
  <c r="KRB224" i="22"/>
  <c r="KRC224" i="22"/>
  <c r="KRD224" i="22"/>
  <c r="KRE224" i="22"/>
  <c r="KRF224" i="22"/>
  <c r="KRG224" i="22"/>
  <c r="KRH224" i="22"/>
  <c r="KRI224" i="22"/>
  <c r="KRJ224" i="22"/>
  <c r="KRK224" i="22"/>
  <c r="KRL224" i="22"/>
  <c r="KRM224" i="22"/>
  <c r="KRN224" i="22"/>
  <c r="KRO224" i="22"/>
  <c r="KRP224" i="22"/>
  <c r="KRQ224" i="22"/>
  <c r="KRR224" i="22"/>
  <c r="KRS224" i="22"/>
  <c r="KRT224" i="22"/>
  <c r="KRU224" i="22"/>
  <c r="KRV224" i="22"/>
  <c r="KRW224" i="22"/>
  <c r="KRX224" i="22"/>
  <c r="KRY224" i="22"/>
  <c r="KRZ224" i="22"/>
  <c r="KSA224" i="22"/>
  <c r="KSB224" i="22"/>
  <c r="KSC224" i="22"/>
  <c r="KSD224" i="22"/>
  <c r="KSE224" i="22"/>
  <c r="KSF224" i="22"/>
  <c r="KSG224" i="22"/>
  <c r="KSH224" i="22"/>
  <c r="KSI224" i="22"/>
  <c r="KSJ224" i="22"/>
  <c r="KSK224" i="22"/>
  <c r="KSL224" i="22"/>
  <c r="KSM224" i="22"/>
  <c r="KSN224" i="22"/>
  <c r="KSO224" i="22"/>
  <c r="KSP224" i="22"/>
  <c r="KSQ224" i="22"/>
  <c r="KSR224" i="22"/>
  <c r="KSS224" i="22"/>
  <c r="KST224" i="22"/>
  <c r="KSU224" i="22"/>
  <c r="KSV224" i="22"/>
  <c r="KSW224" i="22"/>
  <c r="KSX224" i="22"/>
  <c r="KSY224" i="22"/>
  <c r="KSZ224" i="22"/>
  <c r="KTA224" i="22"/>
  <c r="KTB224" i="22"/>
  <c r="KTC224" i="22"/>
  <c r="KTD224" i="22"/>
  <c r="KTE224" i="22"/>
  <c r="KTF224" i="22"/>
  <c r="KTG224" i="22"/>
  <c r="KTH224" i="22"/>
  <c r="KTI224" i="22"/>
  <c r="KTJ224" i="22"/>
  <c r="KTK224" i="22"/>
  <c r="KTL224" i="22"/>
  <c r="KTM224" i="22"/>
  <c r="KTN224" i="22"/>
  <c r="KTO224" i="22"/>
  <c r="KTP224" i="22"/>
  <c r="KTQ224" i="22"/>
  <c r="KTR224" i="22"/>
  <c r="KTS224" i="22"/>
  <c r="KTT224" i="22"/>
  <c r="KTU224" i="22"/>
  <c r="KTV224" i="22"/>
  <c r="KTW224" i="22"/>
  <c r="KTX224" i="22"/>
  <c r="KTY224" i="22"/>
  <c r="KTZ224" i="22"/>
  <c r="KUA224" i="22"/>
  <c r="KUB224" i="22"/>
  <c r="KUC224" i="22"/>
  <c r="KUD224" i="22"/>
  <c r="KUE224" i="22"/>
  <c r="KUF224" i="22"/>
  <c r="KUG224" i="22"/>
  <c r="KUH224" i="22"/>
  <c r="KUI224" i="22"/>
  <c r="KUJ224" i="22"/>
  <c r="KUK224" i="22"/>
  <c r="KUL224" i="22"/>
  <c r="KUM224" i="22"/>
  <c r="KUN224" i="22"/>
  <c r="KUO224" i="22"/>
  <c r="KUP224" i="22"/>
  <c r="KUQ224" i="22"/>
  <c r="KUR224" i="22"/>
  <c r="KUS224" i="22"/>
  <c r="KUT224" i="22"/>
  <c r="KUU224" i="22"/>
  <c r="KUV224" i="22"/>
  <c r="KUW224" i="22"/>
  <c r="KUX224" i="22"/>
  <c r="KUY224" i="22"/>
  <c r="KUZ224" i="22"/>
  <c r="KVA224" i="22"/>
  <c r="KVB224" i="22"/>
  <c r="KVC224" i="22"/>
  <c r="KVD224" i="22"/>
  <c r="KVE224" i="22"/>
  <c r="KVF224" i="22"/>
  <c r="KVG224" i="22"/>
  <c r="KVH224" i="22"/>
  <c r="KVI224" i="22"/>
  <c r="KVJ224" i="22"/>
  <c r="KVK224" i="22"/>
  <c r="KVL224" i="22"/>
  <c r="KVM224" i="22"/>
  <c r="KVN224" i="22"/>
  <c r="KVO224" i="22"/>
  <c r="KVP224" i="22"/>
  <c r="KVQ224" i="22"/>
  <c r="KVR224" i="22"/>
  <c r="KVS224" i="22"/>
  <c r="KVT224" i="22"/>
  <c r="KVU224" i="22"/>
  <c r="KVV224" i="22"/>
  <c r="KVW224" i="22"/>
  <c r="KVX224" i="22"/>
  <c r="KVY224" i="22"/>
  <c r="KVZ224" i="22"/>
  <c r="KWA224" i="22"/>
  <c r="KWB224" i="22"/>
  <c r="KWC224" i="22"/>
  <c r="KWD224" i="22"/>
  <c r="KWE224" i="22"/>
  <c r="KWF224" i="22"/>
  <c r="KWG224" i="22"/>
  <c r="KWH224" i="22"/>
  <c r="KWI224" i="22"/>
  <c r="KWJ224" i="22"/>
  <c r="KWK224" i="22"/>
  <c r="KWL224" i="22"/>
  <c r="KWM224" i="22"/>
  <c r="KWN224" i="22"/>
  <c r="KWO224" i="22"/>
  <c r="KWP224" i="22"/>
  <c r="KWQ224" i="22"/>
  <c r="KWR224" i="22"/>
  <c r="KWS224" i="22"/>
  <c r="KWT224" i="22"/>
  <c r="KWU224" i="22"/>
  <c r="KWV224" i="22"/>
  <c r="KWW224" i="22"/>
  <c r="KWX224" i="22"/>
  <c r="KWY224" i="22"/>
  <c r="KWZ224" i="22"/>
  <c r="KXA224" i="22"/>
  <c r="KXB224" i="22"/>
  <c r="KXC224" i="22"/>
  <c r="KXD224" i="22"/>
  <c r="KXE224" i="22"/>
  <c r="KXF224" i="22"/>
  <c r="KXG224" i="22"/>
  <c r="KXH224" i="22"/>
  <c r="KXI224" i="22"/>
  <c r="KXJ224" i="22"/>
  <c r="KXK224" i="22"/>
  <c r="KXL224" i="22"/>
  <c r="KXM224" i="22"/>
  <c r="KXN224" i="22"/>
  <c r="KXO224" i="22"/>
  <c r="KXP224" i="22"/>
  <c r="KXQ224" i="22"/>
  <c r="KXR224" i="22"/>
  <c r="KXS224" i="22"/>
  <c r="KXT224" i="22"/>
  <c r="KXU224" i="22"/>
  <c r="KXV224" i="22"/>
  <c r="KXW224" i="22"/>
  <c r="KXX224" i="22"/>
  <c r="KXY224" i="22"/>
  <c r="KXZ224" i="22"/>
  <c r="KYA224" i="22"/>
  <c r="KYB224" i="22"/>
  <c r="KYC224" i="22"/>
  <c r="KYD224" i="22"/>
  <c r="KYE224" i="22"/>
  <c r="KYF224" i="22"/>
  <c r="KYG224" i="22"/>
  <c r="KYH224" i="22"/>
  <c r="KYI224" i="22"/>
  <c r="KYJ224" i="22"/>
  <c r="KYK224" i="22"/>
  <c r="KYL224" i="22"/>
  <c r="KYM224" i="22"/>
  <c r="KYN224" i="22"/>
  <c r="KYO224" i="22"/>
  <c r="KYP224" i="22"/>
  <c r="KYQ224" i="22"/>
  <c r="KYR224" i="22"/>
  <c r="KYS224" i="22"/>
  <c r="KYT224" i="22"/>
  <c r="KYU224" i="22"/>
  <c r="KYV224" i="22"/>
  <c r="KYW224" i="22"/>
  <c r="KYX224" i="22"/>
  <c r="KYY224" i="22"/>
  <c r="KYZ224" i="22"/>
  <c r="KZA224" i="22"/>
  <c r="KZB224" i="22"/>
  <c r="KZC224" i="22"/>
  <c r="KZD224" i="22"/>
  <c r="KZE224" i="22"/>
  <c r="KZF224" i="22"/>
  <c r="KZG224" i="22"/>
  <c r="KZH224" i="22"/>
  <c r="KZI224" i="22"/>
  <c r="KZJ224" i="22"/>
  <c r="KZK224" i="22"/>
  <c r="KZL224" i="22"/>
  <c r="KZM224" i="22"/>
  <c r="KZN224" i="22"/>
  <c r="KZO224" i="22"/>
  <c r="KZP224" i="22"/>
  <c r="KZQ224" i="22"/>
  <c r="KZR224" i="22"/>
  <c r="KZS224" i="22"/>
  <c r="KZT224" i="22"/>
  <c r="KZU224" i="22"/>
  <c r="KZV224" i="22"/>
  <c r="KZW224" i="22"/>
  <c r="KZX224" i="22"/>
  <c r="KZY224" i="22"/>
  <c r="KZZ224" i="22"/>
  <c r="LAA224" i="22"/>
  <c r="LAB224" i="22"/>
  <c r="LAC224" i="22"/>
  <c r="LAD224" i="22"/>
  <c r="LAE224" i="22"/>
  <c r="LAF224" i="22"/>
  <c r="LAG224" i="22"/>
  <c r="LAH224" i="22"/>
  <c r="LAI224" i="22"/>
  <c r="LAJ224" i="22"/>
  <c r="LAK224" i="22"/>
  <c r="LAL224" i="22"/>
  <c r="LAM224" i="22"/>
  <c r="LAN224" i="22"/>
  <c r="LAO224" i="22"/>
  <c r="LAP224" i="22"/>
  <c r="LAQ224" i="22"/>
  <c r="LAR224" i="22"/>
  <c r="LAS224" i="22"/>
  <c r="LAT224" i="22"/>
  <c r="LAU224" i="22"/>
  <c r="LAV224" i="22"/>
  <c r="LAW224" i="22"/>
  <c r="LAX224" i="22"/>
  <c r="LAY224" i="22"/>
  <c r="LAZ224" i="22"/>
  <c r="LBA224" i="22"/>
  <c r="LBB224" i="22"/>
  <c r="LBC224" i="22"/>
  <c r="LBD224" i="22"/>
  <c r="LBE224" i="22"/>
  <c r="LBF224" i="22"/>
  <c r="LBG224" i="22"/>
  <c r="LBH224" i="22"/>
  <c r="LBI224" i="22"/>
  <c r="LBJ224" i="22"/>
  <c r="LBK224" i="22"/>
  <c r="LBL224" i="22"/>
  <c r="LBM224" i="22"/>
  <c r="LBN224" i="22"/>
  <c r="LBO224" i="22"/>
  <c r="LBP224" i="22"/>
  <c r="LBQ224" i="22"/>
  <c r="LBR224" i="22"/>
  <c r="LBS224" i="22"/>
  <c r="LBT224" i="22"/>
  <c r="LBU224" i="22"/>
  <c r="LBV224" i="22"/>
  <c r="LBW224" i="22"/>
  <c r="LBX224" i="22"/>
  <c r="LBY224" i="22"/>
  <c r="LBZ224" i="22"/>
  <c r="LCA224" i="22"/>
  <c r="LCB224" i="22"/>
  <c r="LCC224" i="22"/>
  <c r="LCD224" i="22"/>
  <c r="LCE224" i="22"/>
  <c r="LCF224" i="22"/>
  <c r="LCG224" i="22"/>
  <c r="LCH224" i="22"/>
  <c r="LCI224" i="22"/>
  <c r="LCJ224" i="22"/>
  <c r="LCK224" i="22"/>
  <c r="LCL224" i="22"/>
  <c r="LCM224" i="22"/>
  <c r="LCN224" i="22"/>
  <c r="LCO224" i="22"/>
  <c r="LCP224" i="22"/>
  <c r="LCQ224" i="22"/>
  <c r="LCR224" i="22"/>
  <c r="LCS224" i="22"/>
  <c r="LCT224" i="22"/>
  <c r="LCU224" i="22"/>
  <c r="LCV224" i="22"/>
  <c r="LCW224" i="22"/>
  <c r="LCX224" i="22"/>
  <c r="LCY224" i="22"/>
  <c r="LCZ224" i="22"/>
  <c r="LDA224" i="22"/>
  <c r="LDB224" i="22"/>
  <c r="LDC224" i="22"/>
  <c r="LDD224" i="22"/>
  <c r="LDE224" i="22"/>
  <c r="LDF224" i="22"/>
  <c r="LDG224" i="22"/>
  <c r="LDH224" i="22"/>
  <c r="LDI224" i="22"/>
  <c r="LDJ224" i="22"/>
  <c r="LDK224" i="22"/>
  <c r="LDL224" i="22"/>
  <c r="LDM224" i="22"/>
  <c r="LDN224" i="22"/>
  <c r="LDO224" i="22"/>
  <c r="LDP224" i="22"/>
  <c r="LDQ224" i="22"/>
  <c r="LDR224" i="22"/>
  <c r="LDS224" i="22"/>
  <c r="LDT224" i="22"/>
  <c r="LDU224" i="22"/>
  <c r="LDV224" i="22"/>
  <c r="LDW224" i="22"/>
  <c r="LDX224" i="22"/>
  <c r="LDY224" i="22"/>
  <c r="LDZ224" i="22"/>
  <c r="LEA224" i="22"/>
  <c r="LEB224" i="22"/>
  <c r="LEC224" i="22"/>
  <c r="LED224" i="22"/>
  <c r="LEE224" i="22"/>
  <c r="LEF224" i="22"/>
  <c r="LEG224" i="22"/>
  <c r="LEH224" i="22"/>
  <c r="LEI224" i="22"/>
  <c r="LEJ224" i="22"/>
  <c r="LEK224" i="22"/>
  <c r="LEL224" i="22"/>
  <c r="LEM224" i="22"/>
  <c r="LEN224" i="22"/>
  <c r="LEO224" i="22"/>
  <c r="LEP224" i="22"/>
  <c r="LEQ224" i="22"/>
  <c r="LER224" i="22"/>
  <c r="LES224" i="22"/>
  <c r="LET224" i="22"/>
  <c r="LEU224" i="22"/>
  <c r="LEV224" i="22"/>
  <c r="LEW224" i="22"/>
  <c r="LEX224" i="22"/>
  <c r="LEY224" i="22"/>
  <c r="LEZ224" i="22"/>
  <c r="LFA224" i="22"/>
  <c r="LFB224" i="22"/>
  <c r="LFC224" i="22"/>
  <c r="LFD224" i="22"/>
  <c r="LFE224" i="22"/>
  <c r="LFF224" i="22"/>
  <c r="LFG224" i="22"/>
  <c r="LFH224" i="22"/>
  <c r="LFI224" i="22"/>
  <c r="LFJ224" i="22"/>
  <c r="LFK224" i="22"/>
  <c r="LFL224" i="22"/>
  <c r="LFM224" i="22"/>
  <c r="LFN224" i="22"/>
  <c r="LFO224" i="22"/>
  <c r="LFP224" i="22"/>
  <c r="LFQ224" i="22"/>
  <c r="LFR224" i="22"/>
  <c r="LFS224" i="22"/>
  <c r="LFT224" i="22"/>
  <c r="LFU224" i="22"/>
  <c r="LFV224" i="22"/>
  <c r="LFW224" i="22"/>
  <c r="LFX224" i="22"/>
  <c r="LFY224" i="22"/>
  <c r="LFZ224" i="22"/>
  <c r="LGA224" i="22"/>
  <c r="LGB224" i="22"/>
  <c r="LGC224" i="22"/>
  <c r="LGD224" i="22"/>
  <c r="LGE224" i="22"/>
  <c r="LGF224" i="22"/>
  <c r="LGG224" i="22"/>
  <c r="LGH224" i="22"/>
  <c r="LGI224" i="22"/>
  <c r="LGJ224" i="22"/>
  <c r="LGK224" i="22"/>
  <c r="LGL224" i="22"/>
  <c r="LGM224" i="22"/>
  <c r="LGN224" i="22"/>
  <c r="LGO224" i="22"/>
  <c r="LGP224" i="22"/>
  <c r="LGQ224" i="22"/>
  <c r="LGR224" i="22"/>
  <c r="LGS224" i="22"/>
  <c r="LGT224" i="22"/>
  <c r="LGU224" i="22"/>
  <c r="LGV224" i="22"/>
  <c r="LGW224" i="22"/>
  <c r="LGX224" i="22"/>
  <c r="LGY224" i="22"/>
  <c r="LGZ224" i="22"/>
  <c r="LHA224" i="22"/>
  <c r="LHB224" i="22"/>
  <c r="LHC224" i="22"/>
  <c r="LHD224" i="22"/>
  <c r="LHE224" i="22"/>
  <c r="LHF224" i="22"/>
  <c r="LHG224" i="22"/>
  <c r="LHH224" i="22"/>
  <c r="LHI224" i="22"/>
  <c r="LHJ224" i="22"/>
  <c r="LHK224" i="22"/>
  <c r="LHL224" i="22"/>
  <c r="LHM224" i="22"/>
  <c r="LHN224" i="22"/>
  <c r="LHO224" i="22"/>
  <c r="LHP224" i="22"/>
  <c r="LHQ224" i="22"/>
  <c r="LHR224" i="22"/>
  <c r="LHS224" i="22"/>
  <c r="LHT224" i="22"/>
  <c r="LHU224" i="22"/>
  <c r="LHV224" i="22"/>
  <c r="LHW224" i="22"/>
  <c r="LHX224" i="22"/>
  <c r="LHY224" i="22"/>
  <c r="LHZ224" i="22"/>
  <c r="LIA224" i="22"/>
  <c r="LIB224" i="22"/>
  <c r="LIC224" i="22"/>
  <c r="LID224" i="22"/>
  <c r="LIE224" i="22"/>
  <c r="LIF224" i="22"/>
  <c r="LIG224" i="22"/>
  <c r="LIH224" i="22"/>
  <c r="LII224" i="22"/>
  <c r="LIJ224" i="22"/>
  <c r="LIK224" i="22"/>
  <c r="LIL224" i="22"/>
  <c r="LIM224" i="22"/>
  <c r="LIN224" i="22"/>
  <c r="LIO224" i="22"/>
  <c r="LIP224" i="22"/>
  <c r="LIQ224" i="22"/>
  <c r="LIR224" i="22"/>
  <c r="LIS224" i="22"/>
  <c r="LIT224" i="22"/>
  <c r="LIU224" i="22"/>
  <c r="LIV224" i="22"/>
  <c r="LIW224" i="22"/>
  <c r="LIX224" i="22"/>
  <c r="LIY224" i="22"/>
  <c r="LIZ224" i="22"/>
  <c r="LJA224" i="22"/>
  <c r="LJB224" i="22"/>
  <c r="LJC224" i="22"/>
  <c r="LJD224" i="22"/>
  <c r="LJE224" i="22"/>
  <c r="LJF224" i="22"/>
  <c r="LJG224" i="22"/>
  <c r="LJH224" i="22"/>
  <c r="LJI224" i="22"/>
  <c r="LJJ224" i="22"/>
  <c r="LJK224" i="22"/>
  <c r="LJL224" i="22"/>
  <c r="LJM224" i="22"/>
  <c r="LJN224" i="22"/>
  <c r="LJO224" i="22"/>
  <c r="LJP224" i="22"/>
  <c r="LJQ224" i="22"/>
  <c r="LJR224" i="22"/>
  <c r="LJS224" i="22"/>
  <c r="LJT224" i="22"/>
  <c r="LJU224" i="22"/>
  <c r="LJV224" i="22"/>
  <c r="LJW224" i="22"/>
  <c r="LJX224" i="22"/>
  <c r="LJY224" i="22"/>
  <c r="LJZ224" i="22"/>
  <c r="LKA224" i="22"/>
  <c r="LKB224" i="22"/>
  <c r="LKC224" i="22"/>
  <c r="LKD224" i="22"/>
  <c r="LKE224" i="22"/>
  <c r="LKF224" i="22"/>
  <c r="LKG224" i="22"/>
  <c r="LKH224" i="22"/>
  <c r="LKI224" i="22"/>
  <c r="LKJ224" i="22"/>
  <c r="LKK224" i="22"/>
  <c r="LKL224" i="22"/>
  <c r="LKM224" i="22"/>
  <c r="LKN224" i="22"/>
  <c r="LKO224" i="22"/>
  <c r="LKP224" i="22"/>
  <c r="LKQ224" i="22"/>
  <c r="LKR224" i="22"/>
  <c r="LKS224" i="22"/>
  <c r="LKT224" i="22"/>
  <c r="LKU224" i="22"/>
  <c r="LKV224" i="22"/>
  <c r="LKW224" i="22"/>
  <c r="LKX224" i="22"/>
  <c r="LKY224" i="22"/>
  <c r="LKZ224" i="22"/>
  <c r="LLA224" i="22"/>
  <c r="LLB224" i="22"/>
  <c r="LLC224" i="22"/>
  <c r="LLD224" i="22"/>
  <c r="LLE224" i="22"/>
  <c r="LLF224" i="22"/>
  <c r="LLG224" i="22"/>
  <c r="LLH224" i="22"/>
  <c r="LLI224" i="22"/>
  <c r="LLJ224" i="22"/>
  <c r="LLK224" i="22"/>
  <c r="LLL224" i="22"/>
  <c r="LLM224" i="22"/>
  <c r="LLN224" i="22"/>
  <c r="LLO224" i="22"/>
  <c r="LLP224" i="22"/>
  <c r="LLQ224" i="22"/>
  <c r="LLR224" i="22"/>
  <c r="LLS224" i="22"/>
  <c r="LLT224" i="22"/>
  <c r="LLU224" i="22"/>
  <c r="LLV224" i="22"/>
  <c r="LLW224" i="22"/>
  <c r="LLX224" i="22"/>
  <c r="LLY224" i="22"/>
  <c r="LLZ224" i="22"/>
  <c r="LMA224" i="22"/>
  <c r="LMB224" i="22"/>
  <c r="LMC224" i="22"/>
  <c r="LMD224" i="22"/>
  <c r="LME224" i="22"/>
  <c r="LMF224" i="22"/>
  <c r="LMG224" i="22"/>
  <c r="LMH224" i="22"/>
  <c r="LMI224" i="22"/>
  <c r="LMJ224" i="22"/>
  <c r="LMK224" i="22"/>
  <c r="LML224" i="22"/>
  <c r="LMM224" i="22"/>
  <c r="LMN224" i="22"/>
  <c r="LMO224" i="22"/>
  <c r="LMP224" i="22"/>
  <c r="LMQ224" i="22"/>
  <c r="LMR224" i="22"/>
  <c r="LMS224" i="22"/>
  <c r="LMT224" i="22"/>
  <c r="LMU224" i="22"/>
  <c r="LMV224" i="22"/>
  <c r="LMW224" i="22"/>
  <c r="LMX224" i="22"/>
  <c r="LMY224" i="22"/>
  <c r="LMZ224" i="22"/>
  <c r="LNA224" i="22"/>
  <c r="LNB224" i="22"/>
  <c r="LNC224" i="22"/>
  <c r="LND224" i="22"/>
  <c r="LNE224" i="22"/>
  <c r="LNF224" i="22"/>
  <c r="LNG224" i="22"/>
  <c r="LNH224" i="22"/>
  <c r="LNI224" i="22"/>
  <c r="LNJ224" i="22"/>
  <c r="LNK224" i="22"/>
  <c r="LNL224" i="22"/>
  <c r="LNM224" i="22"/>
  <c r="LNN224" i="22"/>
  <c r="LNO224" i="22"/>
  <c r="LNP224" i="22"/>
  <c r="LNQ224" i="22"/>
  <c r="LNR224" i="22"/>
  <c r="LNS224" i="22"/>
  <c r="LNT224" i="22"/>
  <c r="LNU224" i="22"/>
  <c r="LNV224" i="22"/>
  <c r="LNW224" i="22"/>
  <c r="LNX224" i="22"/>
  <c r="LNY224" i="22"/>
  <c r="LNZ224" i="22"/>
  <c r="LOA224" i="22"/>
  <c r="LOB224" i="22"/>
  <c r="LOC224" i="22"/>
  <c r="LOD224" i="22"/>
  <c r="LOE224" i="22"/>
  <c r="LOF224" i="22"/>
  <c r="LOG224" i="22"/>
  <c r="LOH224" i="22"/>
  <c r="LOI224" i="22"/>
  <c r="LOJ224" i="22"/>
  <c r="LOK224" i="22"/>
  <c r="LOL224" i="22"/>
  <c r="LOM224" i="22"/>
  <c r="LON224" i="22"/>
  <c r="LOO224" i="22"/>
  <c r="LOP224" i="22"/>
  <c r="LOQ224" i="22"/>
  <c r="LOR224" i="22"/>
  <c r="LOS224" i="22"/>
  <c r="LOT224" i="22"/>
  <c r="LOU224" i="22"/>
  <c r="LOV224" i="22"/>
  <c r="LOW224" i="22"/>
  <c r="LOX224" i="22"/>
  <c r="LOY224" i="22"/>
  <c r="LOZ224" i="22"/>
  <c r="LPA224" i="22"/>
  <c r="LPB224" i="22"/>
  <c r="LPC224" i="22"/>
  <c r="LPD224" i="22"/>
  <c r="LPE224" i="22"/>
  <c r="LPF224" i="22"/>
  <c r="LPG224" i="22"/>
  <c r="LPH224" i="22"/>
  <c r="LPI224" i="22"/>
  <c r="LPJ224" i="22"/>
  <c r="LPK224" i="22"/>
  <c r="LPL224" i="22"/>
  <c r="LPM224" i="22"/>
  <c r="LPN224" i="22"/>
  <c r="LPO224" i="22"/>
  <c r="LPP224" i="22"/>
  <c r="LPQ224" i="22"/>
  <c r="LPR224" i="22"/>
  <c r="LPS224" i="22"/>
  <c r="LPT224" i="22"/>
  <c r="LPU224" i="22"/>
  <c r="LPV224" i="22"/>
  <c r="LPW224" i="22"/>
  <c r="LPX224" i="22"/>
  <c r="LPY224" i="22"/>
  <c r="LPZ224" i="22"/>
  <c r="LQA224" i="22"/>
  <c r="LQB224" i="22"/>
  <c r="LQC224" i="22"/>
  <c r="LQD224" i="22"/>
  <c r="LQE224" i="22"/>
  <c r="LQF224" i="22"/>
  <c r="LQG224" i="22"/>
  <c r="LQH224" i="22"/>
  <c r="LQI224" i="22"/>
  <c r="LQJ224" i="22"/>
  <c r="LQK224" i="22"/>
  <c r="LQL224" i="22"/>
  <c r="LQM224" i="22"/>
  <c r="LQN224" i="22"/>
  <c r="LQO224" i="22"/>
  <c r="LQP224" i="22"/>
  <c r="LQQ224" i="22"/>
  <c r="LQR224" i="22"/>
  <c r="LQS224" i="22"/>
  <c r="LQT224" i="22"/>
  <c r="LQU224" i="22"/>
  <c r="LQV224" i="22"/>
  <c r="LQW224" i="22"/>
  <c r="LQX224" i="22"/>
  <c r="LQY224" i="22"/>
  <c r="LQZ224" i="22"/>
  <c r="LRA224" i="22"/>
  <c r="LRB224" i="22"/>
  <c r="LRC224" i="22"/>
  <c r="LRD224" i="22"/>
  <c r="LRE224" i="22"/>
  <c r="LRF224" i="22"/>
  <c r="LRG224" i="22"/>
  <c r="LRH224" i="22"/>
  <c r="LRI224" i="22"/>
  <c r="LRJ224" i="22"/>
  <c r="LRK224" i="22"/>
  <c r="LRL224" i="22"/>
  <c r="LRM224" i="22"/>
  <c r="LRN224" i="22"/>
  <c r="LRO224" i="22"/>
  <c r="LRP224" i="22"/>
  <c r="LRQ224" i="22"/>
  <c r="LRR224" i="22"/>
  <c r="LRS224" i="22"/>
  <c r="LRT224" i="22"/>
  <c r="LRU224" i="22"/>
  <c r="LRV224" i="22"/>
  <c r="LRW224" i="22"/>
  <c r="LRX224" i="22"/>
  <c r="LRY224" i="22"/>
  <c r="LRZ224" i="22"/>
  <c r="LSA224" i="22"/>
  <c r="LSB224" i="22"/>
  <c r="LSC224" i="22"/>
  <c r="LSD224" i="22"/>
  <c r="LSE224" i="22"/>
  <c r="LSF224" i="22"/>
  <c r="LSG224" i="22"/>
  <c r="LSH224" i="22"/>
  <c r="LSI224" i="22"/>
  <c r="LSJ224" i="22"/>
  <c r="LSK224" i="22"/>
  <c r="LSL224" i="22"/>
  <c r="LSM224" i="22"/>
  <c r="LSN224" i="22"/>
  <c r="LSO224" i="22"/>
  <c r="LSP224" i="22"/>
  <c r="LSQ224" i="22"/>
  <c r="LSR224" i="22"/>
  <c r="LSS224" i="22"/>
  <c r="LST224" i="22"/>
  <c r="LSU224" i="22"/>
  <c r="LSV224" i="22"/>
  <c r="LSW224" i="22"/>
  <c r="LSX224" i="22"/>
  <c r="LSY224" i="22"/>
  <c r="LSZ224" i="22"/>
  <c r="LTA224" i="22"/>
  <c r="LTB224" i="22"/>
  <c r="LTC224" i="22"/>
  <c r="LTD224" i="22"/>
  <c r="LTE224" i="22"/>
  <c r="LTF224" i="22"/>
  <c r="LTG224" i="22"/>
  <c r="LTH224" i="22"/>
  <c r="LTI224" i="22"/>
  <c r="LTJ224" i="22"/>
  <c r="LTK224" i="22"/>
  <c r="LTL224" i="22"/>
  <c r="LTM224" i="22"/>
  <c r="LTN224" i="22"/>
  <c r="LTO224" i="22"/>
  <c r="LTP224" i="22"/>
  <c r="LTQ224" i="22"/>
  <c r="LTR224" i="22"/>
  <c r="LTS224" i="22"/>
  <c r="LTT224" i="22"/>
  <c r="LTU224" i="22"/>
  <c r="LTV224" i="22"/>
  <c r="LTW224" i="22"/>
  <c r="LTX224" i="22"/>
  <c r="LTY224" i="22"/>
  <c r="LTZ224" i="22"/>
  <c r="LUA224" i="22"/>
  <c r="LUB224" i="22"/>
  <c r="LUC224" i="22"/>
  <c r="LUD224" i="22"/>
  <c r="LUE224" i="22"/>
  <c r="LUF224" i="22"/>
  <c r="LUG224" i="22"/>
  <c r="LUH224" i="22"/>
  <c r="LUI224" i="22"/>
  <c r="LUJ224" i="22"/>
  <c r="LUK224" i="22"/>
  <c r="LUL224" i="22"/>
  <c r="LUM224" i="22"/>
  <c r="LUN224" i="22"/>
  <c r="LUO224" i="22"/>
  <c r="LUP224" i="22"/>
  <c r="LUQ224" i="22"/>
  <c r="LUR224" i="22"/>
  <c r="LUS224" i="22"/>
  <c r="LUT224" i="22"/>
  <c r="LUU224" i="22"/>
  <c r="LUV224" i="22"/>
  <c r="LUW224" i="22"/>
  <c r="LUX224" i="22"/>
  <c r="LUY224" i="22"/>
  <c r="LUZ224" i="22"/>
  <c r="LVA224" i="22"/>
  <c r="LVB224" i="22"/>
  <c r="LVC224" i="22"/>
  <c r="LVD224" i="22"/>
  <c r="LVE224" i="22"/>
  <c r="LVF224" i="22"/>
  <c r="LVG224" i="22"/>
  <c r="LVH224" i="22"/>
  <c r="LVI224" i="22"/>
  <c r="LVJ224" i="22"/>
  <c r="LVK224" i="22"/>
  <c r="LVL224" i="22"/>
  <c r="LVM224" i="22"/>
  <c r="LVN224" i="22"/>
  <c r="LVO224" i="22"/>
  <c r="LVP224" i="22"/>
  <c r="LVQ224" i="22"/>
  <c r="LVR224" i="22"/>
  <c r="LVS224" i="22"/>
  <c r="LVT224" i="22"/>
  <c r="LVU224" i="22"/>
  <c r="LVV224" i="22"/>
  <c r="LVW224" i="22"/>
  <c r="LVX224" i="22"/>
  <c r="LVY224" i="22"/>
  <c r="LVZ224" i="22"/>
  <c r="LWA224" i="22"/>
  <c r="LWB224" i="22"/>
  <c r="LWC224" i="22"/>
  <c r="LWD224" i="22"/>
  <c r="LWE224" i="22"/>
  <c r="LWF224" i="22"/>
  <c r="LWG224" i="22"/>
  <c r="LWH224" i="22"/>
  <c r="LWI224" i="22"/>
  <c r="LWJ224" i="22"/>
  <c r="LWK224" i="22"/>
  <c r="LWL224" i="22"/>
  <c r="LWM224" i="22"/>
  <c r="LWN224" i="22"/>
  <c r="LWO224" i="22"/>
  <c r="LWP224" i="22"/>
  <c r="LWQ224" i="22"/>
  <c r="LWR224" i="22"/>
  <c r="LWS224" i="22"/>
  <c r="LWT224" i="22"/>
  <c r="LWU224" i="22"/>
  <c r="LWV224" i="22"/>
  <c r="LWW224" i="22"/>
  <c r="LWX224" i="22"/>
  <c r="LWY224" i="22"/>
  <c r="LWZ224" i="22"/>
  <c r="LXA224" i="22"/>
  <c r="LXB224" i="22"/>
  <c r="LXC224" i="22"/>
  <c r="LXD224" i="22"/>
  <c r="LXE224" i="22"/>
  <c r="LXF224" i="22"/>
  <c r="LXG224" i="22"/>
  <c r="LXH224" i="22"/>
  <c r="LXI224" i="22"/>
  <c r="LXJ224" i="22"/>
  <c r="LXK224" i="22"/>
  <c r="LXL224" i="22"/>
  <c r="LXM224" i="22"/>
  <c r="LXN224" i="22"/>
  <c r="LXO224" i="22"/>
  <c r="LXP224" i="22"/>
  <c r="LXQ224" i="22"/>
  <c r="LXR224" i="22"/>
  <c r="LXS224" i="22"/>
  <c r="LXT224" i="22"/>
  <c r="LXU224" i="22"/>
  <c r="LXV224" i="22"/>
  <c r="LXW224" i="22"/>
  <c r="LXX224" i="22"/>
  <c r="LXY224" i="22"/>
  <c r="LXZ224" i="22"/>
  <c r="LYA224" i="22"/>
  <c r="LYB224" i="22"/>
  <c r="LYC224" i="22"/>
  <c r="LYD224" i="22"/>
  <c r="LYE224" i="22"/>
  <c r="LYF224" i="22"/>
  <c r="LYG224" i="22"/>
  <c r="LYH224" i="22"/>
  <c r="LYI224" i="22"/>
  <c r="LYJ224" i="22"/>
  <c r="LYK224" i="22"/>
  <c r="LYL224" i="22"/>
  <c r="LYM224" i="22"/>
  <c r="LYN224" i="22"/>
  <c r="LYO224" i="22"/>
  <c r="LYP224" i="22"/>
  <c r="LYQ224" i="22"/>
  <c r="LYR224" i="22"/>
  <c r="LYS224" i="22"/>
  <c r="LYT224" i="22"/>
  <c r="LYU224" i="22"/>
  <c r="LYV224" i="22"/>
  <c r="LYW224" i="22"/>
  <c r="LYX224" i="22"/>
  <c r="LYY224" i="22"/>
  <c r="LYZ224" i="22"/>
  <c r="LZA224" i="22"/>
  <c r="LZB224" i="22"/>
  <c r="LZC224" i="22"/>
  <c r="LZD224" i="22"/>
  <c r="LZE224" i="22"/>
  <c r="LZF224" i="22"/>
  <c r="LZG224" i="22"/>
  <c r="LZH224" i="22"/>
  <c r="LZI224" i="22"/>
  <c r="LZJ224" i="22"/>
  <c r="LZK224" i="22"/>
  <c r="LZL224" i="22"/>
  <c r="LZM224" i="22"/>
  <c r="LZN224" i="22"/>
  <c r="LZO224" i="22"/>
  <c r="LZP224" i="22"/>
  <c r="LZQ224" i="22"/>
  <c r="LZR224" i="22"/>
  <c r="LZS224" i="22"/>
  <c r="LZT224" i="22"/>
  <c r="LZU224" i="22"/>
  <c r="LZV224" i="22"/>
  <c r="LZW224" i="22"/>
  <c r="LZX224" i="22"/>
  <c r="LZY224" i="22"/>
  <c r="LZZ224" i="22"/>
  <c r="MAA224" i="22"/>
  <c r="MAB224" i="22"/>
  <c r="MAC224" i="22"/>
  <c r="MAD224" i="22"/>
  <c r="MAE224" i="22"/>
  <c r="MAF224" i="22"/>
  <c r="MAG224" i="22"/>
  <c r="MAH224" i="22"/>
  <c r="MAI224" i="22"/>
  <c r="MAJ224" i="22"/>
  <c r="MAK224" i="22"/>
  <c r="MAL224" i="22"/>
  <c r="MAM224" i="22"/>
  <c r="MAN224" i="22"/>
  <c r="MAO224" i="22"/>
  <c r="MAP224" i="22"/>
  <c r="MAQ224" i="22"/>
  <c r="MAR224" i="22"/>
  <c r="MAS224" i="22"/>
  <c r="MAT224" i="22"/>
  <c r="MAU224" i="22"/>
  <c r="MAV224" i="22"/>
  <c r="MAW224" i="22"/>
  <c r="MAX224" i="22"/>
  <c r="MAY224" i="22"/>
  <c r="MAZ224" i="22"/>
  <c r="MBA224" i="22"/>
  <c r="MBB224" i="22"/>
  <c r="MBC224" i="22"/>
  <c r="MBD224" i="22"/>
  <c r="MBE224" i="22"/>
  <c r="MBF224" i="22"/>
  <c r="MBG224" i="22"/>
  <c r="MBH224" i="22"/>
  <c r="MBI224" i="22"/>
  <c r="MBJ224" i="22"/>
  <c r="MBK224" i="22"/>
  <c r="MBL224" i="22"/>
  <c r="MBM224" i="22"/>
  <c r="MBN224" i="22"/>
  <c r="MBO224" i="22"/>
  <c r="MBP224" i="22"/>
  <c r="MBQ224" i="22"/>
  <c r="MBR224" i="22"/>
  <c r="MBS224" i="22"/>
  <c r="MBT224" i="22"/>
  <c r="MBU224" i="22"/>
  <c r="MBV224" i="22"/>
  <c r="MBW224" i="22"/>
  <c r="MBX224" i="22"/>
  <c r="MBY224" i="22"/>
  <c r="MBZ224" i="22"/>
  <c r="MCA224" i="22"/>
  <c r="MCB224" i="22"/>
  <c r="MCC224" i="22"/>
  <c r="MCD224" i="22"/>
  <c r="MCE224" i="22"/>
  <c r="MCF224" i="22"/>
  <c r="MCG224" i="22"/>
  <c r="MCH224" i="22"/>
  <c r="MCI224" i="22"/>
  <c r="MCJ224" i="22"/>
  <c r="MCK224" i="22"/>
  <c r="MCL224" i="22"/>
  <c r="MCM224" i="22"/>
  <c r="MCN224" i="22"/>
  <c r="MCO224" i="22"/>
  <c r="MCP224" i="22"/>
  <c r="MCQ224" i="22"/>
  <c r="MCR224" i="22"/>
  <c r="MCS224" i="22"/>
  <c r="MCT224" i="22"/>
  <c r="MCU224" i="22"/>
  <c r="MCV224" i="22"/>
  <c r="MCW224" i="22"/>
  <c r="MCX224" i="22"/>
  <c r="MCY224" i="22"/>
  <c r="MCZ224" i="22"/>
  <c r="MDA224" i="22"/>
  <c r="MDB224" i="22"/>
  <c r="MDC224" i="22"/>
  <c r="MDD224" i="22"/>
  <c r="MDE224" i="22"/>
  <c r="MDF224" i="22"/>
  <c r="MDG224" i="22"/>
  <c r="MDH224" i="22"/>
  <c r="MDI224" i="22"/>
  <c r="MDJ224" i="22"/>
  <c r="MDK224" i="22"/>
  <c r="MDL224" i="22"/>
  <c r="MDM224" i="22"/>
  <c r="MDN224" i="22"/>
  <c r="MDO224" i="22"/>
  <c r="MDP224" i="22"/>
  <c r="MDQ224" i="22"/>
  <c r="MDR224" i="22"/>
  <c r="MDS224" i="22"/>
  <c r="MDT224" i="22"/>
  <c r="MDU224" i="22"/>
  <c r="MDV224" i="22"/>
  <c r="MDW224" i="22"/>
  <c r="MDX224" i="22"/>
  <c r="MDY224" i="22"/>
  <c r="MDZ224" i="22"/>
  <c r="MEA224" i="22"/>
  <c r="MEB224" i="22"/>
  <c r="MEC224" i="22"/>
  <c r="MED224" i="22"/>
  <c r="MEE224" i="22"/>
  <c r="MEF224" i="22"/>
  <c r="MEG224" i="22"/>
  <c r="MEH224" i="22"/>
  <c r="MEI224" i="22"/>
  <c r="MEJ224" i="22"/>
  <c r="MEK224" i="22"/>
  <c r="MEL224" i="22"/>
  <c r="MEM224" i="22"/>
  <c r="MEN224" i="22"/>
  <c r="MEO224" i="22"/>
  <c r="MEP224" i="22"/>
  <c r="MEQ224" i="22"/>
  <c r="MER224" i="22"/>
  <c r="MES224" i="22"/>
  <c r="MET224" i="22"/>
  <c r="MEU224" i="22"/>
  <c r="MEV224" i="22"/>
  <c r="MEW224" i="22"/>
  <c r="MEX224" i="22"/>
  <c r="MEY224" i="22"/>
  <c r="MEZ224" i="22"/>
  <c r="MFA224" i="22"/>
  <c r="MFB224" i="22"/>
  <c r="MFC224" i="22"/>
  <c r="MFD224" i="22"/>
  <c r="MFE224" i="22"/>
  <c r="MFF224" i="22"/>
  <c r="MFG224" i="22"/>
  <c r="MFH224" i="22"/>
  <c r="MFI224" i="22"/>
  <c r="MFJ224" i="22"/>
  <c r="MFK224" i="22"/>
  <c r="MFL224" i="22"/>
  <c r="MFM224" i="22"/>
  <c r="MFN224" i="22"/>
  <c r="MFO224" i="22"/>
  <c r="MFP224" i="22"/>
  <c r="MFQ224" i="22"/>
  <c r="MFR224" i="22"/>
  <c r="MFS224" i="22"/>
  <c r="MFT224" i="22"/>
  <c r="MFU224" i="22"/>
  <c r="MFV224" i="22"/>
  <c r="MFW224" i="22"/>
  <c r="MFX224" i="22"/>
  <c r="MFY224" i="22"/>
  <c r="MFZ224" i="22"/>
  <c r="MGA224" i="22"/>
  <c r="MGB224" i="22"/>
  <c r="MGC224" i="22"/>
  <c r="MGD224" i="22"/>
  <c r="MGE224" i="22"/>
  <c r="MGF224" i="22"/>
  <c r="MGG224" i="22"/>
  <c r="MGH224" i="22"/>
  <c r="MGI224" i="22"/>
  <c r="MGJ224" i="22"/>
  <c r="MGK224" i="22"/>
  <c r="MGL224" i="22"/>
  <c r="MGM224" i="22"/>
  <c r="MGN224" i="22"/>
  <c r="MGO224" i="22"/>
  <c r="MGP224" i="22"/>
  <c r="MGQ224" i="22"/>
  <c r="MGR224" i="22"/>
  <c r="MGS224" i="22"/>
  <c r="MGT224" i="22"/>
  <c r="MGU224" i="22"/>
  <c r="MGV224" i="22"/>
  <c r="MGW224" i="22"/>
  <c r="MGX224" i="22"/>
  <c r="MGY224" i="22"/>
  <c r="MGZ224" i="22"/>
  <c r="MHA224" i="22"/>
  <c r="MHB224" i="22"/>
  <c r="MHC224" i="22"/>
  <c r="MHD224" i="22"/>
  <c r="MHE224" i="22"/>
  <c r="MHF224" i="22"/>
  <c r="MHG224" i="22"/>
  <c r="MHH224" i="22"/>
  <c r="MHI224" i="22"/>
  <c r="MHJ224" i="22"/>
  <c r="MHK224" i="22"/>
  <c r="MHL224" i="22"/>
  <c r="MHM224" i="22"/>
  <c r="MHN224" i="22"/>
  <c r="MHO224" i="22"/>
  <c r="MHP224" i="22"/>
  <c r="MHQ224" i="22"/>
  <c r="MHR224" i="22"/>
  <c r="MHS224" i="22"/>
  <c r="MHT224" i="22"/>
  <c r="MHU224" i="22"/>
  <c r="MHV224" i="22"/>
  <c r="MHW224" i="22"/>
  <c r="MHX224" i="22"/>
  <c r="MHY224" i="22"/>
  <c r="MHZ224" i="22"/>
  <c r="MIA224" i="22"/>
  <c r="MIB224" i="22"/>
  <c r="MIC224" i="22"/>
  <c r="MID224" i="22"/>
  <c r="MIE224" i="22"/>
  <c r="MIF224" i="22"/>
  <c r="MIG224" i="22"/>
  <c r="MIH224" i="22"/>
  <c r="MII224" i="22"/>
  <c r="MIJ224" i="22"/>
  <c r="MIK224" i="22"/>
  <c r="MIL224" i="22"/>
  <c r="MIM224" i="22"/>
  <c r="MIN224" i="22"/>
  <c r="MIO224" i="22"/>
  <c r="MIP224" i="22"/>
  <c r="MIQ224" i="22"/>
  <c r="MIR224" i="22"/>
  <c r="MIS224" i="22"/>
  <c r="MIT224" i="22"/>
  <c r="MIU224" i="22"/>
  <c r="MIV224" i="22"/>
  <c r="MIW224" i="22"/>
  <c r="MIX224" i="22"/>
  <c r="MIY224" i="22"/>
  <c r="MIZ224" i="22"/>
  <c r="MJA224" i="22"/>
  <c r="MJB224" i="22"/>
  <c r="MJC224" i="22"/>
  <c r="MJD224" i="22"/>
  <c r="MJE224" i="22"/>
  <c r="MJF224" i="22"/>
  <c r="MJG224" i="22"/>
  <c r="MJH224" i="22"/>
  <c r="MJI224" i="22"/>
  <c r="MJJ224" i="22"/>
  <c r="MJK224" i="22"/>
  <c r="MJL224" i="22"/>
  <c r="MJM224" i="22"/>
  <c r="MJN224" i="22"/>
  <c r="MJO224" i="22"/>
  <c r="MJP224" i="22"/>
  <c r="MJQ224" i="22"/>
  <c r="MJR224" i="22"/>
  <c r="MJS224" i="22"/>
  <c r="MJT224" i="22"/>
  <c r="MJU224" i="22"/>
  <c r="MJV224" i="22"/>
  <c r="MJW224" i="22"/>
  <c r="MJX224" i="22"/>
  <c r="MJY224" i="22"/>
  <c r="MJZ224" i="22"/>
  <c r="MKA224" i="22"/>
  <c r="MKB224" i="22"/>
  <c r="MKC224" i="22"/>
  <c r="MKD224" i="22"/>
  <c r="MKE224" i="22"/>
  <c r="MKF224" i="22"/>
  <c r="MKG224" i="22"/>
  <c r="MKH224" i="22"/>
  <c r="MKI224" i="22"/>
  <c r="MKJ224" i="22"/>
  <c r="MKK224" i="22"/>
  <c r="MKL224" i="22"/>
  <c r="MKM224" i="22"/>
  <c r="MKN224" i="22"/>
  <c r="MKO224" i="22"/>
  <c r="MKP224" i="22"/>
  <c r="MKQ224" i="22"/>
  <c r="MKR224" i="22"/>
  <c r="MKS224" i="22"/>
  <c r="MKT224" i="22"/>
  <c r="MKU224" i="22"/>
  <c r="MKV224" i="22"/>
  <c r="MKW224" i="22"/>
  <c r="MKX224" i="22"/>
  <c r="MKY224" i="22"/>
  <c r="MKZ224" i="22"/>
  <c r="MLA224" i="22"/>
  <c r="MLB224" i="22"/>
  <c r="MLC224" i="22"/>
  <c r="MLD224" i="22"/>
  <c r="MLE224" i="22"/>
  <c r="MLF224" i="22"/>
  <c r="MLG224" i="22"/>
  <c r="MLH224" i="22"/>
  <c r="MLI224" i="22"/>
  <c r="MLJ224" i="22"/>
  <c r="MLK224" i="22"/>
  <c r="MLL224" i="22"/>
  <c r="MLM224" i="22"/>
  <c r="MLN224" i="22"/>
  <c r="MLO224" i="22"/>
  <c r="MLP224" i="22"/>
  <c r="MLQ224" i="22"/>
  <c r="MLR224" i="22"/>
  <c r="MLS224" i="22"/>
  <c r="MLT224" i="22"/>
  <c r="MLU224" i="22"/>
  <c r="MLV224" i="22"/>
  <c r="MLW224" i="22"/>
  <c r="MLX224" i="22"/>
  <c r="MLY224" i="22"/>
  <c r="MLZ224" i="22"/>
  <c r="MMA224" i="22"/>
  <c r="MMB224" i="22"/>
  <c r="MMC224" i="22"/>
  <c r="MMD224" i="22"/>
  <c r="MME224" i="22"/>
  <c r="MMF224" i="22"/>
  <c r="MMG224" i="22"/>
  <c r="MMH224" i="22"/>
  <c r="MMI224" i="22"/>
  <c r="MMJ224" i="22"/>
  <c r="MMK224" i="22"/>
  <c r="MML224" i="22"/>
  <c r="MMM224" i="22"/>
  <c r="MMN224" i="22"/>
  <c r="MMO224" i="22"/>
  <c r="MMP224" i="22"/>
  <c r="MMQ224" i="22"/>
  <c r="MMR224" i="22"/>
  <c r="MMS224" i="22"/>
  <c r="MMT224" i="22"/>
  <c r="MMU224" i="22"/>
  <c r="MMV224" i="22"/>
  <c r="MMW224" i="22"/>
  <c r="MMX224" i="22"/>
  <c r="MMY224" i="22"/>
  <c r="MMZ224" i="22"/>
  <c r="MNA224" i="22"/>
  <c r="MNB224" i="22"/>
  <c r="MNC224" i="22"/>
  <c r="MND224" i="22"/>
  <c r="MNE224" i="22"/>
  <c r="MNF224" i="22"/>
  <c r="MNG224" i="22"/>
  <c r="MNH224" i="22"/>
  <c r="MNI224" i="22"/>
  <c r="MNJ224" i="22"/>
  <c r="MNK224" i="22"/>
  <c r="MNL224" i="22"/>
  <c r="MNM224" i="22"/>
  <c r="MNN224" i="22"/>
  <c r="MNO224" i="22"/>
  <c r="MNP224" i="22"/>
  <c r="MNQ224" i="22"/>
  <c r="MNR224" i="22"/>
  <c r="MNS224" i="22"/>
  <c r="MNT224" i="22"/>
  <c r="MNU224" i="22"/>
  <c r="MNV224" i="22"/>
  <c r="MNW224" i="22"/>
  <c r="MNX224" i="22"/>
  <c r="MNY224" i="22"/>
  <c r="MNZ224" i="22"/>
  <c r="MOA224" i="22"/>
  <c r="MOB224" i="22"/>
  <c r="MOC224" i="22"/>
  <c r="MOD224" i="22"/>
  <c r="MOE224" i="22"/>
  <c r="MOF224" i="22"/>
  <c r="MOG224" i="22"/>
  <c r="MOH224" i="22"/>
  <c r="MOI224" i="22"/>
  <c r="MOJ224" i="22"/>
  <c r="MOK224" i="22"/>
  <c r="MOL224" i="22"/>
  <c r="MOM224" i="22"/>
  <c r="MON224" i="22"/>
  <c r="MOO224" i="22"/>
  <c r="MOP224" i="22"/>
  <c r="MOQ224" i="22"/>
  <c r="MOR224" i="22"/>
  <c r="MOS224" i="22"/>
  <c r="MOT224" i="22"/>
  <c r="MOU224" i="22"/>
  <c r="MOV224" i="22"/>
  <c r="MOW224" i="22"/>
  <c r="MOX224" i="22"/>
  <c r="MOY224" i="22"/>
  <c r="MOZ224" i="22"/>
  <c r="MPA224" i="22"/>
  <c r="MPB224" i="22"/>
  <c r="MPC224" i="22"/>
  <c r="MPD224" i="22"/>
  <c r="MPE224" i="22"/>
  <c r="MPF224" i="22"/>
  <c r="MPG224" i="22"/>
  <c r="MPH224" i="22"/>
  <c r="MPI224" i="22"/>
  <c r="MPJ224" i="22"/>
  <c r="MPK224" i="22"/>
  <c r="MPL224" i="22"/>
  <c r="MPM224" i="22"/>
  <c r="MPN224" i="22"/>
  <c r="MPO224" i="22"/>
  <c r="MPP224" i="22"/>
  <c r="MPQ224" i="22"/>
  <c r="MPR224" i="22"/>
  <c r="MPS224" i="22"/>
  <c r="MPT224" i="22"/>
  <c r="MPU224" i="22"/>
  <c r="MPV224" i="22"/>
  <c r="MPW224" i="22"/>
  <c r="MPX224" i="22"/>
  <c r="MPY224" i="22"/>
  <c r="MPZ224" i="22"/>
  <c r="MQA224" i="22"/>
  <c r="MQB224" i="22"/>
  <c r="MQC224" i="22"/>
  <c r="MQD224" i="22"/>
  <c r="MQE224" i="22"/>
  <c r="MQF224" i="22"/>
  <c r="MQG224" i="22"/>
  <c r="MQH224" i="22"/>
  <c r="MQI224" i="22"/>
  <c r="MQJ224" i="22"/>
  <c r="MQK224" i="22"/>
  <c r="MQL224" i="22"/>
  <c r="MQM224" i="22"/>
  <c r="MQN224" i="22"/>
  <c r="MQO224" i="22"/>
  <c r="MQP224" i="22"/>
  <c r="MQQ224" i="22"/>
  <c r="MQR224" i="22"/>
  <c r="MQS224" i="22"/>
  <c r="MQT224" i="22"/>
  <c r="MQU224" i="22"/>
  <c r="MQV224" i="22"/>
  <c r="MQW224" i="22"/>
  <c r="MQX224" i="22"/>
  <c r="MQY224" i="22"/>
  <c r="MQZ224" i="22"/>
  <c r="MRA224" i="22"/>
  <c r="MRB224" i="22"/>
  <c r="MRC224" i="22"/>
  <c r="MRD224" i="22"/>
  <c r="MRE224" i="22"/>
  <c r="MRF224" i="22"/>
  <c r="MRG224" i="22"/>
  <c r="MRH224" i="22"/>
  <c r="MRI224" i="22"/>
  <c r="MRJ224" i="22"/>
  <c r="MRK224" i="22"/>
  <c r="MRL224" i="22"/>
  <c r="MRM224" i="22"/>
  <c r="MRN224" i="22"/>
  <c r="MRO224" i="22"/>
  <c r="MRP224" i="22"/>
  <c r="MRQ224" i="22"/>
  <c r="MRR224" i="22"/>
  <c r="MRS224" i="22"/>
  <c r="MRT224" i="22"/>
  <c r="MRU224" i="22"/>
  <c r="MRV224" i="22"/>
  <c r="MRW224" i="22"/>
  <c r="MRX224" i="22"/>
  <c r="MRY224" i="22"/>
  <c r="MRZ224" i="22"/>
  <c r="MSA224" i="22"/>
  <c r="MSB224" i="22"/>
  <c r="MSC224" i="22"/>
  <c r="MSD224" i="22"/>
  <c r="MSE224" i="22"/>
  <c r="MSF224" i="22"/>
  <c r="MSG224" i="22"/>
  <c r="MSH224" i="22"/>
  <c r="MSI224" i="22"/>
  <c r="MSJ224" i="22"/>
  <c r="MSK224" i="22"/>
  <c r="MSL224" i="22"/>
  <c r="MSM224" i="22"/>
  <c r="MSN224" i="22"/>
  <c r="MSO224" i="22"/>
  <c r="MSP224" i="22"/>
  <c r="MSQ224" i="22"/>
  <c r="MSR224" i="22"/>
  <c r="MSS224" i="22"/>
  <c r="MST224" i="22"/>
  <c r="MSU224" i="22"/>
  <c r="MSV224" i="22"/>
  <c r="MSW224" i="22"/>
  <c r="MSX224" i="22"/>
  <c r="MSY224" i="22"/>
  <c r="MSZ224" i="22"/>
  <c r="MTA224" i="22"/>
  <c r="MTB224" i="22"/>
  <c r="MTC224" i="22"/>
  <c r="MTD224" i="22"/>
  <c r="MTE224" i="22"/>
  <c r="MTF224" i="22"/>
  <c r="MTG224" i="22"/>
  <c r="MTH224" i="22"/>
  <c r="MTI224" i="22"/>
  <c r="MTJ224" i="22"/>
  <c r="MTK224" i="22"/>
  <c r="MTL224" i="22"/>
  <c r="MTM224" i="22"/>
  <c r="MTN224" i="22"/>
  <c r="MTO224" i="22"/>
  <c r="MTP224" i="22"/>
  <c r="MTQ224" i="22"/>
  <c r="MTR224" i="22"/>
  <c r="MTS224" i="22"/>
  <c r="MTT224" i="22"/>
  <c r="MTU224" i="22"/>
  <c r="MTV224" i="22"/>
  <c r="MTW224" i="22"/>
  <c r="MTX224" i="22"/>
  <c r="MTY224" i="22"/>
  <c r="MTZ224" i="22"/>
  <c r="MUA224" i="22"/>
  <c r="MUB224" i="22"/>
  <c r="MUC224" i="22"/>
  <c r="MUD224" i="22"/>
  <c r="MUE224" i="22"/>
  <c r="MUF224" i="22"/>
  <c r="MUG224" i="22"/>
  <c r="MUH224" i="22"/>
  <c r="MUI224" i="22"/>
  <c r="MUJ224" i="22"/>
  <c r="MUK224" i="22"/>
  <c r="MUL224" i="22"/>
  <c r="MUM224" i="22"/>
  <c r="MUN224" i="22"/>
  <c r="MUO224" i="22"/>
  <c r="MUP224" i="22"/>
  <c r="MUQ224" i="22"/>
  <c r="MUR224" i="22"/>
  <c r="MUS224" i="22"/>
  <c r="MUT224" i="22"/>
  <c r="MUU224" i="22"/>
  <c r="MUV224" i="22"/>
  <c r="MUW224" i="22"/>
  <c r="MUX224" i="22"/>
  <c r="MUY224" i="22"/>
  <c r="MUZ224" i="22"/>
  <c r="MVA224" i="22"/>
  <c r="MVB224" i="22"/>
  <c r="MVC224" i="22"/>
  <c r="MVD224" i="22"/>
  <c r="MVE224" i="22"/>
  <c r="MVF224" i="22"/>
  <c r="MVG224" i="22"/>
  <c r="MVH224" i="22"/>
  <c r="MVI224" i="22"/>
  <c r="MVJ224" i="22"/>
  <c r="MVK224" i="22"/>
  <c r="MVL224" i="22"/>
  <c r="MVM224" i="22"/>
  <c r="MVN224" i="22"/>
  <c r="MVO224" i="22"/>
  <c r="MVP224" i="22"/>
  <c r="MVQ224" i="22"/>
  <c r="MVR224" i="22"/>
  <c r="MVS224" i="22"/>
  <c r="MVT224" i="22"/>
  <c r="MVU224" i="22"/>
  <c r="MVV224" i="22"/>
  <c r="MVW224" i="22"/>
  <c r="MVX224" i="22"/>
  <c r="MVY224" i="22"/>
  <c r="MVZ224" i="22"/>
  <c r="MWA224" i="22"/>
  <c r="MWB224" i="22"/>
  <c r="MWC224" i="22"/>
  <c r="MWD224" i="22"/>
  <c r="MWE224" i="22"/>
  <c r="MWF224" i="22"/>
  <c r="MWG224" i="22"/>
  <c r="MWH224" i="22"/>
  <c r="MWI224" i="22"/>
  <c r="MWJ224" i="22"/>
  <c r="MWK224" i="22"/>
  <c r="MWL224" i="22"/>
  <c r="MWM224" i="22"/>
  <c r="MWN224" i="22"/>
  <c r="MWO224" i="22"/>
  <c r="MWP224" i="22"/>
  <c r="MWQ224" i="22"/>
  <c r="MWR224" i="22"/>
  <c r="MWS224" i="22"/>
  <c r="MWT224" i="22"/>
  <c r="MWU224" i="22"/>
  <c r="MWV224" i="22"/>
  <c r="MWW224" i="22"/>
  <c r="MWX224" i="22"/>
  <c r="MWY224" i="22"/>
  <c r="MWZ224" i="22"/>
  <c r="MXA224" i="22"/>
  <c r="MXB224" i="22"/>
  <c r="MXC224" i="22"/>
  <c r="MXD224" i="22"/>
  <c r="MXE224" i="22"/>
  <c r="MXF224" i="22"/>
  <c r="MXG224" i="22"/>
  <c r="MXH224" i="22"/>
  <c r="MXI224" i="22"/>
  <c r="MXJ224" i="22"/>
  <c r="MXK224" i="22"/>
  <c r="MXL224" i="22"/>
  <c r="MXM224" i="22"/>
  <c r="MXN224" i="22"/>
  <c r="MXO224" i="22"/>
  <c r="MXP224" i="22"/>
  <c r="MXQ224" i="22"/>
  <c r="MXR224" i="22"/>
  <c r="MXS224" i="22"/>
  <c r="MXT224" i="22"/>
  <c r="MXU224" i="22"/>
  <c r="MXV224" i="22"/>
  <c r="MXW224" i="22"/>
  <c r="MXX224" i="22"/>
  <c r="MXY224" i="22"/>
  <c r="MXZ224" i="22"/>
  <c r="MYA224" i="22"/>
  <c r="MYB224" i="22"/>
  <c r="MYC224" i="22"/>
  <c r="MYD224" i="22"/>
  <c r="MYE224" i="22"/>
  <c r="MYF224" i="22"/>
  <c r="MYG224" i="22"/>
  <c r="MYH224" i="22"/>
  <c r="MYI224" i="22"/>
  <c r="MYJ224" i="22"/>
  <c r="MYK224" i="22"/>
  <c r="MYL224" i="22"/>
  <c r="MYM224" i="22"/>
  <c r="MYN224" i="22"/>
  <c r="MYO224" i="22"/>
  <c r="MYP224" i="22"/>
  <c r="MYQ224" i="22"/>
  <c r="MYR224" i="22"/>
  <c r="MYS224" i="22"/>
  <c r="MYT224" i="22"/>
  <c r="MYU224" i="22"/>
  <c r="MYV224" i="22"/>
  <c r="MYW224" i="22"/>
  <c r="MYX224" i="22"/>
  <c r="MYY224" i="22"/>
  <c r="MYZ224" i="22"/>
  <c r="MZA224" i="22"/>
  <c r="MZB224" i="22"/>
  <c r="MZC224" i="22"/>
  <c r="MZD224" i="22"/>
  <c r="MZE224" i="22"/>
  <c r="MZF224" i="22"/>
  <c r="MZG224" i="22"/>
  <c r="MZH224" i="22"/>
  <c r="MZI224" i="22"/>
  <c r="MZJ224" i="22"/>
  <c r="MZK224" i="22"/>
  <c r="MZL224" i="22"/>
  <c r="MZM224" i="22"/>
  <c r="MZN224" i="22"/>
  <c r="MZO224" i="22"/>
  <c r="MZP224" i="22"/>
  <c r="MZQ224" i="22"/>
  <c r="MZR224" i="22"/>
  <c r="MZS224" i="22"/>
  <c r="MZT224" i="22"/>
  <c r="MZU224" i="22"/>
  <c r="MZV224" i="22"/>
  <c r="MZW224" i="22"/>
  <c r="MZX224" i="22"/>
  <c r="MZY224" i="22"/>
  <c r="MZZ224" i="22"/>
  <c r="NAA224" i="22"/>
  <c r="NAB224" i="22"/>
  <c r="NAC224" i="22"/>
  <c r="NAD224" i="22"/>
  <c r="NAE224" i="22"/>
  <c r="NAF224" i="22"/>
  <c r="NAG224" i="22"/>
  <c r="NAH224" i="22"/>
  <c r="NAI224" i="22"/>
  <c r="NAJ224" i="22"/>
  <c r="NAK224" i="22"/>
  <c r="NAL224" i="22"/>
  <c r="NAM224" i="22"/>
  <c r="NAN224" i="22"/>
  <c r="NAO224" i="22"/>
  <c r="NAP224" i="22"/>
  <c r="NAQ224" i="22"/>
  <c r="NAR224" i="22"/>
  <c r="NAS224" i="22"/>
  <c r="NAT224" i="22"/>
  <c r="NAU224" i="22"/>
  <c r="NAV224" i="22"/>
  <c r="NAW224" i="22"/>
  <c r="NAX224" i="22"/>
  <c r="NAY224" i="22"/>
  <c r="NAZ224" i="22"/>
  <c r="NBA224" i="22"/>
  <c r="NBB224" i="22"/>
  <c r="NBC224" i="22"/>
  <c r="NBD224" i="22"/>
  <c r="NBE224" i="22"/>
  <c r="NBF224" i="22"/>
  <c r="NBG224" i="22"/>
  <c r="NBH224" i="22"/>
  <c r="NBI224" i="22"/>
  <c r="NBJ224" i="22"/>
  <c r="NBK224" i="22"/>
  <c r="NBL224" i="22"/>
  <c r="NBM224" i="22"/>
  <c r="NBN224" i="22"/>
  <c r="NBO224" i="22"/>
  <c r="NBP224" i="22"/>
  <c r="NBQ224" i="22"/>
  <c r="NBR224" i="22"/>
  <c r="NBS224" i="22"/>
  <c r="NBT224" i="22"/>
  <c r="NBU224" i="22"/>
  <c r="NBV224" i="22"/>
  <c r="NBW224" i="22"/>
  <c r="NBX224" i="22"/>
  <c r="NBY224" i="22"/>
  <c r="NBZ224" i="22"/>
  <c r="NCA224" i="22"/>
  <c r="NCB224" i="22"/>
  <c r="NCC224" i="22"/>
  <c r="NCD224" i="22"/>
  <c r="NCE224" i="22"/>
  <c r="NCF224" i="22"/>
  <c r="NCG224" i="22"/>
  <c r="NCH224" i="22"/>
  <c r="NCI224" i="22"/>
  <c r="NCJ224" i="22"/>
  <c r="NCK224" i="22"/>
  <c r="NCL224" i="22"/>
  <c r="NCM224" i="22"/>
  <c r="NCN224" i="22"/>
  <c r="NCO224" i="22"/>
  <c r="NCP224" i="22"/>
  <c r="NCQ224" i="22"/>
  <c r="NCR224" i="22"/>
  <c r="NCS224" i="22"/>
  <c r="NCT224" i="22"/>
  <c r="NCU224" i="22"/>
  <c r="NCV224" i="22"/>
  <c r="NCW224" i="22"/>
  <c r="NCX224" i="22"/>
  <c r="NCY224" i="22"/>
  <c r="NCZ224" i="22"/>
  <c r="NDA224" i="22"/>
  <c r="NDB224" i="22"/>
  <c r="NDC224" i="22"/>
  <c r="NDD224" i="22"/>
  <c r="NDE224" i="22"/>
  <c r="NDF224" i="22"/>
  <c r="NDG224" i="22"/>
  <c r="NDH224" i="22"/>
  <c r="NDI224" i="22"/>
  <c r="NDJ224" i="22"/>
  <c r="NDK224" i="22"/>
  <c r="NDL224" i="22"/>
  <c r="NDM224" i="22"/>
  <c r="NDN224" i="22"/>
  <c r="NDO224" i="22"/>
  <c r="NDP224" i="22"/>
  <c r="NDQ224" i="22"/>
  <c r="NDR224" i="22"/>
  <c r="NDS224" i="22"/>
  <c r="NDT224" i="22"/>
  <c r="NDU224" i="22"/>
  <c r="NDV224" i="22"/>
  <c r="NDW224" i="22"/>
  <c r="NDX224" i="22"/>
  <c r="NDY224" i="22"/>
  <c r="NDZ224" i="22"/>
  <c r="NEA224" i="22"/>
  <c r="NEB224" i="22"/>
  <c r="NEC224" i="22"/>
  <c r="NED224" i="22"/>
  <c r="NEE224" i="22"/>
  <c r="NEF224" i="22"/>
  <c r="NEG224" i="22"/>
  <c r="NEH224" i="22"/>
  <c r="NEI224" i="22"/>
  <c r="NEJ224" i="22"/>
  <c r="NEK224" i="22"/>
  <c r="NEL224" i="22"/>
  <c r="NEM224" i="22"/>
  <c r="NEN224" i="22"/>
  <c r="NEO224" i="22"/>
  <c r="NEP224" i="22"/>
  <c r="NEQ224" i="22"/>
  <c r="NER224" i="22"/>
  <c r="NES224" i="22"/>
  <c r="NET224" i="22"/>
  <c r="NEU224" i="22"/>
  <c r="NEV224" i="22"/>
  <c r="NEW224" i="22"/>
  <c r="NEX224" i="22"/>
  <c r="NEY224" i="22"/>
  <c r="NEZ224" i="22"/>
  <c r="NFA224" i="22"/>
  <c r="NFB224" i="22"/>
  <c r="NFC224" i="22"/>
  <c r="NFD224" i="22"/>
  <c r="NFE224" i="22"/>
  <c r="NFF224" i="22"/>
  <c r="NFG224" i="22"/>
  <c r="NFH224" i="22"/>
  <c r="NFI224" i="22"/>
  <c r="NFJ224" i="22"/>
  <c r="NFK224" i="22"/>
  <c r="NFL224" i="22"/>
  <c r="NFM224" i="22"/>
  <c r="NFN224" i="22"/>
  <c r="NFO224" i="22"/>
  <c r="NFP224" i="22"/>
  <c r="NFQ224" i="22"/>
  <c r="NFR224" i="22"/>
  <c r="NFS224" i="22"/>
  <c r="NFT224" i="22"/>
  <c r="NFU224" i="22"/>
  <c r="NFV224" i="22"/>
  <c r="NFW224" i="22"/>
  <c r="NFX224" i="22"/>
  <c r="NFY224" i="22"/>
  <c r="NFZ224" i="22"/>
  <c r="NGA224" i="22"/>
  <c r="NGB224" i="22"/>
  <c r="NGC224" i="22"/>
  <c r="NGD224" i="22"/>
  <c r="NGE224" i="22"/>
  <c r="NGF224" i="22"/>
  <c r="NGG224" i="22"/>
  <c r="NGH224" i="22"/>
  <c r="NGI224" i="22"/>
  <c r="NGJ224" i="22"/>
  <c r="NGK224" i="22"/>
  <c r="NGL224" i="22"/>
  <c r="NGM224" i="22"/>
  <c r="NGN224" i="22"/>
  <c r="NGO224" i="22"/>
  <c r="NGP224" i="22"/>
  <c r="NGQ224" i="22"/>
  <c r="NGR224" i="22"/>
  <c r="NGS224" i="22"/>
  <c r="NGT224" i="22"/>
  <c r="NGU224" i="22"/>
  <c r="NGV224" i="22"/>
  <c r="NGW224" i="22"/>
  <c r="NGX224" i="22"/>
  <c r="NGY224" i="22"/>
  <c r="NGZ224" i="22"/>
  <c r="NHA224" i="22"/>
  <c r="NHB224" i="22"/>
  <c r="NHC224" i="22"/>
  <c r="NHD224" i="22"/>
  <c r="NHE224" i="22"/>
  <c r="NHF224" i="22"/>
  <c r="NHG224" i="22"/>
  <c r="NHH224" i="22"/>
  <c r="NHI224" i="22"/>
  <c r="NHJ224" i="22"/>
  <c r="NHK224" i="22"/>
  <c r="NHL224" i="22"/>
  <c r="NHM224" i="22"/>
  <c r="NHN224" i="22"/>
  <c r="NHO224" i="22"/>
  <c r="NHP224" i="22"/>
  <c r="NHQ224" i="22"/>
  <c r="NHR224" i="22"/>
  <c r="NHS224" i="22"/>
  <c r="NHT224" i="22"/>
  <c r="NHU224" i="22"/>
  <c r="NHV224" i="22"/>
  <c r="NHW224" i="22"/>
  <c r="NHX224" i="22"/>
  <c r="NHY224" i="22"/>
  <c r="NHZ224" i="22"/>
  <c r="NIA224" i="22"/>
  <c r="NIB224" i="22"/>
  <c r="NIC224" i="22"/>
  <c r="NID224" i="22"/>
  <c r="NIE224" i="22"/>
  <c r="NIF224" i="22"/>
  <c r="NIG224" i="22"/>
  <c r="NIH224" i="22"/>
  <c r="NII224" i="22"/>
  <c r="NIJ224" i="22"/>
  <c r="NIK224" i="22"/>
  <c r="NIL224" i="22"/>
  <c r="NIM224" i="22"/>
  <c r="NIN224" i="22"/>
  <c r="NIO224" i="22"/>
  <c r="NIP224" i="22"/>
  <c r="NIQ224" i="22"/>
  <c r="NIR224" i="22"/>
  <c r="NIS224" i="22"/>
  <c r="NIT224" i="22"/>
  <c r="NIU224" i="22"/>
  <c r="NIV224" i="22"/>
  <c r="NIW224" i="22"/>
  <c r="NIX224" i="22"/>
  <c r="NIY224" i="22"/>
  <c r="NIZ224" i="22"/>
  <c r="NJA224" i="22"/>
  <c r="NJB224" i="22"/>
  <c r="NJC224" i="22"/>
  <c r="NJD224" i="22"/>
  <c r="NJE224" i="22"/>
  <c r="NJF224" i="22"/>
  <c r="NJG224" i="22"/>
  <c r="NJH224" i="22"/>
  <c r="NJI224" i="22"/>
  <c r="NJJ224" i="22"/>
  <c r="NJK224" i="22"/>
  <c r="NJL224" i="22"/>
  <c r="NJM224" i="22"/>
  <c r="NJN224" i="22"/>
  <c r="NJO224" i="22"/>
  <c r="NJP224" i="22"/>
  <c r="NJQ224" i="22"/>
  <c r="NJR224" i="22"/>
  <c r="NJS224" i="22"/>
  <c r="NJT224" i="22"/>
  <c r="NJU224" i="22"/>
  <c r="NJV224" i="22"/>
  <c r="NJW224" i="22"/>
  <c r="NJX224" i="22"/>
  <c r="NJY224" i="22"/>
  <c r="NJZ224" i="22"/>
  <c r="NKA224" i="22"/>
  <c r="NKB224" i="22"/>
  <c r="NKC224" i="22"/>
  <c r="NKD224" i="22"/>
  <c r="NKE224" i="22"/>
  <c r="NKF224" i="22"/>
  <c r="NKG224" i="22"/>
  <c r="NKH224" i="22"/>
  <c r="NKI224" i="22"/>
  <c r="NKJ224" i="22"/>
  <c r="NKK224" i="22"/>
  <c r="NKL224" i="22"/>
  <c r="NKM224" i="22"/>
  <c r="NKN224" i="22"/>
  <c r="NKO224" i="22"/>
  <c r="NKP224" i="22"/>
  <c r="NKQ224" i="22"/>
  <c r="NKR224" i="22"/>
  <c r="NKS224" i="22"/>
  <c r="NKT224" i="22"/>
  <c r="NKU224" i="22"/>
  <c r="NKV224" i="22"/>
  <c r="NKW224" i="22"/>
  <c r="NKX224" i="22"/>
  <c r="NKY224" i="22"/>
  <c r="NKZ224" i="22"/>
  <c r="NLA224" i="22"/>
  <c r="NLB224" i="22"/>
  <c r="NLC224" i="22"/>
  <c r="NLD224" i="22"/>
  <c r="NLE224" i="22"/>
  <c r="NLF224" i="22"/>
  <c r="NLG224" i="22"/>
  <c r="NLH224" i="22"/>
  <c r="NLI224" i="22"/>
  <c r="NLJ224" i="22"/>
  <c r="NLK224" i="22"/>
  <c r="NLL224" i="22"/>
  <c r="NLM224" i="22"/>
  <c r="NLN224" i="22"/>
  <c r="NLO224" i="22"/>
  <c r="NLP224" i="22"/>
  <c r="NLQ224" i="22"/>
  <c r="NLR224" i="22"/>
  <c r="NLS224" i="22"/>
  <c r="NLT224" i="22"/>
  <c r="NLU224" i="22"/>
  <c r="NLV224" i="22"/>
  <c r="NLW224" i="22"/>
  <c r="NLX224" i="22"/>
  <c r="NLY224" i="22"/>
  <c r="NLZ224" i="22"/>
  <c r="NMA224" i="22"/>
  <c r="NMB224" i="22"/>
  <c r="NMC224" i="22"/>
  <c r="NMD224" i="22"/>
  <c r="NME224" i="22"/>
  <c r="NMF224" i="22"/>
  <c r="NMG224" i="22"/>
  <c r="NMH224" i="22"/>
  <c r="NMI224" i="22"/>
  <c r="NMJ224" i="22"/>
  <c r="NMK224" i="22"/>
  <c r="NML224" i="22"/>
  <c r="NMM224" i="22"/>
  <c r="NMN224" i="22"/>
  <c r="NMO224" i="22"/>
  <c r="NMP224" i="22"/>
  <c r="NMQ224" i="22"/>
  <c r="NMR224" i="22"/>
  <c r="NMS224" i="22"/>
  <c r="NMT224" i="22"/>
  <c r="NMU224" i="22"/>
  <c r="NMV224" i="22"/>
  <c r="NMW224" i="22"/>
  <c r="NMX224" i="22"/>
  <c r="NMY224" i="22"/>
  <c r="NMZ224" i="22"/>
  <c r="NNA224" i="22"/>
  <c r="NNB224" i="22"/>
  <c r="NNC224" i="22"/>
  <c r="NND224" i="22"/>
  <c r="NNE224" i="22"/>
  <c r="NNF224" i="22"/>
  <c r="NNG224" i="22"/>
  <c r="NNH224" i="22"/>
  <c r="NNI224" i="22"/>
  <c r="NNJ224" i="22"/>
  <c r="NNK224" i="22"/>
  <c r="NNL224" i="22"/>
  <c r="NNM224" i="22"/>
  <c r="NNN224" i="22"/>
  <c r="NNO224" i="22"/>
  <c r="NNP224" i="22"/>
  <c r="NNQ224" i="22"/>
  <c r="NNR224" i="22"/>
  <c r="NNS224" i="22"/>
  <c r="NNT224" i="22"/>
  <c r="NNU224" i="22"/>
  <c r="NNV224" i="22"/>
  <c r="NNW224" i="22"/>
  <c r="NNX224" i="22"/>
  <c r="NNY224" i="22"/>
  <c r="NNZ224" i="22"/>
  <c r="NOA224" i="22"/>
  <c r="NOB224" i="22"/>
  <c r="NOC224" i="22"/>
  <c r="NOD224" i="22"/>
  <c r="NOE224" i="22"/>
  <c r="NOF224" i="22"/>
  <c r="NOG224" i="22"/>
  <c r="NOH224" i="22"/>
  <c r="NOI224" i="22"/>
  <c r="NOJ224" i="22"/>
  <c r="NOK224" i="22"/>
  <c r="NOL224" i="22"/>
  <c r="NOM224" i="22"/>
  <c r="NON224" i="22"/>
  <c r="NOO224" i="22"/>
  <c r="NOP224" i="22"/>
  <c r="NOQ224" i="22"/>
  <c r="NOR224" i="22"/>
  <c r="NOS224" i="22"/>
  <c r="NOT224" i="22"/>
  <c r="NOU224" i="22"/>
  <c r="NOV224" i="22"/>
  <c r="NOW224" i="22"/>
  <c r="NOX224" i="22"/>
  <c r="NOY224" i="22"/>
  <c r="NOZ224" i="22"/>
  <c r="NPA224" i="22"/>
  <c r="NPB224" i="22"/>
  <c r="NPC224" i="22"/>
  <c r="NPD224" i="22"/>
  <c r="NPE224" i="22"/>
  <c r="NPF224" i="22"/>
  <c r="NPG224" i="22"/>
  <c r="NPH224" i="22"/>
  <c r="NPI224" i="22"/>
  <c r="NPJ224" i="22"/>
  <c r="NPK224" i="22"/>
  <c r="NPL224" i="22"/>
  <c r="NPM224" i="22"/>
  <c r="NPN224" i="22"/>
  <c r="NPO224" i="22"/>
  <c r="NPP224" i="22"/>
  <c r="NPQ224" i="22"/>
  <c r="NPR224" i="22"/>
  <c r="NPS224" i="22"/>
  <c r="NPT224" i="22"/>
  <c r="NPU224" i="22"/>
  <c r="NPV224" i="22"/>
  <c r="NPW224" i="22"/>
  <c r="NPX224" i="22"/>
  <c r="NPY224" i="22"/>
  <c r="NPZ224" i="22"/>
  <c r="NQA224" i="22"/>
  <c r="NQB224" i="22"/>
  <c r="NQC224" i="22"/>
  <c r="NQD224" i="22"/>
  <c r="NQE224" i="22"/>
  <c r="NQF224" i="22"/>
  <c r="NQG224" i="22"/>
  <c r="NQH224" i="22"/>
  <c r="NQI224" i="22"/>
  <c r="NQJ224" i="22"/>
  <c r="NQK224" i="22"/>
  <c r="NQL224" i="22"/>
  <c r="NQM224" i="22"/>
  <c r="NQN224" i="22"/>
  <c r="NQO224" i="22"/>
  <c r="NQP224" i="22"/>
  <c r="NQQ224" i="22"/>
  <c r="NQR224" i="22"/>
  <c r="NQS224" i="22"/>
  <c r="NQT224" i="22"/>
  <c r="NQU224" i="22"/>
  <c r="NQV224" i="22"/>
  <c r="NQW224" i="22"/>
  <c r="NQX224" i="22"/>
  <c r="NQY224" i="22"/>
  <c r="NQZ224" i="22"/>
  <c r="NRA224" i="22"/>
  <c r="NRB224" i="22"/>
  <c r="NRC224" i="22"/>
  <c r="NRD224" i="22"/>
  <c r="NRE224" i="22"/>
  <c r="NRF224" i="22"/>
  <c r="NRG224" i="22"/>
  <c r="NRH224" i="22"/>
  <c r="NRI224" i="22"/>
  <c r="NRJ224" i="22"/>
  <c r="NRK224" i="22"/>
  <c r="NRL224" i="22"/>
  <c r="NRM224" i="22"/>
  <c r="NRN224" i="22"/>
  <c r="NRO224" i="22"/>
  <c r="NRP224" i="22"/>
  <c r="NRQ224" i="22"/>
  <c r="NRR224" i="22"/>
  <c r="NRS224" i="22"/>
  <c r="NRT224" i="22"/>
  <c r="NRU224" i="22"/>
  <c r="NRV224" i="22"/>
  <c r="NRW224" i="22"/>
  <c r="NRX224" i="22"/>
  <c r="NRY224" i="22"/>
  <c r="NRZ224" i="22"/>
  <c r="NSA224" i="22"/>
  <c r="NSB224" i="22"/>
  <c r="NSC224" i="22"/>
  <c r="NSD224" i="22"/>
  <c r="NSE224" i="22"/>
  <c r="NSF224" i="22"/>
  <c r="NSG224" i="22"/>
  <c r="NSH224" i="22"/>
  <c r="NSI224" i="22"/>
  <c r="NSJ224" i="22"/>
  <c r="NSK224" i="22"/>
  <c r="NSL224" i="22"/>
  <c r="NSM224" i="22"/>
  <c r="NSN224" i="22"/>
  <c r="NSO224" i="22"/>
  <c r="NSP224" i="22"/>
  <c r="NSQ224" i="22"/>
  <c r="NSR224" i="22"/>
  <c r="NSS224" i="22"/>
  <c r="NST224" i="22"/>
  <c r="NSU224" i="22"/>
  <c r="NSV224" i="22"/>
  <c r="NSW224" i="22"/>
  <c r="NSX224" i="22"/>
  <c r="NSY224" i="22"/>
  <c r="NSZ224" i="22"/>
  <c r="NTA224" i="22"/>
  <c r="NTB224" i="22"/>
  <c r="NTC224" i="22"/>
  <c r="NTD224" i="22"/>
  <c r="NTE224" i="22"/>
  <c r="NTF224" i="22"/>
  <c r="NTG224" i="22"/>
  <c r="NTH224" i="22"/>
  <c r="NTI224" i="22"/>
  <c r="NTJ224" i="22"/>
  <c r="NTK224" i="22"/>
  <c r="NTL224" i="22"/>
  <c r="NTM224" i="22"/>
  <c r="NTN224" i="22"/>
  <c r="NTO224" i="22"/>
  <c r="NTP224" i="22"/>
  <c r="NTQ224" i="22"/>
  <c r="NTR224" i="22"/>
  <c r="NTS224" i="22"/>
  <c r="NTT224" i="22"/>
  <c r="NTU224" i="22"/>
  <c r="NTV224" i="22"/>
  <c r="NTW224" i="22"/>
  <c r="NTX224" i="22"/>
  <c r="NTY224" i="22"/>
  <c r="NTZ224" i="22"/>
  <c r="NUA224" i="22"/>
  <c r="NUB224" i="22"/>
  <c r="NUC224" i="22"/>
  <c r="NUD224" i="22"/>
  <c r="NUE224" i="22"/>
  <c r="NUF224" i="22"/>
  <c r="NUG224" i="22"/>
  <c r="NUH224" i="22"/>
  <c r="NUI224" i="22"/>
  <c r="NUJ224" i="22"/>
  <c r="NUK224" i="22"/>
  <c r="NUL224" i="22"/>
  <c r="NUM224" i="22"/>
  <c r="NUN224" i="22"/>
  <c r="NUO224" i="22"/>
  <c r="NUP224" i="22"/>
  <c r="NUQ224" i="22"/>
  <c r="NUR224" i="22"/>
  <c r="NUS224" i="22"/>
  <c r="NUT224" i="22"/>
  <c r="NUU224" i="22"/>
  <c r="NUV224" i="22"/>
  <c r="NUW224" i="22"/>
  <c r="NUX224" i="22"/>
  <c r="NUY224" i="22"/>
  <c r="NUZ224" i="22"/>
  <c r="NVA224" i="22"/>
  <c r="NVB224" i="22"/>
  <c r="NVC224" i="22"/>
  <c r="NVD224" i="22"/>
  <c r="NVE224" i="22"/>
  <c r="NVF224" i="22"/>
  <c r="NVG224" i="22"/>
  <c r="NVH224" i="22"/>
  <c r="NVI224" i="22"/>
  <c r="NVJ224" i="22"/>
  <c r="NVK224" i="22"/>
  <c r="NVL224" i="22"/>
  <c r="NVM224" i="22"/>
  <c r="NVN224" i="22"/>
  <c r="NVO224" i="22"/>
  <c r="NVP224" i="22"/>
  <c r="NVQ224" i="22"/>
  <c r="NVR224" i="22"/>
  <c r="NVS224" i="22"/>
  <c r="NVT224" i="22"/>
  <c r="NVU224" i="22"/>
  <c r="NVV224" i="22"/>
  <c r="NVW224" i="22"/>
  <c r="NVX224" i="22"/>
  <c r="NVY224" i="22"/>
  <c r="NVZ224" i="22"/>
  <c r="NWA224" i="22"/>
  <c r="NWB224" i="22"/>
  <c r="NWC224" i="22"/>
  <c r="NWD224" i="22"/>
  <c r="NWE224" i="22"/>
  <c r="NWF224" i="22"/>
  <c r="NWG224" i="22"/>
  <c r="NWH224" i="22"/>
  <c r="NWI224" i="22"/>
  <c r="NWJ224" i="22"/>
  <c r="NWK224" i="22"/>
  <c r="NWL224" i="22"/>
  <c r="NWM224" i="22"/>
  <c r="NWN224" i="22"/>
  <c r="NWO224" i="22"/>
  <c r="NWP224" i="22"/>
  <c r="NWQ224" i="22"/>
  <c r="NWR224" i="22"/>
  <c r="NWS224" i="22"/>
  <c r="NWT224" i="22"/>
  <c r="NWU224" i="22"/>
  <c r="NWV224" i="22"/>
  <c r="NWW224" i="22"/>
  <c r="NWX224" i="22"/>
  <c r="NWY224" i="22"/>
  <c r="NWZ224" i="22"/>
  <c r="NXA224" i="22"/>
  <c r="NXB224" i="22"/>
  <c r="NXC224" i="22"/>
  <c r="NXD224" i="22"/>
  <c r="NXE224" i="22"/>
  <c r="NXF224" i="22"/>
  <c r="NXG224" i="22"/>
  <c r="NXH224" i="22"/>
  <c r="NXI224" i="22"/>
  <c r="NXJ224" i="22"/>
  <c r="NXK224" i="22"/>
  <c r="NXL224" i="22"/>
  <c r="NXM224" i="22"/>
  <c r="NXN224" i="22"/>
  <c r="NXO224" i="22"/>
  <c r="NXP224" i="22"/>
  <c r="NXQ224" i="22"/>
  <c r="NXR224" i="22"/>
  <c r="NXS224" i="22"/>
  <c r="NXT224" i="22"/>
  <c r="NXU224" i="22"/>
  <c r="NXV224" i="22"/>
  <c r="NXW224" i="22"/>
  <c r="NXX224" i="22"/>
  <c r="NXY224" i="22"/>
  <c r="NXZ224" i="22"/>
  <c r="NYA224" i="22"/>
  <c r="NYB224" i="22"/>
  <c r="NYC224" i="22"/>
  <c r="NYD224" i="22"/>
  <c r="NYE224" i="22"/>
  <c r="NYF224" i="22"/>
  <c r="NYG224" i="22"/>
  <c r="NYH224" i="22"/>
  <c r="NYI224" i="22"/>
  <c r="NYJ224" i="22"/>
  <c r="NYK224" i="22"/>
  <c r="NYL224" i="22"/>
  <c r="NYM224" i="22"/>
  <c r="NYN224" i="22"/>
  <c r="NYO224" i="22"/>
  <c r="NYP224" i="22"/>
  <c r="NYQ224" i="22"/>
  <c r="NYR224" i="22"/>
  <c r="NYS224" i="22"/>
  <c r="NYT224" i="22"/>
  <c r="NYU224" i="22"/>
  <c r="NYV224" i="22"/>
  <c r="NYW224" i="22"/>
  <c r="NYX224" i="22"/>
  <c r="NYY224" i="22"/>
  <c r="NYZ224" i="22"/>
  <c r="NZA224" i="22"/>
  <c r="NZB224" i="22"/>
  <c r="NZC224" i="22"/>
  <c r="NZD224" i="22"/>
  <c r="NZE224" i="22"/>
  <c r="NZF224" i="22"/>
  <c r="NZG224" i="22"/>
  <c r="NZH224" i="22"/>
  <c r="NZI224" i="22"/>
  <c r="NZJ224" i="22"/>
  <c r="NZK224" i="22"/>
  <c r="NZL224" i="22"/>
  <c r="NZM224" i="22"/>
  <c r="NZN224" i="22"/>
  <c r="NZO224" i="22"/>
  <c r="NZP224" i="22"/>
  <c r="NZQ224" i="22"/>
  <c r="NZR224" i="22"/>
  <c r="NZS224" i="22"/>
  <c r="NZT224" i="22"/>
  <c r="NZU224" i="22"/>
  <c r="NZV224" i="22"/>
  <c r="NZW224" i="22"/>
  <c r="NZX224" i="22"/>
  <c r="NZY224" i="22"/>
  <c r="NZZ224" i="22"/>
  <c r="OAA224" i="22"/>
  <c r="OAB224" i="22"/>
  <c r="OAC224" i="22"/>
  <c r="OAD224" i="22"/>
  <c r="OAE224" i="22"/>
  <c r="OAF224" i="22"/>
  <c r="OAG224" i="22"/>
  <c r="OAH224" i="22"/>
  <c r="OAI224" i="22"/>
  <c r="OAJ224" i="22"/>
  <c r="OAK224" i="22"/>
  <c r="OAL224" i="22"/>
  <c r="OAM224" i="22"/>
  <c r="OAN224" i="22"/>
  <c r="OAO224" i="22"/>
  <c r="OAP224" i="22"/>
  <c r="OAQ224" i="22"/>
  <c r="OAR224" i="22"/>
  <c r="OAS224" i="22"/>
  <c r="OAT224" i="22"/>
  <c r="OAU224" i="22"/>
  <c r="OAV224" i="22"/>
  <c r="OAW224" i="22"/>
  <c r="OAX224" i="22"/>
  <c r="OAY224" i="22"/>
  <c r="OAZ224" i="22"/>
  <c r="OBA224" i="22"/>
  <c r="OBB224" i="22"/>
  <c r="OBC224" i="22"/>
  <c r="OBD224" i="22"/>
  <c r="OBE224" i="22"/>
  <c r="OBF224" i="22"/>
  <c r="OBG224" i="22"/>
  <c r="OBH224" i="22"/>
  <c r="OBI224" i="22"/>
  <c r="OBJ224" i="22"/>
  <c r="OBK224" i="22"/>
  <c r="OBL224" i="22"/>
  <c r="OBM224" i="22"/>
  <c r="OBN224" i="22"/>
  <c r="OBO224" i="22"/>
  <c r="OBP224" i="22"/>
  <c r="OBQ224" i="22"/>
  <c r="OBR224" i="22"/>
  <c r="OBS224" i="22"/>
  <c r="OBT224" i="22"/>
  <c r="OBU224" i="22"/>
  <c r="OBV224" i="22"/>
  <c r="OBW224" i="22"/>
  <c r="OBX224" i="22"/>
  <c r="OBY224" i="22"/>
  <c r="OBZ224" i="22"/>
  <c r="OCA224" i="22"/>
  <c r="OCB224" i="22"/>
  <c r="OCC224" i="22"/>
  <c r="OCD224" i="22"/>
  <c r="OCE224" i="22"/>
  <c r="OCF224" i="22"/>
  <c r="OCG224" i="22"/>
  <c r="OCH224" i="22"/>
  <c r="OCI224" i="22"/>
  <c r="OCJ224" i="22"/>
  <c r="OCK224" i="22"/>
  <c r="OCL224" i="22"/>
  <c r="OCM224" i="22"/>
  <c r="OCN224" i="22"/>
  <c r="OCO224" i="22"/>
  <c r="OCP224" i="22"/>
  <c r="OCQ224" i="22"/>
  <c r="OCR224" i="22"/>
  <c r="OCS224" i="22"/>
  <c r="OCT224" i="22"/>
  <c r="OCU224" i="22"/>
  <c r="OCV224" i="22"/>
  <c r="OCW224" i="22"/>
  <c r="OCX224" i="22"/>
  <c r="OCY224" i="22"/>
  <c r="OCZ224" i="22"/>
  <c r="ODA224" i="22"/>
  <c r="ODB224" i="22"/>
  <c r="ODC224" i="22"/>
  <c r="ODD224" i="22"/>
  <c r="ODE224" i="22"/>
  <c r="ODF224" i="22"/>
  <c r="ODG224" i="22"/>
  <c r="ODH224" i="22"/>
  <c r="ODI224" i="22"/>
  <c r="ODJ224" i="22"/>
  <c r="ODK224" i="22"/>
  <c r="ODL224" i="22"/>
  <c r="ODM224" i="22"/>
  <c r="ODN224" i="22"/>
  <c r="ODO224" i="22"/>
  <c r="ODP224" i="22"/>
  <c r="ODQ224" i="22"/>
  <c r="ODR224" i="22"/>
  <c r="ODS224" i="22"/>
  <c r="ODT224" i="22"/>
  <c r="ODU224" i="22"/>
  <c r="ODV224" i="22"/>
  <c r="ODW224" i="22"/>
  <c r="ODX224" i="22"/>
  <c r="ODY224" i="22"/>
  <c r="ODZ224" i="22"/>
  <c r="OEA224" i="22"/>
  <c r="OEB224" i="22"/>
  <c r="OEC224" i="22"/>
  <c r="OED224" i="22"/>
  <c r="OEE224" i="22"/>
  <c r="OEF224" i="22"/>
  <c r="OEG224" i="22"/>
  <c r="OEH224" i="22"/>
  <c r="OEI224" i="22"/>
  <c r="OEJ224" i="22"/>
  <c r="OEK224" i="22"/>
  <c r="OEL224" i="22"/>
  <c r="OEM224" i="22"/>
  <c r="OEN224" i="22"/>
  <c r="OEO224" i="22"/>
  <c r="OEP224" i="22"/>
  <c r="OEQ224" i="22"/>
  <c r="OER224" i="22"/>
  <c r="OES224" i="22"/>
  <c r="OET224" i="22"/>
  <c r="OEU224" i="22"/>
  <c r="OEV224" i="22"/>
  <c r="OEW224" i="22"/>
  <c r="OEX224" i="22"/>
  <c r="OEY224" i="22"/>
  <c r="OEZ224" i="22"/>
  <c r="OFA224" i="22"/>
  <c r="OFB224" i="22"/>
  <c r="OFC224" i="22"/>
  <c r="OFD224" i="22"/>
  <c r="OFE224" i="22"/>
  <c r="OFF224" i="22"/>
  <c r="OFG224" i="22"/>
  <c r="OFH224" i="22"/>
  <c r="OFI224" i="22"/>
  <c r="OFJ224" i="22"/>
  <c r="OFK224" i="22"/>
  <c r="OFL224" i="22"/>
  <c r="OFM224" i="22"/>
  <c r="OFN224" i="22"/>
  <c r="OFO224" i="22"/>
  <c r="OFP224" i="22"/>
  <c r="OFQ224" i="22"/>
  <c r="OFR224" i="22"/>
  <c r="OFS224" i="22"/>
  <c r="OFT224" i="22"/>
  <c r="OFU224" i="22"/>
  <c r="OFV224" i="22"/>
  <c r="OFW224" i="22"/>
  <c r="OFX224" i="22"/>
  <c r="OFY224" i="22"/>
  <c r="OFZ224" i="22"/>
  <c r="OGA224" i="22"/>
  <c r="OGB224" i="22"/>
  <c r="OGC224" i="22"/>
  <c r="OGD224" i="22"/>
  <c r="OGE224" i="22"/>
  <c r="OGF224" i="22"/>
  <c r="OGG224" i="22"/>
  <c r="OGH224" i="22"/>
  <c r="OGI224" i="22"/>
  <c r="OGJ224" i="22"/>
  <c r="OGK224" i="22"/>
  <c r="OGL224" i="22"/>
  <c r="OGM224" i="22"/>
  <c r="OGN224" i="22"/>
  <c r="OGO224" i="22"/>
  <c r="OGP224" i="22"/>
  <c r="OGQ224" i="22"/>
  <c r="OGR224" i="22"/>
  <c r="OGS224" i="22"/>
  <c r="OGT224" i="22"/>
  <c r="OGU224" i="22"/>
  <c r="OGV224" i="22"/>
  <c r="OGW224" i="22"/>
  <c r="OGX224" i="22"/>
  <c r="OGY224" i="22"/>
  <c r="OGZ224" i="22"/>
  <c r="OHA224" i="22"/>
  <c r="OHB224" i="22"/>
  <c r="OHC224" i="22"/>
  <c r="OHD224" i="22"/>
  <c r="OHE224" i="22"/>
  <c r="OHF224" i="22"/>
  <c r="OHG224" i="22"/>
  <c r="OHH224" i="22"/>
  <c r="OHI224" i="22"/>
  <c r="OHJ224" i="22"/>
  <c r="OHK224" i="22"/>
  <c r="OHL224" i="22"/>
  <c r="OHM224" i="22"/>
  <c r="OHN224" i="22"/>
  <c r="OHO224" i="22"/>
  <c r="OHP224" i="22"/>
  <c r="OHQ224" i="22"/>
  <c r="OHR224" i="22"/>
  <c r="OHS224" i="22"/>
  <c r="OHT224" i="22"/>
  <c r="OHU224" i="22"/>
  <c r="OHV224" i="22"/>
  <c r="OHW224" i="22"/>
  <c r="OHX224" i="22"/>
  <c r="OHY224" i="22"/>
  <c r="OHZ224" i="22"/>
  <c r="OIA224" i="22"/>
  <c r="OIB224" i="22"/>
  <c r="OIC224" i="22"/>
  <c r="OID224" i="22"/>
  <c r="OIE224" i="22"/>
  <c r="OIF224" i="22"/>
  <c r="OIG224" i="22"/>
  <c r="OIH224" i="22"/>
  <c r="OII224" i="22"/>
  <c r="OIJ224" i="22"/>
  <c r="OIK224" i="22"/>
  <c r="OIL224" i="22"/>
  <c r="OIM224" i="22"/>
  <c r="OIN224" i="22"/>
  <c r="OIO224" i="22"/>
  <c r="OIP224" i="22"/>
  <c r="OIQ224" i="22"/>
  <c r="OIR224" i="22"/>
  <c r="OIS224" i="22"/>
  <c r="OIT224" i="22"/>
  <c r="OIU224" i="22"/>
  <c r="OIV224" i="22"/>
  <c r="OIW224" i="22"/>
  <c r="OIX224" i="22"/>
  <c r="OIY224" i="22"/>
  <c r="OIZ224" i="22"/>
  <c r="OJA224" i="22"/>
  <c r="OJB224" i="22"/>
  <c r="OJC224" i="22"/>
  <c r="OJD224" i="22"/>
  <c r="OJE224" i="22"/>
  <c r="OJF224" i="22"/>
  <c r="OJG224" i="22"/>
  <c r="OJH224" i="22"/>
  <c r="OJI224" i="22"/>
  <c r="OJJ224" i="22"/>
  <c r="OJK224" i="22"/>
  <c r="OJL224" i="22"/>
  <c r="OJM224" i="22"/>
  <c r="OJN224" i="22"/>
  <c r="OJO224" i="22"/>
  <c r="OJP224" i="22"/>
  <c r="OJQ224" i="22"/>
  <c r="OJR224" i="22"/>
  <c r="OJS224" i="22"/>
  <c r="OJT224" i="22"/>
  <c r="OJU224" i="22"/>
  <c r="OJV224" i="22"/>
  <c r="OJW224" i="22"/>
  <c r="OJX224" i="22"/>
  <c r="OJY224" i="22"/>
  <c r="OJZ224" i="22"/>
  <c r="OKA224" i="22"/>
  <c r="OKB224" i="22"/>
  <c r="OKC224" i="22"/>
  <c r="OKD224" i="22"/>
  <c r="OKE224" i="22"/>
  <c r="OKF224" i="22"/>
  <c r="OKG224" i="22"/>
  <c r="OKH224" i="22"/>
  <c r="OKI224" i="22"/>
  <c r="OKJ224" i="22"/>
  <c r="OKK224" i="22"/>
  <c r="OKL224" i="22"/>
  <c r="OKM224" i="22"/>
  <c r="OKN224" i="22"/>
  <c r="OKO224" i="22"/>
  <c r="OKP224" i="22"/>
  <c r="OKQ224" i="22"/>
  <c r="OKR224" i="22"/>
  <c r="OKS224" i="22"/>
  <c r="OKT224" i="22"/>
  <c r="OKU224" i="22"/>
  <c r="OKV224" i="22"/>
  <c r="OKW224" i="22"/>
  <c r="OKX224" i="22"/>
  <c r="OKY224" i="22"/>
  <c r="OKZ224" i="22"/>
  <c r="OLA224" i="22"/>
  <c r="OLB224" i="22"/>
  <c r="OLC224" i="22"/>
  <c r="OLD224" i="22"/>
  <c r="OLE224" i="22"/>
  <c r="OLF224" i="22"/>
  <c r="OLG224" i="22"/>
  <c r="OLH224" i="22"/>
  <c r="OLI224" i="22"/>
  <c r="OLJ224" i="22"/>
  <c r="OLK224" i="22"/>
  <c r="OLL224" i="22"/>
  <c r="OLM224" i="22"/>
  <c r="OLN224" i="22"/>
  <c r="OLO224" i="22"/>
  <c r="OLP224" i="22"/>
  <c r="OLQ224" i="22"/>
  <c r="OLR224" i="22"/>
  <c r="OLS224" i="22"/>
  <c r="OLT224" i="22"/>
  <c r="OLU224" i="22"/>
  <c r="OLV224" i="22"/>
  <c r="OLW224" i="22"/>
  <c r="OLX224" i="22"/>
  <c r="OLY224" i="22"/>
  <c r="OLZ224" i="22"/>
  <c r="OMA224" i="22"/>
  <c r="OMB224" i="22"/>
  <c r="OMC224" i="22"/>
  <c r="OMD224" i="22"/>
  <c r="OME224" i="22"/>
  <c r="OMF224" i="22"/>
  <c r="OMG224" i="22"/>
  <c r="OMH224" i="22"/>
  <c r="OMI224" i="22"/>
  <c r="OMJ224" i="22"/>
  <c r="OMK224" i="22"/>
  <c r="OML224" i="22"/>
  <c r="OMM224" i="22"/>
  <c r="OMN224" i="22"/>
  <c r="OMO224" i="22"/>
  <c r="OMP224" i="22"/>
  <c r="OMQ224" i="22"/>
  <c r="OMR224" i="22"/>
  <c r="OMS224" i="22"/>
  <c r="OMT224" i="22"/>
  <c r="OMU224" i="22"/>
  <c r="OMV224" i="22"/>
  <c r="OMW224" i="22"/>
  <c r="OMX224" i="22"/>
  <c r="OMY224" i="22"/>
  <c r="OMZ224" i="22"/>
  <c r="ONA224" i="22"/>
  <c r="ONB224" i="22"/>
  <c r="ONC224" i="22"/>
  <c r="OND224" i="22"/>
  <c r="ONE224" i="22"/>
  <c r="ONF224" i="22"/>
  <c r="ONG224" i="22"/>
  <c r="ONH224" i="22"/>
  <c r="ONI224" i="22"/>
  <c r="ONJ224" i="22"/>
  <c r="ONK224" i="22"/>
  <c r="ONL224" i="22"/>
  <c r="ONM224" i="22"/>
  <c r="ONN224" i="22"/>
  <c r="ONO224" i="22"/>
  <c r="ONP224" i="22"/>
  <c r="ONQ224" i="22"/>
  <c r="ONR224" i="22"/>
  <c r="ONS224" i="22"/>
  <c r="ONT224" i="22"/>
  <c r="ONU224" i="22"/>
  <c r="ONV224" i="22"/>
  <c r="ONW224" i="22"/>
  <c r="ONX224" i="22"/>
  <c r="ONY224" i="22"/>
  <c r="ONZ224" i="22"/>
  <c r="OOA224" i="22"/>
  <c r="OOB224" i="22"/>
  <c r="OOC224" i="22"/>
  <c r="OOD224" i="22"/>
  <c r="OOE224" i="22"/>
  <c r="OOF224" i="22"/>
  <c r="OOG224" i="22"/>
  <c r="OOH224" i="22"/>
  <c r="OOI224" i="22"/>
  <c r="OOJ224" i="22"/>
  <c r="OOK224" i="22"/>
  <c r="OOL224" i="22"/>
  <c r="OOM224" i="22"/>
  <c r="OON224" i="22"/>
  <c r="OOO224" i="22"/>
  <c r="OOP224" i="22"/>
  <c r="OOQ224" i="22"/>
  <c r="OOR224" i="22"/>
  <c r="OOS224" i="22"/>
  <c r="OOT224" i="22"/>
  <c r="OOU224" i="22"/>
  <c r="OOV224" i="22"/>
  <c r="OOW224" i="22"/>
  <c r="OOX224" i="22"/>
  <c r="OOY224" i="22"/>
  <c r="OOZ224" i="22"/>
  <c r="OPA224" i="22"/>
  <c r="OPB224" i="22"/>
  <c r="OPC224" i="22"/>
  <c r="OPD224" i="22"/>
  <c r="OPE224" i="22"/>
  <c r="OPF224" i="22"/>
  <c r="OPG224" i="22"/>
  <c r="OPH224" i="22"/>
  <c r="OPI224" i="22"/>
  <c r="OPJ224" i="22"/>
  <c r="OPK224" i="22"/>
  <c r="OPL224" i="22"/>
  <c r="OPM224" i="22"/>
  <c r="OPN224" i="22"/>
  <c r="OPO224" i="22"/>
  <c r="OPP224" i="22"/>
  <c r="OPQ224" i="22"/>
  <c r="OPR224" i="22"/>
  <c r="OPS224" i="22"/>
  <c r="OPT224" i="22"/>
  <c r="OPU224" i="22"/>
  <c r="OPV224" i="22"/>
  <c r="OPW224" i="22"/>
  <c r="OPX224" i="22"/>
  <c r="OPY224" i="22"/>
  <c r="OPZ224" i="22"/>
  <c r="OQA224" i="22"/>
  <c r="OQB224" i="22"/>
  <c r="OQC224" i="22"/>
  <c r="OQD224" i="22"/>
  <c r="OQE224" i="22"/>
  <c r="OQF224" i="22"/>
  <c r="OQG224" i="22"/>
  <c r="OQH224" i="22"/>
  <c r="OQI224" i="22"/>
  <c r="OQJ224" i="22"/>
  <c r="OQK224" i="22"/>
  <c r="OQL224" i="22"/>
  <c r="OQM224" i="22"/>
  <c r="OQN224" i="22"/>
  <c r="OQO224" i="22"/>
  <c r="OQP224" i="22"/>
  <c r="OQQ224" i="22"/>
  <c r="OQR224" i="22"/>
  <c r="OQS224" i="22"/>
  <c r="OQT224" i="22"/>
  <c r="OQU224" i="22"/>
  <c r="OQV224" i="22"/>
  <c r="OQW224" i="22"/>
  <c r="OQX224" i="22"/>
  <c r="OQY224" i="22"/>
  <c r="OQZ224" i="22"/>
  <c r="ORA224" i="22"/>
  <c r="ORB224" i="22"/>
  <c r="ORC224" i="22"/>
  <c r="ORD224" i="22"/>
  <c r="ORE224" i="22"/>
  <c r="ORF224" i="22"/>
  <c r="ORG224" i="22"/>
  <c r="ORH224" i="22"/>
  <c r="ORI224" i="22"/>
  <c r="ORJ224" i="22"/>
  <c r="ORK224" i="22"/>
  <c r="ORL224" i="22"/>
  <c r="ORM224" i="22"/>
  <c r="ORN224" i="22"/>
  <c r="ORO224" i="22"/>
  <c r="ORP224" i="22"/>
  <c r="ORQ224" i="22"/>
  <c r="ORR224" i="22"/>
  <c r="ORS224" i="22"/>
  <c r="ORT224" i="22"/>
  <c r="ORU224" i="22"/>
  <c r="ORV224" i="22"/>
  <c r="ORW224" i="22"/>
  <c r="ORX224" i="22"/>
  <c r="ORY224" i="22"/>
  <c r="ORZ224" i="22"/>
  <c r="OSA224" i="22"/>
  <c r="OSB224" i="22"/>
  <c r="OSC224" i="22"/>
  <c r="OSD224" i="22"/>
  <c r="OSE224" i="22"/>
  <c r="OSF224" i="22"/>
  <c r="OSG224" i="22"/>
  <c r="OSH224" i="22"/>
  <c r="OSI224" i="22"/>
  <c r="OSJ224" i="22"/>
  <c r="OSK224" i="22"/>
  <c r="OSL224" i="22"/>
  <c r="OSM224" i="22"/>
  <c r="OSN224" i="22"/>
  <c r="OSO224" i="22"/>
  <c r="OSP224" i="22"/>
  <c r="OSQ224" i="22"/>
  <c r="OSR224" i="22"/>
  <c r="OSS224" i="22"/>
  <c r="OST224" i="22"/>
  <c r="OSU224" i="22"/>
  <c r="OSV224" i="22"/>
  <c r="OSW224" i="22"/>
  <c r="OSX224" i="22"/>
  <c r="OSY224" i="22"/>
  <c r="OSZ224" i="22"/>
  <c r="OTA224" i="22"/>
  <c r="OTB224" i="22"/>
  <c r="OTC224" i="22"/>
  <c r="OTD224" i="22"/>
  <c r="OTE224" i="22"/>
  <c r="OTF224" i="22"/>
  <c r="OTG224" i="22"/>
  <c r="OTH224" i="22"/>
  <c r="OTI224" i="22"/>
  <c r="OTJ224" i="22"/>
  <c r="OTK224" i="22"/>
  <c r="OTL224" i="22"/>
  <c r="OTM224" i="22"/>
  <c r="OTN224" i="22"/>
  <c r="OTO224" i="22"/>
  <c r="OTP224" i="22"/>
  <c r="OTQ224" i="22"/>
  <c r="OTR224" i="22"/>
  <c r="OTS224" i="22"/>
  <c r="OTT224" i="22"/>
  <c r="OTU224" i="22"/>
  <c r="OTV224" i="22"/>
  <c r="OTW224" i="22"/>
  <c r="OTX224" i="22"/>
  <c r="OTY224" i="22"/>
  <c r="OTZ224" i="22"/>
  <c r="OUA224" i="22"/>
  <c r="OUB224" i="22"/>
  <c r="OUC224" i="22"/>
  <c r="OUD224" i="22"/>
  <c r="OUE224" i="22"/>
  <c r="OUF224" i="22"/>
  <c r="OUG224" i="22"/>
  <c r="OUH224" i="22"/>
  <c r="OUI224" i="22"/>
  <c r="OUJ224" i="22"/>
  <c r="OUK224" i="22"/>
  <c r="OUL224" i="22"/>
  <c r="OUM224" i="22"/>
  <c r="OUN224" i="22"/>
  <c r="OUO224" i="22"/>
  <c r="OUP224" i="22"/>
  <c r="OUQ224" i="22"/>
  <c r="OUR224" i="22"/>
  <c r="OUS224" i="22"/>
  <c r="OUT224" i="22"/>
  <c r="OUU224" i="22"/>
  <c r="OUV224" i="22"/>
  <c r="OUW224" i="22"/>
  <c r="OUX224" i="22"/>
  <c r="OUY224" i="22"/>
  <c r="OUZ224" i="22"/>
  <c r="OVA224" i="22"/>
  <c r="OVB224" i="22"/>
  <c r="OVC224" i="22"/>
  <c r="OVD224" i="22"/>
  <c r="OVE224" i="22"/>
  <c r="OVF224" i="22"/>
  <c r="OVG224" i="22"/>
  <c r="OVH224" i="22"/>
  <c r="OVI224" i="22"/>
  <c r="OVJ224" i="22"/>
  <c r="OVK224" i="22"/>
  <c r="OVL224" i="22"/>
  <c r="OVM224" i="22"/>
  <c r="OVN224" i="22"/>
  <c r="OVO224" i="22"/>
  <c r="OVP224" i="22"/>
  <c r="OVQ224" i="22"/>
  <c r="OVR224" i="22"/>
  <c r="OVS224" i="22"/>
  <c r="OVT224" i="22"/>
  <c r="OVU224" i="22"/>
  <c r="OVV224" i="22"/>
  <c r="OVW224" i="22"/>
  <c r="OVX224" i="22"/>
  <c r="OVY224" i="22"/>
  <c r="OVZ224" i="22"/>
  <c r="OWA224" i="22"/>
  <c r="OWB224" i="22"/>
  <c r="OWC224" i="22"/>
  <c r="OWD224" i="22"/>
  <c r="OWE224" i="22"/>
  <c r="OWF224" i="22"/>
  <c r="OWG224" i="22"/>
  <c r="OWH224" i="22"/>
  <c r="OWI224" i="22"/>
  <c r="OWJ224" i="22"/>
  <c r="OWK224" i="22"/>
  <c r="OWL224" i="22"/>
  <c r="OWM224" i="22"/>
  <c r="OWN224" i="22"/>
  <c r="OWO224" i="22"/>
  <c r="OWP224" i="22"/>
  <c r="OWQ224" i="22"/>
  <c r="OWR224" i="22"/>
  <c r="OWS224" i="22"/>
  <c r="OWT224" i="22"/>
  <c r="OWU224" i="22"/>
  <c r="OWV224" i="22"/>
  <c r="OWW224" i="22"/>
  <c r="OWX224" i="22"/>
  <c r="OWY224" i="22"/>
  <c r="OWZ224" i="22"/>
  <c r="OXA224" i="22"/>
  <c r="OXB224" i="22"/>
  <c r="OXC224" i="22"/>
  <c r="OXD224" i="22"/>
  <c r="OXE224" i="22"/>
  <c r="OXF224" i="22"/>
  <c r="OXG224" i="22"/>
  <c r="OXH224" i="22"/>
  <c r="OXI224" i="22"/>
  <c r="OXJ224" i="22"/>
  <c r="OXK224" i="22"/>
  <c r="OXL224" i="22"/>
  <c r="OXM224" i="22"/>
  <c r="OXN224" i="22"/>
  <c r="OXO224" i="22"/>
  <c r="OXP224" i="22"/>
  <c r="OXQ224" i="22"/>
  <c r="OXR224" i="22"/>
  <c r="OXS224" i="22"/>
  <c r="OXT224" i="22"/>
  <c r="OXU224" i="22"/>
  <c r="OXV224" i="22"/>
  <c r="OXW224" i="22"/>
  <c r="OXX224" i="22"/>
  <c r="OXY224" i="22"/>
  <c r="OXZ224" i="22"/>
  <c r="OYA224" i="22"/>
  <c r="OYB224" i="22"/>
  <c r="OYC224" i="22"/>
  <c r="OYD224" i="22"/>
  <c r="OYE224" i="22"/>
  <c r="OYF224" i="22"/>
  <c r="OYG224" i="22"/>
  <c r="OYH224" i="22"/>
  <c r="OYI224" i="22"/>
  <c r="OYJ224" i="22"/>
  <c r="OYK224" i="22"/>
  <c r="OYL224" i="22"/>
  <c r="OYM224" i="22"/>
  <c r="OYN224" i="22"/>
  <c r="OYO224" i="22"/>
  <c r="OYP224" i="22"/>
  <c r="OYQ224" i="22"/>
  <c r="OYR224" i="22"/>
  <c r="OYS224" i="22"/>
  <c r="OYT224" i="22"/>
  <c r="OYU224" i="22"/>
  <c r="OYV224" i="22"/>
  <c r="OYW224" i="22"/>
  <c r="OYX224" i="22"/>
  <c r="OYY224" i="22"/>
  <c r="OYZ224" i="22"/>
  <c r="OZA224" i="22"/>
  <c r="OZB224" i="22"/>
  <c r="OZC224" i="22"/>
  <c r="OZD224" i="22"/>
  <c r="OZE224" i="22"/>
  <c r="OZF224" i="22"/>
  <c r="OZG224" i="22"/>
  <c r="OZH224" i="22"/>
  <c r="OZI224" i="22"/>
  <c r="OZJ224" i="22"/>
  <c r="OZK224" i="22"/>
  <c r="OZL224" i="22"/>
  <c r="OZM224" i="22"/>
  <c r="OZN224" i="22"/>
  <c r="OZO224" i="22"/>
  <c r="OZP224" i="22"/>
  <c r="OZQ224" i="22"/>
  <c r="OZR224" i="22"/>
  <c r="OZS224" i="22"/>
  <c r="OZT224" i="22"/>
  <c r="OZU224" i="22"/>
  <c r="OZV224" i="22"/>
  <c r="OZW224" i="22"/>
  <c r="OZX224" i="22"/>
  <c r="OZY224" i="22"/>
  <c r="OZZ224" i="22"/>
  <c r="PAA224" i="22"/>
  <c r="PAB224" i="22"/>
  <c r="PAC224" i="22"/>
  <c r="PAD224" i="22"/>
  <c r="PAE224" i="22"/>
  <c r="PAF224" i="22"/>
  <c r="PAG224" i="22"/>
  <c r="PAH224" i="22"/>
  <c r="PAI224" i="22"/>
  <c r="PAJ224" i="22"/>
  <c r="PAK224" i="22"/>
  <c r="PAL224" i="22"/>
  <c r="PAM224" i="22"/>
  <c r="PAN224" i="22"/>
  <c r="PAO224" i="22"/>
  <c r="PAP224" i="22"/>
  <c r="PAQ224" i="22"/>
  <c r="PAR224" i="22"/>
  <c r="PAS224" i="22"/>
  <c r="PAT224" i="22"/>
  <c r="PAU224" i="22"/>
  <c r="PAV224" i="22"/>
  <c r="PAW224" i="22"/>
  <c r="PAX224" i="22"/>
  <c r="PAY224" i="22"/>
  <c r="PAZ224" i="22"/>
  <c r="PBA224" i="22"/>
  <c r="PBB224" i="22"/>
  <c r="PBC224" i="22"/>
  <c r="PBD224" i="22"/>
  <c r="PBE224" i="22"/>
  <c r="PBF224" i="22"/>
  <c r="PBG224" i="22"/>
  <c r="PBH224" i="22"/>
  <c r="PBI224" i="22"/>
  <c r="PBJ224" i="22"/>
  <c r="PBK224" i="22"/>
  <c r="PBL224" i="22"/>
  <c r="PBM224" i="22"/>
  <c r="PBN224" i="22"/>
  <c r="PBO224" i="22"/>
  <c r="PBP224" i="22"/>
  <c r="PBQ224" i="22"/>
  <c r="PBR224" i="22"/>
  <c r="PBS224" i="22"/>
  <c r="PBT224" i="22"/>
  <c r="PBU224" i="22"/>
  <c r="PBV224" i="22"/>
  <c r="PBW224" i="22"/>
  <c r="PBX224" i="22"/>
  <c r="PBY224" i="22"/>
  <c r="PBZ224" i="22"/>
  <c r="PCA224" i="22"/>
  <c r="PCB224" i="22"/>
  <c r="PCC224" i="22"/>
  <c r="PCD224" i="22"/>
  <c r="PCE224" i="22"/>
  <c r="PCF224" i="22"/>
  <c r="PCG224" i="22"/>
  <c r="PCH224" i="22"/>
  <c r="PCI224" i="22"/>
  <c r="PCJ224" i="22"/>
  <c r="PCK224" i="22"/>
  <c r="PCL224" i="22"/>
  <c r="PCM224" i="22"/>
  <c r="PCN224" i="22"/>
  <c r="PCO224" i="22"/>
  <c r="PCP224" i="22"/>
  <c r="PCQ224" i="22"/>
  <c r="PCR224" i="22"/>
  <c r="PCS224" i="22"/>
  <c r="PCT224" i="22"/>
  <c r="PCU224" i="22"/>
  <c r="PCV224" i="22"/>
  <c r="PCW224" i="22"/>
  <c r="PCX224" i="22"/>
  <c r="PCY224" i="22"/>
  <c r="PCZ224" i="22"/>
  <c r="PDA224" i="22"/>
  <c r="PDB224" i="22"/>
  <c r="PDC224" i="22"/>
  <c r="PDD224" i="22"/>
  <c r="PDE224" i="22"/>
  <c r="PDF224" i="22"/>
  <c r="PDG224" i="22"/>
  <c r="PDH224" i="22"/>
  <c r="PDI224" i="22"/>
  <c r="PDJ224" i="22"/>
  <c r="PDK224" i="22"/>
  <c r="PDL224" i="22"/>
  <c r="PDM224" i="22"/>
  <c r="PDN224" i="22"/>
  <c r="PDO224" i="22"/>
  <c r="PDP224" i="22"/>
  <c r="PDQ224" i="22"/>
  <c r="PDR224" i="22"/>
  <c r="PDS224" i="22"/>
  <c r="PDT224" i="22"/>
  <c r="PDU224" i="22"/>
  <c r="PDV224" i="22"/>
  <c r="PDW224" i="22"/>
  <c r="PDX224" i="22"/>
  <c r="PDY224" i="22"/>
  <c r="PDZ224" i="22"/>
  <c r="PEA224" i="22"/>
  <c r="PEB224" i="22"/>
  <c r="PEC224" i="22"/>
  <c r="PED224" i="22"/>
  <c r="PEE224" i="22"/>
  <c r="PEF224" i="22"/>
  <c r="PEG224" i="22"/>
  <c r="PEH224" i="22"/>
  <c r="PEI224" i="22"/>
  <c r="PEJ224" i="22"/>
  <c r="PEK224" i="22"/>
  <c r="PEL224" i="22"/>
  <c r="PEM224" i="22"/>
  <c r="PEN224" i="22"/>
  <c r="PEO224" i="22"/>
  <c r="PEP224" i="22"/>
  <c r="PEQ224" i="22"/>
  <c r="PER224" i="22"/>
  <c r="PES224" i="22"/>
  <c r="PET224" i="22"/>
  <c r="PEU224" i="22"/>
  <c r="PEV224" i="22"/>
  <c r="PEW224" i="22"/>
  <c r="PEX224" i="22"/>
  <c r="PEY224" i="22"/>
  <c r="PEZ224" i="22"/>
  <c r="PFA224" i="22"/>
  <c r="PFB224" i="22"/>
  <c r="PFC224" i="22"/>
  <c r="PFD224" i="22"/>
  <c r="PFE224" i="22"/>
  <c r="PFF224" i="22"/>
  <c r="PFG224" i="22"/>
  <c r="PFH224" i="22"/>
  <c r="PFI224" i="22"/>
  <c r="PFJ224" i="22"/>
  <c r="PFK224" i="22"/>
  <c r="PFL224" i="22"/>
  <c r="PFM224" i="22"/>
  <c r="PFN224" i="22"/>
  <c r="PFO224" i="22"/>
  <c r="PFP224" i="22"/>
  <c r="PFQ224" i="22"/>
  <c r="PFR224" i="22"/>
  <c r="PFS224" i="22"/>
  <c r="PFT224" i="22"/>
  <c r="PFU224" i="22"/>
  <c r="PFV224" i="22"/>
  <c r="PFW224" i="22"/>
  <c r="PFX224" i="22"/>
  <c r="PFY224" i="22"/>
  <c r="PFZ224" i="22"/>
  <c r="PGA224" i="22"/>
  <c r="PGB224" i="22"/>
  <c r="PGC224" i="22"/>
  <c r="PGD224" i="22"/>
  <c r="PGE224" i="22"/>
  <c r="PGF224" i="22"/>
  <c r="PGG224" i="22"/>
  <c r="PGH224" i="22"/>
  <c r="PGI224" i="22"/>
  <c r="PGJ224" i="22"/>
  <c r="PGK224" i="22"/>
  <c r="PGL224" i="22"/>
  <c r="PGM224" i="22"/>
  <c r="PGN224" i="22"/>
  <c r="PGO224" i="22"/>
  <c r="PGP224" i="22"/>
  <c r="PGQ224" i="22"/>
  <c r="PGR224" i="22"/>
  <c r="PGS224" i="22"/>
  <c r="PGT224" i="22"/>
  <c r="PGU224" i="22"/>
  <c r="PGV224" i="22"/>
  <c r="PGW224" i="22"/>
  <c r="PGX224" i="22"/>
  <c r="PGY224" i="22"/>
  <c r="PGZ224" i="22"/>
  <c r="PHA224" i="22"/>
  <c r="PHB224" i="22"/>
  <c r="PHC224" i="22"/>
  <c r="PHD224" i="22"/>
  <c r="PHE224" i="22"/>
  <c r="PHF224" i="22"/>
  <c r="PHG224" i="22"/>
  <c r="PHH224" i="22"/>
  <c r="PHI224" i="22"/>
  <c r="PHJ224" i="22"/>
  <c r="PHK224" i="22"/>
  <c r="PHL224" i="22"/>
  <c r="PHM224" i="22"/>
  <c r="PHN224" i="22"/>
  <c r="PHO224" i="22"/>
  <c r="PHP224" i="22"/>
  <c r="PHQ224" i="22"/>
  <c r="PHR224" i="22"/>
  <c r="PHS224" i="22"/>
  <c r="PHT224" i="22"/>
  <c r="PHU224" i="22"/>
  <c r="PHV224" i="22"/>
  <c r="PHW224" i="22"/>
  <c r="PHX224" i="22"/>
  <c r="PHY224" i="22"/>
  <c r="PHZ224" i="22"/>
  <c r="PIA224" i="22"/>
  <c r="PIB224" i="22"/>
  <c r="PIC224" i="22"/>
  <c r="PID224" i="22"/>
  <c r="PIE224" i="22"/>
  <c r="PIF224" i="22"/>
  <c r="PIG224" i="22"/>
  <c r="PIH224" i="22"/>
  <c r="PII224" i="22"/>
  <c r="PIJ224" i="22"/>
  <c r="PIK224" i="22"/>
  <c r="PIL224" i="22"/>
  <c r="PIM224" i="22"/>
  <c r="PIN224" i="22"/>
  <c r="PIO224" i="22"/>
  <c r="PIP224" i="22"/>
  <c r="PIQ224" i="22"/>
  <c r="PIR224" i="22"/>
  <c r="PIS224" i="22"/>
  <c r="PIT224" i="22"/>
  <c r="PIU224" i="22"/>
  <c r="PIV224" i="22"/>
  <c r="PIW224" i="22"/>
  <c r="PIX224" i="22"/>
  <c r="PIY224" i="22"/>
  <c r="PIZ224" i="22"/>
  <c r="PJA224" i="22"/>
  <c r="PJB224" i="22"/>
  <c r="PJC224" i="22"/>
  <c r="PJD224" i="22"/>
  <c r="PJE224" i="22"/>
  <c r="PJF224" i="22"/>
  <c r="PJG224" i="22"/>
  <c r="PJH224" i="22"/>
  <c r="PJI224" i="22"/>
  <c r="PJJ224" i="22"/>
  <c r="PJK224" i="22"/>
  <c r="PJL224" i="22"/>
  <c r="PJM224" i="22"/>
  <c r="PJN224" i="22"/>
  <c r="PJO224" i="22"/>
  <c r="PJP224" i="22"/>
  <c r="PJQ224" i="22"/>
  <c r="PJR224" i="22"/>
  <c r="PJS224" i="22"/>
  <c r="PJT224" i="22"/>
  <c r="PJU224" i="22"/>
  <c r="PJV224" i="22"/>
  <c r="PJW224" i="22"/>
  <c r="PJX224" i="22"/>
  <c r="PJY224" i="22"/>
  <c r="PJZ224" i="22"/>
  <c r="PKA224" i="22"/>
  <c r="PKB224" i="22"/>
  <c r="PKC224" i="22"/>
  <c r="PKD224" i="22"/>
  <c r="PKE224" i="22"/>
  <c r="PKF224" i="22"/>
  <c r="PKG224" i="22"/>
  <c r="PKH224" i="22"/>
  <c r="PKI224" i="22"/>
  <c r="PKJ224" i="22"/>
  <c r="PKK224" i="22"/>
  <c r="PKL224" i="22"/>
  <c r="PKM224" i="22"/>
  <c r="PKN224" i="22"/>
  <c r="PKO224" i="22"/>
  <c r="PKP224" i="22"/>
  <c r="PKQ224" i="22"/>
  <c r="PKR224" i="22"/>
  <c r="PKS224" i="22"/>
  <c r="PKT224" i="22"/>
  <c r="PKU224" i="22"/>
  <c r="PKV224" i="22"/>
  <c r="PKW224" i="22"/>
  <c r="PKX224" i="22"/>
  <c r="PKY224" i="22"/>
  <c r="PKZ224" i="22"/>
  <c r="PLA224" i="22"/>
  <c r="PLB224" i="22"/>
  <c r="PLC224" i="22"/>
  <c r="PLD224" i="22"/>
  <c r="PLE224" i="22"/>
  <c r="PLF224" i="22"/>
  <c r="PLG224" i="22"/>
  <c r="PLH224" i="22"/>
  <c r="PLI224" i="22"/>
  <c r="PLJ224" i="22"/>
  <c r="PLK224" i="22"/>
  <c r="PLL224" i="22"/>
  <c r="PLM224" i="22"/>
  <c r="PLN224" i="22"/>
  <c r="PLO224" i="22"/>
  <c r="PLP224" i="22"/>
  <c r="PLQ224" i="22"/>
  <c r="PLR224" i="22"/>
  <c r="PLS224" i="22"/>
  <c r="PLT224" i="22"/>
  <c r="PLU224" i="22"/>
  <c r="PLV224" i="22"/>
  <c r="PLW224" i="22"/>
  <c r="PLX224" i="22"/>
  <c r="PLY224" i="22"/>
  <c r="PLZ224" i="22"/>
  <c r="PMA224" i="22"/>
  <c r="PMB224" i="22"/>
  <c r="PMC224" i="22"/>
  <c r="PMD224" i="22"/>
  <c r="PME224" i="22"/>
  <c r="PMF224" i="22"/>
  <c r="PMG224" i="22"/>
  <c r="PMH224" i="22"/>
  <c r="PMI224" i="22"/>
  <c r="PMJ224" i="22"/>
  <c r="PMK224" i="22"/>
  <c r="PML224" i="22"/>
  <c r="PMM224" i="22"/>
  <c r="PMN224" i="22"/>
  <c r="PMO224" i="22"/>
  <c r="PMP224" i="22"/>
  <c r="PMQ224" i="22"/>
  <c r="PMR224" i="22"/>
  <c r="PMS224" i="22"/>
  <c r="PMT224" i="22"/>
  <c r="PMU224" i="22"/>
  <c r="PMV224" i="22"/>
  <c r="PMW224" i="22"/>
  <c r="PMX224" i="22"/>
  <c r="PMY224" i="22"/>
  <c r="PMZ224" i="22"/>
  <c r="PNA224" i="22"/>
  <c r="PNB224" i="22"/>
  <c r="PNC224" i="22"/>
  <c r="PND224" i="22"/>
  <c r="PNE224" i="22"/>
  <c r="PNF224" i="22"/>
  <c r="PNG224" i="22"/>
  <c r="PNH224" i="22"/>
  <c r="PNI224" i="22"/>
  <c r="PNJ224" i="22"/>
  <c r="PNK224" i="22"/>
  <c r="PNL224" i="22"/>
  <c r="PNM224" i="22"/>
  <c r="PNN224" i="22"/>
  <c r="PNO224" i="22"/>
  <c r="PNP224" i="22"/>
  <c r="PNQ224" i="22"/>
  <c r="PNR224" i="22"/>
  <c r="PNS224" i="22"/>
  <c r="PNT224" i="22"/>
  <c r="PNU224" i="22"/>
  <c r="PNV224" i="22"/>
  <c r="PNW224" i="22"/>
  <c r="PNX224" i="22"/>
  <c r="PNY224" i="22"/>
  <c r="PNZ224" i="22"/>
  <c r="POA224" i="22"/>
  <c r="POB224" i="22"/>
  <c r="POC224" i="22"/>
  <c r="POD224" i="22"/>
  <c r="POE224" i="22"/>
  <c r="POF224" i="22"/>
  <c r="POG224" i="22"/>
  <c r="POH224" i="22"/>
  <c r="POI224" i="22"/>
  <c r="POJ224" i="22"/>
  <c r="POK224" i="22"/>
  <c r="POL224" i="22"/>
  <c r="POM224" i="22"/>
  <c r="PON224" i="22"/>
  <c r="POO224" i="22"/>
  <c r="POP224" i="22"/>
  <c r="POQ224" i="22"/>
  <c r="POR224" i="22"/>
  <c r="POS224" i="22"/>
  <c r="POT224" i="22"/>
  <c r="POU224" i="22"/>
  <c r="POV224" i="22"/>
  <c r="POW224" i="22"/>
  <c r="POX224" i="22"/>
  <c r="POY224" i="22"/>
  <c r="POZ224" i="22"/>
  <c r="PPA224" i="22"/>
  <c r="PPB224" i="22"/>
  <c r="PPC224" i="22"/>
  <c r="PPD224" i="22"/>
  <c r="PPE224" i="22"/>
  <c r="PPF224" i="22"/>
  <c r="PPG224" i="22"/>
  <c r="PPH224" i="22"/>
  <c r="PPI224" i="22"/>
  <c r="PPJ224" i="22"/>
  <c r="PPK224" i="22"/>
  <c r="PPL224" i="22"/>
  <c r="PPM224" i="22"/>
  <c r="PPN224" i="22"/>
  <c r="PPO224" i="22"/>
  <c r="PPP224" i="22"/>
  <c r="PPQ224" i="22"/>
  <c r="PPR224" i="22"/>
  <c r="PPS224" i="22"/>
  <c r="PPT224" i="22"/>
  <c r="PPU224" i="22"/>
  <c r="PPV224" i="22"/>
  <c r="PPW224" i="22"/>
  <c r="PPX224" i="22"/>
  <c r="PPY224" i="22"/>
  <c r="PPZ224" i="22"/>
  <c r="PQA224" i="22"/>
  <c r="PQB224" i="22"/>
  <c r="PQC224" i="22"/>
  <c r="PQD224" i="22"/>
  <c r="PQE224" i="22"/>
  <c r="PQF224" i="22"/>
  <c r="PQG224" i="22"/>
  <c r="PQH224" i="22"/>
  <c r="PQI224" i="22"/>
  <c r="PQJ224" i="22"/>
  <c r="PQK224" i="22"/>
  <c r="PQL224" i="22"/>
  <c r="PQM224" i="22"/>
  <c r="PQN224" i="22"/>
  <c r="PQO224" i="22"/>
  <c r="PQP224" i="22"/>
  <c r="PQQ224" i="22"/>
  <c r="PQR224" i="22"/>
  <c r="PQS224" i="22"/>
  <c r="PQT224" i="22"/>
  <c r="PQU224" i="22"/>
  <c r="PQV224" i="22"/>
  <c r="PQW224" i="22"/>
  <c r="PQX224" i="22"/>
  <c r="PQY224" i="22"/>
  <c r="PQZ224" i="22"/>
  <c r="PRA224" i="22"/>
  <c r="PRB224" i="22"/>
  <c r="PRC224" i="22"/>
  <c r="PRD224" i="22"/>
  <c r="PRE224" i="22"/>
  <c r="PRF224" i="22"/>
  <c r="PRG224" i="22"/>
  <c r="PRH224" i="22"/>
  <c r="PRI224" i="22"/>
  <c r="PRJ224" i="22"/>
  <c r="PRK224" i="22"/>
  <c r="PRL224" i="22"/>
  <c r="PRM224" i="22"/>
  <c r="PRN224" i="22"/>
  <c r="PRO224" i="22"/>
  <c r="PRP224" i="22"/>
  <c r="PRQ224" i="22"/>
  <c r="PRR224" i="22"/>
  <c r="PRS224" i="22"/>
  <c r="PRT224" i="22"/>
  <c r="PRU224" i="22"/>
  <c r="PRV224" i="22"/>
  <c r="PRW224" i="22"/>
  <c r="PRX224" i="22"/>
  <c r="PRY224" i="22"/>
  <c r="PRZ224" i="22"/>
  <c r="PSA224" i="22"/>
  <c r="PSB224" i="22"/>
  <c r="PSC224" i="22"/>
  <c r="PSD224" i="22"/>
  <c r="PSE224" i="22"/>
  <c r="PSF224" i="22"/>
  <c r="PSG224" i="22"/>
  <c r="PSH224" i="22"/>
  <c r="PSI224" i="22"/>
  <c r="PSJ224" i="22"/>
  <c r="PSK224" i="22"/>
  <c r="PSL224" i="22"/>
  <c r="PSM224" i="22"/>
  <c r="PSN224" i="22"/>
  <c r="PSO224" i="22"/>
  <c r="PSP224" i="22"/>
  <c r="PSQ224" i="22"/>
  <c r="PSR224" i="22"/>
  <c r="PSS224" i="22"/>
  <c r="PST224" i="22"/>
  <c r="PSU224" i="22"/>
  <c r="PSV224" i="22"/>
  <c r="PSW224" i="22"/>
  <c r="PSX224" i="22"/>
  <c r="PSY224" i="22"/>
  <c r="PSZ224" i="22"/>
  <c r="PTA224" i="22"/>
  <c r="PTB224" i="22"/>
  <c r="PTC224" i="22"/>
  <c r="PTD224" i="22"/>
  <c r="PTE224" i="22"/>
  <c r="PTF224" i="22"/>
  <c r="PTG224" i="22"/>
  <c r="PTH224" i="22"/>
  <c r="PTI224" i="22"/>
  <c r="PTJ224" i="22"/>
  <c r="PTK224" i="22"/>
  <c r="PTL224" i="22"/>
  <c r="PTM224" i="22"/>
  <c r="PTN224" i="22"/>
  <c r="PTO224" i="22"/>
  <c r="PTP224" i="22"/>
  <c r="PTQ224" i="22"/>
  <c r="PTR224" i="22"/>
  <c r="PTS224" i="22"/>
  <c r="PTT224" i="22"/>
  <c r="PTU224" i="22"/>
  <c r="PTV224" i="22"/>
  <c r="PTW224" i="22"/>
  <c r="PTX224" i="22"/>
  <c r="PTY224" i="22"/>
  <c r="PTZ224" i="22"/>
  <c r="PUA224" i="22"/>
  <c r="PUB224" i="22"/>
  <c r="PUC224" i="22"/>
  <c r="PUD224" i="22"/>
  <c r="PUE224" i="22"/>
  <c r="PUF224" i="22"/>
  <c r="PUG224" i="22"/>
  <c r="PUH224" i="22"/>
  <c r="PUI224" i="22"/>
  <c r="PUJ224" i="22"/>
  <c r="PUK224" i="22"/>
  <c r="PUL224" i="22"/>
  <c r="PUM224" i="22"/>
  <c r="PUN224" i="22"/>
  <c r="PUO224" i="22"/>
  <c r="PUP224" i="22"/>
  <c r="PUQ224" i="22"/>
  <c r="PUR224" i="22"/>
  <c r="PUS224" i="22"/>
  <c r="PUT224" i="22"/>
  <c r="PUU224" i="22"/>
  <c r="PUV224" i="22"/>
  <c r="PUW224" i="22"/>
  <c r="PUX224" i="22"/>
  <c r="PUY224" i="22"/>
  <c r="PUZ224" i="22"/>
  <c r="PVA224" i="22"/>
  <c r="PVB224" i="22"/>
  <c r="PVC224" i="22"/>
  <c r="PVD224" i="22"/>
  <c r="PVE224" i="22"/>
  <c r="PVF224" i="22"/>
  <c r="PVG224" i="22"/>
  <c r="PVH224" i="22"/>
  <c r="PVI224" i="22"/>
  <c r="PVJ224" i="22"/>
  <c r="PVK224" i="22"/>
  <c r="PVL224" i="22"/>
  <c r="PVM224" i="22"/>
  <c r="PVN224" i="22"/>
  <c r="PVO224" i="22"/>
  <c r="PVP224" i="22"/>
  <c r="PVQ224" i="22"/>
  <c r="PVR224" i="22"/>
  <c r="PVS224" i="22"/>
  <c r="PVT224" i="22"/>
  <c r="PVU224" i="22"/>
  <c r="PVV224" i="22"/>
  <c r="PVW224" i="22"/>
  <c r="PVX224" i="22"/>
  <c r="PVY224" i="22"/>
  <c r="PVZ224" i="22"/>
  <c r="PWA224" i="22"/>
  <c r="PWB224" i="22"/>
  <c r="PWC224" i="22"/>
  <c r="PWD224" i="22"/>
  <c r="PWE224" i="22"/>
  <c r="PWF224" i="22"/>
  <c r="PWG224" i="22"/>
  <c r="PWH224" i="22"/>
  <c r="PWI224" i="22"/>
  <c r="PWJ224" i="22"/>
  <c r="PWK224" i="22"/>
  <c r="PWL224" i="22"/>
  <c r="PWM224" i="22"/>
  <c r="PWN224" i="22"/>
  <c r="PWO224" i="22"/>
  <c r="PWP224" i="22"/>
  <c r="PWQ224" i="22"/>
  <c r="PWR224" i="22"/>
  <c r="PWS224" i="22"/>
  <c r="PWT224" i="22"/>
  <c r="PWU224" i="22"/>
  <c r="PWV224" i="22"/>
  <c r="PWW224" i="22"/>
  <c r="PWX224" i="22"/>
  <c r="PWY224" i="22"/>
  <c r="PWZ224" i="22"/>
  <c r="PXA224" i="22"/>
  <c r="PXB224" i="22"/>
  <c r="PXC224" i="22"/>
  <c r="PXD224" i="22"/>
  <c r="PXE224" i="22"/>
  <c r="PXF224" i="22"/>
  <c r="PXG224" i="22"/>
  <c r="PXH224" i="22"/>
  <c r="PXI224" i="22"/>
  <c r="PXJ224" i="22"/>
  <c r="PXK224" i="22"/>
  <c r="PXL224" i="22"/>
  <c r="PXM224" i="22"/>
  <c r="PXN224" i="22"/>
  <c r="PXO224" i="22"/>
  <c r="PXP224" i="22"/>
  <c r="PXQ224" i="22"/>
  <c r="PXR224" i="22"/>
  <c r="PXS224" i="22"/>
  <c r="PXT224" i="22"/>
  <c r="PXU224" i="22"/>
  <c r="PXV224" i="22"/>
  <c r="PXW224" i="22"/>
  <c r="PXX224" i="22"/>
  <c r="PXY224" i="22"/>
  <c r="PXZ224" i="22"/>
  <c r="PYA224" i="22"/>
  <c r="PYB224" i="22"/>
  <c r="PYC224" i="22"/>
  <c r="PYD224" i="22"/>
  <c r="PYE224" i="22"/>
  <c r="PYF224" i="22"/>
  <c r="PYG224" i="22"/>
  <c r="PYH224" i="22"/>
  <c r="PYI224" i="22"/>
  <c r="PYJ224" i="22"/>
  <c r="PYK224" i="22"/>
  <c r="PYL224" i="22"/>
  <c r="PYM224" i="22"/>
  <c r="PYN224" i="22"/>
  <c r="PYO224" i="22"/>
  <c r="PYP224" i="22"/>
  <c r="PYQ224" i="22"/>
  <c r="PYR224" i="22"/>
  <c r="PYS224" i="22"/>
  <c r="PYT224" i="22"/>
  <c r="PYU224" i="22"/>
  <c r="PYV224" i="22"/>
  <c r="PYW224" i="22"/>
  <c r="PYX224" i="22"/>
  <c r="PYY224" i="22"/>
  <c r="PYZ224" i="22"/>
  <c r="PZA224" i="22"/>
  <c r="PZB224" i="22"/>
  <c r="PZC224" i="22"/>
  <c r="PZD224" i="22"/>
  <c r="PZE224" i="22"/>
  <c r="PZF224" i="22"/>
  <c r="PZG224" i="22"/>
  <c r="PZH224" i="22"/>
  <c r="PZI224" i="22"/>
  <c r="PZJ224" i="22"/>
  <c r="PZK224" i="22"/>
  <c r="PZL224" i="22"/>
  <c r="PZM224" i="22"/>
  <c r="PZN224" i="22"/>
  <c r="PZO224" i="22"/>
  <c r="PZP224" i="22"/>
  <c r="PZQ224" i="22"/>
  <c r="PZR224" i="22"/>
  <c r="PZS224" i="22"/>
  <c r="PZT224" i="22"/>
  <c r="PZU224" i="22"/>
  <c r="PZV224" i="22"/>
  <c r="PZW224" i="22"/>
  <c r="PZX224" i="22"/>
  <c r="PZY224" i="22"/>
  <c r="PZZ224" i="22"/>
  <c r="QAA224" i="22"/>
  <c r="QAB224" i="22"/>
  <c r="QAC224" i="22"/>
  <c r="QAD224" i="22"/>
  <c r="QAE224" i="22"/>
  <c r="QAF224" i="22"/>
  <c r="QAG224" i="22"/>
  <c r="QAH224" i="22"/>
  <c r="QAI224" i="22"/>
  <c r="QAJ224" i="22"/>
  <c r="QAK224" i="22"/>
  <c r="QAL224" i="22"/>
  <c r="QAM224" i="22"/>
  <c r="QAN224" i="22"/>
  <c r="QAO224" i="22"/>
  <c r="QAP224" i="22"/>
  <c r="QAQ224" i="22"/>
  <c r="QAR224" i="22"/>
  <c r="QAS224" i="22"/>
  <c r="QAT224" i="22"/>
  <c r="QAU224" i="22"/>
  <c r="QAV224" i="22"/>
  <c r="QAW224" i="22"/>
  <c r="QAX224" i="22"/>
  <c r="QAY224" i="22"/>
  <c r="QAZ224" i="22"/>
  <c r="QBA224" i="22"/>
  <c r="QBB224" i="22"/>
  <c r="QBC224" i="22"/>
  <c r="QBD224" i="22"/>
  <c r="QBE224" i="22"/>
  <c r="QBF224" i="22"/>
  <c r="QBG224" i="22"/>
  <c r="QBH224" i="22"/>
  <c r="QBI224" i="22"/>
  <c r="QBJ224" i="22"/>
  <c r="QBK224" i="22"/>
  <c r="QBL224" i="22"/>
  <c r="QBM224" i="22"/>
  <c r="QBN224" i="22"/>
  <c r="QBO224" i="22"/>
  <c r="QBP224" i="22"/>
  <c r="QBQ224" i="22"/>
  <c r="QBR224" i="22"/>
  <c r="QBS224" i="22"/>
  <c r="QBT224" i="22"/>
  <c r="QBU224" i="22"/>
  <c r="QBV224" i="22"/>
  <c r="QBW224" i="22"/>
  <c r="QBX224" i="22"/>
  <c r="QBY224" i="22"/>
  <c r="QBZ224" i="22"/>
  <c r="QCA224" i="22"/>
  <c r="QCB224" i="22"/>
  <c r="QCC224" i="22"/>
  <c r="QCD224" i="22"/>
  <c r="QCE224" i="22"/>
  <c r="QCF224" i="22"/>
  <c r="QCG224" i="22"/>
  <c r="QCH224" i="22"/>
  <c r="QCI224" i="22"/>
  <c r="QCJ224" i="22"/>
  <c r="QCK224" i="22"/>
  <c r="QCL224" i="22"/>
  <c r="QCM224" i="22"/>
  <c r="QCN224" i="22"/>
  <c r="QCO224" i="22"/>
  <c r="QCP224" i="22"/>
  <c r="QCQ224" i="22"/>
  <c r="QCR224" i="22"/>
  <c r="QCS224" i="22"/>
  <c r="QCT224" i="22"/>
  <c r="QCU224" i="22"/>
  <c r="QCV224" i="22"/>
  <c r="QCW224" i="22"/>
  <c r="QCX224" i="22"/>
  <c r="QCY224" i="22"/>
  <c r="QCZ224" i="22"/>
  <c r="QDA224" i="22"/>
  <c r="QDB224" i="22"/>
  <c r="QDC224" i="22"/>
  <c r="QDD224" i="22"/>
  <c r="QDE224" i="22"/>
  <c r="QDF224" i="22"/>
  <c r="QDG224" i="22"/>
  <c r="QDH224" i="22"/>
  <c r="QDI224" i="22"/>
  <c r="QDJ224" i="22"/>
  <c r="QDK224" i="22"/>
  <c r="QDL224" i="22"/>
  <c r="QDM224" i="22"/>
  <c r="QDN224" i="22"/>
  <c r="QDO224" i="22"/>
  <c r="QDP224" i="22"/>
  <c r="QDQ224" i="22"/>
  <c r="QDR224" i="22"/>
  <c r="QDS224" i="22"/>
  <c r="QDT224" i="22"/>
  <c r="QDU224" i="22"/>
  <c r="QDV224" i="22"/>
  <c r="QDW224" i="22"/>
  <c r="QDX224" i="22"/>
  <c r="QDY224" i="22"/>
  <c r="QDZ224" i="22"/>
  <c r="QEA224" i="22"/>
  <c r="QEB224" i="22"/>
  <c r="QEC224" i="22"/>
  <c r="QED224" i="22"/>
  <c r="QEE224" i="22"/>
  <c r="QEF224" i="22"/>
  <c r="QEG224" i="22"/>
  <c r="QEH224" i="22"/>
  <c r="QEI224" i="22"/>
  <c r="QEJ224" i="22"/>
  <c r="QEK224" i="22"/>
  <c r="QEL224" i="22"/>
  <c r="QEM224" i="22"/>
  <c r="QEN224" i="22"/>
  <c r="QEO224" i="22"/>
  <c r="QEP224" i="22"/>
  <c r="QEQ224" i="22"/>
  <c r="QER224" i="22"/>
  <c r="QES224" i="22"/>
  <c r="QET224" i="22"/>
  <c r="QEU224" i="22"/>
  <c r="QEV224" i="22"/>
  <c r="QEW224" i="22"/>
  <c r="QEX224" i="22"/>
  <c r="QEY224" i="22"/>
  <c r="QEZ224" i="22"/>
  <c r="QFA224" i="22"/>
  <c r="QFB224" i="22"/>
  <c r="QFC224" i="22"/>
  <c r="QFD224" i="22"/>
  <c r="QFE224" i="22"/>
  <c r="QFF224" i="22"/>
  <c r="QFG224" i="22"/>
  <c r="QFH224" i="22"/>
  <c r="QFI224" i="22"/>
  <c r="QFJ224" i="22"/>
  <c r="QFK224" i="22"/>
  <c r="QFL224" i="22"/>
  <c r="QFM224" i="22"/>
  <c r="QFN224" i="22"/>
  <c r="QFO224" i="22"/>
  <c r="QFP224" i="22"/>
  <c r="QFQ224" i="22"/>
  <c r="QFR224" i="22"/>
  <c r="QFS224" i="22"/>
  <c r="QFT224" i="22"/>
  <c r="QFU224" i="22"/>
  <c r="QFV224" i="22"/>
  <c r="QFW224" i="22"/>
  <c r="QFX224" i="22"/>
  <c r="QFY224" i="22"/>
  <c r="QFZ224" i="22"/>
  <c r="QGA224" i="22"/>
  <c r="QGB224" i="22"/>
  <c r="QGC224" i="22"/>
  <c r="QGD224" i="22"/>
  <c r="QGE224" i="22"/>
  <c r="QGF224" i="22"/>
  <c r="QGG224" i="22"/>
  <c r="QGH224" i="22"/>
  <c r="QGI224" i="22"/>
  <c r="QGJ224" i="22"/>
  <c r="QGK224" i="22"/>
  <c r="QGL224" i="22"/>
  <c r="QGM224" i="22"/>
  <c r="QGN224" i="22"/>
  <c r="QGO224" i="22"/>
  <c r="QGP224" i="22"/>
  <c r="QGQ224" i="22"/>
  <c r="QGR224" i="22"/>
  <c r="QGS224" i="22"/>
  <c r="QGT224" i="22"/>
  <c r="QGU224" i="22"/>
  <c r="QGV224" i="22"/>
  <c r="QGW224" i="22"/>
  <c r="QGX224" i="22"/>
  <c r="QGY224" i="22"/>
  <c r="QGZ224" i="22"/>
  <c r="QHA224" i="22"/>
  <c r="QHB224" i="22"/>
  <c r="QHC224" i="22"/>
  <c r="QHD224" i="22"/>
  <c r="QHE224" i="22"/>
  <c r="QHF224" i="22"/>
  <c r="QHG224" i="22"/>
  <c r="QHH224" i="22"/>
  <c r="QHI224" i="22"/>
  <c r="QHJ224" i="22"/>
  <c r="QHK224" i="22"/>
  <c r="QHL224" i="22"/>
  <c r="QHM224" i="22"/>
  <c r="QHN224" i="22"/>
  <c r="QHO224" i="22"/>
  <c r="QHP224" i="22"/>
  <c r="QHQ224" i="22"/>
  <c r="QHR224" i="22"/>
  <c r="QHS224" i="22"/>
  <c r="QHT224" i="22"/>
  <c r="QHU224" i="22"/>
  <c r="QHV224" i="22"/>
  <c r="QHW224" i="22"/>
  <c r="QHX224" i="22"/>
  <c r="QHY224" i="22"/>
  <c r="QHZ224" i="22"/>
  <c r="QIA224" i="22"/>
  <c r="QIB224" i="22"/>
  <c r="QIC224" i="22"/>
  <c r="QID224" i="22"/>
  <c r="QIE224" i="22"/>
  <c r="QIF224" i="22"/>
  <c r="QIG224" i="22"/>
  <c r="QIH224" i="22"/>
  <c r="QII224" i="22"/>
  <c r="QIJ224" i="22"/>
  <c r="QIK224" i="22"/>
  <c r="QIL224" i="22"/>
  <c r="QIM224" i="22"/>
  <c r="QIN224" i="22"/>
  <c r="QIO224" i="22"/>
  <c r="QIP224" i="22"/>
  <c r="QIQ224" i="22"/>
  <c r="QIR224" i="22"/>
  <c r="QIS224" i="22"/>
  <c r="QIT224" i="22"/>
  <c r="QIU224" i="22"/>
  <c r="QIV224" i="22"/>
  <c r="QIW224" i="22"/>
  <c r="QIX224" i="22"/>
  <c r="QIY224" i="22"/>
  <c r="QIZ224" i="22"/>
  <c r="QJA224" i="22"/>
  <c r="QJB224" i="22"/>
  <c r="QJC224" i="22"/>
  <c r="QJD224" i="22"/>
  <c r="QJE224" i="22"/>
  <c r="QJF224" i="22"/>
  <c r="QJG224" i="22"/>
  <c r="QJH224" i="22"/>
  <c r="QJI224" i="22"/>
  <c r="QJJ224" i="22"/>
  <c r="QJK224" i="22"/>
  <c r="QJL224" i="22"/>
  <c r="QJM224" i="22"/>
  <c r="QJN224" i="22"/>
  <c r="QJO224" i="22"/>
  <c r="QJP224" i="22"/>
  <c r="QJQ224" i="22"/>
  <c r="QJR224" i="22"/>
  <c r="QJS224" i="22"/>
  <c r="QJT224" i="22"/>
  <c r="QJU224" i="22"/>
  <c r="QJV224" i="22"/>
  <c r="QJW224" i="22"/>
  <c r="QJX224" i="22"/>
  <c r="QJY224" i="22"/>
  <c r="QJZ224" i="22"/>
  <c r="QKA224" i="22"/>
  <c r="QKB224" i="22"/>
  <c r="QKC224" i="22"/>
  <c r="QKD224" i="22"/>
  <c r="QKE224" i="22"/>
  <c r="QKF224" i="22"/>
  <c r="QKG224" i="22"/>
  <c r="QKH224" i="22"/>
  <c r="QKI224" i="22"/>
  <c r="QKJ224" i="22"/>
  <c r="QKK224" i="22"/>
  <c r="QKL224" i="22"/>
  <c r="QKM224" i="22"/>
  <c r="QKN224" i="22"/>
  <c r="QKO224" i="22"/>
  <c r="QKP224" i="22"/>
  <c r="QKQ224" i="22"/>
  <c r="QKR224" i="22"/>
  <c r="QKS224" i="22"/>
  <c r="QKT224" i="22"/>
  <c r="QKU224" i="22"/>
  <c r="QKV224" i="22"/>
  <c r="QKW224" i="22"/>
  <c r="QKX224" i="22"/>
  <c r="QKY224" i="22"/>
  <c r="QKZ224" i="22"/>
  <c r="QLA224" i="22"/>
  <c r="QLB224" i="22"/>
  <c r="QLC224" i="22"/>
  <c r="QLD224" i="22"/>
  <c r="QLE224" i="22"/>
  <c r="QLF224" i="22"/>
  <c r="QLG224" i="22"/>
  <c r="QLH224" i="22"/>
  <c r="QLI224" i="22"/>
  <c r="QLJ224" i="22"/>
  <c r="QLK224" i="22"/>
  <c r="QLL224" i="22"/>
  <c r="QLM224" i="22"/>
  <c r="QLN224" i="22"/>
  <c r="QLO224" i="22"/>
  <c r="QLP224" i="22"/>
  <c r="QLQ224" i="22"/>
  <c r="QLR224" i="22"/>
  <c r="QLS224" i="22"/>
  <c r="QLT224" i="22"/>
  <c r="QLU224" i="22"/>
  <c r="QLV224" i="22"/>
  <c r="QLW224" i="22"/>
  <c r="QLX224" i="22"/>
  <c r="QLY224" i="22"/>
  <c r="QLZ224" i="22"/>
  <c r="QMA224" i="22"/>
  <c r="QMB224" i="22"/>
  <c r="QMC224" i="22"/>
  <c r="QMD224" i="22"/>
  <c r="QME224" i="22"/>
  <c r="QMF224" i="22"/>
  <c r="QMG224" i="22"/>
  <c r="QMH224" i="22"/>
  <c r="QMI224" i="22"/>
  <c r="QMJ224" i="22"/>
  <c r="QMK224" i="22"/>
  <c r="QML224" i="22"/>
  <c r="QMM224" i="22"/>
  <c r="QMN224" i="22"/>
  <c r="QMO224" i="22"/>
  <c r="QMP224" i="22"/>
  <c r="QMQ224" i="22"/>
  <c r="QMR224" i="22"/>
  <c r="QMS224" i="22"/>
  <c r="QMT224" i="22"/>
  <c r="QMU224" i="22"/>
  <c r="QMV224" i="22"/>
  <c r="QMW224" i="22"/>
  <c r="QMX224" i="22"/>
  <c r="QMY224" i="22"/>
  <c r="QMZ224" i="22"/>
  <c r="QNA224" i="22"/>
  <c r="QNB224" i="22"/>
  <c r="QNC224" i="22"/>
  <c r="QND224" i="22"/>
  <c r="QNE224" i="22"/>
  <c r="QNF224" i="22"/>
  <c r="QNG224" i="22"/>
  <c r="QNH224" i="22"/>
  <c r="QNI224" i="22"/>
  <c r="QNJ224" i="22"/>
  <c r="QNK224" i="22"/>
  <c r="QNL224" i="22"/>
  <c r="QNM224" i="22"/>
  <c r="QNN224" i="22"/>
  <c r="QNO224" i="22"/>
  <c r="QNP224" i="22"/>
  <c r="QNQ224" i="22"/>
  <c r="QNR224" i="22"/>
  <c r="QNS224" i="22"/>
  <c r="QNT224" i="22"/>
  <c r="QNU224" i="22"/>
  <c r="QNV224" i="22"/>
  <c r="QNW224" i="22"/>
  <c r="QNX224" i="22"/>
  <c r="QNY224" i="22"/>
  <c r="QNZ224" i="22"/>
  <c r="QOA224" i="22"/>
  <c r="QOB224" i="22"/>
  <c r="QOC224" i="22"/>
  <c r="QOD224" i="22"/>
  <c r="QOE224" i="22"/>
  <c r="QOF224" i="22"/>
  <c r="QOG224" i="22"/>
  <c r="QOH224" i="22"/>
  <c r="QOI224" i="22"/>
  <c r="QOJ224" i="22"/>
  <c r="QOK224" i="22"/>
  <c r="QOL224" i="22"/>
  <c r="QOM224" i="22"/>
  <c r="QON224" i="22"/>
  <c r="QOO224" i="22"/>
  <c r="QOP224" i="22"/>
  <c r="QOQ224" i="22"/>
  <c r="QOR224" i="22"/>
  <c r="QOS224" i="22"/>
  <c r="QOT224" i="22"/>
  <c r="QOU224" i="22"/>
  <c r="QOV224" i="22"/>
  <c r="QOW224" i="22"/>
  <c r="QOX224" i="22"/>
  <c r="QOY224" i="22"/>
  <c r="QOZ224" i="22"/>
  <c r="QPA224" i="22"/>
  <c r="QPB224" i="22"/>
  <c r="QPC224" i="22"/>
  <c r="QPD224" i="22"/>
  <c r="QPE224" i="22"/>
  <c r="QPF224" i="22"/>
  <c r="QPG224" i="22"/>
  <c r="QPH224" i="22"/>
  <c r="QPI224" i="22"/>
  <c r="QPJ224" i="22"/>
  <c r="QPK224" i="22"/>
  <c r="QPL224" i="22"/>
  <c r="QPM224" i="22"/>
  <c r="QPN224" i="22"/>
  <c r="QPO224" i="22"/>
  <c r="QPP224" i="22"/>
  <c r="QPQ224" i="22"/>
  <c r="QPR224" i="22"/>
  <c r="QPS224" i="22"/>
  <c r="QPT224" i="22"/>
  <c r="QPU224" i="22"/>
  <c r="QPV224" i="22"/>
  <c r="QPW224" i="22"/>
  <c r="QPX224" i="22"/>
  <c r="QPY224" i="22"/>
  <c r="QPZ224" i="22"/>
  <c r="QQA224" i="22"/>
  <c r="QQB224" i="22"/>
  <c r="QQC224" i="22"/>
  <c r="QQD224" i="22"/>
  <c r="QQE224" i="22"/>
  <c r="QQF224" i="22"/>
  <c r="QQG224" i="22"/>
  <c r="QQH224" i="22"/>
  <c r="QQI224" i="22"/>
  <c r="QQJ224" i="22"/>
  <c r="QQK224" i="22"/>
  <c r="QQL224" i="22"/>
  <c r="QQM224" i="22"/>
  <c r="QQN224" i="22"/>
  <c r="QQO224" i="22"/>
  <c r="QQP224" i="22"/>
  <c r="QQQ224" i="22"/>
  <c r="QQR224" i="22"/>
  <c r="QQS224" i="22"/>
  <c r="QQT224" i="22"/>
  <c r="QQU224" i="22"/>
  <c r="QQV224" i="22"/>
  <c r="QQW224" i="22"/>
  <c r="QQX224" i="22"/>
  <c r="QQY224" i="22"/>
  <c r="QQZ224" i="22"/>
  <c r="QRA224" i="22"/>
  <c r="QRB224" i="22"/>
  <c r="QRC224" i="22"/>
  <c r="QRD224" i="22"/>
  <c r="QRE224" i="22"/>
  <c r="QRF224" i="22"/>
  <c r="QRG224" i="22"/>
  <c r="QRH224" i="22"/>
  <c r="QRI224" i="22"/>
  <c r="QRJ224" i="22"/>
  <c r="QRK224" i="22"/>
  <c r="QRL224" i="22"/>
  <c r="QRM224" i="22"/>
  <c r="QRN224" i="22"/>
  <c r="QRO224" i="22"/>
  <c r="QRP224" i="22"/>
  <c r="QRQ224" i="22"/>
  <c r="QRR224" i="22"/>
  <c r="QRS224" i="22"/>
  <c r="QRT224" i="22"/>
  <c r="QRU224" i="22"/>
  <c r="QRV224" i="22"/>
  <c r="QRW224" i="22"/>
  <c r="QRX224" i="22"/>
  <c r="QRY224" i="22"/>
  <c r="QRZ224" i="22"/>
  <c r="QSA224" i="22"/>
  <c r="QSB224" i="22"/>
  <c r="QSC224" i="22"/>
  <c r="QSD224" i="22"/>
  <c r="QSE224" i="22"/>
  <c r="QSF224" i="22"/>
  <c r="QSG224" i="22"/>
  <c r="QSH224" i="22"/>
  <c r="QSI224" i="22"/>
  <c r="QSJ224" i="22"/>
  <c r="QSK224" i="22"/>
  <c r="QSL224" i="22"/>
  <c r="QSM224" i="22"/>
  <c r="QSN224" i="22"/>
  <c r="QSO224" i="22"/>
  <c r="QSP224" i="22"/>
  <c r="QSQ224" i="22"/>
  <c r="QSR224" i="22"/>
  <c r="QSS224" i="22"/>
  <c r="QST224" i="22"/>
  <c r="QSU224" i="22"/>
  <c r="QSV224" i="22"/>
  <c r="QSW224" i="22"/>
  <c r="QSX224" i="22"/>
  <c r="QSY224" i="22"/>
  <c r="QSZ224" i="22"/>
  <c r="QTA224" i="22"/>
  <c r="QTB224" i="22"/>
  <c r="QTC224" i="22"/>
  <c r="QTD224" i="22"/>
  <c r="QTE224" i="22"/>
  <c r="QTF224" i="22"/>
  <c r="QTG224" i="22"/>
  <c r="QTH224" i="22"/>
  <c r="QTI224" i="22"/>
  <c r="QTJ224" i="22"/>
  <c r="QTK224" i="22"/>
  <c r="QTL224" i="22"/>
  <c r="QTM224" i="22"/>
  <c r="QTN224" i="22"/>
  <c r="QTO224" i="22"/>
  <c r="QTP224" i="22"/>
  <c r="QTQ224" i="22"/>
  <c r="QTR224" i="22"/>
  <c r="QTS224" i="22"/>
  <c r="QTT224" i="22"/>
  <c r="QTU224" i="22"/>
  <c r="QTV224" i="22"/>
  <c r="QTW224" i="22"/>
  <c r="QTX224" i="22"/>
  <c r="QTY224" i="22"/>
  <c r="QTZ224" i="22"/>
  <c r="QUA224" i="22"/>
  <c r="QUB224" i="22"/>
  <c r="QUC224" i="22"/>
  <c r="QUD224" i="22"/>
  <c r="QUE224" i="22"/>
  <c r="QUF224" i="22"/>
  <c r="QUG224" i="22"/>
  <c r="QUH224" i="22"/>
  <c r="QUI224" i="22"/>
  <c r="QUJ224" i="22"/>
  <c r="QUK224" i="22"/>
  <c r="QUL224" i="22"/>
  <c r="QUM224" i="22"/>
  <c r="QUN224" i="22"/>
  <c r="QUO224" i="22"/>
  <c r="QUP224" i="22"/>
  <c r="QUQ224" i="22"/>
  <c r="QUR224" i="22"/>
  <c r="QUS224" i="22"/>
  <c r="QUT224" i="22"/>
  <c r="QUU224" i="22"/>
  <c r="QUV224" i="22"/>
  <c r="QUW224" i="22"/>
  <c r="QUX224" i="22"/>
  <c r="QUY224" i="22"/>
  <c r="QUZ224" i="22"/>
  <c r="QVA224" i="22"/>
  <c r="QVB224" i="22"/>
  <c r="QVC224" i="22"/>
  <c r="QVD224" i="22"/>
  <c r="QVE224" i="22"/>
  <c r="QVF224" i="22"/>
  <c r="QVG224" i="22"/>
  <c r="QVH224" i="22"/>
  <c r="QVI224" i="22"/>
  <c r="QVJ224" i="22"/>
  <c r="QVK224" i="22"/>
  <c r="QVL224" i="22"/>
  <c r="QVM224" i="22"/>
  <c r="QVN224" i="22"/>
  <c r="QVO224" i="22"/>
  <c r="QVP224" i="22"/>
  <c r="QVQ224" i="22"/>
  <c r="QVR224" i="22"/>
  <c r="QVS224" i="22"/>
  <c r="QVT224" i="22"/>
  <c r="QVU224" i="22"/>
  <c r="QVV224" i="22"/>
  <c r="QVW224" i="22"/>
  <c r="QVX224" i="22"/>
  <c r="QVY224" i="22"/>
  <c r="QVZ224" i="22"/>
  <c r="QWA224" i="22"/>
  <c r="QWB224" i="22"/>
  <c r="QWC224" i="22"/>
  <c r="QWD224" i="22"/>
  <c r="QWE224" i="22"/>
  <c r="QWF224" i="22"/>
  <c r="QWG224" i="22"/>
  <c r="QWH224" i="22"/>
  <c r="QWI224" i="22"/>
  <c r="QWJ224" i="22"/>
  <c r="QWK224" i="22"/>
  <c r="QWL224" i="22"/>
  <c r="QWM224" i="22"/>
  <c r="QWN224" i="22"/>
  <c r="QWO224" i="22"/>
  <c r="QWP224" i="22"/>
  <c r="QWQ224" i="22"/>
  <c r="QWR224" i="22"/>
  <c r="QWS224" i="22"/>
  <c r="QWT224" i="22"/>
  <c r="QWU224" i="22"/>
  <c r="QWV224" i="22"/>
  <c r="QWW224" i="22"/>
  <c r="QWX224" i="22"/>
  <c r="QWY224" i="22"/>
  <c r="QWZ224" i="22"/>
  <c r="QXA224" i="22"/>
  <c r="QXB224" i="22"/>
  <c r="QXC224" i="22"/>
  <c r="QXD224" i="22"/>
  <c r="QXE224" i="22"/>
  <c r="QXF224" i="22"/>
  <c r="QXG224" i="22"/>
  <c r="QXH224" i="22"/>
  <c r="QXI224" i="22"/>
  <c r="QXJ224" i="22"/>
  <c r="QXK224" i="22"/>
  <c r="QXL224" i="22"/>
  <c r="QXM224" i="22"/>
  <c r="QXN224" i="22"/>
  <c r="QXO224" i="22"/>
  <c r="QXP224" i="22"/>
  <c r="QXQ224" i="22"/>
  <c r="QXR224" i="22"/>
  <c r="QXS224" i="22"/>
  <c r="QXT224" i="22"/>
  <c r="QXU224" i="22"/>
  <c r="QXV224" i="22"/>
  <c r="QXW224" i="22"/>
  <c r="QXX224" i="22"/>
  <c r="QXY224" i="22"/>
  <c r="QXZ224" i="22"/>
  <c r="QYA224" i="22"/>
  <c r="QYB224" i="22"/>
  <c r="QYC224" i="22"/>
  <c r="QYD224" i="22"/>
  <c r="QYE224" i="22"/>
  <c r="QYF224" i="22"/>
  <c r="QYG224" i="22"/>
  <c r="QYH224" i="22"/>
  <c r="QYI224" i="22"/>
  <c r="QYJ224" i="22"/>
  <c r="QYK224" i="22"/>
  <c r="QYL224" i="22"/>
  <c r="QYM224" i="22"/>
  <c r="QYN224" i="22"/>
  <c r="QYO224" i="22"/>
  <c r="QYP224" i="22"/>
  <c r="QYQ224" i="22"/>
  <c r="QYR224" i="22"/>
  <c r="QYS224" i="22"/>
  <c r="QYT224" i="22"/>
  <c r="QYU224" i="22"/>
  <c r="QYV224" i="22"/>
  <c r="QYW224" i="22"/>
  <c r="QYX224" i="22"/>
  <c r="QYY224" i="22"/>
  <c r="QYZ224" i="22"/>
  <c r="QZA224" i="22"/>
  <c r="QZB224" i="22"/>
  <c r="QZC224" i="22"/>
  <c r="QZD224" i="22"/>
  <c r="QZE224" i="22"/>
  <c r="QZF224" i="22"/>
  <c r="QZG224" i="22"/>
  <c r="QZH224" i="22"/>
  <c r="QZI224" i="22"/>
  <c r="QZJ224" i="22"/>
  <c r="QZK224" i="22"/>
  <c r="QZL224" i="22"/>
  <c r="QZM224" i="22"/>
  <c r="QZN224" i="22"/>
  <c r="QZO224" i="22"/>
  <c r="QZP224" i="22"/>
  <c r="QZQ224" i="22"/>
  <c r="QZR224" i="22"/>
  <c r="QZS224" i="22"/>
  <c r="QZT224" i="22"/>
  <c r="QZU224" i="22"/>
  <c r="QZV224" i="22"/>
  <c r="QZW224" i="22"/>
  <c r="QZX224" i="22"/>
  <c r="QZY224" i="22"/>
  <c r="QZZ224" i="22"/>
  <c r="RAA224" i="22"/>
  <c r="RAB224" i="22"/>
  <c r="RAC224" i="22"/>
  <c r="RAD224" i="22"/>
  <c r="RAE224" i="22"/>
  <c r="RAF224" i="22"/>
  <c r="RAG224" i="22"/>
  <c r="RAH224" i="22"/>
  <c r="RAI224" i="22"/>
  <c r="RAJ224" i="22"/>
  <c r="RAK224" i="22"/>
  <c r="RAL224" i="22"/>
  <c r="RAM224" i="22"/>
  <c r="RAN224" i="22"/>
  <c r="RAO224" i="22"/>
  <c r="RAP224" i="22"/>
  <c r="RAQ224" i="22"/>
  <c r="RAR224" i="22"/>
  <c r="RAS224" i="22"/>
  <c r="RAT224" i="22"/>
  <c r="RAU224" i="22"/>
  <c r="RAV224" i="22"/>
  <c r="RAW224" i="22"/>
  <c r="RAX224" i="22"/>
  <c r="RAY224" i="22"/>
  <c r="RAZ224" i="22"/>
  <c r="RBA224" i="22"/>
  <c r="RBB224" i="22"/>
  <c r="RBC224" i="22"/>
  <c r="RBD224" i="22"/>
  <c r="RBE224" i="22"/>
  <c r="RBF224" i="22"/>
  <c r="RBG224" i="22"/>
  <c r="RBH224" i="22"/>
  <c r="RBI224" i="22"/>
  <c r="RBJ224" i="22"/>
  <c r="RBK224" i="22"/>
  <c r="RBL224" i="22"/>
  <c r="RBM224" i="22"/>
  <c r="RBN224" i="22"/>
  <c r="RBO224" i="22"/>
  <c r="RBP224" i="22"/>
  <c r="RBQ224" i="22"/>
  <c r="RBR224" i="22"/>
  <c r="RBS224" i="22"/>
  <c r="RBT224" i="22"/>
  <c r="RBU224" i="22"/>
  <c r="RBV224" i="22"/>
  <c r="RBW224" i="22"/>
  <c r="RBX224" i="22"/>
  <c r="RBY224" i="22"/>
  <c r="RBZ224" i="22"/>
  <c r="RCA224" i="22"/>
  <c r="RCB224" i="22"/>
  <c r="RCC224" i="22"/>
  <c r="RCD224" i="22"/>
  <c r="RCE224" i="22"/>
  <c r="RCF224" i="22"/>
  <c r="RCG224" i="22"/>
  <c r="RCH224" i="22"/>
  <c r="RCI224" i="22"/>
  <c r="RCJ224" i="22"/>
  <c r="RCK224" i="22"/>
  <c r="RCL224" i="22"/>
  <c r="RCM224" i="22"/>
  <c r="RCN224" i="22"/>
  <c r="RCO224" i="22"/>
  <c r="RCP224" i="22"/>
  <c r="RCQ224" i="22"/>
  <c r="RCR224" i="22"/>
  <c r="RCS224" i="22"/>
  <c r="RCT224" i="22"/>
  <c r="RCU224" i="22"/>
  <c r="RCV224" i="22"/>
  <c r="RCW224" i="22"/>
  <c r="RCX224" i="22"/>
  <c r="RCY224" i="22"/>
  <c r="RCZ224" i="22"/>
  <c r="RDA224" i="22"/>
  <c r="RDB224" i="22"/>
  <c r="RDC224" i="22"/>
  <c r="RDD224" i="22"/>
  <c r="RDE224" i="22"/>
  <c r="RDF224" i="22"/>
  <c r="RDG224" i="22"/>
  <c r="RDH224" i="22"/>
  <c r="RDI224" i="22"/>
  <c r="RDJ224" i="22"/>
  <c r="RDK224" i="22"/>
  <c r="RDL224" i="22"/>
  <c r="RDM224" i="22"/>
  <c r="RDN224" i="22"/>
  <c r="RDO224" i="22"/>
  <c r="RDP224" i="22"/>
  <c r="RDQ224" i="22"/>
  <c r="RDR224" i="22"/>
  <c r="RDS224" i="22"/>
  <c r="RDT224" i="22"/>
  <c r="RDU224" i="22"/>
  <c r="RDV224" i="22"/>
  <c r="RDW224" i="22"/>
  <c r="RDX224" i="22"/>
  <c r="RDY224" i="22"/>
  <c r="RDZ224" i="22"/>
  <c r="REA224" i="22"/>
  <c r="REB224" i="22"/>
  <c r="REC224" i="22"/>
  <c r="RED224" i="22"/>
  <c r="REE224" i="22"/>
  <c r="REF224" i="22"/>
  <c r="REG224" i="22"/>
  <c r="REH224" i="22"/>
  <c r="REI224" i="22"/>
  <c r="REJ224" i="22"/>
  <c r="REK224" i="22"/>
  <c r="REL224" i="22"/>
  <c r="REM224" i="22"/>
  <c r="REN224" i="22"/>
  <c r="REO224" i="22"/>
  <c r="REP224" i="22"/>
  <c r="REQ224" i="22"/>
  <c r="RER224" i="22"/>
  <c r="RES224" i="22"/>
  <c r="RET224" i="22"/>
  <c r="REU224" i="22"/>
  <c r="REV224" i="22"/>
  <c r="REW224" i="22"/>
  <c r="REX224" i="22"/>
  <c r="REY224" i="22"/>
  <c r="REZ224" i="22"/>
  <c r="RFA224" i="22"/>
  <c r="RFB224" i="22"/>
  <c r="RFC224" i="22"/>
  <c r="RFD224" i="22"/>
  <c r="RFE224" i="22"/>
  <c r="RFF224" i="22"/>
  <c r="RFG224" i="22"/>
  <c r="RFH224" i="22"/>
  <c r="RFI224" i="22"/>
  <c r="RFJ224" i="22"/>
  <c r="RFK224" i="22"/>
  <c r="RFL224" i="22"/>
  <c r="RFM224" i="22"/>
  <c r="RFN224" i="22"/>
  <c r="RFO224" i="22"/>
  <c r="RFP224" i="22"/>
  <c r="RFQ224" i="22"/>
  <c r="RFR224" i="22"/>
  <c r="RFS224" i="22"/>
  <c r="RFT224" i="22"/>
  <c r="RFU224" i="22"/>
  <c r="RFV224" i="22"/>
  <c r="RFW224" i="22"/>
  <c r="RFX224" i="22"/>
  <c r="RFY224" i="22"/>
  <c r="RFZ224" i="22"/>
  <c r="RGA224" i="22"/>
  <c r="RGB224" i="22"/>
  <c r="RGC224" i="22"/>
  <c r="RGD224" i="22"/>
  <c r="RGE224" i="22"/>
  <c r="RGF224" i="22"/>
  <c r="RGG224" i="22"/>
  <c r="RGH224" i="22"/>
  <c r="RGI224" i="22"/>
  <c r="RGJ224" i="22"/>
  <c r="RGK224" i="22"/>
  <c r="RGL224" i="22"/>
  <c r="RGM224" i="22"/>
  <c r="RGN224" i="22"/>
  <c r="RGO224" i="22"/>
  <c r="RGP224" i="22"/>
  <c r="RGQ224" i="22"/>
  <c r="RGR224" i="22"/>
  <c r="RGS224" i="22"/>
  <c r="RGT224" i="22"/>
  <c r="RGU224" i="22"/>
  <c r="RGV224" i="22"/>
  <c r="RGW224" i="22"/>
  <c r="RGX224" i="22"/>
  <c r="RGY224" i="22"/>
  <c r="RGZ224" i="22"/>
  <c r="RHA224" i="22"/>
  <c r="RHB224" i="22"/>
  <c r="RHC224" i="22"/>
  <c r="RHD224" i="22"/>
  <c r="RHE224" i="22"/>
  <c r="RHF224" i="22"/>
  <c r="RHG224" i="22"/>
  <c r="RHH224" i="22"/>
  <c r="RHI224" i="22"/>
  <c r="RHJ224" i="22"/>
  <c r="RHK224" i="22"/>
  <c r="RHL224" i="22"/>
  <c r="RHM224" i="22"/>
  <c r="RHN224" i="22"/>
  <c r="RHO224" i="22"/>
  <c r="RHP224" i="22"/>
  <c r="RHQ224" i="22"/>
  <c r="RHR224" i="22"/>
  <c r="RHS224" i="22"/>
  <c r="RHT224" i="22"/>
  <c r="RHU224" i="22"/>
  <c r="RHV224" i="22"/>
  <c r="RHW224" i="22"/>
  <c r="RHX224" i="22"/>
  <c r="RHY224" i="22"/>
  <c r="RHZ224" i="22"/>
  <c r="RIA224" i="22"/>
  <c r="RIB224" i="22"/>
  <c r="RIC224" i="22"/>
  <c r="RID224" i="22"/>
  <c r="RIE224" i="22"/>
  <c r="RIF224" i="22"/>
  <c r="RIG224" i="22"/>
  <c r="RIH224" i="22"/>
  <c r="RII224" i="22"/>
  <c r="RIJ224" i="22"/>
  <c r="RIK224" i="22"/>
  <c r="RIL224" i="22"/>
  <c r="RIM224" i="22"/>
  <c r="RIN224" i="22"/>
  <c r="RIO224" i="22"/>
  <c r="RIP224" i="22"/>
  <c r="RIQ224" i="22"/>
  <c r="RIR224" i="22"/>
  <c r="RIS224" i="22"/>
  <c r="RIT224" i="22"/>
  <c r="RIU224" i="22"/>
  <c r="RIV224" i="22"/>
  <c r="RIW224" i="22"/>
  <c r="RIX224" i="22"/>
  <c r="RIY224" i="22"/>
  <c r="RIZ224" i="22"/>
  <c r="RJA224" i="22"/>
  <c r="RJB224" i="22"/>
  <c r="RJC224" i="22"/>
  <c r="RJD224" i="22"/>
  <c r="RJE224" i="22"/>
  <c r="RJF224" i="22"/>
  <c r="RJG224" i="22"/>
  <c r="RJH224" i="22"/>
  <c r="RJI224" i="22"/>
  <c r="RJJ224" i="22"/>
  <c r="RJK224" i="22"/>
  <c r="RJL224" i="22"/>
  <c r="RJM224" i="22"/>
  <c r="RJN224" i="22"/>
  <c r="RJO224" i="22"/>
  <c r="RJP224" i="22"/>
  <c r="RJQ224" i="22"/>
  <c r="RJR224" i="22"/>
  <c r="RJS224" i="22"/>
  <c r="RJT224" i="22"/>
  <c r="RJU224" i="22"/>
  <c r="RJV224" i="22"/>
  <c r="RJW224" i="22"/>
  <c r="RJX224" i="22"/>
  <c r="RJY224" i="22"/>
  <c r="RJZ224" i="22"/>
  <c r="RKA224" i="22"/>
  <c r="RKB224" i="22"/>
  <c r="RKC224" i="22"/>
  <c r="RKD224" i="22"/>
  <c r="RKE224" i="22"/>
  <c r="RKF224" i="22"/>
  <c r="RKG224" i="22"/>
  <c r="RKH224" i="22"/>
  <c r="RKI224" i="22"/>
  <c r="RKJ224" i="22"/>
  <c r="RKK224" i="22"/>
  <c r="RKL224" i="22"/>
  <c r="RKM224" i="22"/>
  <c r="RKN224" i="22"/>
  <c r="RKO224" i="22"/>
  <c r="RKP224" i="22"/>
  <c r="RKQ224" i="22"/>
  <c r="RKR224" i="22"/>
  <c r="RKS224" i="22"/>
  <c r="RKT224" i="22"/>
  <c r="RKU224" i="22"/>
  <c r="RKV224" i="22"/>
  <c r="RKW224" i="22"/>
  <c r="RKX224" i="22"/>
  <c r="RKY224" i="22"/>
  <c r="RKZ224" i="22"/>
  <c r="RLA224" i="22"/>
  <c r="RLB224" i="22"/>
  <c r="RLC224" i="22"/>
  <c r="RLD224" i="22"/>
  <c r="RLE224" i="22"/>
  <c r="RLF224" i="22"/>
  <c r="RLG224" i="22"/>
  <c r="RLH224" i="22"/>
  <c r="RLI224" i="22"/>
  <c r="RLJ224" i="22"/>
  <c r="RLK224" i="22"/>
  <c r="RLL224" i="22"/>
  <c r="RLM224" i="22"/>
  <c r="RLN224" i="22"/>
  <c r="RLO224" i="22"/>
  <c r="RLP224" i="22"/>
  <c r="RLQ224" i="22"/>
  <c r="RLR224" i="22"/>
  <c r="RLS224" i="22"/>
  <c r="RLT224" i="22"/>
  <c r="RLU224" i="22"/>
  <c r="RLV224" i="22"/>
  <c r="RLW224" i="22"/>
  <c r="RLX224" i="22"/>
  <c r="RLY224" i="22"/>
  <c r="RLZ224" i="22"/>
  <c r="RMA224" i="22"/>
  <c r="RMB224" i="22"/>
  <c r="RMC224" i="22"/>
  <c r="RMD224" i="22"/>
  <c r="RME224" i="22"/>
  <c r="RMF224" i="22"/>
  <c r="RMG224" i="22"/>
  <c r="RMH224" i="22"/>
  <c r="RMI224" i="22"/>
  <c r="RMJ224" i="22"/>
  <c r="RMK224" i="22"/>
  <c r="RML224" i="22"/>
  <c r="RMM224" i="22"/>
  <c r="RMN224" i="22"/>
  <c r="RMO224" i="22"/>
  <c r="RMP224" i="22"/>
  <c r="RMQ224" i="22"/>
  <c r="RMR224" i="22"/>
  <c r="RMS224" i="22"/>
  <c r="RMT224" i="22"/>
  <c r="RMU224" i="22"/>
  <c r="RMV224" i="22"/>
  <c r="RMW224" i="22"/>
  <c r="RMX224" i="22"/>
  <c r="RMY224" i="22"/>
  <c r="RMZ224" i="22"/>
  <c r="RNA224" i="22"/>
  <c r="RNB224" i="22"/>
  <c r="RNC224" i="22"/>
  <c r="RND224" i="22"/>
  <c r="RNE224" i="22"/>
  <c r="RNF224" i="22"/>
  <c r="RNG224" i="22"/>
  <c r="RNH224" i="22"/>
  <c r="RNI224" i="22"/>
  <c r="RNJ224" i="22"/>
  <c r="RNK224" i="22"/>
  <c r="RNL224" i="22"/>
  <c r="RNM224" i="22"/>
  <c r="RNN224" i="22"/>
  <c r="RNO224" i="22"/>
  <c r="RNP224" i="22"/>
  <c r="RNQ224" i="22"/>
  <c r="RNR224" i="22"/>
  <c r="RNS224" i="22"/>
  <c r="RNT224" i="22"/>
  <c r="RNU224" i="22"/>
  <c r="RNV224" i="22"/>
  <c r="RNW224" i="22"/>
  <c r="RNX224" i="22"/>
  <c r="RNY224" i="22"/>
  <c r="RNZ224" i="22"/>
  <c r="ROA224" i="22"/>
  <c r="ROB224" i="22"/>
  <c r="ROC224" i="22"/>
  <c r="ROD224" i="22"/>
  <c r="ROE224" i="22"/>
  <c r="ROF224" i="22"/>
  <c r="ROG224" i="22"/>
  <c r="ROH224" i="22"/>
  <c r="ROI224" i="22"/>
  <c r="ROJ224" i="22"/>
  <c r="ROK224" i="22"/>
  <c r="ROL224" i="22"/>
  <c r="ROM224" i="22"/>
  <c r="RON224" i="22"/>
  <c r="ROO224" i="22"/>
  <c r="ROP224" i="22"/>
  <c r="ROQ224" i="22"/>
  <c r="ROR224" i="22"/>
  <c r="ROS224" i="22"/>
  <c r="ROT224" i="22"/>
  <c r="ROU224" i="22"/>
  <c r="ROV224" i="22"/>
  <c r="ROW224" i="22"/>
  <c r="ROX224" i="22"/>
  <c r="ROY224" i="22"/>
  <c r="ROZ224" i="22"/>
  <c r="RPA224" i="22"/>
  <c r="RPB224" i="22"/>
  <c r="RPC224" i="22"/>
  <c r="RPD224" i="22"/>
  <c r="RPE224" i="22"/>
  <c r="RPF224" i="22"/>
  <c r="RPG224" i="22"/>
  <c r="RPH224" i="22"/>
  <c r="RPI224" i="22"/>
  <c r="RPJ224" i="22"/>
  <c r="RPK224" i="22"/>
  <c r="RPL224" i="22"/>
  <c r="RPM224" i="22"/>
  <c r="RPN224" i="22"/>
  <c r="RPO224" i="22"/>
  <c r="RPP224" i="22"/>
  <c r="RPQ224" i="22"/>
  <c r="RPR224" i="22"/>
  <c r="RPS224" i="22"/>
  <c r="RPT224" i="22"/>
  <c r="RPU224" i="22"/>
  <c r="RPV224" i="22"/>
  <c r="RPW224" i="22"/>
  <c r="RPX224" i="22"/>
  <c r="RPY224" i="22"/>
  <c r="RPZ224" i="22"/>
  <c r="RQA224" i="22"/>
  <c r="RQB224" i="22"/>
  <c r="RQC224" i="22"/>
  <c r="RQD224" i="22"/>
  <c r="RQE224" i="22"/>
  <c r="RQF224" i="22"/>
  <c r="RQG224" i="22"/>
  <c r="RQH224" i="22"/>
  <c r="RQI224" i="22"/>
  <c r="RQJ224" i="22"/>
  <c r="RQK224" i="22"/>
  <c r="RQL224" i="22"/>
  <c r="RQM224" i="22"/>
  <c r="RQN224" i="22"/>
  <c r="RQO224" i="22"/>
  <c r="RQP224" i="22"/>
  <c r="RQQ224" i="22"/>
  <c r="RQR224" i="22"/>
  <c r="RQS224" i="22"/>
  <c r="RQT224" i="22"/>
  <c r="RQU224" i="22"/>
  <c r="RQV224" i="22"/>
  <c r="RQW224" i="22"/>
  <c r="RQX224" i="22"/>
  <c r="RQY224" i="22"/>
  <c r="RQZ224" i="22"/>
  <c r="RRA224" i="22"/>
  <c r="RRB224" i="22"/>
  <c r="RRC224" i="22"/>
  <c r="RRD224" i="22"/>
  <c r="RRE224" i="22"/>
  <c r="RRF224" i="22"/>
  <c r="RRG224" i="22"/>
  <c r="RRH224" i="22"/>
  <c r="RRI224" i="22"/>
  <c r="RRJ224" i="22"/>
  <c r="RRK224" i="22"/>
  <c r="RRL224" i="22"/>
  <c r="RRM224" i="22"/>
  <c r="RRN224" i="22"/>
  <c r="RRO224" i="22"/>
  <c r="RRP224" i="22"/>
  <c r="RRQ224" i="22"/>
  <c r="RRR224" i="22"/>
  <c r="RRS224" i="22"/>
  <c r="RRT224" i="22"/>
  <c r="RRU224" i="22"/>
  <c r="RRV224" i="22"/>
  <c r="RRW224" i="22"/>
  <c r="RRX224" i="22"/>
  <c r="RRY224" i="22"/>
  <c r="RRZ224" i="22"/>
  <c r="RSA224" i="22"/>
  <c r="RSB224" i="22"/>
  <c r="RSC224" i="22"/>
  <c r="RSD224" i="22"/>
  <c r="RSE224" i="22"/>
  <c r="RSF224" i="22"/>
  <c r="RSG224" i="22"/>
  <c r="RSH224" i="22"/>
  <c r="RSI224" i="22"/>
  <c r="RSJ224" i="22"/>
  <c r="RSK224" i="22"/>
  <c r="RSL224" i="22"/>
  <c r="RSM224" i="22"/>
  <c r="RSN224" i="22"/>
  <c r="RSO224" i="22"/>
  <c r="RSP224" i="22"/>
  <c r="RSQ224" i="22"/>
  <c r="RSR224" i="22"/>
  <c r="RSS224" i="22"/>
  <c r="RST224" i="22"/>
  <c r="RSU224" i="22"/>
  <c r="RSV224" i="22"/>
  <c r="RSW224" i="22"/>
  <c r="RSX224" i="22"/>
  <c r="RSY224" i="22"/>
  <c r="RSZ224" i="22"/>
  <c r="RTA224" i="22"/>
  <c r="RTB224" i="22"/>
  <c r="RTC224" i="22"/>
  <c r="RTD224" i="22"/>
  <c r="RTE224" i="22"/>
  <c r="RTF224" i="22"/>
  <c r="RTG224" i="22"/>
  <c r="RTH224" i="22"/>
  <c r="RTI224" i="22"/>
  <c r="RTJ224" i="22"/>
  <c r="RTK224" i="22"/>
  <c r="RTL224" i="22"/>
  <c r="RTM224" i="22"/>
  <c r="RTN224" i="22"/>
  <c r="RTO224" i="22"/>
  <c r="RTP224" i="22"/>
  <c r="RTQ224" i="22"/>
  <c r="RTR224" i="22"/>
  <c r="RTS224" i="22"/>
  <c r="RTT224" i="22"/>
  <c r="RTU224" i="22"/>
  <c r="RTV224" i="22"/>
  <c r="RTW224" i="22"/>
  <c r="RTX224" i="22"/>
  <c r="RTY224" i="22"/>
  <c r="RTZ224" i="22"/>
  <c r="RUA224" i="22"/>
  <c r="RUB224" i="22"/>
  <c r="RUC224" i="22"/>
  <c r="RUD224" i="22"/>
  <c r="RUE224" i="22"/>
  <c r="RUF224" i="22"/>
  <c r="RUG224" i="22"/>
  <c r="RUH224" i="22"/>
  <c r="RUI224" i="22"/>
  <c r="RUJ224" i="22"/>
  <c r="RUK224" i="22"/>
  <c r="RUL224" i="22"/>
  <c r="RUM224" i="22"/>
  <c r="RUN224" i="22"/>
  <c r="RUO224" i="22"/>
  <c r="RUP224" i="22"/>
  <c r="RUQ224" i="22"/>
  <c r="RUR224" i="22"/>
  <c r="RUS224" i="22"/>
  <c r="RUT224" i="22"/>
  <c r="RUU224" i="22"/>
  <c r="RUV224" i="22"/>
  <c r="RUW224" i="22"/>
  <c r="RUX224" i="22"/>
  <c r="RUY224" i="22"/>
  <c r="RUZ224" i="22"/>
  <c r="RVA224" i="22"/>
  <c r="RVB224" i="22"/>
  <c r="RVC224" i="22"/>
  <c r="RVD224" i="22"/>
  <c r="RVE224" i="22"/>
  <c r="RVF224" i="22"/>
  <c r="RVG224" i="22"/>
  <c r="RVH224" i="22"/>
  <c r="RVI224" i="22"/>
  <c r="RVJ224" i="22"/>
  <c r="RVK224" i="22"/>
  <c r="RVL224" i="22"/>
  <c r="RVM224" i="22"/>
  <c r="RVN224" i="22"/>
  <c r="RVO224" i="22"/>
  <c r="RVP224" i="22"/>
  <c r="RVQ224" i="22"/>
  <c r="RVR224" i="22"/>
  <c r="RVS224" i="22"/>
  <c r="RVT224" i="22"/>
  <c r="RVU224" i="22"/>
  <c r="RVV224" i="22"/>
  <c r="RVW224" i="22"/>
  <c r="RVX224" i="22"/>
  <c r="RVY224" i="22"/>
  <c r="RVZ224" i="22"/>
  <c r="RWA224" i="22"/>
  <c r="RWB224" i="22"/>
  <c r="RWC224" i="22"/>
  <c r="RWD224" i="22"/>
  <c r="RWE224" i="22"/>
  <c r="RWF224" i="22"/>
  <c r="RWG224" i="22"/>
  <c r="RWH224" i="22"/>
  <c r="RWI224" i="22"/>
  <c r="RWJ224" i="22"/>
  <c r="RWK224" i="22"/>
  <c r="RWL224" i="22"/>
  <c r="RWM224" i="22"/>
  <c r="RWN224" i="22"/>
  <c r="RWO224" i="22"/>
  <c r="RWP224" i="22"/>
  <c r="RWQ224" i="22"/>
  <c r="RWR224" i="22"/>
  <c r="RWS224" i="22"/>
  <c r="RWT224" i="22"/>
  <c r="RWU224" i="22"/>
  <c r="RWV224" i="22"/>
  <c r="RWW224" i="22"/>
  <c r="RWX224" i="22"/>
  <c r="RWY224" i="22"/>
  <c r="RWZ224" i="22"/>
  <c r="RXA224" i="22"/>
  <c r="RXB224" i="22"/>
  <c r="RXC224" i="22"/>
  <c r="RXD224" i="22"/>
  <c r="RXE224" i="22"/>
  <c r="RXF224" i="22"/>
  <c r="RXG224" i="22"/>
  <c r="RXH224" i="22"/>
  <c r="RXI224" i="22"/>
  <c r="RXJ224" i="22"/>
  <c r="RXK224" i="22"/>
  <c r="RXL224" i="22"/>
  <c r="RXM224" i="22"/>
  <c r="RXN224" i="22"/>
  <c r="RXO224" i="22"/>
  <c r="RXP224" i="22"/>
  <c r="RXQ224" i="22"/>
  <c r="RXR224" i="22"/>
  <c r="RXS224" i="22"/>
  <c r="RXT224" i="22"/>
  <c r="RXU224" i="22"/>
  <c r="RXV224" i="22"/>
  <c r="RXW224" i="22"/>
  <c r="RXX224" i="22"/>
  <c r="RXY224" i="22"/>
  <c r="RXZ224" i="22"/>
  <c r="RYA224" i="22"/>
  <c r="RYB224" i="22"/>
  <c r="RYC224" i="22"/>
  <c r="RYD224" i="22"/>
  <c r="RYE224" i="22"/>
  <c r="RYF224" i="22"/>
  <c r="RYG224" i="22"/>
  <c r="RYH224" i="22"/>
  <c r="RYI224" i="22"/>
  <c r="RYJ224" i="22"/>
  <c r="RYK224" i="22"/>
  <c r="RYL224" i="22"/>
  <c r="RYM224" i="22"/>
  <c r="RYN224" i="22"/>
  <c r="RYO224" i="22"/>
  <c r="RYP224" i="22"/>
  <c r="RYQ224" i="22"/>
  <c r="RYR224" i="22"/>
  <c r="RYS224" i="22"/>
  <c r="RYT224" i="22"/>
  <c r="RYU224" i="22"/>
  <c r="RYV224" i="22"/>
  <c r="RYW224" i="22"/>
  <c r="RYX224" i="22"/>
  <c r="RYY224" i="22"/>
  <c r="RYZ224" i="22"/>
  <c r="RZA224" i="22"/>
  <c r="RZB224" i="22"/>
  <c r="RZC224" i="22"/>
  <c r="RZD224" i="22"/>
  <c r="RZE224" i="22"/>
  <c r="RZF224" i="22"/>
  <c r="RZG224" i="22"/>
  <c r="RZH224" i="22"/>
  <c r="RZI224" i="22"/>
  <c r="RZJ224" i="22"/>
  <c r="RZK224" i="22"/>
  <c r="RZL224" i="22"/>
  <c r="RZM224" i="22"/>
  <c r="RZN224" i="22"/>
  <c r="RZO224" i="22"/>
  <c r="RZP224" i="22"/>
  <c r="RZQ224" i="22"/>
  <c r="RZR224" i="22"/>
  <c r="RZS224" i="22"/>
  <c r="RZT224" i="22"/>
  <c r="RZU224" i="22"/>
  <c r="RZV224" i="22"/>
  <c r="RZW224" i="22"/>
  <c r="RZX224" i="22"/>
  <c r="RZY224" i="22"/>
  <c r="RZZ224" i="22"/>
  <c r="SAA224" i="22"/>
  <c r="SAB224" i="22"/>
  <c r="SAC224" i="22"/>
  <c r="SAD224" i="22"/>
  <c r="SAE224" i="22"/>
  <c r="SAF224" i="22"/>
  <c r="SAG224" i="22"/>
  <c r="SAH224" i="22"/>
  <c r="SAI224" i="22"/>
  <c r="SAJ224" i="22"/>
  <c r="SAK224" i="22"/>
  <c r="SAL224" i="22"/>
  <c r="SAM224" i="22"/>
  <c r="SAN224" i="22"/>
  <c r="SAO224" i="22"/>
  <c r="SAP224" i="22"/>
  <c r="SAQ224" i="22"/>
  <c r="SAR224" i="22"/>
  <c r="SAS224" i="22"/>
  <c r="SAT224" i="22"/>
  <c r="SAU224" i="22"/>
  <c r="SAV224" i="22"/>
  <c r="SAW224" i="22"/>
  <c r="SAX224" i="22"/>
  <c r="SAY224" i="22"/>
  <c r="SAZ224" i="22"/>
  <c r="SBA224" i="22"/>
  <c r="SBB224" i="22"/>
  <c r="SBC224" i="22"/>
  <c r="SBD224" i="22"/>
  <c r="SBE224" i="22"/>
  <c r="SBF224" i="22"/>
  <c r="SBG224" i="22"/>
  <c r="SBH224" i="22"/>
  <c r="SBI224" i="22"/>
  <c r="SBJ224" i="22"/>
  <c r="SBK224" i="22"/>
  <c r="SBL224" i="22"/>
  <c r="SBM224" i="22"/>
  <c r="SBN224" i="22"/>
  <c r="SBO224" i="22"/>
  <c r="SBP224" i="22"/>
  <c r="SBQ224" i="22"/>
  <c r="SBR224" i="22"/>
  <c r="SBS224" i="22"/>
  <c r="SBT224" i="22"/>
  <c r="SBU224" i="22"/>
  <c r="SBV224" i="22"/>
  <c r="SBW224" i="22"/>
  <c r="SBX224" i="22"/>
  <c r="SBY224" i="22"/>
  <c r="SBZ224" i="22"/>
  <c r="SCA224" i="22"/>
  <c r="SCB224" i="22"/>
  <c r="SCC224" i="22"/>
  <c r="SCD224" i="22"/>
  <c r="SCE224" i="22"/>
  <c r="SCF224" i="22"/>
  <c r="SCG224" i="22"/>
  <c r="SCH224" i="22"/>
  <c r="SCI224" i="22"/>
  <c r="SCJ224" i="22"/>
  <c r="SCK224" i="22"/>
  <c r="SCL224" i="22"/>
  <c r="SCM224" i="22"/>
  <c r="SCN224" i="22"/>
  <c r="SCO224" i="22"/>
  <c r="SCP224" i="22"/>
  <c r="SCQ224" i="22"/>
  <c r="SCR224" i="22"/>
  <c r="SCS224" i="22"/>
  <c r="SCT224" i="22"/>
  <c r="SCU224" i="22"/>
  <c r="SCV224" i="22"/>
  <c r="SCW224" i="22"/>
  <c r="SCX224" i="22"/>
  <c r="SCY224" i="22"/>
  <c r="SCZ224" i="22"/>
  <c r="SDA224" i="22"/>
  <c r="SDB224" i="22"/>
  <c r="SDC224" i="22"/>
  <c r="SDD224" i="22"/>
  <c r="SDE224" i="22"/>
  <c r="SDF224" i="22"/>
  <c r="SDG224" i="22"/>
  <c r="SDH224" i="22"/>
  <c r="SDI224" i="22"/>
  <c r="SDJ224" i="22"/>
  <c r="SDK224" i="22"/>
  <c r="SDL224" i="22"/>
  <c r="SDM224" i="22"/>
  <c r="SDN224" i="22"/>
  <c r="SDO224" i="22"/>
  <c r="SDP224" i="22"/>
  <c r="SDQ224" i="22"/>
  <c r="SDR224" i="22"/>
  <c r="SDS224" i="22"/>
  <c r="SDT224" i="22"/>
  <c r="SDU224" i="22"/>
  <c r="SDV224" i="22"/>
  <c r="SDW224" i="22"/>
  <c r="SDX224" i="22"/>
  <c r="SDY224" i="22"/>
  <c r="SDZ224" i="22"/>
  <c r="SEA224" i="22"/>
  <c r="SEB224" i="22"/>
  <c r="SEC224" i="22"/>
  <c r="SED224" i="22"/>
  <c r="SEE224" i="22"/>
  <c r="SEF224" i="22"/>
  <c r="SEG224" i="22"/>
  <c r="SEH224" i="22"/>
  <c r="SEI224" i="22"/>
  <c r="SEJ224" i="22"/>
  <c r="SEK224" i="22"/>
  <c r="SEL224" i="22"/>
  <c r="SEM224" i="22"/>
  <c r="SEN224" i="22"/>
  <c r="SEO224" i="22"/>
  <c r="SEP224" i="22"/>
  <c r="SEQ224" i="22"/>
  <c r="SER224" i="22"/>
  <c r="SES224" i="22"/>
  <c r="SET224" i="22"/>
  <c r="SEU224" i="22"/>
  <c r="SEV224" i="22"/>
  <c r="SEW224" i="22"/>
  <c r="SEX224" i="22"/>
  <c r="SEY224" i="22"/>
  <c r="SEZ224" i="22"/>
  <c r="SFA224" i="22"/>
  <c r="SFB224" i="22"/>
  <c r="SFC224" i="22"/>
  <c r="SFD224" i="22"/>
  <c r="SFE224" i="22"/>
  <c r="SFF224" i="22"/>
  <c r="SFG224" i="22"/>
  <c r="SFH224" i="22"/>
  <c r="SFI224" i="22"/>
  <c r="SFJ224" i="22"/>
  <c r="SFK224" i="22"/>
  <c r="SFL224" i="22"/>
  <c r="SFM224" i="22"/>
  <c r="SFN224" i="22"/>
  <c r="SFO224" i="22"/>
  <c r="SFP224" i="22"/>
  <c r="SFQ224" i="22"/>
  <c r="SFR224" i="22"/>
  <c r="SFS224" i="22"/>
  <c r="SFT224" i="22"/>
  <c r="SFU224" i="22"/>
  <c r="SFV224" i="22"/>
  <c r="SFW224" i="22"/>
  <c r="SFX224" i="22"/>
  <c r="SFY224" i="22"/>
  <c r="SFZ224" i="22"/>
  <c r="SGA224" i="22"/>
  <c r="SGB224" i="22"/>
  <c r="SGC224" i="22"/>
  <c r="SGD224" i="22"/>
  <c r="SGE224" i="22"/>
  <c r="SGF224" i="22"/>
  <c r="SGG224" i="22"/>
  <c r="SGH224" i="22"/>
  <c r="SGI224" i="22"/>
  <c r="SGJ224" i="22"/>
  <c r="SGK224" i="22"/>
  <c r="SGL224" i="22"/>
  <c r="SGM224" i="22"/>
  <c r="SGN224" i="22"/>
  <c r="SGO224" i="22"/>
  <c r="SGP224" i="22"/>
  <c r="SGQ224" i="22"/>
  <c r="SGR224" i="22"/>
  <c r="SGS224" i="22"/>
  <c r="SGT224" i="22"/>
  <c r="SGU224" i="22"/>
  <c r="SGV224" i="22"/>
  <c r="SGW224" i="22"/>
  <c r="SGX224" i="22"/>
  <c r="SGY224" i="22"/>
  <c r="SGZ224" i="22"/>
  <c r="SHA224" i="22"/>
  <c r="SHB224" i="22"/>
  <c r="SHC224" i="22"/>
  <c r="SHD224" i="22"/>
  <c r="SHE224" i="22"/>
  <c r="SHF224" i="22"/>
  <c r="SHG224" i="22"/>
  <c r="SHH224" i="22"/>
  <c r="SHI224" i="22"/>
  <c r="SHJ224" i="22"/>
  <c r="SHK224" i="22"/>
  <c r="SHL224" i="22"/>
  <c r="SHM224" i="22"/>
  <c r="SHN224" i="22"/>
  <c r="SHO224" i="22"/>
  <c r="SHP224" i="22"/>
  <c r="SHQ224" i="22"/>
  <c r="SHR224" i="22"/>
  <c r="SHS224" i="22"/>
  <c r="SHT224" i="22"/>
  <c r="SHU224" i="22"/>
  <c r="SHV224" i="22"/>
  <c r="SHW224" i="22"/>
  <c r="SHX224" i="22"/>
  <c r="SHY224" i="22"/>
  <c r="SHZ224" i="22"/>
  <c r="SIA224" i="22"/>
  <c r="SIB224" i="22"/>
  <c r="SIC224" i="22"/>
  <c r="SID224" i="22"/>
  <c r="SIE224" i="22"/>
  <c r="SIF224" i="22"/>
  <c r="SIG224" i="22"/>
  <c r="SIH224" i="22"/>
  <c r="SII224" i="22"/>
  <c r="SIJ224" i="22"/>
  <c r="SIK224" i="22"/>
  <c r="SIL224" i="22"/>
  <c r="SIM224" i="22"/>
  <c r="SIN224" i="22"/>
  <c r="SIO224" i="22"/>
  <c r="SIP224" i="22"/>
  <c r="SIQ224" i="22"/>
  <c r="SIR224" i="22"/>
  <c r="SIS224" i="22"/>
  <c r="SIT224" i="22"/>
  <c r="SIU224" i="22"/>
  <c r="SIV224" i="22"/>
  <c r="SIW224" i="22"/>
  <c r="SIX224" i="22"/>
  <c r="SIY224" i="22"/>
  <c r="SIZ224" i="22"/>
  <c r="SJA224" i="22"/>
  <c r="SJB224" i="22"/>
  <c r="SJC224" i="22"/>
  <c r="SJD224" i="22"/>
  <c r="SJE224" i="22"/>
  <c r="SJF224" i="22"/>
  <c r="SJG224" i="22"/>
  <c r="SJH224" i="22"/>
  <c r="SJI224" i="22"/>
  <c r="SJJ224" i="22"/>
  <c r="SJK224" i="22"/>
  <c r="SJL224" i="22"/>
  <c r="SJM224" i="22"/>
  <c r="SJN224" i="22"/>
  <c r="SJO224" i="22"/>
  <c r="SJP224" i="22"/>
  <c r="SJQ224" i="22"/>
  <c r="SJR224" i="22"/>
  <c r="SJS224" i="22"/>
  <c r="SJT224" i="22"/>
  <c r="SJU224" i="22"/>
  <c r="SJV224" i="22"/>
  <c r="SJW224" i="22"/>
  <c r="SJX224" i="22"/>
  <c r="SJY224" i="22"/>
  <c r="SJZ224" i="22"/>
  <c r="SKA224" i="22"/>
  <c r="SKB224" i="22"/>
  <c r="SKC224" i="22"/>
  <c r="SKD224" i="22"/>
  <c r="SKE224" i="22"/>
  <c r="SKF224" i="22"/>
  <c r="SKG224" i="22"/>
  <c r="SKH224" i="22"/>
  <c r="SKI224" i="22"/>
  <c r="SKJ224" i="22"/>
  <c r="SKK224" i="22"/>
  <c r="SKL224" i="22"/>
  <c r="SKM224" i="22"/>
  <c r="SKN224" i="22"/>
  <c r="SKO224" i="22"/>
  <c r="SKP224" i="22"/>
  <c r="SKQ224" i="22"/>
  <c r="SKR224" i="22"/>
  <c r="SKS224" i="22"/>
  <c r="SKT224" i="22"/>
  <c r="SKU224" i="22"/>
  <c r="SKV224" i="22"/>
  <c r="SKW224" i="22"/>
  <c r="SKX224" i="22"/>
  <c r="SKY224" i="22"/>
  <c r="SKZ224" i="22"/>
  <c r="SLA224" i="22"/>
  <c r="SLB224" i="22"/>
  <c r="SLC224" i="22"/>
  <c r="SLD224" i="22"/>
  <c r="SLE224" i="22"/>
  <c r="SLF224" i="22"/>
  <c r="SLG224" i="22"/>
  <c r="SLH224" i="22"/>
  <c r="SLI224" i="22"/>
  <c r="SLJ224" i="22"/>
  <c r="SLK224" i="22"/>
  <c r="SLL224" i="22"/>
  <c r="SLM224" i="22"/>
  <c r="SLN224" i="22"/>
  <c r="SLO224" i="22"/>
  <c r="SLP224" i="22"/>
  <c r="SLQ224" i="22"/>
  <c r="SLR224" i="22"/>
  <c r="SLS224" i="22"/>
  <c r="SLT224" i="22"/>
  <c r="SLU224" i="22"/>
  <c r="SLV224" i="22"/>
  <c r="SLW224" i="22"/>
  <c r="SLX224" i="22"/>
  <c r="SLY224" i="22"/>
  <c r="SLZ224" i="22"/>
  <c r="SMA224" i="22"/>
  <c r="SMB224" i="22"/>
  <c r="SMC224" i="22"/>
  <c r="SMD224" i="22"/>
  <c r="SME224" i="22"/>
  <c r="SMF224" i="22"/>
  <c r="SMG224" i="22"/>
  <c r="SMH224" i="22"/>
  <c r="SMI224" i="22"/>
  <c r="SMJ224" i="22"/>
  <c r="SMK224" i="22"/>
  <c r="SML224" i="22"/>
  <c r="SMM224" i="22"/>
  <c r="SMN224" i="22"/>
  <c r="SMO224" i="22"/>
  <c r="SMP224" i="22"/>
  <c r="SMQ224" i="22"/>
  <c r="SMR224" i="22"/>
  <c r="SMS224" i="22"/>
  <c r="SMT224" i="22"/>
  <c r="SMU224" i="22"/>
  <c r="SMV224" i="22"/>
  <c r="SMW224" i="22"/>
  <c r="SMX224" i="22"/>
  <c r="SMY224" i="22"/>
  <c r="SMZ224" i="22"/>
  <c r="SNA224" i="22"/>
  <c r="SNB224" i="22"/>
  <c r="SNC224" i="22"/>
  <c r="SND224" i="22"/>
  <c r="SNE224" i="22"/>
  <c r="SNF224" i="22"/>
  <c r="SNG224" i="22"/>
  <c r="SNH224" i="22"/>
  <c r="SNI224" i="22"/>
  <c r="SNJ224" i="22"/>
  <c r="SNK224" i="22"/>
  <c r="SNL224" i="22"/>
  <c r="SNM224" i="22"/>
  <c r="SNN224" i="22"/>
  <c r="SNO224" i="22"/>
  <c r="SNP224" i="22"/>
  <c r="SNQ224" i="22"/>
  <c r="SNR224" i="22"/>
  <c r="SNS224" i="22"/>
  <c r="SNT224" i="22"/>
  <c r="SNU224" i="22"/>
  <c r="SNV224" i="22"/>
  <c r="SNW224" i="22"/>
  <c r="SNX224" i="22"/>
  <c r="SNY224" i="22"/>
  <c r="SNZ224" i="22"/>
  <c r="SOA224" i="22"/>
  <c r="SOB224" i="22"/>
  <c r="SOC224" i="22"/>
  <c r="SOD224" i="22"/>
  <c r="SOE224" i="22"/>
  <c r="SOF224" i="22"/>
  <c r="SOG224" i="22"/>
  <c r="SOH224" i="22"/>
  <c r="SOI224" i="22"/>
  <c r="SOJ224" i="22"/>
  <c r="SOK224" i="22"/>
  <c r="SOL224" i="22"/>
  <c r="SOM224" i="22"/>
  <c r="SON224" i="22"/>
  <c r="SOO224" i="22"/>
  <c r="SOP224" i="22"/>
  <c r="SOQ224" i="22"/>
  <c r="SOR224" i="22"/>
  <c r="SOS224" i="22"/>
  <c r="SOT224" i="22"/>
  <c r="SOU224" i="22"/>
  <c r="SOV224" i="22"/>
  <c r="SOW224" i="22"/>
  <c r="SOX224" i="22"/>
  <c r="SOY224" i="22"/>
  <c r="SOZ224" i="22"/>
  <c r="SPA224" i="22"/>
  <c r="SPB224" i="22"/>
  <c r="SPC224" i="22"/>
  <c r="SPD224" i="22"/>
  <c r="SPE224" i="22"/>
  <c r="SPF224" i="22"/>
  <c r="SPG224" i="22"/>
  <c r="SPH224" i="22"/>
  <c r="SPI224" i="22"/>
  <c r="SPJ224" i="22"/>
  <c r="SPK224" i="22"/>
  <c r="SPL224" i="22"/>
  <c r="SPM224" i="22"/>
  <c r="SPN224" i="22"/>
  <c r="SPO224" i="22"/>
  <c r="SPP224" i="22"/>
  <c r="SPQ224" i="22"/>
  <c r="SPR224" i="22"/>
  <c r="SPS224" i="22"/>
  <c r="SPT224" i="22"/>
  <c r="SPU224" i="22"/>
  <c r="SPV224" i="22"/>
  <c r="SPW224" i="22"/>
  <c r="SPX224" i="22"/>
  <c r="SPY224" i="22"/>
  <c r="SPZ224" i="22"/>
  <c r="SQA224" i="22"/>
  <c r="SQB224" i="22"/>
  <c r="SQC224" i="22"/>
  <c r="SQD224" i="22"/>
  <c r="SQE224" i="22"/>
  <c r="SQF224" i="22"/>
  <c r="SQG224" i="22"/>
  <c r="SQH224" i="22"/>
  <c r="SQI224" i="22"/>
  <c r="SQJ224" i="22"/>
  <c r="SQK224" i="22"/>
  <c r="SQL224" i="22"/>
  <c r="SQM224" i="22"/>
  <c r="SQN224" i="22"/>
  <c r="SQO224" i="22"/>
  <c r="SQP224" i="22"/>
  <c r="SQQ224" i="22"/>
  <c r="SQR224" i="22"/>
  <c r="SQS224" i="22"/>
  <c r="SQT224" i="22"/>
  <c r="SQU224" i="22"/>
  <c r="SQV224" i="22"/>
  <c r="SQW224" i="22"/>
  <c r="SQX224" i="22"/>
  <c r="SQY224" i="22"/>
  <c r="SQZ224" i="22"/>
  <c r="SRA224" i="22"/>
  <c r="SRB224" i="22"/>
  <c r="SRC224" i="22"/>
  <c r="SRD224" i="22"/>
  <c r="SRE224" i="22"/>
  <c r="SRF224" i="22"/>
  <c r="SRG224" i="22"/>
  <c r="SRH224" i="22"/>
  <c r="SRI224" i="22"/>
  <c r="SRJ224" i="22"/>
  <c r="SRK224" i="22"/>
  <c r="SRL224" i="22"/>
  <c r="SRM224" i="22"/>
  <c r="SRN224" i="22"/>
  <c r="SRO224" i="22"/>
  <c r="SRP224" i="22"/>
  <c r="SRQ224" i="22"/>
  <c r="SRR224" i="22"/>
  <c r="SRS224" i="22"/>
  <c r="SRT224" i="22"/>
  <c r="SRU224" i="22"/>
  <c r="SRV224" i="22"/>
  <c r="SRW224" i="22"/>
  <c r="SRX224" i="22"/>
  <c r="SRY224" i="22"/>
  <c r="SRZ224" i="22"/>
  <c r="SSA224" i="22"/>
  <c r="SSB224" i="22"/>
  <c r="SSC224" i="22"/>
  <c r="SSD224" i="22"/>
  <c r="SSE224" i="22"/>
  <c r="SSF224" i="22"/>
  <c r="SSG224" i="22"/>
  <c r="SSH224" i="22"/>
  <c r="SSI224" i="22"/>
  <c r="SSJ224" i="22"/>
  <c r="SSK224" i="22"/>
  <c r="SSL224" i="22"/>
  <c r="SSM224" i="22"/>
  <c r="SSN224" i="22"/>
  <c r="SSO224" i="22"/>
  <c r="SSP224" i="22"/>
  <c r="SSQ224" i="22"/>
  <c r="SSR224" i="22"/>
  <c r="SSS224" i="22"/>
  <c r="SST224" i="22"/>
  <c r="SSU224" i="22"/>
  <c r="SSV224" i="22"/>
  <c r="SSW224" i="22"/>
  <c r="SSX224" i="22"/>
  <c r="SSY224" i="22"/>
  <c r="SSZ224" i="22"/>
  <c r="STA224" i="22"/>
  <c r="STB224" i="22"/>
  <c r="STC224" i="22"/>
  <c r="STD224" i="22"/>
  <c r="STE224" i="22"/>
  <c r="STF224" i="22"/>
  <c r="STG224" i="22"/>
  <c r="STH224" i="22"/>
  <c r="STI224" i="22"/>
  <c r="STJ224" i="22"/>
  <c r="STK224" i="22"/>
  <c r="STL224" i="22"/>
  <c r="STM224" i="22"/>
  <c r="STN224" i="22"/>
  <c r="STO224" i="22"/>
  <c r="STP224" i="22"/>
  <c r="STQ224" i="22"/>
  <c r="STR224" i="22"/>
  <c r="STS224" i="22"/>
  <c r="STT224" i="22"/>
  <c r="STU224" i="22"/>
  <c r="STV224" i="22"/>
  <c r="STW224" i="22"/>
  <c r="STX224" i="22"/>
  <c r="STY224" i="22"/>
  <c r="STZ224" i="22"/>
  <c r="SUA224" i="22"/>
  <c r="SUB224" i="22"/>
  <c r="SUC224" i="22"/>
  <c r="SUD224" i="22"/>
  <c r="SUE224" i="22"/>
  <c r="SUF224" i="22"/>
  <c r="SUG224" i="22"/>
  <c r="SUH224" i="22"/>
  <c r="SUI224" i="22"/>
  <c r="SUJ224" i="22"/>
  <c r="SUK224" i="22"/>
  <c r="SUL224" i="22"/>
  <c r="SUM224" i="22"/>
  <c r="SUN224" i="22"/>
  <c r="SUO224" i="22"/>
  <c r="SUP224" i="22"/>
  <c r="SUQ224" i="22"/>
  <c r="SUR224" i="22"/>
  <c r="SUS224" i="22"/>
  <c r="SUT224" i="22"/>
  <c r="SUU224" i="22"/>
  <c r="SUV224" i="22"/>
  <c r="SUW224" i="22"/>
  <c r="SUX224" i="22"/>
  <c r="SUY224" i="22"/>
  <c r="SUZ224" i="22"/>
  <c r="SVA224" i="22"/>
  <c r="SVB224" i="22"/>
  <c r="SVC224" i="22"/>
  <c r="SVD224" i="22"/>
  <c r="SVE224" i="22"/>
  <c r="SVF224" i="22"/>
  <c r="SVG224" i="22"/>
  <c r="SVH224" i="22"/>
  <c r="SVI224" i="22"/>
  <c r="SVJ224" i="22"/>
  <c r="SVK224" i="22"/>
  <c r="SVL224" i="22"/>
  <c r="SVM224" i="22"/>
  <c r="SVN224" i="22"/>
  <c r="SVO224" i="22"/>
  <c r="SVP224" i="22"/>
  <c r="SVQ224" i="22"/>
  <c r="SVR224" i="22"/>
  <c r="SVS224" i="22"/>
  <c r="SVT224" i="22"/>
  <c r="SVU224" i="22"/>
  <c r="SVV224" i="22"/>
  <c r="SVW224" i="22"/>
  <c r="SVX224" i="22"/>
  <c r="SVY224" i="22"/>
  <c r="SVZ224" i="22"/>
  <c r="SWA224" i="22"/>
  <c r="SWB224" i="22"/>
  <c r="SWC224" i="22"/>
  <c r="SWD224" i="22"/>
  <c r="SWE224" i="22"/>
  <c r="SWF224" i="22"/>
  <c r="SWG224" i="22"/>
  <c r="SWH224" i="22"/>
  <c r="SWI224" i="22"/>
  <c r="SWJ224" i="22"/>
  <c r="SWK224" i="22"/>
  <c r="SWL224" i="22"/>
  <c r="SWM224" i="22"/>
  <c r="SWN224" i="22"/>
  <c r="SWO224" i="22"/>
  <c r="SWP224" i="22"/>
  <c r="SWQ224" i="22"/>
  <c r="SWR224" i="22"/>
  <c r="SWS224" i="22"/>
  <c r="SWT224" i="22"/>
  <c r="SWU224" i="22"/>
  <c r="SWV224" i="22"/>
  <c r="SWW224" i="22"/>
  <c r="SWX224" i="22"/>
  <c r="SWY224" i="22"/>
  <c r="SWZ224" i="22"/>
  <c r="SXA224" i="22"/>
  <c r="SXB224" i="22"/>
  <c r="SXC224" i="22"/>
  <c r="SXD224" i="22"/>
  <c r="SXE224" i="22"/>
  <c r="SXF224" i="22"/>
  <c r="SXG224" i="22"/>
  <c r="SXH224" i="22"/>
  <c r="SXI224" i="22"/>
  <c r="SXJ224" i="22"/>
  <c r="SXK224" i="22"/>
  <c r="SXL224" i="22"/>
  <c r="SXM224" i="22"/>
  <c r="SXN224" i="22"/>
  <c r="SXO224" i="22"/>
  <c r="SXP224" i="22"/>
  <c r="SXQ224" i="22"/>
  <c r="SXR224" i="22"/>
  <c r="SXS224" i="22"/>
  <c r="SXT224" i="22"/>
  <c r="SXU224" i="22"/>
  <c r="SXV224" i="22"/>
  <c r="SXW224" i="22"/>
  <c r="SXX224" i="22"/>
  <c r="SXY224" i="22"/>
  <c r="SXZ224" i="22"/>
  <c r="SYA224" i="22"/>
  <c r="SYB224" i="22"/>
  <c r="SYC224" i="22"/>
  <c r="SYD224" i="22"/>
  <c r="SYE224" i="22"/>
  <c r="SYF224" i="22"/>
  <c r="SYG224" i="22"/>
  <c r="SYH224" i="22"/>
  <c r="SYI224" i="22"/>
  <c r="SYJ224" i="22"/>
  <c r="SYK224" i="22"/>
  <c r="SYL224" i="22"/>
  <c r="SYM224" i="22"/>
  <c r="SYN224" i="22"/>
  <c r="SYO224" i="22"/>
  <c r="SYP224" i="22"/>
  <c r="SYQ224" i="22"/>
  <c r="SYR224" i="22"/>
  <c r="SYS224" i="22"/>
  <c r="SYT224" i="22"/>
  <c r="SYU224" i="22"/>
  <c r="SYV224" i="22"/>
  <c r="SYW224" i="22"/>
  <c r="SYX224" i="22"/>
  <c r="SYY224" i="22"/>
  <c r="SYZ224" i="22"/>
  <c r="SZA224" i="22"/>
  <c r="SZB224" i="22"/>
  <c r="SZC224" i="22"/>
  <c r="SZD224" i="22"/>
  <c r="SZE224" i="22"/>
  <c r="SZF224" i="22"/>
  <c r="SZG224" i="22"/>
  <c r="SZH224" i="22"/>
  <c r="SZI224" i="22"/>
  <c r="SZJ224" i="22"/>
  <c r="SZK224" i="22"/>
  <c r="SZL224" i="22"/>
  <c r="SZM224" i="22"/>
  <c r="SZN224" i="22"/>
  <c r="SZO224" i="22"/>
  <c r="SZP224" i="22"/>
  <c r="SZQ224" i="22"/>
  <c r="SZR224" i="22"/>
  <c r="SZS224" i="22"/>
  <c r="SZT224" i="22"/>
  <c r="SZU224" i="22"/>
  <c r="SZV224" i="22"/>
  <c r="SZW224" i="22"/>
  <c r="SZX224" i="22"/>
  <c r="SZY224" i="22"/>
  <c r="SZZ224" i="22"/>
  <c r="TAA224" i="22"/>
  <c r="TAB224" i="22"/>
  <c r="TAC224" i="22"/>
  <c r="TAD224" i="22"/>
  <c r="TAE224" i="22"/>
  <c r="TAF224" i="22"/>
  <c r="TAG224" i="22"/>
  <c r="TAH224" i="22"/>
  <c r="TAI224" i="22"/>
  <c r="TAJ224" i="22"/>
  <c r="TAK224" i="22"/>
  <c r="TAL224" i="22"/>
  <c r="TAM224" i="22"/>
  <c r="TAN224" i="22"/>
  <c r="TAO224" i="22"/>
  <c r="TAP224" i="22"/>
  <c r="TAQ224" i="22"/>
  <c r="TAR224" i="22"/>
  <c r="TAS224" i="22"/>
  <c r="TAT224" i="22"/>
  <c r="TAU224" i="22"/>
  <c r="TAV224" i="22"/>
  <c r="TAW224" i="22"/>
  <c r="TAX224" i="22"/>
  <c r="TAY224" i="22"/>
  <c r="TAZ224" i="22"/>
  <c r="TBA224" i="22"/>
  <c r="TBB224" i="22"/>
  <c r="TBC224" i="22"/>
  <c r="TBD224" i="22"/>
  <c r="TBE224" i="22"/>
  <c r="TBF224" i="22"/>
  <c r="TBG224" i="22"/>
  <c r="TBH224" i="22"/>
  <c r="TBI224" i="22"/>
  <c r="TBJ224" i="22"/>
  <c r="TBK224" i="22"/>
  <c r="TBL224" i="22"/>
  <c r="TBM224" i="22"/>
  <c r="TBN224" i="22"/>
  <c r="TBO224" i="22"/>
  <c r="TBP224" i="22"/>
  <c r="TBQ224" i="22"/>
  <c r="TBR224" i="22"/>
  <c r="TBS224" i="22"/>
  <c r="TBT224" i="22"/>
  <c r="TBU224" i="22"/>
  <c r="TBV224" i="22"/>
  <c r="TBW224" i="22"/>
  <c r="TBX224" i="22"/>
  <c r="TBY224" i="22"/>
  <c r="TBZ224" i="22"/>
  <c r="TCA224" i="22"/>
  <c r="TCB224" i="22"/>
  <c r="TCC224" i="22"/>
  <c r="TCD224" i="22"/>
  <c r="TCE224" i="22"/>
  <c r="TCF224" i="22"/>
  <c r="TCG224" i="22"/>
  <c r="TCH224" i="22"/>
  <c r="TCI224" i="22"/>
  <c r="TCJ224" i="22"/>
  <c r="TCK224" i="22"/>
  <c r="TCL224" i="22"/>
  <c r="TCM224" i="22"/>
  <c r="TCN224" i="22"/>
  <c r="TCO224" i="22"/>
  <c r="TCP224" i="22"/>
  <c r="TCQ224" i="22"/>
  <c r="TCR224" i="22"/>
  <c r="TCS224" i="22"/>
  <c r="TCT224" i="22"/>
  <c r="TCU224" i="22"/>
  <c r="TCV224" i="22"/>
  <c r="TCW224" i="22"/>
  <c r="TCX224" i="22"/>
  <c r="TCY224" i="22"/>
  <c r="TCZ224" i="22"/>
  <c r="TDA224" i="22"/>
  <c r="TDB224" i="22"/>
  <c r="TDC224" i="22"/>
  <c r="TDD224" i="22"/>
  <c r="TDE224" i="22"/>
  <c r="TDF224" i="22"/>
  <c r="TDG224" i="22"/>
  <c r="TDH224" i="22"/>
  <c r="TDI224" i="22"/>
  <c r="TDJ224" i="22"/>
  <c r="TDK224" i="22"/>
  <c r="TDL224" i="22"/>
  <c r="TDM224" i="22"/>
  <c r="TDN224" i="22"/>
  <c r="TDO224" i="22"/>
  <c r="TDP224" i="22"/>
  <c r="TDQ224" i="22"/>
  <c r="TDR224" i="22"/>
  <c r="TDS224" i="22"/>
  <c r="TDT224" i="22"/>
  <c r="TDU224" i="22"/>
  <c r="TDV224" i="22"/>
  <c r="TDW224" i="22"/>
  <c r="TDX224" i="22"/>
  <c r="TDY224" i="22"/>
  <c r="TDZ224" i="22"/>
  <c r="TEA224" i="22"/>
  <c r="TEB224" i="22"/>
  <c r="TEC224" i="22"/>
  <c r="TED224" i="22"/>
  <c r="TEE224" i="22"/>
  <c r="TEF224" i="22"/>
  <c r="TEG224" i="22"/>
  <c r="TEH224" i="22"/>
  <c r="TEI224" i="22"/>
  <c r="TEJ224" i="22"/>
  <c r="TEK224" i="22"/>
  <c r="TEL224" i="22"/>
  <c r="TEM224" i="22"/>
  <c r="TEN224" i="22"/>
  <c r="TEO224" i="22"/>
  <c r="TEP224" i="22"/>
  <c r="TEQ224" i="22"/>
  <c r="TER224" i="22"/>
  <c r="TES224" i="22"/>
  <c r="TET224" i="22"/>
  <c r="TEU224" i="22"/>
  <c r="TEV224" i="22"/>
  <c r="TEW224" i="22"/>
  <c r="TEX224" i="22"/>
  <c r="TEY224" i="22"/>
  <c r="TEZ224" i="22"/>
  <c r="TFA224" i="22"/>
  <c r="TFB224" i="22"/>
  <c r="TFC224" i="22"/>
  <c r="TFD224" i="22"/>
  <c r="TFE224" i="22"/>
  <c r="TFF224" i="22"/>
  <c r="TFG224" i="22"/>
  <c r="TFH224" i="22"/>
  <c r="TFI224" i="22"/>
  <c r="TFJ224" i="22"/>
  <c r="TFK224" i="22"/>
  <c r="TFL224" i="22"/>
  <c r="TFM224" i="22"/>
  <c r="TFN224" i="22"/>
  <c r="TFO224" i="22"/>
  <c r="TFP224" i="22"/>
  <c r="TFQ224" i="22"/>
  <c r="TFR224" i="22"/>
  <c r="TFS224" i="22"/>
  <c r="TFT224" i="22"/>
  <c r="TFU224" i="22"/>
  <c r="TFV224" i="22"/>
  <c r="TFW224" i="22"/>
  <c r="TFX224" i="22"/>
  <c r="TFY224" i="22"/>
  <c r="TFZ224" i="22"/>
  <c r="TGA224" i="22"/>
  <c r="TGB224" i="22"/>
  <c r="TGC224" i="22"/>
  <c r="TGD224" i="22"/>
  <c r="TGE224" i="22"/>
  <c r="TGF224" i="22"/>
  <c r="TGG224" i="22"/>
  <c r="TGH224" i="22"/>
  <c r="TGI224" i="22"/>
  <c r="TGJ224" i="22"/>
  <c r="TGK224" i="22"/>
  <c r="TGL224" i="22"/>
  <c r="TGM224" i="22"/>
  <c r="TGN224" i="22"/>
  <c r="TGO224" i="22"/>
  <c r="TGP224" i="22"/>
  <c r="TGQ224" i="22"/>
  <c r="TGR224" i="22"/>
  <c r="TGS224" i="22"/>
  <c r="TGT224" i="22"/>
  <c r="TGU224" i="22"/>
  <c r="TGV224" i="22"/>
  <c r="TGW224" i="22"/>
  <c r="TGX224" i="22"/>
  <c r="TGY224" i="22"/>
  <c r="TGZ224" i="22"/>
  <c r="THA224" i="22"/>
  <c r="THB224" i="22"/>
  <c r="THC224" i="22"/>
  <c r="THD224" i="22"/>
  <c r="THE224" i="22"/>
  <c r="THF224" i="22"/>
  <c r="THG224" i="22"/>
  <c r="THH224" i="22"/>
  <c r="THI224" i="22"/>
  <c r="THJ224" i="22"/>
  <c r="THK224" i="22"/>
  <c r="THL224" i="22"/>
  <c r="THM224" i="22"/>
  <c r="THN224" i="22"/>
  <c r="THO224" i="22"/>
  <c r="THP224" i="22"/>
  <c r="THQ224" i="22"/>
  <c r="THR224" i="22"/>
  <c r="THS224" i="22"/>
  <c r="THT224" i="22"/>
  <c r="THU224" i="22"/>
  <c r="THV224" i="22"/>
  <c r="THW224" i="22"/>
  <c r="THX224" i="22"/>
  <c r="THY224" i="22"/>
  <c r="THZ224" i="22"/>
  <c r="TIA224" i="22"/>
  <c r="TIB224" i="22"/>
  <c r="TIC224" i="22"/>
  <c r="TID224" i="22"/>
  <c r="TIE224" i="22"/>
  <c r="TIF224" i="22"/>
  <c r="TIG224" i="22"/>
  <c r="TIH224" i="22"/>
  <c r="TII224" i="22"/>
  <c r="TIJ224" i="22"/>
  <c r="TIK224" i="22"/>
  <c r="TIL224" i="22"/>
  <c r="TIM224" i="22"/>
  <c r="TIN224" i="22"/>
  <c r="TIO224" i="22"/>
  <c r="TIP224" i="22"/>
  <c r="TIQ224" i="22"/>
  <c r="TIR224" i="22"/>
  <c r="TIS224" i="22"/>
  <c r="TIT224" i="22"/>
  <c r="TIU224" i="22"/>
  <c r="TIV224" i="22"/>
  <c r="TIW224" i="22"/>
  <c r="TIX224" i="22"/>
  <c r="TIY224" i="22"/>
  <c r="TIZ224" i="22"/>
  <c r="TJA224" i="22"/>
  <c r="TJB224" i="22"/>
  <c r="TJC224" i="22"/>
  <c r="TJD224" i="22"/>
  <c r="TJE224" i="22"/>
  <c r="TJF224" i="22"/>
  <c r="TJG224" i="22"/>
  <c r="TJH224" i="22"/>
  <c r="TJI224" i="22"/>
  <c r="TJJ224" i="22"/>
  <c r="TJK224" i="22"/>
  <c r="TJL224" i="22"/>
  <c r="TJM224" i="22"/>
  <c r="TJN224" i="22"/>
  <c r="TJO224" i="22"/>
  <c r="TJP224" i="22"/>
  <c r="TJQ224" i="22"/>
  <c r="TJR224" i="22"/>
  <c r="TJS224" i="22"/>
  <c r="TJT224" i="22"/>
  <c r="TJU224" i="22"/>
  <c r="TJV224" i="22"/>
  <c r="TJW224" i="22"/>
  <c r="TJX224" i="22"/>
  <c r="TJY224" i="22"/>
  <c r="TJZ224" i="22"/>
  <c r="TKA224" i="22"/>
  <c r="TKB224" i="22"/>
  <c r="TKC224" i="22"/>
  <c r="TKD224" i="22"/>
  <c r="TKE224" i="22"/>
  <c r="TKF224" i="22"/>
  <c r="TKG224" i="22"/>
  <c r="TKH224" i="22"/>
  <c r="TKI224" i="22"/>
  <c r="TKJ224" i="22"/>
  <c r="TKK224" i="22"/>
  <c r="TKL224" i="22"/>
  <c r="TKM224" i="22"/>
  <c r="TKN224" i="22"/>
  <c r="TKO224" i="22"/>
  <c r="TKP224" i="22"/>
  <c r="TKQ224" i="22"/>
  <c r="TKR224" i="22"/>
  <c r="TKS224" i="22"/>
  <c r="TKT224" i="22"/>
  <c r="TKU224" i="22"/>
  <c r="TKV224" i="22"/>
  <c r="TKW224" i="22"/>
  <c r="TKX224" i="22"/>
  <c r="TKY224" i="22"/>
  <c r="TKZ224" i="22"/>
  <c r="TLA224" i="22"/>
  <c r="TLB224" i="22"/>
  <c r="TLC224" i="22"/>
  <c r="TLD224" i="22"/>
  <c r="TLE224" i="22"/>
  <c r="TLF224" i="22"/>
  <c r="TLG224" i="22"/>
  <c r="TLH224" i="22"/>
  <c r="TLI224" i="22"/>
  <c r="TLJ224" i="22"/>
  <c r="TLK224" i="22"/>
  <c r="TLL224" i="22"/>
  <c r="TLM224" i="22"/>
  <c r="TLN224" i="22"/>
  <c r="TLO224" i="22"/>
  <c r="TLP224" i="22"/>
  <c r="TLQ224" i="22"/>
  <c r="TLR224" i="22"/>
  <c r="TLS224" i="22"/>
  <c r="TLT224" i="22"/>
  <c r="TLU224" i="22"/>
  <c r="TLV224" i="22"/>
  <c r="TLW224" i="22"/>
  <c r="TLX224" i="22"/>
  <c r="TLY224" i="22"/>
  <c r="TLZ224" i="22"/>
  <c r="TMA224" i="22"/>
  <c r="TMB224" i="22"/>
  <c r="TMC224" i="22"/>
  <c r="TMD224" i="22"/>
  <c r="TME224" i="22"/>
  <c r="TMF224" i="22"/>
  <c r="TMG224" i="22"/>
  <c r="TMH224" i="22"/>
  <c r="TMI224" i="22"/>
  <c r="TMJ224" i="22"/>
  <c r="TMK224" i="22"/>
  <c r="TML224" i="22"/>
  <c r="TMM224" i="22"/>
  <c r="TMN224" i="22"/>
  <c r="TMO224" i="22"/>
  <c r="TMP224" i="22"/>
  <c r="TMQ224" i="22"/>
  <c r="TMR224" i="22"/>
  <c r="TMS224" i="22"/>
  <c r="TMT224" i="22"/>
  <c r="TMU224" i="22"/>
  <c r="TMV224" i="22"/>
  <c r="TMW224" i="22"/>
  <c r="TMX224" i="22"/>
  <c r="TMY224" i="22"/>
  <c r="TMZ224" i="22"/>
  <c r="TNA224" i="22"/>
  <c r="TNB224" i="22"/>
  <c r="TNC224" i="22"/>
  <c r="TND224" i="22"/>
  <c r="TNE224" i="22"/>
  <c r="TNF224" i="22"/>
  <c r="TNG224" i="22"/>
  <c r="TNH224" i="22"/>
  <c r="TNI224" i="22"/>
  <c r="TNJ224" i="22"/>
  <c r="TNK224" i="22"/>
  <c r="TNL224" i="22"/>
  <c r="TNM224" i="22"/>
  <c r="TNN224" i="22"/>
  <c r="TNO224" i="22"/>
  <c r="TNP224" i="22"/>
  <c r="TNQ224" i="22"/>
  <c r="TNR224" i="22"/>
  <c r="TNS224" i="22"/>
  <c r="TNT224" i="22"/>
  <c r="TNU224" i="22"/>
  <c r="TNV224" i="22"/>
  <c r="TNW224" i="22"/>
  <c r="TNX224" i="22"/>
  <c r="TNY224" i="22"/>
  <c r="TNZ224" i="22"/>
  <c r="TOA224" i="22"/>
  <c r="TOB224" i="22"/>
  <c r="TOC224" i="22"/>
  <c r="TOD224" i="22"/>
  <c r="TOE224" i="22"/>
  <c r="TOF224" i="22"/>
  <c r="TOG224" i="22"/>
  <c r="TOH224" i="22"/>
  <c r="TOI224" i="22"/>
  <c r="TOJ224" i="22"/>
  <c r="TOK224" i="22"/>
  <c r="TOL224" i="22"/>
  <c r="TOM224" i="22"/>
  <c r="TON224" i="22"/>
  <c r="TOO224" i="22"/>
  <c r="TOP224" i="22"/>
  <c r="TOQ224" i="22"/>
  <c r="TOR224" i="22"/>
  <c r="TOS224" i="22"/>
  <c r="TOT224" i="22"/>
  <c r="TOU224" i="22"/>
  <c r="TOV224" i="22"/>
  <c r="TOW224" i="22"/>
  <c r="TOX224" i="22"/>
  <c r="TOY224" i="22"/>
  <c r="TOZ224" i="22"/>
  <c r="TPA224" i="22"/>
  <c r="TPB224" i="22"/>
  <c r="TPC224" i="22"/>
  <c r="TPD224" i="22"/>
  <c r="TPE224" i="22"/>
  <c r="TPF224" i="22"/>
  <c r="TPG224" i="22"/>
  <c r="TPH224" i="22"/>
  <c r="TPI224" i="22"/>
  <c r="TPJ224" i="22"/>
  <c r="TPK224" i="22"/>
  <c r="TPL224" i="22"/>
  <c r="TPM224" i="22"/>
  <c r="TPN224" i="22"/>
  <c r="TPO224" i="22"/>
  <c r="TPP224" i="22"/>
  <c r="TPQ224" i="22"/>
  <c r="TPR224" i="22"/>
  <c r="TPS224" i="22"/>
  <c r="TPT224" i="22"/>
  <c r="TPU224" i="22"/>
  <c r="TPV224" i="22"/>
  <c r="TPW224" i="22"/>
  <c r="TPX224" i="22"/>
  <c r="TPY224" i="22"/>
  <c r="TPZ224" i="22"/>
  <c r="TQA224" i="22"/>
  <c r="TQB224" i="22"/>
  <c r="TQC224" i="22"/>
  <c r="TQD224" i="22"/>
  <c r="TQE224" i="22"/>
  <c r="TQF224" i="22"/>
  <c r="TQG224" i="22"/>
  <c r="TQH224" i="22"/>
  <c r="TQI224" i="22"/>
  <c r="TQJ224" i="22"/>
  <c r="TQK224" i="22"/>
  <c r="TQL224" i="22"/>
  <c r="TQM224" i="22"/>
  <c r="TQN224" i="22"/>
  <c r="TQO224" i="22"/>
  <c r="TQP224" i="22"/>
  <c r="TQQ224" i="22"/>
  <c r="TQR224" i="22"/>
  <c r="TQS224" i="22"/>
  <c r="TQT224" i="22"/>
  <c r="TQU224" i="22"/>
  <c r="TQV224" i="22"/>
  <c r="TQW224" i="22"/>
  <c r="TQX224" i="22"/>
  <c r="TQY224" i="22"/>
  <c r="TQZ224" i="22"/>
  <c r="TRA224" i="22"/>
  <c r="TRB224" i="22"/>
  <c r="TRC224" i="22"/>
  <c r="TRD224" i="22"/>
  <c r="TRE224" i="22"/>
  <c r="TRF224" i="22"/>
  <c r="TRG224" i="22"/>
  <c r="TRH224" i="22"/>
  <c r="TRI224" i="22"/>
  <c r="TRJ224" i="22"/>
  <c r="TRK224" i="22"/>
  <c r="TRL224" i="22"/>
  <c r="TRM224" i="22"/>
  <c r="TRN224" i="22"/>
  <c r="TRO224" i="22"/>
  <c r="TRP224" i="22"/>
  <c r="TRQ224" i="22"/>
  <c r="TRR224" i="22"/>
  <c r="TRS224" i="22"/>
  <c r="TRT224" i="22"/>
  <c r="TRU224" i="22"/>
  <c r="TRV224" i="22"/>
  <c r="TRW224" i="22"/>
  <c r="TRX224" i="22"/>
  <c r="TRY224" i="22"/>
  <c r="TRZ224" i="22"/>
  <c r="TSA224" i="22"/>
  <c r="TSB224" i="22"/>
  <c r="TSC224" i="22"/>
  <c r="TSD224" i="22"/>
  <c r="TSE224" i="22"/>
  <c r="TSF224" i="22"/>
  <c r="TSG224" i="22"/>
  <c r="TSH224" i="22"/>
  <c r="TSI224" i="22"/>
  <c r="TSJ224" i="22"/>
  <c r="TSK224" i="22"/>
  <c r="TSL224" i="22"/>
  <c r="TSM224" i="22"/>
  <c r="TSN224" i="22"/>
  <c r="TSO224" i="22"/>
  <c r="TSP224" i="22"/>
  <c r="TSQ224" i="22"/>
  <c r="TSR224" i="22"/>
  <c r="TSS224" i="22"/>
  <c r="TST224" i="22"/>
  <c r="TSU224" i="22"/>
  <c r="TSV224" i="22"/>
  <c r="TSW224" i="22"/>
  <c r="TSX224" i="22"/>
  <c r="TSY224" i="22"/>
  <c r="TSZ224" i="22"/>
  <c r="TTA224" i="22"/>
  <c r="TTB224" i="22"/>
  <c r="TTC224" i="22"/>
  <c r="TTD224" i="22"/>
  <c r="TTE224" i="22"/>
  <c r="TTF224" i="22"/>
  <c r="TTG224" i="22"/>
  <c r="TTH224" i="22"/>
  <c r="TTI224" i="22"/>
  <c r="TTJ224" i="22"/>
  <c r="TTK224" i="22"/>
  <c r="TTL224" i="22"/>
  <c r="TTM224" i="22"/>
  <c r="TTN224" i="22"/>
  <c r="TTO224" i="22"/>
  <c r="TTP224" i="22"/>
  <c r="TTQ224" i="22"/>
  <c r="TTR224" i="22"/>
  <c r="TTS224" i="22"/>
  <c r="TTT224" i="22"/>
  <c r="TTU224" i="22"/>
  <c r="TTV224" i="22"/>
  <c r="TTW224" i="22"/>
  <c r="TTX224" i="22"/>
  <c r="TTY224" i="22"/>
  <c r="TTZ224" i="22"/>
  <c r="TUA224" i="22"/>
  <c r="TUB224" i="22"/>
  <c r="TUC224" i="22"/>
  <c r="TUD224" i="22"/>
  <c r="TUE224" i="22"/>
  <c r="TUF224" i="22"/>
  <c r="TUG224" i="22"/>
  <c r="TUH224" i="22"/>
  <c r="TUI224" i="22"/>
  <c r="TUJ224" i="22"/>
  <c r="TUK224" i="22"/>
  <c r="TUL224" i="22"/>
  <c r="TUM224" i="22"/>
  <c r="TUN224" i="22"/>
  <c r="TUO224" i="22"/>
  <c r="TUP224" i="22"/>
  <c r="TUQ224" i="22"/>
  <c r="TUR224" i="22"/>
  <c r="TUS224" i="22"/>
  <c r="TUT224" i="22"/>
  <c r="TUU224" i="22"/>
  <c r="TUV224" i="22"/>
  <c r="TUW224" i="22"/>
  <c r="TUX224" i="22"/>
  <c r="TUY224" i="22"/>
  <c r="TUZ224" i="22"/>
  <c r="TVA224" i="22"/>
  <c r="TVB224" i="22"/>
  <c r="TVC224" i="22"/>
  <c r="TVD224" i="22"/>
  <c r="TVE224" i="22"/>
  <c r="TVF224" i="22"/>
  <c r="TVG224" i="22"/>
  <c r="TVH224" i="22"/>
  <c r="TVI224" i="22"/>
  <c r="TVJ224" i="22"/>
  <c r="TVK224" i="22"/>
  <c r="TVL224" i="22"/>
  <c r="TVM224" i="22"/>
  <c r="TVN224" i="22"/>
  <c r="TVO224" i="22"/>
  <c r="TVP224" i="22"/>
  <c r="TVQ224" i="22"/>
  <c r="TVR224" i="22"/>
  <c r="TVS224" i="22"/>
  <c r="TVT224" i="22"/>
  <c r="TVU224" i="22"/>
  <c r="TVV224" i="22"/>
  <c r="TVW224" i="22"/>
  <c r="TVX224" i="22"/>
  <c r="TVY224" i="22"/>
  <c r="TVZ224" i="22"/>
  <c r="TWA224" i="22"/>
  <c r="TWB224" i="22"/>
  <c r="TWC224" i="22"/>
  <c r="TWD224" i="22"/>
  <c r="TWE224" i="22"/>
  <c r="TWF224" i="22"/>
  <c r="TWG224" i="22"/>
  <c r="TWH224" i="22"/>
  <c r="TWI224" i="22"/>
  <c r="TWJ224" i="22"/>
  <c r="TWK224" i="22"/>
  <c r="TWL224" i="22"/>
  <c r="TWM224" i="22"/>
  <c r="TWN224" i="22"/>
  <c r="TWO224" i="22"/>
  <c r="TWP224" i="22"/>
  <c r="TWQ224" i="22"/>
  <c r="TWR224" i="22"/>
  <c r="TWS224" i="22"/>
  <c r="TWT224" i="22"/>
  <c r="TWU224" i="22"/>
  <c r="TWV224" i="22"/>
  <c r="TWW224" i="22"/>
  <c r="TWX224" i="22"/>
  <c r="TWY224" i="22"/>
  <c r="TWZ224" i="22"/>
  <c r="TXA224" i="22"/>
  <c r="TXB224" i="22"/>
  <c r="TXC224" i="22"/>
  <c r="TXD224" i="22"/>
  <c r="TXE224" i="22"/>
  <c r="TXF224" i="22"/>
  <c r="TXG224" i="22"/>
  <c r="TXH224" i="22"/>
  <c r="TXI224" i="22"/>
  <c r="TXJ224" i="22"/>
  <c r="TXK224" i="22"/>
  <c r="TXL224" i="22"/>
  <c r="TXM224" i="22"/>
  <c r="TXN224" i="22"/>
  <c r="TXO224" i="22"/>
  <c r="TXP224" i="22"/>
  <c r="TXQ224" i="22"/>
  <c r="TXR224" i="22"/>
  <c r="TXS224" i="22"/>
  <c r="TXT224" i="22"/>
  <c r="TXU224" i="22"/>
  <c r="TXV224" i="22"/>
  <c r="TXW224" i="22"/>
  <c r="TXX224" i="22"/>
  <c r="TXY224" i="22"/>
  <c r="TXZ224" i="22"/>
  <c r="TYA224" i="22"/>
  <c r="TYB224" i="22"/>
  <c r="TYC224" i="22"/>
  <c r="TYD224" i="22"/>
  <c r="TYE224" i="22"/>
  <c r="TYF224" i="22"/>
  <c r="TYG224" i="22"/>
  <c r="TYH224" i="22"/>
  <c r="TYI224" i="22"/>
  <c r="TYJ224" i="22"/>
  <c r="TYK224" i="22"/>
  <c r="TYL224" i="22"/>
  <c r="TYM224" i="22"/>
  <c r="TYN224" i="22"/>
  <c r="TYO224" i="22"/>
  <c r="TYP224" i="22"/>
  <c r="TYQ224" i="22"/>
  <c r="TYR224" i="22"/>
  <c r="TYS224" i="22"/>
  <c r="TYT224" i="22"/>
  <c r="TYU224" i="22"/>
  <c r="TYV224" i="22"/>
  <c r="TYW224" i="22"/>
  <c r="TYX224" i="22"/>
  <c r="TYY224" i="22"/>
  <c r="TYZ224" i="22"/>
  <c r="TZA224" i="22"/>
  <c r="TZB224" i="22"/>
  <c r="TZC224" i="22"/>
  <c r="TZD224" i="22"/>
  <c r="TZE224" i="22"/>
  <c r="TZF224" i="22"/>
  <c r="TZG224" i="22"/>
  <c r="TZH224" i="22"/>
  <c r="TZI224" i="22"/>
  <c r="TZJ224" i="22"/>
  <c r="TZK224" i="22"/>
  <c r="TZL224" i="22"/>
  <c r="TZM224" i="22"/>
  <c r="TZN224" i="22"/>
  <c r="TZO224" i="22"/>
  <c r="TZP224" i="22"/>
  <c r="TZQ224" i="22"/>
  <c r="TZR224" i="22"/>
  <c r="TZS224" i="22"/>
  <c r="TZT224" i="22"/>
  <c r="TZU224" i="22"/>
  <c r="TZV224" i="22"/>
  <c r="TZW224" i="22"/>
  <c r="TZX224" i="22"/>
  <c r="TZY224" i="22"/>
  <c r="TZZ224" i="22"/>
  <c r="UAA224" i="22"/>
  <c r="UAB224" i="22"/>
  <c r="UAC224" i="22"/>
  <c r="UAD224" i="22"/>
  <c r="UAE224" i="22"/>
  <c r="UAF224" i="22"/>
  <c r="UAG224" i="22"/>
  <c r="UAH224" i="22"/>
  <c r="UAI224" i="22"/>
  <c r="UAJ224" i="22"/>
  <c r="UAK224" i="22"/>
  <c r="UAL224" i="22"/>
  <c r="UAM224" i="22"/>
  <c r="UAN224" i="22"/>
  <c r="UAO224" i="22"/>
  <c r="UAP224" i="22"/>
  <c r="UAQ224" i="22"/>
  <c r="UAR224" i="22"/>
  <c r="UAS224" i="22"/>
  <c r="UAT224" i="22"/>
  <c r="UAU224" i="22"/>
  <c r="UAV224" i="22"/>
  <c r="UAW224" i="22"/>
  <c r="UAX224" i="22"/>
  <c r="UAY224" i="22"/>
  <c r="UAZ224" i="22"/>
  <c r="UBA224" i="22"/>
  <c r="UBB224" i="22"/>
  <c r="UBC224" i="22"/>
  <c r="UBD224" i="22"/>
  <c r="UBE224" i="22"/>
  <c r="UBF224" i="22"/>
  <c r="UBG224" i="22"/>
  <c r="UBH224" i="22"/>
  <c r="UBI224" i="22"/>
  <c r="UBJ224" i="22"/>
  <c r="UBK224" i="22"/>
  <c r="UBL224" i="22"/>
  <c r="UBM224" i="22"/>
  <c r="UBN224" i="22"/>
  <c r="UBO224" i="22"/>
  <c r="UBP224" i="22"/>
  <c r="UBQ224" i="22"/>
  <c r="UBR224" i="22"/>
  <c r="UBS224" i="22"/>
  <c r="UBT224" i="22"/>
  <c r="UBU224" i="22"/>
  <c r="UBV224" i="22"/>
  <c r="UBW224" i="22"/>
  <c r="UBX224" i="22"/>
  <c r="UBY224" i="22"/>
  <c r="UBZ224" i="22"/>
  <c r="UCA224" i="22"/>
  <c r="UCB224" i="22"/>
  <c r="UCC224" i="22"/>
  <c r="UCD224" i="22"/>
  <c r="UCE224" i="22"/>
  <c r="UCF224" i="22"/>
  <c r="UCG224" i="22"/>
  <c r="UCH224" i="22"/>
  <c r="UCI224" i="22"/>
  <c r="UCJ224" i="22"/>
  <c r="UCK224" i="22"/>
  <c r="UCL224" i="22"/>
  <c r="UCM224" i="22"/>
  <c r="UCN224" i="22"/>
  <c r="UCO224" i="22"/>
  <c r="UCP224" i="22"/>
  <c r="UCQ224" i="22"/>
  <c r="UCR224" i="22"/>
  <c r="UCS224" i="22"/>
  <c r="UCT224" i="22"/>
  <c r="UCU224" i="22"/>
  <c r="UCV224" i="22"/>
  <c r="UCW224" i="22"/>
  <c r="UCX224" i="22"/>
  <c r="UCY224" i="22"/>
  <c r="UCZ224" i="22"/>
  <c r="UDA224" i="22"/>
  <c r="UDB224" i="22"/>
  <c r="UDC224" i="22"/>
  <c r="UDD224" i="22"/>
  <c r="UDE224" i="22"/>
  <c r="UDF224" i="22"/>
  <c r="UDG224" i="22"/>
  <c r="UDH224" i="22"/>
  <c r="UDI224" i="22"/>
  <c r="UDJ224" i="22"/>
  <c r="UDK224" i="22"/>
  <c r="UDL224" i="22"/>
  <c r="UDM224" i="22"/>
  <c r="UDN224" i="22"/>
  <c r="UDO224" i="22"/>
  <c r="UDP224" i="22"/>
  <c r="UDQ224" i="22"/>
  <c r="UDR224" i="22"/>
  <c r="UDS224" i="22"/>
  <c r="UDT224" i="22"/>
  <c r="UDU224" i="22"/>
  <c r="UDV224" i="22"/>
  <c r="UDW224" i="22"/>
  <c r="UDX224" i="22"/>
  <c r="UDY224" i="22"/>
  <c r="UDZ224" i="22"/>
  <c r="UEA224" i="22"/>
  <c r="UEB224" i="22"/>
  <c r="UEC224" i="22"/>
  <c r="UED224" i="22"/>
  <c r="UEE224" i="22"/>
  <c r="UEF224" i="22"/>
  <c r="UEG224" i="22"/>
  <c r="UEH224" i="22"/>
  <c r="UEI224" i="22"/>
  <c r="UEJ224" i="22"/>
  <c r="UEK224" i="22"/>
  <c r="UEL224" i="22"/>
  <c r="UEM224" i="22"/>
  <c r="UEN224" i="22"/>
  <c r="UEO224" i="22"/>
  <c r="UEP224" i="22"/>
  <c r="UEQ224" i="22"/>
  <c r="UER224" i="22"/>
  <c r="UES224" i="22"/>
  <c r="UET224" i="22"/>
  <c r="UEU224" i="22"/>
  <c r="UEV224" i="22"/>
  <c r="UEW224" i="22"/>
  <c r="UEX224" i="22"/>
  <c r="UEY224" i="22"/>
  <c r="UEZ224" i="22"/>
  <c r="UFA224" i="22"/>
  <c r="UFB224" i="22"/>
  <c r="UFC224" i="22"/>
  <c r="UFD224" i="22"/>
  <c r="UFE224" i="22"/>
  <c r="UFF224" i="22"/>
  <c r="UFG224" i="22"/>
  <c r="UFH224" i="22"/>
  <c r="UFI224" i="22"/>
  <c r="UFJ224" i="22"/>
  <c r="UFK224" i="22"/>
  <c r="UFL224" i="22"/>
  <c r="UFM224" i="22"/>
  <c r="UFN224" i="22"/>
  <c r="UFO224" i="22"/>
  <c r="UFP224" i="22"/>
  <c r="UFQ224" i="22"/>
  <c r="UFR224" i="22"/>
  <c r="UFS224" i="22"/>
  <c r="UFT224" i="22"/>
  <c r="UFU224" i="22"/>
  <c r="UFV224" i="22"/>
  <c r="UFW224" i="22"/>
  <c r="UFX224" i="22"/>
  <c r="UFY224" i="22"/>
  <c r="UFZ224" i="22"/>
  <c r="UGA224" i="22"/>
  <c r="UGB224" i="22"/>
  <c r="UGC224" i="22"/>
  <c r="UGD224" i="22"/>
  <c r="UGE224" i="22"/>
  <c r="UGF224" i="22"/>
  <c r="UGG224" i="22"/>
  <c r="UGH224" i="22"/>
  <c r="UGI224" i="22"/>
  <c r="UGJ224" i="22"/>
  <c r="UGK224" i="22"/>
  <c r="UGL224" i="22"/>
  <c r="UGM224" i="22"/>
  <c r="UGN224" i="22"/>
  <c r="UGO224" i="22"/>
  <c r="UGP224" i="22"/>
  <c r="UGQ224" i="22"/>
  <c r="UGR224" i="22"/>
  <c r="UGS224" i="22"/>
  <c r="UGT224" i="22"/>
  <c r="UGU224" i="22"/>
  <c r="UGV224" i="22"/>
  <c r="UGW224" i="22"/>
  <c r="UGX224" i="22"/>
  <c r="UGY224" i="22"/>
  <c r="UGZ224" i="22"/>
  <c r="UHA224" i="22"/>
  <c r="UHB224" i="22"/>
  <c r="UHC224" i="22"/>
  <c r="UHD224" i="22"/>
  <c r="UHE224" i="22"/>
  <c r="UHF224" i="22"/>
  <c r="UHG224" i="22"/>
  <c r="UHH224" i="22"/>
  <c r="UHI224" i="22"/>
  <c r="UHJ224" i="22"/>
  <c r="UHK224" i="22"/>
  <c r="UHL224" i="22"/>
  <c r="UHM224" i="22"/>
  <c r="UHN224" i="22"/>
  <c r="UHO224" i="22"/>
  <c r="UHP224" i="22"/>
  <c r="UHQ224" i="22"/>
  <c r="UHR224" i="22"/>
  <c r="UHS224" i="22"/>
  <c r="UHT224" i="22"/>
  <c r="UHU224" i="22"/>
  <c r="UHV224" i="22"/>
  <c r="UHW224" i="22"/>
  <c r="UHX224" i="22"/>
  <c r="UHY224" i="22"/>
  <c r="UHZ224" i="22"/>
  <c r="UIA224" i="22"/>
  <c r="UIB224" i="22"/>
  <c r="UIC224" i="22"/>
  <c r="UID224" i="22"/>
  <c r="UIE224" i="22"/>
  <c r="UIF224" i="22"/>
  <c r="UIG224" i="22"/>
  <c r="UIH224" i="22"/>
  <c r="UII224" i="22"/>
  <c r="UIJ224" i="22"/>
  <c r="UIK224" i="22"/>
  <c r="UIL224" i="22"/>
  <c r="UIM224" i="22"/>
  <c r="UIN224" i="22"/>
  <c r="UIO224" i="22"/>
  <c r="UIP224" i="22"/>
  <c r="UIQ224" i="22"/>
  <c r="UIR224" i="22"/>
  <c r="UIS224" i="22"/>
  <c r="UIT224" i="22"/>
  <c r="UIU224" i="22"/>
  <c r="UIV224" i="22"/>
  <c r="UIW224" i="22"/>
  <c r="UIX224" i="22"/>
  <c r="UIY224" i="22"/>
  <c r="UIZ224" i="22"/>
  <c r="UJA224" i="22"/>
  <c r="UJB224" i="22"/>
  <c r="UJC224" i="22"/>
  <c r="UJD224" i="22"/>
  <c r="UJE224" i="22"/>
  <c r="UJF224" i="22"/>
  <c r="UJG224" i="22"/>
  <c r="UJH224" i="22"/>
  <c r="UJI224" i="22"/>
  <c r="UJJ224" i="22"/>
  <c r="UJK224" i="22"/>
  <c r="UJL224" i="22"/>
  <c r="UJM224" i="22"/>
  <c r="UJN224" i="22"/>
  <c r="UJO224" i="22"/>
  <c r="UJP224" i="22"/>
  <c r="UJQ224" i="22"/>
  <c r="UJR224" i="22"/>
  <c r="UJS224" i="22"/>
  <c r="UJT224" i="22"/>
  <c r="UJU224" i="22"/>
  <c r="UJV224" i="22"/>
  <c r="UJW224" i="22"/>
  <c r="UJX224" i="22"/>
  <c r="UJY224" i="22"/>
  <c r="UJZ224" i="22"/>
  <c r="UKA224" i="22"/>
  <c r="UKB224" i="22"/>
  <c r="UKC224" i="22"/>
  <c r="UKD224" i="22"/>
  <c r="UKE224" i="22"/>
  <c r="UKF224" i="22"/>
  <c r="UKG224" i="22"/>
  <c r="UKH224" i="22"/>
  <c r="UKI224" i="22"/>
  <c r="UKJ224" i="22"/>
  <c r="UKK224" i="22"/>
  <c r="UKL224" i="22"/>
  <c r="UKM224" i="22"/>
  <c r="UKN224" i="22"/>
  <c r="UKO224" i="22"/>
  <c r="UKP224" i="22"/>
  <c r="UKQ224" i="22"/>
  <c r="UKR224" i="22"/>
  <c r="UKS224" i="22"/>
  <c r="UKT224" i="22"/>
  <c r="UKU224" i="22"/>
  <c r="UKV224" i="22"/>
  <c r="UKW224" i="22"/>
  <c r="UKX224" i="22"/>
  <c r="UKY224" i="22"/>
  <c r="UKZ224" i="22"/>
  <c r="ULA224" i="22"/>
  <c r="ULB224" i="22"/>
  <c r="ULC224" i="22"/>
  <c r="ULD224" i="22"/>
  <c r="ULE224" i="22"/>
  <c r="ULF224" i="22"/>
  <c r="ULG224" i="22"/>
  <c r="ULH224" i="22"/>
  <c r="ULI224" i="22"/>
  <c r="ULJ224" i="22"/>
  <c r="ULK224" i="22"/>
  <c r="ULL224" i="22"/>
  <c r="ULM224" i="22"/>
  <c r="ULN224" i="22"/>
  <c r="ULO224" i="22"/>
  <c r="ULP224" i="22"/>
  <c r="ULQ224" i="22"/>
  <c r="ULR224" i="22"/>
  <c r="ULS224" i="22"/>
  <c r="ULT224" i="22"/>
  <c r="ULU224" i="22"/>
  <c r="ULV224" i="22"/>
  <c r="ULW224" i="22"/>
  <c r="ULX224" i="22"/>
  <c r="ULY224" i="22"/>
  <c r="ULZ224" i="22"/>
  <c r="UMA224" i="22"/>
  <c r="UMB224" i="22"/>
  <c r="UMC224" i="22"/>
  <c r="UMD224" i="22"/>
  <c r="UME224" i="22"/>
  <c r="UMF224" i="22"/>
  <c r="UMG224" i="22"/>
  <c r="UMH224" i="22"/>
  <c r="UMI224" i="22"/>
  <c r="UMJ224" i="22"/>
  <c r="UMK224" i="22"/>
  <c r="UML224" i="22"/>
  <c r="UMM224" i="22"/>
  <c r="UMN224" i="22"/>
  <c r="UMO224" i="22"/>
  <c r="UMP224" i="22"/>
  <c r="UMQ224" i="22"/>
  <c r="UMR224" i="22"/>
  <c r="UMS224" i="22"/>
  <c r="UMT224" i="22"/>
  <c r="UMU224" i="22"/>
  <c r="UMV224" i="22"/>
  <c r="UMW224" i="22"/>
  <c r="UMX224" i="22"/>
  <c r="UMY224" i="22"/>
  <c r="UMZ224" i="22"/>
  <c r="UNA224" i="22"/>
  <c r="UNB224" i="22"/>
  <c r="UNC224" i="22"/>
  <c r="UND224" i="22"/>
  <c r="UNE224" i="22"/>
  <c r="UNF224" i="22"/>
  <c r="UNG224" i="22"/>
  <c r="UNH224" i="22"/>
  <c r="UNI224" i="22"/>
  <c r="UNJ224" i="22"/>
  <c r="UNK224" i="22"/>
  <c r="UNL224" i="22"/>
  <c r="UNM224" i="22"/>
  <c r="UNN224" i="22"/>
  <c r="UNO224" i="22"/>
  <c r="UNP224" i="22"/>
  <c r="UNQ224" i="22"/>
  <c r="UNR224" i="22"/>
  <c r="UNS224" i="22"/>
  <c r="UNT224" i="22"/>
  <c r="UNU224" i="22"/>
  <c r="UNV224" i="22"/>
  <c r="UNW224" i="22"/>
  <c r="UNX224" i="22"/>
  <c r="UNY224" i="22"/>
  <c r="UNZ224" i="22"/>
  <c r="UOA224" i="22"/>
  <c r="UOB224" i="22"/>
  <c r="UOC224" i="22"/>
  <c r="UOD224" i="22"/>
  <c r="UOE224" i="22"/>
  <c r="UOF224" i="22"/>
  <c r="UOG224" i="22"/>
  <c r="UOH224" i="22"/>
  <c r="UOI224" i="22"/>
  <c r="UOJ224" i="22"/>
  <c r="UOK224" i="22"/>
  <c r="UOL224" i="22"/>
  <c r="UOM224" i="22"/>
  <c r="UON224" i="22"/>
  <c r="UOO224" i="22"/>
  <c r="UOP224" i="22"/>
  <c r="UOQ224" i="22"/>
  <c r="UOR224" i="22"/>
  <c r="UOS224" i="22"/>
  <c r="UOT224" i="22"/>
  <c r="UOU224" i="22"/>
  <c r="UOV224" i="22"/>
  <c r="UOW224" i="22"/>
  <c r="UOX224" i="22"/>
  <c r="UOY224" i="22"/>
  <c r="UOZ224" i="22"/>
  <c r="UPA224" i="22"/>
  <c r="UPB224" i="22"/>
  <c r="UPC224" i="22"/>
  <c r="UPD224" i="22"/>
  <c r="UPE224" i="22"/>
  <c r="UPF224" i="22"/>
  <c r="UPG224" i="22"/>
  <c r="UPH224" i="22"/>
  <c r="UPI224" i="22"/>
  <c r="UPJ224" i="22"/>
  <c r="UPK224" i="22"/>
  <c r="UPL224" i="22"/>
  <c r="UPM224" i="22"/>
  <c r="UPN224" i="22"/>
  <c r="UPO224" i="22"/>
  <c r="UPP224" i="22"/>
  <c r="UPQ224" i="22"/>
  <c r="UPR224" i="22"/>
  <c r="UPS224" i="22"/>
  <c r="UPT224" i="22"/>
  <c r="UPU224" i="22"/>
  <c r="UPV224" i="22"/>
  <c r="UPW224" i="22"/>
  <c r="UPX224" i="22"/>
  <c r="UPY224" i="22"/>
  <c r="UPZ224" i="22"/>
  <c r="UQA224" i="22"/>
  <c r="UQB224" i="22"/>
  <c r="UQC224" i="22"/>
  <c r="UQD224" i="22"/>
  <c r="UQE224" i="22"/>
  <c r="UQF224" i="22"/>
  <c r="UQG224" i="22"/>
  <c r="UQH224" i="22"/>
  <c r="UQI224" i="22"/>
  <c r="UQJ224" i="22"/>
  <c r="UQK224" i="22"/>
  <c r="UQL224" i="22"/>
  <c r="UQM224" i="22"/>
  <c r="UQN224" i="22"/>
  <c r="UQO224" i="22"/>
  <c r="UQP224" i="22"/>
  <c r="UQQ224" i="22"/>
  <c r="UQR224" i="22"/>
  <c r="UQS224" i="22"/>
  <c r="UQT224" i="22"/>
  <c r="UQU224" i="22"/>
  <c r="UQV224" i="22"/>
  <c r="UQW224" i="22"/>
  <c r="UQX224" i="22"/>
  <c r="UQY224" i="22"/>
  <c r="UQZ224" i="22"/>
  <c r="URA224" i="22"/>
  <c r="URB224" i="22"/>
  <c r="URC224" i="22"/>
  <c r="URD224" i="22"/>
  <c r="URE224" i="22"/>
  <c r="URF224" i="22"/>
  <c r="URG224" i="22"/>
  <c r="URH224" i="22"/>
  <c r="URI224" i="22"/>
  <c r="URJ224" i="22"/>
  <c r="URK224" i="22"/>
  <c r="URL224" i="22"/>
  <c r="URM224" i="22"/>
  <c r="URN224" i="22"/>
  <c r="URO224" i="22"/>
  <c r="URP224" i="22"/>
  <c r="URQ224" i="22"/>
  <c r="URR224" i="22"/>
  <c r="URS224" i="22"/>
  <c r="URT224" i="22"/>
  <c r="URU224" i="22"/>
  <c r="URV224" i="22"/>
  <c r="URW224" i="22"/>
  <c r="URX224" i="22"/>
  <c r="URY224" i="22"/>
  <c r="URZ224" i="22"/>
  <c r="USA224" i="22"/>
  <c r="USB224" i="22"/>
  <c r="USC224" i="22"/>
  <c r="USD224" i="22"/>
  <c r="USE224" i="22"/>
  <c r="USF224" i="22"/>
  <c r="USG224" i="22"/>
  <c r="USH224" i="22"/>
  <c r="USI224" i="22"/>
  <c r="USJ224" i="22"/>
  <c r="USK224" i="22"/>
  <c r="USL224" i="22"/>
  <c r="USM224" i="22"/>
  <c r="USN224" i="22"/>
  <c r="USO224" i="22"/>
  <c r="USP224" i="22"/>
  <c r="USQ224" i="22"/>
  <c r="USR224" i="22"/>
  <c r="USS224" i="22"/>
  <c r="UST224" i="22"/>
  <c r="USU224" i="22"/>
  <c r="USV224" i="22"/>
  <c r="USW224" i="22"/>
  <c r="USX224" i="22"/>
  <c r="USY224" i="22"/>
  <c r="USZ224" i="22"/>
  <c r="UTA224" i="22"/>
  <c r="UTB224" i="22"/>
  <c r="UTC224" i="22"/>
  <c r="UTD224" i="22"/>
  <c r="UTE224" i="22"/>
  <c r="UTF224" i="22"/>
  <c r="UTG224" i="22"/>
  <c r="UTH224" i="22"/>
  <c r="UTI224" i="22"/>
  <c r="UTJ224" i="22"/>
  <c r="UTK224" i="22"/>
  <c r="UTL224" i="22"/>
  <c r="UTM224" i="22"/>
  <c r="UTN224" i="22"/>
  <c r="UTO224" i="22"/>
  <c r="UTP224" i="22"/>
  <c r="UTQ224" i="22"/>
  <c r="UTR224" i="22"/>
  <c r="UTS224" i="22"/>
  <c r="UTT224" i="22"/>
  <c r="UTU224" i="22"/>
  <c r="UTV224" i="22"/>
  <c r="UTW224" i="22"/>
  <c r="UTX224" i="22"/>
  <c r="UTY224" i="22"/>
  <c r="UTZ224" i="22"/>
  <c r="UUA224" i="22"/>
  <c r="UUB224" i="22"/>
  <c r="UUC224" i="22"/>
  <c r="UUD224" i="22"/>
  <c r="UUE224" i="22"/>
  <c r="UUF224" i="22"/>
  <c r="UUG224" i="22"/>
  <c r="UUH224" i="22"/>
  <c r="UUI224" i="22"/>
  <c r="UUJ224" i="22"/>
  <c r="UUK224" i="22"/>
  <c r="UUL224" i="22"/>
  <c r="UUM224" i="22"/>
  <c r="UUN224" i="22"/>
  <c r="UUO224" i="22"/>
  <c r="UUP224" i="22"/>
  <c r="UUQ224" i="22"/>
  <c r="UUR224" i="22"/>
  <c r="UUS224" i="22"/>
  <c r="UUT224" i="22"/>
  <c r="UUU224" i="22"/>
  <c r="UUV224" i="22"/>
  <c r="UUW224" i="22"/>
  <c r="UUX224" i="22"/>
  <c r="UUY224" i="22"/>
  <c r="UUZ224" i="22"/>
  <c r="UVA224" i="22"/>
  <c r="UVB224" i="22"/>
  <c r="UVC224" i="22"/>
  <c r="UVD224" i="22"/>
  <c r="UVE224" i="22"/>
  <c r="UVF224" i="22"/>
  <c r="UVG224" i="22"/>
  <c r="UVH224" i="22"/>
  <c r="UVI224" i="22"/>
  <c r="UVJ224" i="22"/>
  <c r="UVK224" i="22"/>
  <c r="UVL224" i="22"/>
  <c r="UVM224" i="22"/>
  <c r="UVN224" i="22"/>
  <c r="UVO224" i="22"/>
  <c r="UVP224" i="22"/>
  <c r="UVQ224" i="22"/>
  <c r="UVR224" i="22"/>
  <c r="UVS224" i="22"/>
  <c r="UVT224" i="22"/>
  <c r="UVU224" i="22"/>
  <c r="UVV224" i="22"/>
  <c r="UVW224" i="22"/>
  <c r="UVX224" i="22"/>
  <c r="UVY224" i="22"/>
  <c r="UVZ224" i="22"/>
  <c r="UWA224" i="22"/>
  <c r="UWB224" i="22"/>
  <c r="UWC224" i="22"/>
  <c r="UWD224" i="22"/>
  <c r="UWE224" i="22"/>
  <c r="UWF224" i="22"/>
  <c r="UWG224" i="22"/>
  <c r="UWH224" i="22"/>
  <c r="UWI224" i="22"/>
  <c r="UWJ224" i="22"/>
  <c r="UWK224" i="22"/>
  <c r="UWL224" i="22"/>
  <c r="UWM224" i="22"/>
  <c r="UWN224" i="22"/>
  <c r="UWO224" i="22"/>
  <c r="UWP224" i="22"/>
  <c r="UWQ224" i="22"/>
  <c r="UWR224" i="22"/>
  <c r="UWS224" i="22"/>
  <c r="UWT224" i="22"/>
  <c r="UWU224" i="22"/>
  <c r="UWV224" i="22"/>
  <c r="UWW224" i="22"/>
  <c r="UWX224" i="22"/>
  <c r="UWY224" i="22"/>
  <c r="UWZ224" i="22"/>
  <c r="UXA224" i="22"/>
  <c r="UXB224" i="22"/>
  <c r="UXC224" i="22"/>
  <c r="UXD224" i="22"/>
  <c r="UXE224" i="22"/>
  <c r="UXF224" i="22"/>
  <c r="UXG224" i="22"/>
  <c r="UXH224" i="22"/>
  <c r="UXI224" i="22"/>
  <c r="UXJ224" i="22"/>
  <c r="UXK224" i="22"/>
  <c r="UXL224" i="22"/>
  <c r="UXM224" i="22"/>
  <c r="UXN224" i="22"/>
  <c r="UXO224" i="22"/>
  <c r="UXP224" i="22"/>
  <c r="UXQ224" i="22"/>
  <c r="UXR224" i="22"/>
  <c r="UXS224" i="22"/>
  <c r="UXT224" i="22"/>
  <c r="UXU224" i="22"/>
  <c r="UXV224" i="22"/>
  <c r="UXW224" i="22"/>
  <c r="UXX224" i="22"/>
  <c r="UXY224" i="22"/>
  <c r="UXZ224" i="22"/>
  <c r="UYA224" i="22"/>
  <c r="UYB224" i="22"/>
  <c r="UYC224" i="22"/>
  <c r="UYD224" i="22"/>
  <c r="UYE224" i="22"/>
  <c r="UYF224" i="22"/>
  <c r="UYG224" i="22"/>
  <c r="UYH224" i="22"/>
  <c r="UYI224" i="22"/>
  <c r="UYJ224" i="22"/>
  <c r="UYK224" i="22"/>
  <c r="UYL224" i="22"/>
  <c r="UYM224" i="22"/>
  <c r="UYN224" i="22"/>
  <c r="UYO224" i="22"/>
  <c r="UYP224" i="22"/>
  <c r="UYQ224" i="22"/>
  <c r="UYR224" i="22"/>
  <c r="UYS224" i="22"/>
  <c r="UYT224" i="22"/>
  <c r="UYU224" i="22"/>
  <c r="UYV224" i="22"/>
  <c r="UYW224" i="22"/>
  <c r="UYX224" i="22"/>
  <c r="UYY224" i="22"/>
  <c r="UYZ224" i="22"/>
  <c r="UZA224" i="22"/>
  <c r="UZB224" i="22"/>
  <c r="UZC224" i="22"/>
  <c r="UZD224" i="22"/>
  <c r="UZE224" i="22"/>
  <c r="UZF224" i="22"/>
  <c r="UZG224" i="22"/>
  <c r="UZH224" i="22"/>
  <c r="UZI224" i="22"/>
  <c r="UZJ224" i="22"/>
  <c r="UZK224" i="22"/>
  <c r="UZL224" i="22"/>
  <c r="UZM224" i="22"/>
  <c r="UZN224" i="22"/>
  <c r="UZO224" i="22"/>
  <c r="UZP224" i="22"/>
  <c r="UZQ224" i="22"/>
  <c r="UZR224" i="22"/>
  <c r="UZS224" i="22"/>
  <c r="UZT224" i="22"/>
  <c r="UZU224" i="22"/>
  <c r="UZV224" i="22"/>
  <c r="UZW224" i="22"/>
  <c r="UZX224" i="22"/>
  <c r="UZY224" i="22"/>
  <c r="UZZ224" i="22"/>
  <c r="VAA224" i="22"/>
  <c r="VAB224" i="22"/>
  <c r="VAC224" i="22"/>
  <c r="VAD224" i="22"/>
  <c r="VAE224" i="22"/>
  <c r="VAF224" i="22"/>
  <c r="VAG224" i="22"/>
  <c r="VAH224" i="22"/>
  <c r="VAI224" i="22"/>
  <c r="VAJ224" i="22"/>
  <c r="VAK224" i="22"/>
  <c r="VAL224" i="22"/>
  <c r="VAM224" i="22"/>
  <c r="VAN224" i="22"/>
  <c r="VAO224" i="22"/>
  <c r="VAP224" i="22"/>
  <c r="VAQ224" i="22"/>
  <c r="VAR224" i="22"/>
  <c r="VAS224" i="22"/>
  <c r="VAT224" i="22"/>
  <c r="VAU224" i="22"/>
  <c r="VAV224" i="22"/>
  <c r="VAW224" i="22"/>
  <c r="VAX224" i="22"/>
  <c r="VAY224" i="22"/>
  <c r="VAZ224" i="22"/>
  <c r="VBA224" i="22"/>
  <c r="VBB224" i="22"/>
  <c r="VBC224" i="22"/>
  <c r="VBD224" i="22"/>
  <c r="VBE224" i="22"/>
  <c r="VBF224" i="22"/>
  <c r="VBG224" i="22"/>
  <c r="VBH224" i="22"/>
  <c r="VBI224" i="22"/>
  <c r="VBJ224" i="22"/>
  <c r="VBK224" i="22"/>
  <c r="VBL224" i="22"/>
  <c r="VBM224" i="22"/>
  <c r="VBN224" i="22"/>
  <c r="VBO224" i="22"/>
  <c r="VBP224" i="22"/>
  <c r="VBQ224" i="22"/>
  <c r="VBR224" i="22"/>
  <c r="VBS224" i="22"/>
  <c r="VBT224" i="22"/>
  <c r="VBU224" i="22"/>
  <c r="VBV224" i="22"/>
  <c r="VBW224" i="22"/>
  <c r="VBX224" i="22"/>
  <c r="VBY224" i="22"/>
  <c r="VBZ224" i="22"/>
  <c r="VCA224" i="22"/>
  <c r="VCB224" i="22"/>
  <c r="VCC224" i="22"/>
  <c r="VCD224" i="22"/>
  <c r="VCE224" i="22"/>
  <c r="VCF224" i="22"/>
  <c r="VCG224" i="22"/>
  <c r="VCH224" i="22"/>
  <c r="VCI224" i="22"/>
  <c r="VCJ224" i="22"/>
  <c r="VCK224" i="22"/>
  <c r="VCL224" i="22"/>
  <c r="VCM224" i="22"/>
  <c r="VCN224" i="22"/>
  <c r="VCO224" i="22"/>
  <c r="VCP224" i="22"/>
  <c r="VCQ224" i="22"/>
  <c r="VCR224" i="22"/>
  <c r="VCS224" i="22"/>
  <c r="VCT224" i="22"/>
  <c r="VCU224" i="22"/>
  <c r="VCV224" i="22"/>
  <c r="VCW224" i="22"/>
  <c r="VCX224" i="22"/>
  <c r="VCY224" i="22"/>
  <c r="VCZ224" i="22"/>
  <c r="VDA224" i="22"/>
  <c r="VDB224" i="22"/>
  <c r="VDC224" i="22"/>
  <c r="VDD224" i="22"/>
  <c r="VDE224" i="22"/>
  <c r="VDF224" i="22"/>
  <c r="VDG224" i="22"/>
  <c r="VDH224" i="22"/>
  <c r="VDI224" i="22"/>
  <c r="VDJ224" i="22"/>
  <c r="VDK224" i="22"/>
  <c r="VDL224" i="22"/>
  <c r="VDM224" i="22"/>
  <c r="VDN224" i="22"/>
  <c r="VDO224" i="22"/>
  <c r="VDP224" i="22"/>
  <c r="VDQ224" i="22"/>
  <c r="VDR224" i="22"/>
  <c r="VDS224" i="22"/>
  <c r="VDT224" i="22"/>
  <c r="VDU224" i="22"/>
  <c r="VDV224" i="22"/>
  <c r="VDW224" i="22"/>
  <c r="VDX224" i="22"/>
  <c r="VDY224" i="22"/>
  <c r="VDZ224" i="22"/>
  <c r="VEA224" i="22"/>
  <c r="VEB224" i="22"/>
  <c r="VEC224" i="22"/>
  <c r="VED224" i="22"/>
  <c r="VEE224" i="22"/>
  <c r="VEF224" i="22"/>
  <c r="VEG224" i="22"/>
  <c r="VEH224" i="22"/>
  <c r="VEI224" i="22"/>
  <c r="VEJ224" i="22"/>
  <c r="VEK224" i="22"/>
  <c r="VEL224" i="22"/>
  <c r="VEM224" i="22"/>
  <c r="VEN224" i="22"/>
  <c r="VEO224" i="22"/>
  <c r="VEP224" i="22"/>
  <c r="VEQ224" i="22"/>
  <c r="VER224" i="22"/>
  <c r="VES224" i="22"/>
  <c r="VET224" i="22"/>
  <c r="VEU224" i="22"/>
  <c r="VEV224" i="22"/>
  <c r="VEW224" i="22"/>
  <c r="VEX224" i="22"/>
  <c r="VEY224" i="22"/>
  <c r="VEZ224" i="22"/>
  <c r="VFA224" i="22"/>
  <c r="VFB224" i="22"/>
  <c r="VFC224" i="22"/>
  <c r="VFD224" i="22"/>
  <c r="VFE224" i="22"/>
  <c r="VFF224" i="22"/>
  <c r="VFG224" i="22"/>
  <c r="VFH224" i="22"/>
  <c r="VFI224" i="22"/>
  <c r="VFJ224" i="22"/>
  <c r="VFK224" i="22"/>
  <c r="VFL224" i="22"/>
  <c r="VFM224" i="22"/>
  <c r="VFN224" i="22"/>
  <c r="VFO224" i="22"/>
  <c r="VFP224" i="22"/>
  <c r="VFQ224" i="22"/>
  <c r="VFR224" i="22"/>
  <c r="VFS224" i="22"/>
  <c r="VFT224" i="22"/>
  <c r="VFU224" i="22"/>
  <c r="VFV224" i="22"/>
  <c r="VFW224" i="22"/>
  <c r="VFX224" i="22"/>
  <c r="VFY224" i="22"/>
  <c r="VFZ224" i="22"/>
  <c r="VGA224" i="22"/>
  <c r="VGB224" i="22"/>
  <c r="VGC224" i="22"/>
  <c r="VGD224" i="22"/>
  <c r="VGE224" i="22"/>
  <c r="VGF224" i="22"/>
  <c r="VGG224" i="22"/>
  <c r="VGH224" i="22"/>
  <c r="VGI224" i="22"/>
  <c r="VGJ224" i="22"/>
  <c r="VGK224" i="22"/>
  <c r="VGL224" i="22"/>
  <c r="VGM224" i="22"/>
  <c r="VGN224" i="22"/>
  <c r="VGO224" i="22"/>
  <c r="VGP224" i="22"/>
  <c r="VGQ224" i="22"/>
  <c r="VGR224" i="22"/>
  <c r="VGS224" i="22"/>
  <c r="VGT224" i="22"/>
  <c r="VGU224" i="22"/>
  <c r="VGV224" i="22"/>
  <c r="VGW224" i="22"/>
  <c r="VGX224" i="22"/>
  <c r="VGY224" i="22"/>
  <c r="VGZ224" i="22"/>
  <c r="VHA224" i="22"/>
  <c r="VHB224" i="22"/>
  <c r="VHC224" i="22"/>
  <c r="VHD224" i="22"/>
  <c r="VHE224" i="22"/>
  <c r="VHF224" i="22"/>
  <c r="VHG224" i="22"/>
  <c r="VHH224" i="22"/>
  <c r="VHI224" i="22"/>
  <c r="VHJ224" i="22"/>
  <c r="VHK224" i="22"/>
  <c r="VHL224" i="22"/>
  <c r="VHM224" i="22"/>
  <c r="VHN224" i="22"/>
  <c r="VHO224" i="22"/>
  <c r="VHP224" i="22"/>
  <c r="VHQ224" i="22"/>
  <c r="VHR224" i="22"/>
  <c r="VHS224" i="22"/>
  <c r="VHT224" i="22"/>
  <c r="VHU224" i="22"/>
  <c r="VHV224" i="22"/>
  <c r="VHW224" i="22"/>
  <c r="VHX224" i="22"/>
  <c r="VHY224" i="22"/>
  <c r="VHZ224" i="22"/>
  <c r="VIA224" i="22"/>
  <c r="VIB224" i="22"/>
  <c r="VIC224" i="22"/>
  <c r="VID224" i="22"/>
  <c r="VIE224" i="22"/>
  <c r="VIF224" i="22"/>
  <c r="VIG224" i="22"/>
  <c r="VIH224" i="22"/>
  <c r="VII224" i="22"/>
  <c r="VIJ224" i="22"/>
  <c r="VIK224" i="22"/>
  <c r="VIL224" i="22"/>
  <c r="VIM224" i="22"/>
  <c r="VIN224" i="22"/>
  <c r="VIO224" i="22"/>
  <c r="VIP224" i="22"/>
  <c r="VIQ224" i="22"/>
  <c r="VIR224" i="22"/>
  <c r="VIS224" i="22"/>
  <c r="VIT224" i="22"/>
  <c r="VIU224" i="22"/>
  <c r="VIV224" i="22"/>
  <c r="VIW224" i="22"/>
  <c r="VIX224" i="22"/>
  <c r="VIY224" i="22"/>
  <c r="VIZ224" i="22"/>
  <c r="VJA224" i="22"/>
  <c r="VJB224" i="22"/>
  <c r="VJC224" i="22"/>
  <c r="VJD224" i="22"/>
  <c r="VJE224" i="22"/>
  <c r="VJF224" i="22"/>
  <c r="VJG224" i="22"/>
  <c r="VJH224" i="22"/>
  <c r="VJI224" i="22"/>
  <c r="VJJ224" i="22"/>
  <c r="VJK224" i="22"/>
  <c r="VJL224" i="22"/>
  <c r="VJM224" i="22"/>
  <c r="VJN224" i="22"/>
  <c r="VJO224" i="22"/>
  <c r="VJP224" i="22"/>
  <c r="VJQ224" i="22"/>
  <c r="VJR224" i="22"/>
  <c r="VJS224" i="22"/>
  <c r="VJT224" i="22"/>
  <c r="VJU224" i="22"/>
  <c r="VJV224" i="22"/>
  <c r="VJW224" i="22"/>
  <c r="VJX224" i="22"/>
  <c r="VJY224" i="22"/>
  <c r="VJZ224" i="22"/>
  <c r="VKA224" i="22"/>
  <c r="VKB224" i="22"/>
  <c r="VKC224" i="22"/>
  <c r="VKD224" i="22"/>
  <c r="VKE224" i="22"/>
  <c r="VKF224" i="22"/>
  <c r="VKG224" i="22"/>
  <c r="VKH224" i="22"/>
  <c r="VKI224" i="22"/>
  <c r="VKJ224" i="22"/>
  <c r="VKK224" i="22"/>
  <c r="VKL224" i="22"/>
  <c r="VKM224" i="22"/>
  <c r="VKN224" i="22"/>
  <c r="VKO224" i="22"/>
  <c r="VKP224" i="22"/>
  <c r="VKQ224" i="22"/>
  <c r="VKR224" i="22"/>
  <c r="VKS224" i="22"/>
  <c r="VKT224" i="22"/>
  <c r="VKU224" i="22"/>
  <c r="VKV224" i="22"/>
  <c r="VKW224" i="22"/>
  <c r="VKX224" i="22"/>
  <c r="VKY224" i="22"/>
  <c r="VKZ224" i="22"/>
  <c r="VLA224" i="22"/>
  <c r="VLB224" i="22"/>
  <c r="VLC224" i="22"/>
  <c r="VLD224" i="22"/>
  <c r="VLE224" i="22"/>
  <c r="VLF224" i="22"/>
  <c r="VLG224" i="22"/>
  <c r="VLH224" i="22"/>
  <c r="VLI224" i="22"/>
  <c r="VLJ224" i="22"/>
  <c r="VLK224" i="22"/>
  <c r="VLL224" i="22"/>
  <c r="VLM224" i="22"/>
  <c r="VLN224" i="22"/>
  <c r="VLO224" i="22"/>
  <c r="VLP224" i="22"/>
  <c r="VLQ224" i="22"/>
  <c r="VLR224" i="22"/>
  <c r="VLS224" i="22"/>
  <c r="VLT224" i="22"/>
  <c r="VLU224" i="22"/>
  <c r="VLV224" i="22"/>
  <c r="VLW224" i="22"/>
  <c r="VLX224" i="22"/>
  <c r="VLY224" i="22"/>
  <c r="VLZ224" i="22"/>
  <c r="VMA224" i="22"/>
  <c r="VMB224" i="22"/>
  <c r="VMC224" i="22"/>
  <c r="VMD224" i="22"/>
  <c r="VME224" i="22"/>
  <c r="VMF224" i="22"/>
  <c r="VMG224" i="22"/>
  <c r="VMH224" i="22"/>
  <c r="VMI224" i="22"/>
  <c r="VMJ224" i="22"/>
  <c r="VMK224" i="22"/>
  <c r="VML224" i="22"/>
  <c r="VMM224" i="22"/>
  <c r="VMN224" i="22"/>
  <c r="VMO224" i="22"/>
  <c r="VMP224" i="22"/>
  <c r="VMQ224" i="22"/>
  <c r="VMR224" i="22"/>
  <c r="VMS224" i="22"/>
  <c r="VMT224" i="22"/>
  <c r="VMU224" i="22"/>
  <c r="VMV224" i="22"/>
  <c r="VMW224" i="22"/>
  <c r="VMX224" i="22"/>
  <c r="VMY224" i="22"/>
  <c r="VMZ224" i="22"/>
  <c r="VNA224" i="22"/>
  <c r="VNB224" i="22"/>
  <c r="VNC224" i="22"/>
  <c r="VND224" i="22"/>
  <c r="VNE224" i="22"/>
  <c r="VNF224" i="22"/>
  <c r="VNG224" i="22"/>
  <c r="VNH224" i="22"/>
  <c r="VNI224" i="22"/>
  <c r="VNJ224" i="22"/>
  <c r="VNK224" i="22"/>
  <c r="VNL224" i="22"/>
  <c r="VNM224" i="22"/>
  <c r="VNN224" i="22"/>
  <c r="VNO224" i="22"/>
  <c r="VNP224" i="22"/>
  <c r="VNQ224" i="22"/>
  <c r="VNR224" i="22"/>
  <c r="VNS224" i="22"/>
  <c r="VNT224" i="22"/>
  <c r="VNU224" i="22"/>
  <c r="VNV224" i="22"/>
  <c r="VNW224" i="22"/>
  <c r="VNX224" i="22"/>
  <c r="VNY224" i="22"/>
  <c r="VNZ224" i="22"/>
  <c r="VOA224" i="22"/>
  <c r="VOB224" i="22"/>
  <c r="VOC224" i="22"/>
  <c r="VOD224" i="22"/>
  <c r="VOE224" i="22"/>
  <c r="VOF224" i="22"/>
  <c r="VOG224" i="22"/>
  <c r="VOH224" i="22"/>
  <c r="VOI224" i="22"/>
  <c r="VOJ224" i="22"/>
  <c r="VOK224" i="22"/>
  <c r="VOL224" i="22"/>
  <c r="VOM224" i="22"/>
  <c r="VON224" i="22"/>
  <c r="VOO224" i="22"/>
  <c r="VOP224" i="22"/>
  <c r="VOQ224" i="22"/>
  <c r="VOR224" i="22"/>
  <c r="VOS224" i="22"/>
  <c r="VOT224" i="22"/>
  <c r="VOU224" i="22"/>
  <c r="VOV224" i="22"/>
  <c r="VOW224" i="22"/>
  <c r="VOX224" i="22"/>
  <c r="VOY224" i="22"/>
  <c r="VOZ224" i="22"/>
  <c r="VPA224" i="22"/>
  <c r="VPB224" i="22"/>
  <c r="VPC224" i="22"/>
  <c r="VPD224" i="22"/>
  <c r="VPE224" i="22"/>
  <c r="VPF224" i="22"/>
  <c r="VPG224" i="22"/>
  <c r="VPH224" i="22"/>
  <c r="VPI224" i="22"/>
  <c r="VPJ224" i="22"/>
  <c r="VPK224" i="22"/>
  <c r="VPL224" i="22"/>
  <c r="VPM224" i="22"/>
  <c r="VPN224" i="22"/>
  <c r="VPO224" i="22"/>
  <c r="VPP224" i="22"/>
  <c r="VPQ224" i="22"/>
  <c r="VPR224" i="22"/>
  <c r="VPS224" i="22"/>
  <c r="VPT224" i="22"/>
  <c r="VPU224" i="22"/>
  <c r="VPV224" i="22"/>
  <c r="VPW224" i="22"/>
  <c r="VPX224" i="22"/>
  <c r="VPY224" i="22"/>
  <c r="VPZ224" i="22"/>
  <c r="VQA224" i="22"/>
  <c r="VQB224" i="22"/>
  <c r="VQC224" i="22"/>
  <c r="VQD224" i="22"/>
  <c r="VQE224" i="22"/>
  <c r="VQF224" i="22"/>
  <c r="VQG224" i="22"/>
  <c r="VQH224" i="22"/>
  <c r="VQI224" i="22"/>
  <c r="VQJ224" i="22"/>
  <c r="VQK224" i="22"/>
  <c r="VQL224" i="22"/>
  <c r="VQM224" i="22"/>
  <c r="VQN224" i="22"/>
  <c r="VQO224" i="22"/>
  <c r="VQP224" i="22"/>
  <c r="VQQ224" i="22"/>
  <c r="VQR224" i="22"/>
  <c r="VQS224" i="22"/>
  <c r="VQT224" i="22"/>
  <c r="VQU224" i="22"/>
  <c r="VQV224" i="22"/>
  <c r="VQW224" i="22"/>
  <c r="VQX224" i="22"/>
  <c r="VQY224" i="22"/>
  <c r="VQZ224" i="22"/>
  <c r="VRA224" i="22"/>
  <c r="VRB224" i="22"/>
  <c r="VRC224" i="22"/>
  <c r="VRD224" i="22"/>
  <c r="VRE224" i="22"/>
  <c r="VRF224" i="22"/>
  <c r="VRG224" i="22"/>
  <c r="VRH224" i="22"/>
  <c r="VRI224" i="22"/>
  <c r="VRJ224" i="22"/>
  <c r="VRK224" i="22"/>
  <c r="VRL224" i="22"/>
  <c r="VRM224" i="22"/>
  <c r="VRN224" i="22"/>
  <c r="VRO224" i="22"/>
  <c r="VRP224" i="22"/>
  <c r="VRQ224" i="22"/>
  <c r="VRR224" i="22"/>
  <c r="VRS224" i="22"/>
  <c r="VRT224" i="22"/>
  <c r="VRU224" i="22"/>
  <c r="VRV224" i="22"/>
  <c r="VRW224" i="22"/>
  <c r="VRX224" i="22"/>
  <c r="VRY224" i="22"/>
  <c r="VRZ224" i="22"/>
  <c r="VSA224" i="22"/>
  <c r="VSB224" i="22"/>
  <c r="VSC224" i="22"/>
  <c r="VSD224" i="22"/>
  <c r="VSE224" i="22"/>
  <c r="VSF224" i="22"/>
  <c r="VSG224" i="22"/>
  <c r="VSH224" i="22"/>
  <c r="VSI224" i="22"/>
  <c r="VSJ224" i="22"/>
  <c r="VSK224" i="22"/>
  <c r="VSL224" i="22"/>
  <c r="VSM224" i="22"/>
  <c r="VSN224" i="22"/>
  <c r="VSO224" i="22"/>
  <c r="VSP224" i="22"/>
  <c r="VSQ224" i="22"/>
  <c r="VSR224" i="22"/>
  <c r="VSS224" i="22"/>
  <c r="VST224" i="22"/>
  <c r="VSU224" i="22"/>
  <c r="VSV224" i="22"/>
  <c r="VSW224" i="22"/>
  <c r="VSX224" i="22"/>
  <c r="VSY224" i="22"/>
  <c r="VSZ224" i="22"/>
  <c r="VTA224" i="22"/>
  <c r="VTB224" i="22"/>
  <c r="VTC224" i="22"/>
  <c r="VTD224" i="22"/>
  <c r="VTE224" i="22"/>
  <c r="VTF224" i="22"/>
  <c r="VTG224" i="22"/>
  <c r="VTH224" i="22"/>
  <c r="VTI224" i="22"/>
  <c r="VTJ224" i="22"/>
  <c r="VTK224" i="22"/>
  <c r="VTL224" i="22"/>
  <c r="VTM224" i="22"/>
  <c r="VTN224" i="22"/>
  <c r="VTO224" i="22"/>
  <c r="VTP224" i="22"/>
  <c r="VTQ224" i="22"/>
  <c r="VTR224" i="22"/>
  <c r="VTS224" i="22"/>
  <c r="VTT224" i="22"/>
  <c r="VTU224" i="22"/>
  <c r="VTV224" i="22"/>
  <c r="VTW224" i="22"/>
  <c r="VTX224" i="22"/>
  <c r="VTY224" i="22"/>
  <c r="VTZ224" i="22"/>
  <c r="VUA224" i="22"/>
  <c r="VUB224" i="22"/>
  <c r="VUC224" i="22"/>
  <c r="VUD224" i="22"/>
  <c r="VUE224" i="22"/>
  <c r="VUF224" i="22"/>
  <c r="VUG224" i="22"/>
  <c r="VUH224" i="22"/>
  <c r="VUI224" i="22"/>
  <c r="VUJ224" i="22"/>
  <c r="VUK224" i="22"/>
  <c r="VUL224" i="22"/>
  <c r="VUM224" i="22"/>
  <c r="VUN224" i="22"/>
  <c r="VUO224" i="22"/>
  <c r="VUP224" i="22"/>
  <c r="VUQ224" i="22"/>
  <c r="VUR224" i="22"/>
  <c r="VUS224" i="22"/>
  <c r="VUT224" i="22"/>
  <c r="VUU224" i="22"/>
  <c r="VUV224" i="22"/>
  <c r="VUW224" i="22"/>
  <c r="VUX224" i="22"/>
  <c r="VUY224" i="22"/>
  <c r="VUZ224" i="22"/>
  <c r="VVA224" i="22"/>
  <c r="VVB224" i="22"/>
  <c r="VVC224" i="22"/>
  <c r="VVD224" i="22"/>
  <c r="VVE224" i="22"/>
  <c r="VVF224" i="22"/>
  <c r="VVG224" i="22"/>
  <c r="VVH224" i="22"/>
  <c r="VVI224" i="22"/>
  <c r="VVJ224" i="22"/>
  <c r="VVK224" i="22"/>
  <c r="VVL224" i="22"/>
  <c r="VVM224" i="22"/>
  <c r="VVN224" i="22"/>
  <c r="VVO224" i="22"/>
  <c r="VVP224" i="22"/>
  <c r="VVQ224" i="22"/>
  <c r="VVR224" i="22"/>
  <c r="VVS224" i="22"/>
  <c r="VVT224" i="22"/>
  <c r="VVU224" i="22"/>
  <c r="VVV224" i="22"/>
  <c r="VVW224" i="22"/>
  <c r="VVX224" i="22"/>
  <c r="VVY224" i="22"/>
  <c r="VVZ224" i="22"/>
  <c r="VWA224" i="22"/>
  <c r="VWB224" i="22"/>
  <c r="VWC224" i="22"/>
  <c r="VWD224" i="22"/>
  <c r="VWE224" i="22"/>
  <c r="VWF224" i="22"/>
  <c r="VWG224" i="22"/>
  <c r="VWH224" i="22"/>
  <c r="VWI224" i="22"/>
  <c r="VWJ224" i="22"/>
  <c r="VWK224" i="22"/>
  <c r="VWL224" i="22"/>
  <c r="VWM224" i="22"/>
  <c r="VWN224" i="22"/>
  <c r="VWO224" i="22"/>
  <c r="VWP224" i="22"/>
  <c r="VWQ224" i="22"/>
  <c r="VWR224" i="22"/>
  <c r="VWS224" i="22"/>
  <c r="VWT224" i="22"/>
  <c r="VWU224" i="22"/>
  <c r="VWV224" i="22"/>
  <c r="VWW224" i="22"/>
  <c r="VWX224" i="22"/>
  <c r="VWY224" i="22"/>
  <c r="VWZ224" i="22"/>
  <c r="VXA224" i="22"/>
  <c r="VXB224" i="22"/>
  <c r="VXC224" i="22"/>
  <c r="VXD224" i="22"/>
  <c r="VXE224" i="22"/>
  <c r="VXF224" i="22"/>
  <c r="VXG224" i="22"/>
  <c r="VXH224" i="22"/>
  <c r="VXI224" i="22"/>
  <c r="VXJ224" i="22"/>
  <c r="VXK224" i="22"/>
  <c r="VXL224" i="22"/>
  <c r="VXM224" i="22"/>
  <c r="VXN224" i="22"/>
  <c r="VXO224" i="22"/>
  <c r="VXP224" i="22"/>
  <c r="VXQ224" i="22"/>
  <c r="VXR224" i="22"/>
  <c r="VXS224" i="22"/>
  <c r="VXT224" i="22"/>
  <c r="VXU224" i="22"/>
  <c r="VXV224" i="22"/>
  <c r="VXW224" i="22"/>
  <c r="VXX224" i="22"/>
  <c r="VXY224" i="22"/>
  <c r="VXZ224" i="22"/>
  <c r="VYA224" i="22"/>
  <c r="VYB224" i="22"/>
  <c r="VYC224" i="22"/>
  <c r="VYD224" i="22"/>
  <c r="VYE224" i="22"/>
  <c r="VYF224" i="22"/>
  <c r="VYG224" i="22"/>
  <c r="VYH224" i="22"/>
  <c r="VYI224" i="22"/>
  <c r="VYJ224" i="22"/>
  <c r="VYK224" i="22"/>
  <c r="VYL224" i="22"/>
  <c r="VYM224" i="22"/>
  <c r="VYN224" i="22"/>
  <c r="VYO224" i="22"/>
  <c r="VYP224" i="22"/>
  <c r="VYQ224" i="22"/>
  <c r="VYR224" i="22"/>
  <c r="VYS224" i="22"/>
  <c r="VYT224" i="22"/>
  <c r="VYU224" i="22"/>
  <c r="VYV224" i="22"/>
  <c r="VYW224" i="22"/>
  <c r="VYX224" i="22"/>
  <c r="VYY224" i="22"/>
  <c r="VYZ224" i="22"/>
  <c r="VZA224" i="22"/>
  <c r="VZB224" i="22"/>
  <c r="VZC224" i="22"/>
  <c r="VZD224" i="22"/>
  <c r="VZE224" i="22"/>
  <c r="VZF224" i="22"/>
  <c r="VZG224" i="22"/>
  <c r="VZH224" i="22"/>
  <c r="VZI224" i="22"/>
  <c r="VZJ224" i="22"/>
  <c r="VZK224" i="22"/>
  <c r="VZL224" i="22"/>
  <c r="VZM224" i="22"/>
  <c r="VZN224" i="22"/>
  <c r="VZO224" i="22"/>
  <c r="VZP224" i="22"/>
  <c r="VZQ224" i="22"/>
  <c r="VZR224" i="22"/>
  <c r="VZS224" i="22"/>
  <c r="VZT224" i="22"/>
  <c r="VZU224" i="22"/>
  <c r="VZV224" i="22"/>
  <c r="VZW224" i="22"/>
  <c r="VZX224" i="22"/>
  <c r="VZY224" i="22"/>
  <c r="VZZ224" i="22"/>
  <c r="WAA224" i="22"/>
  <c r="WAB224" i="22"/>
  <c r="WAC224" i="22"/>
  <c r="WAD224" i="22"/>
  <c r="WAE224" i="22"/>
  <c r="WAF224" i="22"/>
  <c r="WAG224" i="22"/>
  <c r="WAH224" i="22"/>
  <c r="WAI224" i="22"/>
  <c r="WAJ224" i="22"/>
  <c r="WAK224" i="22"/>
  <c r="WAL224" i="22"/>
  <c r="WAM224" i="22"/>
  <c r="WAN224" i="22"/>
  <c r="WAO224" i="22"/>
  <c r="WAP224" i="22"/>
  <c r="WAQ224" i="22"/>
  <c r="WAR224" i="22"/>
  <c r="WAS224" i="22"/>
  <c r="WAT224" i="22"/>
  <c r="WAU224" i="22"/>
  <c r="WAV224" i="22"/>
  <c r="WAW224" i="22"/>
  <c r="WAX224" i="22"/>
  <c r="WAY224" i="22"/>
  <c r="WAZ224" i="22"/>
  <c r="WBA224" i="22"/>
  <c r="WBB224" i="22"/>
  <c r="WBC224" i="22"/>
  <c r="WBD224" i="22"/>
  <c r="WBE224" i="22"/>
  <c r="WBF224" i="22"/>
  <c r="WBG224" i="22"/>
  <c r="WBH224" i="22"/>
  <c r="WBI224" i="22"/>
  <c r="WBJ224" i="22"/>
  <c r="WBK224" i="22"/>
  <c r="WBL224" i="22"/>
  <c r="WBM224" i="22"/>
  <c r="WBN224" i="22"/>
  <c r="WBO224" i="22"/>
  <c r="WBP224" i="22"/>
  <c r="WBQ224" i="22"/>
  <c r="WBR224" i="22"/>
  <c r="WBS224" i="22"/>
  <c r="WBT224" i="22"/>
  <c r="WBU224" i="22"/>
  <c r="WBV224" i="22"/>
  <c r="WBW224" i="22"/>
  <c r="WBX224" i="22"/>
  <c r="WBY224" i="22"/>
  <c r="WBZ224" i="22"/>
  <c r="WCA224" i="22"/>
  <c r="WCB224" i="22"/>
  <c r="WCC224" i="22"/>
  <c r="WCD224" i="22"/>
  <c r="WCE224" i="22"/>
  <c r="WCF224" i="22"/>
  <c r="WCG224" i="22"/>
  <c r="WCH224" i="22"/>
  <c r="WCI224" i="22"/>
  <c r="WCJ224" i="22"/>
  <c r="WCK224" i="22"/>
  <c r="WCL224" i="22"/>
  <c r="WCM224" i="22"/>
  <c r="WCN224" i="22"/>
  <c r="WCO224" i="22"/>
  <c r="WCP224" i="22"/>
  <c r="WCQ224" i="22"/>
  <c r="WCR224" i="22"/>
  <c r="WCS224" i="22"/>
  <c r="WCT224" i="22"/>
  <c r="WCU224" i="22"/>
  <c r="WCV224" i="22"/>
  <c r="WCW224" i="22"/>
  <c r="WCX224" i="22"/>
  <c r="WCY224" i="22"/>
  <c r="WCZ224" i="22"/>
  <c r="WDA224" i="22"/>
  <c r="WDB224" i="22"/>
  <c r="WDC224" i="22"/>
  <c r="WDD224" i="22"/>
  <c r="WDE224" i="22"/>
  <c r="WDF224" i="22"/>
  <c r="WDG224" i="22"/>
  <c r="WDH224" i="22"/>
  <c r="WDI224" i="22"/>
  <c r="WDJ224" i="22"/>
  <c r="WDK224" i="22"/>
  <c r="WDL224" i="22"/>
  <c r="WDM224" i="22"/>
  <c r="WDN224" i="22"/>
  <c r="WDO224" i="22"/>
  <c r="WDP224" i="22"/>
  <c r="WDQ224" i="22"/>
  <c r="WDR224" i="22"/>
  <c r="WDS224" i="22"/>
  <c r="WDT224" i="22"/>
  <c r="WDU224" i="22"/>
  <c r="WDV224" i="22"/>
  <c r="WDW224" i="22"/>
  <c r="WDX224" i="22"/>
  <c r="WDY224" i="22"/>
  <c r="WDZ224" i="22"/>
  <c r="WEA224" i="22"/>
  <c r="WEB224" i="22"/>
  <c r="WEC224" i="22"/>
  <c r="WED224" i="22"/>
  <c r="WEE224" i="22"/>
  <c r="WEF224" i="22"/>
  <c r="WEG224" i="22"/>
  <c r="WEH224" i="22"/>
  <c r="WEI224" i="22"/>
  <c r="WEJ224" i="22"/>
  <c r="WEK224" i="22"/>
  <c r="WEL224" i="22"/>
  <c r="WEM224" i="22"/>
  <c r="WEN224" i="22"/>
  <c r="WEO224" i="22"/>
  <c r="WEP224" i="22"/>
  <c r="WEQ224" i="22"/>
  <c r="WER224" i="22"/>
  <c r="WES224" i="22"/>
  <c r="WET224" i="22"/>
  <c r="WEU224" i="22"/>
  <c r="WEV224" i="22"/>
  <c r="WEW224" i="22"/>
  <c r="WEX224" i="22"/>
  <c r="WEY224" i="22"/>
  <c r="WEZ224" i="22"/>
  <c r="WFA224" i="22"/>
  <c r="WFB224" i="22"/>
  <c r="WFC224" i="22"/>
  <c r="WFD224" i="22"/>
  <c r="WFE224" i="22"/>
  <c r="WFF224" i="22"/>
  <c r="WFG224" i="22"/>
  <c r="WFH224" i="22"/>
  <c r="WFI224" i="22"/>
  <c r="WFJ224" i="22"/>
  <c r="WFK224" i="22"/>
  <c r="WFL224" i="22"/>
  <c r="WFM224" i="22"/>
  <c r="WFN224" i="22"/>
  <c r="WFO224" i="22"/>
  <c r="WFP224" i="22"/>
  <c r="WFQ224" i="22"/>
  <c r="WFR224" i="22"/>
  <c r="WFS224" i="22"/>
  <c r="WFT224" i="22"/>
  <c r="WFU224" i="22"/>
  <c r="WFV224" i="22"/>
  <c r="WFW224" i="22"/>
  <c r="WFX224" i="22"/>
  <c r="WFY224" i="22"/>
  <c r="WFZ224" i="22"/>
  <c r="WGA224" i="22"/>
  <c r="WGB224" i="22"/>
  <c r="WGC224" i="22"/>
  <c r="WGD224" i="22"/>
  <c r="WGE224" i="22"/>
  <c r="WGF224" i="22"/>
  <c r="WGG224" i="22"/>
  <c r="WGH224" i="22"/>
  <c r="WGI224" i="22"/>
  <c r="WGJ224" i="22"/>
  <c r="WGK224" i="22"/>
  <c r="WGL224" i="22"/>
  <c r="WGM224" i="22"/>
  <c r="WGN224" i="22"/>
  <c r="WGO224" i="22"/>
  <c r="WGP224" i="22"/>
  <c r="WGQ224" i="22"/>
  <c r="WGR224" i="22"/>
  <c r="WGS224" i="22"/>
  <c r="WGT224" i="22"/>
  <c r="WGU224" i="22"/>
  <c r="WGV224" i="22"/>
  <c r="WGW224" i="22"/>
  <c r="WGX224" i="22"/>
  <c r="WGY224" i="22"/>
  <c r="WGZ224" i="22"/>
  <c r="WHA224" i="22"/>
  <c r="WHB224" i="22"/>
  <c r="WHC224" i="22"/>
  <c r="WHD224" i="22"/>
  <c r="WHE224" i="22"/>
  <c r="WHF224" i="22"/>
  <c r="WHG224" i="22"/>
  <c r="WHH224" i="22"/>
  <c r="WHI224" i="22"/>
  <c r="WHJ224" i="22"/>
  <c r="WHK224" i="22"/>
  <c r="WHL224" i="22"/>
  <c r="WHM224" i="22"/>
  <c r="WHN224" i="22"/>
  <c r="WHO224" i="22"/>
  <c r="WHP224" i="22"/>
  <c r="WHQ224" i="22"/>
  <c r="WHR224" i="22"/>
  <c r="WHS224" i="22"/>
  <c r="WHT224" i="22"/>
  <c r="WHU224" i="22"/>
  <c r="WHV224" i="22"/>
  <c r="WHW224" i="22"/>
  <c r="WHX224" i="22"/>
  <c r="WHY224" i="22"/>
  <c r="WHZ224" i="22"/>
  <c r="WIA224" i="22"/>
  <c r="WIB224" i="22"/>
  <c r="WIC224" i="22"/>
  <c r="WID224" i="22"/>
  <c r="WIE224" i="22"/>
  <c r="WIF224" i="22"/>
  <c r="WIG224" i="22"/>
  <c r="WIH224" i="22"/>
  <c r="WII224" i="22"/>
  <c r="WIJ224" i="22"/>
  <c r="WIK224" i="22"/>
  <c r="WIL224" i="22"/>
  <c r="WIM224" i="22"/>
  <c r="WIN224" i="22"/>
  <c r="WIO224" i="22"/>
  <c r="WIP224" i="22"/>
  <c r="WIQ224" i="22"/>
  <c r="WIR224" i="22"/>
  <c r="WIS224" i="22"/>
  <c r="WIT224" i="22"/>
  <c r="WIU224" i="22"/>
  <c r="WIV224" i="22"/>
  <c r="WIW224" i="22"/>
  <c r="WIX224" i="22"/>
  <c r="WIY224" i="22"/>
  <c r="WIZ224" i="22"/>
  <c r="WJA224" i="22"/>
  <c r="WJB224" i="22"/>
  <c r="WJC224" i="22"/>
  <c r="WJD224" i="22"/>
  <c r="WJE224" i="22"/>
  <c r="WJF224" i="22"/>
  <c r="WJG224" i="22"/>
  <c r="WJH224" i="22"/>
  <c r="WJI224" i="22"/>
  <c r="WJJ224" i="22"/>
  <c r="WJK224" i="22"/>
  <c r="WJL224" i="22"/>
  <c r="WJM224" i="22"/>
  <c r="WJN224" i="22"/>
  <c r="WJO224" i="22"/>
  <c r="WJP224" i="22"/>
  <c r="WJQ224" i="22"/>
  <c r="WJR224" i="22"/>
  <c r="WJS224" i="22"/>
  <c r="WJT224" i="22"/>
  <c r="WJU224" i="22"/>
  <c r="WJV224" i="22"/>
  <c r="WJW224" i="22"/>
  <c r="WJX224" i="22"/>
  <c r="WJY224" i="22"/>
  <c r="WJZ224" i="22"/>
  <c r="WKA224" i="22"/>
  <c r="WKB224" i="22"/>
  <c r="WKC224" i="22"/>
  <c r="WKD224" i="22"/>
  <c r="WKE224" i="22"/>
  <c r="WKF224" i="22"/>
  <c r="WKG224" i="22"/>
  <c r="WKH224" i="22"/>
  <c r="WKI224" i="22"/>
  <c r="WKJ224" i="22"/>
  <c r="WKK224" i="22"/>
  <c r="WKL224" i="22"/>
  <c r="WKM224" i="22"/>
  <c r="WKN224" i="22"/>
  <c r="WKO224" i="22"/>
  <c r="WKP224" i="22"/>
  <c r="WKQ224" i="22"/>
  <c r="WKR224" i="22"/>
  <c r="WKS224" i="22"/>
  <c r="WKT224" i="22"/>
  <c r="WKU224" i="22"/>
  <c r="WKV224" i="22"/>
  <c r="WKW224" i="22"/>
  <c r="WKX224" i="22"/>
  <c r="WKY224" i="22"/>
  <c r="WKZ224" i="22"/>
  <c r="WLA224" i="22"/>
  <c r="WLB224" i="22"/>
  <c r="WLC224" i="22"/>
  <c r="WLD224" i="22"/>
  <c r="WLE224" i="22"/>
  <c r="WLF224" i="22"/>
  <c r="WLG224" i="22"/>
  <c r="WLH224" i="22"/>
  <c r="WLI224" i="22"/>
  <c r="WLJ224" i="22"/>
  <c r="WLK224" i="22"/>
  <c r="WLL224" i="22"/>
  <c r="WLM224" i="22"/>
  <c r="WLN224" i="22"/>
  <c r="WLO224" i="22"/>
  <c r="WLP224" i="22"/>
  <c r="WLQ224" i="22"/>
  <c r="WLR224" i="22"/>
  <c r="WLS224" i="22"/>
  <c r="WLT224" i="22"/>
  <c r="WLU224" i="22"/>
  <c r="WLV224" i="22"/>
  <c r="WLW224" i="22"/>
  <c r="WLX224" i="22"/>
  <c r="WLY224" i="22"/>
  <c r="WLZ224" i="22"/>
  <c r="WMA224" i="22"/>
  <c r="WMB224" i="22"/>
  <c r="WMC224" i="22"/>
  <c r="WMD224" i="22"/>
  <c r="WME224" i="22"/>
  <c r="WMF224" i="22"/>
  <c r="WMG224" i="22"/>
  <c r="WMH224" i="22"/>
  <c r="WMI224" i="22"/>
  <c r="WMJ224" i="22"/>
  <c r="WMK224" i="22"/>
  <c r="WML224" i="22"/>
  <c r="WMM224" i="22"/>
  <c r="WMN224" i="22"/>
  <c r="WMO224" i="22"/>
  <c r="WMP224" i="22"/>
  <c r="WMQ224" i="22"/>
  <c r="WMR224" i="22"/>
  <c r="WMS224" i="22"/>
  <c r="WMT224" i="22"/>
  <c r="WMU224" i="22"/>
  <c r="WMV224" i="22"/>
  <c r="WMW224" i="22"/>
  <c r="WMX224" i="22"/>
  <c r="WMY224" i="22"/>
  <c r="WMZ224" i="22"/>
  <c r="WNA224" i="22"/>
  <c r="WNB224" i="22"/>
  <c r="WNC224" i="22"/>
  <c r="WND224" i="22"/>
  <c r="WNE224" i="22"/>
  <c r="WNF224" i="22"/>
  <c r="WNG224" i="22"/>
  <c r="WNH224" i="22"/>
  <c r="WNI224" i="22"/>
  <c r="WNJ224" i="22"/>
  <c r="WNK224" i="22"/>
  <c r="WNL224" i="22"/>
  <c r="WNM224" i="22"/>
  <c r="WNN224" i="22"/>
  <c r="WNO224" i="22"/>
  <c r="WNP224" i="22"/>
  <c r="WNQ224" i="22"/>
  <c r="WNR224" i="22"/>
  <c r="WNS224" i="22"/>
  <c r="WNT224" i="22"/>
  <c r="WNU224" i="22"/>
  <c r="WNV224" i="22"/>
  <c r="WNW224" i="22"/>
  <c r="WNX224" i="22"/>
  <c r="WNY224" i="22"/>
  <c r="WNZ224" i="22"/>
  <c r="WOA224" i="22"/>
  <c r="WOB224" i="22"/>
  <c r="WOC224" i="22"/>
  <c r="WOD224" i="22"/>
  <c r="WOE224" i="22"/>
  <c r="WOF224" i="22"/>
  <c r="WOG224" i="22"/>
  <c r="WOH224" i="22"/>
  <c r="WOI224" i="22"/>
  <c r="WOJ224" i="22"/>
  <c r="WOK224" i="22"/>
  <c r="WOL224" i="22"/>
  <c r="WOM224" i="22"/>
  <c r="WON224" i="22"/>
  <c r="WOO224" i="22"/>
  <c r="WOP224" i="22"/>
  <c r="WOQ224" i="22"/>
  <c r="WOR224" i="22"/>
  <c r="WOS224" i="22"/>
  <c r="WOT224" i="22"/>
  <c r="WOU224" i="22"/>
  <c r="WOV224" i="22"/>
  <c r="WOW224" i="22"/>
  <c r="WOX224" i="22"/>
  <c r="WOY224" i="22"/>
  <c r="WOZ224" i="22"/>
  <c r="WPA224" i="22"/>
  <c r="WPB224" i="22"/>
  <c r="WPC224" i="22"/>
  <c r="WPD224" i="22"/>
  <c r="WPE224" i="22"/>
  <c r="WPF224" i="22"/>
  <c r="WPG224" i="22"/>
  <c r="WPH224" i="22"/>
  <c r="WPI224" i="22"/>
  <c r="WPJ224" i="22"/>
  <c r="WPK224" i="22"/>
  <c r="WPL224" i="22"/>
  <c r="WPM224" i="22"/>
  <c r="WPN224" i="22"/>
  <c r="WPO224" i="22"/>
  <c r="WPP224" i="22"/>
  <c r="WPQ224" i="22"/>
  <c r="WPR224" i="22"/>
  <c r="WPS224" i="22"/>
  <c r="WPT224" i="22"/>
  <c r="WPU224" i="22"/>
  <c r="WPV224" i="22"/>
  <c r="WPW224" i="22"/>
  <c r="WPX224" i="22"/>
  <c r="WPY224" i="22"/>
  <c r="WPZ224" i="22"/>
  <c r="WQA224" i="22"/>
  <c r="WQB224" i="22"/>
  <c r="WQC224" i="22"/>
  <c r="WQD224" i="22"/>
  <c r="WQE224" i="22"/>
  <c r="WQF224" i="22"/>
  <c r="WQG224" i="22"/>
  <c r="WQH224" i="22"/>
  <c r="WQI224" i="22"/>
  <c r="WQJ224" i="22"/>
  <c r="WQK224" i="22"/>
  <c r="WQL224" i="22"/>
  <c r="WQM224" i="22"/>
  <c r="WQN224" i="22"/>
  <c r="WQO224" i="22"/>
  <c r="WQP224" i="22"/>
  <c r="WQQ224" i="22"/>
  <c r="WQR224" i="22"/>
  <c r="WQS224" i="22"/>
  <c r="WQT224" i="22"/>
  <c r="WQU224" i="22"/>
  <c r="WQV224" i="22"/>
  <c r="WQW224" i="22"/>
  <c r="WQX224" i="22"/>
  <c r="WQY224" i="22"/>
  <c r="WQZ224" i="22"/>
  <c r="WRA224" i="22"/>
  <c r="WRB224" i="22"/>
  <c r="WRC224" i="22"/>
  <c r="WRD224" i="22"/>
  <c r="WRE224" i="22"/>
  <c r="WRF224" i="22"/>
  <c r="WRG224" i="22"/>
  <c r="WRH224" i="22"/>
  <c r="WRI224" i="22"/>
  <c r="WRJ224" i="22"/>
  <c r="WRK224" i="22"/>
  <c r="WRL224" i="22"/>
  <c r="WRM224" i="22"/>
  <c r="WRN224" i="22"/>
  <c r="WRO224" i="22"/>
  <c r="WRP224" i="22"/>
  <c r="WRQ224" i="22"/>
  <c r="WRR224" i="22"/>
  <c r="WRS224" i="22"/>
  <c r="WRT224" i="22"/>
  <c r="WRU224" i="22"/>
  <c r="WRV224" i="22"/>
  <c r="WRW224" i="22"/>
  <c r="WRX224" i="22"/>
  <c r="WRY224" i="22"/>
  <c r="WRZ224" i="22"/>
  <c r="WSA224" i="22"/>
  <c r="WSB224" i="22"/>
  <c r="WSC224" i="22"/>
  <c r="WSD224" i="22"/>
  <c r="WSE224" i="22"/>
  <c r="WSF224" i="22"/>
  <c r="WSG224" i="22"/>
  <c r="WSH224" i="22"/>
  <c r="WSI224" i="22"/>
  <c r="WSJ224" i="22"/>
  <c r="WSK224" i="22"/>
  <c r="WSL224" i="22"/>
  <c r="WSM224" i="22"/>
  <c r="WSN224" i="22"/>
  <c r="WSO224" i="22"/>
  <c r="WSP224" i="22"/>
  <c r="WSQ224" i="22"/>
  <c r="WSR224" i="22"/>
  <c r="WSS224" i="22"/>
  <c r="WST224" i="22"/>
  <c r="WSU224" i="22"/>
  <c r="WSV224" i="22"/>
  <c r="WSW224" i="22"/>
  <c r="WSX224" i="22"/>
  <c r="WSY224" i="22"/>
  <c r="WSZ224" i="22"/>
  <c r="WTA224" i="22"/>
  <c r="WTB224" i="22"/>
  <c r="WTC224" i="22"/>
  <c r="WTD224" i="22"/>
  <c r="WTE224" i="22"/>
  <c r="WTF224" i="22"/>
  <c r="WTG224" i="22"/>
  <c r="WTH224" i="22"/>
  <c r="WTI224" i="22"/>
  <c r="WTJ224" i="22"/>
  <c r="WTK224" i="22"/>
  <c r="WTL224" i="22"/>
  <c r="WTM224" i="22"/>
  <c r="WTN224" i="22"/>
  <c r="WTO224" i="22"/>
  <c r="WTP224" i="22"/>
  <c r="WTQ224" i="22"/>
  <c r="WTR224" i="22"/>
  <c r="WTS224" i="22"/>
  <c r="WTT224" i="22"/>
  <c r="WTU224" i="22"/>
  <c r="WTV224" i="22"/>
  <c r="WTW224" i="22"/>
  <c r="WTX224" i="22"/>
  <c r="WTY224" i="22"/>
  <c r="WTZ224" i="22"/>
  <c r="WUA224" i="22"/>
  <c r="WUB224" i="22"/>
  <c r="WUC224" i="22"/>
  <c r="WUD224" i="22"/>
  <c r="WUE224" i="22"/>
  <c r="WUF224" i="22"/>
  <c r="WUG224" i="22"/>
  <c r="WUH224" i="22"/>
  <c r="WUI224" i="22"/>
  <c r="WUJ224" i="22"/>
  <c r="WUK224" i="22"/>
  <c r="WUL224" i="22"/>
  <c r="WUM224" i="22"/>
  <c r="WUN224" i="22"/>
  <c r="WUO224" i="22"/>
  <c r="WUP224" i="22"/>
  <c r="WUQ224" i="22"/>
  <c r="WUR224" i="22"/>
  <c r="WUS224" i="22"/>
  <c r="WUT224" i="22"/>
  <c r="WUU224" i="22"/>
  <c r="WUV224" i="22"/>
  <c r="WUW224" i="22"/>
  <c r="WUX224" i="22"/>
  <c r="WUY224" i="22"/>
  <c r="WUZ224" i="22"/>
  <c r="WVA224" i="22"/>
  <c r="WVB224" i="22"/>
  <c r="WVC224" i="22"/>
  <c r="WVD224" i="22"/>
  <c r="WVE224" i="22"/>
  <c r="WVF224" i="22"/>
  <c r="WVG224" i="22"/>
  <c r="WVH224" i="22"/>
  <c r="WVI224" i="22"/>
  <c r="WVJ224" i="22"/>
  <c r="WVK224" i="22"/>
  <c r="WVL224" i="22"/>
  <c r="WVM224" i="22"/>
  <c r="WVN224" i="22"/>
  <c r="WVO224" i="22"/>
  <c r="WVP224" i="22"/>
  <c r="WVQ224" i="22"/>
  <c r="WVR224" i="22"/>
  <c r="WVS224" i="22"/>
  <c r="WVT224" i="22"/>
  <c r="WVU224" i="22"/>
  <c r="WVV224" i="22"/>
  <c r="WVW224" i="22"/>
  <c r="WVX224" i="22"/>
  <c r="WVY224" i="22"/>
  <c r="WVZ224" i="22"/>
  <c r="WWA224" i="22"/>
  <c r="WWB224" i="22"/>
  <c r="WWC224" i="22"/>
  <c r="WWD224" i="22"/>
  <c r="WWE224" i="22"/>
  <c r="WWF224" i="22"/>
  <c r="WWG224" i="22"/>
  <c r="WWH224" i="22"/>
  <c r="WWI224" i="22"/>
  <c r="WWJ224" i="22"/>
  <c r="WWK224" i="22"/>
  <c r="WWL224" i="22"/>
  <c r="WWM224" i="22"/>
  <c r="WWN224" i="22"/>
  <c r="WWO224" i="22"/>
  <c r="WWP224" i="22"/>
  <c r="WWQ224" i="22"/>
  <c r="WWR224" i="22"/>
  <c r="WWS224" i="22"/>
  <c r="WWT224" i="22"/>
  <c r="WWU224" i="22"/>
  <c r="WWV224" i="22"/>
  <c r="WWW224" i="22"/>
  <c r="WWX224" i="22"/>
  <c r="WWY224" i="22"/>
  <c r="WWZ224" i="22"/>
  <c r="WXA224" i="22"/>
  <c r="WXB224" i="22"/>
  <c r="WXC224" i="22"/>
  <c r="WXD224" i="22"/>
  <c r="WXE224" i="22"/>
  <c r="WXF224" i="22"/>
  <c r="WXG224" i="22"/>
  <c r="WXH224" i="22"/>
  <c r="WXI224" i="22"/>
  <c r="WXJ224" i="22"/>
  <c r="WXK224" i="22"/>
  <c r="WXL224" i="22"/>
  <c r="WXM224" i="22"/>
  <c r="WXN224" i="22"/>
  <c r="WXO224" i="22"/>
  <c r="WXP224" i="22"/>
  <c r="WXQ224" i="22"/>
  <c r="WXR224" i="22"/>
  <c r="WXS224" i="22"/>
  <c r="WXT224" i="22"/>
  <c r="WXU224" i="22"/>
  <c r="WXV224" i="22"/>
  <c r="WXW224" i="22"/>
  <c r="WXX224" i="22"/>
  <c r="WXY224" i="22"/>
  <c r="WXZ224" i="22"/>
  <c r="WYA224" i="22"/>
  <c r="WYB224" i="22"/>
  <c r="WYC224" i="22"/>
  <c r="WYD224" i="22"/>
  <c r="WYE224" i="22"/>
  <c r="WYF224" i="22"/>
  <c r="WYG224" i="22"/>
  <c r="WYH224" i="22"/>
  <c r="WYI224" i="22"/>
  <c r="WYJ224" i="22"/>
  <c r="WYK224" i="22"/>
  <c r="WYL224" i="22"/>
  <c r="WYM224" i="22"/>
  <c r="WYN224" i="22"/>
  <c r="WYO224" i="22"/>
  <c r="WYP224" i="22"/>
  <c r="WYQ224" i="22"/>
  <c r="WYR224" i="22"/>
  <c r="WYS224" i="22"/>
  <c r="WYT224" i="22"/>
  <c r="WYU224" i="22"/>
  <c r="WYV224" i="22"/>
  <c r="WYW224" i="22"/>
  <c r="WYX224" i="22"/>
  <c r="WYY224" i="22"/>
  <c r="WYZ224" i="22"/>
  <c r="WZA224" i="22"/>
  <c r="WZB224" i="22"/>
  <c r="WZC224" i="22"/>
  <c r="WZD224" i="22"/>
  <c r="WZE224" i="22"/>
  <c r="WZF224" i="22"/>
  <c r="WZG224" i="22"/>
  <c r="WZH224" i="22"/>
  <c r="WZI224" i="22"/>
  <c r="WZJ224" i="22"/>
  <c r="WZK224" i="22"/>
  <c r="WZL224" i="22"/>
  <c r="WZM224" i="22"/>
  <c r="WZN224" i="22"/>
  <c r="WZO224" i="22"/>
  <c r="WZP224" i="22"/>
  <c r="WZQ224" i="22"/>
  <c r="WZR224" i="22"/>
  <c r="WZS224" i="22"/>
  <c r="WZT224" i="22"/>
  <c r="WZU224" i="22"/>
  <c r="WZV224" i="22"/>
  <c r="WZW224" i="22"/>
  <c r="WZX224" i="22"/>
  <c r="WZY224" i="22"/>
  <c r="WZZ224" i="22"/>
  <c r="XAA224" i="22"/>
  <c r="XAB224" i="22"/>
  <c r="XAC224" i="22"/>
  <c r="XAD224" i="22"/>
  <c r="XAE224" i="22"/>
  <c r="XAF224" i="22"/>
  <c r="XAG224" i="22"/>
  <c r="XAH224" i="22"/>
  <c r="XAI224" i="22"/>
  <c r="XAJ224" i="22"/>
  <c r="XAK224" i="22"/>
  <c r="XAL224" i="22"/>
  <c r="XAM224" i="22"/>
  <c r="XAN224" i="22"/>
  <c r="XAO224" i="22"/>
  <c r="XAP224" i="22"/>
  <c r="XAQ224" i="22"/>
  <c r="XAR224" i="22"/>
  <c r="XAS224" i="22"/>
  <c r="XAT224" i="22"/>
  <c r="XAU224" i="22"/>
  <c r="XAV224" i="22"/>
  <c r="XAW224" i="22"/>
  <c r="XAX224" i="22"/>
  <c r="XAY224" i="22"/>
  <c r="XAZ224" i="22"/>
  <c r="XBA224" i="22"/>
  <c r="XBB224" i="22"/>
  <c r="XBC224" i="22"/>
  <c r="XBD224" i="22"/>
  <c r="XBE224" i="22"/>
  <c r="XBF224" i="22"/>
  <c r="XBG224" i="22"/>
  <c r="XBH224" i="22"/>
  <c r="XBI224" i="22"/>
  <c r="XBJ224" i="22"/>
  <c r="XBK224" i="22"/>
  <c r="XBL224" i="22"/>
  <c r="XBM224" i="22"/>
  <c r="XBN224" i="22"/>
  <c r="XBO224" i="22"/>
  <c r="XBP224" i="22"/>
  <c r="XBQ224" i="22"/>
  <c r="XBR224" i="22"/>
  <c r="XBS224" i="22"/>
  <c r="XBT224" i="22"/>
  <c r="XBU224" i="22"/>
  <c r="XBV224" i="22"/>
  <c r="XBW224" i="22"/>
  <c r="XBX224" i="22"/>
  <c r="XBY224" i="22"/>
  <c r="XBZ224" i="22"/>
  <c r="XCA224" i="22"/>
  <c r="XCB224" i="22"/>
  <c r="XCC224" i="22"/>
  <c r="XCD224" i="22"/>
  <c r="XCE224" i="22"/>
  <c r="XCF224" i="22"/>
  <c r="XCG224" i="22"/>
  <c r="XCH224" i="22"/>
  <c r="XCI224" i="22"/>
  <c r="XCJ224" i="22"/>
  <c r="XCK224" i="22"/>
  <c r="XCL224" i="22"/>
  <c r="XCM224" i="22"/>
  <c r="XCN224" i="22"/>
  <c r="XCO224" i="22"/>
  <c r="XCP224" i="22"/>
  <c r="XCQ224" i="22"/>
  <c r="XCR224" i="22"/>
  <c r="XCS224" i="22"/>
  <c r="XCT224" i="22"/>
  <c r="XCU224" i="22"/>
  <c r="XCV224" i="22"/>
  <c r="XCW224" i="22"/>
  <c r="XCX224" i="22"/>
  <c r="XCY224" i="22"/>
  <c r="XCZ224" i="22"/>
  <c r="XDA224" i="22"/>
  <c r="XDB224" i="22"/>
  <c r="XDC224" i="22"/>
  <c r="XDD224" i="22"/>
  <c r="XDE224" i="22"/>
  <c r="XDF224" i="22"/>
  <c r="XDG224" i="22"/>
  <c r="XDH224" i="22"/>
  <c r="XDI224" i="22"/>
  <c r="XDJ224" i="22"/>
  <c r="XDK224" i="22"/>
  <c r="XDL224" i="22"/>
  <c r="XDM224" i="22"/>
  <c r="XDN224" i="22"/>
  <c r="XDO224" i="22"/>
  <c r="XDP224" i="22"/>
  <c r="XDQ224" i="22"/>
  <c r="XDR224" i="22"/>
  <c r="XDS224" i="22"/>
  <c r="XDT224" i="22"/>
  <c r="XDU224" i="22"/>
  <c r="XDV224" i="22"/>
  <c r="XDW224" i="22"/>
  <c r="XDX224" i="22"/>
  <c r="XDY224" i="22"/>
  <c r="XDZ224" i="22"/>
  <c r="XEA224" i="22"/>
  <c r="XEB224" i="22"/>
  <c r="XEC224" i="22"/>
  <c r="XED224" i="22"/>
  <c r="XEE224" i="22"/>
  <c r="XEF224" i="22"/>
  <c r="XEG224" i="22"/>
  <c r="XEH224" i="22"/>
  <c r="XEI224" i="22"/>
  <c r="XEJ224" i="22"/>
  <c r="XEK224" i="22"/>
  <c r="XEL224" i="22"/>
  <c r="XEM224" i="22"/>
  <c r="XEN224" i="22"/>
  <c r="XEO224" i="22"/>
  <c r="XEP224" i="22"/>
  <c r="XEQ224" i="22"/>
  <c r="XER224" i="22"/>
  <c r="XES224" i="22"/>
  <c r="XET224" i="22"/>
  <c r="XEU224" i="22"/>
  <c r="XEV224" i="22"/>
  <c r="XEW224" i="22"/>
  <c r="XEX224" i="22"/>
  <c r="XEY224" i="22"/>
  <c r="XEZ224" i="22"/>
  <c r="XFA224" i="22"/>
  <c r="XFB224" i="22"/>
  <c r="XFC224" i="22"/>
  <c r="XFD224" i="22"/>
  <c r="AA194" i="22" l="1"/>
  <c r="AG194" i="22"/>
  <c r="AH194" i="22" s="1"/>
  <c r="AI194" i="22" s="1"/>
  <c r="AG192" i="22"/>
  <c r="AH192" i="22" s="1"/>
  <c r="AI192" i="22" s="1"/>
  <c r="AA192" i="22"/>
  <c r="AG178" i="22"/>
  <c r="AH178" i="22" s="1"/>
  <c r="AI178" i="22" s="1"/>
  <c r="AA178" i="22"/>
  <c r="DV161" i="22"/>
  <c r="IR161" i="22"/>
  <c r="AA202" i="22"/>
  <c r="AG202" i="22"/>
  <c r="AH202" i="22" s="1"/>
  <c r="AI202" i="22" s="1"/>
  <c r="AG170" i="22"/>
  <c r="AH170" i="22" s="1"/>
  <c r="AI170" i="22" s="1"/>
  <c r="AA170" i="22"/>
  <c r="AG200" i="22"/>
  <c r="AH200" i="22" s="1"/>
  <c r="AI200" i="22" s="1"/>
  <c r="AA200" i="22"/>
  <c r="I168" i="22"/>
  <c r="D168" i="22"/>
  <c r="Y168" i="22"/>
  <c r="X168" i="22"/>
  <c r="AG184" i="22"/>
  <c r="AH184" i="22" s="1"/>
  <c r="AI184" i="22" s="1"/>
  <c r="AA184" i="22"/>
  <c r="AG176" i="22"/>
  <c r="AH176" i="22" s="1"/>
  <c r="AI176" i="22" s="1"/>
  <c r="AA176" i="22"/>
  <c r="AG168" i="22"/>
  <c r="AH168" i="22" s="1"/>
  <c r="AI168" i="22" s="1"/>
  <c r="AA168" i="22"/>
  <c r="AC168" i="22" s="1"/>
  <c r="AA186" i="22"/>
  <c r="AG186" i="22"/>
  <c r="AH186" i="22" s="1"/>
  <c r="AI186" i="22" s="1"/>
  <c r="N119" i="20"/>
  <c r="N114" i="20"/>
  <c r="N120" i="20"/>
  <c r="AF119" i="20"/>
  <c r="N116" i="20"/>
  <c r="AD119" i="20"/>
  <c r="N117" i="20"/>
  <c r="N115" i="20"/>
  <c r="AD117" i="20"/>
  <c r="AE141" i="20" s="1"/>
  <c r="AD118" i="20"/>
  <c r="N113" i="20"/>
  <c r="O137" i="20" s="1"/>
  <c r="AK113" i="5"/>
  <c r="AK118" i="5" s="1"/>
  <c r="AK135" i="5" s="1"/>
  <c r="I113" i="5"/>
  <c r="I118" i="5" s="1"/>
  <c r="I125" i="5" s="1"/>
  <c r="L111" i="5"/>
  <c r="H113" i="5"/>
  <c r="H118" i="5" s="1"/>
  <c r="H125" i="5" s="1"/>
  <c r="S116" i="5"/>
  <c r="Y115" i="23"/>
  <c r="AM111" i="20"/>
  <c r="H120" i="20"/>
  <c r="O112" i="20"/>
  <c r="P136" i="20" s="1"/>
  <c r="O117" i="20"/>
  <c r="R110" i="20"/>
  <c r="AR95" i="20"/>
  <c r="AR96" i="20" s="1"/>
  <c r="U109" i="20"/>
  <c r="W119" i="20"/>
  <c r="AN118" i="20"/>
  <c r="U110" i="20"/>
  <c r="W107" i="20"/>
  <c r="L115" i="20"/>
  <c r="M139" i="20" s="1"/>
  <c r="AS102" i="20"/>
  <c r="AT126" i="20" s="1"/>
  <c r="M115" i="20"/>
  <c r="Q113" i="20"/>
  <c r="L117" i="20"/>
  <c r="U106" i="20"/>
  <c r="V130" i="20" s="1"/>
  <c r="M117" i="20"/>
  <c r="W112" i="20"/>
  <c r="AK114" i="20"/>
  <c r="AQ118" i="20"/>
  <c r="W114" i="20"/>
  <c r="X114" i="20"/>
  <c r="AC118" i="20"/>
  <c r="AD142" i="20" s="1"/>
  <c r="AK120" i="20"/>
  <c r="X116" i="20"/>
  <c r="AC119" i="20"/>
  <c r="R120" i="20"/>
  <c r="W117" i="20"/>
  <c r="AF118" i="20"/>
  <c r="X112" i="5"/>
  <c r="AI115" i="5"/>
  <c r="AC115" i="5"/>
  <c r="H111" i="5"/>
  <c r="N115" i="5"/>
  <c r="L116" i="5"/>
  <c r="O106" i="5"/>
  <c r="H114" i="5"/>
  <c r="S115" i="5"/>
  <c r="R112" i="5"/>
  <c r="K115" i="5"/>
  <c r="AF113" i="5"/>
  <c r="AF118" i="5" s="1"/>
  <c r="AF126" i="5" s="1"/>
  <c r="AS115" i="5"/>
  <c r="AD112" i="5"/>
  <c r="Q114" i="5"/>
  <c r="U113" i="5"/>
  <c r="U118" i="5" s="1"/>
  <c r="U137" i="5" s="1"/>
  <c r="AC113" i="5"/>
  <c r="AC118" i="5" s="1"/>
  <c r="AC142" i="5" s="1"/>
  <c r="AD166" i="5" s="1"/>
  <c r="L106" i="5"/>
  <c r="AJ111" i="5"/>
  <c r="H112" i="5"/>
  <c r="R116" i="5"/>
  <c r="R115" i="5"/>
  <c r="L113" i="5"/>
  <c r="L118" i="5" s="1"/>
  <c r="L125" i="5" s="1"/>
  <c r="L115" i="5"/>
  <c r="S111" i="5"/>
  <c r="L114" i="5"/>
  <c r="AK115" i="5"/>
  <c r="M115" i="5"/>
  <c r="H106" i="5"/>
  <c r="R106" i="5"/>
  <c r="L112" i="5"/>
  <c r="V112" i="5"/>
  <c r="P114" i="5"/>
  <c r="M106" i="5"/>
  <c r="AK112" i="5"/>
  <c r="M113" i="5"/>
  <c r="M118" i="5" s="1"/>
  <c r="M129" i="5" s="1"/>
  <c r="H117" i="5"/>
  <c r="L117" i="5"/>
  <c r="Y117" i="5"/>
  <c r="AG113" i="5"/>
  <c r="AG118" i="5" s="1"/>
  <c r="AG139" i="5" s="1"/>
  <c r="K112" i="5"/>
  <c r="AA117" i="5"/>
  <c r="H116" i="5"/>
  <c r="K113" i="5"/>
  <c r="K118" i="5" s="1"/>
  <c r="K128" i="5" s="1"/>
  <c r="K117" i="5"/>
  <c r="I114" i="5"/>
  <c r="AP106" i="5"/>
  <c r="R111" i="5"/>
  <c r="J114" i="5"/>
  <c r="S114" i="5"/>
  <c r="H115" i="5"/>
  <c r="X106" i="5"/>
  <c r="AK125" i="5"/>
  <c r="R113" i="5"/>
  <c r="R118" i="5" s="1"/>
  <c r="R125" i="5" s="1"/>
  <c r="S117" i="5"/>
  <c r="N112" i="5"/>
  <c r="P112" i="5"/>
  <c r="X115" i="5"/>
  <c r="Y106" i="5"/>
  <c r="AH114" i="5"/>
  <c r="P111" i="5"/>
  <c r="R114" i="5"/>
  <c r="AO106" i="5"/>
  <c r="P106" i="5"/>
  <c r="Q115" i="5"/>
  <c r="AE113" i="5"/>
  <c r="AE118" i="5" s="1"/>
  <c r="AE133" i="5" s="1"/>
  <c r="Y143" i="5"/>
  <c r="P113" i="5"/>
  <c r="P118" i="5" s="1"/>
  <c r="P125" i="5" s="1"/>
  <c r="S113" i="5"/>
  <c r="S118" i="5" s="1"/>
  <c r="S137" i="5" s="1"/>
  <c r="Y115" i="5"/>
  <c r="AO114" i="5"/>
  <c r="AG111" i="5"/>
  <c r="X113" i="5"/>
  <c r="X118" i="5" s="1"/>
  <c r="X144" i="5" s="1"/>
  <c r="Y132" i="5"/>
  <c r="AP113" i="5"/>
  <c r="AP118" i="5" s="1"/>
  <c r="AP142" i="5" s="1"/>
  <c r="U106" i="5"/>
  <c r="AS106" i="5"/>
  <c r="G106" i="5"/>
  <c r="AN116" i="5"/>
  <c r="T114" i="5"/>
  <c r="AB115" i="5"/>
  <c r="AC106" i="5"/>
  <c r="P117" i="5"/>
  <c r="AL113" i="5"/>
  <c r="AL118" i="5" s="1"/>
  <c r="AL125" i="5" s="1"/>
  <c r="AI116" i="5"/>
  <c r="X111" i="5"/>
  <c r="X116" i="5"/>
  <c r="AR113" i="5"/>
  <c r="AR118" i="5" s="1"/>
  <c r="AR141" i="5" s="1"/>
  <c r="AF114" i="5"/>
  <c r="V116" i="5"/>
  <c r="O117" i="5"/>
  <c r="AF116" i="5"/>
  <c r="R117" i="5"/>
  <c r="V115" i="5"/>
  <c r="AD106" i="5"/>
  <c r="V113" i="5"/>
  <c r="V118" i="5" s="1"/>
  <c r="V128" i="5" s="1"/>
  <c r="AL116" i="5"/>
  <c r="AN112" i="5"/>
  <c r="AF115" i="5"/>
  <c r="AP116" i="5"/>
  <c r="AM112" i="5"/>
  <c r="AF117" i="5"/>
  <c r="AH113" i="5"/>
  <c r="AH118" i="5" s="1"/>
  <c r="AH136" i="5" s="1"/>
  <c r="U116" i="5"/>
  <c r="P116" i="5"/>
  <c r="AL117" i="5"/>
  <c r="U112" i="5"/>
  <c r="P115" i="5"/>
  <c r="AE106" i="5"/>
  <c r="Y125" i="5"/>
  <c r="Y116" i="5"/>
  <c r="Y112" i="5"/>
  <c r="Y111" i="5"/>
  <c r="AO117" i="5"/>
  <c r="AH115" i="5"/>
  <c r="AQ116" i="5"/>
  <c r="AQ112" i="5"/>
  <c r="S112" i="5"/>
  <c r="K111" i="5"/>
  <c r="K114" i="5"/>
  <c r="AA116" i="5"/>
  <c r="AA111" i="5"/>
  <c r="AE114" i="5"/>
  <c r="AF111" i="5"/>
  <c r="J115" i="5"/>
  <c r="AP115" i="5"/>
  <c r="AC137" i="5"/>
  <c r="N117" i="5"/>
  <c r="AD117" i="5"/>
  <c r="AE117" i="5"/>
  <c r="AE112" i="5"/>
  <c r="G114" i="5"/>
  <c r="AF112" i="5"/>
  <c r="I115" i="5"/>
  <c r="AC141" i="5"/>
  <c r="Y127" i="5"/>
  <c r="AC136" i="5"/>
  <c r="AO116" i="5"/>
  <c r="AG112" i="5"/>
  <c r="T106" i="5"/>
  <c r="AS113" i="5"/>
  <c r="AS118" i="5" s="1"/>
  <c r="AS119" i="5" s="1"/>
  <c r="AS120" i="5" s="1"/>
  <c r="Y135" i="5"/>
  <c r="AI106" i="5"/>
  <c r="AC135" i="5"/>
  <c r="AC112" i="5"/>
  <c r="H136" i="5"/>
  <c r="Q116" i="5"/>
  <c r="AL110" i="5"/>
  <c r="AL107" i="5"/>
  <c r="AL104" i="5"/>
  <c r="AL105" i="5"/>
  <c r="AL109" i="5"/>
  <c r="AL108" i="5"/>
  <c r="W108" i="5"/>
  <c r="W104" i="5"/>
  <c r="W105" i="5"/>
  <c r="W109" i="5"/>
  <c r="W110" i="5"/>
  <c r="W107" i="5"/>
  <c r="AM110" i="5"/>
  <c r="AM107" i="5"/>
  <c r="AM104" i="5"/>
  <c r="AM105" i="5"/>
  <c r="AM108" i="5"/>
  <c r="AM109" i="5"/>
  <c r="AN107" i="5"/>
  <c r="AN110" i="5"/>
  <c r="AN104" i="5"/>
  <c r="AN105" i="5"/>
  <c r="AN108" i="5"/>
  <c r="AN109" i="5"/>
  <c r="T112" i="5"/>
  <c r="T115" i="5"/>
  <c r="AJ113" i="5"/>
  <c r="AJ118" i="5" s="1"/>
  <c r="AJ130" i="5" s="1"/>
  <c r="AJ112" i="5"/>
  <c r="AJ116" i="5"/>
  <c r="AJ114" i="5"/>
  <c r="AJ115" i="5"/>
  <c r="AB108" i="5"/>
  <c r="AB110" i="5"/>
  <c r="AB107" i="5"/>
  <c r="AB104" i="5"/>
  <c r="AB109" i="5"/>
  <c r="AB105" i="5"/>
  <c r="AB106" i="5"/>
  <c r="O115" i="5"/>
  <c r="AD116" i="5"/>
  <c r="G113" i="5"/>
  <c r="G118" i="5" s="1"/>
  <c r="G125" i="5" s="1"/>
  <c r="O109" i="5"/>
  <c r="O104" i="5"/>
  <c r="O105" i="5"/>
  <c r="O110" i="5"/>
  <c r="O107" i="5"/>
  <c r="O108" i="5"/>
  <c r="Q117" i="5"/>
  <c r="I112" i="5"/>
  <c r="Q113" i="5"/>
  <c r="Q118" i="5" s="1"/>
  <c r="Q140" i="5" s="1"/>
  <c r="J112" i="5"/>
  <c r="L108" i="5"/>
  <c r="L109" i="5"/>
  <c r="L104" i="5"/>
  <c r="L107" i="5"/>
  <c r="L105" i="5"/>
  <c r="L110" i="5"/>
  <c r="N116" i="5"/>
  <c r="V111" i="5"/>
  <c r="V117" i="5"/>
  <c r="AD115" i="5"/>
  <c r="AL112" i="5"/>
  <c r="G116" i="5"/>
  <c r="W116" i="5"/>
  <c r="AM114" i="5"/>
  <c r="AN111" i="5"/>
  <c r="Q112" i="5"/>
  <c r="AG108" i="5"/>
  <c r="AG105" i="5"/>
  <c r="AG109" i="5"/>
  <c r="AG104" i="5"/>
  <c r="AG110" i="5"/>
  <c r="AG107" i="5"/>
  <c r="Y130" i="5"/>
  <c r="AG115" i="5"/>
  <c r="Y136" i="5"/>
  <c r="Y139" i="5"/>
  <c r="Y144" i="5"/>
  <c r="AB111" i="5"/>
  <c r="AB117" i="5"/>
  <c r="AB112" i="5"/>
  <c r="AB116" i="5"/>
  <c r="AA107" i="5"/>
  <c r="AA110" i="5"/>
  <c r="AA109" i="5"/>
  <c r="AA108" i="5"/>
  <c r="AA105" i="5"/>
  <c r="AA104" i="5"/>
  <c r="AA106" i="5"/>
  <c r="AI111" i="5"/>
  <c r="I108" i="5"/>
  <c r="I105" i="5"/>
  <c r="I107" i="5"/>
  <c r="I110" i="5"/>
  <c r="I104" i="5"/>
  <c r="I109" i="5"/>
  <c r="N110" i="5"/>
  <c r="N109" i="5"/>
  <c r="N104" i="5"/>
  <c r="N105" i="5"/>
  <c r="N108" i="5"/>
  <c r="N107" i="5"/>
  <c r="AE111" i="5"/>
  <c r="AN106" i="5"/>
  <c r="G117" i="5"/>
  <c r="G112" i="5"/>
  <c r="O113" i="5"/>
  <c r="O118" i="5" s="1"/>
  <c r="O141" i="5" s="1"/>
  <c r="J109" i="5"/>
  <c r="J107" i="5"/>
  <c r="J108" i="5"/>
  <c r="J105" i="5"/>
  <c r="J104" i="5"/>
  <c r="J110" i="5"/>
  <c r="P109" i="5"/>
  <c r="P104" i="5"/>
  <c r="P105" i="5"/>
  <c r="P110" i="5"/>
  <c r="P107" i="5"/>
  <c r="P108" i="5"/>
  <c r="I106" i="5"/>
  <c r="J106" i="5"/>
  <c r="K116" i="5"/>
  <c r="AD110" i="5"/>
  <c r="AD107" i="5"/>
  <c r="AD104" i="5"/>
  <c r="AD108" i="5"/>
  <c r="AD105" i="5"/>
  <c r="AD109" i="5"/>
  <c r="AL115" i="5"/>
  <c r="W114" i="5"/>
  <c r="AM117" i="5"/>
  <c r="X114" i="5"/>
  <c r="Y114" i="5"/>
  <c r="Y128" i="5"/>
  <c r="Y140" i="5"/>
  <c r="AH109" i="5"/>
  <c r="AH108" i="5"/>
  <c r="AH110" i="5"/>
  <c r="AH105" i="5"/>
  <c r="AH107" i="5"/>
  <c r="AH104" i="5"/>
  <c r="AH106" i="5"/>
  <c r="AH112" i="5"/>
  <c r="AH117" i="5"/>
  <c r="AI114" i="5"/>
  <c r="AQ114" i="5"/>
  <c r="T111" i="5"/>
  <c r="AB114" i="5"/>
  <c r="G104" i="5"/>
  <c r="G105" i="5"/>
  <c r="G107" i="5"/>
  <c r="G110" i="5"/>
  <c r="G108" i="5"/>
  <c r="G109" i="5"/>
  <c r="W112" i="5"/>
  <c r="G111" i="5"/>
  <c r="O116" i="5"/>
  <c r="I111" i="5"/>
  <c r="Q108" i="5"/>
  <c r="Q105" i="5"/>
  <c r="Q110" i="5"/>
  <c r="Q107" i="5"/>
  <c r="Q109" i="5"/>
  <c r="Q104" i="5"/>
  <c r="J111" i="5"/>
  <c r="S107" i="5"/>
  <c r="S110" i="5"/>
  <c r="S108" i="5"/>
  <c r="S104" i="5"/>
  <c r="S109" i="5"/>
  <c r="S105" i="5"/>
  <c r="N114" i="5"/>
  <c r="V106" i="5"/>
  <c r="AD111" i="5"/>
  <c r="AL106" i="5"/>
  <c r="W117" i="5"/>
  <c r="AE104" i="5"/>
  <c r="AE108" i="5"/>
  <c r="AE105" i="5"/>
  <c r="AE109" i="5"/>
  <c r="AE110" i="5"/>
  <c r="AE107" i="5"/>
  <c r="AM113" i="5"/>
  <c r="AM118" i="5" s="1"/>
  <c r="AM141" i="5" s="1"/>
  <c r="AN115" i="5"/>
  <c r="AG106" i="5"/>
  <c r="Y126" i="5"/>
  <c r="Z150" i="5" s="1"/>
  <c r="Y133" i="5"/>
  <c r="AH111" i="5"/>
  <c r="AA112" i="5"/>
  <c r="T117" i="5"/>
  <c r="AJ106" i="5"/>
  <c r="T116" i="5"/>
  <c r="O114" i="5"/>
  <c r="I117" i="5"/>
  <c r="Q111" i="5"/>
  <c r="J117" i="5"/>
  <c r="N113" i="5"/>
  <c r="N118" i="5" s="1"/>
  <c r="N127" i="5" s="1"/>
  <c r="V114" i="5"/>
  <c r="AD113" i="5"/>
  <c r="AD118" i="5" s="1"/>
  <c r="AD140" i="5" s="1"/>
  <c r="AL111" i="5"/>
  <c r="W115" i="5"/>
  <c r="W111" i="5"/>
  <c r="AE115" i="5"/>
  <c r="AM115" i="5"/>
  <c r="AM111" i="5"/>
  <c r="AN114" i="5"/>
  <c r="X117" i="5"/>
  <c r="AG114" i="5"/>
  <c r="AO111" i="5"/>
  <c r="AO112" i="5"/>
  <c r="AO113" i="5"/>
  <c r="AO118" i="5" s="1"/>
  <c r="AO135" i="5" s="1"/>
  <c r="Y134" i="5"/>
  <c r="AG116" i="5"/>
  <c r="AP114" i="5"/>
  <c r="AA114" i="5"/>
  <c r="AI107" i="5"/>
  <c r="AI110" i="5"/>
  <c r="AI109" i="5"/>
  <c r="AI108" i="5"/>
  <c r="AI105" i="5"/>
  <c r="AI104" i="5"/>
  <c r="AQ113" i="5"/>
  <c r="AQ118" i="5" s="1"/>
  <c r="AQ128" i="5" s="1"/>
  <c r="AR152" i="5" s="1"/>
  <c r="AR108" i="5"/>
  <c r="AR109" i="5"/>
  <c r="AR104" i="5"/>
  <c r="AR107" i="5"/>
  <c r="AR110" i="5"/>
  <c r="AR105" i="5"/>
  <c r="AR116" i="5"/>
  <c r="AR111" i="5"/>
  <c r="AR115" i="5"/>
  <c r="AR117" i="5"/>
  <c r="AR114" i="5"/>
  <c r="AR112" i="5"/>
  <c r="AR106" i="5"/>
  <c r="AM116" i="5"/>
  <c r="G115" i="5"/>
  <c r="O111" i="5"/>
  <c r="K110" i="5"/>
  <c r="K107" i="5"/>
  <c r="K108" i="5"/>
  <c r="K109" i="5"/>
  <c r="K105" i="5"/>
  <c r="K104" i="5"/>
  <c r="I116" i="5"/>
  <c r="Q106" i="5"/>
  <c r="J113" i="5"/>
  <c r="J118" i="5" s="1"/>
  <c r="J143" i="5" s="1"/>
  <c r="J116" i="5"/>
  <c r="K106" i="5"/>
  <c r="N111" i="5"/>
  <c r="AD114" i="5"/>
  <c r="AL114" i="5"/>
  <c r="W113" i="5"/>
  <c r="W118" i="5" s="1"/>
  <c r="W132" i="5" s="1"/>
  <c r="AE116" i="5"/>
  <c r="AF107" i="5"/>
  <c r="AF104" i="5"/>
  <c r="AF108" i="5"/>
  <c r="AF105" i="5"/>
  <c r="AF109" i="5"/>
  <c r="AF110" i="5"/>
  <c r="AN117" i="5"/>
  <c r="Y131" i="5"/>
  <c r="Y137" i="5"/>
  <c r="Y141" i="5"/>
  <c r="L143" i="5"/>
  <c r="AB113" i="5"/>
  <c r="AB118" i="5" s="1"/>
  <c r="AB143" i="5" s="1"/>
  <c r="AC167" i="5" s="1"/>
  <c r="O112" i="5"/>
  <c r="H110" i="5"/>
  <c r="H104" i="5"/>
  <c r="H105" i="5"/>
  <c r="H108" i="5"/>
  <c r="H107" i="5"/>
  <c r="H109" i="5"/>
  <c r="R109" i="5"/>
  <c r="R110" i="5"/>
  <c r="R107" i="5"/>
  <c r="R108" i="5"/>
  <c r="R105" i="5"/>
  <c r="R104" i="5"/>
  <c r="S106" i="5"/>
  <c r="N106" i="5"/>
  <c r="V110" i="5"/>
  <c r="V108" i="5"/>
  <c r="V104" i="5"/>
  <c r="V105" i="5"/>
  <c r="V109" i="5"/>
  <c r="V107" i="5"/>
  <c r="W106" i="5"/>
  <c r="AM106" i="5"/>
  <c r="AF106" i="5"/>
  <c r="AN113" i="5"/>
  <c r="AN118" i="5" s="1"/>
  <c r="AN141" i="5" s="1"/>
  <c r="I196" i="5"/>
  <c r="F196" i="5"/>
  <c r="D196" i="5" a="1"/>
  <c r="D196" i="5" s="1"/>
  <c r="AG117" i="5"/>
  <c r="AO115" i="5"/>
  <c r="Y129" i="5"/>
  <c r="Y138" i="5"/>
  <c r="Y142" i="5"/>
  <c r="AH116" i="5"/>
  <c r="AP111" i="5"/>
  <c r="AQ117" i="5"/>
  <c r="AI112" i="5"/>
  <c r="AI117" i="5"/>
  <c r="AI113" i="5"/>
  <c r="AI118" i="5" s="1"/>
  <c r="AI140" i="5" s="1"/>
  <c r="AJ117" i="5"/>
  <c r="AA113" i="5"/>
  <c r="AA118" i="5" s="1"/>
  <c r="AA144" i="5" s="1"/>
  <c r="AB168" i="5" s="1"/>
  <c r="M111" i="5"/>
  <c r="U111" i="5"/>
  <c r="AC116" i="5"/>
  <c r="AC117" i="5"/>
  <c r="AK109" i="5"/>
  <c r="AK110" i="5"/>
  <c r="AK107" i="5"/>
  <c r="AK104" i="5"/>
  <c r="AK105" i="5"/>
  <c r="AK108" i="5"/>
  <c r="AA115" i="5"/>
  <c r="AQ107" i="5"/>
  <c r="AQ110" i="5"/>
  <c r="AQ108" i="5"/>
  <c r="AQ109" i="5"/>
  <c r="AQ105" i="5"/>
  <c r="AQ104" i="5"/>
  <c r="AQ115" i="5"/>
  <c r="M116" i="5"/>
  <c r="U117" i="5"/>
  <c r="AC111" i="5"/>
  <c r="AK106" i="5"/>
  <c r="AK117" i="5"/>
  <c r="AS109" i="5"/>
  <c r="AS108" i="5"/>
  <c r="AS104" i="5"/>
  <c r="AS110" i="5"/>
  <c r="AS105" i="5"/>
  <c r="AS107" i="5"/>
  <c r="AO108" i="5"/>
  <c r="AO107" i="5"/>
  <c r="AO105" i="5"/>
  <c r="AO109" i="5"/>
  <c r="AO110" i="5"/>
  <c r="AO104" i="5"/>
  <c r="AP109" i="5"/>
  <c r="AP108" i="5"/>
  <c r="AP107" i="5"/>
  <c r="AP105" i="5"/>
  <c r="AP104" i="5"/>
  <c r="AP110" i="5"/>
  <c r="AP117" i="5"/>
  <c r="AQ106" i="5"/>
  <c r="T113" i="5"/>
  <c r="T118" i="5" s="1"/>
  <c r="T137" i="5" s="1"/>
  <c r="M114" i="5"/>
  <c r="AC109" i="5"/>
  <c r="AC110" i="5"/>
  <c r="AC107" i="5"/>
  <c r="AC104" i="5"/>
  <c r="AC108" i="5"/>
  <c r="AC105" i="5"/>
  <c r="AK111" i="5"/>
  <c r="AS114" i="5"/>
  <c r="X107" i="5"/>
  <c r="X104" i="5"/>
  <c r="X105" i="5"/>
  <c r="X109" i="5"/>
  <c r="X110" i="5"/>
  <c r="X108" i="5"/>
  <c r="Y108" i="5"/>
  <c r="Y105" i="5"/>
  <c r="Y109" i="5"/>
  <c r="Y110" i="5"/>
  <c r="Y107" i="5"/>
  <c r="Y104" i="5"/>
  <c r="AP112" i="5"/>
  <c r="AQ111" i="5"/>
  <c r="AJ108" i="5"/>
  <c r="AJ109" i="5"/>
  <c r="AJ110" i="5"/>
  <c r="AJ107" i="5"/>
  <c r="AJ104" i="5"/>
  <c r="AJ105" i="5"/>
  <c r="M109" i="5"/>
  <c r="M108" i="5"/>
  <c r="M104" i="5"/>
  <c r="M110" i="5"/>
  <c r="M105" i="5"/>
  <c r="M107" i="5"/>
  <c r="U114" i="5"/>
  <c r="AC114" i="5"/>
  <c r="AK114" i="5"/>
  <c r="AS112" i="5"/>
  <c r="T108" i="5"/>
  <c r="T107" i="5"/>
  <c r="T104" i="5"/>
  <c r="T110" i="5"/>
  <c r="T109" i="5"/>
  <c r="T105" i="5"/>
  <c r="M112" i="5"/>
  <c r="U115" i="5"/>
  <c r="AK116" i="5"/>
  <c r="AS116" i="5"/>
  <c r="M117" i="5"/>
  <c r="U109" i="5"/>
  <c r="U108" i="5"/>
  <c r="U104" i="5"/>
  <c r="U105" i="5"/>
  <c r="U107" i="5"/>
  <c r="U110" i="5"/>
  <c r="AS111" i="5"/>
  <c r="AS117" i="5"/>
  <c r="G111" i="23"/>
  <c r="G117" i="23"/>
  <c r="G113" i="23"/>
  <c r="G118" i="23" s="1"/>
  <c r="G128" i="23" s="1"/>
  <c r="V113" i="23"/>
  <c r="V118" i="23" s="1"/>
  <c r="V132" i="23" s="1"/>
  <c r="G112" i="23"/>
  <c r="G114" i="23"/>
  <c r="S113" i="23"/>
  <c r="S118" i="23" s="1"/>
  <c r="S127" i="23" s="1"/>
  <c r="K112" i="23"/>
  <c r="AE117" i="23"/>
  <c r="V126" i="23"/>
  <c r="G116" i="23"/>
  <c r="G115" i="23"/>
  <c r="AQ117" i="23"/>
  <c r="AP106" i="23"/>
  <c r="AG131" i="23"/>
  <c r="V128" i="23"/>
  <c r="P112" i="20"/>
  <c r="Q136" i="20" s="1"/>
  <c r="Y110" i="20"/>
  <c r="P114" i="20"/>
  <c r="AQ108" i="20"/>
  <c r="AK116" i="20"/>
  <c r="AM118" i="20"/>
  <c r="Y115" i="20"/>
  <c r="AQ109" i="20"/>
  <c r="AM113" i="20"/>
  <c r="O119" i="20"/>
  <c r="AN114" i="20"/>
  <c r="Y117" i="20"/>
  <c r="AQ115" i="20"/>
  <c r="AN107" i="20"/>
  <c r="AO131" i="20" s="1"/>
  <c r="P120" i="20"/>
  <c r="I119" i="20"/>
  <c r="J143" i="20" s="1"/>
  <c r="AQ117" i="20"/>
  <c r="AP105" i="20"/>
  <c r="AQ129" i="20" s="1"/>
  <c r="AS103" i="20"/>
  <c r="U112" i="20"/>
  <c r="AK118" i="20"/>
  <c r="W108" i="20"/>
  <c r="AM114" i="20"/>
  <c r="O120" i="20"/>
  <c r="X108" i="20"/>
  <c r="AF116" i="20"/>
  <c r="X120" i="20"/>
  <c r="AG120" i="20"/>
  <c r="AQ120" i="20"/>
  <c r="AS104" i="20"/>
  <c r="M120" i="20"/>
  <c r="AM108" i="20"/>
  <c r="AN132" i="20" s="1"/>
  <c r="AN108" i="20"/>
  <c r="R118" i="20"/>
  <c r="R116" i="20"/>
  <c r="AS112" i="20"/>
  <c r="U120" i="20"/>
  <c r="AP107" i="20"/>
  <c r="AM110" i="20"/>
  <c r="AM116" i="20"/>
  <c r="AM120" i="20"/>
  <c r="X111" i="20"/>
  <c r="X118" i="20"/>
  <c r="AO106" i="20"/>
  <c r="AP130" i="20" s="1"/>
  <c r="L117" i="23"/>
  <c r="AR112" i="23"/>
  <c r="AG113" i="23"/>
  <c r="AG118" i="23" s="1"/>
  <c r="AG133" i="23" s="1"/>
  <c r="AB111" i="23"/>
  <c r="W113" i="23"/>
  <c r="W118" i="23" s="1"/>
  <c r="W125" i="23" s="1"/>
  <c r="AC111" i="23"/>
  <c r="X106" i="23"/>
  <c r="K114" i="23"/>
  <c r="AD116" i="23"/>
  <c r="AJ112" i="23"/>
  <c r="P114" i="23"/>
  <c r="AK113" i="23"/>
  <c r="AK118" i="23" s="1"/>
  <c r="AK143" i="23" s="1"/>
  <c r="N112" i="23"/>
  <c r="AQ116" i="23"/>
  <c r="AQ115" i="23"/>
  <c r="T111" i="23"/>
  <c r="I113" i="23"/>
  <c r="I118" i="23" s="1"/>
  <c r="I135" i="23" s="1"/>
  <c r="K113" i="23"/>
  <c r="K118" i="23" s="1"/>
  <c r="K128" i="23" s="1"/>
  <c r="L106" i="23"/>
  <c r="S116" i="23"/>
  <c r="AA113" i="23"/>
  <c r="AA118" i="23" s="1"/>
  <c r="AA126" i="23" s="1"/>
  <c r="AJ113" i="23"/>
  <c r="AJ118" i="23" s="1"/>
  <c r="AJ136" i="23" s="1"/>
  <c r="R114" i="23"/>
  <c r="I117" i="23"/>
  <c r="AS106" i="23"/>
  <c r="U115" i="23"/>
  <c r="AC114" i="23"/>
  <c r="X111" i="23"/>
  <c r="AG115" i="23"/>
  <c r="AJ114" i="23"/>
  <c r="H115" i="23"/>
  <c r="AE112" i="23"/>
  <c r="AD114" i="23"/>
  <c r="M113" i="23"/>
  <c r="M118" i="23" s="1"/>
  <c r="M142" i="23" s="1"/>
  <c r="AN115" i="23"/>
  <c r="AL114" i="23"/>
  <c r="N113" i="23"/>
  <c r="N118" i="23" s="1"/>
  <c r="N142" i="23" s="1"/>
  <c r="AJ106" i="23"/>
  <c r="AF114" i="23"/>
  <c r="H116" i="23"/>
  <c r="AS112" i="23"/>
  <c r="AC113" i="23"/>
  <c r="AC118" i="23" s="1"/>
  <c r="AC126" i="23" s="1"/>
  <c r="W111" i="23"/>
  <c r="T115" i="23"/>
  <c r="AH113" i="23"/>
  <c r="AH118" i="23" s="1"/>
  <c r="AH125" i="23" s="1"/>
  <c r="AQ114" i="23"/>
  <c r="K111" i="23"/>
  <c r="AN112" i="23"/>
  <c r="K106" i="23"/>
  <c r="L113" i="23"/>
  <c r="L118" i="23" s="1"/>
  <c r="L143" i="23" s="1"/>
  <c r="N126" i="23"/>
  <c r="N125" i="23"/>
  <c r="AM131" i="23"/>
  <c r="I140" i="23"/>
  <c r="S130" i="23"/>
  <c r="AA140" i="23"/>
  <c r="AA143" i="23"/>
  <c r="AA130" i="23"/>
  <c r="M117" i="23"/>
  <c r="AH131" i="23"/>
  <c r="AA111" i="23"/>
  <c r="K127" i="23"/>
  <c r="S128" i="23"/>
  <c r="K137" i="23"/>
  <c r="S131" i="23"/>
  <c r="AA142" i="23"/>
  <c r="G136" i="23"/>
  <c r="N136" i="23"/>
  <c r="AG136" i="23"/>
  <c r="W106" i="23"/>
  <c r="AJ117" i="23"/>
  <c r="AJ115" i="23"/>
  <c r="O112" i="23"/>
  <c r="W127" i="23"/>
  <c r="AS125" i="23"/>
  <c r="AK127" i="23"/>
  <c r="AK133" i="23"/>
  <c r="AD113" i="23"/>
  <c r="AD118" i="23" s="1"/>
  <c r="AD132" i="23" s="1"/>
  <c r="V114" i="23"/>
  <c r="W126" i="23"/>
  <c r="AM106" i="23"/>
  <c r="H111" i="23"/>
  <c r="AF117" i="23"/>
  <c r="AJ116" i="23"/>
  <c r="AG134" i="23"/>
  <c r="S125" i="23"/>
  <c r="J117" i="23"/>
  <c r="S115" i="23"/>
  <c r="K129" i="23"/>
  <c r="AA135" i="23"/>
  <c r="K116" i="23"/>
  <c r="N130" i="23"/>
  <c r="I127" i="23"/>
  <c r="I139" i="23"/>
  <c r="S112" i="23"/>
  <c r="AD112" i="23"/>
  <c r="Q106" i="23"/>
  <c r="M126" i="23"/>
  <c r="AK106" i="23"/>
  <c r="U112" i="23"/>
  <c r="AS128" i="23"/>
  <c r="AC129" i="23"/>
  <c r="M130" i="23"/>
  <c r="AK130" i="23"/>
  <c r="M135" i="23"/>
  <c r="M137" i="23"/>
  <c r="AD117" i="23"/>
  <c r="AD115" i="23"/>
  <c r="AG126" i="23"/>
  <c r="O117" i="23"/>
  <c r="AN117" i="23"/>
  <c r="N117" i="23"/>
  <c r="H112" i="23"/>
  <c r="X115" i="23"/>
  <c r="P106" i="23"/>
  <c r="AG125" i="23"/>
  <c r="AG129" i="23"/>
  <c r="AR113" i="23"/>
  <c r="AR118" i="23" s="1"/>
  <c r="AR119" i="23" s="1"/>
  <c r="AR120" i="23" s="1"/>
  <c r="AR115" i="23"/>
  <c r="K132" i="23"/>
  <c r="AG135" i="23"/>
  <c r="AH126" i="23"/>
  <c r="AH136" i="23"/>
  <c r="K126" i="23"/>
  <c r="AA131" i="23"/>
  <c r="K133" i="23"/>
  <c r="K138" i="23"/>
  <c r="L136" i="23"/>
  <c r="L138" i="23"/>
  <c r="AH133" i="23"/>
  <c r="G137" i="23"/>
  <c r="G130" i="23"/>
  <c r="AK111" i="23"/>
  <c r="I129" i="23"/>
  <c r="S117" i="23"/>
  <c r="S111" i="23"/>
  <c r="AD111" i="23"/>
  <c r="AM113" i="23"/>
  <c r="AM118" i="23" s="1"/>
  <c r="AM126" i="23" s="1"/>
  <c r="AS115" i="23"/>
  <c r="M106" i="23"/>
  <c r="AK126" i="23"/>
  <c r="AC134" i="23"/>
  <c r="AC136" i="23"/>
  <c r="AC112" i="23"/>
  <c r="AC141" i="23"/>
  <c r="V116" i="23"/>
  <c r="O111" i="23"/>
  <c r="AE114" i="23"/>
  <c r="O110" i="23"/>
  <c r="L115" i="23"/>
  <c r="AF106" i="23"/>
  <c r="I114" i="23"/>
  <c r="AE111" i="23"/>
  <c r="T117" i="23"/>
  <c r="AB117" i="23"/>
  <c r="R113" i="23"/>
  <c r="R118" i="23" s="1"/>
  <c r="R131" i="23" s="1"/>
  <c r="AH114" i="23"/>
  <c r="R112" i="23"/>
  <c r="AH132" i="23"/>
  <c r="G142" i="23"/>
  <c r="K104" i="23"/>
  <c r="AA128" i="23"/>
  <c r="AA136" i="23"/>
  <c r="K139" i="23"/>
  <c r="AA134" i="23"/>
  <c r="G139" i="23"/>
  <c r="V125" i="23"/>
  <c r="AG128" i="23"/>
  <c r="AK131" i="23"/>
  <c r="AC106" i="23"/>
  <c r="AK125" i="23"/>
  <c r="AC128" i="23"/>
  <c r="M129" i="23"/>
  <c r="AC131" i="23"/>
  <c r="M132" i="23"/>
  <c r="AK132" i="23"/>
  <c r="AS137" i="23"/>
  <c r="P112" i="23"/>
  <c r="V112" i="23"/>
  <c r="AM115" i="23"/>
  <c r="AG130" i="23"/>
  <c r="AE116" i="23"/>
  <c r="L114" i="23"/>
  <c r="I116" i="23"/>
  <c r="AG112" i="23"/>
  <c r="AJ111" i="23"/>
  <c r="L127" i="23"/>
  <c r="I134" i="23"/>
  <c r="AH115" i="23"/>
  <c r="AP111" i="23"/>
  <c r="S129" i="23"/>
  <c r="K130" i="23"/>
  <c r="AA132" i="23"/>
  <c r="K134" i="23"/>
  <c r="AA138" i="23"/>
  <c r="L133" i="23"/>
  <c r="AJ133" i="23"/>
  <c r="G133" i="23"/>
  <c r="G140" i="23"/>
  <c r="G143" i="23"/>
  <c r="AH129" i="23"/>
  <c r="G127" i="23"/>
  <c r="N127" i="23"/>
  <c r="I130" i="23"/>
  <c r="AS129" i="23"/>
  <c r="T112" i="23"/>
  <c r="I141" i="23"/>
  <c r="AK129" i="23"/>
  <c r="Q112" i="23"/>
  <c r="AE115" i="23"/>
  <c r="W115" i="23"/>
  <c r="AF113" i="23"/>
  <c r="AF118" i="23" s="1"/>
  <c r="AF134" i="23" s="1"/>
  <c r="AM127" i="23"/>
  <c r="AS144" i="23"/>
  <c r="L126" i="23"/>
  <c r="AJ127" i="23"/>
  <c r="G138" i="23"/>
  <c r="AP117" i="23"/>
  <c r="I136" i="23"/>
  <c r="K125" i="23"/>
  <c r="AH130" i="23"/>
  <c r="AH134" i="23"/>
  <c r="AA125" i="23"/>
  <c r="S126" i="23"/>
  <c r="AA127" i="23"/>
  <c r="AA137" i="23"/>
  <c r="K136" i="23"/>
  <c r="G141" i="23"/>
  <c r="V127" i="23"/>
  <c r="AK128" i="23"/>
  <c r="M127" i="23"/>
  <c r="AS136" i="23"/>
  <c r="N131" i="23"/>
  <c r="AF115" i="23"/>
  <c r="S114" i="23"/>
  <c r="AO116" i="23"/>
  <c r="I126" i="23"/>
  <c r="AK112" i="23"/>
  <c r="AS114" i="23"/>
  <c r="M128" i="23"/>
  <c r="M134" i="23"/>
  <c r="M136" i="23"/>
  <c r="AC116" i="23"/>
  <c r="AD106" i="23"/>
  <c r="N135" i="23"/>
  <c r="I125" i="23"/>
  <c r="W112" i="23"/>
  <c r="N134" i="23"/>
  <c r="Q115" i="23"/>
  <c r="I128" i="23"/>
  <c r="AJ126" i="23"/>
  <c r="T114" i="23"/>
  <c r="L130" i="23"/>
  <c r="I137" i="23"/>
  <c r="AA112" i="23"/>
  <c r="AH127" i="23"/>
  <c r="K135" i="23"/>
  <c r="AA139" i="23"/>
  <c r="L135" i="23"/>
  <c r="L137" i="23"/>
  <c r="G135" i="23"/>
  <c r="AE113" i="23"/>
  <c r="AE118" i="23" s="1"/>
  <c r="AE127" i="23" s="1"/>
  <c r="AD127" i="23"/>
  <c r="AG132" i="23"/>
  <c r="N139" i="20"/>
  <c r="S113" i="20"/>
  <c r="T109" i="20"/>
  <c r="AJ112" i="20"/>
  <c r="AJ120" i="20"/>
  <c r="S109" i="20"/>
  <c r="AS109" i="20"/>
  <c r="AS114" i="20"/>
  <c r="AS116" i="20"/>
  <c r="S119" i="20"/>
  <c r="AN111" i="20"/>
  <c r="AP119" i="20"/>
  <c r="Y107" i="20"/>
  <c r="AO110" i="20"/>
  <c r="Y113" i="20"/>
  <c r="AG115" i="20"/>
  <c r="AG117" i="20"/>
  <c r="Q119" i="20"/>
  <c r="AO120" i="20"/>
  <c r="R117" i="20"/>
  <c r="AI113" i="20"/>
  <c r="AJ137" i="20" s="1"/>
  <c r="K116" i="20"/>
  <c r="L140" i="20" s="1"/>
  <c r="K118" i="20"/>
  <c r="AR109" i="20"/>
  <c r="AR112" i="20"/>
  <c r="T115" i="20"/>
  <c r="T117" i="20"/>
  <c r="T119" i="20"/>
  <c r="AR120" i="20"/>
  <c r="AP120" i="20"/>
  <c r="AO107" i="20"/>
  <c r="Q111" i="20"/>
  <c r="AO113" i="20"/>
  <c r="AO115" i="20"/>
  <c r="Y119" i="20"/>
  <c r="AP106" i="20"/>
  <c r="J118" i="20"/>
  <c r="AP110" i="20"/>
  <c r="AQ113" i="20"/>
  <c r="S116" i="20"/>
  <c r="S118" i="20"/>
  <c r="T110" i="20"/>
  <c r="T113" i="20"/>
  <c r="AJ115" i="20"/>
  <c r="AJ117" i="20"/>
  <c r="AB119" i="20"/>
  <c r="AC143" i="20" s="1"/>
  <c r="AP109" i="20"/>
  <c r="AQ104" i="20"/>
  <c r="AR128" i="20" s="1"/>
  <c r="S110" i="20"/>
  <c r="AR103" i="20"/>
  <c r="AS127" i="20" s="1"/>
  <c r="AS105" i="20"/>
  <c r="AS106" i="20"/>
  <c r="AK110" i="20"/>
  <c r="AL134" i="20" s="1"/>
  <c r="U113" i="20"/>
  <c r="U115" i="20"/>
  <c r="AS118" i="20"/>
  <c r="AS120" i="20"/>
  <c r="AP108" i="20"/>
  <c r="W109" i="20"/>
  <c r="W115" i="20"/>
  <c r="AE117" i="20"/>
  <c r="AF141" i="20" s="1"/>
  <c r="AE119" i="20"/>
  <c r="X103" i="20"/>
  <c r="Y127" i="20" s="1"/>
  <c r="X109" i="20"/>
  <c r="P115" i="20"/>
  <c r="P117" i="20"/>
  <c r="Y102" i="20"/>
  <c r="Z126" i="20" s="1"/>
  <c r="Y108" i="20"/>
  <c r="Y111" i="20"/>
  <c r="Q114" i="20"/>
  <c r="Q116" i="20"/>
  <c r="I118" i="20"/>
  <c r="J142" i="20" s="1"/>
  <c r="R109" i="20"/>
  <c r="S133" i="20" s="1"/>
  <c r="AH119" i="20"/>
  <c r="AH118" i="20"/>
  <c r="S111" i="20"/>
  <c r="S114" i="20"/>
  <c r="AI116" i="20"/>
  <c r="AI118" i="20"/>
  <c r="AR106" i="20"/>
  <c r="AR110" i="20"/>
  <c r="AJ113" i="20"/>
  <c r="AR115" i="20"/>
  <c r="AR117" i="20"/>
  <c r="AJ119" i="20"/>
  <c r="R111" i="20"/>
  <c r="AQ105" i="20"/>
  <c r="AQ110" i="20"/>
  <c r="AR104" i="20"/>
  <c r="W130" i="20"/>
  <c r="U107" i="20"/>
  <c r="AS110" i="20"/>
  <c r="AK113" i="20"/>
  <c r="AK115" i="20"/>
  <c r="AK117" i="20"/>
  <c r="R112" i="20"/>
  <c r="AM109" i="20"/>
  <c r="AN133" i="20" s="1"/>
  <c r="O113" i="20"/>
  <c r="P137" i="20" s="1"/>
  <c r="AM115" i="20"/>
  <c r="AM117" i="20"/>
  <c r="AM119" i="20"/>
  <c r="AP115" i="20"/>
  <c r="X95" i="20"/>
  <c r="X96" i="20" s="1"/>
  <c r="X104" i="20"/>
  <c r="AN109" i="20"/>
  <c r="AN112" i="20"/>
  <c r="X115" i="20"/>
  <c r="X117" i="20"/>
  <c r="P119" i="20"/>
  <c r="AN120" i="20"/>
  <c r="Y103" i="20"/>
  <c r="AO108" i="20"/>
  <c r="AO111" i="20"/>
  <c r="Y114" i="20"/>
  <c r="Y116" i="20"/>
  <c r="Q118" i="20"/>
  <c r="AO119" i="20"/>
  <c r="AP111" i="20"/>
  <c r="K120" i="20"/>
  <c r="AQ111" i="20"/>
  <c r="AI114" i="20"/>
  <c r="AQ116" i="20"/>
  <c r="T107" i="20"/>
  <c r="U131" i="20" s="1"/>
  <c r="T111" i="20"/>
  <c r="AR113" i="20"/>
  <c r="L116" i="20"/>
  <c r="L118" i="20"/>
  <c r="AR119" i="20"/>
  <c r="R113" i="20"/>
  <c r="AQ106" i="20"/>
  <c r="AR105" i="20"/>
  <c r="AS107" i="20"/>
  <c r="U111" i="20"/>
  <c r="AS113" i="20"/>
  <c r="AS115" i="20"/>
  <c r="AS117" i="20"/>
  <c r="U119" i="20"/>
  <c r="AH114" i="20"/>
  <c r="AH116" i="20"/>
  <c r="W104" i="20"/>
  <c r="X128" i="20" s="1"/>
  <c r="W110" i="20"/>
  <c r="O116" i="20"/>
  <c r="O118" i="20"/>
  <c r="G120" i="20"/>
  <c r="H144" i="20" s="1"/>
  <c r="J117" i="20"/>
  <c r="K141" i="20" s="1"/>
  <c r="X105" i="20"/>
  <c r="X110" i="20"/>
  <c r="AF115" i="20"/>
  <c r="AG139" i="20" s="1"/>
  <c r="AF117" i="20"/>
  <c r="X119" i="20"/>
  <c r="Y104" i="20"/>
  <c r="Y109" i="20"/>
  <c r="AG114" i="20"/>
  <c r="AH138" i="20" s="1"/>
  <c r="AG116" i="20"/>
  <c r="Y118" i="20"/>
  <c r="AP112" i="20"/>
  <c r="S112" i="20"/>
  <c r="AQ114" i="20"/>
  <c r="K117" i="20"/>
  <c r="S120" i="20"/>
  <c r="AR107" i="20"/>
  <c r="AJ111" i="20"/>
  <c r="AK135" i="20" s="1"/>
  <c r="T114" i="20"/>
  <c r="T116" i="20"/>
  <c r="T118" i="20"/>
  <c r="L120" i="20"/>
  <c r="J119" i="20"/>
  <c r="AQ107" i="20"/>
  <c r="U108" i="20"/>
  <c r="AK111" i="20"/>
  <c r="M114" i="20"/>
  <c r="N138" i="20" s="1"/>
  <c r="M116" i="20"/>
  <c r="M118" i="20"/>
  <c r="AK119" i="20"/>
  <c r="AH117" i="20"/>
  <c r="AP117" i="20"/>
  <c r="W105" i="20"/>
  <c r="X129" i="20" s="1"/>
  <c r="W116" i="20"/>
  <c r="W118" i="20"/>
  <c r="AH120" i="20"/>
  <c r="X106" i="20"/>
  <c r="AN110" i="20"/>
  <c r="X113" i="20"/>
  <c r="AN115" i="20"/>
  <c r="AN117" i="20"/>
  <c r="AH115" i="20"/>
  <c r="Y105" i="20"/>
  <c r="AO109" i="20"/>
  <c r="Y112" i="20"/>
  <c r="AO114" i="20"/>
  <c r="AO116" i="20"/>
  <c r="AG118" i="20"/>
  <c r="Q120" i="20"/>
  <c r="AP113" i="20"/>
  <c r="AI112" i="20"/>
  <c r="AJ136" i="20" s="1"/>
  <c r="S115" i="20"/>
  <c r="S117" i="20"/>
  <c r="T108" i="20"/>
  <c r="AR111" i="20"/>
  <c r="AJ114" i="20"/>
  <c r="AJ116" i="20"/>
  <c r="AJ118" i="20"/>
  <c r="I172" i="20"/>
  <c r="S108" i="20"/>
  <c r="T132" i="20" s="1"/>
  <c r="AS108" i="20"/>
  <c r="AS111" i="20"/>
  <c r="U114" i="20"/>
  <c r="U116" i="20"/>
  <c r="U118" i="20"/>
  <c r="AS119" i="20"/>
  <c r="AP118" i="20"/>
  <c r="R119" i="20"/>
  <c r="W106" i="20"/>
  <c r="W111" i="20"/>
  <c r="O114" i="20"/>
  <c r="AE116" i="20"/>
  <c r="AF140" i="20" s="1"/>
  <c r="AE118" i="20"/>
  <c r="W120" i="20"/>
  <c r="K119" i="20"/>
  <c r="X107" i="20"/>
  <c r="P111" i="20"/>
  <c r="Q135" i="20" s="1"/>
  <c r="AN113" i="20"/>
  <c r="P116" i="20"/>
  <c r="P118" i="20"/>
  <c r="AN119" i="20"/>
  <c r="AP116" i="20"/>
  <c r="Y106" i="20"/>
  <c r="Q110" i="20"/>
  <c r="R134" i="20" s="1"/>
  <c r="AO112" i="20"/>
  <c r="Q115" i="20"/>
  <c r="Q117" i="20"/>
  <c r="AO118" i="20"/>
  <c r="Y120" i="20"/>
  <c r="R115" i="20"/>
  <c r="AQ112" i="20"/>
  <c r="AI115" i="20"/>
  <c r="AI117" i="20"/>
  <c r="AI120" i="20"/>
  <c r="AR108" i="20"/>
  <c r="T112" i="20"/>
  <c r="AR114" i="20"/>
  <c r="AR116" i="20"/>
  <c r="AR118" i="20"/>
  <c r="AB120" i="20"/>
  <c r="AC144" i="20" s="1"/>
  <c r="AQ119" i="20"/>
  <c r="M116" i="23"/>
  <c r="AK105" i="23"/>
  <c r="AK104" i="23"/>
  <c r="AK110" i="23"/>
  <c r="AK109" i="23"/>
  <c r="AK108" i="23"/>
  <c r="AK107" i="23"/>
  <c r="AS105" i="23"/>
  <c r="AS104" i="23"/>
  <c r="AS108" i="23"/>
  <c r="AS107" i="23"/>
  <c r="AS109" i="23"/>
  <c r="AS111" i="23"/>
  <c r="AS110" i="23"/>
  <c r="AS117" i="23"/>
  <c r="AS130" i="23"/>
  <c r="AS138" i="23"/>
  <c r="N111" i="23"/>
  <c r="V111" i="23"/>
  <c r="AD107" i="23"/>
  <c r="AD105" i="23"/>
  <c r="AD109" i="23"/>
  <c r="AD108" i="23"/>
  <c r="AD110" i="23"/>
  <c r="AD104" i="23"/>
  <c r="AL107" i="23"/>
  <c r="AL105" i="23"/>
  <c r="AL110" i="23"/>
  <c r="AL104" i="23"/>
  <c r="AL109" i="23"/>
  <c r="AL108" i="23"/>
  <c r="O113" i="23"/>
  <c r="O118" i="23" s="1"/>
  <c r="O129" i="23" s="1"/>
  <c r="W117" i="23"/>
  <c r="AM117" i="23"/>
  <c r="X175" i="23"/>
  <c r="V117" i="23"/>
  <c r="P115" i="23"/>
  <c r="H108" i="23"/>
  <c r="H109" i="23"/>
  <c r="H107" i="23"/>
  <c r="H105" i="23"/>
  <c r="H104" i="23"/>
  <c r="H110" i="23"/>
  <c r="AN111" i="23"/>
  <c r="I143" i="23"/>
  <c r="AR114" i="23"/>
  <c r="K105" i="23"/>
  <c r="AL117" i="23"/>
  <c r="N107" i="23"/>
  <c r="N105" i="23"/>
  <c r="N104" i="23"/>
  <c r="N110" i="23"/>
  <c r="N109" i="23"/>
  <c r="N108" i="23"/>
  <c r="G107" i="23"/>
  <c r="G108" i="23"/>
  <c r="G110" i="23"/>
  <c r="G109" i="23"/>
  <c r="G104" i="23"/>
  <c r="G105" i="23"/>
  <c r="AE107" i="23"/>
  <c r="AE108" i="23"/>
  <c r="AE109" i="23"/>
  <c r="AE110" i="23"/>
  <c r="AE105" i="23"/>
  <c r="AE104" i="23"/>
  <c r="AM111" i="23"/>
  <c r="U116" i="23"/>
  <c r="Q117" i="23"/>
  <c r="AK115" i="23"/>
  <c r="AJ183" i="23"/>
  <c r="AC105" i="23"/>
  <c r="AC104" i="23"/>
  <c r="AC110" i="23"/>
  <c r="AC109" i="23"/>
  <c r="AC108" i="23"/>
  <c r="AC107" i="23"/>
  <c r="AL111" i="23"/>
  <c r="AE106" i="23"/>
  <c r="AM112" i="23"/>
  <c r="AN108" i="23"/>
  <c r="AN109" i="23"/>
  <c r="AN107" i="23"/>
  <c r="AN110" i="23"/>
  <c r="AN105" i="23"/>
  <c r="AN104" i="23"/>
  <c r="AN106" i="23"/>
  <c r="AI115" i="23"/>
  <c r="AI117" i="23"/>
  <c r="AI111" i="23"/>
  <c r="AI116" i="23"/>
  <c r="AI113" i="23"/>
  <c r="AI118" i="23" s="1"/>
  <c r="AI125" i="23" s="1"/>
  <c r="M111" i="23"/>
  <c r="Y109" i="23"/>
  <c r="Y110" i="23"/>
  <c r="Y108" i="23"/>
  <c r="Y105" i="23"/>
  <c r="Y104" i="23"/>
  <c r="Y107" i="23"/>
  <c r="Y106" i="23"/>
  <c r="Y111" i="23"/>
  <c r="Y114" i="23"/>
  <c r="Y116" i="23"/>
  <c r="AC115" i="23"/>
  <c r="AK114" i="23"/>
  <c r="AS127" i="23"/>
  <c r="AS135" i="23"/>
  <c r="AS143" i="23"/>
  <c r="N115" i="23"/>
  <c r="V115" i="23"/>
  <c r="AL112" i="23"/>
  <c r="Q113" i="23"/>
  <c r="Q118" i="23" s="1"/>
  <c r="Q136" i="23" s="1"/>
  <c r="G106" i="23"/>
  <c r="O106" i="23"/>
  <c r="O107" i="23"/>
  <c r="O108" i="23"/>
  <c r="O105" i="23"/>
  <c r="O104" i="23"/>
  <c r="X112" i="23"/>
  <c r="Q116" i="23"/>
  <c r="Y112" i="23"/>
  <c r="AF112" i="23"/>
  <c r="AF111" i="23"/>
  <c r="I112" i="23"/>
  <c r="I115" i="23"/>
  <c r="J114" i="23"/>
  <c r="AB116" i="23"/>
  <c r="AB115" i="23"/>
  <c r="AB112" i="23"/>
  <c r="AB114" i="23"/>
  <c r="AB113" i="23"/>
  <c r="AB118" i="23" s="1"/>
  <c r="AB137" i="23" s="1"/>
  <c r="U105" i="23"/>
  <c r="U104" i="23"/>
  <c r="U107" i="23"/>
  <c r="U109" i="23"/>
  <c r="U108" i="23"/>
  <c r="U110" i="23"/>
  <c r="M112" i="23"/>
  <c r="AK116" i="23"/>
  <c r="U117" i="23"/>
  <c r="U111" i="23"/>
  <c r="AS134" i="23"/>
  <c r="AS142" i="23"/>
  <c r="N106" i="23"/>
  <c r="V106" i="23"/>
  <c r="AL113" i="23"/>
  <c r="AL118" i="23" s="1"/>
  <c r="AL128" i="23" s="1"/>
  <c r="O114" i="23"/>
  <c r="P113" i="23"/>
  <c r="P118" i="23" s="1"/>
  <c r="P135" i="23" s="1"/>
  <c r="Q159" i="23" s="1"/>
  <c r="P111" i="23"/>
  <c r="X108" i="23"/>
  <c r="X109" i="23"/>
  <c r="X107" i="23"/>
  <c r="X105" i="23"/>
  <c r="X104" i="23"/>
  <c r="X110" i="23"/>
  <c r="X114" i="23"/>
  <c r="X113" i="23"/>
  <c r="X118" i="23" s="1"/>
  <c r="X126" i="23" s="1"/>
  <c r="X117" i="23"/>
  <c r="Y113" i="23"/>
  <c r="Y118" i="23" s="1"/>
  <c r="Y125" i="23" s="1"/>
  <c r="AP115" i="23"/>
  <c r="K117" i="23"/>
  <c r="S104" i="23"/>
  <c r="S110" i="23"/>
  <c r="S109" i="23"/>
  <c r="S108" i="23"/>
  <c r="S107" i="23"/>
  <c r="S105" i="23"/>
  <c r="S106" i="23"/>
  <c r="AO115" i="23"/>
  <c r="AO114" i="23"/>
  <c r="AO111" i="23"/>
  <c r="AO112" i="23"/>
  <c r="AO113" i="23"/>
  <c r="AO118" i="23" s="1"/>
  <c r="AO144" i="23" s="1"/>
  <c r="U106" i="23"/>
  <c r="AK117" i="23"/>
  <c r="AS126" i="23"/>
  <c r="AT150" i="23" s="1"/>
  <c r="AS133" i="23"/>
  <c r="AS141" i="23"/>
  <c r="N114" i="23"/>
  <c r="AL115" i="23"/>
  <c r="O116" i="23"/>
  <c r="W114" i="23"/>
  <c r="AM114" i="23"/>
  <c r="Y117" i="23"/>
  <c r="AO117" i="23"/>
  <c r="AR117" i="23"/>
  <c r="AG137" i="23"/>
  <c r="AG111" i="23"/>
  <c r="AG117" i="23"/>
  <c r="AG116" i="23"/>
  <c r="AG114" i="23"/>
  <c r="J113" i="23"/>
  <c r="J118" i="23" s="1"/>
  <c r="J134" i="23" s="1"/>
  <c r="J112" i="23"/>
  <c r="J115" i="23"/>
  <c r="J111" i="23"/>
  <c r="M105" i="23"/>
  <c r="M104" i="23"/>
  <c r="M110" i="23"/>
  <c r="M109" i="23"/>
  <c r="M108" i="23"/>
  <c r="M107" i="23"/>
  <c r="M114" i="23"/>
  <c r="U114" i="23"/>
  <c r="AC117" i="23"/>
  <c r="AS116" i="23"/>
  <c r="AS132" i="23"/>
  <c r="AS140" i="23"/>
  <c r="AG109" i="23"/>
  <c r="AG110" i="23"/>
  <c r="AG108" i="23"/>
  <c r="AG107" i="23"/>
  <c r="AG105" i="23"/>
  <c r="AG104" i="23"/>
  <c r="AG106" i="23"/>
  <c r="N116" i="23"/>
  <c r="AL106" i="23"/>
  <c r="O115" i="23"/>
  <c r="W116" i="23"/>
  <c r="AM116" i="23"/>
  <c r="Q111" i="23"/>
  <c r="H106" i="23"/>
  <c r="P117" i="23"/>
  <c r="X116" i="23"/>
  <c r="AF116" i="23"/>
  <c r="L112" i="23"/>
  <c r="AR106" i="23"/>
  <c r="H114" i="23"/>
  <c r="H113" i="23"/>
  <c r="H118" i="23" s="1"/>
  <c r="H130" i="23" s="1"/>
  <c r="H117" i="23"/>
  <c r="I142" i="23"/>
  <c r="J166" i="23" s="1"/>
  <c r="I144" i="23"/>
  <c r="K109" i="23"/>
  <c r="AI114" i="23"/>
  <c r="M115" i="23"/>
  <c r="U113" i="23"/>
  <c r="U118" i="23" s="1"/>
  <c r="U130" i="23" s="1"/>
  <c r="V154" i="23" s="1"/>
  <c r="AS131" i="23"/>
  <c r="AS139" i="23"/>
  <c r="V107" i="23"/>
  <c r="V105" i="23"/>
  <c r="V104" i="23"/>
  <c r="V108" i="23"/>
  <c r="V110" i="23"/>
  <c r="V109" i="23"/>
  <c r="AL116" i="23"/>
  <c r="AM107" i="23"/>
  <c r="AM108" i="23"/>
  <c r="AM110" i="23"/>
  <c r="AM105" i="23"/>
  <c r="AM104" i="23"/>
  <c r="AM109" i="23"/>
  <c r="AO109" i="23"/>
  <c r="AO110" i="23"/>
  <c r="AO108" i="23"/>
  <c r="AO105" i="23"/>
  <c r="AO104" i="23"/>
  <c r="AO107" i="23"/>
  <c r="AO106" i="23"/>
  <c r="P116" i="23"/>
  <c r="I111" i="23"/>
  <c r="Q114" i="23"/>
  <c r="AN116" i="23"/>
  <c r="AN114" i="23"/>
  <c r="AN113" i="23"/>
  <c r="AN118" i="23" s="1"/>
  <c r="AN128" i="23" s="1"/>
  <c r="AB104" i="23"/>
  <c r="AB105" i="23"/>
  <c r="AB110" i="23"/>
  <c r="AB109" i="23"/>
  <c r="AB108" i="23"/>
  <c r="AB107" i="23"/>
  <c r="AB106" i="23"/>
  <c r="O109" i="23"/>
  <c r="J116" i="23"/>
  <c r="J106" i="23"/>
  <c r="R117" i="23"/>
  <c r="R116" i="23"/>
  <c r="K108" i="23"/>
  <c r="AI112" i="23"/>
  <c r="K115" i="23"/>
  <c r="L111" i="23"/>
  <c r="L116" i="23"/>
  <c r="AF108" i="23"/>
  <c r="AF109" i="23"/>
  <c r="AF107" i="23"/>
  <c r="AF104" i="23"/>
  <c r="AF110" i="23"/>
  <c r="AF105" i="23"/>
  <c r="W107" i="23"/>
  <c r="W108" i="23"/>
  <c r="W105" i="23"/>
  <c r="W104" i="23"/>
  <c r="W110" i="23"/>
  <c r="W109" i="23"/>
  <c r="T116" i="23"/>
  <c r="T113" i="23"/>
  <c r="T118" i="23" s="1"/>
  <c r="T127" i="23" s="1"/>
  <c r="AJ104" i="23"/>
  <c r="AJ105" i="23"/>
  <c r="AJ110" i="23"/>
  <c r="AJ107" i="23"/>
  <c r="AJ109" i="23"/>
  <c r="AJ108" i="23"/>
  <c r="R115" i="23"/>
  <c r="AH117" i="23"/>
  <c r="AP114" i="23"/>
  <c r="K107" i="23"/>
  <c r="AA114" i="23"/>
  <c r="S137" i="23"/>
  <c r="AH110" i="23"/>
  <c r="AH109" i="23"/>
  <c r="AH108" i="23"/>
  <c r="AH107" i="23"/>
  <c r="AH105" i="23"/>
  <c r="AH104" i="23"/>
  <c r="AH111" i="23"/>
  <c r="AA115" i="23"/>
  <c r="I109" i="23"/>
  <c r="I110" i="23"/>
  <c r="I108" i="23"/>
  <c r="I107" i="23"/>
  <c r="I105" i="23"/>
  <c r="I104" i="23"/>
  <c r="I196" i="23"/>
  <c r="F196" i="23"/>
  <c r="Z173" i="23"/>
  <c r="D196" i="23" a="1"/>
  <c r="D196" i="23" s="1"/>
  <c r="L104" i="23"/>
  <c r="L105" i="23"/>
  <c r="L110" i="23"/>
  <c r="L108" i="23"/>
  <c r="L107" i="23"/>
  <c r="L109" i="23"/>
  <c r="T104" i="23"/>
  <c r="T105" i="23"/>
  <c r="T109" i="23"/>
  <c r="T108" i="23"/>
  <c r="T107" i="23"/>
  <c r="T110" i="23"/>
  <c r="J110" i="23"/>
  <c r="J109" i="23"/>
  <c r="J107" i="23"/>
  <c r="J105" i="23"/>
  <c r="J104" i="23"/>
  <c r="J108" i="23"/>
  <c r="R110" i="23"/>
  <c r="R109" i="23"/>
  <c r="R108" i="23"/>
  <c r="R107" i="23"/>
  <c r="R105" i="23"/>
  <c r="R104" i="23"/>
  <c r="AH116" i="23"/>
  <c r="AP116" i="23"/>
  <c r="K110" i="23"/>
  <c r="AA116" i="23"/>
  <c r="AI104" i="23"/>
  <c r="AI110" i="23"/>
  <c r="AI107" i="23"/>
  <c r="AI105" i="23"/>
  <c r="AI108" i="23"/>
  <c r="AI109" i="23"/>
  <c r="AQ112" i="23"/>
  <c r="T106" i="23"/>
  <c r="AR104" i="23"/>
  <c r="AR105" i="23"/>
  <c r="AR109" i="23"/>
  <c r="AR108" i="23"/>
  <c r="AR107" i="23"/>
  <c r="AR110" i="23"/>
  <c r="AH106" i="23"/>
  <c r="AP112" i="23"/>
  <c r="AA117" i="23"/>
  <c r="AQ104" i="23"/>
  <c r="AQ110" i="23"/>
  <c r="AQ109" i="23"/>
  <c r="AQ108" i="23"/>
  <c r="AQ107" i="23"/>
  <c r="AQ105" i="23"/>
  <c r="AQ111" i="23"/>
  <c r="P108" i="23"/>
  <c r="P109" i="23"/>
  <c r="P107" i="23"/>
  <c r="P110" i="23"/>
  <c r="P105" i="23"/>
  <c r="P104" i="23"/>
  <c r="I106" i="23"/>
  <c r="AR116" i="23"/>
  <c r="R106" i="23"/>
  <c r="R111" i="23"/>
  <c r="AH112" i="23"/>
  <c r="AP113" i="23"/>
  <c r="AP118" i="23" s="1"/>
  <c r="AP141" i="23" s="1"/>
  <c r="AA104" i="23"/>
  <c r="AA110" i="23"/>
  <c r="AA109" i="23"/>
  <c r="AA108" i="23"/>
  <c r="AA105" i="23"/>
  <c r="AA107" i="23"/>
  <c r="AI106" i="23"/>
  <c r="AQ106" i="23"/>
  <c r="Q109" i="23"/>
  <c r="Q110" i="23"/>
  <c r="Q108" i="23"/>
  <c r="Q107" i="23"/>
  <c r="Q104" i="23"/>
  <c r="Q105" i="23"/>
  <c r="AR111" i="23"/>
  <c r="AP110" i="23"/>
  <c r="AP109" i="23"/>
  <c r="AP108" i="23"/>
  <c r="AP107" i="23"/>
  <c r="AP104" i="23"/>
  <c r="AP105" i="23"/>
  <c r="AA106" i="23"/>
  <c r="AQ113" i="23"/>
  <c r="AQ118" i="23" s="1"/>
  <c r="AQ138" i="23" s="1"/>
  <c r="A4" i="19"/>
  <c r="A5" i="19" s="1"/>
  <c r="A6" i="19" s="1"/>
  <c r="A3" i="19"/>
  <c r="AL168" i="22" l="1"/>
  <c r="AM168" i="22" s="1"/>
  <c r="G168" i="22"/>
  <c r="H168" i="22"/>
  <c r="AE168" i="22"/>
  <c r="AD168" i="22"/>
  <c r="DV162" i="22"/>
  <c r="DU161" i="22"/>
  <c r="IR162" i="22"/>
  <c r="IQ161" i="22"/>
  <c r="AD142" i="23"/>
  <c r="AK143" i="5"/>
  <c r="AC140" i="5"/>
  <c r="AG131" i="5"/>
  <c r="AK140" i="5"/>
  <c r="AC134" i="5"/>
  <c r="AC128" i="5"/>
  <c r="AC127" i="5"/>
  <c r="AC130" i="5"/>
  <c r="I135" i="5"/>
  <c r="I134" i="5"/>
  <c r="I144" i="5"/>
  <c r="I128" i="5"/>
  <c r="I133" i="5"/>
  <c r="I132" i="5"/>
  <c r="L134" i="5"/>
  <c r="L129" i="5"/>
  <c r="L127" i="5"/>
  <c r="AC132" i="5"/>
  <c r="AC138" i="5"/>
  <c r="AC139" i="5"/>
  <c r="AC131" i="5"/>
  <c r="AC129" i="5"/>
  <c r="AF140" i="5"/>
  <c r="AF141" i="5"/>
  <c r="X132" i="5"/>
  <c r="X130" i="5"/>
  <c r="L138" i="5"/>
  <c r="L133" i="5"/>
  <c r="L128" i="5"/>
  <c r="L132" i="5"/>
  <c r="L131" i="5"/>
  <c r="L137" i="5"/>
  <c r="L126" i="5"/>
  <c r="L136" i="5"/>
  <c r="L135" i="5"/>
  <c r="L130" i="5"/>
  <c r="AR129" i="20"/>
  <c r="W135" i="23"/>
  <c r="AD143" i="23"/>
  <c r="M139" i="5"/>
  <c r="AF144" i="5"/>
  <c r="X128" i="5"/>
  <c r="AE129" i="5"/>
  <c r="X119" i="5"/>
  <c r="X120" i="5" s="1"/>
  <c r="X143" i="5"/>
  <c r="AJ136" i="5"/>
  <c r="X142" i="5"/>
  <c r="M136" i="5"/>
  <c r="X137" i="5"/>
  <c r="K133" i="5"/>
  <c r="AF131" i="5"/>
  <c r="AJ135" i="5"/>
  <c r="AK159" i="5" s="1"/>
  <c r="AL159" i="5" s="1"/>
  <c r="AF132" i="5"/>
  <c r="K132" i="5"/>
  <c r="AJ138" i="5"/>
  <c r="X131" i="5"/>
  <c r="X127" i="5"/>
  <c r="Y151" i="5" s="1"/>
  <c r="Z151" i="5" s="1"/>
  <c r="X134" i="5"/>
  <c r="AC133" i="5"/>
  <c r="AF135" i="5"/>
  <c r="L144" i="23"/>
  <c r="AC142" i="23"/>
  <c r="AD166" i="23" s="1"/>
  <c r="AE142" i="20"/>
  <c r="K141" i="23"/>
  <c r="AO141" i="23"/>
  <c r="L141" i="23"/>
  <c r="L140" i="23"/>
  <c r="L139" i="23"/>
  <c r="M163" i="23" s="1"/>
  <c r="Q141" i="23"/>
  <c r="AE144" i="5"/>
  <c r="AE142" i="5"/>
  <c r="AC126" i="5"/>
  <c r="N140" i="23"/>
  <c r="K141" i="5"/>
  <c r="AE140" i="5"/>
  <c r="AF164" i="5" s="1"/>
  <c r="Q135" i="23"/>
  <c r="AP133" i="5"/>
  <c r="M143" i="23"/>
  <c r="AF142" i="20"/>
  <c r="AG142" i="20" s="1"/>
  <c r="AK138" i="5"/>
  <c r="AF139" i="5"/>
  <c r="AG163" i="5" s="1"/>
  <c r="AH163" i="5" s="1"/>
  <c r="AF142" i="5"/>
  <c r="AK139" i="5"/>
  <c r="M144" i="5"/>
  <c r="K144" i="5"/>
  <c r="K138" i="5"/>
  <c r="K129" i="5"/>
  <c r="K126" i="5"/>
  <c r="AK136" i="5"/>
  <c r="M142" i="5"/>
  <c r="K140" i="5"/>
  <c r="L164" i="5" s="1"/>
  <c r="K131" i="5"/>
  <c r="AF136" i="5"/>
  <c r="AF125" i="5"/>
  <c r="K127" i="5"/>
  <c r="AF138" i="5"/>
  <c r="AF127" i="5"/>
  <c r="AF133" i="5"/>
  <c r="AK144" i="5"/>
  <c r="AK134" i="5"/>
  <c r="AL158" i="5" s="1"/>
  <c r="AR144" i="5"/>
  <c r="M140" i="5"/>
  <c r="K137" i="5"/>
  <c r="M143" i="5"/>
  <c r="K142" i="5"/>
  <c r="M138" i="5"/>
  <c r="N162" i="5" s="1"/>
  <c r="K130" i="5"/>
  <c r="AF143" i="5"/>
  <c r="AR136" i="5"/>
  <c r="AF134" i="5"/>
  <c r="AF129" i="5"/>
  <c r="K135" i="5"/>
  <c r="AF137" i="5"/>
  <c r="AK142" i="5"/>
  <c r="M141" i="5"/>
  <c r="AF128" i="5"/>
  <c r="K136" i="5"/>
  <c r="AF130" i="5"/>
  <c r="Q144" i="5"/>
  <c r="AJ140" i="5"/>
  <c r="K143" i="5"/>
  <c r="AJ143" i="5"/>
  <c r="M125" i="5"/>
  <c r="AJ141" i="5"/>
  <c r="P127" i="5"/>
  <c r="I142" i="5"/>
  <c r="J166" i="5" s="1"/>
  <c r="I143" i="5"/>
  <c r="R139" i="5"/>
  <c r="S135" i="5"/>
  <c r="R136" i="5"/>
  <c r="S126" i="5"/>
  <c r="AK137" i="5"/>
  <c r="R143" i="5"/>
  <c r="H128" i="5"/>
  <c r="AG127" i="5"/>
  <c r="S128" i="5"/>
  <c r="AG130" i="5"/>
  <c r="R132" i="5"/>
  <c r="AG135" i="5"/>
  <c r="H137" i="5"/>
  <c r="H126" i="5"/>
  <c r="AG125" i="5"/>
  <c r="H129" i="5"/>
  <c r="H131" i="5"/>
  <c r="AG128" i="5"/>
  <c r="S125" i="5"/>
  <c r="H139" i="5"/>
  <c r="U144" i="5"/>
  <c r="S129" i="5"/>
  <c r="R127" i="5"/>
  <c r="R131" i="5"/>
  <c r="S130" i="5"/>
  <c r="U138" i="5"/>
  <c r="H144" i="5"/>
  <c r="R130" i="5"/>
  <c r="AG136" i="5"/>
  <c r="R129" i="5"/>
  <c r="AG137" i="5"/>
  <c r="R128" i="5"/>
  <c r="S127" i="5"/>
  <c r="H143" i="5"/>
  <c r="I167" i="5" s="1"/>
  <c r="U132" i="5"/>
  <c r="I136" i="5"/>
  <c r="I137" i="5"/>
  <c r="R126" i="5"/>
  <c r="U140" i="5"/>
  <c r="U142" i="5"/>
  <c r="U141" i="5"/>
  <c r="AG132" i="5"/>
  <c r="AG134" i="5"/>
  <c r="AE126" i="5"/>
  <c r="AE125" i="5"/>
  <c r="AH125" i="5"/>
  <c r="AH131" i="5"/>
  <c r="AG129" i="5"/>
  <c r="AK133" i="5"/>
  <c r="AG133" i="5"/>
  <c r="AK127" i="5"/>
  <c r="AC125" i="5"/>
  <c r="AR126" i="5"/>
  <c r="U130" i="5"/>
  <c r="V154" i="5" s="1"/>
  <c r="AK126" i="5"/>
  <c r="AK132" i="5"/>
  <c r="AR137" i="5"/>
  <c r="AR142" i="5"/>
  <c r="AS128" i="5"/>
  <c r="AK141" i="5"/>
  <c r="H141" i="5"/>
  <c r="AP126" i="5"/>
  <c r="U129" i="5"/>
  <c r="I129" i="5"/>
  <c r="AE136" i="5"/>
  <c r="H127" i="5"/>
  <c r="I131" i="5"/>
  <c r="AK131" i="5"/>
  <c r="U126" i="5"/>
  <c r="I141" i="5"/>
  <c r="AE143" i="5"/>
  <c r="AP128" i="5"/>
  <c r="H138" i="5"/>
  <c r="AP127" i="5"/>
  <c r="H140" i="5"/>
  <c r="AE131" i="5"/>
  <c r="I130" i="5"/>
  <c r="AK130" i="5"/>
  <c r="AP135" i="5"/>
  <c r="H132" i="5"/>
  <c r="I139" i="5"/>
  <c r="AE138" i="5"/>
  <c r="P132" i="5"/>
  <c r="I127" i="5"/>
  <c r="I140" i="5"/>
  <c r="AK129" i="5"/>
  <c r="AP140" i="5"/>
  <c r="AL130" i="5"/>
  <c r="I138" i="5"/>
  <c r="I126" i="5"/>
  <c r="AK128" i="5"/>
  <c r="AR138" i="5"/>
  <c r="H134" i="5"/>
  <c r="H135" i="5"/>
  <c r="H142" i="5"/>
  <c r="AG143" i="5"/>
  <c r="AS135" i="5"/>
  <c r="AG144" i="5"/>
  <c r="AG126" i="5"/>
  <c r="V132" i="5"/>
  <c r="AG141" i="5"/>
  <c r="AJ137" i="5"/>
  <c r="AC143" i="23"/>
  <c r="M138" i="23"/>
  <c r="N162" i="23" s="1"/>
  <c r="K144" i="23"/>
  <c r="AR129" i="5"/>
  <c r="AP143" i="5"/>
  <c r="AJ144" i="5"/>
  <c r="M144" i="23"/>
  <c r="AO132" i="20"/>
  <c r="AP132" i="20" s="1"/>
  <c r="AR127" i="5"/>
  <c r="AS151" i="5" s="1"/>
  <c r="AS140" i="5"/>
  <c r="AR128" i="5"/>
  <c r="AS152" i="5" s="1"/>
  <c r="AP132" i="5"/>
  <c r="AP139" i="5"/>
  <c r="U134" i="5"/>
  <c r="AP130" i="5"/>
  <c r="S138" i="23"/>
  <c r="M140" i="23"/>
  <c r="AS133" i="5"/>
  <c r="AR135" i="5"/>
  <c r="AR139" i="5"/>
  <c r="AP131" i="5"/>
  <c r="Q143" i="5"/>
  <c r="K142" i="23"/>
  <c r="AG142" i="23"/>
  <c r="S136" i="23"/>
  <c r="K143" i="23"/>
  <c r="AC144" i="23"/>
  <c r="S143" i="23"/>
  <c r="M139" i="23"/>
  <c r="AP131" i="20"/>
  <c r="AQ131" i="20" s="1"/>
  <c r="AQ130" i="20"/>
  <c r="AR130" i="20" s="1"/>
  <c r="AS139" i="5"/>
  <c r="AR133" i="5"/>
  <c r="AP136" i="5"/>
  <c r="AR134" i="5"/>
  <c r="AP129" i="5"/>
  <c r="AQ153" i="5" s="1"/>
  <c r="Q136" i="5"/>
  <c r="Q139" i="5"/>
  <c r="Q142" i="5"/>
  <c r="S134" i="23"/>
  <c r="L142" i="23"/>
  <c r="AF141" i="23"/>
  <c r="K140" i="23"/>
  <c r="L164" i="23" s="1"/>
  <c r="M141" i="23"/>
  <c r="AS143" i="5"/>
  <c r="AR131" i="5"/>
  <c r="AP137" i="5"/>
  <c r="Q135" i="5"/>
  <c r="Q138" i="5"/>
  <c r="K125" i="5"/>
  <c r="X125" i="5"/>
  <c r="M127" i="5"/>
  <c r="X138" i="5"/>
  <c r="V125" i="5"/>
  <c r="M126" i="5"/>
  <c r="V127" i="5"/>
  <c r="M128" i="5"/>
  <c r="AE137" i="5"/>
  <c r="AE130" i="5"/>
  <c r="X126" i="5"/>
  <c r="AE132" i="5"/>
  <c r="L139" i="5"/>
  <c r="M163" i="5" s="1"/>
  <c r="N140" i="5"/>
  <c r="L142" i="5"/>
  <c r="L141" i="5"/>
  <c r="L144" i="5"/>
  <c r="L140" i="5"/>
  <c r="AH144" i="5"/>
  <c r="AC144" i="5"/>
  <c r="AH141" i="5"/>
  <c r="AC143" i="5"/>
  <c r="AD167" i="5" s="1"/>
  <c r="AS130" i="5"/>
  <c r="M130" i="5"/>
  <c r="AS131" i="5"/>
  <c r="AJ128" i="5"/>
  <c r="K139" i="5"/>
  <c r="U128" i="5"/>
  <c r="AS129" i="5"/>
  <c r="AH132" i="5"/>
  <c r="M134" i="5"/>
  <c r="AS127" i="5"/>
  <c r="AT151" i="5" s="1"/>
  <c r="AS136" i="5"/>
  <c r="AL143" i="5"/>
  <c r="U143" i="5"/>
  <c r="U133" i="5"/>
  <c r="U125" i="5"/>
  <c r="M137" i="5"/>
  <c r="M133" i="5"/>
  <c r="K134" i="5"/>
  <c r="H133" i="5"/>
  <c r="U127" i="5"/>
  <c r="S131" i="5"/>
  <c r="AE128" i="5"/>
  <c r="U139" i="5"/>
  <c r="AS141" i="5"/>
  <c r="AS137" i="5"/>
  <c r="AS134" i="5"/>
  <c r="M132" i="5"/>
  <c r="AS142" i="5"/>
  <c r="AS132" i="5"/>
  <c r="AL137" i="5"/>
  <c r="U131" i="5"/>
  <c r="U135" i="5"/>
  <c r="M131" i="5"/>
  <c r="H130" i="5"/>
  <c r="AK144" i="23"/>
  <c r="AK135" i="23"/>
  <c r="S140" i="5"/>
  <c r="S139" i="5"/>
  <c r="V130" i="23"/>
  <c r="V133" i="23"/>
  <c r="P144" i="5"/>
  <c r="S138" i="5"/>
  <c r="R141" i="5"/>
  <c r="S134" i="5"/>
  <c r="AG142" i="5"/>
  <c r="S133" i="5"/>
  <c r="S132" i="5"/>
  <c r="T156" i="5" s="1"/>
  <c r="AK134" i="23"/>
  <c r="AL158" i="23" s="1"/>
  <c r="AO132" i="23"/>
  <c r="AG144" i="23"/>
  <c r="AG143" i="23"/>
  <c r="AK136" i="23"/>
  <c r="V142" i="23"/>
  <c r="V139" i="23"/>
  <c r="S144" i="5"/>
  <c r="R140" i="5"/>
  <c r="R134" i="5"/>
  <c r="P139" i="5"/>
  <c r="R135" i="5"/>
  <c r="V141" i="5"/>
  <c r="V141" i="23"/>
  <c r="AG138" i="23"/>
  <c r="AH162" i="23" s="1"/>
  <c r="AG140" i="23"/>
  <c r="V143" i="23"/>
  <c r="G144" i="23"/>
  <c r="H168" i="23" s="1"/>
  <c r="AG141" i="23"/>
  <c r="AK137" i="23"/>
  <c r="V137" i="23"/>
  <c r="AK138" i="23"/>
  <c r="V129" i="23"/>
  <c r="W153" i="23" s="1"/>
  <c r="V134" i="23"/>
  <c r="V140" i="23"/>
  <c r="P136" i="5"/>
  <c r="S143" i="5"/>
  <c r="R138" i="5"/>
  <c r="AG140" i="5"/>
  <c r="R133" i="5"/>
  <c r="S157" i="5" s="1"/>
  <c r="AG138" i="5"/>
  <c r="AH162" i="5" s="1"/>
  <c r="AO133" i="23"/>
  <c r="AG139" i="23"/>
  <c r="AK139" i="23"/>
  <c r="V131" i="23"/>
  <c r="R137" i="5"/>
  <c r="R144" i="5"/>
  <c r="S142" i="5"/>
  <c r="P143" i="5"/>
  <c r="AK140" i="23"/>
  <c r="V136" i="23"/>
  <c r="AK141" i="23"/>
  <c r="AK142" i="23"/>
  <c r="S141" i="5"/>
  <c r="P142" i="5"/>
  <c r="P140" i="5"/>
  <c r="P138" i="5"/>
  <c r="S136" i="5"/>
  <c r="V138" i="23"/>
  <c r="V135" i="23"/>
  <c r="V144" i="23"/>
  <c r="P137" i="5"/>
  <c r="P135" i="5"/>
  <c r="Q159" i="5" s="1"/>
  <c r="V144" i="5"/>
  <c r="P141" i="5"/>
  <c r="V129" i="5"/>
  <c r="W153" i="5" s="1"/>
  <c r="S140" i="23"/>
  <c r="S142" i="23"/>
  <c r="S144" i="23"/>
  <c r="S132" i="23"/>
  <c r="T156" i="23" s="1"/>
  <c r="AS144" i="5"/>
  <c r="AS138" i="5"/>
  <c r="V137" i="5"/>
  <c r="S135" i="23"/>
  <c r="AL135" i="5"/>
  <c r="S141" i="23"/>
  <c r="S133" i="23"/>
  <c r="S139" i="23"/>
  <c r="X143" i="23"/>
  <c r="AQ95" i="20"/>
  <c r="V140" i="5"/>
  <c r="V135" i="5"/>
  <c r="AE141" i="5"/>
  <c r="U136" i="5"/>
  <c r="V143" i="5"/>
  <c r="V136" i="5"/>
  <c r="V134" i="5"/>
  <c r="V130" i="5"/>
  <c r="AR130" i="5"/>
  <c r="V139" i="5"/>
  <c r="V138" i="5"/>
  <c r="R142" i="5"/>
  <c r="V142" i="5"/>
  <c r="V133" i="5"/>
  <c r="V131" i="5"/>
  <c r="AM144" i="5"/>
  <c r="AP138" i="5"/>
  <c r="J144" i="5"/>
  <c r="AO137" i="5"/>
  <c r="AR132" i="5"/>
  <c r="Q141" i="5"/>
  <c r="AR140" i="5"/>
  <c r="X139" i="5"/>
  <c r="AP134" i="5"/>
  <c r="AP144" i="5"/>
  <c r="X136" i="5"/>
  <c r="X141" i="5"/>
  <c r="X140" i="5"/>
  <c r="AR143" i="5"/>
  <c r="Q137" i="5"/>
  <c r="X133" i="5"/>
  <c r="AP141" i="5"/>
  <c r="X135" i="5"/>
  <c r="G130" i="5"/>
  <c r="AH127" i="5"/>
  <c r="G140" i="5"/>
  <c r="AL127" i="5"/>
  <c r="M135" i="5"/>
  <c r="W141" i="5"/>
  <c r="AQ138" i="5"/>
  <c r="AQ144" i="5"/>
  <c r="AL144" i="5"/>
  <c r="G127" i="5"/>
  <c r="AN133" i="5"/>
  <c r="AQ143" i="5"/>
  <c r="AN135" i="5"/>
  <c r="AH140" i="5"/>
  <c r="AL141" i="5"/>
  <c r="Q129" i="5"/>
  <c r="P131" i="5"/>
  <c r="G136" i="5"/>
  <c r="P133" i="5"/>
  <c r="AQ136" i="5"/>
  <c r="W144" i="5"/>
  <c r="AL142" i="5"/>
  <c r="AH137" i="5"/>
  <c r="AI161" i="5" s="1"/>
  <c r="Q134" i="5"/>
  <c r="R158" i="5" s="1"/>
  <c r="AL139" i="5"/>
  <c r="G143" i="5"/>
  <c r="AP125" i="5"/>
  <c r="P128" i="5"/>
  <c r="AE139" i="5"/>
  <c r="AQ142" i="5"/>
  <c r="AN143" i="5"/>
  <c r="AL140" i="5"/>
  <c r="AL133" i="5"/>
  <c r="AM157" i="5" s="1"/>
  <c r="P126" i="5"/>
  <c r="P129" i="5"/>
  <c r="AL126" i="5"/>
  <c r="G128" i="5"/>
  <c r="AL129" i="5"/>
  <c r="AE135" i="5"/>
  <c r="AQ134" i="5"/>
  <c r="AH142" i="5"/>
  <c r="AH143" i="5"/>
  <c r="AL134" i="5"/>
  <c r="AH130" i="5"/>
  <c r="AO129" i="5"/>
  <c r="G141" i="5"/>
  <c r="AJ129" i="5"/>
  <c r="V126" i="5"/>
  <c r="AE127" i="5"/>
  <c r="P134" i="5"/>
  <c r="X129" i="5"/>
  <c r="AL128" i="5"/>
  <c r="AE134" i="5"/>
  <c r="AQ140" i="5"/>
  <c r="AH138" i="5"/>
  <c r="AL138" i="5"/>
  <c r="AH139" i="5"/>
  <c r="AL136" i="5"/>
  <c r="AH129" i="5"/>
  <c r="AH133" i="5"/>
  <c r="P130" i="5"/>
  <c r="AI144" i="5"/>
  <c r="AN132" i="5"/>
  <c r="G144" i="5"/>
  <c r="H168" i="5" s="1"/>
  <c r="AN134" i="5"/>
  <c r="AO138" i="5"/>
  <c r="AJ142" i="5"/>
  <c r="J141" i="5"/>
  <c r="K165" i="5" s="1"/>
  <c r="J142" i="5"/>
  <c r="AN138" i="5"/>
  <c r="AI139" i="5"/>
  <c r="AO141" i="5"/>
  <c r="T135" i="5"/>
  <c r="AB139" i="5"/>
  <c r="O133" i="5"/>
  <c r="AB137" i="5"/>
  <c r="AA130" i="5"/>
  <c r="AA138" i="5"/>
  <c r="AB131" i="5"/>
  <c r="N128" i="5"/>
  <c r="O130" i="5"/>
  <c r="AM128" i="5"/>
  <c r="AA125" i="5"/>
  <c r="N129" i="5"/>
  <c r="T136" i="5"/>
  <c r="AA136" i="5"/>
  <c r="O132" i="5"/>
  <c r="AJ134" i="5"/>
  <c r="AI128" i="5"/>
  <c r="AO128" i="5"/>
  <c r="AS125" i="5"/>
  <c r="AI135" i="5"/>
  <c r="AS126" i="5"/>
  <c r="AT150" i="5" s="1"/>
  <c r="AB130" i="5"/>
  <c r="J136" i="5"/>
  <c r="J127" i="5"/>
  <c r="AB134" i="5"/>
  <c r="AM129" i="5"/>
  <c r="J135" i="5"/>
  <c r="Q128" i="5"/>
  <c r="AA134" i="5"/>
  <c r="AN126" i="5"/>
  <c r="AB142" i="5"/>
  <c r="AM131" i="5"/>
  <c r="O126" i="5"/>
  <c r="T130" i="5"/>
  <c r="AA127" i="5"/>
  <c r="AQ127" i="5"/>
  <c r="AI133" i="5"/>
  <c r="J134" i="5"/>
  <c r="AA126" i="5"/>
  <c r="AB136" i="5"/>
  <c r="AO127" i="5"/>
  <c r="AD142" i="5"/>
  <c r="AE166" i="5" s="1"/>
  <c r="AD136" i="5"/>
  <c r="AD134" i="5"/>
  <c r="AD131" i="5"/>
  <c r="AD133" i="5"/>
  <c r="AD130" i="5"/>
  <c r="AD138" i="5"/>
  <c r="AD139" i="5"/>
  <c r="AD132" i="5"/>
  <c r="AD137" i="5"/>
  <c r="O138" i="5"/>
  <c r="AB129" i="5"/>
  <c r="AN130" i="5"/>
  <c r="AB140" i="5"/>
  <c r="Q126" i="5"/>
  <c r="AM125" i="5"/>
  <c r="AB128" i="5"/>
  <c r="T125" i="5"/>
  <c r="T129" i="5"/>
  <c r="AI132" i="5"/>
  <c r="J130" i="5"/>
  <c r="T128" i="5"/>
  <c r="AI130" i="5"/>
  <c r="J133" i="5"/>
  <c r="AB125" i="5"/>
  <c r="AD125" i="5"/>
  <c r="G135" i="5"/>
  <c r="AD127" i="5"/>
  <c r="AH128" i="5"/>
  <c r="O131" i="5"/>
  <c r="T132" i="5"/>
  <c r="AQ129" i="5"/>
  <c r="AN137" i="5"/>
  <c r="O144" i="5"/>
  <c r="O136" i="5"/>
  <c r="P160" i="5" s="1"/>
  <c r="AN139" i="5"/>
  <c r="AI129" i="5"/>
  <c r="AJ133" i="5"/>
  <c r="AA135" i="5"/>
  <c r="Q133" i="5"/>
  <c r="AI125" i="5"/>
  <c r="J126" i="5"/>
  <c r="AI126" i="5"/>
  <c r="AB127" i="5"/>
  <c r="AI131" i="5"/>
  <c r="O125" i="5"/>
  <c r="AB135" i="5"/>
  <c r="AA128" i="5"/>
  <c r="J140" i="5"/>
  <c r="Q127" i="5"/>
  <c r="J125" i="5"/>
  <c r="G134" i="5"/>
  <c r="O127" i="5"/>
  <c r="AH134" i="5"/>
  <c r="G137" i="5"/>
  <c r="AH126" i="5"/>
  <c r="AD126" i="5"/>
  <c r="AR119" i="5"/>
  <c r="AR120" i="5" s="1"/>
  <c r="AI134" i="5"/>
  <c r="W125" i="5"/>
  <c r="AR125" i="5"/>
  <c r="AM130" i="5"/>
  <c r="T134" i="5"/>
  <c r="T143" i="5"/>
  <c r="AQ137" i="5"/>
  <c r="AQ135" i="5"/>
  <c r="AI143" i="5"/>
  <c r="N136" i="5"/>
  <c r="N132" i="5"/>
  <c r="N135" i="5"/>
  <c r="N134" i="5"/>
  <c r="N131" i="5"/>
  <c r="N133" i="5"/>
  <c r="AM135" i="5"/>
  <c r="AJ127" i="5"/>
  <c r="AJ132" i="5"/>
  <c r="AA133" i="5"/>
  <c r="Q132" i="5"/>
  <c r="G138" i="5"/>
  <c r="O128" i="5"/>
  <c r="AJ125" i="5"/>
  <c r="AB138" i="5"/>
  <c r="AA142" i="5"/>
  <c r="J137" i="5"/>
  <c r="AB133" i="5"/>
  <c r="AA141" i="5"/>
  <c r="AI127" i="5"/>
  <c r="J139" i="5"/>
  <c r="G133" i="5"/>
  <c r="AM126" i="5"/>
  <c r="AO125" i="5"/>
  <c r="N125" i="5"/>
  <c r="G131" i="5"/>
  <c r="N126" i="5"/>
  <c r="G129" i="5"/>
  <c r="O140" i="5"/>
  <c r="T138" i="5"/>
  <c r="T133" i="5"/>
  <c r="O142" i="5"/>
  <c r="AJ131" i="5"/>
  <c r="AA132" i="5"/>
  <c r="Q131" i="5"/>
  <c r="AN127" i="5"/>
  <c r="O135" i="5"/>
  <c r="AM127" i="5"/>
  <c r="AB141" i="5"/>
  <c r="AJ126" i="5"/>
  <c r="AA139" i="5"/>
  <c r="AQ126" i="5"/>
  <c r="J129" i="5"/>
  <c r="AA143" i="5"/>
  <c r="J138" i="5"/>
  <c r="AO126" i="5"/>
  <c r="AD129" i="5"/>
  <c r="G132" i="5"/>
  <c r="W126" i="5"/>
  <c r="Q125" i="5"/>
  <c r="AL131" i="5"/>
  <c r="AL132" i="5"/>
  <c r="G139" i="5"/>
  <c r="T142" i="5"/>
  <c r="AI141" i="5"/>
  <c r="AN136" i="5"/>
  <c r="AQ139" i="5"/>
  <c r="AQ131" i="5"/>
  <c r="AJ139" i="5"/>
  <c r="T127" i="5"/>
  <c r="AB126" i="5"/>
  <c r="J132" i="5"/>
  <c r="AA131" i="5"/>
  <c r="Q130" i="5"/>
  <c r="AN125" i="5"/>
  <c r="O134" i="5"/>
  <c r="W127" i="5"/>
  <c r="AA140" i="5"/>
  <c r="J131" i="5"/>
  <c r="AA137" i="5"/>
  <c r="J128" i="5"/>
  <c r="T126" i="5"/>
  <c r="AH135" i="5"/>
  <c r="AB132" i="5"/>
  <c r="AN128" i="5"/>
  <c r="AD128" i="5"/>
  <c r="G142" i="5"/>
  <c r="G126" i="5"/>
  <c r="O129" i="5"/>
  <c r="AQ125" i="5"/>
  <c r="AN129" i="5"/>
  <c r="AA129" i="5"/>
  <c r="N130" i="5"/>
  <c r="AD135" i="5"/>
  <c r="H196" i="5"/>
  <c r="T144" i="5"/>
  <c r="W137" i="5"/>
  <c r="AQ132" i="5"/>
  <c r="T131" i="5"/>
  <c r="U155" i="5" s="1"/>
  <c r="AM142" i="5"/>
  <c r="O137" i="5"/>
  <c r="W128" i="5"/>
  <c r="X152" i="5" s="1"/>
  <c r="AO144" i="5"/>
  <c r="AO143" i="5"/>
  <c r="W142" i="5"/>
  <c r="AM136" i="5"/>
  <c r="AO130" i="5"/>
  <c r="AP154" i="5" s="1"/>
  <c r="W136" i="5"/>
  <c r="AO134" i="5"/>
  <c r="W135" i="5"/>
  <c r="AO140" i="5"/>
  <c r="AQ130" i="5"/>
  <c r="AM140" i="5"/>
  <c r="AM134" i="5"/>
  <c r="AD144" i="5"/>
  <c r="AD141" i="5"/>
  <c r="AE165" i="5" s="1"/>
  <c r="N139" i="5"/>
  <c r="N138" i="5"/>
  <c r="N143" i="5"/>
  <c r="N137" i="5"/>
  <c r="O161" i="5" s="1"/>
  <c r="AM143" i="5"/>
  <c r="AM139" i="5"/>
  <c r="AM133" i="5"/>
  <c r="AD143" i="5"/>
  <c r="AN140" i="5"/>
  <c r="AN131" i="5"/>
  <c r="AO155" i="5" s="1"/>
  <c r="W140" i="5"/>
  <c r="W134" i="5"/>
  <c r="T141" i="5"/>
  <c r="AO142" i="5"/>
  <c r="AQ133" i="5"/>
  <c r="AO131" i="5"/>
  <c r="AN144" i="5"/>
  <c r="N141" i="5"/>
  <c r="W143" i="5"/>
  <c r="W139" i="5"/>
  <c r="W133" i="5"/>
  <c r="AI137" i="5"/>
  <c r="AI138" i="5"/>
  <c r="T140" i="5"/>
  <c r="O139" i="5"/>
  <c r="AM132" i="5"/>
  <c r="AN156" i="5" s="1"/>
  <c r="N142" i="5"/>
  <c r="AB144" i="5"/>
  <c r="AC168" i="5" s="1"/>
  <c r="I197" i="5"/>
  <c r="F197" i="5"/>
  <c r="D197" i="5" a="1"/>
  <c r="D197" i="5" s="1"/>
  <c r="W131" i="5"/>
  <c r="N144" i="5"/>
  <c r="AI136" i="5"/>
  <c r="AJ160" i="5" s="1"/>
  <c r="AO133" i="5"/>
  <c r="AO136" i="5"/>
  <c r="AO139" i="5"/>
  <c r="AO132" i="5"/>
  <c r="AM138" i="5"/>
  <c r="W119" i="5"/>
  <c r="AI142" i="5"/>
  <c r="AM137" i="5"/>
  <c r="W129" i="5"/>
  <c r="T139" i="5"/>
  <c r="AQ141" i="5"/>
  <c r="AN142" i="5"/>
  <c r="O143" i="5"/>
  <c r="W138" i="5"/>
  <c r="W130" i="5"/>
  <c r="AD144" i="23"/>
  <c r="AR142" i="23"/>
  <c r="AR130" i="23"/>
  <c r="AJ131" i="23"/>
  <c r="G131" i="23"/>
  <c r="AM125" i="23"/>
  <c r="AM130" i="23"/>
  <c r="AJ128" i="23"/>
  <c r="G134" i="23"/>
  <c r="R138" i="23"/>
  <c r="AL129" i="23"/>
  <c r="AJ132" i="23"/>
  <c r="N133" i="23"/>
  <c r="G129" i="23"/>
  <c r="AR125" i="23"/>
  <c r="R126" i="23"/>
  <c r="AJ134" i="23"/>
  <c r="AJ129" i="23"/>
  <c r="G125" i="23"/>
  <c r="R130" i="23"/>
  <c r="AJ130" i="23"/>
  <c r="AR126" i="23"/>
  <c r="G132" i="23"/>
  <c r="AJ125" i="23"/>
  <c r="AM128" i="23"/>
  <c r="AA133" i="23"/>
  <c r="G126" i="23"/>
  <c r="AG127" i="23"/>
  <c r="AH144" i="23"/>
  <c r="Q139" i="23"/>
  <c r="Q140" i="23"/>
  <c r="W134" i="23"/>
  <c r="AH138" i="23"/>
  <c r="AI162" i="23" s="1"/>
  <c r="W141" i="23"/>
  <c r="Q137" i="23"/>
  <c r="AA144" i="23"/>
  <c r="AB168" i="23" s="1"/>
  <c r="N141" i="23"/>
  <c r="Q143" i="23"/>
  <c r="W128" i="23"/>
  <c r="X152" i="23" s="1"/>
  <c r="AD131" i="23"/>
  <c r="J140" i="23"/>
  <c r="AP128" i="23"/>
  <c r="AB138" i="23"/>
  <c r="L132" i="23"/>
  <c r="AF137" i="23"/>
  <c r="AI131" i="23"/>
  <c r="K131" i="23"/>
  <c r="AE140" i="23"/>
  <c r="AF164" i="23" s="1"/>
  <c r="AE143" i="23"/>
  <c r="H134" i="23"/>
  <c r="L131" i="23"/>
  <c r="L125" i="23"/>
  <c r="I138" i="23"/>
  <c r="Q130" i="23"/>
  <c r="N132" i="23"/>
  <c r="AC133" i="23"/>
  <c r="AC132" i="23"/>
  <c r="AF142" i="23"/>
  <c r="AP125" i="23"/>
  <c r="AB128" i="23"/>
  <c r="H133" i="23"/>
  <c r="AD133" i="23"/>
  <c r="H129" i="23"/>
  <c r="I131" i="23"/>
  <c r="AC138" i="23"/>
  <c r="AH128" i="23"/>
  <c r="M133" i="23"/>
  <c r="L129" i="23"/>
  <c r="AH135" i="23"/>
  <c r="AC137" i="23"/>
  <c r="AC127" i="23"/>
  <c r="AC125" i="23"/>
  <c r="AD130" i="23"/>
  <c r="AQ125" i="23"/>
  <c r="Q127" i="23"/>
  <c r="AD129" i="23"/>
  <c r="AD125" i="23"/>
  <c r="L128" i="23"/>
  <c r="AF129" i="23"/>
  <c r="L134" i="23"/>
  <c r="AC135" i="23"/>
  <c r="AE142" i="23"/>
  <c r="AB134" i="23"/>
  <c r="AF126" i="23"/>
  <c r="AD140" i="23"/>
  <c r="AD136" i="23"/>
  <c r="AB135" i="23"/>
  <c r="R128" i="23"/>
  <c r="AB133" i="23"/>
  <c r="I132" i="23"/>
  <c r="N129" i="23"/>
  <c r="M131" i="23"/>
  <c r="AC140" i="23"/>
  <c r="AB143" i="23"/>
  <c r="AC167" i="23" s="1"/>
  <c r="AD167" i="23" s="1"/>
  <c r="AF144" i="23"/>
  <c r="AF131" i="23"/>
  <c r="U126" i="23"/>
  <c r="I133" i="23"/>
  <c r="M125" i="23"/>
  <c r="AA141" i="23"/>
  <c r="AA129" i="23"/>
  <c r="N128" i="23"/>
  <c r="AC130" i="23"/>
  <c r="AC139" i="23"/>
  <c r="W137" i="23"/>
  <c r="AJ137" i="23"/>
  <c r="W143" i="23"/>
  <c r="W142" i="23"/>
  <c r="W139" i="23"/>
  <c r="W138" i="23"/>
  <c r="W132" i="23"/>
  <c r="W133" i="23"/>
  <c r="Q144" i="23"/>
  <c r="W130" i="23"/>
  <c r="T132" i="23"/>
  <c r="W144" i="23"/>
  <c r="J142" i="23"/>
  <c r="K166" i="23" s="1"/>
  <c r="Y134" i="23"/>
  <c r="W129" i="23"/>
  <c r="W136" i="23"/>
  <c r="AB144" i="23"/>
  <c r="AJ142" i="23"/>
  <c r="H144" i="23"/>
  <c r="W140" i="23"/>
  <c r="R134" i="23"/>
  <c r="T140" i="23"/>
  <c r="R137" i="23"/>
  <c r="R135" i="23"/>
  <c r="AR133" i="23"/>
  <c r="R140" i="23"/>
  <c r="AH140" i="23"/>
  <c r="N143" i="23"/>
  <c r="R133" i="23"/>
  <c r="S157" i="23" s="1"/>
  <c r="R136" i="23"/>
  <c r="AR143" i="23"/>
  <c r="AM142" i="23"/>
  <c r="N144" i="23"/>
  <c r="O142" i="23"/>
  <c r="T142" i="23"/>
  <c r="AM137" i="23"/>
  <c r="AH143" i="23"/>
  <c r="R142" i="23"/>
  <c r="AH142" i="23"/>
  <c r="AH137" i="23"/>
  <c r="AI161" i="23" s="1"/>
  <c r="AM144" i="23"/>
  <c r="AH139" i="23"/>
  <c r="R144" i="23"/>
  <c r="AR136" i="23"/>
  <c r="R141" i="23"/>
  <c r="N138" i="23"/>
  <c r="N137" i="23"/>
  <c r="O161" i="23" s="1"/>
  <c r="N139" i="23"/>
  <c r="W131" i="23"/>
  <c r="AR132" i="23"/>
  <c r="AR127" i="23"/>
  <c r="AS151" i="23" s="1"/>
  <c r="AT151" i="23" s="1"/>
  <c r="AR128" i="23"/>
  <c r="AM141" i="23"/>
  <c r="AM139" i="23"/>
  <c r="J143" i="23"/>
  <c r="Y139" i="23"/>
  <c r="AM134" i="23"/>
  <c r="Y135" i="23"/>
  <c r="AM140" i="23"/>
  <c r="AJ138" i="23"/>
  <c r="Y142" i="23"/>
  <c r="AR129" i="23"/>
  <c r="AM143" i="23"/>
  <c r="AR139" i="23"/>
  <c r="AF140" i="23"/>
  <c r="AJ144" i="23"/>
  <c r="AM132" i="23"/>
  <c r="AN156" i="23" s="1"/>
  <c r="AF139" i="23"/>
  <c r="AG163" i="23" s="1"/>
  <c r="Y136" i="23"/>
  <c r="AR144" i="23"/>
  <c r="AR137" i="23"/>
  <c r="AJ143" i="23"/>
  <c r="AR131" i="23"/>
  <c r="R139" i="23"/>
  <c r="AJ135" i="23"/>
  <c r="AK159" i="23" s="1"/>
  <c r="AH141" i="23"/>
  <c r="Y140" i="23"/>
  <c r="AM135" i="23"/>
  <c r="AM136" i="23"/>
  <c r="Y132" i="23"/>
  <c r="AM138" i="23"/>
  <c r="AJ140" i="23"/>
  <c r="AR140" i="23"/>
  <c r="T133" i="23"/>
  <c r="AJ141" i="23"/>
  <c r="R143" i="23"/>
  <c r="Y144" i="23"/>
  <c r="AJ139" i="23"/>
  <c r="AM133" i="23"/>
  <c r="Y126" i="23"/>
  <c r="Z150" i="23" s="1"/>
  <c r="I197" i="23" s="1"/>
  <c r="AR134" i="23"/>
  <c r="T139" i="23"/>
  <c r="Y130" i="23"/>
  <c r="AR141" i="23"/>
  <c r="AR135" i="23"/>
  <c r="Y138" i="23"/>
  <c r="AR138" i="23"/>
  <c r="AF143" i="23"/>
  <c r="U138" i="23"/>
  <c r="P140" i="23"/>
  <c r="X139" i="23"/>
  <c r="AP139" i="23"/>
  <c r="AI139" i="23"/>
  <c r="P136" i="23"/>
  <c r="X135" i="23"/>
  <c r="P137" i="23"/>
  <c r="AQ129" i="23"/>
  <c r="P143" i="23"/>
  <c r="X131" i="23"/>
  <c r="X138" i="23"/>
  <c r="U141" i="23"/>
  <c r="X144" i="23"/>
  <c r="P141" i="23"/>
  <c r="X130" i="23"/>
  <c r="AI144" i="23"/>
  <c r="Y143" i="23"/>
  <c r="X132" i="23"/>
  <c r="T131" i="23"/>
  <c r="U155" i="23" s="1"/>
  <c r="J141" i="23"/>
  <c r="K165" i="23" s="1"/>
  <c r="L165" i="23" s="1"/>
  <c r="T141" i="23"/>
  <c r="AE144" i="23"/>
  <c r="AO142" i="23"/>
  <c r="X134" i="23"/>
  <c r="X127" i="23"/>
  <c r="Y151" i="23" s="1"/>
  <c r="AE141" i="23"/>
  <c r="AD141" i="23"/>
  <c r="AE165" i="23" s="1"/>
  <c r="AI133" i="23"/>
  <c r="AN127" i="23"/>
  <c r="H128" i="23"/>
  <c r="AN129" i="23"/>
  <c r="AQ131" i="23"/>
  <c r="AI141" i="23"/>
  <c r="P126" i="23"/>
  <c r="P125" i="23"/>
  <c r="AI143" i="23"/>
  <c r="O144" i="23"/>
  <c r="Q131" i="23"/>
  <c r="AO126" i="23"/>
  <c r="J136" i="23"/>
  <c r="AP126" i="23"/>
  <c r="AO128" i="23"/>
  <c r="AB132" i="23"/>
  <c r="J129" i="23"/>
  <c r="AB130" i="23"/>
  <c r="H135" i="23"/>
  <c r="AB126" i="23"/>
  <c r="P134" i="23"/>
  <c r="P132" i="23"/>
  <c r="P130" i="23"/>
  <c r="AE135" i="23"/>
  <c r="AP127" i="23"/>
  <c r="AB136" i="23"/>
  <c r="AE128" i="23"/>
  <c r="O125" i="23"/>
  <c r="O126" i="23"/>
  <c r="H142" i="23"/>
  <c r="AQ126" i="23"/>
  <c r="T128" i="23"/>
  <c r="H132" i="23"/>
  <c r="P131" i="23"/>
  <c r="AO127" i="23"/>
  <c r="J135" i="23"/>
  <c r="AB127" i="23"/>
  <c r="AO125" i="23"/>
  <c r="U128" i="23"/>
  <c r="AF136" i="23"/>
  <c r="AE138" i="23"/>
  <c r="AI127" i="23"/>
  <c r="J138" i="23"/>
  <c r="AN136" i="23"/>
  <c r="AN126" i="23"/>
  <c r="O143" i="23"/>
  <c r="X128" i="23"/>
  <c r="AL139" i="23"/>
  <c r="AL127" i="23"/>
  <c r="AL131" i="23"/>
  <c r="AL126" i="23"/>
  <c r="AL125" i="23"/>
  <c r="U143" i="23"/>
  <c r="O134" i="23"/>
  <c r="AI128" i="23"/>
  <c r="AF135" i="23"/>
  <c r="P127" i="23"/>
  <c r="AE136" i="23"/>
  <c r="AF125" i="23"/>
  <c r="U125" i="23"/>
  <c r="AI135" i="23"/>
  <c r="AN125" i="23"/>
  <c r="J126" i="23"/>
  <c r="O128" i="23"/>
  <c r="AB139" i="23"/>
  <c r="J131" i="23"/>
  <c r="H125" i="23"/>
  <c r="AD137" i="23"/>
  <c r="O135" i="23"/>
  <c r="AI134" i="23"/>
  <c r="AE129" i="23"/>
  <c r="AF130" i="23"/>
  <c r="AB131" i="23"/>
  <c r="J130" i="23"/>
  <c r="AQ134" i="23"/>
  <c r="AI138" i="23"/>
  <c r="U139" i="23"/>
  <c r="AF132" i="23"/>
  <c r="AI129" i="23"/>
  <c r="O133" i="23"/>
  <c r="Q129" i="23"/>
  <c r="O132" i="23"/>
  <c r="AB125" i="23"/>
  <c r="Q125" i="23"/>
  <c r="AE134" i="23"/>
  <c r="P129" i="23"/>
  <c r="AF128" i="23"/>
  <c r="J128" i="23"/>
  <c r="AE133" i="23"/>
  <c r="H139" i="23"/>
  <c r="AF127" i="23"/>
  <c r="P133" i="23"/>
  <c r="U129" i="23"/>
  <c r="R129" i="23"/>
  <c r="AQ144" i="23"/>
  <c r="O138" i="23"/>
  <c r="AP142" i="23"/>
  <c r="AI142" i="23"/>
  <c r="AQ132" i="23"/>
  <c r="AQ133" i="23"/>
  <c r="U135" i="23"/>
  <c r="AE131" i="23"/>
  <c r="J133" i="23"/>
  <c r="AB129" i="23"/>
  <c r="Q132" i="23"/>
  <c r="AE126" i="23"/>
  <c r="AB140" i="23"/>
  <c r="J137" i="23"/>
  <c r="T125" i="23"/>
  <c r="AE125" i="23"/>
  <c r="Q133" i="23"/>
  <c r="AQ127" i="23"/>
  <c r="O127" i="23"/>
  <c r="AI130" i="23"/>
  <c r="R125" i="23"/>
  <c r="R127" i="23"/>
  <c r="J132" i="23"/>
  <c r="AF138" i="23"/>
  <c r="J139" i="23"/>
  <c r="AE137" i="23"/>
  <c r="J127" i="23"/>
  <c r="O137" i="23"/>
  <c r="H126" i="23"/>
  <c r="H127" i="23"/>
  <c r="X142" i="23"/>
  <c r="X125" i="23"/>
  <c r="AL130" i="23"/>
  <c r="H141" i="23"/>
  <c r="O131" i="23"/>
  <c r="H140" i="23"/>
  <c r="AB142" i="23"/>
  <c r="AF133" i="23"/>
  <c r="U127" i="23"/>
  <c r="H131" i="23"/>
  <c r="AI126" i="23"/>
  <c r="AO129" i="23"/>
  <c r="H136" i="23"/>
  <c r="AE132" i="23"/>
  <c r="AD138" i="23"/>
  <c r="AD135" i="23"/>
  <c r="AD126" i="23"/>
  <c r="AD134" i="23"/>
  <c r="AD139" i="23"/>
  <c r="AD128" i="23"/>
  <c r="AE130" i="23"/>
  <c r="AB141" i="23"/>
  <c r="AE139" i="23"/>
  <c r="O140" i="23"/>
  <c r="O139" i="23"/>
  <c r="O136" i="23"/>
  <c r="P160" i="23" s="1"/>
  <c r="AQ142" i="23"/>
  <c r="AQ140" i="23"/>
  <c r="AN134" i="23"/>
  <c r="AI140" i="23"/>
  <c r="AI136" i="23"/>
  <c r="AJ160" i="23" s="1"/>
  <c r="AK160" i="23" s="1"/>
  <c r="T144" i="23"/>
  <c r="U140" i="23"/>
  <c r="J125" i="23"/>
  <c r="Q128" i="23"/>
  <c r="R132" i="23"/>
  <c r="AN130" i="23"/>
  <c r="T126" i="23"/>
  <c r="AM129" i="23"/>
  <c r="H138" i="23"/>
  <c r="T129" i="23"/>
  <c r="O130" i="23"/>
  <c r="AL132" i="23"/>
  <c r="H137" i="23"/>
  <c r="T130" i="23"/>
  <c r="P128" i="23"/>
  <c r="Q126" i="23"/>
  <c r="AI132" i="23"/>
  <c r="AD144" i="20"/>
  <c r="Y129" i="20"/>
  <c r="AK137" i="20"/>
  <c r="Z127" i="20"/>
  <c r="AT127" i="20"/>
  <c r="AD143" i="20"/>
  <c r="O139" i="20"/>
  <c r="AG140" i="20"/>
  <c r="AL135" i="20"/>
  <c r="Y128" i="20"/>
  <c r="X130" i="20"/>
  <c r="AO133" i="20"/>
  <c r="R135" i="20"/>
  <c r="O138" i="20"/>
  <c r="AM134" i="20"/>
  <c r="S134" i="20"/>
  <c r="L141" i="20"/>
  <c r="J173" i="20"/>
  <c r="D173" i="20" a="1"/>
  <c r="D173" i="20" s="1"/>
  <c r="I173" i="20" s="1"/>
  <c r="AT150" i="20" s="1"/>
  <c r="Q137" i="20"/>
  <c r="W95" i="20"/>
  <c r="I144" i="20"/>
  <c r="V131" i="20"/>
  <c r="AK136" i="20"/>
  <c r="AS129" i="20"/>
  <c r="AS128" i="20"/>
  <c r="T133" i="20"/>
  <c r="F173" i="20"/>
  <c r="AI138" i="20"/>
  <c r="AG141" i="20"/>
  <c r="M140" i="20"/>
  <c r="K143" i="20"/>
  <c r="U132" i="20"/>
  <c r="AH139" i="20"/>
  <c r="K142" i="20"/>
  <c r="R136" i="20"/>
  <c r="W154" i="23"/>
  <c r="AO136" i="23"/>
  <c r="AQ139" i="23"/>
  <c r="AN137" i="23"/>
  <c r="H143" i="23"/>
  <c r="I167" i="23" s="1"/>
  <c r="P142" i="23"/>
  <c r="P138" i="23"/>
  <c r="AO143" i="23"/>
  <c r="AO135" i="23"/>
  <c r="AO131" i="23"/>
  <c r="U137" i="23"/>
  <c r="AL133" i="23"/>
  <c r="AM157" i="23" s="1"/>
  <c r="AL134" i="23"/>
  <c r="AM158" i="23" s="1"/>
  <c r="AL138" i="23"/>
  <c r="AL142" i="23"/>
  <c r="AL137" i="23"/>
  <c r="AO134" i="23"/>
  <c r="AO138" i="23"/>
  <c r="AL140" i="23"/>
  <c r="AN139" i="23"/>
  <c r="T135" i="23"/>
  <c r="AQ135" i="23"/>
  <c r="U131" i="23"/>
  <c r="J144" i="23"/>
  <c r="Y119" i="23"/>
  <c r="Y120" i="23" s="1"/>
  <c r="Y129" i="23"/>
  <c r="Y137" i="23"/>
  <c r="Y141" i="23"/>
  <c r="Y133" i="23"/>
  <c r="P144" i="23"/>
  <c r="AL143" i="23"/>
  <c r="U134" i="23"/>
  <c r="AI137" i="23"/>
  <c r="U144" i="23"/>
  <c r="AN144" i="23"/>
  <c r="N163" i="23"/>
  <c r="AP132" i="23"/>
  <c r="AP136" i="23"/>
  <c r="AP138" i="23"/>
  <c r="AQ143" i="23"/>
  <c r="AP135" i="23"/>
  <c r="AP140" i="23"/>
  <c r="U132" i="23"/>
  <c r="AP133" i="23"/>
  <c r="AL135" i="23"/>
  <c r="AO140" i="23"/>
  <c r="AN140" i="23"/>
  <c r="AL141" i="23"/>
  <c r="T136" i="23"/>
  <c r="AN141" i="23"/>
  <c r="AL144" i="23"/>
  <c r="X129" i="23"/>
  <c r="X141" i="23"/>
  <c r="X137" i="23"/>
  <c r="X133" i="23"/>
  <c r="U133" i="23"/>
  <c r="X136" i="23"/>
  <c r="X140" i="23"/>
  <c r="U136" i="23"/>
  <c r="O141" i="23"/>
  <c r="R159" i="23"/>
  <c r="AN142" i="23"/>
  <c r="AQ130" i="23"/>
  <c r="AP144" i="23"/>
  <c r="AP134" i="23"/>
  <c r="AN132" i="23"/>
  <c r="H196" i="23"/>
  <c r="AP131" i="23"/>
  <c r="AP143" i="23"/>
  <c r="T137" i="23"/>
  <c r="AO139" i="23"/>
  <c r="AE166" i="23"/>
  <c r="AL136" i="23"/>
  <c r="Y131" i="23"/>
  <c r="AO130" i="23"/>
  <c r="AP154" i="23" s="1"/>
  <c r="Y127" i="23"/>
  <c r="AN143" i="23"/>
  <c r="AN131" i="23"/>
  <c r="AO155" i="23" s="1"/>
  <c r="AN135" i="23"/>
  <c r="AQ119" i="23"/>
  <c r="AQ120" i="23" s="1"/>
  <c r="AQ128" i="23"/>
  <c r="AR152" i="23" s="1"/>
  <c r="AQ136" i="23"/>
  <c r="AP130" i="23"/>
  <c r="AN138" i="23"/>
  <c r="T134" i="23"/>
  <c r="AO137" i="23"/>
  <c r="T143" i="23"/>
  <c r="AP129" i="23"/>
  <c r="AQ153" i="23" s="1"/>
  <c r="AQ141" i="23"/>
  <c r="AN133" i="23"/>
  <c r="AP137" i="23"/>
  <c r="AQ137" i="23"/>
  <c r="P139" i="23"/>
  <c r="Q142" i="23"/>
  <c r="Q138" i="23"/>
  <c r="Q134" i="23"/>
  <c r="R158" i="23" s="1"/>
  <c r="U142" i="23"/>
  <c r="Y128" i="23"/>
  <c r="T138" i="23"/>
  <c r="DU162" i="22" l="1"/>
  <c r="DT161" i="22"/>
  <c r="IQ162" i="22"/>
  <c r="IP161" i="22"/>
  <c r="N163" i="5"/>
  <c r="O163" i="5" s="1"/>
  <c r="AG164" i="5"/>
  <c r="AH164" i="5" s="1"/>
  <c r="M164" i="23"/>
  <c r="N164" i="23" s="1"/>
  <c r="O162" i="5"/>
  <c r="P162" i="5" s="1"/>
  <c r="J167" i="5"/>
  <c r="K167" i="5" s="1"/>
  <c r="L165" i="5"/>
  <c r="M165" i="5" s="1"/>
  <c r="I168" i="5"/>
  <c r="J168" i="5" s="1"/>
  <c r="AC168" i="23"/>
  <c r="M164" i="5"/>
  <c r="N164" i="5" s="1"/>
  <c r="X153" i="23"/>
  <c r="Y153" i="23" s="1"/>
  <c r="O162" i="23"/>
  <c r="P162" i="23" s="1"/>
  <c r="AH163" i="23"/>
  <c r="AI163" i="23" s="1"/>
  <c r="AM158" i="5"/>
  <c r="AN158" i="5" s="1"/>
  <c r="K166" i="5"/>
  <c r="L166" i="5" s="1"/>
  <c r="W154" i="5"/>
  <c r="X154" i="5" s="1"/>
  <c r="Y154" i="5" s="1"/>
  <c r="R159" i="5"/>
  <c r="S159" i="5" s="1"/>
  <c r="AR153" i="5"/>
  <c r="AS153" i="5" s="1"/>
  <c r="X153" i="5"/>
  <c r="Y153" i="5" s="1"/>
  <c r="AL159" i="23"/>
  <c r="AM159" i="23" s="1"/>
  <c r="U156" i="23"/>
  <c r="V156" i="23" s="1"/>
  <c r="I168" i="23"/>
  <c r="J168" i="23" s="1"/>
  <c r="T157" i="23"/>
  <c r="U157" i="23" s="1"/>
  <c r="T157" i="5"/>
  <c r="U157" i="5" s="1"/>
  <c r="AI162" i="5"/>
  <c r="AJ162" i="5" s="1"/>
  <c r="U156" i="5"/>
  <c r="V156" i="5" s="1"/>
  <c r="Q160" i="5"/>
  <c r="R160" i="5" s="1"/>
  <c r="S158" i="5"/>
  <c r="T158" i="5" s="1"/>
  <c r="AN157" i="5"/>
  <c r="AO157" i="5" s="1"/>
  <c r="Z151" i="23"/>
  <c r="D198" i="23" s="1" a="1"/>
  <c r="D198" i="23" s="1"/>
  <c r="AQ96" i="20"/>
  <c r="AP95" i="20"/>
  <c r="AJ161" i="5"/>
  <c r="AK161" i="5" s="1"/>
  <c r="AQ119" i="5"/>
  <c r="H197" i="5"/>
  <c r="Y152" i="5"/>
  <c r="AO156" i="5"/>
  <c r="AP155" i="5"/>
  <c r="AT152" i="5"/>
  <c r="AQ154" i="5"/>
  <c r="W120" i="5"/>
  <c r="V119" i="5"/>
  <c r="V155" i="5"/>
  <c r="D198" i="5" a="1"/>
  <c r="D198" i="5" s="1"/>
  <c r="I198" i="5"/>
  <c r="F198" i="5"/>
  <c r="AM159" i="5"/>
  <c r="P161" i="5"/>
  <c r="AK160" i="5"/>
  <c r="AD168" i="5"/>
  <c r="AE167" i="5"/>
  <c r="AF165" i="5"/>
  <c r="AF166" i="5"/>
  <c r="AI163" i="5"/>
  <c r="AJ161" i="23"/>
  <c r="AK161" i="23" s="1"/>
  <c r="V155" i="23"/>
  <c r="W155" i="23" s="1"/>
  <c r="AG164" i="23"/>
  <c r="AH164" i="23" s="1"/>
  <c r="P161" i="23"/>
  <c r="Q161" i="23" s="1"/>
  <c r="Y152" i="23"/>
  <c r="Z152" i="23" s="1"/>
  <c r="AO156" i="23"/>
  <c r="AP156" i="23" s="1"/>
  <c r="Z150" i="20"/>
  <c r="F197" i="23"/>
  <c r="D197" i="23" a="1"/>
  <c r="D197" i="23" s="1"/>
  <c r="H197" i="23" s="1"/>
  <c r="AF165" i="23"/>
  <c r="AG165" i="23" s="1"/>
  <c r="Z174" i="23"/>
  <c r="Q160" i="23"/>
  <c r="R160" i="23" s="1"/>
  <c r="AP119" i="23"/>
  <c r="AP120" i="23" s="1"/>
  <c r="M141" i="20"/>
  <c r="P139" i="20"/>
  <c r="AT129" i="20"/>
  <c r="Z128" i="20"/>
  <c r="AJ138" i="20"/>
  <c r="S136" i="20"/>
  <c r="L143" i="20"/>
  <c r="AN134" i="20"/>
  <c r="AM135" i="20"/>
  <c r="L142" i="20"/>
  <c r="J144" i="20"/>
  <c r="Y130" i="20"/>
  <c r="J174" i="20"/>
  <c r="D174" i="20" a="1"/>
  <c r="D174" i="20" s="1"/>
  <c r="F174" i="20"/>
  <c r="AT128" i="20"/>
  <c r="AE144" i="20"/>
  <c r="T134" i="20"/>
  <c r="AL137" i="20"/>
  <c r="V132" i="20"/>
  <c r="R137" i="20"/>
  <c r="AL136" i="20"/>
  <c r="AP133" i="20"/>
  <c r="Z129" i="20"/>
  <c r="W131" i="20"/>
  <c r="AQ132" i="20"/>
  <c r="AH140" i="20"/>
  <c r="AH142" i="20"/>
  <c r="S135" i="20"/>
  <c r="AH141" i="20"/>
  <c r="AI139" i="20"/>
  <c r="W96" i="20"/>
  <c r="V95" i="20"/>
  <c r="AS130" i="20"/>
  <c r="AR131" i="20"/>
  <c r="AE143" i="20"/>
  <c r="N140" i="20"/>
  <c r="U133" i="20"/>
  <c r="P138" i="20"/>
  <c r="L166" i="23"/>
  <c r="AF166" i="23"/>
  <c r="AN157" i="23"/>
  <c r="AR153" i="23"/>
  <c r="AT174" i="23"/>
  <c r="O163" i="23"/>
  <c r="AJ162" i="23"/>
  <c r="AE167" i="23"/>
  <c r="M165" i="23"/>
  <c r="J167" i="23"/>
  <c r="X154" i="23"/>
  <c r="AP155" i="23"/>
  <c r="AN158" i="23"/>
  <c r="AS152" i="23"/>
  <c r="S159" i="23"/>
  <c r="X119" i="23"/>
  <c r="AD168" i="23"/>
  <c r="S158" i="23"/>
  <c r="AQ154" i="23"/>
  <c r="AL160" i="23"/>
  <c r="DT162" i="22" l="1"/>
  <c r="DS161" i="22"/>
  <c r="IP162" i="22"/>
  <c r="IO161" i="22"/>
  <c r="I174" i="20"/>
  <c r="Z151" i="20" s="1"/>
  <c r="F198" i="23"/>
  <c r="I198" i="23"/>
  <c r="H198" i="23" s="1"/>
  <c r="AP96" i="20"/>
  <c r="AO95" i="20"/>
  <c r="AT174" i="5"/>
  <c r="Z174" i="5"/>
  <c r="AQ120" i="5"/>
  <c r="AP119" i="5"/>
  <c r="T159" i="5"/>
  <c r="AO158" i="5"/>
  <c r="S160" i="5"/>
  <c r="Q161" i="5"/>
  <c r="AQ155" i="5"/>
  <c r="AG166" i="5"/>
  <c r="L167" i="5"/>
  <c r="V157" i="5"/>
  <c r="AE168" i="5"/>
  <c r="H198" i="5"/>
  <c r="AR154" i="5"/>
  <c r="Q162" i="5"/>
  <c r="Z152" i="5"/>
  <c r="AT153" i="5"/>
  <c r="Z153" i="5"/>
  <c r="AI164" i="5"/>
  <c r="V120" i="5"/>
  <c r="U119" i="5"/>
  <c r="AP156" i="5"/>
  <c r="AL160" i="5"/>
  <c r="AP157" i="5"/>
  <c r="W156" i="5"/>
  <c r="AK162" i="5"/>
  <c r="AN159" i="5"/>
  <c r="W155" i="5"/>
  <c r="P163" i="5"/>
  <c r="N165" i="5"/>
  <c r="AG165" i="5"/>
  <c r="AF167" i="5"/>
  <c r="O164" i="5"/>
  <c r="Z154" i="5"/>
  <c r="U158" i="5"/>
  <c r="AJ163" i="5"/>
  <c r="K168" i="5"/>
  <c r="AL161" i="5"/>
  <c r="M166" i="5"/>
  <c r="AO119" i="23"/>
  <c r="AN119" i="23" s="1"/>
  <c r="J175" i="20"/>
  <c r="D175" i="20" a="1"/>
  <c r="D175" i="20" s="1"/>
  <c r="F175" i="20"/>
  <c r="W132" i="20"/>
  <c r="AF144" i="20"/>
  <c r="AO134" i="20"/>
  <c r="AF143" i="20"/>
  <c r="AI140" i="20"/>
  <c r="K144" i="20"/>
  <c r="AS131" i="20"/>
  <c r="M142" i="20"/>
  <c r="Q139" i="20"/>
  <c r="V133" i="20"/>
  <c r="T135" i="20"/>
  <c r="AM137" i="20"/>
  <c r="U134" i="20"/>
  <c r="O140" i="20"/>
  <c r="S137" i="20"/>
  <c r="Z130" i="20"/>
  <c r="AJ139" i="20"/>
  <c r="D176" i="20" a="1"/>
  <c r="D176" i="20" s="1"/>
  <c r="J176" i="20"/>
  <c r="F176" i="20"/>
  <c r="M143" i="20"/>
  <c r="Q138" i="20"/>
  <c r="AI141" i="20"/>
  <c r="T136" i="20"/>
  <c r="AR132" i="20"/>
  <c r="AQ133" i="20"/>
  <c r="AT130" i="20"/>
  <c r="AK138" i="20"/>
  <c r="N141" i="20"/>
  <c r="V96" i="20"/>
  <c r="U95" i="20"/>
  <c r="AI142" i="20"/>
  <c r="X131" i="20"/>
  <c r="AM136" i="20"/>
  <c r="AN135" i="20"/>
  <c r="V157" i="23"/>
  <c r="Y175" i="23"/>
  <c r="AS175" i="23"/>
  <c r="S160" i="23"/>
  <c r="AT152" i="23"/>
  <c r="AN159" i="23"/>
  <c r="AT175" i="23"/>
  <c r="K168" i="23"/>
  <c r="Z153" i="23"/>
  <c r="AI164" i="23"/>
  <c r="AQ156" i="23"/>
  <c r="X120" i="23"/>
  <c r="W119" i="23"/>
  <c r="AH165" i="23"/>
  <c r="AQ155" i="23"/>
  <c r="I199" i="23"/>
  <c r="F199" i="23"/>
  <c r="D199" i="23" a="1"/>
  <c r="D199" i="23" s="1"/>
  <c r="AG166" i="23"/>
  <c r="Z175" i="23"/>
  <c r="W156" i="23"/>
  <c r="T159" i="23"/>
  <c r="Y154" i="23"/>
  <c r="AK162" i="23"/>
  <c r="P163" i="23"/>
  <c r="AJ163" i="23"/>
  <c r="M166" i="23"/>
  <c r="K167" i="23"/>
  <c r="Q162" i="23"/>
  <c r="X155" i="23"/>
  <c r="AO158" i="23"/>
  <c r="N165" i="23"/>
  <c r="R161" i="23"/>
  <c r="T158" i="23"/>
  <c r="O164" i="23"/>
  <c r="AF167" i="23"/>
  <c r="AL161" i="23"/>
  <c r="AM160" i="23"/>
  <c r="AS153" i="23"/>
  <c r="AR154" i="23"/>
  <c r="AE168" i="23"/>
  <c r="AO157" i="23"/>
  <c r="IO162" i="22" l="1"/>
  <c r="IN161" i="22"/>
  <c r="DS162" i="22"/>
  <c r="DR161" i="22"/>
  <c r="AS151" i="20"/>
  <c r="Y151" i="20"/>
  <c r="AT151" i="20"/>
  <c r="AO96" i="20"/>
  <c r="AN95" i="20"/>
  <c r="AP120" i="5"/>
  <c r="AO119" i="5"/>
  <c r="AF168" i="5"/>
  <c r="AK163" i="5"/>
  <c r="AQ157" i="5"/>
  <c r="AH165" i="5"/>
  <c r="R162" i="5"/>
  <c r="AO159" i="5"/>
  <c r="AL162" i="5"/>
  <c r="AQ156" i="5"/>
  <c r="M167" i="5"/>
  <c r="T160" i="5"/>
  <c r="Q163" i="5"/>
  <c r="X155" i="5"/>
  <c r="I199" i="5"/>
  <c r="F199" i="5"/>
  <c r="D199" i="5" a="1"/>
  <c r="D199" i="5" s="1"/>
  <c r="U159" i="5"/>
  <c r="V158" i="5"/>
  <c r="AJ164" i="5"/>
  <c r="R161" i="5"/>
  <c r="AM160" i="5"/>
  <c r="O165" i="5"/>
  <c r="L168" i="5"/>
  <c r="I200" i="5"/>
  <c r="F200" i="5"/>
  <c r="D200" i="5" a="1"/>
  <c r="D200" i="5" s="1"/>
  <c r="AS154" i="5"/>
  <c r="AP158" i="5"/>
  <c r="AR155" i="5"/>
  <c r="AG167" i="5"/>
  <c r="W157" i="5"/>
  <c r="N166" i="5"/>
  <c r="I201" i="5"/>
  <c r="F201" i="5"/>
  <c r="D201" i="5" a="1"/>
  <c r="D201" i="5" s="1"/>
  <c r="AM161" i="5"/>
  <c r="P164" i="5"/>
  <c r="X156" i="5"/>
  <c r="U120" i="5"/>
  <c r="T119" i="5"/>
  <c r="AS175" i="5"/>
  <c r="Y175" i="5"/>
  <c r="Z175" i="5"/>
  <c r="AT175" i="5"/>
  <c r="AH166" i="5"/>
  <c r="AO120" i="23"/>
  <c r="H199" i="23"/>
  <c r="AR177" i="23" s="1"/>
  <c r="I176" i="20"/>
  <c r="Z153" i="20" s="1"/>
  <c r="I175" i="20"/>
  <c r="AT152" i="20" s="1"/>
  <c r="AT176" i="23"/>
  <c r="AR133" i="20"/>
  <c r="AK139" i="20"/>
  <c r="R139" i="20"/>
  <c r="AJ140" i="20"/>
  <c r="J177" i="20"/>
  <c r="D177" i="20" a="1"/>
  <c r="D177" i="20" s="1"/>
  <c r="F177" i="20"/>
  <c r="AL138" i="20"/>
  <c r="AG143" i="20"/>
  <c r="U135" i="20"/>
  <c r="X132" i="20"/>
  <c r="AS132" i="20"/>
  <c r="AN137" i="20"/>
  <c r="AJ142" i="20"/>
  <c r="U136" i="20"/>
  <c r="T137" i="20"/>
  <c r="AT131" i="20"/>
  <c r="AO135" i="20"/>
  <c r="U96" i="20"/>
  <c r="T95" i="20"/>
  <c r="AJ141" i="20"/>
  <c r="P140" i="20"/>
  <c r="L144" i="20"/>
  <c r="AP134" i="20"/>
  <c r="O141" i="20"/>
  <c r="R138" i="20"/>
  <c r="V134" i="20"/>
  <c r="AG144" i="20"/>
  <c r="AN136" i="20"/>
  <c r="Y131" i="20"/>
  <c r="N143" i="20"/>
  <c r="N142" i="20"/>
  <c r="W133" i="20"/>
  <c r="AP158" i="23"/>
  <c r="Z154" i="23"/>
  <c r="X176" i="23"/>
  <c r="Y176" i="23"/>
  <c r="AR176" i="23"/>
  <c r="P164" i="23"/>
  <c r="I200" i="23"/>
  <c r="F200" i="23"/>
  <c r="D200" i="23" a="1"/>
  <c r="D200" i="23" s="1"/>
  <c r="AN160" i="23"/>
  <c r="Y155" i="23"/>
  <c r="U159" i="23"/>
  <c r="L168" i="23"/>
  <c r="AF168" i="23"/>
  <c r="S161" i="23"/>
  <c r="Q163" i="23"/>
  <c r="X156" i="23"/>
  <c r="AR156" i="23"/>
  <c r="AS154" i="23"/>
  <c r="AG167" i="23"/>
  <c r="O165" i="23"/>
  <c r="L167" i="23"/>
  <c r="AL162" i="23"/>
  <c r="AO159" i="23"/>
  <c r="W157" i="23"/>
  <c r="AT153" i="23"/>
  <c r="N166" i="23"/>
  <c r="AI165" i="23"/>
  <c r="AS176" i="23"/>
  <c r="AP157" i="23"/>
  <c r="U158" i="23"/>
  <c r="AK163" i="23"/>
  <c r="Z176" i="23"/>
  <c r="T160" i="23"/>
  <c r="W120" i="23"/>
  <c r="V119" i="23"/>
  <c r="AM161" i="23"/>
  <c r="R162" i="23"/>
  <c r="AR155" i="23"/>
  <c r="AH166" i="23"/>
  <c r="AN120" i="23"/>
  <c r="AM119" i="23"/>
  <c r="AJ164" i="23"/>
  <c r="DR162" i="22" l="1"/>
  <c r="DQ161" i="22"/>
  <c r="IN162" i="22"/>
  <c r="IM161" i="22"/>
  <c r="AT177" i="23"/>
  <c r="AS177" i="23"/>
  <c r="X177" i="23"/>
  <c r="Z177" i="23"/>
  <c r="W177" i="23"/>
  <c r="Y177" i="23"/>
  <c r="AQ177" i="23"/>
  <c r="AN96" i="20"/>
  <c r="AM95" i="20"/>
  <c r="AR153" i="20"/>
  <c r="H201" i="5"/>
  <c r="Z178" i="5" s="1"/>
  <c r="AS152" i="20"/>
  <c r="H200" i="5"/>
  <c r="Z177" i="5" s="1"/>
  <c r="AR152" i="20"/>
  <c r="AN119" i="5"/>
  <c r="AO120" i="5"/>
  <c r="Y152" i="20"/>
  <c r="X152" i="20"/>
  <c r="AT154" i="5"/>
  <c r="AK164" i="5"/>
  <c r="AG168" i="5"/>
  <c r="AI165" i="5"/>
  <c r="AS155" i="5"/>
  <c r="Y156" i="5"/>
  <c r="R163" i="5"/>
  <c r="AM162" i="5"/>
  <c r="AR157" i="5"/>
  <c r="T120" i="5"/>
  <c r="S119" i="5"/>
  <c r="AN160" i="5"/>
  <c r="N167" i="5"/>
  <c r="Y155" i="5"/>
  <c r="S161" i="5"/>
  <c r="AI166" i="5"/>
  <c r="V159" i="5"/>
  <c r="Q164" i="5"/>
  <c r="O166" i="5"/>
  <c r="M168" i="5"/>
  <c r="H199" i="5"/>
  <c r="AL163" i="5"/>
  <c r="P165" i="5"/>
  <c r="S162" i="5"/>
  <c r="AH167" i="5"/>
  <c r="W158" i="5"/>
  <c r="AR156" i="5"/>
  <c r="AQ158" i="5"/>
  <c r="AN161" i="5"/>
  <c r="X157" i="5"/>
  <c r="U160" i="5"/>
  <c r="AP159" i="5"/>
  <c r="H200" i="23"/>
  <c r="AR178" i="23" s="1"/>
  <c r="Z152" i="20"/>
  <c r="AS153" i="20"/>
  <c r="Y153" i="20"/>
  <c r="X153" i="20"/>
  <c r="W153" i="20"/>
  <c r="AQ153" i="20"/>
  <c r="I177" i="20"/>
  <c r="AT154" i="20" s="1"/>
  <c r="AT153" i="20"/>
  <c r="M144" i="20"/>
  <c r="AK140" i="20"/>
  <c r="AM138" i="20"/>
  <c r="S139" i="20"/>
  <c r="W134" i="20"/>
  <c r="AH143" i="20"/>
  <c r="AP135" i="20"/>
  <c r="S138" i="20"/>
  <c r="Q140" i="20"/>
  <c r="O143" i="20"/>
  <c r="AK142" i="20"/>
  <c r="Z131" i="20"/>
  <c r="AO136" i="20"/>
  <c r="P141" i="20"/>
  <c r="AK141" i="20"/>
  <c r="AO137" i="20"/>
  <c r="Y132" i="20"/>
  <c r="AL139" i="20"/>
  <c r="X133" i="20"/>
  <c r="O142" i="20"/>
  <c r="U137" i="20"/>
  <c r="AH144" i="20"/>
  <c r="AQ134" i="20"/>
  <c r="AT132" i="20"/>
  <c r="V135" i="20"/>
  <c r="AS133" i="20"/>
  <c r="T96" i="20"/>
  <c r="S95" i="20"/>
  <c r="V136" i="20"/>
  <c r="AK164" i="23"/>
  <c r="S162" i="23"/>
  <c r="AJ165" i="23"/>
  <c r="AH167" i="23"/>
  <c r="R163" i="23"/>
  <c r="AN161" i="23"/>
  <c r="V159" i="23"/>
  <c r="O166" i="23"/>
  <c r="AT154" i="23"/>
  <c r="AI166" i="23"/>
  <c r="I201" i="23"/>
  <c r="D201" i="23" a="1"/>
  <c r="D201" i="23" s="1"/>
  <c r="F201" i="23"/>
  <c r="AS156" i="23"/>
  <c r="U160" i="23"/>
  <c r="AO160" i="23"/>
  <c r="AQ158" i="23"/>
  <c r="AL163" i="23"/>
  <c r="AP159" i="23"/>
  <c r="AM120" i="23"/>
  <c r="AL119" i="23"/>
  <c r="V158" i="23"/>
  <c r="AM162" i="23"/>
  <c r="T161" i="23"/>
  <c r="V120" i="23"/>
  <c r="U119" i="23"/>
  <c r="Z155" i="23"/>
  <c r="AQ157" i="23"/>
  <c r="M167" i="23"/>
  <c r="AG168" i="23"/>
  <c r="AS155" i="23"/>
  <c r="X157" i="23"/>
  <c r="P165" i="23"/>
  <c r="Y156" i="23"/>
  <c r="M168" i="23"/>
  <c r="Q164" i="23"/>
  <c r="IM162" i="22" l="1"/>
  <c r="IL161" i="22"/>
  <c r="DQ162" i="22"/>
  <c r="DP161" i="22"/>
  <c r="X178" i="23"/>
  <c r="AT178" i="5"/>
  <c r="AS178" i="5"/>
  <c r="AQ178" i="23"/>
  <c r="AT178" i="23"/>
  <c r="Y178" i="5"/>
  <c r="AQ178" i="5"/>
  <c r="AM96" i="20"/>
  <c r="AL95" i="20"/>
  <c r="W178" i="5"/>
  <c r="X178" i="5"/>
  <c r="V178" i="5"/>
  <c r="AP178" i="5"/>
  <c r="AR178" i="5"/>
  <c r="AS177" i="5"/>
  <c r="AR177" i="5"/>
  <c r="X177" i="5"/>
  <c r="AQ177" i="5"/>
  <c r="AT177" i="5"/>
  <c r="W177" i="5"/>
  <c r="AN120" i="5"/>
  <c r="AM119" i="5"/>
  <c r="Y177" i="5"/>
  <c r="T161" i="5"/>
  <c r="X158" i="5"/>
  <c r="O167" i="5"/>
  <c r="AT155" i="5"/>
  <c r="Y157" i="5"/>
  <c r="Z155" i="5"/>
  <c r="AI167" i="5"/>
  <c r="W159" i="5"/>
  <c r="AO160" i="5"/>
  <c r="N168" i="5"/>
  <c r="AJ165" i="5"/>
  <c r="Q165" i="5"/>
  <c r="AS156" i="5"/>
  <c r="R164" i="5"/>
  <c r="AS157" i="5"/>
  <c r="AN162" i="5"/>
  <c r="AM163" i="5"/>
  <c r="AR176" i="5"/>
  <c r="AS176" i="5"/>
  <c r="X176" i="5"/>
  <c r="AT176" i="5"/>
  <c r="Y176" i="5"/>
  <c r="Z176" i="5"/>
  <c r="S163" i="5"/>
  <c r="AO161" i="5"/>
  <c r="AH168" i="5"/>
  <c r="AQ159" i="5"/>
  <c r="AJ166" i="5"/>
  <c r="S120" i="5"/>
  <c r="R119" i="5"/>
  <c r="AL164" i="5"/>
  <c r="V160" i="5"/>
  <c r="AR158" i="5"/>
  <c r="T162" i="5"/>
  <c r="P166" i="5"/>
  <c r="Z156" i="5"/>
  <c r="W178" i="23"/>
  <c r="V178" i="23"/>
  <c r="Y178" i="23"/>
  <c r="AS178" i="23"/>
  <c r="AP178" i="23"/>
  <c r="Z178" i="23"/>
  <c r="Y154" i="20"/>
  <c r="X154" i="20"/>
  <c r="AR154" i="20"/>
  <c r="AS154" i="20"/>
  <c r="AQ154" i="20"/>
  <c r="AP154" i="20"/>
  <c r="W154" i="20"/>
  <c r="V154" i="20"/>
  <c r="Z154" i="20"/>
  <c r="H201" i="23"/>
  <c r="AQ179" i="23" s="1"/>
  <c r="W136" i="20"/>
  <c r="AP136" i="20"/>
  <c r="N144" i="20"/>
  <c r="AR134" i="20"/>
  <c r="T138" i="20"/>
  <c r="AT133" i="20"/>
  <c r="AI144" i="20"/>
  <c r="AQ135" i="20"/>
  <c r="AL141" i="20"/>
  <c r="AM139" i="20"/>
  <c r="Q141" i="20"/>
  <c r="P143" i="20"/>
  <c r="AI143" i="20"/>
  <c r="AL140" i="20"/>
  <c r="R140" i="20"/>
  <c r="S96" i="20"/>
  <c r="R95" i="20"/>
  <c r="J178" i="20"/>
  <c r="D178" i="20" a="1"/>
  <c r="D178" i="20" s="1"/>
  <c r="F178" i="20"/>
  <c r="T139" i="20"/>
  <c r="Y133" i="20"/>
  <c r="AL142" i="20"/>
  <c r="W135" i="20"/>
  <c r="AN138" i="20"/>
  <c r="V137" i="20"/>
  <c r="Z132" i="20"/>
  <c r="P142" i="20"/>
  <c r="AP137" i="20"/>
  <c r="X134" i="20"/>
  <c r="AR158" i="23"/>
  <c r="AI167" i="23"/>
  <c r="N168" i="23"/>
  <c r="AT155" i="23"/>
  <c r="AR157" i="23"/>
  <c r="AN162" i="23"/>
  <c r="Z156" i="23"/>
  <c r="AH168" i="23"/>
  <c r="T162" i="23"/>
  <c r="Q165" i="23"/>
  <c r="U120" i="23"/>
  <c r="T119" i="23"/>
  <c r="AL120" i="23"/>
  <c r="AK119" i="23"/>
  <c r="AP160" i="23"/>
  <c r="W159" i="23"/>
  <c r="AL164" i="23"/>
  <c r="AM163" i="23"/>
  <c r="AT156" i="23"/>
  <c r="S163" i="23"/>
  <c r="D202" i="23" a="1"/>
  <c r="D202" i="23" s="1"/>
  <c r="I202" i="23"/>
  <c r="F202" i="23"/>
  <c r="AK165" i="23"/>
  <c r="W158" i="23"/>
  <c r="P166" i="23"/>
  <c r="N167" i="23"/>
  <c r="R164" i="23"/>
  <c r="Y157" i="23"/>
  <c r="U161" i="23"/>
  <c r="AQ159" i="23"/>
  <c r="V160" i="23"/>
  <c r="AJ166" i="23"/>
  <c r="AO161" i="23"/>
  <c r="DP162" i="22" l="1"/>
  <c r="DO161" i="22"/>
  <c r="IL162" i="22"/>
  <c r="IK161" i="22"/>
  <c r="AL96" i="20"/>
  <c r="AK95" i="20"/>
  <c r="I178" i="20"/>
  <c r="Z155" i="20" s="1"/>
  <c r="AM120" i="5"/>
  <c r="AL119" i="5"/>
  <c r="AM164" i="5"/>
  <c r="AT157" i="5"/>
  <c r="X159" i="5"/>
  <c r="Q166" i="5"/>
  <c r="AI168" i="5"/>
  <c r="R120" i="5"/>
  <c r="Q119" i="5"/>
  <c r="AJ167" i="5"/>
  <c r="U162" i="5"/>
  <c r="AP161" i="5"/>
  <c r="S164" i="5"/>
  <c r="AK165" i="5"/>
  <c r="P167" i="5"/>
  <c r="AN163" i="5"/>
  <c r="Y158" i="5"/>
  <c r="AS158" i="5"/>
  <c r="AK166" i="5"/>
  <c r="T163" i="5"/>
  <c r="AT156" i="5"/>
  <c r="O168" i="5"/>
  <c r="D202" i="5" a="1"/>
  <c r="D202" i="5" s="1"/>
  <c r="I202" i="5"/>
  <c r="F202" i="5"/>
  <c r="F203" i="5"/>
  <c r="D203" i="5" a="1"/>
  <c r="D203" i="5" s="1"/>
  <c r="I203" i="5"/>
  <c r="AO162" i="5"/>
  <c r="AP160" i="5"/>
  <c r="Z157" i="5"/>
  <c r="W160" i="5"/>
  <c r="AR159" i="5"/>
  <c r="R165" i="5"/>
  <c r="U161" i="5"/>
  <c r="AP179" i="23"/>
  <c r="AT179" i="23"/>
  <c r="U179" i="23"/>
  <c r="W179" i="23"/>
  <c r="AO179" i="23"/>
  <c r="Z179" i="23"/>
  <c r="V179" i="23"/>
  <c r="AS179" i="23"/>
  <c r="X179" i="23"/>
  <c r="Y179" i="23"/>
  <c r="AR179" i="23"/>
  <c r="S140" i="20"/>
  <c r="U138" i="20"/>
  <c r="X135" i="20"/>
  <c r="AM140" i="20"/>
  <c r="AM142" i="20"/>
  <c r="Q143" i="20"/>
  <c r="U139" i="20"/>
  <c r="AQ137" i="20"/>
  <c r="R141" i="20"/>
  <c r="AS134" i="20"/>
  <c r="AJ143" i="20"/>
  <c r="AM141" i="20"/>
  <c r="AQ136" i="20"/>
  <c r="AR135" i="20"/>
  <c r="Q142" i="20"/>
  <c r="AN139" i="20"/>
  <c r="AJ144" i="20"/>
  <c r="O144" i="20"/>
  <c r="J179" i="20"/>
  <c r="D179" i="20" a="1"/>
  <c r="D179" i="20" s="1"/>
  <c r="F179" i="20"/>
  <c r="Y134" i="20"/>
  <c r="W137" i="20"/>
  <c r="Z133" i="20"/>
  <c r="R96" i="20"/>
  <c r="Q95" i="20"/>
  <c r="AO138" i="20"/>
  <c r="X136" i="20"/>
  <c r="Q166" i="23"/>
  <c r="AM164" i="23"/>
  <c r="T120" i="23"/>
  <c r="S119" i="23"/>
  <c r="I203" i="23"/>
  <c r="D203" i="23" a="1"/>
  <c r="D203" i="23" s="1"/>
  <c r="F203" i="23"/>
  <c r="O168" i="23"/>
  <c r="AN163" i="23"/>
  <c r="O167" i="23"/>
  <c r="V161" i="23"/>
  <c r="H202" i="23"/>
  <c r="AP161" i="23"/>
  <c r="X158" i="23"/>
  <c r="T163" i="23"/>
  <c r="X159" i="23"/>
  <c r="R165" i="23"/>
  <c r="AO162" i="23"/>
  <c r="AJ167" i="23"/>
  <c r="AK120" i="23"/>
  <c r="AJ119" i="23"/>
  <c r="AR159" i="23"/>
  <c r="Z157" i="23"/>
  <c r="AL165" i="23"/>
  <c r="AQ160" i="23"/>
  <c r="U162" i="23"/>
  <c r="AS157" i="23"/>
  <c r="AS158" i="23"/>
  <c r="AI168" i="23"/>
  <c r="AK166" i="23"/>
  <c r="W160" i="23"/>
  <c r="S164" i="23"/>
  <c r="IK162" i="22" l="1"/>
  <c r="IJ161" i="22"/>
  <c r="DO162" i="22"/>
  <c r="DN161" i="22"/>
  <c r="I179" i="20"/>
  <c r="Z156" i="20" s="1"/>
  <c r="AO155" i="20"/>
  <c r="AP155" i="20"/>
  <c r="U155" i="20"/>
  <c r="Y155" i="20"/>
  <c r="X155" i="20"/>
  <c r="AT155" i="20"/>
  <c r="AS155" i="20"/>
  <c r="AR155" i="20"/>
  <c r="W155" i="20"/>
  <c r="AJ95" i="20"/>
  <c r="AK96" i="20"/>
  <c r="AQ155" i="20"/>
  <c r="V155" i="20"/>
  <c r="H203" i="5"/>
  <c r="X180" i="5" s="1"/>
  <c r="AK119" i="5"/>
  <c r="AL120" i="5"/>
  <c r="Y159" i="5"/>
  <c r="T164" i="5"/>
  <c r="S165" i="5"/>
  <c r="U163" i="5"/>
  <c r="AO163" i="5"/>
  <c r="AQ161" i="5"/>
  <c r="AT158" i="5"/>
  <c r="AK167" i="5"/>
  <c r="Q120" i="5"/>
  <c r="P119" i="5"/>
  <c r="V161" i="5"/>
  <c r="I204" i="5"/>
  <c r="F204" i="5"/>
  <c r="D204" i="5" a="1"/>
  <c r="D204" i="5" s="1"/>
  <c r="Z158" i="5"/>
  <c r="AQ160" i="5"/>
  <c r="AJ168" i="5"/>
  <c r="Q167" i="5"/>
  <c r="V162" i="5"/>
  <c r="AS159" i="5"/>
  <c r="AP162" i="5"/>
  <c r="H202" i="5"/>
  <c r="AL166" i="5"/>
  <c r="R166" i="5"/>
  <c r="X160" i="5"/>
  <c r="P168" i="5"/>
  <c r="AL165" i="5"/>
  <c r="AN164" i="5"/>
  <c r="H203" i="23"/>
  <c r="V181" i="23" s="1"/>
  <c r="AR137" i="20"/>
  <c r="V139" i="20"/>
  <c r="Y135" i="20"/>
  <c r="AP138" i="20"/>
  <c r="X137" i="20"/>
  <c r="AK143" i="20"/>
  <c r="AN140" i="20"/>
  <c r="Z134" i="20"/>
  <c r="AK144" i="20"/>
  <c r="Q96" i="20"/>
  <c r="P95" i="20"/>
  <c r="AO139" i="20"/>
  <c r="AR136" i="20"/>
  <c r="AT134" i="20"/>
  <c r="R143" i="20"/>
  <c r="V138" i="20"/>
  <c r="R142" i="20"/>
  <c r="AN141" i="20"/>
  <c r="Y136" i="20"/>
  <c r="J180" i="20"/>
  <c r="D180" i="20" a="1"/>
  <c r="D180" i="20" s="1"/>
  <c r="F180" i="20"/>
  <c r="AN142" i="20"/>
  <c r="T140" i="20"/>
  <c r="P144" i="20"/>
  <c r="AS135" i="20"/>
  <c r="S141" i="20"/>
  <c r="I204" i="23"/>
  <c r="F204" i="23"/>
  <c r="D204" i="23" a="1"/>
  <c r="D204" i="23" s="1"/>
  <c r="Y158" i="23"/>
  <c r="AL166" i="23"/>
  <c r="T180" i="23"/>
  <c r="AN180" i="23"/>
  <c r="AO180" i="23"/>
  <c r="U180" i="23"/>
  <c r="AP180" i="23"/>
  <c r="V180" i="23"/>
  <c r="AQ180" i="23"/>
  <c r="W180" i="23"/>
  <c r="X180" i="23"/>
  <c r="AR180" i="23"/>
  <c r="AS180" i="23"/>
  <c r="Y180" i="23"/>
  <c r="X160" i="23"/>
  <c r="AP162" i="23"/>
  <c r="V162" i="23"/>
  <c r="S120" i="23"/>
  <c r="R119" i="23"/>
  <c r="S165" i="23"/>
  <c r="AR160" i="23"/>
  <c r="AN164" i="23"/>
  <c r="AJ120" i="23"/>
  <c r="AI119" i="23"/>
  <c r="AT180" i="23"/>
  <c r="W161" i="23"/>
  <c r="AT157" i="23"/>
  <c r="P167" i="23"/>
  <c r="AO163" i="23"/>
  <c r="AS159" i="23"/>
  <c r="AQ161" i="23"/>
  <c r="AJ168" i="23"/>
  <c r="P168" i="23"/>
  <c r="Y159" i="23"/>
  <c r="T164" i="23"/>
  <c r="AT158" i="23"/>
  <c r="R166" i="23"/>
  <c r="AM165" i="23"/>
  <c r="AK167" i="23"/>
  <c r="U163" i="23"/>
  <c r="Z180" i="23"/>
  <c r="DN162" i="22" l="1"/>
  <c r="DM161" i="22"/>
  <c r="IJ162" i="22"/>
  <c r="II161" i="22"/>
  <c r="I180" i="20"/>
  <c r="AP157" i="20" s="1"/>
  <c r="Y156" i="20"/>
  <c r="AR156" i="20"/>
  <c r="V156" i="20"/>
  <c r="AQ156" i="20"/>
  <c r="U156" i="20"/>
  <c r="AP156" i="20"/>
  <c r="AT156" i="20"/>
  <c r="T156" i="20"/>
  <c r="AS156" i="20"/>
  <c r="AO156" i="20"/>
  <c r="W156" i="20"/>
  <c r="AN156" i="20"/>
  <c r="X156" i="20"/>
  <c r="AT181" i="23"/>
  <c r="AS181" i="23"/>
  <c r="AN181" i="23"/>
  <c r="AO181" i="23"/>
  <c r="AJ96" i="20"/>
  <c r="AI95" i="20"/>
  <c r="H204" i="5"/>
  <c r="AT181" i="5" s="1"/>
  <c r="W180" i="5"/>
  <c r="AS180" i="5"/>
  <c r="AP180" i="5"/>
  <c r="AO180" i="5"/>
  <c r="AT180" i="5"/>
  <c r="V180" i="5"/>
  <c r="Y180" i="5"/>
  <c r="AQ180" i="5"/>
  <c r="T180" i="5"/>
  <c r="AK120" i="5"/>
  <c r="AJ119" i="5"/>
  <c r="Z180" i="5"/>
  <c r="AR180" i="5"/>
  <c r="AN180" i="5"/>
  <c r="U180" i="5"/>
  <c r="Q168" i="5"/>
  <c r="Z159" i="5"/>
  <c r="AR161" i="5"/>
  <c r="R167" i="5"/>
  <c r="AL167" i="5"/>
  <c r="U164" i="5"/>
  <c r="U179" i="5"/>
  <c r="AO179" i="5"/>
  <c r="V179" i="5"/>
  <c r="AP179" i="5"/>
  <c r="W179" i="5"/>
  <c r="AQ179" i="5"/>
  <c r="AR179" i="5"/>
  <c r="X179" i="5"/>
  <c r="Y179" i="5"/>
  <c r="AS179" i="5"/>
  <c r="AT179" i="5"/>
  <c r="Z179" i="5"/>
  <c r="AQ162" i="5"/>
  <c r="AP163" i="5"/>
  <c r="V163" i="5"/>
  <c r="AR160" i="5"/>
  <c r="W161" i="5"/>
  <c r="T165" i="5"/>
  <c r="P120" i="5"/>
  <c r="O119" i="5"/>
  <c r="Y160" i="5"/>
  <c r="AO164" i="5"/>
  <c r="AT159" i="5"/>
  <c r="AK168" i="5"/>
  <c r="S166" i="5"/>
  <c r="AM165" i="5"/>
  <c r="AM166" i="5"/>
  <c r="W162" i="5"/>
  <c r="I205" i="5"/>
  <c r="F205" i="5"/>
  <c r="D205" i="5" a="1"/>
  <c r="D205" i="5" s="1"/>
  <c r="U181" i="23"/>
  <c r="X181" i="23"/>
  <c r="T181" i="23"/>
  <c r="Y181" i="23"/>
  <c r="AQ181" i="23"/>
  <c r="AM181" i="23"/>
  <c r="W181" i="23"/>
  <c r="S181" i="23"/>
  <c r="AR181" i="23"/>
  <c r="AP181" i="23"/>
  <c r="Z181" i="23"/>
  <c r="H204" i="23"/>
  <c r="AS182" i="23" s="1"/>
  <c r="T141" i="20"/>
  <c r="J181" i="20"/>
  <c r="D181" i="20" a="1"/>
  <c r="D181" i="20" s="1"/>
  <c r="F181" i="20"/>
  <c r="AT135" i="20"/>
  <c r="S143" i="20"/>
  <c r="W138" i="20"/>
  <c r="Z135" i="20"/>
  <c r="AL143" i="20"/>
  <c r="W139" i="20"/>
  <c r="AP139" i="20"/>
  <c r="U140" i="20"/>
  <c r="Z136" i="20"/>
  <c r="AL144" i="20"/>
  <c r="P96" i="20"/>
  <c r="O95" i="20"/>
  <c r="Y137" i="20"/>
  <c r="AS137" i="20"/>
  <c r="AQ138" i="20"/>
  <c r="S142" i="20"/>
  <c r="AO140" i="20"/>
  <c r="Q144" i="20"/>
  <c r="AO142" i="20"/>
  <c r="AO141" i="20"/>
  <c r="AS136" i="20"/>
  <c r="V163" i="23"/>
  <c r="AK168" i="23"/>
  <c r="Q167" i="23"/>
  <c r="AO164" i="23"/>
  <c r="W162" i="23"/>
  <c r="U164" i="23"/>
  <c r="AR161" i="23"/>
  <c r="AQ162" i="23"/>
  <c r="AT159" i="23"/>
  <c r="AL167" i="23"/>
  <c r="AS160" i="23"/>
  <c r="AN165" i="23"/>
  <c r="Z159" i="23"/>
  <c r="X161" i="23"/>
  <c r="T165" i="23"/>
  <c r="AM166" i="23"/>
  <c r="S166" i="23"/>
  <c r="Q168" i="23"/>
  <c r="AP163" i="23"/>
  <c r="Y160" i="23"/>
  <c r="AI120" i="23"/>
  <c r="AH119" i="23"/>
  <c r="R120" i="23"/>
  <c r="Q119" i="23"/>
  <c r="Z158" i="23"/>
  <c r="DM162" i="22" l="1"/>
  <c r="DL161" i="22"/>
  <c r="II162" i="22"/>
  <c r="IH161" i="22"/>
  <c r="I181" i="20"/>
  <c r="AT158" i="20" s="1"/>
  <c r="V157" i="20"/>
  <c r="U157" i="20"/>
  <c r="AO157" i="20"/>
  <c r="AN157" i="20"/>
  <c r="AM157" i="20"/>
  <c r="Y157" i="20"/>
  <c r="T157" i="20"/>
  <c r="AS157" i="20"/>
  <c r="X157" i="20"/>
  <c r="S157" i="20"/>
  <c r="AR157" i="20"/>
  <c r="Z157" i="20"/>
  <c r="W157" i="20"/>
  <c r="AQ157" i="20"/>
  <c r="AT157" i="20"/>
  <c r="Y181" i="5"/>
  <c r="AO181" i="5"/>
  <c r="U181" i="5"/>
  <c r="AP181" i="5"/>
  <c r="T181" i="5"/>
  <c r="V181" i="5"/>
  <c r="AS181" i="5"/>
  <c r="AN181" i="5"/>
  <c r="AR181" i="5"/>
  <c r="X181" i="5"/>
  <c r="AQ181" i="5"/>
  <c r="S181" i="5"/>
  <c r="Z181" i="5"/>
  <c r="W181" i="5"/>
  <c r="AM181" i="5"/>
  <c r="AI96" i="20"/>
  <c r="AH95" i="20"/>
  <c r="AJ120" i="5"/>
  <c r="AI119" i="5"/>
  <c r="Z160" i="5"/>
  <c r="X162" i="5"/>
  <c r="O120" i="5"/>
  <c r="N119" i="5"/>
  <c r="AM167" i="5"/>
  <c r="AN166" i="5"/>
  <c r="U165" i="5"/>
  <c r="H205" i="5"/>
  <c r="AP164" i="5"/>
  <c r="X161" i="5"/>
  <c r="S167" i="5"/>
  <c r="AS160" i="5"/>
  <c r="AL168" i="5"/>
  <c r="AS161" i="5"/>
  <c r="W163" i="5"/>
  <c r="AQ163" i="5"/>
  <c r="V164" i="5"/>
  <c r="AN165" i="5"/>
  <c r="D206" i="5" a="1"/>
  <c r="D206" i="5" s="1"/>
  <c r="F206" i="5"/>
  <c r="I206" i="5"/>
  <c r="T166" i="5"/>
  <c r="AR162" i="5"/>
  <c r="R168" i="5"/>
  <c r="AP182" i="23"/>
  <c r="U182" i="23"/>
  <c r="T182" i="23"/>
  <c r="S182" i="23"/>
  <c r="AL182" i="23"/>
  <c r="X182" i="23"/>
  <c r="AO182" i="23"/>
  <c r="AT182" i="23"/>
  <c r="W182" i="23"/>
  <c r="AN182" i="23"/>
  <c r="Y182" i="23"/>
  <c r="AR182" i="23"/>
  <c r="V182" i="23"/>
  <c r="R182" i="23"/>
  <c r="AQ182" i="23"/>
  <c r="AM182" i="23"/>
  <c r="U141" i="20"/>
  <c r="T143" i="20"/>
  <c r="T142" i="20"/>
  <c r="AR138" i="20"/>
  <c r="Z137" i="20"/>
  <c r="V140" i="20"/>
  <c r="O96" i="20"/>
  <c r="N95" i="20"/>
  <c r="AQ139" i="20"/>
  <c r="AM158" i="20"/>
  <c r="AP158" i="20"/>
  <c r="W158" i="20"/>
  <c r="AM144" i="20"/>
  <c r="X139" i="20"/>
  <c r="AP140" i="20"/>
  <c r="AM143" i="20"/>
  <c r="AT136" i="20"/>
  <c r="J183" i="20"/>
  <c r="D183" i="20" a="1"/>
  <c r="D183" i="20" s="1"/>
  <c r="F183" i="20"/>
  <c r="AP141" i="20"/>
  <c r="J182" i="20"/>
  <c r="D182" i="20" a="1"/>
  <c r="D182" i="20" s="1"/>
  <c r="F182" i="20"/>
  <c r="AP142" i="20"/>
  <c r="R144" i="20"/>
  <c r="AT137" i="20"/>
  <c r="X138" i="20"/>
  <c r="AS161" i="23"/>
  <c r="AO165" i="23"/>
  <c r="R167" i="23"/>
  <c r="AM167" i="23"/>
  <c r="I205" i="23"/>
  <c r="F205" i="23"/>
  <c r="Z182" i="23"/>
  <c r="D205" i="23" a="1"/>
  <c r="D205" i="23" s="1"/>
  <c r="X162" i="23"/>
  <c r="Z160" i="23"/>
  <c r="AT160" i="23"/>
  <c r="AN166" i="23"/>
  <c r="V164" i="23"/>
  <c r="AQ163" i="23"/>
  <c r="U165" i="23"/>
  <c r="AL168" i="23"/>
  <c r="Q120" i="23"/>
  <c r="P119" i="23"/>
  <c r="R168" i="23"/>
  <c r="Y161" i="23"/>
  <c r="AR162" i="23"/>
  <c r="AP164" i="23"/>
  <c r="W163" i="23"/>
  <c r="AH120" i="23"/>
  <c r="AG119" i="23"/>
  <c r="T166" i="23"/>
  <c r="D206" i="23" a="1"/>
  <c r="D206" i="23" s="1"/>
  <c r="I206" i="23"/>
  <c r="F206" i="23"/>
  <c r="DL162" i="22" l="1"/>
  <c r="DK161" i="22"/>
  <c r="IH162" i="22"/>
  <c r="IG161" i="22"/>
  <c r="AL158" i="20"/>
  <c r="AR158" i="20"/>
  <c r="T158" i="20"/>
  <c r="AQ158" i="20"/>
  <c r="S158" i="20"/>
  <c r="V158" i="20"/>
  <c r="R158" i="20"/>
  <c r="AS158" i="20"/>
  <c r="U158" i="20"/>
  <c r="Y158" i="20"/>
  <c r="AO158" i="20"/>
  <c r="Z158" i="20"/>
  <c r="X158" i="20"/>
  <c r="AN158" i="20"/>
  <c r="I182" i="20"/>
  <c r="AL159" i="20" s="1"/>
  <c r="I183" i="20"/>
  <c r="Z160" i="20" s="1"/>
  <c r="AH96" i="20"/>
  <c r="AG95" i="20"/>
  <c r="AI120" i="5"/>
  <c r="AH119" i="5"/>
  <c r="H206" i="5"/>
  <c r="R183" i="5" s="1"/>
  <c r="AR163" i="5"/>
  <c r="AQ164" i="5"/>
  <c r="AN167" i="5"/>
  <c r="AT160" i="5"/>
  <c r="N120" i="5"/>
  <c r="M119" i="5"/>
  <c r="S168" i="5"/>
  <c r="X163" i="5"/>
  <c r="AL182" i="5"/>
  <c r="R182" i="5"/>
  <c r="AM182" i="5"/>
  <c r="S182" i="5"/>
  <c r="AN182" i="5"/>
  <c r="T182" i="5"/>
  <c r="U182" i="5"/>
  <c r="AO182" i="5"/>
  <c r="AP182" i="5"/>
  <c r="V182" i="5"/>
  <c r="W182" i="5"/>
  <c r="AQ182" i="5"/>
  <c r="AR182" i="5"/>
  <c r="X182" i="5"/>
  <c r="AS182" i="5"/>
  <c r="Y182" i="5"/>
  <c r="AT182" i="5"/>
  <c r="Z182" i="5"/>
  <c r="T167" i="5"/>
  <c r="Y162" i="5"/>
  <c r="AO165" i="5"/>
  <c r="W164" i="5"/>
  <c r="AO166" i="5"/>
  <c r="I207" i="5"/>
  <c r="F207" i="5"/>
  <c r="D207" i="5" a="1"/>
  <c r="D207" i="5" s="1"/>
  <c r="V165" i="5"/>
  <c r="AS162" i="5"/>
  <c r="AT161" i="5"/>
  <c r="U166" i="5"/>
  <c r="AM168" i="5"/>
  <c r="Y161" i="5"/>
  <c r="H206" i="23"/>
  <c r="Y184" i="23" s="1"/>
  <c r="H205" i="23"/>
  <c r="AT183" i="23" s="1"/>
  <c r="AQ142" i="20"/>
  <c r="AR139" i="20"/>
  <c r="AS138" i="20"/>
  <c r="AQ140" i="20"/>
  <c r="Y138" i="20"/>
  <c r="N96" i="20"/>
  <c r="M95" i="20"/>
  <c r="Y139" i="20"/>
  <c r="U142" i="20"/>
  <c r="W140" i="20"/>
  <c r="U143" i="20"/>
  <c r="S144" i="20"/>
  <c r="AN144" i="20"/>
  <c r="AQ141" i="20"/>
  <c r="AN143" i="20"/>
  <c r="D184" i="20" a="1"/>
  <c r="D184" i="20" s="1"/>
  <c r="J184" i="20"/>
  <c r="F184" i="20"/>
  <c r="V141" i="20"/>
  <c r="AQ164" i="23"/>
  <c r="W164" i="23"/>
  <c r="U166" i="23"/>
  <c r="AM168" i="23"/>
  <c r="AO166" i="23"/>
  <c r="AN167" i="23"/>
  <c r="Y162" i="23"/>
  <c r="P120" i="23"/>
  <c r="O119" i="23"/>
  <c r="S167" i="23"/>
  <c r="AS162" i="23"/>
  <c r="AP165" i="23"/>
  <c r="AG120" i="23"/>
  <c r="AF119" i="23"/>
  <c r="Z161" i="23"/>
  <c r="V165" i="23"/>
  <c r="AT161" i="23"/>
  <c r="X163" i="23"/>
  <c r="S168" i="23"/>
  <c r="AR163" i="23"/>
  <c r="F207" i="23"/>
  <c r="D207" i="23" a="1"/>
  <c r="D207" i="23" s="1"/>
  <c r="I207" i="23"/>
  <c r="DK162" i="22" l="1"/>
  <c r="DJ161" i="22"/>
  <c r="IG162" i="22"/>
  <c r="IF161" i="22"/>
  <c r="Q159" i="20"/>
  <c r="AK159" i="20"/>
  <c r="AQ160" i="20"/>
  <c r="AS159" i="20"/>
  <c r="AM160" i="20"/>
  <c r="Y159" i="20"/>
  <c r="P160" i="20"/>
  <c r="X159" i="20"/>
  <c r="AR159" i="20"/>
  <c r="AN159" i="20"/>
  <c r="T159" i="20"/>
  <c r="AO159" i="20"/>
  <c r="X160" i="20"/>
  <c r="U159" i="20"/>
  <c r="AT160" i="20"/>
  <c r="T160" i="20"/>
  <c r="AK160" i="20"/>
  <c r="AQ159" i="20"/>
  <c r="S159" i="20"/>
  <c r="W160" i="20"/>
  <c r="R160" i="20"/>
  <c r="Z159" i="20"/>
  <c r="AM159" i="20"/>
  <c r="S160" i="20"/>
  <c r="AP160" i="20"/>
  <c r="AL160" i="20"/>
  <c r="V160" i="20"/>
  <c r="AS160" i="20"/>
  <c r="AO160" i="20"/>
  <c r="W159" i="20"/>
  <c r="AT159" i="20"/>
  <c r="Y160" i="20"/>
  <c r="U160" i="20"/>
  <c r="AJ160" i="20"/>
  <c r="AP159" i="20"/>
  <c r="R159" i="20"/>
  <c r="AR160" i="20"/>
  <c r="AN160" i="20"/>
  <c r="Q160" i="20"/>
  <c r="V159" i="20"/>
  <c r="AK183" i="5"/>
  <c r="AS183" i="5"/>
  <c r="AL183" i="5"/>
  <c r="Q183" i="5"/>
  <c r="U184" i="23"/>
  <c r="AO184" i="23"/>
  <c r="AG96" i="20"/>
  <c r="AF95" i="20"/>
  <c r="Y183" i="5"/>
  <c r="AQ183" i="5"/>
  <c r="U183" i="5"/>
  <c r="AP183" i="5"/>
  <c r="AO183" i="5"/>
  <c r="S183" i="5"/>
  <c r="X183" i="5"/>
  <c r="H207" i="5"/>
  <c r="AS184" i="5" s="1"/>
  <c r="T183" i="5"/>
  <c r="AR183" i="5"/>
  <c r="AN183" i="5"/>
  <c r="W183" i="5"/>
  <c r="AM183" i="5"/>
  <c r="V183" i="5"/>
  <c r="AT183" i="5"/>
  <c r="Z183" i="5"/>
  <c r="AH120" i="5"/>
  <c r="AG119" i="5"/>
  <c r="AO167" i="5"/>
  <c r="AT162" i="5"/>
  <c r="AP165" i="5"/>
  <c r="Y163" i="5"/>
  <c r="Z161" i="5"/>
  <c r="AN168" i="5"/>
  <c r="W165" i="5"/>
  <c r="AP166" i="5"/>
  <c r="Z162" i="5"/>
  <c r="T168" i="5"/>
  <c r="AR164" i="5"/>
  <c r="V166" i="5"/>
  <c r="M120" i="5"/>
  <c r="L119" i="5"/>
  <c r="X164" i="5"/>
  <c r="U167" i="5"/>
  <c r="AS163" i="5"/>
  <c r="AK184" i="23"/>
  <c r="Q184" i="23"/>
  <c r="AQ183" i="23"/>
  <c r="AN184" i="23"/>
  <c r="AJ184" i="23"/>
  <c r="X184" i="23"/>
  <c r="W183" i="23"/>
  <c r="S183" i="23"/>
  <c r="AM183" i="23"/>
  <c r="AR184" i="23"/>
  <c r="AP183" i="23"/>
  <c r="AL183" i="23"/>
  <c r="Z183" i="23"/>
  <c r="V183" i="23"/>
  <c r="R183" i="23"/>
  <c r="T184" i="23"/>
  <c r="P184" i="23"/>
  <c r="Z184" i="23"/>
  <c r="Y183" i="23"/>
  <c r="AO183" i="23"/>
  <c r="AK183" i="23"/>
  <c r="AQ184" i="23"/>
  <c r="S184" i="23"/>
  <c r="AS184" i="23"/>
  <c r="AS183" i="23"/>
  <c r="U183" i="23"/>
  <c r="Q183" i="23"/>
  <c r="W184" i="23"/>
  <c r="AM184" i="23"/>
  <c r="AT184" i="23"/>
  <c r="X183" i="23"/>
  <c r="AN183" i="23"/>
  <c r="V184" i="23"/>
  <c r="AL184" i="23"/>
  <c r="AR183" i="23"/>
  <c r="T183" i="23"/>
  <c r="AP184" i="23"/>
  <c r="R184" i="23"/>
  <c r="V142" i="20"/>
  <c r="W141" i="20"/>
  <c r="AR141" i="20"/>
  <c r="Z138" i="20"/>
  <c r="AS139" i="20"/>
  <c r="AO143" i="20"/>
  <c r="M96" i="20"/>
  <c r="L95" i="20"/>
  <c r="AT138" i="20"/>
  <c r="T144" i="20"/>
  <c r="Z139" i="20"/>
  <c r="V143" i="20"/>
  <c r="AR140" i="20"/>
  <c r="AO144" i="20"/>
  <c r="I184" i="20"/>
  <c r="X140" i="20"/>
  <c r="AR142" i="20"/>
  <c r="Y163" i="23"/>
  <c r="H207" i="23"/>
  <c r="Z185" i="23" s="1"/>
  <c r="AF120" i="23"/>
  <c r="AE119" i="23"/>
  <c r="T167" i="23"/>
  <c r="X164" i="23"/>
  <c r="AQ165" i="23"/>
  <c r="AR164" i="23"/>
  <c r="W165" i="23"/>
  <c r="AN168" i="23"/>
  <c r="F208" i="23"/>
  <c r="D208" i="23" a="1"/>
  <c r="D208" i="23" s="1"/>
  <c r="I208" i="23"/>
  <c r="AT162" i="23"/>
  <c r="Z162" i="23"/>
  <c r="V166" i="23"/>
  <c r="AO167" i="23"/>
  <c r="AS163" i="23"/>
  <c r="O120" i="23"/>
  <c r="N119" i="23"/>
  <c r="AP166" i="23"/>
  <c r="T168" i="23"/>
  <c r="DJ162" i="22" l="1"/>
  <c r="DI161" i="22"/>
  <c r="IF162" i="22"/>
  <c r="IE161" i="22"/>
  <c r="R184" i="5"/>
  <c r="Q184" i="5"/>
  <c r="AE95" i="20"/>
  <c r="AF96" i="20"/>
  <c r="V184" i="5"/>
  <c r="T184" i="5"/>
  <c r="AJ184" i="5"/>
  <c r="W184" i="5"/>
  <c r="AR184" i="5"/>
  <c r="AO184" i="5"/>
  <c r="U184" i="5"/>
  <c r="P184" i="5"/>
  <c r="AN184" i="5"/>
  <c r="Y184" i="5"/>
  <c r="S184" i="5"/>
  <c r="AQ184" i="5"/>
  <c r="AK184" i="5"/>
  <c r="X184" i="5"/>
  <c r="AM184" i="5"/>
  <c r="AT184" i="5"/>
  <c r="AP184" i="5"/>
  <c r="AL184" i="5"/>
  <c r="Z184" i="5"/>
  <c r="AG120" i="5"/>
  <c r="AF119" i="5"/>
  <c r="I209" i="5"/>
  <c r="D209" i="5" a="1"/>
  <c r="D209" i="5" s="1"/>
  <c r="F209" i="5"/>
  <c r="AQ165" i="5"/>
  <c r="AT163" i="5"/>
  <c r="AQ166" i="5"/>
  <c r="W166" i="5"/>
  <c r="X165" i="5"/>
  <c r="V167" i="5"/>
  <c r="Z163" i="5"/>
  <c r="AO168" i="5"/>
  <c r="L120" i="5"/>
  <c r="K119" i="5"/>
  <c r="F208" i="5"/>
  <c r="D208" i="5" a="1"/>
  <c r="D208" i="5" s="1"/>
  <c r="I208" i="5"/>
  <c r="AS164" i="5"/>
  <c r="Y164" i="5"/>
  <c r="U168" i="5"/>
  <c r="AP167" i="5"/>
  <c r="AT185" i="23"/>
  <c r="W143" i="20"/>
  <c r="L96" i="20"/>
  <c r="K95" i="20"/>
  <c r="Y140" i="20"/>
  <c r="AS141" i="20"/>
  <c r="AP143" i="20"/>
  <c r="X141" i="20"/>
  <c r="AI161" i="20"/>
  <c r="O161" i="20"/>
  <c r="AJ161" i="20"/>
  <c r="P161" i="20"/>
  <c r="Q161" i="20"/>
  <c r="AK161" i="20"/>
  <c r="AL161" i="20"/>
  <c r="R161" i="20"/>
  <c r="S161" i="20"/>
  <c r="AM161" i="20"/>
  <c r="AN161" i="20"/>
  <c r="T161" i="20"/>
  <c r="AO161" i="20"/>
  <c r="U161" i="20"/>
  <c r="V161" i="20"/>
  <c r="AP161" i="20"/>
  <c r="AQ161" i="20"/>
  <c r="W161" i="20"/>
  <c r="X161" i="20"/>
  <c r="AR161" i="20"/>
  <c r="Y161" i="20"/>
  <c r="AS161" i="20"/>
  <c r="Z161" i="20"/>
  <c r="AT161" i="20"/>
  <c r="J186" i="20"/>
  <c r="D186" i="20" a="1"/>
  <c r="D186" i="20" s="1"/>
  <c r="F186" i="20"/>
  <c r="AP144" i="20"/>
  <c r="AT139" i="20"/>
  <c r="W142" i="20"/>
  <c r="U144" i="20"/>
  <c r="AS140" i="20"/>
  <c r="J185" i="20"/>
  <c r="D185" i="20" a="1"/>
  <c r="D185" i="20" s="1"/>
  <c r="F185" i="20"/>
  <c r="AS142" i="20"/>
  <c r="AT163" i="23"/>
  <c r="U167" i="23"/>
  <c r="U168" i="23"/>
  <c r="X165" i="23"/>
  <c r="AP167" i="23"/>
  <c r="AE120" i="23"/>
  <c r="AD119" i="23"/>
  <c r="AQ166" i="23"/>
  <c r="W166" i="23"/>
  <c r="Z163" i="23"/>
  <c r="AS164" i="23"/>
  <c r="H208" i="23"/>
  <c r="AR165" i="23"/>
  <c r="AI185" i="23"/>
  <c r="O185" i="23"/>
  <c r="AJ185" i="23"/>
  <c r="P185" i="23"/>
  <c r="Q185" i="23"/>
  <c r="AK185" i="23"/>
  <c r="R185" i="23"/>
  <c r="AL185" i="23"/>
  <c r="S185" i="23"/>
  <c r="AM185" i="23"/>
  <c r="T185" i="23"/>
  <c r="AN185" i="23"/>
  <c r="U185" i="23"/>
  <c r="AO185" i="23"/>
  <c r="V185" i="23"/>
  <c r="AP185" i="23"/>
  <c r="W185" i="23"/>
  <c r="AQ185" i="23"/>
  <c r="AR185" i="23"/>
  <c r="X185" i="23"/>
  <c r="AS185" i="23"/>
  <c r="Y185" i="23"/>
  <c r="N120" i="23"/>
  <c r="M119" i="23"/>
  <c r="F209" i="23"/>
  <c r="I209" i="23"/>
  <c r="D209" i="23" a="1"/>
  <c r="D209" i="23" s="1"/>
  <c r="AO168" i="23"/>
  <c r="Y164" i="23"/>
  <c r="IE162" i="22" l="1"/>
  <c r="ID161" i="22"/>
  <c r="DI162" i="22"/>
  <c r="DH161" i="22"/>
  <c r="I185" i="20"/>
  <c r="Z162" i="20" s="1"/>
  <c r="I186" i="20"/>
  <c r="Z163" i="20" s="1"/>
  <c r="AD95" i="20"/>
  <c r="AE96" i="20"/>
  <c r="H208" i="5"/>
  <c r="O185" i="5" s="1"/>
  <c r="H209" i="5"/>
  <c r="AT186" i="5" s="1"/>
  <c r="AE119" i="5"/>
  <c r="AF120" i="5"/>
  <c r="Z164" i="5"/>
  <c r="AR165" i="5"/>
  <c r="Y165" i="5"/>
  <c r="W167" i="5"/>
  <c r="AT164" i="5"/>
  <c r="K120" i="5"/>
  <c r="J119" i="5"/>
  <c r="AQ167" i="5"/>
  <c r="AP168" i="5"/>
  <c r="X166" i="5"/>
  <c r="V168" i="5"/>
  <c r="D210" i="5" a="1"/>
  <c r="D210" i="5" s="1"/>
  <c r="I210" i="5"/>
  <c r="F210" i="5"/>
  <c r="AR166" i="5"/>
  <c r="H209" i="23"/>
  <c r="O187" i="23" s="1"/>
  <c r="AT141" i="20"/>
  <c r="Z140" i="20"/>
  <c r="V144" i="20"/>
  <c r="X142" i="20"/>
  <c r="Y141" i="20"/>
  <c r="K96" i="20"/>
  <c r="J95" i="20"/>
  <c r="AT142" i="20"/>
  <c r="AT140" i="20"/>
  <c r="AQ144" i="20"/>
  <c r="AQ143" i="20"/>
  <c r="X143" i="20"/>
  <c r="Z164" i="23"/>
  <c r="M120" i="23"/>
  <c r="L119" i="23"/>
  <c r="AS165" i="23"/>
  <c r="X166" i="23"/>
  <c r="Y165" i="23"/>
  <c r="AP168" i="23"/>
  <c r="N186" i="23"/>
  <c r="AH186" i="23"/>
  <c r="AI186" i="23"/>
  <c r="O186" i="23"/>
  <c r="AJ186" i="23"/>
  <c r="P186" i="23"/>
  <c r="AK186" i="23"/>
  <c r="Q186" i="23"/>
  <c r="R186" i="23"/>
  <c r="AL186" i="23"/>
  <c r="S186" i="23"/>
  <c r="AM186" i="23"/>
  <c r="T186" i="23"/>
  <c r="AN186" i="23"/>
  <c r="AO186" i="23"/>
  <c r="U186" i="23"/>
  <c r="AP186" i="23"/>
  <c r="V186" i="23"/>
  <c r="AQ186" i="23"/>
  <c r="W186" i="23"/>
  <c r="X186" i="23"/>
  <c r="AR186" i="23"/>
  <c r="AS186" i="23"/>
  <c r="Y186" i="23"/>
  <c r="AR166" i="23"/>
  <c r="V168" i="23"/>
  <c r="AT164" i="23"/>
  <c r="AD120" i="23"/>
  <c r="AC119" i="23"/>
  <c r="V167" i="23"/>
  <c r="AT186" i="23"/>
  <c r="Z186" i="23"/>
  <c r="D210" i="23" a="1"/>
  <c r="D210" i="23" s="1"/>
  <c r="F210" i="23"/>
  <c r="I210" i="23"/>
  <c r="AQ167" i="23"/>
  <c r="DH162" i="22" l="1"/>
  <c r="DG161" i="22"/>
  <c r="ID162" i="22"/>
  <c r="IC161" i="22"/>
  <c r="AO187" i="23"/>
  <c r="R162" i="20"/>
  <c r="O162" i="20"/>
  <c r="AI162" i="20"/>
  <c r="N162" i="20"/>
  <c r="S162" i="20"/>
  <c r="AQ162" i="20"/>
  <c r="W162" i="20"/>
  <c r="AP162" i="20"/>
  <c r="W163" i="20"/>
  <c r="V162" i="20"/>
  <c r="AL163" i="20"/>
  <c r="N163" i="20"/>
  <c r="AM162" i="20"/>
  <c r="R163" i="20"/>
  <c r="AO163" i="20"/>
  <c r="AK163" i="20"/>
  <c r="V163" i="20"/>
  <c r="Q163" i="20"/>
  <c r="AL162" i="20"/>
  <c r="AH162" i="20"/>
  <c r="AS163" i="20"/>
  <c r="AN163" i="20"/>
  <c r="AI163" i="20"/>
  <c r="AS162" i="20"/>
  <c r="AO162" i="20"/>
  <c r="AK162" i="20"/>
  <c r="AR163" i="20"/>
  <c r="T163" i="20"/>
  <c r="P163" i="20"/>
  <c r="Y162" i="20"/>
  <c r="U162" i="20"/>
  <c r="Q162" i="20"/>
  <c r="AT163" i="20"/>
  <c r="AQ163" i="20"/>
  <c r="AM163" i="20"/>
  <c r="AH163" i="20"/>
  <c r="AR162" i="20"/>
  <c r="AN162" i="20"/>
  <c r="AJ162" i="20"/>
  <c r="AT162" i="20"/>
  <c r="X163" i="20"/>
  <c r="S163" i="20"/>
  <c r="O163" i="20"/>
  <c r="X162" i="20"/>
  <c r="T162" i="20"/>
  <c r="P162" i="20"/>
  <c r="AP163" i="20"/>
  <c r="AG163" i="20"/>
  <c r="Y163" i="20"/>
  <c r="U163" i="20"/>
  <c r="AJ163" i="20"/>
  <c r="M163" i="20"/>
  <c r="AL185" i="5"/>
  <c r="AI185" i="5"/>
  <c r="V185" i="5"/>
  <c r="R185" i="5"/>
  <c r="U185" i="5"/>
  <c r="AM185" i="5"/>
  <c r="AN187" i="23"/>
  <c r="Q187" i="23"/>
  <c r="AK187" i="23"/>
  <c r="M187" i="23"/>
  <c r="Y187" i="23"/>
  <c r="AT187" i="23"/>
  <c r="Z185" i="5"/>
  <c r="Y185" i="5"/>
  <c r="AP186" i="5"/>
  <c r="AQ185" i="5"/>
  <c r="U187" i="23"/>
  <c r="T187" i="23"/>
  <c r="AD96" i="20"/>
  <c r="AC95" i="20"/>
  <c r="AL186" i="5"/>
  <c r="N186" i="5"/>
  <c r="AO186" i="5"/>
  <c r="AS186" i="5"/>
  <c r="U186" i="5"/>
  <c r="AK186" i="5"/>
  <c r="AT185" i="5"/>
  <c r="AP185" i="5"/>
  <c r="Q185" i="5"/>
  <c r="AR186" i="5"/>
  <c r="AN186" i="5"/>
  <c r="P186" i="5"/>
  <c r="AS185" i="5"/>
  <c r="T185" i="5"/>
  <c r="AK185" i="5"/>
  <c r="T186" i="5"/>
  <c r="P185" i="5"/>
  <c r="AQ186" i="5"/>
  <c r="S186" i="5"/>
  <c r="O186" i="5"/>
  <c r="W185" i="5"/>
  <c r="AN185" i="5"/>
  <c r="AJ185" i="5"/>
  <c r="Y186" i="5"/>
  <c r="Q186" i="5"/>
  <c r="X186" i="5"/>
  <c r="AJ186" i="5"/>
  <c r="X185" i="5"/>
  <c r="AO185" i="5"/>
  <c r="W186" i="5"/>
  <c r="AM186" i="5"/>
  <c r="AI186" i="5"/>
  <c r="AR185" i="5"/>
  <c r="S185" i="5"/>
  <c r="Z186" i="5"/>
  <c r="V186" i="5"/>
  <c r="R186" i="5"/>
  <c r="AH186" i="5"/>
  <c r="H210" i="5"/>
  <c r="P187" i="5" s="1"/>
  <c r="AE120" i="5"/>
  <c r="AD119" i="5"/>
  <c r="W168" i="5"/>
  <c r="AS166" i="5"/>
  <c r="Y166" i="5"/>
  <c r="AS165" i="5"/>
  <c r="J120" i="5"/>
  <c r="I119" i="5"/>
  <c r="X167" i="5"/>
  <c r="AR167" i="5"/>
  <c r="AQ168" i="5"/>
  <c r="Z165" i="5"/>
  <c r="I211" i="5"/>
  <c r="D211" i="5" a="1"/>
  <c r="D211" i="5" s="1"/>
  <c r="F211" i="5"/>
  <c r="Z187" i="23"/>
  <c r="AJ187" i="23"/>
  <c r="AR187" i="23"/>
  <c r="AI187" i="23"/>
  <c r="AP187" i="23"/>
  <c r="P187" i="23"/>
  <c r="AH187" i="23"/>
  <c r="X187" i="23"/>
  <c r="S187" i="23"/>
  <c r="N187" i="23"/>
  <c r="W187" i="23"/>
  <c r="AL187" i="23"/>
  <c r="V187" i="23"/>
  <c r="R187" i="23"/>
  <c r="AG187" i="23"/>
  <c r="AS187" i="23"/>
  <c r="AQ187" i="23"/>
  <c r="AM187" i="23"/>
  <c r="AR143" i="20"/>
  <c r="Y142" i="20"/>
  <c r="J96" i="20"/>
  <c r="I95" i="20"/>
  <c r="W144" i="20"/>
  <c r="AR144" i="20"/>
  <c r="Z141" i="20"/>
  <c r="J187" i="20"/>
  <c r="D187" i="20" a="1"/>
  <c r="D187" i="20" s="1"/>
  <c r="F187" i="20"/>
  <c r="Y143" i="20"/>
  <c r="AQ168" i="23"/>
  <c r="AR167" i="23"/>
  <c r="AT165" i="23"/>
  <c r="I211" i="23"/>
  <c r="F211" i="23"/>
  <c r="D211" i="23" a="1"/>
  <c r="D211" i="23" s="1"/>
  <c r="W168" i="23"/>
  <c r="Y166" i="23"/>
  <c r="W167" i="23"/>
  <c r="AS166" i="23"/>
  <c r="AC120" i="23"/>
  <c r="AB119" i="23"/>
  <c r="L120" i="23"/>
  <c r="K119" i="23"/>
  <c r="Z165" i="23"/>
  <c r="H210" i="23"/>
  <c r="DG162" i="22" l="1"/>
  <c r="DF161" i="22"/>
  <c r="IC162" i="22"/>
  <c r="IB161" i="22"/>
  <c r="AC96" i="20"/>
  <c r="AB95" i="20"/>
  <c r="AQ187" i="5"/>
  <c r="AP187" i="5"/>
  <c r="AN187" i="5"/>
  <c r="S187" i="5"/>
  <c r="AJ187" i="5"/>
  <c r="AI187" i="5"/>
  <c r="AR187" i="5"/>
  <c r="O187" i="5"/>
  <c r="W187" i="5"/>
  <c r="AG187" i="5"/>
  <c r="AM187" i="5"/>
  <c r="R187" i="5"/>
  <c r="AH187" i="5"/>
  <c r="AT187" i="5"/>
  <c r="V187" i="5"/>
  <c r="AL187" i="5"/>
  <c r="N187" i="5"/>
  <c r="AS187" i="5"/>
  <c r="U187" i="5"/>
  <c r="AK187" i="5"/>
  <c r="Z187" i="5"/>
  <c r="Y187" i="5"/>
  <c r="AO187" i="5"/>
  <c r="Q187" i="5"/>
  <c r="M187" i="5"/>
  <c r="H211" i="5"/>
  <c r="AH188" i="5" s="1"/>
  <c r="X187" i="5"/>
  <c r="T187" i="5"/>
  <c r="AD120" i="5"/>
  <c r="AC119" i="5"/>
  <c r="I120" i="5"/>
  <c r="H119" i="5"/>
  <c r="X168" i="5"/>
  <c r="I212" i="5"/>
  <c r="F212" i="5"/>
  <c r="D212" i="5" a="1"/>
  <c r="D212" i="5" s="1"/>
  <c r="AR168" i="5"/>
  <c r="AT166" i="5"/>
  <c r="AS167" i="5"/>
  <c r="AT165" i="5"/>
  <c r="Y167" i="5"/>
  <c r="Z166" i="5"/>
  <c r="H211" i="23"/>
  <c r="AH189" i="23" s="1"/>
  <c r="J188" i="20"/>
  <c r="D188" i="20" a="1"/>
  <c r="D188" i="20" s="1"/>
  <c r="F188" i="20"/>
  <c r="I96" i="20"/>
  <c r="H95" i="20"/>
  <c r="Z143" i="20"/>
  <c r="Z142" i="20"/>
  <c r="AS144" i="20"/>
  <c r="I187" i="20"/>
  <c r="X144" i="20"/>
  <c r="AS143" i="20"/>
  <c r="AS167" i="23"/>
  <c r="AR168" i="23"/>
  <c r="X168" i="23"/>
  <c r="L188" i="23"/>
  <c r="AF188" i="23"/>
  <c r="M188" i="23"/>
  <c r="AG188" i="23"/>
  <c r="N188" i="23"/>
  <c r="AH188" i="23"/>
  <c r="AI188" i="23"/>
  <c r="O188" i="23"/>
  <c r="AJ188" i="23"/>
  <c r="P188" i="23"/>
  <c r="AK188" i="23"/>
  <c r="Q188" i="23"/>
  <c r="R188" i="23"/>
  <c r="AL188" i="23"/>
  <c r="S188" i="23"/>
  <c r="AM188" i="23"/>
  <c r="AN188" i="23"/>
  <c r="T188" i="23"/>
  <c r="U188" i="23"/>
  <c r="AO188" i="23"/>
  <c r="AP188" i="23"/>
  <c r="V188" i="23"/>
  <c r="W188" i="23"/>
  <c r="AQ188" i="23"/>
  <c r="AR188" i="23"/>
  <c r="X188" i="23"/>
  <c r="Y188" i="23"/>
  <c r="AS188" i="23"/>
  <c r="Z188" i="23"/>
  <c r="I212" i="23"/>
  <c r="F212" i="23"/>
  <c r="D212" i="23" a="1"/>
  <c r="D212" i="23" s="1"/>
  <c r="X167" i="23"/>
  <c r="AT188" i="23"/>
  <c r="K120" i="23"/>
  <c r="J119" i="23"/>
  <c r="Z166" i="23"/>
  <c r="AB120" i="23"/>
  <c r="AA119" i="23"/>
  <c r="AA120" i="23" s="1"/>
  <c r="AT166" i="23"/>
  <c r="DF162" i="22" l="1"/>
  <c r="DE161" i="22"/>
  <c r="IB162" i="22"/>
  <c r="IA161" i="22"/>
  <c r="U189" i="23"/>
  <c r="P189" i="23"/>
  <c r="AE189" i="23"/>
  <c r="AB96" i="20"/>
  <c r="AA95" i="20"/>
  <c r="AA96" i="20" s="1"/>
  <c r="AG188" i="5"/>
  <c r="AR188" i="5"/>
  <c r="L188" i="5"/>
  <c r="Q188" i="5"/>
  <c r="Y188" i="5"/>
  <c r="U188" i="5"/>
  <c r="AN188" i="5"/>
  <c r="P188" i="5"/>
  <c r="T188" i="5"/>
  <c r="AF188" i="5"/>
  <c r="AQ188" i="5"/>
  <c r="O188" i="5"/>
  <c r="S188" i="5"/>
  <c r="R188" i="5"/>
  <c r="V188" i="5"/>
  <c r="AT188" i="5"/>
  <c r="Z188" i="5"/>
  <c r="X188" i="5"/>
  <c r="AJ188" i="5"/>
  <c r="AM188" i="5"/>
  <c r="W188" i="5"/>
  <c r="AI188" i="5"/>
  <c r="AP188" i="5"/>
  <c r="N188" i="5"/>
  <c r="AL188" i="5"/>
  <c r="AS188" i="5"/>
  <c r="AO188" i="5"/>
  <c r="AK188" i="5"/>
  <c r="M188" i="5"/>
  <c r="H212" i="5"/>
  <c r="AS189" i="5" s="1"/>
  <c r="AC120" i="5"/>
  <c r="AB119" i="5"/>
  <c r="AT167" i="5"/>
  <c r="Y168" i="5"/>
  <c r="Z167" i="5"/>
  <c r="I213" i="5"/>
  <c r="F213" i="5"/>
  <c r="D213" i="5" a="1"/>
  <c r="D213" i="5" s="1"/>
  <c r="H120" i="5"/>
  <c r="G119" i="5"/>
  <c r="G120" i="5" s="1"/>
  <c r="AS168" i="5"/>
  <c r="AJ189" i="23"/>
  <c r="AN189" i="23"/>
  <c r="AO189" i="23"/>
  <c r="AI189" i="23"/>
  <c r="K189" i="23"/>
  <c r="Y189" i="23"/>
  <c r="T189" i="23"/>
  <c r="O189" i="23"/>
  <c r="AS189" i="23"/>
  <c r="AR189" i="23"/>
  <c r="AM189" i="23"/>
  <c r="AG189" i="23"/>
  <c r="AT189" i="23"/>
  <c r="X189" i="23"/>
  <c r="S189" i="23"/>
  <c r="M189" i="23"/>
  <c r="AQ189" i="23"/>
  <c r="AK189" i="23"/>
  <c r="L189" i="23"/>
  <c r="W189" i="23"/>
  <c r="Q189" i="23"/>
  <c r="AF189" i="23"/>
  <c r="Z189" i="23"/>
  <c r="V189" i="23"/>
  <c r="AL189" i="23"/>
  <c r="N189" i="23"/>
  <c r="AP189" i="23"/>
  <c r="R189" i="23"/>
  <c r="H212" i="23"/>
  <c r="AS190" i="23" s="1"/>
  <c r="D190" i="20" a="1"/>
  <c r="D190" i="20" s="1"/>
  <c r="J190" i="20"/>
  <c r="F190" i="20"/>
  <c r="AT143" i="20"/>
  <c r="H96" i="20"/>
  <c r="G95" i="20"/>
  <c r="G96" i="20" s="1"/>
  <c r="AF164" i="20"/>
  <c r="L164" i="20"/>
  <c r="M164" i="20"/>
  <c r="AG164" i="20"/>
  <c r="AH164" i="20"/>
  <c r="N164" i="20"/>
  <c r="AI164" i="20"/>
  <c r="O164" i="20"/>
  <c r="P164" i="20"/>
  <c r="AJ164" i="20"/>
  <c r="Q164" i="20"/>
  <c r="AK164" i="20"/>
  <c r="R164" i="20"/>
  <c r="AL164" i="20"/>
  <c r="S164" i="20"/>
  <c r="AM164" i="20"/>
  <c r="T164" i="20"/>
  <c r="AN164" i="20"/>
  <c r="U164" i="20"/>
  <c r="AO164" i="20"/>
  <c r="AP164" i="20"/>
  <c r="V164" i="20"/>
  <c r="AQ164" i="20"/>
  <c r="W164" i="20"/>
  <c r="AR164" i="20"/>
  <c r="X164" i="20"/>
  <c r="Y164" i="20"/>
  <c r="AS164" i="20"/>
  <c r="AT164" i="20"/>
  <c r="Z164" i="20"/>
  <c r="AT144" i="20"/>
  <c r="J189" i="20"/>
  <c r="D189" i="20" a="1"/>
  <c r="D189" i="20" s="1"/>
  <c r="F189" i="20"/>
  <c r="Y144" i="20"/>
  <c r="I188" i="20"/>
  <c r="Y167" i="23"/>
  <c r="AS168" i="23"/>
  <c r="Y168" i="23"/>
  <c r="I213" i="23"/>
  <c r="F213" i="23"/>
  <c r="D213" i="23" a="1"/>
  <c r="D213" i="23" s="1"/>
  <c r="AT167" i="23"/>
  <c r="J120" i="23"/>
  <c r="I119" i="23"/>
  <c r="IA162" i="22" l="1"/>
  <c r="HZ161" i="22"/>
  <c r="DE162" i="22"/>
  <c r="DD161" i="22"/>
  <c r="AH190" i="23"/>
  <c r="AF190" i="23"/>
  <c r="Z190" i="23"/>
  <c r="AE190" i="23"/>
  <c r="S190" i="23"/>
  <c r="I189" i="20"/>
  <c r="Z166" i="20" s="1"/>
  <c r="I190" i="20"/>
  <c r="AS167" i="20" s="1"/>
  <c r="T189" i="5"/>
  <c r="AM189" i="5"/>
  <c r="S189" i="5"/>
  <c r="P189" i="5"/>
  <c r="AR189" i="5"/>
  <c r="O189" i="5"/>
  <c r="Y189" i="5"/>
  <c r="N189" i="5"/>
  <c r="AQ189" i="5"/>
  <c r="AF189" i="5"/>
  <c r="U189" i="5"/>
  <c r="X189" i="5"/>
  <c r="AK189" i="5"/>
  <c r="M189" i="5"/>
  <c r="W189" i="5"/>
  <c r="AJ189" i="5"/>
  <c r="AE189" i="5"/>
  <c r="AO189" i="5"/>
  <c r="Q189" i="5"/>
  <c r="L189" i="5"/>
  <c r="AN189" i="5"/>
  <c r="AI189" i="5"/>
  <c r="K189" i="5"/>
  <c r="AP189" i="5"/>
  <c r="AL189" i="5"/>
  <c r="AH189" i="5"/>
  <c r="AT189" i="5"/>
  <c r="V189" i="5"/>
  <c r="R189" i="5"/>
  <c r="AG189" i="5"/>
  <c r="Z189" i="5"/>
  <c r="AB120" i="5"/>
  <c r="AA119" i="5"/>
  <c r="AA120" i="5" s="1"/>
  <c r="H213" i="5"/>
  <c r="AD190" i="5" s="1"/>
  <c r="Z168" i="5"/>
  <c r="AT168" i="5"/>
  <c r="D214" i="5" a="1"/>
  <c r="D214" i="5" s="1"/>
  <c r="I214" i="5"/>
  <c r="F214" i="5"/>
  <c r="K190" i="23"/>
  <c r="V190" i="23"/>
  <c r="AN190" i="23"/>
  <c r="AM190" i="23"/>
  <c r="R190" i="23"/>
  <c r="AD190" i="23"/>
  <c r="AR190" i="23"/>
  <c r="P190" i="23"/>
  <c r="W190" i="23"/>
  <c r="O190" i="23"/>
  <c r="Y190" i="23"/>
  <c r="AQ190" i="23"/>
  <c r="AI190" i="23"/>
  <c r="AL190" i="23"/>
  <c r="AP190" i="23"/>
  <c r="N190" i="23"/>
  <c r="J190" i="23"/>
  <c r="AO190" i="23"/>
  <c r="AG190" i="23"/>
  <c r="M190" i="23"/>
  <c r="AK190" i="23"/>
  <c r="U190" i="23"/>
  <c r="Q190" i="23"/>
  <c r="AT190" i="23"/>
  <c r="X190" i="23"/>
  <c r="T190" i="23"/>
  <c r="AJ190" i="23"/>
  <c r="L190" i="23"/>
  <c r="H213" i="23"/>
  <c r="AS191" i="23" s="1"/>
  <c r="AE165" i="20"/>
  <c r="K165" i="20"/>
  <c r="AF165" i="20"/>
  <c r="L165" i="20"/>
  <c r="AG165" i="20"/>
  <c r="AH165" i="20"/>
  <c r="M165" i="20"/>
  <c r="AI165" i="20"/>
  <c r="N165" i="20"/>
  <c r="O165" i="20"/>
  <c r="AJ165" i="20"/>
  <c r="AK165" i="20"/>
  <c r="P165" i="20"/>
  <c r="Q165" i="20"/>
  <c r="AL165" i="20"/>
  <c r="R165" i="20"/>
  <c r="AM165" i="20"/>
  <c r="AN165" i="20"/>
  <c r="S165" i="20"/>
  <c r="T165" i="20"/>
  <c r="AO165" i="20"/>
  <c r="AP165" i="20"/>
  <c r="U165" i="20"/>
  <c r="V165" i="20"/>
  <c r="AQ165" i="20"/>
  <c r="W165" i="20"/>
  <c r="AR165" i="20"/>
  <c r="AS165" i="20"/>
  <c r="X165" i="20"/>
  <c r="Y165" i="20"/>
  <c r="AT165" i="20"/>
  <c r="Z165" i="20"/>
  <c r="Z144" i="20"/>
  <c r="Z168" i="23"/>
  <c r="I120" i="23"/>
  <c r="H119" i="23"/>
  <c r="AT168" i="23"/>
  <c r="Z167" i="23"/>
  <c r="DD162" i="22" l="1"/>
  <c r="DC161" i="22"/>
  <c r="HZ162" i="22"/>
  <c r="HY161" i="22"/>
  <c r="S190" i="5"/>
  <c r="AE167" i="20"/>
  <c r="AH166" i="20"/>
  <c r="X166" i="20"/>
  <c r="L166" i="20"/>
  <c r="AM191" i="23"/>
  <c r="W166" i="20"/>
  <c r="AT166" i="20"/>
  <c r="T166" i="20"/>
  <c r="AK167" i="20"/>
  <c r="P166" i="20"/>
  <c r="AO167" i="20"/>
  <c r="AP166" i="20"/>
  <c r="M167" i="20"/>
  <c r="AL166" i="20"/>
  <c r="Z167" i="20"/>
  <c r="P167" i="20"/>
  <c r="V167" i="20"/>
  <c r="AJ167" i="20"/>
  <c r="L167" i="20"/>
  <c r="O166" i="20"/>
  <c r="AG166" i="20"/>
  <c r="AT167" i="20"/>
  <c r="AM167" i="20"/>
  <c r="AS166" i="20"/>
  <c r="AQ167" i="20"/>
  <c r="T167" i="20"/>
  <c r="O167" i="20"/>
  <c r="K167" i="20"/>
  <c r="V166" i="20"/>
  <c r="R166" i="20"/>
  <c r="N166" i="20"/>
  <c r="J166" i="20"/>
  <c r="X167" i="20"/>
  <c r="AL167" i="20"/>
  <c r="AH167" i="20"/>
  <c r="AC167" i="20"/>
  <c r="AR166" i="20"/>
  <c r="AN166" i="20"/>
  <c r="AJ166" i="20"/>
  <c r="AF166" i="20"/>
  <c r="AP167" i="20"/>
  <c r="S167" i="20"/>
  <c r="N167" i="20"/>
  <c r="J167" i="20"/>
  <c r="AQ166" i="20"/>
  <c r="AM166" i="20"/>
  <c r="AI166" i="20"/>
  <c r="AE166" i="20"/>
  <c r="AN167" i="20"/>
  <c r="S166" i="20"/>
  <c r="Y167" i="20"/>
  <c r="AI167" i="20"/>
  <c r="AD167" i="20"/>
  <c r="AO166" i="20"/>
  <c r="AK166" i="20"/>
  <c r="K166" i="20"/>
  <c r="W167" i="20"/>
  <c r="R167" i="20"/>
  <c r="AG167" i="20"/>
  <c r="Y166" i="20"/>
  <c r="U166" i="20"/>
  <c r="Q166" i="20"/>
  <c r="M166" i="20"/>
  <c r="AD166" i="20"/>
  <c r="Q190" i="5"/>
  <c r="AS190" i="5"/>
  <c r="AR191" i="23"/>
  <c r="AN190" i="5"/>
  <c r="AR167" i="20"/>
  <c r="U167" i="20"/>
  <c r="Q167" i="20"/>
  <c r="AF167" i="20"/>
  <c r="I167" i="20"/>
  <c r="AF190" i="5"/>
  <c r="J190" i="5"/>
  <c r="Y190" i="5"/>
  <c r="P190" i="5"/>
  <c r="X190" i="5"/>
  <c r="O190" i="5"/>
  <c r="U190" i="5"/>
  <c r="AI190" i="5"/>
  <c r="AO190" i="5"/>
  <c r="N190" i="5"/>
  <c r="T190" i="5"/>
  <c r="AE190" i="5"/>
  <c r="AR190" i="5"/>
  <c r="AM190" i="5"/>
  <c r="L190" i="5"/>
  <c r="W190" i="5"/>
  <c r="AJ190" i="5"/>
  <c r="K190" i="5"/>
  <c r="AQ190" i="5"/>
  <c r="AL190" i="5"/>
  <c r="AG190" i="5"/>
  <c r="V190" i="5"/>
  <c r="AK190" i="5"/>
  <c r="M190" i="5"/>
  <c r="AP190" i="5"/>
  <c r="R190" i="5"/>
  <c r="AH190" i="5"/>
  <c r="Z190" i="5"/>
  <c r="AT190" i="5"/>
  <c r="F215" i="5"/>
  <c r="I215" i="5"/>
  <c r="D215" i="5" a="1"/>
  <c r="D215" i="5" s="1"/>
  <c r="H214" i="5"/>
  <c r="R191" i="23"/>
  <c r="Q191" i="23"/>
  <c r="AJ191" i="23"/>
  <c r="AF191" i="23"/>
  <c r="I191" i="23"/>
  <c r="W191" i="23"/>
  <c r="M191" i="23"/>
  <c r="V191" i="23"/>
  <c r="K191" i="23"/>
  <c r="AN191" i="23"/>
  <c r="AE191" i="23"/>
  <c r="X191" i="23"/>
  <c r="AQ191" i="23"/>
  <c r="O191" i="23"/>
  <c r="J191" i="23"/>
  <c r="Y191" i="23"/>
  <c r="AP191" i="23"/>
  <c r="N191" i="23"/>
  <c r="S191" i="23"/>
  <c r="AI191" i="23"/>
  <c r="U191" i="23"/>
  <c r="AL191" i="23"/>
  <c r="AH191" i="23"/>
  <c r="AD191" i="23"/>
  <c r="T191" i="23"/>
  <c r="P191" i="23"/>
  <c r="AG191" i="23"/>
  <c r="AC191" i="23"/>
  <c r="AO191" i="23"/>
  <c r="AK191" i="23"/>
  <c r="L191" i="23"/>
  <c r="AT191" i="23"/>
  <c r="D191" i="20" a="1"/>
  <c r="D191" i="20" s="1"/>
  <c r="J191" i="20"/>
  <c r="F191" i="20"/>
  <c r="D214" i="23" a="1"/>
  <c r="D214" i="23" s="1"/>
  <c r="I214" i="23"/>
  <c r="F214" i="23"/>
  <c r="Z191" i="23"/>
  <c r="H120" i="23"/>
  <c r="G119" i="23"/>
  <c r="G120" i="23" s="1"/>
  <c r="I215" i="23"/>
  <c r="D215" i="23" a="1"/>
  <c r="D215" i="23" s="1"/>
  <c r="F215" i="23"/>
  <c r="HY162" i="22" l="1"/>
  <c r="HX161" i="22"/>
  <c r="DC162" i="22"/>
  <c r="DB161" i="22"/>
  <c r="H215" i="5"/>
  <c r="Z192" i="5" s="1"/>
  <c r="AC191" i="5"/>
  <c r="I191" i="5"/>
  <c r="AD191" i="5"/>
  <c r="J191" i="5"/>
  <c r="AE191" i="5"/>
  <c r="K191" i="5"/>
  <c r="L191" i="5"/>
  <c r="AF191" i="5"/>
  <c r="AG191" i="5"/>
  <c r="M191" i="5"/>
  <c r="AH191" i="5"/>
  <c r="N191" i="5"/>
  <c r="AI191" i="5"/>
  <c r="O191" i="5"/>
  <c r="AJ191" i="5"/>
  <c r="P191" i="5"/>
  <c r="Q191" i="5"/>
  <c r="AK191" i="5"/>
  <c r="R191" i="5"/>
  <c r="AL191" i="5"/>
  <c r="S191" i="5"/>
  <c r="AM191" i="5"/>
  <c r="AN191" i="5"/>
  <c r="T191" i="5"/>
  <c r="U191" i="5"/>
  <c r="AO191" i="5"/>
  <c r="V191" i="5"/>
  <c r="AP191" i="5"/>
  <c r="W191" i="5"/>
  <c r="AQ191" i="5"/>
  <c r="AR191" i="5"/>
  <c r="X191" i="5"/>
  <c r="Y191" i="5"/>
  <c r="AS191" i="5"/>
  <c r="AT191" i="5"/>
  <c r="Z191" i="5"/>
  <c r="I191" i="20"/>
  <c r="H215" i="23"/>
  <c r="H214" i="23"/>
  <c r="DB162" i="22" l="1"/>
  <c r="DA161" i="22"/>
  <c r="HX162" i="22"/>
  <c r="HW161" i="22"/>
  <c r="AS192" i="5"/>
  <c r="AG192" i="5"/>
  <c r="V192" i="5"/>
  <c r="M192" i="5"/>
  <c r="U192" i="5"/>
  <c r="J192" i="5"/>
  <c r="AO192" i="5"/>
  <c r="AL192" i="5"/>
  <c r="AC192" i="5"/>
  <c r="I192" i="5"/>
  <c r="AK192" i="5"/>
  <c r="AT192" i="5"/>
  <c r="Q192" i="5"/>
  <c r="Y192" i="5"/>
  <c r="N192" i="5"/>
  <c r="H192" i="5"/>
  <c r="X192" i="5"/>
  <c r="P192" i="5"/>
  <c r="T192" i="5"/>
  <c r="L192" i="5"/>
  <c r="S192" i="5"/>
  <c r="AE192" i="5"/>
  <c r="AQ192" i="5"/>
  <c r="AM192" i="5"/>
  <c r="O192" i="5"/>
  <c r="K192" i="5"/>
  <c r="AN192" i="5"/>
  <c r="AF192" i="5"/>
  <c r="AR192" i="5"/>
  <c r="AJ192" i="5"/>
  <c r="AB192" i="5"/>
  <c r="W192" i="5"/>
  <c r="AI192" i="5"/>
  <c r="AP192" i="5"/>
  <c r="R192" i="5"/>
  <c r="AH192" i="5"/>
  <c r="AD192" i="5"/>
  <c r="AB168" i="20"/>
  <c r="AC168" i="20"/>
  <c r="H168" i="20"/>
  <c r="I168" i="20"/>
  <c r="AD168" i="20"/>
  <c r="AE168" i="20"/>
  <c r="J168" i="20"/>
  <c r="AF168" i="20"/>
  <c r="K168" i="20"/>
  <c r="L168" i="20"/>
  <c r="AG168" i="20"/>
  <c r="AH168" i="20"/>
  <c r="M168" i="20"/>
  <c r="AI168" i="20"/>
  <c r="N168" i="20"/>
  <c r="O168" i="20"/>
  <c r="AJ168" i="20"/>
  <c r="P168" i="20"/>
  <c r="AK168" i="20"/>
  <c r="AL168" i="20"/>
  <c r="Q168" i="20"/>
  <c r="AM168" i="20"/>
  <c r="R168" i="20"/>
  <c r="AN168" i="20"/>
  <c r="S168" i="20"/>
  <c r="AO168" i="20"/>
  <c r="T168" i="20"/>
  <c r="U168" i="20"/>
  <c r="AP168" i="20"/>
  <c r="AQ168" i="20"/>
  <c r="V168" i="20"/>
  <c r="W168" i="20"/>
  <c r="AR168" i="20"/>
  <c r="X168" i="20"/>
  <c r="AS168" i="20"/>
  <c r="AT168" i="20"/>
  <c r="Y168" i="20"/>
  <c r="Z168" i="20"/>
  <c r="AB192" i="23"/>
  <c r="H192" i="23"/>
  <c r="I192" i="23"/>
  <c r="AC192" i="23"/>
  <c r="AD192" i="23"/>
  <c r="J192" i="23"/>
  <c r="AE192" i="23"/>
  <c r="K192" i="23"/>
  <c r="L192" i="23"/>
  <c r="AF192" i="23"/>
  <c r="M192" i="23"/>
  <c r="AG192" i="23"/>
  <c r="AH192" i="23"/>
  <c r="N192" i="23"/>
  <c r="O192" i="23"/>
  <c r="AI192" i="23"/>
  <c r="P192" i="23"/>
  <c r="AJ192" i="23"/>
  <c r="AK192" i="23"/>
  <c r="Q192" i="23"/>
  <c r="AL192" i="23"/>
  <c r="R192" i="23"/>
  <c r="S192" i="23"/>
  <c r="AM192" i="23"/>
  <c r="T192" i="23"/>
  <c r="AN192" i="23"/>
  <c r="AO192" i="23"/>
  <c r="U192" i="23"/>
  <c r="V192" i="23"/>
  <c r="AP192" i="23"/>
  <c r="AQ192" i="23"/>
  <c r="W192" i="23"/>
  <c r="AR192" i="23"/>
  <c r="X192" i="23"/>
  <c r="AS192" i="23"/>
  <c r="Y192" i="23"/>
  <c r="Z192" i="23"/>
  <c r="AT192" i="23"/>
  <c r="HW162" i="22" l="1"/>
  <c r="HV161" i="22"/>
  <c r="DA162" i="22"/>
  <c r="CZ161" i="22"/>
  <c r="CZ162" i="22" l="1"/>
  <c r="CY161" i="22"/>
  <c r="HV162" i="22"/>
  <c r="HU161" i="22"/>
  <c r="HU162" i="22" l="1"/>
  <c r="HT161" i="22"/>
  <c r="CY162" i="22"/>
  <c r="CX161" i="22"/>
  <c r="CX162" i="22" l="1"/>
  <c r="CW161" i="22"/>
  <c r="HT162" i="22"/>
  <c r="HS161" i="22"/>
  <c r="HS162" i="22" l="1"/>
  <c r="HR161" i="22"/>
  <c r="CW162" i="22"/>
  <c r="CV161" i="22"/>
  <c r="HR162" i="22" l="1"/>
  <c r="HQ161" i="22"/>
  <c r="CV162" i="22"/>
  <c r="CU161" i="22"/>
  <c r="CU162" i="22" l="1"/>
  <c r="CT161" i="22"/>
  <c r="HQ162" i="22"/>
  <c r="HP161" i="22"/>
  <c r="CT162" i="22" l="1"/>
  <c r="CS161" i="22"/>
  <c r="HP162" i="22"/>
  <c r="HO161" i="22"/>
  <c r="HO162" i="22" l="1"/>
  <c r="HN161" i="22"/>
  <c r="CS162" i="22"/>
  <c r="CR161" i="22"/>
  <c r="CR162" i="22" l="1"/>
  <c r="CQ161" i="22"/>
  <c r="HN162" i="22"/>
  <c r="HM161" i="22"/>
  <c r="CQ162" i="22" l="1"/>
  <c r="CP161" i="22"/>
  <c r="HM162" i="22"/>
  <c r="HL161" i="22"/>
  <c r="CP162" i="22" l="1"/>
  <c r="CO161" i="22"/>
  <c r="HL162" i="22"/>
  <c r="HK161" i="22"/>
  <c r="HK162" i="22" l="1"/>
  <c r="HJ161" i="22"/>
  <c r="CO162" i="22"/>
  <c r="CN161" i="22"/>
  <c r="CN162" i="22" l="1"/>
  <c r="CM161" i="22"/>
  <c r="HJ162" i="22"/>
  <c r="HI161" i="22"/>
  <c r="HI162" i="22" l="1"/>
  <c r="HH161" i="22"/>
  <c r="CM162" i="22"/>
  <c r="CL161" i="22"/>
  <c r="CL162" i="22" l="1"/>
  <c r="CK161" i="22"/>
  <c r="HH162" i="22"/>
  <c r="HG161" i="22"/>
  <c r="HG162" i="22" l="1"/>
  <c r="HF161" i="22"/>
  <c r="CK162" i="22"/>
  <c r="CJ161" i="22"/>
  <c r="CJ162" i="22" l="1"/>
  <c r="CI161" i="22"/>
  <c r="HF162" i="22"/>
  <c r="HE161" i="22"/>
  <c r="HE162" i="22" l="1"/>
  <c r="HD161" i="22"/>
  <c r="CI162" i="22"/>
  <c r="CH161" i="22"/>
  <c r="HD162" i="22" l="1"/>
  <c r="HC161" i="22"/>
  <c r="CH162" i="22"/>
  <c r="CG161" i="22"/>
  <c r="CG162" i="22" l="1"/>
  <c r="CF161" i="22"/>
  <c r="HC162" i="22"/>
  <c r="HB161" i="22"/>
  <c r="CF162" i="22" l="1"/>
  <c r="CE161" i="22"/>
  <c r="HB162" i="22"/>
  <c r="HA161" i="22"/>
  <c r="HA162" i="22" l="1"/>
  <c r="GZ161" i="22"/>
  <c r="CE162" i="22"/>
  <c r="CD161" i="22"/>
  <c r="CD162" i="22" l="1"/>
  <c r="CC161" i="22"/>
  <c r="GZ162" i="22"/>
  <c r="GY161" i="22"/>
  <c r="GY162" i="22" l="1"/>
  <c r="GX161" i="22"/>
  <c r="CC162" i="22"/>
  <c r="CB161" i="22"/>
  <c r="GX162" i="22" l="1"/>
  <c r="GW161" i="22"/>
  <c r="CB162" i="22"/>
  <c r="CA161" i="22"/>
  <c r="GW162" i="22" l="1"/>
  <c r="GV161" i="22"/>
  <c r="CA162" i="22"/>
  <c r="BZ161" i="22"/>
  <c r="BZ162" i="22" l="1"/>
  <c r="BY161" i="22"/>
  <c r="GV162" i="22"/>
  <c r="GU161" i="22"/>
  <c r="BY162" i="22" l="1"/>
  <c r="BX161" i="22"/>
  <c r="GU162" i="22"/>
  <c r="GT161" i="22"/>
  <c r="BX162" i="22" l="1"/>
  <c r="BW161" i="22"/>
  <c r="GT162" i="22"/>
  <c r="GS161" i="22"/>
  <c r="GS162" i="22" l="1"/>
  <c r="GR161" i="22"/>
  <c r="BW162" i="22"/>
  <c r="BV161" i="22"/>
  <c r="BV162" i="22" l="1"/>
  <c r="BU161" i="22"/>
  <c r="GR162" i="22"/>
  <c r="GQ161" i="22"/>
  <c r="BU162" i="22" l="1"/>
  <c r="BT161" i="22"/>
  <c r="GQ162" i="22"/>
  <c r="GP161" i="22"/>
  <c r="BT162" i="22" l="1"/>
  <c r="BS161" i="22"/>
  <c r="GP162" i="22"/>
  <c r="GO161" i="22"/>
  <c r="BS162" i="22" l="1"/>
  <c r="BR161" i="22"/>
  <c r="GO162" i="22"/>
  <c r="GN161" i="22"/>
  <c r="GN162" i="22" l="1"/>
  <c r="GM161" i="22"/>
  <c r="BR162" i="22"/>
  <c r="BQ161" i="22"/>
  <c r="BQ162" i="22" l="1"/>
  <c r="BP161" i="22"/>
  <c r="GM162" i="22"/>
  <c r="GL161" i="22"/>
  <c r="GL162" i="22" l="1"/>
  <c r="GK161" i="22"/>
  <c r="BP162" i="22"/>
  <c r="BO161" i="22"/>
  <c r="BO162" i="22" l="1"/>
  <c r="BN161" i="22"/>
  <c r="GK162" i="22"/>
  <c r="GJ161" i="22"/>
  <c r="BN162" i="22" l="1"/>
  <c r="BM161" i="22"/>
  <c r="GJ162" i="22"/>
  <c r="GI161" i="22"/>
  <c r="GI162" i="22" l="1"/>
  <c r="GH161" i="22"/>
  <c r="BM162" i="22"/>
  <c r="BL161" i="22"/>
  <c r="BL162" i="22" l="1"/>
  <c r="BK161" i="22"/>
  <c r="GH162" i="22"/>
  <c r="GG161" i="22"/>
  <c r="BK162" i="22" l="1"/>
  <c r="BJ161" i="22"/>
  <c r="GG162" i="22"/>
  <c r="GF161" i="22"/>
  <c r="GF162" i="22" l="1"/>
  <c r="GE161" i="22"/>
  <c r="BJ162" i="22"/>
  <c r="BI161" i="22"/>
  <c r="GE162" i="22" l="1"/>
  <c r="GD161" i="22"/>
  <c r="BI162" i="22"/>
  <c r="BH161" i="22"/>
  <c r="BH162" i="22" l="1"/>
  <c r="BG161" i="22"/>
  <c r="GD162" i="22"/>
  <c r="GC161" i="22"/>
  <c r="GC162" i="22" l="1"/>
  <c r="GB161" i="22"/>
  <c r="BG162" i="22"/>
  <c r="BF161" i="22"/>
  <c r="GB162" i="22" l="1"/>
  <c r="GA161" i="22"/>
  <c r="BF162" i="22"/>
  <c r="BE161" i="22"/>
  <c r="BE162" i="22" l="1"/>
  <c r="BD161" i="22"/>
  <c r="GA162" i="22"/>
  <c r="FZ161" i="22"/>
  <c r="FZ162" i="22" l="1"/>
  <c r="FY161" i="22"/>
  <c r="BD162" i="22"/>
  <c r="BC161" i="22"/>
  <c r="BC162" i="22" l="1"/>
  <c r="BB161" i="22"/>
  <c r="FY162" i="22"/>
  <c r="FX161" i="22"/>
  <c r="FX162" i="22" l="1"/>
  <c r="FW161" i="22"/>
  <c r="BB162" i="22"/>
  <c r="BA161" i="22"/>
  <c r="BA162" i="22" l="1"/>
  <c r="AZ161" i="22"/>
  <c r="FW162" i="22"/>
  <c r="FV161" i="22"/>
  <c r="FV162" i="22" l="1"/>
  <c r="FU161" i="22"/>
  <c r="AZ162" i="22"/>
  <c r="AY161" i="22"/>
  <c r="AY162" i="22" l="1"/>
  <c r="AX161" i="22"/>
  <c r="FU162" i="22"/>
  <c r="FT161" i="22"/>
  <c r="AX162" i="22" l="1"/>
  <c r="AW161" i="22"/>
  <c r="FT162" i="22"/>
  <c r="FS161" i="22"/>
  <c r="FS162" i="22" l="1"/>
  <c r="FR161" i="22"/>
  <c r="AW162" i="22"/>
  <c r="AV161" i="22"/>
  <c r="AV162" i="22" l="1"/>
  <c r="AU161" i="22"/>
  <c r="FR162" i="22"/>
  <c r="FQ161" i="22"/>
  <c r="FQ162" i="22" l="1"/>
  <c r="FP161" i="22"/>
  <c r="AU162" i="22"/>
  <c r="AT161" i="22"/>
  <c r="FP162" i="22" l="1"/>
  <c r="FO161" i="22"/>
  <c r="AT162" i="22"/>
  <c r="AS161" i="22"/>
  <c r="AS162" i="22" l="1"/>
  <c r="AR161" i="22"/>
  <c r="FO162" i="22"/>
  <c r="FN161" i="22"/>
  <c r="AR162" i="22" l="1"/>
  <c r="AQ161" i="22"/>
  <c r="FN162" i="22"/>
  <c r="FM161" i="22"/>
  <c r="FM162" i="22" l="1"/>
  <c r="FL161" i="22"/>
  <c r="AQ162" i="22"/>
  <c r="AP161" i="22"/>
  <c r="AP162" i="22" l="1"/>
  <c r="AO161" i="22"/>
  <c r="FL162" i="22"/>
  <c r="FK161" i="22"/>
  <c r="AO162" i="22" l="1"/>
  <c r="AN161" i="22"/>
  <c r="FK162" i="22"/>
  <c r="FJ161" i="22"/>
  <c r="FJ162" i="22" l="1"/>
  <c r="FI161" i="22"/>
  <c r="AN162" i="22"/>
  <c r="AM161" i="22"/>
  <c r="FI162" i="22" l="1"/>
  <c r="FH161" i="22"/>
  <c r="AM162" i="22"/>
  <c r="AL161" i="22"/>
  <c r="AL162" i="22" l="1"/>
  <c r="AK161" i="22"/>
  <c r="FH162" i="22"/>
  <c r="FG161" i="22"/>
  <c r="FG162" i="22" l="1"/>
  <c r="FF161" i="22"/>
  <c r="AK162" i="22"/>
  <c r="AJ161" i="22"/>
  <c r="FF162" i="22" l="1"/>
  <c r="FE161" i="22"/>
  <c r="AJ162" i="22"/>
  <c r="AI161" i="22"/>
  <c r="AI162" i="22" l="1"/>
  <c r="AH161" i="22"/>
  <c r="FE162" i="22"/>
  <c r="FD161" i="22"/>
  <c r="AH162" i="22" l="1"/>
  <c r="AG161" i="22"/>
  <c r="FD162" i="22"/>
  <c r="FC161" i="22"/>
  <c r="AG162" i="22" l="1"/>
  <c r="AF161" i="22"/>
  <c r="FC162" i="22"/>
  <c r="FB161" i="22"/>
  <c r="AF162" i="22" l="1"/>
  <c r="AE161" i="22"/>
  <c r="FB162" i="22"/>
  <c r="FA161" i="22"/>
  <c r="AE162" i="22" l="1"/>
  <c r="AD161" i="22"/>
  <c r="FA162" i="22"/>
  <c r="EZ161" i="22"/>
  <c r="AD162" i="22" l="1"/>
  <c r="AC161" i="22"/>
  <c r="EZ162" i="22"/>
  <c r="EY161" i="22"/>
  <c r="AC162" i="22" l="1"/>
  <c r="AB161" i="22"/>
  <c r="EY162" i="22"/>
  <c r="EX161" i="22"/>
  <c r="EX162" i="22" l="1"/>
  <c r="EW161" i="22"/>
  <c r="AB162" i="22"/>
  <c r="AA161" i="22"/>
  <c r="AA162" i="22" l="1"/>
  <c r="Z161" i="22"/>
  <c r="EW162" i="22"/>
  <c r="EV161" i="22"/>
  <c r="EV162" i="22" l="1"/>
  <c r="EU161" i="22"/>
  <c r="Z162" i="22"/>
  <c r="Y161" i="22"/>
  <c r="Y162" i="22" l="1"/>
  <c r="X161" i="22"/>
  <c r="EU162" i="22"/>
  <c r="ET161" i="22"/>
  <c r="ET162" i="22" l="1"/>
  <c r="ES161" i="22"/>
  <c r="X162" i="22"/>
  <c r="W161" i="22"/>
  <c r="W162" i="22" l="1"/>
  <c r="V161" i="22"/>
  <c r="ES162" i="22"/>
  <c r="ER161" i="22"/>
  <c r="ER162" i="22" l="1"/>
  <c r="EQ161" i="22"/>
  <c r="V162" i="22"/>
  <c r="U161" i="22"/>
  <c r="U162" i="22" l="1"/>
  <c r="T161" i="22"/>
  <c r="EQ162" i="22"/>
  <c r="EP161" i="22"/>
  <c r="T162" i="22" l="1"/>
  <c r="S161" i="22"/>
  <c r="EP162" i="22"/>
  <c r="EO161" i="22"/>
  <c r="S162" i="22" l="1"/>
  <c r="R161" i="22"/>
  <c r="EO162" i="22"/>
  <c r="EN161" i="22"/>
  <c r="EN162" i="22" l="1"/>
  <c r="EM161" i="22"/>
  <c r="R162" i="22"/>
  <c r="Q161" i="22"/>
  <c r="Q162" i="22" l="1"/>
  <c r="P161" i="22"/>
  <c r="EM162" i="22"/>
  <c r="EL161" i="22"/>
  <c r="EL162" i="22" l="1"/>
  <c r="EK161" i="22"/>
  <c r="P162" i="22"/>
  <c r="O161" i="22"/>
  <c r="O162" i="22" l="1"/>
  <c r="N161" i="22"/>
  <c r="EK162" i="22"/>
  <c r="EJ161" i="22"/>
  <c r="N162" i="22" l="1"/>
  <c r="M161" i="22"/>
  <c r="EJ162" i="22"/>
  <c r="EI161" i="22"/>
  <c r="EI162" i="22" l="1"/>
  <c r="EH161" i="22"/>
  <c r="M162" i="22"/>
  <c r="L161" i="22"/>
  <c r="EH162" i="22" l="1"/>
  <c r="EG161" i="22"/>
  <c r="L162" i="22"/>
  <c r="K161" i="22"/>
  <c r="K162" i="22" l="1"/>
  <c r="J161" i="22"/>
  <c r="EG162" i="22"/>
  <c r="EF161" i="22"/>
  <c r="EF162" i="22" l="1"/>
  <c r="EE161" i="22"/>
  <c r="J162" i="22"/>
  <c r="I161" i="22"/>
  <c r="I162" i="22" l="1"/>
  <c r="H161" i="22"/>
  <c r="EE162" i="22"/>
  <c r="ED161" i="22"/>
  <c r="ED162" i="22" l="1"/>
  <c r="EC161" i="22"/>
  <c r="H162" i="22"/>
  <c r="G161" i="22"/>
  <c r="G162" i="22" s="1"/>
  <c r="I164" i="22" a="1"/>
  <c r="I164" i="22" s="1"/>
  <c r="G164" i="22" l="1" a="1"/>
  <c r="G164" i="22" s="1"/>
  <c r="DX164" i="22" a="1"/>
  <c r="DX164" i="22" s="1"/>
  <c r="T169" i="22" s="1" a="1"/>
  <c r="T169" i="22" s="1"/>
  <c r="DW164" i="22" a="1"/>
  <c r="DW164" i="22" s="1"/>
  <c r="DV164" i="22" a="1"/>
  <c r="DV164" i="22" s="1"/>
  <c r="DU164" i="22" a="1"/>
  <c r="DU164" i="22" s="1"/>
  <c r="T170" i="22" s="1" a="1"/>
  <c r="T170" i="22" s="1"/>
  <c r="DT164" i="22" a="1"/>
  <c r="DT164" i="22" s="1"/>
  <c r="DS164" i="22" a="1"/>
  <c r="DS164" i="22" s="1"/>
  <c r="DR164" i="22" a="1"/>
  <c r="DR164" i="22" s="1"/>
  <c r="T171" i="22" s="1" a="1"/>
  <c r="T171" i="22" s="1"/>
  <c r="DQ164" i="22" a="1"/>
  <c r="DQ164" i="22" s="1"/>
  <c r="DP164" i="22" a="1"/>
  <c r="DP164" i="22" s="1"/>
  <c r="DO164" i="22" a="1"/>
  <c r="DO164" i="22" s="1"/>
  <c r="T172" i="22" s="1" a="1"/>
  <c r="T172" i="22" s="1"/>
  <c r="DN164" i="22" a="1"/>
  <c r="DN164" i="22" s="1"/>
  <c r="DM164" i="22" a="1"/>
  <c r="DM164" i="22" s="1"/>
  <c r="DL164" i="22" a="1"/>
  <c r="DL164" i="22" s="1"/>
  <c r="T173" i="22" s="1" a="1"/>
  <c r="T173" i="22" s="1"/>
  <c r="DK164" i="22" a="1"/>
  <c r="DK164" i="22" s="1"/>
  <c r="DJ164" i="22" a="1"/>
  <c r="DJ164" i="22" s="1"/>
  <c r="DI164" i="22" a="1"/>
  <c r="DI164" i="22" s="1"/>
  <c r="T174" i="22" s="1" a="1"/>
  <c r="T174" i="22" s="1"/>
  <c r="DH164" i="22" a="1"/>
  <c r="DH164" i="22" s="1"/>
  <c r="DG164" i="22" a="1"/>
  <c r="DG164" i="22" s="1"/>
  <c r="DF164" i="22" a="1"/>
  <c r="DF164" i="22" s="1"/>
  <c r="T175" i="22" s="1" a="1"/>
  <c r="T175" i="22" s="1"/>
  <c r="DE164" i="22" a="1"/>
  <c r="DE164" i="22" s="1"/>
  <c r="DD164" i="22" a="1"/>
  <c r="DD164" i="22" s="1"/>
  <c r="DC164" i="22" a="1"/>
  <c r="DC164" i="22" s="1"/>
  <c r="T176" i="22" s="1" a="1"/>
  <c r="T176" i="22" s="1"/>
  <c r="DB164" i="22" a="1"/>
  <c r="DB164" i="22" s="1"/>
  <c r="DA164" i="22" a="1"/>
  <c r="DA164" i="22" s="1"/>
  <c r="CZ164" i="22" a="1"/>
  <c r="CZ164" i="22" s="1"/>
  <c r="T177" i="22" s="1" a="1"/>
  <c r="T177" i="22" s="1"/>
  <c r="CY164" i="22" a="1"/>
  <c r="CY164" i="22" s="1"/>
  <c r="CX164" i="22" a="1"/>
  <c r="CX164" i="22" s="1"/>
  <c r="CW164" i="22" a="1"/>
  <c r="CW164" i="22" s="1"/>
  <c r="T178" i="22" s="1" a="1"/>
  <c r="T178" i="22" s="1"/>
  <c r="CV164" i="22" a="1"/>
  <c r="CV164" i="22" s="1"/>
  <c r="CU164" i="22" a="1"/>
  <c r="CU164" i="22" s="1"/>
  <c r="CT164" i="22" a="1"/>
  <c r="CT164" i="22" s="1"/>
  <c r="T179" i="22" s="1" a="1"/>
  <c r="T179" i="22" s="1"/>
  <c r="CS164" i="22" a="1"/>
  <c r="CS164" i="22" s="1"/>
  <c r="CR164" i="22" a="1"/>
  <c r="CR164" i="22" s="1"/>
  <c r="CQ164" i="22" a="1"/>
  <c r="CQ164" i="22" s="1"/>
  <c r="T180" i="22" s="1" a="1"/>
  <c r="T180" i="22" s="1"/>
  <c r="CP164" i="22" a="1"/>
  <c r="CP164" i="22" s="1"/>
  <c r="CO164" i="22" a="1"/>
  <c r="CO164" i="22" s="1"/>
  <c r="CN164" i="22" a="1"/>
  <c r="CN164" i="22" s="1"/>
  <c r="T181" i="22" s="1" a="1"/>
  <c r="T181" i="22" s="1"/>
  <c r="CM164" i="22" a="1"/>
  <c r="CM164" i="22" s="1"/>
  <c r="CL164" i="22" a="1"/>
  <c r="CL164" i="22" s="1"/>
  <c r="CK164" i="22" a="1"/>
  <c r="CK164" i="22" s="1"/>
  <c r="T182" i="22" s="1" a="1"/>
  <c r="T182" i="22" s="1"/>
  <c r="CJ164" i="22" a="1"/>
  <c r="CJ164" i="22" s="1"/>
  <c r="CI164" i="22" a="1"/>
  <c r="CI164" i="22" s="1"/>
  <c r="CH164" i="22" a="1"/>
  <c r="CH164" i="22" s="1"/>
  <c r="T183" i="22" s="1" a="1"/>
  <c r="T183" i="22" s="1"/>
  <c r="CG164" i="22" a="1"/>
  <c r="CG164" i="22" s="1"/>
  <c r="CF164" i="22" a="1"/>
  <c r="CF164" i="22" s="1"/>
  <c r="CE164" i="22" a="1"/>
  <c r="CE164" i="22" s="1"/>
  <c r="T184" i="22" s="1" a="1"/>
  <c r="T184" i="22" s="1"/>
  <c r="CD164" i="22" a="1"/>
  <c r="CD164" i="22" s="1"/>
  <c r="CC164" i="22" a="1"/>
  <c r="CC164" i="22" s="1"/>
  <c r="CB164" i="22" a="1"/>
  <c r="CB164" i="22" s="1"/>
  <c r="T185" i="22" s="1" a="1"/>
  <c r="T185" i="22" s="1"/>
  <c r="CA164" i="22" a="1"/>
  <c r="CA164" i="22" s="1"/>
  <c r="BZ164" i="22" a="1"/>
  <c r="BZ164" i="22" s="1"/>
  <c r="BY164" i="22" a="1"/>
  <c r="BY164" i="22" s="1"/>
  <c r="T186" i="22" s="1" a="1"/>
  <c r="T186" i="22" s="1"/>
  <c r="BX164" i="22" a="1"/>
  <c r="BX164" i="22" s="1"/>
  <c r="BW164" i="22" a="1"/>
  <c r="BW164" i="22" s="1"/>
  <c r="BV164" i="22" a="1"/>
  <c r="BV164" i="22" s="1"/>
  <c r="T187" i="22" s="1" a="1"/>
  <c r="T187" i="22" s="1"/>
  <c r="BU164" i="22" a="1"/>
  <c r="BU164" i="22" s="1"/>
  <c r="BT164" i="22" a="1"/>
  <c r="BT164" i="22" s="1"/>
  <c r="BS164" i="22" a="1"/>
  <c r="BS164" i="22" s="1"/>
  <c r="T188" i="22" s="1" a="1"/>
  <c r="T188" i="22" s="1"/>
  <c r="BR164" i="22" a="1"/>
  <c r="BR164" i="22" s="1"/>
  <c r="BQ164" i="22" a="1"/>
  <c r="BQ164" i="22" s="1"/>
  <c r="BP164" i="22" a="1"/>
  <c r="BP164" i="22" s="1"/>
  <c r="T189" i="22" s="1" a="1"/>
  <c r="T189" i="22" s="1"/>
  <c r="BO164" i="22" a="1"/>
  <c r="BO164" i="22" s="1"/>
  <c r="BN164" i="22" a="1"/>
  <c r="BN164" i="22" s="1"/>
  <c r="BM164" i="22" a="1"/>
  <c r="BM164" i="22" s="1"/>
  <c r="T190" i="22" s="1" a="1"/>
  <c r="T190" i="22" s="1"/>
  <c r="BL164" i="22" a="1"/>
  <c r="BL164" i="22" s="1"/>
  <c r="BK164" i="22" a="1"/>
  <c r="BK164" i="22" s="1"/>
  <c r="BJ164" i="22" a="1"/>
  <c r="BJ164" i="22" s="1"/>
  <c r="T191" i="22" s="1" a="1"/>
  <c r="T191" i="22" s="1"/>
  <c r="BI164" i="22" a="1"/>
  <c r="BI164" i="22" s="1"/>
  <c r="BH164" i="22" a="1"/>
  <c r="BH164" i="22" s="1"/>
  <c r="BG164" i="22" a="1"/>
  <c r="BG164" i="22" s="1"/>
  <c r="T192" i="22" s="1" a="1"/>
  <c r="T192" i="22" s="1"/>
  <c r="BF164" i="22" a="1"/>
  <c r="BF164" i="22" s="1"/>
  <c r="BE164" i="22" a="1"/>
  <c r="BE164" i="22" s="1"/>
  <c r="BD164" i="22" a="1"/>
  <c r="BD164" i="22" s="1"/>
  <c r="T193" i="22" s="1" a="1"/>
  <c r="T193" i="22" s="1"/>
  <c r="BC164" i="22" a="1"/>
  <c r="BC164" i="22" s="1"/>
  <c r="BB164" i="22" a="1"/>
  <c r="BB164" i="22" s="1"/>
  <c r="BA164" i="22" a="1"/>
  <c r="BA164" i="22" s="1"/>
  <c r="T194" i="22" s="1" a="1"/>
  <c r="T194" i="22" s="1"/>
  <c r="AZ164" i="22" a="1"/>
  <c r="AZ164" i="22" s="1"/>
  <c r="AY164" i="22" a="1"/>
  <c r="AY164" i="22" s="1"/>
  <c r="AX164" i="22" a="1"/>
  <c r="AX164" i="22" s="1"/>
  <c r="T195" i="22" s="1" a="1"/>
  <c r="T195" i="22" s="1"/>
  <c r="AW164" i="22" a="1"/>
  <c r="AW164" i="22" s="1"/>
  <c r="AV164" i="22" a="1"/>
  <c r="AV164" i="22" s="1"/>
  <c r="AU164" i="22" a="1"/>
  <c r="AU164" i="22" s="1"/>
  <c r="T196" i="22" s="1" a="1"/>
  <c r="T196" i="22" s="1"/>
  <c r="AT164" i="22" a="1"/>
  <c r="AT164" i="22" s="1"/>
  <c r="AS164" i="22" a="1"/>
  <c r="AS164" i="22" s="1"/>
  <c r="AR164" i="22" a="1"/>
  <c r="AR164" i="22" s="1"/>
  <c r="T197" i="22" s="1" a="1"/>
  <c r="T197" i="22" s="1"/>
  <c r="AQ164" i="22" a="1"/>
  <c r="AQ164" i="22" s="1"/>
  <c r="AP164" i="22" a="1"/>
  <c r="AP164" i="22" s="1"/>
  <c r="AO164" i="22" a="1"/>
  <c r="AO164" i="22" s="1"/>
  <c r="T198" i="22" s="1" a="1"/>
  <c r="T198" i="22" s="1"/>
  <c r="AN164" i="22" a="1"/>
  <c r="AN164" i="22" s="1"/>
  <c r="AM164" i="22" a="1"/>
  <c r="AM164" i="22" s="1"/>
  <c r="AL164" i="22" a="1"/>
  <c r="AL164" i="22" s="1"/>
  <c r="T199" i="22" s="1" a="1"/>
  <c r="T199" i="22" s="1"/>
  <c r="AK164" i="22" a="1"/>
  <c r="AK164" i="22" s="1"/>
  <c r="AJ164" i="22" a="1"/>
  <c r="AJ164" i="22" s="1"/>
  <c r="AI164" i="22" a="1"/>
  <c r="AI164" i="22" s="1"/>
  <c r="T200" i="22" s="1" a="1"/>
  <c r="T200" i="22" s="1"/>
  <c r="AH164" i="22" a="1"/>
  <c r="AH164" i="22" s="1"/>
  <c r="AG164" i="22" a="1"/>
  <c r="AG164" i="22" s="1"/>
  <c r="AF164" i="22" a="1"/>
  <c r="AF164" i="22" s="1"/>
  <c r="T201" i="22" s="1" a="1"/>
  <c r="T201" i="22" s="1"/>
  <c r="AE164" i="22" a="1"/>
  <c r="AE164" i="22" s="1"/>
  <c r="AD164" i="22" a="1"/>
  <c r="AD164" i="22" s="1"/>
  <c r="AC164" i="22" a="1"/>
  <c r="AC164" i="22" s="1"/>
  <c r="T202" i="22" s="1" a="1"/>
  <c r="T202" i="22" s="1"/>
  <c r="AB164" i="22" a="1"/>
  <c r="AB164" i="22" s="1"/>
  <c r="AA164" i="22" a="1"/>
  <c r="AA164" i="22" s="1"/>
  <c r="Z164" i="22" a="1"/>
  <c r="Z164" i="22" s="1"/>
  <c r="T203" i="22" s="1" a="1"/>
  <c r="T203" i="22" s="1"/>
  <c r="Y164" i="22" a="1"/>
  <c r="Y164" i="22" s="1"/>
  <c r="X164" i="22" a="1"/>
  <c r="X164" i="22" s="1"/>
  <c r="W164" i="22" a="1"/>
  <c r="W164" i="22" s="1"/>
  <c r="T204" i="22" s="1" a="1"/>
  <c r="T204" i="22" s="1"/>
  <c r="V164" i="22" a="1"/>
  <c r="V164" i="22" s="1"/>
  <c r="U164" i="22" a="1"/>
  <c r="U164" i="22" s="1"/>
  <c r="T164" i="22" a="1"/>
  <c r="T164" i="22" s="1"/>
  <c r="T205" i="22" s="1" a="1"/>
  <c r="T205" i="22" s="1"/>
  <c r="S164" i="22" a="1"/>
  <c r="S164" i="22" s="1"/>
  <c r="R164" i="22" a="1"/>
  <c r="R164" i="22" s="1"/>
  <c r="Q164" i="22" a="1"/>
  <c r="Q164" i="22" s="1"/>
  <c r="T206" i="22" s="1" a="1"/>
  <c r="T206" i="22" s="1"/>
  <c r="P164" i="22" a="1"/>
  <c r="P164" i="22" s="1"/>
  <c r="O164" i="22" a="1"/>
  <c r="O164" i="22" s="1"/>
  <c r="N164" i="22" a="1"/>
  <c r="N164" i="22" s="1"/>
  <c r="T207" i="22" s="1" a="1"/>
  <c r="T207" i="22" s="1"/>
  <c r="M164" i="22" a="1"/>
  <c r="M164" i="22" s="1"/>
  <c r="L164" i="22" a="1"/>
  <c r="L164" i="22" s="1"/>
  <c r="K164" i="22" a="1"/>
  <c r="K164" i="22" s="1"/>
  <c r="T208" i="22" s="1" a="1"/>
  <c r="T208" i="22" s="1"/>
  <c r="J164" i="22" a="1"/>
  <c r="J164" i="22" s="1"/>
  <c r="H164" i="22" a="1"/>
  <c r="H164" i="22" s="1"/>
  <c r="EC162" i="22"/>
  <c r="EC164" i="22" s="1" a="1"/>
  <c r="EC164" i="22" s="1"/>
  <c r="EB161" i="22"/>
  <c r="EB162" i="22" s="1"/>
  <c r="ED164" i="22" a="1"/>
  <c r="ED164" i="22" s="1"/>
  <c r="U171" i="22" l="1"/>
  <c r="W171" i="22" s="1"/>
  <c r="V171" i="22"/>
  <c r="AB171" i="22" s="1"/>
  <c r="AC171" i="22" s="1"/>
  <c r="U176" i="22"/>
  <c r="W176" i="22" s="1"/>
  <c r="V176" i="22"/>
  <c r="AB176" i="22" s="1"/>
  <c r="AC176" i="22" s="1"/>
  <c r="U203" i="22"/>
  <c r="W203" i="22" s="1"/>
  <c r="V203" i="22"/>
  <c r="AB203" i="22" s="1"/>
  <c r="AC203" i="22" s="1"/>
  <c r="U208" i="22"/>
  <c r="W208" i="22" s="1"/>
  <c r="V208" i="22"/>
  <c r="AB208" i="22" s="1"/>
  <c r="AC208" i="22" s="1"/>
  <c r="U184" i="22"/>
  <c r="W184" i="22" s="1"/>
  <c r="V184" i="22"/>
  <c r="AB184" i="22" s="1"/>
  <c r="AC184" i="22" s="1"/>
  <c r="V205" i="22"/>
  <c r="AB205" i="22" s="1"/>
  <c r="AC205" i="22" s="1"/>
  <c r="U205" i="22"/>
  <c r="W205" i="22" s="1"/>
  <c r="U197" i="22"/>
  <c r="W197" i="22" s="1"/>
  <c r="V197" i="22"/>
  <c r="AB197" i="22" s="1"/>
  <c r="AC197" i="22" s="1"/>
  <c r="V189" i="22"/>
  <c r="AB189" i="22" s="1"/>
  <c r="AC189" i="22" s="1"/>
  <c r="U189" i="22"/>
  <c r="W189" i="22" s="1"/>
  <c r="U181" i="22"/>
  <c r="W181" i="22" s="1"/>
  <c r="V181" i="22"/>
  <c r="AB181" i="22" s="1"/>
  <c r="AC181" i="22" s="1"/>
  <c r="U173" i="22"/>
  <c r="W173" i="22" s="1"/>
  <c r="V173" i="22"/>
  <c r="AB173" i="22" s="1"/>
  <c r="AC173" i="22" s="1"/>
  <c r="V187" i="22"/>
  <c r="AB187" i="22" s="1"/>
  <c r="AC187" i="22" s="1"/>
  <c r="U187" i="22"/>
  <c r="W187" i="22" s="1"/>
  <c r="U202" i="22"/>
  <c r="W202" i="22" s="1"/>
  <c r="V202" i="22"/>
  <c r="AB202" i="22" s="1"/>
  <c r="AC202" i="22" s="1"/>
  <c r="V191" i="22"/>
  <c r="AB191" i="22" s="1"/>
  <c r="AC191" i="22" s="1"/>
  <c r="U191" i="22"/>
  <c r="W191" i="22" s="1"/>
  <c r="V195" i="22"/>
  <c r="AB195" i="22" s="1"/>
  <c r="AC195" i="22" s="1"/>
  <c r="U195" i="22"/>
  <c r="W195" i="22" s="1"/>
  <c r="U200" i="22"/>
  <c r="W200" i="22" s="1"/>
  <c r="V200" i="22"/>
  <c r="AB200" i="22" s="1"/>
  <c r="AC200" i="22" s="1"/>
  <c r="U194" i="22"/>
  <c r="W194" i="22" s="1"/>
  <c r="V194" i="22"/>
  <c r="AB194" i="22" s="1"/>
  <c r="AC194" i="22" s="1"/>
  <c r="V178" i="22"/>
  <c r="AB178" i="22" s="1"/>
  <c r="AC178" i="22" s="1"/>
  <c r="U178" i="22"/>
  <c r="W178" i="22" s="1"/>
  <c r="V207" i="22"/>
  <c r="AB207" i="22" s="1"/>
  <c r="AC207" i="22" s="1"/>
  <c r="U207" i="22"/>
  <c r="W207" i="22" s="1"/>
  <c r="V175" i="22"/>
  <c r="AB175" i="22" s="1"/>
  <c r="AC175" i="22" s="1"/>
  <c r="U175" i="22"/>
  <c r="W175" i="22" s="1"/>
  <c r="V204" i="22"/>
  <c r="AB204" i="22" s="1"/>
  <c r="AC204" i="22" s="1"/>
  <c r="U204" i="22"/>
  <c r="W204" i="22" s="1"/>
  <c r="V196" i="22"/>
  <c r="AB196" i="22" s="1"/>
  <c r="AC196" i="22" s="1"/>
  <c r="U196" i="22"/>
  <c r="W196" i="22" s="1"/>
  <c r="V188" i="22"/>
  <c r="AB188" i="22" s="1"/>
  <c r="AC188" i="22" s="1"/>
  <c r="U188" i="22"/>
  <c r="W188" i="22" s="1"/>
  <c r="U180" i="22"/>
  <c r="W180" i="22" s="1"/>
  <c r="V180" i="22"/>
  <c r="AB180" i="22" s="1"/>
  <c r="AC180" i="22" s="1"/>
  <c r="U172" i="22"/>
  <c r="W172" i="22" s="1"/>
  <c r="V172" i="22"/>
  <c r="AB172" i="22" s="1"/>
  <c r="AC172" i="22" s="1"/>
  <c r="V179" i="22"/>
  <c r="AB179" i="22" s="1"/>
  <c r="AC179" i="22" s="1"/>
  <c r="U179" i="22"/>
  <c r="W179" i="22" s="1"/>
  <c r="V192" i="22"/>
  <c r="AB192" i="22" s="1"/>
  <c r="AC192" i="22" s="1"/>
  <c r="U192" i="22"/>
  <c r="W192" i="22" s="1"/>
  <c r="V186" i="22"/>
  <c r="AB186" i="22" s="1"/>
  <c r="AC186" i="22" s="1"/>
  <c r="U186" i="22"/>
  <c r="W186" i="22" s="1"/>
  <c r="U170" i="22"/>
  <c r="W170" i="22" s="1"/>
  <c r="V170" i="22"/>
  <c r="AB170" i="22" s="1"/>
  <c r="AC170" i="22" s="1"/>
  <c r="V199" i="22"/>
  <c r="AB199" i="22" s="1"/>
  <c r="AC199" i="22" s="1"/>
  <c r="U199" i="22"/>
  <c r="W199" i="22" s="1"/>
  <c r="V183" i="22"/>
  <c r="AB183" i="22" s="1"/>
  <c r="AC183" i="22" s="1"/>
  <c r="U183" i="22"/>
  <c r="W183" i="22" s="1"/>
  <c r="V201" i="22"/>
  <c r="AB201" i="22" s="1"/>
  <c r="AC201" i="22" s="1"/>
  <c r="U201" i="22"/>
  <c r="W201" i="22" s="1"/>
  <c r="U193" i="22"/>
  <c r="W193" i="22" s="1"/>
  <c r="V193" i="22"/>
  <c r="AB193" i="22" s="1"/>
  <c r="AC193" i="22" s="1"/>
  <c r="V185" i="22"/>
  <c r="AB185" i="22" s="1"/>
  <c r="AC185" i="22" s="1"/>
  <c r="U185" i="22"/>
  <c r="W185" i="22" s="1"/>
  <c r="V177" i="22"/>
  <c r="AB177" i="22" s="1"/>
  <c r="AC177" i="22" s="1"/>
  <c r="U177" i="22"/>
  <c r="W177" i="22" s="1"/>
  <c r="U169" i="22"/>
  <c r="W169" i="22" s="1"/>
  <c r="V169" i="22"/>
  <c r="AB169" i="22" s="1"/>
  <c r="AC169" i="22" s="1"/>
  <c r="U206" i="22"/>
  <c r="W206" i="22" s="1"/>
  <c r="V206" i="22"/>
  <c r="AB206" i="22" s="1"/>
  <c r="AC206" i="22" s="1"/>
  <c r="U198" i="22"/>
  <c r="W198" i="22" s="1"/>
  <c r="V198" i="22"/>
  <c r="AB198" i="22" s="1"/>
  <c r="AC198" i="22" s="1"/>
  <c r="U190" i="22"/>
  <c r="W190" i="22" s="1"/>
  <c r="V190" i="22"/>
  <c r="AB190" i="22" s="1"/>
  <c r="AC190" i="22" s="1"/>
  <c r="U182" i="22"/>
  <c r="W182" i="22" s="1"/>
  <c r="V182" i="22"/>
  <c r="AB182" i="22" s="1"/>
  <c r="AC182" i="22" s="1"/>
  <c r="U174" i="22"/>
  <c r="W174" i="22" s="1"/>
  <c r="V174" i="22"/>
  <c r="AB174" i="22" s="1"/>
  <c r="AC174" i="22" s="1"/>
  <c r="EB164" i="22" a="1"/>
  <c r="EB164" i="22" s="1"/>
  <c r="IS164" i="22" a="1"/>
  <c r="IS164" i="22" s="1"/>
  <c r="IR164" i="22" a="1"/>
  <c r="IR164" i="22" s="1"/>
  <c r="IQ164" i="22" a="1"/>
  <c r="IQ164" i="22" s="1"/>
  <c r="IP164" i="22" a="1"/>
  <c r="IP164" i="22" s="1"/>
  <c r="IO164" i="22" a="1"/>
  <c r="IO164" i="22" s="1"/>
  <c r="IN164" i="22" a="1"/>
  <c r="IN164" i="22" s="1"/>
  <c r="IM164" i="22" a="1"/>
  <c r="IM164" i="22" s="1"/>
  <c r="IL164" i="22" a="1"/>
  <c r="IL164" i="22" s="1"/>
  <c r="IK164" i="22" a="1"/>
  <c r="IK164" i="22" s="1"/>
  <c r="IJ164" i="22" a="1"/>
  <c r="IJ164" i="22" s="1"/>
  <c r="II164" i="22" a="1"/>
  <c r="II164" i="22" s="1"/>
  <c r="IH164" i="22" a="1"/>
  <c r="IH164" i="22" s="1"/>
  <c r="IG164" i="22" a="1"/>
  <c r="IG164" i="22" s="1"/>
  <c r="IF164" i="22" a="1"/>
  <c r="IF164" i="22" s="1"/>
  <c r="IE164" i="22" a="1"/>
  <c r="IE164" i="22" s="1"/>
  <c r="ID164" i="22" a="1"/>
  <c r="ID164" i="22" s="1"/>
  <c r="IC164" i="22" a="1"/>
  <c r="IC164" i="22" s="1"/>
  <c r="IB164" i="22" a="1"/>
  <c r="IB164" i="22" s="1"/>
  <c r="IA164" i="22" a="1"/>
  <c r="IA164" i="22" s="1"/>
  <c r="HZ164" i="22" a="1"/>
  <c r="HZ164" i="22" s="1"/>
  <c r="HY164" i="22" a="1"/>
  <c r="HY164" i="22" s="1"/>
  <c r="HX164" i="22" a="1"/>
  <c r="HX164" i="22" s="1"/>
  <c r="HW164" i="22" a="1"/>
  <c r="HW164" i="22" s="1"/>
  <c r="HV164" i="22" a="1"/>
  <c r="HV164" i="22" s="1"/>
  <c r="HU164" i="22" a="1"/>
  <c r="HU164" i="22" s="1"/>
  <c r="HT164" i="22" a="1"/>
  <c r="HT164" i="22" s="1"/>
  <c r="HS164" i="22" a="1"/>
  <c r="HS164" i="22" s="1"/>
  <c r="HR164" i="22" a="1"/>
  <c r="HR164" i="22" s="1"/>
  <c r="HQ164" i="22" a="1"/>
  <c r="HQ164" i="22" s="1"/>
  <c r="HP164" i="22" a="1"/>
  <c r="HP164" i="22" s="1"/>
  <c r="HO164" i="22" a="1"/>
  <c r="HO164" i="22" s="1"/>
  <c r="HN164" i="22" a="1"/>
  <c r="HN164" i="22" s="1"/>
  <c r="HM164" i="22" a="1"/>
  <c r="HM164" i="22" s="1"/>
  <c r="HL164" i="22" a="1"/>
  <c r="HL164" i="22" s="1"/>
  <c r="HK164" i="22" a="1"/>
  <c r="HK164" i="22" s="1"/>
  <c r="HJ164" i="22" a="1"/>
  <c r="HJ164" i="22" s="1"/>
  <c r="HI164" i="22" a="1"/>
  <c r="HI164" i="22" s="1"/>
  <c r="HH164" i="22" a="1"/>
  <c r="HH164" i="22" s="1"/>
  <c r="HG164" i="22" a="1"/>
  <c r="HG164" i="22" s="1"/>
  <c r="HF164" i="22" a="1"/>
  <c r="HF164" i="22" s="1"/>
  <c r="HE164" i="22" a="1"/>
  <c r="HE164" i="22" s="1"/>
  <c r="HD164" i="22" a="1"/>
  <c r="HD164" i="22" s="1"/>
  <c r="HC164" i="22" a="1"/>
  <c r="HC164" i="22" s="1"/>
  <c r="HB164" i="22" a="1"/>
  <c r="HB164" i="22" s="1"/>
  <c r="HA164" i="22" a="1"/>
  <c r="HA164" i="22" s="1"/>
  <c r="GZ164" i="22" a="1"/>
  <c r="GZ164" i="22" s="1"/>
  <c r="GY164" i="22" a="1"/>
  <c r="GY164" i="22" s="1"/>
  <c r="GX164" i="22" a="1"/>
  <c r="GX164" i="22" s="1"/>
  <c r="GW164" i="22" a="1"/>
  <c r="GW164" i="22" s="1"/>
  <c r="GV164" i="22" a="1"/>
  <c r="GV164" i="22" s="1"/>
  <c r="GU164" i="22" a="1"/>
  <c r="GU164" i="22" s="1"/>
  <c r="GT164" i="22" a="1"/>
  <c r="GT164" i="22" s="1"/>
  <c r="GS164" i="22" a="1"/>
  <c r="GS164" i="22" s="1"/>
  <c r="GR164" i="22" a="1"/>
  <c r="GR164" i="22" s="1"/>
  <c r="GQ164" i="22" a="1"/>
  <c r="GQ164" i="22" s="1"/>
  <c r="GP164" i="22" a="1"/>
  <c r="GP164" i="22" s="1"/>
  <c r="GO164" i="22" a="1"/>
  <c r="GO164" i="22" s="1"/>
  <c r="GN164" i="22" a="1"/>
  <c r="GN164" i="22" s="1"/>
  <c r="GM164" i="22" a="1"/>
  <c r="GM164" i="22" s="1"/>
  <c r="GL164" i="22" a="1"/>
  <c r="GL164" i="22" s="1"/>
  <c r="GK164" i="22" a="1"/>
  <c r="GK164" i="22" s="1"/>
  <c r="GJ164" i="22" a="1"/>
  <c r="GJ164" i="22" s="1"/>
  <c r="GI164" i="22" a="1"/>
  <c r="GI164" i="22" s="1"/>
  <c r="GH164" i="22" a="1"/>
  <c r="GH164" i="22" s="1"/>
  <c r="GG164" i="22" a="1"/>
  <c r="GG164" i="22" s="1"/>
  <c r="GF164" i="22" a="1"/>
  <c r="GF164" i="22" s="1"/>
  <c r="GE164" i="22" a="1"/>
  <c r="GE164" i="22" s="1"/>
  <c r="GD164" i="22" a="1"/>
  <c r="GD164" i="22" s="1"/>
  <c r="GC164" i="22" a="1"/>
  <c r="GC164" i="22" s="1"/>
  <c r="GB164" i="22" a="1"/>
  <c r="GB164" i="22" s="1"/>
  <c r="GA164" i="22" a="1"/>
  <c r="GA164" i="22" s="1"/>
  <c r="FZ164" i="22" a="1"/>
  <c r="FZ164" i="22" s="1"/>
  <c r="FY164" i="22" a="1"/>
  <c r="FY164" i="22" s="1"/>
  <c r="FX164" i="22" a="1"/>
  <c r="FX164" i="22" s="1"/>
  <c r="FW164" i="22" a="1"/>
  <c r="FW164" i="22" s="1"/>
  <c r="FV164" i="22" a="1"/>
  <c r="FV164" i="22" s="1"/>
  <c r="FU164" i="22" a="1"/>
  <c r="FU164" i="22" s="1"/>
  <c r="FT164" i="22" a="1"/>
  <c r="FT164" i="22" s="1"/>
  <c r="FS164" i="22" a="1"/>
  <c r="FS164" i="22" s="1"/>
  <c r="FR164" i="22" a="1"/>
  <c r="FR164" i="22" s="1"/>
  <c r="FQ164" i="22" a="1"/>
  <c r="FQ164" i="22" s="1"/>
  <c r="FP164" i="22" a="1"/>
  <c r="FP164" i="22" s="1"/>
  <c r="FO164" i="22" a="1"/>
  <c r="FO164" i="22" s="1"/>
  <c r="FN164" i="22" a="1"/>
  <c r="FN164" i="22" s="1"/>
  <c r="FM164" i="22" a="1"/>
  <c r="FM164" i="22" s="1"/>
  <c r="FL164" i="22" a="1"/>
  <c r="FL164" i="22" s="1"/>
  <c r="FK164" i="22" a="1"/>
  <c r="FK164" i="22" s="1"/>
  <c r="FJ164" i="22" a="1"/>
  <c r="FJ164" i="22" s="1"/>
  <c r="FI164" i="22" a="1"/>
  <c r="FI164" i="22" s="1"/>
  <c r="FH164" i="22" a="1"/>
  <c r="FH164" i="22" s="1"/>
  <c r="FG164" i="22" a="1"/>
  <c r="FG164" i="22" s="1"/>
  <c r="FF164" i="22" a="1"/>
  <c r="FF164" i="22" s="1"/>
  <c r="FE164" i="22" a="1"/>
  <c r="FE164" i="22" s="1"/>
  <c r="FD164" i="22" a="1"/>
  <c r="FD164" i="22" s="1"/>
  <c r="FC164" i="22" a="1"/>
  <c r="FC164" i="22" s="1"/>
  <c r="FB164" i="22" a="1"/>
  <c r="FB164" i="22" s="1"/>
  <c r="FA164" i="22" a="1"/>
  <c r="FA164" i="22" s="1"/>
  <c r="EZ164" i="22" a="1"/>
  <c r="EZ164" i="22" s="1"/>
  <c r="EY164" i="22" a="1"/>
  <c r="EY164" i="22" s="1"/>
  <c r="EX164" i="22" a="1"/>
  <c r="EX164" i="22" s="1"/>
  <c r="EW164" i="22" a="1"/>
  <c r="EW164" i="22" s="1"/>
  <c r="EV164" i="22" a="1"/>
  <c r="EV164" i="22" s="1"/>
  <c r="EU164" i="22" a="1"/>
  <c r="EU164" i="22" s="1"/>
  <c r="ET164" i="22" a="1"/>
  <c r="ET164" i="22" s="1"/>
  <c r="ES164" i="22" a="1"/>
  <c r="ES164" i="22" s="1"/>
  <c r="ER164" i="22" a="1"/>
  <c r="ER164" i="22" s="1"/>
  <c r="EQ164" i="22" a="1"/>
  <c r="EQ164" i="22" s="1"/>
  <c r="EP164" i="22" a="1"/>
  <c r="EP164" i="22" s="1"/>
  <c r="EO164" i="22" a="1"/>
  <c r="EO164" i="22" s="1"/>
  <c r="EN164" i="22" a="1"/>
  <c r="EN164" i="22" s="1"/>
  <c r="EM164" i="22" a="1"/>
  <c r="EM164" i="22" s="1"/>
  <c r="EL164" i="22" a="1"/>
  <c r="EL164" i="22" s="1"/>
  <c r="EK164" i="22" a="1"/>
  <c r="EK164" i="22" s="1"/>
  <c r="EJ164" i="22" a="1"/>
  <c r="EJ164" i="22" s="1"/>
  <c r="EI164" i="22" a="1"/>
  <c r="EI164" i="22" s="1"/>
  <c r="EH164" i="22" a="1"/>
  <c r="EH164" i="22" s="1"/>
  <c r="EG164" i="22" a="1"/>
  <c r="EG164" i="22" s="1"/>
  <c r="EF164" i="22" a="1"/>
  <c r="EF164" i="22" s="1"/>
  <c r="EE164" i="22" a="1"/>
  <c r="EE164" i="22" s="1"/>
  <c r="AD174" i="22" l="1"/>
  <c r="AE174" i="22"/>
  <c r="AD206" i="22"/>
  <c r="AE206" i="22"/>
  <c r="AD193" i="22"/>
  <c r="AE193" i="22"/>
  <c r="AD170" i="22"/>
  <c r="AE170" i="22"/>
  <c r="AD172" i="22"/>
  <c r="AE172" i="22"/>
  <c r="X204" i="22"/>
  <c r="Y204" i="22"/>
  <c r="D204" i="22"/>
  <c r="I204" i="22"/>
  <c r="AE194" i="22"/>
  <c r="AD194" i="22"/>
  <c r="AE202" i="22"/>
  <c r="AD202" i="22"/>
  <c r="I189" i="22"/>
  <c r="Y189" i="22"/>
  <c r="D189" i="22"/>
  <c r="X189" i="22"/>
  <c r="AD208" i="22"/>
  <c r="AE208" i="22"/>
  <c r="X193" i="22"/>
  <c r="Y193" i="22"/>
  <c r="D193" i="22"/>
  <c r="I193" i="22"/>
  <c r="Y170" i="22"/>
  <c r="D170" i="22"/>
  <c r="I170" i="22"/>
  <c r="X170" i="22"/>
  <c r="D172" i="22"/>
  <c r="Y172" i="22"/>
  <c r="X172" i="22"/>
  <c r="I172" i="22"/>
  <c r="AD204" i="22"/>
  <c r="AE204" i="22"/>
  <c r="Y194" i="22"/>
  <c r="X194" i="22"/>
  <c r="I194" i="22"/>
  <c r="D194" i="22"/>
  <c r="Y202" i="22"/>
  <c r="I202" i="22"/>
  <c r="D202" i="22"/>
  <c r="X202" i="22"/>
  <c r="AD189" i="22"/>
  <c r="AE189" i="22"/>
  <c r="D208" i="22"/>
  <c r="Y208" i="22"/>
  <c r="I208" i="22"/>
  <c r="X208" i="22"/>
  <c r="X201" i="22"/>
  <c r="D201" i="22"/>
  <c r="I201" i="22"/>
  <c r="Y201" i="22"/>
  <c r="AD180" i="22"/>
  <c r="AE180" i="22"/>
  <c r="AE197" i="22"/>
  <c r="AD197" i="22"/>
  <c r="AE203" i="22"/>
  <c r="AD203" i="22"/>
  <c r="I174" i="22"/>
  <c r="X174" i="22"/>
  <c r="Y174" i="22"/>
  <c r="D174" i="22"/>
  <c r="AE169" i="22"/>
  <c r="AD169" i="22"/>
  <c r="AE200" i="22"/>
  <c r="AD200" i="22"/>
  <c r="I182" i="22"/>
  <c r="X182" i="22"/>
  <c r="Y182" i="22"/>
  <c r="D182" i="22"/>
  <c r="X169" i="22"/>
  <c r="D169" i="22"/>
  <c r="Y169" i="22"/>
  <c r="I169" i="22"/>
  <c r="AD201" i="22"/>
  <c r="AE201" i="22"/>
  <c r="AE186" i="22"/>
  <c r="AD186" i="22"/>
  <c r="D180" i="22"/>
  <c r="I180" i="22"/>
  <c r="X180" i="22"/>
  <c r="Y180" i="22"/>
  <c r="AE175" i="22"/>
  <c r="AD175" i="22"/>
  <c r="I200" i="22"/>
  <c r="Y200" i="22"/>
  <c r="X200" i="22"/>
  <c r="D200" i="22"/>
  <c r="AD187" i="22"/>
  <c r="AE187" i="22"/>
  <c r="X197" i="22"/>
  <c r="D197" i="22"/>
  <c r="Y197" i="22"/>
  <c r="I197" i="22"/>
  <c r="D203" i="22"/>
  <c r="Y203" i="22"/>
  <c r="X203" i="22"/>
  <c r="I203" i="22"/>
  <c r="I206" i="22"/>
  <c r="Y206" i="22"/>
  <c r="X206" i="22"/>
  <c r="D206" i="22"/>
  <c r="AD182" i="22"/>
  <c r="AE182" i="22"/>
  <c r="Y175" i="22"/>
  <c r="X175" i="22"/>
  <c r="D175" i="22"/>
  <c r="I175" i="22"/>
  <c r="AD190" i="22"/>
  <c r="AE190" i="22"/>
  <c r="X177" i="22"/>
  <c r="Y177" i="22"/>
  <c r="D177" i="22"/>
  <c r="I177" i="22"/>
  <c r="Y183" i="22"/>
  <c r="X183" i="22"/>
  <c r="D183" i="22"/>
  <c r="I183" i="22"/>
  <c r="I192" i="22"/>
  <c r="Y192" i="22"/>
  <c r="D192" i="22"/>
  <c r="X192" i="22"/>
  <c r="X188" i="22"/>
  <c r="D188" i="22"/>
  <c r="I188" i="22"/>
  <c r="Y188" i="22"/>
  <c r="X207" i="22"/>
  <c r="D207" i="22"/>
  <c r="I207" i="22"/>
  <c r="Y207" i="22"/>
  <c r="D195" i="22"/>
  <c r="X195" i="22"/>
  <c r="Y195" i="22"/>
  <c r="I195" i="22"/>
  <c r="AD173" i="22"/>
  <c r="AE173" i="22"/>
  <c r="X205" i="22"/>
  <c r="I205" i="22"/>
  <c r="Y205" i="22"/>
  <c r="D205" i="22"/>
  <c r="AE176" i="22"/>
  <c r="AD176" i="22"/>
  <c r="Y186" i="22"/>
  <c r="X186" i="22"/>
  <c r="D186" i="22"/>
  <c r="I186" i="22"/>
  <c r="D187" i="22"/>
  <c r="X187" i="22"/>
  <c r="Y187" i="22"/>
  <c r="I187" i="22"/>
  <c r="D190" i="22"/>
  <c r="Y190" i="22"/>
  <c r="I190" i="22"/>
  <c r="X190" i="22"/>
  <c r="AD177" i="22"/>
  <c r="AE177" i="22"/>
  <c r="AE183" i="22"/>
  <c r="AD183" i="22"/>
  <c r="AE192" i="22"/>
  <c r="AD192" i="22"/>
  <c r="AD188" i="22"/>
  <c r="AE188" i="22"/>
  <c r="AE207" i="22"/>
  <c r="AD207" i="22"/>
  <c r="AE195" i="22"/>
  <c r="AD195" i="22"/>
  <c r="Y173" i="22"/>
  <c r="X173" i="22"/>
  <c r="D173" i="22"/>
  <c r="I173" i="22"/>
  <c r="AD205" i="22"/>
  <c r="AE205" i="22"/>
  <c r="X176" i="22"/>
  <c r="I176" i="22"/>
  <c r="Y176" i="22"/>
  <c r="D176" i="22"/>
  <c r="AD198" i="22"/>
  <c r="AE198" i="22"/>
  <c r="X185" i="22"/>
  <c r="Y185" i="22"/>
  <c r="D185" i="22"/>
  <c r="I185" i="22"/>
  <c r="D199" i="22"/>
  <c r="Y199" i="22"/>
  <c r="X199" i="22"/>
  <c r="I199" i="22"/>
  <c r="D179" i="22"/>
  <c r="I179" i="22"/>
  <c r="X179" i="22"/>
  <c r="Y179" i="22"/>
  <c r="Y196" i="22"/>
  <c r="X196" i="22"/>
  <c r="D196" i="22"/>
  <c r="I196" i="22"/>
  <c r="Y178" i="22"/>
  <c r="X178" i="22"/>
  <c r="D178" i="22"/>
  <c r="I178" i="22"/>
  <c r="D191" i="22"/>
  <c r="I191" i="22"/>
  <c r="X191" i="22"/>
  <c r="Y191" i="22"/>
  <c r="AE181" i="22"/>
  <c r="AD181" i="22"/>
  <c r="AD184" i="22"/>
  <c r="AE184" i="22"/>
  <c r="AD171" i="22"/>
  <c r="AE171" i="22"/>
  <c r="I198" i="22"/>
  <c r="Y198" i="22"/>
  <c r="D198" i="22"/>
  <c r="X198" i="22"/>
  <c r="AE185" i="22"/>
  <c r="AD185" i="22"/>
  <c r="AE199" i="22"/>
  <c r="AD199" i="22"/>
  <c r="AE179" i="22"/>
  <c r="AD179" i="22"/>
  <c r="AE196" i="22"/>
  <c r="AD196" i="22"/>
  <c r="AD178" i="22"/>
  <c r="AE178" i="22"/>
  <c r="AE191" i="22"/>
  <c r="AD191" i="22"/>
  <c r="D181" i="22"/>
  <c r="Y181" i="22"/>
  <c r="X181" i="22"/>
  <c r="I181" i="22"/>
  <c r="I184" i="22"/>
  <c r="D184" i="22"/>
  <c r="Y184" i="22"/>
  <c r="X184" i="22"/>
  <c r="D171" i="22"/>
  <c r="X171" i="22"/>
  <c r="Y171" i="22"/>
  <c r="I171" i="22"/>
  <c r="H205" i="22" l="1"/>
  <c r="AL205" i="22"/>
  <c r="AM205" i="22" s="1"/>
  <c r="G205" i="22"/>
  <c r="AL188" i="22"/>
  <c r="AM188" i="22" s="1"/>
  <c r="G188" i="22"/>
  <c r="H188" i="22"/>
  <c r="AL197" i="22"/>
  <c r="AM197" i="22" s="1"/>
  <c r="H197" i="22"/>
  <c r="G197" i="22"/>
  <c r="AL187" i="22"/>
  <c r="AM187" i="22" s="1"/>
  <c r="G187" i="22"/>
  <c r="H187" i="22"/>
  <c r="AL175" i="22"/>
  <c r="AM175" i="22" s="1"/>
  <c r="H175" i="22"/>
  <c r="G175" i="22"/>
  <c r="AL201" i="22"/>
  <c r="AM201" i="22" s="1"/>
  <c r="H201" i="22"/>
  <c r="G201" i="22"/>
  <c r="AL170" i="22"/>
  <c r="AM170" i="22" s="1"/>
  <c r="G170" i="22"/>
  <c r="H170" i="22"/>
  <c r="AL179" i="22"/>
  <c r="AM179" i="22" s="1"/>
  <c r="G179" i="22"/>
  <c r="H179" i="22"/>
  <c r="G196" i="22"/>
  <c r="AL196" i="22"/>
  <c r="AM196" i="22" s="1"/>
  <c r="H196" i="22"/>
  <c r="G186" i="22"/>
  <c r="H186" i="22"/>
  <c r="AL186" i="22"/>
  <c r="AM186" i="22" s="1"/>
  <c r="G204" i="22"/>
  <c r="AL204" i="22"/>
  <c r="AM204" i="22" s="1"/>
  <c r="H204" i="22"/>
  <c r="AL176" i="22"/>
  <c r="AM176" i="22" s="1"/>
  <c r="G176" i="22"/>
  <c r="H176" i="22"/>
  <c r="AL207" i="22"/>
  <c r="AM207" i="22" s="1"/>
  <c r="H207" i="22"/>
  <c r="G207" i="22"/>
  <c r="AL200" i="22"/>
  <c r="AM200" i="22" s="1"/>
  <c r="H200" i="22"/>
  <c r="G200" i="22"/>
  <c r="AL169" i="22"/>
  <c r="AM169" i="22" s="1"/>
  <c r="G169" i="22"/>
  <c r="H169" i="22"/>
  <c r="AL171" i="22"/>
  <c r="AM171" i="22" s="1"/>
  <c r="H171" i="22"/>
  <c r="G171" i="22"/>
  <c r="H192" i="22"/>
  <c r="G192" i="22"/>
  <c r="AL192" i="22"/>
  <c r="AM192" i="22" s="1"/>
  <c r="G202" i="22"/>
  <c r="AL202" i="22"/>
  <c r="AM202" i="22" s="1"/>
  <c r="H202" i="22"/>
  <c r="AL191" i="22"/>
  <c r="AM191" i="22" s="1"/>
  <c r="H191" i="22"/>
  <c r="G191" i="22"/>
  <c r="AL199" i="22"/>
  <c r="AM199" i="22" s="1"/>
  <c r="H199" i="22"/>
  <c r="G199" i="22"/>
  <c r="AL190" i="22"/>
  <c r="AM190" i="22" s="1"/>
  <c r="G190" i="22"/>
  <c r="H190" i="22"/>
  <c r="AL203" i="22"/>
  <c r="AM203" i="22" s="1"/>
  <c r="H203" i="22"/>
  <c r="G203" i="22"/>
  <c r="AL180" i="22"/>
  <c r="AM180" i="22" s="1"/>
  <c r="G180" i="22"/>
  <c r="H180" i="22"/>
  <c r="AL193" i="22"/>
  <c r="AM193" i="22" s="1"/>
  <c r="H193" i="22"/>
  <c r="G193" i="22"/>
  <c r="AL198" i="22"/>
  <c r="AM198" i="22" s="1"/>
  <c r="H198" i="22"/>
  <c r="G198" i="22"/>
  <c r="H195" i="22"/>
  <c r="G195" i="22"/>
  <c r="AL195" i="22"/>
  <c r="AM195" i="22" s="1"/>
  <c r="H173" i="22"/>
  <c r="AL173" i="22"/>
  <c r="AM173" i="22" s="1"/>
  <c r="G173" i="22"/>
  <c r="H177" i="22"/>
  <c r="AL177" i="22"/>
  <c r="AM177" i="22" s="1"/>
  <c r="G177" i="22"/>
  <c r="H189" i="22"/>
  <c r="G189" i="22"/>
  <c r="AL189" i="22"/>
  <c r="AM189" i="22" s="1"/>
  <c r="AL206" i="22"/>
  <c r="AM206" i="22" s="1"/>
  <c r="H206" i="22"/>
  <c r="G206" i="22"/>
  <c r="AL174" i="22"/>
  <c r="AM174" i="22" s="1"/>
  <c r="H174" i="22"/>
  <c r="G174" i="22"/>
  <c r="G194" i="22"/>
  <c r="H194" i="22"/>
  <c r="AL194" i="22"/>
  <c r="AM194" i="22" s="1"/>
  <c r="H181" i="22"/>
  <c r="G181" i="22"/>
  <c r="AL181" i="22"/>
  <c r="AM181" i="22" s="1"/>
  <c r="AL184" i="22"/>
  <c r="AM184" i="22" s="1"/>
  <c r="G184" i="22"/>
  <c r="H184" i="22"/>
  <c r="AL182" i="22"/>
  <c r="AM182" i="22" s="1"/>
  <c r="H182" i="22"/>
  <c r="G182" i="22"/>
  <c r="G178" i="22"/>
  <c r="H178" i="22"/>
  <c r="AL178" i="22"/>
  <c r="AM178" i="22" s="1"/>
  <c r="AL185" i="22"/>
  <c r="AM185" i="22" s="1"/>
  <c r="H185" i="22"/>
  <c r="G185" i="22"/>
  <c r="AL183" i="22"/>
  <c r="AM183" i="22" s="1"/>
  <c r="H183" i="22"/>
  <c r="G183" i="22"/>
  <c r="G208" i="22"/>
  <c r="AL208" i="22"/>
  <c r="AM208" i="22" s="1"/>
  <c r="H208" i="22"/>
  <c r="AL172" i="22"/>
  <c r="AM172" i="22" s="1"/>
  <c r="G172" i="22"/>
  <c r="H172" i="22"/>
  <c r="G209" i="22" l="1"/>
  <c r="D209" i="22" s="1"/>
  <c r="G210" i="22"/>
  <c r="D210" i="22" s="1"/>
  <c r="AL210" i="22" l="1"/>
  <c r="AM210" i="22" s="1"/>
  <c r="H210" i="22"/>
  <c r="H209" i="22"/>
  <c r="AL209" i="22"/>
  <c r="AM209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3C4D61-1476-824C-A7E5-9318E7D4B356}" keepAlive="1" name="Consulta - aperturas" description="Conexión a la consulta 'aperturas' en el libro." type="5" refreshedVersion="8" background="1" saveData="1">
    <dbPr connection="Provider=Microsoft.Mashup.OleDb.1;Data Source=$Workbook$;Location=aperturas;Extended Properties=&quot;&quot;" command="SELECT * FROM [aperturas]"/>
  </connection>
  <connection id="2" xr16:uid="{34C01986-C655-8D42-96C0-82E948C68564}" keepAlive="1" name="Consulta - periodicidades" description="Conexión a la consulta 'periodicidades' en el libro." type="5" refreshedVersion="0" background="1">
    <dbPr connection="Provider=Microsoft.Mashup.OleDb.1;Data Source=$Workbook$;Location=periodicidades;Extended Properties=&quot;&quot;" command="SELECT * FROM [periodicidade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<sst xmlns="http://schemas.openxmlformats.org/spreadsheetml/2006/main" count="49148" uniqueCount="211">
  <si>
    <t>VIDA</t>
  </si>
  <si>
    <t>RESTO</t>
  </si>
  <si>
    <t>EG</t>
  </si>
  <si>
    <t>INV</t>
  </si>
  <si>
    <t>Etiquetas de fila</t>
  </si>
  <si>
    <t>Trimestral</t>
  </si>
  <si>
    <t>Pago</t>
  </si>
  <si>
    <t>Anual</t>
  </si>
  <si>
    <t>Mensual</t>
  </si>
  <si>
    <t>Semestral</t>
  </si>
  <si>
    <t>Ratios</t>
  </si>
  <si>
    <t>Periodo inicial</t>
  </si>
  <si>
    <t>Periodo final</t>
  </si>
  <si>
    <t>Percentil</t>
  </si>
  <si>
    <t>Incurrido</t>
  </si>
  <si>
    <t>PROMEDIO</t>
  </si>
  <si>
    <t>MEDIANA</t>
  </si>
  <si>
    <t>PROMEDIO PONDERADO</t>
  </si>
  <si>
    <t>MINIMO</t>
  </si>
  <si>
    <t>MAXIMO</t>
  </si>
  <si>
    <t>PERCENTIL 1</t>
  </si>
  <si>
    <t>PERCENTIL 2</t>
  </si>
  <si>
    <t>PROMEDIO VENTANA</t>
  </si>
  <si>
    <t>MEDIANA VENTANA</t>
  </si>
  <si>
    <t>PROMEDIO PONDERADO VENTANA</t>
  </si>
  <si>
    <t>MINIMO VENTANA</t>
  </si>
  <si>
    <t>MAXIMO VENTANA</t>
  </si>
  <si>
    <t>PERCENTIL 1 VENTANA</t>
  </si>
  <si>
    <t>PERCENTIL 2 VENTANA</t>
  </si>
  <si>
    <t>FACTORES SELECCIONADOS</t>
  </si>
  <si>
    <t>FACTORES ACUMULADOS</t>
  </si>
  <si>
    <t>DESARROLLO</t>
  </si>
  <si>
    <t>Evolucion Chain-Ladder</t>
  </si>
  <si>
    <t>Evolucion</t>
  </si>
  <si>
    <t>Pagos</t>
  </si>
  <si>
    <t>Incurridos</t>
  </si>
  <si>
    <t>Ultimate</t>
  </si>
  <si>
    <t>Metodologia</t>
  </si>
  <si>
    <t>Chain-Ladder</t>
  </si>
  <si>
    <t>Indicador</t>
  </si>
  <si>
    <t>Comentarios</t>
  </si>
  <si>
    <t>Factor escala</t>
  </si>
  <si>
    <t>Ult Chain-Ladder</t>
  </si>
  <si>
    <t>Ninguna</t>
  </si>
  <si>
    <t>Atributo</t>
  </si>
  <si>
    <t>Prima Devengada</t>
  </si>
  <si>
    <t>Mes</t>
  </si>
  <si>
    <t>Severidad</t>
  </si>
  <si>
    <t>apertura_reservas</t>
  </si>
  <si>
    <t>ramo_desc</t>
  </si>
  <si>
    <t>apertura_canal_desc</t>
  </si>
  <si>
    <t>apertura_amparo_desc</t>
  </si>
  <si>
    <t>periodicidad_ocurrencia</t>
  </si>
  <si>
    <t>periodo_ocurrencia</t>
  </si>
  <si>
    <t>pago_bruto</t>
  </si>
  <si>
    <t>incurrido_bruto</t>
  </si>
  <si>
    <t>conteo_pago</t>
  </si>
  <si>
    <t>conteo_incurrido</t>
  </si>
  <si>
    <t>conteo_desistido</t>
  </si>
  <si>
    <t>pago_retenido</t>
  </si>
  <si>
    <t>incurrido_retenido</t>
  </si>
  <si>
    <t>expuestos</t>
  </si>
  <si>
    <t>prima_bruta</t>
  </si>
  <si>
    <t>prima_retenida</t>
  </si>
  <si>
    <t>prima_bruta_devengada</t>
  </si>
  <si>
    <t>prima_retenida_devengada</t>
  </si>
  <si>
    <t>vigentes</t>
  </si>
  <si>
    <t>01 - 025 - SEGURO DESEMPLEO</t>
  </si>
  <si>
    <t>01 - 083 - VIDA DE GRUPO</t>
  </si>
  <si>
    <t>01 - 084 - ACCIDENTES PERSONALES</t>
  </si>
  <si>
    <t>01 - 086 - EXEQUIAL</t>
  </si>
  <si>
    <t>02 - 069 - DESEMPLEO</t>
  </si>
  <si>
    <t>02 - 081 - VIDA INDIVIDUAL</t>
  </si>
  <si>
    <t>02 - 083 - VIDA DE GRUPO</t>
  </si>
  <si>
    <t>02 - 084 - ACCIDENTES PERSONALES</t>
  </si>
  <si>
    <t>02 - 086 - EXEQUIAL</t>
  </si>
  <si>
    <t>02 - 181 - MASVIDA</t>
  </si>
  <si>
    <t>01 - 069 - DESEMPLEO</t>
  </si>
  <si>
    <t>01 - 181 - MASVIDA</t>
  </si>
  <si>
    <t>pago</t>
  </si>
  <si>
    <t>incurrido</t>
  </si>
  <si>
    <t>periodicidad</t>
  </si>
  <si>
    <t>Frecuencia</t>
  </si>
  <si>
    <t>Exclusiones</t>
  </si>
  <si>
    <t>Base</t>
  </si>
  <si>
    <t>Ocurrencia</t>
  </si>
  <si>
    <t>Tipo indexacion</t>
  </si>
  <si>
    <t>Medida indexacion</t>
  </si>
  <si>
    <t>frec_ultimate</t>
  </si>
  <si>
    <t>seve_ultimate_bruto</t>
  </si>
  <si>
    <t>seve_ultimate_retenido</t>
  </si>
  <si>
    <t>plata_ultimate_bruto</t>
  </si>
  <si>
    <t>plata_ultimate_retenido</t>
  </si>
  <si>
    <t>plata_ultimate_contable_bruto</t>
  </si>
  <si>
    <t>plata_ultimate_contable_retenido</t>
  </si>
  <si>
    <t>Mes corte</t>
  </si>
  <si>
    <t>Mes anterior</t>
  </si>
  <si>
    <t>conteo_ultimate</t>
  </si>
  <si>
    <t>bruto</t>
  </si>
  <si>
    <t>retenido</t>
  </si>
  <si>
    <t>atipico</t>
  </si>
  <si>
    <t>Ultima Ocurrencia</t>
  </si>
  <si>
    <t>Variable a despejar</t>
  </si>
  <si>
    <t>mes_corte</t>
  </si>
  <si>
    <t>aviso_bruto</t>
  </si>
  <si>
    <t>aviso_retenido</t>
  </si>
  <si>
    <t>ibnr_bruto</t>
  </si>
  <si>
    <t>ibnr_contable_bruto</t>
  </si>
  <si>
    <t>ibnr_retenido</t>
  </si>
  <si>
    <t>ibnr_contable_retenido</t>
  </si>
  <si>
    <t>Mes del periodo</t>
  </si>
  <si>
    <t>% Siniestralidad</t>
  </si>
  <si>
    <t>PREPARAR_PLANTILLA</t>
  </si>
  <si>
    <t>Resto</t>
  </si>
  <si>
    <t>Falabella</t>
  </si>
  <si>
    <t>Otros</t>
  </si>
  <si>
    <t>Scotiabank</t>
  </si>
  <si>
    <t>Banca Voluntarios</t>
  </si>
  <si>
    <t>SOBREVIVENCIA</t>
  </si>
  <si>
    <t>No Banca</t>
  </si>
  <si>
    <t>Otros Banca</t>
  </si>
  <si>
    <t>Banco Agrario</t>
  </si>
  <si>
    <t>Banco W</t>
  </si>
  <si>
    <t>Banco de Occidente</t>
  </si>
  <si>
    <t>Banco-L</t>
  </si>
  <si>
    <t>Banco-SL</t>
  </si>
  <si>
    <t>Cavipetrol</t>
  </si>
  <si>
    <t>Serfinanza</t>
  </si>
  <si>
    <t>Sudameris</t>
  </si>
  <si>
    <t>Tarjeta de Credito Bancolombia</t>
  </si>
  <si>
    <t>Tuya</t>
  </si>
  <si>
    <t>02 - 095 - SEGURO COLECTIVO DE PENSIONES</t>
  </si>
  <si>
    <t>02 - 096 - EDUCATIVO</t>
  </si>
  <si>
    <t>02 - AAV - ANEXOS VI</t>
  </si>
  <si>
    <t>01 - 095 - SEGURO COLECTIVO DE PENSIONES</t>
  </si>
  <si>
    <t>01 - 096 - EDUCATIVO</t>
  </si>
  <si>
    <t>01 - AAV - ANEXOS VI</t>
  </si>
  <si>
    <t>02_081_Banca Voluntarios_VIDA</t>
  </si>
  <si>
    <t>02_081_No Banca_VIDA</t>
  </si>
  <si>
    <t>02_083_Banco-L_RESTO</t>
  </si>
  <si>
    <t>02_083_Banco-L_VIDA</t>
  </si>
  <si>
    <t>02_083_Banco-SL_RESTO</t>
  </si>
  <si>
    <t>02_083_Banco-SL_VIDA</t>
  </si>
  <si>
    <t>02_083_No Banca_EG</t>
  </si>
  <si>
    <t>02_083_No Banca_INV</t>
  </si>
  <si>
    <t>02_083_No Banca_RESTO</t>
  </si>
  <si>
    <t>02_083_No Banca_VIDA</t>
  </si>
  <si>
    <t>02_083_Otros Banca_EG</t>
  </si>
  <si>
    <t>02_083_Otros Banca_INV</t>
  </si>
  <si>
    <t>02_083_Otros Banca_RESTO</t>
  </si>
  <si>
    <t>02_083_Otros Banca_VIDA</t>
  </si>
  <si>
    <t>02_083_Serfinanza_VIDA</t>
  </si>
  <si>
    <t>02_084_Resto_RESTO</t>
  </si>
  <si>
    <t>02_181_Resto_RESTO</t>
  </si>
  <si>
    <t>02_AAV_Banca Voluntarios_INV</t>
  </si>
  <si>
    <t>02_AAV_Banca Voluntarios_RESTO</t>
  </si>
  <si>
    <t>02_AAV_No Banca_EG</t>
  </si>
  <si>
    <t>02_AAV_No Banca_INV</t>
  </si>
  <si>
    <t>02_AAV_No Banca_RESTO</t>
  </si>
  <si>
    <t>02_AAV_Otros Banca_RESTO</t>
  </si>
  <si>
    <t>01_025_Resto_RESTO</t>
  </si>
  <si>
    <t>01_083_Falabella_RESTO</t>
  </si>
  <si>
    <t>01_083_Otros_RESTO</t>
  </si>
  <si>
    <t>01_083_Scotiabank_RESTO</t>
  </si>
  <si>
    <t>01_084_Resto_RESTO</t>
  </si>
  <si>
    <t>01_086_Resto_RESTO</t>
  </si>
  <si>
    <t>02_069_Resto_RESTO</t>
  </si>
  <si>
    <t>02_081_Otros Banca_SOBREVIVENCIA</t>
  </si>
  <si>
    <t>02_081_Otros Banca_VIDA</t>
  </si>
  <si>
    <t>02_083_Banco Agrario_RESTO</t>
  </si>
  <si>
    <t>02_083_Banco W_RESTO</t>
  </si>
  <si>
    <t>02_083_Banco de Occidente_RESTO</t>
  </si>
  <si>
    <t>02_083_Cavipetrol_RESTO</t>
  </si>
  <si>
    <t>02_083_Falabella_RESTO</t>
  </si>
  <si>
    <t>02_083_Falabella_VIDA</t>
  </si>
  <si>
    <t>02_083_Scotiabank_RESTO</t>
  </si>
  <si>
    <t>02_083_Serfinanza_RESTO</t>
  </si>
  <si>
    <t>02_083_Sudameris_RESTO</t>
  </si>
  <si>
    <t>02_083_Tarjeta de Credito Bancolombia_RESTO</t>
  </si>
  <si>
    <t>02_083_Tuya_RESTO</t>
  </si>
  <si>
    <t>02_086_Resto_RESTO</t>
  </si>
  <si>
    <t>02_095_Resto_RESTO</t>
  </si>
  <si>
    <t>02_096_Resto_RESTO</t>
  </si>
  <si>
    <t>FACTOR COMPLETITUD DIAGONAL</t>
  </si>
  <si>
    <t>Completar diagonal</t>
  </si>
  <si>
    <t>Estimar</t>
  </si>
  <si>
    <t>% SUE</t>
  </si>
  <si>
    <t>Ajuste SUE</t>
  </si>
  <si>
    <t>Alerta</t>
  </si>
  <si>
    <t>Ultim Actuarial Ant</t>
  </si>
  <si>
    <t>Ultim Contable Ant</t>
  </si>
  <si>
    <t>Prima Dev Anterior</t>
  </si>
  <si>
    <t>% SUE Anterior</t>
  </si>
  <si>
    <t>Pagos Triangulo</t>
  </si>
  <si>
    <t>Incurridos Triangulo</t>
  </si>
  <si>
    <t>Velocidad Triangulo</t>
  </si>
  <si>
    <t>Factor completitud</t>
  </si>
  <si>
    <t>Diagonal completa</t>
  </si>
  <si>
    <t>Velocidad actual</t>
  </si>
  <si>
    <t>Metodologia 1: Mantener velocidades, completar diagonal</t>
  </si>
  <si>
    <t>% SUE BF</t>
  </si>
  <si>
    <t>Velocidad BF</t>
  </si>
  <si>
    <t>Metodologia 2: Bornhuetter-Ferguson</t>
  </si>
  <si>
    <t>% SUE Nuevo</t>
  </si>
  <si>
    <t>Metodologia 3: % Siniestralidad</t>
  </si>
  <si>
    <t>% Ajuste</t>
  </si>
  <si>
    <t>Ajuste parcial</t>
  </si>
  <si>
    <t>Ultimate Contable</t>
  </si>
  <si>
    <t>Comentarios Aj.</t>
  </si>
  <si>
    <t>Ajuste Parcial</t>
  </si>
  <si>
    <t>Modifique las celdas de este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</si>
</sst>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_);_(&quot;$&quot;* \(#,##0\);_(&quot;$&quot;* &quot;-&quot;_);_(@_)"/>
    <numFmt numFmtId="165" formatCode="_(* #,##0_);_(* \(#,##0\);_(* &quot;-&quot;_);_(@_)"/>
    <numFmt numFmtId="166" formatCode="#,##0.0000"/>
    <numFmt numFmtId="167" formatCode="&quot;$&quot;#,##0"/>
    <numFmt numFmtId="168" formatCode="0.0000%"/>
    <numFmt numFmtId="169" formatCode="#,##0.0000%"/>
    <numFmt numFmtId="170" formatCode="0.000%"/>
  </numFmts>
  <fonts count="5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2"/>
      <color rgb="FFFFFFFF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16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3" fillId="2" borderId="0" xfId="0" applyFont="1" applyFill="1"/>
    <xf numFmtId="0" fontId="0" fillId="3" borderId="0" xfId="0" applyFill="1"/>
    <xf numFmtId="0" fontId="0" fillId="4" borderId="0" xfId="0" applyFill="1"/>
    <xf numFmtId="1" fontId="0" fillId="0" borderId="0" xfId="0" applyNumberFormat="1"/>
    <xf numFmtId="165" fontId="0" fillId="0" borderId="0" xfId="2" applyFont="1"/>
    <xf numFmtId="165" fontId="3" fillId="5" borderId="0" xfId="2" applyFont="1" applyFill="1"/>
    <xf numFmtId="166" fontId="0" fillId="0" borderId="0" xfId="0" applyNumberFormat="1"/>
    <xf numFmtId="3" fontId="0" fillId="0" borderId="0" xfId="0" applyNumberFormat="1"/>
    <xf numFmtId="0" fontId="1" fillId="6" borderId="0" xfId="0" applyFont="1" applyFill="1" applyAlignment="1">
      <alignment horizontal="center"/>
    </xf>
    <xf numFmtId="0" fontId="1" fillId="3" borderId="0" xfId="0" applyFont="1" applyFill="1"/>
    <xf numFmtId="0" fontId="1" fillId="4" borderId="0" xfId="0" applyFont="1" applyFill="1"/>
    <xf numFmtId="10" fontId="0" fillId="0" borderId="0" xfId="0" applyNumberFormat="1"/>
    <xf numFmtId="166" fontId="1" fillId="0" borderId="0" xfId="0" applyNumberFormat="1" applyFont="1"/>
    <xf numFmtId="0" fontId="0" fillId="6" borderId="0" xfId="0" applyFill="1"/>
    <xf numFmtId="167" fontId="0" fillId="0" borderId="0" xfId="0" applyNumberFormat="1"/>
    <xf numFmtId="0" fontId="0" fillId="8" borderId="0" xfId="0" applyFill="1" applyAlignment="1">
      <alignment horizontal="center"/>
    </xf>
    <xf numFmtId="0" fontId="0" fillId="10" borderId="0" xfId="0" applyFill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0" fillId="7" borderId="0" xfId="0" applyFill="1"/>
    <xf numFmtId="164" fontId="3" fillId="12" borderId="0" xfId="1" applyFont="1" applyFill="1"/>
    <xf numFmtId="164" fontId="3" fillId="11" borderId="0" xfId="1" applyFont="1" applyFill="1"/>
    <xf numFmtId="164" fontId="3" fillId="9" borderId="0" xfId="1" applyFont="1" applyFill="1"/>
    <xf numFmtId="164" fontId="3" fillId="13" borderId="0" xfId="1" applyFont="1" applyFill="1"/>
    <xf numFmtId="170" fontId="3" fillId="5" borderId="0" xfId="3" applyNumberFormat="1" applyFont="1" applyFill="1"/>
    <xf numFmtId="170" fontId="0" fillId="0" borderId="0" xfId="3" applyNumberFormat="1" applyFont="1"/>
    <xf numFmtId="0" fontId="3" fillId="14" borderId="0" xfId="0" applyFont="1" applyFill="1"/>
    <xf numFmtId="164" fontId="0" fillId="0" borderId="0" xfId="0" applyNumberFormat="1"/>
    <xf numFmtId="0" fontId="0" fillId="0" borderId="0" xfId="0" applyNumberFormat="1"/>
    <xf numFmtId="0" fontId="0" fillId="7" borderId="0" xfId="0" applyNumberFormat="1" applyFill="1"/>
    <xf numFmtId="10" fontId="0" fillId="7" borderId="0" xfId="0" applyNumberFormat="1" applyFill="1"/>
    <xf numFmtId="0" fontId="4" fillId="11" borderId="0" xfId="0" applyFont="1" applyFill="1"/>
    <xf numFmtId="3" fontId="0" fillId="7" borderId="0" xfId="0" applyNumberFormat="1" applyFill="1"/>
    <xf numFmtId="0" fontId="1" fillId="7" borderId="0" xfId="0" applyNumberFormat="1" applyFont="1" applyFill="1"/>
    <xf numFmtId="167" fontId="1" fillId="7" borderId="0" xfId="0" applyNumberFormat="1" applyFont="1" applyFill="1"/>
    <xf numFmtId="10" fontId="1" fillId="7" borderId="0" xfId="0" applyNumberFormat="1" applyFont="1" applyFill="1"/>
  </cellXfs>
  <cellStyles count="4">
    <cellStyle name="Millares [0]" xfId="2" builtinId="6"/>
    <cellStyle name="Moneda [0]" xfId="1" builtinId="7"/>
    <cellStyle name="Normal" xfId="0" builtinId="0"/>
    <cellStyle name="Porcentaje" xfId="3" builtinId="5"/>
  </cellStyles>
  <dxfs count="12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Plantilla_Frec!$A$197:$A$215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Plantilla_Frec!$B$197:$B$215</c:f>
              <c:numCache>
                <c:formatCode>0.0000%</c:formatCode>
                <c:ptCount val="19"/>
                <c:pt idx="0">
                  <c:v>2.652499198101935E-3</c:v>
                </c:pt>
                <c:pt idx="1">
                  <c:v>2.9252075322698996E-3</c:v>
                </c:pt>
                <c:pt idx="2">
                  <c:v>2.5302193967269601E-3</c:v>
                </c:pt>
                <c:pt idx="3">
                  <c:v>3.0657744219753612E-3</c:v>
                </c:pt>
                <c:pt idx="4">
                  <c:v>5.39698856495399E-3</c:v>
                </c:pt>
                <c:pt idx="5">
                  <c:v>5.1066049204230822E-3</c:v>
                </c:pt>
                <c:pt idx="6">
                  <c:v>5.5466500394160496E-3</c:v>
                </c:pt>
                <c:pt idx="7">
                  <c:v>1.0013454239922252E-2</c:v>
                </c:pt>
                <c:pt idx="8">
                  <c:v>5.1158917859713089E-3</c:v>
                </c:pt>
                <c:pt idx="9">
                  <c:v>3.3550809921789036E-3</c:v>
                </c:pt>
                <c:pt idx="10">
                  <c:v>3.7960910235010957E-3</c:v>
                </c:pt>
                <c:pt idx="11">
                  <c:v>3.0116574087556197E-3</c:v>
                </c:pt>
                <c:pt idx="12">
                  <c:v>3.2489635220708923E-3</c:v>
                </c:pt>
                <c:pt idx="13">
                  <c:v>2.7948534704365182E-3</c:v>
                </c:pt>
                <c:pt idx="14">
                  <c:v>3.0098772433298357E-3</c:v>
                </c:pt>
                <c:pt idx="15">
                  <c:v>3.2325683629514999E-3</c:v>
                </c:pt>
                <c:pt idx="16">
                  <c:v>2.862253454509813E-3</c:v>
                </c:pt>
                <c:pt idx="17">
                  <c:v>2.904271685992292E-3</c:v>
                </c:pt>
                <c:pt idx="18">
                  <c:v>1.7264185973669311E-3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F8-E448-A883-DA3BBFD5DD1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Plantilla_Frec!$C$197:$C$215</c:f>
              <c:numCache>
                <c:formatCode>0.0000%</c:formatCode>
                <c:ptCount val="19"/>
                <c:pt idx="0">
                  <c:v>2.652499198101935E-3</c:v>
                </c:pt>
                <c:pt idx="1">
                  <c:v>2.9252075322698996E-3</c:v>
                </c:pt>
                <c:pt idx="2">
                  <c:v>2.5302193967269601E-3</c:v>
                </c:pt>
                <c:pt idx="3">
                  <c:v>3.0702111432806801E-3</c:v>
                </c:pt>
                <c:pt idx="4">
                  <c:v>5.4057570272853534E-3</c:v>
                </c:pt>
                <c:pt idx="5">
                  <c:v>5.1109509671638676E-3</c:v>
                </c:pt>
                <c:pt idx="6">
                  <c:v>5.5509732272877692E-3</c:v>
                </c:pt>
                <c:pt idx="7">
                  <c:v>1.002197632863708E-2</c:v>
                </c:pt>
                <c:pt idx="8">
                  <c:v>5.1200817055339397E-3</c:v>
                </c:pt>
                <c:pt idx="9">
                  <c:v>3.3591926110418681E-3</c:v>
                </c:pt>
                <c:pt idx="10">
                  <c:v>3.8001728418059358E-3</c:v>
                </c:pt>
                <c:pt idx="11">
                  <c:v>3.0197207485380979E-3</c:v>
                </c:pt>
                <c:pt idx="12">
                  <c:v>3.2529208467019163E-3</c:v>
                </c:pt>
                <c:pt idx="13">
                  <c:v>2.8026061846402254E-3</c:v>
                </c:pt>
                <c:pt idx="14">
                  <c:v>3.0137163724667363E-3</c:v>
                </c:pt>
                <c:pt idx="15">
                  <c:v>3.2363669156694214E-3</c:v>
                </c:pt>
                <c:pt idx="16">
                  <c:v>2.8660047696533381E-3</c:v>
                </c:pt>
                <c:pt idx="17">
                  <c:v>2.9117185364691952E-3</c:v>
                </c:pt>
                <c:pt idx="18">
                  <c:v>1.8412661864621561E-3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F8-E448-A883-DA3BBFD5DD1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Plantilla_Frec!$D$197:$D$215</c:f>
              <c:numCache>
                <c:formatCode>0.0000%</c:formatCode>
                <c:ptCount val="19"/>
                <c:pt idx="0">
                  <c:v>2.652499198101935E-3</c:v>
                </c:pt>
                <c:pt idx="1">
                  <c:v>2.9283908602442022E-3</c:v>
                </c:pt>
                <c:pt idx="2">
                  <c:v>2.5370661963665248E-3</c:v>
                </c:pt>
                <c:pt idx="3">
                  <c:v>3.0970967433584743E-3</c:v>
                </c:pt>
                <c:pt idx="4">
                  <c:v>5.4887022164157038E-3</c:v>
                </c:pt>
                <c:pt idx="5">
                  <c:v>5.2120273885312282E-3</c:v>
                </c:pt>
                <c:pt idx="6">
                  <c:v>5.6705025303718046E-3</c:v>
                </c:pt>
                <c:pt idx="7">
                  <c:v>1.0265333664937881E-2</c:v>
                </c:pt>
                <c:pt idx="8">
                  <c:v>5.2930044322712869E-3</c:v>
                </c:pt>
                <c:pt idx="9">
                  <c:v>3.5063477345899548E-3</c:v>
                </c:pt>
                <c:pt idx="10">
                  <c:v>4.0129291174900274E-3</c:v>
                </c:pt>
                <c:pt idx="11">
                  <c:v>3.2404574797848034E-3</c:v>
                </c:pt>
                <c:pt idx="12">
                  <c:v>3.6039626261862271E-3</c:v>
                </c:pt>
                <c:pt idx="13">
                  <c:v>3.2422402880202517E-3</c:v>
                </c:pt>
                <c:pt idx="14">
                  <c:v>3.528239809190435E-3</c:v>
                </c:pt>
                <c:pt idx="15">
                  <c:v>3.836827632092075E-3</c:v>
                </c:pt>
                <c:pt idx="16">
                  <c:v>3.4675237331353043E-3</c:v>
                </c:pt>
                <c:pt idx="17">
                  <c:v>3.710349955230805E-3</c:v>
                </c:pt>
                <c:pt idx="18">
                  <c:v>3.8387382605462833E-3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F8-E448-A883-DA3BBFD5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7969312"/>
        <c:axId val="1768646592"/>
      </c:lineChart>
      <c:catAx>
        <c:axId val="176796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8646592"/>
        <c:crosses val="autoZero"/>
        <c:auto val="1"/>
        <c:lblAlgn val="ctr"/>
        <c:lblOffset val="100"/>
        <c:noMultiLvlLbl val="0"/>
      </c:catAx>
      <c:valAx>
        <c:axId val="176864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796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Severidad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Plantilla_Seve!$A$197:$A$215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Plantilla_Seve!$B$197:$B$215</c:f>
              <c:numCache>
                <c:formatCode>"$"#,##0</c:formatCode>
                <c:ptCount val="19"/>
                <c:pt idx="0">
                  <c:v>23586096.958039213</c:v>
                </c:pt>
                <c:pt idx="1">
                  <c:v>24844958.836702954</c:v>
                </c:pt>
                <c:pt idx="2">
                  <c:v>26328402.453462217</c:v>
                </c:pt>
                <c:pt idx="3">
                  <c:v>28945066.21001447</c:v>
                </c:pt>
                <c:pt idx="4">
                  <c:v>30436343.35743298</c:v>
                </c:pt>
                <c:pt idx="5">
                  <c:v>31894611.24851064</c:v>
                </c:pt>
                <c:pt idx="6">
                  <c:v>34265127.48246298</c:v>
                </c:pt>
                <c:pt idx="7">
                  <c:v>39688344.678314894</c:v>
                </c:pt>
                <c:pt idx="8">
                  <c:v>33392980.53071253</c:v>
                </c:pt>
                <c:pt idx="9">
                  <c:v>31524103.578431372</c:v>
                </c:pt>
                <c:pt idx="10">
                  <c:v>33954186.761290319</c:v>
                </c:pt>
                <c:pt idx="11">
                  <c:v>34270751.703480586</c:v>
                </c:pt>
                <c:pt idx="12">
                  <c:v>36603432.9683313</c:v>
                </c:pt>
                <c:pt idx="13">
                  <c:v>34471832.015256591</c:v>
                </c:pt>
                <c:pt idx="14">
                  <c:v>30584365.321428571</c:v>
                </c:pt>
                <c:pt idx="15">
                  <c:v>33324451.760282021</c:v>
                </c:pt>
                <c:pt idx="16">
                  <c:v>31170222.900393184</c:v>
                </c:pt>
                <c:pt idx="17">
                  <c:v>30271043.269230768</c:v>
                </c:pt>
                <c:pt idx="18">
                  <c:v>28365538.474248927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5D-E24B-A171-A6A31691488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Plantilla_Seve!$C$197:$C$215</c:f>
              <c:numCache>
                <c:formatCode>"$"#,##0</c:formatCode>
                <c:ptCount val="19"/>
                <c:pt idx="0">
                  <c:v>23586096.958039209</c:v>
                </c:pt>
                <c:pt idx="1">
                  <c:v>24851435.98136859</c:v>
                </c:pt>
                <c:pt idx="2">
                  <c:v>26550271.296467479</c:v>
                </c:pt>
                <c:pt idx="3">
                  <c:v>29447596.088280346</c:v>
                </c:pt>
                <c:pt idx="4">
                  <c:v>30509837.41836169</c:v>
                </c:pt>
                <c:pt idx="5">
                  <c:v>31891146.341096949</c:v>
                </c:pt>
                <c:pt idx="6">
                  <c:v>34259916.189174466</c:v>
                </c:pt>
                <c:pt idx="7">
                  <c:v>39722074.238452382</c:v>
                </c:pt>
                <c:pt idx="8">
                  <c:v>33407815.98630932</c:v>
                </c:pt>
                <c:pt idx="9">
                  <c:v>31928356.470734399</c:v>
                </c:pt>
                <c:pt idx="10">
                  <c:v>34566956.922330834</c:v>
                </c:pt>
                <c:pt idx="11">
                  <c:v>34854427.817930587</c:v>
                </c:pt>
                <c:pt idx="12">
                  <c:v>37725921.995669097</c:v>
                </c:pt>
                <c:pt idx="13">
                  <c:v>36192909.61302904</c:v>
                </c:pt>
                <c:pt idx="14">
                  <c:v>32260779.830662426</c:v>
                </c:pt>
                <c:pt idx="15">
                  <c:v>35044957.503861502</c:v>
                </c:pt>
                <c:pt idx="16">
                  <c:v>32870767.70185864</c:v>
                </c:pt>
                <c:pt idx="17">
                  <c:v>33001648.283887468</c:v>
                </c:pt>
                <c:pt idx="18">
                  <c:v>32589713.997947685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5D-E24B-A171-A6A31691488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Plantilla_Seve!$D$197:$D$215</c:f>
              <c:numCache>
                <c:formatCode>"$"#,##0</c:formatCode>
                <c:ptCount val="19"/>
                <c:pt idx="0">
                  <c:v>23586096.958039213</c:v>
                </c:pt>
                <c:pt idx="1">
                  <c:v>24828399.880044401</c:v>
                </c:pt>
                <c:pt idx="2">
                  <c:v>26310339.013372548</c:v>
                </c:pt>
                <c:pt idx="3">
                  <c:v>28911257.036269806</c:v>
                </c:pt>
                <c:pt idx="4">
                  <c:v>30393789.738446999</c:v>
                </c:pt>
                <c:pt idx="5">
                  <c:v>31851466.920005914</c:v>
                </c:pt>
                <c:pt idx="6">
                  <c:v>34304831.17270942</c:v>
                </c:pt>
                <c:pt idx="7">
                  <c:v>39789860.227526814</c:v>
                </c:pt>
                <c:pt idx="8">
                  <c:v>33322046.877590172</c:v>
                </c:pt>
                <c:pt idx="9">
                  <c:v>31315906.654002983</c:v>
                </c:pt>
                <c:pt idx="10">
                  <c:v>33612466.183433801</c:v>
                </c:pt>
                <c:pt idx="11">
                  <c:v>33666862.523025081</c:v>
                </c:pt>
                <c:pt idx="12">
                  <c:v>35716258.096755348</c:v>
                </c:pt>
                <c:pt idx="13">
                  <c:v>32938428.694021937</c:v>
                </c:pt>
                <c:pt idx="14">
                  <c:v>29180009.098578896</c:v>
                </c:pt>
                <c:pt idx="15">
                  <c:v>31692775.604441207</c:v>
                </c:pt>
                <c:pt idx="16">
                  <c:v>29694958.424696755</c:v>
                </c:pt>
                <c:pt idx="17">
                  <c:v>29652508.017731983</c:v>
                </c:pt>
                <c:pt idx="18">
                  <c:v>32576591.66417665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5D-E24B-A171-A6A316914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09775"/>
        <c:axId val="37311487"/>
      </c:lineChart>
      <c:catAx>
        <c:axId val="37309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311487"/>
        <c:crosses val="autoZero"/>
        <c:auto val="1"/>
        <c:lblAlgn val="ctr"/>
        <c:lblOffset val="100"/>
        <c:noMultiLvlLbl val="0"/>
      </c:catAx>
      <c:valAx>
        <c:axId val="37311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309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Plata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Plantilla_Plata!$A$173:$A$191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Plantilla_Plata!$B$173:$B$191</c:f>
              <c:numCache>
                <c:formatCode>"$"#,##0</c:formatCode>
                <c:ptCount val="19"/>
                <c:pt idx="0">
                  <c:v>13231800393.459999</c:v>
                </c:pt>
                <c:pt idx="1">
                  <c:v>15975308532</c:v>
                </c:pt>
                <c:pt idx="2">
                  <c:v>14980860996.02</c:v>
                </c:pt>
                <c:pt idx="3">
                  <c:v>20001040751.119999</c:v>
                </c:pt>
                <c:pt idx="4">
                  <c:v>37467138673</c:v>
                </c:pt>
                <c:pt idx="5">
                  <c:v>37476168217</c:v>
                </c:pt>
                <c:pt idx="6">
                  <c:v>43962158560</c:v>
                </c:pt>
                <c:pt idx="7">
                  <c:v>93267609994.040009</c:v>
                </c:pt>
                <c:pt idx="8">
                  <c:v>40772829228</c:v>
                </c:pt>
                <c:pt idx="9">
                  <c:v>25723668520</c:v>
                </c:pt>
                <c:pt idx="10">
                  <c:v>31577393688</c:v>
                </c:pt>
                <c:pt idx="11">
                  <c:v>25600251522.5</c:v>
                </c:pt>
                <c:pt idx="12">
                  <c:v>30051418467</c:v>
                </c:pt>
                <c:pt idx="13">
                  <c:v>24854190883</c:v>
                </c:pt>
                <c:pt idx="14">
                  <c:v>23978142412</c:v>
                </c:pt>
                <c:pt idx="15">
                  <c:v>28359108448</c:v>
                </c:pt>
                <c:pt idx="16">
                  <c:v>23782880073</c:v>
                </c:pt>
                <c:pt idx="17">
                  <c:v>23611413750</c:v>
                </c:pt>
                <c:pt idx="18">
                  <c:v>13218340929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C-7642-A635-D49D0817292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Plantilla_Plata!$C$173:$C$191</c:f>
              <c:numCache>
                <c:formatCode>"$"#,##0</c:formatCode>
                <c:ptCount val="19"/>
                <c:pt idx="0">
                  <c:v>13231800393.459997</c:v>
                </c:pt>
                <c:pt idx="1">
                  <c:v>15979473336.020002</c:v>
                </c:pt>
                <c:pt idx="2">
                  <c:v>15107104367.689997</c:v>
                </c:pt>
                <c:pt idx="3">
                  <c:v>20377736493.09</c:v>
                </c:pt>
                <c:pt idx="4">
                  <c:v>37618629536.839966</c:v>
                </c:pt>
                <c:pt idx="5">
                  <c:v>37503988097.130013</c:v>
                </c:pt>
                <c:pt idx="6">
                  <c:v>43989732386.900017</c:v>
                </c:pt>
                <c:pt idx="7">
                  <c:v>93426318608.839996</c:v>
                </c:pt>
                <c:pt idx="8">
                  <c:v>40824351135.269989</c:v>
                </c:pt>
                <c:pt idx="9">
                  <c:v>26085467236.590004</c:v>
                </c:pt>
                <c:pt idx="10">
                  <c:v>32181836894.690006</c:v>
                </c:pt>
                <c:pt idx="11">
                  <c:v>26105966435.630009</c:v>
                </c:pt>
                <c:pt idx="12">
                  <c:v>31010707880.439995</c:v>
                </c:pt>
                <c:pt idx="13">
                  <c:v>26167473650.219997</c:v>
                </c:pt>
                <c:pt idx="14">
                  <c:v>25324712167.070004</c:v>
                </c:pt>
                <c:pt idx="15">
                  <c:v>29858303793.289997</c:v>
                </c:pt>
                <c:pt idx="16">
                  <c:v>25113266524.220001</c:v>
                </c:pt>
                <c:pt idx="17">
                  <c:v>25807288958</c:v>
                </c:pt>
                <c:pt idx="18">
                  <c:v>16197087856.98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4C-7642-A635-D49D08172921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Plantilla_Plata!$D$173:$D$191</c:f>
              <c:numCache>
                <c:formatCode>"$"#,##0</c:formatCode>
                <c:ptCount val="19"/>
                <c:pt idx="0">
                  <c:v>13231800393.459999</c:v>
                </c:pt>
                <c:pt idx="1">
                  <c:v>15978538158.939671</c:v>
                </c:pt>
                <c:pt idx="2">
                  <c:v>15012179788.441051</c:v>
                </c:pt>
                <c:pt idx="3">
                  <c:v>20166176524.300098</c:v>
                </c:pt>
                <c:pt idx="4">
                  <c:v>38002334953.661819</c:v>
                </c:pt>
                <c:pt idx="5">
                  <c:v>38121986999.81678</c:v>
                </c:pt>
                <c:pt idx="6">
                  <c:v>44877531689.501488</c:v>
                </c:pt>
                <c:pt idx="7">
                  <c:v>95506332581.626404</c:v>
                </c:pt>
                <c:pt idx="8">
                  <c:v>41965125918.084076</c:v>
                </c:pt>
                <c:pt idx="9">
                  <c:v>26592876230.713009</c:v>
                </c:pt>
                <c:pt idx="10">
                  <c:v>32897467714.426651</c:v>
                </c:pt>
                <c:pt idx="11">
                  <c:v>26930048631.982098</c:v>
                </c:pt>
                <c:pt idx="12">
                  <c:v>32361357128.772713</c:v>
                </c:pt>
                <c:pt idx="13">
                  <c:v>27405045767.53035</c:v>
                </c:pt>
                <c:pt idx="14">
                  <c:v>26685325401.937893</c:v>
                </c:pt>
                <c:pt idx="15">
                  <c:v>31859616583.015541</c:v>
                </c:pt>
                <c:pt idx="16">
                  <c:v>27310375234.807751</c:v>
                </c:pt>
                <c:pt idx="17">
                  <c:v>29384012493.303612</c:v>
                </c:pt>
                <c:pt idx="18">
                  <c:v>33651961410.698727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4C-7642-A635-D49D08172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9439808"/>
        <c:axId val="2089282400"/>
      </c:lineChart>
      <c:catAx>
        <c:axId val="208943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9282400"/>
        <c:crosses val="autoZero"/>
        <c:auto val="1"/>
        <c:lblAlgn val="ctr"/>
        <c:lblOffset val="100"/>
        <c:noMultiLvlLbl val="0"/>
      </c:catAx>
      <c:valAx>
        <c:axId val="208928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943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Plata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Plantilla_Entremes!$A$169:$A$210</c:f>
              <c:numCache>
                <c:formatCode>General</c:formatCode>
                <c:ptCount val="42"/>
                <c:pt idx="0">
                  <c:v>201406</c:v>
                </c:pt>
                <c:pt idx="1">
                  <c:v>201409</c:v>
                </c:pt>
                <c:pt idx="2">
                  <c:v>201412</c:v>
                </c:pt>
                <c:pt idx="3">
                  <c:v>201503</c:v>
                </c:pt>
                <c:pt idx="4">
                  <c:v>201506</c:v>
                </c:pt>
                <c:pt idx="5">
                  <c:v>201509</c:v>
                </c:pt>
                <c:pt idx="6">
                  <c:v>201512</c:v>
                </c:pt>
                <c:pt idx="7">
                  <c:v>201603</c:v>
                </c:pt>
                <c:pt idx="8">
                  <c:v>201606</c:v>
                </c:pt>
                <c:pt idx="9">
                  <c:v>201609</c:v>
                </c:pt>
                <c:pt idx="10">
                  <c:v>201612</c:v>
                </c:pt>
                <c:pt idx="11">
                  <c:v>201703</c:v>
                </c:pt>
                <c:pt idx="12">
                  <c:v>201706</c:v>
                </c:pt>
                <c:pt idx="13">
                  <c:v>201709</c:v>
                </c:pt>
                <c:pt idx="14">
                  <c:v>201712</c:v>
                </c:pt>
                <c:pt idx="15">
                  <c:v>201803</c:v>
                </c:pt>
                <c:pt idx="16">
                  <c:v>201806</c:v>
                </c:pt>
                <c:pt idx="17">
                  <c:v>201809</c:v>
                </c:pt>
                <c:pt idx="18">
                  <c:v>201812</c:v>
                </c:pt>
                <c:pt idx="19">
                  <c:v>201903</c:v>
                </c:pt>
                <c:pt idx="20">
                  <c:v>201906</c:v>
                </c:pt>
                <c:pt idx="21">
                  <c:v>201909</c:v>
                </c:pt>
                <c:pt idx="22">
                  <c:v>201912</c:v>
                </c:pt>
                <c:pt idx="23">
                  <c:v>202003</c:v>
                </c:pt>
                <c:pt idx="24">
                  <c:v>202006</c:v>
                </c:pt>
                <c:pt idx="25">
                  <c:v>202009</c:v>
                </c:pt>
                <c:pt idx="26">
                  <c:v>202012</c:v>
                </c:pt>
                <c:pt idx="27">
                  <c:v>202103</c:v>
                </c:pt>
                <c:pt idx="28">
                  <c:v>202106</c:v>
                </c:pt>
                <c:pt idx="29">
                  <c:v>202109</c:v>
                </c:pt>
                <c:pt idx="30">
                  <c:v>202112</c:v>
                </c:pt>
                <c:pt idx="31">
                  <c:v>202203</c:v>
                </c:pt>
                <c:pt idx="32">
                  <c:v>202206</c:v>
                </c:pt>
                <c:pt idx="33">
                  <c:v>202209</c:v>
                </c:pt>
                <c:pt idx="34">
                  <c:v>202212</c:v>
                </c:pt>
                <c:pt idx="35">
                  <c:v>202303</c:v>
                </c:pt>
                <c:pt idx="36">
                  <c:v>202306</c:v>
                </c:pt>
                <c:pt idx="37">
                  <c:v>202309</c:v>
                </c:pt>
                <c:pt idx="38">
                  <c:v>202312</c:v>
                </c:pt>
                <c:pt idx="39">
                  <c:v>202403</c:v>
                </c:pt>
                <c:pt idx="40">
                  <c:v>202404</c:v>
                </c:pt>
                <c:pt idx="41">
                  <c:v>202405</c:v>
                </c:pt>
              </c:numCache>
            </c:numRef>
          </c:cat>
          <c:val>
            <c:numRef>
              <c:f>Plantilla_Entremes!$B$169:$B$210</c:f>
              <c:numCache>
                <c:formatCode>"$"#,##0</c:formatCode>
                <c:ptCount val="42"/>
                <c:pt idx="0">
                  <c:v>10427743738</c:v>
                </c:pt>
                <c:pt idx="1">
                  <c:v>11535312100</c:v>
                </c:pt>
                <c:pt idx="2">
                  <c:v>12065289849</c:v>
                </c:pt>
                <c:pt idx="3">
                  <c:v>8497812691</c:v>
                </c:pt>
                <c:pt idx="4">
                  <c:v>12201666767</c:v>
                </c:pt>
                <c:pt idx="5">
                  <c:v>9211150264</c:v>
                </c:pt>
                <c:pt idx="6">
                  <c:v>10478205665.639999</c:v>
                </c:pt>
                <c:pt idx="7">
                  <c:v>11262811885</c:v>
                </c:pt>
                <c:pt idx="8">
                  <c:v>10181919220</c:v>
                </c:pt>
                <c:pt idx="9">
                  <c:v>10838314582</c:v>
                </c:pt>
                <c:pt idx="10">
                  <c:v>13001273670</c:v>
                </c:pt>
                <c:pt idx="11">
                  <c:v>11114274104</c:v>
                </c:pt>
                <c:pt idx="12">
                  <c:v>11382131078.17</c:v>
                </c:pt>
                <c:pt idx="13">
                  <c:v>12874989070.610001</c:v>
                </c:pt>
                <c:pt idx="14">
                  <c:v>13029065937.639999</c:v>
                </c:pt>
                <c:pt idx="15">
                  <c:v>17746525535.040001</c:v>
                </c:pt>
                <c:pt idx="16">
                  <c:v>13153733342.639999</c:v>
                </c:pt>
                <c:pt idx="17">
                  <c:v>13580424522.76</c:v>
                </c:pt>
                <c:pt idx="18">
                  <c:v>10137189971.039999</c:v>
                </c:pt>
                <c:pt idx="19">
                  <c:v>14903815891.529999</c:v>
                </c:pt>
                <c:pt idx="20">
                  <c:v>12554069860</c:v>
                </c:pt>
                <c:pt idx="21">
                  <c:v>18788571894.860001</c:v>
                </c:pt>
                <c:pt idx="22">
                  <c:v>15105453286.01</c:v>
                </c:pt>
                <c:pt idx="23">
                  <c:v>20702618166.32</c:v>
                </c:pt>
                <c:pt idx="24">
                  <c:v>8626824457.0400009</c:v>
                </c:pt>
                <c:pt idx="25">
                  <c:v>21487066419.889999</c:v>
                </c:pt>
                <c:pt idx="26">
                  <c:v>27742564190.990002</c:v>
                </c:pt>
                <c:pt idx="27">
                  <c:v>33454608195.049999</c:v>
                </c:pt>
                <c:pt idx="28">
                  <c:v>47498024565</c:v>
                </c:pt>
                <c:pt idx="29">
                  <c:v>18652579044</c:v>
                </c:pt>
                <c:pt idx="30">
                  <c:v>17916387868</c:v>
                </c:pt>
                <c:pt idx="31">
                  <c:v>12501271696</c:v>
                </c:pt>
                <c:pt idx="32">
                  <c:v>8781400038</c:v>
                </c:pt>
                <c:pt idx="33">
                  <c:v>20378421756</c:v>
                </c:pt>
                <c:pt idx="34">
                  <c:v>17077970050</c:v>
                </c:pt>
                <c:pt idx="35">
                  <c:v>17568301446</c:v>
                </c:pt>
                <c:pt idx="36">
                  <c:v>15341605820</c:v>
                </c:pt>
                <c:pt idx="37">
                  <c:v>18047131757</c:v>
                </c:pt>
                <c:pt idx="38">
                  <c:v>14675073298</c:v>
                </c:pt>
                <c:pt idx="39">
                  <c:v>7879045414</c:v>
                </c:pt>
                <c:pt idx="40">
                  <c:v>3679748319</c:v>
                </c:pt>
                <c:pt idx="41">
                  <c:v>103397408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0-8541-84D9-22332BD0D68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Plantilla_Entremes!$C$169:$C$210</c:f>
              <c:numCache>
                <c:formatCode>"$"#,##0</c:formatCode>
                <c:ptCount val="42"/>
                <c:pt idx="0">
                  <c:v>10427743738</c:v>
                </c:pt>
                <c:pt idx="1">
                  <c:v>11535312099.999998</c:v>
                </c:pt>
                <c:pt idx="2">
                  <c:v>12093206608.999998</c:v>
                </c:pt>
                <c:pt idx="3">
                  <c:v>8497812691.000001</c:v>
                </c:pt>
                <c:pt idx="4">
                  <c:v>12201666767</c:v>
                </c:pt>
                <c:pt idx="5">
                  <c:v>9211150264</c:v>
                </c:pt>
                <c:pt idx="6">
                  <c:v>10478205665.640001</c:v>
                </c:pt>
                <c:pt idx="7">
                  <c:v>11267225120.999998</c:v>
                </c:pt>
                <c:pt idx="8">
                  <c:v>10193969620</c:v>
                </c:pt>
                <c:pt idx="9">
                  <c:v>10938864581.999998</c:v>
                </c:pt>
                <c:pt idx="10">
                  <c:v>13031392170.000002</c:v>
                </c:pt>
                <c:pt idx="11">
                  <c:v>11114274104</c:v>
                </c:pt>
                <c:pt idx="12">
                  <c:v>11382131078.589994</c:v>
                </c:pt>
                <c:pt idx="13">
                  <c:v>12874989070.609997</c:v>
                </c:pt>
                <c:pt idx="14">
                  <c:v>13029065937.640001</c:v>
                </c:pt>
                <c:pt idx="15">
                  <c:v>17779134886.489994</c:v>
                </c:pt>
                <c:pt idx="16">
                  <c:v>13153733342.639997</c:v>
                </c:pt>
                <c:pt idx="17">
                  <c:v>13580424522.76</c:v>
                </c:pt>
                <c:pt idx="18">
                  <c:v>10137189971.039999</c:v>
                </c:pt>
                <c:pt idx="19">
                  <c:v>14903815891.529997</c:v>
                </c:pt>
                <c:pt idx="20">
                  <c:v>12554069860</c:v>
                </c:pt>
                <c:pt idx="21">
                  <c:v>18788571894.859997</c:v>
                </c:pt>
                <c:pt idx="22">
                  <c:v>15105453286.010004</c:v>
                </c:pt>
                <c:pt idx="23">
                  <c:v>20702618166.390007</c:v>
                </c:pt>
                <c:pt idx="24">
                  <c:v>8626824457.039999</c:v>
                </c:pt>
                <c:pt idx="25">
                  <c:v>21618816365.310001</c:v>
                </c:pt>
                <c:pt idx="26">
                  <c:v>27742564190.990002</c:v>
                </c:pt>
                <c:pt idx="27">
                  <c:v>33835798203.020012</c:v>
                </c:pt>
                <c:pt idx="28">
                  <c:v>47498024564.999992</c:v>
                </c:pt>
                <c:pt idx="29">
                  <c:v>19054259044.18</c:v>
                </c:pt>
                <c:pt idx="30">
                  <c:v>19934286851.069996</c:v>
                </c:pt>
                <c:pt idx="31">
                  <c:v>12501271696.999998</c:v>
                </c:pt>
                <c:pt idx="32">
                  <c:v>8781500515.8400002</c:v>
                </c:pt>
                <c:pt idx="33">
                  <c:v>20428631756.000008</c:v>
                </c:pt>
                <c:pt idx="34">
                  <c:v>17238337327.520004</c:v>
                </c:pt>
                <c:pt idx="35">
                  <c:v>18162988738.220001</c:v>
                </c:pt>
                <c:pt idx="36">
                  <c:v>16183756158.780001</c:v>
                </c:pt>
                <c:pt idx="37">
                  <c:v>18402327634.660004</c:v>
                </c:pt>
                <c:pt idx="38">
                  <c:v>15989769732.809999</c:v>
                </c:pt>
                <c:pt idx="39">
                  <c:v>9872734979.0600014</c:v>
                </c:pt>
                <c:pt idx="40">
                  <c:v>8439754352.8000002</c:v>
                </c:pt>
                <c:pt idx="41">
                  <c:v>1507404783.5699999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0-8541-84D9-22332BD0D684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Plantilla_Entremes!$D$169:$D$210</c:f>
              <c:numCache>
                <c:formatCode>"$"#,##0</c:formatCode>
                <c:ptCount val="42"/>
                <c:pt idx="0">
                  <c:v>10467904947.313795</c:v>
                </c:pt>
                <c:pt idx="1">
                  <c:v>11551525879.896744</c:v>
                </c:pt>
                <c:pt idx="2">
                  <c:v>12091049645.183113</c:v>
                </c:pt>
                <c:pt idx="3">
                  <c:v>8519320650.8132582</c:v>
                </c:pt>
                <c:pt idx="4">
                  <c:v>12206632091.163387</c:v>
                </c:pt>
                <c:pt idx="5">
                  <c:v>9212668247.248003</c:v>
                </c:pt>
                <c:pt idx="6">
                  <c:v>10484002977.668688</c:v>
                </c:pt>
                <c:pt idx="7">
                  <c:v>11264239685.044237</c:v>
                </c:pt>
                <c:pt idx="8">
                  <c:v>10186209370.317083</c:v>
                </c:pt>
                <c:pt idx="9">
                  <c:v>10841651668.192232</c:v>
                </c:pt>
                <c:pt idx="10">
                  <c:v>13001918775.854921</c:v>
                </c:pt>
                <c:pt idx="11">
                  <c:v>11115969662.029669</c:v>
                </c:pt>
                <c:pt idx="12">
                  <c:v>11383018323.153811</c:v>
                </c:pt>
                <c:pt idx="13">
                  <c:v>12875274636.560087</c:v>
                </c:pt>
                <c:pt idx="14">
                  <c:v>13034938313.485231</c:v>
                </c:pt>
                <c:pt idx="15">
                  <c:v>17755744331.18771</c:v>
                </c:pt>
                <c:pt idx="16">
                  <c:v>13169160652.849783</c:v>
                </c:pt>
                <c:pt idx="17">
                  <c:v>13584462964.564552</c:v>
                </c:pt>
                <c:pt idx="18">
                  <c:v>10137869728.347878</c:v>
                </c:pt>
                <c:pt idx="19">
                  <c:v>14904830479.374983</c:v>
                </c:pt>
                <c:pt idx="20">
                  <c:v>12557679271.113079</c:v>
                </c:pt>
                <c:pt idx="21">
                  <c:v>18791841206.652042</c:v>
                </c:pt>
                <c:pt idx="22">
                  <c:v>15106751230.409042</c:v>
                </c:pt>
                <c:pt idx="23">
                  <c:v>20702618166.32</c:v>
                </c:pt>
                <c:pt idx="24">
                  <c:v>8626861911.6461277</c:v>
                </c:pt>
                <c:pt idx="25">
                  <c:v>21489703690.11396</c:v>
                </c:pt>
                <c:pt idx="26">
                  <c:v>27743817104.71693</c:v>
                </c:pt>
                <c:pt idx="27">
                  <c:v>33461846958.819431</c:v>
                </c:pt>
                <c:pt idx="28">
                  <c:v>47715472875.141632</c:v>
                </c:pt>
                <c:pt idx="29">
                  <c:v>18566199523.38715</c:v>
                </c:pt>
                <c:pt idx="30">
                  <c:v>17935654302.799866</c:v>
                </c:pt>
                <c:pt idx="31">
                  <c:v>12501701684.712574</c:v>
                </c:pt>
                <c:pt idx="32">
                  <c:v>8781400038</c:v>
                </c:pt>
                <c:pt idx="33">
                  <c:v>20405524141.167961</c:v>
                </c:pt>
                <c:pt idx="34">
                  <c:v>17084310593.832355</c:v>
                </c:pt>
                <c:pt idx="35">
                  <c:v>17577366638.587677</c:v>
                </c:pt>
                <c:pt idx="36">
                  <c:v>15352640846.702391</c:v>
                </c:pt>
                <c:pt idx="37">
                  <c:v>18043344451.328655</c:v>
                </c:pt>
                <c:pt idx="38">
                  <c:v>14818984602.11253</c:v>
                </c:pt>
                <c:pt idx="39">
                  <c:v>8367043347.2889681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0-8541-84D9-22332BD0D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4492832"/>
        <c:axId val="674494544"/>
      </c:lineChart>
      <c:catAx>
        <c:axId val="67449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4494544"/>
        <c:crosses val="autoZero"/>
        <c:auto val="1"/>
        <c:lblAlgn val="ctr"/>
        <c:lblOffset val="100"/>
        <c:noMultiLvlLbl val="0"/>
      </c:catAx>
      <c:valAx>
        <c:axId val="67449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449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17</xdr:col>
      <xdr:colOff>469900</xdr:colOff>
      <xdr:row>18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Desc">
              <a:extLst>
                <a:ext uri="{FF2B5EF4-FFF2-40B4-BE49-F238E27FC236}">
                  <a16:creationId xmlns:a16="http://schemas.microsoft.com/office/drawing/2014/main" id="{AD79BEEA-B305-3340-9A35-B314FBBD35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2500" y="203200"/>
              <a:ext cx="2374900" cy="3619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0</xdr:colOff>
      <xdr:row>20</xdr:row>
      <xdr:rowOff>0</xdr:rowOff>
    </xdr:from>
    <xdr:to>
      <xdr:col>17</xdr:col>
      <xdr:colOff>469900</xdr:colOff>
      <xdr:row>32</xdr:row>
      <xdr:rowOff>180972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Apertura_Amparo_Desc">
              <a:extLst>
                <a:ext uri="{FF2B5EF4-FFF2-40B4-BE49-F238E27FC236}">
                  <a16:creationId xmlns:a16="http://schemas.microsoft.com/office/drawing/2014/main" id="{393B8F58-36E5-6F44-A03B-AD30BABA49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2500" y="4064000"/>
              <a:ext cx="23749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0</xdr:colOff>
      <xdr:row>1</xdr:row>
      <xdr:rowOff>0</xdr:rowOff>
    </xdr:from>
    <xdr:to>
      <xdr:col>19</xdr:col>
      <xdr:colOff>876300</xdr:colOff>
      <xdr:row>22</xdr:row>
      <xdr:rowOff>177800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pertura_Canal_Desc">
              <a:extLst>
                <a:ext uri="{FF2B5EF4-FFF2-40B4-BE49-F238E27FC236}">
                  <a16:creationId xmlns:a16="http://schemas.microsoft.com/office/drawing/2014/main" id="{4239B2B7-CCC6-7743-9CD3-F0A373C9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50000" y="203200"/>
              <a:ext cx="18288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0</xdr:colOff>
      <xdr:row>24</xdr:row>
      <xdr:rowOff>0</xdr:rowOff>
    </xdr:from>
    <xdr:to>
      <xdr:col>19</xdr:col>
      <xdr:colOff>876300</xdr:colOff>
      <xdr:row>30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Atributo">
              <a:extLst>
                <a:ext uri="{FF2B5EF4-FFF2-40B4-BE49-F238E27FC236}">
                  <a16:creationId xmlns:a16="http://schemas.microsoft.com/office/drawing/2014/main" id="{30A4A733-12BC-BF40-9CD4-DAA9F699DB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50000" y="4876800"/>
              <a:ext cx="1828800" cy="1244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8</xdr:row>
      <xdr:rowOff>0</xdr:rowOff>
    </xdr:from>
    <xdr:to>
      <xdr:col>4</xdr:col>
      <xdr:colOff>448735</xdr:colOff>
      <xdr:row>26</xdr:row>
      <xdr:rowOff>169333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5" name="Ramo_Desc 1">
              <a:extLst>
                <a:ext uri="{FF2B5EF4-FFF2-40B4-BE49-F238E27FC236}">
                  <a16:creationId xmlns:a16="http://schemas.microsoft.com/office/drawing/2014/main" id="{743614B0-B355-6C47-A793-2D0B7B38808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7" y="1580444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844070</xdr:colOff>
      <xdr:row>0</xdr:row>
      <xdr:rowOff>0</xdr:rowOff>
    </xdr:from>
    <xdr:to>
      <xdr:col>10</xdr:col>
      <xdr:colOff>566364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Apertura_Amparo_Desc 1">
              <a:extLst>
                <a:ext uri="{FF2B5EF4-FFF2-40B4-BE49-F238E27FC236}">
                  <a16:creationId xmlns:a16="http://schemas.microsoft.com/office/drawing/2014/main" id="{05EE3092-6B1D-3841-8415-C66DB9E691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4848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0</xdr:row>
      <xdr:rowOff>0</xdr:rowOff>
    </xdr:from>
    <xdr:to>
      <xdr:col>14</xdr:col>
      <xdr:colOff>568960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2" name="Atributo 1">
              <a:extLst>
                <a:ext uri="{FF2B5EF4-FFF2-40B4-BE49-F238E27FC236}">
                  <a16:creationId xmlns:a16="http://schemas.microsoft.com/office/drawing/2014/main" id="{1CB33982-5C2F-2B49-A593-98DFEBAB25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4111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448734</xdr:colOff>
      <xdr:row>50</xdr:row>
      <xdr:rowOff>98778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pertura_Canal_Desc 1">
              <a:extLst>
                <a:ext uri="{FF2B5EF4-FFF2-40B4-BE49-F238E27FC236}">
                  <a16:creationId xmlns:a16="http://schemas.microsoft.com/office/drawing/2014/main" id="{868003A9-5617-C94D-8267-052387DE77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6" y="5531556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174</xdr:row>
      <xdr:rowOff>0</xdr:rowOff>
    </xdr:from>
    <xdr:to>
      <xdr:col>5</xdr:col>
      <xdr:colOff>165100</xdr:colOff>
      <xdr:row>187</xdr:row>
      <xdr:rowOff>101600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95D0953-2564-1B4E-8B73-8DA88DC2B0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596900</xdr:colOff>
      <xdr:row>0</xdr:row>
      <xdr:rowOff>115712</xdr:rowOff>
    </xdr:from>
    <xdr:to>
      <xdr:col>4</xdr:col>
      <xdr:colOff>846666</xdr:colOff>
      <xdr:row>5</xdr:row>
      <xdr:rowOff>0</xdr:rowOff>
    </xdr:to>
    <xdr:sp macro="[0]!importar_triangul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303A351-0CA0-FA4E-A594-4B149078A23F}"/>
            </a:ext>
          </a:extLst>
        </xdr:cNvPr>
        <xdr:cNvSpPr/>
      </xdr:nvSpPr>
      <xdr:spPr>
        <a:xfrm>
          <a:off x="3136900" y="115712"/>
          <a:ext cx="1164166" cy="90028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38100</xdr:colOff>
      <xdr:row>0</xdr:row>
      <xdr:rowOff>117124</xdr:rowOff>
    </xdr:from>
    <xdr:to>
      <xdr:col>5</xdr:col>
      <xdr:colOff>1371600</xdr:colOff>
      <xdr:row>2</xdr:row>
      <xdr:rowOff>87773</xdr:rowOff>
    </xdr:to>
    <xdr:sp macro="[0]!guardar_estimacion_triangulo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F3DFF831-6AFD-D742-B5D4-331A72F0B4B4}"/>
            </a:ext>
          </a:extLst>
        </xdr:cNvPr>
        <xdr:cNvSpPr/>
      </xdr:nvSpPr>
      <xdr:spPr>
        <a:xfrm>
          <a:off x="4445000" y="117124"/>
          <a:ext cx="1333500" cy="3770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28222</xdr:colOff>
      <xdr:row>3</xdr:row>
      <xdr:rowOff>42334</xdr:rowOff>
    </xdr:from>
    <xdr:to>
      <xdr:col>5</xdr:col>
      <xdr:colOff>1361722</xdr:colOff>
      <xdr:row>5</xdr:row>
      <xdr:rowOff>12983</xdr:rowOff>
    </xdr:to>
    <xdr:sp macro="[0]!traer_estimacion_triangulo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409C1E8D-1727-7A45-B74D-A0D1A476565B}"/>
            </a:ext>
          </a:extLst>
        </xdr:cNvPr>
        <xdr:cNvSpPr/>
      </xdr:nvSpPr>
      <xdr:spPr>
        <a:xfrm>
          <a:off x="4435122" y="651934"/>
          <a:ext cx="1333500" cy="3770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8</xdr:row>
      <xdr:rowOff>0</xdr:rowOff>
    </xdr:from>
    <xdr:to>
      <xdr:col>4</xdr:col>
      <xdr:colOff>448735</xdr:colOff>
      <xdr:row>26</xdr:row>
      <xdr:rowOff>169333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Desc 2">
              <a:extLst>
                <a:ext uri="{FF2B5EF4-FFF2-40B4-BE49-F238E27FC236}">
                  <a16:creationId xmlns:a16="http://schemas.microsoft.com/office/drawing/2014/main" id="{0CE0BA27-EFCC-AB4C-A4AC-7B700D0BB6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7" y="1580444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844070</xdr:colOff>
      <xdr:row>0</xdr:row>
      <xdr:rowOff>0</xdr:rowOff>
    </xdr:from>
    <xdr:to>
      <xdr:col>10</xdr:col>
      <xdr:colOff>171252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pertura_Amparo_Desc 2">
              <a:extLst>
                <a:ext uri="{FF2B5EF4-FFF2-40B4-BE49-F238E27FC236}">
                  <a16:creationId xmlns:a16="http://schemas.microsoft.com/office/drawing/2014/main" id="{28EEB509-39CE-544D-96F5-DB8069D218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4848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0</xdr:row>
      <xdr:rowOff>0</xdr:rowOff>
    </xdr:from>
    <xdr:to>
      <xdr:col>14</xdr:col>
      <xdr:colOff>272627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tributo 2">
              <a:extLst>
                <a:ext uri="{FF2B5EF4-FFF2-40B4-BE49-F238E27FC236}">
                  <a16:creationId xmlns:a16="http://schemas.microsoft.com/office/drawing/2014/main" id="{2D64B041-8F56-A74B-BF71-115E24275A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4111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448734</xdr:colOff>
      <xdr:row>50</xdr:row>
      <xdr:rowOff>98778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Apertura_Canal_Desc 2">
              <a:extLst>
                <a:ext uri="{FF2B5EF4-FFF2-40B4-BE49-F238E27FC236}">
                  <a16:creationId xmlns:a16="http://schemas.microsoft.com/office/drawing/2014/main" id="{A84E7514-49A1-1840-AC24-558AAE56DD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6" y="5531556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174</xdr:row>
      <xdr:rowOff>0</xdr:rowOff>
    </xdr:from>
    <xdr:to>
      <xdr:col>5</xdr:col>
      <xdr:colOff>165100</xdr:colOff>
      <xdr:row>187</xdr:row>
      <xdr:rowOff>101600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B95E757-3CE4-E27D-4BD9-EF7AE97336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391160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pertura_Amparo_Desc 4">
              <a:extLst>
                <a:ext uri="{FF2B5EF4-FFF2-40B4-BE49-F238E27FC236}">
                  <a16:creationId xmlns:a16="http://schemas.microsoft.com/office/drawing/2014/main" id="{B0A04EEB-551A-5348-8556-D7ED7B6573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4700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900063</xdr:colOff>
      <xdr:row>0</xdr:row>
      <xdr:rowOff>0</xdr:rowOff>
    </xdr:from>
    <xdr:to>
      <xdr:col>11</xdr:col>
      <xdr:colOff>1291223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tributo 4">
              <a:extLst>
                <a:ext uri="{FF2B5EF4-FFF2-40B4-BE49-F238E27FC236}">
                  <a16:creationId xmlns:a16="http://schemas.microsoft.com/office/drawing/2014/main" id="{51D0B6AD-D260-FD48-ADEC-5024EDC667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1163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647700</xdr:colOff>
      <xdr:row>0</xdr:row>
      <xdr:rowOff>165100</xdr:rowOff>
    </xdr:from>
    <xdr:to>
      <xdr:col>4</xdr:col>
      <xdr:colOff>824088</xdr:colOff>
      <xdr:row>5</xdr:row>
      <xdr:rowOff>21166</xdr:rowOff>
    </xdr:to>
    <xdr:sp macro="[0]!importar_triangulos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6A009EDC-A9C6-2F40-B4B3-E9E6F92C1A39}"/>
            </a:ext>
          </a:extLst>
        </xdr:cNvPr>
        <xdr:cNvSpPr/>
      </xdr:nvSpPr>
      <xdr:spPr>
        <a:xfrm>
          <a:off x="3340100" y="165100"/>
          <a:ext cx="11669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22578</xdr:colOff>
      <xdr:row>0</xdr:row>
      <xdr:rowOff>166512</xdr:rowOff>
    </xdr:from>
    <xdr:to>
      <xdr:col>5</xdr:col>
      <xdr:colOff>1356078</xdr:colOff>
      <xdr:row>2</xdr:row>
      <xdr:rowOff>125872</xdr:rowOff>
    </xdr:to>
    <xdr:sp macro="[0]!guardar_estimacion_triangulo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D3A9977F-E7D2-C244-AE8D-CA612764A9EE}"/>
            </a:ext>
          </a:extLst>
        </xdr:cNvPr>
        <xdr:cNvSpPr/>
      </xdr:nvSpPr>
      <xdr:spPr>
        <a:xfrm>
          <a:off x="4658078" y="166512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12700</xdr:colOff>
      <xdr:row>3</xdr:row>
      <xdr:rowOff>74789</xdr:rowOff>
    </xdr:from>
    <xdr:to>
      <xdr:col>5</xdr:col>
      <xdr:colOff>1346200</xdr:colOff>
      <xdr:row>5</xdr:row>
      <xdr:rowOff>34149</xdr:rowOff>
    </xdr:to>
    <xdr:sp macro="[0]!traer_estimacion_triangul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D1D72FC0-FFCF-3848-A192-21ED35D952B8}"/>
            </a:ext>
          </a:extLst>
        </xdr:cNvPr>
        <xdr:cNvSpPr/>
      </xdr:nvSpPr>
      <xdr:spPr>
        <a:xfrm>
          <a:off x="4648200" y="684389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9</xdr:row>
      <xdr:rowOff>0</xdr:rowOff>
    </xdr:from>
    <xdr:to>
      <xdr:col>3</xdr:col>
      <xdr:colOff>584201</xdr:colOff>
      <xdr:row>27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Ramo_Desc 4">
              <a:extLst>
                <a:ext uri="{FF2B5EF4-FFF2-40B4-BE49-F238E27FC236}">
                  <a16:creationId xmlns:a16="http://schemas.microsoft.com/office/drawing/2014/main" id="{A2B04287-F6E3-1043-B9DB-7BAE21BE41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1" y="1828800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90311</xdr:rowOff>
    </xdr:from>
    <xdr:to>
      <xdr:col>3</xdr:col>
      <xdr:colOff>584200</xdr:colOff>
      <xdr:row>50</xdr:row>
      <xdr:rowOff>64911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pertura_Canal_Desc 4">
              <a:extLst>
                <a:ext uri="{FF2B5EF4-FFF2-40B4-BE49-F238E27FC236}">
                  <a16:creationId xmlns:a16="http://schemas.microsoft.com/office/drawing/2014/main" id="{1AFB4476-8642-3745-9D12-70622D0D0C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0" y="5779911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150</xdr:row>
      <xdr:rowOff>0</xdr:rowOff>
    </xdr:from>
    <xdr:to>
      <xdr:col>3</xdr:col>
      <xdr:colOff>1244600</xdr:colOff>
      <xdr:row>163</xdr:row>
      <xdr:rowOff>101600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C7FA632-23AE-978B-6E7C-E436A6BB9B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543560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pertura_Amparo_Desc 5">
              <a:extLst>
                <a:ext uri="{FF2B5EF4-FFF2-40B4-BE49-F238E27FC236}">
                  <a16:creationId xmlns:a16="http://schemas.microsoft.com/office/drawing/2014/main" id="{E9A5903B-00A0-E44E-A853-C6E0D7E6662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4700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900063</xdr:colOff>
      <xdr:row>0</xdr:row>
      <xdr:rowOff>0</xdr:rowOff>
    </xdr:from>
    <xdr:to>
      <xdr:col>12</xdr:col>
      <xdr:colOff>160923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tributo 5">
              <a:extLst>
                <a:ext uri="{FF2B5EF4-FFF2-40B4-BE49-F238E27FC236}">
                  <a16:creationId xmlns:a16="http://schemas.microsoft.com/office/drawing/2014/main" id="{542DCF0D-31F3-EE4F-BF91-BFA48CE207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1163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</xdr:colOff>
      <xdr:row>9</xdr:row>
      <xdr:rowOff>0</xdr:rowOff>
    </xdr:from>
    <xdr:to>
      <xdr:col>3</xdr:col>
      <xdr:colOff>660401</xdr:colOff>
      <xdr:row>27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Ramo_Desc 5">
              <a:extLst>
                <a:ext uri="{FF2B5EF4-FFF2-40B4-BE49-F238E27FC236}">
                  <a16:creationId xmlns:a16="http://schemas.microsoft.com/office/drawing/2014/main" id="{3DAC71A7-7745-A744-A4B9-06860E11D1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1" y="1828800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90311</xdr:rowOff>
    </xdr:from>
    <xdr:to>
      <xdr:col>3</xdr:col>
      <xdr:colOff>660400</xdr:colOff>
      <xdr:row>50</xdr:row>
      <xdr:rowOff>64911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pertura_Canal_Desc 5">
              <a:extLst>
                <a:ext uri="{FF2B5EF4-FFF2-40B4-BE49-F238E27FC236}">
                  <a16:creationId xmlns:a16="http://schemas.microsoft.com/office/drawing/2014/main" id="{C4F15B19-D681-A843-81E2-1353B674BD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0" y="5779911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123</xdr:row>
      <xdr:rowOff>0</xdr:rowOff>
    </xdr:from>
    <xdr:to>
      <xdr:col>3</xdr:col>
      <xdr:colOff>1130300</xdr:colOff>
      <xdr:row>136</xdr:row>
      <xdr:rowOff>101600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E738380-C923-9507-F8F2-AC8CFEE614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tian Tobon Echavarría" refreshedDate="45644.03437361111" createdVersion="8" refreshedVersion="8" minRefreshableVersion="3" recordCount="2" xr:uid="{FF8E7014-2F36-7149-9E19-DB6E5EC995D7}">
  <cacheSource type="worksheet">
    <worksheetSource name="Tabla3"/>
  </cacheSource>
  <cacheFields count="1">
    <cacheField name="Atributo" numFmtId="0">
      <sharedItems count="2">
        <s v="bruto"/>
        <s v="retenido"/>
      </sharedItems>
    </cacheField>
  </cacheFields>
  <extLst>
    <ext xmlns:x14="http://schemas.microsoft.com/office/spreadsheetml/2009/9/main" uri="{725AE2AE-9491-48be-B2B4-4EB974FC3084}">
      <x14:pivotCacheDefinition pivotCacheId="185506842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tian Tobon Echavarría" refreshedDate="45644.034455324072" createdVersion="8" refreshedVersion="8" minRefreshableVersion="3" recordCount="46" xr:uid="{4761BDA2-4E29-2844-9846-830171AFFCA2}">
  <cacheSource type="worksheet">
    <worksheetSource name="aperturas"/>
  </cacheSource>
  <cacheFields count="5">
    <cacheField name="apertura_reservas" numFmtId="0">
      <sharedItems count="52">
        <s v="01_025_Resto_RESTO"/>
        <s v="01_083_Falabella_RESTO"/>
        <s v="01_083_Otros_RESTO"/>
        <s v="01_083_Scotiabank_RESTO"/>
        <s v="01_084_Resto_RESTO"/>
        <s v="01_086_Resto_RESTO"/>
        <s v="02_069_Resto_RESTO"/>
        <s v="02_081_Banca Voluntarios_VIDA"/>
        <s v="02_081_No Banca_VIDA"/>
        <s v="02_081_Otros Banca_SOBREVIVENCIA"/>
        <s v="02_081_Otros Banca_VIDA"/>
        <s v="02_083_Banco Agrario_RESTO"/>
        <s v="02_083_Banco W_RESTO"/>
        <s v="02_083_Banco de Occidente_RESTO"/>
        <s v="02_083_Banco-L_RESTO"/>
        <s v="02_083_Banco-L_VIDA"/>
        <s v="02_083_Banco-SL_RESTO"/>
        <s v="02_083_Banco-SL_VIDA"/>
        <s v="02_083_Cavipetrol_RESTO"/>
        <s v="02_083_Falabella_RESTO"/>
        <s v="02_083_Falabella_VIDA"/>
        <s v="02_083_No Banca_EG"/>
        <s v="02_083_No Banca_INV"/>
        <s v="02_083_No Banca_RESTO"/>
        <s v="02_083_No Banca_VIDA"/>
        <s v="02_083_Otros Banca_EG"/>
        <s v="02_083_Otros Banca_INV"/>
        <s v="02_083_Otros Banca_RESTO"/>
        <s v="02_083_Otros Banca_VIDA"/>
        <s v="02_083_Scotiabank_RESTO"/>
        <s v="02_083_Serfinanza_RESTO"/>
        <s v="02_083_Serfinanza_VIDA"/>
        <s v="02_083_Sudameris_RESTO"/>
        <s v="02_083_Tarjeta de Credito Bancolombia_RESTO"/>
        <s v="02_083_Tuya_RESTO"/>
        <s v="02_084_Resto_RESTO"/>
        <s v="02_086_Resto_RESTO"/>
        <s v="02_095_Resto_RESTO"/>
        <s v="02_096_Resto_RESTO"/>
        <s v="02_181_Resto_RESTO"/>
        <s v="02_AAV_Banca Voluntarios_INV"/>
        <s v="02_AAV_Banca Voluntarios_RESTO"/>
        <s v="02_AAV_No Banca_EG"/>
        <s v="02_AAV_No Banca_INV"/>
        <s v="02_AAV_No Banca_RESTO"/>
        <s v="02_AAV_Otros Banca_RESTO"/>
        <s v="01_083_RESTO_RESTO" u="1"/>
        <s v="02_081_BANCA VOLUNTARIOS_RESTO" u="1"/>
        <s v="02_081_BANCA_RESTO" u="1"/>
        <s v="02_081_NO BANCA_RESTO" u="1"/>
        <s v="02_083_TC BANCOLOMBIA_RESTO" u="1"/>
        <s v="02_AAV_BANCA_RESTO" u="1"/>
      </sharedItems>
    </cacheField>
    <cacheField name="ramo_desc" numFmtId="0">
      <sharedItems count="25">
        <s v="01 - 025 - SEGURO DESEMPLEO"/>
        <s v="01 - 083 - VIDA DE GRUPO"/>
        <s v="01 - 084 - ACCIDENTES PERSONALES"/>
        <s v="01 - 086 - EXEQUIAL"/>
        <s v="02 - 069 - DESEMPLEO"/>
        <s v="02 - 081 - VIDA INDIVIDUAL"/>
        <s v="02 - 083 - VIDA DE GRUPO"/>
        <s v="02 - 084 - ACCIDENTES PERSONALES"/>
        <s v="02 - 086 - EXEQUIAL"/>
        <s v="02 - 095 - SEGURO COLECTIVO DE PENSIONES"/>
        <s v="02 - 096 - EDUCATIVO"/>
        <s v="02 - 181 - MASVIDA"/>
        <s v="02 - AAV - ANEXOS VI"/>
        <s v="02 - AAV - AMPAROS ADICIONALES DE VIDA" u="1"/>
        <s v="025G - SEGURO DESEMPLEO GENERALES" u="1"/>
        <s v="069 - DESEMPLEO" u="1"/>
        <s v="081 - VIDA INDIVIDUAL" u="1"/>
        <s v="083G - VIDA DE GRUPO GENERALES" u="1"/>
        <s v="083 - VIDA DE GRUPO" u="1"/>
        <s v="084 - ACCIDENTES PERSONALES" u="1"/>
        <s v="084G - ACCIDENTES PERSONALES GENERALES" u="1"/>
        <s v="086 - EXEQUIAL" u="1"/>
        <s v="086G - EXEQUIAL GENERALES" u="1"/>
        <s v="181 - MASVIDA" u="1"/>
        <s v="AAV - ANEXOS VI" u="1"/>
      </sharedItems>
    </cacheField>
    <cacheField name="apertura_canal_desc" numFmtId="0">
      <sharedItems count="19">
        <s v="Resto"/>
        <s v="Falabella"/>
        <s v="Otros"/>
        <s v="Scotiabank"/>
        <s v="Banca Voluntarios"/>
        <s v="No Banca"/>
        <s v="Otros Banca"/>
        <s v="Banco Agrario"/>
        <s v="Banco W"/>
        <s v="Banco de Occidente"/>
        <s v="Banco-L"/>
        <s v="Banco-SL"/>
        <s v="Cavipetrol"/>
        <s v="Serfinanza"/>
        <s v="Sudameris"/>
        <s v="Tarjeta de Credito Bancolombia"/>
        <s v="Tuya"/>
        <s v="BANCA" u="1"/>
        <s v="TC BANCOLOMBIA" u="1"/>
      </sharedItems>
    </cacheField>
    <cacheField name="apertura_amparo_desc" numFmtId="0">
      <sharedItems count="5">
        <s v="RESTO"/>
        <s v="VIDA"/>
        <s v="SOBREVIVENCIA"/>
        <s v="EG"/>
        <s v="INV"/>
      </sharedItems>
    </cacheField>
    <cacheField name="periodicidad" numFmtId="0">
      <sharedItems containsBlank="1" count="2">
        <s v="Trimestral"/>
        <m u="1"/>
      </sharedItems>
    </cacheField>
  </cacheFields>
  <extLst>
    <ext xmlns:x14="http://schemas.microsoft.com/office/spreadsheetml/2009/9/main" uri="{725AE2AE-9491-48be-B2B4-4EB974FC3084}">
      <x14:pivotCacheDefinition pivotCacheId="19127663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</r>
  <r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x v="0"/>
    <x v="0"/>
    <x v="0"/>
    <x v="0"/>
  </r>
  <r>
    <x v="1"/>
    <x v="1"/>
    <x v="1"/>
    <x v="0"/>
    <x v="0"/>
  </r>
  <r>
    <x v="2"/>
    <x v="1"/>
    <x v="2"/>
    <x v="0"/>
    <x v="0"/>
  </r>
  <r>
    <x v="3"/>
    <x v="1"/>
    <x v="3"/>
    <x v="0"/>
    <x v="0"/>
  </r>
  <r>
    <x v="4"/>
    <x v="2"/>
    <x v="0"/>
    <x v="0"/>
    <x v="0"/>
  </r>
  <r>
    <x v="5"/>
    <x v="3"/>
    <x v="0"/>
    <x v="0"/>
    <x v="0"/>
  </r>
  <r>
    <x v="6"/>
    <x v="4"/>
    <x v="0"/>
    <x v="0"/>
    <x v="0"/>
  </r>
  <r>
    <x v="7"/>
    <x v="5"/>
    <x v="4"/>
    <x v="1"/>
    <x v="0"/>
  </r>
  <r>
    <x v="8"/>
    <x v="5"/>
    <x v="5"/>
    <x v="1"/>
    <x v="0"/>
  </r>
  <r>
    <x v="9"/>
    <x v="5"/>
    <x v="6"/>
    <x v="2"/>
    <x v="0"/>
  </r>
  <r>
    <x v="10"/>
    <x v="5"/>
    <x v="6"/>
    <x v="1"/>
    <x v="0"/>
  </r>
  <r>
    <x v="11"/>
    <x v="6"/>
    <x v="7"/>
    <x v="0"/>
    <x v="0"/>
  </r>
  <r>
    <x v="12"/>
    <x v="6"/>
    <x v="8"/>
    <x v="0"/>
    <x v="0"/>
  </r>
  <r>
    <x v="13"/>
    <x v="6"/>
    <x v="9"/>
    <x v="0"/>
    <x v="0"/>
  </r>
  <r>
    <x v="14"/>
    <x v="6"/>
    <x v="10"/>
    <x v="0"/>
    <x v="0"/>
  </r>
  <r>
    <x v="15"/>
    <x v="6"/>
    <x v="10"/>
    <x v="1"/>
    <x v="0"/>
  </r>
  <r>
    <x v="16"/>
    <x v="6"/>
    <x v="11"/>
    <x v="0"/>
    <x v="0"/>
  </r>
  <r>
    <x v="17"/>
    <x v="6"/>
    <x v="11"/>
    <x v="1"/>
    <x v="0"/>
  </r>
  <r>
    <x v="18"/>
    <x v="6"/>
    <x v="12"/>
    <x v="0"/>
    <x v="0"/>
  </r>
  <r>
    <x v="19"/>
    <x v="6"/>
    <x v="1"/>
    <x v="0"/>
    <x v="0"/>
  </r>
  <r>
    <x v="20"/>
    <x v="6"/>
    <x v="1"/>
    <x v="1"/>
    <x v="0"/>
  </r>
  <r>
    <x v="21"/>
    <x v="6"/>
    <x v="5"/>
    <x v="3"/>
    <x v="0"/>
  </r>
  <r>
    <x v="22"/>
    <x v="6"/>
    <x v="5"/>
    <x v="4"/>
    <x v="0"/>
  </r>
  <r>
    <x v="23"/>
    <x v="6"/>
    <x v="5"/>
    <x v="0"/>
    <x v="0"/>
  </r>
  <r>
    <x v="24"/>
    <x v="6"/>
    <x v="5"/>
    <x v="1"/>
    <x v="0"/>
  </r>
  <r>
    <x v="25"/>
    <x v="6"/>
    <x v="6"/>
    <x v="3"/>
    <x v="0"/>
  </r>
  <r>
    <x v="26"/>
    <x v="6"/>
    <x v="6"/>
    <x v="4"/>
    <x v="0"/>
  </r>
  <r>
    <x v="27"/>
    <x v="6"/>
    <x v="6"/>
    <x v="0"/>
    <x v="0"/>
  </r>
  <r>
    <x v="28"/>
    <x v="6"/>
    <x v="6"/>
    <x v="1"/>
    <x v="0"/>
  </r>
  <r>
    <x v="29"/>
    <x v="6"/>
    <x v="3"/>
    <x v="0"/>
    <x v="0"/>
  </r>
  <r>
    <x v="30"/>
    <x v="6"/>
    <x v="13"/>
    <x v="0"/>
    <x v="0"/>
  </r>
  <r>
    <x v="31"/>
    <x v="6"/>
    <x v="13"/>
    <x v="1"/>
    <x v="0"/>
  </r>
  <r>
    <x v="32"/>
    <x v="6"/>
    <x v="14"/>
    <x v="0"/>
    <x v="0"/>
  </r>
  <r>
    <x v="33"/>
    <x v="6"/>
    <x v="15"/>
    <x v="0"/>
    <x v="0"/>
  </r>
  <r>
    <x v="34"/>
    <x v="6"/>
    <x v="16"/>
    <x v="0"/>
    <x v="0"/>
  </r>
  <r>
    <x v="35"/>
    <x v="7"/>
    <x v="0"/>
    <x v="0"/>
    <x v="0"/>
  </r>
  <r>
    <x v="36"/>
    <x v="8"/>
    <x v="0"/>
    <x v="0"/>
    <x v="0"/>
  </r>
  <r>
    <x v="37"/>
    <x v="9"/>
    <x v="0"/>
    <x v="0"/>
    <x v="0"/>
  </r>
  <r>
    <x v="38"/>
    <x v="10"/>
    <x v="0"/>
    <x v="0"/>
    <x v="0"/>
  </r>
  <r>
    <x v="39"/>
    <x v="11"/>
    <x v="0"/>
    <x v="0"/>
    <x v="0"/>
  </r>
  <r>
    <x v="40"/>
    <x v="12"/>
    <x v="4"/>
    <x v="4"/>
    <x v="0"/>
  </r>
  <r>
    <x v="41"/>
    <x v="12"/>
    <x v="4"/>
    <x v="0"/>
    <x v="0"/>
  </r>
  <r>
    <x v="42"/>
    <x v="12"/>
    <x v="5"/>
    <x v="3"/>
    <x v="0"/>
  </r>
  <r>
    <x v="43"/>
    <x v="12"/>
    <x v="5"/>
    <x v="4"/>
    <x v="0"/>
  </r>
  <r>
    <x v="44"/>
    <x v="12"/>
    <x v="5"/>
    <x v="0"/>
    <x v="0"/>
  </r>
  <r>
    <x v="45"/>
    <x v="12"/>
    <x v="6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859926-9D8D-D24B-8A0F-D927ABD9140C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1:A2" firstHeaderRow="1" firstDataRow="1" firstDataCol="1"/>
  <pivotFields count="1">
    <pivotField axis="axisRow" subtotalTop="0" showAll="0" defaultSubtotal="0">
      <items count="2">
        <item x="0"/>
        <item h="1" x="1"/>
      </items>
    </pivotField>
  </pivotFields>
  <rowFields count="1">
    <field x="0"/>
  </rowFields>
  <rowItems count="1">
    <i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EB91F7-70DA-1D42-B96B-49264B55112D}" name="TablaDinámica2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1:E2" firstHeaderRow="1" firstDataRow="1" firstDataCol="5"/>
  <pivotFields count="5">
    <pivotField axis="axisRow" compact="0" outline="0" subtotalTop="0" showAll="0" defaultSubtotal="0">
      <items count="52">
        <item x="0"/>
        <item m="1" x="46"/>
        <item x="4"/>
        <item x="5"/>
        <item x="6"/>
        <item m="1" x="47"/>
        <item x="7"/>
        <item m="1" x="48"/>
        <item m="1" x="49"/>
        <item x="8"/>
        <item x="11"/>
        <item x="13"/>
        <item x="12"/>
        <item x="14"/>
        <item x="15"/>
        <item x="16"/>
        <item x="17"/>
        <item x="18"/>
        <item x="21"/>
        <item x="22"/>
        <item x="23"/>
        <item x="24"/>
        <item x="29"/>
        <item x="30"/>
        <item x="32"/>
        <item m="1" x="50"/>
        <item x="34"/>
        <item x="35"/>
        <item x="36"/>
        <item x="39"/>
        <item x="41"/>
        <item m="1" x="51"/>
        <item x="44"/>
        <item x="1"/>
        <item x="2"/>
        <item x="3"/>
        <item x="9"/>
        <item x="10"/>
        <item x="19"/>
        <item x="20"/>
        <item x="25"/>
        <item x="26"/>
        <item x="27"/>
        <item x="28"/>
        <item x="31"/>
        <item x="33"/>
        <item x="37"/>
        <item x="38"/>
        <item x="40"/>
        <item x="42"/>
        <item x="43"/>
        <item x="45"/>
      </items>
    </pivotField>
    <pivotField axis="axisRow" compact="0" outline="0" showAll="0" defaultSubtotal="0">
      <items count="25">
        <item h="1" m="1" x="14"/>
        <item h="1" m="1" x="15"/>
        <item h="1" m="1" x="16"/>
        <item h="1" m="1" x="18"/>
        <item h="1" m="1" x="17"/>
        <item h="1" m="1" x="19"/>
        <item h="1" m="1" x="20"/>
        <item h="1" m="1" x="21"/>
        <item h="1" m="1" x="22"/>
        <item h="1" m="1" x="23"/>
        <item h="1" m="1" x="24"/>
        <item h="1" x="0"/>
        <item h="1" x="1"/>
        <item h="1" x="2"/>
        <item h="1" x="3"/>
        <item h="1" x="4"/>
        <item x="5"/>
        <item h="1" x="6"/>
        <item h="1" x="7"/>
        <item h="1" x="8"/>
        <item h="1" x="11"/>
        <item h="1" m="1" x="13"/>
        <item h="1" x="9"/>
        <item h="1" x="10"/>
        <item h="1" x="12"/>
      </items>
    </pivotField>
    <pivotField axis="axisRow" compact="0" outline="0" showAll="0" defaultSubtotal="0">
      <items count="19">
        <item h="1" m="1" x="17"/>
        <item h="1" x="4"/>
        <item h="1" x="7"/>
        <item h="1" x="9"/>
        <item h="1" x="8"/>
        <item h="1" x="10"/>
        <item h="1" x="11"/>
        <item h="1" x="12"/>
        <item x="5"/>
        <item h="1" x="0"/>
        <item h="1" x="3"/>
        <item h="1" x="14"/>
        <item h="1" m="1" x="18"/>
        <item h="1" x="16"/>
        <item h="1" x="13"/>
        <item h="1" x="1"/>
        <item h="1" x="2"/>
        <item h="1" x="6"/>
        <item h="1" x="15"/>
      </items>
    </pivotField>
    <pivotField axis="axisRow" compact="0" outline="0" showAll="0" defaultSubtotal="0">
      <items count="5">
        <item h="1" x="3"/>
        <item h="1" x="4"/>
        <item h="1" x="0"/>
        <item h="1" x="2"/>
        <item x="1"/>
      </items>
    </pivotField>
    <pivotField axis="axisRow" compact="0" outline="0" subtotalTop="0" showAll="0" defaultSubtotal="0">
      <items count="2">
        <item x="0"/>
        <item m="1" x="1"/>
      </items>
    </pivotField>
  </pivotFields>
  <rowFields count="5">
    <field x="0"/>
    <field x="1"/>
    <field x="2"/>
    <field x="3"/>
    <field x="4"/>
  </rowFields>
  <rowItems count="1">
    <i>
      <x v="9"/>
      <x v="16"/>
      <x v="8"/>
      <x v="4"/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C17EA614-E848-124B-B2FA-73642FA3679A}" autoFormatId="16" applyNumberFormats="0" applyBorderFormats="0" applyFontFormats="0" applyPatternFormats="0" applyAlignmentFormats="0" applyWidthHeightFormats="0">
  <queryTableRefresh nextId="8">
    <queryTableFields count="5">
      <queryTableField id="5" name="apertura_reservas" tableColumnId="1"/>
      <queryTableField id="2" name="Ramo_Desc" tableColumnId="2"/>
      <queryTableField id="3" name="Apertura_Canal_Desc" tableColumnId="3"/>
      <queryTableField id="4" name="Apertura_Amparo_Desc" tableColumnId="4"/>
      <queryTableField id="7" name="periodicidad" tableColumnId="5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Desc" xr10:uid="{683C3207-84CC-7944-B51C-11861E29B86C}" sourceName="Ramo_Desc">
  <pivotTables>
    <pivotTable tabId="7" name="TablaDinámica2"/>
  </pivotTables>
  <data>
    <tabular pivotCacheId="1912766327" showMissing="0">
      <items count="25">
        <i x="5" s="1"/>
        <i x="6"/>
        <i x="0" nd="1"/>
        <i x="1" nd="1"/>
        <i x="2" nd="1"/>
        <i x="3" nd="1"/>
        <i x="4" nd="1"/>
        <i x="7" nd="1"/>
        <i x="8" nd="1"/>
        <i x="9" nd="1"/>
        <i x="10" nd="1"/>
        <i x="11" nd="1"/>
        <i x="12" nd="1"/>
        <i x="13" nd="1"/>
        <i x="14" nd="1"/>
        <i x="15" nd="1"/>
        <i x="16" nd="1"/>
        <i x="18" nd="1"/>
        <i x="17" nd="1"/>
        <i x="19" nd="1"/>
        <i x="20" nd="1"/>
        <i x="21" nd="1"/>
        <i x="22" nd="1"/>
        <i x="23" nd="1"/>
        <i x="24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ertura_Canal_Desc" xr10:uid="{6823EC44-11FA-F54D-8BBF-C79C0EE0B41B}" sourceName="Apertura_Canal_Desc">
  <pivotTables>
    <pivotTable tabId="7" name="TablaDinámica2"/>
  </pivotTables>
  <data>
    <tabular pivotCacheId="1912766327" showMissing="0">
      <items count="19">
        <i x="4"/>
        <i x="5" s="1"/>
        <i x="6"/>
        <i x="7" nd="1"/>
        <i x="9" nd="1"/>
        <i x="8" nd="1"/>
        <i x="10" nd="1"/>
        <i x="11" nd="1"/>
        <i x="12" nd="1"/>
        <i x="1" nd="1"/>
        <i x="2" nd="1"/>
        <i x="0" nd="1"/>
        <i x="3" nd="1"/>
        <i x="13" nd="1"/>
        <i x="14" nd="1"/>
        <i x="15" nd="1"/>
        <i x="16" nd="1"/>
        <i x="17" nd="1"/>
        <i x="18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ertura_Amparo_Desc" xr10:uid="{F75B4F53-5A43-6146-B6C3-660CE127C906}" sourceName="Apertura_Amparo_Desc">
  <pivotTables>
    <pivotTable tabId="7" name="TablaDinámica2"/>
  </pivotTables>
  <data>
    <tabular pivotCacheId="1912766327" showMissing="0">
      <items count="5">
        <i x="1" s="1"/>
        <i x="3" nd="1"/>
        <i x="4" nd="1"/>
        <i x="0" nd="1"/>
        <i x="2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tributo" xr10:uid="{1E54BEDC-5C1A-BD48-9265-0D423E05D83A}" sourceName="Atributo">
  <pivotTables>
    <pivotTable tabId="17" name="TablaDinámica1"/>
  </pivotTables>
  <data>
    <tabular pivotCacheId="1855068429" showMissing="0">
      <items count="2">
        <i x="0" s="1"/>
        <i x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" xr10:uid="{C4976412-2F54-BE48-AAC9-072E25703CCB}" cache="SegmentaciónDeDatos_Ramo_Desc" caption="Ramo_Desc" rowHeight="251883"/>
  <slicer name="Apertura_Canal_Desc" xr10:uid="{EAE8B2D3-3183-434A-AC6B-5D5BA6D8C803}" cache="SegmentaciónDeDatos_Apertura_Canal_Desc" caption="Apertura_Canal_Desc" rowHeight="251883"/>
  <slicer name="Apertura_Amparo_Desc" xr10:uid="{3DA39A36-4E52-AC42-9294-C38B85C59503}" cache="SegmentaciónDeDatos_Apertura_Amparo_Desc" caption="Apertura_Amparo_Desc" rowHeight="251883"/>
  <slicer name="Atributo" xr10:uid="{3B9D1C9C-4B6F-E34A-BAA4-CAA02DA63920}" cache="SegmentaciónDeDatos_Atributo" caption="Atributo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1" xr10:uid="{D2C7F7D5-82F2-FB46-9C9D-DA4C2B804E7F}" cache="SegmentaciónDeDatos_Ramo_Desc" caption="Ramo_Desc" rowHeight="251882"/>
  <slicer name="Apertura_Canal_Desc 1" xr10:uid="{B2F164AD-C4F8-0340-ACD0-05DB35EE8F15}" cache="SegmentaciónDeDatos_Apertura_Canal_Desc" caption="Apertura_Canal_Desc" rowHeight="251883"/>
  <slicer name="Apertura_Amparo_Desc 1" xr10:uid="{4E54A4AE-6BCE-5343-914B-58C35CF37F68}" cache="SegmentaciónDeDatos_Apertura_Amparo_Desc" caption="Apertura_Amparo_Desc" columnCount="3" rowHeight="251883"/>
  <slicer name="Atributo 1" xr10:uid="{3DBA7C3C-FEBF-0B46-BD67-82596238D77F}" cache="SegmentaciónDeDatos_Atributo" caption="Atributo" rowHeight="251883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2" xr10:uid="{E9DA452D-CFA0-2A44-8F12-BC0FE5C2281C}" cache="SegmentaciónDeDatos_Ramo_Desc" caption="Ramo_Desc" rowHeight="251882"/>
  <slicer name="Apertura_Canal_Desc 2" xr10:uid="{AB8063F0-6ED9-C241-8A27-A0A1F097DA73}" cache="SegmentaciónDeDatos_Apertura_Canal_Desc" caption="Apertura_Canal_Desc" rowHeight="251883"/>
  <slicer name="Apertura_Amparo_Desc 2" xr10:uid="{E62872B3-5C54-1B43-913D-FA214D98C70A}" cache="SegmentaciónDeDatos_Apertura_Amparo_Desc" caption="Apertura_Amparo_Desc" columnCount="3" rowHeight="251883"/>
  <slicer name="Atributo 2" xr10:uid="{8BB46565-92F3-354E-8772-80BE7B7514A3}" cache="SegmentaciónDeDatos_Atributo" caption="Atributo" rowHeight="251883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4" xr10:uid="{0904DA2E-154A-9546-8484-F8B95D95ABEE}" cache="SegmentaciónDeDatos_Ramo_Desc" caption="Ramo_Desc" rowHeight="251882"/>
  <slicer name="Apertura_Canal_Desc 4" xr10:uid="{D7373F3B-BC78-784C-BFC3-3805B6D453B6}" cache="SegmentaciónDeDatos_Apertura_Canal_Desc" caption="Apertura_Canal_Desc" rowHeight="251883"/>
  <slicer name="Apertura_Amparo_Desc 4" xr10:uid="{4B74874A-855B-BF45-96D2-819599090A15}" cache="SegmentaciónDeDatos_Apertura_Amparo_Desc" caption="Apertura_Amparo_Desc" columnCount="3" rowHeight="251883"/>
  <slicer name="Atributo 4" xr10:uid="{E12CF0A8-BF06-E24C-9FFB-F5A0B003CDFE}" cache="SegmentaciónDeDatos_Atributo" caption="Atributo" rowHeight="251883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5" xr10:uid="{12E9E459-7B8B-EF40-A6ED-8F45550197C9}" cache="SegmentaciónDeDatos_Ramo_Desc" caption="Ramo_Desc" rowHeight="251882"/>
  <slicer name="Apertura_Canal_Desc 5" xr10:uid="{26828792-DB6A-A54E-8BE4-624D8C5AD1F0}" cache="SegmentaciónDeDatos_Apertura_Canal_Desc" caption="Apertura_Canal_Desc" rowHeight="251883"/>
  <slicer name="Apertura_Amparo_Desc 5" xr10:uid="{F7408124-FD01-F943-B2D4-DFCEF60B6503}" cache="SegmentaciónDeDatos_Apertura_Amparo_Desc" caption="Apertura_Amparo_Desc" columnCount="3" rowHeight="251883"/>
  <slicer name="Atributo 5" xr10:uid="{CA62AFC1-80BE-674C-95B0-FE562860A6FC}" cache="SegmentaciónDeDatos_Atributo" caption="Atributo" rowHeight="251883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84F598-DFF2-BE41-BCD2-44B570293A29}" name="Tabla3" displayName="Tabla3" ref="C1:C3" totalsRowShown="0">
  <autoFilter ref="C1:C3" xr:uid="{1584F598-DFF2-BE41-BCD2-44B570293A29}"/>
  <tableColumns count="1">
    <tableColumn id="1" xr3:uid="{2CA8A1A5-B8F1-B846-B847-57CACF0408C0}" name="Atributo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75B6A9-CE23-2340-8207-6A671735E2BF}" name="aperturas" displayName="aperturas" ref="G1:K47" tableType="queryTable" totalsRowShown="0">
  <autoFilter ref="G1:K47" xr:uid="{A575B6A9-CE23-2340-8207-6A671735E2BF}"/>
  <tableColumns count="5">
    <tableColumn id="1" xr3:uid="{84CCA567-C308-4643-8472-CDA141E7528D}" uniqueName="1" name="apertura_reservas" queryTableFieldId="5" dataDxfId="128"/>
    <tableColumn id="2" xr3:uid="{B1712C66-0B83-014D-82CC-2BA97ABD20CA}" uniqueName="2" name="ramo_desc" queryTableFieldId="2" dataDxfId="127"/>
    <tableColumn id="3" xr3:uid="{A32BECC2-1E5E-7247-90B4-63156FF7E9F1}" uniqueName="3" name="apertura_canal_desc" queryTableFieldId="3" dataDxfId="126"/>
    <tableColumn id="4" xr3:uid="{67756B0C-CF83-4841-A9D5-344F4AC54E82}" uniqueName="4" name="apertura_amparo_desc" queryTableFieldId="4" dataDxfId="125"/>
    <tableColumn id="5" xr3:uid="{5C469C37-454F-5747-83AC-9CB48B5FD352}" uniqueName="5" name="periodicidad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DA12A25-D760-9644-8BDF-B5BFE86C74EA}" name="periodicidades" displayName="periodicidades" ref="M1:N47" totalsRowShown="0">
  <autoFilter ref="M1:N47" xr:uid="{3DA12A25-D760-9644-8BDF-B5BFE86C74EA}"/>
  <tableColumns count="2">
    <tableColumn id="1" xr3:uid="{2BCAC1CF-B5CD-1447-B0FE-34C30D3A1A34}" name="apertura_reservas"/>
    <tableColumn id="2" xr3:uid="{AE20F2FB-283D-A34C-BA03-C80232794E7F}" name="periodicidad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_Office_Sura">
  <a:themeElements>
    <a:clrScheme name="SURA">
      <a:dk1>
        <a:srgbClr val="656867"/>
      </a:dk1>
      <a:lt1>
        <a:sysClr val="window" lastClr="FFFFFF"/>
      </a:lt1>
      <a:dk2>
        <a:srgbClr val="768692"/>
      </a:dk2>
      <a:lt2>
        <a:srgbClr val="C7C9C7"/>
      </a:lt2>
      <a:accent1>
        <a:srgbClr val="0033A0"/>
      </a:accent1>
      <a:accent2>
        <a:srgbClr val="E3E829"/>
      </a:accent2>
      <a:accent3>
        <a:srgbClr val="00AEC7"/>
      </a:accent3>
      <a:accent4>
        <a:srgbClr val="707372"/>
      </a:accent4>
      <a:accent5>
        <a:srgbClr val="ED8B00"/>
      </a:accent5>
      <a:accent6>
        <a:srgbClr val="78BE20"/>
      </a:accent6>
      <a:hlink>
        <a:srgbClr val="4EC3FF"/>
      </a:hlink>
      <a:folHlink>
        <a:srgbClr val="F9423A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A0"/>
        </a:solidFill>
        <a:ln>
          <a:noFill/>
        </a:ln>
        <a:effectLst/>
      </a:spPr>
      <a:bodyPr anchor="ctr"/>
      <a:lstStyle>
        <a:defPPr algn="ctr" defTabSz="608853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>
        <a:ln>
          <a:solidFill>
            <a:srgbClr val="3190CF"/>
          </a:solidFill>
        </a:ln>
        <a:effectLst/>
      </a:spPr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</a:spPr>
      <a:bodyPr wrap="none" rtlCol="0">
        <a:spAutoFit/>
      </a:bodyPr>
      <a:lstStyle>
        <a:defPPr algn="ctr">
          <a:defRPr dirty="0" err="1" smtClean="0">
            <a:solidFill>
              <a:srgbClr val="686968"/>
            </a:solidFill>
          </a:defRPr>
        </a:defPPr>
      </a:lstStyle>
    </a:txDef>
  </a:objectDefaults>
  <a:extraClrSchemeLst/>
  <a:extLst>
    <a:ext uri="{05A4C25C-085E-4340-85A3-A5531E510DB2}">
      <thm15:themeFamily xmlns:thm15="http://schemas.microsoft.com/office/thememl/2012/main" name="Tema_Office_Sura" id="{E32F5AB9-4A42-4802-9E29-E76B3B05C03A}" vid="{9B42DE5C-F1BB-4564-9601-BD5D32A357D4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4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C8278-558E-EC41-B259-7545915757AE}">
  <sheetPr codeName="Hoja7">
    <tabColor theme="0"/>
  </sheetPr>
  <dimension ref="A1:B6"/>
  <sheetViews>
    <sheetView showGridLines="0" workbookViewId="0">
      <selection activeCell="F6" sqref="F6"/>
    </sheetView>
  </sheetViews>
  <sheetFormatPr baseColWidth="10" defaultRowHeight="16" x14ac:dyDescent="0.2"/>
  <sheetData>
    <row r="1" spans="1:2" x14ac:dyDescent="0.2">
      <c r="A1" t="s">
        <v>112</v>
      </c>
    </row>
    <row r="2" spans="1:2" x14ac:dyDescent="0.2">
      <c r="A2">
        <v>0.9676811695098877</v>
      </c>
    </row>
    <row r="4" spans="1:2" x14ac:dyDescent="0.2">
      <c r="A4" s="30" t="s">
        <v>95</v>
      </c>
      <c r="B4" s="20">
        <v>202405</v>
      </c>
    </row>
    <row r="5" spans="1:2" x14ac:dyDescent="0.2">
      <c r="A5" s="30" t="s">
        <v>96</v>
      </c>
      <c r="B5" s="20">
        <v>202404</v>
      </c>
    </row>
    <row r="6" spans="1:2" x14ac:dyDescent="0.2">
      <c r="A6" s="30" t="s">
        <v>110</v>
      </c>
      <c r="B6" s="20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7634A-BA22-3B4F-9A35-358277D10134}">
  <sheetPr codeName="Hoja9">
    <tabColor theme="0"/>
  </sheetPr>
  <dimension ref="A1:C3"/>
  <sheetViews>
    <sheetView workbookViewId="0">
      <selection activeCell="D32" sqref="D32"/>
    </sheetView>
  </sheetViews>
  <sheetFormatPr baseColWidth="10" defaultRowHeight="16" x14ac:dyDescent="0.2"/>
  <cols>
    <col min="1" max="1" width="16.140625" bestFit="1" customWidth="1"/>
    <col min="2" max="2" width="3" customWidth="1"/>
  </cols>
  <sheetData>
    <row r="1" spans="1:3" x14ac:dyDescent="0.2">
      <c r="A1" s="2" t="s">
        <v>4</v>
      </c>
      <c r="C1" t="s">
        <v>44</v>
      </c>
    </row>
    <row r="2" spans="1:3" x14ac:dyDescent="0.2">
      <c r="A2" s="3" t="s">
        <v>98</v>
      </c>
      <c r="C2" t="s">
        <v>98</v>
      </c>
    </row>
    <row r="3" spans="1:3" x14ac:dyDescent="0.2">
      <c r="C3" t="s">
        <v>99</v>
      </c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A4C1C-1C15-3A42-B97B-A3825BB3472F}">
  <sheetPr codeName="Hoja2">
    <tabColor theme="0"/>
  </sheetPr>
  <dimension ref="A1:N47"/>
  <sheetViews>
    <sheetView topLeftCell="G1" workbookViewId="0">
      <selection activeCell="V12" sqref="V12"/>
    </sheetView>
  </sheetViews>
  <sheetFormatPr baseColWidth="10" defaultRowHeight="16" x14ac:dyDescent="0.2"/>
  <cols>
    <col min="1" max="1" width="27" bestFit="1" customWidth="1"/>
    <col min="2" max="2" width="44.140625" bestFit="1" customWidth="1"/>
    <col min="3" max="4" width="22.5703125" bestFit="1" customWidth="1"/>
    <col min="5" max="5" width="13.140625" bestFit="1" customWidth="1"/>
    <col min="6" max="6" width="3" customWidth="1"/>
    <col min="7" max="7" width="40.42578125" bestFit="1" customWidth="1"/>
    <col min="8" max="8" width="40.7109375" bestFit="1" customWidth="1"/>
    <col min="9" max="9" width="26.140625" bestFit="1" customWidth="1"/>
    <col min="10" max="10" width="22.5703125" bestFit="1" customWidth="1"/>
    <col min="11" max="11" width="13.140625" bestFit="1" customWidth="1"/>
    <col min="12" max="12" width="4.140625" customWidth="1"/>
    <col min="13" max="13" width="35" bestFit="1" customWidth="1"/>
    <col min="14" max="14" width="13" customWidth="1"/>
  </cols>
  <sheetData>
    <row r="1" spans="1:14" x14ac:dyDescent="0.2">
      <c r="A1" s="2" t="s">
        <v>48</v>
      </c>
      <c r="B1" s="2" t="s">
        <v>49</v>
      </c>
      <c r="C1" s="2" t="s">
        <v>50</v>
      </c>
      <c r="D1" s="2" t="s">
        <v>51</v>
      </c>
      <c r="E1" s="2" t="s">
        <v>81</v>
      </c>
      <c r="G1" t="s">
        <v>48</v>
      </c>
      <c r="H1" t="s">
        <v>49</v>
      </c>
      <c r="I1" t="s">
        <v>50</v>
      </c>
      <c r="J1" t="s">
        <v>51</v>
      </c>
      <c r="K1" t="s">
        <v>81</v>
      </c>
      <c r="M1" t="s">
        <v>48</v>
      </c>
      <c r="N1" t="s">
        <v>81</v>
      </c>
    </row>
    <row r="2" spans="1:14" x14ac:dyDescent="0.2">
      <c r="A2" t="s">
        <v>138</v>
      </c>
      <c r="B2" t="s">
        <v>72</v>
      </c>
      <c r="C2" t="s">
        <v>119</v>
      </c>
      <c r="D2" t="s">
        <v>0</v>
      </c>
      <c r="E2" t="s">
        <v>5</v>
      </c>
      <c r="G2" t="s">
        <v>160</v>
      </c>
      <c r="H2" t="s">
        <v>67</v>
      </c>
      <c r="I2" t="s">
        <v>113</v>
      </c>
      <c r="J2" t="s">
        <v>1</v>
      </c>
      <c r="K2" t="s">
        <v>5</v>
      </c>
      <c r="M2" t="s">
        <v>160</v>
      </c>
      <c r="N2" t="s">
        <v>5</v>
      </c>
    </row>
    <row r="3" spans="1:14" x14ac:dyDescent="0.2">
      <c r="G3" t="s">
        <v>161</v>
      </c>
      <c r="H3" t="s">
        <v>68</v>
      </c>
      <c r="I3" t="s">
        <v>114</v>
      </c>
      <c r="J3" t="s">
        <v>1</v>
      </c>
      <c r="K3" t="s">
        <v>5</v>
      </c>
      <c r="M3" t="s">
        <v>161</v>
      </c>
      <c r="N3" t="s">
        <v>5</v>
      </c>
    </row>
    <row r="4" spans="1:14" x14ac:dyDescent="0.2">
      <c r="G4" t="s">
        <v>162</v>
      </c>
      <c r="H4" t="s">
        <v>68</v>
      </c>
      <c r="I4" t="s">
        <v>115</v>
      </c>
      <c r="J4" t="s">
        <v>1</v>
      </c>
      <c r="K4" t="s">
        <v>5</v>
      </c>
      <c r="M4" t="s">
        <v>162</v>
      </c>
      <c r="N4" t="s">
        <v>5</v>
      </c>
    </row>
    <row r="5" spans="1:14" x14ac:dyDescent="0.2">
      <c r="G5" t="s">
        <v>163</v>
      </c>
      <c r="H5" t="s">
        <v>68</v>
      </c>
      <c r="I5" t="s">
        <v>116</v>
      </c>
      <c r="J5" t="s">
        <v>1</v>
      </c>
      <c r="K5" t="s">
        <v>5</v>
      </c>
      <c r="M5" t="s">
        <v>163</v>
      </c>
      <c r="N5" t="s">
        <v>5</v>
      </c>
    </row>
    <row r="6" spans="1:14" x14ac:dyDescent="0.2">
      <c r="G6" t="s">
        <v>164</v>
      </c>
      <c r="H6" t="s">
        <v>69</v>
      </c>
      <c r="I6" t="s">
        <v>113</v>
      </c>
      <c r="J6" t="s">
        <v>1</v>
      </c>
      <c r="K6" t="s">
        <v>5</v>
      </c>
      <c r="M6" t="s">
        <v>164</v>
      </c>
      <c r="N6" t="s">
        <v>5</v>
      </c>
    </row>
    <row r="7" spans="1:14" x14ac:dyDescent="0.2">
      <c r="G7" t="s">
        <v>165</v>
      </c>
      <c r="H7" t="s">
        <v>70</v>
      </c>
      <c r="I7" t="s">
        <v>113</v>
      </c>
      <c r="J7" t="s">
        <v>1</v>
      </c>
      <c r="K7" t="s">
        <v>5</v>
      </c>
      <c r="M7" t="s">
        <v>165</v>
      </c>
      <c r="N7" t="s">
        <v>5</v>
      </c>
    </row>
    <row r="8" spans="1:14" x14ac:dyDescent="0.2">
      <c r="G8" t="s">
        <v>166</v>
      </c>
      <c r="H8" t="s">
        <v>71</v>
      </c>
      <c r="I8" t="s">
        <v>113</v>
      </c>
      <c r="J8" t="s">
        <v>1</v>
      </c>
      <c r="K8" t="s">
        <v>5</v>
      </c>
      <c r="M8" t="s">
        <v>166</v>
      </c>
      <c r="N8" t="s">
        <v>5</v>
      </c>
    </row>
    <row r="9" spans="1:14" x14ac:dyDescent="0.2">
      <c r="G9" t="s">
        <v>137</v>
      </c>
      <c r="H9" t="s">
        <v>72</v>
      </c>
      <c r="I9" t="s">
        <v>117</v>
      </c>
      <c r="J9" t="s">
        <v>0</v>
      </c>
      <c r="K9" t="s">
        <v>5</v>
      </c>
      <c r="M9" t="s">
        <v>137</v>
      </c>
      <c r="N9" t="s">
        <v>5</v>
      </c>
    </row>
    <row r="10" spans="1:14" x14ac:dyDescent="0.2">
      <c r="G10" t="s">
        <v>138</v>
      </c>
      <c r="H10" t="s">
        <v>72</v>
      </c>
      <c r="I10" t="s">
        <v>119</v>
      </c>
      <c r="J10" t="s">
        <v>0</v>
      </c>
      <c r="K10" t="s">
        <v>5</v>
      </c>
      <c r="M10" t="s">
        <v>138</v>
      </c>
      <c r="N10" t="s">
        <v>5</v>
      </c>
    </row>
    <row r="11" spans="1:14" x14ac:dyDescent="0.2">
      <c r="G11" t="s">
        <v>167</v>
      </c>
      <c r="H11" t="s">
        <v>72</v>
      </c>
      <c r="I11" t="s">
        <v>120</v>
      </c>
      <c r="J11" t="s">
        <v>118</v>
      </c>
      <c r="K11" t="s">
        <v>5</v>
      </c>
      <c r="M11" t="s">
        <v>167</v>
      </c>
      <c r="N11" t="s">
        <v>5</v>
      </c>
    </row>
    <row r="12" spans="1:14" x14ac:dyDescent="0.2">
      <c r="G12" t="s">
        <v>168</v>
      </c>
      <c r="H12" t="s">
        <v>72</v>
      </c>
      <c r="I12" t="s">
        <v>120</v>
      </c>
      <c r="J12" t="s">
        <v>0</v>
      </c>
      <c r="K12" t="s">
        <v>5</v>
      </c>
      <c r="M12" t="s">
        <v>168</v>
      </c>
      <c r="N12" t="s">
        <v>5</v>
      </c>
    </row>
    <row r="13" spans="1:14" x14ac:dyDescent="0.2">
      <c r="G13" t="s">
        <v>169</v>
      </c>
      <c r="H13" t="s">
        <v>73</v>
      </c>
      <c r="I13" t="s">
        <v>121</v>
      </c>
      <c r="J13" t="s">
        <v>1</v>
      </c>
      <c r="K13" t="s">
        <v>5</v>
      </c>
      <c r="M13" t="s">
        <v>169</v>
      </c>
      <c r="N13" t="s">
        <v>5</v>
      </c>
    </row>
    <row r="14" spans="1:14" x14ac:dyDescent="0.2">
      <c r="G14" t="s">
        <v>170</v>
      </c>
      <c r="H14" t="s">
        <v>73</v>
      </c>
      <c r="I14" t="s">
        <v>122</v>
      </c>
      <c r="J14" t="s">
        <v>1</v>
      </c>
      <c r="K14" t="s">
        <v>5</v>
      </c>
      <c r="M14" t="s">
        <v>170</v>
      </c>
      <c r="N14" t="s">
        <v>5</v>
      </c>
    </row>
    <row r="15" spans="1:14" x14ac:dyDescent="0.2">
      <c r="G15" t="s">
        <v>171</v>
      </c>
      <c r="H15" t="s">
        <v>73</v>
      </c>
      <c r="I15" t="s">
        <v>123</v>
      </c>
      <c r="J15" t="s">
        <v>1</v>
      </c>
      <c r="K15" t="s">
        <v>5</v>
      </c>
      <c r="M15" t="s">
        <v>171</v>
      </c>
      <c r="N15" t="s">
        <v>5</v>
      </c>
    </row>
    <row r="16" spans="1:14" x14ac:dyDescent="0.2">
      <c r="G16" t="s">
        <v>139</v>
      </c>
      <c r="H16" t="s">
        <v>73</v>
      </c>
      <c r="I16" t="s">
        <v>124</v>
      </c>
      <c r="J16" t="s">
        <v>1</v>
      </c>
      <c r="K16" t="s">
        <v>5</v>
      </c>
      <c r="M16" t="s">
        <v>139</v>
      </c>
      <c r="N16" t="s">
        <v>5</v>
      </c>
    </row>
    <row r="17" spans="7:14" x14ac:dyDescent="0.2">
      <c r="G17" t="s">
        <v>140</v>
      </c>
      <c r="H17" t="s">
        <v>73</v>
      </c>
      <c r="I17" t="s">
        <v>124</v>
      </c>
      <c r="J17" t="s">
        <v>0</v>
      </c>
      <c r="K17" t="s">
        <v>5</v>
      </c>
      <c r="M17" t="s">
        <v>140</v>
      </c>
      <c r="N17" t="s">
        <v>5</v>
      </c>
    </row>
    <row r="18" spans="7:14" x14ac:dyDescent="0.2">
      <c r="G18" t="s">
        <v>141</v>
      </c>
      <c r="H18" t="s">
        <v>73</v>
      </c>
      <c r="I18" t="s">
        <v>125</v>
      </c>
      <c r="J18" t="s">
        <v>1</v>
      </c>
      <c r="K18" t="s">
        <v>5</v>
      </c>
      <c r="M18" t="s">
        <v>141</v>
      </c>
      <c r="N18" t="s">
        <v>5</v>
      </c>
    </row>
    <row r="19" spans="7:14" x14ac:dyDescent="0.2">
      <c r="G19" t="s">
        <v>142</v>
      </c>
      <c r="H19" t="s">
        <v>73</v>
      </c>
      <c r="I19" t="s">
        <v>125</v>
      </c>
      <c r="J19" t="s">
        <v>0</v>
      </c>
      <c r="K19" t="s">
        <v>5</v>
      </c>
      <c r="M19" t="s">
        <v>142</v>
      </c>
      <c r="N19" t="s">
        <v>5</v>
      </c>
    </row>
    <row r="20" spans="7:14" x14ac:dyDescent="0.2">
      <c r="G20" t="s">
        <v>172</v>
      </c>
      <c r="H20" t="s">
        <v>73</v>
      </c>
      <c r="I20" t="s">
        <v>126</v>
      </c>
      <c r="J20" t="s">
        <v>1</v>
      </c>
      <c r="K20" t="s">
        <v>5</v>
      </c>
      <c r="M20" t="s">
        <v>172</v>
      </c>
      <c r="N20" t="s">
        <v>5</v>
      </c>
    </row>
    <row r="21" spans="7:14" x14ac:dyDescent="0.2">
      <c r="G21" t="s">
        <v>173</v>
      </c>
      <c r="H21" t="s">
        <v>73</v>
      </c>
      <c r="I21" t="s">
        <v>114</v>
      </c>
      <c r="J21" t="s">
        <v>1</v>
      </c>
      <c r="K21" t="s">
        <v>5</v>
      </c>
      <c r="M21" t="s">
        <v>173</v>
      </c>
      <c r="N21" t="s">
        <v>5</v>
      </c>
    </row>
    <row r="22" spans="7:14" x14ac:dyDescent="0.2">
      <c r="G22" t="s">
        <v>174</v>
      </c>
      <c r="H22" t="s">
        <v>73</v>
      </c>
      <c r="I22" t="s">
        <v>114</v>
      </c>
      <c r="J22" t="s">
        <v>0</v>
      </c>
      <c r="K22" t="s">
        <v>5</v>
      </c>
      <c r="M22" t="s">
        <v>174</v>
      </c>
      <c r="N22" t="s">
        <v>5</v>
      </c>
    </row>
    <row r="23" spans="7:14" x14ac:dyDescent="0.2">
      <c r="G23" t="s">
        <v>143</v>
      </c>
      <c r="H23" t="s">
        <v>73</v>
      </c>
      <c r="I23" t="s">
        <v>119</v>
      </c>
      <c r="J23" t="s">
        <v>2</v>
      </c>
      <c r="K23" t="s">
        <v>5</v>
      </c>
      <c r="M23" t="s">
        <v>143</v>
      </c>
      <c r="N23" t="s">
        <v>5</v>
      </c>
    </row>
    <row r="24" spans="7:14" x14ac:dyDescent="0.2">
      <c r="G24" t="s">
        <v>144</v>
      </c>
      <c r="H24" t="s">
        <v>73</v>
      </c>
      <c r="I24" t="s">
        <v>119</v>
      </c>
      <c r="J24" t="s">
        <v>3</v>
      </c>
      <c r="K24" t="s">
        <v>5</v>
      </c>
      <c r="M24" t="s">
        <v>144</v>
      </c>
      <c r="N24" t="s">
        <v>5</v>
      </c>
    </row>
    <row r="25" spans="7:14" x14ac:dyDescent="0.2">
      <c r="G25" t="s">
        <v>145</v>
      </c>
      <c r="H25" t="s">
        <v>73</v>
      </c>
      <c r="I25" t="s">
        <v>119</v>
      </c>
      <c r="J25" t="s">
        <v>1</v>
      </c>
      <c r="K25" t="s">
        <v>5</v>
      </c>
      <c r="M25" t="s">
        <v>145</v>
      </c>
      <c r="N25" t="s">
        <v>5</v>
      </c>
    </row>
    <row r="26" spans="7:14" x14ac:dyDescent="0.2">
      <c r="G26" t="s">
        <v>146</v>
      </c>
      <c r="H26" t="s">
        <v>73</v>
      </c>
      <c r="I26" t="s">
        <v>119</v>
      </c>
      <c r="J26" t="s">
        <v>0</v>
      </c>
      <c r="K26" t="s">
        <v>5</v>
      </c>
      <c r="M26" t="s">
        <v>146</v>
      </c>
      <c r="N26" t="s">
        <v>5</v>
      </c>
    </row>
    <row r="27" spans="7:14" x14ac:dyDescent="0.2">
      <c r="G27" t="s">
        <v>147</v>
      </c>
      <c r="H27" t="s">
        <v>73</v>
      </c>
      <c r="I27" t="s">
        <v>120</v>
      </c>
      <c r="J27" t="s">
        <v>2</v>
      </c>
      <c r="K27" t="s">
        <v>5</v>
      </c>
      <c r="M27" t="s">
        <v>147</v>
      </c>
      <c r="N27" t="s">
        <v>5</v>
      </c>
    </row>
    <row r="28" spans="7:14" x14ac:dyDescent="0.2">
      <c r="G28" t="s">
        <v>148</v>
      </c>
      <c r="H28" t="s">
        <v>73</v>
      </c>
      <c r="I28" t="s">
        <v>120</v>
      </c>
      <c r="J28" t="s">
        <v>3</v>
      </c>
      <c r="K28" t="s">
        <v>5</v>
      </c>
      <c r="M28" t="s">
        <v>148</v>
      </c>
      <c r="N28" t="s">
        <v>5</v>
      </c>
    </row>
    <row r="29" spans="7:14" x14ac:dyDescent="0.2">
      <c r="G29" t="s">
        <v>149</v>
      </c>
      <c r="H29" t="s">
        <v>73</v>
      </c>
      <c r="I29" t="s">
        <v>120</v>
      </c>
      <c r="J29" t="s">
        <v>1</v>
      </c>
      <c r="K29" t="s">
        <v>5</v>
      </c>
      <c r="M29" t="s">
        <v>149</v>
      </c>
      <c r="N29" t="s">
        <v>5</v>
      </c>
    </row>
    <row r="30" spans="7:14" x14ac:dyDescent="0.2">
      <c r="G30" t="s">
        <v>150</v>
      </c>
      <c r="H30" t="s">
        <v>73</v>
      </c>
      <c r="I30" t="s">
        <v>120</v>
      </c>
      <c r="J30" t="s">
        <v>0</v>
      </c>
      <c r="K30" t="s">
        <v>5</v>
      </c>
      <c r="M30" t="s">
        <v>150</v>
      </c>
      <c r="N30" t="s">
        <v>5</v>
      </c>
    </row>
    <row r="31" spans="7:14" x14ac:dyDescent="0.2">
      <c r="G31" t="s">
        <v>175</v>
      </c>
      <c r="H31" t="s">
        <v>73</v>
      </c>
      <c r="I31" t="s">
        <v>116</v>
      </c>
      <c r="J31" t="s">
        <v>1</v>
      </c>
      <c r="K31" t="s">
        <v>5</v>
      </c>
      <c r="M31" t="s">
        <v>175</v>
      </c>
      <c r="N31" t="s">
        <v>5</v>
      </c>
    </row>
    <row r="32" spans="7:14" x14ac:dyDescent="0.2">
      <c r="G32" t="s">
        <v>176</v>
      </c>
      <c r="H32" t="s">
        <v>73</v>
      </c>
      <c r="I32" t="s">
        <v>127</v>
      </c>
      <c r="J32" t="s">
        <v>1</v>
      </c>
      <c r="K32" t="s">
        <v>5</v>
      </c>
      <c r="M32" t="s">
        <v>176</v>
      </c>
      <c r="N32" t="s">
        <v>5</v>
      </c>
    </row>
    <row r="33" spans="7:14" x14ac:dyDescent="0.2">
      <c r="G33" t="s">
        <v>151</v>
      </c>
      <c r="H33" t="s">
        <v>73</v>
      </c>
      <c r="I33" t="s">
        <v>127</v>
      </c>
      <c r="J33" t="s">
        <v>0</v>
      </c>
      <c r="K33" t="s">
        <v>5</v>
      </c>
      <c r="M33" t="s">
        <v>151</v>
      </c>
      <c r="N33" t="s">
        <v>5</v>
      </c>
    </row>
    <row r="34" spans="7:14" x14ac:dyDescent="0.2">
      <c r="G34" t="s">
        <v>177</v>
      </c>
      <c r="H34" t="s">
        <v>73</v>
      </c>
      <c r="I34" t="s">
        <v>128</v>
      </c>
      <c r="J34" t="s">
        <v>1</v>
      </c>
      <c r="K34" t="s">
        <v>5</v>
      </c>
      <c r="M34" t="s">
        <v>177</v>
      </c>
      <c r="N34" t="s">
        <v>5</v>
      </c>
    </row>
    <row r="35" spans="7:14" x14ac:dyDescent="0.2">
      <c r="G35" t="s">
        <v>178</v>
      </c>
      <c r="H35" t="s">
        <v>73</v>
      </c>
      <c r="I35" t="s">
        <v>129</v>
      </c>
      <c r="J35" t="s">
        <v>1</v>
      </c>
      <c r="K35" t="s">
        <v>5</v>
      </c>
      <c r="M35" t="s">
        <v>178</v>
      </c>
      <c r="N35" t="s">
        <v>5</v>
      </c>
    </row>
    <row r="36" spans="7:14" x14ac:dyDescent="0.2">
      <c r="G36" t="s">
        <v>179</v>
      </c>
      <c r="H36" t="s">
        <v>73</v>
      </c>
      <c r="I36" t="s">
        <v>130</v>
      </c>
      <c r="J36" t="s">
        <v>1</v>
      </c>
      <c r="K36" t="s">
        <v>5</v>
      </c>
      <c r="M36" t="s">
        <v>179</v>
      </c>
      <c r="N36" t="s">
        <v>5</v>
      </c>
    </row>
    <row r="37" spans="7:14" x14ac:dyDescent="0.2">
      <c r="G37" t="s">
        <v>152</v>
      </c>
      <c r="H37" t="s">
        <v>74</v>
      </c>
      <c r="I37" t="s">
        <v>113</v>
      </c>
      <c r="J37" t="s">
        <v>1</v>
      </c>
      <c r="K37" t="s">
        <v>5</v>
      </c>
      <c r="M37" t="s">
        <v>152</v>
      </c>
      <c r="N37" t="s">
        <v>5</v>
      </c>
    </row>
    <row r="38" spans="7:14" x14ac:dyDescent="0.2">
      <c r="G38" t="s">
        <v>180</v>
      </c>
      <c r="H38" t="s">
        <v>75</v>
      </c>
      <c r="I38" t="s">
        <v>113</v>
      </c>
      <c r="J38" t="s">
        <v>1</v>
      </c>
      <c r="K38" t="s">
        <v>5</v>
      </c>
      <c r="M38" t="s">
        <v>180</v>
      </c>
      <c r="N38" t="s">
        <v>5</v>
      </c>
    </row>
    <row r="39" spans="7:14" x14ac:dyDescent="0.2">
      <c r="G39" t="s">
        <v>181</v>
      </c>
      <c r="H39" t="s">
        <v>131</v>
      </c>
      <c r="I39" t="s">
        <v>113</v>
      </c>
      <c r="J39" t="s">
        <v>1</v>
      </c>
      <c r="K39" t="s">
        <v>5</v>
      </c>
      <c r="M39" t="s">
        <v>181</v>
      </c>
      <c r="N39" t="s">
        <v>5</v>
      </c>
    </row>
    <row r="40" spans="7:14" x14ac:dyDescent="0.2">
      <c r="G40" t="s">
        <v>182</v>
      </c>
      <c r="H40" t="s">
        <v>132</v>
      </c>
      <c r="I40" t="s">
        <v>113</v>
      </c>
      <c r="J40" t="s">
        <v>1</v>
      </c>
      <c r="K40" t="s">
        <v>5</v>
      </c>
      <c r="M40" t="s">
        <v>182</v>
      </c>
      <c r="N40" t="s">
        <v>5</v>
      </c>
    </row>
    <row r="41" spans="7:14" x14ac:dyDescent="0.2">
      <c r="G41" t="s">
        <v>153</v>
      </c>
      <c r="H41" t="s">
        <v>76</v>
      </c>
      <c r="I41" t="s">
        <v>113</v>
      </c>
      <c r="J41" t="s">
        <v>1</v>
      </c>
      <c r="K41" t="s">
        <v>5</v>
      </c>
      <c r="M41" t="s">
        <v>153</v>
      </c>
      <c r="N41" t="s">
        <v>5</v>
      </c>
    </row>
    <row r="42" spans="7:14" x14ac:dyDescent="0.2">
      <c r="G42" t="s">
        <v>154</v>
      </c>
      <c r="H42" t="s">
        <v>133</v>
      </c>
      <c r="I42" t="s">
        <v>117</v>
      </c>
      <c r="J42" t="s">
        <v>3</v>
      </c>
      <c r="K42" t="s">
        <v>5</v>
      </c>
      <c r="M42" t="s">
        <v>154</v>
      </c>
      <c r="N42" t="s">
        <v>5</v>
      </c>
    </row>
    <row r="43" spans="7:14" x14ac:dyDescent="0.2">
      <c r="G43" t="s">
        <v>155</v>
      </c>
      <c r="H43" t="s">
        <v>133</v>
      </c>
      <c r="I43" t="s">
        <v>117</v>
      </c>
      <c r="J43" t="s">
        <v>1</v>
      </c>
      <c r="K43" t="s">
        <v>5</v>
      </c>
      <c r="M43" t="s">
        <v>155</v>
      </c>
      <c r="N43" t="s">
        <v>5</v>
      </c>
    </row>
    <row r="44" spans="7:14" x14ac:dyDescent="0.2">
      <c r="G44" t="s">
        <v>156</v>
      </c>
      <c r="H44" t="s">
        <v>133</v>
      </c>
      <c r="I44" t="s">
        <v>119</v>
      </c>
      <c r="J44" t="s">
        <v>2</v>
      </c>
      <c r="K44" t="s">
        <v>5</v>
      </c>
      <c r="M44" t="s">
        <v>156</v>
      </c>
      <c r="N44" t="s">
        <v>5</v>
      </c>
    </row>
    <row r="45" spans="7:14" x14ac:dyDescent="0.2">
      <c r="G45" t="s">
        <v>157</v>
      </c>
      <c r="H45" t="s">
        <v>133</v>
      </c>
      <c r="I45" t="s">
        <v>119</v>
      </c>
      <c r="J45" t="s">
        <v>3</v>
      </c>
      <c r="K45" t="s">
        <v>5</v>
      </c>
      <c r="M45" t="s">
        <v>157</v>
      </c>
      <c r="N45" t="s">
        <v>5</v>
      </c>
    </row>
    <row r="46" spans="7:14" x14ac:dyDescent="0.2">
      <c r="G46" t="s">
        <v>158</v>
      </c>
      <c r="H46" t="s">
        <v>133</v>
      </c>
      <c r="I46" t="s">
        <v>119</v>
      </c>
      <c r="J46" t="s">
        <v>1</v>
      </c>
      <c r="K46" t="s">
        <v>5</v>
      </c>
      <c r="M46" t="s">
        <v>158</v>
      </c>
      <c r="N46" t="s">
        <v>5</v>
      </c>
    </row>
    <row r="47" spans="7:14" x14ac:dyDescent="0.2">
      <c r="G47" t="s">
        <v>159</v>
      </c>
      <c r="H47" t="s">
        <v>133</v>
      </c>
      <c r="I47" t="s">
        <v>120</v>
      </c>
      <c r="J47" t="s">
        <v>1</v>
      </c>
      <c r="K47" t="s">
        <v>5</v>
      </c>
      <c r="M47" t="s">
        <v>159</v>
      </c>
      <c r="N47" t="s">
        <v>5</v>
      </c>
    </row>
  </sheetData>
  <pageMargins left="0.7" right="0.7" top="0.75" bottom="0.75" header="0.3" footer="0.3"/>
  <drawing r:id="rId2"/>
  <tableParts count="2">
    <tablePart r:id="rId3"/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FD97-158D-EE47-8EFE-B5BC9FB227ED}">
  <sheetPr codeName="Hoja11">
    <tabColor theme="0"/>
  </sheetPr>
  <dimension ref="A1:B6"/>
  <sheetViews>
    <sheetView workbookViewId="0">
      <selection activeCell="J20" sqref="J20"/>
    </sheetView>
  </sheetViews>
  <sheetFormatPr baseColWidth="10" defaultRowHeight="16" x14ac:dyDescent="0.2"/>
  <sheetData>
    <row r="1" spans="1:2" x14ac:dyDescent="0.2">
      <c r="A1" t="s">
        <v>46</v>
      </c>
      <c r="B1" t="s">
        <v>43</v>
      </c>
    </row>
    <row r="2" spans="1:2" x14ac:dyDescent="0.2">
      <c r="A2">
        <v>201801</v>
      </c>
    </row>
    <row r="3" spans="1:2" x14ac:dyDescent="0.2">
      <c r="A3">
        <f>+A2+1</f>
        <v>201802</v>
      </c>
    </row>
    <row r="4" spans="1:2" x14ac:dyDescent="0.2">
      <c r="A4">
        <f t="shared" ref="A4:A6" si="0">+A3+1</f>
        <v>201803</v>
      </c>
    </row>
    <row r="5" spans="1:2" x14ac:dyDescent="0.2">
      <c r="A5">
        <f t="shared" si="0"/>
        <v>201804</v>
      </c>
    </row>
    <row r="6" spans="1:2" x14ac:dyDescent="0.2">
      <c r="A6">
        <f t="shared" si="0"/>
        <v>201805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4D411-35A5-6047-B625-59D9DE5A9458}">
  <sheetPr codeName="Hoja3">
    <tabColor theme="6" tint="0.79998168889431442"/>
  </sheetPr>
  <dimension ref="A2:AT215"/>
  <sheetViews>
    <sheetView showGridLines="0" zoomScale="90" zoomScaleNormal="90" workbookViewId="0">
      <pane xSplit="6" ySplit="8" topLeftCell="G9" activePane="bottomRight" state="frozen"/>
      <selection pane="topRight" activeCell="G1" sqref="G1"/>
      <selection pane="bottomLeft" activeCell="A9" sqref="A9"/>
      <selection pane="bottomRight" activeCell="J22" sqref="J22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17" width="9.5703125" customWidth="1"/>
    <col min="18" max="25" width="10.85546875" bestFit="1" customWidth="1"/>
    <col min="26" max="26" width="11.42578125" bestFit="1" customWidth="1"/>
    <col min="27" max="45" width="10.85546875" bestFit="1" customWidth="1"/>
    <col min="46" max="46" width="11.42578125" bestFit="1" customWidth="1"/>
  </cols>
  <sheetData>
    <row r="2" spans="2:46" x14ac:dyDescent="0.2">
      <c r="B2" s="19" t="s">
        <v>37</v>
      </c>
      <c r="C2" s="20" t="s">
        <v>6</v>
      </c>
    </row>
    <row r="7" spans="2:46" x14ac:dyDescent="0.2">
      <c r="F7" s="17"/>
      <c r="G7" s="5" t="s">
        <v>56</v>
      </c>
      <c r="H7" s="5" t="s">
        <v>56</v>
      </c>
      <c r="I7" s="5" t="s">
        <v>56</v>
      </c>
      <c r="J7" s="5" t="s">
        <v>56</v>
      </c>
      <c r="K7" s="5" t="s">
        <v>56</v>
      </c>
      <c r="L7" s="5" t="s">
        <v>56</v>
      </c>
      <c r="M7" s="5" t="s">
        <v>56</v>
      </c>
      <c r="N7" s="5" t="s">
        <v>56</v>
      </c>
      <c r="O7" s="5" t="s">
        <v>56</v>
      </c>
      <c r="P7" s="5" t="s">
        <v>56</v>
      </c>
      <c r="Q7" s="5" t="s">
        <v>56</v>
      </c>
      <c r="R7" s="5" t="s">
        <v>56</v>
      </c>
      <c r="S7" s="5" t="s">
        <v>56</v>
      </c>
      <c r="T7" s="5" t="s">
        <v>56</v>
      </c>
      <c r="U7" s="5" t="s">
        <v>56</v>
      </c>
      <c r="V7" s="5" t="s">
        <v>56</v>
      </c>
      <c r="W7" s="5" t="s">
        <v>56</v>
      </c>
      <c r="X7" s="5" t="s">
        <v>56</v>
      </c>
      <c r="Y7" s="5" t="s">
        <v>56</v>
      </c>
      <c r="Z7" s="5" t="s">
        <v>56</v>
      </c>
      <c r="AA7" s="6" t="s">
        <v>57</v>
      </c>
      <c r="AB7" s="6" t="s">
        <v>57</v>
      </c>
      <c r="AC7" s="6" t="s">
        <v>57</v>
      </c>
      <c r="AD7" s="6" t="s">
        <v>57</v>
      </c>
      <c r="AE7" s="6" t="s">
        <v>57</v>
      </c>
      <c r="AF7" s="6" t="s">
        <v>57</v>
      </c>
      <c r="AG7" s="6" t="s">
        <v>57</v>
      </c>
      <c r="AH7" s="6" t="s">
        <v>57</v>
      </c>
      <c r="AI7" s="6" t="s">
        <v>57</v>
      </c>
      <c r="AJ7" s="6" t="s">
        <v>57</v>
      </c>
      <c r="AK7" s="6" t="s">
        <v>57</v>
      </c>
      <c r="AL7" s="6" t="s">
        <v>57</v>
      </c>
      <c r="AM7" s="6" t="s">
        <v>57</v>
      </c>
      <c r="AN7" s="6" t="s">
        <v>57</v>
      </c>
      <c r="AO7" s="6" t="s">
        <v>57</v>
      </c>
      <c r="AP7" s="6" t="s">
        <v>57</v>
      </c>
      <c r="AQ7" s="6" t="s">
        <v>57</v>
      </c>
      <c r="AR7" s="6" t="s">
        <v>57</v>
      </c>
      <c r="AS7" s="6" t="s">
        <v>57</v>
      </c>
      <c r="AT7" s="6" t="s">
        <v>57</v>
      </c>
    </row>
    <row r="8" spans="2:46" x14ac:dyDescent="0.2">
      <c r="F8" s="17" t="s">
        <v>53</v>
      </c>
      <c r="G8" s="5">
        <v>1</v>
      </c>
      <c r="H8" s="5">
        <v>2</v>
      </c>
      <c r="I8" s="5">
        <v>3</v>
      </c>
      <c r="J8" s="5">
        <v>4</v>
      </c>
      <c r="K8" s="5">
        <v>5</v>
      </c>
      <c r="L8" s="5">
        <v>6</v>
      </c>
      <c r="M8" s="5">
        <v>7</v>
      </c>
      <c r="N8" s="5">
        <v>8</v>
      </c>
      <c r="O8" s="5">
        <v>9</v>
      </c>
      <c r="P8" s="5">
        <v>10</v>
      </c>
      <c r="Q8" s="5">
        <v>11</v>
      </c>
      <c r="R8" s="5">
        <v>12</v>
      </c>
      <c r="S8" s="5">
        <v>13</v>
      </c>
      <c r="T8" s="5">
        <v>14</v>
      </c>
      <c r="U8" s="5">
        <v>15</v>
      </c>
      <c r="V8" s="5">
        <v>16</v>
      </c>
      <c r="W8" s="5">
        <v>17</v>
      </c>
      <c r="X8" s="5">
        <v>18</v>
      </c>
      <c r="Y8" s="5">
        <v>19</v>
      </c>
      <c r="Z8" s="5">
        <v>20</v>
      </c>
      <c r="AA8" s="6">
        <v>1</v>
      </c>
      <c r="AB8" s="6">
        <v>2</v>
      </c>
      <c r="AC8" s="6">
        <v>3</v>
      </c>
      <c r="AD8" s="6">
        <v>4</v>
      </c>
      <c r="AE8" s="6">
        <v>5</v>
      </c>
      <c r="AF8" s="6">
        <v>6</v>
      </c>
      <c r="AG8" s="6">
        <v>7</v>
      </c>
      <c r="AH8" s="6">
        <v>8</v>
      </c>
      <c r="AI8" s="6">
        <v>9</v>
      </c>
      <c r="AJ8" s="6">
        <v>10</v>
      </c>
      <c r="AK8" s="6">
        <v>11</v>
      </c>
      <c r="AL8" s="6">
        <v>12</v>
      </c>
      <c r="AM8" s="6">
        <v>13</v>
      </c>
      <c r="AN8" s="6">
        <v>14</v>
      </c>
      <c r="AO8" s="6">
        <v>15</v>
      </c>
      <c r="AP8" s="6">
        <v>16</v>
      </c>
      <c r="AQ8" s="6">
        <v>17</v>
      </c>
      <c r="AR8" s="6">
        <v>18</v>
      </c>
      <c r="AS8" s="6">
        <v>19</v>
      </c>
      <c r="AT8" s="6">
        <v>20</v>
      </c>
    </row>
    <row r="9" spans="2:46" x14ac:dyDescent="0.2">
      <c r="F9">
        <v>201906</v>
      </c>
      <c r="G9">
        <v>549</v>
      </c>
      <c r="H9">
        <v>969</v>
      </c>
      <c r="I9">
        <v>1081</v>
      </c>
      <c r="J9">
        <v>1130</v>
      </c>
      <c r="K9">
        <v>1145</v>
      </c>
      <c r="L9">
        <v>1220</v>
      </c>
      <c r="M9">
        <v>1230</v>
      </c>
      <c r="N9">
        <v>1232</v>
      </c>
      <c r="O9">
        <v>1238</v>
      </c>
      <c r="P9">
        <v>1247</v>
      </c>
      <c r="Q9">
        <v>1252</v>
      </c>
      <c r="R9">
        <v>1264</v>
      </c>
      <c r="S9">
        <v>1266</v>
      </c>
      <c r="T9">
        <v>1271</v>
      </c>
      <c r="U9">
        <v>1272</v>
      </c>
      <c r="V9">
        <v>1272</v>
      </c>
      <c r="W9">
        <v>1292</v>
      </c>
      <c r="X9">
        <v>1295</v>
      </c>
      <c r="Y9">
        <v>1297</v>
      </c>
      <c r="Z9">
        <v>1297</v>
      </c>
      <c r="AA9">
        <v>676</v>
      </c>
      <c r="AB9">
        <v>1023</v>
      </c>
      <c r="AC9">
        <v>1104</v>
      </c>
      <c r="AD9">
        <v>1142</v>
      </c>
      <c r="AE9">
        <v>1150</v>
      </c>
      <c r="AF9">
        <v>1227</v>
      </c>
      <c r="AG9">
        <v>1236</v>
      </c>
      <c r="AH9">
        <v>1241</v>
      </c>
      <c r="AI9">
        <v>1245</v>
      </c>
      <c r="AJ9">
        <v>1251</v>
      </c>
      <c r="AK9">
        <v>1254</v>
      </c>
      <c r="AL9">
        <v>1266</v>
      </c>
      <c r="AM9">
        <v>1268</v>
      </c>
      <c r="AN9">
        <v>1272</v>
      </c>
      <c r="AO9">
        <v>1273</v>
      </c>
      <c r="AP9">
        <v>1273</v>
      </c>
      <c r="AQ9">
        <v>1298</v>
      </c>
      <c r="AR9">
        <v>1298</v>
      </c>
      <c r="AS9">
        <v>1298</v>
      </c>
      <c r="AT9">
        <v>1298</v>
      </c>
    </row>
    <row r="10" spans="2:46" x14ac:dyDescent="0.2">
      <c r="F10">
        <v>201909</v>
      </c>
      <c r="G10">
        <v>154</v>
      </c>
      <c r="H10">
        <v>417</v>
      </c>
      <c r="I10">
        <v>481</v>
      </c>
      <c r="J10">
        <v>486</v>
      </c>
      <c r="K10">
        <v>492</v>
      </c>
      <c r="L10">
        <v>494</v>
      </c>
      <c r="M10">
        <v>497</v>
      </c>
      <c r="N10">
        <v>499</v>
      </c>
      <c r="O10">
        <v>533</v>
      </c>
      <c r="P10">
        <v>548</v>
      </c>
      <c r="Q10">
        <v>548</v>
      </c>
      <c r="R10">
        <v>548</v>
      </c>
      <c r="S10">
        <v>549</v>
      </c>
      <c r="T10">
        <v>549</v>
      </c>
      <c r="U10">
        <v>549</v>
      </c>
      <c r="V10">
        <v>559</v>
      </c>
      <c r="W10">
        <v>561</v>
      </c>
      <c r="X10">
        <v>561</v>
      </c>
      <c r="Y10">
        <v>561</v>
      </c>
      <c r="AA10">
        <v>255</v>
      </c>
      <c r="AB10">
        <v>463</v>
      </c>
      <c r="AC10">
        <v>485</v>
      </c>
      <c r="AD10">
        <v>486</v>
      </c>
      <c r="AE10">
        <v>493</v>
      </c>
      <c r="AF10">
        <v>495</v>
      </c>
      <c r="AG10">
        <v>497</v>
      </c>
      <c r="AH10">
        <v>499</v>
      </c>
      <c r="AI10">
        <v>535</v>
      </c>
      <c r="AJ10">
        <v>548</v>
      </c>
      <c r="AK10">
        <v>548</v>
      </c>
      <c r="AL10">
        <v>548</v>
      </c>
      <c r="AM10">
        <v>549</v>
      </c>
      <c r="AN10">
        <v>549</v>
      </c>
      <c r="AO10">
        <v>549</v>
      </c>
      <c r="AP10">
        <v>561</v>
      </c>
      <c r="AQ10">
        <v>561</v>
      </c>
      <c r="AR10">
        <v>561</v>
      </c>
      <c r="AS10">
        <v>561</v>
      </c>
    </row>
    <row r="11" spans="2:46" x14ac:dyDescent="0.2">
      <c r="F11">
        <v>201912</v>
      </c>
      <c r="G11">
        <v>93</v>
      </c>
      <c r="H11">
        <v>513</v>
      </c>
      <c r="I11">
        <v>550</v>
      </c>
      <c r="J11">
        <v>560</v>
      </c>
      <c r="K11">
        <v>573</v>
      </c>
      <c r="L11">
        <v>574</v>
      </c>
      <c r="M11">
        <v>581</v>
      </c>
      <c r="N11">
        <v>581</v>
      </c>
      <c r="O11">
        <v>626</v>
      </c>
      <c r="P11">
        <v>629</v>
      </c>
      <c r="Q11">
        <v>629</v>
      </c>
      <c r="R11">
        <v>629</v>
      </c>
      <c r="S11">
        <v>629</v>
      </c>
      <c r="T11">
        <v>630</v>
      </c>
      <c r="U11">
        <v>638</v>
      </c>
      <c r="V11">
        <v>642</v>
      </c>
      <c r="W11">
        <v>642</v>
      </c>
      <c r="X11">
        <v>643</v>
      </c>
      <c r="AA11">
        <v>254</v>
      </c>
      <c r="AB11">
        <v>531</v>
      </c>
      <c r="AC11">
        <v>554</v>
      </c>
      <c r="AD11">
        <v>564</v>
      </c>
      <c r="AE11">
        <v>576</v>
      </c>
      <c r="AF11">
        <v>578</v>
      </c>
      <c r="AG11">
        <v>583</v>
      </c>
      <c r="AH11">
        <v>583</v>
      </c>
      <c r="AI11">
        <v>631</v>
      </c>
      <c r="AJ11">
        <v>631</v>
      </c>
      <c r="AK11">
        <v>631</v>
      </c>
      <c r="AL11">
        <v>631</v>
      </c>
      <c r="AM11">
        <v>631</v>
      </c>
      <c r="AN11">
        <v>631</v>
      </c>
      <c r="AO11">
        <v>642</v>
      </c>
      <c r="AP11">
        <v>642</v>
      </c>
      <c r="AQ11">
        <v>642</v>
      </c>
      <c r="AR11">
        <v>643</v>
      </c>
    </row>
    <row r="12" spans="2:46" x14ac:dyDescent="0.2">
      <c r="F12">
        <v>202003</v>
      </c>
      <c r="G12">
        <v>234</v>
      </c>
      <c r="H12">
        <v>404</v>
      </c>
      <c r="I12">
        <v>473</v>
      </c>
      <c r="J12">
        <v>510</v>
      </c>
      <c r="K12">
        <v>526</v>
      </c>
      <c r="L12">
        <v>536</v>
      </c>
      <c r="M12">
        <v>540</v>
      </c>
      <c r="N12">
        <v>541</v>
      </c>
      <c r="O12">
        <v>558</v>
      </c>
      <c r="P12">
        <v>563</v>
      </c>
      <c r="Q12">
        <v>564</v>
      </c>
      <c r="R12">
        <v>564</v>
      </c>
      <c r="S12">
        <v>564</v>
      </c>
      <c r="T12">
        <v>566</v>
      </c>
      <c r="U12">
        <v>568</v>
      </c>
      <c r="V12">
        <v>569</v>
      </c>
      <c r="W12">
        <v>569</v>
      </c>
      <c r="AA12">
        <v>270</v>
      </c>
      <c r="AB12">
        <v>419</v>
      </c>
      <c r="AC12">
        <v>487</v>
      </c>
      <c r="AD12">
        <v>515</v>
      </c>
      <c r="AE12">
        <v>532</v>
      </c>
      <c r="AF12">
        <v>536</v>
      </c>
      <c r="AG12">
        <v>540</v>
      </c>
      <c r="AH12">
        <v>541</v>
      </c>
      <c r="AI12">
        <v>558</v>
      </c>
      <c r="AJ12">
        <v>563</v>
      </c>
      <c r="AK12">
        <v>564</v>
      </c>
      <c r="AL12">
        <v>564</v>
      </c>
      <c r="AM12">
        <v>564</v>
      </c>
      <c r="AN12">
        <v>567</v>
      </c>
      <c r="AO12">
        <v>568</v>
      </c>
      <c r="AP12">
        <v>569</v>
      </c>
      <c r="AQ12">
        <v>569</v>
      </c>
    </row>
    <row r="13" spans="2:46" x14ac:dyDescent="0.2">
      <c r="F13">
        <v>202006</v>
      </c>
      <c r="G13">
        <v>156</v>
      </c>
      <c r="H13">
        <v>539</v>
      </c>
      <c r="I13">
        <v>624</v>
      </c>
      <c r="J13">
        <v>640</v>
      </c>
      <c r="K13">
        <v>654</v>
      </c>
      <c r="L13">
        <v>656</v>
      </c>
      <c r="M13">
        <v>660</v>
      </c>
      <c r="N13">
        <v>678</v>
      </c>
      <c r="O13">
        <v>682</v>
      </c>
      <c r="P13">
        <v>685</v>
      </c>
      <c r="Q13">
        <v>687</v>
      </c>
      <c r="R13">
        <v>687</v>
      </c>
      <c r="S13">
        <v>688</v>
      </c>
      <c r="T13">
        <v>690</v>
      </c>
      <c r="U13">
        <v>690</v>
      </c>
      <c r="V13">
        <v>691</v>
      </c>
      <c r="AA13">
        <v>220</v>
      </c>
      <c r="AB13">
        <v>559</v>
      </c>
      <c r="AC13">
        <v>635</v>
      </c>
      <c r="AD13">
        <v>646</v>
      </c>
      <c r="AE13">
        <v>655</v>
      </c>
      <c r="AF13">
        <v>659</v>
      </c>
      <c r="AG13">
        <v>662</v>
      </c>
      <c r="AH13">
        <v>680</v>
      </c>
      <c r="AI13">
        <v>684</v>
      </c>
      <c r="AJ13">
        <v>685</v>
      </c>
      <c r="AK13">
        <v>687</v>
      </c>
      <c r="AL13">
        <v>687</v>
      </c>
      <c r="AM13">
        <v>688</v>
      </c>
      <c r="AN13">
        <v>690</v>
      </c>
      <c r="AO13">
        <v>690</v>
      </c>
      <c r="AP13">
        <v>692</v>
      </c>
    </row>
    <row r="14" spans="2:46" x14ac:dyDescent="0.2">
      <c r="F14">
        <v>202009</v>
      </c>
      <c r="G14">
        <v>451</v>
      </c>
      <c r="H14">
        <v>1073</v>
      </c>
      <c r="I14">
        <v>1155</v>
      </c>
      <c r="J14">
        <v>1182</v>
      </c>
      <c r="K14">
        <v>1196</v>
      </c>
      <c r="L14">
        <v>1199</v>
      </c>
      <c r="M14">
        <v>1208</v>
      </c>
      <c r="N14">
        <v>1213</v>
      </c>
      <c r="O14">
        <v>1215</v>
      </c>
      <c r="P14">
        <v>1217</v>
      </c>
      <c r="Q14">
        <v>1219</v>
      </c>
      <c r="R14">
        <v>1219</v>
      </c>
      <c r="S14">
        <v>1229</v>
      </c>
      <c r="T14">
        <v>1230</v>
      </c>
      <c r="U14">
        <v>1231</v>
      </c>
      <c r="AA14">
        <v>607</v>
      </c>
      <c r="AB14">
        <v>1105</v>
      </c>
      <c r="AC14">
        <v>1164</v>
      </c>
      <c r="AD14">
        <v>1183</v>
      </c>
      <c r="AE14">
        <v>1197</v>
      </c>
      <c r="AF14">
        <v>1200</v>
      </c>
      <c r="AG14">
        <v>1209</v>
      </c>
      <c r="AH14">
        <v>1214</v>
      </c>
      <c r="AI14">
        <v>1216</v>
      </c>
      <c r="AJ14">
        <v>1218</v>
      </c>
      <c r="AK14">
        <v>1220</v>
      </c>
      <c r="AL14">
        <v>1221</v>
      </c>
      <c r="AM14">
        <v>1230</v>
      </c>
      <c r="AN14">
        <v>1230</v>
      </c>
      <c r="AO14">
        <v>1233</v>
      </c>
    </row>
    <row r="15" spans="2:46" x14ac:dyDescent="0.2">
      <c r="F15">
        <v>202012</v>
      </c>
      <c r="G15">
        <v>398</v>
      </c>
      <c r="H15">
        <v>975</v>
      </c>
      <c r="I15">
        <v>1109</v>
      </c>
      <c r="J15">
        <v>1138</v>
      </c>
      <c r="K15">
        <v>1146</v>
      </c>
      <c r="L15">
        <v>1156</v>
      </c>
      <c r="M15">
        <v>1160</v>
      </c>
      <c r="N15">
        <v>1162</v>
      </c>
      <c r="O15">
        <v>1163</v>
      </c>
      <c r="P15">
        <v>1163</v>
      </c>
      <c r="Q15">
        <v>1163</v>
      </c>
      <c r="R15">
        <v>1174</v>
      </c>
      <c r="S15">
        <v>1174</v>
      </c>
      <c r="T15">
        <v>1175</v>
      </c>
      <c r="AA15">
        <v>559</v>
      </c>
      <c r="AB15">
        <v>1047</v>
      </c>
      <c r="AC15">
        <v>1114</v>
      </c>
      <c r="AD15">
        <v>1138</v>
      </c>
      <c r="AE15">
        <v>1147</v>
      </c>
      <c r="AF15">
        <v>1156</v>
      </c>
      <c r="AG15">
        <v>1160</v>
      </c>
      <c r="AH15">
        <v>1162</v>
      </c>
      <c r="AI15">
        <v>1163</v>
      </c>
      <c r="AJ15">
        <v>1163</v>
      </c>
      <c r="AK15">
        <v>1163</v>
      </c>
      <c r="AL15">
        <v>1174</v>
      </c>
      <c r="AM15">
        <v>1174</v>
      </c>
      <c r="AN15">
        <v>1176</v>
      </c>
    </row>
    <row r="16" spans="2:46" x14ac:dyDescent="0.2">
      <c r="F16">
        <v>202103</v>
      </c>
      <c r="G16">
        <v>386</v>
      </c>
      <c r="H16">
        <v>1150</v>
      </c>
      <c r="I16">
        <v>1204</v>
      </c>
      <c r="J16">
        <v>1220</v>
      </c>
      <c r="K16">
        <v>1224</v>
      </c>
      <c r="L16">
        <v>1227</v>
      </c>
      <c r="M16">
        <v>1229</v>
      </c>
      <c r="N16">
        <v>1232</v>
      </c>
      <c r="O16">
        <v>1235</v>
      </c>
      <c r="P16">
        <v>1239</v>
      </c>
      <c r="Q16">
        <v>1240</v>
      </c>
      <c r="R16">
        <v>1282</v>
      </c>
      <c r="S16">
        <v>1283</v>
      </c>
      <c r="AA16">
        <v>699</v>
      </c>
      <c r="AB16">
        <v>1158</v>
      </c>
      <c r="AC16">
        <v>1204</v>
      </c>
      <c r="AD16">
        <v>1220</v>
      </c>
      <c r="AE16">
        <v>1224</v>
      </c>
      <c r="AF16">
        <v>1227</v>
      </c>
      <c r="AG16">
        <v>1229</v>
      </c>
      <c r="AH16">
        <v>1233</v>
      </c>
      <c r="AI16">
        <v>1235</v>
      </c>
      <c r="AJ16">
        <v>1239</v>
      </c>
      <c r="AK16">
        <v>1240</v>
      </c>
      <c r="AL16">
        <v>1283</v>
      </c>
      <c r="AM16">
        <v>1284</v>
      </c>
    </row>
    <row r="17" spans="6:46" x14ac:dyDescent="0.2">
      <c r="F17">
        <v>202106</v>
      </c>
      <c r="G17">
        <v>817</v>
      </c>
      <c r="H17">
        <v>2015</v>
      </c>
      <c r="I17">
        <v>2155</v>
      </c>
      <c r="J17">
        <v>2190</v>
      </c>
      <c r="K17">
        <v>2207</v>
      </c>
      <c r="L17">
        <v>2218</v>
      </c>
      <c r="M17">
        <v>2222</v>
      </c>
      <c r="N17">
        <v>2228</v>
      </c>
      <c r="O17">
        <v>2232</v>
      </c>
      <c r="P17">
        <v>2289</v>
      </c>
      <c r="Q17">
        <v>2348</v>
      </c>
      <c r="R17">
        <v>2350</v>
      </c>
      <c r="AA17">
        <v>1023</v>
      </c>
      <c r="AB17">
        <v>2047</v>
      </c>
      <c r="AC17">
        <v>2166</v>
      </c>
      <c r="AD17">
        <v>2196</v>
      </c>
      <c r="AE17">
        <v>2210</v>
      </c>
      <c r="AF17">
        <v>2223</v>
      </c>
      <c r="AG17">
        <v>2225</v>
      </c>
      <c r="AH17">
        <v>2230</v>
      </c>
      <c r="AI17">
        <v>2233</v>
      </c>
      <c r="AJ17">
        <v>2290</v>
      </c>
      <c r="AK17">
        <v>2348</v>
      </c>
      <c r="AL17">
        <v>2352</v>
      </c>
    </row>
    <row r="18" spans="6:46" x14ac:dyDescent="0.2">
      <c r="F18">
        <v>202109</v>
      </c>
      <c r="G18">
        <v>649</v>
      </c>
      <c r="H18">
        <v>1031</v>
      </c>
      <c r="I18">
        <v>1104</v>
      </c>
      <c r="J18">
        <v>1119</v>
      </c>
      <c r="K18">
        <v>1126</v>
      </c>
      <c r="L18">
        <v>1130</v>
      </c>
      <c r="M18">
        <v>1132</v>
      </c>
      <c r="N18">
        <v>1135</v>
      </c>
      <c r="O18">
        <v>1220</v>
      </c>
      <c r="P18">
        <v>1221</v>
      </c>
      <c r="Q18">
        <v>1221</v>
      </c>
      <c r="AA18">
        <v>752</v>
      </c>
      <c r="AB18">
        <v>1042</v>
      </c>
      <c r="AC18">
        <v>1106</v>
      </c>
      <c r="AD18">
        <v>1119</v>
      </c>
      <c r="AE18">
        <v>1126</v>
      </c>
      <c r="AF18">
        <v>1130</v>
      </c>
      <c r="AG18">
        <v>1132</v>
      </c>
      <c r="AH18">
        <v>1135</v>
      </c>
      <c r="AI18">
        <v>1220</v>
      </c>
      <c r="AJ18">
        <v>1221</v>
      </c>
      <c r="AK18">
        <v>1222</v>
      </c>
    </row>
    <row r="19" spans="6:46" x14ac:dyDescent="0.2">
      <c r="F19">
        <v>202112</v>
      </c>
      <c r="G19">
        <v>266</v>
      </c>
      <c r="H19">
        <v>660</v>
      </c>
      <c r="I19">
        <v>699</v>
      </c>
      <c r="J19">
        <v>714</v>
      </c>
      <c r="K19">
        <v>727</v>
      </c>
      <c r="L19">
        <v>732</v>
      </c>
      <c r="M19">
        <v>735</v>
      </c>
      <c r="N19">
        <v>814</v>
      </c>
      <c r="O19">
        <v>815</v>
      </c>
      <c r="P19">
        <v>816</v>
      </c>
      <c r="AA19">
        <v>362</v>
      </c>
      <c r="AB19">
        <v>665</v>
      </c>
      <c r="AC19">
        <v>701</v>
      </c>
      <c r="AD19">
        <v>718</v>
      </c>
      <c r="AE19">
        <v>727</v>
      </c>
      <c r="AF19">
        <v>732</v>
      </c>
      <c r="AG19">
        <v>735</v>
      </c>
      <c r="AH19">
        <v>814</v>
      </c>
      <c r="AI19">
        <v>815</v>
      </c>
      <c r="AJ19">
        <v>817</v>
      </c>
    </row>
    <row r="20" spans="6:46" x14ac:dyDescent="0.2">
      <c r="F20">
        <v>202203</v>
      </c>
      <c r="G20">
        <v>453</v>
      </c>
      <c r="H20">
        <v>785</v>
      </c>
      <c r="I20">
        <v>819</v>
      </c>
      <c r="J20">
        <v>828</v>
      </c>
      <c r="K20">
        <v>837</v>
      </c>
      <c r="L20">
        <v>837</v>
      </c>
      <c r="M20">
        <v>906</v>
      </c>
      <c r="N20">
        <v>929</v>
      </c>
      <c r="O20">
        <v>930</v>
      </c>
      <c r="AA20">
        <v>520</v>
      </c>
      <c r="AB20">
        <v>793</v>
      </c>
      <c r="AC20">
        <v>822</v>
      </c>
      <c r="AD20">
        <v>830</v>
      </c>
      <c r="AE20">
        <v>838</v>
      </c>
      <c r="AF20">
        <v>838</v>
      </c>
      <c r="AG20">
        <v>920</v>
      </c>
      <c r="AH20">
        <v>929</v>
      </c>
      <c r="AI20">
        <v>931</v>
      </c>
    </row>
    <row r="21" spans="6:46" x14ac:dyDescent="0.2">
      <c r="F21">
        <v>202206</v>
      </c>
      <c r="G21">
        <v>337</v>
      </c>
      <c r="H21">
        <v>632</v>
      </c>
      <c r="I21">
        <v>666</v>
      </c>
      <c r="J21">
        <v>672</v>
      </c>
      <c r="K21">
        <v>677</v>
      </c>
      <c r="L21">
        <v>679</v>
      </c>
      <c r="M21">
        <v>743</v>
      </c>
      <c r="N21">
        <v>747</v>
      </c>
      <c r="AA21">
        <v>373</v>
      </c>
      <c r="AB21">
        <v>640</v>
      </c>
      <c r="AC21">
        <v>669</v>
      </c>
      <c r="AD21">
        <v>673</v>
      </c>
      <c r="AE21">
        <v>677</v>
      </c>
      <c r="AF21">
        <v>679</v>
      </c>
      <c r="AG21">
        <v>743</v>
      </c>
      <c r="AH21">
        <v>749</v>
      </c>
    </row>
    <row r="22" spans="6:46" x14ac:dyDescent="0.2">
      <c r="F22">
        <v>202209</v>
      </c>
      <c r="G22">
        <v>437</v>
      </c>
      <c r="H22">
        <v>735</v>
      </c>
      <c r="I22">
        <v>770</v>
      </c>
      <c r="J22">
        <v>788</v>
      </c>
      <c r="K22">
        <v>794</v>
      </c>
      <c r="L22">
        <v>817</v>
      </c>
      <c r="M22">
        <v>821</v>
      </c>
      <c r="AA22">
        <v>492</v>
      </c>
      <c r="AB22">
        <v>743</v>
      </c>
      <c r="AC22">
        <v>774</v>
      </c>
      <c r="AD22">
        <v>788</v>
      </c>
      <c r="AE22">
        <v>794</v>
      </c>
      <c r="AF22">
        <v>817</v>
      </c>
      <c r="AG22">
        <v>822</v>
      </c>
    </row>
    <row r="23" spans="6:46" x14ac:dyDescent="0.2">
      <c r="F23">
        <v>202212</v>
      </c>
      <c r="G23">
        <v>328</v>
      </c>
      <c r="H23">
        <v>640</v>
      </c>
      <c r="I23">
        <v>684</v>
      </c>
      <c r="J23">
        <v>697</v>
      </c>
      <c r="K23">
        <v>714</v>
      </c>
      <c r="L23">
        <v>721</v>
      </c>
      <c r="AA23">
        <v>355</v>
      </c>
      <c r="AB23">
        <v>649</v>
      </c>
      <c r="AC23">
        <v>684</v>
      </c>
      <c r="AD23">
        <v>698</v>
      </c>
      <c r="AE23">
        <v>714</v>
      </c>
      <c r="AF23">
        <v>723</v>
      </c>
    </row>
    <row r="24" spans="6:46" x14ac:dyDescent="0.2">
      <c r="F24">
        <v>202303</v>
      </c>
      <c r="G24">
        <v>422</v>
      </c>
      <c r="H24">
        <v>717</v>
      </c>
      <c r="I24">
        <v>764</v>
      </c>
      <c r="J24">
        <v>775</v>
      </c>
      <c r="K24">
        <v>784</v>
      </c>
      <c r="AA24">
        <v>473</v>
      </c>
      <c r="AB24">
        <v>727</v>
      </c>
      <c r="AC24">
        <v>766</v>
      </c>
      <c r="AD24">
        <v>775</v>
      </c>
      <c r="AE24">
        <v>785</v>
      </c>
    </row>
    <row r="25" spans="6:46" x14ac:dyDescent="0.2">
      <c r="F25">
        <v>202306</v>
      </c>
      <c r="G25">
        <v>461</v>
      </c>
      <c r="H25">
        <v>800</v>
      </c>
      <c r="I25">
        <v>830</v>
      </c>
      <c r="J25">
        <v>851</v>
      </c>
      <c r="AA25">
        <v>517</v>
      </c>
      <c r="AB25">
        <v>806</v>
      </c>
      <c r="AC25">
        <v>832</v>
      </c>
      <c r="AD25">
        <v>852</v>
      </c>
    </row>
    <row r="26" spans="6:46" x14ac:dyDescent="0.2">
      <c r="F26">
        <v>202309</v>
      </c>
      <c r="G26">
        <v>435</v>
      </c>
      <c r="H26">
        <v>727</v>
      </c>
      <c r="I26">
        <v>763</v>
      </c>
      <c r="AA26">
        <v>493</v>
      </c>
      <c r="AB26">
        <v>733</v>
      </c>
      <c r="AC26">
        <v>764</v>
      </c>
    </row>
    <row r="27" spans="6:46" x14ac:dyDescent="0.2">
      <c r="F27">
        <v>202312</v>
      </c>
      <c r="G27">
        <v>419</v>
      </c>
      <c r="H27">
        <v>780</v>
      </c>
      <c r="AA27">
        <v>467</v>
      </c>
      <c r="AB27">
        <v>782</v>
      </c>
    </row>
    <row r="28" spans="6:46" x14ac:dyDescent="0.2">
      <c r="F28">
        <v>202403</v>
      </c>
      <c r="G28">
        <v>466</v>
      </c>
      <c r="AA28">
        <v>497</v>
      </c>
    </row>
    <row r="31" spans="6:46" x14ac:dyDescent="0.2">
      <c r="F31" s="17" t="s">
        <v>82</v>
      </c>
      <c r="G31" s="5" t="s">
        <v>56</v>
      </c>
      <c r="H31" s="5" t="s">
        <v>56</v>
      </c>
      <c r="I31" s="5" t="s">
        <v>56</v>
      </c>
      <c r="J31" s="5" t="s">
        <v>56</v>
      </c>
      <c r="K31" s="5" t="s">
        <v>56</v>
      </c>
      <c r="L31" s="5" t="s">
        <v>56</v>
      </c>
      <c r="M31" s="5" t="s">
        <v>56</v>
      </c>
      <c r="N31" s="5" t="s">
        <v>56</v>
      </c>
      <c r="O31" s="5" t="s">
        <v>56</v>
      </c>
      <c r="P31" s="5" t="s">
        <v>56</v>
      </c>
      <c r="Q31" s="5" t="s">
        <v>56</v>
      </c>
      <c r="R31" s="5" t="s">
        <v>56</v>
      </c>
      <c r="S31" s="5" t="s">
        <v>56</v>
      </c>
      <c r="T31" s="5" t="s">
        <v>56</v>
      </c>
      <c r="U31" s="5" t="s">
        <v>56</v>
      </c>
      <c r="V31" s="5" t="s">
        <v>56</v>
      </c>
      <c r="W31" s="5" t="s">
        <v>56</v>
      </c>
      <c r="X31" s="5" t="s">
        <v>56</v>
      </c>
      <c r="Y31" s="5" t="s">
        <v>56</v>
      </c>
      <c r="Z31" s="5" t="s">
        <v>56</v>
      </c>
      <c r="AA31" s="6" t="s">
        <v>57</v>
      </c>
      <c r="AB31" s="6" t="s">
        <v>57</v>
      </c>
      <c r="AC31" s="6" t="s">
        <v>57</v>
      </c>
      <c r="AD31" s="6" t="s">
        <v>57</v>
      </c>
      <c r="AE31" s="6" t="s">
        <v>57</v>
      </c>
      <c r="AF31" s="6" t="s">
        <v>57</v>
      </c>
      <c r="AG31" s="6" t="s">
        <v>57</v>
      </c>
      <c r="AH31" s="6" t="s">
        <v>57</v>
      </c>
      <c r="AI31" s="6" t="s">
        <v>57</v>
      </c>
      <c r="AJ31" s="6" t="s">
        <v>57</v>
      </c>
      <c r="AK31" s="6" t="s">
        <v>57</v>
      </c>
      <c r="AL31" s="6" t="s">
        <v>57</v>
      </c>
      <c r="AM31" s="6" t="s">
        <v>57</v>
      </c>
      <c r="AN31" s="6" t="s">
        <v>57</v>
      </c>
      <c r="AO31" s="6" t="s">
        <v>57</v>
      </c>
      <c r="AP31" s="6" t="s">
        <v>57</v>
      </c>
      <c r="AQ31" s="6" t="s">
        <v>57</v>
      </c>
      <c r="AR31" s="6" t="s">
        <v>57</v>
      </c>
      <c r="AS31" s="6" t="s">
        <v>57</v>
      </c>
      <c r="AT31" s="6" t="s">
        <v>57</v>
      </c>
    </row>
    <row r="32" spans="6:46" x14ac:dyDescent="0.2">
      <c r="F32" s="17" t="s">
        <v>53</v>
      </c>
      <c r="G32" s="5">
        <v>1</v>
      </c>
      <c r="H32" s="5">
        <v>2</v>
      </c>
      <c r="I32" s="5">
        <v>3</v>
      </c>
      <c r="J32" s="5">
        <v>4</v>
      </c>
      <c r="K32" s="5">
        <v>5</v>
      </c>
      <c r="L32" s="5">
        <v>6</v>
      </c>
      <c r="M32" s="5">
        <v>7</v>
      </c>
      <c r="N32" s="5">
        <v>8</v>
      </c>
      <c r="O32" s="5">
        <v>9</v>
      </c>
      <c r="P32" s="5">
        <v>10</v>
      </c>
      <c r="Q32" s="5">
        <v>11</v>
      </c>
      <c r="R32" s="5">
        <v>12</v>
      </c>
      <c r="S32" s="5">
        <v>13</v>
      </c>
      <c r="T32" s="5">
        <v>14</v>
      </c>
      <c r="U32" s="5">
        <v>15</v>
      </c>
      <c r="V32" s="5">
        <v>16</v>
      </c>
      <c r="W32" s="5">
        <v>17</v>
      </c>
      <c r="X32" s="5">
        <v>18</v>
      </c>
      <c r="Y32" s="5">
        <v>19</v>
      </c>
      <c r="Z32" s="5">
        <v>20</v>
      </c>
      <c r="AA32" s="6">
        <v>1</v>
      </c>
      <c r="AB32" s="6">
        <v>2</v>
      </c>
      <c r="AC32" s="6">
        <v>3</v>
      </c>
      <c r="AD32" s="6">
        <v>4</v>
      </c>
      <c r="AE32" s="6">
        <v>5</v>
      </c>
      <c r="AF32" s="6">
        <v>6</v>
      </c>
      <c r="AG32" s="6">
        <v>7</v>
      </c>
      <c r="AH32" s="6">
        <v>8</v>
      </c>
      <c r="AI32" s="6">
        <v>9</v>
      </c>
      <c r="AJ32" s="6">
        <v>10</v>
      </c>
      <c r="AK32" s="6">
        <v>11</v>
      </c>
      <c r="AL32" s="6">
        <v>12</v>
      </c>
      <c r="AM32" s="6">
        <v>13</v>
      </c>
      <c r="AN32" s="6">
        <v>14</v>
      </c>
      <c r="AO32" s="6">
        <v>15</v>
      </c>
      <c r="AP32" s="6">
        <v>16</v>
      </c>
      <c r="AQ32" s="6">
        <v>17</v>
      </c>
      <c r="AR32" s="6">
        <v>18</v>
      </c>
      <c r="AS32" s="6">
        <v>19</v>
      </c>
      <c r="AT32" s="6">
        <v>20</v>
      </c>
    </row>
    <row r="33" spans="6:46" x14ac:dyDescent="0.2">
      <c r="F33">
        <v>201906</v>
      </c>
      <c r="G33" s="21">
        <f>IF(G9 = "", "", IFERROR(G9 / SUMIFS(Aux_Totales!$N:$N, Aux_Totales!$F:$F, $F33, Aux_Totales!$A:$A, Aperturas!$A$2), 0))</f>
        <v>2.6826493635015011E-3</v>
      </c>
      <c r="H33" s="21">
        <f>IF(H9 = "", "", IFERROR(H9 / SUMIFS(Aux_Totales!$N:$N, Aux_Totales!$F:$F, $F33, Aux_Totales!$A:$A, Aperturas!$A$2), 0))</f>
        <v>4.7349494230108464E-3</v>
      </c>
      <c r="I33" s="21">
        <f>IF(I9 = "", "", IFERROR(I9 / SUMIFS(Aux_Totales!$N:$N, Aux_Totales!$F:$F, $F33, Aux_Totales!$A:$A, Aperturas!$A$2), 0))</f>
        <v>5.2822294388800055E-3</v>
      </c>
      <c r="J33" s="21">
        <f>IF(J9 = "", "", IFERROR(J9 / SUMIFS(Aux_Totales!$N:$N, Aux_Totales!$F:$F, $F33, Aux_Totales!$A:$A, Aperturas!$A$2), 0))</f>
        <v>5.5216644458227623E-3</v>
      </c>
      <c r="K33" s="21">
        <f>IF(K9 = "", "", IFERROR(K9 / SUMIFS(Aux_Totales!$N:$N, Aux_Totales!$F:$F, $F33, Aux_Totales!$A:$A, Aperturas!$A$2), 0))</f>
        <v>5.5949608765195249E-3</v>
      </c>
      <c r="L33" s="21">
        <f>IF(L9 = "", "", IFERROR(L9 / SUMIFS(Aux_Totales!$N:$N, Aux_Totales!$F:$F, $F33, Aux_Totales!$A:$A, Aperturas!$A$2), 0))</f>
        <v>5.9614430300033361E-3</v>
      </c>
      <c r="M33" s="21">
        <f>IF(M9 = "", "", IFERROR(M9 / SUMIFS(Aux_Totales!$N:$N, Aux_Totales!$F:$F, $F33, Aux_Totales!$A:$A, Aperturas!$A$2), 0))</f>
        <v>6.0103073171345108E-3</v>
      </c>
      <c r="N33" s="21">
        <f>IF(N9 = "", "", IFERROR(N9 / SUMIFS(Aux_Totales!$N:$N, Aux_Totales!$F:$F, $F33, Aux_Totales!$A:$A, Aperturas!$A$2), 0))</f>
        <v>6.0200801745607458E-3</v>
      </c>
      <c r="O33" s="21">
        <f>IF(O9 = "", "", IFERROR(O9 / SUMIFS(Aux_Totales!$N:$N, Aux_Totales!$F:$F, $F33, Aux_Totales!$A:$A, Aperturas!$A$2), 0))</f>
        <v>6.0493987468394506E-3</v>
      </c>
      <c r="P33" s="21">
        <f>IF(P9 = "", "", IFERROR(P9 / SUMIFS(Aux_Totales!$N:$N, Aux_Totales!$F:$F, $F33, Aux_Totales!$A:$A, Aperturas!$A$2), 0))</f>
        <v>6.0933766052575083E-3</v>
      </c>
      <c r="Q33" s="21">
        <f>IF(Q9 = "", "", IFERROR(Q9 / SUMIFS(Aux_Totales!$N:$N, Aux_Totales!$F:$F, $F33, Aux_Totales!$A:$A, Aperturas!$A$2), 0))</f>
        <v>6.1178087488230962E-3</v>
      </c>
      <c r="R33" s="21">
        <f>IF(R9 = "", "", IFERROR(R9 / SUMIFS(Aux_Totales!$N:$N, Aux_Totales!$F:$F, $F33, Aux_Totales!$A:$A, Aperturas!$A$2), 0))</f>
        <v>6.1764458933805059E-3</v>
      </c>
      <c r="S33" s="21">
        <f>IF(S9 = "", "", IFERROR(S9 / SUMIFS(Aux_Totales!$N:$N, Aux_Totales!$F:$F, $F33, Aux_Totales!$A:$A, Aperturas!$A$2), 0))</f>
        <v>6.1862187508067408E-3</v>
      </c>
      <c r="T33" s="21">
        <f>IF(T9 = "", "", IFERROR(T9 / SUMIFS(Aux_Totales!$N:$N, Aux_Totales!$F:$F, $F33, Aux_Totales!$A:$A, Aperturas!$A$2), 0))</f>
        <v>6.2106508943723278E-3</v>
      </c>
      <c r="U33" s="21">
        <f>IF(U9 = "", "", IFERROR(U9 / SUMIFS(Aux_Totales!$N:$N, Aux_Totales!$F:$F, $F33, Aux_Totales!$A:$A, Aperturas!$A$2), 0))</f>
        <v>6.2155373230854457E-3</v>
      </c>
      <c r="V33" s="21">
        <f>IF(V9 = "", "", IFERROR(V9 / SUMIFS(Aux_Totales!$N:$N, Aux_Totales!$F:$F, $F33, Aux_Totales!$A:$A, Aperturas!$A$2), 0))</f>
        <v>6.2155373230854457E-3</v>
      </c>
      <c r="W33" s="21">
        <f>IF(W9 = "", "", IFERROR(W9 / SUMIFS(Aux_Totales!$N:$N, Aux_Totales!$F:$F, $F33, Aux_Totales!$A:$A, Aperturas!$A$2), 0))</f>
        <v>6.3132658973477952E-3</v>
      </c>
      <c r="X33" s="21">
        <f>IF(X9 = "", "", IFERROR(X9 / SUMIFS(Aux_Totales!$N:$N, Aux_Totales!$F:$F, $F33, Aux_Totales!$A:$A, Aperturas!$A$2), 0))</f>
        <v>6.3279251834871481E-3</v>
      </c>
      <c r="Y33" s="21">
        <f>IF(Y9 = "", "", IFERROR(Y9 / SUMIFS(Aux_Totales!$N:$N, Aux_Totales!$F:$F, $F33, Aux_Totales!$A:$A, Aperturas!$A$2), 0))</f>
        <v>6.337698040913383E-3</v>
      </c>
      <c r="Z33" s="21">
        <f>IF(Z9 = "", "", IFERROR(Z9 / SUMIFS(Aux_Totales!$N:$N, Aux_Totales!$F:$F, $F33, Aux_Totales!$A:$A, Aperturas!$A$2), 0))</f>
        <v>6.337698040913383E-3</v>
      </c>
      <c r="AA33" s="21">
        <f>IF(AA9 = "", "", IFERROR(AA9 / SUMIFS(Aux_Totales!$N:$N, Aux_Totales!$F:$F, $F33, Aux_Totales!$A:$A, Aperturas!$A$2), 0))</f>
        <v>3.3032258100674223E-3</v>
      </c>
      <c r="AB33" s="21">
        <f>IF(AB9 = "", "", IFERROR(AB9 / SUMIFS(Aux_Totales!$N:$N, Aux_Totales!$F:$F, $F33, Aux_Totales!$A:$A, Aperturas!$A$2), 0))</f>
        <v>4.998816573519191E-3</v>
      </c>
      <c r="AC33" s="21">
        <f>IF(AC9 = "", "", IFERROR(AC9 / SUMIFS(Aux_Totales!$N:$N, Aux_Totales!$F:$F, $F33, Aux_Totales!$A:$A, Aperturas!$A$2), 0))</f>
        <v>5.394617299281707E-3</v>
      </c>
      <c r="AD33" s="21">
        <f>IF(AD9 = "", "", IFERROR(AD9 / SUMIFS(Aux_Totales!$N:$N, Aux_Totales!$F:$F, $F33, Aux_Totales!$A:$A, Aperturas!$A$2), 0))</f>
        <v>5.580301590380172E-3</v>
      </c>
      <c r="AE33" s="21">
        <f>IF(AE9 = "", "", IFERROR(AE9 / SUMIFS(Aux_Totales!$N:$N, Aux_Totales!$F:$F, $F33, Aux_Totales!$A:$A, Aperturas!$A$2), 0))</f>
        <v>5.6193930200851118E-3</v>
      </c>
      <c r="AF33" s="21">
        <f>IF(AF9 = "", "", IFERROR(AF9 / SUMIFS(Aux_Totales!$N:$N, Aux_Totales!$F:$F, $F33, Aux_Totales!$A:$A, Aperturas!$A$2), 0))</f>
        <v>5.9956480309951588E-3</v>
      </c>
      <c r="AG33" s="21">
        <f>IF(AG9 = "", "", IFERROR(AG9 / SUMIFS(Aux_Totales!$N:$N, Aux_Totales!$F:$F, $F33, Aux_Totales!$A:$A, Aperturas!$A$2), 0))</f>
        <v>6.0396258894132157E-3</v>
      </c>
      <c r="AH33" s="21">
        <f>IF(AH9 = "", "", IFERROR(AH9 / SUMIFS(Aux_Totales!$N:$N, Aux_Totales!$F:$F, $F33, Aux_Totales!$A:$A, Aperturas!$A$2), 0))</f>
        <v>6.0640580329788035E-3</v>
      </c>
      <c r="AI33" s="21">
        <f>IF(AI9 = "", "", IFERROR(AI9 / SUMIFS(Aux_Totales!$N:$N, Aux_Totales!$F:$F, $F33, Aux_Totales!$A:$A, Aperturas!$A$2), 0))</f>
        <v>6.0836037478312734E-3</v>
      </c>
      <c r="AJ33" s="21">
        <f>IF(AJ9 = "", "", IFERROR(AJ9 / SUMIFS(Aux_Totales!$N:$N, Aux_Totales!$F:$F, $F33, Aux_Totales!$A:$A, Aperturas!$A$2), 0))</f>
        <v>6.1129223201099783E-3</v>
      </c>
      <c r="AK33" s="21">
        <f>IF(AK9 = "", "", IFERROR(AK9 / SUMIFS(Aux_Totales!$N:$N, Aux_Totales!$F:$F, $F33, Aux_Totales!$A:$A, Aperturas!$A$2), 0))</f>
        <v>6.1275816062493311E-3</v>
      </c>
      <c r="AL33" s="21">
        <f>IF(AL9 = "", "", IFERROR(AL9 / SUMIFS(Aux_Totales!$N:$N, Aux_Totales!$F:$F, $F33, Aux_Totales!$A:$A, Aperturas!$A$2), 0))</f>
        <v>6.1862187508067408E-3</v>
      </c>
      <c r="AM33" s="21">
        <f>IF(AM9 = "", "", IFERROR(AM9 / SUMIFS(Aux_Totales!$N:$N, Aux_Totales!$F:$F, $F33, Aux_Totales!$A:$A, Aperturas!$A$2), 0))</f>
        <v>6.1959916082329758E-3</v>
      </c>
      <c r="AN33" s="21">
        <f>IF(AN9 = "", "", IFERROR(AN9 / SUMIFS(Aux_Totales!$N:$N, Aux_Totales!$F:$F, $F33, Aux_Totales!$A:$A, Aperturas!$A$2), 0))</f>
        <v>6.2155373230854457E-3</v>
      </c>
      <c r="AO33" s="21">
        <f>IF(AO9 = "", "", IFERROR(AO9 / SUMIFS(Aux_Totales!$N:$N, Aux_Totales!$F:$F, $F33, Aux_Totales!$A:$A, Aperturas!$A$2), 0))</f>
        <v>6.2204237517985627E-3</v>
      </c>
      <c r="AP33" s="21">
        <f>IF(AP9 = "", "", IFERROR(AP9 / SUMIFS(Aux_Totales!$N:$N, Aux_Totales!$F:$F, $F33, Aux_Totales!$A:$A, Aperturas!$A$2), 0))</f>
        <v>6.2204237517985627E-3</v>
      </c>
      <c r="AQ33" s="21">
        <f>IF(AQ9 = "", "", IFERROR(AQ9 / SUMIFS(Aux_Totales!$N:$N, Aux_Totales!$F:$F, $F33, Aux_Totales!$A:$A, Aperturas!$A$2), 0))</f>
        <v>6.3425844696265001E-3</v>
      </c>
      <c r="AR33" s="21">
        <f>IF(AR9 = "", "", IFERROR(AR9 / SUMIFS(Aux_Totales!$N:$N, Aux_Totales!$F:$F, $F33, Aux_Totales!$A:$A, Aperturas!$A$2), 0))</f>
        <v>6.3425844696265001E-3</v>
      </c>
      <c r="AS33" s="21">
        <f>IF(AS9 = "", "", IFERROR(AS9 / SUMIFS(Aux_Totales!$N:$N, Aux_Totales!$F:$F, $F33, Aux_Totales!$A:$A, Aperturas!$A$2), 0))</f>
        <v>6.3425844696265001E-3</v>
      </c>
      <c r="AT33" s="21">
        <f>IF(AT9 = "", "", IFERROR(AT9 / SUMIFS(Aux_Totales!$N:$N, Aux_Totales!$F:$F, $F33, Aux_Totales!$A:$A, Aperturas!$A$2), 0))</f>
        <v>6.3425844696265001E-3</v>
      </c>
    </row>
    <row r="34" spans="6:46" x14ac:dyDescent="0.2">
      <c r="F34">
        <v>201909</v>
      </c>
      <c r="G34" s="21">
        <f>IF(G10 = "", "", IFERROR(G10 / SUMIFS(Aux_Totales!$N:$N, Aux_Totales!$F:$F, $F34, Aux_Totales!$A:$A, Aperturas!$A$2), 0))</f>
        <v>7.2813703477308026E-4</v>
      </c>
      <c r="H34" s="21">
        <f>IF(H10 = "", "", IFERROR(H10 / SUMIFS(Aux_Totales!$N:$N, Aux_Totales!$F:$F, $F34, Aux_Totales!$A:$A, Aperturas!$A$2), 0))</f>
        <v>1.9716437889634704E-3</v>
      </c>
      <c r="I34" s="21">
        <f>IF(I10 = "", "", IFERROR(I10 / SUMIFS(Aux_Totales!$N:$N, Aux_Totales!$F:$F, $F34, Aux_Totales!$A:$A, Aperturas!$A$2), 0))</f>
        <v>2.2742461930250102E-3</v>
      </c>
      <c r="J34" s="21">
        <f>IF(J10 = "", "", IFERROR(J10 / SUMIFS(Aux_Totales!$N:$N, Aux_Totales!$F:$F, $F34, Aux_Totales!$A:$A, Aperturas!$A$2), 0))</f>
        <v>2.2978870058423181E-3</v>
      </c>
      <c r="K34" s="21">
        <f>IF(K10 = "", "", IFERROR(K10 / SUMIFS(Aux_Totales!$N:$N, Aux_Totales!$F:$F, $F34, Aux_Totales!$A:$A, Aperturas!$A$2), 0))</f>
        <v>2.3262559812230873E-3</v>
      </c>
      <c r="L34" s="21">
        <f>IF(L10 = "", "", IFERROR(L10 / SUMIFS(Aux_Totales!$N:$N, Aux_Totales!$F:$F, $F34, Aux_Totales!$A:$A, Aperturas!$A$2), 0))</f>
        <v>2.3357123063500107E-3</v>
      </c>
      <c r="M34" s="21">
        <f>IF(M10 = "", "", IFERROR(M10 / SUMIFS(Aux_Totales!$N:$N, Aux_Totales!$F:$F, $F34, Aux_Totales!$A:$A, Aperturas!$A$2), 0))</f>
        <v>2.3498967940403953E-3</v>
      </c>
      <c r="N34" s="21">
        <f>IF(N10 = "", "", IFERROR(N10 / SUMIFS(Aux_Totales!$N:$N, Aux_Totales!$F:$F, $F34, Aux_Totales!$A:$A, Aperturas!$A$2), 0))</f>
        <v>2.3593531191673182E-3</v>
      </c>
      <c r="O34" s="21">
        <f>IF(O10 = "", "", IFERROR(O10 / SUMIFS(Aux_Totales!$N:$N, Aux_Totales!$F:$F, $F34, Aux_Totales!$A:$A, Aperturas!$A$2), 0))</f>
        <v>2.5201106463250112E-3</v>
      </c>
      <c r="P34" s="21">
        <f>IF(P10 = "", "", IFERROR(P10 / SUMIFS(Aux_Totales!$N:$N, Aux_Totales!$F:$F, $F34, Aux_Totales!$A:$A, Aperturas!$A$2), 0))</f>
        <v>2.591033084776935E-3</v>
      </c>
      <c r="Q34" s="21">
        <f>IF(Q10 = "", "", IFERROR(Q10 / SUMIFS(Aux_Totales!$N:$N, Aux_Totales!$F:$F, $F34, Aux_Totales!$A:$A, Aperturas!$A$2), 0))</f>
        <v>2.591033084776935E-3</v>
      </c>
      <c r="R34" s="21">
        <f>IF(R10 = "", "", IFERROR(R10 / SUMIFS(Aux_Totales!$N:$N, Aux_Totales!$F:$F, $F34, Aux_Totales!$A:$A, Aperturas!$A$2), 0))</f>
        <v>2.591033084776935E-3</v>
      </c>
      <c r="S34" s="21">
        <f>IF(S10 = "", "", IFERROR(S10 / SUMIFS(Aux_Totales!$N:$N, Aux_Totales!$F:$F, $F34, Aux_Totales!$A:$A, Aperturas!$A$2), 0))</f>
        <v>2.5957612473403962E-3</v>
      </c>
      <c r="T34" s="21">
        <f>IF(T10 = "", "", IFERROR(T10 / SUMIFS(Aux_Totales!$N:$N, Aux_Totales!$F:$F, $F34, Aux_Totales!$A:$A, Aperturas!$A$2), 0))</f>
        <v>2.5957612473403962E-3</v>
      </c>
      <c r="U34" s="21">
        <f>IF(U10 = "", "", IFERROR(U10 / SUMIFS(Aux_Totales!$N:$N, Aux_Totales!$F:$F, $F34, Aux_Totales!$A:$A, Aperturas!$A$2), 0))</f>
        <v>2.5957612473403962E-3</v>
      </c>
      <c r="V34" s="21">
        <f>IF(V10 = "", "", IFERROR(V10 / SUMIFS(Aux_Totales!$N:$N, Aux_Totales!$F:$F, $F34, Aux_Totales!$A:$A, Aperturas!$A$2), 0))</f>
        <v>2.6430428729750121E-3</v>
      </c>
      <c r="W34" s="21">
        <f>IF(W10 = "", "", IFERROR(W10 / SUMIFS(Aux_Totales!$N:$N, Aux_Totales!$F:$F, $F34, Aux_Totales!$A:$A, Aperturas!$A$2), 0))</f>
        <v>2.652499198101935E-3</v>
      </c>
      <c r="X34" s="21">
        <f>IF(X10 = "", "", IFERROR(X10 / SUMIFS(Aux_Totales!$N:$N, Aux_Totales!$F:$F, $F34, Aux_Totales!$A:$A, Aperturas!$A$2), 0))</f>
        <v>2.652499198101935E-3</v>
      </c>
      <c r="Y34" s="21">
        <f>IF(Y10 = "", "", IFERROR(Y10 / SUMIFS(Aux_Totales!$N:$N, Aux_Totales!$F:$F, $F34, Aux_Totales!$A:$A, Aperturas!$A$2), 0))</f>
        <v>2.652499198101935E-3</v>
      </c>
      <c r="Z34" s="21" t="str">
        <f>IF(Z10 = "", "", IFERROR(Z10 / SUMIFS(Aux_Totales!$N:$N, Aux_Totales!$F:$F, $F34, Aux_Totales!$A:$A, Aperturas!$A$2), 0))</f>
        <v/>
      </c>
      <c r="AA34" s="21">
        <f>IF(AA10 = "", "", IFERROR(AA10 / SUMIFS(Aux_Totales!$N:$N, Aux_Totales!$F:$F, $F34, Aux_Totales!$A:$A, Aperturas!$A$2), 0))</f>
        <v>1.2056814536826979E-3</v>
      </c>
      <c r="AB34" s="21">
        <f>IF(AB10 = "", "", IFERROR(AB10 / SUMIFS(Aux_Totales!$N:$N, Aux_Totales!$F:$F, $F34, Aux_Totales!$A:$A, Aperturas!$A$2), 0))</f>
        <v>2.1891392668827022E-3</v>
      </c>
      <c r="AC34" s="21">
        <f>IF(AC10 = "", "", IFERROR(AC10 / SUMIFS(Aux_Totales!$N:$N, Aux_Totales!$F:$F, $F34, Aux_Totales!$A:$A, Aperturas!$A$2), 0))</f>
        <v>2.2931588432788565E-3</v>
      </c>
      <c r="AD34" s="21">
        <f>IF(AD10 = "", "", IFERROR(AD10 / SUMIFS(Aux_Totales!$N:$N, Aux_Totales!$F:$F, $F34, Aux_Totales!$A:$A, Aperturas!$A$2), 0))</f>
        <v>2.2978870058423181E-3</v>
      </c>
      <c r="AE34" s="21">
        <f>IF(AE10 = "", "", IFERROR(AE10 / SUMIFS(Aux_Totales!$N:$N, Aux_Totales!$F:$F, $F34, Aux_Totales!$A:$A, Aperturas!$A$2), 0))</f>
        <v>2.330984143786549E-3</v>
      </c>
      <c r="AF34" s="21">
        <f>IF(AF10 = "", "", IFERROR(AF10 / SUMIFS(Aux_Totales!$N:$N, Aux_Totales!$F:$F, $F34, Aux_Totales!$A:$A, Aperturas!$A$2), 0))</f>
        <v>2.3404404689134719E-3</v>
      </c>
      <c r="AG34" s="21">
        <f>IF(AG10 = "", "", IFERROR(AG10 / SUMIFS(Aux_Totales!$N:$N, Aux_Totales!$F:$F, $F34, Aux_Totales!$A:$A, Aperturas!$A$2), 0))</f>
        <v>2.3498967940403953E-3</v>
      </c>
      <c r="AH34" s="21">
        <f>IF(AH10 = "", "", IFERROR(AH10 / SUMIFS(Aux_Totales!$N:$N, Aux_Totales!$F:$F, $F34, Aux_Totales!$A:$A, Aperturas!$A$2), 0))</f>
        <v>2.3593531191673182E-3</v>
      </c>
      <c r="AI34" s="21">
        <f>IF(AI10 = "", "", IFERROR(AI10 / SUMIFS(Aux_Totales!$N:$N, Aux_Totales!$F:$F, $F34, Aux_Totales!$A:$A, Aperturas!$A$2), 0))</f>
        <v>2.5295669714519345E-3</v>
      </c>
      <c r="AJ34" s="21">
        <f>IF(AJ10 = "", "", IFERROR(AJ10 / SUMIFS(Aux_Totales!$N:$N, Aux_Totales!$F:$F, $F34, Aux_Totales!$A:$A, Aperturas!$A$2), 0))</f>
        <v>2.591033084776935E-3</v>
      </c>
      <c r="AK34" s="21">
        <f>IF(AK10 = "", "", IFERROR(AK10 / SUMIFS(Aux_Totales!$N:$N, Aux_Totales!$F:$F, $F34, Aux_Totales!$A:$A, Aperturas!$A$2), 0))</f>
        <v>2.591033084776935E-3</v>
      </c>
      <c r="AL34" s="21">
        <f>IF(AL10 = "", "", IFERROR(AL10 / SUMIFS(Aux_Totales!$N:$N, Aux_Totales!$F:$F, $F34, Aux_Totales!$A:$A, Aperturas!$A$2), 0))</f>
        <v>2.591033084776935E-3</v>
      </c>
      <c r="AM34" s="21">
        <f>IF(AM10 = "", "", IFERROR(AM10 / SUMIFS(Aux_Totales!$N:$N, Aux_Totales!$F:$F, $F34, Aux_Totales!$A:$A, Aperturas!$A$2), 0))</f>
        <v>2.5957612473403962E-3</v>
      </c>
      <c r="AN34" s="21">
        <f>IF(AN10 = "", "", IFERROR(AN10 / SUMIFS(Aux_Totales!$N:$N, Aux_Totales!$F:$F, $F34, Aux_Totales!$A:$A, Aperturas!$A$2), 0))</f>
        <v>2.5957612473403962E-3</v>
      </c>
      <c r="AO34" s="21">
        <f>IF(AO10 = "", "", IFERROR(AO10 / SUMIFS(Aux_Totales!$N:$N, Aux_Totales!$F:$F, $F34, Aux_Totales!$A:$A, Aperturas!$A$2), 0))</f>
        <v>2.5957612473403962E-3</v>
      </c>
      <c r="AP34" s="21">
        <f>IF(AP10 = "", "", IFERROR(AP10 / SUMIFS(Aux_Totales!$N:$N, Aux_Totales!$F:$F, $F34, Aux_Totales!$A:$A, Aperturas!$A$2), 0))</f>
        <v>2.652499198101935E-3</v>
      </c>
      <c r="AQ34" s="21">
        <f>IF(AQ10 = "", "", IFERROR(AQ10 / SUMIFS(Aux_Totales!$N:$N, Aux_Totales!$F:$F, $F34, Aux_Totales!$A:$A, Aperturas!$A$2), 0))</f>
        <v>2.652499198101935E-3</v>
      </c>
      <c r="AR34" s="21">
        <f>IF(AR10 = "", "", IFERROR(AR10 / SUMIFS(Aux_Totales!$N:$N, Aux_Totales!$F:$F, $F34, Aux_Totales!$A:$A, Aperturas!$A$2), 0))</f>
        <v>2.652499198101935E-3</v>
      </c>
      <c r="AS34" s="21">
        <f>IF(AS10 = "", "", IFERROR(AS10 / SUMIFS(Aux_Totales!$N:$N, Aux_Totales!$F:$F, $F34, Aux_Totales!$A:$A, Aperturas!$A$2), 0))</f>
        <v>2.652499198101935E-3</v>
      </c>
      <c r="AT34" s="21" t="str">
        <f>IF(AT10 = "", "", IFERROR(AT10 / SUMIFS(Aux_Totales!$N:$N, Aux_Totales!$F:$F, $F34, Aux_Totales!$A:$A, Aperturas!$A$2), 0))</f>
        <v/>
      </c>
    </row>
    <row r="35" spans="6:46" x14ac:dyDescent="0.2">
      <c r="F35">
        <v>201912</v>
      </c>
      <c r="G35" s="21">
        <f>IF(G11 = "", "", IFERROR(G11 / SUMIFS(Aux_Totales!$N:$N, Aux_Totales!$F:$F, $F35, Aux_Totales!$A:$A, Aperturas!$A$2), 0))</f>
        <v>4.230860038897366E-4</v>
      </c>
      <c r="H35" s="21">
        <f>IF(H11 = "", "", IFERROR(H11 / SUMIFS(Aux_Totales!$N:$N, Aux_Totales!$F:$F, $F35, Aux_Totales!$A:$A, Aperturas!$A$2), 0))</f>
        <v>2.3337969891982246E-3</v>
      </c>
      <c r="I35" s="21">
        <f>IF(I11 = "", "", IFERROR(I11 / SUMIFS(Aux_Totales!$N:$N, Aux_Totales!$F:$F, $F35, Aux_Totales!$A:$A, Aperturas!$A$2), 0))</f>
        <v>2.5021215283801629E-3</v>
      </c>
      <c r="J35" s="21">
        <f>IF(J11 = "", "", IFERROR(J11 / SUMIFS(Aux_Totales!$N:$N, Aux_Totales!$F:$F, $F35, Aux_Totales!$A:$A, Aperturas!$A$2), 0))</f>
        <v>2.5476146470779838E-3</v>
      </c>
      <c r="K35" s="21">
        <f>IF(K11 = "", "", IFERROR(K11 / SUMIFS(Aux_Totales!$N:$N, Aux_Totales!$F:$F, $F35, Aux_Totales!$A:$A, Aperturas!$A$2), 0))</f>
        <v>2.6067557013851514E-3</v>
      </c>
      <c r="L35" s="21">
        <f>IF(L11 = "", "", IFERROR(L11 / SUMIFS(Aux_Totales!$N:$N, Aux_Totales!$F:$F, $F35, Aux_Totales!$A:$A, Aperturas!$A$2), 0))</f>
        <v>2.6113050132549336E-3</v>
      </c>
      <c r="M35" s="21">
        <f>IF(M11 = "", "", IFERROR(M11 / SUMIFS(Aux_Totales!$N:$N, Aux_Totales!$F:$F, $F35, Aux_Totales!$A:$A, Aperturas!$A$2), 0))</f>
        <v>2.6431501963434085E-3</v>
      </c>
      <c r="N35" s="21">
        <f>IF(N11 = "", "", IFERROR(N11 / SUMIFS(Aux_Totales!$N:$N, Aux_Totales!$F:$F, $F35, Aux_Totales!$A:$A, Aperturas!$A$2), 0))</f>
        <v>2.6431501963434085E-3</v>
      </c>
      <c r="O35" s="21">
        <f>IF(O11 = "", "", IFERROR(O11 / SUMIFS(Aux_Totales!$N:$N, Aux_Totales!$F:$F, $F35, Aux_Totales!$A:$A, Aperturas!$A$2), 0))</f>
        <v>2.8478692304836034E-3</v>
      </c>
      <c r="P35" s="21">
        <f>IF(P11 = "", "", IFERROR(P11 / SUMIFS(Aux_Totales!$N:$N, Aux_Totales!$F:$F, $F35, Aux_Totales!$A:$A, Aperturas!$A$2), 0))</f>
        <v>2.8615171660929498E-3</v>
      </c>
      <c r="Q35" s="21">
        <f>IF(Q11 = "", "", IFERROR(Q11 / SUMIFS(Aux_Totales!$N:$N, Aux_Totales!$F:$F, $F35, Aux_Totales!$A:$A, Aperturas!$A$2), 0))</f>
        <v>2.8615171660929498E-3</v>
      </c>
      <c r="R35" s="21">
        <f>IF(R11 = "", "", IFERROR(R11 / SUMIFS(Aux_Totales!$N:$N, Aux_Totales!$F:$F, $F35, Aux_Totales!$A:$A, Aperturas!$A$2), 0))</f>
        <v>2.8615171660929498E-3</v>
      </c>
      <c r="S35" s="21">
        <f>IF(S11 = "", "", IFERROR(S11 / SUMIFS(Aux_Totales!$N:$N, Aux_Totales!$F:$F, $F35, Aux_Totales!$A:$A, Aperturas!$A$2), 0))</f>
        <v>2.8615171660929498E-3</v>
      </c>
      <c r="T35" s="21">
        <f>IF(T11 = "", "", IFERROR(T11 / SUMIFS(Aux_Totales!$N:$N, Aux_Totales!$F:$F, $F35, Aux_Totales!$A:$A, Aperturas!$A$2), 0))</f>
        <v>2.8660664779627319E-3</v>
      </c>
      <c r="U35" s="21">
        <f>IF(U11 = "", "", IFERROR(U11 / SUMIFS(Aux_Totales!$N:$N, Aux_Totales!$F:$F, $F35, Aux_Totales!$A:$A, Aperturas!$A$2), 0))</f>
        <v>2.9024609729209889E-3</v>
      </c>
      <c r="V35" s="21">
        <f>IF(V11 = "", "", IFERROR(V11 / SUMIFS(Aux_Totales!$N:$N, Aux_Totales!$F:$F, $F35, Aux_Totales!$A:$A, Aperturas!$A$2), 0))</f>
        <v>2.9206582204001174E-3</v>
      </c>
      <c r="W35" s="21">
        <f>IF(W11 = "", "", IFERROR(W11 / SUMIFS(Aux_Totales!$N:$N, Aux_Totales!$F:$F, $F35, Aux_Totales!$A:$A, Aperturas!$A$2), 0))</f>
        <v>2.9206582204001174E-3</v>
      </c>
      <c r="X35" s="21">
        <f>IF(X11 = "", "", IFERROR(X11 / SUMIFS(Aux_Totales!$N:$N, Aux_Totales!$F:$F, $F35, Aux_Totales!$A:$A, Aperturas!$A$2), 0))</f>
        <v>2.9252075322698996E-3</v>
      </c>
      <c r="Y35" s="21" t="str">
        <f>IF(Y11 = "", "", IFERROR(Y11 / SUMIFS(Aux_Totales!$N:$N, Aux_Totales!$F:$F, $F35, Aux_Totales!$A:$A, Aperturas!$A$2), 0))</f>
        <v/>
      </c>
      <c r="Z35" s="21" t="str">
        <f>IF(Z11 = "", "", IFERROR(Z11 / SUMIFS(Aux_Totales!$N:$N, Aux_Totales!$F:$F, $F35, Aux_Totales!$A:$A, Aperturas!$A$2), 0))</f>
        <v/>
      </c>
      <c r="AA35" s="21">
        <f>IF(AA11 = "", "", IFERROR(AA11 / SUMIFS(Aux_Totales!$N:$N, Aux_Totales!$F:$F, $F35, Aux_Totales!$A:$A, Aperturas!$A$2), 0))</f>
        <v>1.155525214924657E-3</v>
      </c>
      <c r="AB35" s="21">
        <f>IF(AB11 = "", "", IFERROR(AB11 / SUMIFS(Aux_Totales!$N:$N, Aux_Totales!$F:$F, $F35, Aux_Totales!$A:$A, Aperturas!$A$2), 0))</f>
        <v>2.4156846028543025E-3</v>
      </c>
      <c r="AC35" s="21">
        <f>IF(AC11 = "", "", IFERROR(AC11 / SUMIFS(Aux_Totales!$N:$N, Aux_Totales!$F:$F, $F35, Aux_Totales!$A:$A, Aperturas!$A$2), 0))</f>
        <v>2.5203187758592914E-3</v>
      </c>
      <c r="AD35" s="21">
        <f>IF(AD11 = "", "", IFERROR(AD11 / SUMIFS(Aux_Totales!$N:$N, Aux_Totales!$F:$F, $F35, Aux_Totales!$A:$A, Aperturas!$A$2), 0))</f>
        <v>2.5658118945571123E-3</v>
      </c>
      <c r="AE35" s="21">
        <f>IF(AE11 = "", "", IFERROR(AE11 / SUMIFS(Aux_Totales!$N:$N, Aux_Totales!$F:$F, $F35, Aux_Totales!$A:$A, Aperturas!$A$2), 0))</f>
        <v>2.6204036369944978E-3</v>
      </c>
      <c r="AF35" s="21">
        <f>IF(AF11 = "", "", IFERROR(AF11 / SUMIFS(Aux_Totales!$N:$N, Aux_Totales!$F:$F, $F35, Aux_Totales!$A:$A, Aperturas!$A$2), 0))</f>
        <v>2.6295022607340621E-3</v>
      </c>
      <c r="AG35" s="21">
        <f>IF(AG11 = "", "", IFERROR(AG11 / SUMIFS(Aux_Totales!$N:$N, Aux_Totales!$F:$F, $F35, Aux_Totales!$A:$A, Aperturas!$A$2), 0))</f>
        <v>2.6522488200829727E-3</v>
      </c>
      <c r="AH35" s="21">
        <f>IF(AH11 = "", "", IFERROR(AH11 / SUMIFS(Aux_Totales!$N:$N, Aux_Totales!$F:$F, $F35, Aux_Totales!$A:$A, Aperturas!$A$2), 0))</f>
        <v>2.6522488200829727E-3</v>
      </c>
      <c r="AI35" s="21">
        <f>IF(AI11 = "", "", IFERROR(AI11 / SUMIFS(Aux_Totales!$N:$N, Aux_Totales!$F:$F, $F35, Aux_Totales!$A:$A, Aperturas!$A$2), 0))</f>
        <v>2.870615789832514E-3</v>
      </c>
      <c r="AJ35" s="21">
        <f>IF(AJ11 = "", "", IFERROR(AJ11 / SUMIFS(Aux_Totales!$N:$N, Aux_Totales!$F:$F, $F35, Aux_Totales!$A:$A, Aperturas!$A$2), 0))</f>
        <v>2.870615789832514E-3</v>
      </c>
      <c r="AK35" s="21">
        <f>IF(AK11 = "", "", IFERROR(AK11 / SUMIFS(Aux_Totales!$N:$N, Aux_Totales!$F:$F, $F35, Aux_Totales!$A:$A, Aperturas!$A$2), 0))</f>
        <v>2.870615789832514E-3</v>
      </c>
      <c r="AL35" s="21">
        <f>IF(AL11 = "", "", IFERROR(AL11 / SUMIFS(Aux_Totales!$N:$N, Aux_Totales!$F:$F, $F35, Aux_Totales!$A:$A, Aperturas!$A$2), 0))</f>
        <v>2.870615789832514E-3</v>
      </c>
      <c r="AM35" s="21">
        <f>IF(AM11 = "", "", IFERROR(AM11 / SUMIFS(Aux_Totales!$N:$N, Aux_Totales!$F:$F, $F35, Aux_Totales!$A:$A, Aperturas!$A$2), 0))</f>
        <v>2.870615789832514E-3</v>
      </c>
      <c r="AN35" s="21">
        <f>IF(AN11 = "", "", IFERROR(AN11 / SUMIFS(Aux_Totales!$N:$N, Aux_Totales!$F:$F, $F35, Aux_Totales!$A:$A, Aperturas!$A$2), 0))</f>
        <v>2.870615789832514E-3</v>
      </c>
      <c r="AO35" s="21">
        <f>IF(AO11 = "", "", IFERROR(AO11 / SUMIFS(Aux_Totales!$N:$N, Aux_Totales!$F:$F, $F35, Aux_Totales!$A:$A, Aperturas!$A$2), 0))</f>
        <v>2.9206582204001174E-3</v>
      </c>
      <c r="AP35" s="21">
        <f>IF(AP11 = "", "", IFERROR(AP11 / SUMIFS(Aux_Totales!$N:$N, Aux_Totales!$F:$F, $F35, Aux_Totales!$A:$A, Aperturas!$A$2), 0))</f>
        <v>2.9206582204001174E-3</v>
      </c>
      <c r="AQ35" s="21">
        <f>IF(AQ11 = "", "", IFERROR(AQ11 / SUMIFS(Aux_Totales!$N:$N, Aux_Totales!$F:$F, $F35, Aux_Totales!$A:$A, Aperturas!$A$2), 0))</f>
        <v>2.9206582204001174E-3</v>
      </c>
      <c r="AR35" s="21">
        <f>IF(AR11 = "", "", IFERROR(AR11 / SUMIFS(Aux_Totales!$N:$N, Aux_Totales!$F:$F, $F35, Aux_Totales!$A:$A, Aperturas!$A$2), 0))</f>
        <v>2.9252075322698996E-3</v>
      </c>
      <c r="AS35" s="21" t="str">
        <f>IF(AS11 = "", "", IFERROR(AS11 / SUMIFS(Aux_Totales!$N:$N, Aux_Totales!$F:$F, $F35, Aux_Totales!$A:$A, Aperturas!$A$2), 0))</f>
        <v/>
      </c>
      <c r="AT35" s="21" t="str">
        <f>IF(AT11 = "", "", IFERROR(AT11 / SUMIFS(Aux_Totales!$N:$N, Aux_Totales!$F:$F, $F35, Aux_Totales!$A:$A, Aperturas!$A$2), 0))</f>
        <v/>
      </c>
    </row>
    <row r="36" spans="6:46" x14ac:dyDescent="0.2">
      <c r="F36">
        <v>202003</v>
      </c>
      <c r="G36" s="21">
        <f>IF(G12 = "", "", IFERROR(G12 / SUMIFS(Aux_Totales!$N:$N, Aux_Totales!$F:$F, $F36, Aux_Totales!$A:$A, Aperturas!$A$2), 0))</f>
        <v>1.0405471684254985E-3</v>
      </c>
      <c r="H36" s="21">
        <f>IF(H12 = "", "", IFERROR(H12 / SUMIFS(Aux_Totales!$N:$N, Aux_Totales!$F:$F, $F36, Aux_Totales!$A:$A, Aperturas!$A$2), 0))</f>
        <v>1.7965002395038522E-3</v>
      </c>
      <c r="I36" s="21">
        <f>IF(I12 = "", "", IFERROR(I12 / SUMIFS(Aux_Totales!$N:$N, Aux_Totales!$F:$F, $F36, Aux_Totales!$A:$A, Aperturas!$A$2), 0))</f>
        <v>2.1033282507062429E-3</v>
      </c>
      <c r="J36" s="21">
        <f>IF(J12 = "", "", IFERROR(J12 / SUMIFS(Aux_Totales!$N:$N, Aux_Totales!$F:$F, $F36, Aux_Totales!$A:$A, Aperturas!$A$2), 0))</f>
        <v>2.2678592132350612E-3</v>
      </c>
      <c r="K36" s="21">
        <f>IF(K12 = "", "", IFERROR(K12 / SUMIFS(Aux_Totales!$N:$N, Aux_Totales!$F:$F, $F36, Aux_Totales!$A:$A, Aperturas!$A$2), 0))</f>
        <v>2.3390077375718471E-3</v>
      </c>
      <c r="L36" s="21">
        <f>IF(L12 = "", "", IFERROR(L12 / SUMIFS(Aux_Totales!$N:$N, Aux_Totales!$F:$F, $F36, Aux_Totales!$A:$A, Aperturas!$A$2), 0))</f>
        <v>2.3834755652823386E-3</v>
      </c>
      <c r="M36" s="21">
        <f>IF(M12 = "", "", IFERROR(M12 / SUMIFS(Aux_Totales!$N:$N, Aux_Totales!$F:$F, $F36, Aux_Totales!$A:$A, Aperturas!$A$2), 0))</f>
        <v>2.4012626963665351E-3</v>
      </c>
      <c r="N36" s="21">
        <f>IF(N12 = "", "", IFERROR(N12 / SUMIFS(Aux_Totales!$N:$N, Aux_Totales!$F:$F, $F36, Aux_Totales!$A:$A, Aperturas!$A$2), 0))</f>
        <v>2.4057094791375844E-3</v>
      </c>
      <c r="O36" s="21">
        <f>IF(O12 = "", "", IFERROR(O12 / SUMIFS(Aux_Totales!$N:$N, Aux_Totales!$F:$F, $F36, Aux_Totales!$A:$A, Aperturas!$A$2), 0))</f>
        <v>2.4813047862454196E-3</v>
      </c>
      <c r="P36" s="21">
        <f>IF(P12 = "", "", IFERROR(P12 / SUMIFS(Aux_Totales!$N:$N, Aux_Totales!$F:$F, $F36, Aux_Totales!$A:$A, Aperturas!$A$2), 0))</f>
        <v>2.5035387001006654E-3</v>
      </c>
      <c r="Q36" s="21">
        <f>IF(Q12 = "", "", IFERROR(Q12 / SUMIFS(Aux_Totales!$N:$N, Aux_Totales!$F:$F, $F36, Aux_Totales!$A:$A, Aperturas!$A$2), 0))</f>
        <v>2.5079854828717147E-3</v>
      </c>
      <c r="R36" s="21">
        <f>IF(R12 = "", "", IFERROR(R12 / SUMIFS(Aux_Totales!$N:$N, Aux_Totales!$F:$F, $F36, Aux_Totales!$A:$A, Aperturas!$A$2), 0))</f>
        <v>2.5079854828717147E-3</v>
      </c>
      <c r="S36" s="21">
        <f>IF(S12 = "", "", IFERROR(S12 / SUMIFS(Aux_Totales!$N:$N, Aux_Totales!$F:$F, $F36, Aux_Totales!$A:$A, Aperturas!$A$2), 0))</f>
        <v>2.5079854828717147E-3</v>
      </c>
      <c r="T36" s="21">
        <f>IF(T12 = "", "", IFERROR(T12 / SUMIFS(Aux_Totales!$N:$N, Aux_Totales!$F:$F, $F36, Aux_Totales!$A:$A, Aperturas!$A$2), 0))</f>
        <v>2.516879048413813E-3</v>
      </c>
      <c r="U36" s="21">
        <f>IF(U12 = "", "", IFERROR(U12 / SUMIFS(Aux_Totales!$N:$N, Aux_Totales!$F:$F, $F36, Aux_Totales!$A:$A, Aperturas!$A$2), 0))</f>
        <v>2.5257726139559112E-3</v>
      </c>
      <c r="V36" s="21">
        <f>IF(V12 = "", "", IFERROR(V12 / SUMIFS(Aux_Totales!$N:$N, Aux_Totales!$F:$F, $F36, Aux_Totales!$A:$A, Aperturas!$A$2), 0))</f>
        <v>2.5302193967269601E-3</v>
      </c>
      <c r="W36" s="21">
        <f>IF(W12 = "", "", IFERROR(W12 / SUMIFS(Aux_Totales!$N:$N, Aux_Totales!$F:$F, $F36, Aux_Totales!$A:$A, Aperturas!$A$2), 0))</f>
        <v>2.5302193967269601E-3</v>
      </c>
      <c r="X36" s="21" t="str">
        <f>IF(X12 = "", "", IFERROR(X12 / SUMIFS(Aux_Totales!$N:$N, Aux_Totales!$F:$F, $F36, Aux_Totales!$A:$A, Aperturas!$A$2), 0))</f>
        <v/>
      </c>
      <c r="Y36" s="21" t="str">
        <f>IF(Y12 = "", "", IFERROR(Y12 / SUMIFS(Aux_Totales!$N:$N, Aux_Totales!$F:$F, $F36, Aux_Totales!$A:$A, Aperturas!$A$2), 0))</f>
        <v/>
      </c>
      <c r="Z36" s="21" t="str">
        <f>IF(Z12 = "", "", IFERROR(Z12 / SUMIFS(Aux_Totales!$N:$N, Aux_Totales!$F:$F, $F36, Aux_Totales!$A:$A, Aperturas!$A$2), 0))</f>
        <v/>
      </c>
      <c r="AA36" s="21">
        <f>IF(AA12 = "", "", IFERROR(AA12 / SUMIFS(Aux_Totales!$N:$N, Aux_Totales!$F:$F, $F36, Aux_Totales!$A:$A, Aperturas!$A$2), 0))</f>
        <v>1.2006313481832676E-3</v>
      </c>
      <c r="AB36" s="21">
        <f>IF(AB12 = "", "", IFERROR(AB12 / SUMIFS(Aux_Totales!$N:$N, Aux_Totales!$F:$F, $F36, Aux_Totales!$A:$A, Aperturas!$A$2), 0))</f>
        <v>1.8632019810695894E-3</v>
      </c>
      <c r="AC36" s="21">
        <f>IF(AC12 = "", "", IFERROR(AC12 / SUMIFS(Aux_Totales!$N:$N, Aux_Totales!$F:$F, $F36, Aux_Totales!$A:$A, Aperturas!$A$2), 0))</f>
        <v>2.1655832095009309E-3</v>
      </c>
      <c r="AD36" s="21">
        <f>IF(AD12 = "", "", IFERROR(AD12 / SUMIFS(Aux_Totales!$N:$N, Aux_Totales!$F:$F, $F36, Aux_Totales!$A:$A, Aperturas!$A$2), 0))</f>
        <v>2.2900931270903066E-3</v>
      </c>
      <c r="AE36" s="21">
        <f>IF(AE12 = "", "", IFERROR(AE12 / SUMIFS(Aux_Totales!$N:$N, Aux_Totales!$F:$F, $F36, Aux_Totales!$A:$A, Aperturas!$A$2), 0))</f>
        <v>2.3656884341981422E-3</v>
      </c>
      <c r="AF36" s="21">
        <f>IF(AF12 = "", "", IFERROR(AF12 / SUMIFS(Aux_Totales!$N:$N, Aux_Totales!$F:$F, $F36, Aux_Totales!$A:$A, Aperturas!$A$2), 0))</f>
        <v>2.3834755652823386E-3</v>
      </c>
      <c r="AG36" s="21">
        <f>IF(AG12 = "", "", IFERROR(AG12 / SUMIFS(Aux_Totales!$N:$N, Aux_Totales!$F:$F, $F36, Aux_Totales!$A:$A, Aperturas!$A$2), 0))</f>
        <v>2.4012626963665351E-3</v>
      </c>
      <c r="AH36" s="21">
        <f>IF(AH12 = "", "", IFERROR(AH12 / SUMIFS(Aux_Totales!$N:$N, Aux_Totales!$F:$F, $F36, Aux_Totales!$A:$A, Aperturas!$A$2), 0))</f>
        <v>2.4057094791375844E-3</v>
      </c>
      <c r="AI36" s="21">
        <f>IF(AI12 = "", "", IFERROR(AI12 / SUMIFS(Aux_Totales!$N:$N, Aux_Totales!$F:$F, $F36, Aux_Totales!$A:$A, Aperturas!$A$2), 0))</f>
        <v>2.4813047862454196E-3</v>
      </c>
      <c r="AJ36" s="21">
        <f>IF(AJ12 = "", "", IFERROR(AJ12 / SUMIFS(Aux_Totales!$N:$N, Aux_Totales!$F:$F, $F36, Aux_Totales!$A:$A, Aperturas!$A$2), 0))</f>
        <v>2.5035387001006654E-3</v>
      </c>
      <c r="AK36" s="21">
        <f>IF(AK12 = "", "", IFERROR(AK12 / SUMIFS(Aux_Totales!$N:$N, Aux_Totales!$F:$F, $F36, Aux_Totales!$A:$A, Aperturas!$A$2), 0))</f>
        <v>2.5079854828717147E-3</v>
      </c>
      <c r="AL36" s="21">
        <f>IF(AL12 = "", "", IFERROR(AL12 / SUMIFS(Aux_Totales!$N:$N, Aux_Totales!$F:$F, $F36, Aux_Totales!$A:$A, Aperturas!$A$2), 0))</f>
        <v>2.5079854828717147E-3</v>
      </c>
      <c r="AM36" s="21">
        <f>IF(AM12 = "", "", IFERROR(AM12 / SUMIFS(Aux_Totales!$N:$N, Aux_Totales!$F:$F, $F36, Aux_Totales!$A:$A, Aperturas!$A$2), 0))</f>
        <v>2.5079854828717147E-3</v>
      </c>
      <c r="AN36" s="21">
        <f>IF(AN12 = "", "", IFERROR(AN12 / SUMIFS(Aux_Totales!$N:$N, Aux_Totales!$F:$F, $F36, Aux_Totales!$A:$A, Aperturas!$A$2), 0))</f>
        <v>2.5213258311848619E-3</v>
      </c>
      <c r="AO36" s="21">
        <f>IF(AO12 = "", "", IFERROR(AO12 / SUMIFS(Aux_Totales!$N:$N, Aux_Totales!$F:$F, $F36, Aux_Totales!$A:$A, Aperturas!$A$2), 0))</f>
        <v>2.5257726139559112E-3</v>
      </c>
      <c r="AP36" s="21">
        <f>IF(AP12 = "", "", IFERROR(AP12 / SUMIFS(Aux_Totales!$N:$N, Aux_Totales!$F:$F, $F36, Aux_Totales!$A:$A, Aperturas!$A$2), 0))</f>
        <v>2.5302193967269601E-3</v>
      </c>
      <c r="AQ36" s="21">
        <f>IF(AQ12 = "", "", IFERROR(AQ12 / SUMIFS(Aux_Totales!$N:$N, Aux_Totales!$F:$F, $F36, Aux_Totales!$A:$A, Aperturas!$A$2), 0))</f>
        <v>2.5302193967269601E-3</v>
      </c>
      <c r="AR36" s="21" t="str">
        <f>IF(AR12 = "", "", IFERROR(AR12 / SUMIFS(Aux_Totales!$N:$N, Aux_Totales!$F:$F, $F36, Aux_Totales!$A:$A, Aperturas!$A$2), 0))</f>
        <v/>
      </c>
      <c r="AS36" s="21" t="str">
        <f>IF(AS12 = "", "", IFERROR(AS12 / SUMIFS(Aux_Totales!$N:$N, Aux_Totales!$F:$F, $F36, Aux_Totales!$A:$A, Aperturas!$A$2), 0))</f>
        <v/>
      </c>
      <c r="AT36" s="21" t="str">
        <f>IF(AT12 = "", "", IFERROR(AT12 / SUMIFS(Aux_Totales!$N:$N, Aux_Totales!$F:$F, $F36, Aux_Totales!$A:$A, Aperturas!$A$2), 0))</f>
        <v/>
      </c>
    </row>
    <row r="37" spans="6:46" x14ac:dyDescent="0.2">
      <c r="F37">
        <v>202006</v>
      </c>
      <c r="G37" s="21">
        <f>IF(G13 = "", "", IFERROR(G13 / SUMIFS(Aux_Totales!$N:$N, Aux_Totales!$F:$F, $F37, Aux_Totales!$A:$A, Aperturas!$A$2), 0))</f>
        <v>6.9212852362974869E-4</v>
      </c>
      <c r="H37" s="21">
        <f>IF(H13 = "", "", IFERROR(H13 / SUMIFS(Aux_Totales!$N:$N, Aux_Totales!$F:$F, $F37, Aux_Totales!$A:$A, Aperturas!$A$2), 0))</f>
        <v>2.391392783566888E-3</v>
      </c>
      <c r="I37" s="21">
        <f>IF(I13 = "", "", IFERROR(I13 / SUMIFS(Aux_Totales!$N:$N, Aux_Totales!$F:$F, $F37, Aux_Totales!$A:$A, Aperturas!$A$2), 0))</f>
        <v>2.7685140945189948E-3</v>
      </c>
      <c r="J37" s="21">
        <f>IF(J13 = "", "", IFERROR(J13 / SUMIFS(Aux_Totales!$N:$N, Aux_Totales!$F:$F, $F37, Aux_Totales!$A:$A, Aperturas!$A$2), 0))</f>
        <v>2.8395016354040973E-3</v>
      </c>
      <c r="K37" s="21">
        <f>IF(K13 = "", "", IFERROR(K13 / SUMIFS(Aux_Totales!$N:$N, Aux_Totales!$F:$F, $F37, Aux_Totales!$A:$A, Aperturas!$A$2), 0))</f>
        <v>2.9016157336785617E-3</v>
      </c>
      <c r="L37" s="21">
        <f>IF(L13 = "", "", IFERROR(L13 / SUMIFS(Aux_Totales!$N:$N, Aux_Totales!$F:$F, $F37, Aux_Totales!$A:$A, Aperturas!$A$2), 0))</f>
        <v>2.9104891762891994E-3</v>
      </c>
      <c r="M37" s="21">
        <f>IF(M13 = "", "", IFERROR(M13 / SUMIFS(Aux_Totales!$N:$N, Aux_Totales!$F:$F, $F37, Aux_Totales!$A:$A, Aperturas!$A$2), 0))</f>
        <v>2.928236061510475E-3</v>
      </c>
      <c r="N37" s="21">
        <f>IF(N13 = "", "", IFERROR(N13 / SUMIFS(Aux_Totales!$N:$N, Aux_Totales!$F:$F, $F37, Aux_Totales!$A:$A, Aperturas!$A$2), 0))</f>
        <v>3.0080970450062153E-3</v>
      </c>
      <c r="O37" s="21">
        <f>IF(O13 = "", "", IFERROR(O13 / SUMIFS(Aux_Totales!$N:$N, Aux_Totales!$F:$F, $F37, Aux_Totales!$A:$A, Aperturas!$A$2), 0))</f>
        <v>3.0258439302274908E-3</v>
      </c>
      <c r="P37" s="21">
        <f>IF(P13 = "", "", IFERROR(P13 / SUMIFS(Aux_Totales!$N:$N, Aux_Totales!$F:$F, $F37, Aux_Totales!$A:$A, Aperturas!$A$2), 0))</f>
        <v>3.0391540941434479E-3</v>
      </c>
      <c r="Q37" s="21">
        <f>IF(Q13 = "", "", IFERROR(Q13 / SUMIFS(Aux_Totales!$N:$N, Aux_Totales!$F:$F, $F37, Aux_Totales!$A:$A, Aperturas!$A$2), 0))</f>
        <v>3.0480275367540857E-3</v>
      </c>
      <c r="R37" s="21">
        <f>IF(R13 = "", "", IFERROR(R13 / SUMIFS(Aux_Totales!$N:$N, Aux_Totales!$F:$F, $F37, Aux_Totales!$A:$A, Aperturas!$A$2), 0))</f>
        <v>3.0480275367540857E-3</v>
      </c>
      <c r="S37" s="21">
        <f>IF(S13 = "", "", IFERROR(S13 / SUMIFS(Aux_Totales!$N:$N, Aux_Totales!$F:$F, $F37, Aux_Totales!$A:$A, Aperturas!$A$2), 0))</f>
        <v>3.0524642580594045E-3</v>
      </c>
      <c r="T37" s="21">
        <f>IF(T13 = "", "", IFERROR(T13 / SUMIFS(Aux_Totales!$N:$N, Aux_Totales!$F:$F, $F37, Aux_Totales!$A:$A, Aperturas!$A$2), 0))</f>
        <v>3.0613377006700423E-3</v>
      </c>
      <c r="U37" s="21">
        <f>IF(U13 = "", "", IFERROR(U13 / SUMIFS(Aux_Totales!$N:$N, Aux_Totales!$F:$F, $F37, Aux_Totales!$A:$A, Aperturas!$A$2), 0))</f>
        <v>3.0613377006700423E-3</v>
      </c>
      <c r="V37" s="21">
        <f>IF(V13 = "", "", IFERROR(V13 / SUMIFS(Aux_Totales!$N:$N, Aux_Totales!$F:$F, $F37, Aux_Totales!$A:$A, Aperturas!$A$2), 0))</f>
        <v>3.0657744219753612E-3</v>
      </c>
      <c r="W37" s="21" t="str">
        <f>IF(W13 = "", "", IFERROR(W13 / SUMIFS(Aux_Totales!$N:$N, Aux_Totales!$F:$F, $F37, Aux_Totales!$A:$A, Aperturas!$A$2), 0))</f>
        <v/>
      </c>
      <c r="X37" s="21" t="str">
        <f>IF(X13 = "", "", IFERROR(X13 / SUMIFS(Aux_Totales!$N:$N, Aux_Totales!$F:$F, $F37, Aux_Totales!$A:$A, Aperturas!$A$2), 0))</f>
        <v/>
      </c>
      <c r="Y37" s="21" t="str">
        <f>IF(Y13 = "", "", IFERROR(Y13 / SUMIFS(Aux_Totales!$N:$N, Aux_Totales!$F:$F, $F37, Aux_Totales!$A:$A, Aperturas!$A$2), 0))</f>
        <v/>
      </c>
      <c r="Z37" s="21" t="str">
        <f>IF(Z13 = "", "", IFERROR(Z13 / SUMIFS(Aux_Totales!$N:$N, Aux_Totales!$F:$F, $F37, Aux_Totales!$A:$A, Aperturas!$A$2), 0))</f>
        <v/>
      </c>
      <c r="AA37" s="21">
        <f>IF(AA13 = "", "", IFERROR(AA13 / SUMIFS(Aux_Totales!$N:$N, Aux_Totales!$F:$F, $F37, Aux_Totales!$A:$A, Aperturas!$A$2), 0))</f>
        <v>9.7607868717015836E-4</v>
      </c>
      <c r="AB37" s="21">
        <f>IF(AB13 = "", "", IFERROR(AB13 / SUMIFS(Aux_Totales!$N:$N, Aux_Totales!$F:$F, $F37, Aux_Totales!$A:$A, Aperturas!$A$2), 0))</f>
        <v>2.4801272096732661E-3</v>
      </c>
      <c r="AC37" s="21">
        <f>IF(AC13 = "", "", IFERROR(AC13 / SUMIFS(Aux_Totales!$N:$N, Aux_Totales!$F:$F, $F37, Aux_Totales!$A:$A, Aperturas!$A$2), 0))</f>
        <v>2.8173180288775025E-3</v>
      </c>
      <c r="AD37" s="21">
        <f>IF(AD13 = "", "", IFERROR(AD13 / SUMIFS(Aux_Totales!$N:$N, Aux_Totales!$F:$F, $F37, Aux_Totales!$A:$A, Aperturas!$A$2), 0))</f>
        <v>2.8661219632360106E-3</v>
      </c>
      <c r="AE37" s="21">
        <f>IF(AE13 = "", "", IFERROR(AE13 / SUMIFS(Aux_Totales!$N:$N, Aux_Totales!$F:$F, $F37, Aux_Totales!$A:$A, Aperturas!$A$2), 0))</f>
        <v>2.9060524549838805E-3</v>
      </c>
      <c r="AF37" s="21">
        <f>IF(AF13 = "", "", IFERROR(AF13 / SUMIFS(Aux_Totales!$N:$N, Aux_Totales!$F:$F, $F37, Aux_Totales!$A:$A, Aperturas!$A$2), 0))</f>
        <v>2.9237993402051561E-3</v>
      </c>
      <c r="AG37" s="21">
        <f>IF(AG13 = "", "", IFERROR(AG13 / SUMIFS(Aux_Totales!$N:$N, Aux_Totales!$F:$F, $F37, Aux_Totales!$A:$A, Aperturas!$A$2), 0))</f>
        <v>2.9371095041211127E-3</v>
      </c>
      <c r="AH37" s="21">
        <f>IF(AH13 = "", "", IFERROR(AH13 / SUMIFS(Aux_Totales!$N:$N, Aux_Totales!$F:$F, $F37, Aux_Totales!$A:$A, Aperturas!$A$2), 0))</f>
        <v>3.016970487616853E-3</v>
      </c>
      <c r="AI37" s="21">
        <f>IF(AI13 = "", "", IFERROR(AI13 / SUMIFS(Aux_Totales!$N:$N, Aux_Totales!$F:$F, $F37, Aux_Totales!$A:$A, Aperturas!$A$2), 0))</f>
        <v>3.0347173728381286E-3</v>
      </c>
      <c r="AJ37" s="21">
        <f>IF(AJ13 = "", "", IFERROR(AJ13 / SUMIFS(Aux_Totales!$N:$N, Aux_Totales!$F:$F, $F37, Aux_Totales!$A:$A, Aperturas!$A$2), 0))</f>
        <v>3.0391540941434479E-3</v>
      </c>
      <c r="AK37" s="21">
        <f>IF(AK13 = "", "", IFERROR(AK13 / SUMIFS(Aux_Totales!$N:$N, Aux_Totales!$F:$F, $F37, Aux_Totales!$A:$A, Aperturas!$A$2), 0))</f>
        <v>3.0480275367540857E-3</v>
      </c>
      <c r="AL37" s="21">
        <f>IF(AL13 = "", "", IFERROR(AL13 / SUMIFS(Aux_Totales!$N:$N, Aux_Totales!$F:$F, $F37, Aux_Totales!$A:$A, Aperturas!$A$2), 0))</f>
        <v>3.0480275367540857E-3</v>
      </c>
      <c r="AM37" s="21">
        <f>IF(AM13 = "", "", IFERROR(AM13 / SUMIFS(Aux_Totales!$N:$N, Aux_Totales!$F:$F, $F37, Aux_Totales!$A:$A, Aperturas!$A$2), 0))</f>
        <v>3.0524642580594045E-3</v>
      </c>
      <c r="AN37" s="21">
        <f>IF(AN13 = "", "", IFERROR(AN13 / SUMIFS(Aux_Totales!$N:$N, Aux_Totales!$F:$F, $F37, Aux_Totales!$A:$A, Aperturas!$A$2), 0))</f>
        <v>3.0613377006700423E-3</v>
      </c>
      <c r="AO37" s="21">
        <f>IF(AO13 = "", "", IFERROR(AO13 / SUMIFS(Aux_Totales!$N:$N, Aux_Totales!$F:$F, $F37, Aux_Totales!$A:$A, Aperturas!$A$2), 0))</f>
        <v>3.0613377006700423E-3</v>
      </c>
      <c r="AP37" s="21">
        <f>IF(AP13 = "", "", IFERROR(AP13 / SUMIFS(Aux_Totales!$N:$N, Aux_Totales!$F:$F, $F37, Aux_Totales!$A:$A, Aperturas!$A$2), 0))</f>
        <v>3.0702111432806801E-3</v>
      </c>
      <c r="AQ37" s="21" t="str">
        <f>IF(AQ13 = "", "", IFERROR(AQ13 / SUMIFS(Aux_Totales!$N:$N, Aux_Totales!$F:$F, $F37, Aux_Totales!$A:$A, Aperturas!$A$2), 0))</f>
        <v/>
      </c>
      <c r="AR37" s="21" t="str">
        <f>IF(AR13 = "", "", IFERROR(AR13 / SUMIFS(Aux_Totales!$N:$N, Aux_Totales!$F:$F, $F37, Aux_Totales!$A:$A, Aperturas!$A$2), 0))</f>
        <v/>
      </c>
      <c r="AS37" s="21" t="str">
        <f>IF(AS13 = "", "", IFERROR(AS13 / SUMIFS(Aux_Totales!$N:$N, Aux_Totales!$F:$F, $F37, Aux_Totales!$A:$A, Aperturas!$A$2), 0))</f>
        <v/>
      </c>
      <c r="AT37" s="21" t="str">
        <f>IF(AT13 = "", "", IFERROR(AT13 / SUMIFS(Aux_Totales!$N:$N, Aux_Totales!$F:$F, $F37, Aux_Totales!$A:$A, Aperturas!$A$2), 0))</f>
        <v/>
      </c>
    </row>
    <row r="38" spans="6:46" x14ac:dyDescent="0.2">
      <c r="F38">
        <v>202009</v>
      </c>
      <c r="G38" s="21">
        <f>IF(G14 = "", "", IFERROR(G14 / SUMIFS(Aux_Totales!$N:$N, Aux_Totales!$F:$F, $F38, Aux_Totales!$A:$A, Aperturas!$A$2), 0))</f>
        <v>1.9772882557223797E-3</v>
      </c>
      <c r="H38" s="21">
        <f>IF(H14 = "", "", IFERROR(H14 / SUMIFS(Aux_Totales!$N:$N, Aux_Totales!$F:$F, $F38, Aux_Totales!$A:$A, Aperturas!$A$2), 0))</f>
        <v>4.704280040776305E-3</v>
      </c>
      <c r="I38" s="21">
        <f>IF(I14 = "", "", IFERROR(I14 / SUMIFS(Aux_Totales!$N:$N, Aux_Totales!$F:$F, $F38, Aux_Totales!$A:$A, Aperturas!$A$2), 0))</f>
        <v>5.0637869963621922E-3</v>
      </c>
      <c r="J38" s="21">
        <f>IF(J14 = "", "", IFERROR(J14 / SUMIFS(Aux_Totales!$N:$N, Aux_Totales!$F:$F, $F38, Aux_Totales!$A:$A, Aperturas!$A$2), 0))</f>
        <v>5.1821612378355943E-3</v>
      </c>
      <c r="K38" s="21">
        <f>IF(K14 = "", "", IFERROR(K14 / SUMIFS(Aux_Totales!$N:$N, Aux_Totales!$F:$F, $F38, Aux_Totales!$A:$A, Aperturas!$A$2), 0))</f>
        <v>5.2435404741551358E-3</v>
      </c>
      <c r="L38" s="21">
        <f>IF(L14 = "", "", IFERROR(L14 / SUMIFS(Aux_Totales!$N:$N, Aux_Totales!$F:$F, $F38, Aux_Totales!$A:$A, Aperturas!$A$2), 0))</f>
        <v>5.256693167652181E-3</v>
      </c>
      <c r="M38" s="21">
        <f>IF(M14 = "", "", IFERROR(M14 / SUMIFS(Aux_Totales!$N:$N, Aux_Totales!$F:$F, $F38, Aux_Totales!$A:$A, Aperturas!$A$2), 0))</f>
        <v>5.2961512481433147E-3</v>
      </c>
      <c r="N38" s="21">
        <f>IF(N14 = "", "", IFERROR(N14 / SUMIFS(Aux_Totales!$N:$N, Aux_Totales!$F:$F, $F38, Aux_Totales!$A:$A, Aperturas!$A$2), 0))</f>
        <v>5.3180724039717225E-3</v>
      </c>
      <c r="O38" s="21">
        <f>IF(O14 = "", "", IFERROR(O14 / SUMIFS(Aux_Totales!$N:$N, Aux_Totales!$F:$F, $F38, Aux_Totales!$A:$A, Aperturas!$A$2), 0))</f>
        <v>5.3268408663030859E-3</v>
      </c>
      <c r="P38" s="21">
        <f>IF(P14 = "", "", IFERROR(P14 / SUMIFS(Aux_Totales!$N:$N, Aux_Totales!$F:$F, $F38, Aux_Totales!$A:$A, Aperturas!$A$2), 0))</f>
        <v>5.3356093286344485E-3</v>
      </c>
      <c r="Q38" s="21">
        <f>IF(Q14 = "", "", IFERROR(Q14 / SUMIFS(Aux_Totales!$N:$N, Aux_Totales!$F:$F, $F38, Aux_Totales!$A:$A, Aperturas!$A$2), 0))</f>
        <v>5.3443777909658119E-3</v>
      </c>
      <c r="R38" s="21">
        <f>IF(R14 = "", "", IFERROR(R14 / SUMIFS(Aux_Totales!$N:$N, Aux_Totales!$F:$F, $F38, Aux_Totales!$A:$A, Aperturas!$A$2), 0))</f>
        <v>5.3443777909658119E-3</v>
      </c>
      <c r="S38" s="21">
        <f>IF(S14 = "", "", IFERROR(S14 / SUMIFS(Aux_Totales!$N:$N, Aux_Totales!$F:$F, $F38, Aux_Totales!$A:$A, Aperturas!$A$2), 0))</f>
        <v>5.3882201026226274E-3</v>
      </c>
      <c r="T38" s="21">
        <f>IF(T14 = "", "", IFERROR(T14 / SUMIFS(Aux_Totales!$N:$N, Aux_Totales!$F:$F, $F38, Aux_Totales!$A:$A, Aperturas!$A$2), 0))</f>
        <v>5.3926043337883091E-3</v>
      </c>
      <c r="U38" s="21">
        <f>IF(U14 = "", "", IFERROR(U14 / SUMIFS(Aux_Totales!$N:$N, Aux_Totales!$F:$F, $F38, Aux_Totales!$A:$A, Aperturas!$A$2), 0))</f>
        <v>5.39698856495399E-3</v>
      </c>
      <c r="V38" s="21" t="str">
        <f>IF(V14 = "", "", IFERROR(V14 / SUMIFS(Aux_Totales!$N:$N, Aux_Totales!$F:$F, $F38, Aux_Totales!$A:$A, Aperturas!$A$2), 0))</f>
        <v/>
      </c>
      <c r="W38" s="21" t="str">
        <f>IF(W14 = "", "", IFERROR(W14 / SUMIFS(Aux_Totales!$N:$N, Aux_Totales!$F:$F, $F38, Aux_Totales!$A:$A, Aperturas!$A$2), 0))</f>
        <v/>
      </c>
      <c r="X38" s="21" t="str">
        <f>IF(X14 = "", "", IFERROR(X14 / SUMIFS(Aux_Totales!$N:$N, Aux_Totales!$F:$F, $F38, Aux_Totales!$A:$A, Aperturas!$A$2), 0))</f>
        <v/>
      </c>
      <c r="Y38" s="21" t="str">
        <f>IF(Y14 = "", "", IFERROR(Y14 / SUMIFS(Aux_Totales!$N:$N, Aux_Totales!$F:$F, $F38, Aux_Totales!$A:$A, Aperturas!$A$2), 0))</f>
        <v/>
      </c>
      <c r="Z38" s="21" t="str">
        <f>IF(Z14 = "", "", IFERROR(Z14 / SUMIFS(Aux_Totales!$N:$N, Aux_Totales!$F:$F, $F38, Aux_Totales!$A:$A, Aperturas!$A$2), 0))</f>
        <v/>
      </c>
      <c r="AA38" s="21">
        <f>IF(AA14 = "", "", IFERROR(AA14 / SUMIFS(Aux_Totales!$N:$N, Aux_Totales!$F:$F, $F38, Aux_Totales!$A:$A, Aperturas!$A$2), 0))</f>
        <v>2.6612283175687021E-3</v>
      </c>
      <c r="AB38" s="21">
        <f>IF(AB14 = "", "", IFERROR(AB14 / SUMIFS(Aux_Totales!$N:$N, Aux_Totales!$F:$F, $F38, Aux_Totales!$A:$A, Aperturas!$A$2), 0))</f>
        <v>4.8445754380781149E-3</v>
      </c>
      <c r="AC38" s="21">
        <f>IF(AC14 = "", "", IFERROR(AC14 / SUMIFS(Aux_Totales!$N:$N, Aux_Totales!$F:$F, $F38, Aux_Totales!$A:$A, Aperturas!$A$2), 0))</f>
        <v>5.103245076853326E-3</v>
      </c>
      <c r="AD38" s="21">
        <f>IF(AD14 = "", "", IFERROR(AD14 / SUMIFS(Aux_Totales!$N:$N, Aux_Totales!$F:$F, $F38, Aux_Totales!$A:$A, Aperturas!$A$2), 0))</f>
        <v>5.1865454690012761E-3</v>
      </c>
      <c r="AE38" s="21">
        <f>IF(AE14 = "", "", IFERROR(AE14 / SUMIFS(Aux_Totales!$N:$N, Aux_Totales!$F:$F, $F38, Aux_Totales!$A:$A, Aperturas!$A$2), 0))</f>
        <v>5.2479247053208175E-3</v>
      </c>
      <c r="AF38" s="21">
        <f>IF(AF14 = "", "", IFERROR(AF14 / SUMIFS(Aux_Totales!$N:$N, Aux_Totales!$F:$F, $F38, Aux_Totales!$A:$A, Aperturas!$A$2), 0))</f>
        <v>5.2610773988178618E-3</v>
      </c>
      <c r="AG38" s="21">
        <f>IF(AG14 = "", "", IFERROR(AG14 / SUMIFS(Aux_Totales!$N:$N, Aux_Totales!$F:$F, $F38, Aux_Totales!$A:$A, Aperturas!$A$2), 0))</f>
        <v>5.3005354793089965E-3</v>
      </c>
      <c r="AH38" s="21">
        <f>IF(AH14 = "", "", IFERROR(AH14 / SUMIFS(Aux_Totales!$N:$N, Aux_Totales!$F:$F, $F38, Aux_Totales!$A:$A, Aperturas!$A$2), 0))</f>
        <v>5.3224566351374042E-3</v>
      </c>
      <c r="AI38" s="21">
        <f>IF(AI14 = "", "", IFERROR(AI14 / SUMIFS(Aux_Totales!$N:$N, Aux_Totales!$F:$F, $F38, Aux_Totales!$A:$A, Aperturas!$A$2), 0))</f>
        <v>5.3312250974687668E-3</v>
      </c>
      <c r="AJ38" s="21">
        <f>IF(AJ14 = "", "", IFERROR(AJ14 / SUMIFS(Aux_Totales!$N:$N, Aux_Totales!$F:$F, $F38, Aux_Totales!$A:$A, Aperturas!$A$2), 0))</f>
        <v>5.3399935598001302E-3</v>
      </c>
      <c r="AK38" s="21">
        <f>IF(AK14 = "", "", IFERROR(AK14 / SUMIFS(Aux_Totales!$N:$N, Aux_Totales!$F:$F, $F38, Aux_Totales!$A:$A, Aperturas!$A$2), 0))</f>
        <v>5.3487620221314936E-3</v>
      </c>
      <c r="AL38" s="21">
        <f>IF(AL14 = "", "", IFERROR(AL14 / SUMIFS(Aux_Totales!$N:$N, Aux_Totales!$F:$F, $F38, Aux_Totales!$A:$A, Aperturas!$A$2), 0))</f>
        <v>5.3531462532971745E-3</v>
      </c>
      <c r="AM38" s="21">
        <f>IF(AM14 = "", "", IFERROR(AM14 / SUMIFS(Aux_Totales!$N:$N, Aux_Totales!$F:$F, $F38, Aux_Totales!$A:$A, Aperturas!$A$2), 0))</f>
        <v>5.3926043337883091E-3</v>
      </c>
      <c r="AN38" s="21">
        <f>IF(AN14 = "", "", IFERROR(AN14 / SUMIFS(Aux_Totales!$N:$N, Aux_Totales!$F:$F, $F38, Aux_Totales!$A:$A, Aperturas!$A$2), 0))</f>
        <v>5.3926043337883091E-3</v>
      </c>
      <c r="AO38" s="21">
        <f>IF(AO14 = "", "", IFERROR(AO14 / SUMIFS(Aux_Totales!$N:$N, Aux_Totales!$F:$F, $F38, Aux_Totales!$A:$A, Aperturas!$A$2), 0))</f>
        <v>5.4057570272853534E-3</v>
      </c>
      <c r="AP38" s="21" t="str">
        <f>IF(AP14 = "", "", IFERROR(AP14 / SUMIFS(Aux_Totales!$N:$N, Aux_Totales!$F:$F, $F38, Aux_Totales!$A:$A, Aperturas!$A$2), 0))</f>
        <v/>
      </c>
      <c r="AQ38" s="21" t="str">
        <f>IF(AQ14 = "", "", IFERROR(AQ14 / SUMIFS(Aux_Totales!$N:$N, Aux_Totales!$F:$F, $F38, Aux_Totales!$A:$A, Aperturas!$A$2), 0))</f>
        <v/>
      </c>
      <c r="AR38" s="21" t="str">
        <f>IF(AR14 = "", "", IFERROR(AR14 / SUMIFS(Aux_Totales!$N:$N, Aux_Totales!$F:$F, $F38, Aux_Totales!$A:$A, Aperturas!$A$2), 0))</f>
        <v/>
      </c>
      <c r="AS38" s="21" t="str">
        <f>IF(AS14 = "", "", IFERROR(AS14 / SUMIFS(Aux_Totales!$N:$N, Aux_Totales!$F:$F, $F38, Aux_Totales!$A:$A, Aperturas!$A$2), 0))</f>
        <v/>
      </c>
      <c r="AT38" s="21" t="str">
        <f>IF(AT14 = "", "", IFERROR(AT14 / SUMIFS(Aux_Totales!$N:$N, Aux_Totales!$F:$F, $F38, Aux_Totales!$A:$A, Aperturas!$A$2), 0))</f>
        <v/>
      </c>
    </row>
    <row r="39" spans="6:46" x14ac:dyDescent="0.2">
      <c r="F39">
        <v>202012</v>
      </c>
      <c r="G39" s="21">
        <f>IF(G15 = "", "", IFERROR(G15 / SUMIFS(Aux_Totales!$N:$N, Aux_Totales!$F:$F, $F39, Aux_Totales!$A:$A, Aperturas!$A$2), 0))</f>
        <v>1.7297266028326696E-3</v>
      </c>
      <c r="H39" s="21">
        <f>IF(H15 = "", "", IFERROR(H15 / SUMIFS(Aux_Totales!$N:$N, Aux_Totales!$F:$F, $F39, Aux_Totales!$A:$A, Aperturas!$A$2), 0))</f>
        <v>4.2373955722659618E-3</v>
      </c>
      <c r="I39" s="21">
        <f>IF(I15 = "", "", IFERROR(I15 / SUMIFS(Aux_Totales!$N:$N, Aux_Totales!$F:$F, $F39, Aux_Totales!$A:$A, Aperturas!$A$2), 0))</f>
        <v>4.8197658355312329E-3</v>
      </c>
      <c r="J39" s="21">
        <f>IF(J15 = "", "", IFERROR(J15 / SUMIFS(Aux_Totales!$N:$N, Aux_Totales!$F:$F, $F39, Aux_Totales!$A:$A, Aperturas!$A$2), 0))</f>
        <v>4.945801191014015E-3</v>
      </c>
      <c r="K39" s="21">
        <f>IF(K15 = "", "", IFERROR(K15 / SUMIFS(Aux_Totales!$N:$N, Aux_Totales!$F:$F, $F39, Aux_Totales!$A:$A, Aperturas!$A$2), 0))</f>
        <v>4.9805695649403001E-3</v>
      </c>
      <c r="L39" s="21">
        <f>IF(L15 = "", "", IFERROR(L15 / SUMIFS(Aux_Totales!$N:$N, Aux_Totales!$F:$F, $F39, Aux_Totales!$A:$A, Aperturas!$A$2), 0))</f>
        <v>5.0240300323481559E-3</v>
      </c>
      <c r="M39" s="21">
        <f>IF(M15 = "", "", IFERROR(M15 / SUMIFS(Aux_Totales!$N:$N, Aux_Totales!$F:$F, $F39, Aux_Totales!$A:$A, Aperturas!$A$2), 0))</f>
        <v>5.0414142193112984E-3</v>
      </c>
      <c r="N39" s="21">
        <f>IF(N15 = "", "", IFERROR(N15 / SUMIFS(Aux_Totales!$N:$N, Aux_Totales!$F:$F, $F39, Aux_Totales!$A:$A, Aperturas!$A$2), 0))</f>
        <v>5.0501063127928692E-3</v>
      </c>
      <c r="O39" s="21">
        <f>IF(O15 = "", "", IFERROR(O15 / SUMIFS(Aux_Totales!$N:$N, Aux_Totales!$F:$F, $F39, Aux_Totales!$A:$A, Aperturas!$A$2), 0))</f>
        <v>5.0544523595336547E-3</v>
      </c>
      <c r="P39" s="21">
        <f>IF(P15 = "", "", IFERROR(P15 / SUMIFS(Aux_Totales!$N:$N, Aux_Totales!$F:$F, $F39, Aux_Totales!$A:$A, Aperturas!$A$2), 0))</f>
        <v>5.0544523595336547E-3</v>
      </c>
      <c r="Q39" s="21">
        <f>IF(Q15 = "", "", IFERROR(Q15 / SUMIFS(Aux_Totales!$N:$N, Aux_Totales!$F:$F, $F39, Aux_Totales!$A:$A, Aperturas!$A$2), 0))</f>
        <v>5.0544523595336547E-3</v>
      </c>
      <c r="R39" s="21">
        <f>IF(R15 = "", "", IFERROR(R15 / SUMIFS(Aux_Totales!$N:$N, Aux_Totales!$F:$F, $F39, Aux_Totales!$A:$A, Aperturas!$A$2), 0))</f>
        <v>5.1022588736822968E-3</v>
      </c>
      <c r="S39" s="21">
        <f>IF(S15 = "", "", IFERROR(S15 / SUMIFS(Aux_Totales!$N:$N, Aux_Totales!$F:$F, $F39, Aux_Totales!$A:$A, Aperturas!$A$2), 0))</f>
        <v>5.1022588736822968E-3</v>
      </c>
      <c r="T39" s="21">
        <f>IF(T15 = "", "", IFERROR(T15 / SUMIFS(Aux_Totales!$N:$N, Aux_Totales!$F:$F, $F39, Aux_Totales!$A:$A, Aperturas!$A$2), 0))</f>
        <v>5.1066049204230822E-3</v>
      </c>
      <c r="U39" s="21" t="str">
        <f>IF(U15 = "", "", IFERROR(U15 / SUMIFS(Aux_Totales!$N:$N, Aux_Totales!$F:$F, $F39, Aux_Totales!$A:$A, Aperturas!$A$2), 0))</f>
        <v/>
      </c>
      <c r="V39" s="21" t="str">
        <f>IF(V15 = "", "", IFERROR(V15 / SUMIFS(Aux_Totales!$N:$N, Aux_Totales!$F:$F, $F39, Aux_Totales!$A:$A, Aperturas!$A$2), 0))</f>
        <v/>
      </c>
      <c r="W39" s="21" t="str">
        <f>IF(W15 = "", "", IFERROR(W15 / SUMIFS(Aux_Totales!$N:$N, Aux_Totales!$F:$F, $F39, Aux_Totales!$A:$A, Aperturas!$A$2), 0))</f>
        <v/>
      </c>
      <c r="X39" s="21" t="str">
        <f>IF(X15 = "", "", IFERROR(X15 / SUMIFS(Aux_Totales!$N:$N, Aux_Totales!$F:$F, $F39, Aux_Totales!$A:$A, Aperturas!$A$2), 0))</f>
        <v/>
      </c>
      <c r="Y39" s="21" t="str">
        <f>IF(Y15 = "", "", IFERROR(Y15 / SUMIFS(Aux_Totales!$N:$N, Aux_Totales!$F:$F, $F39, Aux_Totales!$A:$A, Aperturas!$A$2), 0))</f>
        <v/>
      </c>
      <c r="Z39" s="21" t="str">
        <f>IF(Z15 = "", "", IFERROR(Z15 / SUMIFS(Aux_Totales!$N:$N, Aux_Totales!$F:$F, $F39, Aux_Totales!$A:$A, Aperturas!$A$2), 0))</f>
        <v/>
      </c>
      <c r="AA39" s="21">
        <f>IF(AA15 = "", "", IFERROR(AA15 / SUMIFS(Aux_Totales!$N:$N, Aux_Totales!$F:$F, $F39, Aux_Totales!$A:$A, Aperturas!$A$2), 0))</f>
        <v>2.4294401280991517E-3</v>
      </c>
      <c r="AB39" s="21">
        <f>IF(AB15 = "", "", IFERROR(AB15 / SUMIFS(Aux_Totales!$N:$N, Aux_Totales!$F:$F, $F39, Aux_Totales!$A:$A, Aperturas!$A$2), 0))</f>
        <v>4.5503109376025253E-3</v>
      </c>
      <c r="AC39" s="21">
        <f>IF(AC15 = "", "", IFERROR(AC15 / SUMIFS(Aux_Totales!$N:$N, Aux_Totales!$F:$F, $F39, Aux_Totales!$A:$A, Aperturas!$A$2), 0))</f>
        <v>4.8414960692351608E-3</v>
      </c>
      <c r="AD39" s="21">
        <f>IF(AD15 = "", "", IFERROR(AD15 / SUMIFS(Aux_Totales!$N:$N, Aux_Totales!$F:$F, $F39, Aux_Totales!$A:$A, Aperturas!$A$2), 0))</f>
        <v>4.945801191014015E-3</v>
      </c>
      <c r="AE39" s="21">
        <f>IF(AE15 = "", "", IFERROR(AE15 / SUMIFS(Aux_Totales!$N:$N, Aux_Totales!$F:$F, $F39, Aux_Totales!$A:$A, Aperturas!$A$2), 0))</f>
        <v>4.9849156116810855E-3</v>
      </c>
      <c r="AF39" s="21">
        <f>IF(AF15 = "", "", IFERROR(AF15 / SUMIFS(Aux_Totales!$N:$N, Aux_Totales!$F:$F, $F39, Aux_Totales!$A:$A, Aperturas!$A$2), 0))</f>
        <v>5.0240300323481559E-3</v>
      </c>
      <c r="AG39" s="21">
        <f>IF(AG15 = "", "", IFERROR(AG15 / SUMIFS(Aux_Totales!$N:$N, Aux_Totales!$F:$F, $F39, Aux_Totales!$A:$A, Aperturas!$A$2), 0))</f>
        <v>5.0414142193112984E-3</v>
      </c>
      <c r="AH39" s="21">
        <f>IF(AH15 = "", "", IFERROR(AH15 / SUMIFS(Aux_Totales!$N:$N, Aux_Totales!$F:$F, $F39, Aux_Totales!$A:$A, Aperturas!$A$2), 0))</f>
        <v>5.0501063127928692E-3</v>
      </c>
      <c r="AI39" s="21">
        <f>IF(AI15 = "", "", IFERROR(AI15 / SUMIFS(Aux_Totales!$N:$N, Aux_Totales!$F:$F, $F39, Aux_Totales!$A:$A, Aperturas!$A$2), 0))</f>
        <v>5.0544523595336547E-3</v>
      </c>
      <c r="AJ39" s="21">
        <f>IF(AJ15 = "", "", IFERROR(AJ15 / SUMIFS(Aux_Totales!$N:$N, Aux_Totales!$F:$F, $F39, Aux_Totales!$A:$A, Aperturas!$A$2), 0))</f>
        <v>5.0544523595336547E-3</v>
      </c>
      <c r="AK39" s="21">
        <f>IF(AK15 = "", "", IFERROR(AK15 / SUMIFS(Aux_Totales!$N:$N, Aux_Totales!$F:$F, $F39, Aux_Totales!$A:$A, Aperturas!$A$2), 0))</f>
        <v>5.0544523595336547E-3</v>
      </c>
      <c r="AL39" s="21">
        <f>IF(AL15 = "", "", IFERROR(AL15 / SUMIFS(Aux_Totales!$N:$N, Aux_Totales!$F:$F, $F39, Aux_Totales!$A:$A, Aperturas!$A$2), 0))</f>
        <v>5.1022588736822968E-3</v>
      </c>
      <c r="AM39" s="21">
        <f>IF(AM15 = "", "", IFERROR(AM15 / SUMIFS(Aux_Totales!$N:$N, Aux_Totales!$F:$F, $F39, Aux_Totales!$A:$A, Aperturas!$A$2), 0))</f>
        <v>5.1022588736822968E-3</v>
      </c>
      <c r="AN39" s="21">
        <f>IF(AN15 = "", "", IFERROR(AN15 / SUMIFS(Aux_Totales!$N:$N, Aux_Totales!$F:$F, $F39, Aux_Totales!$A:$A, Aperturas!$A$2), 0))</f>
        <v>5.1109509671638676E-3</v>
      </c>
      <c r="AO39" s="21" t="str">
        <f>IF(AO15 = "", "", IFERROR(AO15 / SUMIFS(Aux_Totales!$N:$N, Aux_Totales!$F:$F, $F39, Aux_Totales!$A:$A, Aperturas!$A$2), 0))</f>
        <v/>
      </c>
      <c r="AP39" s="21" t="str">
        <f>IF(AP15 = "", "", IFERROR(AP15 / SUMIFS(Aux_Totales!$N:$N, Aux_Totales!$F:$F, $F39, Aux_Totales!$A:$A, Aperturas!$A$2), 0))</f>
        <v/>
      </c>
      <c r="AQ39" s="21" t="str">
        <f>IF(AQ15 = "", "", IFERROR(AQ15 / SUMIFS(Aux_Totales!$N:$N, Aux_Totales!$F:$F, $F39, Aux_Totales!$A:$A, Aperturas!$A$2), 0))</f>
        <v/>
      </c>
      <c r="AR39" s="21" t="str">
        <f>IF(AR15 = "", "", IFERROR(AR15 / SUMIFS(Aux_Totales!$N:$N, Aux_Totales!$F:$F, $F39, Aux_Totales!$A:$A, Aperturas!$A$2), 0))</f>
        <v/>
      </c>
      <c r="AS39" s="21" t="str">
        <f>IF(AS15 = "", "", IFERROR(AS15 / SUMIFS(Aux_Totales!$N:$N, Aux_Totales!$F:$F, $F39, Aux_Totales!$A:$A, Aperturas!$A$2), 0))</f>
        <v/>
      </c>
      <c r="AT39" s="21" t="str">
        <f>IF(AT15 = "", "", IFERROR(AT15 / SUMIFS(Aux_Totales!$N:$N, Aux_Totales!$F:$F, $F39, Aux_Totales!$A:$A, Aperturas!$A$2), 0))</f>
        <v/>
      </c>
    </row>
    <row r="40" spans="6:46" x14ac:dyDescent="0.2">
      <c r="F40">
        <v>202103</v>
      </c>
      <c r="G40" s="21">
        <f>IF(G16 = "", "", IFERROR(G16 / SUMIFS(Aux_Totales!$N:$N, Aux_Totales!$F:$F, $F40, Aux_Totales!$A:$A, Aperturas!$A$2), 0))</f>
        <v>1.6687505184837064E-3</v>
      </c>
      <c r="H40" s="21">
        <f>IF(H16 = "", "", IFERROR(H16 / SUMIFS(Aux_Totales!$N:$N, Aux_Totales!$F:$F, $F40, Aux_Totales!$A:$A, Aperturas!$A$2), 0))</f>
        <v>4.9716660524773632E-3</v>
      </c>
      <c r="I40" s="21">
        <f>IF(I16 = "", "", IFERROR(I16 / SUMIFS(Aux_Totales!$N:$N, Aux_Totales!$F:$F, $F40, Aux_Totales!$A:$A, Aperturas!$A$2), 0))</f>
        <v>5.2051181975502139E-3</v>
      </c>
      <c r="J40" s="21">
        <f>IF(J16 = "", "", IFERROR(J16 / SUMIFS(Aux_Totales!$N:$N, Aux_Totales!$F:$F, $F40, Aux_Totales!$A:$A, Aperturas!$A$2), 0))</f>
        <v>5.2742892034977245E-3</v>
      </c>
      <c r="K40" s="21">
        <f>IF(K16 = "", "", IFERROR(K16 / SUMIFS(Aux_Totales!$N:$N, Aux_Totales!$F:$F, $F40, Aux_Totales!$A:$A, Aperturas!$A$2), 0))</f>
        <v>5.2915819549846027E-3</v>
      </c>
      <c r="L40" s="21">
        <f>IF(L16 = "", "", IFERROR(L16 / SUMIFS(Aux_Totales!$N:$N, Aux_Totales!$F:$F, $F40, Aux_Totales!$A:$A, Aperturas!$A$2), 0))</f>
        <v>5.3045515185997606E-3</v>
      </c>
      <c r="M40" s="21">
        <f>IF(M16 = "", "", IFERROR(M16 / SUMIFS(Aux_Totales!$N:$N, Aux_Totales!$F:$F, $F40, Aux_Totales!$A:$A, Aperturas!$A$2), 0))</f>
        <v>5.3131978943431997E-3</v>
      </c>
      <c r="N40" s="21">
        <f>IF(N16 = "", "", IFERROR(N16 / SUMIFS(Aux_Totales!$N:$N, Aux_Totales!$F:$F, $F40, Aux_Totales!$A:$A, Aperturas!$A$2), 0))</f>
        <v>5.3261674579583584E-3</v>
      </c>
      <c r="O40" s="21">
        <f>IF(O16 = "", "", IFERROR(O16 / SUMIFS(Aux_Totales!$N:$N, Aux_Totales!$F:$F, $F40, Aux_Totales!$A:$A, Aperturas!$A$2), 0))</f>
        <v>5.3391370215735163E-3</v>
      </c>
      <c r="P40" s="21">
        <f>IF(P16 = "", "", IFERROR(P16 / SUMIFS(Aux_Totales!$N:$N, Aux_Totales!$F:$F, $F40, Aux_Totales!$A:$A, Aperturas!$A$2), 0))</f>
        <v>5.3564297730603946E-3</v>
      </c>
      <c r="Q40" s="21">
        <f>IF(Q16 = "", "", IFERROR(Q16 / SUMIFS(Aux_Totales!$N:$N, Aux_Totales!$F:$F, $F40, Aux_Totales!$A:$A, Aperturas!$A$2), 0))</f>
        <v>5.3607529609321141E-3</v>
      </c>
      <c r="R40" s="21">
        <f>IF(R16 = "", "", IFERROR(R16 / SUMIFS(Aux_Totales!$N:$N, Aux_Totales!$F:$F, $F40, Aux_Totales!$A:$A, Aperturas!$A$2), 0))</f>
        <v>5.5423268515443309E-3</v>
      </c>
      <c r="S40" s="21">
        <f>IF(S16 = "", "", IFERROR(S16 / SUMIFS(Aux_Totales!$N:$N, Aux_Totales!$F:$F, $F40, Aux_Totales!$A:$A, Aperturas!$A$2), 0))</f>
        <v>5.5466500394160496E-3</v>
      </c>
      <c r="T40" s="21" t="str">
        <f>IF(T16 = "", "", IFERROR(T16 / SUMIFS(Aux_Totales!$N:$N, Aux_Totales!$F:$F, $F40, Aux_Totales!$A:$A, Aperturas!$A$2), 0))</f>
        <v/>
      </c>
      <c r="U40" s="21" t="str">
        <f>IF(U16 = "", "", IFERROR(U16 / SUMIFS(Aux_Totales!$N:$N, Aux_Totales!$F:$F, $F40, Aux_Totales!$A:$A, Aperturas!$A$2), 0))</f>
        <v/>
      </c>
      <c r="V40" s="21" t="str">
        <f>IF(V16 = "", "", IFERROR(V16 / SUMIFS(Aux_Totales!$N:$N, Aux_Totales!$F:$F, $F40, Aux_Totales!$A:$A, Aperturas!$A$2), 0))</f>
        <v/>
      </c>
      <c r="W40" s="21" t="str">
        <f>IF(W16 = "", "", IFERROR(W16 / SUMIFS(Aux_Totales!$N:$N, Aux_Totales!$F:$F, $F40, Aux_Totales!$A:$A, Aperturas!$A$2), 0))</f>
        <v/>
      </c>
      <c r="X40" s="21" t="str">
        <f>IF(X16 = "", "", IFERROR(X16 / SUMIFS(Aux_Totales!$N:$N, Aux_Totales!$F:$F, $F40, Aux_Totales!$A:$A, Aperturas!$A$2), 0))</f>
        <v/>
      </c>
      <c r="Y40" s="21" t="str">
        <f>IF(Y16 = "", "", IFERROR(Y16 / SUMIFS(Aux_Totales!$N:$N, Aux_Totales!$F:$F, $F40, Aux_Totales!$A:$A, Aperturas!$A$2), 0))</f>
        <v/>
      </c>
      <c r="Z40" s="21" t="str">
        <f>IF(Z16 = "", "", IFERROR(Z16 / SUMIFS(Aux_Totales!$N:$N, Aux_Totales!$F:$F, $F40, Aux_Totales!$A:$A, Aperturas!$A$2), 0))</f>
        <v/>
      </c>
      <c r="AA40" s="21">
        <f>IF(AA16 = "", "", IFERROR(AA16 / SUMIFS(Aux_Totales!$N:$N, Aux_Totales!$F:$F, $F40, Aux_Totales!$A:$A, Aperturas!$A$2), 0))</f>
        <v>3.0219083223318932E-3</v>
      </c>
      <c r="AB40" s="21">
        <f>IF(AB16 = "", "", IFERROR(AB16 / SUMIFS(Aux_Totales!$N:$N, Aux_Totales!$F:$F, $F40, Aux_Totales!$A:$A, Aperturas!$A$2), 0))</f>
        <v>5.0062515554511189E-3</v>
      </c>
      <c r="AC40" s="21">
        <f>IF(AC16 = "", "", IFERROR(AC16 / SUMIFS(Aux_Totales!$N:$N, Aux_Totales!$F:$F, $F40, Aux_Totales!$A:$A, Aperturas!$A$2), 0))</f>
        <v>5.2051181975502139E-3</v>
      </c>
      <c r="AD40" s="21">
        <f>IF(AD16 = "", "", IFERROR(AD16 / SUMIFS(Aux_Totales!$N:$N, Aux_Totales!$F:$F, $F40, Aux_Totales!$A:$A, Aperturas!$A$2), 0))</f>
        <v>5.2742892034977245E-3</v>
      </c>
      <c r="AE40" s="21">
        <f>IF(AE16 = "", "", IFERROR(AE16 / SUMIFS(Aux_Totales!$N:$N, Aux_Totales!$F:$F, $F40, Aux_Totales!$A:$A, Aperturas!$A$2), 0))</f>
        <v>5.2915819549846027E-3</v>
      </c>
      <c r="AF40" s="21">
        <f>IF(AF16 = "", "", IFERROR(AF16 / SUMIFS(Aux_Totales!$N:$N, Aux_Totales!$F:$F, $F40, Aux_Totales!$A:$A, Aperturas!$A$2), 0))</f>
        <v>5.3045515185997606E-3</v>
      </c>
      <c r="AG40" s="21">
        <f>IF(AG16 = "", "", IFERROR(AG16 / SUMIFS(Aux_Totales!$N:$N, Aux_Totales!$F:$F, $F40, Aux_Totales!$A:$A, Aperturas!$A$2), 0))</f>
        <v>5.3131978943431997E-3</v>
      </c>
      <c r="AH40" s="21">
        <f>IF(AH16 = "", "", IFERROR(AH16 / SUMIFS(Aux_Totales!$N:$N, Aux_Totales!$F:$F, $F40, Aux_Totales!$A:$A, Aperturas!$A$2), 0))</f>
        <v>5.330490645830078E-3</v>
      </c>
      <c r="AI40" s="21">
        <f>IF(AI16 = "", "", IFERROR(AI16 / SUMIFS(Aux_Totales!$N:$N, Aux_Totales!$F:$F, $F40, Aux_Totales!$A:$A, Aperturas!$A$2), 0))</f>
        <v>5.3391370215735163E-3</v>
      </c>
      <c r="AJ40" s="21">
        <f>IF(AJ16 = "", "", IFERROR(AJ16 / SUMIFS(Aux_Totales!$N:$N, Aux_Totales!$F:$F, $F40, Aux_Totales!$A:$A, Aperturas!$A$2), 0))</f>
        <v>5.3564297730603946E-3</v>
      </c>
      <c r="AK40" s="21">
        <f>IF(AK16 = "", "", IFERROR(AK16 / SUMIFS(Aux_Totales!$N:$N, Aux_Totales!$F:$F, $F40, Aux_Totales!$A:$A, Aperturas!$A$2), 0))</f>
        <v>5.3607529609321141E-3</v>
      </c>
      <c r="AL40" s="21">
        <f>IF(AL16 = "", "", IFERROR(AL16 / SUMIFS(Aux_Totales!$N:$N, Aux_Totales!$F:$F, $F40, Aux_Totales!$A:$A, Aperturas!$A$2), 0))</f>
        <v>5.5466500394160496E-3</v>
      </c>
      <c r="AM40" s="21">
        <f>IF(AM16 = "", "", IFERROR(AM16 / SUMIFS(Aux_Totales!$N:$N, Aux_Totales!$F:$F, $F40, Aux_Totales!$A:$A, Aperturas!$A$2), 0))</f>
        <v>5.5509732272877692E-3</v>
      </c>
      <c r="AN40" s="21" t="str">
        <f>IF(AN16 = "", "", IFERROR(AN16 / SUMIFS(Aux_Totales!$N:$N, Aux_Totales!$F:$F, $F40, Aux_Totales!$A:$A, Aperturas!$A$2), 0))</f>
        <v/>
      </c>
      <c r="AO40" s="21" t="str">
        <f>IF(AO16 = "", "", IFERROR(AO16 / SUMIFS(Aux_Totales!$N:$N, Aux_Totales!$F:$F, $F40, Aux_Totales!$A:$A, Aperturas!$A$2), 0))</f>
        <v/>
      </c>
      <c r="AP40" s="21" t="str">
        <f>IF(AP16 = "", "", IFERROR(AP16 / SUMIFS(Aux_Totales!$N:$N, Aux_Totales!$F:$F, $F40, Aux_Totales!$A:$A, Aperturas!$A$2), 0))</f>
        <v/>
      </c>
      <c r="AQ40" s="21" t="str">
        <f>IF(AQ16 = "", "", IFERROR(AQ16 / SUMIFS(Aux_Totales!$N:$N, Aux_Totales!$F:$F, $F40, Aux_Totales!$A:$A, Aperturas!$A$2), 0))</f>
        <v/>
      </c>
      <c r="AR40" s="21" t="str">
        <f>IF(AR16 = "", "", IFERROR(AR16 / SUMIFS(Aux_Totales!$N:$N, Aux_Totales!$F:$F, $F40, Aux_Totales!$A:$A, Aperturas!$A$2), 0))</f>
        <v/>
      </c>
      <c r="AS40" s="21" t="str">
        <f>IF(AS16 = "", "", IFERROR(AS16 / SUMIFS(Aux_Totales!$N:$N, Aux_Totales!$F:$F, $F40, Aux_Totales!$A:$A, Aperturas!$A$2), 0))</f>
        <v/>
      </c>
      <c r="AT40" s="21" t="str">
        <f>IF(AT16 = "", "", IFERROR(AT16 / SUMIFS(Aux_Totales!$N:$N, Aux_Totales!$F:$F, $F40, Aux_Totales!$A:$A, Aperturas!$A$2), 0))</f>
        <v/>
      </c>
    </row>
    <row r="41" spans="6:46" x14ac:dyDescent="0.2">
      <c r="F41">
        <v>202106</v>
      </c>
      <c r="G41" s="21">
        <f>IF(G17 = "", "", IFERROR(G17 / SUMIFS(Aux_Totales!$N:$N, Aux_Totales!$F:$F, $F41, Aux_Totales!$A:$A, Aperturas!$A$2), 0))</f>
        <v>3.4812732400070125E-3</v>
      </c>
      <c r="H41" s="21">
        <f>IF(H17 = "", "", IFERROR(H17 / SUMIFS(Aux_Totales!$N:$N, Aux_Totales!$F:$F, $F41, Aux_Totales!$A:$A, Aperturas!$A$2), 0))</f>
        <v>8.5860043801886544E-3</v>
      </c>
      <c r="I41" s="21">
        <f>IF(I17 = "", "", IFERROR(I17 / SUMIFS(Aux_Totales!$N:$N, Aux_Totales!$F:$F, $F41, Aux_Totales!$A:$A, Aperturas!$A$2), 0))</f>
        <v>9.1825505902265753E-3</v>
      </c>
      <c r="J41" s="21">
        <f>IF(J17 = "", "", IFERROR(J17 / SUMIFS(Aux_Totales!$N:$N, Aux_Totales!$F:$F, $F41, Aux_Totales!$A:$A, Aperturas!$A$2), 0))</f>
        <v>9.3316871427360556E-3</v>
      </c>
      <c r="K41" s="21">
        <f>IF(K17 = "", "", IFERROR(K17 / SUMIFS(Aux_Totales!$N:$N, Aux_Totales!$F:$F, $F41, Aux_Totales!$A:$A, Aperturas!$A$2), 0))</f>
        <v>9.4041248968120897E-3</v>
      </c>
      <c r="L41" s="21">
        <f>IF(L17 = "", "", IFERROR(L17 / SUMIFS(Aux_Totales!$N:$N, Aux_Totales!$F:$F, $F41, Aux_Totales!$A:$A, Aperturas!$A$2), 0))</f>
        <v>9.4509963847436394E-3</v>
      </c>
      <c r="M41" s="21">
        <f>IF(M17 = "", "", IFERROR(M17 / SUMIFS(Aux_Totales!$N:$N, Aux_Totales!$F:$F, $F41, Aux_Totales!$A:$A, Aperturas!$A$2), 0))</f>
        <v>9.4680405621732945E-3</v>
      </c>
      <c r="N41" s="21">
        <f>IF(N17 = "", "", IFERROR(N17 / SUMIFS(Aux_Totales!$N:$N, Aux_Totales!$F:$F, $F41, Aux_Totales!$A:$A, Aperturas!$A$2), 0))</f>
        <v>9.4936068283177771E-3</v>
      </c>
      <c r="O41" s="21">
        <f>IF(O17 = "", "", IFERROR(O17 / SUMIFS(Aux_Totales!$N:$N, Aux_Totales!$F:$F, $F41, Aux_Totales!$A:$A, Aperturas!$A$2), 0))</f>
        <v>9.5106510057474322E-3</v>
      </c>
      <c r="P41" s="21">
        <f>IF(P17 = "", "", IFERROR(P17 / SUMIFS(Aux_Totales!$N:$N, Aux_Totales!$F:$F, $F41, Aux_Totales!$A:$A, Aperturas!$A$2), 0))</f>
        <v>9.7535305341200137E-3</v>
      </c>
      <c r="Q41" s="21">
        <f>IF(Q17 = "", "", IFERROR(Q17 / SUMIFS(Aux_Totales!$N:$N, Aux_Totales!$F:$F, $F41, Aux_Totales!$A:$A, Aperturas!$A$2), 0))</f>
        <v>1.0004932151207424E-2</v>
      </c>
      <c r="R41" s="21">
        <f>IF(R17 = "", "", IFERROR(R17 / SUMIFS(Aux_Totales!$N:$N, Aux_Totales!$F:$F, $F41, Aux_Totales!$A:$A, Aperturas!$A$2), 0))</f>
        <v>1.0013454239922252E-2</v>
      </c>
      <c r="S41" s="21" t="str">
        <f>IF(S17 = "", "", IFERROR(S17 / SUMIFS(Aux_Totales!$N:$N, Aux_Totales!$F:$F, $F41, Aux_Totales!$A:$A, Aperturas!$A$2), 0))</f>
        <v/>
      </c>
      <c r="T41" s="21" t="str">
        <f>IF(T17 = "", "", IFERROR(T17 / SUMIFS(Aux_Totales!$N:$N, Aux_Totales!$F:$F, $F41, Aux_Totales!$A:$A, Aperturas!$A$2), 0))</f>
        <v/>
      </c>
      <c r="U41" s="21" t="str">
        <f>IF(U17 = "", "", IFERROR(U17 / SUMIFS(Aux_Totales!$N:$N, Aux_Totales!$F:$F, $F41, Aux_Totales!$A:$A, Aperturas!$A$2), 0))</f>
        <v/>
      </c>
      <c r="V41" s="21" t="str">
        <f>IF(V17 = "", "", IFERROR(V17 / SUMIFS(Aux_Totales!$N:$N, Aux_Totales!$F:$F, $F41, Aux_Totales!$A:$A, Aperturas!$A$2), 0))</f>
        <v/>
      </c>
      <c r="W41" s="21" t="str">
        <f>IF(W17 = "", "", IFERROR(W17 / SUMIFS(Aux_Totales!$N:$N, Aux_Totales!$F:$F, $F41, Aux_Totales!$A:$A, Aperturas!$A$2), 0))</f>
        <v/>
      </c>
      <c r="X41" s="21" t="str">
        <f>IF(X17 = "", "", IFERROR(X17 / SUMIFS(Aux_Totales!$N:$N, Aux_Totales!$F:$F, $F41, Aux_Totales!$A:$A, Aperturas!$A$2), 0))</f>
        <v/>
      </c>
      <c r="Y41" s="21" t="str">
        <f>IF(Y17 = "", "", IFERROR(Y17 / SUMIFS(Aux_Totales!$N:$N, Aux_Totales!$F:$F, $F41, Aux_Totales!$A:$A, Aperturas!$A$2), 0))</f>
        <v/>
      </c>
      <c r="Z41" s="21" t="str">
        <f>IF(Z17 = "", "", IFERROR(Z17 / SUMIFS(Aux_Totales!$N:$N, Aux_Totales!$F:$F, $F41, Aux_Totales!$A:$A, Aperturas!$A$2), 0))</f>
        <v/>
      </c>
      <c r="AA41" s="21">
        <f>IF(AA17 = "", "", IFERROR(AA17 / SUMIFS(Aux_Totales!$N:$N, Aux_Totales!$F:$F, $F41, Aux_Totales!$A:$A, Aperturas!$A$2), 0))</f>
        <v>4.3590483776342398E-3</v>
      </c>
      <c r="AB41" s="21">
        <f>IF(AB17 = "", "", IFERROR(AB17 / SUMIFS(Aux_Totales!$N:$N, Aux_Totales!$F:$F, $F41, Aux_Totales!$A:$A, Aperturas!$A$2), 0))</f>
        <v>8.7223577996258933E-3</v>
      </c>
      <c r="AC41" s="21">
        <f>IF(AC17 = "", "", IFERROR(AC17 / SUMIFS(Aux_Totales!$N:$N, Aux_Totales!$F:$F, $F41, Aux_Totales!$A:$A, Aperturas!$A$2), 0))</f>
        <v>9.2294220781581268E-3</v>
      </c>
      <c r="AD41" s="21">
        <f>IF(AD17 = "", "", IFERROR(AD17 / SUMIFS(Aux_Totales!$N:$N, Aux_Totales!$F:$F, $F41, Aux_Totales!$A:$A, Aperturas!$A$2), 0))</f>
        <v>9.3572534088805382E-3</v>
      </c>
      <c r="AE41" s="21">
        <f>IF(AE17 = "", "", IFERROR(AE17 / SUMIFS(Aux_Totales!$N:$N, Aux_Totales!$F:$F, $F41, Aux_Totales!$A:$A, Aperturas!$A$2), 0))</f>
        <v>9.4169080298843293E-3</v>
      </c>
      <c r="AF41" s="21">
        <f>IF(AF17 = "", "", IFERROR(AF17 / SUMIFS(Aux_Totales!$N:$N, Aux_Totales!$F:$F, $F41, Aux_Totales!$A:$A, Aperturas!$A$2), 0))</f>
        <v>9.4723016065307083E-3</v>
      </c>
      <c r="AG41" s="21">
        <f>IF(AG17 = "", "", IFERROR(AG17 / SUMIFS(Aux_Totales!$N:$N, Aux_Totales!$F:$F, $F41, Aux_Totales!$A:$A, Aperturas!$A$2), 0))</f>
        <v>9.4808236952455358E-3</v>
      </c>
      <c r="AH41" s="21">
        <f>IF(AH17 = "", "", IFERROR(AH17 / SUMIFS(Aux_Totales!$N:$N, Aux_Totales!$F:$F, $F41, Aux_Totales!$A:$A, Aperturas!$A$2), 0))</f>
        <v>9.5021289170326047E-3</v>
      </c>
      <c r="AI41" s="21">
        <f>IF(AI17 = "", "", IFERROR(AI17 / SUMIFS(Aux_Totales!$N:$N, Aux_Totales!$F:$F, $F41, Aux_Totales!$A:$A, Aperturas!$A$2), 0))</f>
        <v>9.514912050104846E-3</v>
      </c>
      <c r="AJ41" s="21">
        <f>IF(AJ17 = "", "", IFERROR(AJ17 / SUMIFS(Aux_Totales!$N:$N, Aux_Totales!$F:$F, $F41, Aux_Totales!$A:$A, Aperturas!$A$2), 0))</f>
        <v>9.7577915784774275E-3</v>
      </c>
      <c r="AK41" s="21">
        <f>IF(AK17 = "", "", IFERROR(AK17 / SUMIFS(Aux_Totales!$N:$N, Aux_Totales!$F:$F, $F41, Aux_Totales!$A:$A, Aperturas!$A$2), 0))</f>
        <v>1.0004932151207424E-2</v>
      </c>
      <c r="AL41" s="21">
        <f>IF(AL17 = "", "", IFERROR(AL17 / SUMIFS(Aux_Totales!$N:$N, Aux_Totales!$F:$F, $F41, Aux_Totales!$A:$A, Aperturas!$A$2), 0))</f>
        <v>1.002197632863708E-2</v>
      </c>
      <c r="AM41" s="21" t="str">
        <f>IF(AM17 = "", "", IFERROR(AM17 / SUMIFS(Aux_Totales!$N:$N, Aux_Totales!$F:$F, $F41, Aux_Totales!$A:$A, Aperturas!$A$2), 0))</f>
        <v/>
      </c>
      <c r="AN41" s="21" t="str">
        <f>IF(AN17 = "", "", IFERROR(AN17 / SUMIFS(Aux_Totales!$N:$N, Aux_Totales!$F:$F, $F41, Aux_Totales!$A:$A, Aperturas!$A$2), 0))</f>
        <v/>
      </c>
      <c r="AO41" s="21" t="str">
        <f>IF(AO17 = "", "", IFERROR(AO17 / SUMIFS(Aux_Totales!$N:$N, Aux_Totales!$F:$F, $F41, Aux_Totales!$A:$A, Aperturas!$A$2), 0))</f>
        <v/>
      </c>
      <c r="AP41" s="21" t="str">
        <f>IF(AP17 = "", "", IFERROR(AP17 / SUMIFS(Aux_Totales!$N:$N, Aux_Totales!$F:$F, $F41, Aux_Totales!$A:$A, Aperturas!$A$2), 0))</f>
        <v/>
      </c>
      <c r="AQ41" s="21" t="str">
        <f>IF(AQ17 = "", "", IFERROR(AQ17 / SUMIFS(Aux_Totales!$N:$N, Aux_Totales!$F:$F, $F41, Aux_Totales!$A:$A, Aperturas!$A$2), 0))</f>
        <v/>
      </c>
      <c r="AR41" s="21" t="str">
        <f>IF(AR17 = "", "", IFERROR(AR17 / SUMIFS(Aux_Totales!$N:$N, Aux_Totales!$F:$F, $F41, Aux_Totales!$A:$A, Aperturas!$A$2), 0))</f>
        <v/>
      </c>
      <c r="AS41" s="21" t="str">
        <f>IF(AS17 = "", "", IFERROR(AS17 / SUMIFS(Aux_Totales!$N:$N, Aux_Totales!$F:$F, $F41, Aux_Totales!$A:$A, Aperturas!$A$2), 0))</f>
        <v/>
      </c>
      <c r="AT41" s="21" t="str">
        <f>IF(AT17 = "", "", IFERROR(AT17 / SUMIFS(Aux_Totales!$N:$N, Aux_Totales!$F:$F, $F41, Aux_Totales!$A:$A, Aperturas!$A$2), 0))</f>
        <v/>
      </c>
    </row>
    <row r="42" spans="6:46" x14ac:dyDescent="0.2">
      <c r="F42">
        <v>202109</v>
      </c>
      <c r="G42" s="21">
        <f>IF(G18 = "", "", IFERROR(G18 / SUMIFS(Aux_Totales!$N:$N, Aux_Totales!$F:$F, $F42, Aux_Totales!$A:$A, Aperturas!$A$2), 0))</f>
        <v>2.7192577961469119E-3</v>
      </c>
      <c r="H42" s="21">
        <f>IF(H18 = "", "", IFERROR(H18 / SUMIFS(Aux_Totales!$N:$N, Aux_Totales!$F:$F, $F42, Aux_Totales!$A:$A, Aperturas!$A$2), 0))</f>
        <v>4.3198070690715967E-3</v>
      </c>
      <c r="I42" s="21">
        <f>IF(I18 = "", "", IFERROR(I18 / SUMIFS(Aux_Totales!$N:$N, Aux_Totales!$F:$F, $F42, Aux_Totales!$A:$A, Aperturas!$A$2), 0))</f>
        <v>4.6256711971435919E-3</v>
      </c>
      <c r="J42" s="21">
        <f>IF(J18 = "", "", IFERROR(J18 / SUMIFS(Aux_Totales!$N:$N, Aux_Totales!$F:$F, $F42, Aux_Totales!$A:$A, Aperturas!$A$2), 0))</f>
        <v>4.688519990583043E-3</v>
      </c>
      <c r="K42" s="21">
        <f>IF(K18 = "", "", IFERROR(K18 / SUMIFS(Aux_Totales!$N:$N, Aux_Totales!$F:$F, $F42, Aux_Totales!$A:$A, Aperturas!$A$2), 0))</f>
        <v>4.7178494275214528E-3</v>
      </c>
      <c r="L42" s="21">
        <f>IF(L18 = "", "", IFERROR(L18 / SUMIFS(Aux_Totales!$N:$N, Aux_Totales!$F:$F, $F42, Aux_Totales!$A:$A, Aperturas!$A$2), 0))</f>
        <v>4.7346091057719735E-3</v>
      </c>
      <c r="M42" s="21">
        <f>IF(M18 = "", "", IFERROR(M18 / SUMIFS(Aux_Totales!$N:$N, Aux_Totales!$F:$F, $F42, Aux_Totales!$A:$A, Aperturas!$A$2), 0))</f>
        <v>4.7429889448972334E-3</v>
      </c>
      <c r="N42" s="21">
        <f>IF(N18 = "", "", IFERROR(N18 / SUMIFS(Aux_Totales!$N:$N, Aux_Totales!$F:$F, $F42, Aux_Totales!$A:$A, Aperturas!$A$2), 0))</f>
        <v>4.7555587035851233E-3</v>
      </c>
      <c r="O42" s="21">
        <f>IF(O18 = "", "", IFERROR(O18 / SUMIFS(Aux_Totales!$N:$N, Aux_Totales!$F:$F, $F42, Aux_Totales!$A:$A, Aperturas!$A$2), 0))</f>
        <v>5.1117018664086789E-3</v>
      </c>
      <c r="P42" s="21">
        <f>IF(P18 = "", "", IFERROR(P18 / SUMIFS(Aux_Totales!$N:$N, Aux_Totales!$F:$F, $F42, Aux_Totales!$A:$A, Aperturas!$A$2), 0))</f>
        <v>5.1158917859713089E-3</v>
      </c>
      <c r="Q42" s="21">
        <f>IF(Q18 = "", "", IFERROR(Q18 / SUMIFS(Aux_Totales!$N:$N, Aux_Totales!$F:$F, $F42, Aux_Totales!$A:$A, Aperturas!$A$2), 0))</f>
        <v>5.1158917859713089E-3</v>
      </c>
      <c r="R42" s="21" t="str">
        <f>IF(R18 = "", "", IFERROR(R18 / SUMIFS(Aux_Totales!$N:$N, Aux_Totales!$F:$F, $F42, Aux_Totales!$A:$A, Aperturas!$A$2), 0))</f>
        <v/>
      </c>
      <c r="S42" s="21" t="str">
        <f>IF(S18 = "", "", IFERROR(S18 / SUMIFS(Aux_Totales!$N:$N, Aux_Totales!$F:$F, $F42, Aux_Totales!$A:$A, Aperturas!$A$2), 0))</f>
        <v/>
      </c>
      <c r="T42" s="21" t="str">
        <f>IF(T18 = "", "", IFERROR(T18 / SUMIFS(Aux_Totales!$N:$N, Aux_Totales!$F:$F, $F42, Aux_Totales!$A:$A, Aperturas!$A$2), 0))</f>
        <v/>
      </c>
      <c r="U42" s="21" t="str">
        <f>IF(U18 = "", "", IFERROR(U18 / SUMIFS(Aux_Totales!$N:$N, Aux_Totales!$F:$F, $F42, Aux_Totales!$A:$A, Aperturas!$A$2), 0))</f>
        <v/>
      </c>
      <c r="V42" s="21" t="str">
        <f>IF(V18 = "", "", IFERROR(V18 / SUMIFS(Aux_Totales!$N:$N, Aux_Totales!$F:$F, $F42, Aux_Totales!$A:$A, Aperturas!$A$2), 0))</f>
        <v/>
      </c>
      <c r="W42" s="21" t="str">
        <f>IF(W18 = "", "", IFERROR(W18 / SUMIFS(Aux_Totales!$N:$N, Aux_Totales!$F:$F, $F42, Aux_Totales!$A:$A, Aperturas!$A$2), 0))</f>
        <v/>
      </c>
      <c r="X42" s="21" t="str">
        <f>IF(X18 = "", "", IFERROR(X18 / SUMIFS(Aux_Totales!$N:$N, Aux_Totales!$F:$F, $F42, Aux_Totales!$A:$A, Aperturas!$A$2), 0))</f>
        <v/>
      </c>
      <c r="Y42" s="21" t="str">
        <f>IF(Y18 = "", "", IFERROR(Y18 / SUMIFS(Aux_Totales!$N:$N, Aux_Totales!$F:$F, $F42, Aux_Totales!$A:$A, Aperturas!$A$2), 0))</f>
        <v/>
      </c>
      <c r="Z42" s="21" t="str">
        <f>IF(Z18 = "", "", IFERROR(Z18 / SUMIFS(Aux_Totales!$N:$N, Aux_Totales!$F:$F, $F42, Aux_Totales!$A:$A, Aperturas!$A$2), 0))</f>
        <v/>
      </c>
      <c r="AA42" s="21">
        <f>IF(AA18 = "", "", IFERROR(AA18 / SUMIFS(Aux_Totales!$N:$N, Aux_Totales!$F:$F, $F42, Aux_Totales!$A:$A, Aperturas!$A$2), 0))</f>
        <v>3.1508195110978086E-3</v>
      </c>
      <c r="AB42" s="21">
        <f>IF(AB18 = "", "", IFERROR(AB18 / SUMIFS(Aux_Totales!$N:$N, Aux_Totales!$F:$F, $F42, Aux_Totales!$A:$A, Aperturas!$A$2), 0))</f>
        <v>4.365896184260528E-3</v>
      </c>
      <c r="AC42" s="21">
        <f>IF(AC18 = "", "", IFERROR(AC18 / SUMIFS(Aux_Totales!$N:$N, Aux_Totales!$F:$F, $F42, Aux_Totales!$A:$A, Aperturas!$A$2), 0))</f>
        <v>4.6340510362688518E-3</v>
      </c>
      <c r="AD42" s="21">
        <f>IF(AD18 = "", "", IFERROR(AD18 / SUMIFS(Aux_Totales!$N:$N, Aux_Totales!$F:$F, $F42, Aux_Totales!$A:$A, Aperturas!$A$2), 0))</f>
        <v>4.688519990583043E-3</v>
      </c>
      <c r="AE42" s="21">
        <f>IF(AE18 = "", "", IFERROR(AE18 / SUMIFS(Aux_Totales!$N:$N, Aux_Totales!$F:$F, $F42, Aux_Totales!$A:$A, Aperturas!$A$2), 0))</f>
        <v>4.7178494275214528E-3</v>
      </c>
      <c r="AF42" s="21">
        <f>IF(AF18 = "", "", IFERROR(AF18 / SUMIFS(Aux_Totales!$N:$N, Aux_Totales!$F:$F, $F42, Aux_Totales!$A:$A, Aperturas!$A$2), 0))</f>
        <v>4.7346091057719735E-3</v>
      </c>
      <c r="AG42" s="21">
        <f>IF(AG18 = "", "", IFERROR(AG18 / SUMIFS(Aux_Totales!$N:$N, Aux_Totales!$F:$F, $F42, Aux_Totales!$A:$A, Aperturas!$A$2), 0))</f>
        <v>4.7429889448972334E-3</v>
      </c>
      <c r="AH42" s="21">
        <f>IF(AH18 = "", "", IFERROR(AH18 / SUMIFS(Aux_Totales!$N:$N, Aux_Totales!$F:$F, $F42, Aux_Totales!$A:$A, Aperturas!$A$2), 0))</f>
        <v>4.7555587035851233E-3</v>
      </c>
      <c r="AI42" s="21">
        <f>IF(AI18 = "", "", IFERROR(AI18 / SUMIFS(Aux_Totales!$N:$N, Aux_Totales!$F:$F, $F42, Aux_Totales!$A:$A, Aperturas!$A$2), 0))</f>
        <v>5.1117018664086789E-3</v>
      </c>
      <c r="AJ42" s="21">
        <f>IF(AJ18 = "", "", IFERROR(AJ18 / SUMIFS(Aux_Totales!$N:$N, Aux_Totales!$F:$F, $F42, Aux_Totales!$A:$A, Aperturas!$A$2), 0))</f>
        <v>5.1158917859713089E-3</v>
      </c>
      <c r="AK42" s="21">
        <f>IF(AK18 = "", "", IFERROR(AK18 / SUMIFS(Aux_Totales!$N:$N, Aux_Totales!$F:$F, $F42, Aux_Totales!$A:$A, Aperturas!$A$2), 0))</f>
        <v>5.1200817055339397E-3</v>
      </c>
      <c r="AL42" s="21" t="str">
        <f>IF(AL18 = "", "", IFERROR(AL18 / SUMIFS(Aux_Totales!$N:$N, Aux_Totales!$F:$F, $F42, Aux_Totales!$A:$A, Aperturas!$A$2), 0))</f>
        <v/>
      </c>
      <c r="AM42" s="21" t="str">
        <f>IF(AM18 = "", "", IFERROR(AM18 / SUMIFS(Aux_Totales!$N:$N, Aux_Totales!$F:$F, $F42, Aux_Totales!$A:$A, Aperturas!$A$2), 0))</f>
        <v/>
      </c>
      <c r="AN42" s="21" t="str">
        <f>IF(AN18 = "", "", IFERROR(AN18 / SUMIFS(Aux_Totales!$N:$N, Aux_Totales!$F:$F, $F42, Aux_Totales!$A:$A, Aperturas!$A$2), 0))</f>
        <v/>
      </c>
      <c r="AO42" s="21" t="str">
        <f>IF(AO18 = "", "", IFERROR(AO18 / SUMIFS(Aux_Totales!$N:$N, Aux_Totales!$F:$F, $F42, Aux_Totales!$A:$A, Aperturas!$A$2), 0))</f>
        <v/>
      </c>
      <c r="AP42" s="21" t="str">
        <f>IF(AP18 = "", "", IFERROR(AP18 / SUMIFS(Aux_Totales!$N:$N, Aux_Totales!$F:$F, $F42, Aux_Totales!$A:$A, Aperturas!$A$2), 0))</f>
        <v/>
      </c>
      <c r="AQ42" s="21" t="str">
        <f>IF(AQ18 = "", "", IFERROR(AQ18 / SUMIFS(Aux_Totales!$N:$N, Aux_Totales!$F:$F, $F42, Aux_Totales!$A:$A, Aperturas!$A$2), 0))</f>
        <v/>
      </c>
      <c r="AR42" s="21" t="str">
        <f>IF(AR18 = "", "", IFERROR(AR18 / SUMIFS(Aux_Totales!$N:$N, Aux_Totales!$F:$F, $F42, Aux_Totales!$A:$A, Aperturas!$A$2), 0))</f>
        <v/>
      </c>
      <c r="AS42" s="21" t="str">
        <f>IF(AS18 = "", "", IFERROR(AS18 / SUMIFS(Aux_Totales!$N:$N, Aux_Totales!$F:$F, $F42, Aux_Totales!$A:$A, Aperturas!$A$2), 0))</f>
        <v/>
      </c>
      <c r="AT42" s="21" t="str">
        <f>IF(AT18 = "", "", IFERROR(AT18 / SUMIFS(Aux_Totales!$N:$N, Aux_Totales!$F:$F, $F42, Aux_Totales!$A:$A, Aperturas!$A$2), 0))</f>
        <v/>
      </c>
    </row>
    <row r="43" spans="6:46" x14ac:dyDescent="0.2">
      <c r="F43">
        <v>202112</v>
      </c>
      <c r="G43" s="21">
        <f>IF(G19 = "", "", IFERROR(G19 / SUMIFS(Aux_Totales!$N:$N, Aux_Totales!$F:$F, $F43, Aux_Totales!$A:$A, Aperturas!$A$2), 0))</f>
        <v>1.0936906175485152E-3</v>
      </c>
      <c r="H43" s="21">
        <f>IF(H19 = "", "", IFERROR(H19 / SUMIFS(Aux_Totales!$N:$N, Aux_Totales!$F:$F, $F43, Aux_Totales!$A:$A, Aperturas!$A$2), 0))</f>
        <v>2.7136684495564661E-3</v>
      </c>
      <c r="I43" s="21">
        <f>IF(I19 = "", "", IFERROR(I19 / SUMIFS(Aux_Totales!$N:$N, Aux_Totales!$F:$F, $F43, Aux_Totales!$A:$A, Aperturas!$A$2), 0))</f>
        <v>2.8740215852120755E-3</v>
      </c>
      <c r="J43" s="21">
        <f>IF(J19 = "", "", IFERROR(J19 / SUMIFS(Aux_Totales!$N:$N, Aux_Totales!$F:$F, $F43, Aux_Totales!$A:$A, Aperturas!$A$2), 0))</f>
        <v>2.9356958681565405E-3</v>
      </c>
      <c r="K43" s="21">
        <f>IF(K19 = "", "", IFERROR(K19 / SUMIFS(Aux_Totales!$N:$N, Aux_Totales!$F:$F, $F43, Aux_Totales!$A:$A, Aperturas!$A$2), 0))</f>
        <v>2.9891469133750772E-3</v>
      </c>
      <c r="L43" s="21">
        <f>IF(L19 = "", "", IFERROR(L19 / SUMIFS(Aux_Totales!$N:$N, Aux_Totales!$F:$F, $F43, Aux_Totales!$A:$A, Aperturas!$A$2), 0))</f>
        <v>3.0097050076898987E-3</v>
      </c>
      <c r="M43" s="21">
        <f>IF(M19 = "", "", IFERROR(M19 / SUMIFS(Aux_Totales!$N:$N, Aux_Totales!$F:$F, $F43, Aux_Totales!$A:$A, Aperturas!$A$2), 0))</f>
        <v>3.022039864278792E-3</v>
      </c>
      <c r="N43" s="21">
        <f>IF(N19 = "", "", IFERROR(N19 / SUMIFS(Aux_Totales!$N:$N, Aux_Totales!$F:$F, $F43, Aux_Totales!$A:$A, Aperturas!$A$2), 0))</f>
        <v>3.3468577544529749E-3</v>
      </c>
      <c r="O43" s="21">
        <f>IF(O19 = "", "", IFERROR(O19 / SUMIFS(Aux_Totales!$N:$N, Aux_Totales!$F:$F, $F43, Aux_Totales!$A:$A, Aperturas!$A$2), 0))</f>
        <v>3.3509693733159394E-3</v>
      </c>
      <c r="P43" s="21">
        <f>IF(P19 = "", "", IFERROR(P19 / SUMIFS(Aux_Totales!$N:$N, Aux_Totales!$F:$F, $F43, Aux_Totales!$A:$A, Aperturas!$A$2), 0))</f>
        <v>3.3550809921789036E-3</v>
      </c>
      <c r="Q43" s="21" t="str">
        <f>IF(Q19 = "", "", IFERROR(Q19 / SUMIFS(Aux_Totales!$N:$N, Aux_Totales!$F:$F, $F43, Aux_Totales!$A:$A, Aperturas!$A$2), 0))</f>
        <v/>
      </c>
      <c r="R43" s="21" t="str">
        <f>IF(R19 = "", "", IFERROR(R19 / SUMIFS(Aux_Totales!$N:$N, Aux_Totales!$F:$F, $F43, Aux_Totales!$A:$A, Aperturas!$A$2), 0))</f>
        <v/>
      </c>
      <c r="S43" s="21" t="str">
        <f>IF(S19 = "", "", IFERROR(S19 / SUMIFS(Aux_Totales!$N:$N, Aux_Totales!$F:$F, $F43, Aux_Totales!$A:$A, Aperturas!$A$2), 0))</f>
        <v/>
      </c>
      <c r="T43" s="21" t="str">
        <f>IF(T19 = "", "", IFERROR(T19 / SUMIFS(Aux_Totales!$N:$N, Aux_Totales!$F:$F, $F43, Aux_Totales!$A:$A, Aperturas!$A$2), 0))</f>
        <v/>
      </c>
      <c r="U43" s="21" t="str">
        <f>IF(U19 = "", "", IFERROR(U19 / SUMIFS(Aux_Totales!$N:$N, Aux_Totales!$F:$F, $F43, Aux_Totales!$A:$A, Aperturas!$A$2), 0))</f>
        <v/>
      </c>
      <c r="V43" s="21" t="str">
        <f>IF(V19 = "", "", IFERROR(V19 / SUMIFS(Aux_Totales!$N:$N, Aux_Totales!$F:$F, $F43, Aux_Totales!$A:$A, Aperturas!$A$2), 0))</f>
        <v/>
      </c>
      <c r="W43" s="21" t="str">
        <f>IF(W19 = "", "", IFERROR(W19 / SUMIFS(Aux_Totales!$N:$N, Aux_Totales!$F:$F, $F43, Aux_Totales!$A:$A, Aperturas!$A$2), 0))</f>
        <v/>
      </c>
      <c r="X43" s="21" t="str">
        <f>IF(X19 = "", "", IFERROR(X19 / SUMIFS(Aux_Totales!$N:$N, Aux_Totales!$F:$F, $F43, Aux_Totales!$A:$A, Aperturas!$A$2), 0))</f>
        <v/>
      </c>
      <c r="Y43" s="21" t="str">
        <f>IF(Y19 = "", "", IFERROR(Y19 / SUMIFS(Aux_Totales!$N:$N, Aux_Totales!$F:$F, $F43, Aux_Totales!$A:$A, Aperturas!$A$2), 0))</f>
        <v/>
      </c>
      <c r="Z43" s="21" t="str">
        <f>IF(Z19 = "", "", IFERROR(Z19 / SUMIFS(Aux_Totales!$N:$N, Aux_Totales!$F:$F, $F43, Aux_Totales!$A:$A, Aperturas!$A$2), 0))</f>
        <v/>
      </c>
      <c r="AA43" s="21">
        <f>IF(AA19 = "", "", IFERROR(AA19 / SUMIFS(Aux_Totales!$N:$N, Aux_Totales!$F:$F, $F43, Aux_Totales!$A:$A, Aperturas!$A$2), 0))</f>
        <v>1.488406028393092E-3</v>
      </c>
      <c r="AB43" s="21">
        <f>IF(AB19 = "", "", IFERROR(AB19 / SUMIFS(Aux_Totales!$N:$N, Aux_Totales!$F:$F, $F43, Aux_Totales!$A:$A, Aperturas!$A$2), 0))</f>
        <v>2.734226543871288E-3</v>
      </c>
      <c r="AC43" s="21">
        <f>IF(AC19 = "", "", IFERROR(AC19 / SUMIFS(Aux_Totales!$N:$N, Aux_Totales!$F:$F, $F43, Aux_Totales!$A:$A, Aperturas!$A$2), 0))</f>
        <v>2.8822448229380042E-3</v>
      </c>
      <c r="AD43" s="21">
        <f>IF(AD19 = "", "", IFERROR(AD19 / SUMIFS(Aux_Totales!$N:$N, Aux_Totales!$F:$F, $F43, Aux_Totales!$A:$A, Aperturas!$A$2), 0))</f>
        <v>2.9521423436083979E-3</v>
      </c>
      <c r="AE43" s="21">
        <f>IF(AE19 = "", "", IFERROR(AE19 / SUMIFS(Aux_Totales!$N:$N, Aux_Totales!$F:$F, $F43, Aux_Totales!$A:$A, Aperturas!$A$2), 0))</f>
        <v>2.9891469133750772E-3</v>
      </c>
      <c r="AF43" s="21">
        <f>IF(AF19 = "", "", IFERROR(AF19 / SUMIFS(Aux_Totales!$N:$N, Aux_Totales!$F:$F, $F43, Aux_Totales!$A:$A, Aperturas!$A$2), 0))</f>
        <v>3.0097050076898987E-3</v>
      </c>
      <c r="AG43" s="21">
        <f>IF(AG19 = "", "", IFERROR(AG19 / SUMIFS(Aux_Totales!$N:$N, Aux_Totales!$F:$F, $F43, Aux_Totales!$A:$A, Aperturas!$A$2), 0))</f>
        <v>3.022039864278792E-3</v>
      </c>
      <c r="AH43" s="21">
        <f>IF(AH19 = "", "", IFERROR(AH19 / SUMIFS(Aux_Totales!$N:$N, Aux_Totales!$F:$F, $F43, Aux_Totales!$A:$A, Aperturas!$A$2), 0))</f>
        <v>3.3468577544529749E-3</v>
      </c>
      <c r="AI43" s="21">
        <f>IF(AI19 = "", "", IFERROR(AI19 / SUMIFS(Aux_Totales!$N:$N, Aux_Totales!$F:$F, $F43, Aux_Totales!$A:$A, Aperturas!$A$2), 0))</f>
        <v>3.3509693733159394E-3</v>
      </c>
      <c r="AJ43" s="21">
        <f>IF(AJ19 = "", "", IFERROR(AJ19 / SUMIFS(Aux_Totales!$N:$N, Aux_Totales!$F:$F, $F43, Aux_Totales!$A:$A, Aperturas!$A$2), 0))</f>
        <v>3.3591926110418681E-3</v>
      </c>
      <c r="AK43" s="21" t="str">
        <f>IF(AK19 = "", "", IFERROR(AK19 / SUMIFS(Aux_Totales!$N:$N, Aux_Totales!$F:$F, $F43, Aux_Totales!$A:$A, Aperturas!$A$2), 0))</f>
        <v/>
      </c>
      <c r="AL43" s="21" t="str">
        <f>IF(AL19 = "", "", IFERROR(AL19 / SUMIFS(Aux_Totales!$N:$N, Aux_Totales!$F:$F, $F43, Aux_Totales!$A:$A, Aperturas!$A$2), 0))</f>
        <v/>
      </c>
      <c r="AM43" s="21" t="str">
        <f>IF(AM19 = "", "", IFERROR(AM19 / SUMIFS(Aux_Totales!$N:$N, Aux_Totales!$F:$F, $F43, Aux_Totales!$A:$A, Aperturas!$A$2), 0))</f>
        <v/>
      </c>
      <c r="AN43" s="21" t="str">
        <f>IF(AN19 = "", "", IFERROR(AN19 / SUMIFS(Aux_Totales!$N:$N, Aux_Totales!$F:$F, $F43, Aux_Totales!$A:$A, Aperturas!$A$2), 0))</f>
        <v/>
      </c>
      <c r="AO43" s="21" t="str">
        <f>IF(AO19 = "", "", IFERROR(AO19 / SUMIFS(Aux_Totales!$N:$N, Aux_Totales!$F:$F, $F43, Aux_Totales!$A:$A, Aperturas!$A$2), 0))</f>
        <v/>
      </c>
      <c r="AP43" s="21" t="str">
        <f>IF(AP19 = "", "", IFERROR(AP19 / SUMIFS(Aux_Totales!$N:$N, Aux_Totales!$F:$F, $F43, Aux_Totales!$A:$A, Aperturas!$A$2), 0))</f>
        <v/>
      </c>
      <c r="AQ43" s="21" t="str">
        <f>IF(AQ19 = "", "", IFERROR(AQ19 / SUMIFS(Aux_Totales!$N:$N, Aux_Totales!$F:$F, $F43, Aux_Totales!$A:$A, Aperturas!$A$2), 0))</f>
        <v/>
      </c>
      <c r="AR43" s="21" t="str">
        <f>IF(AR19 = "", "", IFERROR(AR19 / SUMIFS(Aux_Totales!$N:$N, Aux_Totales!$F:$F, $F43, Aux_Totales!$A:$A, Aperturas!$A$2), 0))</f>
        <v/>
      </c>
      <c r="AS43" s="21" t="str">
        <f>IF(AS19 = "", "", IFERROR(AS19 / SUMIFS(Aux_Totales!$N:$N, Aux_Totales!$F:$F, $F43, Aux_Totales!$A:$A, Aperturas!$A$2), 0))</f>
        <v/>
      </c>
      <c r="AT43" s="21" t="str">
        <f>IF(AT19 = "", "", IFERROR(AT19 / SUMIFS(Aux_Totales!$N:$N, Aux_Totales!$F:$F, $F43, Aux_Totales!$A:$A, Aperturas!$A$2), 0))</f>
        <v/>
      </c>
    </row>
    <row r="44" spans="6:46" x14ac:dyDescent="0.2">
      <c r="F44">
        <v>202203</v>
      </c>
      <c r="G44" s="21">
        <f>IF(G20 = "", "", IFERROR(G20 / SUMIFS(Aux_Totales!$N:$N, Aux_Totales!$F:$F, $F44, Aux_Totales!$A:$A, Aperturas!$A$2), 0))</f>
        <v>1.8490636920924692E-3</v>
      </c>
      <c r="H44" s="21">
        <f>IF(H20 = "", "", IFERROR(H20 / SUMIFS(Aux_Totales!$N:$N, Aux_Totales!$F:$F, $F44, Aux_Totales!$A:$A, Aperturas!$A$2), 0))</f>
        <v>3.2042273692993121E-3</v>
      </c>
      <c r="I44" s="21">
        <f>IF(I20 = "", "", IFERROR(I20 / SUMIFS(Aux_Totales!$N:$N, Aux_Totales!$F:$F, $F44, Aux_Totales!$A:$A, Aperturas!$A$2), 0))</f>
        <v>3.343009191663868E-3</v>
      </c>
      <c r="J44" s="21">
        <f>IF(J20 = "", "", IFERROR(J20 / SUMIFS(Aux_Totales!$N:$N, Aux_Totales!$F:$F, $F44, Aux_Totales!$A:$A, Aperturas!$A$2), 0))</f>
        <v>3.379745556407427E-3</v>
      </c>
      <c r="K44" s="21">
        <f>IF(K20 = "", "", IFERROR(K20 / SUMIFS(Aux_Totales!$N:$N, Aux_Totales!$F:$F, $F44, Aux_Totales!$A:$A, Aperturas!$A$2), 0))</f>
        <v>3.4164819211509861E-3</v>
      </c>
      <c r="L44" s="21">
        <f>IF(L20 = "", "", IFERROR(L20 / SUMIFS(Aux_Totales!$N:$N, Aux_Totales!$F:$F, $F44, Aux_Totales!$A:$A, Aperturas!$A$2), 0))</f>
        <v>3.4164819211509861E-3</v>
      </c>
      <c r="M44" s="21">
        <f>IF(M20 = "", "", IFERROR(M20 / SUMIFS(Aux_Totales!$N:$N, Aux_Totales!$F:$F, $F44, Aux_Totales!$A:$A, Aperturas!$A$2), 0))</f>
        <v>3.6981273841849385E-3</v>
      </c>
      <c r="N44" s="21">
        <f>IF(N20 = "", "", IFERROR(N20 / SUMIFS(Aux_Totales!$N:$N, Aux_Totales!$F:$F, $F44, Aux_Totales!$A:$A, Aperturas!$A$2), 0))</f>
        <v>3.7920092051962557E-3</v>
      </c>
      <c r="O44" s="21">
        <f>IF(O20 = "", "", IFERROR(O20 / SUMIFS(Aux_Totales!$N:$N, Aux_Totales!$F:$F, $F44, Aux_Totales!$A:$A, Aperturas!$A$2), 0))</f>
        <v>3.7960910235010957E-3</v>
      </c>
      <c r="P44" s="21" t="str">
        <f>IF(P20 = "", "", IFERROR(P20 / SUMIFS(Aux_Totales!$N:$N, Aux_Totales!$F:$F, $F44, Aux_Totales!$A:$A, Aperturas!$A$2), 0))</f>
        <v/>
      </c>
      <c r="Q44" s="21" t="str">
        <f>IF(Q20 = "", "", IFERROR(Q20 / SUMIFS(Aux_Totales!$N:$N, Aux_Totales!$F:$F, $F44, Aux_Totales!$A:$A, Aperturas!$A$2), 0))</f>
        <v/>
      </c>
      <c r="R44" s="21" t="str">
        <f>IF(R20 = "", "", IFERROR(R20 / SUMIFS(Aux_Totales!$N:$N, Aux_Totales!$F:$F, $F44, Aux_Totales!$A:$A, Aperturas!$A$2), 0))</f>
        <v/>
      </c>
      <c r="S44" s="21" t="str">
        <f>IF(S20 = "", "", IFERROR(S20 / SUMIFS(Aux_Totales!$N:$N, Aux_Totales!$F:$F, $F44, Aux_Totales!$A:$A, Aperturas!$A$2), 0))</f>
        <v/>
      </c>
      <c r="T44" s="21" t="str">
        <f>IF(T20 = "", "", IFERROR(T20 / SUMIFS(Aux_Totales!$N:$N, Aux_Totales!$F:$F, $F44, Aux_Totales!$A:$A, Aperturas!$A$2), 0))</f>
        <v/>
      </c>
      <c r="U44" s="21" t="str">
        <f>IF(U20 = "", "", IFERROR(U20 / SUMIFS(Aux_Totales!$N:$N, Aux_Totales!$F:$F, $F44, Aux_Totales!$A:$A, Aperturas!$A$2), 0))</f>
        <v/>
      </c>
      <c r="V44" s="21" t="str">
        <f>IF(V20 = "", "", IFERROR(V20 / SUMIFS(Aux_Totales!$N:$N, Aux_Totales!$F:$F, $F44, Aux_Totales!$A:$A, Aperturas!$A$2), 0))</f>
        <v/>
      </c>
      <c r="W44" s="21" t="str">
        <f>IF(W20 = "", "", IFERROR(W20 / SUMIFS(Aux_Totales!$N:$N, Aux_Totales!$F:$F, $F44, Aux_Totales!$A:$A, Aperturas!$A$2), 0))</f>
        <v/>
      </c>
      <c r="X44" s="21" t="str">
        <f>IF(X20 = "", "", IFERROR(X20 / SUMIFS(Aux_Totales!$N:$N, Aux_Totales!$F:$F, $F44, Aux_Totales!$A:$A, Aperturas!$A$2), 0))</f>
        <v/>
      </c>
      <c r="Y44" s="21" t="str">
        <f>IF(Y20 = "", "", IFERROR(Y20 / SUMIFS(Aux_Totales!$N:$N, Aux_Totales!$F:$F, $F44, Aux_Totales!$A:$A, Aperturas!$A$2), 0))</f>
        <v/>
      </c>
      <c r="Z44" s="21" t="str">
        <f>IF(Z20 = "", "", IFERROR(Z20 / SUMIFS(Aux_Totales!$N:$N, Aux_Totales!$F:$F, $F44, Aux_Totales!$A:$A, Aperturas!$A$2), 0))</f>
        <v/>
      </c>
      <c r="AA44" s="21">
        <f>IF(AA20 = "", "", IFERROR(AA20 / SUMIFS(Aux_Totales!$N:$N, Aux_Totales!$F:$F, $F44, Aux_Totales!$A:$A, Aperturas!$A$2), 0))</f>
        <v>2.1225455185167417E-3</v>
      </c>
      <c r="AB44" s="21">
        <f>IF(AB20 = "", "", IFERROR(AB20 / SUMIFS(Aux_Totales!$N:$N, Aux_Totales!$F:$F, $F44, Aux_Totales!$A:$A, Aperturas!$A$2), 0))</f>
        <v>3.236881915738031E-3</v>
      </c>
      <c r="AC44" s="21">
        <f>IF(AC20 = "", "", IFERROR(AC20 / SUMIFS(Aux_Totales!$N:$N, Aux_Totales!$F:$F, $F44, Aux_Totales!$A:$A, Aperturas!$A$2), 0))</f>
        <v>3.3552546465783878E-3</v>
      </c>
      <c r="AD44" s="21">
        <f>IF(AD20 = "", "", IFERROR(AD20 / SUMIFS(Aux_Totales!$N:$N, Aux_Totales!$F:$F, $F44, Aux_Totales!$A:$A, Aperturas!$A$2), 0))</f>
        <v>3.3879091930171068E-3</v>
      </c>
      <c r="AE44" s="21">
        <f>IF(AE20 = "", "", IFERROR(AE20 / SUMIFS(Aux_Totales!$N:$N, Aux_Totales!$F:$F, $F44, Aux_Totales!$A:$A, Aperturas!$A$2), 0))</f>
        <v>3.4205637394558262E-3</v>
      </c>
      <c r="AF44" s="21">
        <f>IF(AF20 = "", "", IFERROR(AF20 / SUMIFS(Aux_Totales!$N:$N, Aux_Totales!$F:$F, $F44, Aux_Totales!$A:$A, Aperturas!$A$2), 0))</f>
        <v>3.4205637394558262E-3</v>
      </c>
      <c r="AG44" s="21">
        <f>IF(AG20 = "", "", IFERROR(AG20 / SUMIFS(Aux_Totales!$N:$N, Aux_Totales!$F:$F, $F44, Aux_Totales!$A:$A, Aperturas!$A$2), 0))</f>
        <v>3.7552728404526971E-3</v>
      </c>
      <c r="AH44" s="21">
        <f>IF(AH20 = "", "", IFERROR(AH20 / SUMIFS(Aux_Totales!$N:$N, Aux_Totales!$F:$F, $F44, Aux_Totales!$A:$A, Aperturas!$A$2), 0))</f>
        <v>3.7920092051962557E-3</v>
      </c>
      <c r="AI44" s="21">
        <f>IF(AI20 = "", "", IFERROR(AI20 / SUMIFS(Aux_Totales!$N:$N, Aux_Totales!$F:$F, $F44, Aux_Totales!$A:$A, Aperturas!$A$2), 0))</f>
        <v>3.8001728418059358E-3</v>
      </c>
      <c r="AJ44" s="21" t="str">
        <f>IF(AJ20 = "", "", IFERROR(AJ20 / SUMIFS(Aux_Totales!$N:$N, Aux_Totales!$F:$F, $F44, Aux_Totales!$A:$A, Aperturas!$A$2), 0))</f>
        <v/>
      </c>
      <c r="AK44" s="21" t="str">
        <f>IF(AK20 = "", "", IFERROR(AK20 / SUMIFS(Aux_Totales!$N:$N, Aux_Totales!$F:$F, $F44, Aux_Totales!$A:$A, Aperturas!$A$2), 0))</f>
        <v/>
      </c>
      <c r="AL44" s="21" t="str">
        <f>IF(AL20 = "", "", IFERROR(AL20 / SUMIFS(Aux_Totales!$N:$N, Aux_Totales!$F:$F, $F44, Aux_Totales!$A:$A, Aperturas!$A$2), 0))</f>
        <v/>
      </c>
      <c r="AM44" s="21" t="str">
        <f>IF(AM20 = "", "", IFERROR(AM20 / SUMIFS(Aux_Totales!$N:$N, Aux_Totales!$F:$F, $F44, Aux_Totales!$A:$A, Aperturas!$A$2), 0))</f>
        <v/>
      </c>
      <c r="AN44" s="21" t="str">
        <f>IF(AN20 = "", "", IFERROR(AN20 / SUMIFS(Aux_Totales!$N:$N, Aux_Totales!$F:$F, $F44, Aux_Totales!$A:$A, Aperturas!$A$2), 0))</f>
        <v/>
      </c>
      <c r="AO44" s="21" t="str">
        <f>IF(AO20 = "", "", IFERROR(AO20 / SUMIFS(Aux_Totales!$N:$N, Aux_Totales!$F:$F, $F44, Aux_Totales!$A:$A, Aperturas!$A$2), 0))</f>
        <v/>
      </c>
      <c r="AP44" s="21" t="str">
        <f>IF(AP20 = "", "", IFERROR(AP20 / SUMIFS(Aux_Totales!$N:$N, Aux_Totales!$F:$F, $F44, Aux_Totales!$A:$A, Aperturas!$A$2), 0))</f>
        <v/>
      </c>
      <c r="AQ44" s="21" t="str">
        <f>IF(AQ20 = "", "", IFERROR(AQ20 / SUMIFS(Aux_Totales!$N:$N, Aux_Totales!$F:$F, $F44, Aux_Totales!$A:$A, Aperturas!$A$2), 0))</f>
        <v/>
      </c>
      <c r="AR44" s="21" t="str">
        <f>IF(AR20 = "", "", IFERROR(AR20 / SUMIFS(Aux_Totales!$N:$N, Aux_Totales!$F:$F, $F44, Aux_Totales!$A:$A, Aperturas!$A$2), 0))</f>
        <v/>
      </c>
      <c r="AS44" s="21" t="str">
        <f>IF(AS20 = "", "", IFERROR(AS20 / SUMIFS(Aux_Totales!$N:$N, Aux_Totales!$F:$F, $F44, Aux_Totales!$A:$A, Aperturas!$A$2), 0))</f>
        <v/>
      </c>
      <c r="AT44" s="21" t="str">
        <f>IF(AT20 = "", "", IFERROR(AT20 / SUMIFS(Aux_Totales!$N:$N, Aux_Totales!$F:$F, $F44, Aux_Totales!$A:$A, Aperturas!$A$2), 0))</f>
        <v/>
      </c>
    </row>
    <row r="45" spans="6:46" x14ac:dyDescent="0.2">
      <c r="F45">
        <v>202206</v>
      </c>
      <c r="G45" s="21">
        <f>IF(G21 = "", "", IFERROR(G21 / SUMIFS(Aux_Totales!$N:$N, Aux_Totales!$F:$F, $F45, Aux_Totales!$A:$A, Aperturas!$A$2), 0))</f>
        <v>1.358672753347582E-3</v>
      </c>
      <c r="H45" s="21">
        <f>IF(H21 = "", "", IFERROR(H21 / SUMIFS(Aux_Totales!$N:$N, Aux_Totales!$F:$F, $F45, Aux_Totales!$A:$A, Aperturas!$A$2), 0))</f>
        <v>2.5480153712631212E-3</v>
      </c>
      <c r="I45" s="21">
        <f>IF(I21 = "", "", IFERROR(I21 / SUMIFS(Aux_Totales!$N:$N, Aux_Totales!$F:$F, $F45, Aux_Totales!$A:$A, Aperturas!$A$2), 0))</f>
        <v>2.6850921475652513E-3</v>
      </c>
      <c r="J45" s="21">
        <f>IF(J21 = "", "", IFERROR(J21 / SUMIFS(Aux_Totales!$N:$N, Aux_Totales!$F:$F, $F45, Aux_Totales!$A:$A, Aperturas!$A$2), 0))</f>
        <v>2.7092821669126859E-3</v>
      </c>
      <c r="K45" s="21">
        <f>IF(K21 = "", "", IFERROR(K21 / SUMIFS(Aux_Totales!$N:$N, Aux_Totales!$F:$F, $F45, Aux_Totales!$A:$A, Aperturas!$A$2), 0))</f>
        <v>2.7294405163688813E-3</v>
      </c>
      <c r="L45" s="21">
        <f>IF(L21 = "", "", IFERROR(L21 / SUMIFS(Aux_Totales!$N:$N, Aux_Totales!$F:$F, $F45, Aux_Totales!$A:$A, Aperturas!$A$2), 0))</f>
        <v>2.7375038561513595E-3</v>
      </c>
      <c r="M45" s="21">
        <f>IF(M21 = "", "", IFERROR(M21 / SUMIFS(Aux_Totales!$N:$N, Aux_Totales!$F:$F, $F45, Aux_Totales!$A:$A, Aperturas!$A$2), 0))</f>
        <v>2.9955307291906629E-3</v>
      </c>
      <c r="N45" s="21">
        <f>IF(N21 = "", "", IFERROR(N21 / SUMIFS(Aux_Totales!$N:$N, Aux_Totales!$F:$F, $F45, Aux_Totales!$A:$A, Aperturas!$A$2), 0))</f>
        <v>3.0116574087556197E-3</v>
      </c>
      <c r="O45" s="21" t="str">
        <f>IF(O21 = "", "", IFERROR(O21 / SUMIFS(Aux_Totales!$N:$N, Aux_Totales!$F:$F, $F45, Aux_Totales!$A:$A, Aperturas!$A$2), 0))</f>
        <v/>
      </c>
      <c r="P45" s="21" t="str">
        <f>IF(P21 = "", "", IFERROR(P21 / SUMIFS(Aux_Totales!$N:$N, Aux_Totales!$F:$F, $F45, Aux_Totales!$A:$A, Aperturas!$A$2), 0))</f>
        <v/>
      </c>
      <c r="Q45" s="21" t="str">
        <f>IF(Q21 = "", "", IFERROR(Q21 / SUMIFS(Aux_Totales!$N:$N, Aux_Totales!$F:$F, $F45, Aux_Totales!$A:$A, Aperturas!$A$2), 0))</f>
        <v/>
      </c>
      <c r="R45" s="21" t="str">
        <f>IF(R21 = "", "", IFERROR(R21 / SUMIFS(Aux_Totales!$N:$N, Aux_Totales!$F:$F, $F45, Aux_Totales!$A:$A, Aperturas!$A$2), 0))</f>
        <v/>
      </c>
      <c r="S45" s="21" t="str">
        <f>IF(S21 = "", "", IFERROR(S21 / SUMIFS(Aux_Totales!$N:$N, Aux_Totales!$F:$F, $F45, Aux_Totales!$A:$A, Aperturas!$A$2), 0))</f>
        <v/>
      </c>
      <c r="T45" s="21" t="str">
        <f>IF(T21 = "", "", IFERROR(T21 / SUMIFS(Aux_Totales!$N:$N, Aux_Totales!$F:$F, $F45, Aux_Totales!$A:$A, Aperturas!$A$2), 0))</f>
        <v/>
      </c>
      <c r="U45" s="21" t="str">
        <f>IF(U21 = "", "", IFERROR(U21 / SUMIFS(Aux_Totales!$N:$N, Aux_Totales!$F:$F, $F45, Aux_Totales!$A:$A, Aperturas!$A$2), 0))</f>
        <v/>
      </c>
      <c r="V45" s="21" t="str">
        <f>IF(V21 = "", "", IFERROR(V21 / SUMIFS(Aux_Totales!$N:$N, Aux_Totales!$F:$F, $F45, Aux_Totales!$A:$A, Aperturas!$A$2), 0))</f>
        <v/>
      </c>
      <c r="W45" s="21" t="str">
        <f>IF(W21 = "", "", IFERROR(W21 / SUMIFS(Aux_Totales!$N:$N, Aux_Totales!$F:$F, $F45, Aux_Totales!$A:$A, Aperturas!$A$2), 0))</f>
        <v/>
      </c>
      <c r="X45" s="21" t="str">
        <f>IF(X21 = "", "", IFERROR(X21 / SUMIFS(Aux_Totales!$N:$N, Aux_Totales!$F:$F, $F45, Aux_Totales!$A:$A, Aperturas!$A$2), 0))</f>
        <v/>
      </c>
      <c r="Y45" s="21" t="str">
        <f>IF(Y21 = "", "", IFERROR(Y21 / SUMIFS(Aux_Totales!$N:$N, Aux_Totales!$F:$F, $F45, Aux_Totales!$A:$A, Aperturas!$A$2), 0))</f>
        <v/>
      </c>
      <c r="Z45" s="21" t="str">
        <f>IF(Z21 = "", "", IFERROR(Z21 / SUMIFS(Aux_Totales!$N:$N, Aux_Totales!$F:$F, $F45, Aux_Totales!$A:$A, Aperturas!$A$2), 0))</f>
        <v/>
      </c>
      <c r="AA45" s="21">
        <f>IF(AA21 = "", "", IFERROR(AA21 / SUMIFS(Aux_Totales!$N:$N, Aux_Totales!$F:$F, $F45, Aux_Totales!$A:$A, Aperturas!$A$2), 0))</f>
        <v>1.5038128694321901E-3</v>
      </c>
      <c r="AB45" s="21">
        <f>IF(AB21 = "", "", IFERROR(AB21 / SUMIFS(Aux_Totales!$N:$N, Aux_Totales!$F:$F, $F45, Aux_Totales!$A:$A, Aperturas!$A$2), 0))</f>
        <v>2.580268730393034E-3</v>
      </c>
      <c r="AC45" s="21">
        <f>IF(AC21 = "", "", IFERROR(AC21 / SUMIFS(Aux_Totales!$N:$N, Aux_Totales!$F:$F, $F45, Aux_Totales!$A:$A, Aperturas!$A$2), 0))</f>
        <v>2.6971871572389686E-3</v>
      </c>
      <c r="AD45" s="21">
        <f>IF(AD21 = "", "", IFERROR(AD21 / SUMIFS(Aux_Totales!$N:$N, Aux_Totales!$F:$F, $F45, Aux_Totales!$A:$A, Aperturas!$A$2), 0))</f>
        <v>2.7133138368039249E-3</v>
      </c>
      <c r="AE45" s="21">
        <f>IF(AE21 = "", "", IFERROR(AE21 / SUMIFS(Aux_Totales!$N:$N, Aux_Totales!$F:$F, $F45, Aux_Totales!$A:$A, Aperturas!$A$2), 0))</f>
        <v>2.7294405163688813E-3</v>
      </c>
      <c r="AF45" s="21">
        <f>IF(AF21 = "", "", IFERROR(AF21 / SUMIFS(Aux_Totales!$N:$N, Aux_Totales!$F:$F, $F45, Aux_Totales!$A:$A, Aperturas!$A$2), 0))</f>
        <v>2.7375038561513595E-3</v>
      </c>
      <c r="AG45" s="21">
        <f>IF(AG21 = "", "", IFERROR(AG21 / SUMIFS(Aux_Totales!$N:$N, Aux_Totales!$F:$F, $F45, Aux_Totales!$A:$A, Aperturas!$A$2), 0))</f>
        <v>2.9955307291906629E-3</v>
      </c>
      <c r="AH45" s="21">
        <f>IF(AH21 = "", "", IFERROR(AH21 / SUMIFS(Aux_Totales!$N:$N, Aux_Totales!$F:$F, $F45, Aux_Totales!$A:$A, Aperturas!$A$2), 0))</f>
        <v>3.0197207485380979E-3</v>
      </c>
      <c r="AI45" s="21" t="str">
        <f>IF(AI21 = "", "", IFERROR(AI21 / SUMIFS(Aux_Totales!$N:$N, Aux_Totales!$F:$F, $F45, Aux_Totales!$A:$A, Aperturas!$A$2), 0))</f>
        <v/>
      </c>
      <c r="AJ45" s="21" t="str">
        <f>IF(AJ21 = "", "", IFERROR(AJ21 / SUMIFS(Aux_Totales!$N:$N, Aux_Totales!$F:$F, $F45, Aux_Totales!$A:$A, Aperturas!$A$2), 0))</f>
        <v/>
      </c>
      <c r="AK45" s="21" t="str">
        <f>IF(AK21 = "", "", IFERROR(AK21 / SUMIFS(Aux_Totales!$N:$N, Aux_Totales!$F:$F, $F45, Aux_Totales!$A:$A, Aperturas!$A$2), 0))</f>
        <v/>
      </c>
      <c r="AL45" s="21" t="str">
        <f>IF(AL21 = "", "", IFERROR(AL21 / SUMIFS(Aux_Totales!$N:$N, Aux_Totales!$F:$F, $F45, Aux_Totales!$A:$A, Aperturas!$A$2), 0))</f>
        <v/>
      </c>
      <c r="AM45" s="21" t="str">
        <f>IF(AM21 = "", "", IFERROR(AM21 / SUMIFS(Aux_Totales!$N:$N, Aux_Totales!$F:$F, $F45, Aux_Totales!$A:$A, Aperturas!$A$2), 0))</f>
        <v/>
      </c>
      <c r="AN45" s="21" t="str">
        <f>IF(AN21 = "", "", IFERROR(AN21 / SUMIFS(Aux_Totales!$N:$N, Aux_Totales!$F:$F, $F45, Aux_Totales!$A:$A, Aperturas!$A$2), 0))</f>
        <v/>
      </c>
      <c r="AO45" s="21" t="str">
        <f>IF(AO21 = "", "", IFERROR(AO21 / SUMIFS(Aux_Totales!$N:$N, Aux_Totales!$F:$F, $F45, Aux_Totales!$A:$A, Aperturas!$A$2), 0))</f>
        <v/>
      </c>
      <c r="AP45" s="21" t="str">
        <f>IF(AP21 = "", "", IFERROR(AP21 / SUMIFS(Aux_Totales!$N:$N, Aux_Totales!$F:$F, $F45, Aux_Totales!$A:$A, Aperturas!$A$2), 0))</f>
        <v/>
      </c>
      <c r="AQ45" s="21" t="str">
        <f>IF(AQ21 = "", "", IFERROR(AQ21 / SUMIFS(Aux_Totales!$N:$N, Aux_Totales!$F:$F, $F45, Aux_Totales!$A:$A, Aperturas!$A$2), 0))</f>
        <v/>
      </c>
      <c r="AR45" s="21" t="str">
        <f>IF(AR21 = "", "", IFERROR(AR21 / SUMIFS(Aux_Totales!$N:$N, Aux_Totales!$F:$F, $F45, Aux_Totales!$A:$A, Aperturas!$A$2), 0))</f>
        <v/>
      </c>
      <c r="AS45" s="21" t="str">
        <f>IF(AS21 = "", "", IFERROR(AS21 / SUMIFS(Aux_Totales!$N:$N, Aux_Totales!$F:$F, $F45, Aux_Totales!$A:$A, Aperturas!$A$2), 0))</f>
        <v/>
      </c>
      <c r="AT45" s="21" t="str">
        <f>IF(AT21 = "", "", IFERROR(AT21 / SUMIFS(Aux_Totales!$N:$N, Aux_Totales!$F:$F, $F45, Aux_Totales!$A:$A, Aperturas!$A$2), 0))</f>
        <v/>
      </c>
    </row>
    <row r="46" spans="6:46" x14ac:dyDescent="0.2">
      <c r="F46">
        <v>202209</v>
      </c>
      <c r="G46" s="21">
        <f>IF(G22 = "", "", IFERROR(G22 / SUMIFS(Aux_Totales!$N:$N, Aux_Totales!$F:$F, $F46, Aux_Totales!$A:$A, Aperturas!$A$2), 0))</f>
        <v>1.7293508637575882E-3</v>
      </c>
      <c r="H46" s="21">
        <f>IF(H22 = "", "", IFERROR(H22 / SUMIFS(Aux_Totales!$N:$N, Aux_Totales!$F:$F, $F46, Aux_Totales!$A:$A, Aperturas!$A$2), 0))</f>
        <v>2.9086336038028084E-3</v>
      </c>
      <c r="I46" s="21">
        <f>IF(I22 = "", "", IFERROR(I22 / SUMIFS(Aux_Totales!$N:$N, Aux_Totales!$F:$F, $F46, Aux_Totales!$A:$A, Aperturas!$A$2), 0))</f>
        <v>3.0471399658886567E-3</v>
      </c>
      <c r="J46" s="21">
        <f>IF(J22 = "", "", IFERROR(J22 / SUMIFS(Aux_Totales!$N:$N, Aux_Totales!$F:$F, $F46, Aux_Totales!$A:$A, Aperturas!$A$2), 0))</f>
        <v>3.1183718092470925E-3</v>
      </c>
      <c r="K46" s="21">
        <f>IF(K22 = "", "", IFERROR(K22 / SUMIFS(Aux_Totales!$N:$N, Aux_Totales!$F:$F, $F46, Aux_Totales!$A:$A, Aperturas!$A$2), 0))</f>
        <v>3.1421157570332382E-3</v>
      </c>
      <c r="L46" s="21">
        <f>IF(L22 = "", "", IFERROR(L22 / SUMIFS(Aux_Totales!$N:$N, Aux_Totales!$F:$F, $F46, Aux_Totales!$A:$A, Aperturas!$A$2), 0))</f>
        <v>3.2331342235467951E-3</v>
      </c>
      <c r="M46" s="21">
        <f>IF(M22 = "", "", IFERROR(M22 / SUMIFS(Aux_Totales!$N:$N, Aux_Totales!$F:$F, $F46, Aux_Totales!$A:$A, Aperturas!$A$2), 0))</f>
        <v>3.2489635220708923E-3</v>
      </c>
      <c r="N46" s="21" t="str">
        <f>IF(N22 = "", "", IFERROR(N22 / SUMIFS(Aux_Totales!$N:$N, Aux_Totales!$F:$F, $F46, Aux_Totales!$A:$A, Aperturas!$A$2), 0))</f>
        <v/>
      </c>
      <c r="O46" s="21" t="str">
        <f>IF(O22 = "", "", IFERROR(O22 / SUMIFS(Aux_Totales!$N:$N, Aux_Totales!$F:$F, $F46, Aux_Totales!$A:$A, Aperturas!$A$2), 0))</f>
        <v/>
      </c>
      <c r="P46" s="21" t="str">
        <f>IF(P22 = "", "", IFERROR(P22 / SUMIFS(Aux_Totales!$N:$N, Aux_Totales!$F:$F, $F46, Aux_Totales!$A:$A, Aperturas!$A$2), 0))</f>
        <v/>
      </c>
      <c r="Q46" s="21" t="str">
        <f>IF(Q22 = "", "", IFERROR(Q22 / SUMIFS(Aux_Totales!$N:$N, Aux_Totales!$F:$F, $F46, Aux_Totales!$A:$A, Aperturas!$A$2), 0))</f>
        <v/>
      </c>
      <c r="R46" s="21" t="str">
        <f>IF(R22 = "", "", IFERROR(R22 / SUMIFS(Aux_Totales!$N:$N, Aux_Totales!$F:$F, $F46, Aux_Totales!$A:$A, Aperturas!$A$2), 0))</f>
        <v/>
      </c>
      <c r="S46" s="21" t="str">
        <f>IF(S22 = "", "", IFERROR(S22 / SUMIFS(Aux_Totales!$N:$N, Aux_Totales!$F:$F, $F46, Aux_Totales!$A:$A, Aperturas!$A$2), 0))</f>
        <v/>
      </c>
      <c r="T46" s="21" t="str">
        <f>IF(T22 = "", "", IFERROR(T22 / SUMIFS(Aux_Totales!$N:$N, Aux_Totales!$F:$F, $F46, Aux_Totales!$A:$A, Aperturas!$A$2), 0))</f>
        <v/>
      </c>
      <c r="U46" s="21" t="str">
        <f>IF(U22 = "", "", IFERROR(U22 / SUMIFS(Aux_Totales!$N:$N, Aux_Totales!$F:$F, $F46, Aux_Totales!$A:$A, Aperturas!$A$2), 0))</f>
        <v/>
      </c>
      <c r="V46" s="21" t="str">
        <f>IF(V22 = "", "", IFERROR(V22 / SUMIFS(Aux_Totales!$N:$N, Aux_Totales!$F:$F, $F46, Aux_Totales!$A:$A, Aperturas!$A$2), 0))</f>
        <v/>
      </c>
      <c r="W46" s="21" t="str">
        <f>IF(W22 = "", "", IFERROR(W22 / SUMIFS(Aux_Totales!$N:$N, Aux_Totales!$F:$F, $F46, Aux_Totales!$A:$A, Aperturas!$A$2), 0))</f>
        <v/>
      </c>
      <c r="X46" s="21" t="str">
        <f>IF(X22 = "", "", IFERROR(X22 / SUMIFS(Aux_Totales!$N:$N, Aux_Totales!$F:$F, $F46, Aux_Totales!$A:$A, Aperturas!$A$2), 0))</f>
        <v/>
      </c>
      <c r="Y46" s="21" t="str">
        <f>IF(Y22 = "", "", IFERROR(Y22 / SUMIFS(Aux_Totales!$N:$N, Aux_Totales!$F:$F, $F46, Aux_Totales!$A:$A, Aperturas!$A$2), 0))</f>
        <v/>
      </c>
      <c r="Z46" s="21" t="str">
        <f>IF(Z22 = "", "", IFERROR(Z22 / SUMIFS(Aux_Totales!$N:$N, Aux_Totales!$F:$F, $F46, Aux_Totales!$A:$A, Aperturas!$A$2), 0))</f>
        <v/>
      </c>
      <c r="AA46" s="21">
        <f>IF(AA22 = "", "", IFERROR(AA22 / SUMIFS(Aux_Totales!$N:$N, Aux_Totales!$F:$F, $F46, Aux_Totales!$A:$A, Aperturas!$A$2), 0))</f>
        <v>1.9470037184639208E-3</v>
      </c>
      <c r="AB46" s="21">
        <f>IF(AB22 = "", "", IFERROR(AB22 / SUMIFS(Aux_Totales!$N:$N, Aux_Totales!$F:$F, $F46, Aux_Totales!$A:$A, Aperturas!$A$2), 0))</f>
        <v>2.9402922008510022E-3</v>
      </c>
      <c r="AC46" s="21">
        <f>IF(AC22 = "", "", IFERROR(AC22 / SUMIFS(Aux_Totales!$N:$N, Aux_Totales!$F:$F, $F46, Aux_Totales!$A:$A, Aperturas!$A$2), 0))</f>
        <v>3.0629692644127534E-3</v>
      </c>
      <c r="AD46" s="21">
        <f>IF(AD22 = "", "", IFERROR(AD22 / SUMIFS(Aux_Totales!$N:$N, Aux_Totales!$F:$F, $F46, Aux_Totales!$A:$A, Aperturas!$A$2), 0))</f>
        <v>3.1183718092470925E-3</v>
      </c>
      <c r="AE46" s="21">
        <f>IF(AE22 = "", "", IFERROR(AE22 / SUMIFS(Aux_Totales!$N:$N, Aux_Totales!$F:$F, $F46, Aux_Totales!$A:$A, Aperturas!$A$2), 0))</f>
        <v>3.1421157570332382E-3</v>
      </c>
      <c r="AF46" s="21">
        <f>IF(AF22 = "", "", IFERROR(AF22 / SUMIFS(Aux_Totales!$N:$N, Aux_Totales!$F:$F, $F46, Aux_Totales!$A:$A, Aperturas!$A$2), 0))</f>
        <v>3.2331342235467951E-3</v>
      </c>
      <c r="AG46" s="21">
        <f>IF(AG22 = "", "", IFERROR(AG22 / SUMIFS(Aux_Totales!$N:$N, Aux_Totales!$F:$F, $F46, Aux_Totales!$A:$A, Aperturas!$A$2), 0))</f>
        <v>3.2529208467019163E-3</v>
      </c>
      <c r="AH46" s="21" t="str">
        <f>IF(AH22 = "", "", IFERROR(AH22 / SUMIFS(Aux_Totales!$N:$N, Aux_Totales!$F:$F, $F46, Aux_Totales!$A:$A, Aperturas!$A$2), 0))</f>
        <v/>
      </c>
      <c r="AI46" s="21" t="str">
        <f>IF(AI22 = "", "", IFERROR(AI22 / SUMIFS(Aux_Totales!$N:$N, Aux_Totales!$F:$F, $F46, Aux_Totales!$A:$A, Aperturas!$A$2), 0))</f>
        <v/>
      </c>
      <c r="AJ46" s="21" t="str">
        <f>IF(AJ22 = "", "", IFERROR(AJ22 / SUMIFS(Aux_Totales!$N:$N, Aux_Totales!$F:$F, $F46, Aux_Totales!$A:$A, Aperturas!$A$2), 0))</f>
        <v/>
      </c>
      <c r="AK46" s="21" t="str">
        <f>IF(AK22 = "", "", IFERROR(AK22 / SUMIFS(Aux_Totales!$N:$N, Aux_Totales!$F:$F, $F46, Aux_Totales!$A:$A, Aperturas!$A$2), 0))</f>
        <v/>
      </c>
      <c r="AL46" s="21" t="str">
        <f>IF(AL22 = "", "", IFERROR(AL22 / SUMIFS(Aux_Totales!$N:$N, Aux_Totales!$F:$F, $F46, Aux_Totales!$A:$A, Aperturas!$A$2), 0))</f>
        <v/>
      </c>
      <c r="AM46" s="21" t="str">
        <f>IF(AM22 = "", "", IFERROR(AM22 / SUMIFS(Aux_Totales!$N:$N, Aux_Totales!$F:$F, $F46, Aux_Totales!$A:$A, Aperturas!$A$2), 0))</f>
        <v/>
      </c>
      <c r="AN46" s="21" t="str">
        <f>IF(AN22 = "", "", IFERROR(AN22 / SUMIFS(Aux_Totales!$N:$N, Aux_Totales!$F:$F, $F46, Aux_Totales!$A:$A, Aperturas!$A$2), 0))</f>
        <v/>
      </c>
      <c r="AO46" s="21" t="str">
        <f>IF(AO22 = "", "", IFERROR(AO22 / SUMIFS(Aux_Totales!$N:$N, Aux_Totales!$F:$F, $F46, Aux_Totales!$A:$A, Aperturas!$A$2), 0))</f>
        <v/>
      </c>
      <c r="AP46" s="21" t="str">
        <f>IF(AP22 = "", "", IFERROR(AP22 / SUMIFS(Aux_Totales!$N:$N, Aux_Totales!$F:$F, $F46, Aux_Totales!$A:$A, Aperturas!$A$2), 0))</f>
        <v/>
      </c>
      <c r="AQ46" s="21" t="str">
        <f>IF(AQ22 = "", "", IFERROR(AQ22 / SUMIFS(Aux_Totales!$N:$N, Aux_Totales!$F:$F, $F46, Aux_Totales!$A:$A, Aperturas!$A$2), 0))</f>
        <v/>
      </c>
      <c r="AR46" s="21" t="str">
        <f>IF(AR22 = "", "", IFERROR(AR22 / SUMIFS(Aux_Totales!$N:$N, Aux_Totales!$F:$F, $F46, Aux_Totales!$A:$A, Aperturas!$A$2), 0))</f>
        <v/>
      </c>
      <c r="AS46" s="21" t="str">
        <f>IF(AS22 = "", "", IFERROR(AS22 / SUMIFS(Aux_Totales!$N:$N, Aux_Totales!$F:$F, $F46, Aux_Totales!$A:$A, Aperturas!$A$2), 0))</f>
        <v/>
      </c>
      <c r="AT46" s="21" t="str">
        <f>IF(AT22 = "", "", IFERROR(AT22 / SUMIFS(Aux_Totales!$N:$N, Aux_Totales!$F:$F, $F46, Aux_Totales!$A:$A, Aperturas!$A$2), 0))</f>
        <v/>
      </c>
    </row>
    <row r="47" spans="6:46" x14ac:dyDescent="0.2">
      <c r="F47">
        <v>202212</v>
      </c>
      <c r="G47" s="21">
        <f>IF(G23 = "", "", IFERROR(G23 / SUMIFS(Aux_Totales!$N:$N, Aux_Totales!$F:$F, $F47, Aux_Totales!$A:$A, Aperturas!$A$2), 0))</f>
        <v>1.2714451294080138E-3</v>
      </c>
      <c r="H47" s="21">
        <f>IF(H23 = "", "", IFERROR(H23 / SUMIFS(Aux_Totales!$N:$N, Aux_Totales!$F:$F, $F47, Aux_Totales!$A:$A, Aperturas!$A$2), 0))</f>
        <v>2.4808685451863685E-3</v>
      </c>
      <c r="I47" s="21">
        <f>IF(I23 = "", "", IFERROR(I23 / SUMIFS(Aux_Totales!$N:$N, Aux_Totales!$F:$F, $F47, Aux_Totales!$A:$A, Aperturas!$A$2), 0))</f>
        <v>2.6514282576679312E-3</v>
      </c>
      <c r="J47" s="21">
        <f>IF(J23 = "", "", IFERROR(J23 / SUMIFS(Aux_Totales!$N:$N, Aux_Totales!$F:$F, $F47, Aux_Totales!$A:$A, Aperturas!$A$2), 0))</f>
        <v>2.7018208999920294E-3</v>
      </c>
      <c r="K47" s="21">
        <f>IF(K23 = "", "", IFERROR(K23 / SUMIFS(Aux_Totales!$N:$N, Aux_Totales!$F:$F, $F47, Aux_Totales!$A:$A, Aperturas!$A$2), 0))</f>
        <v>2.7677189707235421E-3</v>
      </c>
      <c r="L47" s="21">
        <f>IF(L23 = "", "", IFERROR(L23 / SUMIFS(Aux_Totales!$N:$N, Aux_Totales!$F:$F, $F47, Aux_Totales!$A:$A, Aperturas!$A$2), 0))</f>
        <v>2.7948534704365182E-3</v>
      </c>
      <c r="M47" s="21" t="str">
        <f>IF(M23 = "", "", IFERROR(M23 / SUMIFS(Aux_Totales!$N:$N, Aux_Totales!$F:$F, $F47, Aux_Totales!$A:$A, Aperturas!$A$2), 0))</f>
        <v/>
      </c>
      <c r="N47" s="21" t="str">
        <f>IF(N23 = "", "", IFERROR(N23 / SUMIFS(Aux_Totales!$N:$N, Aux_Totales!$F:$F, $F47, Aux_Totales!$A:$A, Aperturas!$A$2), 0))</f>
        <v/>
      </c>
      <c r="O47" s="21" t="str">
        <f>IF(O23 = "", "", IFERROR(O23 / SUMIFS(Aux_Totales!$N:$N, Aux_Totales!$F:$F, $F47, Aux_Totales!$A:$A, Aperturas!$A$2), 0))</f>
        <v/>
      </c>
      <c r="P47" s="21" t="str">
        <f>IF(P23 = "", "", IFERROR(P23 / SUMIFS(Aux_Totales!$N:$N, Aux_Totales!$F:$F, $F47, Aux_Totales!$A:$A, Aperturas!$A$2), 0))</f>
        <v/>
      </c>
      <c r="Q47" s="21" t="str">
        <f>IF(Q23 = "", "", IFERROR(Q23 / SUMIFS(Aux_Totales!$N:$N, Aux_Totales!$F:$F, $F47, Aux_Totales!$A:$A, Aperturas!$A$2), 0))</f>
        <v/>
      </c>
      <c r="R47" s="21" t="str">
        <f>IF(R23 = "", "", IFERROR(R23 / SUMIFS(Aux_Totales!$N:$N, Aux_Totales!$F:$F, $F47, Aux_Totales!$A:$A, Aperturas!$A$2), 0))</f>
        <v/>
      </c>
      <c r="S47" s="21" t="str">
        <f>IF(S23 = "", "", IFERROR(S23 / SUMIFS(Aux_Totales!$N:$N, Aux_Totales!$F:$F, $F47, Aux_Totales!$A:$A, Aperturas!$A$2), 0))</f>
        <v/>
      </c>
      <c r="T47" s="21" t="str">
        <f>IF(T23 = "", "", IFERROR(T23 / SUMIFS(Aux_Totales!$N:$N, Aux_Totales!$F:$F, $F47, Aux_Totales!$A:$A, Aperturas!$A$2), 0))</f>
        <v/>
      </c>
      <c r="U47" s="21" t="str">
        <f>IF(U23 = "", "", IFERROR(U23 / SUMIFS(Aux_Totales!$N:$N, Aux_Totales!$F:$F, $F47, Aux_Totales!$A:$A, Aperturas!$A$2), 0))</f>
        <v/>
      </c>
      <c r="V47" s="21" t="str">
        <f>IF(V23 = "", "", IFERROR(V23 / SUMIFS(Aux_Totales!$N:$N, Aux_Totales!$F:$F, $F47, Aux_Totales!$A:$A, Aperturas!$A$2), 0))</f>
        <v/>
      </c>
      <c r="W47" s="21" t="str">
        <f>IF(W23 = "", "", IFERROR(W23 / SUMIFS(Aux_Totales!$N:$N, Aux_Totales!$F:$F, $F47, Aux_Totales!$A:$A, Aperturas!$A$2), 0))</f>
        <v/>
      </c>
      <c r="X47" s="21" t="str">
        <f>IF(X23 = "", "", IFERROR(X23 / SUMIFS(Aux_Totales!$N:$N, Aux_Totales!$F:$F, $F47, Aux_Totales!$A:$A, Aperturas!$A$2), 0))</f>
        <v/>
      </c>
      <c r="Y47" s="21" t="str">
        <f>IF(Y23 = "", "", IFERROR(Y23 / SUMIFS(Aux_Totales!$N:$N, Aux_Totales!$F:$F, $F47, Aux_Totales!$A:$A, Aperturas!$A$2), 0))</f>
        <v/>
      </c>
      <c r="Z47" s="21" t="str">
        <f>IF(Z23 = "", "", IFERROR(Z23 / SUMIFS(Aux_Totales!$N:$N, Aux_Totales!$F:$F, $F47, Aux_Totales!$A:$A, Aperturas!$A$2), 0))</f>
        <v/>
      </c>
      <c r="AA47" s="21">
        <f>IF(AA23 = "", "", IFERROR(AA23 / SUMIFS(Aux_Totales!$N:$N, Aux_Totales!$F:$F, $F47, Aux_Totales!$A:$A, Aperturas!$A$2), 0))</f>
        <v>1.3761067711580636E-3</v>
      </c>
      <c r="AB47" s="21">
        <f>IF(AB23 = "", "", IFERROR(AB23 / SUMIFS(Aux_Totales!$N:$N, Aux_Totales!$F:$F, $F47, Aux_Totales!$A:$A, Aperturas!$A$2), 0))</f>
        <v>2.5157557591030518E-3</v>
      </c>
      <c r="AC47" s="21">
        <f>IF(AC23 = "", "", IFERROR(AC23 / SUMIFS(Aux_Totales!$N:$N, Aux_Totales!$F:$F, $F47, Aux_Totales!$A:$A, Aperturas!$A$2), 0))</f>
        <v>2.6514282576679312E-3</v>
      </c>
      <c r="AD47" s="21">
        <f>IF(AD23 = "", "", IFERROR(AD23 / SUMIFS(Aux_Totales!$N:$N, Aux_Totales!$F:$F, $F47, Aux_Totales!$A:$A, Aperturas!$A$2), 0))</f>
        <v>2.705697257093883E-3</v>
      </c>
      <c r="AE47" s="21">
        <f>IF(AE23 = "", "", IFERROR(AE23 / SUMIFS(Aux_Totales!$N:$N, Aux_Totales!$F:$F, $F47, Aux_Totales!$A:$A, Aperturas!$A$2), 0))</f>
        <v>2.7677189707235421E-3</v>
      </c>
      <c r="AF47" s="21">
        <f>IF(AF23 = "", "", IFERROR(AF23 / SUMIFS(Aux_Totales!$N:$N, Aux_Totales!$F:$F, $F47, Aux_Totales!$A:$A, Aperturas!$A$2), 0))</f>
        <v>2.8026061846402254E-3</v>
      </c>
      <c r="AG47" s="21" t="str">
        <f>IF(AG23 = "", "", IFERROR(AG23 / SUMIFS(Aux_Totales!$N:$N, Aux_Totales!$F:$F, $F47, Aux_Totales!$A:$A, Aperturas!$A$2), 0))</f>
        <v/>
      </c>
      <c r="AH47" s="21" t="str">
        <f>IF(AH23 = "", "", IFERROR(AH23 / SUMIFS(Aux_Totales!$N:$N, Aux_Totales!$F:$F, $F47, Aux_Totales!$A:$A, Aperturas!$A$2), 0))</f>
        <v/>
      </c>
      <c r="AI47" s="21" t="str">
        <f>IF(AI23 = "", "", IFERROR(AI23 / SUMIFS(Aux_Totales!$N:$N, Aux_Totales!$F:$F, $F47, Aux_Totales!$A:$A, Aperturas!$A$2), 0))</f>
        <v/>
      </c>
      <c r="AJ47" s="21" t="str">
        <f>IF(AJ23 = "", "", IFERROR(AJ23 / SUMIFS(Aux_Totales!$N:$N, Aux_Totales!$F:$F, $F47, Aux_Totales!$A:$A, Aperturas!$A$2), 0))</f>
        <v/>
      </c>
      <c r="AK47" s="21" t="str">
        <f>IF(AK23 = "", "", IFERROR(AK23 / SUMIFS(Aux_Totales!$N:$N, Aux_Totales!$F:$F, $F47, Aux_Totales!$A:$A, Aperturas!$A$2), 0))</f>
        <v/>
      </c>
      <c r="AL47" s="21" t="str">
        <f>IF(AL23 = "", "", IFERROR(AL23 / SUMIFS(Aux_Totales!$N:$N, Aux_Totales!$F:$F, $F47, Aux_Totales!$A:$A, Aperturas!$A$2), 0))</f>
        <v/>
      </c>
      <c r="AM47" s="21" t="str">
        <f>IF(AM23 = "", "", IFERROR(AM23 / SUMIFS(Aux_Totales!$N:$N, Aux_Totales!$F:$F, $F47, Aux_Totales!$A:$A, Aperturas!$A$2), 0))</f>
        <v/>
      </c>
      <c r="AN47" s="21" t="str">
        <f>IF(AN23 = "", "", IFERROR(AN23 / SUMIFS(Aux_Totales!$N:$N, Aux_Totales!$F:$F, $F47, Aux_Totales!$A:$A, Aperturas!$A$2), 0))</f>
        <v/>
      </c>
      <c r="AO47" s="21" t="str">
        <f>IF(AO23 = "", "", IFERROR(AO23 / SUMIFS(Aux_Totales!$N:$N, Aux_Totales!$F:$F, $F47, Aux_Totales!$A:$A, Aperturas!$A$2), 0))</f>
        <v/>
      </c>
      <c r="AP47" s="21" t="str">
        <f>IF(AP23 = "", "", IFERROR(AP23 / SUMIFS(Aux_Totales!$N:$N, Aux_Totales!$F:$F, $F47, Aux_Totales!$A:$A, Aperturas!$A$2), 0))</f>
        <v/>
      </c>
      <c r="AQ47" s="21" t="str">
        <f>IF(AQ23 = "", "", IFERROR(AQ23 / SUMIFS(Aux_Totales!$N:$N, Aux_Totales!$F:$F, $F47, Aux_Totales!$A:$A, Aperturas!$A$2), 0))</f>
        <v/>
      </c>
      <c r="AR47" s="21" t="str">
        <f>IF(AR23 = "", "", IFERROR(AR23 / SUMIFS(Aux_Totales!$N:$N, Aux_Totales!$F:$F, $F47, Aux_Totales!$A:$A, Aperturas!$A$2), 0))</f>
        <v/>
      </c>
      <c r="AS47" s="21" t="str">
        <f>IF(AS23 = "", "", IFERROR(AS23 / SUMIFS(Aux_Totales!$N:$N, Aux_Totales!$F:$F, $F47, Aux_Totales!$A:$A, Aperturas!$A$2), 0))</f>
        <v/>
      </c>
      <c r="AT47" s="21" t="str">
        <f>IF(AT23 = "", "", IFERROR(AT23 / SUMIFS(Aux_Totales!$N:$N, Aux_Totales!$F:$F, $F47, Aux_Totales!$A:$A, Aperturas!$A$2), 0))</f>
        <v/>
      </c>
    </row>
    <row r="48" spans="6:46" x14ac:dyDescent="0.2">
      <c r="F48">
        <v>202303</v>
      </c>
      <c r="G48" s="21">
        <f>IF(G24 = "", "", IFERROR(G24 / SUMIFS(Aux_Totales!$N:$N, Aux_Totales!$F:$F, $F48, Aux_Totales!$A:$A, Aperturas!$A$2), 0))</f>
        <v>1.6201124957719269E-3</v>
      </c>
      <c r="H48" s="21">
        <f>IF(H24 = "", "", IFERROR(H24 / SUMIFS(Aux_Totales!$N:$N, Aux_Totales!$F:$F, $F48, Aux_Totales!$A:$A, Aperturas!$A$2), 0))</f>
        <v>2.7526555911575159E-3</v>
      </c>
      <c r="I48" s="21">
        <f>IF(I24 = "", "", IFERROR(I24 / SUMIFS(Aux_Totales!$N:$N, Aux_Totales!$F:$F, $F48, Aux_Totales!$A:$A, Aperturas!$A$2), 0))</f>
        <v>2.9330946605918297E-3</v>
      </c>
      <c r="J48" s="21">
        <f>IF(J24 = "", "", IFERROR(J24 / SUMIFS(Aux_Totales!$N:$N, Aux_Totales!$F:$F, $F48, Aux_Totales!$A:$A, Aperturas!$A$2), 0))</f>
        <v>2.9753250810977331E-3</v>
      </c>
      <c r="K48" s="21">
        <f>IF(K24 = "", "", IFERROR(K24 / SUMIFS(Aux_Totales!$N:$N, Aux_Totales!$F:$F, $F48, Aux_Totales!$A:$A, Aperturas!$A$2), 0))</f>
        <v>3.0098772433298357E-3</v>
      </c>
      <c r="L48" s="21" t="str">
        <f>IF(L24 = "", "", IFERROR(L24 / SUMIFS(Aux_Totales!$N:$N, Aux_Totales!$F:$F, $F48, Aux_Totales!$A:$A, Aperturas!$A$2), 0))</f>
        <v/>
      </c>
      <c r="M48" s="21" t="str">
        <f>IF(M24 = "", "", IFERROR(M24 / SUMIFS(Aux_Totales!$N:$N, Aux_Totales!$F:$F, $F48, Aux_Totales!$A:$A, Aperturas!$A$2), 0))</f>
        <v/>
      </c>
      <c r="N48" s="21" t="str">
        <f>IF(N24 = "", "", IFERROR(N24 / SUMIFS(Aux_Totales!$N:$N, Aux_Totales!$F:$F, $F48, Aux_Totales!$A:$A, Aperturas!$A$2), 0))</f>
        <v/>
      </c>
      <c r="O48" s="21" t="str">
        <f>IF(O24 = "", "", IFERROR(O24 / SUMIFS(Aux_Totales!$N:$N, Aux_Totales!$F:$F, $F48, Aux_Totales!$A:$A, Aperturas!$A$2), 0))</f>
        <v/>
      </c>
      <c r="P48" s="21" t="str">
        <f>IF(P24 = "", "", IFERROR(P24 / SUMIFS(Aux_Totales!$N:$N, Aux_Totales!$F:$F, $F48, Aux_Totales!$A:$A, Aperturas!$A$2), 0))</f>
        <v/>
      </c>
      <c r="Q48" s="21" t="str">
        <f>IF(Q24 = "", "", IFERROR(Q24 / SUMIFS(Aux_Totales!$N:$N, Aux_Totales!$F:$F, $F48, Aux_Totales!$A:$A, Aperturas!$A$2), 0))</f>
        <v/>
      </c>
      <c r="R48" s="21" t="str">
        <f>IF(R24 = "", "", IFERROR(R24 / SUMIFS(Aux_Totales!$N:$N, Aux_Totales!$F:$F, $F48, Aux_Totales!$A:$A, Aperturas!$A$2), 0))</f>
        <v/>
      </c>
      <c r="S48" s="21" t="str">
        <f>IF(S24 = "", "", IFERROR(S24 / SUMIFS(Aux_Totales!$N:$N, Aux_Totales!$F:$F, $F48, Aux_Totales!$A:$A, Aperturas!$A$2), 0))</f>
        <v/>
      </c>
      <c r="T48" s="21" t="str">
        <f>IF(T24 = "", "", IFERROR(T24 / SUMIFS(Aux_Totales!$N:$N, Aux_Totales!$F:$F, $F48, Aux_Totales!$A:$A, Aperturas!$A$2), 0))</f>
        <v/>
      </c>
      <c r="U48" s="21" t="str">
        <f>IF(U24 = "", "", IFERROR(U24 / SUMIFS(Aux_Totales!$N:$N, Aux_Totales!$F:$F, $F48, Aux_Totales!$A:$A, Aperturas!$A$2), 0))</f>
        <v/>
      </c>
      <c r="V48" s="21" t="str">
        <f>IF(V24 = "", "", IFERROR(V24 / SUMIFS(Aux_Totales!$N:$N, Aux_Totales!$F:$F, $F48, Aux_Totales!$A:$A, Aperturas!$A$2), 0))</f>
        <v/>
      </c>
      <c r="W48" s="21" t="str">
        <f>IF(W24 = "", "", IFERROR(W24 / SUMIFS(Aux_Totales!$N:$N, Aux_Totales!$F:$F, $F48, Aux_Totales!$A:$A, Aperturas!$A$2), 0))</f>
        <v/>
      </c>
      <c r="X48" s="21" t="str">
        <f>IF(X24 = "", "", IFERROR(X24 / SUMIFS(Aux_Totales!$N:$N, Aux_Totales!$F:$F, $F48, Aux_Totales!$A:$A, Aperturas!$A$2), 0))</f>
        <v/>
      </c>
      <c r="Y48" s="21" t="str">
        <f>IF(Y24 = "", "", IFERROR(Y24 / SUMIFS(Aux_Totales!$N:$N, Aux_Totales!$F:$F, $F48, Aux_Totales!$A:$A, Aperturas!$A$2), 0))</f>
        <v/>
      </c>
      <c r="Z48" s="21" t="str">
        <f>IF(Z24 = "", "", IFERROR(Z24 / SUMIFS(Aux_Totales!$N:$N, Aux_Totales!$F:$F, $F48, Aux_Totales!$A:$A, Aperturas!$A$2), 0))</f>
        <v/>
      </c>
      <c r="AA48" s="21">
        <f>IF(AA24 = "", "", IFERROR(AA24 / SUMIFS(Aux_Totales!$N:$N, Aux_Totales!$F:$F, $F48, Aux_Totales!$A:$A, Aperturas!$A$2), 0))</f>
        <v>1.8159080817538424E-3</v>
      </c>
      <c r="AB48" s="21">
        <f>IF(AB24 = "", "", IFERROR(AB24 / SUMIFS(Aux_Totales!$N:$N, Aux_Totales!$F:$F, $F48, Aux_Totales!$A:$A, Aperturas!$A$2), 0))</f>
        <v>2.7910468825265186E-3</v>
      </c>
      <c r="AC48" s="21">
        <f>IF(AC24 = "", "", IFERROR(AC24 / SUMIFS(Aux_Totales!$N:$N, Aux_Totales!$F:$F, $F48, Aux_Totales!$A:$A, Aperturas!$A$2), 0))</f>
        <v>2.9407729188656306E-3</v>
      </c>
      <c r="AD48" s="21">
        <f>IF(AD24 = "", "", IFERROR(AD24 / SUMIFS(Aux_Totales!$N:$N, Aux_Totales!$F:$F, $F48, Aux_Totales!$A:$A, Aperturas!$A$2), 0))</f>
        <v>2.9753250810977331E-3</v>
      </c>
      <c r="AE48" s="21">
        <f>IF(AE24 = "", "", IFERROR(AE24 / SUMIFS(Aux_Totales!$N:$N, Aux_Totales!$F:$F, $F48, Aux_Totales!$A:$A, Aperturas!$A$2), 0))</f>
        <v>3.0137163724667363E-3</v>
      </c>
      <c r="AF48" s="21" t="str">
        <f>IF(AF24 = "", "", IFERROR(AF24 / SUMIFS(Aux_Totales!$N:$N, Aux_Totales!$F:$F, $F48, Aux_Totales!$A:$A, Aperturas!$A$2), 0))</f>
        <v/>
      </c>
      <c r="AG48" s="21" t="str">
        <f>IF(AG24 = "", "", IFERROR(AG24 / SUMIFS(Aux_Totales!$N:$N, Aux_Totales!$F:$F, $F48, Aux_Totales!$A:$A, Aperturas!$A$2), 0))</f>
        <v/>
      </c>
      <c r="AH48" s="21" t="str">
        <f>IF(AH24 = "", "", IFERROR(AH24 / SUMIFS(Aux_Totales!$N:$N, Aux_Totales!$F:$F, $F48, Aux_Totales!$A:$A, Aperturas!$A$2), 0))</f>
        <v/>
      </c>
      <c r="AI48" s="21" t="str">
        <f>IF(AI24 = "", "", IFERROR(AI24 / SUMIFS(Aux_Totales!$N:$N, Aux_Totales!$F:$F, $F48, Aux_Totales!$A:$A, Aperturas!$A$2), 0))</f>
        <v/>
      </c>
      <c r="AJ48" s="21" t="str">
        <f>IF(AJ24 = "", "", IFERROR(AJ24 / SUMIFS(Aux_Totales!$N:$N, Aux_Totales!$F:$F, $F48, Aux_Totales!$A:$A, Aperturas!$A$2), 0))</f>
        <v/>
      </c>
      <c r="AK48" s="21" t="str">
        <f>IF(AK24 = "", "", IFERROR(AK24 / SUMIFS(Aux_Totales!$N:$N, Aux_Totales!$F:$F, $F48, Aux_Totales!$A:$A, Aperturas!$A$2), 0))</f>
        <v/>
      </c>
      <c r="AL48" s="21" t="str">
        <f>IF(AL24 = "", "", IFERROR(AL24 / SUMIFS(Aux_Totales!$N:$N, Aux_Totales!$F:$F, $F48, Aux_Totales!$A:$A, Aperturas!$A$2), 0))</f>
        <v/>
      </c>
      <c r="AM48" s="21" t="str">
        <f>IF(AM24 = "", "", IFERROR(AM24 / SUMIFS(Aux_Totales!$N:$N, Aux_Totales!$F:$F, $F48, Aux_Totales!$A:$A, Aperturas!$A$2), 0))</f>
        <v/>
      </c>
      <c r="AN48" s="21" t="str">
        <f>IF(AN24 = "", "", IFERROR(AN24 / SUMIFS(Aux_Totales!$N:$N, Aux_Totales!$F:$F, $F48, Aux_Totales!$A:$A, Aperturas!$A$2), 0))</f>
        <v/>
      </c>
      <c r="AO48" s="21" t="str">
        <f>IF(AO24 = "", "", IFERROR(AO24 / SUMIFS(Aux_Totales!$N:$N, Aux_Totales!$F:$F, $F48, Aux_Totales!$A:$A, Aperturas!$A$2), 0))</f>
        <v/>
      </c>
      <c r="AP48" s="21" t="str">
        <f>IF(AP24 = "", "", IFERROR(AP24 / SUMIFS(Aux_Totales!$N:$N, Aux_Totales!$F:$F, $F48, Aux_Totales!$A:$A, Aperturas!$A$2), 0))</f>
        <v/>
      </c>
      <c r="AQ48" s="21" t="str">
        <f>IF(AQ24 = "", "", IFERROR(AQ24 / SUMIFS(Aux_Totales!$N:$N, Aux_Totales!$F:$F, $F48, Aux_Totales!$A:$A, Aperturas!$A$2), 0))</f>
        <v/>
      </c>
      <c r="AR48" s="21" t="str">
        <f>IF(AR24 = "", "", IFERROR(AR24 / SUMIFS(Aux_Totales!$N:$N, Aux_Totales!$F:$F, $F48, Aux_Totales!$A:$A, Aperturas!$A$2), 0))</f>
        <v/>
      </c>
      <c r="AS48" s="21" t="str">
        <f>IF(AS24 = "", "", IFERROR(AS24 / SUMIFS(Aux_Totales!$N:$N, Aux_Totales!$F:$F, $F48, Aux_Totales!$A:$A, Aperturas!$A$2), 0))</f>
        <v/>
      </c>
      <c r="AT48" s="21" t="str">
        <f>IF(AT24 = "", "", IFERROR(AT24 / SUMIFS(Aux_Totales!$N:$N, Aux_Totales!$F:$F, $F48, Aux_Totales!$A:$A, Aperturas!$A$2), 0))</f>
        <v/>
      </c>
    </row>
    <row r="49" spans="6:46" x14ac:dyDescent="0.2">
      <c r="F49">
        <v>202306</v>
      </c>
      <c r="G49" s="21">
        <f>IF(G25 = "", "", IFERROR(G25 / SUMIFS(Aux_Totales!$N:$N, Aux_Totales!$F:$F, $F49, Aux_Totales!$A:$A, Aperturas!$A$2), 0))</f>
        <v>1.7511328029619759E-3</v>
      </c>
      <c r="H49" s="21">
        <f>IF(H25 = "", "", IFERROR(H25 / SUMIFS(Aux_Totales!$N:$N, Aux_Totales!$F:$F, $F49, Aux_Totales!$A:$A, Aperturas!$A$2), 0))</f>
        <v>3.0388421743374849E-3</v>
      </c>
      <c r="I49" s="21">
        <f>IF(I25 = "", "", IFERROR(I25 / SUMIFS(Aux_Totales!$N:$N, Aux_Totales!$F:$F, $F49, Aux_Totales!$A:$A, Aperturas!$A$2), 0))</f>
        <v>3.1527987558751407E-3</v>
      </c>
      <c r="J49" s="21">
        <f>IF(J25 = "", "", IFERROR(J25 / SUMIFS(Aux_Totales!$N:$N, Aux_Totales!$F:$F, $F49, Aux_Totales!$A:$A, Aperturas!$A$2), 0))</f>
        <v>3.2325683629514999E-3</v>
      </c>
      <c r="K49" s="21" t="str">
        <f>IF(K25 = "", "", IFERROR(K25 / SUMIFS(Aux_Totales!$N:$N, Aux_Totales!$F:$F, $F49, Aux_Totales!$A:$A, Aperturas!$A$2), 0))</f>
        <v/>
      </c>
      <c r="L49" s="21" t="str">
        <f>IF(L25 = "", "", IFERROR(L25 / SUMIFS(Aux_Totales!$N:$N, Aux_Totales!$F:$F, $F49, Aux_Totales!$A:$A, Aperturas!$A$2), 0))</f>
        <v/>
      </c>
      <c r="M49" s="21" t="str">
        <f>IF(M25 = "", "", IFERROR(M25 / SUMIFS(Aux_Totales!$N:$N, Aux_Totales!$F:$F, $F49, Aux_Totales!$A:$A, Aperturas!$A$2), 0))</f>
        <v/>
      </c>
      <c r="N49" s="21" t="str">
        <f>IF(N25 = "", "", IFERROR(N25 / SUMIFS(Aux_Totales!$N:$N, Aux_Totales!$F:$F, $F49, Aux_Totales!$A:$A, Aperturas!$A$2), 0))</f>
        <v/>
      </c>
      <c r="O49" s="21" t="str">
        <f>IF(O25 = "", "", IFERROR(O25 / SUMIFS(Aux_Totales!$N:$N, Aux_Totales!$F:$F, $F49, Aux_Totales!$A:$A, Aperturas!$A$2), 0))</f>
        <v/>
      </c>
      <c r="P49" s="21" t="str">
        <f>IF(P25 = "", "", IFERROR(P25 / SUMIFS(Aux_Totales!$N:$N, Aux_Totales!$F:$F, $F49, Aux_Totales!$A:$A, Aperturas!$A$2), 0))</f>
        <v/>
      </c>
      <c r="Q49" s="21" t="str">
        <f>IF(Q25 = "", "", IFERROR(Q25 / SUMIFS(Aux_Totales!$N:$N, Aux_Totales!$F:$F, $F49, Aux_Totales!$A:$A, Aperturas!$A$2), 0))</f>
        <v/>
      </c>
      <c r="R49" s="21" t="str">
        <f>IF(R25 = "", "", IFERROR(R25 / SUMIFS(Aux_Totales!$N:$N, Aux_Totales!$F:$F, $F49, Aux_Totales!$A:$A, Aperturas!$A$2), 0))</f>
        <v/>
      </c>
      <c r="S49" s="21" t="str">
        <f>IF(S25 = "", "", IFERROR(S25 / SUMIFS(Aux_Totales!$N:$N, Aux_Totales!$F:$F, $F49, Aux_Totales!$A:$A, Aperturas!$A$2), 0))</f>
        <v/>
      </c>
      <c r="T49" s="21" t="str">
        <f>IF(T25 = "", "", IFERROR(T25 / SUMIFS(Aux_Totales!$N:$N, Aux_Totales!$F:$F, $F49, Aux_Totales!$A:$A, Aperturas!$A$2), 0))</f>
        <v/>
      </c>
      <c r="U49" s="21" t="str">
        <f>IF(U25 = "", "", IFERROR(U25 / SUMIFS(Aux_Totales!$N:$N, Aux_Totales!$F:$F, $F49, Aux_Totales!$A:$A, Aperturas!$A$2), 0))</f>
        <v/>
      </c>
      <c r="V49" s="21" t="str">
        <f>IF(V25 = "", "", IFERROR(V25 / SUMIFS(Aux_Totales!$N:$N, Aux_Totales!$F:$F, $F49, Aux_Totales!$A:$A, Aperturas!$A$2), 0))</f>
        <v/>
      </c>
      <c r="W49" s="21" t="str">
        <f>IF(W25 = "", "", IFERROR(W25 / SUMIFS(Aux_Totales!$N:$N, Aux_Totales!$F:$F, $F49, Aux_Totales!$A:$A, Aperturas!$A$2), 0))</f>
        <v/>
      </c>
      <c r="X49" s="21" t="str">
        <f>IF(X25 = "", "", IFERROR(X25 / SUMIFS(Aux_Totales!$N:$N, Aux_Totales!$F:$F, $F49, Aux_Totales!$A:$A, Aperturas!$A$2), 0))</f>
        <v/>
      </c>
      <c r="Y49" s="21" t="str">
        <f>IF(Y25 = "", "", IFERROR(Y25 / SUMIFS(Aux_Totales!$N:$N, Aux_Totales!$F:$F, $F49, Aux_Totales!$A:$A, Aperturas!$A$2), 0))</f>
        <v/>
      </c>
      <c r="Z49" s="21" t="str">
        <f>IF(Z25 = "", "", IFERROR(Z25 / SUMIFS(Aux_Totales!$N:$N, Aux_Totales!$F:$F, $F49, Aux_Totales!$A:$A, Aperturas!$A$2), 0))</f>
        <v/>
      </c>
      <c r="AA49" s="21">
        <f>IF(AA25 = "", "", IFERROR(AA25 / SUMIFS(Aux_Totales!$N:$N, Aux_Totales!$F:$F, $F49, Aux_Totales!$A:$A, Aperturas!$A$2), 0))</f>
        <v>1.9638517551655997E-3</v>
      </c>
      <c r="AB49" s="21">
        <f>IF(AB25 = "", "", IFERROR(AB25 / SUMIFS(Aux_Totales!$N:$N, Aux_Totales!$F:$F, $F49, Aux_Totales!$A:$A, Aperturas!$A$2), 0))</f>
        <v>3.0616334906450162E-3</v>
      </c>
      <c r="AC49" s="21">
        <f>IF(AC25 = "", "", IFERROR(AC25 / SUMIFS(Aux_Totales!$N:$N, Aux_Totales!$F:$F, $F49, Aux_Totales!$A:$A, Aperturas!$A$2), 0))</f>
        <v>3.1603958613109846E-3</v>
      </c>
      <c r="AD49" s="21">
        <f>IF(AD25 = "", "", IFERROR(AD25 / SUMIFS(Aux_Totales!$N:$N, Aux_Totales!$F:$F, $F49, Aux_Totales!$A:$A, Aperturas!$A$2), 0))</f>
        <v>3.2363669156694214E-3</v>
      </c>
      <c r="AE49" s="21" t="str">
        <f>IF(AE25 = "", "", IFERROR(AE25 / SUMIFS(Aux_Totales!$N:$N, Aux_Totales!$F:$F, $F49, Aux_Totales!$A:$A, Aperturas!$A$2), 0))</f>
        <v/>
      </c>
      <c r="AF49" s="21" t="str">
        <f>IF(AF25 = "", "", IFERROR(AF25 / SUMIFS(Aux_Totales!$N:$N, Aux_Totales!$F:$F, $F49, Aux_Totales!$A:$A, Aperturas!$A$2), 0))</f>
        <v/>
      </c>
      <c r="AG49" s="21" t="str">
        <f>IF(AG25 = "", "", IFERROR(AG25 / SUMIFS(Aux_Totales!$N:$N, Aux_Totales!$F:$F, $F49, Aux_Totales!$A:$A, Aperturas!$A$2), 0))</f>
        <v/>
      </c>
      <c r="AH49" s="21" t="str">
        <f>IF(AH25 = "", "", IFERROR(AH25 / SUMIFS(Aux_Totales!$N:$N, Aux_Totales!$F:$F, $F49, Aux_Totales!$A:$A, Aperturas!$A$2), 0))</f>
        <v/>
      </c>
      <c r="AI49" s="21" t="str">
        <f>IF(AI25 = "", "", IFERROR(AI25 / SUMIFS(Aux_Totales!$N:$N, Aux_Totales!$F:$F, $F49, Aux_Totales!$A:$A, Aperturas!$A$2), 0))</f>
        <v/>
      </c>
      <c r="AJ49" s="21" t="str">
        <f>IF(AJ25 = "", "", IFERROR(AJ25 / SUMIFS(Aux_Totales!$N:$N, Aux_Totales!$F:$F, $F49, Aux_Totales!$A:$A, Aperturas!$A$2), 0))</f>
        <v/>
      </c>
      <c r="AK49" s="21" t="str">
        <f>IF(AK25 = "", "", IFERROR(AK25 / SUMIFS(Aux_Totales!$N:$N, Aux_Totales!$F:$F, $F49, Aux_Totales!$A:$A, Aperturas!$A$2), 0))</f>
        <v/>
      </c>
      <c r="AL49" s="21" t="str">
        <f>IF(AL25 = "", "", IFERROR(AL25 / SUMIFS(Aux_Totales!$N:$N, Aux_Totales!$F:$F, $F49, Aux_Totales!$A:$A, Aperturas!$A$2), 0))</f>
        <v/>
      </c>
      <c r="AM49" s="21" t="str">
        <f>IF(AM25 = "", "", IFERROR(AM25 / SUMIFS(Aux_Totales!$N:$N, Aux_Totales!$F:$F, $F49, Aux_Totales!$A:$A, Aperturas!$A$2), 0))</f>
        <v/>
      </c>
      <c r="AN49" s="21" t="str">
        <f>IF(AN25 = "", "", IFERROR(AN25 / SUMIFS(Aux_Totales!$N:$N, Aux_Totales!$F:$F, $F49, Aux_Totales!$A:$A, Aperturas!$A$2), 0))</f>
        <v/>
      </c>
      <c r="AO49" s="21" t="str">
        <f>IF(AO25 = "", "", IFERROR(AO25 / SUMIFS(Aux_Totales!$N:$N, Aux_Totales!$F:$F, $F49, Aux_Totales!$A:$A, Aperturas!$A$2), 0))</f>
        <v/>
      </c>
      <c r="AP49" s="21" t="str">
        <f>IF(AP25 = "", "", IFERROR(AP25 / SUMIFS(Aux_Totales!$N:$N, Aux_Totales!$F:$F, $F49, Aux_Totales!$A:$A, Aperturas!$A$2), 0))</f>
        <v/>
      </c>
      <c r="AQ49" s="21" t="str">
        <f>IF(AQ25 = "", "", IFERROR(AQ25 / SUMIFS(Aux_Totales!$N:$N, Aux_Totales!$F:$F, $F49, Aux_Totales!$A:$A, Aperturas!$A$2), 0))</f>
        <v/>
      </c>
      <c r="AR49" s="21" t="str">
        <f>IF(AR25 = "", "", IFERROR(AR25 / SUMIFS(Aux_Totales!$N:$N, Aux_Totales!$F:$F, $F49, Aux_Totales!$A:$A, Aperturas!$A$2), 0))</f>
        <v/>
      </c>
      <c r="AS49" s="21" t="str">
        <f>IF(AS25 = "", "", IFERROR(AS25 / SUMIFS(Aux_Totales!$N:$N, Aux_Totales!$F:$F, $F49, Aux_Totales!$A:$A, Aperturas!$A$2), 0))</f>
        <v/>
      </c>
      <c r="AT49" s="21" t="str">
        <f>IF(AT25 = "", "", IFERROR(AT25 / SUMIFS(Aux_Totales!$N:$N, Aux_Totales!$F:$F, $F49, Aux_Totales!$A:$A, Aperturas!$A$2), 0))</f>
        <v/>
      </c>
    </row>
    <row r="50" spans="6:46" x14ac:dyDescent="0.2">
      <c r="F50">
        <v>202309</v>
      </c>
      <c r="G50" s="21">
        <f>IF(G26 = "", "", IFERROR(G26 / SUMIFS(Aux_Totales!$N:$N, Aux_Totales!$F:$F, $F50, Aux_Totales!$A:$A, Aperturas!$A$2), 0))</f>
        <v>1.6318220874335105E-3</v>
      </c>
      <c r="H50" s="21">
        <f>IF(H26 = "", "", IFERROR(H26 / SUMIFS(Aux_Totales!$N:$N, Aux_Totales!$F:$F, $F50, Aux_Totales!$A:$A, Aperturas!$A$2), 0))</f>
        <v>2.7272061093429017E-3</v>
      </c>
      <c r="I50" s="21">
        <f>IF(I26 = "", "", IFERROR(I26 / SUMIFS(Aux_Totales!$N:$N, Aux_Totales!$F:$F, $F50, Aux_Totales!$A:$A, Aperturas!$A$2), 0))</f>
        <v>2.862253454509813E-3</v>
      </c>
      <c r="J50" s="21" t="str">
        <f>IF(J26 = "", "", IFERROR(J26 / SUMIFS(Aux_Totales!$N:$N, Aux_Totales!$F:$F, $F50, Aux_Totales!$A:$A, Aperturas!$A$2), 0))</f>
        <v/>
      </c>
      <c r="K50" s="21" t="str">
        <f>IF(K26 = "", "", IFERROR(K26 / SUMIFS(Aux_Totales!$N:$N, Aux_Totales!$F:$F, $F50, Aux_Totales!$A:$A, Aperturas!$A$2), 0))</f>
        <v/>
      </c>
      <c r="L50" s="21" t="str">
        <f>IF(L26 = "", "", IFERROR(L26 / SUMIFS(Aux_Totales!$N:$N, Aux_Totales!$F:$F, $F50, Aux_Totales!$A:$A, Aperturas!$A$2), 0))</f>
        <v/>
      </c>
      <c r="M50" s="21" t="str">
        <f>IF(M26 = "", "", IFERROR(M26 / SUMIFS(Aux_Totales!$N:$N, Aux_Totales!$F:$F, $F50, Aux_Totales!$A:$A, Aperturas!$A$2), 0))</f>
        <v/>
      </c>
      <c r="N50" s="21" t="str">
        <f>IF(N26 = "", "", IFERROR(N26 / SUMIFS(Aux_Totales!$N:$N, Aux_Totales!$F:$F, $F50, Aux_Totales!$A:$A, Aperturas!$A$2), 0))</f>
        <v/>
      </c>
      <c r="O50" s="21" t="str">
        <f>IF(O26 = "", "", IFERROR(O26 / SUMIFS(Aux_Totales!$N:$N, Aux_Totales!$F:$F, $F50, Aux_Totales!$A:$A, Aperturas!$A$2), 0))</f>
        <v/>
      </c>
      <c r="P50" s="21" t="str">
        <f>IF(P26 = "", "", IFERROR(P26 / SUMIFS(Aux_Totales!$N:$N, Aux_Totales!$F:$F, $F50, Aux_Totales!$A:$A, Aperturas!$A$2), 0))</f>
        <v/>
      </c>
      <c r="Q50" s="21" t="str">
        <f>IF(Q26 = "", "", IFERROR(Q26 / SUMIFS(Aux_Totales!$N:$N, Aux_Totales!$F:$F, $F50, Aux_Totales!$A:$A, Aperturas!$A$2), 0))</f>
        <v/>
      </c>
      <c r="R50" s="21" t="str">
        <f>IF(R26 = "", "", IFERROR(R26 / SUMIFS(Aux_Totales!$N:$N, Aux_Totales!$F:$F, $F50, Aux_Totales!$A:$A, Aperturas!$A$2), 0))</f>
        <v/>
      </c>
      <c r="S50" s="21" t="str">
        <f>IF(S26 = "", "", IFERROR(S26 / SUMIFS(Aux_Totales!$N:$N, Aux_Totales!$F:$F, $F50, Aux_Totales!$A:$A, Aperturas!$A$2), 0))</f>
        <v/>
      </c>
      <c r="T50" s="21" t="str">
        <f>IF(T26 = "", "", IFERROR(T26 / SUMIFS(Aux_Totales!$N:$N, Aux_Totales!$F:$F, $F50, Aux_Totales!$A:$A, Aperturas!$A$2), 0))</f>
        <v/>
      </c>
      <c r="U50" s="21" t="str">
        <f>IF(U26 = "", "", IFERROR(U26 / SUMIFS(Aux_Totales!$N:$N, Aux_Totales!$F:$F, $F50, Aux_Totales!$A:$A, Aperturas!$A$2), 0))</f>
        <v/>
      </c>
      <c r="V50" s="21" t="str">
        <f>IF(V26 = "", "", IFERROR(V26 / SUMIFS(Aux_Totales!$N:$N, Aux_Totales!$F:$F, $F50, Aux_Totales!$A:$A, Aperturas!$A$2), 0))</f>
        <v/>
      </c>
      <c r="W50" s="21" t="str">
        <f>IF(W26 = "", "", IFERROR(W26 / SUMIFS(Aux_Totales!$N:$N, Aux_Totales!$F:$F, $F50, Aux_Totales!$A:$A, Aperturas!$A$2), 0))</f>
        <v/>
      </c>
      <c r="X50" s="21" t="str">
        <f>IF(X26 = "", "", IFERROR(X26 / SUMIFS(Aux_Totales!$N:$N, Aux_Totales!$F:$F, $F50, Aux_Totales!$A:$A, Aperturas!$A$2), 0))</f>
        <v/>
      </c>
      <c r="Y50" s="21" t="str">
        <f>IF(Y26 = "", "", IFERROR(Y26 / SUMIFS(Aux_Totales!$N:$N, Aux_Totales!$F:$F, $F50, Aux_Totales!$A:$A, Aperturas!$A$2), 0))</f>
        <v/>
      </c>
      <c r="Z50" s="21" t="str">
        <f>IF(Z26 = "", "", IFERROR(Z26 / SUMIFS(Aux_Totales!$N:$N, Aux_Totales!$F:$F, $F50, Aux_Totales!$A:$A, Aperturas!$A$2), 0))</f>
        <v/>
      </c>
      <c r="AA50" s="21">
        <f>IF(AA26 = "", "", IFERROR(AA26 / SUMIFS(Aux_Totales!$N:$N, Aux_Totales!$F:$F, $F50, Aux_Totales!$A:$A, Aperturas!$A$2), 0))</f>
        <v>1.8493983657579787E-3</v>
      </c>
      <c r="AB50" s="21">
        <f>IF(AB26 = "", "", IFERROR(AB26 / SUMIFS(Aux_Totales!$N:$N, Aux_Totales!$F:$F, $F50, Aux_Totales!$A:$A, Aperturas!$A$2), 0))</f>
        <v>2.7497140002040537E-3</v>
      </c>
      <c r="AC50" s="21">
        <f>IF(AC26 = "", "", IFERROR(AC26 / SUMIFS(Aux_Totales!$N:$N, Aux_Totales!$F:$F, $F50, Aux_Totales!$A:$A, Aperturas!$A$2), 0))</f>
        <v>2.8660047696533381E-3</v>
      </c>
      <c r="AD50" s="21" t="str">
        <f>IF(AD26 = "", "", IFERROR(AD26 / SUMIFS(Aux_Totales!$N:$N, Aux_Totales!$F:$F, $F50, Aux_Totales!$A:$A, Aperturas!$A$2), 0))</f>
        <v/>
      </c>
      <c r="AE50" s="21" t="str">
        <f>IF(AE26 = "", "", IFERROR(AE26 / SUMIFS(Aux_Totales!$N:$N, Aux_Totales!$F:$F, $F50, Aux_Totales!$A:$A, Aperturas!$A$2), 0))</f>
        <v/>
      </c>
      <c r="AF50" s="21" t="str">
        <f>IF(AF26 = "", "", IFERROR(AF26 / SUMIFS(Aux_Totales!$N:$N, Aux_Totales!$F:$F, $F50, Aux_Totales!$A:$A, Aperturas!$A$2), 0))</f>
        <v/>
      </c>
      <c r="AG50" s="21" t="str">
        <f>IF(AG26 = "", "", IFERROR(AG26 / SUMIFS(Aux_Totales!$N:$N, Aux_Totales!$F:$F, $F50, Aux_Totales!$A:$A, Aperturas!$A$2), 0))</f>
        <v/>
      </c>
      <c r="AH50" s="21" t="str">
        <f>IF(AH26 = "", "", IFERROR(AH26 / SUMIFS(Aux_Totales!$N:$N, Aux_Totales!$F:$F, $F50, Aux_Totales!$A:$A, Aperturas!$A$2), 0))</f>
        <v/>
      </c>
      <c r="AI50" s="21" t="str">
        <f>IF(AI26 = "", "", IFERROR(AI26 / SUMIFS(Aux_Totales!$N:$N, Aux_Totales!$F:$F, $F50, Aux_Totales!$A:$A, Aperturas!$A$2), 0))</f>
        <v/>
      </c>
      <c r="AJ50" s="21" t="str">
        <f>IF(AJ26 = "", "", IFERROR(AJ26 / SUMIFS(Aux_Totales!$N:$N, Aux_Totales!$F:$F, $F50, Aux_Totales!$A:$A, Aperturas!$A$2), 0))</f>
        <v/>
      </c>
      <c r="AK50" s="21" t="str">
        <f>IF(AK26 = "", "", IFERROR(AK26 / SUMIFS(Aux_Totales!$N:$N, Aux_Totales!$F:$F, $F50, Aux_Totales!$A:$A, Aperturas!$A$2), 0))</f>
        <v/>
      </c>
      <c r="AL50" s="21" t="str">
        <f>IF(AL26 = "", "", IFERROR(AL26 / SUMIFS(Aux_Totales!$N:$N, Aux_Totales!$F:$F, $F50, Aux_Totales!$A:$A, Aperturas!$A$2), 0))</f>
        <v/>
      </c>
      <c r="AM50" s="21" t="str">
        <f>IF(AM26 = "", "", IFERROR(AM26 / SUMIFS(Aux_Totales!$N:$N, Aux_Totales!$F:$F, $F50, Aux_Totales!$A:$A, Aperturas!$A$2), 0))</f>
        <v/>
      </c>
      <c r="AN50" s="21" t="str">
        <f>IF(AN26 = "", "", IFERROR(AN26 / SUMIFS(Aux_Totales!$N:$N, Aux_Totales!$F:$F, $F50, Aux_Totales!$A:$A, Aperturas!$A$2), 0))</f>
        <v/>
      </c>
      <c r="AO50" s="21" t="str">
        <f>IF(AO26 = "", "", IFERROR(AO26 / SUMIFS(Aux_Totales!$N:$N, Aux_Totales!$F:$F, $F50, Aux_Totales!$A:$A, Aperturas!$A$2), 0))</f>
        <v/>
      </c>
      <c r="AP50" s="21" t="str">
        <f>IF(AP26 = "", "", IFERROR(AP26 / SUMIFS(Aux_Totales!$N:$N, Aux_Totales!$F:$F, $F50, Aux_Totales!$A:$A, Aperturas!$A$2), 0))</f>
        <v/>
      </c>
      <c r="AQ50" s="21" t="str">
        <f>IF(AQ26 = "", "", IFERROR(AQ26 / SUMIFS(Aux_Totales!$N:$N, Aux_Totales!$F:$F, $F50, Aux_Totales!$A:$A, Aperturas!$A$2), 0))</f>
        <v/>
      </c>
      <c r="AR50" s="21" t="str">
        <f>IF(AR26 = "", "", IFERROR(AR26 / SUMIFS(Aux_Totales!$N:$N, Aux_Totales!$F:$F, $F50, Aux_Totales!$A:$A, Aperturas!$A$2), 0))</f>
        <v/>
      </c>
      <c r="AS50" s="21" t="str">
        <f>IF(AS26 = "", "", IFERROR(AS26 / SUMIFS(Aux_Totales!$N:$N, Aux_Totales!$F:$F, $F50, Aux_Totales!$A:$A, Aperturas!$A$2), 0))</f>
        <v/>
      </c>
      <c r="AT50" s="21" t="str">
        <f>IF(AT26 = "", "", IFERROR(AT26 / SUMIFS(Aux_Totales!$N:$N, Aux_Totales!$F:$F, $F50, Aux_Totales!$A:$A, Aperturas!$A$2), 0))</f>
        <v/>
      </c>
    </row>
    <row r="51" spans="6:46" x14ac:dyDescent="0.2">
      <c r="F51">
        <v>202312</v>
      </c>
      <c r="G51" s="21">
        <f>IF(G27 = "", "", IFERROR(G27 / SUMIFS(Aux_Totales!$N:$N, Aux_Totales!$F:$F, $F51, Aux_Totales!$A:$A, Aperturas!$A$2), 0))</f>
        <v>1.5601151749112441E-3</v>
      </c>
      <c r="H51" s="21">
        <f>IF(H27 = "", "", IFERROR(H27 / SUMIFS(Aux_Totales!$N:$N, Aux_Totales!$F:$F, $F51, Aux_Totales!$A:$A, Aperturas!$A$2), 0))</f>
        <v>2.904271685992292E-3</v>
      </c>
      <c r="I51" s="21" t="str">
        <f>IF(I27 = "", "", IFERROR(I27 / SUMIFS(Aux_Totales!$N:$N, Aux_Totales!$F:$F, $F51, Aux_Totales!$A:$A, Aperturas!$A$2), 0))</f>
        <v/>
      </c>
      <c r="J51" s="21" t="str">
        <f>IF(J27 = "", "", IFERROR(J27 / SUMIFS(Aux_Totales!$N:$N, Aux_Totales!$F:$F, $F51, Aux_Totales!$A:$A, Aperturas!$A$2), 0))</f>
        <v/>
      </c>
      <c r="K51" s="21" t="str">
        <f>IF(K27 = "", "", IFERROR(K27 / SUMIFS(Aux_Totales!$N:$N, Aux_Totales!$F:$F, $F51, Aux_Totales!$A:$A, Aperturas!$A$2), 0))</f>
        <v/>
      </c>
      <c r="L51" s="21" t="str">
        <f>IF(L27 = "", "", IFERROR(L27 / SUMIFS(Aux_Totales!$N:$N, Aux_Totales!$F:$F, $F51, Aux_Totales!$A:$A, Aperturas!$A$2), 0))</f>
        <v/>
      </c>
      <c r="M51" s="21" t="str">
        <f>IF(M27 = "", "", IFERROR(M27 / SUMIFS(Aux_Totales!$N:$N, Aux_Totales!$F:$F, $F51, Aux_Totales!$A:$A, Aperturas!$A$2), 0))</f>
        <v/>
      </c>
      <c r="N51" s="21" t="str">
        <f>IF(N27 = "", "", IFERROR(N27 / SUMIFS(Aux_Totales!$N:$N, Aux_Totales!$F:$F, $F51, Aux_Totales!$A:$A, Aperturas!$A$2), 0))</f>
        <v/>
      </c>
      <c r="O51" s="21" t="str">
        <f>IF(O27 = "", "", IFERROR(O27 / SUMIFS(Aux_Totales!$N:$N, Aux_Totales!$F:$F, $F51, Aux_Totales!$A:$A, Aperturas!$A$2), 0))</f>
        <v/>
      </c>
      <c r="P51" s="21" t="str">
        <f>IF(P27 = "", "", IFERROR(P27 / SUMIFS(Aux_Totales!$N:$N, Aux_Totales!$F:$F, $F51, Aux_Totales!$A:$A, Aperturas!$A$2), 0))</f>
        <v/>
      </c>
      <c r="Q51" s="21" t="str">
        <f>IF(Q27 = "", "", IFERROR(Q27 / SUMIFS(Aux_Totales!$N:$N, Aux_Totales!$F:$F, $F51, Aux_Totales!$A:$A, Aperturas!$A$2), 0))</f>
        <v/>
      </c>
      <c r="R51" s="21" t="str">
        <f>IF(R27 = "", "", IFERROR(R27 / SUMIFS(Aux_Totales!$N:$N, Aux_Totales!$F:$F, $F51, Aux_Totales!$A:$A, Aperturas!$A$2), 0))</f>
        <v/>
      </c>
      <c r="S51" s="21" t="str">
        <f>IF(S27 = "", "", IFERROR(S27 / SUMIFS(Aux_Totales!$N:$N, Aux_Totales!$F:$F, $F51, Aux_Totales!$A:$A, Aperturas!$A$2), 0))</f>
        <v/>
      </c>
      <c r="T51" s="21" t="str">
        <f>IF(T27 = "", "", IFERROR(T27 / SUMIFS(Aux_Totales!$N:$N, Aux_Totales!$F:$F, $F51, Aux_Totales!$A:$A, Aperturas!$A$2), 0))</f>
        <v/>
      </c>
      <c r="U51" s="21" t="str">
        <f>IF(U27 = "", "", IFERROR(U27 / SUMIFS(Aux_Totales!$N:$N, Aux_Totales!$F:$F, $F51, Aux_Totales!$A:$A, Aperturas!$A$2), 0))</f>
        <v/>
      </c>
      <c r="V51" s="21" t="str">
        <f>IF(V27 = "", "", IFERROR(V27 / SUMIFS(Aux_Totales!$N:$N, Aux_Totales!$F:$F, $F51, Aux_Totales!$A:$A, Aperturas!$A$2), 0))</f>
        <v/>
      </c>
      <c r="W51" s="21" t="str">
        <f>IF(W27 = "", "", IFERROR(W27 / SUMIFS(Aux_Totales!$N:$N, Aux_Totales!$F:$F, $F51, Aux_Totales!$A:$A, Aperturas!$A$2), 0))</f>
        <v/>
      </c>
      <c r="X51" s="21" t="str">
        <f>IF(X27 = "", "", IFERROR(X27 / SUMIFS(Aux_Totales!$N:$N, Aux_Totales!$F:$F, $F51, Aux_Totales!$A:$A, Aperturas!$A$2), 0))</f>
        <v/>
      </c>
      <c r="Y51" s="21" t="str">
        <f>IF(Y27 = "", "", IFERROR(Y27 / SUMIFS(Aux_Totales!$N:$N, Aux_Totales!$F:$F, $F51, Aux_Totales!$A:$A, Aperturas!$A$2), 0))</f>
        <v/>
      </c>
      <c r="Z51" s="21" t="str">
        <f>IF(Z27 = "", "", IFERROR(Z27 / SUMIFS(Aux_Totales!$N:$N, Aux_Totales!$F:$F, $F51, Aux_Totales!$A:$A, Aperturas!$A$2), 0))</f>
        <v/>
      </c>
      <c r="AA51" s="21">
        <f>IF(AA27 = "", "", IFERROR(AA27 / SUMIFS(Aux_Totales!$N:$N, Aux_Totales!$F:$F, $F51, Aux_Totales!$A:$A, Aperturas!$A$2), 0))</f>
        <v>1.7388395863569236E-3</v>
      </c>
      <c r="AB51" s="21">
        <f>IF(AB27 = "", "", IFERROR(AB27 / SUMIFS(Aux_Totales!$N:$N, Aux_Totales!$F:$F, $F51, Aux_Totales!$A:$A, Aperturas!$A$2), 0))</f>
        <v>2.9117185364691952E-3</v>
      </c>
      <c r="AC51" s="21" t="str">
        <f>IF(AC27 = "", "", IFERROR(AC27 / SUMIFS(Aux_Totales!$N:$N, Aux_Totales!$F:$F, $F51, Aux_Totales!$A:$A, Aperturas!$A$2), 0))</f>
        <v/>
      </c>
      <c r="AD51" s="21" t="str">
        <f>IF(AD27 = "", "", IFERROR(AD27 / SUMIFS(Aux_Totales!$N:$N, Aux_Totales!$F:$F, $F51, Aux_Totales!$A:$A, Aperturas!$A$2), 0))</f>
        <v/>
      </c>
      <c r="AE51" s="21" t="str">
        <f>IF(AE27 = "", "", IFERROR(AE27 / SUMIFS(Aux_Totales!$N:$N, Aux_Totales!$F:$F, $F51, Aux_Totales!$A:$A, Aperturas!$A$2), 0))</f>
        <v/>
      </c>
      <c r="AF51" s="21" t="str">
        <f>IF(AF27 = "", "", IFERROR(AF27 / SUMIFS(Aux_Totales!$N:$N, Aux_Totales!$F:$F, $F51, Aux_Totales!$A:$A, Aperturas!$A$2), 0))</f>
        <v/>
      </c>
      <c r="AG51" s="21" t="str">
        <f>IF(AG27 = "", "", IFERROR(AG27 / SUMIFS(Aux_Totales!$N:$N, Aux_Totales!$F:$F, $F51, Aux_Totales!$A:$A, Aperturas!$A$2), 0))</f>
        <v/>
      </c>
      <c r="AH51" s="21" t="str">
        <f>IF(AH27 = "", "", IFERROR(AH27 / SUMIFS(Aux_Totales!$N:$N, Aux_Totales!$F:$F, $F51, Aux_Totales!$A:$A, Aperturas!$A$2), 0))</f>
        <v/>
      </c>
      <c r="AI51" s="21" t="str">
        <f>IF(AI27 = "", "", IFERROR(AI27 / SUMIFS(Aux_Totales!$N:$N, Aux_Totales!$F:$F, $F51, Aux_Totales!$A:$A, Aperturas!$A$2), 0))</f>
        <v/>
      </c>
      <c r="AJ51" s="21" t="str">
        <f>IF(AJ27 = "", "", IFERROR(AJ27 / SUMIFS(Aux_Totales!$N:$N, Aux_Totales!$F:$F, $F51, Aux_Totales!$A:$A, Aperturas!$A$2), 0))</f>
        <v/>
      </c>
      <c r="AK51" s="21" t="str">
        <f>IF(AK27 = "", "", IFERROR(AK27 / SUMIFS(Aux_Totales!$N:$N, Aux_Totales!$F:$F, $F51, Aux_Totales!$A:$A, Aperturas!$A$2), 0))</f>
        <v/>
      </c>
      <c r="AL51" s="21" t="str">
        <f>IF(AL27 = "", "", IFERROR(AL27 / SUMIFS(Aux_Totales!$N:$N, Aux_Totales!$F:$F, $F51, Aux_Totales!$A:$A, Aperturas!$A$2), 0))</f>
        <v/>
      </c>
      <c r="AM51" s="21" t="str">
        <f>IF(AM27 = "", "", IFERROR(AM27 / SUMIFS(Aux_Totales!$N:$N, Aux_Totales!$F:$F, $F51, Aux_Totales!$A:$A, Aperturas!$A$2), 0))</f>
        <v/>
      </c>
      <c r="AN51" s="21" t="str">
        <f>IF(AN27 = "", "", IFERROR(AN27 / SUMIFS(Aux_Totales!$N:$N, Aux_Totales!$F:$F, $F51, Aux_Totales!$A:$A, Aperturas!$A$2), 0))</f>
        <v/>
      </c>
      <c r="AO51" s="21" t="str">
        <f>IF(AO27 = "", "", IFERROR(AO27 / SUMIFS(Aux_Totales!$N:$N, Aux_Totales!$F:$F, $F51, Aux_Totales!$A:$A, Aperturas!$A$2), 0))</f>
        <v/>
      </c>
      <c r="AP51" s="21" t="str">
        <f>IF(AP27 = "", "", IFERROR(AP27 / SUMIFS(Aux_Totales!$N:$N, Aux_Totales!$F:$F, $F51, Aux_Totales!$A:$A, Aperturas!$A$2), 0))</f>
        <v/>
      </c>
      <c r="AQ51" s="21" t="str">
        <f>IF(AQ27 = "", "", IFERROR(AQ27 / SUMIFS(Aux_Totales!$N:$N, Aux_Totales!$F:$F, $F51, Aux_Totales!$A:$A, Aperturas!$A$2), 0))</f>
        <v/>
      </c>
      <c r="AR51" s="21" t="str">
        <f>IF(AR27 = "", "", IFERROR(AR27 / SUMIFS(Aux_Totales!$N:$N, Aux_Totales!$F:$F, $F51, Aux_Totales!$A:$A, Aperturas!$A$2), 0))</f>
        <v/>
      </c>
      <c r="AS51" s="21" t="str">
        <f>IF(AS27 = "", "", IFERROR(AS27 / SUMIFS(Aux_Totales!$N:$N, Aux_Totales!$F:$F, $F51, Aux_Totales!$A:$A, Aperturas!$A$2), 0))</f>
        <v/>
      </c>
      <c r="AT51" s="21" t="str">
        <f>IF(AT27 = "", "", IFERROR(AT27 / SUMIFS(Aux_Totales!$N:$N, Aux_Totales!$F:$F, $F51, Aux_Totales!$A:$A, Aperturas!$A$2), 0))</f>
        <v/>
      </c>
    </row>
    <row r="52" spans="6:46" x14ac:dyDescent="0.2">
      <c r="F52">
        <v>202403</v>
      </c>
      <c r="G52" s="21">
        <f>IF(G28 = "", "", IFERROR(G28 / SUMIFS(Aux_Totales!$N:$N, Aux_Totales!$F:$F, $F52, Aux_Totales!$A:$A, Aperturas!$A$2), 0))</f>
        <v>1.7264185973669311E-3</v>
      </c>
      <c r="H52" s="21" t="str">
        <f>IF(H28 = "", "", IFERROR(H28 / SUMIFS(Aux_Totales!$N:$N, Aux_Totales!$F:$F, $F52, Aux_Totales!$A:$A, Aperturas!$A$2), 0))</f>
        <v/>
      </c>
      <c r="I52" s="21" t="str">
        <f>IF(I28 = "", "", IFERROR(I28 / SUMIFS(Aux_Totales!$N:$N, Aux_Totales!$F:$F, $F52, Aux_Totales!$A:$A, Aperturas!$A$2), 0))</f>
        <v/>
      </c>
      <c r="J52" s="21" t="str">
        <f>IF(J28 = "", "", IFERROR(J28 / SUMIFS(Aux_Totales!$N:$N, Aux_Totales!$F:$F, $F52, Aux_Totales!$A:$A, Aperturas!$A$2), 0))</f>
        <v/>
      </c>
      <c r="K52" s="21" t="str">
        <f>IF(K28 = "", "", IFERROR(K28 / SUMIFS(Aux_Totales!$N:$N, Aux_Totales!$F:$F, $F52, Aux_Totales!$A:$A, Aperturas!$A$2), 0))</f>
        <v/>
      </c>
      <c r="L52" s="21" t="str">
        <f>IF(L28 = "", "", IFERROR(L28 / SUMIFS(Aux_Totales!$N:$N, Aux_Totales!$F:$F, $F52, Aux_Totales!$A:$A, Aperturas!$A$2), 0))</f>
        <v/>
      </c>
      <c r="M52" s="21" t="str">
        <f>IF(M28 = "", "", IFERROR(M28 / SUMIFS(Aux_Totales!$N:$N, Aux_Totales!$F:$F, $F52, Aux_Totales!$A:$A, Aperturas!$A$2), 0))</f>
        <v/>
      </c>
      <c r="N52" s="21" t="str">
        <f>IF(N28 = "", "", IFERROR(N28 / SUMIFS(Aux_Totales!$N:$N, Aux_Totales!$F:$F, $F52, Aux_Totales!$A:$A, Aperturas!$A$2), 0))</f>
        <v/>
      </c>
      <c r="O52" s="21" t="str">
        <f>IF(O28 = "", "", IFERROR(O28 / SUMIFS(Aux_Totales!$N:$N, Aux_Totales!$F:$F, $F52, Aux_Totales!$A:$A, Aperturas!$A$2), 0))</f>
        <v/>
      </c>
      <c r="P52" s="21" t="str">
        <f>IF(P28 = "", "", IFERROR(P28 / SUMIFS(Aux_Totales!$N:$N, Aux_Totales!$F:$F, $F52, Aux_Totales!$A:$A, Aperturas!$A$2), 0))</f>
        <v/>
      </c>
      <c r="Q52" s="21" t="str">
        <f>IF(Q28 = "", "", IFERROR(Q28 / SUMIFS(Aux_Totales!$N:$N, Aux_Totales!$F:$F, $F52, Aux_Totales!$A:$A, Aperturas!$A$2), 0))</f>
        <v/>
      </c>
      <c r="R52" s="21" t="str">
        <f>IF(R28 = "", "", IFERROR(R28 / SUMIFS(Aux_Totales!$N:$N, Aux_Totales!$F:$F, $F52, Aux_Totales!$A:$A, Aperturas!$A$2), 0))</f>
        <v/>
      </c>
      <c r="S52" s="21" t="str">
        <f>IF(S28 = "", "", IFERROR(S28 / SUMIFS(Aux_Totales!$N:$N, Aux_Totales!$F:$F, $F52, Aux_Totales!$A:$A, Aperturas!$A$2), 0))</f>
        <v/>
      </c>
      <c r="T52" s="21" t="str">
        <f>IF(T28 = "", "", IFERROR(T28 / SUMIFS(Aux_Totales!$N:$N, Aux_Totales!$F:$F, $F52, Aux_Totales!$A:$A, Aperturas!$A$2), 0))</f>
        <v/>
      </c>
      <c r="U52" s="21" t="str">
        <f>IF(U28 = "", "", IFERROR(U28 / SUMIFS(Aux_Totales!$N:$N, Aux_Totales!$F:$F, $F52, Aux_Totales!$A:$A, Aperturas!$A$2), 0))</f>
        <v/>
      </c>
      <c r="V52" s="21" t="str">
        <f>IF(V28 = "", "", IFERROR(V28 / SUMIFS(Aux_Totales!$N:$N, Aux_Totales!$F:$F, $F52, Aux_Totales!$A:$A, Aperturas!$A$2), 0))</f>
        <v/>
      </c>
      <c r="W52" s="21" t="str">
        <f>IF(W28 = "", "", IFERROR(W28 / SUMIFS(Aux_Totales!$N:$N, Aux_Totales!$F:$F, $F52, Aux_Totales!$A:$A, Aperturas!$A$2), 0))</f>
        <v/>
      </c>
      <c r="X52" s="21" t="str">
        <f>IF(X28 = "", "", IFERROR(X28 / SUMIFS(Aux_Totales!$N:$N, Aux_Totales!$F:$F, $F52, Aux_Totales!$A:$A, Aperturas!$A$2), 0))</f>
        <v/>
      </c>
      <c r="Y52" s="21" t="str">
        <f>IF(Y28 = "", "", IFERROR(Y28 / SUMIFS(Aux_Totales!$N:$N, Aux_Totales!$F:$F, $F52, Aux_Totales!$A:$A, Aperturas!$A$2), 0))</f>
        <v/>
      </c>
      <c r="Z52" s="21" t="str">
        <f>IF(Z28 = "", "", IFERROR(Z28 / SUMIFS(Aux_Totales!$N:$N, Aux_Totales!$F:$F, $F52, Aux_Totales!$A:$A, Aperturas!$A$2), 0))</f>
        <v/>
      </c>
      <c r="AA52" s="21">
        <f>IF(AA28 = "", "", IFERROR(AA28 / SUMIFS(Aux_Totales!$N:$N, Aux_Totales!$F:$F, $F52, Aux_Totales!$A:$A, Aperturas!$A$2), 0))</f>
        <v>1.8412661864621561E-3</v>
      </c>
      <c r="AB52" s="21" t="str">
        <f>IF(AB28 = "", "", IFERROR(AB28 / SUMIFS(Aux_Totales!$N:$N, Aux_Totales!$F:$F, $F52, Aux_Totales!$A:$A, Aperturas!$A$2), 0))</f>
        <v/>
      </c>
      <c r="AC52" s="21" t="str">
        <f>IF(AC28 = "", "", IFERROR(AC28 / SUMIFS(Aux_Totales!$N:$N, Aux_Totales!$F:$F, $F52, Aux_Totales!$A:$A, Aperturas!$A$2), 0))</f>
        <v/>
      </c>
      <c r="AD52" s="21" t="str">
        <f>IF(AD28 = "", "", IFERROR(AD28 / SUMIFS(Aux_Totales!$N:$N, Aux_Totales!$F:$F, $F52, Aux_Totales!$A:$A, Aperturas!$A$2), 0))</f>
        <v/>
      </c>
      <c r="AE52" s="21" t="str">
        <f>IF(AE28 = "", "", IFERROR(AE28 / SUMIFS(Aux_Totales!$N:$N, Aux_Totales!$F:$F, $F52, Aux_Totales!$A:$A, Aperturas!$A$2), 0))</f>
        <v/>
      </c>
      <c r="AF52" s="21" t="str">
        <f>IF(AF28 = "", "", IFERROR(AF28 / SUMIFS(Aux_Totales!$N:$N, Aux_Totales!$F:$F, $F52, Aux_Totales!$A:$A, Aperturas!$A$2), 0))</f>
        <v/>
      </c>
      <c r="AG52" s="21" t="str">
        <f>IF(AG28 = "", "", IFERROR(AG28 / SUMIFS(Aux_Totales!$N:$N, Aux_Totales!$F:$F, $F52, Aux_Totales!$A:$A, Aperturas!$A$2), 0))</f>
        <v/>
      </c>
      <c r="AH52" s="21" t="str">
        <f>IF(AH28 = "", "", IFERROR(AH28 / SUMIFS(Aux_Totales!$N:$N, Aux_Totales!$F:$F, $F52, Aux_Totales!$A:$A, Aperturas!$A$2), 0))</f>
        <v/>
      </c>
      <c r="AI52" s="21" t="str">
        <f>IF(AI28 = "", "", IFERROR(AI28 / SUMIFS(Aux_Totales!$N:$N, Aux_Totales!$F:$F, $F52, Aux_Totales!$A:$A, Aperturas!$A$2), 0))</f>
        <v/>
      </c>
      <c r="AJ52" s="21" t="str">
        <f>IF(AJ28 = "", "", IFERROR(AJ28 / SUMIFS(Aux_Totales!$N:$N, Aux_Totales!$F:$F, $F52, Aux_Totales!$A:$A, Aperturas!$A$2), 0))</f>
        <v/>
      </c>
      <c r="AK52" s="21" t="str">
        <f>IF(AK28 = "", "", IFERROR(AK28 / SUMIFS(Aux_Totales!$N:$N, Aux_Totales!$F:$F, $F52, Aux_Totales!$A:$A, Aperturas!$A$2), 0))</f>
        <v/>
      </c>
      <c r="AL52" s="21" t="str">
        <f>IF(AL28 = "", "", IFERROR(AL28 / SUMIFS(Aux_Totales!$N:$N, Aux_Totales!$F:$F, $F52, Aux_Totales!$A:$A, Aperturas!$A$2), 0))</f>
        <v/>
      </c>
      <c r="AM52" s="21" t="str">
        <f>IF(AM28 = "", "", IFERROR(AM28 / SUMIFS(Aux_Totales!$N:$N, Aux_Totales!$F:$F, $F52, Aux_Totales!$A:$A, Aperturas!$A$2), 0))</f>
        <v/>
      </c>
      <c r="AN52" s="21" t="str">
        <f>IF(AN28 = "", "", IFERROR(AN28 / SUMIFS(Aux_Totales!$N:$N, Aux_Totales!$F:$F, $F52, Aux_Totales!$A:$A, Aperturas!$A$2), 0))</f>
        <v/>
      </c>
      <c r="AO52" s="21" t="str">
        <f>IF(AO28 = "", "", IFERROR(AO28 / SUMIFS(Aux_Totales!$N:$N, Aux_Totales!$F:$F, $F52, Aux_Totales!$A:$A, Aperturas!$A$2), 0))</f>
        <v/>
      </c>
      <c r="AP52" s="21" t="str">
        <f>IF(AP28 = "", "", IFERROR(AP28 / SUMIFS(Aux_Totales!$N:$N, Aux_Totales!$F:$F, $F52, Aux_Totales!$A:$A, Aperturas!$A$2), 0))</f>
        <v/>
      </c>
      <c r="AQ52" s="21" t="str">
        <f>IF(AQ28 = "", "", IFERROR(AQ28 / SUMIFS(Aux_Totales!$N:$N, Aux_Totales!$F:$F, $F52, Aux_Totales!$A:$A, Aperturas!$A$2), 0))</f>
        <v/>
      </c>
      <c r="AR52" s="21" t="str">
        <f>IF(AR28 = "", "", IFERROR(AR28 / SUMIFS(Aux_Totales!$N:$N, Aux_Totales!$F:$F, $F52, Aux_Totales!$A:$A, Aperturas!$A$2), 0))</f>
        <v/>
      </c>
      <c r="AS52" s="21" t="str">
        <f>IF(AS28 = "", "", IFERROR(AS28 / SUMIFS(Aux_Totales!$N:$N, Aux_Totales!$F:$F, $F52, Aux_Totales!$A:$A, Aperturas!$A$2), 0))</f>
        <v/>
      </c>
      <c r="AT52" s="21" t="str">
        <f>IF(AT28 = "", "", IFERROR(AT28 / SUMIFS(Aux_Totales!$N:$N, Aux_Totales!$F:$F, $F52, Aux_Totales!$A:$A, Aperturas!$A$2), 0))</f>
        <v/>
      </c>
    </row>
    <row r="55" spans="6:46" x14ac:dyDescent="0.2">
      <c r="F55" s="17" t="s">
        <v>10</v>
      </c>
      <c r="G55" s="5" t="s">
        <v>56</v>
      </c>
      <c r="H55" s="5" t="s">
        <v>56</v>
      </c>
      <c r="I55" s="5" t="s">
        <v>56</v>
      </c>
      <c r="J55" s="5" t="s">
        <v>56</v>
      </c>
      <c r="K55" s="5" t="s">
        <v>56</v>
      </c>
      <c r="L55" s="5" t="s">
        <v>56</v>
      </c>
      <c r="M55" s="5" t="s">
        <v>56</v>
      </c>
      <c r="N55" s="5" t="s">
        <v>56</v>
      </c>
      <c r="O55" s="5" t="s">
        <v>56</v>
      </c>
      <c r="P55" s="5" t="s">
        <v>56</v>
      </c>
      <c r="Q55" s="5" t="s">
        <v>56</v>
      </c>
      <c r="R55" s="5" t="s">
        <v>56</v>
      </c>
      <c r="S55" s="5" t="s">
        <v>56</v>
      </c>
      <c r="T55" s="5" t="s">
        <v>56</v>
      </c>
      <c r="U55" s="5" t="s">
        <v>56</v>
      </c>
      <c r="V55" s="5" t="s">
        <v>56</v>
      </c>
      <c r="W55" s="5" t="s">
        <v>56</v>
      </c>
      <c r="X55" s="5" t="s">
        <v>56</v>
      </c>
      <c r="Y55" s="5" t="s">
        <v>56</v>
      </c>
      <c r="Z55" s="5" t="s">
        <v>56</v>
      </c>
      <c r="AA55" s="6" t="s">
        <v>57</v>
      </c>
      <c r="AB55" s="6" t="s">
        <v>57</v>
      </c>
      <c r="AC55" s="6" t="s">
        <v>57</v>
      </c>
      <c r="AD55" s="6" t="s">
        <v>57</v>
      </c>
      <c r="AE55" s="6" t="s">
        <v>57</v>
      </c>
      <c r="AF55" s="6" t="s">
        <v>57</v>
      </c>
      <c r="AG55" s="6" t="s">
        <v>57</v>
      </c>
      <c r="AH55" s="6" t="s">
        <v>57</v>
      </c>
      <c r="AI55" s="6" t="s">
        <v>57</v>
      </c>
      <c r="AJ55" s="6" t="s">
        <v>57</v>
      </c>
      <c r="AK55" s="6" t="s">
        <v>57</v>
      </c>
      <c r="AL55" s="6" t="s">
        <v>57</v>
      </c>
      <c r="AM55" s="6" t="s">
        <v>57</v>
      </c>
      <c r="AN55" s="6" t="s">
        <v>57</v>
      </c>
      <c r="AO55" s="6" t="s">
        <v>57</v>
      </c>
      <c r="AP55" s="6" t="s">
        <v>57</v>
      </c>
      <c r="AQ55" s="6" t="s">
        <v>57</v>
      </c>
      <c r="AR55" s="6" t="s">
        <v>57</v>
      </c>
      <c r="AS55" s="6" t="s">
        <v>57</v>
      </c>
      <c r="AT55" s="6" t="s">
        <v>57</v>
      </c>
    </row>
    <row r="56" spans="6:46" x14ac:dyDescent="0.2">
      <c r="F56" s="17" t="s">
        <v>53</v>
      </c>
      <c r="G56" s="5">
        <v>1</v>
      </c>
      <c r="H56" s="5">
        <v>2</v>
      </c>
      <c r="I56" s="5">
        <v>3</v>
      </c>
      <c r="J56" s="5">
        <v>4</v>
      </c>
      <c r="K56" s="5">
        <v>5</v>
      </c>
      <c r="L56" s="5">
        <v>6</v>
      </c>
      <c r="M56" s="5">
        <v>7</v>
      </c>
      <c r="N56" s="5">
        <v>8</v>
      </c>
      <c r="O56" s="5">
        <v>9</v>
      </c>
      <c r="P56" s="5">
        <v>10</v>
      </c>
      <c r="Q56" s="5">
        <v>11</v>
      </c>
      <c r="R56" s="5">
        <v>12</v>
      </c>
      <c r="S56" s="5">
        <v>13</v>
      </c>
      <c r="T56" s="5">
        <v>14</v>
      </c>
      <c r="U56" s="5">
        <v>15</v>
      </c>
      <c r="V56" s="5">
        <v>16</v>
      </c>
      <c r="W56" s="5">
        <v>17</v>
      </c>
      <c r="X56" s="5">
        <v>18</v>
      </c>
      <c r="Y56" s="5">
        <v>19</v>
      </c>
      <c r="Z56" s="5">
        <v>20</v>
      </c>
      <c r="AA56" s="6">
        <v>1</v>
      </c>
      <c r="AB56" s="6">
        <v>2</v>
      </c>
      <c r="AC56" s="6">
        <v>3</v>
      </c>
      <c r="AD56" s="6">
        <v>4</v>
      </c>
      <c r="AE56" s="6">
        <v>5</v>
      </c>
      <c r="AF56" s="6">
        <v>6</v>
      </c>
      <c r="AG56" s="6">
        <v>7</v>
      </c>
      <c r="AH56" s="6">
        <v>8</v>
      </c>
      <c r="AI56" s="6">
        <v>9</v>
      </c>
      <c r="AJ56" s="6">
        <v>10</v>
      </c>
      <c r="AK56" s="6">
        <v>11</v>
      </c>
      <c r="AL56" s="6">
        <v>12</v>
      </c>
      <c r="AM56" s="6">
        <v>13</v>
      </c>
      <c r="AN56" s="6">
        <v>14</v>
      </c>
      <c r="AO56" s="6">
        <v>15</v>
      </c>
      <c r="AP56" s="6">
        <v>16</v>
      </c>
      <c r="AQ56" s="6">
        <v>17</v>
      </c>
      <c r="AR56" s="6">
        <v>18</v>
      </c>
      <c r="AS56" s="6">
        <v>19</v>
      </c>
      <c r="AT56" s="6">
        <v>20</v>
      </c>
    </row>
    <row r="57" spans="6:46" x14ac:dyDescent="0.2">
      <c r="F57">
        <v>201906</v>
      </c>
      <c r="G57" s="10">
        <f t="shared" ref="G57:AS57" si="0">IF(OR(H33 = "", H$8 &lt; G$8), "", IFERROR(H33/G33, ""))</f>
        <v>1.7650273224043718</v>
      </c>
      <c r="H57" s="10">
        <f t="shared" si="0"/>
        <v>1.1155830753353975</v>
      </c>
      <c r="I57" s="10">
        <f t="shared" si="0"/>
        <v>1.0453283996299723</v>
      </c>
      <c r="J57" s="10">
        <f t="shared" si="0"/>
        <v>1.013274336283186</v>
      </c>
      <c r="K57" s="10">
        <f t="shared" si="0"/>
        <v>1.0655021834061134</v>
      </c>
      <c r="L57" s="10">
        <f t="shared" si="0"/>
        <v>1.0081967213114753</v>
      </c>
      <c r="M57" s="10">
        <f t="shared" si="0"/>
        <v>1.0016260162601627</v>
      </c>
      <c r="N57" s="10">
        <f t="shared" si="0"/>
        <v>1.0048701298701299</v>
      </c>
      <c r="O57" s="10">
        <f t="shared" si="0"/>
        <v>1.007269789983845</v>
      </c>
      <c r="P57" s="10">
        <f t="shared" si="0"/>
        <v>1.0040096230954292</v>
      </c>
      <c r="Q57" s="10">
        <f t="shared" si="0"/>
        <v>1.0095846645367412</v>
      </c>
      <c r="R57" s="10">
        <f t="shared" si="0"/>
        <v>1.0015822784810127</v>
      </c>
      <c r="S57" s="10">
        <f t="shared" si="0"/>
        <v>1.0039494470774091</v>
      </c>
      <c r="T57" s="10">
        <f t="shared" si="0"/>
        <v>1.0007867820613692</v>
      </c>
      <c r="U57" s="10">
        <f t="shared" si="0"/>
        <v>1</v>
      </c>
      <c r="V57" s="10">
        <f t="shared" si="0"/>
        <v>1.0157232704402515</v>
      </c>
      <c r="W57" s="10">
        <f t="shared" si="0"/>
        <v>1.0023219814241486</v>
      </c>
      <c r="X57" s="10">
        <f t="shared" si="0"/>
        <v>1.0015444015444015</v>
      </c>
      <c r="Y57" s="10">
        <f t="shared" si="0"/>
        <v>1</v>
      </c>
      <c r="Z57" s="10" t="str">
        <f t="shared" si="0"/>
        <v/>
      </c>
      <c r="AA57" s="10">
        <f t="shared" si="0"/>
        <v>1.5133136094674557</v>
      </c>
      <c r="AB57" s="10">
        <f t="shared" si="0"/>
        <v>1.0791788856304985</v>
      </c>
      <c r="AC57" s="10">
        <f t="shared" si="0"/>
        <v>1.0344202898550725</v>
      </c>
      <c r="AD57" s="10">
        <f t="shared" si="0"/>
        <v>1.0070052539404553</v>
      </c>
      <c r="AE57" s="10">
        <f t="shared" si="0"/>
        <v>1.0669565217391306</v>
      </c>
      <c r="AF57" s="10">
        <f t="shared" si="0"/>
        <v>1.0073349633251834</v>
      </c>
      <c r="AG57" s="10">
        <f t="shared" si="0"/>
        <v>1.0040453074433657</v>
      </c>
      <c r="AH57" s="10">
        <f t="shared" si="0"/>
        <v>1.0032232070910556</v>
      </c>
      <c r="AI57" s="10">
        <f t="shared" si="0"/>
        <v>1.0048192771084337</v>
      </c>
      <c r="AJ57" s="10">
        <f t="shared" si="0"/>
        <v>1.0023980815347722</v>
      </c>
      <c r="AK57" s="10">
        <f t="shared" si="0"/>
        <v>1.0095693779904307</v>
      </c>
      <c r="AL57" s="10">
        <f t="shared" si="0"/>
        <v>1.0015797788309637</v>
      </c>
      <c r="AM57" s="10">
        <f t="shared" si="0"/>
        <v>1.0031545741324921</v>
      </c>
      <c r="AN57" s="10">
        <f t="shared" si="0"/>
        <v>1.0007861635220126</v>
      </c>
      <c r="AO57" s="10">
        <f t="shared" si="0"/>
        <v>1</v>
      </c>
      <c r="AP57" s="10">
        <f t="shared" si="0"/>
        <v>1.0196386488609583</v>
      </c>
      <c r="AQ57" s="10">
        <f t="shared" si="0"/>
        <v>1</v>
      </c>
      <c r="AR57" s="10">
        <f t="shared" si="0"/>
        <v>1</v>
      </c>
      <c r="AS57" s="10">
        <f t="shared" si="0"/>
        <v>1</v>
      </c>
      <c r="AT57" s="10" t="e">
        <f>IF(OR(#REF! = "",#REF! &lt; AT$8), "", IFERROR(#REF!/AT33, ""))</f>
        <v>#REF!</v>
      </c>
    </row>
    <row r="58" spans="6:46" x14ac:dyDescent="0.2">
      <c r="F58">
        <v>201909</v>
      </c>
      <c r="G58" s="10">
        <f t="shared" ref="G58:AS58" si="1">IF(OR(H34 = "", H$8 &lt; G$8), "", IFERROR(H34/G34, ""))</f>
        <v>2.7077922077922074</v>
      </c>
      <c r="H58" s="10">
        <f t="shared" si="1"/>
        <v>1.1534772182254196</v>
      </c>
      <c r="I58" s="10">
        <f t="shared" si="1"/>
        <v>1.0103950103950106</v>
      </c>
      <c r="J58" s="10">
        <f t="shared" si="1"/>
        <v>1.0123456790123455</v>
      </c>
      <c r="K58" s="10">
        <f t="shared" si="1"/>
        <v>1.0040650406504066</v>
      </c>
      <c r="L58" s="10">
        <f t="shared" si="1"/>
        <v>1.0060728744939271</v>
      </c>
      <c r="M58" s="10">
        <f t="shared" si="1"/>
        <v>1.0040241448692151</v>
      </c>
      <c r="N58" s="10">
        <f t="shared" si="1"/>
        <v>1.0681362725450902</v>
      </c>
      <c r="O58" s="10">
        <f t="shared" si="1"/>
        <v>1.028142589118199</v>
      </c>
      <c r="P58" s="10">
        <f t="shared" si="1"/>
        <v>1</v>
      </c>
      <c r="Q58" s="10">
        <f t="shared" si="1"/>
        <v>1</v>
      </c>
      <c r="R58" s="10">
        <f t="shared" si="1"/>
        <v>1.001824817518248</v>
      </c>
      <c r="S58" s="10">
        <f t="shared" si="1"/>
        <v>1</v>
      </c>
      <c r="T58" s="10">
        <f t="shared" si="1"/>
        <v>1</v>
      </c>
      <c r="U58" s="10">
        <f t="shared" si="1"/>
        <v>1.0182149362477233</v>
      </c>
      <c r="V58" s="10">
        <f t="shared" si="1"/>
        <v>1.0035778175313059</v>
      </c>
      <c r="W58" s="10">
        <f t="shared" si="1"/>
        <v>1</v>
      </c>
      <c r="X58" s="10">
        <f t="shared" si="1"/>
        <v>1</v>
      </c>
      <c r="Y58" s="10" t="str">
        <f t="shared" si="1"/>
        <v/>
      </c>
      <c r="Z58" s="10" t="str">
        <f t="shared" si="1"/>
        <v/>
      </c>
      <c r="AA58" s="10">
        <f t="shared" si="1"/>
        <v>1.8156862745098037</v>
      </c>
      <c r="AB58" s="10">
        <f t="shared" si="1"/>
        <v>1.0475161987041037</v>
      </c>
      <c r="AC58" s="10">
        <f t="shared" si="1"/>
        <v>1.0020618556701031</v>
      </c>
      <c r="AD58" s="10">
        <f t="shared" si="1"/>
        <v>1.0144032921810699</v>
      </c>
      <c r="AE58" s="10">
        <f t="shared" si="1"/>
        <v>1.0040567951318458</v>
      </c>
      <c r="AF58" s="10">
        <f t="shared" si="1"/>
        <v>1.0040404040404041</v>
      </c>
      <c r="AG58" s="10">
        <f t="shared" si="1"/>
        <v>1.0040241448692151</v>
      </c>
      <c r="AH58" s="10">
        <f t="shared" si="1"/>
        <v>1.0721442885771544</v>
      </c>
      <c r="AI58" s="10">
        <f t="shared" si="1"/>
        <v>1.0242990654205608</v>
      </c>
      <c r="AJ58" s="10">
        <f t="shared" si="1"/>
        <v>1</v>
      </c>
      <c r="AK58" s="10">
        <f t="shared" si="1"/>
        <v>1</v>
      </c>
      <c r="AL58" s="10">
        <f t="shared" si="1"/>
        <v>1.001824817518248</v>
      </c>
      <c r="AM58" s="10">
        <f t="shared" si="1"/>
        <v>1</v>
      </c>
      <c r="AN58" s="10">
        <f t="shared" si="1"/>
        <v>1</v>
      </c>
      <c r="AO58" s="10">
        <f t="shared" si="1"/>
        <v>1.0218579234972678</v>
      </c>
      <c r="AP58" s="10">
        <f t="shared" si="1"/>
        <v>1</v>
      </c>
      <c r="AQ58" s="10">
        <f t="shared" si="1"/>
        <v>1</v>
      </c>
      <c r="AR58" s="10">
        <f t="shared" si="1"/>
        <v>1</v>
      </c>
      <c r="AS58" s="10" t="str">
        <f t="shared" si="1"/>
        <v/>
      </c>
      <c r="AT58" s="10" t="e">
        <f>IF(OR(#REF! = "",#REF! &lt; AT$8), "", IFERROR(#REF!/AT34, ""))</f>
        <v>#REF!</v>
      </c>
    </row>
    <row r="59" spans="6:46" x14ac:dyDescent="0.2">
      <c r="F59">
        <v>201912</v>
      </c>
      <c r="G59" s="10">
        <f t="shared" ref="G59:AS59" si="2">IF(OR(H35 = "", H$8 &lt; G$8), "", IFERROR(H35/G35, ""))</f>
        <v>5.5161290322580649</v>
      </c>
      <c r="H59" s="10">
        <f t="shared" si="2"/>
        <v>1.0721247563352827</v>
      </c>
      <c r="I59" s="10">
        <f t="shared" si="2"/>
        <v>1.0181818181818181</v>
      </c>
      <c r="J59" s="10">
        <f t="shared" si="2"/>
        <v>1.0232142857142859</v>
      </c>
      <c r="K59" s="10">
        <f t="shared" si="2"/>
        <v>1.0017452006980803</v>
      </c>
      <c r="L59" s="10">
        <f t="shared" si="2"/>
        <v>1.0121951219512195</v>
      </c>
      <c r="M59" s="10">
        <f t="shared" si="2"/>
        <v>1</v>
      </c>
      <c r="N59" s="10">
        <f t="shared" si="2"/>
        <v>1.0774526678141134</v>
      </c>
      <c r="O59" s="10">
        <f t="shared" si="2"/>
        <v>1.0047923322683707</v>
      </c>
      <c r="P59" s="10">
        <f t="shared" si="2"/>
        <v>1</v>
      </c>
      <c r="Q59" s="10">
        <f t="shared" si="2"/>
        <v>1</v>
      </c>
      <c r="R59" s="10">
        <f t="shared" si="2"/>
        <v>1</v>
      </c>
      <c r="S59" s="10">
        <f t="shared" si="2"/>
        <v>1.001589825119237</v>
      </c>
      <c r="T59" s="10">
        <f t="shared" si="2"/>
        <v>1.0126984126984127</v>
      </c>
      <c r="U59" s="10">
        <f t="shared" si="2"/>
        <v>1.0062695924764891</v>
      </c>
      <c r="V59" s="10">
        <f t="shared" si="2"/>
        <v>1</v>
      </c>
      <c r="W59" s="10">
        <f t="shared" si="2"/>
        <v>1.0015576323987538</v>
      </c>
      <c r="X59" s="10" t="str">
        <f t="shared" si="2"/>
        <v/>
      </c>
      <c r="Y59" s="10" t="str">
        <f t="shared" si="2"/>
        <v/>
      </c>
      <c r="Z59" s="10" t="str">
        <f t="shared" si="2"/>
        <v/>
      </c>
      <c r="AA59" s="10">
        <f t="shared" si="2"/>
        <v>2.090551181102362</v>
      </c>
      <c r="AB59" s="10">
        <f t="shared" si="2"/>
        <v>1.0433145009416198</v>
      </c>
      <c r="AC59" s="10">
        <f t="shared" si="2"/>
        <v>1.0180505415162453</v>
      </c>
      <c r="AD59" s="10">
        <f t="shared" si="2"/>
        <v>1.021276595744681</v>
      </c>
      <c r="AE59" s="10">
        <f t="shared" si="2"/>
        <v>1.0034722222222223</v>
      </c>
      <c r="AF59" s="10">
        <f t="shared" si="2"/>
        <v>1.0086505190311419</v>
      </c>
      <c r="AG59" s="10">
        <f t="shared" si="2"/>
        <v>1</v>
      </c>
      <c r="AH59" s="10">
        <f t="shared" si="2"/>
        <v>1.0823327615780445</v>
      </c>
      <c r="AI59" s="10">
        <f t="shared" si="2"/>
        <v>1</v>
      </c>
      <c r="AJ59" s="10">
        <f t="shared" si="2"/>
        <v>1</v>
      </c>
      <c r="AK59" s="10">
        <f t="shared" si="2"/>
        <v>1</v>
      </c>
      <c r="AL59" s="10">
        <f t="shared" si="2"/>
        <v>1</v>
      </c>
      <c r="AM59" s="10">
        <f t="shared" si="2"/>
        <v>1</v>
      </c>
      <c r="AN59" s="10">
        <f t="shared" si="2"/>
        <v>1.0174326465927099</v>
      </c>
      <c r="AO59" s="10">
        <f t="shared" si="2"/>
        <v>1</v>
      </c>
      <c r="AP59" s="10">
        <f t="shared" si="2"/>
        <v>1</v>
      </c>
      <c r="AQ59" s="10">
        <f t="shared" si="2"/>
        <v>1.0015576323987538</v>
      </c>
      <c r="AR59" s="10" t="str">
        <f t="shared" si="2"/>
        <v/>
      </c>
      <c r="AS59" s="10" t="str">
        <f t="shared" si="2"/>
        <v/>
      </c>
      <c r="AT59" s="10" t="e">
        <f>IF(OR(#REF! = "",#REF! &lt; AT$8), "", IFERROR(#REF!/AT35, ""))</f>
        <v>#REF!</v>
      </c>
    </row>
    <row r="60" spans="6:46" x14ac:dyDescent="0.2">
      <c r="F60">
        <v>202003</v>
      </c>
      <c r="G60" s="10">
        <f t="shared" ref="G60:AS60" si="3">IF(OR(H36 = "", H$8 &lt; G$8), "", IFERROR(H36/G36, ""))</f>
        <v>1.7264957264957266</v>
      </c>
      <c r="H60" s="10">
        <f t="shared" si="3"/>
        <v>1.1707920792079207</v>
      </c>
      <c r="I60" s="10">
        <f t="shared" si="3"/>
        <v>1.0782241014799154</v>
      </c>
      <c r="J60" s="10">
        <f t="shared" si="3"/>
        <v>1.0313725490196077</v>
      </c>
      <c r="K60" s="10">
        <f t="shared" si="3"/>
        <v>1.0190114068441065</v>
      </c>
      <c r="L60" s="10">
        <f t="shared" si="3"/>
        <v>1.0074626865671641</v>
      </c>
      <c r="M60" s="10">
        <f t="shared" si="3"/>
        <v>1.001851851851852</v>
      </c>
      <c r="N60" s="10">
        <f t="shared" si="3"/>
        <v>1.0314232902033271</v>
      </c>
      <c r="O60" s="10">
        <f t="shared" si="3"/>
        <v>1.0089605734767026</v>
      </c>
      <c r="P60" s="10">
        <f t="shared" si="3"/>
        <v>1.0017761989342808</v>
      </c>
      <c r="Q60" s="10">
        <f t="shared" si="3"/>
        <v>1</v>
      </c>
      <c r="R60" s="10">
        <f t="shared" si="3"/>
        <v>1</v>
      </c>
      <c r="S60" s="10">
        <f t="shared" si="3"/>
        <v>1.0035460992907801</v>
      </c>
      <c r="T60" s="10">
        <f t="shared" si="3"/>
        <v>1.0035335689045937</v>
      </c>
      <c r="U60" s="10">
        <f t="shared" si="3"/>
        <v>1.0017605633802815</v>
      </c>
      <c r="V60" s="10">
        <f t="shared" si="3"/>
        <v>1</v>
      </c>
      <c r="W60" s="10" t="str">
        <f t="shared" si="3"/>
        <v/>
      </c>
      <c r="X60" s="10" t="str">
        <f t="shared" si="3"/>
        <v/>
      </c>
      <c r="Y60" s="10" t="str">
        <f t="shared" si="3"/>
        <v/>
      </c>
      <c r="Z60" s="10" t="str">
        <f t="shared" si="3"/>
        <v/>
      </c>
      <c r="AA60" s="10">
        <f t="shared" si="3"/>
        <v>1.551851851851852</v>
      </c>
      <c r="AB60" s="10">
        <f t="shared" si="3"/>
        <v>1.162291169451074</v>
      </c>
      <c r="AC60" s="10">
        <f t="shared" si="3"/>
        <v>1.0574948665297741</v>
      </c>
      <c r="AD60" s="10">
        <f t="shared" si="3"/>
        <v>1.0330097087378642</v>
      </c>
      <c r="AE60" s="10">
        <f t="shared" si="3"/>
        <v>1.0075187969924813</v>
      </c>
      <c r="AF60" s="10">
        <f t="shared" si="3"/>
        <v>1.0074626865671641</v>
      </c>
      <c r="AG60" s="10">
        <f t="shared" si="3"/>
        <v>1.001851851851852</v>
      </c>
      <c r="AH60" s="10">
        <f t="shared" si="3"/>
        <v>1.0314232902033271</v>
      </c>
      <c r="AI60" s="10">
        <f t="shared" si="3"/>
        <v>1.0089605734767026</v>
      </c>
      <c r="AJ60" s="10">
        <f t="shared" si="3"/>
        <v>1.0017761989342808</v>
      </c>
      <c r="AK60" s="10">
        <f t="shared" si="3"/>
        <v>1</v>
      </c>
      <c r="AL60" s="10">
        <f t="shared" si="3"/>
        <v>1</v>
      </c>
      <c r="AM60" s="10">
        <f t="shared" si="3"/>
        <v>1.0053191489361701</v>
      </c>
      <c r="AN60" s="10">
        <f t="shared" si="3"/>
        <v>1.0017636684303353</v>
      </c>
      <c r="AO60" s="10">
        <f t="shared" si="3"/>
        <v>1.0017605633802815</v>
      </c>
      <c r="AP60" s="10">
        <f t="shared" si="3"/>
        <v>1</v>
      </c>
      <c r="AQ60" s="10" t="str">
        <f t="shared" si="3"/>
        <v/>
      </c>
      <c r="AR60" s="10" t="str">
        <f t="shared" si="3"/>
        <v/>
      </c>
      <c r="AS60" s="10" t="str">
        <f t="shared" si="3"/>
        <v/>
      </c>
      <c r="AT60" s="10" t="e">
        <f>IF(OR(#REF! = "",#REF! &lt; AT$8), "", IFERROR(#REF!/AT36, ""))</f>
        <v>#REF!</v>
      </c>
    </row>
    <row r="61" spans="6:46" x14ac:dyDescent="0.2">
      <c r="F61">
        <v>202006</v>
      </c>
      <c r="G61" s="10">
        <f t="shared" ref="G61:AS61" si="4">IF(OR(H37 = "", H$8 &lt; G$8), "", IFERROR(H37/G37, ""))</f>
        <v>3.4551282051282048</v>
      </c>
      <c r="H61" s="10">
        <f t="shared" si="4"/>
        <v>1.1576994434137291</v>
      </c>
      <c r="I61" s="10">
        <f t="shared" si="4"/>
        <v>1.0256410256410258</v>
      </c>
      <c r="J61" s="10">
        <f t="shared" si="4"/>
        <v>1.0218749999999999</v>
      </c>
      <c r="K61" s="10">
        <f t="shared" si="4"/>
        <v>1.0030581039755351</v>
      </c>
      <c r="L61" s="10">
        <f t="shared" si="4"/>
        <v>1.0060975609756098</v>
      </c>
      <c r="M61" s="10">
        <f t="shared" si="4"/>
        <v>1.0272727272727273</v>
      </c>
      <c r="N61" s="10">
        <f t="shared" si="4"/>
        <v>1.0058997050147493</v>
      </c>
      <c r="O61" s="10">
        <f t="shared" si="4"/>
        <v>1.0043988269794724</v>
      </c>
      <c r="P61" s="10">
        <f t="shared" si="4"/>
        <v>1.0029197080291972</v>
      </c>
      <c r="Q61" s="10">
        <f t="shared" si="4"/>
        <v>1</v>
      </c>
      <c r="R61" s="10">
        <f t="shared" si="4"/>
        <v>1.0014556040756915</v>
      </c>
      <c r="S61" s="10">
        <f t="shared" si="4"/>
        <v>1.0029069767441861</v>
      </c>
      <c r="T61" s="10">
        <f t="shared" si="4"/>
        <v>1</v>
      </c>
      <c r="U61" s="10">
        <f t="shared" si="4"/>
        <v>1.0014492753623188</v>
      </c>
      <c r="V61" s="10" t="str">
        <f t="shared" si="4"/>
        <v/>
      </c>
      <c r="W61" s="10" t="str">
        <f t="shared" si="4"/>
        <v/>
      </c>
      <c r="X61" s="10" t="str">
        <f t="shared" si="4"/>
        <v/>
      </c>
      <c r="Y61" s="10" t="str">
        <f t="shared" si="4"/>
        <v/>
      </c>
      <c r="Z61" s="10" t="str">
        <f t="shared" si="4"/>
        <v/>
      </c>
      <c r="AA61" s="10">
        <f t="shared" si="4"/>
        <v>2.540909090909091</v>
      </c>
      <c r="AB61" s="10">
        <f t="shared" si="4"/>
        <v>1.1359570661896243</v>
      </c>
      <c r="AC61" s="10">
        <f t="shared" si="4"/>
        <v>1.0173228346456693</v>
      </c>
      <c r="AD61" s="10">
        <f t="shared" si="4"/>
        <v>1.0139318885448916</v>
      </c>
      <c r="AE61" s="10">
        <f t="shared" si="4"/>
        <v>1.0061068702290077</v>
      </c>
      <c r="AF61" s="10">
        <f t="shared" si="4"/>
        <v>1.0045523520485584</v>
      </c>
      <c r="AG61" s="10">
        <f t="shared" si="4"/>
        <v>1.0271903323262841</v>
      </c>
      <c r="AH61" s="10">
        <f t="shared" si="4"/>
        <v>1.0058823529411764</v>
      </c>
      <c r="AI61" s="10">
        <f t="shared" si="4"/>
        <v>1.0014619883040936</v>
      </c>
      <c r="AJ61" s="10">
        <f t="shared" si="4"/>
        <v>1.0029197080291972</v>
      </c>
      <c r="AK61" s="10">
        <f t="shared" si="4"/>
        <v>1</v>
      </c>
      <c r="AL61" s="10">
        <f t="shared" si="4"/>
        <v>1.0014556040756915</v>
      </c>
      <c r="AM61" s="10">
        <f t="shared" si="4"/>
        <v>1.0029069767441861</v>
      </c>
      <c r="AN61" s="10">
        <f t="shared" si="4"/>
        <v>1</v>
      </c>
      <c r="AO61" s="10">
        <f t="shared" si="4"/>
        <v>1.0028985507246377</v>
      </c>
      <c r="AP61" s="10" t="str">
        <f t="shared" si="4"/>
        <v/>
      </c>
      <c r="AQ61" s="10" t="str">
        <f t="shared" si="4"/>
        <v/>
      </c>
      <c r="AR61" s="10" t="str">
        <f t="shared" si="4"/>
        <v/>
      </c>
      <c r="AS61" s="10" t="str">
        <f t="shared" si="4"/>
        <v/>
      </c>
      <c r="AT61" s="10" t="e">
        <f>IF(OR(#REF! = "",#REF! &lt; AT$8), "", IFERROR(#REF!/AT37, ""))</f>
        <v>#REF!</v>
      </c>
    </row>
    <row r="62" spans="6:46" x14ac:dyDescent="0.2">
      <c r="F62">
        <v>202009</v>
      </c>
      <c r="G62" s="10">
        <f t="shared" ref="G62:AS62" si="5">IF(OR(H38 = "", H$8 &lt; G$8), "", IFERROR(H38/G38, ""))</f>
        <v>2.379157427937916</v>
      </c>
      <c r="H62" s="10">
        <f t="shared" si="5"/>
        <v>1.076421248835042</v>
      </c>
      <c r="I62" s="10">
        <f t="shared" si="5"/>
        <v>1.0233766233766235</v>
      </c>
      <c r="J62" s="10">
        <f t="shared" si="5"/>
        <v>1.011844331641286</v>
      </c>
      <c r="K62" s="10">
        <f t="shared" si="5"/>
        <v>1.0025083612040135</v>
      </c>
      <c r="L62" s="10">
        <f t="shared" si="5"/>
        <v>1.0075062552126772</v>
      </c>
      <c r="M62" s="10">
        <f t="shared" si="5"/>
        <v>1.0041390728476822</v>
      </c>
      <c r="N62" s="10">
        <f t="shared" si="5"/>
        <v>1.001648804616653</v>
      </c>
      <c r="O62" s="10">
        <f t="shared" si="5"/>
        <v>1.0016460905349793</v>
      </c>
      <c r="P62" s="10">
        <f t="shared" si="5"/>
        <v>1.0016433853738702</v>
      </c>
      <c r="Q62" s="10">
        <f t="shared" si="5"/>
        <v>1</v>
      </c>
      <c r="R62" s="10">
        <f t="shared" si="5"/>
        <v>1.0082034454470878</v>
      </c>
      <c r="S62" s="10">
        <f t="shared" si="5"/>
        <v>1.000813669650122</v>
      </c>
      <c r="T62" s="10">
        <f t="shared" si="5"/>
        <v>1.0008130081300812</v>
      </c>
      <c r="U62" s="10" t="str">
        <f t="shared" si="5"/>
        <v/>
      </c>
      <c r="V62" s="10" t="str">
        <f t="shared" si="5"/>
        <v/>
      </c>
      <c r="W62" s="10" t="str">
        <f t="shared" si="5"/>
        <v/>
      </c>
      <c r="X62" s="10" t="str">
        <f t="shared" si="5"/>
        <v/>
      </c>
      <c r="Y62" s="10" t="str">
        <f t="shared" si="5"/>
        <v/>
      </c>
      <c r="Z62" s="10" t="str">
        <f t="shared" si="5"/>
        <v/>
      </c>
      <c r="AA62" s="10">
        <f t="shared" si="5"/>
        <v>1.8204283360790774</v>
      </c>
      <c r="AB62" s="10">
        <f t="shared" si="5"/>
        <v>1.0533936651583709</v>
      </c>
      <c r="AC62" s="10">
        <f t="shared" si="5"/>
        <v>1.016323024054983</v>
      </c>
      <c r="AD62" s="10">
        <f t="shared" si="5"/>
        <v>1.0118343195266273</v>
      </c>
      <c r="AE62" s="10">
        <f t="shared" si="5"/>
        <v>1.0025062656641603</v>
      </c>
      <c r="AF62" s="10">
        <f t="shared" si="5"/>
        <v>1.0075000000000001</v>
      </c>
      <c r="AG62" s="10">
        <f t="shared" si="5"/>
        <v>1.0041356492969395</v>
      </c>
      <c r="AH62" s="10">
        <f t="shared" si="5"/>
        <v>1.0016474464579901</v>
      </c>
      <c r="AI62" s="10">
        <f t="shared" si="5"/>
        <v>1.0016447368421053</v>
      </c>
      <c r="AJ62" s="10">
        <f t="shared" si="5"/>
        <v>1.0016420361247949</v>
      </c>
      <c r="AK62" s="10">
        <f t="shared" si="5"/>
        <v>1.0008196721311473</v>
      </c>
      <c r="AL62" s="10">
        <f t="shared" si="5"/>
        <v>1.0073710073710076</v>
      </c>
      <c r="AM62" s="10">
        <f t="shared" si="5"/>
        <v>1</v>
      </c>
      <c r="AN62" s="10">
        <f t="shared" si="5"/>
        <v>1.0024390243902439</v>
      </c>
      <c r="AO62" s="10" t="str">
        <f t="shared" si="5"/>
        <v/>
      </c>
      <c r="AP62" s="10" t="str">
        <f t="shared" si="5"/>
        <v/>
      </c>
      <c r="AQ62" s="10" t="str">
        <f t="shared" si="5"/>
        <v/>
      </c>
      <c r="AR62" s="10" t="str">
        <f t="shared" si="5"/>
        <v/>
      </c>
      <c r="AS62" s="10" t="str">
        <f t="shared" si="5"/>
        <v/>
      </c>
      <c r="AT62" s="10" t="e">
        <f>IF(OR(#REF! = "",#REF! &lt; AT$8), "", IFERROR(#REF!/AT38, ""))</f>
        <v>#REF!</v>
      </c>
    </row>
    <row r="63" spans="6:46" x14ac:dyDescent="0.2">
      <c r="F63">
        <v>202012</v>
      </c>
      <c r="G63" s="10">
        <f t="shared" ref="G63:AS63" si="6">IF(OR(H39 = "", H$8 &lt; G$8), "", IFERROR(H39/G39, ""))</f>
        <v>2.449748743718593</v>
      </c>
      <c r="H63" s="10">
        <f t="shared" si="6"/>
        <v>1.1374358974358976</v>
      </c>
      <c r="I63" s="10">
        <f t="shared" si="6"/>
        <v>1.0261496844003606</v>
      </c>
      <c r="J63" s="10">
        <f t="shared" si="6"/>
        <v>1.0070298769771528</v>
      </c>
      <c r="K63" s="10">
        <f t="shared" si="6"/>
        <v>1.0087260034904013</v>
      </c>
      <c r="L63" s="10">
        <f t="shared" si="6"/>
        <v>1.0034602076124568</v>
      </c>
      <c r="M63" s="10">
        <f t="shared" si="6"/>
        <v>1.0017241379310344</v>
      </c>
      <c r="N63" s="10">
        <f t="shared" si="6"/>
        <v>1.0008605851979346</v>
      </c>
      <c r="O63" s="10">
        <f t="shared" si="6"/>
        <v>1</v>
      </c>
      <c r="P63" s="10">
        <f t="shared" si="6"/>
        <v>1</v>
      </c>
      <c r="Q63" s="10">
        <f t="shared" si="6"/>
        <v>1.009458297506449</v>
      </c>
      <c r="R63" s="10">
        <f t="shared" si="6"/>
        <v>1</v>
      </c>
      <c r="S63" s="10">
        <f t="shared" si="6"/>
        <v>1.0008517887563884</v>
      </c>
      <c r="T63" s="10" t="str">
        <f t="shared" si="6"/>
        <v/>
      </c>
      <c r="U63" s="10" t="str">
        <f t="shared" si="6"/>
        <v/>
      </c>
      <c r="V63" s="10" t="str">
        <f t="shared" si="6"/>
        <v/>
      </c>
      <c r="W63" s="10" t="str">
        <f t="shared" si="6"/>
        <v/>
      </c>
      <c r="X63" s="10" t="str">
        <f t="shared" si="6"/>
        <v/>
      </c>
      <c r="Y63" s="10" t="str">
        <f t="shared" si="6"/>
        <v/>
      </c>
      <c r="Z63" s="10" t="str">
        <f t="shared" si="6"/>
        <v/>
      </c>
      <c r="AA63" s="10">
        <f t="shared" si="6"/>
        <v>1.8729874776386404</v>
      </c>
      <c r="AB63" s="10">
        <f t="shared" si="6"/>
        <v>1.063992359121299</v>
      </c>
      <c r="AC63" s="10">
        <f t="shared" si="6"/>
        <v>1.0215439856373429</v>
      </c>
      <c r="AD63" s="10">
        <f t="shared" si="6"/>
        <v>1.007908611599297</v>
      </c>
      <c r="AE63" s="10">
        <f t="shared" si="6"/>
        <v>1.0078465562336529</v>
      </c>
      <c r="AF63" s="10">
        <f t="shared" si="6"/>
        <v>1.0034602076124568</v>
      </c>
      <c r="AG63" s="10">
        <f t="shared" si="6"/>
        <v>1.0017241379310344</v>
      </c>
      <c r="AH63" s="10">
        <f t="shared" si="6"/>
        <v>1.0008605851979346</v>
      </c>
      <c r="AI63" s="10">
        <f t="shared" si="6"/>
        <v>1</v>
      </c>
      <c r="AJ63" s="10">
        <f t="shared" si="6"/>
        <v>1</v>
      </c>
      <c r="AK63" s="10">
        <f t="shared" si="6"/>
        <v>1.009458297506449</v>
      </c>
      <c r="AL63" s="10">
        <f t="shared" si="6"/>
        <v>1</v>
      </c>
      <c r="AM63" s="10">
        <f t="shared" si="6"/>
        <v>1.0017035775127767</v>
      </c>
      <c r="AN63" s="10" t="str">
        <f t="shared" si="6"/>
        <v/>
      </c>
      <c r="AO63" s="10" t="str">
        <f t="shared" si="6"/>
        <v/>
      </c>
      <c r="AP63" s="10" t="str">
        <f t="shared" si="6"/>
        <v/>
      </c>
      <c r="AQ63" s="10" t="str">
        <f t="shared" si="6"/>
        <v/>
      </c>
      <c r="AR63" s="10" t="str">
        <f t="shared" si="6"/>
        <v/>
      </c>
      <c r="AS63" s="10" t="str">
        <f t="shared" si="6"/>
        <v/>
      </c>
      <c r="AT63" s="10" t="e">
        <f>IF(OR(#REF! = "",#REF! &lt; AT$8), "", IFERROR(#REF!/AT39, ""))</f>
        <v>#REF!</v>
      </c>
    </row>
    <row r="64" spans="6:46" x14ac:dyDescent="0.2">
      <c r="F64">
        <v>202103</v>
      </c>
      <c r="G64" s="10">
        <f t="shared" ref="G64:AS64" si="7">IF(OR(H40 = "", H$8 &lt; G$8), "", IFERROR(H40/G40, ""))</f>
        <v>2.9792746113989637</v>
      </c>
      <c r="H64" s="10">
        <f t="shared" si="7"/>
        <v>1.0469565217391306</v>
      </c>
      <c r="I64" s="10">
        <f t="shared" si="7"/>
        <v>1.0132890365448504</v>
      </c>
      <c r="J64" s="10">
        <f t="shared" si="7"/>
        <v>1.0032786885245903</v>
      </c>
      <c r="K64" s="10">
        <f t="shared" si="7"/>
        <v>1.0024509803921569</v>
      </c>
      <c r="L64" s="10">
        <f t="shared" si="7"/>
        <v>1.0016299918500409</v>
      </c>
      <c r="M64" s="10">
        <f t="shared" si="7"/>
        <v>1.0024410089503661</v>
      </c>
      <c r="N64" s="10">
        <f t="shared" si="7"/>
        <v>1.0024350649350648</v>
      </c>
      <c r="O64" s="10">
        <f t="shared" si="7"/>
        <v>1.0032388663967613</v>
      </c>
      <c r="P64" s="10">
        <f t="shared" si="7"/>
        <v>1.0008071025020178</v>
      </c>
      <c r="Q64" s="10">
        <f t="shared" si="7"/>
        <v>1.0338709677419355</v>
      </c>
      <c r="R64" s="10">
        <f t="shared" si="7"/>
        <v>1.0007800312012478</v>
      </c>
      <c r="S64" s="10" t="str">
        <f t="shared" si="7"/>
        <v/>
      </c>
      <c r="T64" s="10" t="str">
        <f t="shared" si="7"/>
        <v/>
      </c>
      <c r="U64" s="10" t="str">
        <f t="shared" si="7"/>
        <v/>
      </c>
      <c r="V64" s="10" t="str">
        <f t="shared" si="7"/>
        <v/>
      </c>
      <c r="W64" s="10" t="str">
        <f t="shared" si="7"/>
        <v/>
      </c>
      <c r="X64" s="10" t="str">
        <f t="shared" si="7"/>
        <v/>
      </c>
      <c r="Y64" s="10" t="str">
        <f t="shared" si="7"/>
        <v/>
      </c>
      <c r="Z64" s="10" t="str">
        <f t="shared" si="7"/>
        <v/>
      </c>
      <c r="AA64" s="10">
        <f t="shared" si="7"/>
        <v>1.6566523605150214</v>
      </c>
      <c r="AB64" s="10">
        <f t="shared" si="7"/>
        <v>1.0397236614853196</v>
      </c>
      <c r="AC64" s="10">
        <f t="shared" si="7"/>
        <v>1.0132890365448504</v>
      </c>
      <c r="AD64" s="10">
        <f t="shared" si="7"/>
        <v>1.0032786885245903</v>
      </c>
      <c r="AE64" s="10">
        <f t="shared" si="7"/>
        <v>1.0024509803921569</v>
      </c>
      <c r="AF64" s="10">
        <f t="shared" si="7"/>
        <v>1.0016299918500409</v>
      </c>
      <c r="AG64" s="10">
        <f t="shared" si="7"/>
        <v>1.0032546786004883</v>
      </c>
      <c r="AH64" s="10">
        <f t="shared" si="7"/>
        <v>1.0016220600162205</v>
      </c>
      <c r="AI64" s="10">
        <f t="shared" si="7"/>
        <v>1.0032388663967613</v>
      </c>
      <c r="AJ64" s="10">
        <f t="shared" si="7"/>
        <v>1.0008071025020178</v>
      </c>
      <c r="AK64" s="10">
        <f t="shared" si="7"/>
        <v>1.0346774193548385</v>
      </c>
      <c r="AL64" s="10">
        <f t="shared" si="7"/>
        <v>1.0007794232268121</v>
      </c>
      <c r="AM64" s="10" t="str">
        <f t="shared" si="7"/>
        <v/>
      </c>
      <c r="AN64" s="10" t="str">
        <f t="shared" si="7"/>
        <v/>
      </c>
      <c r="AO64" s="10" t="str">
        <f t="shared" si="7"/>
        <v/>
      </c>
      <c r="AP64" s="10" t="str">
        <f t="shared" si="7"/>
        <v/>
      </c>
      <c r="AQ64" s="10" t="str">
        <f t="shared" si="7"/>
        <v/>
      </c>
      <c r="AR64" s="10" t="str">
        <f t="shared" si="7"/>
        <v/>
      </c>
      <c r="AS64" s="10" t="str">
        <f t="shared" si="7"/>
        <v/>
      </c>
      <c r="AT64" s="10" t="e">
        <f>IF(OR(#REF! = "",#REF! &lt; AT$8), "", IFERROR(#REF!/AT40, ""))</f>
        <v>#REF!</v>
      </c>
    </row>
    <row r="65" spans="6:46" x14ac:dyDescent="0.2">
      <c r="F65">
        <v>202106</v>
      </c>
      <c r="G65" s="10">
        <f t="shared" ref="G65:AS65" si="8">IF(OR(H41 = "", H$8 &lt; G$8), "", IFERROR(H41/G41, ""))</f>
        <v>2.466340269277846</v>
      </c>
      <c r="H65" s="10">
        <f t="shared" si="8"/>
        <v>1.0694789081885856</v>
      </c>
      <c r="I65" s="10">
        <f t="shared" si="8"/>
        <v>1.0162412993039442</v>
      </c>
      <c r="J65" s="10">
        <f t="shared" si="8"/>
        <v>1.0077625570776256</v>
      </c>
      <c r="K65" s="10">
        <f t="shared" si="8"/>
        <v>1.0049841413683733</v>
      </c>
      <c r="L65" s="10">
        <f t="shared" si="8"/>
        <v>1.0018034265103697</v>
      </c>
      <c r="M65" s="10">
        <f t="shared" si="8"/>
        <v>1.0027002700270027</v>
      </c>
      <c r="N65" s="10">
        <f t="shared" si="8"/>
        <v>1.0017953321364452</v>
      </c>
      <c r="O65" s="10">
        <f t="shared" si="8"/>
        <v>1.025537634408602</v>
      </c>
      <c r="P65" s="10">
        <f t="shared" si="8"/>
        <v>1.0257754477937966</v>
      </c>
      <c r="Q65" s="10">
        <f t="shared" si="8"/>
        <v>1.0008517887563884</v>
      </c>
      <c r="R65" s="10" t="str">
        <f t="shared" si="8"/>
        <v/>
      </c>
      <c r="S65" s="10" t="str">
        <f t="shared" si="8"/>
        <v/>
      </c>
      <c r="T65" s="10" t="str">
        <f t="shared" si="8"/>
        <v/>
      </c>
      <c r="U65" s="10" t="str">
        <f t="shared" si="8"/>
        <v/>
      </c>
      <c r="V65" s="10" t="str">
        <f t="shared" si="8"/>
        <v/>
      </c>
      <c r="W65" s="10" t="str">
        <f t="shared" si="8"/>
        <v/>
      </c>
      <c r="X65" s="10" t="str">
        <f t="shared" si="8"/>
        <v/>
      </c>
      <c r="Y65" s="10" t="str">
        <f t="shared" si="8"/>
        <v/>
      </c>
      <c r="Z65" s="10" t="str">
        <f t="shared" si="8"/>
        <v/>
      </c>
      <c r="AA65" s="10">
        <f t="shared" si="8"/>
        <v>2.0009775171065494</v>
      </c>
      <c r="AB65" s="10">
        <f t="shared" si="8"/>
        <v>1.0581338544211041</v>
      </c>
      <c r="AC65" s="10">
        <f t="shared" si="8"/>
        <v>1.0138504155124652</v>
      </c>
      <c r="AD65" s="10">
        <f t="shared" si="8"/>
        <v>1.0063752276867031</v>
      </c>
      <c r="AE65" s="10">
        <f t="shared" si="8"/>
        <v>1.0058823529411764</v>
      </c>
      <c r="AF65" s="10">
        <f t="shared" si="8"/>
        <v>1.0008996851102114</v>
      </c>
      <c r="AG65" s="10">
        <f t="shared" si="8"/>
        <v>1.002247191011236</v>
      </c>
      <c r="AH65" s="10">
        <f t="shared" si="8"/>
        <v>1.0013452914798207</v>
      </c>
      <c r="AI65" s="10">
        <f t="shared" si="8"/>
        <v>1.025526197939991</v>
      </c>
      <c r="AJ65" s="10">
        <f t="shared" si="8"/>
        <v>1.0253275109170306</v>
      </c>
      <c r="AK65" s="10">
        <f t="shared" si="8"/>
        <v>1.0017035775127769</v>
      </c>
      <c r="AL65" s="10" t="str">
        <f t="shared" si="8"/>
        <v/>
      </c>
      <c r="AM65" s="10" t="str">
        <f t="shared" si="8"/>
        <v/>
      </c>
      <c r="AN65" s="10" t="str">
        <f t="shared" si="8"/>
        <v/>
      </c>
      <c r="AO65" s="10" t="str">
        <f t="shared" si="8"/>
        <v/>
      </c>
      <c r="AP65" s="10" t="str">
        <f t="shared" si="8"/>
        <v/>
      </c>
      <c r="AQ65" s="10" t="str">
        <f t="shared" si="8"/>
        <v/>
      </c>
      <c r="AR65" s="10" t="str">
        <f t="shared" si="8"/>
        <v/>
      </c>
      <c r="AS65" s="10" t="str">
        <f t="shared" si="8"/>
        <v/>
      </c>
      <c r="AT65" s="10" t="e">
        <f>IF(OR(#REF! = "",#REF! &lt; AT$8), "", IFERROR(#REF!/AT41, ""))</f>
        <v>#REF!</v>
      </c>
    </row>
    <row r="66" spans="6:46" x14ac:dyDescent="0.2">
      <c r="F66">
        <v>202109</v>
      </c>
      <c r="G66" s="10">
        <f t="shared" ref="G66:AS66" si="9">IF(OR(H42 = "", H$8 &lt; G$8), "", IFERROR(H42/G42, ""))</f>
        <v>1.5885978428351311</v>
      </c>
      <c r="H66" s="10">
        <f t="shared" si="9"/>
        <v>1.0708050436469447</v>
      </c>
      <c r="I66" s="10">
        <f t="shared" si="9"/>
        <v>1.0135869565217392</v>
      </c>
      <c r="J66" s="10">
        <f t="shared" si="9"/>
        <v>1.0062555853440571</v>
      </c>
      <c r="K66" s="10">
        <f t="shared" si="9"/>
        <v>1.0035523978685614</v>
      </c>
      <c r="L66" s="10">
        <f t="shared" si="9"/>
        <v>1.0017699115044247</v>
      </c>
      <c r="M66" s="10">
        <f t="shared" si="9"/>
        <v>1.0026501766784452</v>
      </c>
      <c r="N66" s="10">
        <f t="shared" si="9"/>
        <v>1.0748898678414096</v>
      </c>
      <c r="O66" s="10">
        <f t="shared" si="9"/>
        <v>1.0008196721311475</v>
      </c>
      <c r="P66" s="10">
        <f t="shared" si="9"/>
        <v>1</v>
      </c>
      <c r="Q66" s="10" t="str">
        <f t="shared" si="9"/>
        <v/>
      </c>
      <c r="R66" s="10" t="str">
        <f t="shared" si="9"/>
        <v/>
      </c>
      <c r="S66" s="10" t="str">
        <f t="shared" si="9"/>
        <v/>
      </c>
      <c r="T66" s="10" t="str">
        <f t="shared" si="9"/>
        <v/>
      </c>
      <c r="U66" s="10" t="str">
        <f t="shared" si="9"/>
        <v/>
      </c>
      <c r="V66" s="10" t="str">
        <f t="shared" si="9"/>
        <v/>
      </c>
      <c r="W66" s="10" t="str">
        <f t="shared" si="9"/>
        <v/>
      </c>
      <c r="X66" s="10" t="str">
        <f t="shared" si="9"/>
        <v/>
      </c>
      <c r="Y66" s="10" t="str">
        <f t="shared" si="9"/>
        <v/>
      </c>
      <c r="Z66" s="10" t="str">
        <f t="shared" si="9"/>
        <v/>
      </c>
      <c r="AA66" s="10">
        <f t="shared" si="9"/>
        <v>1.3856382978723407</v>
      </c>
      <c r="AB66" s="10">
        <f t="shared" si="9"/>
        <v>1.0614203454894433</v>
      </c>
      <c r="AC66" s="10">
        <f t="shared" si="9"/>
        <v>1.0117540687160942</v>
      </c>
      <c r="AD66" s="10">
        <f t="shared" si="9"/>
        <v>1.0062555853440571</v>
      </c>
      <c r="AE66" s="10">
        <f t="shared" si="9"/>
        <v>1.0035523978685614</v>
      </c>
      <c r="AF66" s="10">
        <f t="shared" si="9"/>
        <v>1.0017699115044247</v>
      </c>
      <c r="AG66" s="10">
        <f t="shared" si="9"/>
        <v>1.0026501766784452</v>
      </c>
      <c r="AH66" s="10">
        <f t="shared" si="9"/>
        <v>1.0748898678414096</v>
      </c>
      <c r="AI66" s="10">
        <f t="shared" si="9"/>
        <v>1.0008196721311475</v>
      </c>
      <c r="AJ66" s="10">
        <f t="shared" si="9"/>
        <v>1.000819000819001</v>
      </c>
      <c r="AK66" s="10" t="str">
        <f t="shared" si="9"/>
        <v/>
      </c>
      <c r="AL66" s="10" t="str">
        <f t="shared" si="9"/>
        <v/>
      </c>
      <c r="AM66" s="10" t="str">
        <f t="shared" si="9"/>
        <v/>
      </c>
      <c r="AN66" s="10" t="str">
        <f t="shared" si="9"/>
        <v/>
      </c>
      <c r="AO66" s="10" t="str">
        <f t="shared" si="9"/>
        <v/>
      </c>
      <c r="AP66" s="10" t="str">
        <f t="shared" si="9"/>
        <v/>
      </c>
      <c r="AQ66" s="10" t="str">
        <f t="shared" si="9"/>
        <v/>
      </c>
      <c r="AR66" s="10" t="str">
        <f t="shared" si="9"/>
        <v/>
      </c>
      <c r="AS66" s="10" t="str">
        <f t="shared" si="9"/>
        <v/>
      </c>
      <c r="AT66" s="10" t="e">
        <f>IF(OR(#REF! = "",#REF! &lt; AT$8), "", IFERROR(#REF!/AT42, ""))</f>
        <v>#REF!</v>
      </c>
    </row>
    <row r="67" spans="6:46" x14ac:dyDescent="0.2">
      <c r="F67">
        <v>202112</v>
      </c>
      <c r="G67" s="10">
        <f t="shared" ref="G67:AS67" si="10">IF(OR(H43 = "", H$8 &lt; G$8), "", IFERROR(H43/G43, ""))</f>
        <v>2.481203007518797</v>
      </c>
      <c r="H67" s="10">
        <f t="shared" si="10"/>
        <v>1.0590909090909091</v>
      </c>
      <c r="I67" s="10">
        <f t="shared" si="10"/>
        <v>1.0214592274678111</v>
      </c>
      <c r="J67" s="10">
        <f t="shared" si="10"/>
        <v>1.0182072829131654</v>
      </c>
      <c r="K67" s="10">
        <f t="shared" si="10"/>
        <v>1.0068775790921596</v>
      </c>
      <c r="L67" s="10">
        <f t="shared" si="10"/>
        <v>1.0040983606557379</v>
      </c>
      <c r="M67" s="10">
        <f t="shared" si="10"/>
        <v>1.1074829931972789</v>
      </c>
      <c r="N67" s="10">
        <f t="shared" si="10"/>
        <v>1.0012285012285014</v>
      </c>
      <c r="O67" s="10">
        <f t="shared" si="10"/>
        <v>1.0012269938650307</v>
      </c>
      <c r="P67" s="10" t="str">
        <f t="shared" si="10"/>
        <v/>
      </c>
      <c r="Q67" s="10" t="str">
        <f t="shared" si="10"/>
        <v/>
      </c>
      <c r="R67" s="10" t="str">
        <f t="shared" si="10"/>
        <v/>
      </c>
      <c r="S67" s="10" t="str">
        <f t="shared" si="10"/>
        <v/>
      </c>
      <c r="T67" s="10" t="str">
        <f t="shared" si="10"/>
        <v/>
      </c>
      <c r="U67" s="10" t="str">
        <f t="shared" si="10"/>
        <v/>
      </c>
      <c r="V67" s="10" t="str">
        <f t="shared" si="10"/>
        <v/>
      </c>
      <c r="W67" s="10" t="str">
        <f t="shared" si="10"/>
        <v/>
      </c>
      <c r="X67" s="10" t="str">
        <f t="shared" si="10"/>
        <v/>
      </c>
      <c r="Y67" s="10" t="str">
        <f t="shared" si="10"/>
        <v/>
      </c>
      <c r="Z67" s="10" t="str">
        <f t="shared" si="10"/>
        <v/>
      </c>
      <c r="AA67" s="10">
        <f t="shared" si="10"/>
        <v>1.8370165745856355</v>
      </c>
      <c r="AB67" s="10">
        <f t="shared" si="10"/>
        <v>1.0541353383458645</v>
      </c>
      <c r="AC67" s="10">
        <f t="shared" si="10"/>
        <v>1.0242510699001426</v>
      </c>
      <c r="AD67" s="10">
        <f t="shared" si="10"/>
        <v>1.0125348189415042</v>
      </c>
      <c r="AE67" s="10">
        <f t="shared" si="10"/>
        <v>1.0068775790921596</v>
      </c>
      <c r="AF67" s="10">
        <f t="shared" si="10"/>
        <v>1.0040983606557379</v>
      </c>
      <c r="AG67" s="10">
        <f t="shared" si="10"/>
        <v>1.1074829931972789</v>
      </c>
      <c r="AH67" s="10">
        <f t="shared" si="10"/>
        <v>1.0012285012285014</v>
      </c>
      <c r="AI67" s="10">
        <f t="shared" si="10"/>
        <v>1.0024539877300613</v>
      </c>
      <c r="AJ67" s="10" t="str">
        <f t="shared" si="10"/>
        <v/>
      </c>
      <c r="AK67" s="10" t="str">
        <f t="shared" si="10"/>
        <v/>
      </c>
      <c r="AL67" s="10" t="str">
        <f t="shared" si="10"/>
        <v/>
      </c>
      <c r="AM67" s="10" t="str">
        <f t="shared" si="10"/>
        <v/>
      </c>
      <c r="AN67" s="10" t="str">
        <f t="shared" si="10"/>
        <v/>
      </c>
      <c r="AO67" s="10" t="str">
        <f t="shared" si="10"/>
        <v/>
      </c>
      <c r="AP67" s="10" t="str">
        <f t="shared" si="10"/>
        <v/>
      </c>
      <c r="AQ67" s="10" t="str">
        <f t="shared" si="10"/>
        <v/>
      </c>
      <c r="AR67" s="10" t="str">
        <f t="shared" si="10"/>
        <v/>
      </c>
      <c r="AS67" s="10" t="str">
        <f t="shared" si="10"/>
        <v/>
      </c>
      <c r="AT67" s="10" t="e">
        <f>IF(OR(#REF! = "",#REF! &lt; AT$8), "", IFERROR(#REF!/AT43, ""))</f>
        <v>#REF!</v>
      </c>
    </row>
    <row r="68" spans="6:46" x14ac:dyDescent="0.2">
      <c r="F68">
        <v>202203</v>
      </c>
      <c r="G68" s="10">
        <f t="shared" ref="G68:AS68" si="11">IF(OR(H44 = "", H$8 &lt; G$8), "", IFERROR(H44/G44, ""))</f>
        <v>1.7328918322295805</v>
      </c>
      <c r="H68" s="10">
        <f t="shared" si="11"/>
        <v>1.043312101910828</v>
      </c>
      <c r="I68" s="10">
        <f t="shared" si="11"/>
        <v>1.0109890109890109</v>
      </c>
      <c r="J68" s="10">
        <f t="shared" si="11"/>
        <v>1.0108695652173914</v>
      </c>
      <c r="K68" s="10">
        <f t="shared" si="11"/>
        <v>1</v>
      </c>
      <c r="L68" s="10">
        <f t="shared" si="11"/>
        <v>1.0824372759856631</v>
      </c>
      <c r="M68" s="10">
        <f t="shared" si="11"/>
        <v>1.0253863134657837</v>
      </c>
      <c r="N68" s="10">
        <f t="shared" si="11"/>
        <v>1.0010764262648009</v>
      </c>
      <c r="O68" s="10" t="str">
        <f t="shared" si="11"/>
        <v/>
      </c>
      <c r="P68" s="10" t="str">
        <f t="shared" si="11"/>
        <v/>
      </c>
      <c r="Q68" s="10" t="str">
        <f t="shared" si="11"/>
        <v/>
      </c>
      <c r="R68" s="10" t="str">
        <f t="shared" si="11"/>
        <v/>
      </c>
      <c r="S68" s="10" t="str">
        <f t="shared" si="11"/>
        <v/>
      </c>
      <c r="T68" s="10" t="str">
        <f t="shared" si="11"/>
        <v/>
      </c>
      <c r="U68" s="10" t="str">
        <f t="shared" si="11"/>
        <v/>
      </c>
      <c r="V68" s="10" t="str">
        <f t="shared" si="11"/>
        <v/>
      </c>
      <c r="W68" s="10" t="str">
        <f t="shared" si="11"/>
        <v/>
      </c>
      <c r="X68" s="10" t="str">
        <f t="shared" si="11"/>
        <v/>
      </c>
      <c r="Y68" s="10" t="str">
        <f t="shared" si="11"/>
        <v/>
      </c>
      <c r="Z68" s="10" t="str">
        <f t="shared" si="11"/>
        <v/>
      </c>
      <c r="AA68" s="10">
        <f t="shared" si="11"/>
        <v>1.5249999999999999</v>
      </c>
      <c r="AB68" s="10">
        <f t="shared" si="11"/>
        <v>1.0365699873896594</v>
      </c>
      <c r="AC68" s="10">
        <f t="shared" si="11"/>
        <v>1.0097323600973236</v>
      </c>
      <c r="AD68" s="10">
        <f t="shared" si="11"/>
        <v>1.0096385542168675</v>
      </c>
      <c r="AE68" s="10">
        <f t="shared" si="11"/>
        <v>1</v>
      </c>
      <c r="AF68" s="10">
        <f t="shared" si="11"/>
        <v>1.0978520286396181</v>
      </c>
      <c r="AG68" s="10">
        <f t="shared" si="11"/>
        <v>1.0097826086956521</v>
      </c>
      <c r="AH68" s="10">
        <f t="shared" si="11"/>
        <v>1.0021528525296017</v>
      </c>
      <c r="AI68" s="10" t="str">
        <f t="shared" si="11"/>
        <v/>
      </c>
      <c r="AJ68" s="10" t="str">
        <f t="shared" si="11"/>
        <v/>
      </c>
      <c r="AK68" s="10" t="str">
        <f t="shared" si="11"/>
        <v/>
      </c>
      <c r="AL68" s="10" t="str">
        <f t="shared" si="11"/>
        <v/>
      </c>
      <c r="AM68" s="10" t="str">
        <f t="shared" si="11"/>
        <v/>
      </c>
      <c r="AN68" s="10" t="str">
        <f t="shared" si="11"/>
        <v/>
      </c>
      <c r="AO68" s="10" t="str">
        <f t="shared" si="11"/>
        <v/>
      </c>
      <c r="AP68" s="10" t="str">
        <f t="shared" si="11"/>
        <v/>
      </c>
      <c r="AQ68" s="10" t="str">
        <f t="shared" si="11"/>
        <v/>
      </c>
      <c r="AR68" s="10" t="str">
        <f t="shared" si="11"/>
        <v/>
      </c>
      <c r="AS68" s="10" t="str">
        <f t="shared" si="11"/>
        <v/>
      </c>
      <c r="AT68" s="10" t="e">
        <f>IF(OR(#REF! = "",#REF! &lt; AT$8), "", IFERROR(#REF!/AT44, ""))</f>
        <v>#REF!</v>
      </c>
    </row>
    <row r="69" spans="6:46" x14ac:dyDescent="0.2">
      <c r="F69">
        <v>202206</v>
      </c>
      <c r="G69" s="10">
        <f t="shared" ref="G69:AS69" si="12">IF(OR(H45 = "", H$8 &lt; G$8), "", IFERROR(H45/G45, ""))</f>
        <v>1.8753709198813056</v>
      </c>
      <c r="H69" s="10">
        <f t="shared" si="12"/>
        <v>1.0537974683544304</v>
      </c>
      <c r="I69" s="10">
        <f t="shared" si="12"/>
        <v>1.0090090090090089</v>
      </c>
      <c r="J69" s="10">
        <f t="shared" si="12"/>
        <v>1.0074404761904761</v>
      </c>
      <c r="K69" s="10">
        <f t="shared" si="12"/>
        <v>1.0029542097488922</v>
      </c>
      <c r="L69" s="10">
        <f t="shared" si="12"/>
        <v>1.0942562592047127</v>
      </c>
      <c r="M69" s="10">
        <f t="shared" si="12"/>
        <v>1.0053835800807538</v>
      </c>
      <c r="N69" s="10" t="str">
        <f t="shared" si="12"/>
        <v/>
      </c>
      <c r="O69" s="10" t="str">
        <f t="shared" si="12"/>
        <v/>
      </c>
      <c r="P69" s="10" t="str">
        <f t="shared" si="12"/>
        <v/>
      </c>
      <c r="Q69" s="10" t="str">
        <f t="shared" si="12"/>
        <v/>
      </c>
      <c r="R69" s="10" t="str">
        <f t="shared" si="12"/>
        <v/>
      </c>
      <c r="S69" s="10" t="str">
        <f t="shared" si="12"/>
        <v/>
      </c>
      <c r="T69" s="10" t="str">
        <f t="shared" si="12"/>
        <v/>
      </c>
      <c r="U69" s="10" t="str">
        <f t="shared" si="12"/>
        <v/>
      </c>
      <c r="V69" s="10" t="str">
        <f t="shared" si="12"/>
        <v/>
      </c>
      <c r="W69" s="10" t="str">
        <f t="shared" si="12"/>
        <v/>
      </c>
      <c r="X69" s="10" t="str">
        <f t="shared" si="12"/>
        <v/>
      </c>
      <c r="Y69" s="10" t="str">
        <f t="shared" si="12"/>
        <v/>
      </c>
      <c r="Z69" s="10" t="str">
        <f t="shared" si="12"/>
        <v/>
      </c>
      <c r="AA69" s="10">
        <f t="shared" si="12"/>
        <v>1.7158176943699732</v>
      </c>
      <c r="AB69" s="10">
        <f t="shared" si="12"/>
        <v>1.0453125000000001</v>
      </c>
      <c r="AC69" s="10">
        <f t="shared" si="12"/>
        <v>1.0059790732436471</v>
      </c>
      <c r="AD69" s="10">
        <f t="shared" si="12"/>
        <v>1.0059435364041605</v>
      </c>
      <c r="AE69" s="10">
        <f t="shared" si="12"/>
        <v>1.0029542097488922</v>
      </c>
      <c r="AF69" s="10">
        <f t="shared" si="12"/>
        <v>1.0942562592047127</v>
      </c>
      <c r="AG69" s="10">
        <f t="shared" si="12"/>
        <v>1.0080753701211307</v>
      </c>
      <c r="AH69" s="10" t="str">
        <f t="shared" si="12"/>
        <v/>
      </c>
      <c r="AI69" s="10" t="str">
        <f t="shared" si="12"/>
        <v/>
      </c>
      <c r="AJ69" s="10" t="str">
        <f t="shared" si="12"/>
        <v/>
      </c>
      <c r="AK69" s="10" t="str">
        <f t="shared" si="12"/>
        <v/>
      </c>
      <c r="AL69" s="10" t="str">
        <f t="shared" si="12"/>
        <v/>
      </c>
      <c r="AM69" s="10" t="str">
        <f t="shared" si="12"/>
        <v/>
      </c>
      <c r="AN69" s="10" t="str">
        <f t="shared" si="12"/>
        <v/>
      </c>
      <c r="AO69" s="10" t="str">
        <f t="shared" si="12"/>
        <v/>
      </c>
      <c r="AP69" s="10" t="str">
        <f t="shared" si="12"/>
        <v/>
      </c>
      <c r="AQ69" s="10" t="str">
        <f t="shared" si="12"/>
        <v/>
      </c>
      <c r="AR69" s="10" t="str">
        <f t="shared" si="12"/>
        <v/>
      </c>
      <c r="AS69" s="10" t="str">
        <f t="shared" si="12"/>
        <v/>
      </c>
      <c r="AT69" s="10" t="e">
        <f>IF(OR(#REF! = "",#REF! &lt; AT$8), "", IFERROR(#REF!/AT45, ""))</f>
        <v>#REF!</v>
      </c>
    </row>
    <row r="70" spans="6:46" x14ac:dyDescent="0.2">
      <c r="F70">
        <v>202209</v>
      </c>
      <c r="G70" s="10">
        <f t="shared" ref="G70:AS70" si="13">IF(OR(H46 = "", H$8 &lt; G$8), "", IFERROR(H46/G46, ""))</f>
        <v>1.6819221967963387</v>
      </c>
      <c r="H70" s="10">
        <f t="shared" si="13"/>
        <v>1.0476190476190477</v>
      </c>
      <c r="I70" s="10">
        <f t="shared" si="13"/>
        <v>1.0233766233766233</v>
      </c>
      <c r="J70" s="10">
        <f t="shared" si="13"/>
        <v>1.0076142131979697</v>
      </c>
      <c r="K70" s="10">
        <f t="shared" si="13"/>
        <v>1.0289672544080604</v>
      </c>
      <c r="L70" s="10">
        <f t="shared" si="13"/>
        <v>1.0048959608323134</v>
      </c>
      <c r="M70" s="10" t="str">
        <f t="shared" si="13"/>
        <v/>
      </c>
      <c r="N70" s="10" t="str">
        <f t="shared" si="13"/>
        <v/>
      </c>
      <c r="O70" s="10" t="str">
        <f t="shared" si="13"/>
        <v/>
      </c>
      <c r="P70" s="10" t="str">
        <f t="shared" si="13"/>
        <v/>
      </c>
      <c r="Q70" s="10" t="str">
        <f t="shared" si="13"/>
        <v/>
      </c>
      <c r="R70" s="10" t="str">
        <f t="shared" si="13"/>
        <v/>
      </c>
      <c r="S70" s="10" t="str">
        <f t="shared" si="13"/>
        <v/>
      </c>
      <c r="T70" s="10" t="str">
        <f t="shared" si="13"/>
        <v/>
      </c>
      <c r="U70" s="10" t="str">
        <f t="shared" si="13"/>
        <v/>
      </c>
      <c r="V70" s="10" t="str">
        <f t="shared" si="13"/>
        <v/>
      </c>
      <c r="W70" s="10" t="str">
        <f t="shared" si="13"/>
        <v/>
      </c>
      <c r="X70" s="10" t="str">
        <f t="shared" si="13"/>
        <v/>
      </c>
      <c r="Y70" s="10" t="str">
        <f t="shared" si="13"/>
        <v/>
      </c>
      <c r="Z70" s="10" t="str">
        <f t="shared" si="13"/>
        <v/>
      </c>
      <c r="AA70" s="10">
        <f t="shared" si="13"/>
        <v>1.5101626016260161</v>
      </c>
      <c r="AB70" s="10">
        <f t="shared" si="13"/>
        <v>1.0417227456258413</v>
      </c>
      <c r="AC70" s="10">
        <f t="shared" si="13"/>
        <v>1.0180878552971575</v>
      </c>
      <c r="AD70" s="10">
        <f t="shared" si="13"/>
        <v>1.0076142131979697</v>
      </c>
      <c r="AE70" s="10">
        <f t="shared" si="13"/>
        <v>1.0289672544080604</v>
      </c>
      <c r="AF70" s="10">
        <f t="shared" si="13"/>
        <v>1.0061199510403918</v>
      </c>
      <c r="AG70" s="10" t="str">
        <f t="shared" si="13"/>
        <v/>
      </c>
      <c r="AH70" s="10" t="str">
        <f t="shared" si="13"/>
        <v/>
      </c>
      <c r="AI70" s="10" t="str">
        <f t="shared" si="13"/>
        <v/>
      </c>
      <c r="AJ70" s="10" t="str">
        <f t="shared" si="13"/>
        <v/>
      </c>
      <c r="AK70" s="10" t="str">
        <f t="shared" si="13"/>
        <v/>
      </c>
      <c r="AL70" s="10" t="str">
        <f t="shared" si="13"/>
        <v/>
      </c>
      <c r="AM70" s="10" t="str">
        <f t="shared" si="13"/>
        <v/>
      </c>
      <c r="AN70" s="10" t="str">
        <f t="shared" si="13"/>
        <v/>
      </c>
      <c r="AO70" s="10" t="str">
        <f t="shared" si="13"/>
        <v/>
      </c>
      <c r="AP70" s="10" t="str">
        <f t="shared" si="13"/>
        <v/>
      </c>
      <c r="AQ70" s="10" t="str">
        <f t="shared" si="13"/>
        <v/>
      </c>
      <c r="AR70" s="10" t="str">
        <f t="shared" si="13"/>
        <v/>
      </c>
      <c r="AS70" s="10" t="str">
        <f t="shared" si="13"/>
        <v/>
      </c>
      <c r="AT70" s="10" t="e">
        <f>IF(OR(#REF! = "",#REF! &lt; AT$8), "", IFERROR(#REF!/AT46, ""))</f>
        <v>#REF!</v>
      </c>
    </row>
    <row r="71" spans="6:46" x14ac:dyDescent="0.2">
      <c r="F71">
        <v>202212</v>
      </c>
      <c r="G71" s="10">
        <f t="shared" ref="G71:AS71" si="14">IF(OR(H47 = "", H$8 &lt; G$8), "", IFERROR(H47/G47, ""))</f>
        <v>1.9512195121951221</v>
      </c>
      <c r="H71" s="10">
        <f t="shared" si="14"/>
        <v>1.0687499999999999</v>
      </c>
      <c r="I71" s="10">
        <f t="shared" si="14"/>
        <v>1.0190058479532165</v>
      </c>
      <c r="J71" s="10">
        <f t="shared" si="14"/>
        <v>1.0243902439024388</v>
      </c>
      <c r="K71" s="10">
        <f t="shared" si="14"/>
        <v>1.0098039215686276</v>
      </c>
      <c r="L71" s="10" t="str">
        <f t="shared" si="14"/>
        <v/>
      </c>
      <c r="M71" s="10" t="str">
        <f t="shared" si="14"/>
        <v/>
      </c>
      <c r="N71" s="10" t="str">
        <f t="shared" si="14"/>
        <v/>
      </c>
      <c r="O71" s="10" t="str">
        <f t="shared" si="14"/>
        <v/>
      </c>
      <c r="P71" s="10" t="str">
        <f t="shared" si="14"/>
        <v/>
      </c>
      <c r="Q71" s="10" t="str">
        <f t="shared" si="14"/>
        <v/>
      </c>
      <c r="R71" s="10" t="str">
        <f t="shared" si="14"/>
        <v/>
      </c>
      <c r="S71" s="10" t="str">
        <f t="shared" si="14"/>
        <v/>
      </c>
      <c r="T71" s="10" t="str">
        <f t="shared" si="14"/>
        <v/>
      </c>
      <c r="U71" s="10" t="str">
        <f t="shared" si="14"/>
        <v/>
      </c>
      <c r="V71" s="10" t="str">
        <f t="shared" si="14"/>
        <v/>
      </c>
      <c r="W71" s="10" t="str">
        <f t="shared" si="14"/>
        <v/>
      </c>
      <c r="X71" s="10" t="str">
        <f t="shared" si="14"/>
        <v/>
      </c>
      <c r="Y71" s="10" t="str">
        <f t="shared" si="14"/>
        <v/>
      </c>
      <c r="Z71" s="10" t="str">
        <f t="shared" si="14"/>
        <v/>
      </c>
      <c r="AA71" s="10">
        <f t="shared" si="14"/>
        <v>1.8281690140845073</v>
      </c>
      <c r="AB71" s="10">
        <f t="shared" si="14"/>
        <v>1.0539291217257318</v>
      </c>
      <c r="AC71" s="10">
        <f t="shared" si="14"/>
        <v>1.0204678362573099</v>
      </c>
      <c r="AD71" s="10">
        <f t="shared" si="14"/>
        <v>1.0229226361031518</v>
      </c>
      <c r="AE71" s="10">
        <f t="shared" si="14"/>
        <v>1.0126050420168067</v>
      </c>
      <c r="AF71" s="10" t="str">
        <f t="shared" si="14"/>
        <v/>
      </c>
      <c r="AG71" s="10" t="str">
        <f t="shared" si="14"/>
        <v/>
      </c>
      <c r="AH71" s="10" t="str">
        <f t="shared" si="14"/>
        <v/>
      </c>
      <c r="AI71" s="10" t="str">
        <f t="shared" si="14"/>
        <v/>
      </c>
      <c r="AJ71" s="10" t="str">
        <f t="shared" si="14"/>
        <v/>
      </c>
      <c r="AK71" s="10" t="str">
        <f t="shared" si="14"/>
        <v/>
      </c>
      <c r="AL71" s="10" t="str">
        <f t="shared" si="14"/>
        <v/>
      </c>
      <c r="AM71" s="10" t="str">
        <f t="shared" si="14"/>
        <v/>
      </c>
      <c r="AN71" s="10" t="str">
        <f t="shared" si="14"/>
        <v/>
      </c>
      <c r="AO71" s="10" t="str">
        <f t="shared" si="14"/>
        <v/>
      </c>
      <c r="AP71" s="10" t="str">
        <f t="shared" si="14"/>
        <v/>
      </c>
      <c r="AQ71" s="10" t="str">
        <f t="shared" si="14"/>
        <v/>
      </c>
      <c r="AR71" s="10" t="str">
        <f t="shared" si="14"/>
        <v/>
      </c>
      <c r="AS71" s="10" t="str">
        <f t="shared" si="14"/>
        <v/>
      </c>
      <c r="AT71" s="10" t="e">
        <f>IF(OR(#REF! = "",#REF! &lt; AT$8), "", IFERROR(#REF!/AT47, ""))</f>
        <v>#REF!</v>
      </c>
    </row>
    <row r="72" spans="6:46" x14ac:dyDescent="0.2">
      <c r="F72">
        <v>202303</v>
      </c>
      <c r="G72" s="10">
        <f t="shared" ref="G72:AS72" si="15">IF(OR(H48 = "", H$8 &lt; G$8), "", IFERROR(H48/G48, ""))</f>
        <v>1.6990521327014219</v>
      </c>
      <c r="H72" s="10">
        <f t="shared" si="15"/>
        <v>1.0655509065550905</v>
      </c>
      <c r="I72" s="10">
        <f t="shared" si="15"/>
        <v>1.0143979057591623</v>
      </c>
      <c r="J72" s="10">
        <f t="shared" si="15"/>
        <v>1.0116129032258063</v>
      </c>
      <c r="K72" s="10" t="str">
        <f t="shared" si="15"/>
        <v/>
      </c>
      <c r="L72" s="10" t="str">
        <f t="shared" si="15"/>
        <v/>
      </c>
      <c r="M72" s="10" t="str">
        <f t="shared" si="15"/>
        <v/>
      </c>
      <c r="N72" s="10" t="str">
        <f t="shared" si="15"/>
        <v/>
      </c>
      <c r="O72" s="10" t="str">
        <f t="shared" si="15"/>
        <v/>
      </c>
      <c r="P72" s="10" t="str">
        <f t="shared" si="15"/>
        <v/>
      </c>
      <c r="Q72" s="10" t="str">
        <f t="shared" si="15"/>
        <v/>
      </c>
      <c r="R72" s="10" t="str">
        <f t="shared" si="15"/>
        <v/>
      </c>
      <c r="S72" s="10" t="str">
        <f t="shared" si="15"/>
        <v/>
      </c>
      <c r="T72" s="10" t="str">
        <f t="shared" si="15"/>
        <v/>
      </c>
      <c r="U72" s="10" t="str">
        <f t="shared" si="15"/>
        <v/>
      </c>
      <c r="V72" s="10" t="str">
        <f t="shared" si="15"/>
        <v/>
      </c>
      <c r="W72" s="10" t="str">
        <f t="shared" si="15"/>
        <v/>
      </c>
      <c r="X72" s="10" t="str">
        <f t="shared" si="15"/>
        <v/>
      </c>
      <c r="Y72" s="10" t="str">
        <f t="shared" si="15"/>
        <v/>
      </c>
      <c r="Z72" s="10" t="str">
        <f t="shared" si="15"/>
        <v/>
      </c>
      <c r="AA72" s="10">
        <f t="shared" si="15"/>
        <v>1.536997885835095</v>
      </c>
      <c r="AB72" s="10">
        <f t="shared" si="15"/>
        <v>1.0536451169188448</v>
      </c>
      <c r="AC72" s="10">
        <f t="shared" si="15"/>
        <v>1.0117493472584855</v>
      </c>
      <c r="AD72" s="10">
        <f t="shared" si="15"/>
        <v>1.0129032258064516</v>
      </c>
      <c r="AE72" s="10" t="str">
        <f t="shared" si="15"/>
        <v/>
      </c>
      <c r="AF72" s="10" t="str">
        <f t="shared" si="15"/>
        <v/>
      </c>
      <c r="AG72" s="10" t="str">
        <f t="shared" si="15"/>
        <v/>
      </c>
      <c r="AH72" s="10" t="str">
        <f t="shared" si="15"/>
        <v/>
      </c>
      <c r="AI72" s="10" t="str">
        <f t="shared" si="15"/>
        <v/>
      </c>
      <c r="AJ72" s="10" t="str">
        <f t="shared" si="15"/>
        <v/>
      </c>
      <c r="AK72" s="10" t="str">
        <f t="shared" si="15"/>
        <v/>
      </c>
      <c r="AL72" s="10" t="str">
        <f t="shared" si="15"/>
        <v/>
      </c>
      <c r="AM72" s="10" t="str">
        <f t="shared" si="15"/>
        <v/>
      </c>
      <c r="AN72" s="10" t="str">
        <f t="shared" si="15"/>
        <v/>
      </c>
      <c r="AO72" s="10" t="str">
        <f t="shared" si="15"/>
        <v/>
      </c>
      <c r="AP72" s="10" t="str">
        <f t="shared" si="15"/>
        <v/>
      </c>
      <c r="AQ72" s="10" t="str">
        <f t="shared" si="15"/>
        <v/>
      </c>
      <c r="AR72" s="10" t="str">
        <f t="shared" si="15"/>
        <v/>
      </c>
      <c r="AS72" s="10" t="str">
        <f t="shared" si="15"/>
        <v/>
      </c>
      <c r="AT72" s="10" t="e">
        <f>IF(OR(#REF! = "",#REF! &lt; AT$8), "", IFERROR(#REF!/AT48, ""))</f>
        <v>#REF!</v>
      </c>
    </row>
    <row r="73" spans="6:46" x14ac:dyDescent="0.2">
      <c r="F73">
        <v>202306</v>
      </c>
      <c r="G73" s="10">
        <f t="shared" ref="G73:AS73" si="16">IF(OR(H49 = "", H$8 &lt; G$8), "", IFERROR(H49/G49, ""))</f>
        <v>1.7353579175704987</v>
      </c>
      <c r="H73" s="10">
        <f t="shared" si="16"/>
        <v>1.0375000000000001</v>
      </c>
      <c r="I73" s="10">
        <f t="shared" si="16"/>
        <v>1.0253012048192771</v>
      </c>
      <c r="J73" s="10" t="str">
        <f t="shared" si="16"/>
        <v/>
      </c>
      <c r="K73" s="10" t="str">
        <f t="shared" si="16"/>
        <v/>
      </c>
      <c r="L73" s="10" t="str">
        <f t="shared" si="16"/>
        <v/>
      </c>
      <c r="M73" s="10" t="str">
        <f t="shared" si="16"/>
        <v/>
      </c>
      <c r="N73" s="10" t="str">
        <f t="shared" si="16"/>
        <v/>
      </c>
      <c r="O73" s="10" t="str">
        <f t="shared" si="16"/>
        <v/>
      </c>
      <c r="P73" s="10" t="str">
        <f t="shared" si="16"/>
        <v/>
      </c>
      <c r="Q73" s="10" t="str">
        <f t="shared" si="16"/>
        <v/>
      </c>
      <c r="R73" s="10" t="str">
        <f t="shared" si="16"/>
        <v/>
      </c>
      <c r="S73" s="10" t="str">
        <f t="shared" si="16"/>
        <v/>
      </c>
      <c r="T73" s="10" t="str">
        <f t="shared" si="16"/>
        <v/>
      </c>
      <c r="U73" s="10" t="str">
        <f t="shared" si="16"/>
        <v/>
      </c>
      <c r="V73" s="10" t="str">
        <f t="shared" si="16"/>
        <v/>
      </c>
      <c r="W73" s="10" t="str">
        <f t="shared" si="16"/>
        <v/>
      </c>
      <c r="X73" s="10" t="str">
        <f t="shared" si="16"/>
        <v/>
      </c>
      <c r="Y73" s="10" t="str">
        <f t="shared" si="16"/>
        <v/>
      </c>
      <c r="Z73" s="10" t="str">
        <f t="shared" si="16"/>
        <v/>
      </c>
      <c r="AA73" s="10">
        <f t="shared" si="16"/>
        <v>1.5589941972920696</v>
      </c>
      <c r="AB73" s="10">
        <f t="shared" si="16"/>
        <v>1.032258064516129</v>
      </c>
      <c r="AC73" s="10">
        <f t="shared" si="16"/>
        <v>1.0240384615384615</v>
      </c>
      <c r="AD73" s="10" t="str">
        <f t="shared" si="16"/>
        <v/>
      </c>
      <c r="AE73" s="10" t="str">
        <f t="shared" si="16"/>
        <v/>
      </c>
      <c r="AF73" s="10" t="str">
        <f t="shared" si="16"/>
        <v/>
      </c>
      <c r="AG73" s="10" t="str">
        <f t="shared" si="16"/>
        <v/>
      </c>
      <c r="AH73" s="10" t="str">
        <f t="shared" si="16"/>
        <v/>
      </c>
      <c r="AI73" s="10" t="str">
        <f t="shared" si="16"/>
        <v/>
      </c>
      <c r="AJ73" s="10" t="str">
        <f t="shared" si="16"/>
        <v/>
      </c>
      <c r="AK73" s="10" t="str">
        <f t="shared" si="16"/>
        <v/>
      </c>
      <c r="AL73" s="10" t="str">
        <f t="shared" si="16"/>
        <v/>
      </c>
      <c r="AM73" s="10" t="str">
        <f t="shared" si="16"/>
        <v/>
      </c>
      <c r="AN73" s="10" t="str">
        <f t="shared" si="16"/>
        <v/>
      </c>
      <c r="AO73" s="10" t="str">
        <f t="shared" si="16"/>
        <v/>
      </c>
      <c r="AP73" s="10" t="str">
        <f t="shared" si="16"/>
        <v/>
      </c>
      <c r="AQ73" s="10" t="str">
        <f t="shared" si="16"/>
        <v/>
      </c>
      <c r="AR73" s="10" t="str">
        <f t="shared" si="16"/>
        <v/>
      </c>
      <c r="AS73" s="10" t="str">
        <f t="shared" si="16"/>
        <v/>
      </c>
      <c r="AT73" s="10" t="e">
        <f>IF(OR(#REF! = "",#REF! &lt; AT$8), "", IFERROR(#REF!/AT49, ""))</f>
        <v>#REF!</v>
      </c>
    </row>
    <row r="74" spans="6:46" x14ac:dyDescent="0.2">
      <c r="F74">
        <v>202309</v>
      </c>
      <c r="G74" s="10">
        <f t="shared" ref="G74:AS74" si="17">IF(OR(H50 = "", H$8 &lt; G$8), "", IFERROR(H50/G50, ""))</f>
        <v>1.6712643678160921</v>
      </c>
      <c r="H74" s="10">
        <f t="shared" si="17"/>
        <v>1.0495185694635489</v>
      </c>
      <c r="I74" s="10" t="str">
        <f t="shared" si="17"/>
        <v/>
      </c>
      <c r="J74" s="10" t="str">
        <f t="shared" si="17"/>
        <v/>
      </c>
      <c r="K74" s="10" t="str">
        <f t="shared" si="17"/>
        <v/>
      </c>
      <c r="L74" s="10" t="str">
        <f t="shared" si="17"/>
        <v/>
      </c>
      <c r="M74" s="10" t="str">
        <f t="shared" si="17"/>
        <v/>
      </c>
      <c r="N74" s="10" t="str">
        <f t="shared" si="17"/>
        <v/>
      </c>
      <c r="O74" s="10" t="str">
        <f t="shared" si="17"/>
        <v/>
      </c>
      <c r="P74" s="10" t="str">
        <f t="shared" si="17"/>
        <v/>
      </c>
      <c r="Q74" s="10" t="str">
        <f t="shared" si="17"/>
        <v/>
      </c>
      <c r="R74" s="10" t="str">
        <f t="shared" si="17"/>
        <v/>
      </c>
      <c r="S74" s="10" t="str">
        <f t="shared" si="17"/>
        <v/>
      </c>
      <c r="T74" s="10" t="str">
        <f t="shared" si="17"/>
        <v/>
      </c>
      <c r="U74" s="10" t="str">
        <f t="shared" si="17"/>
        <v/>
      </c>
      <c r="V74" s="10" t="str">
        <f t="shared" si="17"/>
        <v/>
      </c>
      <c r="W74" s="10" t="str">
        <f t="shared" si="17"/>
        <v/>
      </c>
      <c r="X74" s="10" t="str">
        <f t="shared" si="17"/>
        <v/>
      </c>
      <c r="Y74" s="10" t="str">
        <f t="shared" si="17"/>
        <v/>
      </c>
      <c r="Z74" s="10" t="str">
        <f t="shared" si="17"/>
        <v/>
      </c>
      <c r="AA74" s="10">
        <f t="shared" si="17"/>
        <v>1.486815415821501</v>
      </c>
      <c r="AB74" s="10">
        <f t="shared" si="17"/>
        <v>1.0422919508867667</v>
      </c>
      <c r="AC74" s="10" t="str">
        <f t="shared" si="17"/>
        <v/>
      </c>
      <c r="AD74" s="10" t="str">
        <f t="shared" si="17"/>
        <v/>
      </c>
      <c r="AE74" s="10" t="str">
        <f t="shared" si="17"/>
        <v/>
      </c>
      <c r="AF74" s="10" t="str">
        <f t="shared" si="17"/>
        <v/>
      </c>
      <c r="AG74" s="10" t="str">
        <f t="shared" si="17"/>
        <v/>
      </c>
      <c r="AH74" s="10" t="str">
        <f t="shared" si="17"/>
        <v/>
      </c>
      <c r="AI74" s="10" t="str">
        <f t="shared" si="17"/>
        <v/>
      </c>
      <c r="AJ74" s="10" t="str">
        <f t="shared" si="17"/>
        <v/>
      </c>
      <c r="AK74" s="10" t="str">
        <f t="shared" si="17"/>
        <v/>
      </c>
      <c r="AL74" s="10" t="str">
        <f t="shared" si="17"/>
        <v/>
      </c>
      <c r="AM74" s="10" t="str">
        <f t="shared" si="17"/>
        <v/>
      </c>
      <c r="AN74" s="10" t="str">
        <f t="shared" si="17"/>
        <v/>
      </c>
      <c r="AO74" s="10" t="str">
        <f t="shared" si="17"/>
        <v/>
      </c>
      <c r="AP74" s="10" t="str">
        <f t="shared" si="17"/>
        <v/>
      </c>
      <c r="AQ74" s="10" t="str">
        <f t="shared" si="17"/>
        <v/>
      </c>
      <c r="AR74" s="10" t="str">
        <f t="shared" si="17"/>
        <v/>
      </c>
      <c r="AS74" s="10" t="str">
        <f t="shared" si="17"/>
        <v/>
      </c>
      <c r="AT74" s="10" t="e">
        <f>IF(OR(#REF! = "",#REF! &lt; AT$8), "", IFERROR(#REF!/AT50, ""))</f>
        <v>#REF!</v>
      </c>
    </row>
    <row r="75" spans="6:46" x14ac:dyDescent="0.2">
      <c r="F75">
        <v>202312</v>
      </c>
      <c r="G75" s="10">
        <f t="shared" ref="G75:AS75" si="18">IF(OR(H51 = "", H$8 &lt; G$8), "", IFERROR(H51/G51, ""))</f>
        <v>1.8615751789976134</v>
      </c>
      <c r="H75" s="10" t="str">
        <f t="shared" si="18"/>
        <v/>
      </c>
      <c r="I75" s="10" t="str">
        <f t="shared" si="18"/>
        <v/>
      </c>
      <c r="J75" s="10" t="str">
        <f t="shared" si="18"/>
        <v/>
      </c>
      <c r="K75" s="10" t="str">
        <f t="shared" si="18"/>
        <v/>
      </c>
      <c r="L75" s="10" t="str">
        <f t="shared" si="18"/>
        <v/>
      </c>
      <c r="M75" s="10" t="str">
        <f t="shared" si="18"/>
        <v/>
      </c>
      <c r="N75" s="10" t="str">
        <f t="shared" si="18"/>
        <v/>
      </c>
      <c r="O75" s="10" t="str">
        <f t="shared" si="18"/>
        <v/>
      </c>
      <c r="P75" s="10" t="str">
        <f t="shared" si="18"/>
        <v/>
      </c>
      <c r="Q75" s="10" t="str">
        <f t="shared" si="18"/>
        <v/>
      </c>
      <c r="R75" s="10" t="str">
        <f t="shared" si="18"/>
        <v/>
      </c>
      <c r="S75" s="10" t="str">
        <f t="shared" si="18"/>
        <v/>
      </c>
      <c r="T75" s="10" t="str">
        <f t="shared" si="18"/>
        <v/>
      </c>
      <c r="U75" s="10" t="str">
        <f t="shared" si="18"/>
        <v/>
      </c>
      <c r="V75" s="10" t="str">
        <f t="shared" si="18"/>
        <v/>
      </c>
      <c r="W75" s="10" t="str">
        <f t="shared" si="18"/>
        <v/>
      </c>
      <c r="X75" s="10" t="str">
        <f t="shared" si="18"/>
        <v/>
      </c>
      <c r="Y75" s="10" t="str">
        <f t="shared" si="18"/>
        <v/>
      </c>
      <c r="Z75" s="10" t="str">
        <f t="shared" si="18"/>
        <v/>
      </c>
      <c r="AA75" s="10">
        <f t="shared" si="18"/>
        <v>1.6745182012847966</v>
      </c>
      <c r="AB75" s="10" t="str">
        <f t="shared" si="18"/>
        <v/>
      </c>
      <c r="AC75" s="10" t="str">
        <f t="shared" si="18"/>
        <v/>
      </c>
      <c r="AD75" s="10" t="str">
        <f t="shared" si="18"/>
        <v/>
      </c>
      <c r="AE75" s="10" t="str">
        <f t="shared" si="18"/>
        <v/>
      </c>
      <c r="AF75" s="10" t="str">
        <f t="shared" si="18"/>
        <v/>
      </c>
      <c r="AG75" s="10" t="str">
        <f t="shared" si="18"/>
        <v/>
      </c>
      <c r="AH75" s="10" t="str">
        <f t="shared" si="18"/>
        <v/>
      </c>
      <c r="AI75" s="10" t="str">
        <f t="shared" si="18"/>
        <v/>
      </c>
      <c r="AJ75" s="10" t="str">
        <f t="shared" si="18"/>
        <v/>
      </c>
      <c r="AK75" s="10" t="str">
        <f t="shared" si="18"/>
        <v/>
      </c>
      <c r="AL75" s="10" t="str">
        <f t="shared" si="18"/>
        <v/>
      </c>
      <c r="AM75" s="10" t="str">
        <f t="shared" si="18"/>
        <v/>
      </c>
      <c r="AN75" s="10" t="str">
        <f t="shared" si="18"/>
        <v/>
      </c>
      <c r="AO75" s="10" t="str">
        <f t="shared" si="18"/>
        <v/>
      </c>
      <c r="AP75" s="10" t="str">
        <f t="shared" si="18"/>
        <v/>
      </c>
      <c r="AQ75" s="10" t="str">
        <f t="shared" si="18"/>
        <v/>
      </c>
      <c r="AR75" s="10" t="str">
        <f t="shared" si="18"/>
        <v/>
      </c>
      <c r="AS75" s="10" t="str">
        <f t="shared" si="18"/>
        <v/>
      </c>
      <c r="AT75" s="10" t="e">
        <f>IF(OR(#REF! = "",#REF! &lt; AT$8), "", IFERROR(#REF!/AT51, ""))</f>
        <v>#REF!</v>
      </c>
    </row>
    <row r="76" spans="6:46" x14ac:dyDescent="0.2">
      <c r="F76">
        <v>202403</v>
      </c>
      <c r="G76" s="10" t="str">
        <f t="shared" ref="G76:AS76" si="19">IF(OR(H52 = "", H$8 &lt; G$8), "", IFERROR(H52/G52, ""))</f>
        <v/>
      </c>
      <c r="H76" s="10" t="str">
        <f t="shared" si="19"/>
        <v/>
      </c>
      <c r="I76" s="10" t="str">
        <f t="shared" si="19"/>
        <v/>
      </c>
      <c r="J76" s="10" t="str">
        <f t="shared" si="19"/>
        <v/>
      </c>
      <c r="K76" s="10" t="str">
        <f t="shared" si="19"/>
        <v/>
      </c>
      <c r="L76" s="10" t="str">
        <f t="shared" si="19"/>
        <v/>
      </c>
      <c r="M76" s="10" t="str">
        <f t="shared" si="19"/>
        <v/>
      </c>
      <c r="N76" s="10" t="str">
        <f t="shared" si="19"/>
        <v/>
      </c>
      <c r="O76" s="10" t="str">
        <f t="shared" si="19"/>
        <v/>
      </c>
      <c r="P76" s="10" t="str">
        <f t="shared" si="19"/>
        <v/>
      </c>
      <c r="Q76" s="10" t="str">
        <f t="shared" si="19"/>
        <v/>
      </c>
      <c r="R76" s="10" t="str">
        <f t="shared" si="19"/>
        <v/>
      </c>
      <c r="S76" s="10" t="str">
        <f t="shared" si="19"/>
        <v/>
      </c>
      <c r="T76" s="10" t="str">
        <f t="shared" si="19"/>
        <v/>
      </c>
      <c r="U76" s="10" t="str">
        <f t="shared" si="19"/>
        <v/>
      </c>
      <c r="V76" s="10" t="str">
        <f t="shared" si="19"/>
        <v/>
      </c>
      <c r="W76" s="10" t="str">
        <f t="shared" si="19"/>
        <v/>
      </c>
      <c r="X76" s="10" t="str">
        <f t="shared" si="19"/>
        <v/>
      </c>
      <c r="Y76" s="10" t="str">
        <f t="shared" si="19"/>
        <v/>
      </c>
      <c r="Z76" s="10" t="str">
        <f t="shared" si="19"/>
        <v/>
      </c>
      <c r="AA76" s="10" t="str">
        <f t="shared" si="19"/>
        <v/>
      </c>
      <c r="AB76" s="10" t="str">
        <f t="shared" si="19"/>
        <v/>
      </c>
      <c r="AC76" s="10" t="str">
        <f t="shared" si="19"/>
        <v/>
      </c>
      <c r="AD76" s="10" t="str">
        <f t="shared" si="19"/>
        <v/>
      </c>
      <c r="AE76" s="10" t="str">
        <f t="shared" si="19"/>
        <v/>
      </c>
      <c r="AF76" s="10" t="str">
        <f t="shared" si="19"/>
        <v/>
      </c>
      <c r="AG76" s="10" t="str">
        <f t="shared" si="19"/>
        <v/>
      </c>
      <c r="AH76" s="10" t="str">
        <f t="shared" si="19"/>
        <v/>
      </c>
      <c r="AI76" s="10" t="str">
        <f t="shared" si="19"/>
        <v/>
      </c>
      <c r="AJ76" s="10" t="str">
        <f t="shared" si="19"/>
        <v/>
      </c>
      <c r="AK76" s="10" t="str">
        <f t="shared" si="19"/>
        <v/>
      </c>
      <c r="AL76" s="10" t="str">
        <f t="shared" si="19"/>
        <v/>
      </c>
      <c r="AM76" s="10" t="str">
        <f t="shared" si="19"/>
        <v/>
      </c>
      <c r="AN76" s="10" t="str">
        <f t="shared" si="19"/>
        <v/>
      </c>
      <c r="AO76" s="10" t="str">
        <f t="shared" si="19"/>
        <v/>
      </c>
      <c r="AP76" s="10" t="str">
        <f t="shared" si="19"/>
        <v/>
      </c>
      <c r="AQ76" s="10" t="str">
        <f t="shared" si="19"/>
        <v/>
      </c>
      <c r="AR76" s="10" t="str">
        <f t="shared" si="19"/>
        <v/>
      </c>
      <c r="AS76" s="10" t="str">
        <f t="shared" si="19"/>
        <v/>
      </c>
      <c r="AT76" s="10" t="e">
        <f>IF(OR(#REF! = "",#REF! &lt; AT$8), "", IFERROR(#REF!/AT52, ""))</f>
        <v>#REF!</v>
      </c>
    </row>
    <row r="79" spans="6:46" x14ac:dyDescent="0.2">
      <c r="F79" s="17" t="s">
        <v>83</v>
      </c>
      <c r="G79" s="5" t="s">
        <v>56</v>
      </c>
      <c r="H79" s="5" t="s">
        <v>56</v>
      </c>
      <c r="I79" s="5" t="s">
        <v>56</v>
      </c>
      <c r="J79" s="5" t="s">
        <v>56</v>
      </c>
      <c r="K79" s="5" t="s">
        <v>56</v>
      </c>
      <c r="L79" s="5" t="s">
        <v>56</v>
      </c>
      <c r="M79" s="5" t="s">
        <v>56</v>
      </c>
      <c r="N79" s="5" t="s">
        <v>56</v>
      </c>
      <c r="O79" s="5" t="s">
        <v>56</v>
      </c>
      <c r="P79" s="5" t="s">
        <v>56</v>
      </c>
      <c r="Q79" s="5" t="s">
        <v>56</v>
      </c>
      <c r="R79" s="5" t="s">
        <v>56</v>
      </c>
      <c r="S79" s="5" t="s">
        <v>56</v>
      </c>
      <c r="T79" s="5" t="s">
        <v>56</v>
      </c>
      <c r="U79" s="5" t="s">
        <v>56</v>
      </c>
      <c r="V79" s="5" t="s">
        <v>56</v>
      </c>
      <c r="W79" s="5" t="s">
        <v>56</v>
      </c>
      <c r="X79" s="5" t="s">
        <v>56</v>
      </c>
      <c r="Y79" s="5" t="s">
        <v>56</v>
      </c>
      <c r="Z79" s="5" t="s">
        <v>56</v>
      </c>
      <c r="AA79" s="6" t="s">
        <v>57</v>
      </c>
      <c r="AB79" s="6" t="s">
        <v>57</v>
      </c>
      <c r="AC79" s="6" t="s">
        <v>57</v>
      </c>
      <c r="AD79" s="6" t="s">
        <v>57</v>
      </c>
      <c r="AE79" s="6" t="s">
        <v>57</v>
      </c>
      <c r="AF79" s="6" t="s">
        <v>57</v>
      </c>
      <c r="AG79" s="6" t="s">
        <v>57</v>
      </c>
      <c r="AH79" s="6" t="s">
        <v>57</v>
      </c>
      <c r="AI79" s="6" t="s">
        <v>57</v>
      </c>
      <c r="AJ79" s="6" t="s">
        <v>57</v>
      </c>
      <c r="AK79" s="6" t="s">
        <v>57</v>
      </c>
      <c r="AL79" s="6" t="s">
        <v>57</v>
      </c>
      <c r="AM79" s="6" t="s">
        <v>57</v>
      </c>
      <c r="AN79" s="6" t="s">
        <v>57</v>
      </c>
      <c r="AO79" s="6" t="s">
        <v>57</v>
      </c>
      <c r="AP79" s="6" t="s">
        <v>57</v>
      </c>
      <c r="AQ79" s="6" t="s">
        <v>57</v>
      </c>
      <c r="AR79" s="6" t="s">
        <v>57</v>
      </c>
      <c r="AS79" s="6" t="s">
        <v>57</v>
      </c>
      <c r="AT79" s="6" t="s">
        <v>57</v>
      </c>
    </row>
    <row r="80" spans="6:46" x14ac:dyDescent="0.2">
      <c r="F80" s="17" t="s">
        <v>53</v>
      </c>
      <c r="G80" s="5">
        <v>1</v>
      </c>
      <c r="H80" s="5">
        <v>2</v>
      </c>
      <c r="I80" s="5">
        <v>3</v>
      </c>
      <c r="J80" s="5">
        <v>4</v>
      </c>
      <c r="K80" s="5">
        <v>5</v>
      </c>
      <c r="L80" s="5">
        <v>6</v>
      </c>
      <c r="M80" s="5">
        <v>7</v>
      </c>
      <c r="N80" s="5">
        <v>8</v>
      </c>
      <c r="O80" s="5">
        <v>9</v>
      </c>
      <c r="P80" s="5">
        <v>10</v>
      </c>
      <c r="Q80" s="5">
        <v>11</v>
      </c>
      <c r="R80" s="5">
        <v>12</v>
      </c>
      <c r="S80" s="5">
        <v>13</v>
      </c>
      <c r="T80" s="5">
        <v>14</v>
      </c>
      <c r="U80" s="5">
        <v>15</v>
      </c>
      <c r="V80" s="5">
        <v>16</v>
      </c>
      <c r="W80" s="5">
        <v>17</v>
      </c>
      <c r="X80" s="5">
        <v>18</v>
      </c>
      <c r="Y80" s="5">
        <v>19</v>
      </c>
      <c r="Z80" s="5">
        <v>20</v>
      </c>
      <c r="AA80" s="6">
        <v>1</v>
      </c>
      <c r="AB80" s="6">
        <v>2</v>
      </c>
      <c r="AC80" s="6">
        <v>3</v>
      </c>
      <c r="AD80" s="6">
        <v>4</v>
      </c>
      <c r="AE80" s="6">
        <v>5</v>
      </c>
      <c r="AF80" s="6">
        <v>6</v>
      </c>
      <c r="AG80" s="6">
        <v>7</v>
      </c>
      <c r="AH80" s="6">
        <v>8</v>
      </c>
      <c r="AI80" s="6">
        <v>9</v>
      </c>
      <c r="AJ80" s="6">
        <v>10</v>
      </c>
      <c r="AK80" s="6">
        <v>11</v>
      </c>
      <c r="AL80" s="6">
        <v>12</v>
      </c>
      <c r="AM80" s="6">
        <v>13</v>
      </c>
      <c r="AN80" s="6">
        <v>14</v>
      </c>
      <c r="AO80" s="6">
        <v>15</v>
      </c>
      <c r="AP80" s="6">
        <v>16</v>
      </c>
      <c r="AQ80" s="6">
        <v>17</v>
      </c>
      <c r="AR80" s="6">
        <v>18</v>
      </c>
      <c r="AS80" s="6">
        <v>19</v>
      </c>
      <c r="AT80" s="6">
        <v>20</v>
      </c>
    </row>
    <row r="81" spans="6:46" x14ac:dyDescent="0.2">
      <c r="F81">
        <v>201906</v>
      </c>
      <c r="G81" s="11">
        <f t="shared" ref="G81:AS81" si="20">IF(OR(H33 = "", H$8 &lt; G$8), "", 1)</f>
        <v>1</v>
      </c>
      <c r="H81" s="11">
        <f t="shared" si="20"/>
        <v>1</v>
      </c>
      <c r="I81" s="11">
        <f t="shared" si="20"/>
        <v>1</v>
      </c>
      <c r="J81" s="11">
        <f t="shared" si="20"/>
        <v>1</v>
      </c>
      <c r="K81" s="11">
        <f t="shared" si="20"/>
        <v>1</v>
      </c>
      <c r="L81" s="11">
        <f t="shared" si="20"/>
        <v>1</v>
      </c>
      <c r="M81" s="11">
        <f t="shared" si="20"/>
        <v>1</v>
      </c>
      <c r="N81" s="11">
        <f t="shared" si="20"/>
        <v>1</v>
      </c>
      <c r="O81" s="11">
        <f t="shared" si="20"/>
        <v>1</v>
      </c>
      <c r="P81" s="11">
        <f t="shared" si="20"/>
        <v>1</v>
      </c>
      <c r="Q81" s="11">
        <f t="shared" si="20"/>
        <v>1</v>
      </c>
      <c r="R81" s="11">
        <f t="shared" si="20"/>
        <v>1</v>
      </c>
      <c r="S81" s="11">
        <f t="shared" si="20"/>
        <v>1</v>
      </c>
      <c r="T81" s="11">
        <f t="shared" si="20"/>
        <v>1</v>
      </c>
      <c r="U81" s="11">
        <f t="shared" si="20"/>
        <v>1</v>
      </c>
      <c r="V81" s="11">
        <f t="shared" si="20"/>
        <v>1</v>
      </c>
      <c r="W81" s="11">
        <f t="shared" si="20"/>
        <v>1</v>
      </c>
      <c r="X81" s="11">
        <f t="shared" si="20"/>
        <v>1</v>
      </c>
      <c r="Y81" s="11">
        <f t="shared" si="20"/>
        <v>1</v>
      </c>
      <c r="Z81" s="11" t="str">
        <f t="shared" si="20"/>
        <v/>
      </c>
      <c r="AA81" s="11">
        <f t="shared" si="20"/>
        <v>1</v>
      </c>
      <c r="AB81" s="11">
        <f t="shared" si="20"/>
        <v>1</v>
      </c>
      <c r="AC81" s="11">
        <f t="shared" si="20"/>
        <v>1</v>
      </c>
      <c r="AD81" s="11">
        <f t="shared" si="20"/>
        <v>1</v>
      </c>
      <c r="AE81" s="11">
        <f t="shared" si="20"/>
        <v>1</v>
      </c>
      <c r="AF81" s="11">
        <f t="shared" si="20"/>
        <v>1</v>
      </c>
      <c r="AG81" s="11">
        <f t="shared" si="20"/>
        <v>1</v>
      </c>
      <c r="AH81" s="11">
        <f t="shared" si="20"/>
        <v>1</v>
      </c>
      <c r="AI81" s="11">
        <f t="shared" si="20"/>
        <v>1</v>
      </c>
      <c r="AJ81" s="11">
        <f t="shared" si="20"/>
        <v>1</v>
      </c>
      <c r="AK81" s="11">
        <f t="shared" si="20"/>
        <v>1</v>
      </c>
      <c r="AL81" s="11">
        <f t="shared" si="20"/>
        <v>1</v>
      </c>
      <c r="AM81" s="11">
        <f t="shared" si="20"/>
        <v>1</v>
      </c>
      <c r="AN81" s="11">
        <f t="shared" si="20"/>
        <v>1</v>
      </c>
      <c r="AO81" s="11">
        <f t="shared" si="20"/>
        <v>1</v>
      </c>
      <c r="AP81" s="11">
        <f t="shared" si="20"/>
        <v>1</v>
      </c>
      <c r="AQ81" s="11">
        <f t="shared" si="20"/>
        <v>1</v>
      </c>
      <c r="AR81" s="11">
        <f t="shared" si="20"/>
        <v>1</v>
      </c>
      <c r="AS81" s="11">
        <f t="shared" si="20"/>
        <v>1</v>
      </c>
      <c r="AT81" s="11" t="e">
        <f>IF(OR(#REF! = "",#REF! &lt; AT$8), "", 1)</f>
        <v>#REF!</v>
      </c>
    </row>
    <row r="82" spans="6:46" x14ac:dyDescent="0.2">
      <c r="F82">
        <v>201909</v>
      </c>
      <c r="G82" s="11">
        <f t="shared" ref="G82:AS82" si="21">IF(OR(H34 = "", H$8 &lt; G$8), "", 1)</f>
        <v>1</v>
      </c>
      <c r="H82" s="11">
        <f t="shared" si="21"/>
        <v>1</v>
      </c>
      <c r="I82" s="11">
        <f t="shared" si="21"/>
        <v>1</v>
      </c>
      <c r="J82" s="11">
        <f t="shared" si="21"/>
        <v>1</v>
      </c>
      <c r="K82" s="11">
        <f t="shared" si="21"/>
        <v>1</v>
      </c>
      <c r="L82" s="11">
        <f t="shared" si="21"/>
        <v>1</v>
      </c>
      <c r="M82" s="11">
        <f t="shared" si="21"/>
        <v>1</v>
      </c>
      <c r="N82" s="11">
        <f t="shared" si="21"/>
        <v>1</v>
      </c>
      <c r="O82" s="11">
        <f t="shared" si="21"/>
        <v>1</v>
      </c>
      <c r="P82" s="11">
        <f t="shared" si="21"/>
        <v>1</v>
      </c>
      <c r="Q82" s="11">
        <f t="shared" si="21"/>
        <v>1</v>
      </c>
      <c r="R82" s="11">
        <f t="shared" si="21"/>
        <v>1</v>
      </c>
      <c r="S82" s="11">
        <f t="shared" si="21"/>
        <v>1</v>
      </c>
      <c r="T82" s="11">
        <f t="shared" si="21"/>
        <v>1</v>
      </c>
      <c r="U82" s="11">
        <f t="shared" si="21"/>
        <v>1</v>
      </c>
      <c r="V82" s="11">
        <f t="shared" si="21"/>
        <v>1</v>
      </c>
      <c r="W82" s="11">
        <f t="shared" si="21"/>
        <v>1</v>
      </c>
      <c r="X82" s="11">
        <f t="shared" si="21"/>
        <v>1</v>
      </c>
      <c r="Y82" s="11" t="str">
        <f t="shared" si="21"/>
        <v/>
      </c>
      <c r="Z82" s="11" t="str">
        <f t="shared" si="21"/>
        <v/>
      </c>
      <c r="AA82" s="11">
        <f t="shared" si="21"/>
        <v>1</v>
      </c>
      <c r="AB82" s="11">
        <f t="shared" si="21"/>
        <v>1</v>
      </c>
      <c r="AC82" s="11">
        <f t="shared" si="21"/>
        <v>1</v>
      </c>
      <c r="AD82" s="11">
        <f t="shared" si="21"/>
        <v>1</v>
      </c>
      <c r="AE82" s="11">
        <f t="shared" si="21"/>
        <v>1</v>
      </c>
      <c r="AF82" s="11">
        <f t="shared" si="21"/>
        <v>1</v>
      </c>
      <c r="AG82" s="11">
        <f t="shared" si="21"/>
        <v>1</v>
      </c>
      <c r="AH82" s="11">
        <f t="shared" si="21"/>
        <v>1</v>
      </c>
      <c r="AI82" s="11">
        <f t="shared" si="21"/>
        <v>1</v>
      </c>
      <c r="AJ82" s="11">
        <f t="shared" si="21"/>
        <v>1</v>
      </c>
      <c r="AK82" s="11">
        <f t="shared" si="21"/>
        <v>1</v>
      </c>
      <c r="AL82" s="11">
        <f t="shared" si="21"/>
        <v>1</v>
      </c>
      <c r="AM82" s="11">
        <f t="shared" si="21"/>
        <v>1</v>
      </c>
      <c r="AN82" s="11">
        <f t="shared" si="21"/>
        <v>1</v>
      </c>
      <c r="AO82" s="11">
        <f t="shared" si="21"/>
        <v>1</v>
      </c>
      <c r="AP82" s="11">
        <f t="shared" si="21"/>
        <v>1</v>
      </c>
      <c r="AQ82" s="11">
        <f t="shared" si="21"/>
        <v>1</v>
      </c>
      <c r="AR82" s="11">
        <f t="shared" si="21"/>
        <v>1</v>
      </c>
      <c r="AS82" s="11" t="str">
        <f t="shared" si="21"/>
        <v/>
      </c>
      <c r="AT82" s="11" t="e">
        <f>IF(OR(#REF! = "",#REF! &lt; AT$8), "", 1)</f>
        <v>#REF!</v>
      </c>
    </row>
    <row r="83" spans="6:46" x14ac:dyDescent="0.2">
      <c r="F83">
        <v>201912</v>
      </c>
      <c r="G83" s="11">
        <f t="shared" ref="G83:AS83" si="22">IF(OR(H35 = "", H$8 &lt; G$8), "", 1)</f>
        <v>1</v>
      </c>
      <c r="H83" s="11">
        <f t="shared" si="22"/>
        <v>1</v>
      </c>
      <c r="I83" s="11">
        <f t="shared" si="22"/>
        <v>1</v>
      </c>
      <c r="J83" s="11">
        <f t="shared" si="22"/>
        <v>1</v>
      </c>
      <c r="K83" s="11">
        <f t="shared" si="22"/>
        <v>1</v>
      </c>
      <c r="L83" s="11">
        <f t="shared" si="22"/>
        <v>1</v>
      </c>
      <c r="M83" s="11">
        <f t="shared" si="22"/>
        <v>1</v>
      </c>
      <c r="N83" s="11">
        <f t="shared" si="22"/>
        <v>1</v>
      </c>
      <c r="O83" s="11">
        <f t="shared" si="22"/>
        <v>1</v>
      </c>
      <c r="P83" s="11">
        <f t="shared" si="22"/>
        <v>1</v>
      </c>
      <c r="Q83" s="11">
        <f t="shared" si="22"/>
        <v>1</v>
      </c>
      <c r="R83" s="11">
        <f t="shared" si="22"/>
        <v>1</v>
      </c>
      <c r="S83" s="11">
        <f t="shared" si="22"/>
        <v>1</v>
      </c>
      <c r="T83" s="11">
        <f t="shared" si="22"/>
        <v>1</v>
      </c>
      <c r="U83" s="11">
        <f t="shared" si="22"/>
        <v>1</v>
      </c>
      <c r="V83" s="11">
        <f t="shared" si="22"/>
        <v>1</v>
      </c>
      <c r="W83" s="11">
        <f t="shared" si="22"/>
        <v>1</v>
      </c>
      <c r="X83" s="11" t="str">
        <f t="shared" si="22"/>
        <v/>
      </c>
      <c r="Y83" s="11" t="str">
        <f t="shared" si="22"/>
        <v/>
      </c>
      <c r="Z83" s="11" t="str">
        <f t="shared" si="22"/>
        <v/>
      </c>
      <c r="AA83" s="11">
        <f t="shared" si="22"/>
        <v>1</v>
      </c>
      <c r="AB83" s="11">
        <f t="shared" si="22"/>
        <v>1</v>
      </c>
      <c r="AC83" s="11">
        <f t="shared" si="22"/>
        <v>1</v>
      </c>
      <c r="AD83" s="11">
        <f t="shared" si="22"/>
        <v>1</v>
      </c>
      <c r="AE83" s="11">
        <f t="shared" si="22"/>
        <v>1</v>
      </c>
      <c r="AF83" s="11">
        <f t="shared" si="22"/>
        <v>1</v>
      </c>
      <c r="AG83" s="11">
        <f t="shared" si="22"/>
        <v>1</v>
      </c>
      <c r="AH83" s="11">
        <f t="shared" si="22"/>
        <v>1</v>
      </c>
      <c r="AI83" s="11">
        <f t="shared" si="22"/>
        <v>1</v>
      </c>
      <c r="AJ83" s="11">
        <f t="shared" si="22"/>
        <v>1</v>
      </c>
      <c r="AK83" s="11">
        <f t="shared" si="22"/>
        <v>1</v>
      </c>
      <c r="AL83" s="11">
        <f t="shared" si="22"/>
        <v>1</v>
      </c>
      <c r="AM83" s="11">
        <f t="shared" si="22"/>
        <v>1</v>
      </c>
      <c r="AN83" s="11">
        <f t="shared" si="22"/>
        <v>1</v>
      </c>
      <c r="AO83" s="11">
        <f t="shared" si="22"/>
        <v>1</v>
      </c>
      <c r="AP83" s="11">
        <f t="shared" si="22"/>
        <v>1</v>
      </c>
      <c r="AQ83" s="11">
        <f t="shared" si="22"/>
        <v>1</v>
      </c>
      <c r="AR83" s="11" t="str">
        <f t="shared" si="22"/>
        <v/>
      </c>
      <c r="AS83" s="11" t="str">
        <f t="shared" si="22"/>
        <v/>
      </c>
      <c r="AT83" s="11" t="e">
        <f>IF(OR(#REF! = "",#REF! &lt; AT$8), "", 1)</f>
        <v>#REF!</v>
      </c>
    </row>
    <row r="84" spans="6:46" x14ac:dyDescent="0.2">
      <c r="F84">
        <v>202003</v>
      </c>
      <c r="G84" s="11">
        <f t="shared" ref="G84:AS84" si="23">IF(OR(H36 = "", H$8 &lt; G$8), "", 1)</f>
        <v>1</v>
      </c>
      <c r="H84" s="11">
        <f t="shared" si="23"/>
        <v>1</v>
      </c>
      <c r="I84" s="11">
        <f t="shared" si="23"/>
        <v>1</v>
      </c>
      <c r="J84" s="11">
        <f t="shared" si="23"/>
        <v>1</v>
      </c>
      <c r="K84" s="11">
        <f t="shared" si="23"/>
        <v>1</v>
      </c>
      <c r="L84" s="11">
        <f t="shared" si="23"/>
        <v>1</v>
      </c>
      <c r="M84" s="11">
        <f t="shared" si="23"/>
        <v>1</v>
      </c>
      <c r="N84" s="11">
        <f t="shared" si="23"/>
        <v>1</v>
      </c>
      <c r="O84" s="11">
        <f t="shared" si="23"/>
        <v>1</v>
      </c>
      <c r="P84" s="11">
        <f t="shared" si="23"/>
        <v>1</v>
      </c>
      <c r="Q84" s="11">
        <f t="shared" si="23"/>
        <v>1</v>
      </c>
      <c r="R84" s="11">
        <f t="shared" si="23"/>
        <v>1</v>
      </c>
      <c r="S84" s="11">
        <f t="shared" si="23"/>
        <v>1</v>
      </c>
      <c r="T84" s="11">
        <f t="shared" si="23"/>
        <v>1</v>
      </c>
      <c r="U84" s="11">
        <f t="shared" si="23"/>
        <v>1</v>
      </c>
      <c r="V84" s="11">
        <f t="shared" si="23"/>
        <v>1</v>
      </c>
      <c r="W84" s="11" t="str">
        <f t="shared" si="23"/>
        <v/>
      </c>
      <c r="X84" s="11" t="str">
        <f t="shared" si="23"/>
        <v/>
      </c>
      <c r="Y84" s="11" t="str">
        <f t="shared" si="23"/>
        <v/>
      </c>
      <c r="Z84" s="11" t="str">
        <f t="shared" si="23"/>
        <v/>
      </c>
      <c r="AA84" s="11">
        <f t="shared" si="23"/>
        <v>1</v>
      </c>
      <c r="AB84" s="11">
        <f t="shared" si="23"/>
        <v>1</v>
      </c>
      <c r="AC84" s="11">
        <f t="shared" si="23"/>
        <v>1</v>
      </c>
      <c r="AD84" s="11">
        <f t="shared" si="23"/>
        <v>1</v>
      </c>
      <c r="AE84" s="11">
        <f t="shared" si="23"/>
        <v>1</v>
      </c>
      <c r="AF84" s="11">
        <f t="shared" si="23"/>
        <v>1</v>
      </c>
      <c r="AG84" s="11">
        <f t="shared" si="23"/>
        <v>1</v>
      </c>
      <c r="AH84" s="11">
        <f t="shared" si="23"/>
        <v>1</v>
      </c>
      <c r="AI84" s="11">
        <f t="shared" si="23"/>
        <v>1</v>
      </c>
      <c r="AJ84" s="11">
        <f t="shared" si="23"/>
        <v>1</v>
      </c>
      <c r="AK84" s="11">
        <f t="shared" si="23"/>
        <v>1</v>
      </c>
      <c r="AL84" s="11">
        <f t="shared" si="23"/>
        <v>1</v>
      </c>
      <c r="AM84" s="11">
        <f t="shared" si="23"/>
        <v>1</v>
      </c>
      <c r="AN84" s="11">
        <f t="shared" si="23"/>
        <v>1</v>
      </c>
      <c r="AO84" s="11">
        <f t="shared" si="23"/>
        <v>1</v>
      </c>
      <c r="AP84" s="11">
        <f t="shared" si="23"/>
        <v>1</v>
      </c>
      <c r="AQ84" s="11" t="str">
        <f t="shared" si="23"/>
        <v/>
      </c>
      <c r="AR84" s="11" t="str">
        <f t="shared" si="23"/>
        <v/>
      </c>
      <c r="AS84" s="11" t="str">
        <f t="shared" si="23"/>
        <v/>
      </c>
      <c r="AT84" s="11" t="e">
        <f>IF(OR(#REF! = "",#REF! &lt; AT$8), "", 1)</f>
        <v>#REF!</v>
      </c>
    </row>
    <row r="85" spans="6:46" x14ac:dyDescent="0.2">
      <c r="F85">
        <v>202006</v>
      </c>
      <c r="G85" s="11">
        <f t="shared" ref="G85:AS85" si="24">IF(OR(H37 = "", H$8 &lt; G$8), "", 1)</f>
        <v>1</v>
      </c>
      <c r="H85" s="11">
        <f t="shared" si="24"/>
        <v>1</v>
      </c>
      <c r="I85" s="11">
        <f t="shared" si="24"/>
        <v>1</v>
      </c>
      <c r="J85" s="11">
        <f t="shared" si="24"/>
        <v>1</v>
      </c>
      <c r="K85" s="11">
        <f t="shared" si="24"/>
        <v>1</v>
      </c>
      <c r="L85" s="11">
        <f t="shared" si="24"/>
        <v>1</v>
      </c>
      <c r="M85" s="11">
        <f t="shared" si="24"/>
        <v>1</v>
      </c>
      <c r="N85" s="11">
        <f t="shared" si="24"/>
        <v>1</v>
      </c>
      <c r="O85" s="11">
        <f t="shared" si="24"/>
        <v>1</v>
      </c>
      <c r="P85" s="11">
        <f t="shared" si="24"/>
        <v>1</v>
      </c>
      <c r="Q85" s="11">
        <f t="shared" si="24"/>
        <v>1</v>
      </c>
      <c r="R85" s="11">
        <f t="shared" si="24"/>
        <v>1</v>
      </c>
      <c r="S85" s="11">
        <f t="shared" si="24"/>
        <v>1</v>
      </c>
      <c r="T85" s="11">
        <f t="shared" si="24"/>
        <v>1</v>
      </c>
      <c r="U85" s="11">
        <f t="shared" si="24"/>
        <v>1</v>
      </c>
      <c r="V85" s="11" t="str">
        <f t="shared" si="24"/>
        <v/>
      </c>
      <c r="W85" s="11" t="str">
        <f t="shared" si="24"/>
        <v/>
      </c>
      <c r="X85" s="11" t="str">
        <f t="shared" si="24"/>
        <v/>
      </c>
      <c r="Y85" s="11" t="str">
        <f t="shared" si="24"/>
        <v/>
      </c>
      <c r="Z85" s="11" t="str">
        <f t="shared" si="24"/>
        <v/>
      </c>
      <c r="AA85" s="11">
        <f t="shared" si="24"/>
        <v>1</v>
      </c>
      <c r="AB85" s="11">
        <f t="shared" si="24"/>
        <v>1</v>
      </c>
      <c r="AC85" s="11">
        <f t="shared" si="24"/>
        <v>1</v>
      </c>
      <c r="AD85" s="11">
        <f t="shared" si="24"/>
        <v>1</v>
      </c>
      <c r="AE85" s="11">
        <f t="shared" si="24"/>
        <v>1</v>
      </c>
      <c r="AF85" s="11">
        <f t="shared" si="24"/>
        <v>1</v>
      </c>
      <c r="AG85" s="11">
        <f t="shared" si="24"/>
        <v>1</v>
      </c>
      <c r="AH85" s="11">
        <f t="shared" si="24"/>
        <v>1</v>
      </c>
      <c r="AI85" s="11">
        <f t="shared" si="24"/>
        <v>1</v>
      </c>
      <c r="AJ85" s="11">
        <f t="shared" si="24"/>
        <v>1</v>
      </c>
      <c r="AK85" s="11">
        <f t="shared" si="24"/>
        <v>1</v>
      </c>
      <c r="AL85" s="11">
        <f t="shared" si="24"/>
        <v>1</v>
      </c>
      <c r="AM85" s="11">
        <f t="shared" si="24"/>
        <v>1</v>
      </c>
      <c r="AN85" s="11">
        <f t="shared" si="24"/>
        <v>1</v>
      </c>
      <c r="AO85" s="11">
        <f t="shared" si="24"/>
        <v>1</v>
      </c>
      <c r="AP85" s="11" t="str">
        <f t="shared" si="24"/>
        <v/>
      </c>
      <c r="AQ85" s="11" t="str">
        <f t="shared" si="24"/>
        <v/>
      </c>
      <c r="AR85" s="11" t="str">
        <f t="shared" si="24"/>
        <v/>
      </c>
      <c r="AS85" s="11" t="str">
        <f t="shared" si="24"/>
        <v/>
      </c>
      <c r="AT85" s="11" t="e">
        <f>IF(OR(#REF! = "",#REF! &lt; AT$8), "", 1)</f>
        <v>#REF!</v>
      </c>
    </row>
    <row r="86" spans="6:46" x14ac:dyDescent="0.2">
      <c r="F86">
        <v>202009</v>
      </c>
      <c r="G86" s="11">
        <f t="shared" ref="G86:AS86" si="25">IF(OR(H38 = "", H$8 &lt; G$8), "", 1)</f>
        <v>1</v>
      </c>
      <c r="H86" s="11">
        <f t="shared" si="25"/>
        <v>1</v>
      </c>
      <c r="I86" s="11">
        <f t="shared" si="25"/>
        <v>1</v>
      </c>
      <c r="J86" s="11">
        <f t="shared" si="25"/>
        <v>1</v>
      </c>
      <c r="K86" s="11">
        <f t="shared" si="25"/>
        <v>1</v>
      </c>
      <c r="L86" s="11">
        <f t="shared" si="25"/>
        <v>1</v>
      </c>
      <c r="M86" s="11">
        <f t="shared" si="25"/>
        <v>1</v>
      </c>
      <c r="N86" s="11">
        <f t="shared" si="25"/>
        <v>1</v>
      </c>
      <c r="O86" s="11">
        <f t="shared" si="25"/>
        <v>1</v>
      </c>
      <c r="P86" s="11">
        <f t="shared" si="25"/>
        <v>1</v>
      </c>
      <c r="Q86" s="11">
        <f t="shared" si="25"/>
        <v>1</v>
      </c>
      <c r="R86" s="11">
        <f t="shared" si="25"/>
        <v>1</v>
      </c>
      <c r="S86" s="11">
        <f t="shared" si="25"/>
        <v>1</v>
      </c>
      <c r="T86" s="11">
        <f t="shared" si="25"/>
        <v>1</v>
      </c>
      <c r="U86" s="11" t="str">
        <f t="shared" si="25"/>
        <v/>
      </c>
      <c r="V86" s="11" t="str">
        <f t="shared" si="25"/>
        <v/>
      </c>
      <c r="W86" s="11" t="str">
        <f t="shared" si="25"/>
        <v/>
      </c>
      <c r="X86" s="11" t="str">
        <f t="shared" si="25"/>
        <v/>
      </c>
      <c r="Y86" s="11" t="str">
        <f t="shared" si="25"/>
        <v/>
      </c>
      <c r="Z86" s="11" t="str">
        <f t="shared" si="25"/>
        <v/>
      </c>
      <c r="AA86" s="11">
        <f t="shared" si="25"/>
        <v>1</v>
      </c>
      <c r="AB86" s="11">
        <f t="shared" si="25"/>
        <v>1</v>
      </c>
      <c r="AC86" s="11">
        <f t="shared" si="25"/>
        <v>1</v>
      </c>
      <c r="AD86" s="11">
        <f t="shared" si="25"/>
        <v>1</v>
      </c>
      <c r="AE86" s="11">
        <f t="shared" si="25"/>
        <v>1</v>
      </c>
      <c r="AF86" s="11">
        <f t="shared" si="25"/>
        <v>1</v>
      </c>
      <c r="AG86" s="11">
        <f t="shared" si="25"/>
        <v>1</v>
      </c>
      <c r="AH86" s="11">
        <f t="shared" si="25"/>
        <v>1</v>
      </c>
      <c r="AI86" s="11">
        <f t="shared" si="25"/>
        <v>1</v>
      </c>
      <c r="AJ86" s="11">
        <f t="shared" si="25"/>
        <v>1</v>
      </c>
      <c r="AK86" s="11">
        <f t="shared" si="25"/>
        <v>1</v>
      </c>
      <c r="AL86" s="11">
        <f t="shared" si="25"/>
        <v>1</v>
      </c>
      <c r="AM86" s="11">
        <f t="shared" si="25"/>
        <v>1</v>
      </c>
      <c r="AN86" s="11">
        <f t="shared" si="25"/>
        <v>1</v>
      </c>
      <c r="AO86" s="11" t="str">
        <f t="shared" si="25"/>
        <v/>
      </c>
      <c r="AP86" s="11" t="str">
        <f t="shared" si="25"/>
        <v/>
      </c>
      <c r="AQ86" s="11" t="str">
        <f t="shared" si="25"/>
        <v/>
      </c>
      <c r="AR86" s="11" t="str">
        <f t="shared" si="25"/>
        <v/>
      </c>
      <c r="AS86" s="11" t="str">
        <f t="shared" si="25"/>
        <v/>
      </c>
      <c r="AT86" s="11" t="e">
        <f>IF(OR(#REF! = "",#REF! &lt; AT$8), "", 1)</f>
        <v>#REF!</v>
      </c>
    </row>
    <row r="87" spans="6:46" x14ac:dyDescent="0.2">
      <c r="F87">
        <v>202012</v>
      </c>
      <c r="G87" s="11">
        <f t="shared" ref="G87:AS87" si="26">IF(OR(H39 = "", H$8 &lt; G$8), "", 1)</f>
        <v>1</v>
      </c>
      <c r="H87" s="11">
        <f t="shared" si="26"/>
        <v>1</v>
      </c>
      <c r="I87" s="11">
        <f t="shared" si="26"/>
        <v>1</v>
      </c>
      <c r="J87" s="11">
        <f t="shared" si="26"/>
        <v>1</v>
      </c>
      <c r="K87" s="11">
        <f t="shared" si="26"/>
        <v>1</v>
      </c>
      <c r="L87" s="11">
        <f t="shared" si="26"/>
        <v>1</v>
      </c>
      <c r="M87" s="11">
        <f t="shared" si="26"/>
        <v>1</v>
      </c>
      <c r="N87" s="11">
        <f t="shared" si="26"/>
        <v>1</v>
      </c>
      <c r="O87" s="11">
        <f t="shared" si="26"/>
        <v>1</v>
      </c>
      <c r="P87" s="11">
        <f t="shared" si="26"/>
        <v>1</v>
      </c>
      <c r="Q87" s="11">
        <f t="shared" si="26"/>
        <v>1</v>
      </c>
      <c r="R87" s="11">
        <f t="shared" si="26"/>
        <v>1</v>
      </c>
      <c r="S87" s="11">
        <f t="shared" si="26"/>
        <v>1</v>
      </c>
      <c r="T87" s="11" t="str">
        <f t="shared" si="26"/>
        <v/>
      </c>
      <c r="U87" s="11" t="str">
        <f t="shared" si="26"/>
        <v/>
      </c>
      <c r="V87" s="11" t="str">
        <f t="shared" si="26"/>
        <v/>
      </c>
      <c r="W87" s="11" t="str">
        <f t="shared" si="26"/>
        <v/>
      </c>
      <c r="X87" s="11" t="str">
        <f t="shared" si="26"/>
        <v/>
      </c>
      <c r="Y87" s="11" t="str">
        <f t="shared" si="26"/>
        <v/>
      </c>
      <c r="Z87" s="11" t="str">
        <f t="shared" si="26"/>
        <v/>
      </c>
      <c r="AA87" s="11">
        <f t="shared" si="26"/>
        <v>1</v>
      </c>
      <c r="AB87" s="11">
        <f t="shared" si="26"/>
        <v>1</v>
      </c>
      <c r="AC87" s="11">
        <f t="shared" si="26"/>
        <v>1</v>
      </c>
      <c r="AD87" s="11">
        <f t="shared" si="26"/>
        <v>1</v>
      </c>
      <c r="AE87" s="11">
        <f t="shared" si="26"/>
        <v>1</v>
      </c>
      <c r="AF87" s="11">
        <f t="shared" si="26"/>
        <v>1</v>
      </c>
      <c r="AG87" s="11">
        <f t="shared" si="26"/>
        <v>1</v>
      </c>
      <c r="AH87" s="11">
        <f t="shared" si="26"/>
        <v>1</v>
      </c>
      <c r="AI87" s="11">
        <f t="shared" si="26"/>
        <v>1</v>
      </c>
      <c r="AJ87" s="11">
        <f t="shared" si="26"/>
        <v>1</v>
      </c>
      <c r="AK87" s="11">
        <f t="shared" si="26"/>
        <v>1</v>
      </c>
      <c r="AL87" s="11">
        <f t="shared" si="26"/>
        <v>1</v>
      </c>
      <c r="AM87" s="11">
        <f t="shared" si="26"/>
        <v>1</v>
      </c>
      <c r="AN87" s="11" t="str">
        <f t="shared" si="26"/>
        <v/>
      </c>
      <c r="AO87" s="11" t="str">
        <f t="shared" si="26"/>
        <v/>
      </c>
      <c r="AP87" s="11" t="str">
        <f t="shared" si="26"/>
        <v/>
      </c>
      <c r="AQ87" s="11" t="str">
        <f t="shared" si="26"/>
        <v/>
      </c>
      <c r="AR87" s="11" t="str">
        <f t="shared" si="26"/>
        <v/>
      </c>
      <c r="AS87" s="11" t="str">
        <f t="shared" si="26"/>
        <v/>
      </c>
      <c r="AT87" s="11" t="e">
        <f>IF(OR(#REF! = "",#REF! &lt; AT$8), "", 1)</f>
        <v>#REF!</v>
      </c>
    </row>
    <row r="88" spans="6:46" x14ac:dyDescent="0.2">
      <c r="F88">
        <v>202103</v>
      </c>
      <c r="G88" s="11">
        <f t="shared" ref="G88:AS88" si="27">IF(OR(H40 = "", H$8 &lt; G$8), "", 1)</f>
        <v>1</v>
      </c>
      <c r="H88" s="11">
        <f t="shared" si="27"/>
        <v>1</v>
      </c>
      <c r="I88" s="11">
        <f t="shared" si="27"/>
        <v>1</v>
      </c>
      <c r="J88" s="11">
        <f t="shared" si="27"/>
        <v>1</v>
      </c>
      <c r="K88" s="11">
        <f t="shared" si="27"/>
        <v>1</v>
      </c>
      <c r="L88" s="11">
        <f t="shared" si="27"/>
        <v>1</v>
      </c>
      <c r="M88" s="11">
        <f t="shared" si="27"/>
        <v>1</v>
      </c>
      <c r="N88" s="11">
        <f t="shared" si="27"/>
        <v>1</v>
      </c>
      <c r="O88" s="11">
        <f t="shared" si="27"/>
        <v>1</v>
      </c>
      <c r="P88" s="11">
        <f t="shared" si="27"/>
        <v>1</v>
      </c>
      <c r="Q88" s="11">
        <f t="shared" si="27"/>
        <v>1</v>
      </c>
      <c r="R88" s="11">
        <f t="shared" si="27"/>
        <v>1</v>
      </c>
      <c r="S88" s="11" t="str">
        <f t="shared" si="27"/>
        <v/>
      </c>
      <c r="T88" s="11" t="str">
        <f t="shared" si="27"/>
        <v/>
      </c>
      <c r="U88" s="11" t="str">
        <f t="shared" si="27"/>
        <v/>
      </c>
      <c r="V88" s="11" t="str">
        <f t="shared" si="27"/>
        <v/>
      </c>
      <c r="W88" s="11" t="str">
        <f t="shared" si="27"/>
        <v/>
      </c>
      <c r="X88" s="11" t="str">
        <f t="shared" si="27"/>
        <v/>
      </c>
      <c r="Y88" s="11" t="str">
        <f t="shared" si="27"/>
        <v/>
      </c>
      <c r="Z88" s="11" t="str">
        <f t="shared" si="27"/>
        <v/>
      </c>
      <c r="AA88" s="11">
        <f t="shared" si="27"/>
        <v>1</v>
      </c>
      <c r="AB88" s="11">
        <f t="shared" si="27"/>
        <v>1</v>
      </c>
      <c r="AC88" s="11">
        <f t="shared" si="27"/>
        <v>1</v>
      </c>
      <c r="AD88" s="11">
        <f t="shared" si="27"/>
        <v>1</v>
      </c>
      <c r="AE88" s="11">
        <f t="shared" si="27"/>
        <v>1</v>
      </c>
      <c r="AF88" s="11">
        <f t="shared" si="27"/>
        <v>1</v>
      </c>
      <c r="AG88" s="11">
        <f t="shared" si="27"/>
        <v>1</v>
      </c>
      <c r="AH88" s="11">
        <f t="shared" si="27"/>
        <v>1</v>
      </c>
      <c r="AI88" s="11">
        <f t="shared" si="27"/>
        <v>1</v>
      </c>
      <c r="AJ88" s="11">
        <f t="shared" si="27"/>
        <v>1</v>
      </c>
      <c r="AK88" s="11">
        <f t="shared" si="27"/>
        <v>1</v>
      </c>
      <c r="AL88" s="11">
        <f t="shared" si="27"/>
        <v>1</v>
      </c>
      <c r="AM88" s="11" t="str">
        <f t="shared" si="27"/>
        <v/>
      </c>
      <c r="AN88" s="11" t="str">
        <f t="shared" si="27"/>
        <v/>
      </c>
      <c r="AO88" s="11" t="str">
        <f t="shared" si="27"/>
        <v/>
      </c>
      <c r="AP88" s="11" t="str">
        <f t="shared" si="27"/>
        <v/>
      </c>
      <c r="AQ88" s="11" t="str">
        <f t="shared" si="27"/>
        <v/>
      </c>
      <c r="AR88" s="11" t="str">
        <f t="shared" si="27"/>
        <v/>
      </c>
      <c r="AS88" s="11" t="str">
        <f t="shared" si="27"/>
        <v/>
      </c>
      <c r="AT88" s="11" t="e">
        <f>IF(OR(#REF! = "",#REF! &lt; AT$8), "", 1)</f>
        <v>#REF!</v>
      </c>
    </row>
    <row r="89" spans="6:46" x14ac:dyDescent="0.2">
      <c r="F89">
        <v>202106</v>
      </c>
      <c r="G89" s="11">
        <f t="shared" ref="G89:AS89" si="28">IF(OR(H41 = "", H$8 &lt; G$8), "", 1)</f>
        <v>1</v>
      </c>
      <c r="H89" s="11">
        <f t="shared" si="28"/>
        <v>1</v>
      </c>
      <c r="I89" s="11">
        <f t="shared" si="28"/>
        <v>1</v>
      </c>
      <c r="J89" s="11">
        <f t="shared" si="28"/>
        <v>1</v>
      </c>
      <c r="K89" s="11">
        <f t="shared" si="28"/>
        <v>1</v>
      </c>
      <c r="L89" s="11">
        <f t="shared" si="28"/>
        <v>1</v>
      </c>
      <c r="M89" s="11">
        <f t="shared" si="28"/>
        <v>1</v>
      </c>
      <c r="N89" s="11">
        <f t="shared" si="28"/>
        <v>1</v>
      </c>
      <c r="O89" s="11">
        <f t="shared" si="28"/>
        <v>1</v>
      </c>
      <c r="P89" s="11">
        <f t="shared" si="28"/>
        <v>1</v>
      </c>
      <c r="Q89" s="11">
        <f t="shared" si="28"/>
        <v>1</v>
      </c>
      <c r="R89" s="11" t="str">
        <f t="shared" si="28"/>
        <v/>
      </c>
      <c r="S89" s="11" t="str">
        <f t="shared" si="28"/>
        <v/>
      </c>
      <c r="T89" s="11" t="str">
        <f t="shared" si="28"/>
        <v/>
      </c>
      <c r="U89" s="11" t="str">
        <f t="shared" si="28"/>
        <v/>
      </c>
      <c r="V89" s="11" t="str">
        <f t="shared" si="28"/>
        <v/>
      </c>
      <c r="W89" s="11" t="str">
        <f t="shared" si="28"/>
        <v/>
      </c>
      <c r="X89" s="11" t="str">
        <f t="shared" si="28"/>
        <v/>
      </c>
      <c r="Y89" s="11" t="str">
        <f t="shared" si="28"/>
        <v/>
      </c>
      <c r="Z89" s="11" t="str">
        <f t="shared" si="28"/>
        <v/>
      </c>
      <c r="AA89" s="11">
        <f t="shared" si="28"/>
        <v>1</v>
      </c>
      <c r="AB89" s="11">
        <f t="shared" si="28"/>
        <v>1</v>
      </c>
      <c r="AC89" s="11">
        <f t="shared" si="28"/>
        <v>1</v>
      </c>
      <c r="AD89" s="11">
        <f t="shared" si="28"/>
        <v>1</v>
      </c>
      <c r="AE89" s="11">
        <f t="shared" si="28"/>
        <v>1</v>
      </c>
      <c r="AF89" s="11">
        <f t="shared" si="28"/>
        <v>1</v>
      </c>
      <c r="AG89" s="11">
        <f t="shared" si="28"/>
        <v>1</v>
      </c>
      <c r="AH89" s="11">
        <f t="shared" si="28"/>
        <v>1</v>
      </c>
      <c r="AI89" s="11">
        <f t="shared" si="28"/>
        <v>1</v>
      </c>
      <c r="AJ89" s="11">
        <f t="shared" si="28"/>
        <v>1</v>
      </c>
      <c r="AK89" s="11">
        <f t="shared" si="28"/>
        <v>1</v>
      </c>
      <c r="AL89" s="11" t="str">
        <f t="shared" si="28"/>
        <v/>
      </c>
      <c r="AM89" s="11" t="str">
        <f t="shared" si="28"/>
        <v/>
      </c>
      <c r="AN89" s="11" t="str">
        <f t="shared" si="28"/>
        <v/>
      </c>
      <c r="AO89" s="11" t="str">
        <f t="shared" si="28"/>
        <v/>
      </c>
      <c r="AP89" s="11" t="str">
        <f t="shared" si="28"/>
        <v/>
      </c>
      <c r="AQ89" s="11" t="str">
        <f t="shared" si="28"/>
        <v/>
      </c>
      <c r="AR89" s="11" t="str">
        <f t="shared" si="28"/>
        <v/>
      </c>
      <c r="AS89" s="11" t="str">
        <f t="shared" si="28"/>
        <v/>
      </c>
      <c r="AT89" s="11" t="e">
        <f>IF(OR(#REF! = "",#REF! &lt; AT$8), "", 1)</f>
        <v>#REF!</v>
      </c>
    </row>
    <row r="90" spans="6:46" x14ac:dyDescent="0.2">
      <c r="F90">
        <v>202109</v>
      </c>
      <c r="G90" s="11">
        <f t="shared" ref="G90:AS90" si="29">IF(OR(H42 = "", H$8 &lt; G$8), "", 1)</f>
        <v>1</v>
      </c>
      <c r="H90" s="11">
        <f t="shared" si="29"/>
        <v>1</v>
      </c>
      <c r="I90" s="11">
        <f t="shared" si="29"/>
        <v>1</v>
      </c>
      <c r="J90" s="11">
        <f t="shared" si="29"/>
        <v>1</v>
      </c>
      <c r="K90" s="11">
        <f t="shared" si="29"/>
        <v>1</v>
      </c>
      <c r="L90" s="11">
        <f t="shared" si="29"/>
        <v>1</v>
      </c>
      <c r="M90" s="11">
        <f t="shared" si="29"/>
        <v>1</v>
      </c>
      <c r="N90" s="11">
        <f t="shared" si="29"/>
        <v>1</v>
      </c>
      <c r="O90" s="11">
        <f t="shared" si="29"/>
        <v>1</v>
      </c>
      <c r="P90" s="11">
        <f t="shared" si="29"/>
        <v>1</v>
      </c>
      <c r="Q90" s="11" t="str">
        <f t="shared" si="29"/>
        <v/>
      </c>
      <c r="R90" s="11" t="str">
        <f t="shared" si="29"/>
        <v/>
      </c>
      <c r="S90" s="11" t="str">
        <f t="shared" si="29"/>
        <v/>
      </c>
      <c r="T90" s="11" t="str">
        <f t="shared" si="29"/>
        <v/>
      </c>
      <c r="U90" s="11" t="str">
        <f t="shared" si="29"/>
        <v/>
      </c>
      <c r="V90" s="11" t="str">
        <f t="shared" si="29"/>
        <v/>
      </c>
      <c r="W90" s="11" t="str">
        <f t="shared" si="29"/>
        <v/>
      </c>
      <c r="X90" s="11" t="str">
        <f t="shared" si="29"/>
        <v/>
      </c>
      <c r="Y90" s="11" t="str">
        <f t="shared" si="29"/>
        <v/>
      </c>
      <c r="Z90" s="11" t="str">
        <f t="shared" si="29"/>
        <v/>
      </c>
      <c r="AA90" s="11">
        <f t="shared" si="29"/>
        <v>1</v>
      </c>
      <c r="AB90" s="11">
        <f t="shared" si="29"/>
        <v>1</v>
      </c>
      <c r="AC90" s="11">
        <f t="shared" si="29"/>
        <v>1</v>
      </c>
      <c r="AD90" s="11">
        <f t="shared" si="29"/>
        <v>1</v>
      </c>
      <c r="AE90" s="11">
        <f t="shared" si="29"/>
        <v>1</v>
      </c>
      <c r="AF90" s="11">
        <f t="shared" si="29"/>
        <v>1</v>
      </c>
      <c r="AG90" s="11">
        <f t="shared" si="29"/>
        <v>1</v>
      </c>
      <c r="AH90" s="11">
        <f t="shared" si="29"/>
        <v>1</v>
      </c>
      <c r="AI90" s="11">
        <f t="shared" si="29"/>
        <v>1</v>
      </c>
      <c r="AJ90" s="11">
        <f t="shared" si="29"/>
        <v>1</v>
      </c>
      <c r="AK90" s="11" t="str">
        <f t="shared" si="29"/>
        <v/>
      </c>
      <c r="AL90" s="11" t="str">
        <f t="shared" si="29"/>
        <v/>
      </c>
      <c r="AM90" s="11" t="str">
        <f t="shared" si="29"/>
        <v/>
      </c>
      <c r="AN90" s="11" t="str">
        <f t="shared" si="29"/>
        <v/>
      </c>
      <c r="AO90" s="11" t="str">
        <f t="shared" si="29"/>
        <v/>
      </c>
      <c r="AP90" s="11" t="str">
        <f t="shared" si="29"/>
        <v/>
      </c>
      <c r="AQ90" s="11" t="str">
        <f t="shared" si="29"/>
        <v/>
      </c>
      <c r="AR90" s="11" t="str">
        <f t="shared" si="29"/>
        <v/>
      </c>
      <c r="AS90" s="11" t="str">
        <f t="shared" si="29"/>
        <v/>
      </c>
      <c r="AT90" s="11" t="e">
        <f>IF(OR(#REF! = "",#REF! &lt; AT$8), "", 1)</f>
        <v>#REF!</v>
      </c>
    </row>
    <row r="91" spans="6:46" x14ac:dyDescent="0.2">
      <c r="F91">
        <v>202112</v>
      </c>
      <c r="G91" s="11">
        <f t="shared" ref="G91:AS91" si="30">IF(OR(H43 = "", H$8 &lt; G$8), "", 1)</f>
        <v>1</v>
      </c>
      <c r="H91" s="11">
        <f t="shared" si="30"/>
        <v>1</v>
      </c>
      <c r="I91" s="11">
        <f t="shared" si="30"/>
        <v>1</v>
      </c>
      <c r="J91" s="11">
        <f t="shared" si="30"/>
        <v>1</v>
      </c>
      <c r="K91" s="11">
        <f t="shared" si="30"/>
        <v>1</v>
      </c>
      <c r="L91" s="11">
        <f t="shared" si="30"/>
        <v>1</v>
      </c>
      <c r="M91" s="11">
        <f t="shared" si="30"/>
        <v>1</v>
      </c>
      <c r="N91" s="11">
        <f t="shared" si="30"/>
        <v>1</v>
      </c>
      <c r="O91" s="11">
        <f t="shared" si="30"/>
        <v>1</v>
      </c>
      <c r="P91" s="11" t="str">
        <f t="shared" si="30"/>
        <v/>
      </c>
      <c r="Q91" s="11" t="str">
        <f t="shared" si="30"/>
        <v/>
      </c>
      <c r="R91" s="11" t="str">
        <f t="shared" si="30"/>
        <v/>
      </c>
      <c r="S91" s="11" t="str">
        <f t="shared" si="30"/>
        <v/>
      </c>
      <c r="T91" s="11" t="str">
        <f t="shared" si="30"/>
        <v/>
      </c>
      <c r="U91" s="11" t="str">
        <f t="shared" si="30"/>
        <v/>
      </c>
      <c r="V91" s="11" t="str">
        <f t="shared" si="30"/>
        <v/>
      </c>
      <c r="W91" s="11" t="str">
        <f t="shared" si="30"/>
        <v/>
      </c>
      <c r="X91" s="11" t="str">
        <f t="shared" si="30"/>
        <v/>
      </c>
      <c r="Y91" s="11" t="str">
        <f t="shared" si="30"/>
        <v/>
      </c>
      <c r="Z91" s="11" t="str">
        <f t="shared" si="30"/>
        <v/>
      </c>
      <c r="AA91" s="11">
        <f t="shared" si="30"/>
        <v>1</v>
      </c>
      <c r="AB91" s="11">
        <f t="shared" si="30"/>
        <v>1</v>
      </c>
      <c r="AC91" s="11">
        <f t="shared" si="30"/>
        <v>1</v>
      </c>
      <c r="AD91" s="11">
        <f t="shared" si="30"/>
        <v>1</v>
      </c>
      <c r="AE91" s="11">
        <f t="shared" si="30"/>
        <v>1</v>
      </c>
      <c r="AF91" s="11">
        <f t="shared" si="30"/>
        <v>1</v>
      </c>
      <c r="AG91" s="11">
        <f t="shared" si="30"/>
        <v>1</v>
      </c>
      <c r="AH91" s="11">
        <f t="shared" si="30"/>
        <v>1</v>
      </c>
      <c r="AI91" s="11">
        <f t="shared" si="30"/>
        <v>1</v>
      </c>
      <c r="AJ91" s="11" t="str">
        <f t="shared" si="30"/>
        <v/>
      </c>
      <c r="AK91" s="11" t="str">
        <f t="shared" si="30"/>
        <v/>
      </c>
      <c r="AL91" s="11" t="str">
        <f t="shared" si="30"/>
        <v/>
      </c>
      <c r="AM91" s="11" t="str">
        <f t="shared" si="30"/>
        <v/>
      </c>
      <c r="AN91" s="11" t="str">
        <f t="shared" si="30"/>
        <v/>
      </c>
      <c r="AO91" s="11" t="str">
        <f t="shared" si="30"/>
        <v/>
      </c>
      <c r="AP91" s="11" t="str">
        <f t="shared" si="30"/>
        <v/>
      </c>
      <c r="AQ91" s="11" t="str">
        <f t="shared" si="30"/>
        <v/>
      </c>
      <c r="AR91" s="11" t="str">
        <f t="shared" si="30"/>
        <v/>
      </c>
      <c r="AS91" s="11" t="str">
        <f t="shared" si="30"/>
        <v/>
      </c>
      <c r="AT91" s="11" t="e">
        <f>IF(OR(#REF! = "",#REF! &lt; AT$8), "", 1)</f>
        <v>#REF!</v>
      </c>
    </row>
    <row r="92" spans="6:46" x14ac:dyDescent="0.2">
      <c r="F92">
        <v>202203</v>
      </c>
      <c r="G92" s="11">
        <f t="shared" ref="G92:AS92" si="31">IF(OR(H44 = "", H$8 &lt; G$8), "", 1)</f>
        <v>1</v>
      </c>
      <c r="H92" s="11">
        <f t="shared" si="31"/>
        <v>1</v>
      </c>
      <c r="I92" s="11">
        <f t="shared" si="31"/>
        <v>1</v>
      </c>
      <c r="J92" s="11">
        <f t="shared" si="31"/>
        <v>1</v>
      </c>
      <c r="K92" s="11">
        <f t="shared" si="31"/>
        <v>1</v>
      </c>
      <c r="L92" s="11">
        <f t="shared" si="31"/>
        <v>1</v>
      </c>
      <c r="M92" s="11">
        <f t="shared" si="31"/>
        <v>1</v>
      </c>
      <c r="N92" s="11">
        <f t="shared" si="31"/>
        <v>1</v>
      </c>
      <c r="O92" s="11" t="str">
        <f t="shared" si="31"/>
        <v/>
      </c>
      <c r="P92" s="11" t="str">
        <f t="shared" si="31"/>
        <v/>
      </c>
      <c r="Q92" s="11" t="str">
        <f t="shared" si="31"/>
        <v/>
      </c>
      <c r="R92" s="11" t="str">
        <f t="shared" si="31"/>
        <v/>
      </c>
      <c r="S92" s="11" t="str">
        <f t="shared" si="31"/>
        <v/>
      </c>
      <c r="T92" s="11" t="str">
        <f t="shared" si="31"/>
        <v/>
      </c>
      <c r="U92" s="11" t="str">
        <f t="shared" si="31"/>
        <v/>
      </c>
      <c r="V92" s="11" t="str">
        <f t="shared" si="31"/>
        <v/>
      </c>
      <c r="W92" s="11" t="str">
        <f t="shared" si="31"/>
        <v/>
      </c>
      <c r="X92" s="11" t="str">
        <f t="shared" si="31"/>
        <v/>
      </c>
      <c r="Y92" s="11" t="str">
        <f t="shared" si="31"/>
        <v/>
      </c>
      <c r="Z92" s="11" t="str">
        <f t="shared" si="31"/>
        <v/>
      </c>
      <c r="AA92" s="11">
        <f t="shared" si="31"/>
        <v>1</v>
      </c>
      <c r="AB92" s="11">
        <f t="shared" si="31"/>
        <v>1</v>
      </c>
      <c r="AC92" s="11">
        <f t="shared" si="31"/>
        <v>1</v>
      </c>
      <c r="AD92" s="11">
        <f t="shared" si="31"/>
        <v>1</v>
      </c>
      <c r="AE92" s="11">
        <f t="shared" si="31"/>
        <v>1</v>
      </c>
      <c r="AF92" s="11">
        <f t="shared" si="31"/>
        <v>1</v>
      </c>
      <c r="AG92" s="11">
        <f t="shared" si="31"/>
        <v>1</v>
      </c>
      <c r="AH92" s="11">
        <f t="shared" si="31"/>
        <v>1</v>
      </c>
      <c r="AI92" s="11" t="str">
        <f t="shared" si="31"/>
        <v/>
      </c>
      <c r="AJ92" s="11" t="str">
        <f t="shared" si="31"/>
        <v/>
      </c>
      <c r="AK92" s="11" t="str">
        <f t="shared" si="31"/>
        <v/>
      </c>
      <c r="AL92" s="11" t="str">
        <f t="shared" si="31"/>
        <v/>
      </c>
      <c r="AM92" s="11" t="str">
        <f t="shared" si="31"/>
        <v/>
      </c>
      <c r="AN92" s="11" t="str">
        <f t="shared" si="31"/>
        <v/>
      </c>
      <c r="AO92" s="11" t="str">
        <f t="shared" si="31"/>
        <v/>
      </c>
      <c r="AP92" s="11" t="str">
        <f t="shared" si="31"/>
        <v/>
      </c>
      <c r="AQ92" s="11" t="str">
        <f t="shared" si="31"/>
        <v/>
      </c>
      <c r="AR92" s="11" t="str">
        <f t="shared" si="31"/>
        <v/>
      </c>
      <c r="AS92" s="11" t="str">
        <f t="shared" si="31"/>
        <v/>
      </c>
      <c r="AT92" s="11" t="e">
        <f>IF(OR(#REF! = "",#REF! &lt; AT$8), "", 1)</f>
        <v>#REF!</v>
      </c>
    </row>
    <row r="93" spans="6:46" x14ac:dyDescent="0.2">
      <c r="F93">
        <v>202206</v>
      </c>
      <c r="G93" s="11">
        <f t="shared" ref="G93:AS93" si="32">IF(OR(H45 = "", H$8 &lt; G$8), "", 1)</f>
        <v>1</v>
      </c>
      <c r="H93" s="11">
        <f t="shared" si="32"/>
        <v>1</v>
      </c>
      <c r="I93" s="11">
        <f t="shared" si="32"/>
        <v>1</v>
      </c>
      <c r="J93" s="11">
        <f t="shared" si="32"/>
        <v>1</v>
      </c>
      <c r="K93" s="11">
        <f t="shared" si="32"/>
        <v>1</v>
      </c>
      <c r="L93" s="11">
        <f t="shared" si="32"/>
        <v>1</v>
      </c>
      <c r="M93" s="11">
        <f t="shared" si="32"/>
        <v>1</v>
      </c>
      <c r="N93" s="11" t="str">
        <f t="shared" si="32"/>
        <v/>
      </c>
      <c r="O93" s="11" t="str">
        <f t="shared" si="32"/>
        <v/>
      </c>
      <c r="P93" s="11" t="str">
        <f t="shared" si="32"/>
        <v/>
      </c>
      <c r="Q93" s="11" t="str">
        <f t="shared" si="32"/>
        <v/>
      </c>
      <c r="R93" s="11" t="str">
        <f t="shared" si="32"/>
        <v/>
      </c>
      <c r="S93" s="11" t="str">
        <f t="shared" si="32"/>
        <v/>
      </c>
      <c r="T93" s="11" t="str">
        <f t="shared" si="32"/>
        <v/>
      </c>
      <c r="U93" s="11" t="str">
        <f t="shared" si="32"/>
        <v/>
      </c>
      <c r="V93" s="11" t="str">
        <f t="shared" si="32"/>
        <v/>
      </c>
      <c r="W93" s="11" t="str">
        <f t="shared" si="32"/>
        <v/>
      </c>
      <c r="X93" s="11" t="str">
        <f t="shared" si="32"/>
        <v/>
      </c>
      <c r="Y93" s="11" t="str">
        <f t="shared" si="32"/>
        <v/>
      </c>
      <c r="Z93" s="11" t="str">
        <f t="shared" si="32"/>
        <v/>
      </c>
      <c r="AA93" s="11">
        <f t="shared" si="32"/>
        <v>1</v>
      </c>
      <c r="AB93" s="11">
        <f t="shared" si="32"/>
        <v>1</v>
      </c>
      <c r="AC93" s="11">
        <f t="shared" si="32"/>
        <v>1</v>
      </c>
      <c r="AD93" s="11">
        <f t="shared" si="32"/>
        <v>1</v>
      </c>
      <c r="AE93" s="11">
        <f t="shared" si="32"/>
        <v>1</v>
      </c>
      <c r="AF93" s="11">
        <f t="shared" si="32"/>
        <v>1</v>
      </c>
      <c r="AG93" s="11">
        <f t="shared" si="32"/>
        <v>1</v>
      </c>
      <c r="AH93" s="11" t="str">
        <f t="shared" si="32"/>
        <v/>
      </c>
      <c r="AI93" s="11" t="str">
        <f t="shared" si="32"/>
        <v/>
      </c>
      <c r="AJ93" s="11" t="str">
        <f t="shared" si="32"/>
        <v/>
      </c>
      <c r="AK93" s="11" t="str">
        <f t="shared" si="32"/>
        <v/>
      </c>
      <c r="AL93" s="11" t="str">
        <f t="shared" si="32"/>
        <v/>
      </c>
      <c r="AM93" s="11" t="str">
        <f t="shared" si="32"/>
        <v/>
      </c>
      <c r="AN93" s="11" t="str">
        <f t="shared" si="32"/>
        <v/>
      </c>
      <c r="AO93" s="11" t="str">
        <f t="shared" si="32"/>
        <v/>
      </c>
      <c r="AP93" s="11" t="str">
        <f t="shared" si="32"/>
        <v/>
      </c>
      <c r="AQ93" s="11" t="str">
        <f t="shared" si="32"/>
        <v/>
      </c>
      <c r="AR93" s="11" t="str">
        <f t="shared" si="32"/>
        <v/>
      </c>
      <c r="AS93" s="11" t="str">
        <f t="shared" si="32"/>
        <v/>
      </c>
      <c r="AT93" s="11" t="e">
        <f>IF(OR(#REF! = "",#REF! &lt; AT$8), "", 1)</f>
        <v>#REF!</v>
      </c>
    </row>
    <row r="94" spans="6:46" x14ac:dyDescent="0.2">
      <c r="F94">
        <v>202209</v>
      </c>
      <c r="G94" s="11">
        <f t="shared" ref="G94:AS94" si="33">IF(OR(H46 = "", H$8 &lt; G$8), "", 1)</f>
        <v>1</v>
      </c>
      <c r="H94" s="11">
        <f t="shared" si="33"/>
        <v>1</v>
      </c>
      <c r="I94" s="11">
        <f t="shared" si="33"/>
        <v>1</v>
      </c>
      <c r="J94" s="11">
        <f t="shared" si="33"/>
        <v>1</v>
      </c>
      <c r="K94" s="11">
        <f t="shared" si="33"/>
        <v>1</v>
      </c>
      <c r="L94" s="11">
        <f t="shared" si="33"/>
        <v>1</v>
      </c>
      <c r="M94" s="11" t="str">
        <f t="shared" si="33"/>
        <v/>
      </c>
      <c r="N94" s="11" t="str">
        <f t="shared" si="33"/>
        <v/>
      </c>
      <c r="O94" s="11" t="str">
        <f t="shared" si="33"/>
        <v/>
      </c>
      <c r="P94" s="11" t="str">
        <f t="shared" si="33"/>
        <v/>
      </c>
      <c r="Q94" s="11" t="str">
        <f t="shared" si="33"/>
        <v/>
      </c>
      <c r="R94" s="11" t="str">
        <f t="shared" si="33"/>
        <v/>
      </c>
      <c r="S94" s="11" t="str">
        <f t="shared" si="33"/>
        <v/>
      </c>
      <c r="T94" s="11" t="str">
        <f t="shared" si="33"/>
        <v/>
      </c>
      <c r="U94" s="11" t="str">
        <f t="shared" si="33"/>
        <v/>
      </c>
      <c r="V94" s="11" t="str">
        <f t="shared" si="33"/>
        <v/>
      </c>
      <c r="W94" s="11" t="str">
        <f t="shared" si="33"/>
        <v/>
      </c>
      <c r="X94" s="11" t="str">
        <f t="shared" si="33"/>
        <v/>
      </c>
      <c r="Y94" s="11" t="str">
        <f t="shared" si="33"/>
        <v/>
      </c>
      <c r="Z94" s="11" t="str">
        <f t="shared" si="33"/>
        <v/>
      </c>
      <c r="AA94" s="11">
        <f t="shared" si="33"/>
        <v>1</v>
      </c>
      <c r="AB94" s="11">
        <f t="shared" si="33"/>
        <v>1</v>
      </c>
      <c r="AC94" s="11">
        <f t="shared" si="33"/>
        <v>1</v>
      </c>
      <c r="AD94" s="11">
        <f t="shared" si="33"/>
        <v>1</v>
      </c>
      <c r="AE94" s="11">
        <f t="shared" si="33"/>
        <v>1</v>
      </c>
      <c r="AF94" s="11">
        <f t="shared" si="33"/>
        <v>1</v>
      </c>
      <c r="AG94" s="11" t="str">
        <f t="shared" si="33"/>
        <v/>
      </c>
      <c r="AH94" s="11" t="str">
        <f t="shared" si="33"/>
        <v/>
      </c>
      <c r="AI94" s="11" t="str">
        <f t="shared" si="33"/>
        <v/>
      </c>
      <c r="AJ94" s="11" t="str">
        <f t="shared" si="33"/>
        <v/>
      </c>
      <c r="AK94" s="11" t="str">
        <f t="shared" si="33"/>
        <v/>
      </c>
      <c r="AL94" s="11" t="str">
        <f t="shared" si="33"/>
        <v/>
      </c>
      <c r="AM94" s="11" t="str">
        <f t="shared" si="33"/>
        <v/>
      </c>
      <c r="AN94" s="11" t="str">
        <f t="shared" si="33"/>
        <v/>
      </c>
      <c r="AO94" s="11" t="str">
        <f t="shared" si="33"/>
        <v/>
      </c>
      <c r="AP94" s="11" t="str">
        <f t="shared" si="33"/>
        <v/>
      </c>
      <c r="AQ94" s="11" t="str">
        <f t="shared" si="33"/>
        <v/>
      </c>
      <c r="AR94" s="11" t="str">
        <f t="shared" si="33"/>
        <v/>
      </c>
      <c r="AS94" s="11" t="str">
        <f t="shared" si="33"/>
        <v/>
      </c>
      <c r="AT94" s="11" t="e">
        <f>IF(OR(#REF! = "",#REF! &lt; AT$8), "", 1)</f>
        <v>#REF!</v>
      </c>
    </row>
    <row r="95" spans="6:46" x14ac:dyDescent="0.2">
      <c r="F95">
        <v>202212</v>
      </c>
      <c r="G95" s="11">
        <f t="shared" ref="G95:AS95" si="34">IF(OR(H47 = "", H$8 &lt; G$8), "", 1)</f>
        <v>1</v>
      </c>
      <c r="H95" s="11">
        <f t="shared" si="34"/>
        <v>1</v>
      </c>
      <c r="I95" s="11">
        <f t="shared" si="34"/>
        <v>1</v>
      </c>
      <c r="J95" s="11">
        <f t="shared" si="34"/>
        <v>1</v>
      </c>
      <c r="K95" s="11">
        <f t="shared" si="34"/>
        <v>1</v>
      </c>
      <c r="L95" s="11" t="str">
        <f t="shared" si="34"/>
        <v/>
      </c>
      <c r="M95" s="11" t="str">
        <f t="shared" si="34"/>
        <v/>
      </c>
      <c r="N95" s="11" t="str">
        <f t="shared" si="34"/>
        <v/>
      </c>
      <c r="O95" s="11" t="str">
        <f t="shared" si="34"/>
        <v/>
      </c>
      <c r="P95" s="11" t="str">
        <f t="shared" si="34"/>
        <v/>
      </c>
      <c r="Q95" s="11" t="str">
        <f t="shared" si="34"/>
        <v/>
      </c>
      <c r="R95" s="11" t="str">
        <f t="shared" si="34"/>
        <v/>
      </c>
      <c r="S95" s="11" t="str">
        <f t="shared" si="34"/>
        <v/>
      </c>
      <c r="T95" s="11" t="str">
        <f t="shared" si="34"/>
        <v/>
      </c>
      <c r="U95" s="11" t="str">
        <f t="shared" si="34"/>
        <v/>
      </c>
      <c r="V95" s="11" t="str">
        <f t="shared" si="34"/>
        <v/>
      </c>
      <c r="W95" s="11" t="str">
        <f t="shared" si="34"/>
        <v/>
      </c>
      <c r="X95" s="11" t="str">
        <f t="shared" si="34"/>
        <v/>
      </c>
      <c r="Y95" s="11" t="str">
        <f t="shared" si="34"/>
        <v/>
      </c>
      <c r="Z95" s="11" t="str">
        <f t="shared" si="34"/>
        <v/>
      </c>
      <c r="AA95" s="11">
        <f t="shared" si="34"/>
        <v>1</v>
      </c>
      <c r="AB95" s="11">
        <f t="shared" si="34"/>
        <v>1</v>
      </c>
      <c r="AC95" s="11">
        <f t="shared" si="34"/>
        <v>1</v>
      </c>
      <c r="AD95" s="11">
        <f t="shared" si="34"/>
        <v>1</v>
      </c>
      <c r="AE95" s="11">
        <f t="shared" si="34"/>
        <v>1</v>
      </c>
      <c r="AF95" s="11" t="str">
        <f t="shared" si="34"/>
        <v/>
      </c>
      <c r="AG95" s="11" t="str">
        <f t="shared" si="34"/>
        <v/>
      </c>
      <c r="AH95" s="11" t="str">
        <f t="shared" si="34"/>
        <v/>
      </c>
      <c r="AI95" s="11" t="str">
        <f t="shared" si="34"/>
        <v/>
      </c>
      <c r="AJ95" s="11" t="str">
        <f t="shared" si="34"/>
        <v/>
      </c>
      <c r="AK95" s="11" t="str">
        <f t="shared" si="34"/>
        <v/>
      </c>
      <c r="AL95" s="11" t="str">
        <f t="shared" si="34"/>
        <v/>
      </c>
      <c r="AM95" s="11" t="str">
        <f t="shared" si="34"/>
        <v/>
      </c>
      <c r="AN95" s="11" t="str">
        <f t="shared" si="34"/>
        <v/>
      </c>
      <c r="AO95" s="11" t="str">
        <f t="shared" si="34"/>
        <v/>
      </c>
      <c r="AP95" s="11" t="str">
        <f t="shared" si="34"/>
        <v/>
      </c>
      <c r="AQ95" s="11" t="str">
        <f t="shared" si="34"/>
        <v/>
      </c>
      <c r="AR95" s="11" t="str">
        <f t="shared" si="34"/>
        <v/>
      </c>
      <c r="AS95" s="11" t="str">
        <f t="shared" si="34"/>
        <v/>
      </c>
      <c r="AT95" s="11" t="e">
        <f>IF(OR(#REF! = "",#REF! &lt; AT$8), "", 1)</f>
        <v>#REF!</v>
      </c>
    </row>
    <row r="96" spans="6:46" x14ac:dyDescent="0.2">
      <c r="F96">
        <v>202303</v>
      </c>
      <c r="G96" s="11">
        <f t="shared" ref="G96:AS96" si="35">IF(OR(H48 = "", H$8 &lt; G$8), "", 1)</f>
        <v>1</v>
      </c>
      <c r="H96" s="11">
        <f t="shared" si="35"/>
        <v>1</v>
      </c>
      <c r="I96" s="11">
        <f t="shared" si="35"/>
        <v>1</v>
      </c>
      <c r="J96" s="11">
        <f t="shared" si="35"/>
        <v>1</v>
      </c>
      <c r="K96" s="11" t="str">
        <f t="shared" si="35"/>
        <v/>
      </c>
      <c r="L96" s="11" t="str">
        <f t="shared" si="35"/>
        <v/>
      </c>
      <c r="M96" s="11" t="str">
        <f t="shared" si="35"/>
        <v/>
      </c>
      <c r="N96" s="11" t="str">
        <f t="shared" si="35"/>
        <v/>
      </c>
      <c r="O96" s="11" t="str">
        <f t="shared" si="35"/>
        <v/>
      </c>
      <c r="P96" s="11" t="str">
        <f t="shared" si="35"/>
        <v/>
      </c>
      <c r="Q96" s="11" t="str">
        <f t="shared" si="35"/>
        <v/>
      </c>
      <c r="R96" s="11" t="str">
        <f t="shared" si="35"/>
        <v/>
      </c>
      <c r="S96" s="11" t="str">
        <f t="shared" si="35"/>
        <v/>
      </c>
      <c r="T96" s="11" t="str">
        <f t="shared" si="35"/>
        <v/>
      </c>
      <c r="U96" s="11" t="str">
        <f t="shared" si="35"/>
        <v/>
      </c>
      <c r="V96" s="11" t="str">
        <f t="shared" si="35"/>
        <v/>
      </c>
      <c r="W96" s="11" t="str">
        <f t="shared" si="35"/>
        <v/>
      </c>
      <c r="X96" s="11" t="str">
        <f t="shared" si="35"/>
        <v/>
      </c>
      <c r="Y96" s="11" t="str">
        <f t="shared" si="35"/>
        <v/>
      </c>
      <c r="Z96" s="11" t="str">
        <f t="shared" si="35"/>
        <v/>
      </c>
      <c r="AA96" s="11">
        <f t="shared" si="35"/>
        <v>1</v>
      </c>
      <c r="AB96" s="11">
        <f t="shared" si="35"/>
        <v>1</v>
      </c>
      <c r="AC96" s="11">
        <f t="shared" si="35"/>
        <v>1</v>
      </c>
      <c r="AD96" s="11">
        <f t="shared" si="35"/>
        <v>1</v>
      </c>
      <c r="AE96" s="11" t="str">
        <f t="shared" si="35"/>
        <v/>
      </c>
      <c r="AF96" s="11" t="str">
        <f t="shared" si="35"/>
        <v/>
      </c>
      <c r="AG96" s="11" t="str">
        <f t="shared" si="35"/>
        <v/>
      </c>
      <c r="AH96" s="11" t="str">
        <f t="shared" si="35"/>
        <v/>
      </c>
      <c r="AI96" s="11" t="str">
        <f t="shared" si="35"/>
        <v/>
      </c>
      <c r="AJ96" s="11" t="str">
        <f t="shared" si="35"/>
        <v/>
      </c>
      <c r="AK96" s="11" t="str">
        <f t="shared" si="35"/>
        <v/>
      </c>
      <c r="AL96" s="11" t="str">
        <f t="shared" si="35"/>
        <v/>
      </c>
      <c r="AM96" s="11" t="str">
        <f t="shared" si="35"/>
        <v/>
      </c>
      <c r="AN96" s="11" t="str">
        <f t="shared" si="35"/>
        <v/>
      </c>
      <c r="AO96" s="11" t="str">
        <f t="shared" si="35"/>
        <v/>
      </c>
      <c r="AP96" s="11" t="str">
        <f t="shared" si="35"/>
        <v/>
      </c>
      <c r="AQ96" s="11" t="str">
        <f t="shared" si="35"/>
        <v/>
      </c>
      <c r="AR96" s="11" t="str">
        <f t="shared" si="35"/>
        <v/>
      </c>
      <c r="AS96" s="11" t="str">
        <f t="shared" si="35"/>
        <v/>
      </c>
      <c r="AT96" s="11" t="e">
        <f>IF(OR(#REF! = "",#REF! &lt; AT$8), "", 1)</f>
        <v>#REF!</v>
      </c>
    </row>
    <row r="97" spans="2:46" x14ac:dyDescent="0.2">
      <c r="F97">
        <v>202306</v>
      </c>
      <c r="G97" s="11">
        <f t="shared" ref="G97:AS97" si="36">IF(OR(H49 = "", H$8 &lt; G$8), "", 1)</f>
        <v>1</v>
      </c>
      <c r="H97" s="11">
        <f t="shared" si="36"/>
        <v>1</v>
      </c>
      <c r="I97" s="11">
        <f t="shared" si="36"/>
        <v>1</v>
      </c>
      <c r="J97" s="11" t="str">
        <f t="shared" si="36"/>
        <v/>
      </c>
      <c r="K97" s="11" t="str">
        <f t="shared" si="36"/>
        <v/>
      </c>
      <c r="L97" s="11" t="str">
        <f t="shared" si="36"/>
        <v/>
      </c>
      <c r="M97" s="11" t="str">
        <f t="shared" si="36"/>
        <v/>
      </c>
      <c r="N97" s="11" t="str">
        <f t="shared" si="36"/>
        <v/>
      </c>
      <c r="O97" s="11" t="str">
        <f t="shared" si="36"/>
        <v/>
      </c>
      <c r="P97" s="11" t="str">
        <f t="shared" si="36"/>
        <v/>
      </c>
      <c r="Q97" s="11" t="str">
        <f t="shared" si="36"/>
        <v/>
      </c>
      <c r="R97" s="11" t="str">
        <f t="shared" si="36"/>
        <v/>
      </c>
      <c r="S97" s="11" t="str">
        <f t="shared" si="36"/>
        <v/>
      </c>
      <c r="T97" s="11" t="str">
        <f t="shared" si="36"/>
        <v/>
      </c>
      <c r="U97" s="11" t="str">
        <f t="shared" si="36"/>
        <v/>
      </c>
      <c r="V97" s="11" t="str">
        <f t="shared" si="36"/>
        <v/>
      </c>
      <c r="W97" s="11" t="str">
        <f t="shared" si="36"/>
        <v/>
      </c>
      <c r="X97" s="11" t="str">
        <f t="shared" si="36"/>
        <v/>
      </c>
      <c r="Y97" s="11" t="str">
        <f t="shared" si="36"/>
        <v/>
      </c>
      <c r="Z97" s="11" t="str">
        <f t="shared" si="36"/>
        <v/>
      </c>
      <c r="AA97" s="11">
        <f t="shared" si="36"/>
        <v>1</v>
      </c>
      <c r="AB97" s="11">
        <f t="shared" si="36"/>
        <v>1</v>
      </c>
      <c r="AC97" s="11">
        <f t="shared" si="36"/>
        <v>1</v>
      </c>
      <c r="AD97" s="11" t="str">
        <f t="shared" si="36"/>
        <v/>
      </c>
      <c r="AE97" s="11" t="str">
        <f t="shared" si="36"/>
        <v/>
      </c>
      <c r="AF97" s="11" t="str">
        <f t="shared" si="36"/>
        <v/>
      </c>
      <c r="AG97" s="11" t="str">
        <f t="shared" si="36"/>
        <v/>
      </c>
      <c r="AH97" s="11" t="str">
        <f t="shared" si="36"/>
        <v/>
      </c>
      <c r="AI97" s="11" t="str">
        <f t="shared" si="36"/>
        <v/>
      </c>
      <c r="AJ97" s="11" t="str">
        <f t="shared" si="36"/>
        <v/>
      </c>
      <c r="AK97" s="11" t="str">
        <f t="shared" si="36"/>
        <v/>
      </c>
      <c r="AL97" s="11" t="str">
        <f t="shared" si="36"/>
        <v/>
      </c>
      <c r="AM97" s="11" t="str">
        <f t="shared" si="36"/>
        <v/>
      </c>
      <c r="AN97" s="11" t="str">
        <f t="shared" si="36"/>
        <v/>
      </c>
      <c r="AO97" s="11" t="str">
        <f t="shared" si="36"/>
        <v/>
      </c>
      <c r="AP97" s="11" t="str">
        <f t="shared" si="36"/>
        <v/>
      </c>
      <c r="AQ97" s="11" t="str">
        <f t="shared" si="36"/>
        <v/>
      </c>
      <c r="AR97" s="11" t="str">
        <f t="shared" si="36"/>
        <v/>
      </c>
      <c r="AS97" s="11" t="str">
        <f t="shared" si="36"/>
        <v/>
      </c>
      <c r="AT97" s="11" t="e">
        <f>IF(OR(#REF! = "",#REF! &lt; AT$8), "", 1)</f>
        <v>#REF!</v>
      </c>
    </row>
    <row r="98" spans="2:46" x14ac:dyDescent="0.2">
      <c r="F98">
        <v>202309</v>
      </c>
      <c r="G98" s="11">
        <f t="shared" ref="G98:AS98" si="37">IF(OR(H50 = "", H$8 &lt; G$8), "", 1)</f>
        <v>1</v>
      </c>
      <c r="H98" s="11">
        <f t="shared" si="37"/>
        <v>1</v>
      </c>
      <c r="I98" s="11" t="str">
        <f t="shared" si="37"/>
        <v/>
      </c>
      <c r="J98" s="11" t="str">
        <f t="shared" si="37"/>
        <v/>
      </c>
      <c r="K98" s="11" t="str">
        <f t="shared" si="37"/>
        <v/>
      </c>
      <c r="L98" s="11" t="str">
        <f t="shared" si="37"/>
        <v/>
      </c>
      <c r="M98" s="11" t="str">
        <f t="shared" si="37"/>
        <v/>
      </c>
      <c r="N98" s="11" t="str">
        <f t="shared" si="37"/>
        <v/>
      </c>
      <c r="O98" s="11" t="str">
        <f t="shared" si="37"/>
        <v/>
      </c>
      <c r="P98" s="11" t="str">
        <f t="shared" si="37"/>
        <v/>
      </c>
      <c r="Q98" s="11" t="str">
        <f t="shared" si="37"/>
        <v/>
      </c>
      <c r="R98" s="11" t="str">
        <f t="shared" si="37"/>
        <v/>
      </c>
      <c r="S98" s="11" t="str">
        <f t="shared" si="37"/>
        <v/>
      </c>
      <c r="T98" s="11" t="str">
        <f t="shared" si="37"/>
        <v/>
      </c>
      <c r="U98" s="11" t="str">
        <f t="shared" si="37"/>
        <v/>
      </c>
      <c r="V98" s="11" t="str">
        <f t="shared" si="37"/>
        <v/>
      </c>
      <c r="W98" s="11" t="str">
        <f t="shared" si="37"/>
        <v/>
      </c>
      <c r="X98" s="11" t="str">
        <f t="shared" si="37"/>
        <v/>
      </c>
      <c r="Y98" s="11" t="str">
        <f t="shared" si="37"/>
        <v/>
      </c>
      <c r="Z98" s="11" t="str">
        <f t="shared" si="37"/>
        <v/>
      </c>
      <c r="AA98" s="11">
        <f t="shared" si="37"/>
        <v>1</v>
      </c>
      <c r="AB98" s="11">
        <f t="shared" si="37"/>
        <v>1</v>
      </c>
      <c r="AC98" s="11" t="str">
        <f t="shared" si="37"/>
        <v/>
      </c>
      <c r="AD98" s="11" t="str">
        <f t="shared" si="37"/>
        <v/>
      </c>
      <c r="AE98" s="11" t="str">
        <f t="shared" si="37"/>
        <v/>
      </c>
      <c r="AF98" s="11" t="str">
        <f t="shared" si="37"/>
        <v/>
      </c>
      <c r="AG98" s="11" t="str">
        <f t="shared" si="37"/>
        <v/>
      </c>
      <c r="AH98" s="11" t="str">
        <f t="shared" si="37"/>
        <v/>
      </c>
      <c r="AI98" s="11" t="str">
        <f t="shared" si="37"/>
        <v/>
      </c>
      <c r="AJ98" s="11" t="str">
        <f t="shared" si="37"/>
        <v/>
      </c>
      <c r="AK98" s="11" t="str">
        <f t="shared" si="37"/>
        <v/>
      </c>
      <c r="AL98" s="11" t="str">
        <f t="shared" si="37"/>
        <v/>
      </c>
      <c r="AM98" s="11" t="str">
        <f t="shared" si="37"/>
        <v/>
      </c>
      <c r="AN98" s="11" t="str">
        <f t="shared" si="37"/>
        <v/>
      </c>
      <c r="AO98" s="11" t="str">
        <f t="shared" si="37"/>
        <v/>
      </c>
      <c r="AP98" s="11" t="str">
        <f t="shared" si="37"/>
        <v/>
      </c>
      <c r="AQ98" s="11" t="str">
        <f t="shared" si="37"/>
        <v/>
      </c>
      <c r="AR98" s="11" t="str">
        <f t="shared" si="37"/>
        <v/>
      </c>
      <c r="AS98" s="11" t="str">
        <f t="shared" si="37"/>
        <v/>
      </c>
      <c r="AT98" s="11" t="e">
        <f>IF(OR(#REF! = "",#REF! &lt; AT$8), "", 1)</f>
        <v>#REF!</v>
      </c>
    </row>
    <row r="99" spans="2:46" x14ac:dyDescent="0.2">
      <c r="F99">
        <v>202312</v>
      </c>
      <c r="G99" s="11">
        <f t="shared" ref="G99:AS99" si="38">IF(OR(H51 = "", H$8 &lt; G$8), "", 1)</f>
        <v>1</v>
      </c>
      <c r="H99" s="11" t="str">
        <f t="shared" si="38"/>
        <v/>
      </c>
      <c r="I99" s="11" t="str">
        <f t="shared" si="38"/>
        <v/>
      </c>
      <c r="J99" s="11" t="str">
        <f t="shared" si="38"/>
        <v/>
      </c>
      <c r="K99" s="11" t="str">
        <f t="shared" si="38"/>
        <v/>
      </c>
      <c r="L99" s="11" t="str">
        <f t="shared" si="38"/>
        <v/>
      </c>
      <c r="M99" s="11" t="str">
        <f t="shared" si="38"/>
        <v/>
      </c>
      <c r="N99" s="11" t="str">
        <f t="shared" si="38"/>
        <v/>
      </c>
      <c r="O99" s="11" t="str">
        <f t="shared" si="38"/>
        <v/>
      </c>
      <c r="P99" s="11" t="str">
        <f t="shared" si="38"/>
        <v/>
      </c>
      <c r="Q99" s="11" t="str">
        <f t="shared" si="38"/>
        <v/>
      </c>
      <c r="R99" s="11" t="str">
        <f t="shared" si="38"/>
        <v/>
      </c>
      <c r="S99" s="11" t="str">
        <f t="shared" si="38"/>
        <v/>
      </c>
      <c r="T99" s="11" t="str">
        <f t="shared" si="38"/>
        <v/>
      </c>
      <c r="U99" s="11" t="str">
        <f t="shared" si="38"/>
        <v/>
      </c>
      <c r="V99" s="11" t="str">
        <f t="shared" si="38"/>
        <v/>
      </c>
      <c r="W99" s="11" t="str">
        <f t="shared" si="38"/>
        <v/>
      </c>
      <c r="X99" s="11" t="str">
        <f t="shared" si="38"/>
        <v/>
      </c>
      <c r="Y99" s="11" t="str">
        <f t="shared" si="38"/>
        <v/>
      </c>
      <c r="Z99" s="11" t="str">
        <f t="shared" si="38"/>
        <v/>
      </c>
      <c r="AA99" s="11">
        <f t="shared" si="38"/>
        <v>1</v>
      </c>
      <c r="AB99" s="11" t="str">
        <f t="shared" si="38"/>
        <v/>
      </c>
      <c r="AC99" s="11" t="str">
        <f t="shared" si="38"/>
        <v/>
      </c>
      <c r="AD99" s="11" t="str">
        <f t="shared" si="38"/>
        <v/>
      </c>
      <c r="AE99" s="11" t="str">
        <f t="shared" si="38"/>
        <v/>
      </c>
      <c r="AF99" s="11" t="str">
        <f t="shared" si="38"/>
        <v/>
      </c>
      <c r="AG99" s="11" t="str">
        <f t="shared" si="38"/>
        <v/>
      </c>
      <c r="AH99" s="11" t="str">
        <f t="shared" si="38"/>
        <v/>
      </c>
      <c r="AI99" s="11" t="str">
        <f t="shared" si="38"/>
        <v/>
      </c>
      <c r="AJ99" s="11" t="str">
        <f t="shared" si="38"/>
        <v/>
      </c>
      <c r="AK99" s="11" t="str">
        <f t="shared" si="38"/>
        <v/>
      </c>
      <c r="AL99" s="11" t="str">
        <f t="shared" si="38"/>
        <v/>
      </c>
      <c r="AM99" s="11" t="str">
        <f t="shared" si="38"/>
        <v/>
      </c>
      <c r="AN99" s="11" t="str">
        <f t="shared" si="38"/>
        <v/>
      </c>
      <c r="AO99" s="11" t="str">
        <f t="shared" si="38"/>
        <v/>
      </c>
      <c r="AP99" s="11" t="str">
        <f t="shared" si="38"/>
        <v/>
      </c>
      <c r="AQ99" s="11" t="str">
        <f t="shared" si="38"/>
        <v/>
      </c>
      <c r="AR99" s="11" t="str">
        <f t="shared" si="38"/>
        <v/>
      </c>
      <c r="AS99" s="11" t="str">
        <f t="shared" si="38"/>
        <v/>
      </c>
      <c r="AT99" s="11" t="e">
        <f>IF(OR(#REF! = "",#REF! &lt; AT$8), "", 1)</f>
        <v>#REF!</v>
      </c>
    </row>
    <row r="100" spans="2:46" x14ac:dyDescent="0.2">
      <c r="F100">
        <v>202403</v>
      </c>
      <c r="G100" s="11" t="str">
        <f t="shared" ref="G100:AS100" si="39">IF(OR(H52 = "", H$8 &lt; G$8), "", 1)</f>
        <v/>
      </c>
      <c r="H100" s="11" t="str">
        <f t="shared" si="39"/>
        <v/>
      </c>
      <c r="I100" s="11" t="str">
        <f t="shared" si="39"/>
        <v/>
      </c>
      <c r="J100" s="11" t="str">
        <f t="shared" si="39"/>
        <v/>
      </c>
      <c r="K100" s="11" t="str">
        <f t="shared" si="39"/>
        <v/>
      </c>
      <c r="L100" s="11" t="str">
        <f t="shared" si="39"/>
        <v/>
      </c>
      <c r="M100" s="11" t="str">
        <f t="shared" si="39"/>
        <v/>
      </c>
      <c r="N100" s="11" t="str">
        <f t="shared" si="39"/>
        <v/>
      </c>
      <c r="O100" s="11" t="str">
        <f t="shared" si="39"/>
        <v/>
      </c>
      <c r="P100" s="11" t="str">
        <f t="shared" si="39"/>
        <v/>
      </c>
      <c r="Q100" s="11" t="str">
        <f t="shared" si="39"/>
        <v/>
      </c>
      <c r="R100" s="11" t="str">
        <f t="shared" si="39"/>
        <v/>
      </c>
      <c r="S100" s="11" t="str">
        <f t="shared" si="39"/>
        <v/>
      </c>
      <c r="T100" s="11" t="str">
        <f t="shared" si="39"/>
        <v/>
      </c>
      <c r="U100" s="11" t="str">
        <f t="shared" si="39"/>
        <v/>
      </c>
      <c r="V100" s="11" t="str">
        <f t="shared" si="39"/>
        <v/>
      </c>
      <c r="W100" s="11" t="str">
        <f t="shared" si="39"/>
        <v/>
      </c>
      <c r="X100" s="11" t="str">
        <f t="shared" si="39"/>
        <v/>
      </c>
      <c r="Y100" s="11" t="str">
        <f t="shared" si="39"/>
        <v/>
      </c>
      <c r="Z100" s="11" t="str">
        <f t="shared" si="39"/>
        <v/>
      </c>
      <c r="AA100" s="11" t="str">
        <f t="shared" si="39"/>
        <v/>
      </c>
      <c r="AB100" s="11" t="str">
        <f t="shared" si="39"/>
        <v/>
      </c>
      <c r="AC100" s="11" t="str">
        <f t="shared" si="39"/>
        <v/>
      </c>
      <c r="AD100" s="11" t="str">
        <f t="shared" si="39"/>
        <v/>
      </c>
      <c r="AE100" s="11" t="str">
        <f t="shared" si="39"/>
        <v/>
      </c>
      <c r="AF100" s="11" t="str">
        <f t="shared" si="39"/>
        <v/>
      </c>
      <c r="AG100" s="11" t="str">
        <f t="shared" si="39"/>
        <v/>
      </c>
      <c r="AH100" s="11" t="str">
        <f t="shared" si="39"/>
        <v/>
      </c>
      <c r="AI100" s="11" t="str">
        <f t="shared" si="39"/>
        <v/>
      </c>
      <c r="AJ100" s="11" t="str">
        <f t="shared" si="39"/>
        <v/>
      </c>
      <c r="AK100" s="11" t="str">
        <f t="shared" si="39"/>
        <v/>
      </c>
      <c r="AL100" s="11" t="str">
        <f t="shared" si="39"/>
        <v/>
      </c>
      <c r="AM100" s="11" t="str">
        <f t="shared" si="39"/>
        <v/>
      </c>
      <c r="AN100" s="11" t="str">
        <f t="shared" si="39"/>
        <v/>
      </c>
      <c r="AO100" s="11" t="str">
        <f t="shared" si="39"/>
        <v/>
      </c>
      <c r="AP100" s="11" t="str">
        <f t="shared" si="39"/>
        <v/>
      </c>
      <c r="AQ100" s="11" t="str">
        <f t="shared" si="39"/>
        <v/>
      </c>
      <c r="AR100" s="11" t="str">
        <f t="shared" si="39"/>
        <v/>
      </c>
      <c r="AS100" s="11" t="str">
        <f t="shared" si="39"/>
        <v/>
      </c>
      <c r="AT100" s="11" t="e">
        <f>IF(OR(#REF! = "",#REF! &lt; AT$8), "", 1)</f>
        <v>#REF!</v>
      </c>
    </row>
    <row r="103" spans="2:46" x14ac:dyDescent="0.2">
      <c r="B103" s="12" t="s">
        <v>11</v>
      </c>
      <c r="C103" s="12" t="s">
        <v>12</v>
      </c>
      <c r="D103" s="12" t="s">
        <v>13</v>
      </c>
      <c r="G103" s="13" t="s">
        <v>6</v>
      </c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14" t="s">
        <v>14</v>
      </c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</row>
    <row r="104" spans="2:46" x14ac:dyDescent="0.2">
      <c r="F104" s="17" t="s">
        <v>15</v>
      </c>
      <c r="G104" s="10">
        <f>+IF(G$8 = 20, 1, AVERAGE(_xlfn._xlws.FILTER( G$57:G$76,  G$81:G$100  &gt; 0)))</f>
        <v>2.3012393923659893</v>
      </c>
      <c r="H104" s="10">
        <f t="shared" ref="H104:AT104" si="40">+IF(H$8 = 20, 1, AVERAGE(_xlfn._xlws.FILTER( H$57:H$76,  H$81:H$100  &gt; 0)))</f>
        <v>1.0831062886309555</v>
      </c>
      <c r="I104" s="10">
        <f t="shared" si="40"/>
        <v>1.0231736932264337</v>
      </c>
      <c r="J104" s="10">
        <f t="shared" si="40"/>
        <v>1.0136492233900865</v>
      </c>
      <c r="K104" s="10">
        <f t="shared" si="40"/>
        <v>1.0109471189810326</v>
      </c>
      <c r="L104" s="10">
        <f t="shared" si="40"/>
        <v>1.017277329619128</v>
      </c>
      <c r="M104" s="10">
        <f t="shared" si="40"/>
        <v>1.0143601764178696</v>
      </c>
      <c r="N104" s="10">
        <f t="shared" si="40"/>
        <v>1.0226430539723517</v>
      </c>
      <c r="O104" s="10">
        <f t="shared" si="40"/>
        <v>1.0078212153784645</v>
      </c>
      <c r="P104" s="10">
        <f t="shared" si="40"/>
        <v>1.0036931465728594</v>
      </c>
      <c r="Q104" s="10">
        <f t="shared" si="40"/>
        <v>1.005973968726835</v>
      </c>
      <c r="R104" s="10">
        <f t="shared" si="40"/>
        <v>1.0017307720904112</v>
      </c>
      <c r="S104" s="10">
        <f t="shared" si="40"/>
        <v>1.0019511152340175</v>
      </c>
      <c r="T104" s="10">
        <f t="shared" si="40"/>
        <v>1.0029719619657429</v>
      </c>
      <c r="U104" s="10">
        <f t="shared" si="40"/>
        <v>1.0055388734933626</v>
      </c>
      <c r="V104" s="10">
        <f t="shared" si="40"/>
        <v>1.0048252719928894</v>
      </c>
      <c r="W104" s="10">
        <f t="shared" si="40"/>
        <v>1.0012932046076342</v>
      </c>
      <c r="X104" s="10">
        <f t="shared" si="40"/>
        <v>1.0007722007722006</v>
      </c>
      <c r="Y104" s="10">
        <f t="shared" si="40"/>
        <v>1</v>
      </c>
      <c r="Z104" s="10">
        <f t="shared" si="40"/>
        <v>1</v>
      </c>
      <c r="AA104" s="10">
        <f t="shared" si="40"/>
        <v>1.7327625043132522</v>
      </c>
      <c r="AB104" s="10">
        <f t="shared" si="40"/>
        <v>1.0613770295556275</v>
      </c>
      <c r="AC104" s="10">
        <f t="shared" si="40"/>
        <v>1.018848054251478</v>
      </c>
      <c r="AD104" s="10">
        <f t="shared" si="40"/>
        <v>1.0123022597812714</v>
      </c>
      <c r="AE104" s="10">
        <f t="shared" si="40"/>
        <v>1.0107835896453543</v>
      </c>
      <c r="AF104" s="10">
        <f t="shared" si="40"/>
        <v>1.017830522902146</v>
      </c>
      <c r="AG104" s="10">
        <f t="shared" si="40"/>
        <v>1.0135741878479168</v>
      </c>
      <c r="AH104" s="10">
        <f t="shared" si="40"/>
        <v>1.0232293754285198</v>
      </c>
      <c r="AI104" s="10">
        <f t="shared" si="40"/>
        <v>1.0066567604863506</v>
      </c>
      <c r="AJ104" s="10">
        <f t="shared" si="40"/>
        <v>1.0035689638861096</v>
      </c>
      <c r="AK104" s="10">
        <f t="shared" si="40"/>
        <v>1.006247593832849</v>
      </c>
      <c r="AL104" s="10">
        <f t="shared" si="40"/>
        <v>1.0016263288778404</v>
      </c>
      <c r="AM104" s="10">
        <f t="shared" si="40"/>
        <v>1.0018691824750892</v>
      </c>
      <c r="AN104" s="10">
        <f t="shared" si="40"/>
        <v>1.0037369171558836</v>
      </c>
      <c r="AO104" s="10">
        <f t="shared" si="40"/>
        <v>1.0053034075204372</v>
      </c>
      <c r="AP104" s="10">
        <f t="shared" si="40"/>
        <v>1.0049096622152396</v>
      </c>
      <c r="AQ104" s="10">
        <f t="shared" si="40"/>
        <v>1.0005192107995846</v>
      </c>
      <c r="AR104" s="10">
        <f t="shared" si="40"/>
        <v>1</v>
      </c>
      <c r="AS104" s="10">
        <f t="shared" si="40"/>
        <v>1</v>
      </c>
      <c r="AT104" s="10">
        <f t="shared" si="40"/>
        <v>1</v>
      </c>
    </row>
    <row r="105" spans="2:46" x14ac:dyDescent="0.2">
      <c r="F105" s="17" t="s">
        <v>16</v>
      </c>
      <c r="G105" s="10">
        <f>+IF(G$8 = 20, 1, MEDIAN(_xlfn._xlws.FILTER( G$57:G$76,  G$81:G$100  &gt; 0)))</f>
        <v>1.8753709198813056</v>
      </c>
      <c r="H105" s="10">
        <f t="shared" ref="H105:AT105" si="41">+IF(H$8 = 20, 1, MEDIAN(_xlfn._xlws.FILTER( H$57:H$76,  H$81:H$100  &gt; 0)))</f>
        <v>1.0691144540942927</v>
      </c>
      <c r="I105" s="10">
        <f t="shared" si="41"/>
        <v>1.0190058479532165</v>
      </c>
      <c r="J105" s="10">
        <f t="shared" si="41"/>
        <v>1.0117286174335463</v>
      </c>
      <c r="K105" s="10">
        <f t="shared" si="41"/>
        <v>1.0040650406504066</v>
      </c>
      <c r="L105" s="10">
        <f t="shared" si="41"/>
        <v>1.0060852177347686</v>
      </c>
      <c r="M105" s="10">
        <f t="shared" si="41"/>
        <v>1.0027002700270027</v>
      </c>
      <c r="N105" s="10">
        <f t="shared" si="41"/>
        <v>1.0036525974025974</v>
      </c>
      <c r="O105" s="10">
        <f t="shared" si="41"/>
        <v>1.0043988269794724</v>
      </c>
      <c r="P105" s="10">
        <f t="shared" si="41"/>
        <v>1.0012252439379439</v>
      </c>
      <c r="Q105" s="10">
        <f t="shared" si="41"/>
        <v>1</v>
      </c>
      <c r="R105" s="10">
        <f t="shared" si="41"/>
        <v>1.0011178176384696</v>
      </c>
      <c r="S105" s="10">
        <f t="shared" si="41"/>
        <v>1.001589825119237</v>
      </c>
      <c r="T105" s="10">
        <f t="shared" si="41"/>
        <v>1.0007998950957253</v>
      </c>
      <c r="U105" s="10">
        <f t="shared" si="41"/>
        <v>1.0017605633802815</v>
      </c>
      <c r="V105" s="10">
        <f t="shared" si="41"/>
        <v>1.0017889087656529</v>
      </c>
      <c r="W105" s="10">
        <f t="shared" si="41"/>
        <v>1.0015576323987538</v>
      </c>
      <c r="X105" s="10">
        <f t="shared" si="41"/>
        <v>1.0007722007722006</v>
      </c>
      <c r="Y105" s="10">
        <f t="shared" si="41"/>
        <v>1</v>
      </c>
      <c r="Z105" s="10">
        <f t="shared" si="41"/>
        <v>1</v>
      </c>
      <c r="AA105" s="10">
        <f t="shared" si="41"/>
        <v>1.6745182012847966</v>
      </c>
      <c r="AB105" s="10">
        <f t="shared" si="41"/>
        <v>1.0535193910386078</v>
      </c>
      <c r="AC105" s="10">
        <f t="shared" si="41"/>
        <v>1.0173228346456693</v>
      </c>
      <c r="AD105" s="10">
        <f t="shared" si="41"/>
        <v>1.0107364368717473</v>
      </c>
      <c r="AE105" s="10">
        <f t="shared" si="41"/>
        <v>1.0058823529411764</v>
      </c>
      <c r="AF105" s="10">
        <f t="shared" si="41"/>
        <v>1.005336151544475</v>
      </c>
      <c r="AG105" s="10">
        <f t="shared" si="41"/>
        <v>1.0040241448692151</v>
      </c>
      <c r="AH105" s="10">
        <f t="shared" si="41"/>
        <v>1.0026880298103287</v>
      </c>
      <c r="AI105" s="10">
        <f t="shared" si="41"/>
        <v>1.0024539877300613</v>
      </c>
      <c r="AJ105" s="10">
        <f t="shared" si="41"/>
        <v>1.0012305184718979</v>
      </c>
      <c r="AK105" s="10">
        <f t="shared" si="41"/>
        <v>1.0008196721311473</v>
      </c>
      <c r="AL105" s="10">
        <f t="shared" si="41"/>
        <v>1.0011175136512518</v>
      </c>
      <c r="AM105" s="10">
        <f t="shared" si="41"/>
        <v>1.0017035775127767</v>
      </c>
      <c r="AN105" s="10">
        <f t="shared" si="41"/>
        <v>1.001274915976174</v>
      </c>
      <c r="AO105" s="10">
        <f t="shared" si="41"/>
        <v>1.0017605633802815</v>
      </c>
      <c r="AP105" s="10">
        <f t="shared" si="41"/>
        <v>1</v>
      </c>
      <c r="AQ105" s="10">
        <f t="shared" si="41"/>
        <v>1</v>
      </c>
      <c r="AR105" s="10">
        <f t="shared" si="41"/>
        <v>1</v>
      </c>
      <c r="AS105" s="10">
        <f t="shared" si="41"/>
        <v>1</v>
      </c>
      <c r="AT105" s="10">
        <f t="shared" si="41"/>
        <v>1</v>
      </c>
    </row>
    <row r="106" spans="2:46" x14ac:dyDescent="0.2">
      <c r="F106" s="17" t="s">
        <v>17</v>
      </c>
      <c r="G106" s="10">
        <f>+IF(G$8 = 20, 1, SUM(_xlfn._xlws.FILTER(INDEX( H$33:H$52, MAX(  COUNT( H$33:H$52 ), 1)) : H$33, INDEX( G$81:G$100, MAX(  COUNT( H$33:H$52 ), 1)) : G$81 &gt; 0)) / SUM(_xlfn._xlws.FILTER(INDEX( G$33:G$52, MAX(  COUNT( H$33:H$52 ), 1)) : G$33, INDEX( G$81:G$100, MAX(  COUNT( H$33:H$52 ), 1)) : G$81 &gt; 0)) )</f>
        <v>2.1067240162333789</v>
      </c>
      <c r="H106" s="10">
        <f>+IF(H$8 = 20, 1, SUM(_xlfn._xlws.FILTER(INDEX( I$33:I$52, MAX(  COUNT( I$33:I$52 ), 1)) : I$33, INDEX( H$81:H$100, MAX(  COUNT( I$33:I$52 ), 1)) : H$81 &gt; 0)) / SUM(_xlfn._xlws.FILTER(INDEX( H$33:H$52, MAX(  COUNT( I$33:I$52 ), 1)) : H$33, INDEX( H$81:H$100, MAX(  COUNT( I$33:I$52 ), 1)) : H$81 &gt; 0)) )</f>
        <v>1.0793734937103947</v>
      </c>
      <c r="I106" s="10">
        <f>+IF(I$8 = 20, 1, SUM(_xlfn._xlws.FILTER(INDEX( J$33:J$52, MAX(  COUNT( J$33:J$52 ), 1)) : J$33, INDEX( I$81:I$100, MAX(  COUNT( J$33:J$52 ), 1)) : I$81 &gt; 0)) / SUM(_xlfn._xlws.FILTER(INDEX( I$33:I$52, MAX(  COUNT( J$33:J$52 ), 1)) : I$33, INDEX( I$81:I$100, MAX(  COUNT( J$33:J$52 ), 1)) : I$81 &gt; 0)) )</f>
        <v>1.0222568810004886</v>
      </c>
      <c r="J106" s="10">
        <f>+IF(J$8 = 20, 1, SUM(_xlfn._xlws.FILTER(INDEX( K$33:K$52, MAX(  COUNT( K$33:K$52 ), 1)) : K$33, INDEX( J$81:J$100, MAX(  COUNT( K$33:K$52 ), 1)) : J$81 &gt; 0)) / SUM(_xlfn._xlws.FILTER(INDEX( J$33:J$52, MAX(  COUNT( K$33:K$52 ), 1)) : J$33, INDEX( J$81:J$100, MAX(  COUNT( K$33:K$52 ), 1)) : J$81 &gt; 0)) )</f>
        <v>1.0118598447406817</v>
      </c>
      <c r="K106" s="10">
        <f>+IF(K$8 = 20, 1, SUM(_xlfn._xlws.FILTER(INDEX( L$33:L$52, MAX(  COUNT( L$33:L$52 ), 1)) : L$33, INDEX( K$81:K$100, MAX(  COUNT( L$33:L$52 ), 1)) : K$81 &gt; 0)) / SUM(_xlfn._xlws.FILTER(INDEX( K$33:K$52, MAX(  COUNT( L$33:L$52 ), 1)) : K$33, INDEX( K$81:K$100, MAX(  COUNT( L$33:L$52 ), 1)) : K$81 &gt; 0)) )</f>
        <v>1.0118081650696416</v>
      </c>
      <c r="L106" s="10">
        <f>+IF(L$8 = 20, 1, SUM(_xlfn._xlws.FILTER(INDEX( M$33:M$52, MAX(  COUNT( M$33:M$52 ), 1)) : M$33, INDEX( L$81:L$100, MAX(  COUNT( M$33:M$52 ), 1)) : L$81 &gt; 0)) / SUM(_xlfn._xlws.FILTER(INDEX( L$33:L$52, MAX(  COUNT( M$33:M$52 ), 1)) : L$33, INDEX( L$81:L$100, MAX(  COUNT( M$33:M$52 ), 1)) : L$81 &gt; 0)) )</f>
        <v>1.0135202220892581</v>
      </c>
      <c r="M106" s="10">
        <f>+IF(M$8 = 20, 1, SUM(_xlfn._xlws.FILTER(INDEX( N$33:N$52, MAX(  COUNT( N$33:N$52 ), 1)) : N$33, INDEX( M$81:M$100, MAX(  COUNT( N$33:N$52 ), 1)) : M$81 &gt; 0)) / SUM(_xlfn._xlws.FILTER(INDEX( M$33:M$52, MAX(  COUNT( N$33:N$52 ), 1)) : M$33, INDEX( M$81:M$100, MAX(  COUNT( N$33:N$52 ), 1)) : M$81 &gt; 0)) )</f>
        <v>1.0110906521752896</v>
      </c>
      <c r="N106" s="10">
        <f>+IF(N$8 = 20, 1, SUM(_xlfn._xlws.FILTER(INDEX( O$33:O$52, MAX(  COUNT( O$33:O$52 ), 1)) : O$33, INDEX( N$81:N$100, MAX(  COUNT( O$33:O$52 ), 1)) : N$81 &gt; 0)) / SUM(_xlfn._xlws.FILTER(INDEX( N$33:N$52, MAX(  COUNT( O$33:O$52 ), 1)) : N$33, INDEX( N$81:N$100, MAX(  COUNT( O$33:O$52 ), 1)) : N$81 &gt; 0)) )</f>
        <v>1.0167343569012364</v>
      </c>
      <c r="O106" s="10">
        <f>+IF(O$8 = 20, 1, SUM(_xlfn._xlws.FILTER(INDEX( P$33:P$52, MAX(  COUNT( P$33:P$52 ), 1)) : P$33, INDEX( O$81:O$100, MAX(  COUNT( P$33:P$52 ), 1)) : O$81 &gt; 0)) / SUM(_xlfn._xlws.FILTER(INDEX( O$33:O$52, MAX(  COUNT( P$33:P$52 ), 1)) : O$33, INDEX( O$81:O$100, MAX(  COUNT( P$33:P$52 ), 1)) : O$81 &gt; 0)) )</f>
        <v>1.0087188776924654</v>
      </c>
      <c r="P106" s="10">
        <f>+IF(P$8 = 20, 1, SUM(_xlfn._xlws.FILTER(INDEX( Q$33:Q$52, MAX(  COUNT( Q$33:Q$52 ), 1)) : Q$33, INDEX( P$81:P$100, MAX(  COUNT( Q$33:Q$52 ), 1)) : P$81 &gt; 0)) / SUM(_xlfn._xlws.FILTER(INDEX( P$33:P$52, MAX(  COUNT( Q$33:Q$52 ), 1)) : P$33, INDEX( P$81:P$100, MAX(  COUNT( Q$33:Q$52 ), 1)) : P$81 &gt; 0)) )</f>
        <v>1.0063357843478453</v>
      </c>
      <c r="Q106" s="10">
        <f>+IF(Q$8 = 20, 1, SUM(_xlfn._xlws.FILTER(INDEX( R$33:R$52, MAX(  COUNT( R$33:R$52 ), 1)) : R$33, INDEX( Q$81:Q$100, MAX(  COUNT( R$33:R$52 ), 1)) : Q$81 &gt; 0)) / SUM(_xlfn._xlws.FILTER(INDEX( Q$33:Q$52, MAX(  COUNT( R$33:R$52 ), 1)) : Q$33, INDEX( Q$81:Q$100, MAX(  COUNT( R$33:R$52 ), 1)) : Q$81 &gt; 0)) )</f>
        <v>1.0069138144912624</v>
      </c>
      <c r="R106" s="10">
        <f>+IF(R$8 = 20, 1, SUM(_xlfn._xlws.FILTER(INDEX( S$33:S$52, MAX(  COUNT( S$33:S$52 ), 1)) : S$33, INDEX( R$81:R$100, MAX(  COUNT( S$33:S$52 ), 1)) : R$81 &gt; 0)) / SUM(_xlfn._xlws.FILTER(INDEX( R$33:R$52, MAX(  COUNT( S$33:S$52 ), 1)) : R$33, INDEX( R$81:R$100, MAX(  COUNT( S$33:S$52 ), 1)) : R$81 &gt; 0)) )</f>
        <v>1.0020227677122271</v>
      </c>
      <c r="S106" s="10">
        <f>+IF(S$8 = 20, 1, SUM(_xlfn._xlws.FILTER(INDEX( T$33:T$52, MAX(  COUNT( T$33:T$52 ), 1)) : T$33, INDEX( S$81:S$100, MAX(  COUNT( T$33:T$52 ), 1)) : S$81 &gt; 0)) / SUM(_xlfn._xlws.FILTER(INDEX( S$33:S$52, MAX(  COUNT( T$33:T$52 ), 1)) : S$33, INDEX( S$81:S$100, MAX(  COUNT( T$33:T$52 ), 1)) : S$81 &gt; 0)) )</f>
        <v>1.0020032457698167</v>
      </c>
      <c r="T106" s="10">
        <f>+IF(T$8 = 20, 1, SUM(_xlfn._xlws.FILTER(INDEX( U$33:U$52, MAX(  COUNT( U$33:U$52 ), 1)) : U$33, INDEX( T$81:T$100, MAX(  COUNT( U$33:U$52 ), 1)) : T$81 &gt; 0)) / SUM(_xlfn._xlws.FILTER(INDEX( T$33:T$52, MAX(  COUNT( U$33:U$52 ), 1)) : T$33, INDEX( T$81:T$100, MAX(  COUNT( U$33:U$52 ), 1)) : T$81 &gt; 0)) )</f>
        <v>1.0024094862981927</v>
      </c>
      <c r="U106" s="10">
        <f>+IF(U$8 = 20, 1, SUM(_xlfn._xlws.FILTER(INDEX( V$33:V$52, MAX(  COUNT( V$33:V$52 ), 1)) : V$33, INDEX( U$81:U$100, MAX(  COUNT( V$33:V$52 ), 1)) : U$81 &gt; 0)) / SUM(_xlfn._xlws.FILTER(INDEX( U$33:U$52, MAX(  COUNT( V$33:V$52 ), 1)) : U$33, INDEX( U$81:U$100, MAX(  COUNT( V$33:V$52 ), 1)) : U$81 &gt; 0)) )</f>
        <v>1.0042981871894634</v>
      </c>
      <c r="V106" s="10">
        <f>+IF(V$8 = 20, 1, SUM(_xlfn._xlws.FILTER(INDEX( W$33:W$52, MAX(  COUNT( W$33:W$52 ), 1)) : W$33, INDEX( V$81:V$100, MAX(  COUNT( W$33:W$52 ), 1)) : V$81 &gt; 0)) / SUM(_xlfn._xlws.FILTER(INDEX( V$33:V$52, MAX(  COUNT( W$33:W$52 ), 1)) : V$33, INDEX( V$81:V$100, MAX(  COUNT( W$33:W$52 ), 1)) : V$81 &gt; 0)) )</f>
        <v>1.0074904934057314</v>
      </c>
      <c r="W106" s="10">
        <f>+IF(W$8 = 20, 1, SUM(_xlfn._xlws.FILTER(INDEX( X$33:X$52, MAX(  COUNT( X$33:X$52 ), 1)) : X$33, INDEX( W$81:W$100, MAX(  COUNT( X$33:X$52 ), 1)) : W$81 &gt; 0)) / SUM(_xlfn._xlws.FILTER(INDEX( W$33:W$52, MAX(  COUNT( X$33:X$52 ), 1)) : W$33, INDEX( W$81:W$100, MAX(  COUNT( X$33:X$52 ), 1)) : W$81 &gt; 0)) )</f>
        <v>1.001616011604056</v>
      </c>
      <c r="X106" s="10">
        <f>+IF(X$8 = 20, 1, SUM(_xlfn._xlws.FILTER(INDEX( Y$33:Y$52, MAX(  COUNT( Y$33:Y$52 ), 1)) : Y$33, INDEX( X$81:X$100, MAX(  COUNT( Y$33:Y$52 ), 1)) : X$81 &gt; 0)) / SUM(_xlfn._xlws.FILTER(INDEX( X$33:X$52, MAX(  COUNT( Y$33:Y$52 ), 1)) : X$33, INDEX( X$81:X$100, MAX(  COUNT( Y$33:Y$52 ), 1)) : X$81 &gt; 0)) )</f>
        <v>1.0010882400442311</v>
      </c>
      <c r="Y106" s="10">
        <f>+IF(Y$8 = 20, 1, SUM(_xlfn._xlws.FILTER(INDEX( Z$33:Z$52, MAX(  COUNT( Z$33:Z$52 ), 1)) : Z$33, INDEX( Y$81:Y$100, MAX(  COUNT( Z$33:Z$52 ), 1)) : Y$81 &gt; 0)) / SUM(_xlfn._xlws.FILTER(INDEX( Y$33:Y$52, MAX(  COUNT( Z$33:Z$52 ), 1)) : Y$33, INDEX( Y$81:Y$100, MAX(  COUNT( Z$33:Z$52 ), 1)) : Y$81 &gt; 0)) )</f>
        <v>1</v>
      </c>
      <c r="Z106" s="10">
        <f>+IF(Z$8 = 20, 1, SUM(_xlfn._xlws.FILTER(INDEX( AA$33:AA$52, MAX(  COUNT( AA$33:AA$52 ), 1)) : AA$33, INDEX( Z$81:Z$100, MAX(  COUNT( AA$33:AA$52 ), 1)) : Z$81 &gt; 0)) / SUM(_xlfn._xlws.FILTER(INDEX( Z$33:Z$52, MAX(  COUNT( AA$33:AA$52 ), 1)) : Z$33, INDEX( Z$81:Z$100, MAX(  COUNT( AA$33:AA$52 ), 1)) : Z$81 &gt; 0)) )</f>
        <v>1</v>
      </c>
      <c r="AA106" s="10">
        <f>+IF(AA$8 = 20, 1, SUM(_xlfn._xlws.FILTER(INDEX( AB$33:AB$52, MAX(  COUNT( AB$33:AB$52 ), 1)) : AB$33, INDEX( AA$81:AA$100, MAX(  COUNT( AB$33:AB$52 ), 1)) : AA$81 &gt; 0)) / SUM(_xlfn._xlws.FILTER(INDEX( AA$33:AA$52, MAX(  COUNT( AB$33:AB$52 ), 1)) : AA$33, INDEX( AA$81:AA$100, MAX(  COUNT( AB$33:AB$52 ), 1)) : AA$81 &gt; 0)) )</f>
        <v>1.705088377525749</v>
      </c>
      <c r="AB106" s="10">
        <f>+IF(AB$8 = 20, 1, SUM(_xlfn._xlws.FILTER(INDEX( AC$33:AC$52, MAX(  COUNT( AC$33:AC$52 ), 1)) : AC$33, INDEX( AB$81:AB$100, MAX(  COUNT( AC$33:AC$52 ), 1)) : AB$81 &gt; 0)) / SUM(_xlfn._xlws.FILTER(INDEX( AB$33:AB$52, MAX(  COUNT( AC$33:AC$52 ), 1)) : AB$33, INDEX( AB$81:AB$100, MAX(  COUNT( AC$33:AC$52 ), 1)) : AB$81 &gt; 0)) )</f>
        <v>1.0589325573825707</v>
      </c>
      <c r="AC106" s="10">
        <f>+IF(AC$8 = 20, 1, SUM(_xlfn._xlws.FILTER(INDEX( AD$33:AD$52, MAX(  COUNT( AD$33:AD$52 ), 1)) : AD$33, INDEX( AC$81:AC$100, MAX(  COUNT( AD$33:AD$52 ), 1)) : AC$81 &gt; 0)) / SUM(_xlfn._xlws.FILTER(INDEX( AC$33:AC$52, MAX(  COUNT( AD$33:AD$52 ), 1)) : AC$33, INDEX( AC$81:AC$100, MAX(  COUNT( AD$33:AD$52 ), 1)) : AC$81 &gt; 0)) )</f>
        <v>1.018276920711767</v>
      </c>
      <c r="AD106" s="10">
        <f>+IF(AD$8 = 20, 1, SUM(_xlfn._xlws.FILTER(INDEX( AE$33:AE$52, MAX(  COUNT( AE$33:AE$52 ), 1)) : AE$33, INDEX( AD$81:AD$100, MAX(  COUNT( AE$33:AE$52 ), 1)) : AD$81 &gt; 0)) / SUM(_xlfn._xlws.FILTER(INDEX( AD$33:AD$52, MAX(  COUNT( AE$33:AE$52 ), 1)) : AD$33, INDEX( AD$81:AD$100, MAX(  COUNT( AE$33:AE$52 ), 1)) : AD$81 &gt; 0)) )</f>
        <v>1.0104763579551437</v>
      </c>
      <c r="AE106" s="10">
        <f>+IF(AE$8 = 20, 1, SUM(_xlfn._xlws.FILTER(INDEX( AF$33:AF$52, MAX(  COUNT( AF$33:AF$52 ), 1)) : AF$33, INDEX( AE$81:AE$100, MAX(  COUNT( AF$33:AF$52 ), 1)) : AE$81 &gt; 0)) / SUM(_xlfn._xlws.FILTER(INDEX( AE$33:AE$52, MAX(  COUNT( AF$33:AF$52 ), 1)) : AE$33, INDEX( AE$81:AE$100, MAX(  COUNT( AF$33:AF$52 ), 1)) : AE$81 &gt; 0)) )</f>
        <v>1.0119282051995824</v>
      </c>
      <c r="AF106" s="10">
        <f>+IF(AF$8 = 20, 1, SUM(_xlfn._xlws.FILTER(INDEX( AG$33:AG$52, MAX(  COUNT( AG$33:AG$52 ), 1)) : AG$33, INDEX( AF$81:AF$100, MAX(  COUNT( AG$33:AG$52 ), 1)) : AF$81 &gt; 0)) / SUM(_xlfn._xlws.FILTER(INDEX( AF$33:AF$52, MAX(  COUNT( AG$33:AG$52 ), 1)) : AF$33, INDEX( AF$81:AF$100, MAX(  COUNT( AG$33:AG$52 ), 1)) : AF$81 &gt; 0)) )</f>
        <v>1.0139305848519271</v>
      </c>
      <c r="AG106" s="10">
        <f>+IF(AG$8 = 20, 1, SUM(_xlfn._xlws.FILTER(INDEX( AH$33:AH$52, MAX(  COUNT( AH$33:AH$52 ), 1)) : AH$33, INDEX( AG$81:AG$100, MAX(  COUNT( AH$33:AH$52 ), 1)) : AG$81 &gt; 0)) / SUM(_xlfn._xlws.FILTER(INDEX( AG$33:AG$52, MAX(  COUNT( AH$33:AH$52 ), 1)) : AG$33, INDEX( AG$81:AG$100, MAX(  COUNT( AH$33:AH$52 ), 1)) : AG$81 &gt; 0)) )</f>
        <v>1.0104533488121972</v>
      </c>
      <c r="AH106" s="10">
        <f>+IF(AH$8 = 20, 1, SUM(_xlfn._xlws.FILTER(INDEX( AI$33:AI$52, MAX(  COUNT( AI$33:AI$52 ), 1)) : AI$33, INDEX( AH$81:AH$100, MAX(  COUNT( AI$33:AI$52 ), 1)) : AH$81 &gt; 0)) / SUM(_xlfn._xlws.FILTER(INDEX( AH$33:AH$52, MAX(  COUNT( AI$33:AI$52 ), 1)) : AH$33, INDEX( AH$81:AH$100, MAX(  COUNT( AI$33:AI$52 ), 1)) : AH$81 &gt; 0)) )</f>
        <v>1.0168743617478189</v>
      </c>
      <c r="AI106" s="10">
        <f>+IF(AI$8 = 20, 1, SUM(_xlfn._xlws.FILTER(INDEX( AJ$33:AJ$52, MAX(  COUNT( AJ$33:AJ$52 ), 1)) : AJ$33, INDEX( AI$81:AI$100, MAX(  COUNT( AJ$33:AJ$52 ), 1)) : AI$81 &gt; 0)) / SUM(_xlfn._xlws.FILTER(INDEX( AI$33:AI$52, MAX(  COUNT( AJ$33:AJ$52 ), 1)) : AI$33, INDEX( AI$81:AI$100, MAX(  COUNT( AJ$33:AJ$52 ), 1)) : AI$81 &gt; 0)) )</f>
        <v>1.0078657172591157</v>
      </c>
      <c r="AJ106" s="10">
        <f>+IF(AJ$8 = 20, 1, SUM(_xlfn._xlws.FILTER(INDEX( AK$33:AK$52, MAX(  COUNT( AK$33:AK$52 ), 1)) : AK$33, INDEX( AJ$81:AJ$100, MAX(  COUNT( AK$33:AK$52 ), 1)) : AJ$81 &gt; 0)) / SUM(_xlfn._xlws.FILTER(INDEX( AJ$33:AJ$52, MAX(  COUNT( AK$33:AK$52 ), 1)) : AJ$33, INDEX( AJ$81:AJ$100, MAX(  COUNT( AK$33:AK$52 ), 1)) : AJ$81 &gt; 0)) )</f>
        <v>1.0061246436638209</v>
      </c>
      <c r="AK106" s="10">
        <f>+IF(AK$8 = 20, 1, SUM(_xlfn._xlws.FILTER(INDEX( AL$33:AL$52, MAX(  COUNT( AL$33:AL$52 ), 1)) : AL$33, INDEX( AK$81:AK$100, MAX(  COUNT( AL$33:AL$52 ), 1)) : AK$81 &gt; 0)) / SUM(_xlfn._xlws.FILTER(INDEX( AK$33:AK$52, MAX(  COUNT( AL$33:AL$52 ), 1)) : AK$33, INDEX( AK$81:AK$100, MAX(  COUNT( AL$33:AL$52 ), 1)) : AK$81 &gt; 0)) )</f>
        <v>1.0073115556758776</v>
      </c>
      <c r="AL106" s="10">
        <f>+IF(AL$8 = 20, 1, SUM(_xlfn._xlws.FILTER(INDEX( AM$33:AM$52, MAX(  COUNT( AM$33:AM$52 ), 1)) : AM$33, INDEX( AL$81:AL$100, MAX(  COUNT( AM$33:AM$52 ), 1)) : AL$81 &gt; 0)) / SUM(_xlfn._xlws.FILTER(INDEX( AL$33:AL$52, MAX(  COUNT( AM$33:AM$52 ), 1)) : AL$33, INDEX( AL$81:AL$100, MAX(  COUNT( AM$33:AM$52 ), 1)) : AL$81 &gt; 0)) )</f>
        <v>1.0018887891012627</v>
      </c>
      <c r="AM106" s="10">
        <f>+IF(AM$8 = 20, 1, SUM(_xlfn._xlws.FILTER(INDEX( AN$33:AN$52, MAX(  COUNT( AN$33:AN$52 ), 1)) : AN$33, INDEX( AM$81:AM$100, MAX(  COUNT( AN$33:AN$52 ), 1)) : AM$81 &gt; 0)) / SUM(_xlfn._xlws.FILTER(INDEX( AM$33:AM$52, MAX(  COUNT( AN$33:AN$52 ), 1)) : AM$33, INDEX( AM$81:AM$100, MAX(  COUNT( AN$33:AN$52 ), 1)) : AM$81 &gt; 0)) )</f>
        <v>1.0018201954982087</v>
      </c>
      <c r="AN106" s="10">
        <f>+IF(AN$8 = 20, 1, SUM(_xlfn._xlws.FILTER(INDEX( AO$33:AO$52, MAX(  COUNT( AO$33:AO$52 ), 1)) : AO$33, INDEX( AN$81:AN$100, MAX(  COUNT( AO$33:AO$52 ), 1)) : AN$81 &gt; 0)) / SUM(_xlfn._xlws.FILTER(INDEX( AN$33:AN$52, MAX(  COUNT( AO$33:AO$52 ), 1)) : AN$33, INDEX( AN$81:AN$100, MAX(  COUNT( AO$33:AO$52 ), 1)) : AN$81 &gt; 0)) )</f>
        <v>1.003201118957586</v>
      </c>
      <c r="AO106" s="10">
        <f>+IF(AO$8 = 20, 1, SUM(_xlfn._xlws.FILTER(INDEX( AP$33:AP$52, MAX(  COUNT( AP$33:AP$52 ), 1)) : AP$33, INDEX( AO$81:AO$100, MAX(  COUNT( AP$33:AP$52 ), 1)) : AO$81 &gt; 0)) / SUM(_xlfn._xlws.FILTER(INDEX( AO$33:AO$52, MAX(  COUNT( AP$33:AP$52 ), 1)) : AO$33, INDEX( AO$81:AO$100, MAX(  COUNT( AP$33:AP$52 ), 1)) : AO$81 &gt; 0)) )</f>
        <v>1.0040440062370901</v>
      </c>
      <c r="AP106" s="10">
        <f>+IF(AP$8 = 20, 1, SUM(_xlfn._xlws.FILTER(INDEX( AQ$33:AQ$52, MAX(  COUNT( AQ$33:AQ$52 ), 1)) : AQ$33, INDEX( AP$81:AP$100, MAX(  COUNT( AQ$33:AQ$52 ), 1)) : AP$81 &gt; 0)) / SUM(_xlfn._xlws.FILTER(INDEX( AP$33:AP$52, MAX(  COUNT( AQ$33:AQ$52 ), 1)) : AP$33, INDEX( AP$81:AP$100, MAX(  COUNT( AQ$33:AQ$52 ), 1)) : AP$81 &gt; 0)) )</f>
        <v>1.0085285128940671</v>
      </c>
      <c r="AQ106" s="10">
        <f>+IF(AQ$8 = 20, 1, SUM(_xlfn._xlws.FILTER(INDEX( AR$33:AR$52, MAX(  COUNT( AR$33:AR$52 ), 1)) : AR$33, INDEX( AQ$81:AQ$100, MAX(  COUNT( AR$33:AR$52 ), 1)) : AQ$81 &gt; 0)) / SUM(_xlfn._xlws.FILTER(INDEX( AQ$33:AQ$52, MAX(  COUNT( AR$33:AR$52 ), 1)) : AQ$33, INDEX( AQ$81:AQ$100, MAX(  COUNT( AR$33:AR$52 ), 1)) : AQ$81 &gt; 0)) )</f>
        <v>1.0003817900649823</v>
      </c>
      <c r="AR106" s="10">
        <f>+IF(AR$8 = 20, 1, SUM(_xlfn._xlws.FILTER(INDEX( AS$33:AS$52, MAX(  COUNT( AS$33:AS$52 ), 1)) : AS$33, INDEX( AR$81:AR$100, MAX(  COUNT( AS$33:AS$52 ), 1)) : AR$81 &gt; 0)) / SUM(_xlfn._xlws.FILTER(INDEX( AR$33:AR$52, MAX(  COUNT( AS$33:AS$52 ), 1)) : AR$33, INDEX( AR$81:AR$100, MAX(  COUNT( AS$33:AS$52 ), 1)) : AR$81 &gt; 0)) )</f>
        <v>1</v>
      </c>
      <c r="AS106" s="10">
        <f>+IF(AS$8 = 20, 1, SUM(_xlfn._xlws.FILTER(INDEX( AT$33:AT$52, MAX(  COUNT( AT$33:AT$52 ), 1)) : AT$33, INDEX( AS$81:AS$100, MAX(  COUNT( AT$33:AT$52 ), 1)) : AS$81 &gt; 0)) / SUM(_xlfn._xlws.FILTER(INDEX( AS$33:AS$52, MAX(  COUNT( AT$33:AT$52 ), 1)) : AS$33, INDEX( AS$81:AS$100, MAX(  COUNT( AT$33:AT$52 ), 1)) : AS$81 &gt; 0)) )</f>
        <v>1</v>
      </c>
      <c r="AT106" s="10">
        <f>+IF(AT$8 = 20, 1, SUM(_xlfn._xlws.FILTER(INDEX(#REF!, MAX(  COUNT(#REF! ), 1)) :#REF!, INDEX( AT$81:AT$100, MAX(  COUNT(#REF! ), 1)) : AT$81 &gt; 0)) / SUM(_xlfn._xlws.FILTER(INDEX( AT$33:AT$52, MAX(  COUNT(#REF! ), 1)) : AT$33, INDEX( AT$81:AT$100, MAX(  COUNT(#REF! ), 1)) : AT$81 &gt; 0)) )</f>
        <v>1</v>
      </c>
    </row>
    <row r="107" spans="2:46" x14ac:dyDescent="0.2">
      <c r="F107" s="17" t="s">
        <v>18</v>
      </c>
      <c r="G107" s="10">
        <f>+IF(G$8 = 20, 1, MIN(_xlfn._xlws.FILTER( G$57:G$76,  G$81:G$100  &gt; 0)))</f>
        <v>1.5885978428351311</v>
      </c>
      <c r="H107" s="10">
        <f t="shared" ref="H107:AT107" si="42">+IF(H$8 = 20, 1, MIN(_xlfn._xlws.FILTER( H$57:H$76,  H$81:H$100  &gt; 0)))</f>
        <v>1.0375000000000001</v>
      </c>
      <c r="I107" s="10">
        <f t="shared" si="42"/>
        <v>1.0090090090090089</v>
      </c>
      <c r="J107" s="10">
        <f t="shared" si="42"/>
        <v>1.0032786885245903</v>
      </c>
      <c r="K107" s="10">
        <f t="shared" si="42"/>
        <v>1</v>
      </c>
      <c r="L107" s="10">
        <f t="shared" si="42"/>
        <v>1.0016299918500409</v>
      </c>
      <c r="M107" s="10">
        <f t="shared" si="42"/>
        <v>1</v>
      </c>
      <c r="N107" s="10">
        <f t="shared" si="42"/>
        <v>1.0008605851979346</v>
      </c>
      <c r="O107" s="10">
        <f t="shared" si="42"/>
        <v>1</v>
      </c>
      <c r="P107" s="10">
        <f t="shared" si="42"/>
        <v>1</v>
      </c>
      <c r="Q107" s="10">
        <f t="shared" si="42"/>
        <v>1</v>
      </c>
      <c r="R107" s="10">
        <f t="shared" si="42"/>
        <v>1</v>
      </c>
      <c r="S107" s="10">
        <f t="shared" si="42"/>
        <v>1</v>
      </c>
      <c r="T107" s="10">
        <f t="shared" si="42"/>
        <v>1</v>
      </c>
      <c r="U107" s="10">
        <f t="shared" si="42"/>
        <v>1</v>
      </c>
      <c r="V107" s="10">
        <f t="shared" si="42"/>
        <v>1</v>
      </c>
      <c r="W107" s="10">
        <f t="shared" si="42"/>
        <v>1</v>
      </c>
      <c r="X107" s="10">
        <f t="shared" si="42"/>
        <v>1</v>
      </c>
      <c r="Y107" s="10">
        <f t="shared" si="42"/>
        <v>1</v>
      </c>
      <c r="Z107" s="10">
        <f t="shared" si="42"/>
        <v>1</v>
      </c>
      <c r="AA107" s="10">
        <f t="shared" si="42"/>
        <v>1.3856382978723407</v>
      </c>
      <c r="AB107" s="10">
        <f t="shared" si="42"/>
        <v>1.032258064516129</v>
      </c>
      <c r="AC107" s="10">
        <f t="shared" si="42"/>
        <v>1.0020618556701031</v>
      </c>
      <c r="AD107" s="10">
        <f t="shared" si="42"/>
        <v>1.0032786885245903</v>
      </c>
      <c r="AE107" s="10">
        <f t="shared" si="42"/>
        <v>1</v>
      </c>
      <c r="AF107" s="10">
        <f t="shared" si="42"/>
        <v>1.0008996851102114</v>
      </c>
      <c r="AG107" s="10">
        <f t="shared" si="42"/>
        <v>1</v>
      </c>
      <c r="AH107" s="10">
        <f t="shared" si="42"/>
        <v>1.0008605851979346</v>
      </c>
      <c r="AI107" s="10">
        <f t="shared" si="42"/>
        <v>1</v>
      </c>
      <c r="AJ107" s="10">
        <f t="shared" si="42"/>
        <v>1</v>
      </c>
      <c r="AK107" s="10">
        <f t="shared" si="42"/>
        <v>1</v>
      </c>
      <c r="AL107" s="10">
        <f t="shared" si="42"/>
        <v>1</v>
      </c>
      <c r="AM107" s="10">
        <f t="shared" si="42"/>
        <v>1</v>
      </c>
      <c r="AN107" s="10">
        <f t="shared" si="42"/>
        <v>1</v>
      </c>
      <c r="AO107" s="10">
        <f t="shared" si="42"/>
        <v>1</v>
      </c>
      <c r="AP107" s="10">
        <f t="shared" si="42"/>
        <v>1</v>
      </c>
      <c r="AQ107" s="10">
        <f t="shared" si="42"/>
        <v>1</v>
      </c>
      <c r="AR107" s="10">
        <f t="shared" si="42"/>
        <v>1</v>
      </c>
      <c r="AS107" s="10">
        <f t="shared" si="42"/>
        <v>1</v>
      </c>
      <c r="AT107" s="10">
        <f t="shared" si="42"/>
        <v>1</v>
      </c>
    </row>
    <row r="108" spans="2:46" x14ac:dyDescent="0.2">
      <c r="F108" s="17" t="s">
        <v>19</v>
      </c>
      <c r="G108" s="10">
        <f>+IF(G$8 = 20, 1, MAX(_xlfn._xlws.FILTER( G$57:G$76,  G$81:G$100  &gt; 0)))</f>
        <v>5.5161290322580649</v>
      </c>
      <c r="H108" s="10">
        <f t="shared" ref="H108:AT108" si="43">+IF(H$8 = 20, 1, MAX(_xlfn._xlws.FILTER( H$57:H$76,  H$81:H$100  &gt; 0)))</f>
        <v>1.1707920792079207</v>
      </c>
      <c r="I108" s="10">
        <f t="shared" si="43"/>
        <v>1.0782241014799154</v>
      </c>
      <c r="J108" s="10">
        <f t="shared" si="43"/>
        <v>1.0313725490196077</v>
      </c>
      <c r="K108" s="10">
        <f t="shared" si="43"/>
        <v>1.0655021834061134</v>
      </c>
      <c r="L108" s="10">
        <f t="shared" si="43"/>
        <v>1.0942562592047127</v>
      </c>
      <c r="M108" s="10">
        <f t="shared" si="43"/>
        <v>1.1074829931972789</v>
      </c>
      <c r="N108" s="10">
        <f t="shared" si="43"/>
        <v>1.0774526678141134</v>
      </c>
      <c r="O108" s="10">
        <f t="shared" si="43"/>
        <v>1.028142589118199</v>
      </c>
      <c r="P108" s="10">
        <f t="shared" si="43"/>
        <v>1.0257754477937966</v>
      </c>
      <c r="Q108" s="10">
        <f t="shared" si="43"/>
        <v>1.0338709677419355</v>
      </c>
      <c r="R108" s="10">
        <f t="shared" si="43"/>
        <v>1.0082034454470878</v>
      </c>
      <c r="S108" s="10">
        <f t="shared" si="43"/>
        <v>1.0039494470774091</v>
      </c>
      <c r="T108" s="10">
        <f t="shared" si="43"/>
        <v>1.0126984126984127</v>
      </c>
      <c r="U108" s="10">
        <f t="shared" si="43"/>
        <v>1.0182149362477233</v>
      </c>
      <c r="V108" s="10">
        <f t="shared" si="43"/>
        <v>1.0157232704402515</v>
      </c>
      <c r="W108" s="10">
        <f t="shared" si="43"/>
        <v>1.0023219814241486</v>
      </c>
      <c r="X108" s="10">
        <f t="shared" si="43"/>
        <v>1.0015444015444015</v>
      </c>
      <c r="Y108" s="10">
        <f t="shared" si="43"/>
        <v>1</v>
      </c>
      <c r="Z108" s="10">
        <f t="shared" si="43"/>
        <v>1</v>
      </c>
      <c r="AA108" s="10">
        <f t="shared" si="43"/>
        <v>2.540909090909091</v>
      </c>
      <c r="AB108" s="10">
        <f t="shared" si="43"/>
        <v>1.162291169451074</v>
      </c>
      <c r="AC108" s="10">
        <f t="shared" si="43"/>
        <v>1.0574948665297741</v>
      </c>
      <c r="AD108" s="10">
        <f t="shared" si="43"/>
        <v>1.0330097087378642</v>
      </c>
      <c r="AE108" s="10">
        <f t="shared" si="43"/>
        <v>1.0669565217391306</v>
      </c>
      <c r="AF108" s="10">
        <f t="shared" si="43"/>
        <v>1.0978520286396181</v>
      </c>
      <c r="AG108" s="10">
        <f t="shared" si="43"/>
        <v>1.1074829931972789</v>
      </c>
      <c r="AH108" s="10">
        <f t="shared" si="43"/>
        <v>1.0823327615780445</v>
      </c>
      <c r="AI108" s="10">
        <f t="shared" si="43"/>
        <v>1.025526197939991</v>
      </c>
      <c r="AJ108" s="10">
        <f t="shared" si="43"/>
        <v>1.0253275109170306</v>
      </c>
      <c r="AK108" s="10">
        <f t="shared" si="43"/>
        <v>1.0346774193548385</v>
      </c>
      <c r="AL108" s="10">
        <f t="shared" si="43"/>
        <v>1.0073710073710076</v>
      </c>
      <c r="AM108" s="10">
        <f t="shared" si="43"/>
        <v>1.0053191489361701</v>
      </c>
      <c r="AN108" s="10">
        <f t="shared" si="43"/>
        <v>1.0174326465927099</v>
      </c>
      <c r="AO108" s="10">
        <f t="shared" si="43"/>
        <v>1.0218579234972678</v>
      </c>
      <c r="AP108" s="10">
        <f t="shared" si="43"/>
        <v>1.0196386488609583</v>
      </c>
      <c r="AQ108" s="10">
        <f t="shared" si="43"/>
        <v>1.0015576323987538</v>
      </c>
      <c r="AR108" s="10">
        <f t="shared" si="43"/>
        <v>1</v>
      </c>
      <c r="AS108" s="10">
        <f t="shared" si="43"/>
        <v>1</v>
      </c>
      <c r="AT108" s="10">
        <f t="shared" si="43"/>
        <v>1</v>
      </c>
    </row>
    <row r="109" spans="2:46" x14ac:dyDescent="0.2">
      <c r="D109">
        <v>0.3</v>
      </c>
      <c r="F109" s="17" t="s">
        <v>20</v>
      </c>
      <c r="G109" s="10">
        <f>+IF(G$8 = 20, 1, _xlfn.PERCENTILE.INC(_xlfn._xlws.FILTER( G$57:G$76,  G$81:G$100  &gt; 0), $D109))</f>
        <v>1.7338782663659478</v>
      </c>
      <c r="H109" s="10">
        <f t="shared" ref="H109:AT110" si="44">+IF(H$8 = 20, 1, _xlfn.PERCENTILE.INC(_xlfn._xlws.FILTER( H$57:H$76,  H$81:H$100  &gt; 0), $D109))</f>
        <v>1.0543268124280782</v>
      </c>
      <c r="I109" s="10">
        <f t="shared" si="44"/>
        <v>1.0142357159116777</v>
      </c>
      <c r="J109" s="10">
        <f t="shared" si="44"/>
        <v>1.0076883851377976</v>
      </c>
      <c r="K109" s="10">
        <f t="shared" si="44"/>
        <v>1.0029749885942207</v>
      </c>
      <c r="L109" s="10">
        <f t="shared" si="44"/>
        <v>1.0040345453514097</v>
      </c>
      <c r="M109" s="10">
        <f t="shared" si="44"/>
        <v>1.0022053461109606</v>
      </c>
      <c r="N109" s="10">
        <f t="shared" si="44"/>
        <v>1.0016927628725907</v>
      </c>
      <c r="O109" s="10">
        <f t="shared" si="44"/>
        <v>1.0016460905349793</v>
      </c>
      <c r="P109" s="10">
        <f t="shared" si="44"/>
        <v>1</v>
      </c>
      <c r="Q109" s="10">
        <f t="shared" si="44"/>
        <v>1</v>
      </c>
      <c r="R109" s="10">
        <f t="shared" si="44"/>
        <v>1.0000780031201248</v>
      </c>
      <c r="S109" s="10">
        <f t="shared" si="44"/>
        <v>1.0008441649351352</v>
      </c>
      <c r="T109" s="10">
        <f t="shared" si="44"/>
        <v>1.0003933910306846</v>
      </c>
      <c r="U109" s="10">
        <f t="shared" si="44"/>
        <v>1.0015115329659112</v>
      </c>
      <c r="V109" s="10">
        <f t="shared" si="44"/>
        <v>1</v>
      </c>
      <c r="W109" s="10">
        <f t="shared" si="44"/>
        <v>1.0009345794392523</v>
      </c>
      <c r="X109" s="10">
        <f t="shared" si="44"/>
        <v>1.0004633204633204</v>
      </c>
      <c r="Y109" s="10">
        <f t="shared" si="44"/>
        <v>1</v>
      </c>
      <c r="Z109" s="10">
        <f t="shared" si="44"/>
        <v>1</v>
      </c>
      <c r="AA109" s="10">
        <f t="shared" si="44"/>
        <v>1.5429394722417977</v>
      </c>
      <c r="AB109" s="10">
        <f t="shared" si="44"/>
        <v>1.0435143008474579</v>
      </c>
      <c r="AC109" s="10">
        <f t="shared" si="44"/>
        <v>1.0129820429790992</v>
      </c>
      <c r="AD109" s="10">
        <f t="shared" si="44"/>
        <v>1.0073097335692125</v>
      </c>
      <c r="AE109" s="10">
        <f t="shared" si="44"/>
        <v>1.0034882573514901</v>
      </c>
      <c r="AF109" s="10">
        <f t="shared" si="44"/>
        <v>1.0039823843976095</v>
      </c>
      <c r="AG109" s="10">
        <f t="shared" si="44"/>
        <v>1.0024889824115615</v>
      </c>
      <c r="AH109" s="10">
        <f t="shared" si="44"/>
        <v>1.0016296759487513</v>
      </c>
      <c r="AI109" s="10">
        <f t="shared" si="44"/>
        <v>1.0014619883040936</v>
      </c>
      <c r="AJ109" s="10">
        <f t="shared" si="44"/>
        <v>1.0005649717514125</v>
      </c>
      <c r="AK109" s="10">
        <f t="shared" si="44"/>
        <v>1</v>
      </c>
      <c r="AL109" s="10">
        <f t="shared" si="44"/>
        <v>1.0000779423226813</v>
      </c>
      <c r="AM109" s="10">
        <f t="shared" si="44"/>
        <v>1</v>
      </c>
      <c r="AN109" s="10">
        <f t="shared" si="44"/>
        <v>1.0003930817610063</v>
      </c>
      <c r="AO109" s="10">
        <f t="shared" si="44"/>
        <v>1.0003521126760564</v>
      </c>
      <c r="AP109" s="10">
        <f t="shared" si="44"/>
        <v>1</v>
      </c>
      <c r="AQ109" s="10">
        <f t="shared" si="44"/>
        <v>1</v>
      </c>
      <c r="AR109" s="10">
        <f t="shared" si="44"/>
        <v>1</v>
      </c>
      <c r="AS109" s="10">
        <f t="shared" si="44"/>
        <v>1</v>
      </c>
      <c r="AT109" s="10">
        <f t="shared" si="44"/>
        <v>1</v>
      </c>
    </row>
    <row r="110" spans="2:46" x14ac:dyDescent="0.2">
      <c r="D110">
        <v>0.7</v>
      </c>
      <c r="F110" s="17" t="s">
        <v>21</v>
      </c>
      <c r="G110" s="10">
        <f>+IF(G$8 = 20, 1, _xlfn.PERCENTILE.INC(_xlfn._xlws.FILTER( G$57:G$76,  G$81:G$100  &gt; 0), $D110))</f>
        <v>2.4597036590541448</v>
      </c>
      <c r="H110" s="10">
        <f t="shared" si="44"/>
        <v>1.075991599585066</v>
      </c>
      <c r="I110" s="10">
        <f t="shared" si="44"/>
        <v>1.0237615396651543</v>
      </c>
      <c r="J110" s="10">
        <f t="shared" si="44"/>
        <v>1.0157408095981757</v>
      </c>
      <c r="K110" s="10">
        <f t="shared" si="44"/>
        <v>1.0083563186107529</v>
      </c>
      <c r="L110" s="10">
        <f t="shared" si="44"/>
        <v>1.0075753018225571</v>
      </c>
      <c r="M110" s="10">
        <f t="shared" si="44"/>
        <v>1.0046368757409108</v>
      </c>
      <c r="N110" s="10">
        <f t="shared" si="44"/>
        <v>1.0237662146467539</v>
      </c>
      <c r="O110" s="10">
        <f t="shared" si="44"/>
        <v>1.007269789983845</v>
      </c>
      <c r="P110" s="10">
        <f t="shared" si="44"/>
        <v>1.0021192516627557</v>
      </c>
      <c r="Q110" s="10">
        <f t="shared" si="44"/>
        <v>1.0060156940064247</v>
      </c>
      <c r="R110" s="10">
        <f t="shared" si="44"/>
        <v>1.0015696110404806</v>
      </c>
      <c r="S110" s="10">
        <f t="shared" si="44"/>
        <v>1.0030348012535049</v>
      </c>
      <c r="T110" s="10">
        <f t="shared" si="44"/>
        <v>1.0021732885173376</v>
      </c>
      <c r="U110" s="10">
        <f t="shared" si="44"/>
        <v>1.0053677866572475</v>
      </c>
      <c r="V110" s="10">
        <f t="shared" si="44"/>
        <v>1.0047923628222004</v>
      </c>
      <c r="W110" s="10">
        <f t="shared" si="44"/>
        <v>1.0018633720089118</v>
      </c>
      <c r="X110" s="10">
        <f t="shared" si="44"/>
        <v>1.0010810810810811</v>
      </c>
      <c r="Y110" s="10">
        <f t="shared" si="44"/>
        <v>1</v>
      </c>
      <c r="Z110" s="10">
        <f t="shared" si="44"/>
        <v>1</v>
      </c>
      <c r="AA110" s="10">
        <f t="shared" si="44"/>
        <v>1.8250727428823352</v>
      </c>
      <c r="AB110" s="10">
        <f t="shared" si="44"/>
        <v>1.0577340028135802</v>
      </c>
      <c r="AC110" s="10">
        <f t="shared" si="44"/>
        <v>1.0206830661333164</v>
      </c>
      <c r="AD110" s="10">
        <f t="shared" si="44"/>
        <v>1.0134175571756716</v>
      </c>
      <c r="AE110" s="10">
        <f t="shared" si="44"/>
        <v>1.007390553412417</v>
      </c>
      <c r="AF110" s="10">
        <f t="shared" si="44"/>
        <v>1.0074664179104478</v>
      </c>
      <c r="AG110" s="10">
        <f t="shared" si="44"/>
        <v>1.0057115376266159</v>
      </c>
      <c r="AH110" s="10">
        <f t="shared" si="44"/>
        <v>1.0237610090246818</v>
      </c>
      <c r="AI110" s="10">
        <f t="shared" si="44"/>
        <v>1.0048192771084337</v>
      </c>
      <c r="AJ110" s="10">
        <f t="shared" si="44"/>
        <v>1.0019627637144282</v>
      </c>
      <c r="AK110" s="10">
        <f t="shared" si="44"/>
        <v>1.0063564095089801</v>
      </c>
      <c r="AL110" s="10">
        <f t="shared" si="44"/>
        <v>1.0015673613554366</v>
      </c>
      <c r="AM110" s="10">
        <f t="shared" si="44"/>
        <v>1.0029564962218473</v>
      </c>
      <c r="AN110" s="10">
        <f t="shared" si="44"/>
        <v>1.0021013464102895</v>
      </c>
      <c r="AO110" s="10">
        <f t="shared" si="44"/>
        <v>1.0026709532557665</v>
      </c>
      <c r="AP110" s="10">
        <f t="shared" si="44"/>
        <v>1.0019638648860958</v>
      </c>
      <c r="AQ110" s="10">
        <f t="shared" si="44"/>
        <v>1.0006230529595015</v>
      </c>
      <c r="AR110" s="10">
        <f t="shared" si="44"/>
        <v>1</v>
      </c>
      <c r="AS110" s="10">
        <f t="shared" si="44"/>
        <v>1</v>
      </c>
      <c r="AT110" s="10">
        <f t="shared" si="44"/>
        <v>1</v>
      </c>
    </row>
    <row r="111" spans="2:46" x14ac:dyDescent="0.2">
      <c r="B111">
        <v>1</v>
      </c>
      <c r="C111">
        <v>4</v>
      </c>
      <c r="F111" s="17" t="s">
        <v>22</v>
      </c>
      <c r="G111" s="10">
        <f>+IF(G$8 = 20, 1, AVERAGE(_xlfn._xlws.FILTER(INDEX( G$57:G$76, MAX( COUNT( H$33:H$52 )  - $B111 + 1, 1)) : INDEX( G$57:G$76, MAX( COUNT( H$33:H$52 )  - $C111 + 1, 1)), INDEX( G$81:G$100, MAX( COUNT( H$33:H$52 )  - $B111 + 1, 1)) : INDEX( G$81:G$100, MAX( COUNT( H$33:H$52 )  - $C111 + 1, 1)) &gt; 0)))</f>
        <v>1.7418123992714065</v>
      </c>
      <c r="H111" s="10">
        <f>+IF(H$8 = 20, 1, AVERAGE(_xlfn._xlws.FILTER(INDEX( H$57:H$76, MAX( COUNT( I$33:I$52 )  - $B111 + 1, 1)) : INDEX( H$57:H$76, MAX( COUNT( I$33:I$52 )  - $C111 + 1, 1)), INDEX( H$81:H$100, MAX( COUNT( I$33:I$52 )  - $B111 + 1, 1)) : INDEX( H$81:H$100, MAX( COUNT( I$33:I$52 )  - $C111 + 1, 1)) &gt; 0)))</f>
        <v>1.0553298690046597</v>
      </c>
      <c r="I111" s="10">
        <f>+IF(I$8 = 20, 1, AVERAGE(_xlfn._xlws.FILTER(INDEX( I$57:I$76, MAX( COUNT( J$33:J$52 )  - $B111 + 1, 1)) : INDEX( I$57:I$76, MAX( COUNT( J$33:J$52 )  - $C111 + 1, 1)), INDEX( I$81:I$100, MAX( COUNT( J$33:J$52 )  - $B111 + 1, 1)) : INDEX( I$81:I$100, MAX( COUNT( J$33:J$52 )  - $C111 + 1, 1)) &gt; 0)))</f>
        <v>1.0205203954770699</v>
      </c>
      <c r="J111" s="10">
        <f>+IF(J$8 = 20, 1, AVERAGE(_xlfn._xlws.FILTER(INDEX( J$57:J$76, MAX( COUNT( K$33:K$52 )  - $B111 + 1, 1)) : INDEX( J$57:J$76, MAX( COUNT( K$33:K$52 )  - $C111 + 1, 1)), INDEX( J$81:J$100, MAX( COUNT( K$33:K$52 )  - $B111 + 1, 1)) : INDEX( J$81:J$100, MAX( COUNT( K$33:K$52 )  - $C111 + 1, 1)) &gt; 0)))</f>
        <v>1.0127644591291729</v>
      </c>
      <c r="K111" s="10">
        <f>+IF(K$8 = 20, 1, AVERAGE(_xlfn._xlws.FILTER(INDEX( K$57:K$76, MAX( COUNT( L$33:L$52 )  - $B111 + 1, 1)) : INDEX( K$57:K$76, MAX( COUNT( L$33:L$52 )  - $C111 + 1, 1)), INDEX( K$81:K$100, MAX( COUNT( L$33:L$52 )  - $B111 + 1, 1)) : INDEX( K$81:K$100, MAX( COUNT( L$33:L$52 )  - $C111 + 1, 1)) &gt; 0)))</f>
        <v>1.010431346431395</v>
      </c>
      <c r="L111" s="10">
        <f>+IF(L$8 = 20, 1, AVERAGE(_xlfn._xlws.FILTER(INDEX( L$57:L$76, MAX( COUNT( M$33:M$52 )  - $B111 + 1, 1)) : INDEX( L$57:L$76, MAX( COUNT( M$33:M$52 )  - $C111 + 1, 1)), INDEX( L$81:L$100, MAX( COUNT( M$33:M$52 )  - $B111 + 1, 1)) : INDEX( L$81:L$100, MAX( COUNT( M$33:M$52 )  - $C111 + 1, 1)) &gt; 0)))</f>
        <v>1.0464219641696069</v>
      </c>
      <c r="M111" s="10">
        <f>+IF(M$8 = 20, 1, AVERAGE(_xlfn._xlws.FILTER(INDEX( M$57:M$76, MAX( COUNT( N$33:N$52 )  - $B111 + 1, 1)) : INDEX( M$57:M$76, MAX( COUNT( N$33:N$52 )  - $C111 + 1, 1)), INDEX( M$81:M$100, MAX( COUNT( N$33:N$52 )  - $B111 + 1, 1)) : INDEX( M$81:M$100, MAX( COUNT( N$33:N$52 )  - $C111 + 1, 1)) &gt; 0)))</f>
        <v>1.0352257658555655</v>
      </c>
      <c r="N111" s="10">
        <f>+IF(N$8 = 20, 1, AVERAGE(_xlfn._xlws.FILTER(INDEX( N$57:N$76, MAX( COUNT( O$33:O$52 )  - $B111 + 1, 1)) : INDEX( N$57:N$76, MAX( COUNT( O$33:O$52 )  - $C111 + 1, 1)), INDEX( N$81:N$100, MAX( COUNT( O$33:O$52 )  - $B111 + 1, 1)) : INDEX( N$81:N$100, MAX( COUNT( O$33:O$52 )  - $C111 + 1, 1)) &gt; 0)))</f>
        <v>1.0197475318677893</v>
      </c>
      <c r="O111" s="10">
        <f>+IF(O$8 = 20, 1, AVERAGE(_xlfn._xlws.FILTER(INDEX( O$57:O$76, MAX( COUNT( P$33:P$52 )  - $B111 + 1, 1)) : INDEX( O$57:O$76, MAX( COUNT( P$33:P$52 )  - $C111 + 1, 1)), INDEX( O$81:O$100, MAX( COUNT( P$33:P$52 )  - $B111 + 1, 1)) : INDEX( O$81:O$100, MAX( COUNT( P$33:P$52 )  - $C111 + 1, 1)) &gt; 0)))</f>
        <v>1.0077057917003853</v>
      </c>
      <c r="P111" s="10">
        <f>+IF(P$8 = 20, 1, AVERAGE(_xlfn._xlws.FILTER(INDEX( P$57:P$76, MAX( COUNT( Q$33:Q$52 )  - $B111 + 1, 1)) : INDEX( P$57:P$76, MAX( COUNT( Q$33:Q$52 )  - $C111 + 1, 1)), INDEX( P$81:P$100, MAX( COUNT( Q$33:Q$52 )  - $B111 + 1, 1)) : INDEX( P$81:P$100, MAX( COUNT( Q$33:Q$52 )  - $C111 + 1, 1)) &gt; 0)))</f>
        <v>1.0066456375739534</v>
      </c>
      <c r="Q111" s="10">
        <f>+IF(Q$8 = 20, 1, AVERAGE(_xlfn._xlws.FILTER(INDEX( Q$57:Q$76, MAX( COUNT( R$33:R$52 )  - $B111 + 1, 1)) : INDEX( Q$57:Q$76, MAX( COUNT( R$33:R$52 )  - $C111 + 1, 1)), INDEX( Q$81:Q$100, MAX( COUNT( R$33:R$52 )  - $B111 + 1, 1)) : INDEX( Q$81:Q$100, MAX( COUNT( R$33:R$52 )  - $C111 + 1, 1)) &gt; 0)))</f>
        <v>1.0110452635011933</v>
      </c>
      <c r="R111" s="10">
        <f>+IF(R$8 = 20, 1, AVERAGE(_xlfn._xlws.FILTER(INDEX( R$57:R$76, MAX( COUNT( S$33:S$52 )  - $B111 + 1, 1)) : INDEX( R$57:R$76, MAX( COUNT( S$33:S$52 )  - $C111 + 1, 1)), INDEX( R$81:R$100, MAX( COUNT( S$33:S$52 )  - $B111 + 1, 1)) : INDEX( R$81:R$100, MAX( COUNT( S$33:S$52 )  - $C111 + 1, 1)) &gt; 0)))</f>
        <v>1.0026097701810068</v>
      </c>
      <c r="S111" s="10">
        <f>+IF(S$8 = 20, 1, AVERAGE(_xlfn._xlws.FILTER(INDEX( S$57:S$76, MAX( COUNT( T$33:T$52 )  - $B111 + 1, 1)) : INDEX( S$57:S$76, MAX( COUNT( T$33:T$52 )  - $C111 + 1, 1)), INDEX( S$81:S$100, MAX( COUNT( T$33:T$52 )  - $B111 + 1, 1)) : INDEX( S$81:S$100, MAX( COUNT( T$33:T$52 )  - $C111 + 1, 1)) &gt; 0)))</f>
        <v>1.0020296336103691</v>
      </c>
      <c r="T111" s="10">
        <f>+IF(T$8 = 20, 1, AVERAGE(_xlfn._xlws.FILTER(INDEX( T$57:T$76, MAX( COUNT( U$33:U$52 )  - $B111 + 1, 1)) : INDEX( T$57:T$76, MAX( COUNT( U$33:U$52 )  - $C111 + 1, 1)), INDEX( T$81:T$100, MAX( COUNT( U$33:U$52 )  - $B111 + 1, 1)) : INDEX( T$81:T$100, MAX( COUNT( U$33:U$52 )  - $C111 + 1, 1)) &gt; 0)))</f>
        <v>1.0042612474332719</v>
      </c>
      <c r="U111" s="10">
        <f>+IF(U$8 = 20, 1, AVERAGE(_xlfn._xlws.FILTER(INDEX( U$57:U$76, MAX( COUNT( V$33:V$52 )  - $B111 + 1, 1)) : INDEX( U$57:U$76, MAX( COUNT( V$33:V$52 )  - $C111 + 1, 1)), INDEX( U$81:U$100, MAX( COUNT( V$33:V$52 )  - $B111 + 1, 1)) : INDEX( U$81:U$100, MAX( COUNT( V$33:V$52 )  - $C111 + 1, 1)) &gt; 0)))</f>
        <v>1.0069235918667032</v>
      </c>
      <c r="V111" s="10">
        <f>+IF(V$8 = 20, 1, AVERAGE(_xlfn._xlws.FILTER(INDEX( V$57:V$76, MAX( COUNT( W$33:W$52 )  - $B111 + 1, 1)) : INDEX( V$57:V$76, MAX( COUNT( W$33:W$52 )  - $C111 + 1, 1)), INDEX( V$81:V$100, MAX( COUNT( W$33:W$52 )  - $B111 + 1, 1)) : INDEX( V$81:V$100, MAX( COUNT( W$33:W$52 )  - $C111 + 1, 1)) &gt; 0)))</f>
        <v>1.0048252719928894</v>
      </c>
      <c r="W111" s="10">
        <f>+IF(W$8 = 20, 1, AVERAGE(_xlfn._xlws.FILTER(INDEX( W$57:W$76, MAX( COUNT( X$33:X$52 )  - $B111 + 1, 1)) : INDEX( W$57:W$76, MAX( COUNT( X$33:X$52 )  - $C111 + 1, 1)), INDEX( W$81:W$100, MAX( COUNT( X$33:X$52 )  - $B111 + 1, 1)) : INDEX( W$81:W$100, MAX( COUNT( X$33:X$52 )  - $C111 + 1, 1)) &gt; 0)))</f>
        <v>1.0012932046076342</v>
      </c>
      <c r="X111" s="10">
        <f>+IF(X$8 = 20, 1, AVERAGE(_xlfn._xlws.FILTER(INDEX( X$57:X$76, MAX( COUNT( Y$33:Y$52 )  - $B111 + 1, 1)) : INDEX( X$57:X$76, MAX( COUNT( Y$33:Y$52 )  - $C111 + 1, 1)), INDEX( X$81:X$100, MAX( COUNT( Y$33:Y$52 )  - $B111 + 1, 1)) : INDEX( X$81:X$100, MAX( COUNT( Y$33:Y$52 )  - $C111 + 1, 1)) &gt; 0)))</f>
        <v>1.0007722007722006</v>
      </c>
      <c r="Y111" s="10">
        <f>+IF(Y$8 = 20, 1, AVERAGE(_xlfn._xlws.FILTER(INDEX( Y$57:Y$76, MAX( COUNT( Z$33:Z$52 )  - $B111 + 1, 1)) : INDEX( Y$57:Y$76, MAX( COUNT( Z$33:Z$52 )  - $C111 + 1, 1)), INDEX( Y$81:Y$100, MAX( COUNT( Z$33:Z$52 )  - $B111 + 1, 1)) : INDEX( Y$81:Y$100, MAX( COUNT( Z$33:Z$52 )  - $C111 + 1, 1)) &gt; 0)))</f>
        <v>1</v>
      </c>
      <c r="Z111" s="10">
        <f>+IF(Z$8 = 20, 1, AVERAGE(_xlfn._xlws.FILTER(INDEX( Z$57:Z$76, MAX( COUNT( AA$33:AA$52 )  - $B111 + 1, 1)) : INDEX( Z$57:Z$76, MAX( COUNT( AA$33:AA$52 )  - $C111 + 1, 1)), INDEX( Z$81:Z$100, MAX( COUNT( AA$33:AA$52 )  - $B111 + 1, 1)) : INDEX( Z$81:Z$100, MAX( COUNT( AA$33:AA$52 )  - $C111 + 1, 1)) &gt; 0)))</f>
        <v>1</v>
      </c>
      <c r="AA111" s="10">
        <f>+IF(AA$8 = 20, 1, AVERAGE(_xlfn._xlws.FILTER(INDEX( AA$57:AA$76, MAX( COUNT( AB$33:AB$52 )  - $B111 + 1, 1)) : INDEX( AA$57:AA$76, MAX( COUNT( AB$33:AB$52 )  - $C111 + 1, 1)), INDEX( AA$81:AA$100, MAX( COUNT( AB$33:AB$52 )  - $B111 + 1, 1)) : INDEX( AA$81:AA$100, MAX( COUNT( AB$33:AB$52 )  - $C111 + 1, 1)) &gt; 0)))</f>
        <v>1.5643314250583655</v>
      </c>
      <c r="AB111" s="10">
        <f>+IF(AB$8 = 20, 1, AVERAGE(_xlfn._xlws.FILTER(INDEX( AB$57:AB$76, MAX( COUNT( AC$33:AC$52 )  - $B111 + 1, 1)) : INDEX( AB$57:AB$76, MAX( COUNT( AC$33:AC$52 )  - $C111 + 1, 1)), INDEX( AB$81:AB$100, MAX( COUNT( AC$33:AC$52 )  - $B111 + 1, 1)) : INDEX( AB$81:AB$100, MAX( COUNT( AC$33:AC$52 )  - $C111 + 1, 1)) &gt; 0)))</f>
        <v>1.0455310635118682</v>
      </c>
      <c r="AC111" s="10">
        <f>+IF(AC$8 = 20, 1, AVERAGE(_xlfn._xlws.FILTER(INDEX( AC$57:AC$76, MAX( COUNT( AD$33:AD$52 )  - $B111 + 1, 1)) : INDEX( AC$57:AC$76, MAX( COUNT( AD$33:AD$52 )  - $C111 + 1, 1)), INDEX( AC$81:AC$100, MAX( COUNT( AD$33:AD$52 )  - $B111 + 1, 1)) : INDEX( AC$81:AC$100, MAX( COUNT( AD$33:AD$52 )  - $C111 + 1, 1)) &gt; 0)))</f>
        <v>1.0185858750878536</v>
      </c>
      <c r="AD111" s="10">
        <f>+IF(AD$8 = 20, 1, AVERAGE(_xlfn._xlws.FILTER(INDEX( AD$57:AD$76, MAX( COUNT( AE$33:AE$52 )  - $B111 + 1, 1)) : INDEX( AD$57:AD$76, MAX( COUNT( AE$33:AE$52 )  - $C111 + 1, 1)), INDEX( AD$81:AD$100, MAX( COUNT( AE$33:AE$52 )  - $B111 + 1, 1)) : INDEX( AD$81:AD$100, MAX( COUNT( AE$33:AE$52 )  - $C111 + 1, 1)) &gt; 0)))</f>
        <v>1.0123459028779334</v>
      </c>
      <c r="AE111" s="10">
        <f>+IF(AE$8 = 20, 1, AVERAGE(_xlfn._xlws.FILTER(INDEX( AE$57:AE$76, MAX( COUNT( AF$33:AF$52 )  - $B111 + 1, 1)) : INDEX( AE$57:AE$76, MAX( COUNT( AF$33:AF$52 )  - $C111 + 1, 1)), INDEX( AE$81:AE$100, MAX( COUNT( AF$33:AF$52 )  - $B111 + 1, 1)) : INDEX( AE$81:AE$100, MAX( COUNT( AF$33:AF$52 )  - $C111 + 1, 1)) &gt; 0)))</f>
        <v>1.0111316265434398</v>
      </c>
      <c r="AF111" s="10">
        <f>+IF(AF$8 = 20, 1, AVERAGE(_xlfn._xlws.FILTER(INDEX( AF$57:AF$76, MAX( COUNT( AG$33:AG$52 )  - $B111 + 1, 1)) : INDEX( AF$57:AF$76, MAX( COUNT( AG$33:AG$52 )  - $C111 + 1, 1)), INDEX( AF$81:AF$100, MAX( COUNT( AG$33:AG$52 )  - $B111 + 1, 1)) : INDEX( AF$81:AF$100, MAX( COUNT( AG$33:AG$52 )  - $C111 + 1, 1)) &gt; 0)))</f>
        <v>1.0505816498851153</v>
      </c>
      <c r="AG111" s="10">
        <f>+IF(AG$8 = 20, 1, AVERAGE(_xlfn._xlws.FILTER(INDEX( AG$57:AG$76, MAX( COUNT( AH$33:AH$52 )  - $B111 + 1, 1)) : INDEX( AG$57:AG$76, MAX( COUNT( AH$33:AH$52 )  - $C111 + 1, 1)), INDEX( AG$81:AG$100, MAX( COUNT( AH$33:AH$52 )  - $B111 + 1, 1)) : INDEX( AG$81:AG$100, MAX( COUNT( AH$33:AH$52 )  - $C111 + 1, 1)) &gt; 0)))</f>
        <v>1.0319977871731267</v>
      </c>
      <c r="AH111" s="10">
        <f>+IF(AH$8 = 20, 1, AVERAGE(_xlfn._xlws.FILTER(INDEX( AH$57:AH$76, MAX( COUNT( AI$33:AI$52 )  - $B111 + 1, 1)) : INDEX( AH$57:AH$76, MAX( COUNT( AI$33:AI$52 )  - $C111 + 1, 1)), INDEX( AH$81:AH$100, MAX( COUNT( AI$33:AI$52 )  - $B111 + 1, 1)) : INDEX( AH$81:AH$100, MAX( COUNT( AI$33:AI$52 )  - $C111 + 1, 1)) &gt; 0)))</f>
        <v>1.0199041282698333</v>
      </c>
      <c r="AI111" s="10">
        <f>+IF(AI$8 = 20, 1, AVERAGE(_xlfn._xlws.FILTER(INDEX( AI$57:AI$76, MAX( COUNT( AJ$33:AJ$52 )  - $B111 + 1, 1)) : INDEX( AI$57:AI$76, MAX( COUNT( AJ$33:AJ$52 )  - $C111 + 1, 1)), INDEX( AI$81:AI$100, MAX( COUNT( AJ$33:AJ$52 )  - $B111 + 1, 1)) : INDEX( AI$81:AI$100, MAX( COUNT( AJ$33:AJ$52 )  - $C111 + 1, 1)) &gt; 0)))</f>
        <v>1.0080096810494903</v>
      </c>
      <c r="AJ111" s="10">
        <f>+IF(AJ$8 = 20, 1, AVERAGE(_xlfn._xlws.FILTER(INDEX( AJ$57:AJ$76, MAX( COUNT( AK$33:AK$52 )  - $B111 + 1, 1)) : INDEX( AJ$57:AJ$76, MAX( COUNT( AK$33:AK$52 )  - $C111 + 1, 1)), INDEX( AJ$81:AJ$100, MAX( COUNT( AK$33:AK$52 )  - $B111 + 1, 1)) : INDEX( AJ$81:AJ$100, MAX( COUNT( AK$33:AK$52 )  - $C111 + 1, 1)) &gt; 0)))</f>
        <v>1.0067384035595122</v>
      </c>
      <c r="AK111" s="10">
        <f>+IF(AK$8 = 20, 1, AVERAGE(_xlfn._xlws.FILTER(INDEX( AK$57:AK$76, MAX( COUNT( AL$33:AL$52 )  - $B111 + 1, 1)) : INDEX( AK$57:AK$76, MAX( COUNT( AL$33:AL$52 )  - $C111 + 1, 1)), INDEX( AK$81:AK$100, MAX( COUNT( AL$33:AL$52 )  - $B111 + 1, 1)) : INDEX( AK$81:AK$100, MAX( COUNT( AL$33:AL$52 )  - $C111 + 1, 1)) &gt; 0)))</f>
        <v>1.0116647416263029</v>
      </c>
      <c r="AL111" s="10">
        <f>+IF(AL$8 = 20, 1, AVERAGE(_xlfn._xlws.FILTER(INDEX( AL$57:AL$76, MAX( COUNT( AM$33:AM$52 )  - $B111 + 1, 1)) : INDEX( AL$57:AL$76, MAX( COUNT( AM$33:AM$52 )  - $C111 + 1, 1)), INDEX( AL$81:AL$100, MAX( COUNT( AM$33:AM$52 )  - $B111 + 1, 1)) : INDEX( AL$81:AL$100, MAX( COUNT( AM$33:AM$52 )  - $C111 + 1, 1)) &gt; 0)))</f>
        <v>1.0024015086683777</v>
      </c>
      <c r="AM111" s="10">
        <f>+IF(AM$8 = 20, 1, AVERAGE(_xlfn._xlws.FILTER(INDEX( AM$57:AM$76, MAX( COUNT( AN$33:AN$52 )  - $B111 + 1, 1)) : INDEX( AM$57:AM$76, MAX( COUNT( AN$33:AN$52 )  - $C111 + 1, 1)), INDEX( AM$81:AM$100, MAX( COUNT( AN$33:AN$52 )  - $B111 + 1, 1)) : INDEX( AM$81:AM$100, MAX( COUNT( AN$33:AN$52 )  - $C111 + 1, 1)) &gt; 0)))</f>
        <v>1.0024824257982834</v>
      </c>
      <c r="AN111" s="10">
        <f>+IF(AN$8 = 20, 1, AVERAGE(_xlfn._xlws.FILTER(INDEX( AN$57:AN$76, MAX( COUNT( AO$33:AO$52 )  - $B111 + 1, 1)) : INDEX( AN$57:AN$76, MAX( COUNT( AO$33:AO$52 )  - $C111 + 1, 1)), INDEX( AN$81:AN$100, MAX( COUNT( AO$33:AO$52 )  - $B111 + 1, 1)) : INDEX( AN$81:AN$100, MAX( COUNT( AO$33:AO$52 )  - $C111 + 1, 1)) &gt; 0)))</f>
        <v>1.0054088348533221</v>
      </c>
      <c r="AO111" s="10">
        <f>+IF(AO$8 = 20, 1, AVERAGE(_xlfn._xlws.FILTER(INDEX( AO$57:AO$76, MAX( COUNT( AP$33:AP$52 )  - $B111 + 1, 1)) : INDEX( AO$57:AO$76, MAX( COUNT( AP$33:AP$52 )  - $C111 + 1, 1)), INDEX( AO$81:AO$100, MAX( COUNT( AP$33:AP$52 )  - $B111 + 1, 1)) : INDEX( AO$81:AO$100, MAX( COUNT( AP$33:AP$52 )  - $C111 + 1, 1)) &gt; 0)))</f>
        <v>1.0066292594005468</v>
      </c>
      <c r="AP111" s="10">
        <f>+IF(AP$8 = 20, 1, AVERAGE(_xlfn._xlws.FILTER(INDEX( AP$57:AP$76, MAX( COUNT( AQ$33:AQ$52 )  - $B111 + 1, 1)) : INDEX( AP$57:AP$76, MAX( COUNT( AQ$33:AQ$52 )  - $C111 + 1, 1)), INDEX( AP$81:AP$100, MAX( COUNT( AQ$33:AQ$52 )  - $B111 + 1, 1)) : INDEX( AP$81:AP$100, MAX( COUNT( AQ$33:AQ$52 )  - $C111 + 1, 1)) &gt; 0)))</f>
        <v>1.0049096622152396</v>
      </c>
      <c r="AQ111" s="10">
        <f>+IF(AQ$8 = 20, 1, AVERAGE(_xlfn._xlws.FILTER(INDEX( AQ$57:AQ$76, MAX( COUNT( AR$33:AR$52 )  - $B111 + 1, 1)) : INDEX( AQ$57:AQ$76, MAX( COUNT( AR$33:AR$52 )  - $C111 + 1, 1)), INDEX( AQ$81:AQ$100, MAX( COUNT( AR$33:AR$52 )  - $B111 + 1, 1)) : INDEX( AQ$81:AQ$100, MAX( COUNT( AR$33:AR$52 )  - $C111 + 1, 1)) &gt; 0)))</f>
        <v>1.0005192107995846</v>
      </c>
      <c r="AR111" s="10">
        <f>+IF(AR$8 = 20, 1, AVERAGE(_xlfn._xlws.FILTER(INDEX( AR$57:AR$76, MAX( COUNT( AS$33:AS$52 )  - $B111 + 1, 1)) : INDEX( AR$57:AR$76, MAX( COUNT( AS$33:AS$52 )  - $C111 + 1, 1)), INDEX( AR$81:AR$100, MAX( COUNT( AS$33:AS$52 )  - $B111 + 1, 1)) : INDEX( AR$81:AR$100, MAX( COUNT( AS$33:AS$52 )  - $C111 + 1, 1)) &gt; 0)))</f>
        <v>1</v>
      </c>
      <c r="AS111" s="10">
        <f>+IF(AS$8 = 20, 1, AVERAGE(_xlfn._xlws.FILTER(INDEX( AS$57:AS$76, MAX( COUNT( AT$33:AT$52 )  - $B111 + 1, 1)) : INDEX( AS$57:AS$76, MAX( COUNT( AT$33:AT$52 )  - $C111 + 1, 1)), INDEX( AS$81:AS$100, MAX( COUNT( AT$33:AT$52 )  - $B111 + 1, 1)) : INDEX( AS$81:AS$100, MAX( COUNT( AT$33:AT$52 )  - $C111 + 1, 1)) &gt; 0)))</f>
        <v>1</v>
      </c>
      <c r="AT111" s="10">
        <f>+IF(AT$8 = 20, 1, AVERAGE(_xlfn._xlws.FILTER(INDEX( AT$57:AT$76, MAX( COUNT(#REF! )  - $B111 + 1, 1)) : INDEX( AT$57:AT$76, MAX( COUNT(#REF! )  - $C111 + 1, 1)), INDEX( AT$81:AT$100, MAX( COUNT(#REF! )  - $B111 + 1, 1)) : INDEX( AT$81:AT$100, MAX( COUNT(#REF! )  - $C111 + 1, 1)) &gt; 0)))</f>
        <v>1</v>
      </c>
    </row>
    <row r="112" spans="2:46" x14ac:dyDescent="0.2">
      <c r="B112">
        <v>1</v>
      </c>
      <c r="C112">
        <v>4</v>
      </c>
      <c r="F112" s="17" t="s">
        <v>23</v>
      </c>
      <c r="G112" s="10">
        <f>+IF(G$8 = 20, 1, MEDIAN(_xlfn._xlws.FILTER(INDEX( G$57:G$76, MAX( COUNT( H$33:H$52 )  - $B112 + 1, 1)) : INDEX( G$57:G$76, MAX( COUNT( H$33:H$52 )  - $C112 + 1, 1)), INDEX( G$81:G$100, MAX( COUNT( H$33:H$52 )  - $B112 + 1, 1)) : INDEX( G$81:G$100, MAX( COUNT( H$33:H$52 )  - $C112 + 1, 1)) &gt; 0)))</f>
        <v>1.7172050251359603</v>
      </c>
      <c r="H112" s="10">
        <f>+IF(H$8 = 20, 1, MEDIAN(_xlfn._xlws.FILTER(INDEX( H$57:H$76, MAX( COUNT( I$33:I$52 )  - $B112 + 1, 1)) : INDEX( H$57:H$76, MAX( COUNT( I$33:I$52 )  - $C112 + 1, 1)), INDEX( H$81:H$100, MAX( COUNT( I$33:I$52 )  - $B112 + 1, 1)) : INDEX( H$81:H$100, MAX( COUNT( I$33:I$52 )  - $C112 + 1, 1)) &gt; 0)))</f>
        <v>1.0575347380093199</v>
      </c>
      <c r="I112" s="10">
        <f>+IF(I$8 = 20, 1, MEDIAN(_xlfn._xlws.FILTER(INDEX( I$57:I$76, MAX( COUNT( J$33:J$52 )  - $B112 + 1, 1)) : INDEX( I$57:I$76, MAX( COUNT( J$33:J$52 )  - $C112 + 1, 1)), INDEX( I$81:I$100, MAX( COUNT( J$33:J$52 )  - $B112 + 1, 1)) : INDEX( I$81:I$100, MAX( COUNT( J$33:J$52 )  - $C112 + 1, 1)) &gt; 0)))</f>
        <v>1.02119123566492</v>
      </c>
      <c r="J112" s="10">
        <f>+IF(J$8 = 20, 1, MEDIAN(_xlfn._xlws.FILTER(INDEX( J$57:J$76, MAX( COUNT( K$33:K$52 )  - $B112 + 1, 1)) : INDEX( J$57:J$76, MAX( COUNT( K$33:K$52 )  - $C112 + 1, 1)), INDEX( J$81:J$100, MAX( COUNT( K$33:K$52 )  - $B112 + 1, 1)) : INDEX( J$81:J$100, MAX( COUNT( K$33:K$52 )  - $C112 + 1, 1)) &gt; 0)))</f>
        <v>1.0096135582118881</v>
      </c>
      <c r="K112" s="10">
        <f>+IF(K$8 = 20, 1, MEDIAN(_xlfn._xlws.FILTER(INDEX( K$57:K$76, MAX( COUNT( L$33:L$52 )  - $B112 + 1, 1)) : INDEX( K$57:K$76, MAX( COUNT( L$33:L$52 )  - $C112 + 1, 1)), INDEX( K$81:K$100, MAX( COUNT( L$33:L$52 )  - $B112 + 1, 1)) : INDEX( K$81:K$100, MAX( COUNT( L$33:L$52 )  - $C112 + 1, 1)) &gt; 0)))</f>
        <v>1.0063790656587599</v>
      </c>
      <c r="L112" s="10">
        <f>+IF(L$8 = 20, 1, MEDIAN(_xlfn._xlws.FILTER(INDEX( L$57:L$76, MAX( COUNT( M$33:M$52 )  - $B112 + 1, 1)) : INDEX( L$57:L$76, MAX( COUNT( M$33:M$52 )  - $C112 + 1, 1)), INDEX( L$81:L$100, MAX( COUNT( M$33:M$52 )  - $B112 + 1, 1)) : INDEX( L$81:L$100, MAX( COUNT( M$33:M$52 )  - $C112 + 1, 1)) &gt; 0)))</f>
        <v>1.0436666184089882</v>
      </c>
      <c r="M112" s="10">
        <f>+IF(M$8 = 20, 1, MEDIAN(_xlfn._xlws.FILTER(INDEX( M$57:M$76, MAX( COUNT( N$33:N$52 )  - $B112 + 1, 1)) : INDEX( M$57:M$76, MAX( COUNT( N$33:N$52 )  - $C112 + 1, 1)), INDEX( M$81:M$100, MAX( COUNT( N$33:N$52 )  - $B112 + 1, 1)) : INDEX( M$81:M$100, MAX( COUNT( N$33:N$52 )  - $C112 + 1, 1)) &gt; 0)))</f>
        <v>1.0153849467732687</v>
      </c>
      <c r="N112" s="10">
        <f>+IF(N$8 = 20, 1, MEDIAN(_xlfn._xlws.FILTER(INDEX( N$57:N$76, MAX( COUNT( O$33:O$52 )  - $B112 + 1, 1)) : INDEX( N$57:N$76, MAX( COUNT( O$33:O$52 )  - $C112 + 1, 1)), INDEX( N$81:N$100, MAX( COUNT( O$33:O$52 )  - $B112 + 1, 1)) : INDEX( N$81:N$100, MAX( COUNT( O$33:O$52 )  - $C112 + 1, 1)) &gt; 0)))</f>
        <v>1.0015119166824733</v>
      </c>
      <c r="O112" s="10">
        <f>+IF(O$8 = 20, 1, MEDIAN(_xlfn._xlws.FILTER(INDEX( O$57:O$76, MAX( COUNT( P$33:P$52 )  - $B112 + 1, 1)) : INDEX( O$57:O$76, MAX( COUNT( P$33:P$52 )  - $C112 + 1, 1)), INDEX( O$81:O$100, MAX( COUNT( P$33:P$52 )  - $B112 + 1, 1)) : INDEX( O$81:O$100, MAX( COUNT( P$33:P$52 )  - $C112 + 1, 1)) &gt; 0)))</f>
        <v>1.0022329301308961</v>
      </c>
      <c r="P112" s="10">
        <f>+IF(P$8 = 20, 1, MEDIAN(_xlfn._xlws.FILTER(INDEX( P$57:P$76, MAX( COUNT( Q$33:Q$52 )  - $B112 + 1, 1)) : INDEX( P$57:P$76, MAX( COUNT( Q$33:Q$52 )  - $C112 + 1, 1)), INDEX( P$81:P$100, MAX( COUNT( Q$33:Q$52 )  - $B112 + 1, 1)) : INDEX( P$81:P$100, MAX( COUNT( Q$33:Q$52 )  - $C112 + 1, 1)) &gt; 0)))</f>
        <v>1.0004035512510088</v>
      </c>
      <c r="Q112" s="10">
        <f>+IF(Q$8 = 20, 1, MEDIAN(_xlfn._xlws.FILTER(INDEX( Q$57:Q$76, MAX( COUNT( R$33:R$52 )  - $B112 + 1, 1)) : INDEX( Q$57:Q$76, MAX( COUNT( R$33:R$52 )  - $C112 + 1, 1)), INDEX( Q$81:Q$100, MAX( COUNT( R$33:R$52 )  - $B112 + 1, 1)) : INDEX( Q$81:Q$100, MAX( COUNT( R$33:R$52 )  - $C112 + 1, 1)) &gt; 0)))</f>
        <v>1.0051550431314187</v>
      </c>
      <c r="R112" s="10">
        <f>+IF(R$8 = 20, 1, MEDIAN(_xlfn._xlws.FILTER(INDEX( R$57:R$76, MAX( COUNT( S$33:S$52 )  - $B112 + 1, 1)) : INDEX( R$57:R$76, MAX( COUNT( S$33:S$52 )  - $C112 + 1, 1)), INDEX( R$81:R$100, MAX( COUNT( S$33:S$52 )  - $B112 + 1, 1)) : INDEX( R$81:R$100, MAX( COUNT( S$33:S$52 )  - $C112 + 1, 1)) &gt; 0)))</f>
        <v>1.0011178176384696</v>
      </c>
      <c r="S112" s="10">
        <f>+IF(S$8 = 20, 1, MEDIAN(_xlfn._xlws.FILTER(INDEX( S$57:S$76, MAX( COUNT( T$33:T$52 )  - $B112 + 1, 1)) : INDEX( S$57:S$76, MAX( COUNT( T$33:T$52 )  - $C112 + 1, 1)), INDEX( S$81:S$100, MAX( COUNT( T$33:T$52 )  - $B112 + 1, 1)) : INDEX( S$81:S$100, MAX( COUNT( T$33:T$52 )  - $C112 + 1, 1)) &gt; 0)))</f>
        <v>1.0018793827502872</v>
      </c>
      <c r="T112" s="10">
        <f>+IF(T$8 = 20, 1, MEDIAN(_xlfn._xlws.FILTER(INDEX( T$57:T$76, MAX( COUNT( U$33:U$52 )  - $B112 + 1, 1)) : INDEX( T$57:T$76, MAX( COUNT( U$33:U$52 )  - $C112 + 1, 1)), INDEX( T$81:T$100, MAX( COUNT( U$33:U$52 )  - $B112 + 1, 1)) : INDEX( T$81:T$100, MAX( COUNT( U$33:U$52 )  - $C112 + 1, 1)) &gt; 0)))</f>
        <v>1.0021732885173376</v>
      </c>
      <c r="U112" s="10">
        <f>+IF(U$8 = 20, 1, MEDIAN(_xlfn._xlws.FILTER(INDEX( U$57:U$76, MAX( COUNT( V$33:V$52 )  - $B112 + 1, 1)) : INDEX( U$57:U$76, MAX( COUNT( V$33:V$52 )  - $C112 + 1, 1)), INDEX( U$81:U$100, MAX( COUNT( V$33:V$52 )  - $B112 + 1, 1)) : INDEX( U$81:U$100, MAX( COUNT( V$33:V$52 )  - $C112 + 1, 1)) &gt; 0)))</f>
        <v>1.0040150779283854</v>
      </c>
      <c r="V112" s="10">
        <f>+IF(V$8 = 20, 1, MEDIAN(_xlfn._xlws.FILTER(INDEX( V$57:V$76, MAX( COUNT( W$33:W$52 )  - $B112 + 1, 1)) : INDEX( V$57:V$76, MAX( COUNT( W$33:W$52 )  - $C112 + 1, 1)), INDEX( V$81:V$100, MAX( COUNT( W$33:W$52 )  - $B112 + 1, 1)) : INDEX( V$81:V$100, MAX( COUNT( W$33:W$52 )  - $C112 + 1, 1)) &gt; 0)))</f>
        <v>1.0017889087656529</v>
      </c>
      <c r="W112" s="10">
        <f>+IF(W$8 = 20, 1, MEDIAN(_xlfn._xlws.FILTER(INDEX( W$57:W$76, MAX( COUNT( X$33:X$52 )  - $B112 + 1, 1)) : INDEX( W$57:W$76, MAX( COUNT( X$33:X$52 )  - $C112 + 1, 1)), INDEX( W$81:W$100, MAX( COUNT( X$33:X$52 )  - $B112 + 1, 1)) : INDEX( W$81:W$100, MAX( COUNT( X$33:X$52 )  - $C112 + 1, 1)) &gt; 0)))</f>
        <v>1.0015576323987538</v>
      </c>
      <c r="X112" s="10">
        <f>+IF(X$8 = 20, 1, MEDIAN(_xlfn._xlws.FILTER(INDEX( X$57:X$76, MAX( COUNT( Y$33:Y$52 )  - $B112 + 1, 1)) : INDEX( X$57:X$76, MAX( COUNT( Y$33:Y$52 )  - $C112 + 1, 1)), INDEX( X$81:X$100, MAX( COUNT( Y$33:Y$52 )  - $B112 + 1, 1)) : INDEX( X$81:X$100, MAX( COUNT( Y$33:Y$52 )  - $C112 + 1, 1)) &gt; 0)))</f>
        <v>1.0007722007722006</v>
      </c>
      <c r="Y112" s="10">
        <f>+IF(Y$8 = 20, 1, MEDIAN(_xlfn._xlws.FILTER(INDEX( Y$57:Y$76, MAX( COUNT( Z$33:Z$52 )  - $B112 + 1, 1)) : INDEX( Y$57:Y$76, MAX( COUNT( Z$33:Z$52 )  - $C112 + 1, 1)), INDEX( Y$81:Y$100, MAX( COUNT( Z$33:Z$52 )  - $B112 + 1, 1)) : INDEX( Y$81:Y$100, MAX( COUNT( Z$33:Z$52 )  - $C112 + 1, 1)) &gt; 0)))</f>
        <v>1</v>
      </c>
      <c r="Z112" s="10">
        <f>+IF(Z$8 = 20, 1, MEDIAN(_xlfn._xlws.FILTER(INDEX( Z$57:Z$76, MAX( COUNT( AA$33:AA$52 )  - $B112 + 1, 1)) : INDEX( Z$57:Z$76, MAX( COUNT( AA$33:AA$52 )  - $C112 + 1, 1)), INDEX( Z$81:Z$100, MAX( COUNT( AA$33:AA$52 )  - $B112 + 1, 1)) : INDEX( Z$81:Z$100, MAX( COUNT( AA$33:AA$52 )  - $C112 + 1, 1)) &gt; 0)))</f>
        <v>1</v>
      </c>
      <c r="AA112" s="10">
        <f>+IF(AA$8 = 20, 1, MEDIAN(_xlfn._xlws.FILTER(INDEX( AA$57:AA$76, MAX( COUNT( AB$33:AB$52 )  - $B112 + 1, 1)) : INDEX( AA$57:AA$76, MAX( COUNT( AB$33:AB$52 )  - $C112 + 1, 1)), INDEX( AA$81:AA$100, MAX( COUNT( AB$33:AB$52 )  - $B112 + 1, 1)) : INDEX( AA$81:AA$100, MAX( COUNT( AB$33:AB$52 )  - $C112 + 1, 1)) &gt; 0)))</f>
        <v>1.5479960415635823</v>
      </c>
      <c r="AB112" s="10">
        <f>+IF(AB$8 = 20, 1, MEDIAN(_xlfn._xlws.FILTER(INDEX( AB$57:AB$76, MAX( COUNT( AC$33:AC$52 )  - $B112 + 1, 1)) : INDEX( AB$57:AB$76, MAX( COUNT( AC$33:AC$52 )  - $C112 + 1, 1)), INDEX( AB$81:AB$100, MAX( COUNT( AC$33:AC$52 )  - $B112 + 1, 1)) : INDEX( AB$81:AB$100, MAX( COUNT( AC$33:AC$52 )  - $C112 + 1, 1)) &gt; 0)))</f>
        <v>1.0479685339028058</v>
      </c>
      <c r="AC112" s="10">
        <f>+IF(AC$8 = 20, 1, MEDIAN(_xlfn._xlws.FILTER(INDEX( AC$57:AC$76, MAX( COUNT( AD$33:AD$52 )  - $B112 + 1, 1)) : INDEX( AC$57:AC$76, MAX( COUNT( AD$33:AD$52 )  - $C112 + 1, 1)), INDEX( AC$81:AC$100, MAX( COUNT( AD$33:AD$52 )  - $B112 + 1, 1)) : INDEX( AC$81:AC$100, MAX( COUNT( AD$33:AD$52 )  - $C112 + 1, 1)) &gt; 0)))</f>
        <v>1.0192778457772338</v>
      </c>
      <c r="AD112" s="10">
        <f>+IF(AD$8 = 20, 1, MEDIAN(_xlfn._xlws.FILTER(INDEX( AD$57:AD$76, MAX( COUNT( AE$33:AE$52 )  - $B112 + 1, 1)) : INDEX( AD$57:AD$76, MAX( COUNT( AE$33:AE$52 )  - $C112 + 1, 1)), INDEX( AD$81:AD$100, MAX( COUNT( AE$33:AE$52 )  - $B112 + 1, 1)) : INDEX( AD$81:AD$100, MAX( COUNT( AE$33:AE$52 )  - $C112 + 1, 1)) &gt; 0)))</f>
        <v>1.0102587195022106</v>
      </c>
      <c r="AE112" s="10">
        <f>+IF(AE$8 = 20, 1, MEDIAN(_xlfn._xlws.FILTER(INDEX( AE$57:AE$76, MAX( COUNT( AF$33:AF$52 )  - $B112 + 1, 1)) : INDEX( AE$57:AE$76, MAX( COUNT( AF$33:AF$52 )  - $C112 + 1, 1)), INDEX( AE$81:AE$100, MAX( COUNT( AF$33:AF$52 )  - $B112 + 1, 1)) : INDEX( AE$81:AE$100, MAX( COUNT( AF$33:AF$52 )  - $C112 + 1, 1)) &gt; 0)))</f>
        <v>1.0077796258828493</v>
      </c>
      <c r="AF112" s="10">
        <f>+IF(AF$8 = 20, 1, MEDIAN(_xlfn._xlws.FILTER(INDEX( AF$57:AF$76, MAX( COUNT( AG$33:AG$52 )  - $B112 + 1, 1)) : INDEX( AF$57:AF$76, MAX( COUNT( AG$33:AG$52 )  - $C112 + 1, 1)), INDEX( AF$81:AF$100, MAX( COUNT( AG$33:AG$52 )  - $B112 + 1, 1)) : INDEX( AF$81:AF$100, MAX( COUNT( AG$33:AG$52 )  - $C112 + 1, 1)) &gt; 0)))</f>
        <v>1.0501881051225523</v>
      </c>
      <c r="AG112" s="10">
        <f>+IF(AG$8 = 20, 1, MEDIAN(_xlfn._xlws.FILTER(INDEX( AG$57:AG$76, MAX( COUNT( AH$33:AH$52 )  - $B112 + 1, 1)) : INDEX( AG$57:AG$76, MAX( COUNT( AH$33:AH$52 )  - $C112 + 1, 1)), INDEX( AG$81:AG$100, MAX( COUNT( AH$33:AH$52 )  - $B112 + 1, 1)) : INDEX( AG$81:AG$100, MAX( COUNT( AH$33:AH$52 )  - $C112 + 1, 1)) &gt; 0)))</f>
        <v>1.0089289894083913</v>
      </c>
      <c r="AH112" s="10">
        <f>+IF(AH$8 = 20, 1, MEDIAN(_xlfn._xlws.FILTER(INDEX( AH$57:AH$76, MAX( COUNT( AI$33:AI$52 )  - $B112 + 1, 1)) : INDEX( AH$57:AH$76, MAX( COUNT( AI$33:AI$52 )  - $C112 + 1, 1)), INDEX( AH$81:AH$100, MAX( COUNT( AI$33:AI$52 )  - $B112 + 1, 1)) : INDEX( AH$81:AH$100, MAX( COUNT( AI$33:AI$52 )  - $C112 + 1, 1)) &gt; 0)))</f>
        <v>1.0017490720047113</v>
      </c>
      <c r="AI112" s="10">
        <f>+IF(AI$8 = 20, 1, MEDIAN(_xlfn._xlws.FILTER(INDEX( AI$57:AI$76, MAX( COUNT( AJ$33:AJ$52 )  - $B112 + 1, 1)) : INDEX( AI$57:AI$76, MAX( COUNT( AJ$33:AJ$52 )  - $C112 + 1, 1)), INDEX( AI$81:AI$100, MAX( COUNT( AJ$33:AJ$52 )  - $B112 + 1, 1)) : INDEX( AI$81:AI$100, MAX( COUNT( AJ$33:AJ$52 )  - $C112 + 1, 1)) &gt; 0)))</f>
        <v>1.0028464270634112</v>
      </c>
      <c r="AJ112" s="10">
        <f>+IF(AJ$8 = 20, 1, MEDIAN(_xlfn._xlws.FILTER(INDEX( AJ$57:AJ$76, MAX( COUNT( AK$33:AK$52 )  - $B112 + 1, 1)) : INDEX( AJ$57:AJ$76, MAX( COUNT( AK$33:AK$52 )  - $C112 + 1, 1)), INDEX( AJ$81:AJ$100, MAX( COUNT( AK$33:AK$52 )  - $B112 + 1, 1)) : INDEX( AJ$81:AJ$100, MAX( COUNT( AK$33:AK$52 )  - $C112 + 1, 1)) &gt; 0)))</f>
        <v>1.0008130516605094</v>
      </c>
      <c r="AK112" s="10">
        <f>+IF(AK$8 = 20, 1, MEDIAN(_xlfn._xlws.FILTER(INDEX( AK$57:AK$76, MAX( COUNT( AL$33:AL$52 )  - $B112 + 1, 1)) : INDEX( AK$57:AK$76, MAX( COUNT( AL$33:AL$52 )  - $C112 + 1, 1)), INDEX( AK$81:AK$100, MAX( COUNT( AL$33:AL$52 )  - $B112 + 1, 1)) : INDEX( AK$81:AK$100, MAX( COUNT( AL$33:AL$52 )  - $C112 + 1, 1)) &gt; 0)))</f>
        <v>1.005580937509613</v>
      </c>
      <c r="AL112" s="10">
        <f>+IF(AL$8 = 20, 1, MEDIAN(_xlfn._xlws.FILTER(INDEX( AL$57:AL$76, MAX( COUNT( AM$33:AM$52 )  - $B112 + 1, 1)) : INDEX( AL$57:AL$76, MAX( COUNT( AM$33:AM$52 )  - $C112 + 1, 1)), INDEX( AL$81:AL$100, MAX( COUNT( AM$33:AM$52 )  - $B112 + 1, 1)) : INDEX( AL$81:AL$100, MAX( COUNT( AM$33:AM$52 )  - $C112 + 1, 1)) &gt; 0)))</f>
        <v>1.0011175136512518</v>
      </c>
      <c r="AM112" s="10">
        <f>+IF(AM$8 = 20, 1, MEDIAN(_xlfn._xlws.FILTER(INDEX( AM$57:AM$76, MAX( COUNT( AN$33:AN$52 )  - $B112 + 1, 1)) : INDEX( AM$57:AM$76, MAX( COUNT( AN$33:AN$52 )  - $C112 + 1, 1)), INDEX( AM$81:AM$100, MAX( COUNT( AN$33:AN$52 )  - $B112 + 1, 1)) : INDEX( AM$81:AM$100, MAX( COUNT( AN$33:AN$52 )  - $C112 + 1, 1)) &gt; 0)))</f>
        <v>1.0023052771284813</v>
      </c>
      <c r="AN112" s="10">
        <f>+IF(AN$8 = 20, 1, MEDIAN(_xlfn._xlws.FILTER(INDEX( AN$57:AN$76, MAX( COUNT( AO$33:AO$52 )  - $B112 + 1, 1)) : INDEX( AN$57:AN$76, MAX( COUNT( AO$33:AO$52 )  - $C112 + 1, 1)), INDEX( AN$81:AN$100, MAX( COUNT( AO$33:AO$52 )  - $B112 + 1, 1)) : INDEX( AN$81:AN$100, MAX( COUNT( AO$33:AO$52 )  - $C112 + 1, 1)) &gt; 0)))</f>
        <v>1.0021013464102895</v>
      </c>
      <c r="AO112" s="10">
        <f>+IF(AO$8 = 20, 1, MEDIAN(_xlfn._xlws.FILTER(INDEX( AO$57:AO$76, MAX( COUNT( AP$33:AP$52 )  - $B112 + 1, 1)) : INDEX( AO$57:AO$76, MAX( COUNT( AP$33:AP$52 )  - $C112 + 1, 1)), INDEX( AO$81:AO$100, MAX( COUNT( AP$33:AP$52 )  - $B112 + 1, 1)) : INDEX( AO$81:AO$100, MAX( COUNT( AP$33:AP$52 )  - $C112 + 1, 1)) &gt; 0)))</f>
        <v>1.0023295570524597</v>
      </c>
      <c r="AP112" s="10">
        <f>+IF(AP$8 = 20, 1, MEDIAN(_xlfn._xlws.FILTER(INDEX( AP$57:AP$76, MAX( COUNT( AQ$33:AQ$52 )  - $B112 + 1, 1)) : INDEX( AP$57:AP$76, MAX( COUNT( AQ$33:AQ$52 )  - $C112 + 1, 1)), INDEX( AP$81:AP$100, MAX( COUNT( AQ$33:AQ$52 )  - $B112 + 1, 1)) : INDEX( AP$81:AP$100, MAX( COUNT( AQ$33:AQ$52 )  - $C112 + 1, 1)) &gt; 0)))</f>
        <v>1</v>
      </c>
      <c r="AQ112" s="10">
        <f>+IF(AQ$8 = 20, 1, MEDIAN(_xlfn._xlws.FILTER(INDEX( AQ$57:AQ$76, MAX( COUNT( AR$33:AR$52 )  - $B112 + 1, 1)) : INDEX( AQ$57:AQ$76, MAX( COUNT( AR$33:AR$52 )  - $C112 + 1, 1)), INDEX( AQ$81:AQ$100, MAX( COUNT( AR$33:AR$52 )  - $B112 + 1, 1)) : INDEX( AQ$81:AQ$100, MAX( COUNT( AR$33:AR$52 )  - $C112 + 1, 1)) &gt; 0)))</f>
        <v>1</v>
      </c>
      <c r="AR112" s="10">
        <f>+IF(AR$8 = 20, 1, MEDIAN(_xlfn._xlws.FILTER(INDEX( AR$57:AR$76, MAX( COUNT( AS$33:AS$52 )  - $B112 + 1, 1)) : INDEX( AR$57:AR$76, MAX( COUNT( AS$33:AS$52 )  - $C112 + 1, 1)), INDEX( AR$81:AR$100, MAX( COUNT( AS$33:AS$52 )  - $B112 + 1, 1)) : INDEX( AR$81:AR$100, MAX( COUNT( AS$33:AS$52 )  - $C112 + 1, 1)) &gt; 0)))</f>
        <v>1</v>
      </c>
      <c r="AS112" s="10">
        <f>+IF(AS$8 = 20, 1, MEDIAN(_xlfn._xlws.FILTER(INDEX( AS$57:AS$76, MAX( COUNT( AT$33:AT$52 )  - $B112 + 1, 1)) : INDEX( AS$57:AS$76, MAX( COUNT( AT$33:AT$52 )  - $C112 + 1, 1)), INDEX( AS$81:AS$100, MAX( COUNT( AT$33:AT$52 )  - $B112 + 1, 1)) : INDEX( AS$81:AS$100, MAX( COUNT( AT$33:AT$52 )  - $C112 + 1, 1)) &gt; 0)))</f>
        <v>1</v>
      </c>
      <c r="AT112" s="10">
        <f>+IF(AT$8 = 20, 1, MEDIAN(_xlfn._xlws.FILTER(INDEX( AT$57:AT$76, MAX( COUNT(#REF! )  - $B112 + 1, 1)) : INDEX( AT$57:AT$76, MAX( COUNT(#REF! )  - $C112 + 1, 1)), INDEX( AT$81:AT$100, MAX( COUNT(#REF! )  - $B112 + 1, 1)) : INDEX( AT$81:AT$100, MAX( COUNT(#REF! )  - $C112 + 1, 1)) &gt; 0)))</f>
        <v>1</v>
      </c>
    </row>
    <row r="113" spans="2:46" x14ac:dyDescent="0.2">
      <c r="B113">
        <v>1</v>
      </c>
      <c r="C113">
        <v>4</v>
      </c>
      <c r="F113" s="17" t="s">
        <v>24</v>
      </c>
      <c r="G113" s="10">
        <f>+IF(G$8 = 20, 1, SUM(_xlfn._xlws.FILTER(INDEX( H$33:H$52, MAX( COUNT( H$33:H$52 )  - $B113 + 1, 1)) : INDEX( H$33:H$52, MAX( COUNT( H$33:H$52 )  - $C113 + 1, 1)), INDEX( G$81:G$100, MAX( COUNT( H$33:H$52 )  - $B113 + 1, 1)) : INDEX( G$81:G$100, MAX( COUNT( H$33:H$52 )  - $C113 + 1, 1)) &gt; 0)) / SUM(_xlfn._xlws.FILTER(INDEX( G$33:G$52, MAX( COUNT( H$33:H$52 )  - $B113 + 1, 1)) : INDEX( G$33:G$52, MAX( COUNT( H$33:H$52 )  - $C113 + 1, 1)), INDEX( G$81:G$100, MAX( COUNT( H$33:H$52 )  - $B113 + 1, 1)) : INDEX( G$81:G$100, MAX( COUNT( H$33:H$52 )  - $C113 + 1, 1)) &gt; 0)) )</f>
        <v>1.7404628706462237</v>
      </c>
      <c r="H113" s="10">
        <f>+IF(H$8 = 20, 1, SUM(_xlfn._xlws.FILTER(INDEX( I$33:I$52, MAX( COUNT( I$33:I$52 )  - $B113 + 1, 1)) : INDEX( I$33:I$52, MAX( COUNT( I$33:I$52 )  - $C113 + 1, 1)), INDEX( H$81:H$100, MAX( COUNT( I$33:I$52 )  - $B113 + 1, 1)) : INDEX( H$81:H$100, MAX( COUNT( I$33:I$52 )  - $C113 + 1, 1)) &gt; 0)) / SUM(_xlfn._xlws.FILTER(INDEX( H$33:H$52, MAX( COUNT( I$33:I$52 )  - $B113 + 1, 1)) : INDEX( H$33:H$52, MAX( COUNT( I$33:I$52 )  - $C113 + 1, 1)), INDEX( H$81:H$100, MAX( COUNT( I$33:I$52 )  - $B113 + 1, 1)) : INDEX( H$81:H$100, MAX( COUNT( I$33:I$52 )  - $C113 + 1, 1)) &gt; 0)) )</f>
        <v>1.0545478211069517</v>
      </c>
      <c r="I113" s="10">
        <f>+IF(I$8 = 20, 1, SUM(_xlfn._xlws.FILTER(INDEX( J$33:J$52, MAX( COUNT( J$33:J$52 )  - $B113 + 1, 1)) : INDEX( J$33:J$52, MAX( COUNT( J$33:J$52 )  - $C113 + 1, 1)), INDEX( I$81:I$100, MAX( COUNT( J$33:J$52 )  - $B113 + 1, 1)) : INDEX( I$81:I$100, MAX( COUNT( J$33:J$52 )  - $C113 + 1, 1)) &gt; 0)) / SUM(_xlfn._xlws.FILTER(INDEX( I$33:I$52, MAX( COUNT( J$33:J$52 )  - $B113 + 1, 1)) : INDEX( I$33:I$52, MAX( COUNT( J$33:J$52 )  - $C113 + 1, 1)), INDEX( I$81:I$100, MAX( COUNT( J$33:J$52 )  - $B113 + 1, 1)) : INDEX( I$81:I$100, MAX( COUNT( J$33:J$52 )  - $C113 + 1, 1)) &gt; 0)) )</f>
        <v>1.0206733680932336</v>
      </c>
      <c r="J113" s="10">
        <f>+IF(J$8 = 20, 1, SUM(_xlfn._xlws.FILTER(INDEX( K$33:K$52, MAX( COUNT( K$33:K$52 )  - $B113 + 1, 1)) : INDEX( K$33:K$52, MAX( COUNT( K$33:K$52 )  - $C113 + 1, 1)), INDEX( J$81:J$100, MAX( COUNT( K$33:K$52 )  - $B113 + 1, 1)) : INDEX( J$81:J$100, MAX( COUNT( K$33:K$52 )  - $C113 + 1, 1)) &gt; 0)) / SUM(_xlfn._xlws.FILTER(INDEX( J$33:J$52, MAX( COUNT( K$33:K$52 )  - $B113 + 1, 1)) : INDEX( J$33:J$52, MAX( COUNT( K$33:K$52 )  - $C113 + 1, 1)), INDEX( J$81:J$100, MAX( COUNT( K$33:K$52 )  - $B113 + 1, 1)) : INDEX( J$81:J$100, MAX( COUNT( K$33:K$52 )  - $C113 + 1, 1)) &gt; 0)) )</f>
        <v>1.0125471569034104</v>
      </c>
      <c r="K113" s="10">
        <f>+IF(K$8 = 20, 1, SUM(_xlfn._xlws.FILTER(INDEX( L$33:L$52, MAX( COUNT( L$33:L$52 )  - $B113 + 1, 1)) : INDEX( L$33:L$52, MAX( COUNT( L$33:L$52 )  - $C113 + 1, 1)), INDEX( K$81:K$100, MAX( COUNT( L$33:L$52 )  - $B113 + 1, 1)) : INDEX( K$81:K$100, MAX( COUNT( L$33:L$52 )  - $C113 + 1, 1)) &gt; 0)) / SUM(_xlfn._xlws.FILTER(INDEX( K$33:K$52, MAX( COUNT( L$33:L$52 )  - $B113 + 1, 1)) : INDEX( K$33:K$52, MAX( COUNT( L$33:L$52 )  - $C113 + 1, 1)), INDEX( K$81:K$100, MAX( COUNT( L$33:L$52 )  - $B113 + 1, 1)) : INDEX( K$81:K$100, MAX( COUNT( L$33:L$52 )  - $C113 + 1, 1)) &gt; 0)) )</f>
        <v>1.0104693802536553</v>
      </c>
      <c r="L113" s="10">
        <f>+IF(L$8 = 20, 1, SUM(_xlfn._xlws.FILTER(INDEX( M$33:M$52, MAX( COUNT( M$33:M$52 )  - $B113 + 1, 1)) : INDEX( M$33:M$52, MAX( COUNT( M$33:M$52 )  - $C113 + 1, 1)), INDEX( L$81:L$100, MAX( COUNT( M$33:M$52 )  - $B113 + 1, 1)) : INDEX( L$81:L$100, MAX( COUNT( M$33:M$52 )  - $C113 + 1, 1)) &gt; 0)) / SUM(_xlfn._xlws.FILTER(INDEX( L$33:L$52, MAX( COUNT( M$33:M$52 )  - $B113 + 1, 1)) : INDEX( L$33:L$52, MAX( COUNT( M$33:M$52 )  - $C113 + 1, 1)), INDEX( L$81:L$100, MAX( COUNT( M$33:M$52 )  - $B113 + 1, 1)) : INDEX( L$81:L$100, MAX( COUNT( M$33:M$52 )  - $C113 + 1, 1)) &gt; 0)) )</f>
        <v>1.0458049936814562</v>
      </c>
      <c r="M113" s="10">
        <f>+IF(M$8 = 20, 1, SUM(_xlfn._xlws.FILTER(INDEX( N$33:N$52, MAX( COUNT( N$33:N$52 )  - $B113 + 1, 1)) : INDEX( N$33:N$52, MAX( COUNT( N$33:N$52 )  - $C113 + 1, 1)), INDEX( M$81:M$100, MAX( COUNT( N$33:N$52 )  - $B113 + 1, 1)) : INDEX( M$81:M$100, MAX( COUNT( N$33:N$52 )  - $C113 + 1, 1)) &gt; 0)) / SUM(_xlfn._xlws.FILTER(INDEX( M$33:M$52, MAX( COUNT( N$33:N$52 )  - $B113 + 1, 1)) : INDEX( M$33:M$52, MAX( COUNT( N$33:N$52 )  - $C113 + 1, 1)), INDEX( M$81:M$100, MAX( COUNT( N$33:N$52 )  - $B113 + 1, 1)) : INDEX( M$81:M$100, MAX( COUNT( N$33:N$52 )  - $C113 + 1, 1)) &gt; 0)) )</f>
        <v>1.0309430691621473</v>
      </c>
      <c r="N113" s="10">
        <f>+IF(N$8 = 20, 1, SUM(_xlfn._xlws.FILTER(INDEX( O$33:O$52, MAX( COUNT( O$33:O$52 )  - $B113 + 1, 1)) : INDEX( O$33:O$52, MAX( COUNT( O$33:O$52 )  - $C113 + 1, 1)), INDEX( N$81:N$100, MAX( COUNT( O$33:O$52 )  - $B113 + 1, 1)) : INDEX( N$81:N$100, MAX( COUNT( O$33:O$52 )  - $C113 + 1, 1)) &gt; 0)) / SUM(_xlfn._xlws.FILTER(INDEX( N$33:N$52, MAX( COUNT( O$33:O$52 )  - $B113 + 1, 1)) : INDEX( N$33:N$52, MAX( COUNT( O$33:O$52 )  - $C113 + 1, 1)), INDEX( N$81:N$100, MAX( COUNT( O$33:O$52 )  - $B113 + 1, 1)) : INDEX( N$81:N$100, MAX( COUNT( O$33:O$52 )  - $C113 + 1, 1)) &gt; 0)) )</f>
        <v>1.0178315035556289</v>
      </c>
      <c r="O113" s="10">
        <f>+IF(O$8 = 20, 1, SUM(_xlfn._xlws.FILTER(INDEX( P$33:P$52, MAX( COUNT( P$33:P$52 )  - $B113 + 1, 1)) : INDEX( P$33:P$52, MAX( COUNT( P$33:P$52 )  - $C113 + 1, 1)), INDEX( O$81:O$100, MAX( COUNT( P$33:P$52 )  - $B113 + 1, 1)) : INDEX( O$81:O$100, MAX( COUNT( P$33:P$52 )  - $C113 + 1, 1)) &gt; 0)) / SUM(_xlfn._xlws.FILTER(INDEX( O$33:O$52, MAX( COUNT( P$33:P$52 )  - $B113 + 1, 1)) : INDEX( O$33:O$52, MAX( COUNT( P$33:P$52 )  - $C113 + 1, 1)), INDEX( O$81:O$100, MAX( COUNT( P$33:P$52 )  - $B113 + 1, 1)) : INDEX( O$81:O$100, MAX( COUNT( P$33:P$52 )  - $C113 + 1, 1)) &gt; 0)) )</f>
        <v>1.0115163233192035</v>
      </c>
      <c r="P113" s="10">
        <f>+IF(P$8 = 20, 1, SUM(_xlfn._xlws.FILTER(INDEX( Q$33:Q$52, MAX( COUNT( Q$33:Q$52 )  - $B113 + 1, 1)) : INDEX( Q$33:Q$52, MAX( COUNT( Q$33:Q$52 )  - $C113 + 1, 1)), INDEX( P$81:P$100, MAX( COUNT( Q$33:Q$52 )  - $B113 + 1, 1)) : INDEX( P$81:P$100, MAX( COUNT( Q$33:Q$52 )  - $C113 + 1, 1)) &gt; 0)) / SUM(_xlfn._xlws.FILTER(INDEX( P$33:P$52, MAX( COUNT( Q$33:Q$52 )  - $B113 + 1, 1)) : INDEX( P$33:P$52, MAX( COUNT( Q$33:Q$52 )  - $C113 + 1, 1)), INDEX( P$81:P$100, MAX( COUNT( Q$33:Q$52 )  - $B113 + 1, 1)) : INDEX( P$81:P$100, MAX( COUNT( Q$33:Q$52 )  - $C113 + 1, 1)) &gt; 0)) )</f>
        <v>1.010115574574576</v>
      </c>
      <c r="Q113" s="10">
        <f>+IF(Q$8 = 20, 1, SUM(_xlfn._xlws.FILTER(INDEX( R$33:R$52, MAX( COUNT( R$33:R$52 )  - $B113 + 1, 1)) : INDEX( R$33:R$52, MAX( COUNT( R$33:R$52 )  - $C113 + 1, 1)), INDEX( Q$81:Q$100, MAX( COUNT( R$33:R$52 )  - $B113 + 1, 1)) : INDEX( Q$81:Q$100, MAX( COUNT( R$33:R$52 )  - $C113 + 1, 1)) &gt; 0)) / SUM(_xlfn._xlws.FILTER(INDEX( Q$33:Q$52, MAX( COUNT( R$33:R$52 )  - $B113 + 1, 1)) : INDEX( Q$33:Q$52, MAX( COUNT( R$33:R$52 )  - $C113 + 1, 1)), INDEX( Q$81:Q$100, MAX( COUNT( R$33:R$52 )  - $B113 + 1, 1)) : INDEX( Q$81:Q$100, MAX( COUNT( R$33:R$52 )  - $C113 + 1, 1)) &gt; 0)) )</f>
        <v>1.0092337267381339</v>
      </c>
      <c r="R113" s="10">
        <f>+IF(R$8 = 20, 1, SUM(_xlfn._xlws.FILTER(INDEX( S$33:S$52, MAX( COUNT( S$33:S$52 )  - $B113 + 1, 1)) : INDEX( S$33:S$52, MAX( COUNT( S$33:S$52 )  - $C113 + 1, 1)), INDEX( R$81:R$100, MAX( COUNT( S$33:S$52 )  - $B113 + 1, 1)) : INDEX( R$81:R$100, MAX( COUNT( S$33:S$52 )  - $C113 + 1, 1)) &gt; 0)) / SUM(_xlfn._xlws.FILTER(INDEX( R$33:R$52, MAX( COUNT( S$33:S$52 )  - $B113 + 1, 1)) : INDEX( R$33:R$52, MAX( COUNT( S$33:S$52 )  - $C113 + 1, 1)), INDEX( R$81:R$100, MAX( COUNT( S$33:S$52 )  - $B113 + 1, 1)) : INDEX( R$81:R$100, MAX( COUNT( S$33:S$52 )  - $C113 + 1, 1)) &gt; 0)) )</f>
        <v>1.0027631583524703</v>
      </c>
      <c r="S113" s="10">
        <f>+IF(S$8 = 20, 1, SUM(_xlfn._xlws.FILTER(INDEX( T$33:T$52, MAX( COUNT( T$33:T$52 )  - $B113 + 1, 1)) : INDEX( T$33:T$52, MAX( COUNT( T$33:T$52 )  - $C113 + 1, 1)), INDEX( S$81:S$100, MAX( COUNT( T$33:T$52 )  - $B113 + 1, 1)) : INDEX( S$81:S$100, MAX( COUNT( T$33:T$52 )  - $C113 + 1, 1)) &gt; 0)) / SUM(_xlfn._xlws.FILTER(INDEX( S$33:S$52, MAX( COUNT( T$33:T$52 )  - $B113 + 1, 1)) : INDEX( S$33:S$52, MAX( COUNT( T$33:T$52 )  - $C113 + 1, 1)), INDEX( S$81:S$100, MAX( COUNT( T$33:T$52 )  - $B113 + 1, 1)) : INDEX( S$81:S$100, MAX( COUNT( T$33:T$52 )  - $C113 + 1, 1)) &gt; 0)) )</f>
        <v>1.0016508257264112</v>
      </c>
      <c r="T113" s="10">
        <f>+IF(T$8 = 20, 1, SUM(_xlfn._xlws.FILTER(INDEX( U$33:U$52, MAX( COUNT( U$33:U$52 )  - $B113 + 1, 1)) : INDEX( U$33:U$52, MAX( COUNT( U$33:U$52 )  - $C113 + 1, 1)), INDEX( T$81:T$100, MAX( COUNT( U$33:U$52 )  - $B113 + 1, 1)) : INDEX( T$81:T$100, MAX( COUNT( U$33:U$52 )  - $C113 + 1, 1)) &gt; 0)) / SUM(_xlfn._xlws.FILTER(INDEX( T$33:T$52, MAX( COUNT( U$33:U$52 )  - $B113 + 1, 1)) : INDEX( T$33:T$52, MAX( COUNT( U$33:U$52 )  - $C113 + 1, 1)), INDEX( T$81:T$100, MAX( COUNT( U$33:U$52 )  - $B113 + 1, 1)) : INDEX( T$81:T$100, MAX( COUNT( U$33:U$52 )  - $C113 + 1, 1)) &gt; 0)) )</f>
        <v>1.0035898457256121</v>
      </c>
      <c r="U113" s="10">
        <f>+IF(U$8 = 20, 1, SUM(_xlfn._xlws.FILTER(INDEX( V$33:V$52, MAX( COUNT( V$33:V$52 )  - $B113 + 1, 1)) : INDEX( V$33:V$52, MAX( COUNT( V$33:V$52 )  - $C113 + 1, 1)), INDEX( U$81:U$100, MAX( COUNT( V$33:V$52 )  - $B113 + 1, 1)) : INDEX( U$81:U$100, MAX( COUNT( V$33:V$52 )  - $C113 + 1, 1)) &gt; 0)) / SUM(_xlfn._xlws.FILTER(INDEX( U$33:U$52, MAX( COUNT( V$33:V$52 )  - $B113 + 1, 1)) : INDEX( U$33:U$52, MAX( COUNT( V$33:V$52 )  - $C113 + 1, 1)), INDEX( U$81:U$100, MAX( COUNT( V$33:V$52 )  - $B113 + 1, 1)) : INDEX( U$81:U$100, MAX( COUNT( V$33:V$52 )  - $C113 + 1, 1)) &gt; 0)) )</f>
        <v>1.0067081774007305</v>
      </c>
      <c r="V113" s="10">
        <f>+IF(V$8 = 20, 1, SUM(_xlfn._xlws.FILTER(INDEX( W$33:W$52, MAX( COUNT( W$33:W$52 )  - $B113 + 1, 1)) : INDEX( W$33:W$52, MAX( COUNT( W$33:W$52 )  - $C113 + 1, 1)), INDEX( V$81:V$100, MAX( COUNT( W$33:W$52 )  - $B113 + 1, 1)) : INDEX( V$81:V$100, MAX( COUNT( W$33:W$52 )  - $C113 + 1, 1)) &gt; 0)) / SUM(_xlfn._xlws.FILTER(INDEX( V$33:V$52, MAX( COUNT( W$33:W$52 )  - $B113 + 1, 1)) : INDEX( V$33:V$52, MAX( COUNT( W$33:W$52 )  - $C113 + 1, 1)), INDEX( V$81:V$100, MAX( COUNT( W$33:W$52 )  - $B113 + 1, 1)) : INDEX( V$81:V$100, MAX( COUNT( W$33:W$52 )  - $C113 + 1, 1)) &gt; 0)) )</f>
        <v>1.0074904934057314</v>
      </c>
      <c r="W113" s="10">
        <f>+IF(W$8 = 20, 1, SUM(_xlfn._xlws.FILTER(INDEX( X$33:X$52, MAX( COUNT( X$33:X$52 )  - $B113 + 1, 1)) : INDEX( X$33:X$52, MAX( COUNT( X$33:X$52 )  - $C113 + 1, 1)), INDEX( W$81:W$100, MAX( COUNT( X$33:X$52 )  - $B113 + 1, 1)) : INDEX( W$81:W$100, MAX( COUNT( X$33:X$52 )  - $C113 + 1, 1)) &gt; 0)) / SUM(_xlfn._xlws.FILTER(INDEX( W$33:W$52, MAX( COUNT( X$33:X$52 )  - $B113 + 1, 1)) : INDEX( W$33:W$52, MAX( COUNT( X$33:X$52 )  - $C113 + 1, 1)), INDEX( W$81:W$100, MAX( COUNT( X$33:X$52 )  - $B113 + 1, 1)) : INDEX( W$81:W$100, MAX( COUNT( X$33:X$52 )  - $C113 + 1, 1)) &gt; 0)) )</f>
        <v>1.001616011604056</v>
      </c>
      <c r="X113" s="10">
        <f>+IF(X$8 = 20, 1, SUM(_xlfn._xlws.FILTER(INDEX( Y$33:Y$52, MAX( COUNT( Y$33:Y$52 )  - $B113 + 1, 1)) : INDEX( Y$33:Y$52, MAX( COUNT( Y$33:Y$52 )  - $C113 + 1, 1)), INDEX( X$81:X$100, MAX( COUNT( Y$33:Y$52 )  - $B113 + 1, 1)) : INDEX( X$81:X$100, MAX( COUNT( Y$33:Y$52 )  - $C113 + 1, 1)) &gt; 0)) / SUM(_xlfn._xlws.FILTER(INDEX( X$33:X$52, MAX( COUNT( Y$33:Y$52 )  - $B113 + 1, 1)) : INDEX( X$33:X$52, MAX( COUNT( Y$33:Y$52 )  - $C113 + 1, 1)), INDEX( X$81:X$100, MAX( COUNT( Y$33:Y$52 )  - $B113 + 1, 1)) : INDEX( X$81:X$100, MAX( COUNT( Y$33:Y$52 )  - $C113 + 1, 1)) &gt; 0)) )</f>
        <v>1.0010882400442311</v>
      </c>
      <c r="Y113" s="10">
        <f>+IF(Y$8 = 20, 1, SUM(_xlfn._xlws.FILTER(INDEX( Z$33:Z$52, MAX( COUNT( Z$33:Z$52 )  - $B113 + 1, 1)) : INDEX( Z$33:Z$52, MAX( COUNT( Z$33:Z$52 )  - $C113 + 1, 1)), INDEX( Y$81:Y$100, MAX( COUNT( Z$33:Z$52 )  - $B113 + 1, 1)) : INDEX( Y$81:Y$100, MAX( COUNT( Z$33:Z$52 )  - $C113 + 1, 1)) &gt; 0)) / SUM(_xlfn._xlws.FILTER(INDEX( Y$33:Y$52, MAX( COUNT( Z$33:Z$52 )  - $B113 + 1, 1)) : INDEX( Y$33:Y$52, MAX( COUNT( Z$33:Z$52 )  - $C113 + 1, 1)), INDEX( Y$81:Y$100, MAX( COUNT( Z$33:Z$52 )  - $B113 + 1, 1)) : INDEX( Y$81:Y$100, MAX( COUNT( Z$33:Z$52 )  - $C113 + 1, 1)) &gt; 0)) )</f>
        <v>1</v>
      </c>
      <c r="Z113" s="10">
        <f>+IF(Z$8 = 20, 1, SUM(_xlfn._xlws.FILTER(INDEX( AA$33:AA$52, MAX( COUNT( AA$33:AA$52 )  - $B113 + 1, 1)) : INDEX( AA$33:AA$52, MAX( COUNT( AA$33:AA$52 )  - $C113 + 1, 1)), INDEX( Z$81:Z$100, MAX( COUNT( AA$33:AA$52 )  - $B113 + 1, 1)) : INDEX( Z$81:Z$100, MAX( COUNT( AA$33:AA$52 )  - $C113 + 1, 1)) &gt; 0)) / SUM(_xlfn._xlws.FILTER(INDEX( Z$33:Z$52, MAX( COUNT( AA$33:AA$52 )  - $B113 + 1, 1)) : INDEX( Z$33:Z$52, MAX( COUNT( AA$33:AA$52 )  - $C113 + 1, 1)), INDEX( Z$81:Z$100, MAX( COUNT( AA$33:AA$52 )  - $B113 + 1, 1)) : INDEX( Z$81:Z$100, MAX( COUNT( AA$33:AA$52 )  - $C113 + 1, 1)) &gt; 0)) )</f>
        <v>1</v>
      </c>
      <c r="AA113" s="10">
        <f>+IF(AA$8 = 20, 1, SUM(_xlfn._xlws.FILTER(INDEX( AB$33:AB$52, MAX( COUNT( AB$33:AB$52 )  - $B113 + 1, 1)) : INDEX( AB$33:AB$52, MAX( COUNT( AB$33:AB$52 )  - $C113 + 1, 1)), INDEX( AA$81:AA$100, MAX( COUNT( AB$33:AB$52 )  - $B113 + 1, 1)) : INDEX( AA$81:AA$100, MAX( COUNT( AB$33:AB$52 )  - $C113 + 1, 1)) &gt; 0)) / SUM(_xlfn._xlws.FILTER(INDEX( AA$33:AA$52, MAX( COUNT( AB$33:AB$52 )  - $B113 + 1, 1)) : INDEX( AA$33:AA$52, MAX( COUNT( AB$33:AB$52 )  - $C113 + 1, 1)), INDEX( AA$81:AA$100, MAX( COUNT( AB$33:AB$52 )  - $B113 + 1, 1)) : INDEX( AA$81:AA$100, MAX( COUNT( AB$33:AB$52 )  - $C113 + 1, 1)) &gt; 0)) )</f>
        <v>1.5627193763522873</v>
      </c>
      <c r="AB113" s="10">
        <f>+IF(AB$8 = 20, 1, SUM(_xlfn._xlws.FILTER(INDEX( AC$33:AC$52, MAX( COUNT( AC$33:AC$52 )  - $B113 + 1, 1)) : INDEX( AC$33:AC$52, MAX( COUNT( AC$33:AC$52 )  - $C113 + 1, 1)), INDEX( AB$81:AB$100, MAX( COUNT( AC$33:AC$52 )  - $B113 + 1, 1)) : INDEX( AB$81:AB$100, MAX( COUNT( AC$33:AC$52 )  - $C113 + 1, 1)) &gt; 0)) / SUM(_xlfn._xlws.FILTER(INDEX( AB$33:AB$52, MAX( COUNT( AC$33:AC$52 )  - $B113 + 1, 1)) : INDEX( AB$33:AB$52, MAX( COUNT( AC$33:AC$52 )  - $C113 + 1, 1)), INDEX( AB$81:AB$100, MAX( COUNT( AC$33:AC$52 )  - $B113 + 1, 1)) : INDEX( AB$81:AB$100, MAX( COUNT( AC$33:AC$52 )  - $C113 + 1, 1)) &gt; 0)) )</f>
        <v>1.0450121350275088</v>
      </c>
      <c r="AC113" s="10">
        <f>+IF(AC$8 = 20, 1, SUM(_xlfn._xlws.FILTER(INDEX( AD$33:AD$52, MAX( COUNT( AD$33:AD$52 )  - $B113 + 1, 1)) : INDEX( AD$33:AD$52, MAX( COUNT( AD$33:AD$52 )  - $C113 + 1, 1)), INDEX( AC$81:AC$100, MAX( COUNT( AD$33:AD$52 )  - $B113 + 1, 1)) : INDEX( AC$81:AC$100, MAX( COUNT( AD$33:AD$52 )  - $C113 + 1, 1)) &gt; 0)) / SUM(_xlfn._xlws.FILTER(INDEX( AC$33:AC$52, MAX( COUNT( AD$33:AD$52 )  - $B113 + 1, 1)) : INDEX( AC$33:AC$52, MAX( COUNT( AD$33:AD$52 )  - $C113 + 1, 1)), INDEX( AC$81:AC$100, MAX( COUNT( AD$33:AD$52 )  - $B113 + 1, 1)) : INDEX( AC$81:AC$100, MAX( COUNT( AD$33:AD$52 )  - $C113 + 1, 1)) &gt; 0)) )</f>
        <v>1.0186359887641412</v>
      </c>
      <c r="AD113" s="10">
        <f>+IF(AD$8 = 20, 1, SUM(_xlfn._xlws.FILTER(INDEX( AE$33:AE$52, MAX( COUNT( AE$33:AE$52 )  - $B113 + 1, 1)) : INDEX( AE$33:AE$52, MAX( COUNT( AE$33:AE$52 )  - $C113 + 1, 1)), INDEX( AD$81:AD$100, MAX( COUNT( AE$33:AE$52 )  - $B113 + 1, 1)) : INDEX( AD$81:AD$100, MAX( COUNT( AE$33:AE$52 )  - $C113 + 1, 1)) &gt; 0)) / SUM(_xlfn._xlws.FILTER(INDEX( AD$33:AD$52, MAX( COUNT( AE$33:AE$52 )  - $B113 + 1, 1)) : INDEX( AD$33:AD$52, MAX( COUNT( AE$33:AE$52 )  - $C113 + 1, 1)), INDEX( AD$81:AD$100, MAX( COUNT( AE$33:AE$52 )  - $B113 + 1, 1)) : INDEX( AD$81:AD$100, MAX( COUNT( AE$33:AE$52 )  - $C113 + 1, 1)) &gt; 0)) )</f>
        <v>1.0121851116645857</v>
      </c>
      <c r="AE113" s="10">
        <f>+IF(AE$8 = 20, 1, SUM(_xlfn._xlws.FILTER(INDEX( AF$33:AF$52, MAX( COUNT( AF$33:AF$52 )  - $B113 + 1, 1)) : INDEX( AF$33:AF$52, MAX( COUNT( AF$33:AF$52 )  - $C113 + 1, 1)), INDEX( AE$81:AE$100, MAX( COUNT( AF$33:AF$52 )  - $B113 + 1, 1)) : INDEX( AE$81:AE$100, MAX( COUNT( AF$33:AF$52 )  - $C113 + 1, 1)) &gt; 0)) / SUM(_xlfn._xlws.FILTER(INDEX( AE$33:AE$52, MAX( COUNT( AF$33:AF$52 )  - $B113 + 1, 1)) : INDEX( AE$33:AE$52, MAX( COUNT( AF$33:AF$52 )  - $C113 + 1, 1)), INDEX( AE$81:AE$100, MAX( COUNT( AF$33:AF$52 )  - $B113 + 1, 1)) : INDEX( AE$81:AE$100, MAX( COUNT( AF$33:AF$52 )  - $C113 + 1, 1)) &gt; 0)) )</f>
        <v>1.0111086906214177</v>
      </c>
      <c r="AF113" s="10">
        <f>+IF(AF$8 = 20, 1, SUM(_xlfn._xlws.FILTER(INDEX( AG$33:AG$52, MAX( COUNT( AG$33:AG$52 )  - $B113 + 1, 1)) : INDEX( AG$33:AG$52, MAX( COUNT( AG$33:AG$52 )  - $C113 + 1, 1)), INDEX( AF$81:AF$100, MAX( COUNT( AG$33:AG$52 )  - $B113 + 1, 1)) : INDEX( AF$81:AF$100, MAX( COUNT( AG$33:AG$52 )  - $C113 + 1, 1)) &gt; 0)) / SUM(_xlfn._xlws.FILTER(INDEX( AF$33:AF$52, MAX( COUNT( AG$33:AG$52 )  - $B113 + 1, 1)) : INDEX( AF$33:AF$52, MAX( COUNT( AG$33:AG$52 )  - $C113 + 1, 1)), INDEX( AF$81:AF$100, MAX( COUNT( AG$33:AG$52 )  - $B113 + 1, 1)) : INDEX( AF$81:AF$100, MAX( COUNT( AG$33:AG$52 )  - $C113 + 1, 1)) &gt; 0)) )</f>
        <v>1.050388045205499</v>
      </c>
      <c r="AG113" s="10">
        <f>+IF(AG$8 = 20, 1, SUM(_xlfn._xlws.FILTER(INDEX( AH$33:AH$52, MAX( COUNT( AH$33:AH$52 )  - $B113 + 1, 1)) : INDEX( AH$33:AH$52, MAX( COUNT( AH$33:AH$52 )  - $C113 + 1, 1)), INDEX( AG$81:AG$100, MAX( COUNT( AH$33:AH$52 )  - $B113 + 1, 1)) : INDEX( AG$81:AG$100, MAX( COUNT( AH$33:AH$52 )  - $C113 + 1, 1)) &gt; 0)) / SUM(_xlfn._xlws.FILTER(INDEX( AG$33:AG$52, MAX( COUNT( AH$33:AH$52 )  - $B113 + 1, 1)) : INDEX( AG$33:AG$52, MAX( COUNT( AH$33:AH$52 )  - $C113 + 1, 1)), INDEX( AG$81:AG$100, MAX( COUNT( AH$33:AH$52 )  - $B113 + 1, 1)) : INDEX( AG$81:AG$100, MAX( COUNT( AH$33:AH$52 )  - $C113 + 1, 1)) &gt; 0)) )</f>
        <v>1.0274399719257066</v>
      </c>
      <c r="AH113" s="10">
        <f>+IF(AH$8 = 20, 1, SUM(_xlfn._xlws.FILTER(INDEX( AI$33:AI$52, MAX( COUNT( AI$33:AI$52 )  - $B113 + 1, 1)) : INDEX( AI$33:AI$52, MAX( COUNT( AI$33:AI$52 )  - $C113 + 1, 1)), INDEX( AH$81:AH$100, MAX( COUNT( AI$33:AI$52 )  - $B113 + 1, 1)) : INDEX( AH$81:AH$100, MAX( COUNT( AI$33:AI$52 )  - $C113 + 1, 1)) &gt; 0)) / SUM(_xlfn._xlws.FILTER(INDEX( AH$33:AH$52, MAX( COUNT( AI$33:AI$52 )  - $B113 + 1, 1)) : INDEX( AH$33:AH$52, MAX( COUNT( AI$33:AI$52 )  - $C113 + 1, 1)), INDEX( AH$81:AH$100, MAX( COUNT( AI$33:AI$52 )  - $B113 + 1, 1)) : INDEX( AH$81:AH$100, MAX( COUNT( AI$33:AI$52 )  - $C113 + 1, 1)) &gt; 0)) )</f>
        <v>1.0178160250024555</v>
      </c>
      <c r="AI113" s="10">
        <f>+IF(AI$8 = 20, 1, SUM(_xlfn._xlws.FILTER(INDEX( AJ$33:AJ$52, MAX( COUNT( AJ$33:AJ$52 )  - $B113 + 1, 1)) : INDEX( AJ$33:AJ$52, MAX( COUNT( AJ$33:AJ$52 )  - $C113 + 1, 1)), INDEX( AI$81:AI$100, MAX( COUNT( AJ$33:AJ$52 )  - $B113 + 1, 1)) : INDEX( AI$81:AI$100, MAX( COUNT( AJ$33:AJ$52 )  - $C113 + 1, 1)) &gt; 0)) / SUM(_xlfn._xlws.FILTER(INDEX( AI$33:AI$52, MAX( COUNT( AJ$33:AJ$52 )  - $B113 + 1, 1)) : INDEX( AI$33:AI$52, MAX( COUNT( AJ$33:AJ$52 )  - $C113 + 1, 1)), INDEX( AI$81:AI$100, MAX( COUNT( AJ$33:AJ$52 )  - $B113 + 1, 1)) : INDEX( AI$81:AI$100, MAX( COUNT( AJ$33:AJ$52 )  - $C113 + 1, 1)) &gt; 0)) )</f>
        <v>1.011690556540866</v>
      </c>
      <c r="AJ113" s="10">
        <f>+IF(AJ$8 = 20, 1, SUM(_xlfn._xlws.FILTER(INDEX( AK$33:AK$52, MAX( COUNT( AK$33:AK$52 )  - $B113 + 1, 1)) : INDEX( AK$33:AK$52, MAX( COUNT( AK$33:AK$52 )  - $C113 + 1, 1)), INDEX( AJ$81:AJ$100, MAX( COUNT( AK$33:AK$52 )  - $B113 + 1, 1)) : INDEX( AJ$81:AJ$100, MAX( COUNT( AK$33:AK$52 )  - $C113 + 1, 1)) &gt; 0)) / SUM(_xlfn._xlws.FILTER(INDEX( AJ$33:AJ$52, MAX( COUNT( AK$33:AK$52 )  - $B113 + 1, 1)) : INDEX( AJ$33:AJ$52, MAX( COUNT( AK$33:AK$52 )  - $C113 + 1, 1)), INDEX( AJ$81:AJ$100, MAX( COUNT( AK$33:AK$52 )  - $B113 + 1, 1)) : INDEX( AJ$81:AJ$100, MAX( COUNT( AK$33:AK$52 )  - $C113 + 1, 1)) &gt; 0)) )</f>
        <v>1.0101110568893994</v>
      </c>
      <c r="AK113" s="10">
        <f>+IF(AK$8 = 20, 1, SUM(_xlfn._xlws.FILTER(INDEX( AL$33:AL$52, MAX( COUNT( AL$33:AL$52 )  - $B113 + 1, 1)) : INDEX( AL$33:AL$52, MAX( COUNT( AL$33:AL$52 )  - $C113 + 1, 1)), INDEX( AK$81:AK$100, MAX( COUNT( AL$33:AL$52 )  - $B113 + 1, 1)) : INDEX( AK$81:AK$100, MAX( COUNT( AL$33:AL$52 )  - $C113 + 1, 1)) &gt; 0)) / SUM(_xlfn._xlws.FILTER(INDEX( AK$33:AK$52, MAX( COUNT( AL$33:AL$52 )  - $B113 + 1, 1)) : INDEX( AK$33:AK$52, MAX( COUNT( AL$33:AL$52 )  - $C113 + 1, 1)), INDEX( AK$81:AK$100, MAX( COUNT( AL$33:AL$52 )  - $B113 + 1, 1)) : INDEX( AK$81:AK$100, MAX( COUNT( AL$33:AL$52 )  - $C113 + 1, 1)) &gt; 0)) )</f>
        <v>1.0099007721027919</v>
      </c>
      <c r="AL113" s="10">
        <f>+IF(AL$8 = 20, 1, SUM(_xlfn._xlws.FILTER(INDEX( AM$33:AM$52, MAX( COUNT( AM$33:AM$52 )  - $B113 + 1, 1)) : INDEX( AM$33:AM$52, MAX( COUNT( AM$33:AM$52 )  - $C113 + 1, 1)), INDEX( AL$81:AL$100, MAX( COUNT( AM$33:AM$52 )  - $B113 + 1, 1)) : INDEX( AL$81:AL$100, MAX( COUNT( AM$33:AM$52 )  - $C113 + 1, 1)) &gt; 0)) / SUM(_xlfn._xlws.FILTER(INDEX( AL$33:AL$52, MAX( COUNT( AM$33:AM$52 )  - $B113 + 1, 1)) : INDEX( AL$33:AL$52, MAX( COUNT( AM$33:AM$52 )  - $C113 + 1, 1)), INDEX( AL$81:AL$100, MAX( COUNT( AM$33:AM$52 )  - $B113 + 1, 1)) : INDEX( AL$81:AL$100, MAX( COUNT( AM$33:AM$52 )  - $C113 + 1, 1)) &gt; 0)) )</f>
        <v>1.0025311170780482</v>
      </c>
      <c r="AM113" s="10">
        <f>+IF(AM$8 = 20, 1, SUM(_xlfn._xlws.FILTER(INDEX( AN$33:AN$52, MAX( COUNT( AN$33:AN$52 )  - $B113 + 1, 1)) : INDEX( AN$33:AN$52, MAX( COUNT( AN$33:AN$52 )  - $C113 + 1, 1)), INDEX( AM$81:AM$100, MAX( COUNT( AN$33:AN$52 )  - $B113 + 1, 1)) : INDEX( AM$81:AM$100, MAX( COUNT( AN$33:AN$52 )  - $C113 + 1, 1)) &gt; 0)) / SUM(_xlfn._xlws.FILTER(INDEX( AM$33:AM$52, MAX( COUNT( AN$33:AN$52 )  - $B113 + 1, 1)) : INDEX( AM$33:AM$52, MAX( COUNT( AN$33:AN$52 )  - $C113 + 1, 1)), INDEX( AM$81:AM$100, MAX( COUNT( AN$33:AN$52 )  - $B113 + 1, 1)) : INDEX( AM$81:AM$100, MAX( COUNT( AN$33:AN$52 )  - $C113 + 1, 1)) &gt; 0)) )</f>
        <v>1.0019249630639202</v>
      </c>
      <c r="AN113" s="10">
        <f>+IF(AN$8 = 20, 1, SUM(_xlfn._xlws.FILTER(INDEX( AO$33:AO$52, MAX( COUNT( AO$33:AO$52 )  - $B113 + 1, 1)) : INDEX( AO$33:AO$52, MAX( COUNT( AO$33:AO$52 )  - $C113 + 1, 1)), INDEX( AN$81:AN$100, MAX( COUNT( AO$33:AO$52 )  - $B113 + 1, 1)) : INDEX( AN$81:AN$100, MAX( COUNT( AO$33:AO$52 )  - $C113 + 1, 1)) &gt; 0)) / SUM(_xlfn._xlws.FILTER(INDEX( AN$33:AN$52, MAX( COUNT( AO$33:AO$52 )  - $B113 + 1, 1)) : INDEX( AN$33:AN$52, MAX( COUNT( AO$33:AO$52 )  - $C113 + 1, 1)), INDEX( AN$81:AN$100, MAX( COUNT( AO$33:AO$52 )  - $B113 + 1, 1)) : INDEX( AN$81:AN$100, MAX( COUNT( AO$33:AO$52 )  - $C113 + 1, 1)) &gt; 0)) )</f>
        <v>1.0048853441585108</v>
      </c>
      <c r="AO113" s="10">
        <f>+IF(AO$8 = 20, 1, SUM(_xlfn._xlws.FILTER(INDEX( AP$33:AP$52, MAX( COUNT( AP$33:AP$52 )  - $B113 + 1, 1)) : INDEX( AP$33:AP$52, MAX( COUNT( AP$33:AP$52 )  - $C113 + 1, 1)), INDEX( AO$81:AO$100, MAX( COUNT( AP$33:AP$52 )  - $B113 + 1, 1)) : INDEX( AO$81:AO$100, MAX( COUNT( AP$33:AP$52 )  - $C113 + 1, 1)) &gt; 0)) / SUM(_xlfn._xlws.FILTER(INDEX( AO$33:AO$52, MAX( COUNT( AP$33:AP$52 )  - $B113 + 1, 1)) : INDEX( AO$33:AO$52, MAX( COUNT( AP$33:AP$52 )  - $C113 + 1, 1)), INDEX( AO$81:AO$100, MAX( COUNT( AP$33:AP$52 )  - $B113 + 1, 1)) : INDEX( AO$81:AO$100, MAX( COUNT( AP$33:AP$52 )  - $C113 + 1, 1)) &gt; 0)) )</f>
        <v>1.0063095409762837</v>
      </c>
      <c r="AP113" s="10">
        <f>+IF(AP$8 = 20, 1, SUM(_xlfn._xlws.FILTER(INDEX( AQ$33:AQ$52, MAX( COUNT( AQ$33:AQ$52 )  - $B113 + 1, 1)) : INDEX( AQ$33:AQ$52, MAX( COUNT( AQ$33:AQ$52 )  - $C113 + 1, 1)), INDEX( AP$81:AP$100, MAX( COUNT( AQ$33:AQ$52 )  - $B113 + 1, 1)) : INDEX( AP$81:AP$100, MAX( COUNT( AQ$33:AQ$52 )  - $C113 + 1, 1)) &gt; 0)) / SUM(_xlfn._xlws.FILTER(INDEX( AP$33:AP$52, MAX( COUNT( AQ$33:AQ$52 )  - $B113 + 1, 1)) : INDEX( AP$33:AP$52, MAX( COUNT( AQ$33:AQ$52 )  - $C113 + 1, 1)), INDEX( AP$81:AP$100, MAX( COUNT( AQ$33:AQ$52 )  - $B113 + 1, 1)) : INDEX( AP$81:AP$100, MAX( COUNT( AQ$33:AQ$52 )  - $C113 + 1, 1)) &gt; 0)) )</f>
        <v>1.0085285128940671</v>
      </c>
      <c r="AQ113" s="10">
        <f>+IF(AQ$8 = 20, 1, SUM(_xlfn._xlws.FILTER(INDEX( AR$33:AR$52, MAX( COUNT( AR$33:AR$52 )  - $B113 + 1, 1)) : INDEX( AR$33:AR$52, MAX( COUNT( AR$33:AR$52 )  - $C113 + 1, 1)), INDEX( AQ$81:AQ$100, MAX( COUNT( AR$33:AR$52 )  - $B113 + 1, 1)) : INDEX( AQ$81:AQ$100, MAX( COUNT( AR$33:AR$52 )  - $C113 + 1, 1)) &gt; 0)) / SUM(_xlfn._xlws.FILTER(INDEX( AQ$33:AQ$52, MAX( COUNT( AR$33:AR$52 )  - $B113 + 1, 1)) : INDEX( AQ$33:AQ$52, MAX( COUNT( AR$33:AR$52 )  - $C113 + 1, 1)), INDEX( AQ$81:AQ$100, MAX( COUNT( AR$33:AR$52 )  - $B113 + 1, 1)) : INDEX( AQ$81:AQ$100, MAX( COUNT( AR$33:AR$52 )  - $C113 + 1, 1)) &gt; 0)) )</f>
        <v>1.0003817900649823</v>
      </c>
      <c r="AR113" s="10">
        <f>+IF(AR$8 = 20, 1, SUM(_xlfn._xlws.FILTER(INDEX( AS$33:AS$52, MAX( COUNT( AS$33:AS$52 )  - $B113 + 1, 1)) : INDEX( AS$33:AS$52, MAX( COUNT( AS$33:AS$52 )  - $C113 + 1, 1)), INDEX( AR$81:AR$100, MAX( COUNT( AS$33:AS$52 )  - $B113 + 1, 1)) : INDEX( AR$81:AR$100, MAX( COUNT( AS$33:AS$52 )  - $C113 + 1, 1)) &gt; 0)) / SUM(_xlfn._xlws.FILTER(INDEX( AR$33:AR$52, MAX( COUNT( AS$33:AS$52 )  - $B113 + 1, 1)) : INDEX( AR$33:AR$52, MAX( COUNT( AS$33:AS$52 )  - $C113 + 1, 1)), INDEX( AR$81:AR$100, MAX( COUNT( AS$33:AS$52 )  - $B113 + 1, 1)) : INDEX( AR$81:AR$100, MAX( COUNT( AS$33:AS$52 )  - $C113 + 1, 1)) &gt; 0)) )</f>
        <v>1</v>
      </c>
      <c r="AS113" s="10">
        <f>+IF(AS$8 = 20, 1, SUM(_xlfn._xlws.FILTER(INDEX( AT$33:AT$52, MAX( COUNT( AT$33:AT$52 )  - $B113 + 1, 1)) : INDEX( AT$33:AT$52, MAX( COUNT( AT$33:AT$52 )  - $C113 + 1, 1)), INDEX( AS$81:AS$100, MAX( COUNT( AT$33:AT$52 )  - $B113 + 1, 1)) : INDEX( AS$81:AS$100, MAX( COUNT( AT$33:AT$52 )  - $C113 + 1, 1)) &gt; 0)) / SUM(_xlfn._xlws.FILTER(INDEX( AS$33:AS$52, MAX( COUNT( AT$33:AT$52 )  - $B113 + 1, 1)) : INDEX( AS$33:AS$52, MAX( COUNT( AT$33:AT$52 )  - $C113 + 1, 1)), INDEX( AS$81:AS$100, MAX( COUNT( AT$33:AT$52 )  - $B113 + 1, 1)) : INDEX( AS$81:AS$100, MAX( COUNT( AT$33:AT$52 )  - $C113 + 1, 1)) &gt; 0)) )</f>
        <v>1</v>
      </c>
      <c r="AT113" s="10">
        <f>+IF(AT$8 = 20, 1, SUM(_xlfn._xlws.FILTER(INDEX(#REF!, MAX( COUNT(#REF! )  - $B113 + 1, 1)) : INDEX(#REF!, MAX( COUNT(#REF! )  - $C113 + 1, 1)), INDEX( AT$81:AT$100, MAX( COUNT(#REF! )  - $B113 + 1, 1)) : INDEX( AT$81:AT$100, MAX( COUNT(#REF! )  - $C113 + 1, 1)) &gt; 0)) / SUM(_xlfn._xlws.FILTER(INDEX( AT$33:AT$52, MAX( COUNT(#REF! )  - $B113 + 1, 1)) : INDEX( AT$33:AT$52, MAX( COUNT(#REF! )  - $C113 + 1, 1)), INDEX( AT$81:AT$100, MAX( COUNT(#REF! )  - $B113 + 1, 1)) : INDEX( AT$81:AT$100, MAX( COUNT(#REF! )  - $C113 + 1, 1)) &gt; 0)) )</f>
        <v>1</v>
      </c>
    </row>
    <row r="114" spans="2:46" x14ac:dyDescent="0.2">
      <c r="B114">
        <v>1</v>
      </c>
      <c r="C114">
        <v>4</v>
      </c>
      <c r="F114" s="17" t="s">
        <v>25</v>
      </c>
      <c r="G114" s="10">
        <f>+IF(G$8 = 20, 1, MIN(_xlfn._xlws.FILTER(INDEX( G$57:G$76, MAX( COUNT( H$33:H$52 )  - $B114 + 1, 1)) : INDEX( G$57:G$76, MAX( COUNT( H$33:H$52 )  - $C114 + 1, 1)), INDEX( G$81:G$100, MAX( COUNT( H$33:H$52 )  - $B114 + 1, 1)) : INDEX( G$81:G$100, MAX( COUNT( H$33:H$52 )  - $C114 + 1, 1)) &gt; 0)))</f>
        <v>1.6712643678160921</v>
      </c>
      <c r="H114" s="10">
        <f>+IF(H$8 = 20, 1, MIN(_xlfn._xlws.FILTER(INDEX( H$57:H$76, MAX( COUNT( I$33:I$52 )  - $B114 + 1, 1)) : INDEX( H$57:H$76, MAX( COUNT( I$33:I$52 )  - $C114 + 1, 1)), INDEX( H$81:H$100, MAX( COUNT( I$33:I$52 )  - $B114 + 1, 1)) : INDEX( H$81:H$100, MAX( COUNT( I$33:I$52 )  - $C114 + 1, 1)) &gt; 0)))</f>
        <v>1.0375000000000001</v>
      </c>
      <c r="I114" s="10">
        <f>+IF(I$8 = 20, 1, MIN(_xlfn._xlws.FILTER(INDEX( I$57:I$76, MAX( COUNT( J$33:J$52 )  - $B114 + 1, 1)) : INDEX( I$57:I$76, MAX( COUNT( J$33:J$52 )  - $C114 + 1, 1)), INDEX( I$81:I$100, MAX( COUNT( J$33:J$52 )  - $B114 + 1, 1)) : INDEX( I$81:I$100, MAX( COUNT( J$33:J$52 )  - $C114 + 1, 1)) &gt; 0)))</f>
        <v>1.0143979057591623</v>
      </c>
      <c r="J114" s="10">
        <f>+IF(J$8 = 20, 1, MIN(_xlfn._xlws.FILTER(INDEX( J$57:J$76, MAX( COUNT( K$33:K$52 )  - $B114 + 1, 1)) : INDEX( J$57:J$76, MAX( COUNT( K$33:K$52 )  - $C114 + 1, 1)), INDEX( J$81:J$100, MAX( COUNT( K$33:K$52 )  - $B114 + 1, 1)) : INDEX( J$81:J$100, MAX( COUNT( K$33:K$52 )  - $C114 + 1, 1)) &gt; 0)))</f>
        <v>1.0074404761904761</v>
      </c>
      <c r="K114" s="10">
        <f>+IF(K$8 = 20, 1, MIN(_xlfn._xlws.FILTER(INDEX( K$57:K$76, MAX( COUNT( L$33:L$52 )  - $B114 + 1, 1)) : INDEX( K$57:K$76, MAX( COUNT( L$33:L$52 )  - $C114 + 1, 1)), INDEX( K$81:K$100, MAX( COUNT( L$33:L$52 )  - $B114 + 1, 1)) : INDEX( K$81:K$100, MAX( COUNT( L$33:L$52 )  - $C114 + 1, 1)) &gt; 0)))</f>
        <v>1</v>
      </c>
      <c r="L114" s="10">
        <f>+IF(L$8 = 20, 1, MIN(_xlfn._xlws.FILTER(INDEX( L$57:L$76, MAX( COUNT( M$33:M$52 )  - $B114 + 1, 1)) : INDEX( L$57:L$76, MAX( COUNT( M$33:M$52 )  - $C114 + 1, 1)), INDEX( L$81:L$100, MAX( COUNT( M$33:M$52 )  - $B114 + 1, 1)) : INDEX( L$81:L$100, MAX( COUNT( M$33:M$52 )  - $C114 + 1, 1)) &gt; 0)))</f>
        <v>1.0040983606557379</v>
      </c>
      <c r="M114" s="10">
        <f>+IF(M$8 = 20, 1, MIN(_xlfn._xlws.FILTER(INDEX( M$57:M$76, MAX( COUNT( N$33:N$52 )  - $B114 + 1, 1)) : INDEX( M$57:M$76, MAX( COUNT( N$33:N$52 )  - $C114 + 1, 1)), INDEX( M$81:M$100, MAX( COUNT( N$33:N$52 )  - $B114 + 1, 1)) : INDEX( M$81:M$100, MAX( COUNT( N$33:N$52 )  - $C114 + 1, 1)) &gt; 0)))</f>
        <v>1.0026501766784452</v>
      </c>
      <c r="N114" s="10">
        <f>+IF(N$8 = 20, 1, MIN(_xlfn._xlws.FILTER(INDEX( N$57:N$76, MAX( COUNT( O$33:O$52 )  - $B114 + 1, 1)) : INDEX( N$57:N$76, MAX( COUNT( O$33:O$52 )  - $C114 + 1, 1)), INDEX( N$81:N$100, MAX( COUNT( O$33:O$52 )  - $B114 + 1, 1)) : INDEX( N$81:N$100, MAX( COUNT( O$33:O$52 )  - $C114 + 1, 1)) &gt; 0)))</f>
        <v>1.0010764262648009</v>
      </c>
      <c r="O114" s="10">
        <f>+IF(O$8 = 20, 1, MIN(_xlfn._xlws.FILTER(INDEX( O$57:O$76, MAX( COUNT( P$33:P$52 )  - $B114 + 1, 1)) : INDEX( O$57:O$76, MAX( COUNT( P$33:P$52 )  - $C114 + 1, 1)), INDEX( O$81:O$100, MAX( COUNT( P$33:P$52 )  - $B114 + 1, 1)) : INDEX( O$81:O$100, MAX( COUNT( P$33:P$52 )  - $C114 + 1, 1)) &gt; 0)))</f>
        <v>1.0008196721311475</v>
      </c>
      <c r="P114" s="10">
        <f>+IF(P$8 = 20, 1, MIN(_xlfn._xlws.FILTER(INDEX( P$57:P$76, MAX( COUNT( Q$33:Q$52 )  - $B114 + 1, 1)) : INDEX( P$57:P$76, MAX( COUNT( Q$33:Q$52 )  - $C114 + 1, 1)), INDEX( P$81:P$100, MAX( COUNT( Q$33:Q$52 )  - $B114 + 1, 1)) : INDEX( P$81:P$100, MAX( COUNT( Q$33:Q$52 )  - $C114 + 1, 1)) &gt; 0)))</f>
        <v>1</v>
      </c>
      <c r="Q114" s="10">
        <f>+IF(Q$8 = 20, 1, MIN(_xlfn._xlws.FILTER(INDEX( Q$57:Q$76, MAX( COUNT( R$33:R$52 )  - $B114 + 1, 1)) : INDEX( Q$57:Q$76, MAX( COUNT( R$33:R$52 )  - $C114 + 1, 1)), INDEX( Q$81:Q$100, MAX( COUNT( R$33:R$52 )  - $B114 + 1, 1)) : INDEX( Q$81:Q$100, MAX( COUNT( R$33:R$52 )  - $C114 + 1, 1)) &gt; 0)))</f>
        <v>1</v>
      </c>
      <c r="R114" s="10">
        <f>+IF(R$8 = 20, 1, MIN(_xlfn._xlws.FILTER(INDEX( R$57:R$76, MAX( COUNT( S$33:S$52 )  - $B114 + 1, 1)) : INDEX( R$57:R$76, MAX( COUNT( S$33:S$52 )  - $C114 + 1, 1)), INDEX( R$81:R$100, MAX( COUNT( S$33:S$52 )  - $B114 + 1, 1)) : INDEX( R$81:R$100, MAX( COUNT( S$33:S$52 )  - $C114 + 1, 1)) &gt; 0)))</f>
        <v>1</v>
      </c>
      <c r="S114" s="10">
        <f>+IF(S$8 = 20, 1, MIN(_xlfn._xlws.FILTER(INDEX( S$57:S$76, MAX( COUNT( T$33:T$52 )  - $B114 + 1, 1)) : INDEX( S$57:S$76, MAX( COUNT( T$33:T$52 )  - $C114 + 1, 1)), INDEX( S$81:S$100, MAX( COUNT( T$33:T$52 )  - $B114 + 1, 1)) : INDEX( S$81:S$100, MAX( COUNT( T$33:T$52 )  - $C114 + 1, 1)) &gt; 0)))</f>
        <v>1.000813669650122</v>
      </c>
      <c r="T114" s="10">
        <f>+IF(T$8 = 20, 1, MIN(_xlfn._xlws.FILTER(INDEX( T$57:T$76, MAX( COUNT( U$33:U$52 )  - $B114 + 1, 1)) : INDEX( T$57:T$76, MAX( COUNT( U$33:U$52 )  - $C114 + 1, 1)), INDEX( T$81:T$100, MAX( COUNT( U$33:U$52 )  - $B114 + 1, 1)) : INDEX( T$81:T$100, MAX( COUNT( U$33:U$52 )  - $C114 + 1, 1)) &gt; 0)))</f>
        <v>1</v>
      </c>
      <c r="U114" s="10">
        <f>+IF(U$8 = 20, 1, MIN(_xlfn._xlws.FILTER(INDEX( U$57:U$76, MAX( COUNT( V$33:V$52 )  - $B114 + 1, 1)) : INDEX( U$57:U$76, MAX( COUNT( V$33:V$52 )  - $C114 + 1, 1)), INDEX( U$81:U$100, MAX( COUNT( V$33:V$52 )  - $B114 + 1, 1)) : INDEX( U$81:U$100, MAX( COUNT( V$33:V$52 )  - $C114 + 1, 1)) &gt; 0)))</f>
        <v>1.0014492753623188</v>
      </c>
      <c r="V114" s="10">
        <f>+IF(V$8 = 20, 1, MIN(_xlfn._xlws.FILTER(INDEX( V$57:V$76, MAX( COUNT( W$33:W$52 )  - $B114 + 1, 1)) : INDEX( V$57:V$76, MAX( COUNT( W$33:W$52 )  - $C114 + 1, 1)), INDEX( V$81:V$100, MAX( COUNT( W$33:W$52 )  - $B114 + 1, 1)) : INDEX( V$81:V$100, MAX( COUNT( W$33:W$52 )  - $C114 + 1, 1)) &gt; 0)))</f>
        <v>1</v>
      </c>
      <c r="W114" s="10">
        <f>+IF(W$8 = 20, 1, MIN(_xlfn._xlws.FILTER(INDEX( W$57:W$76, MAX( COUNT( X$33:X$52 )  - $B114 + 1, 1)) : INDEX( W$57:W$76, MAX( COUNT( X$33:X$52 )  - $C114 + 1, 1)), INDEX( W$81:W$100, MAX( COUNT( X$33:X$52 )  - $B114 + 1, 1)) : INDEX( W$81:W$100, MAX( COUNT( X$33:X$52 )  - $C114 + 1, 1)) &gt; 0)))</f>
        <v>1</v>
      </c>
      <c r="X114" s="10">
        <f>+IF(X$8 = 20, 1, MIN(_xlfn._xlws.FILTER(INDEX( X$57:X$76, MAX( COUNT( Y$33:Y$52 )  - $B114 + 1, 1)) : INDEX( X$57:X$76, MAX( COUNT( Y$33:Y$52 )  - $C114 + 1, 1)), INDEX( X$81:X$100, MAX( COUNT( Y$33:Y$52 )  - $B114 + 1, 1)) : INDEX( X$81:X$100, MAX( COUNT( Y$33:Y$52 )  - $C114 + 1, 1)) &gt; 0)))</f>
        <v>1</v>
      </c>
      <c r="Y114" s="10">
        <f>+IF(Y$8 = 20, 1, MIN(_xlfn._xlws.FILTER(INDEX( Y$57:Y$76, MAX( COUNT( Z$33:Z$52 )  - $B114 + 1, 1)) : INDEX( Y$57:Y$76, MAX( COUNT( Z$33:Z$52 )  - $C114 + 1, 1)), INDEX( Y$81:Y$100, MAX( COUNT( Z$33:Z$52 )  - $B114 + 1, 1)) : INDEX( Y$81:Y$100, MAX( COUNT( Z$33:Z$52 )  - $C114 + 1, 1)) &gt; 0)))</f>
        <v>1</v>
      </c>
      <c r="Z114" s="10">
        <f>+IF(Z$8 = 20, 1, MIN(_xlfn._xlws.FILTER(INDEX( Z$57:Z$76, MAX( COUNT( AA$33:AA$52 )  - $B114 + 1, 1)) : INDEX( Z$57:Z$76, MAX( COUNT( AA$33:AA$52 )  - $C114 + 1, 1)), INDEX( Z$81:Z$100, MAX( COUNT( AA$33:AA$52 )  - $B114 + 1, 1)) : INDEX( Z$81:Z$100, MAX( COUNT( AA$33:AA$52 )  - $C114 + 1, 1)) &gt; 0)))</f>
        <v>1</v>
      </c>
      <c r="AA114" s="10">
        <f>+IF(AA$8 = 20, 1, MIN(_xlfn._xlws.FILTER(INDEX( AA$57:AA$76, MAX( COUNT( AB$33:AB$52 )  - $B114 + 1, 1)) : INDEX( AA$57:AA$76, MAX( COUNT( AB$33:AB$52 )  - $C114 + 1, 1)), INDEX( AA$81:AA$100, MAX( COUNT( AB$33:AB$52 )  - $B114 + 1, 1)) : INDEX( AA$81:AA$100, MAX( COUNT( AB$33:AB$52 )  - $C114 + 1, 1)) &gt; 0)))</f>
        <v>1.486815415821501</v>
      </c>
      <c r="AB114" s="10">
        <f>+IF(AB$8 = 20, 1, MIN(_xlfn._xlws.FILTER(INDEX( AB$57:AB$76, MAX( COUNT( AC$33:AC$52 )  - $B114 + 1, 1)) : INDEX( AB$57:AB$76, MAX( COUNT( AC$33:AC$52 )  - $C114 + 1, 1)), INDEX( AB$81:AB$100, MAX( COUNT( AC$33:AC$52 )  - $B114 + 1, 1)) : INDEX( AB$81:AB$100, MAX( COUNT( AC$33:AC$52 )  - $C114 + 1, 1)) &gt; 0)))</f>
        <v>1.032258064516129</v>
      </c>
      <c r="AC114" s="10">
        <f>+IF(AC$8 = 20, 1, MIN(_xlfn._xlws.FILTER(INDEX( AC$57:AC$76, MAX( COUNT( AD$33:AD$52 )  - $B114 + 1, 1)) : INDEX( AC$57:AC$76, MAX( COUNT( AD$33:AD$52 )  - $C114 + 1, 1)), INDEX( AC$81:AC$100, MAX( COUNT( AD$33:AD$52 )  - $B114 + 1, 1)) : INDEX( AC$81:AC$100, MAX( COUNT( AD$33:AD$52 )  - $C114 + 1, 1)) &gt; 0)))</f>
        <v>1.0117493472584855</v>
      </c>
      <c r="AD114" s="10">
        <f>+IF(AD$8 = 20, 1, MIN(_xlfn._xlws.FILTER(INDEX( AD$57:AD$76, MAX( COUNT( AE$33:AE$52 )  - $B114 + 1, 1)) : INDEX( AD$57:AD$76, MAX( COUNT( AE$33:AE$52 )  - $C114 + 1, 1)), INDEX( AD$81:AD$100, MAX( COUNT( AE$33:AE$52 )  - $B114 + 1, 1)) : INDEX( AD$81:AD$100, MAX( COUNT( AE$33:AE$52 )  - $C114 + 1, 1)) &gt; 0)))</f>
        <v>1.0059435364041605</v>
      </c>
      <c r="AE114" s="10">
        <f>+IF(AE$8 = 20, 1, MIN(_xlfn._xlws.FILTER(INDEX( AE$57:AE$76, MAX( COUNT( AF$33:AF$52 )  - $B114 + 1, 1)) : INDEX( AE$57:AE$76, MAX( COUNT( AF$33:AF$52 )  - $C114 + 1, 1)), INDEX( AE$81:AE$100, MAX( COUNT( AF$33:AF$52 )  - $B114 + 1, 1)) : INDEX( AE$81:AE$100, MAX( COUNT( AF$33:AF$52 )  - $C114 + 1, 1)) &gt; 0)))</f>
        <v>1</v>
      </c>
      <c r="AF114" s="10">
        <f>+IF(AF$8 = 20, 1, MIN(_xlfn._xlws.FILTER(INDEX( AF$57:AF$76, MAX( COUNT( AG$33:AG$52 )  - $B114 + 1, 1)) : INDEX( AF$57:AF$76, MAX( COUNT( AG$33:AG$52 )  - $C114 + 1, 1)), INDEX( AF$81:AF$100, MAX( COUNT( AG$33:AG$52 )  - $B114 + 1, 1)) : INDEX( AF$81:AF$100, MAX( COUNT( AG$33:AG$52 )  - $C114 + 1, 1)) &gt; 0)))</f>
        <v>1.0040983606557379</v>
      </c>
      <c r="AG114" s="10">
        <f>+IF(AG$8 = 20, 1, MIN(_xlfn._xlws.FILTER(INDEX( AG$57:AG$76, MAX( COUNT( AH$33:AH$52 )  - $B114 + 1, 1)) : INDEX( AG$57:AG$76, MAX( COUNT( AH$33:AH$52 )  - $C114 + 1, 1)), INDEX( AG$81:AG$100, MAX( COUNT( AH$33:AH$52 )  - $B114 + 1, 1)) : INDEX( AG$81:AG$100, MAX( COUNT( AH$33:AH$52 )  - $C114 + 1, 1)) &gt; 0)))</f>
        <v>1.0026501766784452</v>
      </c>
      <c r="AH114" s="10">
        <f>+IF(AH$8 = 20, 1, MIN(_xlfn._xlws.FILTER(INDEX( AH$57:AH$76, MAX( COUNT( AI$33:AI$52 )  - $B114 + 1, 1)) : INDEX( AH$57:AH$76, MAX( COUNT( AI$33:AI$52 )  - $C114 + 1, 1)), INDEX( AH$81:AH$100, MAX( COUNT( AI$33:AI$52 )  - $B114 + 1, 1)) : INDEX( AH$81:AH$100, MAX( COUNT( AI$33:AI$52 )  - $C114 + 1, 1)) &gt; 0)))</f>
        <v>1.0012285012285014</v>
      </c>
      <c r="AI114" s="10">
        <f>+IF(AI$8 = 20, 1, MIN(_xlfn._xlws.FILTER(INDEX( AI$57:AI$76, MAX( COUNT( AJ$33:AJ$52 )  - $B114 + 1, 1)) : INDEX( AI$57:AI$76, MAX( COUNT( AJ$33:AJ$52 )  - $C114 + 1, 1)), INDEX( AI$81:AI$100, MAX( COUNT( AJ$33:AJ$52 )  - $B114 + 1, 1)) : INDEX( AI$81:AI$100, MAX( COUNT( AJ$33:AJ$52 )  - $C114 + 1, 1)) &gt; 0)))</f>
        <v>1.0008196721311475</v>
      </c>
      <c r="AJ114" s="10">
        <f>+IF(AJ$8 = 20, 1, MIN(_xlfn._xlws.FILTER(INDEX( AJ$57:AJ$76, MAX( COUNT( AK$33:AK$52 )  - $B114 + 1, 1)) : INDEX( AJ$57:AJ$76, MAX( COUNT( AK$33:AK$52 )  - $C114 + 1, 1)), INDEX( AJ$81:AJ$100, MAX( COUNT( AK$33:AK$52 )  - $B114 + 1, 1)) : INDEX( AJ$81:AJ$100, MAX( COUNT( AK$33:AK$52 )  - $C114 + 1, 1)) &gt; 0)))</f>
        <v>1</v>
      </c>
      <c r="AK114" s="10">
        <f>+IF(AK$8 = 20, 1, MIN(_xlfn._xlws.FILTER(INDEX( AK$57:AK$76, MAX( COUNT( AL$33:AL$52 )  - $B114 + 1, 1)) : INDEX( AK$57:AK$76, MAX( COUNT( AL$33:AL$52 )  - $C114 + 1, 1)), INDEX( AK$81:AK$100, MAX( COUNT( AL$33:AL$52 )  - $B114 + 1, 1)) : INDEX( AK$81:AK$100, MAX( COUNT( AL$33:AL$52 )  - $C114 + 1, 1)) &gt; 0)))</f>
        <v>1.0008196721311473</v>
      </c>
      <c r="AL114" s="10">
        <f>+IF(AL$8 = 20, 1, MIN(_xlfn._xlws.FILTER(INDEX( AL$57:AL$76, MAX( COUNT( AM$33:AM$52 )  - $B114 + 1, 1)) : INDEX( AL$57:AL$76, MAX( COUNT( AM$33:AM$52 )  - $C114 + 1, 1)), INDEX( AL$81:AL$100, MAX( COUNT( AM$33:AM$52 )  - $B114 + 1, 1)) : INDEX( AL$81:AL$100, MAX( COUNT( AM$33:AM$52 )  - $C114 + 1, 1)) &gt; 0)))</f>
        <v>1</v>
      </c>
      <c r="AM114" s="10">
        <f>+IF(AM$8 = 20, 1, MIN(_xlfn._xlws.FILTER(INDEX( AM$57:AM$76, MAX( COUNT( AN$33:AN$52 )  - $B114 + 1, 1)) : INDEX( AM$57:AM$76, MAX( COUNT( AN$33:AN$52 )  - $C114 + 1, 1)), INDEX( AM$81:AM$100, MAX( COUNT( AN$33:AN$52 )  - $B114 + 1, 1)) : INDEX( AM$81:AM$100, MAX( COUNT( AN$33:AN$52 )  - $C114 + 1, 1)) &gt; 0)))</f>
        <v>1</v>
      </c>
      <c r="AN114" s="10">
        <f>+IF(AN$8 = 20, 1, MIN(_xlfn._xlws.FILTER(INDEX( AN$57:AN$76, MAX( COUNT( AO$33:AO$52 )  - $B114 + 1, 1)) : INDEX( AN$57:AN$76, MAX( COUNT( AO$33:AO$52 )  - $C114 + 1, 1)), INDEX( AN$81:AN$100, MAX( COUNT( AO$33:AO$52 )  - $B114 + 1, 1)) : INDEX( AN$81:AN$100, MAX( COUNT( AO$33:AO$52 )  - $C114 + 1, 1)) &gt; 0)))</f>
        <v>1</v>
      </c>
      <c r="AO114" s="10">
        <f>+IF(AO$8 = 20, 1, MIN(_xlfn._xlws.FILTER(INDEX( AO$57:AO$76, MAX( COUNT( AP$33:AP$52 )  - $B114 + 1, 1)) : INDEX( AO$57:AO$76, MAX( COUNT( AP$33:AP$52 )  - $C114 + 1, 1)), INDEX( AO$81:AO$100, MAX( COUNT( AP$33:AP$52 )  - $B114 + 1, 1)) : INDEX( AO$81:AO$100, MAX( COUNT( AP$33:AP$52 )  - $C114 + 1, 1)) &gt; 0)))</f>
        <v>1</v>
      </c>
      <c r="AP114" s="10">
        <f>+IF(AP$8 = 20, 1, MIN(_xlfn._xlws.FILTER(INDEX( AP$57:AP$76, MAX( COUNT( AQ$33:AQ$52 )  - $B114 + 1, 1)) : INDEX( AP$57:AP$76, MAX( COUNT( AQ$33:AQ$52 )  - $C114 + 1, 1)), INDEX( AP$81:AP$100, MAX( COUNT( AQ$33:AQ$52 )  - $B114 + 1, 1)) : INDEX( AP$81:AP$100, MAX( COUNT( AQ$33:AQ$52 )  - $C114 + 1, 1)) &gt; 0)))</f>
        <v>1</v>
      </c>
      <c r="AQ114" s="10">
        <f>+IF(AQ$8 = 20, 1, MIN(_xlfn._xlws.FILTER(INDEX( AQ$57:AQ$76, MAX( COUNT( AR$33:AR$52 )  - $B114 + 1, 1)) : INDEX( AQ$57:AQ$76, MAX( COUNT( AR$33:AR$52 )  - $C114 + 1, 1)), INDEX( AQ$81:AQ$100, MAX( COUNT( AR$33:AR$52 )  - $B114 + 1, 1)) : INDEX( AQ$81:AQ$100, MAX( COUNT( AR$33:AR$52 )  - $C114 + 1, 1)) &gt; 0)))</f>
        <v>1</v>
      </c>
      <c r="AR114" s="10">
        <f>+IF(AR$8 = 20, 1, MIN(_xlfn._xlws.FILTER(INDEX( AR$57:AR$76, MAX( COUNT( AS$33:AS$52 )  - $B114 + 1, 1)) : INDEX( AR$57:AR$76, MAX( COUNT( AS$33:AS$52 )  - $C114 + 1, 1)), INDEX( AR$81:AR$100, MAX( COUNT( AS$33:AS$52 )  - $B114 + 1, 1)) : INDEX( AR$81:AR$100, MAX( COUNT( AS$33:AS$52 )  - $C114 + 1, 1)) &gt; 0)))</f>
        <v>1</v>
      </c>
      <c r="AS114" s="10">
        <f>+IF(AS$8 = 20, 1, MIN(_xlfn._xlws.FILTER(INDEX( AS$57:AS$76, MAX( COUNT( AT$33:AT$52 )  - $B114 + 1, 1)) : INDEX( AS$57:AS$76, MAX( COUNT( AT$33:AT$52 )  - $C114 + 1, 1)), INDEX( AS$81:AS$100, MAX( COUNT( AT$33:AT$52 )  - $B114 + 1, 1)) : INDEX( AS$81:AS$100, MAX( COUNT( AT$33:AT$52 )  - $C114 + 1, 1)) &gt; 0)))</f>
        <v>1</v>
      </c>
      <c r="AT114" s="10">
        <f>+IF(AT$8 = 20, 1, MIN(_xlfn._xlws.FILTER(INDEX( AT$57:AT$76, MAX( COUNT(#REF! )  - $B114 + 1, 1)) : INDEX( AT$57:AT$76, MAX( COUNT(#REF! )  - $C114 + 1, 1)), INDEX( AT$81:AT$100, MAX( COUNT(#REF! )  - $B114 + 1, 1)) : INDEX( AT$81:AT$100, MAX( COUNT(#REF! )  - $C114 + 1, 1)) &gt; 0)))</f>
        <v>1</v>
      </c>
    </row>
    <row r="115" spans="2:46" x14ac:dyDescent="0.2">
      <c r="B115">
        <v>1</v>
      </c>
      <c r="C115">
        <v>4</v>
      </c>
      <c r="F115" s="17" t="s">
        <v>26</v>
      </c>
      <c r="G115" s="10">
        <f>+IF(G$8 = 20, 1, MAX(_xlfn._xlws.FILTER(INDEX( G$57:G$76, MAX( COUNT( H$33:H$52 )  - $B115 + 1, 1)) : INDEX( G$57:G$76, MAX( COUNT( H$33:H$52 )  - $C115 + 1, 1)), INDEX( G$81:G$100, MAX( COUNT( H$33:H$52 )  - $B115 + 1, 1)) : INDEX( G$81:G$100, MAX( COUNT( H$33:H$52 )  - $C115 + 1, 1)) &gt; 0)))</f>
        <v>1.8615751789976134</v>
      </c>
      <c r="H115" s="10">
        <f>+IF(H$8 = 20, 1, MAX(_xlfn._xlws.FILTER(INDEX( H$57:H$76, MAX( COUNT( I$33:I$52 )  - $B115 + 1, 1)) : INDEX( H$57:H$76, MAX( COUNT( I$33:I$52 )  - $C115 + 1, 1)), INDEX( H$81:H$100, MAX( COUNT( I$33:I$52 )  - $B115 + 1, 1)) : INDEX( H$81:H$100, MAX( COUNT( I$33:I$52 )  - $C115 + 1, 1)) &gt; 0)))</f>
        <v>1.0687499999999999</v>
      </c>
      <c r="I115" s="10">
        <f>+IF(I$8 = 20, 1, MAX(_xlfn._xlws.FILTER(INDEX( I$57:I$76, MAX( COUNT( J$33:J$52 )  - $B115 + 1, 1)) : INDEX( I$57:I$76, MAX( COUNT( J$33:J$52 )  - $C115 + 1, 1)), INDEX( I$81:I$100, MAX( COUNT( J$33:J$52 )  - $B115 + 1, 1)) : INDEX( I$81:I$100, MAX( COUNT( J$33:J$52 )  - $C115 + 1, 1)) &gt; 0)))</f>
        <v>1.0253012048192771</v>
      </c>
      <c r="J115" s="10">
        <f>+IF(J$8 = 20, 1, MAX(_xlfn._xlws.FILTER(INDEX( J$57:J$76, MAX( COUNT( K$33:K$52 )  - $B115 + 1, 1)) : INDEX( J$57:J$76, MAX( COUNT( K$33:K$52 )  - $C115 + 1, 1)), INDEX( J$81:J$100, MAX( COUNT( K$33:K$52 )  - $B115 + 1, 1)) : INDEX( J$81:J$100, MAX( COUNT( K$33:K$52 )  - $C115 + 1, 1)) &gt; 0)))</f>
        <v>1.0243902439024388</v>
      </c>
      <c r="K115" s="10">
        <f>+IF(K$8 = 20, 1, MAX(_xlfn._xlws.FILTER(INDEX( K$57:K$76, MAX( COUNT( L$33:L$52 )  - $B115 + 1, 1)) : INDEX( K$57:K$76, MAX( COUNT( L$33:L$52 )  - $C115 + 1, 1)), INDEX( K$81:K$100, MAX( COUNT( L$33:L$52 )  - $B115 + 1, 1)) : INDEX( K$81:K$100, MAX( COUNT( L$33:L$52 )  - $C115 + 1, 1)) &gt; 0)))</f>
        <v>1.0289672544080604</v>
      </c>
      <c r="L115" s="10">
        <f>+IF(L$8 = 20, 1, MAX(_xlfn._xlws.FILTER(INDEX( L$57:L$76, MAX( COUNT( M$33:M$52 )  - $B115 + 1, 1)) : INDEX( L$57:L$76, MAX( COUNT( M$33:M$52 )  - $C115 + 1, 1)), INDEX( L$81:L$100, MAX( COUNT( M$33:M$52 )  - $B115 + 1, 1)) : INDEX( L$81:L$100, MAX( COUNT( M$33:M$52 )  - $C115 + 1, 1)) &gt; 0)))</f>
        <v>1.0942562592047127</v>
      </c>
      <c r="M115" s="10">
        <f>+IF(M$8 = 20, 1, MAX(_xlfn._xlws.FILTER(INDEX( M$57:M$76, MAX( COUNT( N$33:N$52 )  - $B115 + 1, 1)) : INDEX( M$57:M$76, MAX( COUNT( N$33:N$52 )  - $C115 + 1, 1)), INDEX( M$81:M$100, MAX( COUNT( N$33:N$52 )  - $B115 + 1, 1)) : INDEX( M$81:M$100, MAX( COUNT( N$33:N$52 )  - $C115 + 1, 1)) &gt; 0)))</f>
        <v>1.1074829931972789</v>
      </c>
      <c r="N115" s="10">
        <f>+IF(N$8 = 20, 1, MAX(_xlfn._xlws.FILTER(INDEX( N$57:N$76, MAX( COUNT( O$33:O$52 )  - $B115 + 1, 1)) : INDEX( N$57:N$76, MAX( COUNT( O$33:O$52 )  - $C115 + 1, 1)), INDEX( N$81:N$100, MAX( COUNT( O$33:O$52 )  - $B115 + 1, 1)) : INDEX( N$81:N$100, MAX( COUNT( O$33:O$52 )  - $C115 + 1, 1)) &gt; 0)))</f>
        <v>1.0748898678414096</v>
      </c>
      <c r="O115" s="10">
        <f>+IF(O$8 = 20, 1, MAX(_xlfn._xlws.FILTER(INDEX( O$57:O$76, MAX( COUNT( P$33:P$52 )  - $B115 + 1, 1)) : INDEX( O$57:O$76, MAX( COUNT( P$33:P$52 )  - $C115 + 1, 1)), INDEX( O$81:O$100, MAX( COUNT( P$33:P$52 )  - $B115 + 1, 1)) : INDEX( O$81:O$100, MAX( COUNT( P$33:P$52 )  - $C115 + 1, 1)) &gt; 0)))</f>
        <v>1.025537634408602</v>
      </c>
      <c r="P115" s="10">
        <f>+IF(P$8 = 20, 1, MAX(_xlfn._xlws.FILTER(INDEX( P$57:P$76, MAX( COUNT( Q$33:Q$52 )  - $B115 + 1, 1)) : INDEX( P$57:P$76, MAX( COUNT( Q$33:Q$52 )  - $C115 + 1, 1)), INDEX( P$81:P$100, MAX( COUNT( Q$33:Q$52 )  - $B115 + 1, 1)) : INDEX( P$81:P$100, MAX( COUNT( Q$33:Q$52 )  - $C115 + 1, 1)) &gt; 0)))</f>
        <v>1.0257754477937966</v>
      </c>
      <c r="Q115" s="10">
        <f>+IF(Q$8 = 20, 1, MAX(_xlfn._xlws.FILTER(INDEX( Q$57:Q$76, MAX( COUNT( R$33:R$52 )  - $B115 + 1, 1)) : INDEX( Q$57:Q$76, MAX( COUNT( R$33:R$52 )  - $C115 + 1, 1)), INDEX( Q$81:Q$100, MAX( COUNT( R$33:R$52 )  - $B115 + 1, 1)) : INDEX( Q$81:Q$100, MAX( COUNT( R$33:R$52 )  - $C115 + 1, 1)) &gt; 0)))</f>
        <v>1.0338709677419355</v>
      </c>
      <c r="R115" s="10">
        <f>+IF(R$8 = 20, 1, MAX(_xlfn._xlws.FILTER(INDEX( R$57:R$76, MAX( COUNT( S$33:S$52 )  - $B115 + 1, 1)) : INDEX( R$57:R$76, MAX( COUNT( S$33:S$52 )  - $C115 + 1, 1)), INDEX( R$81:R$100, MAX( COUNT( S$33:S$52 )  - $B115 + 1, 1)) : INDEX( R$81:R$100, MAX( COUNT( S$33:S$52 )  - $C115 + 1, 1)) &gt; 0)))</f>
        <v>1.0082034454470878</v>
      </c>
      <c r="S115" s="10">
        <f>+IF(S$8 = 20, 1, MAX(_xlfn._xlws.FILTER(INDEX( S$57:S$76, MAX( COUNT( T$33:T$52 )  - $B115 + 1, 1)) : INDEX( S$57:S$76, MAX( COUNT( T$33:T$52 )  - $C115 + 1, 1)), INDEX( S$81:S$100, MAX( COUNT( T$33:T$52 )  - $B115 + 1, 1)) : INDEX( S$81:S$100, MAX( COUNT( T$33:T$52 )  - $C115 + 1, 1)) &gt; 0)))</f>
        <v>1.0035460992907801</v>
      </c>
      <c r="T115" s="10">
        <f>+IF(T$8 = 20, 1, MAX(_xlfn._xlws.FILTER(INDEX( T$57:T$76, MAX( COUNT( U$33:U$52 )  - $B115 + 1, 1)) : INDEX( T$57:T$76, MAX( COUNT( U$33:U$52 )  - $C115 + 1, 1)), INDEX( T$81:T$100, MAX( COUNT( U$33:U$52 )  - $B115 + 1, 1)) : INDEX( T$81:T$100, MAX( COUNT( U$33:U$52 )  - $C115 + 1, 1)) &gt; 0)))</f>
        <v>1.0126984126984127</v>
      </c>
      <c r="U115" s="10">
        <f>+IF(U$8 = 20, 1, MAX(_xlfn._xlws.FILTER(INDEX( U$57:U$76, MAX( COUNT( V$33:V$52 )  - $B115 + 1, 1)) : INDEX( U$57:U$76, MAX( COUNT( V$33:V$52 )  - $C115 + 1, 1)), INDEX( U$81:U$100, MAX( COUNT( V$33:V$52 )  - $B115 + 1, 1)) : INDEX( U$81:U$100, MAX( COUNT( V$33:V$52 )  - $C115 + 1, 1)) &gt; 0)))</f>
        <v>1.0182149362477233</v>
      </c>
      <c r="V115" s="10">
        <f>+IF(V$8 = 20, 1, MAX(_xlfn._xlws.FILTER(INDEX( V$57:V$76, MAX( COUNT( W$33:W$52 )  - $B115 + 1, 1)) : INDEX( V$57:V$76, MAX( COUNT( W$33:W$52 )  - $C115 + 1, 1)), INDEX( V$81:V$100, MAX( COUNT( W$33:W$52 )  - $B115 + 1, 1)) : INDEX( V$81:V$100, MAX( COUNT( W$33:W$52 )  - $C115 + 1, 1)) &gt; 0)))</f>
        <v>1.0157232704402515</v>
      </c>
      <c r="W115" s="10">
        <f>+IF(W$8 = 20, 1, MAX(_xlfn._xlws.FILTER(INDEX( W$57:W$76, MAX( COUNT( X$33:X$52 )  - $B115 + 1, 1)) : INDEX( W$57:W$76, MAX( COUNT( X$33:X$52 )  - $C115 + 1, 1)), INDEX( W$81:W$100, MAX( COUNT( X$33:X$52 )  - $B115 + 1, 1)) : INDEX( W$81:W$100, MAX( COUNT( X$33:X$52 )  - $C115 + 1, 1)) &gt; 0)))</f>
        <v>1.0023219814241486</v>
      </c>
      <c r="X115" s="10">
        <f>+IF(X$8 = 20, 1, MAX(_xlfn._xlws.FILTER(INDEX( X$57:X$76, MAX( COUNT( Y$33:Y$52 )  - $B115 + 1, 1)) : INDEX( X$57:X$76, MAX( COUNT( Y$33:Y$52 )  - $C115 + 1, 1)), INDEX( X$81:X$100, MAX( COUNT( Y$33:Y$52 )  - $B115 + 1, 1)) : INDEX( X$81:X$100, MAX( COUNT( Y$33:Y$52 )  - $C115 + 1, 1)) &gt; 0)))</f>
        <v>1.0015444015444015</v>
      </c>
      <c r="Y115" s="10">
        <f>+IF(Y$8 = 20, 1, MAX(_xlfn._xlws.FILTER(INDEX( Y$57:Y$76, MAX( COUNT( Z$33:Z$52 )  - $B115 + 1, 1)) : INDEX( Y$57:Y$76, MAX( COUNT( Z$33:Z$52 )  - $C115 + 1, 1)), INDEX( Y$81:Y$100, MAX( COUNT( Z$33:Z$52 )  - $B115 + 1, 1)) : INDEX( Y$81:Y$100, MAX( COUNT( Z$33:Z$52 )  - $C115 + 1, 1)) &gt; 0)))</f>
        <v>1</v>
      </c>
      <c r="Z115" s="10">
        <f>+IF(Z$8 = 20, 1, MAX(_xlfn._xlws.FILTER(INDEX( Z$57:Z$76, MAX( COUNT( AA$33:AA$52 )  - $B115 + 1, 1)) : INDEX( Z$57:Z$76, MAX( COUNT( AA$33:AA$52 )  - $C115 + 1, 1)), INDEX( Z$81:Z$100, MAX( COUNT( AA$33:AA$52 )  - $B115 + 1, 1)) : INDEX( Z$81:Z$100, MAX( COUNT( AA$33:AA$52 )  - $C115 + 1, 1)) &gt; 0)))</f>
        <v>1</v>
      </c>
      <c r="AA115" s="10">
        <f>+IF(AA$8 = 20, 1, MAX(_xlfn._xlws.FILTER(INDEX( AA$57:AA$76, MAX( COUNT( AB$33:AB$52 )  - $B115 + 1, 1)) : INDEX( AA$57:AA$76, MAX( COUNT( AB$33:AB$52 )  - $C115 + 1, 1)), INDEX( AA$81:AA$100, MAX( COUNT( AB$33:AB$52 )  - $B115 + 1, 1)) : INDEX( AA$81:AA$100, MAX( COUNT( AB$33:AB$52 )  - $C115 + 1, 1)) &gt; 0)))</f>
        <v>1.6745182012847966</v>
      </c>
      <c r="AB115" s="10">
        <f>+IF(AB$8 = 20, 1, MAX(_xlfn._xlws.FILTER(INDEX( AB$57:AB$76, MAX( COUNT( AC$33:AC$52 )  - $B115 + 1, 1)) : INDEX( AB$57:AB$76, MAX( COUNT( AC$33:AC$52 )  - $C115 + 1, 1)), INDEX( AB$81:AB$100, MAX( COUNT( AC$33:AC$52 )  - $B115 + 1, 1)) : INDEX( AB$81:AB$100, MAX( COUNT( AC$33:AC$52 )  - $C115 + 1, 1)) &gt; 0)))</f>
        <v>1.0539291217257318</v>
      </c>
      <c r="AC115" s="10">
        <f>+IF(AC$8 = 20, 1, MAX(_xlfn._xlws.FILTER(INDEX( AC$57:AC$76, MAX( COUNT( AD$33:AD$52 )  - $B115 + 1, 1)) : INDEX( AC$57:AC$76, MAX( COUNT( AD$33:AD$52 )  - $C115 + 1, 1)), INDEX( AC$81:AC$100, MAX( COUNT( AD$33:AD$52 )  - $B115 + 1, 1)) : INDEX( AC$81:AC$100, MAX( COUNT( AD$33:AD$52 )  - $C115 + 1, 1)) &gt; 0)))</f>
        <v>1.0240384615384615</v>
      </c>
      <c r="AD115" s="10">
        <f>+IF(AD$8 = 20, 1, MAX(_xlfn._xlws.FILTER(INDEX( AD$57:AD$76, MAX( COUNT( AE$33:AE$52 )  - $B115 + 1, 1)) : INDEX( AD$57:AD$76, MAX( COUNT( AE$33:AE$52 )  - $C115 + 1, 1)), INDEX( AD$81:AD$100, MAX( COUNT( AE$33:AE$52 )  - $B115 + 1, 1)) : INDEX( AD$81:AD$100, MAX( COUNT( AE$33:AE$52 )  - $C115 + 1, 1)) &gt; 0)))</f>
        <v>1.0229226361031518</v>
      </c>
      <c r="AE115" s="10">
        <f>+IF(AE$8 = 20, 1, MAX(_xlfn._xlws.FILTER(INDEX( AE$57:AE$76, MAX( COUNT( AF$33:AF$52 )  - $B115 + 1, 1)) : INDEX( AE$57:AE$76, MAX( COUNT( AF$33:AF$52 )  - $C115 + 1, 1)), INDEX( AE$81:AE$100, MAX( COUNT( AF$33:AF$52 )  - $B115 + 1, 1)) : INDEX( AE$81:AE$100, MAX( COUNT( AF$33:AF$52 )  - $C115 + 1, 1)) &gt; 0)))</f>
        <v>1.0289672544080604</v>
      </c>
      <c r="AF115" s="10">
        <f>+IF(AF$8 = 20, 1, MAX(_xlfn._xlws.FILTER(INDEX( AF$57:AF$76, MAX( COUNT( AG$33:AG$52 )  - $B115 + 1, 1)) : INDEX( AF$57:AF$76, MAX( COUNT( AG$33:AG$52 )  - $C115 + 1, 1)), INDEX( AF$81:AF$100, MAX( COUNT( AG$33:AG$52 )  - $B115 + 1, 1)) : INDEX( AF$81:AF$100, MAX( COUNT( AG$33:AG$52 )  - $C115 + 1, 1)) &gt; 0)))</f>
        <v>1.0978520286396181</v>
      </c>
      <c r="AG115" s="10">
        <f>+IF(AG$8 = 20, 1, MAX(_xlfn._xlws.FILTER(INDEX( AG$57:AG$76, MAX( COUNT( AH$33:AH$52 )  - $B115 + 1, 1)) : INDEX( AG$57:AG$76, MAX( COUNT( AH$33:AH$52 )  - $C115 + 1, 1)), INDEX( AG$81:AG$100, MAX( COUNT( AH$33:AH$52 )  - $B115 + 1, 1)) : INDEX( AG$81:AG$100, MAX( COUNT( AH$33:AH$52 )  - $C115 + 1, 1)) &gt; 0)))</f>
        <v>1.1074829931972789</v>
      </c>
      <c r="AH115" s="10">
        <f>+IF(AH$8 = 20, 1, MAX(_xlfn._xlws.FILTER(INDEX( AH$57:AH$76, MAX( COUNT( AI$33:AI$52 )  - $B115 + 1, 1)) : INDEX( AH$57:AH$76, MAX( COUNT( AI$33:AI$52 )  - $C115 + 1, 1)), INDEX( AH$81:AH$100, MAX( COUNT( AI$33:AI$52 )  - $B115 + 1, 1)) : INDEX( AH$81:AH$100, MAX( COUNT( AI$33:AI$52 )  - $C115 + 1, 1)) &gt; 0)))</f>
        <v>1.0748898678414096</v>
      </c>
      <c r="AI115" s="10">
        <f>+IF(AI$8 = 20, 1, MAX(_xlfn._xlws.FILTER(INDEX( AI$57:AI$76, MAX( COUNT( AJ$33:AJ$52 )  - $B115 + 1, 1)) : INDEX( AI$57:AI$76, MAX( COUNT( AJ$33:AJ$52 )  - $C115 + 1, 1)), INDEX( AI$81:AI$100, MAX( COUNT( AJ$33:AJ$52 )  - $B115 + 1, 1)) : INDEX( AI$81:AI$100, MAX( COUNT( AJ$33:AJ$52 )  - $C115 + 1, 1)) &gt; 0)))</f>
        <v>1.025526197939991</v>
      </c>
      <c r="AJ115" s="10">
        <f>+IF(AJ$8 = 20, 1, MAX(_xlfn._xlws.FILTER(INDEX( AJ$57:AJ$76, MAX( COUNT( AK$33:AK$52 )  - $B115 + 1, 1)) : INDEX( AJ$57:AJ$76, MAX( COUNT( AK$33:AK$52 )  - $C115 + 1, 1)), INDEX( AJ$81:AJ$100, MAX( COUNT( AK$33:AK$52 )  - $B115 + 1, 1)) : INDEX( AJ$81:AJ$100, MAX( COUNT( AK$33:AK$52 )  - $C115 + 1, 1)) &gt; 0)))</f>
        <v>1.0253275109170306</v>
      </c>
      <c r="AK115" s="10">
        <f>+IF(AK$8 = 20, 1, MAX(_xlfn._xlws.FILTER(INDEX( AK$57:AK$76, MAX( COUNT( AL$33:AL$52 )  - $B115 + 1, 1)) : INDEX( AK$57:AK$76, MAX( COUNT( AL$33:AL$52 )  - $C115 + 1, 1)), INDEX( AK$81:AK$100, MAX( COUNT( AL$33:AL$52 )  - $B115 + 1, 1)) : INDEX( AK$81:AK$100, MAX( COUNT( AL$33:AL$52 )  - $C115 + 1, 1)) &gt; 0)))</f>
        <v>1.0346774193548385</v>
      </c>
      <c r="AL115" s="10">
        <f>+IF(AL$8 = 20, 1, MAX(_xlfn._xlws.FILTER(INDEX( AL$57:AL$76, MAX( COUNT( AM$33:AM$52 )  - $B115 + 1, 1)) : INDEX( AL$57:AL$76, MAX( COUNT( AM$33:AM$52 )  - $C115 + 1, 1)), INDEX( AL$81:AL$100, MAX( COUNT( AM$33:AM$52 )  - $B115 + 1, 1)) : INDEX( AL$81:AL$100, MAX( COUNT( AM$33:AM$52 )  - $C115 + 1, 1)) &gt; 0)))</f>
        <v>1.0073710073710076</v>
      </c>
      <c r="AM115" s="10">
        <f>+IF(AM$8 = 20, 1, MAX(_xlfn._xlws.FILTER(INDEX( AM$57:AM$76, MAX( COUNT( AN$33:AN$52 )  - $B115 + 1, 1)) : INDEX( AM$57:AM$76, MAX( COUNT( AN$33:AN$52 )  - $C115 + 1, 1)), INDEX( AM$81:AM$100, MAX( COUNT( AN$33:AN$52 )  - $B115 + 1, 1)) : INDEX( AM$81:AM$100, MAX( COUNT( AN$33:AN$52 )  - $C115 + 1, 1)) &gt; 0)))</f>
        <v>1.0053191489361701</v>
      </c>
      <c r="AN115" s="10">
        <f>+IF(AN$8 = 20, 1, MAX(_xlfn._xlws.FILTER(INDEX( AN$57:AN$76, MAX( COUNT( AO$33:AO$52 )  - $B115 + 1, 1)) : INDEX( AN$57:AN$76, MAX( COUNT( AO$33:AO$52 )  - $C115 + 1, 1)), INDEX( AN$81:AN$100, MAX( COUNT( AO$33:AO$52 )  - $B115 + 1, 1)) : INDEX( AN$81:AN$100, MAX( COUNT( AO$33:AO$52 )  - $C115 + 1, 1)) &gt; 0)))</f>
        <v>1.0174326465927099</v>
      </c>
      <c r="AO115" s="10">
        <f>+IF(AO$8 = 20, 1, MAX(_xlfn._xlws.FILTER(INDEX( AO$57:AO$76, MAX( COUNT( AP$33:AP$52 )  - $B115 + 1, 1)) : INDEX( AO$57:AO$76, MAX( COUNT( AP$33:AP$52 )  - $C115 + 1, 1)), INDEX( AO$81:AO$100, MAX( COUNT( AP$33:AP$52 )  - $B115 + 1, 1)) : INDEX( AO$81:AO$100, MAX( COUNT( AP$33:AP$52 )  - $C115 + 1, 1)) &gt; 0)))</f>
        <v>1.0218579234972678</v>
      </c>
      <c r="AP115" s="10">
        <f>+IF(AP$8 = 20, 1, MAX(_xlfn._xlws.FILTER(INDEX( AP$57:AP$76, MAX( COUNT( AQ$33:AQ$52 )  - $B115 + 1, 1)) : INDEX( AP$57:AP$76, MAX( COUNT( AQ$33:AQ$52 )  - $C115 + 1, 1)), INDEX( AP$81:AP$100, MAX( COUNT( AQ$33:AQ$52 )  - $B115 + 1, 1)) : INDEX( AP$81:AP$100, MAX( COUNT( AQ$33:AQ$52 )  - $C115 + 1, 1)) &gt; 0)))</f>
        <v>1.0196386488609583</v>
      </c>
      <c r="AQ115" s="10">
        <f>+IF(AQ$8 = 20, 1, MAX(_xlfn._xlws.FILTER(INDEX( AQ$57:AQ$76, MAX( COUNT( AR$33:AR$52 )  - $B115 + 1, 1)) : INDEX( AQ$57:AQ$76, MAX( COUNT( AR$33:AR$52 )  - $C115 + 1, 1)), INDEX( AQ$81:AQ$100, MAX( COUNT( AR$33:AR$52 )  - $B115 + 1, 1)) : INDEX( AQ$81:AQ$100, MAX( COUNT( AR$33:AR$52 )  - $C115 + 1, 1)) &gt; 0)))</f>
        <v>1.0015576323987538</v>
      </c>
      <c r="AR115" s="10">
        <f>+IF(AR$8 = 20, 1, MAX(_xlfn._xlws.FILTER(INDEX( AR$57:AR$76, MAX( COUNT( AS$33:AS$52 )  - $B115 + 1, 1)) : INDEX( AR$57:AR$76, MAX( COUNT( AS$33:AS$52 )  - $C115 + 1, 1)), INDEX( AR$81:AR$100, MAX( COUNT( AS$33:AS$52 )  - $B115 + 1, 1)) : INDEX( AR$81:AR$100, MAX( COUNT( AS$33:AS$52 )  - $C115 + 1, 1)) &gt; 0)))</f>
        <v>1</v>
      </c>
      <c r="AS115" s="10">
        <f>+IF(AS$8 = 20, 1, MAX(_xlfn._xlws.FILTER(INDEX( AS$57:AS$76, MAX( COUNT( AT$33:AT$52 )  - $B115 + 1, 1)) : INDEX( AS$57:AS$76, MAX( COUNT( AT$33:AT$52 )  - $C115 + 1, 1)), INDEX( AS$81:AS$100, MAX( COUNT( AT$33:AT$52 )  - $B115 + 1, 1)) : INDEX( AS$81:AS$100, MAX( COUNT( AT$33:AT$52 )  - $C115 + 1, 1)) &gt; 0)))</f>
        <v>1</v>
      </c>
      <c r="AT115" s="10">
        <f>+IF(AT$8 = 20, 1, MAX(_xlfn._xlws.FILTER(INDEX( AT$57:AT$76, MAX( COUNT(#REF! )  - $B115 + 1, 1)) : INDEX( AT$57:AT$76, MAX( COUNT(#REF! )  - $C115 + 1, 1)), INDEX( AT$81:AT$100, MAX( COUNT(#REF! )  - $B115 + 1, 1)) : INDEX( AT$81:AT$100, MAX( COUNT(#REF! )  - $C115 + 1, 1)) &gt; 0)))</f>
        <v>1</v>
      </c>
    </row>
    <row r="116" spans="2:46" x14ac:dyDescent="0.2">
      <c r="B116">
        <v>1</v>
      </c>
      <c r="C116">
        <v>4</v>
      </c>
      <c r="D116">
        <v>0.3</v>
      </c>
      <c r="F116" s="17" t="s">
        <v>27</v>
      </c>
      <c r="G116" s="10">
        <f>+IF(G$8 = 20, 1, _xlfn.PERCENTILE.INC(_xlfn._xlws.FILTER(INDEX( G$57:G$76, MAX( COUNT( H$33:H$52 )  - $B116 + 1, 1)) : INDEX( G$57:G$76, MAX( COUNT( H$33:H$52 )  - $C116 + 1, 1)), INDEX( G$81:G$100, MAX( COUNT( H$33:H$52 )  - $B116 + 1, 1)) : INDEX( G$81:G$100, MAX( COUNT( H$33:H$52 )  - $C116 + 1, 1)) &gt; 0), $D116))</f>
        <v>1.6962733562128889</v>
      </c>
      <c r="H116" s="10">
        <f>+IF(H$8 = 20, 1, _xlfn.PERCENTILE.INC(_xlfn._xlws.FILTER(INDEX( H$57:H$76, MAX( COUNT( I$33:I$52 )  - $B116 + 1, 1)) : INDEX( H$57:H$76, MAX( COUNT( I$33:I$52 )  - $C116 + 1, 1)), INDEX( H$81:H$100, MAX( COUNT( I$33:I$52 )  - $B116 + 1, 1)) : INDEX( H$81:H$100, MAX( COUNT( I$33:I$52 )  - $C116 + 1, 1)) &gt; 0), $D116))</f>
        <v>1.0483167125171939</v>
      </c>
      <c r="I116" s="10">
        <f>+IF(I$8 = 20, 1, _xlfn.PERCENTILE.INC(_xlfn._xlws.FILTER(INDEX( I$57:I$76, MAX( COUNT( J$33:J$52 )  - $B116 + 1, 1)) : INDEX( I$57:I$76, MAX( COUNT( J$33:J$52 )  - $C116 + 1, 1)), INDEX( I$81:I$100, MAX( COUNT( J$33:J$52 )  - $B116 + 1, 1)) : INDEX( I$81:I$100, MAX( COUNT( J$33:J$52 )  - $C116 + 1, 1)) &gt; 0), $D116))</f>
        <v>1.018545053733811</v>
      </c>
      <c r="J116" s="10">
        <f>+IF(J$8 = 20, 1, _xlfn.PERCENTILE.INC(_xlfn._xlws.FILTER(INDEX( J$57:J$76, MAX( COUNT( K$33:K$52 )  - $B116 + 1, 1)) : INDEX( J$57:J$76, MAX( COUNT( K$33:K$52 )  - $C116 + 1, 1)), INDEX( J$81:J$100, MAX( COUNT( K$33:K$52 )  - $B116 + 1, 1)) : INDEX( J$81:J$100, MAX( COUNT( K$33:K$52 )  - $C116 + 1, 1)) &gt; 0), $D116))</f>
        <v>1.0075968394972203</v>
      </c>
      <c r="K116" s="10">
        <f>+IF(K$8 = 20, 1, _xlfn.PERCENTILE.INC(_xlfn._xlws.FILTER(INDEX( K$57:K$76, MAX( COUNT( L$33:L$52 )  - $B116 + 1, 1)) : INDEX( K$57:K$76, MAX( COUNT( L$33:L$52 )  - $C116 + 1, 1)), INDEX( K$81:K$100, MAX( COUNT( L$33:L$52 )  - $B116 + 1, 1)) : INDEX( K$81:K$100, MAX( COUNT( L$33:L$52 )  - $C116 + 1, 1)) &gt; 0), $D116))</f>
        <v>1.0026587887740028</v>
      </c>
      <c r="L116" s="10">
        <f>+IF(L$8 = 20, 1, _xlfn.PERCENTILE.INC(_xlfn._xlws.FILTER(INDEX( L$57:L$76, MAX( COUNT( M$33:M$52 )  - $B116 + 1, 1)) : INDEX( L$57:L$76, MAX( COUNT( M$33:M$52 )  - $C116 + 1, 1)), INDEX( L$81:L$100, MAX( COUNT( M$33:M$52 )  - $B116 + 1, 1)) : INDEX( L$81:L$100, MAX( COUNT( M$33:M$52 )  - $C116 + 1, 1)) &gt; 0), $D116))</f>
        <v>1.0048162008146557</v>
      </c>
      <c r="M116" s="10">
        <f>+IF(M$8 = 20, 1, _xlfn.PERCENTILE.INC(_xlfn._xlws.FILTER(INDEX( M$57:M$76, MAX( COUNT( N$33:N$52 )  - $B116 + 1, 1)) : INDEX( M$57:M$76, MAX( COUNT( N$33:N$52 )  - $C116 + 1, 1)), INDEX( M$81:M$100, MAX( COUNT( N$33:N$52 )  - $B116 + 1, 1)) : INDEX( M$81:M$100, MAX( COUNT( N$33:N$52 )  - $C116 + 1, 1)) &gt; 0), $D116))</f>
        <v>1.0051102397405229</v>
      </c>
      <c r="N116" s="10">
        <f>+IF(N$8 = 20, 1, _xlfn.PERCENTILE.INC(_xlfn._xlws.FILTER(INDEX( N$57:N$76, MAX( COUNT( O$33:O$52 )  - $B116 + 1, 1)) : INDEX( N$57:N$76, MAX( COUNT( O$33:O$52 )  - $C116 + 1, 1)), INDEX( N$81:N$100, MAX( COUNT( O$33:O$52 )  - $B116 + 1, 1)) : INDEX( N$81:N$100, MAX( COUNT( O$33:O$52 )  - $C116 + 1, 1)) &gt; 0), $D116))</f>
        <v>1.0012132937321314</v>
      </c>
      <c r="O116" s="10">
        <f>+IF(O$8 = 20, 1, _xlfn.PERCENTILE.INC(_xlfn._xlws.FILTER(INDEX( O$57:O$76, MAX( COUNT( P$33:P$52 )  - $B116 + 1, 1)) : INDEX( O$57:O$76, MAX( COUNT( P$33:P$52 )  - $C116 + 1, 1)), INDEX( O$81:O$100, MAX( COUNT( P$33:P$52 )  - $B116 + 1, 1)) : INDEX( O$81:O$100, MAX( COUNT( P$33:P$52 )  - $C116 + 1, 1)) &gt; 0), $D116))</f>
        <v>1.0011862616916423</v>
      </c>
      <c r="P116" s="10">
        <f>+IF(P$8 = 20, 1, _xlfn.PERCENTILE.INC(_xlfn._xlws.FILTER(INDEX( P$57:P$76, MAX( COUNT( Q$33:Q$52 )  - $B116 + 1, 1)) : INDEX( P$57:P$76, MAX( COUNT( Q$33:Q$52 )  - $C116 + 1, 1)), INDEX( P$81:P$100, MAX( COUNT( Q$33:Q$52 )  - $B116 + 1, 1)) : INDEX( P$81:P$100, MAX( COUNT( Q$33:Q$52 )  - $C116 + 1, 1)) &gt; 0), $D116))</f>
        <v>1</v>
      </c>
      <c r="Q116" s="10">
        <f>+IF(Q$8 = 20, 1, _xlfn.PERCENTILE.INC(_xlfn._xlws.FILTER(INDEX( Q$57:Q$76, MAX( COUNT( R$33:R$52 )  - $B116 + 1, 1)) : INDEX( Q$57:Q$76, MAX( COUNT( R$33:R$52 )  - $C116 + 1, 1)), INDEX( Q$81:Q$100, MAX( COUNT( R$33:R$52 )  - $B116 + 1, 1)) : INDEX( Q$81:Q$100, MAX( COUNT( R$33:R$52 )  - $C116 + 1, 1)) &gt; 0), $D116))</f>
        <v>1.0007666098807495</v>
      </c>
      <c r="R116" s="10">
        <f>+IF(R$8 = 20, 1, _xlfn.PERCENTILE.INC(_xlfn._xlws.FILTER(INDEX( R$57:R$76, MAX( COUNT( S$33:S$52 )  - $B116 + 1, 1)) : INDEX( R$57:R$76, MAX( COUNT( S$33:S$52 )  - $C116 + 1, 1)), INDEX( R$81:R$100, MAX( COUNT( S$33:S$52 )  - $B116 + 1, 1)) : INDEX( R$81:R$100, MAX( COUNT( S$33:S$52 )  - $C116 + 1, 1)) &gt; 0), $D116))</f>
        <v>1.000702028081123</v>
      </c>
      <c r="S116" s="10">
        <f>+IF(S$8 = 20, 1, _xlfn.PERCENTILE.INC(_xlfn._xlws.FILTER(INDEX( S$57:S$76, MAX( COUNT( T$33:T$52 )  - $B116 + 1, 1)) : INDEX( S$57:S$76, MAX( COUNT( T$33:T$52 )  - $C116 + 1, 1)), INDEX( S$81:S$100, MAX( COUNT( T$33:T$52 )  - $B116 + 1, 1)) : INDEX( S$81:S$100, MAX( COUNT( T$33:T$52 )  - $C116 + 1, 1)) &gt; 0), $D116))</f>
        <v>1.0008479768457617</v>
      </c>
      <c r="T116" s="10">
        <f>+IF(T$8 = 20, 1, _xlfn.PERCENTILE.INC(_xlfn._xlws.FILTER(INDEX( T$57:T$76, MAX( COUNT( U$33:U$52 )  - $B116 + 1, 1)) : INDEX( T$57:T$76, MAX( COUNT( U$33:U$52 )  - $C116 + 1, 1)), INDEX( T$81:T$100, MAX( COUNT( U$33:U$52 )  - $B116 + 1, 1)) : INDEX( T$81:T$100, MAX( COUNT( U$33:U$52 )  - $C116 + 1, 1)) &gt; 0), $D116))</f>
        <v>1.0007317073170732</v>
      </c>
      <c r="U116" s="10">
        <f>+IF(U$8 = 20, 1, _xlfn.PERCENTILE.INC(_xlfn._xlws.FILTER(INDEX( U$57:U$76, MAX( COUNT( V$33:V$52 )  - $B116 + 1, 1)) : INDEX( U$57:U$76, MAX( COUNT( V$33:V$52 )  - $C116 + 1, 1)), INDEX( U$81:U$100, MAX( COUNT( V$33:V$52 )  - $B116 + 1, 1)) : INDEX( U$81:U$100, MAX( COUNT( V$33:V$52 )  - $C116 + 1, 1)) &gt; 0), $D116))</f>
        <v>1.0017294345784853</v>
      </c>
      <c r="V116" s="10">
        <f>+IF(V$8 = 20, 1, _xlfn.PERCENTILE.INC(_xlfn._xlws.FILTER(INDEX( V$57:V$76, MAX( COUNT( W$33:W$52 )  - $B116 + 1, 1)) : INDEX( V$57:V$76, MAX( COUNT( W$33:W$52 )  - $C116 + 1, 1)), INDEX( V$81:V$100, MAX( COUNT( W$33:W$52 )  - $B116 + 1, 1)) : INDEX( V$81:V$100, MAX( COUNT( W$33:W$52 )  - $C116 + 1, 1)) &gt; 0), $D116))</f>
        <v>1</v>
      </c>
      <c r="W116" s="10">
        <f>+IF(W$8 = 20, 1, _xlfn.PERCENTILE.INC(_xlfn._xlws.FILTER(INDEX( W$57:W$76, MAX( COUNT( X$33:X$52 )  - $B116 + 1, 1)) : INDEX( W$57:W$76, MAX( COUNT( X$33:X$52 )  - $C116 + 1, 1)), INDEX( W$81:W$100, MAX( COUNT( X$33:X$52 )  - $B116 + 1, 1)) : INDEX( W$81:W$100, MAX( COUNT( X$33:X$52 )  - $C116 + 1, 1)) &gt; 0), $D116))</f>
        <v>1.0009345794392523</v>
      </c>
      <c r="X116" s="10">
        <f>+IF(X$8 = 20, 1, _xlfn.PERCENTILE.INC(_xlfn._xlws.FILTER(INDEX( X$57:X$76, MAX( COUNT( Y$33:Y$52 )  - $B116 + 1, 1)) : INDEX( X$57:X$76, MAX( COUNT( Y$33:Y$52 )  - $C116 + 1, 1)), INDEX( X$81:X$100, MAX( COUNT( Y$33:Y$52 )  - $B116 + 1, 1)) : INDEX( X$81:X$100, MAX( COUNT( Y$33:Y$52 )  - $C116 + 1, 1)) &gt; 0), $D116))</f>
        <v>1.0004633204633204</v>
      </c>
      <c r="Y116" s="10">
        <f>+IF(Y$8 = 20, 1, _xlfn.PERCENTILE.INC(_xlfn._xlws.FILTER(INDEX( Y$57:Y$76, MAX( COUNT( Z$33:Z$52 )  - $B116 + 1, 1)) : INDEX( Y$57:Y$76, MAX( COUNT( Z$33:Z$52 )  - $C116 + 1, 1)), INDEX( Y$81:Y$100, MAX( COUNT( Z$33:Z$52 )  - $B116 + 1, 1)) : INDEX( Y$81:Y$100, MAX( COUNT( Z$33:Z$52 )  - $C116 + 1, 1)) &gt; 0), $D116))</f>
        <v>1</v>
      </c>
      <c r="Z116" s="10">
        <f>+IF(Z$8 = 20, 1, _xlfn.PERCENTILE.INC(_xlfn._xlws.FILTER(INDEX( Z$57:Z$76, MAX( COUNT( AA$33:AA$52 )  - $B116 + 1, 1)) : INDEX( Z$57:Z$76, MAX( COUNT( AA$33:AA$52 )  - $C116 + 1, 1)), INDEX( Z$81:Z$100, MAX( COUNT( AA$33:AA$52 )  - $B116 + 1, 1)) : INDEX( Z$81:Z$100, MAX( COUNT( AA$33:AA$52 )  - $C116 + 1, 1)) &gt; 0), $D116))</f>
        <v>1</v>
      </c>
      <c r="AA116" s="10">
        <f>+IF(AA$8 = 20, 1, _xlfn.PERCENTILE.INC(_xlfn._xlws.FILTER(INDEX( AA$57:AA$76, MAX( COUNT( AB$33:AB$52 )  - $B116 + 1, 1)) : INDEX( AA$57:AA$76, MAX( COUNT( AB$33:AB$52 )  - $C116 + 1, 1)), INDEX( AA$81:AA$100, MAX( COUNT( AB$33:AB$52 )  - $B116 + 1, 1)) : INDEX( AA$81:AA$100, MAX( COUNT( AB$33:AB$52 )  - $C116 + 1, 1)) &gt; 0), $D116))</f>
        <v>1.5319796388337357</v>
      </c>
      <c r="AB116" s="10">
        <f>+IF(AB$8 = 20, 1, _xlfn.PERCENTILE.INC(_xlfn._xlws.FILTER(INDEX( AB$57:AB$76, MAX( COUNT( AC$33:AC$52 )  - $B116 + 1, 1)) : INDEX( AB$57:AB$76, MAX( COUNT( AC$33:AC$52 )  - $C116 + 1, 1)), INDEX( AB$81:AB$100, MAX( COUNT( AC$33:AC$52 )  - $B116 + 1, 1)) : INDEX( AB$81:AB$100, MAX( COUNT( AC$33:AC$52 )  - $C116 + 1, 1)) &gt; 0), $D116))</f>
        <v>1.041288562249703</v>
      </c>
      <c r="AC116" s="10">
        <f>+IF(AC$8 = 20, 1, _xlfn.PERCENTILE.INC(_xlfn._xlws.FILTER(INDEX( AC$57:AC$76, MAX( COUNT( AD$33:AD$52 )  - $B116 + 1, 1)) : INDEX( AC$57:AC$76, MAX( COUNT( AD$33:AD$52 )  - $C116 + 1, 1)), INDEX( AC$81:AC$100, MAX( COUNT( AD$33:AD$52 )  - $B116 + 1, 1)) : INDEX( AC$81:AC$100, MAX( COUNT( AD$33:AD$52 )  - $C116 + 1, 1)) &gt; 0), $D116))</f>
        <v>1.0174540044932903</v>
      </c>
      <c r="AD116" s="10">
        <f>+IF(AD$8 = 20, 1, _xlfn.PERCENTILE.INC(_xlfn._xlws.FILTER(INDEX( AD$57:AD$76, MAX( COUNT( AE$33:AE$52 )  - $B116 + 1, 1)) : INDEX( AD$57:AD$76, MAX( COUNT( AE$33:AE$52 )  - $C116 + 1, 1)), INDEX( AD$81:AD$100, MAX( COUNT( AE$33:AE$52 )  - $B116 + 1, 1)) : INDEX( AD$81:AD$100, MAX( COUNT( AE$33:AE$52 )  - $C116 + 1, 1)) &gt; 0), $D116))</f>
        <v>1.0074471455185887</v>
      </c>
      <c r="AE116" s="10">
        <f>+IF(AE$8 = 20, 1, _xlfn.PERCENTILE.INC(_xlfn._xlws.FILTER(INDEX( AE$57:AE$76, MAX( COUNT( AF$33:AF$52 )  - $B116 + 1, 1)) : INDEX( AE$57:AE$76, MAX( COUNT( AF$33:AF$52 )  - $C116 + 1, 1)), INDEX( AE$81:AE$100, MAX( COUNT( AF$33:AF$52 )  - $B116 + 1, 1)) : INDEX( AE$81:AE$100, MAX( COUNT( AF$33:AF$52 )  - $C116 + 1, 1)) &gt; 0), $D116))</f>
        <v>1.0026587887740028</v>
      </c>
      <c r="AF116" s="10">
        <f>+IF(AF$8 = 20, 1, _xlfn.PERCENTILE.INC(_xlfn._xlws.FILTER(INDEX( AF$57:AF$76, MAX( COUNT( AG$33:AG$52 )  - $B116 + 1, 1)) : INDEX( AF$57:AF$76, MAX( COUNT( AG$33:AG$52 )  - $C116 + 1, 1)), INDEX( AF$81:AF$100, MAX( COUNT( AG$33:AG$52 )  - $B116 + 1, 1)) : INDEX( AF$81:AF$100, MAX( COUNT( AG$33:AG$52 )  - $C116 + 1, 1)) &gt; 0), $D116))</f>
        <v>1.0059177920019264</v>
      </c>
      <c r="AG116" s="10">
        <f>+IF(AG$8 = 20, 1, _xlfn.PERCENTILE.INC(_xlfn._xlws.FILTER(INDEX( AG$57:AG$76, MAX( COUNT( AH$33:AH$52 )  - $B116 + 1, 1)) : INDEX( AG$57:AG$76, MAX( COUNT( AH$33:AH$52 )  - $C116 + 1, 1)), INDEX( AG$81:AG$100, MAX( COUNT( AH$33:AH$52 )  - $B116 + 1, 1)) : INDEX( AG$81:AG$100, MAX( COUNT( AH$33:AH$52 )  - $C116 + 1, 1)) &gt; 0), $D116))</f>
        <v>1.0075328507768622</v>
      </c>
      <c r="AH116" s="10">
        <f>+IF(AH$8 = 20, 1, _xlfn.PERCENTILE.INC(_xlfn._xlws.FILTER(INDEX( AH$57:AH$76, MAX( COUNT( AI$33:AI$52 )  - $B116 + 1, 1)) : INDEX( AH$57:AH$76, MAX( COUNT( AI$33:AI$52 )  - $C116 + 1, 1)), INDEX( AH$81:AH$100, MAX( COUNT( AI$33:AI$52 )  - $B116 + 1, 1)) : INDEX( AH$81:AH$100, MAX( COUNT( AI$33:AI$52 )  - $C116 + 1, 1)) &gt; 0), $D116))</f>
        <v>1.0013336124546888</v>
      </c>
      <c r="AI116" s="10">
        <f>+IF(AI$8 = 20, 1, _xlfn.PERCENTILE.INC(_xlfn._xlws.FILTER(INDEX( AI$57:AI$76, MAX( COUNT( AJ$33:AJ$52 )  - $B116 + 1, 1)) : INDEX( AI$57:AI$76, MAX( COUNT( AJ$33:AJ$52 )  - $C116 + 1, 1)), INDEX( AI$81:AI$100, MAX( COUNT( AJ$33:AJ$52 )  - $B116 + 1, 1)) : INDEX( AI$81:AI$100, MAX( COUNT( AJ$33:AJ$52 )  - $C116 + 1, 1)) &gt; 0), $D116))</f>
        <v>1.00229055617017</v>
      </c>
      <c r="AJ116" s="10">
        <f>+IF(AJ$8 = 20, 1, _xlfn.PERCENTILE.INC(_xlfn._xlws.FILTER(INDEX( AJ$57:AJ$76, MAX( COUNT( AK$33:AK$52 )  - $B116 + 1, 1)) : INDEX( AJ$57:AJ$76, MAX( COUNT( AK$33:AK$52 )  - $C116 + 1, 1)), INDEX( AJ$81:AJ$100, MAX( COUNT( AK$33:AK$52 )  - $B116 + 1, 1)) : INDEX( AJ$81:AJ$100, MAX( COUNT( AK$33:AK$52 )  - $C116 + 1, 1)) &gt; 0), $D116))</f>
        <v>1.0007263922518159</v>
      </c>
      <c r="AK116" s="10">
        <f>+IF(AK$8 = 20, 1, _xlfn.PERCENTILE.INC(_xlfn._xlws.FILTER(INDEX( AK$57:AK$76, MAX( COUNT( AL$33:AL$52 )  - $B116 + 1, 1)) : INDEX( AK$57:AK$76, MAX( COUNT( AL$33:AL$52 )  - $C116 + 1, 1)), INDEX( AK$81:AK$100, MAX( COUNT( AL$33:AL$52 )  - $B116 + 1, 1)) : INDEX( AK$81:AK$100, MAX( COUNT( AL$33:AL$52 )  - $C116 + 1, 1)) &gt; 0), $D116))</f>
        <v>1.0016151869746139</v>
      </c>
      <c r="AL116" s="10">
        <f>+IF(AL$8 = 20, 1, _xlfn.PERCENTILE.INC(_xlfn._xlws.FILTER(INDEX( AL$57:AL$76, MAX( COUNT( AM$33:AM$52 )  - $B116 + 1, 1)) : INDEX( AL$57:AL$76, MAX( COUNT( AM$33:AM$52 )  - $C116 + 1, 1)), INDEX( AL$81:AL$100, MAX( COUNT( AM$33:AM$52 )  - $B116 + 1, 1)) : INDEX( AL$81:AL$100, MAX( COUNT( AM$33:AM$52 )  - $C116 + 1, 1)) &gt; 0), $D116))</f>
        <v>1.0007014809041308</v>
      </c>
      <c r="AM116" s="10">
        <f>+IF(AM$8 = 20, 1, _xlfn.PERCENTILE.INC(_xlfn._xlws.FILTER(INDEX( AM$57:AM$76, MAX( COUNT( AN$33:AN$52 )  - $B116 + 1, 1)) : INDEX( AM$57:AM$76, MAX( COUNT( AN$33:AN$52 )  - $C116 + 1, 1)), INDEX( AM$81:AM$100, MAX( COUNT( AN$33:AN$52 )  - $B116 + 1, 1)) : INDEX( AM$81:AM$100, MAX( COUNT( AN$33:AN$52 )  - $C116 + 1, 1)) &gt; 0), $D116))</f>
        <v>1.001533219761499</v>
      </c>
      <c r="AN116" s="10">
        <f>+IF(AN$8 = 20, 1, _xlfn.PERCENTILE.INC(_xlfn._xlws.FILTER(INDEX( AN$57:AN$76, MAX( COUNT( AO$33:AO$52 )  - $B116 + 1, 1)) : INDEX( AN$57:AN$76, MAX( COUNT( AO$33:AO$52 )  - $C116 + 1, 1)), INDEX( AN$81:AN$100, MAX( COUNT( AO$33:AO$52 )  - $B116 + 1, 1)) : INDEX( AN$81:AN$100, MAX( COUNT( AO$33:AO$52 )  - $C116 + 1, 1)) &gt; 0), $D116))</f>
        <v>1.0015873015873018</v>
      </c>
      <c r="AO116" s="10">
        <f>+IF(AO$8 = 20, 1, _xlfn.PERCENTILE.INC(_xlfn._xlws.FILTER(INDEX( AO$57:AO$76, MAX( COUNT( AP$33:AP$52 )  - $B116 + 1, 1)) : INDEX( AO$57:AO$76, MAX( COUNT( AP$33:AP$52 )  - $C116 + 1, 1)), INDEX( AO$81:AO$100, MAX( COUNT( AP$33:AP$52 )  - $B116 + 1, 1)) : INDEX( AO$81:AO$100, MAX( COUNT( AP$33:AP$52 )  - $C116 + 1, 1)) &gt; 0), $D116))</f>
        <v>1.0015845070422533</v>
      </c>
      <c r="AP116" s="10">
        <f>+IF(AP$8 = 20, 1, _xlfn.PERCENTILE.INC(_xlfn._xlws.FILTER(INDEX( AP$57:AP$76, MAX( COUNT( AQ$33:AQ$52 )  - $B116 + 1, 1)) : INDEX( AP$57:AP$76, MAX( COUNT( AQ$33:AQ$52 )  - $C116 + 1, 1)), INDEX( AP$81:AP$100, MAX( COUNT( AQ$33:AQ$52 )  - $B116 + 1, 1)) : INDEX( AP$81:AP$100, MAX( COUNT( AQ$33:AQ$52 )  - $C116 + 1, 1)) &gt; 0), $D116))</f>
        <v>1</v>
      </c>
      <c r="AQ116" s="10">
        <f>+IF(AQ$8 = 20, 1, _xlfn.PERCENTILE.INC(_xlfn._xlws.FILTER(INDEX( AQ$57:AQ$76, MAX( COUNT( AR$33:AR$52 )  - $B116 + 1, 1)) : INDEX( AQ$57:AQ$76, MAX( COUNT( AR$33:AR$52 )  - $C116 + 1, 1)), INDEX( AQ$81:AQ$100, MAX( COUNT( AR$33:AR$52 )  - $B116 + 1, 1)) : INDEX( AQ$81:AQ$100, MAX( COUNT( AR$33:AR$52 )  - $C116 + 1, 1)) &gt; 0), $D116))</f>
        <v>1</v>
      </c>
      <c r="AR116" s="10">
        <f>+IF(AR$8 = 20, 1, _xlfn.PERCENTILE.INC(_xlfn._xlws.FILTER(INDEX( AR$57:AR$76, MAX( COUNT( AS$33:AS$52 )  - $B116 + 1, 1)) : INDEX( AR$57:AR$76, MAX( COUNT( AS$33:AS$52 )  - $C116 + 1, 1)), INDEX( AR$81:AR$100, MAX( COUNT( AS$33:AS$52 )  - $B116 + 1, 1)) : INDEX( AR$81:AR$100, MAX( COUNT( AS$33:AS$52 )  - $C116 + 1, 1)) &gt; 0), $D116))</f>
        <v>1</v>
      </c>
      <c r="AS116" s="10">
        <f>+IF(AS$8 = 20, 1, _xlfn.PERCENTILE.INC(_xlfn._xlws.FILTER(INDEX( AS$57:AS$76, MAX( COUNT( AT$33:AT$52 )  - $B116 + 1, 1)) : INDEX( AS$57:AS$76, MAX( COUNT( AT$33:AT$52 )  - $C116 + 1, 1)), INDEX( AS$81:AS$100, MAX( COUNT( AT$33:AT$52 )  - $B116 + 1, 1)) : INDEX( AS$81:AS$100, MAX( COUNT( AT$33:AT$52 )  - $C116 + 1, 1)) &gt; 0), $D116))</f>
        <v>1</v>
      </c>
      <c r="AT116" s="10">
        <f>+IF(AT$8 = 20, 1, _xlfn.PERCENTILE.INC(_xlfn._xlws.FILTER(INDEX( AT$57:AT$76, MAX( COUNT(#REF! )  - $B116 + 1, 1)) : INDEX( AT$57:AT$76, MAX( COUNT(#REF! )  - $C116 + 1, 1)), INDEX( AT$81:AT$100, MAX( COUNT(#REF! )  - $B116 + 1, 1)) : INDEX( AT$81:AT$100, MAX( COUNT(#REF! )  - $C116 + 1, 1)) &gt; 0), $D116))</f>
        <v>1</v>
      </c>
    </row>
    <row r="117" spans="2:46" x14ac:dyDescent="0.2">
      <c r="B117">
        <v>1</v>
      </c>
      <c r="C117">
        <v>4</v>
      </c>
      <c r="D117">
        <v>0.7</v>
      </c>
      <c r="F117" s="17" t="s">
        <v>28</v>
      </c>
      <c r="G117" s="10">
        <f>+IF(G$8 = 20, 1, _xlfn.PERCENTILE.INC(_xlfn._xlws.FILTER(INDEX( G$57:G$76, MAX( COUNT( H$33:H$52 )  - $B117 + 1, 1)) : INDEX( G$57:G$76, MAX( COUNT( H$33:H$52 )  - $C117 + 1, 1)), INDEX( G$81:G$100, MAX( COUNT( H$33:H$52 )  - $B117 + 1, 1)) : INDEX( G$81:G$100, MAX( COUNT( H$33:H$52 )  - $C117 + 1, 1)) &gt; 0), $D117))</f>
        <v>1.7479796437132102</v>
      </c>
      <c r="H117" s="10">
        <f>+IF(H$8 = 20, 1, _xlfn.PERCENTILE.INC(_xlfn._xlws.FILTER(INDEX( H$57:H$76, MAX( COUNT( I$33:I$52 )  - $B117 + 1, 1)) : INDEX( H$57:H$76, MAX( COUNT( I$33:I$52 )  - $C117 + 1, 1)), INDEX( H$81:H$100, MAX( COUNT( I$33:I$52 )  - $B117 + 1, 1)) : INDEX( H$81:H$100, MAX( COUNT( I$33:I$52 )  - $C117 + 1, 1)) &gt; 0), $D117))</f>
        <v>1.0658708158995815</v>
      </c>
      <c r="I117" s="10">
        <f>+IF(I$8 = 20, 1, _xlfn.PERCENTILE.INC(_xlfn._xlws.FILTER(INDEX( I$57:I$76, MAX( COUNT( J$33:J$52 )  - $B117 + 1, 1)) : INDEX( I$57:I$76, MAX( COUNT( J$33:J$52 )  - $C117 + 1, 1)), INDEX( I$81:I$100, MAX( COUNT( J$33:J$52 )  - $B117 + 1, 1)) : INDEX( I$81:I$100, MAX( COUNT( J$33:J$52 )  - $C117 + 1, 1)) &gt; 0), $D117))</f>
        <v>1.0235690815208887</v>
      </c>
      <c r="J117" s="10">
        <f>+IF(J$8 = 20, 1, _xlfn.PERCENTILE.INC(_xlfn._xlws.FILTER(INDEX( J$57:J$76, MAX( COUNT( K$33:K$52 )  - $B117 + 1, 1)) : INDEX( J$57:J$76, MAX( COUNT( K$33:K$52 )  - $C117 + 1, 1)), INDEX( J$81:J$100, MAX( COUNT( K$33:K$52 )  - $B117 + 1, 1)) : INDEX( J$81:J$100, MAX( COUNT( K$33:K$52 )  - $C117 + 1, 1)) &gt; 0), $D117))</f>
        <v>1.0128906372934696</v>
      </c>
      <c r="K117" s="10">
        <f>+IF(K$8 = 20, 1, _xlfn.PERCENTILE.INC(_xlfn._xlws.FILTER(INDEX( K$57:K$76, MAX( COUNT( L$33:L$52 )  - $B117 + 1, 1)) : INDEX( K$57:K$76, MAX( COUNT( L$33:L$52 )  - $C117 + 1, 1)), INDEX( K$81:K$100, MAX( COUNT( L$33:L$52 )  - $B117 + 1, 1)) : INDEX( K$81:K$100, MAX( COUNT( L$33:L$52 )  - $C117 + 1, 1)) &gt; 0), $D117))</f>
        <v>1.011720254852571</v>
      </c>
      <c r="L117" s="10">
        <f>+IF(L$8 = 20, 1, _xlfn.PERCENTILE.INC(_xlfn._xlws.FILTER(INDEX( L$57:L$76, MAX( COUNT( M$33:M$52 )  - $B117 + 1, 1)) : INDEX( L$57:L$76, MAX( COUNT( M$33:M$52 )  - $C117 + 1, 1)), INDEX( L$81:L$100, MAX( COUNT( M$33:M$52 )  - $B117 + 1, 1)) : INDEX( L$81:L$100, MAX( COUNT( M$33:M$52 )  - $C117 + 1, 1)) &gt; 0), $D117))</f>
        <v>1.083619174307568</v>
      </c>
      <c r="M117" s="10">
        <f>+IF(M$8 = 20, 1, _xlfn.PERCENTILE.INC(_xlfn._xlws.FILTER(INDEX( M$57:M$76, MAX( COUNT( N$33:N$52 )  - $B117 + 1, 1)) : INDEX( M$57:M$76, MAX( COUNT( N$33:N$52 )  - $C117 + 1, 1)), INDEX( M$81:M$100, MAX( COUNT( N$33:N$52 )  - $B117 + 1, 1)) : INDEX( M$81:M$100, MAX( COUNT( N$33:N$52 )  - $C117 + 1, 1)) &gt; 0), $D117))</f>
        <v>1.0335959814389333</v>
      </c>
      <c r="N117" s="10">
        <f>+IF(N$8 = 20, 1, _xlfn.PERCENTILE.INC(_xlfn._xlws.FILTER(INDEX( N$57:N$76, MAX( COUNT( O$33:O$52 )  - $B117 + 1, 1)) : INDEX( N$57:N$76, MAX( COUNT( O$33:O$52 )  - $C117 + 1, 1)), INDEX( N$81:N$100, MAX( COUNT( O$33:O$52 )  - $B117 + 1, 1)) : INDEX( N$81:N$100, MAX( COUNT( O$33:O$52 )  - $C117 + 1, 1)) &gt; 0), $D117))</f>
        <v>1.0091047857069417</v>
      </c>
      <c r="O117" s="10">
        <f>+IF(O$8 = 20, 1, _xlfn.PERCENTILE.INC(_xlfn._xlws.FILTER(INDEX( O$57:O$76, MAX( COUNT( P$33:P$52 )  - $B117 + 1, 1)) : INDEX( O$57:O$76, MAX( COUNT( P$33:P$52 )  - $C117 + 1, 1)), INDEX( O$81:O$100, MAX( COUNT( P$33:P$52 )  - $B117 + 1, 1)) : INDEX( O$81:O$100, MAX( COUNT( P$33:P$52 )  - $C117 + 1, 1)) &gt; 0), $D117))</f>
        <v>1.0054687431979454</v>
      </c>
      <c r="P117" s="10">
        <f>+IF(P$8 = 20, 1, _xlfn.PERCENTILE.INC(_xlfn._xlws.FILTER(INDEX( P$57:P$76, MAX( COUNT( Q$33:Q$52 )  - $B117 + 1, 1)) : INDEX( P$57:P$76, MAX( COUNT( Q$33:Q$52 )  - $C117 + 1, 1)), INDEX( P$81:P$100, MAX( COUNT( Q$33:Q$52 )  - $B117 + 1, 1)) : INDEX( P$81:P$100, MAX( COUNT( Q$33:Q$52 )  - $C117 + 1, 1)) &gt; 0), $D117))</f>
        <v>1.0033039370311956</v>
      </c>
      <c r="Q117" s="10">
        <f>+IF(Q$8 = 20, 1, _xlfn.PERCENTILE.INC(_xlfn._xlws.FILTER(INDEX( Q$57:Q$76, MAX( COUNT( R$33:R$52 )  - $B117 + 1, 1)) : INDEX( Q$57:Q$76, MAX( COUNT( R$33:R$52 )  - $C117 + 1, 1)), INDEX( Q$81:Q$100, MAX( COUNT( R$33:R$52 )  - $B117 + 1, 1)) : INDEX( Q$81:Q$100, MAX( COUNT( R$33:R$52 )  - $C117 + 1, 1)) &gt; 0), $D117))</f>
        <v>1.0118995645299977</v>
      </c>
      <c r="R117" s="10">
        <f>+IF(R$8 = 20, 1, _xlfn.PERCENTILE.INC(_xlfn._xlws.FILTER(INDEX( R$57:R$76, MAX( COUNT( S$33:S$52 )  - $B117 + 1, 1)) : INDEX( R$57:R$76, MAX( COUNT( S$33:S$52 )  - $C117 + 1, 1)), INDEX( R$81:R$100, MAX( COUNT( S$33:S$52 )  - $B117 + 1, 1)) : INDEX( R$81:R$100, MAX( COUNT( S$33:S$52 )  - $C117 + 1, 1)) &gt; 0), $D117))</f>
        <v>1.0021303882128312</v>
      </c>
      <c r="S117" s="10">
        <f>+IF(S$8 = 20, 1, _xlfn.PERCENTILE.INC(_xlfn._xlws.FILTER(INDEX( S$57:S$76, MAX( COUNT( T$33:T$52 )  - $B117 + 1, 1)) : INDEX( S$57:S$76, MAX( COUNT( T$33:T$52 )  - $C117 + 1, 1)), INDEX( S$81:S$100, MAX( COUNT( T$33:T$52 )  - $B117 + 1, 1)) : INDEX( S$81:S$100, MAX( COUNT( T$33:T$52 )  - $C117 + 1, 1)) &gt; 0), $D117))</f>
        <v>1.0029708889988453</v>
      </c>
      <c r="T117" s="10">
        <f>+IF(T$8 = 20, 1, _xlfn.PERCENTILE.INC(_xlfn._xlws.FILTER(INDEX( T$57:T$76, MAX( COUNT( U$33:U$52 )  - $B117 + 1, 1)) : INDEX( T$57:T$76, MAX( COUNT( U$33:U$52 )  - $C117 + 1, 1)), INDEX( T$81:T$100, MAX( COUNT( U$33:U$52 )  - $B117 + 1, 1)) : INDEX( T$81:T$100, MAX( COUNT( U$33:U$52 )  - $C117 + 1, 1)) &gt; 0), $D117))</f>
        <v>1.0044500532839755</v>
      </c>
      <c r="U117" s="10">
        <f>+IF(U$8 = 20, 1, _xlfn.PERCENTILE.INC(_xlfn._xlws.FILTER(INDEX( U$57:U$76, MAX( COUNT( V$33:V$52 )  - $B117 + 1, 1)) : INDEX( U$57:U$76, MAX( COUNT( V$33:V$52 )  - $C117 + 1, 1)), INDEX( U$81:U$100, MAX( COUNT( V$33:V$52 )  - $B117 + 1, 1)) : INDEX( U$81:U$100, MAX( COUNT( V$33:V$52 )  - $C117 + 1, 1)) &gt; 0), $D117))</f>
        <v>1.0074641268536124</v>
      </c>
      <c r="V117" s="10">
        <f>+IF(V$8 = 20, 1, _xlfn.PERCENTILE.INC(_xlfn._xlws.FILTER(INDEX( V$57:V$76, MAX( COUNT( W$33:W$52 )  - $B117 + 1, 1)) : INDEX( V$57:V$76, MAX( COUNT( W$33:W$52 )  - $C117 + 1, 1)), INDEX( V$81:V$100, MAX( COUNT( W$33:W$52 )  - $B117 + 1, 1)) : INDEX( V$81:V$100, MAX( COUNT( W$33:W$52 )  - $C117 + 1, 1)) &gt; 0), $D117))</f>
        <v>1.0047923628222004</v>
      </c>
      <c r="W117" s="10">
        <f>+IF(W$8 = 20, 1, _xlfn.PERCENTILE.INC(_xlfn._xlws.FILTER(INDEX( W$57:W$76, MAX( COUNT( X$33:X$52 )  - $B117 + 1, 1)) : INDEX( W$57:W$76, MAX( COUNT( X$33:X$52 )  - $C117 + 1, 1)), INDEX( W$81:W$100, MAX( COUNT( X$33:X$52 )  - $B117 + 1, 1)) : INDEX( W$81:W$100, MAX( COUNT( X$33:X$52 )  - $C117 + 1, 1)) &gt; 0), $D117))</f>
        <v>1.0018633720089118</v>
      </c>
      <c r="X117" s="10">
        <f>+IF(X$8 = 20, 1, _xlfn.PERCENTILE.INC(_xlfn._xlws.FILTER(INDEX( X$57:X$76, MAX( COUNT( Y$33:Y$52 )  - $B117 + 1, 1)) : INDEX( X$57:X$76, MAX( COUNT( Y$33:Y$52 )  - $C117 + 1, 1)), INDEX( X$81:X$100, MAX( COUNT( Y$33:Y$52 )  - $B117 + 1, 1)) : INDEX( X$81:X$100, MAX( COUNT( Y$33:Y$52 )  - $C117 + 1, 1)) &gt; 0), $D117))</f>
        <v>1.0010810810810811</v>
      </c>
      <c r="Y117" s="10">
        <f>+IF(Y$8 = 20, 1, _xlfn.PERCENTILE.INC(_xlfn._xlws.FILTER(INDEX( Y$57:Y$76, MAX( COUNT( Z$33:Z$52 )  - $B117 + 1, 1)) : INDEX( Y$57:Y$76, MAX( COUNT( Z$33:Z$52 )  - $C117 + 1, 1)), INDEX( Y$81:Y$100, MAX( COUNT( Z$33:Z$52 )  - $B117 + 1, 1)) : INDEX( Y$81:Y$100, MAX( COUNT( Z$33:Z$52 )  - $C117 + 1, 1)) &gt; 0), $D117))</f>
        <v>1</v>
      </c>
      <c r="Z117" s="10">
        <f>+IF(Z$8 = 20, 1, _xlfn.PERCENTILE.INC(_xlfn._xlws.FILTER(INDEX( Z$57:Z$76, MAX( COUNT( AA$33:AA$52 )  - $B117 + 1, 1)) : INDEX( Z$57:Z$76, MAX( COUNT( AA$33:AA$52 )  - $C117 + 1, 1)), INDEX( Z$81:Z$100, MAX( COUNT( AA$33:AA$52 )  - $B117 + 1, 1)) : INDEX( Z$81:Z$100, MAX( COUNT( AA$33:AA$52 )  - $C117 + 1, 1)) &gt; 0), $D117))</f>
        <v>1</v>
      </c>
      <c r="AA117" s="10">
        <f>+IF(AA$8 = 20, 1, _xlfn.PERCENTILE.INC(_xlfn._xlws.FILTER(INDEX( AA$57:AA$76, MAX( COUNT( AB$33:AB$52 )  - $B117 + 1, 1)) : INDEX( AA$57:AA$76, MAX( COUNT( AB$33:AB$52 )  - $C117 + 1, 1)), INDEX( AA$81:AA$100, MAX( COUNT( AB$33:AB$52 )  - $B117 + 1, 1)) : INDEX( AA$81:AA$100, MAX( COUNT( AB$33:AB$52 )  - $C117 + 1, 1)) &gt; 0), $D117))</f>
        <v>1.5705465976913422</v>
      </c>
      <c r="AB117" s="10">
        <f>+IF(AB$8 = 20, 1, _xlfn.PERCENTILE.INC(_xlfn._xlws.FILTER(INDEX( AB$57:AB$76, MAX( COUNT( AC$33:AC$52 )  - $B117 + 1, 1)) : INDEX( AB$57:AB$76, MAX( COUNT( AC$33:AC$52 )  - $C117 + 1, 1)), INDEX( AB$81:AB$100, MAX( COUNT( AC$33:AC$52 )  - $B117 + 1, 1)) : INDEX( AB$81:AB$100, MAX( COUNT( AC$33:AC$52 )  - $C117 + 1, 1)) &gt; 0), $D117))</f>
        <v>1.0536735173995335</v>
      </c>
      <c r="AC117" s="10">
        <f>+IF(AC$8 = 20, 1, _xlfn.PERCENTILE.INC(_xlfn._xlws.FILTER(INDEX( AC$57:AC$76, MAX( COUNT( AD$33:AD$52 )  - $B117 + 1, 1)) : INDEX( AC$57:AC$76, MAX( COUNT( AD$33:AD$52 )  - $C117 + 1, 1)), INDEX( AC$81:AC$100, MAX( COUNT( AD$33:AD$52 )  - $B117 + 1, 1)) : INDEX( AC$81:AC$100, MAX( COUNT( AD$33:AD$52 )  - $C117 + 1, 1)) &gt; 0), $D117))</f>
        <v>1.0208248987854249</v>
      </c>
      <c r="AD117" s="10">
        <f>+IF(AD$8 = 20, 1, _xlfn.PERCENTILE.INC(_xlfn._xlws.FILTER(INDEX( AD$57:AD$76, MAX( COUNT( AE$33:AE$52 )  - $B117 + 1, 1)) : INDEX( AD$57:AD$76, MAX( COUNT( AE$33:AE$52 )  - $C117 + 1, 1)), INDEX( AD$81:AD$100, MAX( COUNT( AE$33:AE$52 )  - $B117 + 1, 1)) : INDEX( AD$81:AD$100, MAX( COUNT( AE$33:AE$52 )  - $C117 + 1, 1)) &gt; 0), $D117))</f>
        <v>1.0139051668361216</v>
      </c>
      <c r="AE117" s="10">
        <f>+IF(AE$8 = 20, 1, _xlfn.PERCENTILE.INC(_xlfn._xlws.FILTER(INDEX( AE$57:AE$76, MAX( COUNT( AF$33:AF$52 )  - $B117 + 1, 1)) : INDEX( AE$57:AE$76, MAX( COUNT( AF$33:AF$52 )  - $C117 + 1, 1)), INDEX( AE$81:AE$100, MAX( COUNT( AF$33:AF$52 )  - $B117 + 1, 1)) : INDEX( AE$81:AE$100, MAX( COUNT( AF$33:AF$52 )  - $C117 + 1, 1)) &gt; 0), $D117))</f>
        <v>1.0142412632559321</v>
      </c>
      <c r="AF117" s="10">
        <f>+IF(AF$8 = 20, 1, _xlfn.PERCENTILE.INC(_xlfn._xlws.FILTER(INDEX( AF$57:AF$76, MAX( COUNT( AG$33:AG$52 )  - $B117 + 1, 1)) : INDEX( AF$57:AF$76, MAX( COUNT( AG$33:AG$52 )  - $C117 + 1, 1)), INDEX( AF$81:AF$100, MAX( COUNT( AG$33:AG$52 )  - $B117 + 1, 1)) : INDEX( AF$81:AF$100, MAX( COUNT( AG$33:AG$52 )  - $C117 + 1, 1)) &gt; 0), $D117))</f>
        <v>1.0946158361482032</v>
      </c>
      <c r="AG117" s="10">
        <f>+IF(AG$8 = 20, 1, _xlfn.PERCENTILE.INC(_xlfn._xlws.FILTER(INDEX( AG$57:AG$76, MAX( COUNT( AH$33:AH$52 )  - $B117 + 1, 1)) : INDEX( AG$57:AG$76, MAX( COUNT( AH$33:AH$52 )  - $C117 + 1, 1)), INDEX( AG$81:AG$100, MAX( COUNT( AH$33:AH$52 )  - $B117 + 1, 1)) : INDEX( AG$81:AG$100, MAX( COUNT( AH$33:AH$52 )  - $C117 + 1, 1)) &gt; 0), $D117))</f>
        <v>1.0195526471458147</v>
      </c>
      <c r="AH117" s="10">
        <f>+IF(AH$8 = 20, 1, _xlfn.PERCENTILE.INC(_xlfn._xlws.FILTER(INDEX( AH$57:AH$76, MAX( COUNT( AI$33:AI$52 )  - $B117 + 1, 1)) : INDEX( AH$57:AH$76, MAX( COUNT( AI$33:AI$52 )  - $C117 + 1, 1)), INDEX( AH$81:AH$100, MAX( COUNT( AI$33:AI$52 )  - $B117 + 1, 1)) : INDEX( AH$81:AH$100, MAX( COUNT( AI$33:AI$52 )  - $C117 + 1, 1)) &gt; 0), $D117))</f>
        <v>1.0094265540607825</v>
      </c>
      <c r="AI117" s="10">
        <f>+IF(AI$8 = 20, 1, _xlfn.PERCENTILE.INC(_xlfn._xlws.FILTER(INDEX( AI$57:AI$76, MAX( COUNT( AJ$33:AJ$52 )  - $B117 + 1, 1)) : INDEX( AI$57:AI$76, MAX( COUNT( AJ$33:AJ$52 )  - $C117 + 1, 1)), INDEX( AI$81:AI$100, MAX( COUNT( AJ$33:AJ$52 )  - $B117 + 1, 1)) : INDEX( AI$81:AI$100, MAX( COUNT( AJ$33:AJ$52 )  - $C117 + 1, 1)) &gt; 0), $D117))</f>
        <v>1.0054675995510842</v>
      </c>
      <c r="AJ117" s="10">
        <f>+IF(AJ$8 = 20, 1, _xlfn.PERCENTILE.INC(_xlfn._xlws.FILTER(INDEX( AJ$57:AJ$76, MAX( COUNT( AK$33:AK$52 )  - $B117 + 1, 1)) : INDEX( AJ$57:AJ$76, MAX( COUNT( AK$33:AK$52 )  - $C117 + 1, 1)), INDEX( AJ$81:AJ$100, MAX( COUNT( AK$33:AK$52 )  - $B117 + 1, 1)) : INDEX( AJ$81:AJ$100, MAX( COUNT( AK$33:AK$52 )  - $C117 + 1, 1)) &gt; 0), $D117))</f>
        <v>1.0032698518288039</v>
      </c>
      <c r="AK117" s="10">
        <f>+IF(AK$8 = 20, 1, _xlfn.PERCENTILE.INC(_xlfn._xlws.FILTER(INDEX( AK$57:AK$76, MAX( COUNT( AL$33:AL$52 )  - $B117 + 1, 1)) : INDEX( AK$57:AK$76, MAX( COUNT( AL$33:AL$52 )  - $C117 + 1, 1)), INDEX( AK$81:AK$100, MAX( COUNT( AL$33:AL$52 )  - $B117 + 1, 1)) : INDEX( AK$81:AK$100, MAX( COUNT( AL$33:AL$52 )  - $C117 + 1, 1)) &gt; 0), $D117))</f>
        <v>1.011980209691288</v>
      </c>
      <c r="AL117" s="10">
        <f>+IF(AL$8 = 20, 1, _xlfn.PERCENTILE.INC(_xlfn._xlws.FILTER(INDEX( AL$57:AL$76, MAX( COUNT( AM$33:AM$52 )  - $B117 + 1, 1)) : INDEX( AL$57:AL$76, MAX( COUNT( AM$33:AM$52 )  - $C117 + 1, 1)), INDEX( AL$81:AL$100, MAX( COUNT( AM$33:AM$52 )  - $B117 + 1, 1)) : INDEX( AL$81:AL$100, MAX( COUNT( AM$33:AM$52 )  - $C117 + 1, 1)) &gt; 0), $D117))</f>
        <v>1.002047144405223</v>
      </c>
      <c r="AM117" s="10">
        <f>+IF(AM$8 = 20, 1, _xlfn.PERCENTILE.INC(_xlfn._xlws.FILTER(INDEX( AM$57:AM$76, MAX( COUNT( AN$33:AN$52 )  - $B117 + 1, 1)) : INDEX( AM$57:AM$76, MAX( COUNT( AN$33:AN$52 )  - $C117 + 1, 1)), INDEX( AM$81:AM$100, MAX( COUNT( AN$33:AN$52 )  - $B117 + 1, 1)) : INDEX( AM$81:AM$100, MAX( COUNT( AN$33:AN$52 )  - $C117 + 1, 1)) &gt; 0), $D117))</f>
        <v>1.0031481939633844</v>
      </c>
      <c r="AN117" s="10">
        <f>+IF(AN$8 = 20, 1, _xlfn.PERCENTILE.INC(_xlfn._xlws.FILTER(INDEX( AN$57:AN$76, MAX( COUNT( AO$33:AO$52 )  - $B117 + 1, 1)) : INDEX( AN$57:AN$76, MAX( COUNT( AO$33:AO$52 )  - $C117 + 1, 1)), INDEX( AN$81:AN$100, MAX( COUNT( AO$33:AO$52 )  - $B117 + 1, 1)) : INDEX( AN$81:AN$100, MAX( COUNT( AO$33:AO$52 )  - $C117 + 1, 1)) &gt; 0), $D117))</f>
        <v>1.0039383866104905</v>
      </c>
      <c r="AO117" s="10">
        <f>+IF(AO$8 = 20, 1, _xlfn.PERCENTILE.INC(_xlfn._xlws.FILTER(INDEX( AO$57:AO$76, MAX( COUNT( AP$33:AP$52 )  - $B117 + 1, 1)) : INDEX( AO$57:AO$76, MAX( COUNT( AP$33:AP$52 )  - $C117 + 1, 1)), INDEX( AO$81:AO$100, MAX( COUNT( AP$33:AP$52 )  - $B117 + 1, 1)) : INDEX( AO$81:AO$100, MAX( COUNT( AP$33:AP$52 )  - $C117 + 1, 1)) &gt; 0), $D117))</f>
        <v>1.0047944880019006</v>
      </c>
      <c r="AP117" s="10">
        <f>+IF(AP$8 = 20, 1, _xlfn.PERCENTILE.INC(_xlfn._xlws.FILTER(INDEX( AP$57:AP$76, MAX( COUNT( AQ$33:AQ$52 )  - $B117 + 1, 1)) : INDEX( AP$57:AP$76, MAX( COUNT( AQ$33:AQ$52 )  - $C117 + 1, 1)), INDEX( AP$81:AP$100, MAX( COUNT( AQ$33:AQ$52 )  - $B117 + 1, 1)) : INDEX( AP$81:AP$100, MAX( COUNT( AQ$33:AQ$52 )  - $C117 + 1, 1)) &gt; 0), $D117))</f>
        <v>1.0019638648860958</v>
      </c>
      <c r="AQ117" s="10">
        <f>+IF(AQ$8 = 20, 1, _xlfn.PERCENTILE.INC(_xlfn._xlws.FILTER(INDEX( AQ$57:AQ$76, MAX( COUNT( AR$33:AR$52 )  - $B117 + 1, 1)) : INDEX( AQ$57:AQ$76, MAX( COUNT( AR$33:AR$52 )  - $C117 + 1, 1)), INDEX( AQ$81:AQ$100, MAX( COUNT( AR$33:AR$52 )  - $B117 + 1, 1)) : INDEX( AQ$81:AQ$100, MAX( COUNT( AR$33:AR$52 )  - $C117 + 1, 1)) &gt; 0), $D117))</f>
        <v>1.0006230529595015</v>
      </c>
      <c r="AR117" s="10">
        <f>+IF(AR$8 = 20, 1, _xlfn.PERCENTILE.INC(_xlfn._xlws.FILTER(INDEX( AR$57:AR$76, MAX( COUNT( AS$33:AS$52 )  - $B117 + 1, 1)) : INDEX( AR$57:AR$76, MAX( COUNT( AS$33:AS$52 )  - $C117 + 1, 1)), INDEX( AR$81:AR$100, MAX( COUNT( AS$33:AS$52 )  - $B117 + 1, 1)) : INDEX( AR$81:AR$100, MAX( COUNT( AS$33:AS$52 )  - $C117 + 1, 1)) &gt; 0), $D117))</f>
        <v>1</v>
      </c>
      <c r="AS117" s="10">
        <f>+IF(AS$8 = 20, 1, _xlfn.PERCENTILE.INC(_xlfn._xlws.FILTER(INDEX( AS$57:AS$76, MAX( COUNT( AT$33:AT$52 )  - $B117 + 1, 1)) : INDEX( AS$57:AS$76, MAX( COUNT( AT$33:AT$52 )  - $C117 + 1, 1)), INDEX( AS$81:AS$100, MAX( COUNT( AT$33:AT$52 )  - $B117 + 1, 1)) : INDEX( AS$81:AS$100, MAX( COUNT( AT$33:AT$52 )  - $C117 + 1, 1)) &gt; 0), $D117))</f>
        <v>1</v>
      </c>
      <c r="AT117" s="10">
        <f>+IF(AT$8 = 20, 1, _xlfn.PERCENTILE.INC(_xlfn._xlws.FILTER(INDEX( AT$57:AT$76, MAX( COUNT(#REF! )  - $B117 + 1, 1)) : INDEX( AT$57:AT$76, MAX( COUNT(#REF! )  - $C117 + 1, 1)), INDEX( AT$81:AT$100, MAX( COUNT(#REF! )  - $B117 + 1, 1)) : INDEX( AT$81:AT$100, MAX( COUNT(#REF! )  - $C117 + 1, 1)) &gt; 0), $D117))</f>
        <v>1</v>
      </c>
    </row>
    <row r="118" spans="2:46" x14ac:dyDescent="0.2">
      <c r="F118" s="17" t="s">
        <v>29</v>
      </c>
      <c r="G118" s="16">
        <f>+IFERROR(G113, 1)</f>
        <v>1.7404628706462237</v>
      </c>
      <c r="H118" s="16">
        <f t="shared" ref="H118:AT118" si="45">+IFERROR(H113, 1)</f>
        <v>1.0545478211069517</v>
      </c>
      <c r="I118" s="16">
        <f t="shared" si="45"/>
        <v>1.0206733680932336</v>
      </c>
      <c r="J118" s="16">
        <f t="shared" si="45"/>
        <v>1.0125471569034104</v>
      </c>
      <c r="K118" s="16">
        <f t="shared" si="45"/>
        <v>1.0104693802536553</v>
      </c>
      <c r="L118" s="16">
        <f t="shared" si="45"/>
        <v>1.0458049936814562</v>
      </c>
      <c r="M118" s="16">
        <f t="shared" si="45"/>
        <v>1.0309430691621473</v>
      </c>
      <c r="N118" s="16">
        <f t="shared" si="45"/>
        <v>1.0178315035556289</v>
      </c>
      <c r="O118" s="16">
        <f t="shared" si="45"/>
        <v>1.0115163233192035</v>
      </c>
      <c r="P118" s="16">
        <f t="shared" si="45"/>
        <v>1.010115574574576</v>
      </c>
      <c r="Q118" s="16">
        <f t="shared" si="45"/>
        <v>1.0092337267381339</v>
      </c>
      <c r="R118" s="16">
        <f t="shared" si="45"/>
        <v>1.0027631583524703</v>
      </c>
      <c r="S118" s="16">
        <f t="shared" si="45"/>
        <v>1.0016508257264112</v>
      </c>
      <c r="T118" s="16">
        <f t="shared" si="45"/>
        <v>1.0035898457256121</v>
      </c>
      <c r="U118" s="16">
        <f t="shared" si="45"/>
        <v>1.0067081774007305</v>
      </c>
      <c r="V118" s="16">
        <f t="shared" si="45"/>
        <v>1.0074904934057314</v>
      </c>
      <c r="W118" s="16">
        <f t="shared" si="45"/>
        <v>1.001616011604056</v>
      </c>
      <c r="X118" s="16">
        <f t="shared" si="45"/>
        <v>1.0010882400442311</v>
      </c>
      <c r="Y118" s="16">
        <f t="shared" si="45"/>
        <v>1</v>
      </c>
      <c r="Z118" s="16">
        <f t="shared" si="45"/>
        <v>1</v>
      </c>
      <c r="AA118" s="16">
        <f t="shared" si="45"/>
        <v>1.5627193763522873</v>
      </c>
      <c r="AB118" s="16">
        <f t="shared" si="45"/>
        <v>1.0450121350275088</v>
      </c>
      <c r="AC118" s="16">
        <f t="shared" si="45"/>
        <v>1.0186359887641412</v>
      </c>
      <c r="AD118" s="16">
        <f t="shared" si="45"/>
        <v>1.0121851116645857</v>
      </c>
      <c r="AE118" s="16">
        <f t="shared" si="45"/>
        <v>1.0111086906214177</v>
      </c>
      <c r="AF118" s="16">
        <f t="shared" si="45"/>
        <v>1.050388045205499</v>
      </c>
      <c r="AG118" s="16">
        <f t="shared" si="45"/>
        <v>1.0274399719257066</v>
      </c>
      <c r="AH118" s="16">
        <f t="shared" si="45"/>
        <v>1.0178160250024555</v>
      </c>
      <c r="AI118" s="16">
        <f t="shared" si="45"/>
        <v>1.011690556540866</v>
      </c>
      <c r="AJ118" s="16">
        <f t="shared" si="45"/>
        <v>1.0101110568893994</v>
      </c>
      <c r="AK118" s="16">
        <f t="shared" si="45"/>
        <v>1.0099007721027919</v>
      </c>
      <c r="AL118" s="16">
        <f t="shared" si="45"/>
        <v>1.0025311170780482</v>
      </c>
      <c r="AM118" s="16">
        <f t="shared" si="45"/>
        <v>1.0019249630639202</v>
      </c>
      <c r="AN118" s="16">
        <f t="shared" si="45"/>
        <v>1.0048853441585108</v>
      </c>
      <c r="AO118" s="16">
        <f t="shared" si="45"/>
        <v>1.0063095409762837</v>
      </c>
      <c r="AP118" s="16">
        <f t="shared" si="45"/>
        <v>1.0085285128940671</v>
      </c>
      <c r="AQ118" s="16">
        <f t="shared" si="45"/>
        <v>1.0003817900649823</v>
      </c>
      <c r="AR118" s="16">
        <f t="shared" si="45"/>
        <v>1</v>
      </c>
      <c r="AS118" s="16">
        <f t="shared" si="45"/>
        <v>1</v>
      </c>
      <c r="AT118" s="16">
        <f t="shared" si="45"/>
        <v>1</v>
      </c>
    </row>
    <row r="119" spans="2:46" x14ac:dyDescent="0.2">
      <c r="F119" s="17" t="s">
        <v>30</v>
      </c>
      <c r="G119" s="10">
        <f>+IF(G$8 = 20, 1, G118 * H119)</f>
        <v>2.2235269397589796</v>
      </c>
      <c r="H119" s="10">
        <f t="shared" ref="H119:AS119" si="46">+IF(H$8 = 20, 1, H118 * I119)</f>
        <v>1.2775491952513742</v>
      </c>
      <c r="I119" s="10">
        <f t="shared" si="46"/>
        <v>1.2114663457465016</v>
      </c>
      <c r="J119" s="10">
        <f t="shared" si="46"/>
        <v>1.1869285352371808</v>
      </c>
      <c r="K119" s="10">
        <f t="shared" si="46"/>
        <v>1.1722205006896338</v>
      </c>
      <c r="L119" s="10">
        <f t="shared" si="46"/>
        <v>1.160075231963362</v>
      </c>
      <c r="M119" s="10">
        <f t="shared" si="46"/>
        <v>1.10926534007038</v>
      </c>
      <c r="N119" s="10">
        <f t="shared" si="46"/>
        <v>1.0759714801437927</v>
      </c>
      <c r="O119" s="10">
        <f t="shared" si="46"/>
        <v>1.0571214158581861</v>
      </c>
      <c r="P119" s="10">
        <f t="shared" si="46"/>
        <v>1.045085869093376</v>
      </c>
      <c r="Q119" s="10">
        <f t="shared" si="46"/>
        <v>1.0346200923924256</v>
      </c>
      <c r="R119" s="10">
        <f t="shared" si="46"/>
        <v>1.0251540995724955</v>
      </c>
      <c r="S119" s="10">
        <f t="shared" si="46"/>
        <v>1.0223292419885202</v>
      </c>
      <c r="T119" s="10">
        <f t="shared" si="46"/>
        <v>1.0206443360610347</v>
      </c>
      <c r="U119" s="10">
        <f t="shared" si="46"/>
        <v>1.0169934863411176</v>
      </c>
      <c r="V119" s="10">
        <f t="shared" si="46"/>
        <v>1.0102167730145426</v>
      </c>
      <c r="W119" s="10">
        <f t="shared" si="46"/>
        <v>1.0027060102568266</v>
      </c>
      <c r="X119" s="10">
        <f t="shared" si="46"/>
        <v>1.0010882400442311</v>
      </c>
      <c r="Y119" s="10">
        <f t="shared" si="46"/>
        <v>1</v>
      </c>
      <c r="Z119" s="10">
        <f t="shared" si="46"/>
        <v>1</v>
      </c>
      <c r="AA119" s="10">
        <f t="shared" si="46"/>
        <v>1.9778132967229229</v>
      </c>
      <c r="AB119" s="10">
        <f t="shared" si="46"/>
        <v>1.2656228153640428</v>
      </c>
      <c r="AC119" s="10">
        <f t="shared" si="46"/>
        <v>1.2111082473991812</v>
      </c>
      <c r="AD119" s="10">
        <f t="shared" si="46"/>
        <v>1.1889509704723438</v>
      </c>
      <c r="AE119" s="10">
        <f t="shared" si="46"/>
        <v>1.1746378767783479</v>
      </c>
      <c r="AF119" s="10">
        <f t="shared" si="46"/>
        <v>1.1617325493033066</v>
      </c>
      <c r="AG119" s="10">
        <f t="shared" si="46"/>
        <v>1.1060032095814876</v>
      </c>
      <c r="AH119" s="10">
        <f t="shared" si="46"/>
        <v>1.0764650391287889</v>
      </c>
      <c r="AI119" s="10">
        <f t="shared" si="46"/>
        <v>1.0576224117970552</v>
      </c>
      <c r="AJ119" s="10">
        <f t="shared" si="46"/>
        <v>1.045401091232123</v>
      </c>
      <c r="AK119" s="10">
        <f t="shared" si="46"/>
        <v>1.0349367865068204</v>
      </c>
      <c r="AL119" s="10">
        <f t="shared" si="46"/>
        <v>1.0247905686336878</v>
      </c>
      <c r="AM119" s="10">
        <f t="shared" si="46"/>
        <v>1.0222032525239879</v>
      </c>
      <c r="AN119" s="10">
        <f t="shared" si="46"/>
        <v>1.0202393294983449</v>
      </c>
      <c r="AO119" s="10">
        <f t="shared" si="46"/>
        <v>1.0152793405029621</v>
      </c>
      <c r="AP119" s="10">
        <f t="shared" si="46"/>
        <v>1.0089135590605414</v>
      </c>
      <c r="AQ119" s="10">
        <f t="shared" si="46"/>
        <v>1.0003817900649823</v>
      </c>
      <c r="AR119" s="10">
        <f t="shared" si="46"/>
        <v>1</v>
      </c>
      <c r="AS119" s="10">
        <f t="shared" si="46"/>
        <v>1</v>
      </c>
      <c r="AT119" s="10">
        <f>+IF(AT$8 = 20, 1, AT118 *#REF!)</f>
        <v>1</v>
      </c>
    </row>
    <row r="120" spans="2:46" x14ac:dyDescent="0.2">
      <c r="F120" s="17" t="s">
        <v>31</v>
      </c>
      <c r="G120" s="15">
        <f>+IF(G$8 = 20, 1, 1 / G119)</f>
        <v>0.44973594972876541</v>
      </c>
      <c r="H120" s="15">
        <f t="shared" ref="H120:AT120" si="47">+IF(H$8 = 20, 1, 1 / H119)</f>
        <v>0.78274872209773272</v>
      </c>
      <c r="I120" s="15">
        <f t="shared" si="47"/>
        <v>0.82544595936241483</v>
      </c>
      <c r="J120" s="15">
        <f t="shared" si="47"/>
        <v>0.84251070752138646</v>
      </c>
      <c r="K120" s="15">
        <f t="shared" si="47"/>
        <v>0.8530818215614604</v>
      </c>
      <c r="L120" s="15">
        <f t="shared" si="47"/>
        <v>0.8620130595388682</v>
      </c>
      <c r="M120" s="15">
        <f t="shared" si="47"/>
        <v>0.90149756228437872</v>
      </c>
      <c r="N120" s="15">
        <f t="shared" si="47"/>
        <v>0.92939266370365137</v>
      </c>
      <c r="O120" s="15">
        <f t="shared" si="47"/>
        <v>0.94596513229105839</v>
      </c>
      <c r="P120" s="15">
        <f t="shared" si="47"/>
        <v>0.9568591726032154</v>
      </c>
      <c r="Q120" s="15">
        <f t="shared" si="47"/>
        <v>0.96653835292105039</v>
      </c>
      <c r="R120" s="15">
        <f t="shared" si="47"/>
        <v>0.97546310395384939</v>
      </c>
      <c r="S120" s="15">
        <f t="shared" si="47"/>
        <v>0.97815846297706621</v>
      </c>
      <c r="T120" s="15">
        <f t="shared" si="47"/>
        <v>0.97977323213225564</v>
      </c>
      <c r="U120" s="15">
        <f t="shared" si="47"/>
        <v>0.98329046688169475</v>
      </c>
      <c r="V120" s="15">
        <f t="shared" si="47"/>
        <v>0.98988655376998425</v>
      </c>
      <c r="W120" s="15">
        <f t="shared" si="47"/>
        <v>0.99730129247342048</v>
      </c>
      <c r="X120" s="15">
        <f t="shared" si="47"/>
        <v>0.9989129429347976</v>
      </c>
      <c r="Y120" s="15">
        <f t="shared" si="47"/>
        <v>1</v>
      </c>
      <c r="Z120" s="15">
        <f t="shared" si="47"/>
        <v>1</v>
      </c>
      <c r="AA120" s="15">
        <f t="shared" si="47"/>
        <v>0.50560889728920289</v>
      </c>
      <c r="AB120" s="15">
        <f t="shared" si="47"/>
        <v>0.79012482064995071</v>
      </c>
      <c r="AC120" s="15">
        <f t="shared" si="47"/>
        <v>0.82569002576563255</v>
      </c>
      <c r="AD120" s="15">
        <f t="shared" si="47"/>
        <v>0.84107757580846432</v>
      </c>
      <c r="AE120" s="15">
        <f t="shared" si="47"/>
        <v>0.85132619998826953</v>
      </c>
      <c r="AF120" s="15">
        <f t="shared" si="47"/>
        <v>0.86078331936184627</v>
      </c>
      <c r="AG120" s="15">
        <f t="shared" si="47"/>
        <v>0.90415650816999049</v>
      </c>
      <c r="AH120" s="15">
        <f t="shared" si="47"/>
        <v>0.92896653737062007</v>
      </c>
      <c r="AI120" s="15">
        <f t="shared" si="47"/>
        <v>0.94551702842685958</v>
      </c>
      <c r="AJ120" s="15">
        <f t="shared" si="47"/>
        <v>0.95657064870803543</v>
      </c>
      <c r="AK120" s="15">
        <f t="shared" si="47"/>
        <v>0.96624258895585191</v>
      </c>
      <c r="AL120" s="15">
        <f t="shared" si="47"/>
        <v>0.97580913662511548</v>
      </c>
      <c r="AM120" s="15">
        <f t="shared" si="47"/>
        <v>0.97827902379574272</v>
      </c>
      <c r="AN120" s="15">
        <f t="shared" si="47"/>
        <v>0.98016217478275736</v>
      </c>
      <c r="AO120" s="15">
        <f t="shared" si="47"/>
        <v>0.98495060433772563</v>
      </c>
      <c r="AP120" s="15">
        <f t="shared" si="47"/>
        <v>0.99116519053540986</v>
      </c>
      <c r="AQ120" s="15">
        <f t="shared" si="47"/>
        <v>0.99961835564304158</v>
      </c>
      <c r="AR120" s="15">
        <f t="shared" si="47"/>
        <v>1</v>
      </c>
      <c r="AS120" s="15">
        <f t="shared" si="47"/>
        <v>1</v>
      </c>
      <c r="AT120" s="15">
        <f t="shared" si="47"/>
        <v>1</v>
      </c>
    </row>
    <row r="123" spans="2:46" x14ac:dyDescent="0.2">
      <c r="F123" s="17" t="s">
        <v>84</v>
      </c>
      <c r="G123" s="5" t="s">
        <v>56</v>
      </c>
      <c r="H123" s="5" t="s">
        <v>56</v>
      </c>
      <c r="I123" s="5" t="s">
        <v>56</v>
      </c>
      <c r="J123" s="5" t="s">
        <v>56</v>
      </c>
      <c r="K123" s="5" t="s">
        <v>56</v>
      </c>
      <c r="L123" s="5" t="s">
        <v>56</v>
      </c>
      <c r="M123" s="5" t="s">
        <v>56</v>
      </c>
      <c r="N123" s="5" t="s">
        <v>56</v>
      </c>
      <c r="O123" s="5" t="s">
        <v>56</v>
      </c>
      <c r="P123" s="5" t="s">
        <v>56</v>
      </c>
      <c r="Q123" s="5" t="s">
        <v>56</v>
      </c>
      <c r="R123" s="5" t="s">
        <v>56</v>
      </c>
      <c r="S123" s="5" t="s">
        <v>56</v>
      </c>
      <c r="T123" s="5" t="s">
        <v>56</v>
      </c>
      <c r="U123" s="5" t="s">
        <v>56</v>
      </c>
      <c r="V123" s="5" t="s">
        <v>56</v>
      </c>
      <c r="W123" s="5" t="s">
        <v>56</v>
      </c>
      <c r="X123" s="5" t="s">
        <v>56</v>
      </c>
      <c r="Y123" s="5" t="s">
        <v>56</v>
      </c>
      <c r="Z123" s="5" t="s">
        <v>56</v>
      </c>
      <c r="AA123" s="6" t="s">
        <v>57</v>
      </c>
      <c r="AB123" s="6" t="s">
        <v>57</v>
      </c>
      <c r="AC123" s="6" t="s">
        <v>57</v>
      </c>
      <c r="AD123" s="6" t="s">
        <v>57</v>
      </c>
      <c r="AE123" s="6" t="s">
        <v>57</v>
      </c>
      <c r="AF123" s="6" t="s">
        <v>57</v>
      </c>
      <c r="AG123" s="6" t="s">
        <v>57</v>
      </c>
      <c r="AH123" s="6" t="s">
        <v>57</v>
      </c>
      <c r="AI123" s="6" t="s">
        <v>57</v>
      </c>
      <c r="AJ123" s="6" t="s">
        <v>57</v>
      </c>
      <c r="AK123" s="6" t="s">
        <v>57</v>
      </c>
      <c r="AL123" s="6" t="s">
        <v>57</v>
      </c>
      <c r="AM123" s="6" t="s">
        <v>57</v>
      </c>
      <c r="AN123" s="6" t="s">
        <v>57</v>
      </c>
      <c r="AO123" s="6" t="s">
        <v>57</v>
      </c>
      <c r="AP123" s="6" t="s">
        <v>57</v>
      </c>
      <c r="AQ123" s="6" t="s">
        <v>57</v>
      </c>
      <c r="AR123" s="6" t="s">
        <v>57</v>
      </c>
      <c r="AS123" s="6" t="s">
        <v>57</v>
      </c>
      <c r="AT123" s="6" t="s">
        <v>57</v>
      </c>
    </row>
    <row r="124" spans="2:46" x14ac:dyDescent="0.2">
      <c r="F124" s="17" t="s">
        <v>53</v>
      </c>
      <c r="G124" s="5">
        <v>1</v>
      </c>
      <c r="H124" s="5">
        <v>2</v>
      </c>
      <c r="I124" s="5">
        <v>3</v>
      </c>
      <c r="J124" s="5">
        <v>4</v>
      </c>
      <c r="K124" s="5">
        <v>5</v>
      </c>
      <c r="L124" s="5">
        <v>6</v>
      </c>
      <c r="M124" s="5">
        <v>7</v>
      </c>
      <c r="N124" s="5">
        <v>8</v>
      </c>
      <c r="O124" s="5">
        <v>9</v>
      </c>
      <c r="P124" s="5">
        <v>10</v>
      </c>
      <c r="Q124" s="5">
        <v>11</v>
      </c>
      <c r="R124" s="5">
        <v>12</v>
      </c>
      <c r="S124" s="5">
        <v>13</v>
      </c>
      <c r="T124" s="5">
        <v>14</v>
      </c>
      <c r="U124" s="5">
        <v>15</v>
      </c>
      <c r="V124" s="5">
        <v>16</v>
      </c>
      <c r="W124" s="5">
        <v>17</v>
      </c>
      <c r="X124" s="5">
        <v>18</v>
      </c>
      <c r="Y124" s="5">
        <v>19</v>
      </c>
      <c r="Z124" s="5">
        <v>20</v>
      </c>
      <c r="AA124" s="6">
        <v>1</v>
      </c>
      <c r="AB124" s="6">
        <v>2</v>
      </c>
      <c r="AC124" s="6">
        <v>3</v>
      </c>
      <c r="AD124" s="6">
        <v>4</v>
      </c>
      <c r="AE124" s="6">
        <v>5</v>
      </c>
      <c r="AF124" s="6">
        <v>6</v>
      </c>
      <c r="AG124" s="6">
        <v>7</v>
      </c>
      <c r="AH124" s="6">
        <v>8</v>
      </c>
      <c r="AI124" s="6">
        <v>9</v>
      </c>
      <c r="AJ124" s="6">
        <v>10</v>
      </c>
      <c r="AK124" s="6">
        <v>11</v>
      </c>
      <c r="AL124" s="6">
        <v>12</v>
      </c>
      <c r="AM124" s="6">
        <v>13</v>
      </c>
      <c r="AN124" s="6">
        <v>14</v>
      </c>
      <c r="AO124" s="6">
        <v>15</v>
      </c>
      <c r="AP124" s="6">
        <v>16</v>
      </c>
      <c r="AQ124" s="6">
        <v>17</v>
      </c>
      <c r="AR124" s="6">
        <v>18</v>
      </c>
      <c r="AS124" s="6">
        <v>19</v>
      </c>
      <c r="AT124" s="6">
        <v>20</v>
      </c>
    </row>
    <row r="125" spans="2:46" x14ac:dyDescent="0.2">
      <c r="F125">
        <v>201906</v>
      </c>
      <c r="G125" s="10">
        <f t="shared" ref="G125:AT125" si="48">IF(G57 = "", G$118,G57)</f>
        <v>1.7650273224043718</v>
      </c>
      <c r="H125" s="10">
        <f t="shared" si="48"/>
        <v>1.1155830753353975</v>
      </c>
      <c r="I125" s="10">
        <f t="shared" si="48"/>
        <v>1.0453283996299723</v>
      </c>
      <c r="J125" s="10">
        <f t="shared" si="48"/>
        <v>1.013274336283186</v>
      </c>
      <c r="K125" s="10">
        <f t="shared" si="48"/>
        <v>1.0655021834061134</v>
      </c>
      <c r="L125" s="10">
        <f t="shared" si="48"/>
        <v>1.0081967213114753</v>
      </c>
      <c r="M125" s="10">
        <f t="shared" si="48"/>
        <v>1.0016260162601627</v>
      </c>
      <c r="N125" s="10">
        <f t="shared" si="48"/>
        <v>1.0048701298701299</v>
      </c>
      <c r="O125" s="10">
        <f t="shared" si="48"/>
        <v>1.007269789983845</v>
      </c>
      <c r="P125" s="10">
        <f t="shared" si="48"/>
        <v>1.0040096230954292</v>
      </c>
      <c r="Q125" s="10">
        <f t="shared" si="48"/>
        <v>1.0095846645367412</v>
      </c>
      <c r="R125" s="10">
        <f t="shared" si="48"/>
        <v>1.0015822784810127</v>
      </c>
      <c r="S125" s="10">
        <f t="shared" si="48"/>
        <v>1.0039494470774091</v>
      </c>
      <c r="T125" s="10">
        <f t="shared" si="48"/>
        <v>1.0007867820613692</v>
      </c>
      <c r="U125" s="10">
        <f t="shared" si="48"/>
        <v>1</v>
      </c>
      <c r="V125" s="10">
        <f t="shared" si="48"/>
        <v>1.0157232704402515</v>
      </c>
      <c r="W125" s="10">
        <f t="shared" si="48"/>
        <v>1.0023219814241486</v>
      </c>
      <c r="X125" s="10">
        <f t="shared" si="48"/>
        <v>1.0015444015444015</v>
      </c>
      <c r="Y125" s="10">
        <f t="shared" si="48"/>
        <v>1</v>
      </c>
      <c r="Z125" s="10">
        <f t="shared" si="48"/>
        <v>1</v>
      </c>
      <c r="AA125" s="10">
        <f t="shared" si="48"/>
        <v>1.5133136094674557</v>
      </c>
      <c r="AB125" s="10">
        <f t="shared" si="48"/>
        <v>1.0791788856304985</v>
      </c>
      <c r="AC125" s="10">
        <f t="shared" si="48"/>
        <v>1.0344202898550725</v>
      </c>
      <c r="AD125" s="10">
        <f t="shared" si="48"/>
        <v>1.0070052539404553</v>
      </c>
      <c r="AE125" s="10">
        <f t="shared" si="48"/>
        <v>1.0669565217391306</v>
      </c>
      <c r="AF125" s="10">
        <f t="shared" si="48"/>
        <v>1.0073349633251834</v>
      </c>
      <c r="AG125" s="10">
        <f t="shared" si="48"/>
        <v>1.0040453074433657</v>
      </c>
      <c r="AH125" s="10">
        <f t="shared" si="48"/>
        <v>1.0032232070910556</v>
      </c>
      <c r="AI125" s="10">
        <f t="shared" si="48"/>
        <v>1.0048192771084337</v>
      </c>
      <c r="AJ125" s="10">
        <f t="shared" si="48"/>
        <v>1.0023980815347722</v>
      </c>
      <c r="AK125" s="10">
        <f t="shared" si="48"/>
        <v>1.0095693779904307</v>
      </c>
      <c r="AL125" s="10">
        <f t="shared" si="48"/>
        <v>1.0015797788309637</v>
      </c>
      <c r="AM125" s="10">
        <f t="shared" si="48"/>
        <v>1.0031545741324921</v>
      </c>
      <c r="AN125" s="10">
        <f t="shared" si="48"/>
        <v>1.0007861635220126</v>
      </c>
      <c r="AO125" s="10">
        <f t="shared" si="48"/>
        <v>1</v>
      </c>
      <c r="AP125" s="10">
        <f t="shared" si="48"/>
        <v>1.0196386488609583</v>
      </c>
      <c r="AQ125" s="10">
        <f t="shared" si="48"/>
        <v>1</v>
      </c>
      <c r="AR125" s="10">
        <f t="shared" si="48"/>
        <v>1</v>
      </c>
      <c r="AS125" s="10">
        <f t="shared" si="48"/>
        <v>1</v>
      </c>
      <c r="AT125" s="10" t="e">
        <f t="shared" si="48"/>
        <v>#REF!</v>
      </c>
    </row>
    <row r="126" spans="2:46" x14ac:dyDescent="0.2">
      <c r="F126">
        <v>201909</v>
      </c>
      <c r="G126" s="10">
        <f t="shared" ref="G126:AT126" si="49">IF(G58 = "", G$118,G58)</f>
        <v>2.7077922077922074</v>
      </c>
      <c r="H126" s="10">
        <f t="shared" si="49"/>
        <v>1.1534772182254196</v>
      </c>
      <c r="I126" s="10">
        <f t="shared" si="49"/>
        <v>1.0103950103950106</v>
      </c>
      <c r="J126" s="10">
        <f t="shared" si="49"/>
        <v>1.0123456790123455</v>
      </c>
      <c r="K126" s="10">
        <f t="shared" si="49"/>
        <v>1.0040650406504066</v>
      </c>
      <c r="L126" s="10">
        <f t="shared" si="49"/>
        <v>1.0060728744939271</v>
      </c>
      <c r="M126" s="10">
        <f t="shared" si="49"/>
        <v>1.0040241448692151</v>
      </c>
      <c r="N126" s="10">
        <f t="shared" si="49"/>
        <v>1.0681362725450902</v>
      </c>
      <c r="O126" s="10">
        <f t="shared" si="49"/>
        <v>1.028142589118199</v>
      </c>
      <c r="P126" s="10">
        <f t="shared" si="49"/>
        <v>1</v>
      </c>
      <c r="Q126" s="10">
        <f t="shared" si="49"/>
        <v>1</v>
      </c>
      <c r="R126" s="10">
        <f t="shared" si="49"/>
        <v>1.001824817518248</v>
      </c>
      <c r="S126" s="10">
        <f t="shared" si="49"/>
        <v>1</v>
      </c>
      <c r="T126" s="10">
        <f t="shared" si="49"/>
        <v>1</v>
      </c>
      <c r="U126" s="10">
        <f t="shared" si="49"/>
        <v>1.0182149362477233</v>
      </c>
      <c r="V126" s="10">
        <f t="shared" si="49"/>
        <v>1.0035778175313059</v>
      </c>
      <c r="W126" s="10">
        <f t="shared" si="49"/>
        <v>1</v>
      </c>
      <c r="X126" s="10">
        <f t="shared" si="49"/>
        <v>1</v>
      </c>
      <c r="Y126" s="10">
        <f t="shared" si="49"/>
        <v>1</v>
      </c>
      <c r="Z126" s="10">
        <f t="shared" si="49"/>
        <v>1</v>
      </c>
      <c r="AA126" s="10">
        <f t="shared" si="49"/>
        <v>1.8156862745098037</v>
      </c>
      <c r="AB126" s="10">
        <f t="shared" si="49"/>
        <v>1.0475161987041037</v>
      </c>
      <c r="AC126" s="10">
        <f t="shared" si="49"/>
        <v>1.0020618556701031</v>
      </c>
      <c r="AD126" s="10">
        <f t="shared" si="49"/>
        <v>1.0144032921810699</v>
      </c>
      <c r="AE126" s="10">
        <f t="shared" si="49"/>
        <v>1.0040567951318458</v>
      </c>
      <c r="AF126" s="10">
        <f t="shared" si="49"/>
        <v>1.0040404040404041</v>
      </c>
      <c r="AG126" s="10">
        <f t="shared" si="49"/>
        <v>1.0040241448692151</v>
      </c>
      <c r="AH126" s="10">
        <f t="shared" si="49"/>
        <v>1.0721442885771544</v>
      </c>
      <c r="AI126" s="10">
        <f t="shared" si="49"/>
        <v>1.0242990654205608</v>
      </c>
      <c r="AJ126" s="10">
        <f t="shared" si="49"/>
        <v>1</v>
      </c>
      <c r="AK126" s="10">
        <f t="shared" si="49"/>
        <v>1</v>
      </c>
      <c r="AL126" s="10">
        <f t="shared" si="49"/>
        <v>1.001824817518248</v>
      </c>
      <c r="AM126" s="10">
        <f t="shared" si="49"/>
        <v>1</v>
      </c>
      <c r="AN126" s="10">
        <f t="shared" si="49"/>
        <v>1</v>
      </c>
      <c r="AO126" s="10">
        <f t="shared" si="49"/>
        <v>1.0218579234972678</v>
      </c>
      <c r="AP126" s="10">
        <f t="shared" si="49"/>
        <v>1</v>
      </c>
      <c r="AQ126" s="10">
        <f t="shared" si="49"/>
        <v>1</v>
      </c>
      <c r="AR126" s="10">
        <f t="shared" si="49"/>
        <v>1</v>
      </c>
      <c r="AS126" s="10">
        <f t="shared" si="49"/>
        <v>1</v>
      </c>
      <c r="AT126" s="10" t="e">
        <f t="shared" si="49"/>
        <v>#REF!</v>
      </c>
    </row>
    <row r="127" spans="2:46" x14ac:dyDescent="0.2">
      <c r="F127">
        <v>201912</v>
      </c>
      <c r="G127" s="10">
        <f t="shared" ref="G127:AT127" si="50">IF(G59 = "", G$118,G59)</f>
        <v>5.5161290322580649</v>
      </c>
      <c r="H127" s="10">
        <f t="shared" si="50"/>
        <v>1.0721247563352827</v>
      </c>
      <c r="I127" s="10">
        <f t="shared" si="50"/>
        <v>1.0181818181818181</v>
      </c>
      <c r="J127" s="10">
        <f t="shared" si="50"/>
        <v>1.0232142857142859</v>
      </c>
      <c r="K127" s="10">
        <f t="shared" si="50"/>
        <v>1.0017452006980803</v>
      </c>
      <c r="L127" s="10">
        <f t="shared" si="50"/>
        <v>1.0121951219512195</v>
      </c>
      <c r="M127" s="10">
        <f t="shared" si="50"/>
        <v>1</v>
      </c>
      <c r="N127" s="10">
        <f t="shared" si="50"/>
        <v>1.0774526678141134</v>
      </c>
      <c r="O127" s="10">
        <f t="shared" si="50"/>
        <v>1.0047923322683707</v>
      </c>
      <c r="P127" s="10">
        <f t="shared" si="50"/>
        <v>1</v>
      </c>
      <c r="Q127" s="10">
        <f t="shared" si="50"/>
        <v>1</v>
      </c>
      <c r="R127" s="10">
        <f t="shared" si="50"/>
        <v>1</v>
      </c>
      <c r="S127" s="10">
        <f t="shared" si="50"/>
        <v>1.001589825119237</v>
      </c>
      <c r="T127" s="10">
        <f t="shared" si="50"/>
        <v>1.0126984126984127</v>
      </c>
      <c r="U127" s="10">
        <f t="shared" si="50"/>
        <v>1.0062695924764891</v>
      </c>
      <c r="V127" s="10">
        <f t="shared" si="50"/>
        <v>1</v>
      </c>
      <c r="W127" s="10">
        <f t="shared" si="50"/>
        <v>1.0015576323987538</v>
      </c>
      <c r="X127" s="10">
        <f t="shared" si="50"/>
        <v>1.0010882400442311</v>
      </c>
      <c r="Y127" s="10">
        <f t="shared" si="50"/>
        <v>1</v>
      </c>
      <c r="Z127" s="10">
        <f t="shared" si="50"/>
        <v>1</v>
      </c>
      <c r="AA127" s="10">
        <f t="shared" si="50"/>
        <v>2.090551181102362</v>
      </c>
      <c r="AB127" s="10">
        <f t="shared" si="50"/>
        <v>1.0433145009416198</v>
      </c>
      <c r="AC127" s="10">
        <f t="shared" si="50"/>
        <v>1.0180505415162453</v>
      </c>
      <c r="AD127" s="10">
        <f t="shared" si="50"/>
        <v>1.021276595744681</v>
      </c>
      <c r="AE127" s="10">
        <f t="shared" si="50"/>
        <v>1.0034722222222223</v>
      </c>
      <c r="AF127" s="10">
        <f t="shared" si="50"/>
        <v>1.0086505190311419</v>
      </c>
      <c r="AG127" s="10">
        <f t="shared" si="50"/>
        <v>1</v>
      </c>
      <c r="AH127" s="10">
        <f t="shared" si="50"/>
        <v>1.0823327615780445</v>
      </c>
      <c r="AI127" s="10">
        <f t="shared" si="50"/>
        <v>1</v>
      </c>
      <c r="AJ127" s="10">
        <f t="shared" si="50"/>
        <v>1</v>
      </c>
      <c r="AK127" s="10">
        <f t="shared" si="50"/>
        <v>1</v>
      </c>
      <c r="AL127" s="10">
        <f t="shared" si="50"/>
        <v>1</v>
      </c>
      <c r="AM127" s="10">
        <f t="shared" si="50"/>
        <v>1</v>
      </c>
      <c r="AN127" s="10">
        <f t="shared" si="50"/>
        <v>1.0174326465927099</v>
      </c>
      <c r="AO127" s="10">
        <f t="shared" si="50"/>
        <v>1</v>
      </c>
      <c r="AP127" s="10">
        <f t="shared" si="50"/>
        <v>1</v>
      </c>
      <c r="AQ127" s="10">
        <f t="shared" si="50"/>
        <v>1.0015576323987538</v>
      </c>
      <c r="AR127" s="10">
        <f t="shared" si="50"/>
        <v>1</v>
      </c>
      <c r="AS127" s="10">
        <f t="shared" si="50"/>
        <v>1</v>
      </c>
      <c r="AT127" s="10" t="e">
        <f t="shared" si="50"/>
        <v>#REF!</v>
      </c>
    </row>
    <row r="128" spans="2:46" x14ac:dyDescent="0.2">
      <c r="F128">
        <v>202003</v>
      </c>
      <c r="G128" s="10">
        <f t="shared" ref="G128:AT128" si="51">IF(G60 = "", G$118,G60)</f>
        <v>1.7264957264957266</v>
      </c>
      <c r="H128" s="10">
        <f t="shared" si="51"/>
        <v>1.1707920792079207</v>
      </c>
      <c r="I128" s="10">
        <f t="shared" si="51"/>
        <v>1.0782241014799154</v>
      </c>
      <c r="J128" s="10">
        <f t="shared" si="51"/>
        <v>1.0313725490196077</v>
      </c>
      <c r="K128" s="10">
        <f t="shared" si="51"/>
        <v>1.0190114068441065</v>
      </c>
      <c r="L128" s="10">
        <f t="shared" si="51"/>
        <v>1.0074626865671641</v>
      </c>
      <c r="M128" s="10">
        <f t="shared" si="51"/>
        <v>1.001851851851852</v>
      </c>
      <c r="N128" s="10">
        <f t="shared" si="51"/>
        <v>1.0314232902033271</v>
      </c>
      <c r="O128" s="10">
        <f t="shared" si="51"/>
        <v>1.0089605734767026</v>
      </c>
      <c r="P128" s="10">
        <f t="shared" si="51"/>
        <v>1.0017761989342808</v>
      </c>
      <c r="Q128" s="10">
        <f t="shared" si="51"/>
        <v>1</v>
      </c>
      <c r="R128" s="10">
        <f t="shared" si="51"/>
        <v>1</v>
      </c>
      <c r="S128" s="10">
        <f t="shared" si="51"/>
        <v>1.0035460992907801</v>
      </c>
      <c r="T128" s="10">
        <f t="shared" si="51"/>
        <v>1.0035335689045937</v>
      </c>
      <c r="U128" s="10">
        <f t="shared" si="51"/>
        <v>1.0017605633802815</v>
      </c>
      <c r="V128" s="10">
        <f t="shared" si="51"/>
        <v>1</v>
      </c>
      <c r="W128" s="10">
        <f t="shared" si="51"/>
        <v>1.001616011604056</v>
      </c>
      <c r="X128" s="10">
        <f t="shared" si="51"/>
        <v>1.0010882400442311</v>
      </c>
      <c r="Y128" s="10">
        <f t="shared" si="51"/>
        <v>1</v>
      </c>
      <c r="Z128" s="10">
        <f t="shared" si="51"/>
        <v>1</v>
      </c>
      <c r="AA128" s="10">
        <f t="shared" si="51"/>
        <v>1.551851851851852</v>
      </c>
      <c r="AB128" s="10">
        <f t="shared" si="51"/>
        <v>1.162291169451074</v>
      </c>
      <c r="AC128" s="10">
        <f t="shared" si="51"/>
        <v>1.0574948665297741</v>
      </c>
      <c r="AD128" s="10">
        <f t="shared" si="51"/>
        <v>1.0330097087378642</v>
      </c>
      <c r="AE128" s="10">
        <f t="shared" si="51"/>
        <v>1.0075187969924813</v>
      </c>
      <c r="AF128" s="10">
        <f t="shared" si="51"/>
        <v>1.0074626865671641</v>
      </c>
      <c r="AG128" s="10">
        <f t="shared" si="51"/>
        <v>1.001851851851852</v>
      </c>
      <c r="AH128" s="10">
        <f t="shared" si="51"/>
        <v>1.0314232902033271</v>
      </c>
      <c r="AI128" s="10">
        <f t="shared" si="51"/>
        <v>1.0089605734767026</v>
      </c>
      <c r="AJ128" s="10">
        <f t="shared" si="51"/>
        <v>1.0017761989342808</v>
      </c>
      <c r="AK128" s="10">
        <f t="shared" si="51"/>
        <v>1</v>
      </c>
      <c r="AL128" s="10">
        <f t="shared" si="51"/>
        <v>1</v>
      </c>
      <c r="AM128" s="10">
        <f t="shared" si="51"/>
        <v>1.0053191489361701</v>
      </c>
      <c r="AN128" s="10">
        <f t="shared" si="51"/>
        <v>1.0017636684303353</v>
      </c>
      <c r="AO128" s="10">
        <f t="shared" si="51"/>
        <v>1.0017605633802815</v>
      </c>
      <c r="AP128" s="10">
        <f t="shared" si="51"/>
        <v>1</v>
      </c>
      <c r="AQ128" s="10">
        <f t="shared" si="51"/>
        <v>1.0003817900649823</v>
      </c>
      <c r="AR128" s="10">
        <f t="shared" si="51"/>
        <v>1</v>
      </c>
      <c r="AS128" s="10">
        <f t="shared" si="51"/>
        <v>1</v>
      </c>
      <c r="AT128" s="10" t="e">
        <f t="shared" si="51"/>
        <v>#REF!</v>
      </c>
    </row>
    <row r="129" spans="6:46" x14ac:dyDescent="0.2">
      <c r="F129">
        <v>202006</v>
      </c>
      <c r="G129" s="10">
        <f t="shared" ref="G129:AT129" si="52">IF(G61 = "", G$118,G61)</f>
        <v>3.4551282051282048</v>
      </c>
      <c r="H129" s="10">
        <f t="shared" si="52"/>
        <v>1.1576994434137291</v>
      </c>
      <c r="I129" s="10">
        <f t="shared" si="52"/>
        <v>1.0256410256410258</v>
      </c>
      <c r="J129" s="10">
        <f t="shared" si="52"/>
        <v>1.0218749999999999</v>
      </c>
      <c r="K129" s="10">
        <f t="shared" si="52"/>
        <v>1.0030581039755351</v>
      </c>
      <c r="L129" s="10">
        <f t="shared" si="52"/>
        <v>1.0060975609756098</v>
      </c>
      <c r="M129" s="10">
        <f t="shared" si="52"/>
        <v>1.0272727272727273</v>
      </c>
      <c r="N129" s="10">
        <f t="shared" si="52"/>
        <v>1.0058997050147493</v>
      </c>
      <c r="O129" s="10">
        <f t="shared" si="52"/>
        <v>1.0043988269794724</v>
      </c>
      <c r="P129" s="10">
        <f t="shared" si="52"/>
        <v>1.0029197080291972</v>
      </c>
      <c r="Q129" s="10">
        <f t="shared" si="52"/>
        <v>1</v>
      </c>
      <c r="R129" s="10">
        <f t="shared" si="52"/>
        <v>1.0014556040756915</v>
      </c>
      <c r="S129" s="10">
        <f t="shared" si="52"/>
        <v>1.0029069767441861</v>
      </c>
      <c r="T129" s="10">
        <f t="shared" si="52"/>
        <v>1</v>
      </c>
      <c r="U129" s="10">
        <f t="shared" si="52"/>
        <v>1.0014492753623188</v>
      </c>
      <c r="V129" s="10">
        <f t="shared" si="52"/>
        <v>1.0074904934057314</v>
      </c>
      <c r="W129" s="10">
        <f t="shared" si="52"/>
        <v>1.001616011604056</v>
      </c>
      <c r="X129" s="10">
        <f t="shared" si="52"/>
        <v>1.0010882400442311</v>
      </c>
      <c r="Y129" s="10">
        <f t="shared" si="52"/>
        <v>1</v>
      </c>
      <c r="Z129" s="10">
        <f t="shared" si="52"/>
        <v>1</v>
      </c>
      <c r="AA129" s="10">
        <f t="shared" si="52"/>
        <v>2.540909090909091</v>
      </c>
      <c r="AB129" s="10">
        <f t="shared" si="52"/>
        <v>1.1359570661896243</v>
      </c>
      <c r="AC129" s="10">
        <f t="shared" si="52"/>
        <v>1.0173228346456693</v>
      </c>
      <c r="AD129" s="10">
        <f t="shared" si="52"/>
        <v>1.0139318885448916</v>
      </c>
      <c r="AE129" s="10">
        <f t="shared" si="52"/>
        <v>1.0061068702290077</v>
      </c>
      <c r="AF129" s="10">
        <f t="shared" si="52"/>
        <v>1.0045523520485584</v>
      </c>
      <c r="AG129" s="10">
        <f t="shared" si="52"/>
        <v>1.0271903323262841</v>
      </c>
      <c r="AH129" s="10">
        <f t="shared" si="52"/>
        <v>1.0058823529411764</v>
      </c>
      <c r="AI129" s="10">
        <f t="shared" si="52"/>
        <v>1.0014619883040936</v>
      </c>
      <c r="AJ129" s="10">
        <f t="shared" si="52"/>
        <v>1.0029197080291972</v>
      </c>
      <c r="AK129" s="10">
        <f t="shared" si="52"/>
        <v>1</v>
      </c>
      <c r="AL129" s="10">
        <f t="shared" si="52"/>
        <v>1.0014556040756915</v>
      </c>
      <c r="AM129" s="10">
        <f t="shared" si="52"/>
        <v>1.0029069767441861</v>
      </c>
      <c r="AN129" s="10">
        <f t="shared" si="52"/>
        <v>1</v>
      </c>
      <c r="AO129" s="10">
        <f t="shared" si="52"/>
        <v>1.0028985507246377</v>
      </c>
      <c r="AP129" s="10">
        <f t="shared" si="52"/>
        <v>1.0085285128940671</v>
      </c>
      <c r="AQ129" s="10">
        <f t="shared" si="52"/>
        <v>1.0003817900649823</v>
      </c>
      <c r="AR129" s="10">
        <f t="shared" si="52"/>
        <v>1</v>
      </c>
      <c r="AS129" s="10">
        <f t="shared" si="52"/>
        <v>1</v>
      </c>
      <c r="AT129" s="10" t="e">
        <f t="shared" si="52"/>
        <v>#REF!</v>
      </c>
    </row>
    <row r="130" spans="6:46" x14ac:dyDescent="0.2">
      <c r="F130">
        <v>202009</v>
      </c>
      <c r="G130" s="10">
        <f t="shared" ref="G130:AT130" si="53">IF(G62 = "", G$118,G62)</f>
        <v>2.379157427937916</v>
      </c>
      <c r="H130" s="10">
        <f t="shared" si="53"/>
        <v>1.076421248835042</v>
      </c>
      <c r="I130" s="10">
        <f t="shared" si="53"/>
        <v>1.0233766233766235</v>
      </c>
      <c r="J130" s="10">
        <f t="shared" si="53"/>
        <v>1.011844331641286</v>
      </c>
      <c r="K130" s="10">
        <f t="shared" si="53"/>
        <v>1.0025083612040135</v>
      </c>
      <c r="L130" s="10">
        <f t="shared" si="53"/>
        <v>1.0075062552126772</v>
      </c>
      <c r="M130" s="10">
        <f t="shared" si="53"/>
        <v>1.0041390728476822</v>
      </c>
      <c r="N130" s="10">
        <f t="shared" si="53"/>
        <v>1.001648804616653</v>
      </c>
      <c r="O130" s="10">
        <f t="shared" si="53"/>
        <v>1.0016460905349793</v>
      </c>
      <c r="P130" s="10">
        <f t="shared" si="53"/>
        <v>1.0016433853738702</v>
      </c>
      <c r="Q130" s="10">
        <f t="shared" si="53"/>
        <v>1</v>
      </c>
      <c r="R130" s="10">
        <f t="shared" si="53"/>
        <v>1.0082034454470878</v>
      </c>
      <c r="S130" s="10">
        <f t="shared" si="53"/>
        <v>1.000813669650122</v>
      </c>
      <c r="T130" s="10">
        <f t="shared" si="53"/>
        <v>1.0008130081300812</v>
      </c>
      <c r="U130" s="10">
        <f t="shared" si="53"/>
        <v>1.0067081774007305</v>
      </c>
      <c r="V130" s="10">
        <f t="shared" si="53"/>
        <v>1.0074904934057314</v>
      </c>
      <c r="W130" s="10">
        <f t="shared" si="53"/>
        <v>1.001616011604056</v>
      </c>
      <c r="X130" s="10">
        <f t="shared" si="53"/>
        <v>1.0010882400442311</v>
      </c>
      <c r="Y130" s="10">
        <f t="shared" si="53"/>
        <v>1</v>
      </c>
      <c r="Z130" s="10">
        <f t="shared" si="53"/>
        <v>1</v>
      </c>
      <c r="AA130" s="10">
        <f t="shared" si="53"/>
        <v>1.8204283360790774</v>
      </c>
      <c r="AB130" s="10">
        <f t="shared" si="53"/>
        <v>1.0533936651583709</v>
      </c>
      <c r="AC130" s="10">
        <f t="shared" si="53"/>
        <v>1.016323024054983</v>
      </c>
      <c r="AD130" s="10">
        <f t="shared" si="53"/>
        <v>1.0118343195266273</v>
      </c>
      <c r="AE130" s="10">
        <f t="shared" si="53"/>
        <v>1.0025062656641603</v>
      </c>
      <c r="AF130" s="10">
        <f t="shared" si="53"/>
        <v>1.0075000000000001</v>
      </c>
      <c r="AG130" s="10">
        <f t="shared" si="53"/>
        <v>1.0041356492969395</v>
      </c>
      <c r="AH130" s="10">
        <f t="shared" si="53"/>
        <v>1.0016474464579901</v>
      </c>
      <c r="AI130" s="10">
        <f t="shared" si="53"/>
        <v>1.0016447368421053</v>
      </c>
      <c r="AJ130" s="10">
        <f t="shared" si="53"/>
        <v>1.0016420361247949</v>
      </c>
      <c r="AK130" s="10">
        <f t="shared" si="53"/>
        <v>1.0008196721311473</v>
      </c>
      <c r="AL130" s="10">
        <f t="shared" si="53"/>
        <v>1.0073710073710076</v>
      </c>
      <c r="AM130" s="10">
        <f t="shared" si="53"/>
        <v>1</v>
      </c>
      <c r="AN130" s="10">
        <f t="shared" si="53"/>
        <v>1.0024390243902439</v>
      </c>
      <c r="AO130" s="10">
        <f t="shared" si="53"/>
        <v>1.0063095409762837</v>
      </c>
      <c r="AP130" s="10">
        <f t="shared" si="53"/>
        <v>1.0085285128940671</v>
      </c>
      <c r="AQ130" s="10">
        <f t="shared" si="53"/>
        <v>1.0003817900649823</v>
      </c>
      <c r="AR130" s="10">
        <f t="shared" si="53"/>
        <v>1</v>
      </c>
      <c r="AS130" s="10">
        <f t="shared" si="53"/>
        <v>1</v>
      </c>
      <c r="AT130" s="10" t="e">
        <f t="shared" si="53"/>
        <v>#REF!</v>
      </c>
    </row>
    <row r="131" spans="6:46" x14ac:dyDescent="0.2">
      <c r="F131">
        <v>202012</v>
      </c>
      <c r="G131" s="10">
        <f t="shared" ref="G131:AT131" si="54">IF(G63 = "", G$118,G63)</f>
        <v>2.449748743718593</v>
      </c>
      <c r="H131" s="10">
        <f t="shared" si="54"/>
        <v>1.1374358974358976</v>
      </c>
      <c r="I131" s="10">
        <f t="shared" si="54"/>
        <v>1.0261496844003606</v>
      </c>
      <c r="J131" s="10">
        <f t="shared" si="54"/>
        <v>1.0070298769771528</v>
      </c>
      <c r="K131" s="10">
        <f t="shared" si="54"/>
        <v>1.0087260034904013</v>
      </c>
      <c r="L131" s="10">
        <f t="shared" si="54"/>
        <v>1.0034602076124568</v>
      </c>
      <c r="M131" s="10">
        <f t="shared" si="54"/>
        <v>1.0017241379310344</v>
      </c>
      <c r="N131" s="10">
        <f t="shared" si="54"/>
        <v>1.0008605851979346</v>
      </c>
      <c r="O131" s="10">
        <f t="shared" si="54"/>
        <v>1</v>
      </c>
      <c r="P131" s="10">
        <f t="shared" si="54"/>
        <v>1</v>
      </c>
      <c r="Q131" s="10">
        <f t="shared" si="54"/>
        <v>1.009458297506449</v>
      </c>
      <c r="R131" s="10">
        <f t="shared" si="54"/>
        <v>1</v>
      </c>
      <c r="S131" s="10">
        <f t="shared" si="54"/>
        <v>1.0008517887563884</v>
      </c>
      <c r="T131" s="10">
        <f t="shared" si="54"/>
        <v>1.0035898457256121</v>
      </c>
      <c r="U131" s="10">
        <f t="shared" si="54"/>
        <v>1.0067081774007305</v>
      </c>
      <c r="V131" s="10">
        <f t="shared" si="54"/>
        <v>1.0074904934057314</v>
      </c>
      <c r="W131" s="10">
        <f t="shared" si="54"/>
        <v>1.001616011604056</v>
      </c>
      <c r="X131" s="10">
        <f t="shared" si="54"/>
        <v>1.0010882400442311</v>
      </c>
      <c r="Y131" s="10">
        <f t="shared" si="54"/>
        <v>1</v>
      </c>
      <c r="Z131" s="10">
        <f t="shared" si="54"/>
        <v>1</v>
      </c>
      <c r="AA131" s="10">
        <f t="shared" si="54"/>
        <v>1.8729874776386404</v>
      </c>
      <c r="AB131" s="10">
        <f t="shared" si="54"/>
        <v>1.063992359121299</v>
      </c>
      <c r="AC131" s="10">
        <f t="shared" si="54"/>
        <v>1.0215439856373429</v>
      </c>
      <c r="AD131" s="10">
        <f t="shared" si="54"/>
        <v>1.007908611599297</v>
      </c>
      <c r="AE131" s="10">
        <f t="shared" si="54"/>
        <v>1.0078465562336529</v>
      </c>
      <c r="AF131" s="10">
        <f t="shared" si="54"/>
        <v>1.0034602076124568</v>
      </c>
      <c r="AG131" s="10">
        <f t="shared" si="54"/>
        <v>1.0017241379310344</v>
      </c>
      <c r="AH131" s="10">
        <f t="shared" si="54"/>
        <v>1.0008605851979346</v>
      </c>
      <c r="AI131" s="10">
        <f t="shared" si="54"/>
        <v>1</v>
      </c>
      <c r="AJ131" s="10">
        <f t="shared" si="54"/>
        <v>1</v>
      </c>
      <c r="AK131" s="10">
        <f t="shared" si="54"/>
        <v>1.009458297506449</v>
      </c>
      <c r="AL131" s="10">
        <f t="shared" si="54"/>
        <v>1</v>
      </c>
      <c r="AM131" s="10">
        <f t="shared" si="54"/>
        <v>1.0017035775127767</v>
      </c>
      <c r="AN131" s="10">
        <f t="shared" si="54"/>
        <v>1.0048853441585108</v>
      </c>
      <c r="AO131" s="10">
        <f t="shared" si="54"/>
        <v>1.0063095409762837</v>
      </c>
      <c r="AP131" s="10">
        <f t="shared" si="54"/>
        <v>1.0085285128940671</v>
      </c>
      <c r="AQ131" s="10">
        <f t="shared" si="54"/>
        <v>1.0003817900649823</v>
      </c>
      <c r="AR131" s="10">
        <f t="shared" si="54"/>
        <v>1</v>
      </c>
      <c r="AS131" s="10">
        <f t="shared" si="54"/>
        <v>1</v>
      </c>
      <c r="AT131" s="10" t="e">
        <f t="shared" si="54"/>
        <v>#REF!</v>
      </c>
    </row>
    <row r="132" spans="6:46" x14ac:dyDescent="0.2">
      <c r="F132">
        <v>202103</v>
      </c>
      <c r="G132" s="10">
        <f t="shared" ref="G132:AT132" si="55">IF(G64 = "", G$118,G64)</f>
        <v>2.9792746113989637</v>
      </c>
      <c r="H132" s="10">
        <f t="shared" si="55"/>
        <v>1.0469565217391306</v>
      </c>
      <c r="I132" s="10">
        <f t="shared" si="55"/>
        <v>1.0132890365448504</v>
      </c>
      <c r="J132" s="10">
        <f t="shared" si="55"/>
        <v>1.0032786885245903</v>
      </c>
      <c r="K132" s="10">
        <f t="shared" si="55"/>
        <v>1.0024509803921569</v>
      </c>
      <c r="L132" s="10">
        <f t="shared" si="55"/>
        <v>1.0016299918500409</v>
      </c>
      <c r="M132" s="10">
        <f t="shared" si="55"/>
        <v>1.0024410089503661</v>
      </c>
      <c r="N132" s="10">
        <f t="shared" si="55"/>
        <v>1.0024350649350648</v>
      </c>
      <c r="O132" s="10">
        <f t="shared" si="55"/>
        <v>1.0032388663967613</v>
      </c>
      <c r="P132" s="10">
        <f t="shared" si="55"/>
        <v>1.0008071025020178</v>
      </c>
      <c r="Q132" s="10">
        <f t="shared" si="55"/>
        <v>1.0338709677419355</v>
      </c>
      <c r="R132" s="10">
        <f t="shared" si="55"/>
        <v>1.0007800312012478</v>
      </c>
      <c r="S132" s="10">
        <f t="shared" si="55"/>
        <v>1.0016508257264112</v>
      </c>
      <c r="T132" s="10">
        <f t="shared" si="55"/>
        <v>1.0035898457256121</v>
      </c>
      <c r="U132" s="10">
        <f t="shared" si="55"/>
        <v>1.0067081774007305</v>
      </c>
      <c r="V132" s="10">
        <f t="shared" si="55"/>
        <v>1.0074904934057314</v>
      </c>
      <c r="W132" s="10">
        <f t="shared" si="55"/>
        <v>1.001616011604056</v>
      </c>
      <c r="X132" s="10">
        <f t="shared" si="55"/>
        <v>1.0010882400442311</v>
      </c>
      <c r="Y132" s="10">
        <f t="shared" si="55"/>
        <v>1</v>
      </c>
      <c r="Z132" s="10">
        <f t="shared" si="55"/>
        <v>1</v>
      </c>
      <c r="AA132" s="10">
        <f t="shared" si="55"/>
        <v>1.6566523605150214</v>
      </c>
      <c r="AB132" s="10">
        <f t="shared" si="55"/>
        <v>1.0397236614853196</v>
      </c>
      <c r="AC132" s="10">
        <f t="shared" si="55"/>
        <v>1.0132890365448504</v>
      </c>
      <c r="AD132" s="10">
        <f t="shared" si="55"/>
        <v>1.0032786885245903</v>
      </c>
      <c r="AE132" s="10">
        <f t="shared" si="55"/>
        <v>1.0024509803921569</v>
      </c>
      <c r="AF132" s="10">
        <f t="shared" si="55"/>
        <v>1.0016299918500409</v>
      </c>
      <c r="AG132" s="10">
        <f t="shared" si="55"/>
        <v>1.0032546786004883</v>
      </c>
      <c r="AH132" s="10">
        <f t="shared" si="55"/>
        <v>1.0016220600162205</v>
      </c>
      <c r="AI132" s="10">
        <f t="shared" si="55"/>
        <v>1.0032388663967613</v>
      </c>
      <c r="AJ132" s="10">
        <f t="shared" si="55"/>
        <v>1.0008071025020178</v>
      </c>
      <c r="AK132" s="10">
        <f t="shared" si="55"/>
        <v>1.0346774193548385</v>
      </c>
      <c r="AL132" s="10">
        <f t="shared" si="55"/>
        <v>1.0007794232268121</v>
      </c>
      <c r="AM132" s="10">
        <f t="shared" si="55"/>
        <v>1.0019249630639202</v>
      </c>
      <c r="AN132" s="10">
        <f t="shared" si="55"/>
        <v>1.0048853441585108</v>
      </c>
      <c r="AO132" s="10">
        <f t="shared" si="55"/>
        <v>1.0063095409762837</v>
      </c>
      <c r="AP132" s="10">
        <f t="shared" si="55"/>
        <v>1.0085285128940671</v>
      </c>
      <c r="AQ132" s="10">
        <f t="shared" si="55"/>
        <v>1.0003817900649823</v>
      </c>
      <c r="AR132" s="10">
        <f t="shared" si="55"/>
        <v>1</v>
      </c>
      <c r="AS132" s="10">
        <f t="shared" si="55"/>
        <v>1</v>
      </c>
      <c r="AT132" s="10" t="e">
        <f t="shared" si="55"/>
        <v>#REF!</v>
      </c>
    </row>
    <row r="133" spans="6:46" x14ac:dyDescent="0.2">
      <c r="F133">
        <v>202106</v>
      </c>
      <c r="G133" s="10">
        <f t="shared" ref="G133:AT133" si="56">IF(G65 = "", G$118,G65)</f>
        <v>2.466340269277846</v>
      </c>
      <c r="H133" s="10">
        <f t="shared" si="56"/>
        <v>1.0694789081885856</v>
      </c>
      <c r="I133" s="10">
        <f t="shared" si="56"/>
        <v>1.0162412993039442</v>
      </c>
      <c r="J133" s="10">
        <f t="shared" si="56"/>
        <v>1.0077625570776256</v>
      </c>
      <c r="K133" s="10">
        <f t="shared" si="56"/>
        <v>1.0049841413683733</v>
      </c>
      <c r="L133" s="10">
        <f t="shared" si="56"/>
        <v>1.0018034265103697</v>
      </c>
      <c r="M133" s="10">
        <f t="shared" si="56"/>
        <v>1.0027002700270027</v>
      </c>
      <c r="N133" s="10">
        <f t="shared" si="56"/>
        <v>1.0017953321364452</v>
      </c>
      <c r="O133" s="10">
        <f t="shared" si="56"/>
        <v>1.025537634408602</v>
      </c>
      <c r="P133" s="10">
        <f t="shared" si="56"/>
        <v>1.0257754477937966</v>
      </c>
      <c r="Q133" s="10">
        <f t="shared" si="56"/>
        <v>1.0008517887563884</v>
      </c>
      <c r="R133" s="10">
        <f t="shared" si="56"/>
        <v>1.0027631583524703</v>
      </c>
      <c r="S133" s="10">
        <f t="shared" si="56"/>
        <v>1.0016508257264112</v>
      </c>
      <c r="T133" s="10">
        <f t="shared" si="56"/>
        <v>1.0035898457256121</v>
      </c>
      <c r="U133" s="10">
        <f t="shared" si="56"/>
        <v>1.0067081774007305</v>
      </c>
      <c r="V133" s="10">
        <f t="shared" si="56"/>
        <v>1.0074904934057314</v>
      </c>
      <c r="W133" s="10">
        <f t="shared" si="56"/>
        <v>1.001616011604056</v>
      </c>
      <c r="X133" s="10">
        <f t="shared" si="56"/>
        <v>1.0010882400442311</v>
      </c>
      <c r="Y133" s="10">
        <f t="shared" si="56"/>
        <v>1</v>
      </c>
      <c r="Z133" s="10">
        <f t="shared" si="56"/>
        <v>1</v>
      </c>
      <c r="AA133" s="10">
        <f t="shared" si="56"/>
        <v>2.0009775171065494</v>
      </c>
      <c r="AB133" s="10">
        <f t="shared" si="56"/>
        <v>1.0581338544211041</v>
      </c>
      <c r="AC133" s="10">
        <f t="shared" si="56"/>
        <v>1.0138504155124652</v>
      </c>
      <c r="AD133" s="10">
        <f t="shared" si="56"/>
        <v>1.0063752276867031</v>
      </c>
      <c r="AE133" s="10">
        <f t="shared" si="56"/>
        <v>1.0058823529411764</v>
      </c>
      <c r="AF133" s="10">
        <f t="shared" si="56"/>
        <v>1.0008996851102114</v>
      </c>
      <c r="AG133" s="10">
        <f t="shared" si="56"/>
        <v>1.002247191011236</v>
      </c>
      <c r="AH133" s="10">
        <f t="shared" si="56"/>
        <v>1.0013452914798207</v>
      </c>
      <c r="AI133" s="10">
        <f t="shared" si="56"/>
        <v>1.025526197939991</v>
      </c>
      <c r="AJ133" s="10">
        <f t="shared" si="56"/>
        <v>1.0253275109170306</v>
      </c>
      <c r="AK133" s="10">
        <f t="shared" si="56"/>
        <v>1.0017035775127769</v>
      </c>
      <c r="AL133" s="10">
        <f t="shared" si="56"/>
        <v>1.0025311170780482</v>
      </c>
      <c r="AM133" s="10">
        <f t="shared" si="56"/>
        <v>1.0019249630639202</v>
      </c>
      <c r="AN133" s="10">
        <f t="shared" si="56"/>
        <v>1.0048853441585108</v>
      </c>
      <c r="AO133" s="10">
        <f t="shared" si="56"/>
        <v>1.0063095409762837</v>
      </c>
      <c r="AP133" s="10">
        <f t="shared" si="56"/>
        <v>1.0085285128940671</v>
      </c>
      <c r="AQ133" s="10">
        <f t="shared" si="56"/>
        <v>1.0003817900649823</v>
      </c>
      <c r="AR133" s="10">
        <f t="shared" si="56"/>
        <v>1</v>
      </c>
      <c r="AS133" s="10">
        <f t="shared" si="56"/>
        <v>1</v>
      </c>
      <c r="AT133" s="10" t="e">
        <f t="shared" si="56"/>
        <v>#REF!</v>
      </c>
    </row>
    <row r="134" spans="6:46" x14ac:dyDescent="0.2">
      <c r="F134">
        <v>202109</v>
      </c>
      <c r="G134" s="10">
        <f t="shared" ref="G134:AT134" si="57">IF(G66 = "", G$118,G66)</f>
        <v>1.5885978428351311</v>
      </c>
      <c r="H134" s="10">
        <f t="shared" si="57"/>
        <v>1.0708050436469447</v>
      </c>
      <c r="I134" s="10">
        <f t="shared" si="57"/>
        <v>1.0135869565217392</v>
      </c>
      <c r="J134" s="10">
        <f t="shared" si="57"/>
        <v>1.0062555853440571</v>
      </c>
      <c r="K134" s="10">
        <f t="shared" si="57"/>
        <v>1.0035523978685614</v>
      </c>
      <c r="L134" s="10">
        <f t="shared" si="57"/>
        <v>1.0017699115044247</v>
      </c>
      <c r="M134" s="10">
        <f t="shared" si="57"/>
        <v>1.0026501766784452</v>
      </c>
      <c r="N134" s="10">
        <f t="shared" si="57"/>
        <v>1.0748898678414096</v>
      </c>
      <c r="O134" s="10">
        <f t="shared" si="57"/>
        <v>1.0008196721311475</v>
      </c>
      <c r="P134" s="10">
        <f t="shared" si="57"/>
        <v>1</v>
      </c>
      <c r="Q134" s="10">
        <f t="shared" si="57"/>
        <v>1.0092337267381339</v>
      </c>
      <c r="R134" s="10">
        <f t="shared" si="57"/>
        <v>1.0027631583524703</v>
      </c>
      <c r="S134" s="10">
        <f t="shared" si="57"/>
        <v>1.0016508257264112</v>
      </c>
      <c r="T134" s="10">
        <f t="shared" si="57"/>
        <v>1.0035898457256121</v>
      </c>
      <c r="U134" s="10">
        <f t="shared" si="57"/>
        <v>1.0067081774007305</v>
      </c>
      <c r="V134" s="10">
        <f t="shared" si="57"/>
        <v>1.0074904934057314</v>
      </c>
      <c r="W134" s="10">
        <f t="shared" si="57"/>
        <v>1.001616011604056</v>
      </c>
      <c r="X134" s="10">
        <f t="shared" si="57"/>
        <v>1.0010882400442311</v>
      </c>
      <c r="Y134" s="10">
        <f t="shared" si="57"/>
        <v>1</v>
      </c>
      <c r="Z134" s="10">
        <f t="shared" si="57"/>
        <v>1</v>
      </c>
      <c r="AA134" s="10">
        <f t="shared" si="57"/>
        <v>1.3856382978723407</v>
      </c>
      <c r="AB134" s="10">
        <f t="shared" si="57"/>
        <v>1.0614203454894433</v>
      </c>
      <c r="AC134" s="10">
        <f t="shared" si="57"/>
        <v>1.0117540687160942</v>
      </c>
      <c r="AD134" s="10">
        <f t="shared" si="57"/>
        <v>1.0062555853440571</v>
      </c>
      <c r="AE134" s="10">
        <f t="shared" si="57"/>
        <v>1.0035523978685614</v>
      </c>
      <c r="AF134" s="10">
        <f t="shared" si="57"/>
        <v>1.0017699115044247</v>
      </c>
      <c r="AG134" s="10">
        <f t="shared" si="57"/>
        <v>1.0026501766784452</v>
      </c>
      <c r="AH134" s="10">
        <f t="shared" si="57"/>
        <v>1.0748898678414096</v>
      </c>
      <c r="AI134" s="10">
        <f t="shared" si="57"/>
        <v>1.0008196721311475</v>
      </c>
      <c r="AJ134" s="10">
        <f t="shared" si="57"/>
        <v>1.000819000819001</v>
      </c>
      <c r="AK134" s="10">
        <f t="shared" si="57"/>
        <v>1.0099007721027919</v>
      </c>
      <c r="AL134" s="10">
        <f t="shared" si="57"/>
        <v>1.0025311170780482</v>
      </c>
      <c r="AM134" s="10">
        <f t="shared" si="57"/>
        <v>1.0019249630639202</v>
      </c>
      <c r="AN134" s="10">
        <f t="shared" si="57"/>
        <v>1.0048853441585108</v>
      </c>
      <c r="AO134" s="10">
        <f t="shared" si="57"/>
        <v>1.0063095409762837</v>
      </c>
      <c r="AP134" s="10">
        <f t="shared" si="57"/>
        <v>1.0085285128940671</v>
      </c>
      <c r="AQ134" s="10">
        <f t="shared" si="57"/>
        <v>1.0003817900649823</v>
      </c>
      <c r="AR134" s="10">
        <f t="shared" si="57"/>
        <v>1</v>
      </c>
      <c r="AS134" s="10">
        <f t="shared" si="57"/>
        <v>1</v>
      </c>
      <c r="AT134" s="10" t="e">
        <f t="shared" si="57"/>
        <v>#REF!</v>
      </c>
    </row>
    <row r="135" spans="6:46" x14ac:dyDescent="0.2">
      <c r="F135">
        <v>202112</v>
      </c>
      <c r="G135" s="10">
        <f t="shared" ref="G135:AT135" si="58">IF(G67 = "", G$118,G67)</f>
        <v>2.481203007518797</v>
      </c>
      <c r="H135" s="10">
        <f t="shared" si="58"/>
        <v>1.0590909090909091</v>
      </c>
      <c r="I135" s="10">
        <f t="shared" si="58"/>
        <v>1.0214592274678111</v>
      </c>
      <c r="J135" s="10">
        <f t="shared" si="58"/>
        <v>1.0182072829131654</v>
      </c>
      <c r="K135" s="10">
        <f t="shared" si="58"/>
        <v>1.0068775790921596</v>
      </c>
      <c r="L135" s="10">
        <f t="shared" si="58"/>
        <v>1.0040983606557379</v>
      </c>
      <c r="M135" s="10">
        <f t="shared" si="58"/>
        <v>1.1074829931972789</v>
      </c>
      <c r="N135" s="10">
        <f t="shared" si="58"/>
        <v>1.0012285012285014</v>
      </c>
      <c r="O135" s="10">
        <f t="shared" si="58"/>
        <v>1.0012269938650307</v>
      </c>
      <c r="P135" s="10">
        <f t="shared" si="58"/>
        <v>1.010115574574576</v>
      </c>
      <c r="Q135" s="10">
        <f t="shared" si="58"/>
        <v>1.0092337267381339</v>
      </c>
      <c r="R135" s="10">
        <f t="shared" si="58"/>
        <v>1.0027631583524703</v>
      </c>
      <c r="S135" s="10">
        <f t="shared" si="58"/>
        <v>1.0016508257264112</v>
      </c>
      <c r="T135" s="10">
        <f t="shared" si="58"/>
        <v>1.0035898457256121</v>
      </c>
      <c r="U135" s="10">
        <f t="shared" si="58"/>
        <v>1.0067081774007305</v>
      </c>
      <c r="V135" s="10">
        <f t="shared" si="58"/>
        <v>1.0074904934057314</v>
      </c>
      <c r="W135" s="10">
        <f t="shared" si="58"/>
        <v>1.001616011604056</v>
      </c>
      <c r="X135" s="10">
        <f t="shared" si="58"/>
        <v>1.0010882400442311</v>
      </c>
      <c r="Y135" s="10">
        <f t="shared" si="58"/>
        <v>1</v>
      </c>
      <c r="Z135" s="10">
        <f t="shared" si="58"/>
        <v>1</v>
      </c>
      <c r="AA135" s="10">
        <f t="shared" si="58"/>
        <v>1.8370165745856355</v>
      </c>
      <c r="AB135" s="10">
        <f t="shared" si="58"/>
        <v>1.0541353383458645</v>
      </c>
      <c r="AC135" s="10">
        <f t="shared" si="58"/>
        <v>1.0242510699001426</v>
      </c>
      <c r="AD135" s="10">
        <f t="shared" si="58"/>
        <v>1.0125348189415042</v>
      </c>
      <c r="AE135" s="10">
        <f t="shared" si="58"/>
        <v>1.0068775790921596</v>
      </c>
      <c r="AF135" s="10">
        <f t="shared" si="58"/>
        <v>1.0040983606557379</v>
      </c>
      <c r="AG135" s="10">
        <f t="shared" si="58"/>
        <v>1.1074829931972789</v>
      </c>
      <c r="AH135" s="10">
        <f t="shared" si="58"/>
        <v>1.0012285012285014</v>
      </c>
      <c r="AI135" s="10">
        <f t="shared" si="58"/>
        <v>1.0024539877300613</v>
      </c>
      <c r="AJ135" s="10">
        <f t="shared" si="58"/>
        <v>1.0101110568893994</v>
      </c>
      <c r="AK135" s="10">
        <f t="shared" si="58"/>
        <v>1.0099007721027919</v>
      </c>
      <c r="AL135" s="10">
        <f t="shared" si="58"/>
        <v>1.0025311170780482</v>
      </c>
      <c r="AM135" s="10">
        <f t="shared" si="58"/>
        <v>1.0019249630639202</v>
      </c>
      <c r="AN135" s="10">
        <f t="shared" si="58"/>
        <v>1.0048853441585108</v>
      </c>
      <c r="AO135" s="10">
        <f t="shared" si="58"/>
        <v>1.0063095409762837</v>
      </c>
      <c r="AP135" s="10">
        <f t="shared" si="58"/>
        <v>1.0085285128940671</v>
      </c>
      <c r="AQ135" s="10">
        <f t="shared" si="58"/>
        <v>1.0003817900649823</v>
      </c>
      <c r="AR135" s="10">
        <f t="shared" si="58"/>
        <v>1</v>
      </c>
      <c r="AS135" s="10">
        <f t="shared" si="58"/>
        <v>1</v>
      </c>
      <c r="AT135" s="10" t="e">
        <f t="shared" si="58"/>
        <v>#REF!</v>
      </c>
    </row>
    <row r="136" spans="6:46" x14ac:dyDescent="0.2">
      <c r="F136">
        <v>202203</v>
      </c>
      <c r="G136" s="10">
        <f t="shared" ref="G136:AT136" si="59">IF(G68 = "", G$118,G68)</f>
        <v>1.7328918322295805</v>
      </c>
      <c r="H136" s="10">
        <f t="shared" si="59"/>
        <v>1.043312101910828</v>
      </c>
      <c r="I136" s="10">
        <f t="shared" si="59"/>
        <v>1.0109890109890109</v>
      </c>
      <c r="J136" s="10">
        <f t="shared" si="59"/>
        <v>1.0108695652173914</v>
      </c>
      <c r="K136" s="10">
        <f t="shared" si="59"/>
        <v>1</v>
      </c>
      <c r="L136" s="10">
        <f t="shared" si="59"/>
        <v>1.0824372759856631</v>
      </c>
      <c r="M136" s="10">
        <f t="shared" si="59"/>
        <v>1.0253863134657837</v>
      </c>
      <c r="N136" s="10">
        <f t="shared" si="59"/>
        <v>1.0010764262648009</v>
      </c>
      <c r="O136" s="10">
        <f t="shared" si="59"/>
        <v>1.0115163233192035</v>
      </c>
      <c r="P136" s="10">
        <f t="shared" si="59"/>
        <v>1.010115574574576</v>
      </c>
      <c r="Q136" s="10">
        <f t="shared" si="59"/>
        <v>1.0092337267381339</v>
      </c>
      <c r="R136" s="10">
        <f t="shared" si="59"/>
        <v>1.0027631583524703</v>
      </c>
      <c r="S136" s="10">
        <f t="shared" si="59"/>
        <v>1.0016508257264112</v>
      </c>
      <c r="T136" s="10">
        <f t="shared" si="59"/>
        <v>1.0035898457256121</v>
      </c>
      <c r="U136" s="10">
        <f t="shared" si="59"/>
        <v>1.0067081774007305</v>
      </c>
      <c r="V136" s="10">
        <f t="shared" si="59"/>
        <v>1.0074904934057314</v>
      </c>
      <c r="W136" s="10">
        <f t="shared" si="59"/>
        <v>1.001616011604056</v>
      </c>
      <c r="X136" s="10">
        <f t="shared" si="59"/>
        <v>1.0010882400442311</v>
      </c>
      <c r="Y136" s="10">
        <f t="shared" si="59"/>
        <v>1</v>
      </c>
      <c r="Z136" s="10">
        <f t="shared" si="59"/>
        <v>1</v>
      </c>
      <c r="AA136" s="10">
        <f t="shared" si="59"/>
        <v>1.5249999999999999</v>
      </c>
      <c r="AB136" s="10">
        <f t="shared" si="59"/>
        <v>1.0365699873896594</v>
      </c>
      <c r="AC136" s="10">
        <f t="shared" si="59"/>
        <v>1.0097323600973236</v>
      </c>
      <c r="AD136" s="10">
        <f t="shared" si="59"/>
        <v>1.0096385542168675</v>
      </c>
      <c r="AE136" s="10">
        <f t="shared" si="59"/>
        <v>1</v>
      </c>
      <c r="AF136" s="10">
        <f t="shared" si="59"/>
        <v>1.0978520286396181</v>
      </c>
      <c r="AG136" s="10">
        <f t="shared" si="59"/>
        <v>1.0097826086956521</v>
      </c>
      <c r="AH136" s="10">
        <f t="shared" si="59"/>
        <v>1.0021528525296017</v>
      </c>
      <c r="AI136" s="10">
        <f t="shared" si="59"/>
        <v>1.011690556540866</v>
      </c>
      <c r="AJ136" s="10">
        <f t="shared" si="59"/>
        <v>1.0101110568893994</v>
      </c>
      <c r="AK136" s="10">
        <f t="shared" si="59"/>
        <v>1.0099007721027919</v>
      </c>
      <c r="AL136" s="10">
        <f t="shared" si="59"/>
        <v>1.0025311170780482</v>
      </c>
      <c r="AM136" s="10">
        <f t="shared" si="59"/>
        <v>1.0019249630639202</v>
      </c>
      <c r="AN136" s="10">
        <f t="shared" si="59"/>
        <v>1.0048853441585108</v>
      </c>
      <c r="AO136" s="10">
        <f t="shared" si="59"/>
        <v>1.0063095409762837</v>
      </c>
      <c r="AP136" s="10">
        <f t="shared" si="59"/>
        <v>1.0085285128940671</v>
      </c>
      <c r="AQ136" s="10">
        <f t="shared" si="59"/>
        <v>1.0003817900649823</v>
      </c>
      <c r="AR136" s="10">
        <f t="shared" si="59"/>
        <v>1</v>
      </c>
      <c r="AS136" s="10">
        <f t="shared" si="59"/>
        <v>1</v>
      </c>
      <c r="AT136" s="10" t="e">
        <f t="shared" si="59"/>
        <v>#REF!</v>
      </c>
    </row>
    <row r="137" spans="6:46" x14ac:dyDescent="0.2">
      <c r="F137">
        <v>202206</v>
      </c>
      <c r="G137" s="10">
        <f t="shared" ref="G137:AT137" si="60">IF(G69 = "", G$118,G69)</f>
        <v>1.8753709198813056</v>
      </c>
      <c r="H137" s="10">
        <f t="shared" si="60"/>
        <v>1.0537974683544304</v>
      </c>
      <c r="I137" s="10">
        <f t="shared" si="60"/>
        <v>1.0090090090090089</v>
      </c>
      <c r="J137" s="10">
        <f t="shared" si="60"/>
        <v>1.0074404761904761</v>
      </c>
      <c r="K137" s="10">
        <f t="shared" si="60"/>
        <v>1.0029542097488922</v>
      </c>
      <c r="L137" s="10">
        <f t="shared" si="60"/>
        <v>1.0942562592047127</v>
      </c>
      <c r="M137" s="10">
        <f t="shared" si="60"/>
        <v>1.0053835800807538</v>
      </c>
      <c r="N137" s="10">
        <f t="shared" si="60"/>
        <v>1.0178315035556289</v>
      </c>
      <c r="O137" s="10">
        <f t="shared" si="60"/>
        <v>1.0115163233192035</v>
      </c>
      <c r="P137" s="10">
        <f t="shared" si="60"/>
        <v>1.010115574574576</v>
      </c>
      <c r="Q137" s="10">
        <f t="shared" si="60"/>
        <v>1.0092337267381339</v>
      </c>
      <c r="R137" s="10">
        <f t="shared" si="60"/>
        <v>1.0027631583524703</v>
      </c>
      <c r="S137" s="10">
        <f t="shared" si="60"/>
        <v>1.0016508257264112</v>
      </c>
      <c r="T137" s="10">
        <f t="shared" si="60"/>
        <v>1.0035898457256121</v>
      </c>
      <c r="U137" s="10">
        <f t="shared" si="60"/>
        <v>1.0067081774007305</v>
      </c>
      <c r="V137" s="10">
        <f t="shared" si="60"/>
        <v>1.0074904934057314</v>
      </c>
      <c r="W137" s="10">
        <f t="shared" si="60"/>
        <v>1.001616011604056</v>
      </c>
      <c r="X137" s="10">
        <f t="shared" si="60"/>
        <v>1.0010882400442311</v>
      </c>
      <c r="Y137" s="10">
        <f t="shared" si="60"/>
        <v>1</v>
      </c>
      <c r="Z137" s="10">
        <f t="shared" si="60"/>
        <v>1</v>
      </c>
      <c r="AA137" s="10">
        <f t="shared" si="60"/>
        <v>1.7158176943699732</v>
      </c>
      <c r="AB137" s="10">
        <f t="shared" si="60"/>
        <v>1.0453125000000001</v>
      </c>
      <c r="AC137" s="10">
        <f t="shared" si="60"/>
        <v>1.0059790732436471</v>
      </c>
      <c r="AD137" s="10">
        <f t="shared" si="60"/>
        <v>1.0059435364041605</v>
      </c>
      <c r="AE137" s="10">
        <f t="shared" si="60"/>
        <v>1.0029542097488922</v>
      </c>
      <c r="AF137" s="10">
        <f t="shared" si="60"/>
        <v>1.0942562592047127</v>
      </c>
      <c r="AG137" s="10">
        <f t="shared" si="60"/>
        <v>1.0080753701211307</v>
      </c>
      <c r="AH137" s="10">
        <f t="shared" si="60"/>
        <v>1.0178160250024555</v>
      </c>
      <c r="AI137" s="10">
        <f t="shared" si="60"/>
        <v>1.011690556540866</v>
      </c>
      <c r="AJ137" s="10">
        <f t="shared" si="60"/>
        <v>1.0101110568893994</v>
      </c>
      <c r="AK137" s="10">
        <f t="shared" si="60"/>
        <v>1.0099007721027919</v>
      </c>
      <c r="AL137" s="10">
        <f t="shared" si="60"/>
        <v>1.0025311170780482</v>
      </c>
      <c r="AM137" s="10">
        <f t="shared" si="60"/>
        <v>1.0019249630639202</v>
      </c>
      <c r="AN137" s="10">
        <f t="shared" si="60"/>
        <v>1.0048853441585108</v>
      </c>
      <c r="AO137" s="10">
        <f t="shared" si="60"/>
        <v>1.0063095409762837</v>
      </c>
      <c r="AP137" s="10">
        <f t="shared" si="60"/>
        <v>1.0085285128940671</v>
      </c>
      <c r="AQ137" s="10">
        <f t="shared" si="60"/>
        <v>1.0003817900649823</v>
      </c>
      <c r="AR137" s="10">
        <f t="shared" si="60"/>
        <v>1</v>
      </c>
      <c r="AS137" s="10">
        <f t="shared" si="60"/>
        <v>1</v>
      </c>
      <c r="AT137" s="10" t="e">
        <f t="shared" si="60"/>
        <v>#REF!</v>
      </c>
    </row>
    <row r="138" spans="6:46" x14ac:dyDescent="0.2">
      <c r="F138">
        <v>202209</v>
      </c>
      <c r="G138" s="10">
        <f t="shared" ref="G138:AT138" si="61">IF(G70 = "", G$118,G70)</f>
        <v>1.6819221967963387</v>
      </c>
      <c r="H138" s="10">
        <f t="shared" si="61"/>
        <v>1.0476190476190477</v>
      </c>
      <c r="I138" s="10">
        <f t="shared" si="61"/>
        <v>1.0233766233766233</v>
      </c>
      <c r="J138" s="10">
        <f t="shared" si="61"/>
        <v>1.0076142131979697</v>
      </c>
      <c r="K138" s="10">
        <f t="shared" si="61"/>
        <v>1.0289672544080604</v>
      </c>
      <c r="L138" s="10">
        <f t="shared" si="61"/>
        <v>1.0048959608323134</v>
      </c>
      <c r="M138" s="10">
        <f t="shared" si="61"/>
        <v>1.0309430691621473</v>
      </c>
      <c r="N138" s="10">
        <f t="shared" si="61"/>
        <v>1.0178315035556289</v>
      </c>
      <c r="O138" s="10">
        <f t="shared" si="61"/>
        <v>1.0115163233192035</v>
      </c>
      <c r="P138" s="10">
        <f t="shared" si="61"/>
        <v>1.010115574574576</v>
      </c>
      <c r="Q138" s="10">
        <f t="shared" si="61"/>
        <v>1.0092337267381339</v>
      </c>
      <c r="R138" s="10">
        <f t="shared" si="61"/>
        <v>1.0027631583524703</v>
      </c>
      <c r="S138" s="10">
        <f t="shared" si="61"/>
        <v>1.0016508257264112</v>
      </c>
      <c r="T138" s="10">
        <f t="shared" si="61"/>
        <v>1.0035898457256121</v>
      </c>
      <c r="U138" s="10">
        <f t="shared" si="61"/>
        <v>1.0067081774007305</v>
      </c>
      <c r="V138" s="10">
        <f t="shared" si="61"/>
        <v>1.0074904934057314</v>
      </c>
      <c r="W138" s="10">
        <f t="shared" si="61"/>
        <v>1.001616011604056</v>
      </c>
      <c r="X138" s="10">
        <f t="shared" si="61"/>
        <v>1.0010882400442311</v>
      </c>
      <c r="Y138" s="10">
        <f t="shared" si="61"/>
        <v>1</v>
      </c>
      <c r="Z138" s="10">
        <f t="shared" si="61"/>
        <v>1</v>
      </c>
      <c r="AA138" s="10">
        <f t="shared" si="61"/>
        <v>1.5101626016260161</v>
      </c>
      <c r="AB138" s="10">
        <f t="shared" si="61"/>
        <v>1.0417227456258413</v>
      </c>
      <c r="AC138" s="10">
        <f t="shared" si="61"/>
        <v>1.0180878552971575</v>
      </c>
      <c r="AD138" s="10">
        <f t="shared" si="61"/>
        <v>1.0076142131979697</v>
      </c>
      <c r="AE138" s="10">
        <f t="shared" si="61"/>
        <v>1.0289672544080604</v>
      </c>
      <c r="AF138" s="10">
        <f t="shared" si="61"/>
        <v>1.0061199510403918</v>
      </c>
      <c r="AG138" s="10">
        <f t="shared" si="61"/>
        <v>1.0274399719257066</v>
      </c>
      <c r="AH138" s="10">
        <f t="shared" si="61"/>
        <v>1.0178160250024555</v>
      </c>
      <c r="AI138" s="10">
        <f t="shared" si="61"/>
        <v>1.011690556540866</v>
      </c>
      <c r="AJ138" s="10">
        <f t="shared" si="61"/>
        <v>1.0101110568893994</v>
      </c>
      <c r="AK138" s="10">
        <f t="shared" si="61"/>
        <v>1.0099007721027919</v>
      </c>
      <c r="AL138" s="10">
        <f t="shared" si="61"/>
        <v>1.0025311170780482</v>
      </c>
      <c r="AM138" s="10">
        <f t="shared" si="61"/>
        <v>1.0019249630639202</v>
      </c>
      <c r="AN138" s="10">
        <f t="shared" si="61"/>
        <v>1.0048853441585108</v>
      </c>
      <c r="AO138" s="10">
        <f t="shared" si="61"/>
        <v>1.0063095409762837</v>
      </c>
      <c r="AP138" s="10">
        <f t="shared" si="61"/>
        <v>1.0085285128940671</v>
      </c>
      <c r="AQ138" s="10">
        <f t="shared" si="61"/>
        <v>1.0003817900649823</v>
      </c>
      <c r="AR138" s="10">
        <f t="shared" si="61"/>
        <v>1</v>
      </c>
      <c r="AS138" s="10">
        <f t="shared" si="61"/>
        <v>1</v>
      </c>
      <c r="AT138" s="10" t="e">
        <f t="shared" si="61"/>
        <v>#REF!</v>
      </c>
    </row>
    <row r="139" spans="6:46" x14ac:dyDescent="0.2">
      <c r="F139">
        <v>202212</v>
      </c>
      <c r="G139" s="10">
        <f t="shared" ref="G139:AT139" si="62">IF(G71 = "", G$118,G71)</f>
        <v>1.9512195121951221</v>
      </c>
      <c r="H139" s="10">
        <f t="shared" si="62"/>
        <v>1.0687499999999999</v>
      </c>
      <c r="I139" s="10">
        <f t="shared" si="62"/>
        <v>1.0190058479532165</v>
      </c>
      <c r="J139" s="10">
        <f t="shared" si="62"/>
        <v>1.0243902439024388</v>
      </c>
      <c r="K139" s="10">
        <f t="shared" si="62"/>
        <v>1.0098039215686276</v>
      </c>
      <c r="L139" s="10">
        <f t="shared" si="62"/>
        <v>1.0458049936814562</v>
      </c>
      <c r="M139" s="10">
        <f t="shared" si="62"/>
        <v>1.0309430691621473</v>
      </c>
      <c r="N139" s="10">
        <f t="shared" si="62"/>
        <v>1.0178315035556289</v>
      </c>
      <c r="O139" s="10">
        <f t="shared" si="62"/>
        <v>1.0115163233192035</v>
      </c>
      <c r="P139" s="10">
        <f t="shared" si="62"/>
        <v>1.010115574574576</v>
      </c>
      <c r="Q139" s="10">
        <f t="shared" si="62"/>
        <v>1.0092337267381339</v>
      </c>
      <c r="R139" s="10">
        <f t="shared" si="62"/>
        <v>1.0027631583524703</v>
      </c>
      <c r="S139" s="10">
        <f t="shared" si="62"/>
        <v>1.0016508257264112</v>
      </c>
      <c r="T139" s="10">
        <f t="shared" si="62"/>
        <v>1.0035898457256121</v>
      </c>
      <c r="U139" s="10">
        <f t="shared" si="62"/>
        <v>1.0067081774007305</v>
      </c>
      <c r="V139" s="10">
        <f t="shared" si="62"/>
        <v>1.0074904934057314</v>
      </c>
      <c r="W139" s="10">
        <f t="shared" si="62"/>
        <v>1.001616011604056</v>
      </c>
      <c r="X139" s="10">
        <f t="shared" si="62"/>
        <v>1.0010882400442311</v>
      </c>
      <c r="Y139" s="10">
        <f t="shared" si="62"/>
        <v>1</v>
      </c>
      <c r="Z139" s="10">
        <f t="shared" si="62"/>
        <v>1</v>
      </c>
      <c r="AA139" s="10">
        <f t="shared" si="62"/>
        <v>1.8281690140845073</v>
      </c>
      <c r="AB139" s="10">
        <f t="shared" si="62"/>
        <v>1.0539291217257318</v>
      </c>
      <c r="AC139" s="10">
        <f t="shared" si="62"/>
        <v>1.0204678362573099</v>
      </c>
      <c r="AD139" s="10">
        <f t="shared" si="62"/>
        <v>1.0229226361031518</v>
      </c>
      <c r="AE139" s="10">
        <f t="shared" si="62"/>
        <v>1.0126050420168067</v>
      </c>
      <c r="AF139" s="10">
        <f t="shared" si="62"/>
        <v>1.050388045205499</v>
      </c>
      <c r="AG139" s="10">
        <f t="shared" si="62"/>
        <v>1.0274399719257066</v>
      </c>
      <c r="AH139" s="10">
        <f t="shared" si="62"/>
        <v>1.0178160250024555</v>
      </c>
      <c r="AI139" s="10">
        <f t="shared" si="62"/>
        <v>1.011690556540866</v>
      </c>
      <c r="AJ139" s="10">
        <f t="shared" si="62"/>
        <v>1.0101110568893994</v>
      </c>
      <c r="AK139" s="10">
        <f t="shared" si="62"/>
        <v>1.0099007721027919</v>
      </c>
      <c r="AL139" s="10">
        <f t="shared" si="62"/>
        <v>1.0025311170780482</v>
      </c>
      <c r="AM139" s="10">
        <f t="shared" si="62"/>
        <v>1.0019249630639202</v>
      </c>
      <c r="AN139" s="10">
        <f t="shared" si="62"/>
        <v>1.0048853441585108</v>
      </c>
      <c r="AO139" s="10">
        <f t="shared" si="62"/>
        <v>1.0063095409762837</v>
      </c>
      <c r="AP139" s="10">
        <f t="shared" si="62"/>
        <v>1.0085285128940671</v>
      </c>
      <c r="AQ139" s="10">
        <f t="shared" si="62"/>
        <v>1.0003817900649823</v>
      </c>
      <c r="AR139" s="10">
        <f t="shared" si="62"/>
        <v>1</v>
      </c>
      <c r="AS139" s="10">
        <f t="shared" si="62"/>
        <v>1</v>
      </c>
      <c r="AT139" s="10" t="e">
        <f t="shared" si="62"/>
        <v>#REF!</v>
      </c>
    </row>
    <row r="140" spans="6:46" x14ac:dyDescent="0.2">
      <c r="F140">
        <v>202303</v>
      </c>
      <c r="G140" s="10">
        <f t="shared" ref="G140:AT140" si="63">IF(G72 = "", G$118,G72)</f>
        <v>1.6990521327014219</v>
      </c>
      <c r="H140" s="10">
        <f t="shared" si="63"/>
        <v>1.0655509065550905</v>
      </c>
      <c r="I140" s="10">
        <f t="shared" si="63"/>
        <v>1.0143979057591623</v>
      </c>
      <c r="J140" s="10">
        <f t="shared" si="63"/>
        <v>1.0116129032258063</v>
      </c>
      <c r="K140" s="10">
        <f t="shared" si="63"/>
        <v>1.0104693802536553</v>
      </c>
      <c r="L140" s="10">
        <f t="shared" si="63"/>
        <v>1.0458049936814562</v>
      </c>
      <c r="M140" s="10">
        <f t="shared" si="63"/>
        <v>1.0309430691621473</v>
      </c>
      <c r="N140" s="10">
        <f t="shared" si="63"/>
        <v>1.0178315035556289</v>
      </c>
      <c r="O140" s="10">
        <f t="shared" si="63"/>
        <v>1.0115163233192035</v>
      </c>
      <c r="P140" s="10">
        <f t="shared" si="63"/>
        <v>1.010115574574576</v>
      </c>
      <c r="Q140" s="10">
        <f t="shared" si="63"/>
        <v>1.0092337267381339</v>
      </c>
      <c r="R140" s="10">
        <f t="shared" si="63"/>
        <v>1.0027631583524703</v>
      </c>
      <c r="S140" s="10">
        <f t="shared" si="63"/>
        <v>1.0016508257264112</v>
      </c>
      <c r="T140" s="10">
        <f t="shared" si="63"/>
        <v>1.0035898457256121</v>
      </c>
      <c r="U140" s="10">
        <f t="shared" si="63"/>
        <v>1.0067081774007305</v>
      </c>
      <c r="V140" s="10">
        <f t="shared" si="63"/>
        <v>1.0074904934057314</v>
      </c>
      <c r="W140" s="10">
        <f t="shared" si="63"/>
        <v>1.001616011604056</v>
      </c>
      <c r="X140" s="10">
        <f t="shared" si="63"/>
        <v>1.0010882400442311</v>
      </c>
      <c r="Y140" s="10">
        <f t="shared" si="63"/>
        <v>1</v>
      </c>
      <c r="Z140" s="10">
        <f t="shared" si="63"/>
        <v>1</v>
      </c>
      <c r="AA140" s="10">
        <f t="shared" si="63"/>
        <v>1.536997885835095</v>
      </c>
      <c r="AB140" s="10">
        <f t="shared" si="63"/>
        <v>1.0536451169188448</v>
      </c>
      <c r="AC140" s="10">
        <f t="shared" si="63"/>
        <v>1.0117493472584855</v>
      </c>
      <c r="AD140" s="10">
        <f t="shared" si="63"/>
        <v>1.0129032258064516</v>
      </c>
      <c r="AE140" s="10">
        <f t="shared" si="63"/>
        <v>1.0111086906214177</v>
      </c>
      <c r="AF140" s="10">
        <f t="shared" si="63"/>
        <v>1.050388045205499</v>
      </c>
      <c r="AG140" s="10">
        <f t="shared" si="63"/>
        <v>1.0274399719257066</v>
      </c>
      <c r="AH140" s="10">
        <f t="shared" si="63"/>
        <v>1.0178160250024555</v>
      </c>
      <c r="AI140" s="10">
        <f t="shared" si="63"/>
        <v>1.011690556540866</v>
      </c>
      <c r="AJ140" s="10">
        <f t="shared" si="63"/>
        <v>1.0101110568893994</v>
      </c>
      <c r="AK140" s="10">
        <f t="shared" si="63"/>
        <v>1.0099007721027919</v>
      </c>
      <c r="AL140" s="10">
        <f t="shared" si="63"/>
        <v>1.0025311170780482</v>
      </c>
      <c r="AM140" s="10">
        <f t="shared" si="63"/>
        <v>1.0019249630639202</v>
      </c>
      <c r="AN140" s="10">
        <f t="shared" si="63"/>
        <v>1.0048853441585108</v>
      </c>
      <c r="AO140" s="10">
        <f t="shared" si="63"/>
        <v>1.0063095409762837</v>
      </c>
      <c r="AP140" s="10">
        <f t="shared" si="63"/>
        <v>1.0085285128940671</v>
      </c>
      <c r="AQ140" s="10">
        <f t="shared" si="63"/>
        <v>1.0003817900649823</v>
      </c>
      <c r="AR140" s="10">
        <f t="shared" si="63"/>
        <v>1</v>
      </c>
      <c r="AS140" s="10">
        <f t="shared" si="63"/>
        <v>1</v>
      </c>
      <c r="AT140" s="10" t="e">
        <f t="shared" si="63"/>
        <v>#REF!</v>
      </c>
    </row>
    <row r="141" spans="6:46" x14ac:dyDescent="0.2">
      <c r="F141">
        <v>202306</v>
      </c>
      <c r="G141" s="10">
        <f t="shared" ref="G141:AT141" si="64">IF(G73 = "", G$118,G73)</f>
        <v>1.7353579175704987</v>
      </c>
      <c r="H141" s="10">
        <f t="shared" si="64"/>
        <v>1.0375000000000001</v>
      </c>
      <c r="I141" s="10">
        <f t="shared" si="64"/>
        <v>1.0253012048192771</v>
      </c>
      <c r="J141" s="10">
        <f t="shared" si="64"/>
        <v>1.0125471569034104</v>
      </c>
      <c r="K141" s="10">
        <f t="shared" si="64"/>
        <v>1.0104693802536553</v>
      </c>
      <c r="L141" s="10">
        <f t="shared" si="64"/>
        <v>1.0458049936814562</v>
      </c>
      <c r="M141" s="10">
        <f t="shared" si="64"/>
        <v>1.0309430691621473</v>
      </c>
      <c r="N141" s="10">
        <f t="shared" si="64"/>
        <v>1.0178315035556289</v>
      </c>
      <c r="O141" s="10">
        <f t="shared" si="64"/>
        <v>1.0115163233192035</v>
      </c>
      <c r="P141" s="10">
        <f t="shared" si="64"/>
        <v>1.010115574574576</v>
      </c>
      <c r="Q141" s="10">
        <f t="shared" si="64"/>
        <v>1.0092337267381339</v>
      </c>
      <c r="R141" s="10">
        <f t="shared" si="64"/>
        <v>1.0027631583524703</v>
      </c>
      <c r="S141" s="10">
        <f t="shared" si="64"/>
        <v>1.0016508257264112</v>
      </c>
      <c r="T141" s="10">
        <f t="shared" si="64"/>
        <v>1.0035898457256121</v>
      </c>
      <c r="U141" s="10">
        <f t="shared" si="64"/>
        <v>1.0067081774007305</v>
      </c>
      <c r="V141" s="10">
        <f t="shared" si="64"/>
        <v>1.0074904934057314</v>
      </c>
      <c r="W141" s="10">
        <f t="shared" si="64"/>
        <v>1.001616011604056</v>
      </c>
      <c r="X141" s="10">
        <f t="shared" si="64"/>
        <v>1.0010882400442311</v>
      </c>
      <c r="Y141" s="10">
        <f t="shared" si="64"/>
        <v>1</v>
      </c>
      <c r="Z141" s="10">
        <f t="shared" si="64"/>
        <v>1</v>
      </c>
      <c r="AA141" s="10">
        <f t="shared" si="64"/>
        <v>1.5589941972920696</v>
      </c>
      <c r="AB141" s="10">
        <f t="shared" si="64"/>
        <v>1.032258064516129</v>
      </c>
      <c r="AC141" s="10">
        <f t="shared" si="64"/>
        <v>1.0240384615384615</v>
      </c>
      <c r="AD141" s="10">
        <f t="shared" si="64"/>
        <v>1.0121851116645857</v>
      </c>
      <c r="AE141" s="10">
        <f t="shared" si="64"/>
        <v>1.0111086906214177</v>
      </c>
      <c r="AF141" s="10">
        <f t="shared" si="64"/>
        <v>1.050388045205499</v>
      </c>
      <c r="AG141" s="10">
        <f t="shared" si="64"/>
        <v>1.0274399719257066</v>
      </c>
      <c r="AH141" s="10">
        <f t="shared" si="64"/>
        <v>1.0178160250024555</v>
      </c>
      <c r="AI141" s="10">
        <f t="shared" si="64"/>
        <v>1.011690556540866</v>
      </c>
      <c r="AJ141" s="10">
        <f t="shared" si="64"/>
        <v>1.0101110568893994</v>
      </c>
      <c r="AK141" s="10">
        <f t="shared" si="64"/>
        <v>1.0099007721027919</v>
      </c>
      <c r="AL141" s="10">
        <f t="shared" si="64"/>
        <v>1.0025311170780482</v>
      </c>
      <c r="AM141" s="10">
        <f t="shared" si="64"/>
        <v>1.0019249630639202</v>
      </c>
      <c r="AN141" s="10">
        <f t="shared" si="64"/>
        <v>1.0048853441585108</v>
      </c>
      <c r="AO141" s="10">
        <f t="shared" si="64"/>
        <v>1.0063095409762837</v>
      </c>
      <c r="AP141" s="10">
        <f t="shared" si="64"/>
        <v>1.0085285128940671</v>
      </c>
      <c r="AQ141" s="10">
        <f t="shared" si="64"/>
        <v>1.0003817900649823</v>
      </c>
      <c r="AR141" s="10">
        <f t="shared" si="64"/>
        <v>1</v>
      </c>
      <c r="AS141" s="10">
        <f t="shared" si="64"/>
        <v>1</v>
      </c>
      <c r="AT141" s="10" t="e">
        <f t="shared" si="64"/>
        <v>#REF!</v>
      </c>
    </row>
    <row r="142" spans="6:46" x14ac:dyDescent="0.2">
      <c r="F142">
        <v>202309</v>
      </c>
      <c r="G142" s="10">
        <f t="shared" ref="G142:AT142" si="65">IF(G74 = "", G$118,G74)</f>
        <v>1.6712643678160921</v>
      </c>
      <c r="H142" s="10">
        <f t="shared" si="65"/>
        <v>1.0495185694635489</v>
      </c>
      <c r="I142" s="10">
        <f t="shared" si="65"/>
        <v>1.0206733680932336</v>
      </c>
      <c r="J142" s="10">
        <f t="shared" si="65"/>
        <v>1.0125471569034104</v>
      </c>
      <c r="K142" s="10">
        <f t="shared" si="65"/>
        <v>1.0104693802536553</v>
      </c>
      <c r="L142" s="10">
        <f t="shared" si="65"/>
        <v>1.0458049936814562</v>
      </c>
      <c r="M142" s="10">
        <f t="shared" si="65"/>
        <v>1.0309430691621473</v>
      </c>
      <c r="N142" s="10">
        <f t="shared" si="65"/>
        <v>1.0178315035556289</v>
      </c>
      <c r="O142" s="10">
        <f t="shared" si="65"/>
        <v>1.0115163233192035</v>
      </c>
      <c r="P142" s="10">
        <f t="shared" si="65"/>
        <v>1.010115574574576</v>
      </c>
      <c r="Q142" s="10">
        <f t="shared" si="65"/>
        <v>1.0092337267381339</v>
      </c>
      <c r="R142" s="10">
        <f t="shared" si="65"/>
        <v>1.0027631583524703</v>
      </c>
      <c r="S142" s="10">
        <f t="shared" si="65"/>
        <v>1.0016508257264112</v>
      </c>
      <c r="T142" s="10">
        <f t="shared" si="65"/>
        <v>1.0035898457256121</v>
      </c>
      <c r="U142" s="10">
        <f t="shared" si="65"/>
        <v>1.0067081774007305</v>
      </c>
      <c r="V142" s="10">
        <f t="shared" si="65"/>
        <v>1.0074904934057314</v>
      </c>
      <c r="W142" s="10">
        <f t="shared" si="65"/>
        <v>1.001616011604056</v>
      </c>
      <c r="X142" s="10">
        <f t="shared" si="65"/>
        <v>1.0010882400442311</v>
      </c>
      <c r="Y142" s="10">
        <f t="shared" si="65"/>
        <v>1</v>
      </c>
      <c r="Z142" s="10">
        <f t="shared" si="65"/>
        <v>1</v>
      </c>
      <c r="AA142" s="10">
        <f t="shared" si="65"/>
        <v>1.486815415821501</v>
      </c>
      <c r="AB142" s="10">
        <f t="shared" si="65"/>
        <v>1.0422919508867667</v>
      </c>
      <c r="AC142" s="10">
        <f t="shared" si="65"/>
        <v>1.0186359887641412</v>
      </c>
      <c r="AD142" s="10">
        <f t="shared" si="65"/>
        <v>1.0121851116645857</v>
      </c>
      <c r="AE142" s="10">
        <f t="shared" si="65"/>
        <v>1.0111086906214177</v>
      </c>
      <c r="AF142" s="10">
        <f t="shared" si="65"/>
        <v>1.050388045205499</v>
      </c>
      <c r="AG142" s="10">
        <f t="shared" si="65"/>
        <v>1.0274399719257066</v>
      </c>
      <c r="AH142" s="10">
        <f t="shared" si="65"/>
        <v>1.0178160250024555</v>
      </c>
      <c r="AI142" s="10">
        <f t="shared" si="65"/>
        <v>1.011690556540866</v>
      </c>
      <c r="AJ142" s="10">
        <f t="shared" si="65"/>
        <v>1.0101110568893994</v>
      </c>
      <c r="AK142" s="10">
        <f t="shared" si="65"/>
        <v>1.0099007721027919</v>
      </c>
      <c r="AL142" s="10">
        <f t="shared" si="65"/>
        <v>1.0025311170780482</v>
      </c>
      <c r="AM142" s="10">
        <f t="shared" si="65"/>
        <v>1.0019249630639202</v>
      </c>
      <c r="AN142" s="10">
        <f t="shared" si="65"/>
        <v>1.0048853441585108</v>
      </c>
      <c r="AO142" s="10">
        <f t="shared" si="65"/>
        <v>1.0063095409762837</v>
      </c>
      <c r="AP142" s="10">
        <f t="shared" si="65"/>
        <v>1.0085285128940671</v>
      </c>
      <c r="AQ142" s="10">
        <f t="shared" si="65"/>
        <v>1.0003817900649823</v>
      </c>
      <c r="AR142" s="10">
        <f t="shared" si="65"/>
        <v>1</v>
      </c>
      <c r="AS142" s="10">
        <f t="shared" si="65"/>
        <v>1</v>
      </c>
      <c r="AT142" s="10" t="e">
        <f t="shared" si="65"/>
        <v>#REF!</v>
      </c>
    </row>
    <row r="143" spans="6:46" x14ac:dyDescent="0.2">
      <c r="F143">
        <v>202312</v>
      </c>
      <c r="G143" s="10">
        <f t="shared" ref="G143:AT143" si="66">IF(G75 = "", G$118,G75)</f>
        <v>1.8615751789976134</v>
      </c>
      <c r="H143" s="10">
        <f t="shared" si="66"/>
        <v>1.0545478211069517</v>
      </c>
      <c r="I143" s="10">
        <f t="shared" si="66"/>
        <v>1.0206733680932336</v>
      </c>
      <c r="J143" s="10">
        <f t="shared" si="66"/>
        <v>1.0125471569034104</v>
      </c>
      <c r="K143" s="10">
        <f t="shared" si="66"/>
        <v>1.0104693802536553</v>
      </c>
      <c r="L143" s="10">
        <f t="shared" si="66"/>
        <v>1.0458049936814562</v>
      </c>
      <c r="M143" s="10">
        <f t="shared" si="66"/>
        <v>1.0309430691621473</v>
      </c>
      <c r="N143" s="10">
        <f t="shared" si="66"/>
        <v>1.0178315035556289</v>
      </c>
      <c r="O143" s="10">
        <f t="shared" si="66"/>
        <v>1.0115163233192035</v>
      </c>
      <c r="P143" s="10">
        <f t="shared" si="66"/>
        <v>1.010115574574576</v>
      </c>
      <c r="Q143" s="10">
        <f t="shared" si="66"/>
        <v>1.0092337267381339</v>
      </c>
      <c r="R143" s="10">
        <f t="shared" si="66"/>
        <v>1.0027631583524703</v>
      </c>
      <c r="S143" s="10">
        <f t="shared" si="66"/>
        <v>1.0016508257264112</v>
      </c>
      <c r="T143" s="10">
        <f t="shared" si="66"/>
        <v>1.0035898457256121</v>
      </c>
      <c r="U143" s="10">
        <f t="shared" si="66"/>
        <v>1.0067081774007305</v>
      </c>
      <c r="V143" s="10">
        <f t="shared" si="66"/>
        <v>1.0074904934057314</v>
      </c>
      <c r="W143" s="10">
        <f t="shared" si="66"/>
        <v>1.001616011604056</v>
      </c>
      <c r="X143" s="10">
        <f t="shared" si="66"/>
        <v>1.0010882400442311</v>
      </c>
      <c r="Y143" s="10">
        <f t="shared" si="66"/>
        <v>1</v>
      </c>
      <c r="Z143" s="10">
        <f t="shared" si="66"/>
        <v>1</v>
      </c>
      <c r="AA143" s="10">
        <f t="shared" si="66"/>
        <v>1.6745182012847966</v>
      </c>
      <c r="AB143" s="10">
        <f t="shared" si="66"/>
        <v>1.0450121350275088</v>
      </c>
      <c r="AC143" s="10">
        <f t="shared" si="66"/>
        <v>1.0186359887641412</v>
      </c>
      <c r="AD143" s="10">
        <f t="shared" si="66"/>
        <v>1.0121851116645857</v>
      </c>
      <c r="AE143" s="10">
        <f t="shared" si="66"/>
        <v>1.0111086906214177</v>
      </c>
      <c r="AF143" s="10">
        <f t="shared" si="66"/>
        <v>1.050388045205499</v>
      </c>
      <c r="AG143" s="10">
        <f t="shared" si="66"/>
        <v>1.0274399719257066</v>
      </c>
      <c r="AH143" s="10">
        <f t="shared" si="66"/>
        <v>1.0178160250024555</v>
      </c>
      <c r="AI143" s="10">
        <f t="shared" si="66"/>
        <v>1.011690556540866</v>
      </c>
      <c r="AJ143" s="10">
        <f t="shared" si="66"/>
        <v>1.0101110568893994</v>
      </c>
      <c r="AK143" s="10">
        <f t="shared" si="66"/>
        <v>1.0099007721027919</v>
      </c>
      <c r="AL143" s="10">
        <f t="shared" si="66"/>
        <v>1.0025311170780482</v>
      </c>
      <c r="AM143" s="10">
        <f t="shared" si="66"/>
        <v>1.0019249630639202</v>
      </c>
      <c r="AN143" s="10">
        <f t="shared" si="66"/>
        <v>1.0048853441585108</v>
      </c>
      <c r="AO143" s="10">
        <f t="shared" si="66"/>
        <v>1.0063095409762837</v>
      </c>
      <c r="AP143" s="10">
        <f t="shared" si="66"/>
        <v>1.0085285128940671</v>
      </c>
      <c r="AQ143" s="10">
        <f t="shared" si="66"/>
        <v>1.0003817900649823</v>
      </c>
      <c r="AR143" s="10">
        <f t="shared" si="66"/>
        <v>1</v>
      </c>
      <c r="AS143" s="10">
        <f t="shared" si="66"/>
        <v>1</v>
      </c>
      <c r="AT143" s="10" t="e">
        <f t="shared" si="66"/>
        <v>#REF!</v>
      </c>
    </row>
    <row r="144" spans="6:46" x14ac:dyDescent="0.2">
      <c r="F144">
        <v>202403</v>
      </c>
      <c r="G144" s="10">
        <f t="shared" ref="G144:AT144" si="67">IF(G76 = "", G$118,G76)</f>
        <v>1.7404628706462237</v>
      </c>
      <c r="H144" s="10">
        <f t="shared" si="67"/>
        <v>1.0545478211069517</v>
      </c>
      <c r="I144" s="10">
        <f t="shared" si="67"/>
        <v>1.0206733680932336</v>
      </c>
      <c r="J144" s="10">
        <f t="shared" si="67"/>
        <v>1.0125471569034104</v>
      </c>
      <c r="K144" s="10">
        <f t="shared" si="67"/>
        <v>1.0104693802536553</v>
      </c>
      <c r="L144" s="10">
        <f t="shared" si="67"/>
        <v>1.0458049936814562</v>
      </c>
      <c r="M144" s="10">
        <f t="shared" si="67"/>
        <v>1.0309430691621473</v>
      </c>
      <c r="N144" s="10">
        <f t="shared" si="67"/>
        <v>1.0178315035556289</v>
      </c>
      <c r="O144" s="10">
        <f t="shared" si="67"/>
        <v>1.0115163233192035</v>
      </c>
      <c r="P144" s="10">
        <f t="shared" si="67"/>
        <v>1.010115574574576</v>
      </c>
      <c r="Q144" s="10">
        <f t="shared" si="67"/>
        <v>1.0092337267381339</v>
      </c>
      <c r="R144" s="10">
        <f t="shared" si="67"/>
        <v>1.0027631583524703</v>
      </c>
      <c r="S144" s="10">
        <f t="shared" si="67"/>
        <v>1.0016508257264112</v>
      </c>
      <c r="T144" s="10">
        <f t="shared" si="67"/>
        <v>1.0035898457256121</v>
      </c>
      <c r="U144" s="10">
        <f t="shared" si="67"/>
        <v>1.0067081774007305</v>
      </c>
      <c r="V144" s="10">
        <f t="shared" si="67"/>
        <v>1.0074904934057314</v>
      </c>
      <c r="W144" s="10">
        <f t="shared" si="67"/>
        <v>1.001616011604056</v>
      </c>
      <c r="X144" s="10">
        <f t="shared" si="67"/>
        <v>1.0010882400442311</v>
      </c>
      <c r="Y144" s="10">
        <f t="shared" si="67"/>
        <v>1</v>
      </c>
      <c r="Z144" s="10">
        <f t="shared" si="67"/>
        <v>1</v>
      </c>
      <c r="AA144" s="10">
        <f t="shared" si="67"/>
        <v>1.5627193763522873</v>
      </c>
      <c r="AB144" s="10">
        <f t="shared" si="67"/>
        <v>1.0450121350275088</v>
      </c>
      <c r="AC144" s="10">
        <f t="shared" si="67"/>
        <v>1.0186359887641412</v>
      </c>
      <c r="AD144" s="10">
        <f t="shared" si="67"/>
        <v>1.0121851116645857</v>
      </c>
      <c r="AE144" s="10">
        <f t="shared" si="67"/>
        <v>1.0111086906214177</v>
      </c>
      <c r="AF144" s="10">
        <f t="shared" si="67"/>
        <v>1.050388045205499</v>
      </c>
      <c r="AG144" s="10">
        <f t="shared" si="67"/>
        <v>1.0274399719257066</v>
      </c>
      <c r="AH144" s="10">
        <f t="shared" si="67"/>
        <v>1.0178160250024555</v>
      </c>
      <c r="AI144" s="10">
        <f t="shared" si="67"/>
        <v>1.011690556540866</v>
      </c>
      <c r="AJ144" s="10">
        <f t="shared" si="67"/>
        <v>1.0101110568893994</v>
      </c>
      <c r="AK144" s="10">
        <f t="shared" si="67"/>
        <v>1.0099007721027919</v>
      </c>
      <c r="AL144" s="10">
        <f t="shared" si="67"/>
        <v>1.0025311170780482</v>
      </c>
      <c r="AM144" s="10">
        <f t="shared" si="67"/>
        <v>1.0019249630639202</v>
      </c>
      <c r="AN144" s="10">
        <f t="shared" si="67"/>
        <v>1.0048853441585108</v>
      </c>
      <c r="AO144" s="10">
        <f t="shared" si="67"/>
        <v>1.0063095409762837</v>
      </c>
      <c r="AP144" s="10">
        <f t="shared" si="67"/>
        <v>1.0085285128940671</v>
      </c>
      <c r="AQ144" s="10">
        <f t="shared" si="67"/>
        <v>1.0003817900649823</v>
      </c>
      <c r="AR144" s="10">
        <f t="shared" si="67"/>
        <v>1</v>
      </c>
      <c r="AS144" s="10">
        <f t="shared" si="67"/>
        <v>1</v>
      </c>
      <c r="AT144" s="10" t="e">
        <f t="shared" si="67"/>
        <v>#REF!</v>
      </c>
    </row>
    <row r="147" spans="6:46" x14ac:dyDescent="0.2">
      <c r="F147" s="17" t="s">
        <v>32</v>
      </c>
      <c r="G147" s="5" t="s">
        <v>56</v>
      </c>
      <c r="H147" s="5" t="s">
        <v>56</v>
      </c>
      <c r="I147" s="5" t="s">
        <v>56</v>
      </c>
      <c r="J147" s="5" t="s">
        <v>56</v>
      </c>
      <c r="K147" s="5" t="s">
        <v>56</v>
      </c>
      <c r="L147" s="5" t="s">
        <v>56</v>
      </c>
      <c r="M147" s="5" t="s">
        <v>56</v>
      </c>
      <c r="N147" s="5" t="s">
        <v>56</v>
      </c>
      <c r="O147" s="5" t="s">
        <v>56</v>
      </c>
      <c r="P147" s="5" t="s">
        <v>56</v>
      </c>
      <c r="Q147" s="5" t="s">
        <v>56</v>
      </c>
      <c r="R147" s="5" t="s">
        <v>56</v>
      </c>
      <c r="S147" s="5" t="s">
        <v>56</v>
      </c>
      <c r="T147" s="5" t="s">
        <v>56</v>
      </c>
      <c r="U147" s="5" t="s">
        <v>56</v>
      </c>
      <c r="V147" s="5" t="s">
        <v>56</v>
      </c>
      <c r="W147" s="5" t="s">
        <v>56</v>
      </c>
      <c r="X147" s="5" t="s">
        <v>56</v>
      </c>
      <c r="Y147" s="5" t="s">
        <v>56</v>
      </c>
      <c r="Z147" s="5" t="s">
        <v>56</v>
      </c>
      <c r="AA147" s="6" t="s">
        <v>57</v>
      </c>
      <c r="AB147" s="6" t="s">
        <v>57</v>
      </c>
      <c r="AC147" s="6" t="s">
        <v>57</v>
      </c>
      <c r="AD147" s="6" t="s">
        <v>57</v>
      </c>
      <c r="AE147" s="6" t="s">
        <v>57</v>
      </c>
      <c r="AF147" s="6" t="s">
        <v>57</v>
      </c>
      <c r="AG147" s="6" t="s">
        <v>57</v>
      </c>
      <c r="AH147" s="6" t="s">
        <v>57</v>
      </c>
      <c r="AI147" s="6" t="s">
        <v>57</v>
      </c>
      <c r="AJ147" s="6" t="s">
        <v>57</v>
      </c>
      <c r="AK147" s="6" t="s">
        <v>57</v>
      </c>
      <c r="AL147" s="6" t="s">
        <v>57</v>
      </c>
      <c r="AM147" s="6" t="s">
        <v>57</v>
      </c>
      <c r="AN147" s="6" t="s">
        <v>57</v>
      </c>
      <c r="AO147" s="6" t="s">
        <v>57</v>
      </c>
      <c r="AP147" s="6" t="s">
        <v>57</v>
      </c>
      <c r="AQ147" s="6" t="s">
        <v>57</v>
      </c>
      <c r="AR147" s="6" t="s">
        <v>57</v>
      </c>
      <c r="AS147" s="6" t="s">
        <v>57</v>
      </c>
      <c r="AT147" s="6" t="s">
        <v>57</v>
      </c>
    </row>
    <row r="148" spans="6:46" x14ac:dyDescent="0.2">
      <c r="F148" s="17" t="s">
        <v>53</v>
      </c>
      <c r="G148" s="5">
        <v>1</v>
      </c>
      <c r="H148" s="5">
        <v>2</v>
      </c>
      <c r="I148" s="5">
        <v>3</v>
      </c>
      <c r="J148" s="5">
        <v>4</v>
      </c>
      <c r="K148" s="5">
        <v>5</v>
      </c>
      <c r="L148" s="5">
        <v>6</v>
      </c>
      <c r="M148" s="5">
        <v>7</v>
      </c>
      <c r="N148" s="5">
        <v>8</v>
      </c>
      <c r="O148" s="5">
        <v>9</v>
      </c>
      <c r="P148" s="5">
        <v>10</v>
      </c>
      <c r="Q148" s="5">
        <v>11</v>
      </c>
      <c r="R148" s="5">
        <v>12</v>
      </c>
      <c r="S148" s="5">
        <v>13</v>
      </c>
      <c r="T148" s="5">
        <v>14</v>
      </c>
      <c r="U148" s="5">
        <v>15</v>
      </c>
      <c r="V148" s="5">
        <v>16</v>
      </c>
      <c r="W148" s="5">
        <v>17</v>
      </c>
      <c r="X148" s="5">
        <v>18</v>
      </c>
      <c r="Y148" s="5">
        <v>19</v>
      </c>
      <c r="Z148" s="5">
        <v>20</v>
      </c>
      <c r="AA148" s="6">
        <v>1</v>
      </c>
      <c r="AB148" s="6">
        <v>2</v>
      </c>
      <c r="AC148" s="6">
        <v>3</v>
      </c>
      <c r="AD148" s="6">
        <v>4</v>
      </c>
      <c r="AE148" s="6">
        <v>5</v>
      </c>
      <c r="AF148" s="6">
        <v>6</v>
      </c>
      <c r="AG148" s="6">
        <v>7</v>
      </c>
      <c r="AH148" s="6">
        <v>8</v>
      </c>
      <c r="AI148" s="6">
        <v>9</v>
      </c>
      <c r="AJ148" s="6">
        <v>10</v>
      </c>
      <c r="AK148" s="6">
        <v>11</v>
      </c>
      <c r="AL148" s="6">
        <v>12</v>
      </c>
      <c r="AM148" s="6">
        <v>13</v>
      </c>
      <c r="AN148" s="6">
        <v>14</v>
      </c>
      <c r="AO148" s="6">
        <v>15</v>
      </c>
      <c r="AP148" s="6">
        <v>16</v>
      </c>
      <c r="AQ148" s="6">
        <v>17</v>
      </c>
      <c r="AR148" s="6">
        <v>18</v>
      </c>
      <c r="AS148" s="6">
        <v>19</v>
      </c>
      <c r="AT148" s="6">
        <v>20</v>
      </c>
    </row>
    <row r="149" spans="6:46" x14ac:dyDescent="0.2">
      <c r="F149">
        <v>201906</v>
      </c>
      <c r="G149" s="22">
        <f t="shared" ref="G149:AT149" si="68">+IF(G33 = "", F149 * F125, G33)</f>
        <v>2.6826493635015011E-3</v>
      </c>
      <c r="H149" s="22">
        <f t="shared" si="68"/>
        <v>4.7349494230108464E-3</v>
      </c>
      <c r="I149" s="22">
        <f t="shared" si="68"/>
        <v>5.2822294388800055E-3</v>
      </c>
      <c r="J149" s="22">
        <f t="shared" si="68"/>
        <v>5.5216644458227623E-3</v>
      </c>
      <c r="K149" s="22">
        <f t="shared" si="68"/>
        <v>5.5949608765195249E-3</v>
      </c>
      <c r="L149" s="22">
        <f t="shared" si="68"/>
        <v>5.9614430300033361E-3</v>
      </c>
      <c r="M149" s="22">
        <f t="shared" si="68"/>
        <v>6.0103073171345108E-3</v>
      </c>
      <c r="N149" s="22">
        <f t="shared" si="68"/>
        <v>6.0200801745607458E-3</v>
      </c>
      <c r="O149" s="22">
        <f t="shared" si="68"/>
        <v>6.0493987468394506E-3</v>
      </c>
      <c r="P149" s="22">
        <f t="shared" si="68"/>
        <v>6.0933766052575083E-3</v>
      </c>
      <c r="Q149" s="22">
        <f t="shared" si="68"/>
        <v>6.1178087488230962E-3</v>
      </c>
      <c r="R149" s="22">
        <f t="shared" si="68"/>
        <v>6.1764458933805059E-3</v>
      </c>
      <c r="S149" s="22">
        <f t="shared" si="68"/>
        <v>6.1862187508067408E-3</v>
      </c>
      <c r="T149" s="22">
        <f t="shared" si="68"/>
        <v>6.2106508943723278E-3</v>
      </c>
      <c r="U149" s="22">
        <f t="shared" si="68"/>
        <v>6.2155373230854457E-3</v>
      </c>
      <c r="V149" s="22">
        <f t="shared" si="68"/>
        <v>6.2155373230854457E-3</v>
      </c>
      <c r="W149" s="22">
        <f t="shared" si="68"/>
        <v>6.3132658973477952E-3</v>
      </c>
      <c r="X149" s="22">
        <f t="shared" si="68"/>
        <v>6.3279251834871481E-3</v>
      </c>
      <c r="Y149" s="22">
        <f t="shared" si="68"/>
        <v>6.337698040913383E-3</v>
      </c>
      <c r="Z149" s="22">
        <f t="shared" si="68"/>
        <v>6.337698040913383E-3</v>
      </c>
      <c r="AA149" s="22">
        <f t="shared" si="68"/>
        <v>3.3032258100674223E-3</v>
      </c>
      <c r="AB149" s="22">
        <f t="shared" si="68"/>
        <v>4.998816573519191E-3</v>
      </c>
      <c r="AC149" s="22">
        <f t="shared" si="68"/>
        <v>5.394617299281707E-3</v>
      </c>
      <c r="AD149" s="22">
        <f t="shared" si="68"/>
        <v>5.580301590380172E-3</v>
      </c>
      <c r="AE149" s="22">
        <f t="shared" si="68"/>
        <v>5.6193930200851118E-3</v>
      </c>
      <c r="AF149" s="22">
        <f t="shared" si="68"/>
        <v>5.9956480309951588E-3</v>
      </c>
      <c r="AG149" s="22">
        <f t="shared" si="68"/>
        <v>6.0396258894132157E-3</v>
      </c>
      <c r="AH149" s="22">
        <f t="shared" si="68"/>
        <v>6.0640580329788035E-3</v>
      </c>
      <c r="AI149" s="22">
        <f t="shared" si="68"/>
        <v>6.0836037478312734E-3</v>
      </c>
      <c r="AJ149" s="22">
        <f t="shared" si="68"/>
        <v>6.1129223201099783E-3</v>
      </c>
      <c r="AK149" s="22">
        <f t="shared" si="68"/>
        <v>6.1275816062493311E-3</v>
      </c>
      <c r="AL149" s="22">
        <f t="shared" si="68"/>
        <v>6.1862187508067408E-3</v>
      </c>
      <c r="AM149" s="22">
        <f t="shared" si="68"/>
        <v>6.1959916082329758E-3</v>
      </c>
      <c r="AN149" s="22">
        <f t="shared" si="68"/>
        <v>6.2155373230854457E-3</v>
      </c>
      <c r="AO149" s="22">
        <f t="shared" si="68"/>
        <v>6.2204237517985627E-3</v>
      </c>
      <c r="AP149" s="22">
        <f t="shared" si="68"/>
        <v>6.2204237517985627E-3</v>
      </c>
      <c r="AQ149" s="22">
        <f t="shared" si="68"/>
        <v>6.3425844696265001E-3</v>
      </c>
      <c r="AR149" s="22">
        <f t="shared" si="68"/>
        <v>6.3425844696265001E-3</v>
      </c>
      <c r="AS149" s="22">
        <f t="shared" si="68"/>
        <v>6.3425844696265001E-3</v>
      </c>
      <c r="AT149" s="22">
        <f t="shared" si="68"/>
        <v>6.3425844696265001E-3</v>
      </c>
    </row>
    <row r="150" spans="6:46" x14ac:dyDescent="0.2">
      <c r="F150">
        <v>201909</v>
      </c>
      <c r="G150" s="22">
        <f t="shared" ref="G150:AT150" si="69">+IF(G34 = "", F150 * F126, G34)</f>
        <v>7.2813703477308026E-4</v>
      </c>
      <c r="H150" s="22">
        <f t="shared" si="69"/>
        <v>1.9716437889634704E-3</v>
      </c>
      <c r="I150" s="22">
        <f t="shared" si="69"/>
        <v>2.2742461930250102E-3</v>
      </c>
      <c r="J150" s="22">
        <f t="shared" si="69"/>
        <v>2.2978870058423181E-3</v>
      </c>
      <c r="K150" s="22">
        <f t="shared" si="69"/>
        <v>2.3262559812230873E-3</v>
      </c>
      <c r="L150" s="22">
        <f t="shared" si="69"/>
        <v>2.3357123063500107E-3</v>
      </c>
      <c r="M150" s="22">
        <f t="shared" si="69"/>
        <v>2.3498967940403953E-3</v>
      </c>
      <c r="N150" s="22">
        <f t="shared" si="69"/>
        <v>2.3593531191673182E-3</v>
      </c>
      <c r="O150" s="22">
        <f t="shared" si="69"/>
        <v>2.5201106463250112E-3</v>
      </c>
      <c r="P150" s="22">
        <f t="shared" si="69"/>
        <v>2.591033084776935E-3</v>
      </c>
      <c r="Q150" s="22">
        <f t="shared" si="69"/>
        <v>2.591033084776935E-3</v>
      </c>
      <c r="R150" s="22">
        <f t="shared" si="69"/>
        <v>2.591033084776935E-3</v>
      </c>
      <c r="S150" s="22">
        <f t="shared" si="69"/>
        <v>2.5957612473403962E-3</v>
      </c>
      <c r="T150" s="22">
        <f t="shared" si="69"/>
        <v>2.5957612473403962E-3</v>
      </c>
      <c r="U150" s="22">
        <f t="shared" si="69"/>
        <v>2.5957612473403962E-3</v>
      </c>
      <c r="V150" s="22">
        <f t="shared" si="69"/>
        <v>2.6430428729750121E-3</v>
      </c>
      <c r="W150" s="22">
        <f t="shared" si="69"/>
        <v>2.652499198101935E-3</v>
      </c>
      <c r="X150" s="22">
        <f t="shared" si="69"/>
        <v>2.652499198101935E-3</v>
      </c>
      <c r="Y150" s="22">
        <f t="shared" si="69"/>
        <v>2.652499198101935E-3</v>
      </c>
      <c r="Z150" s="22">
        <f t="shared" si="69"/>
        <v>2.652499198101935E-3</v>
      </c>
      <c r="AA150" s="22">
        <f t="shared" si="69"/>
        <v>1.2056814536826979E-3</v>
      </c>
      <c r="AB150" s="22">
        <f t="shared" si="69"/>
        <v>2.1891392668827022E-3</v>
      </c>
      <c r="AC150" s="22">
        <f t="shared" si="69"/>
        <v>2.2931588432788565E-3</v>
      </c>
      <c r="AD150" s="22">
        <f t="shared" si="69"/>
        <v>2.2978870058423181E-3</v>
      </c>
      <c r="AE150" s="22">
        <f t="shared" si="69"/>
        <v>2.330984143786549E-3</v>
      </c>
      <c r="AF150" s="22">
        <f t="shared" si="69"/>
        <v>2.3404404689134719E-3</v>
      </c>
      <c r="AG150" s="22">
        <f t="shared" si="69"/>
        <v>2.3498967940403953E-3</v>
      </c>
      <c r="AH150" s="22">
        <f t="shared" si="69"/>
        <v>2.3593531191673182E-3</v>
      </c>
      <c r="AI150" s="22">
        <f t="shared" si="69"/>
        <v>2.5295669714519345E-3</v>
      </c>
      <c r="AJ150" s="22">
        <f t="shared" si="69"/>
        <v>2.591033084776935E-3</v>
      </c>
      <c r="AK150" s="22">
        <f t="shared" si="69"/>
        <v>2.591033084776935E-3</v>
      </c>
      <c r="AL150" s="22">
        <f t="shared" si="69"/>
        <v>2.591033084776935E-3</v>
      </c>
      <c r="AM150" s="22">
        <f t="shared" si="69"/>
        <v>2.5957612473403962E-3</v>
      </c>
      <c r="AN150" s="22">
        <f t="shared" si="69"/>
        <v>2.5957612473403962E-3</v>
      </c>
      <c r="AO150" s="22">
        <f t="shared" si="69"/>
        <v>2.5957612473403962E-3</v>
      </c>
      <c r="AP150" s="22">
        <f t="shared" si="69"/>
        <v>2.652499198101935E-3</v>
      </c>
      <c r="AQ150" s="22">
        <f t="shared" si="69"/>
        <v>2.652499198101935E-3</v>
      </c>
      <c r="AR150" s="22">
        <f t="shared" si="69"/>
        <v>2.652499198101935E-3</v>
      </c>
      <c r="AS150" s="22">
        <f t="shared" si="69"/>
        <v>2.652499198101935E-3</v>
      </c>
      <c r="AT150" s="22">
        <f t="shared" si="69"/>
        <v>2.652499198101935E-3</v>
      </c>
    </row>
    <row r="151" spans="6:46" x14ac:dyDescent="0.2">
      <c r="F151">
        <v>201912</v>
      </c>
      <c r="G151" s="22">
        <f t="shared" ref="G151:AT151" si="70">+IF(G35 = "", F151 * F127, G35)</f>
        <v>4.230860038897366E-4</v>
      </c>
      <c r="H151" s="22">
        <f t="shared" si="70"/>
        <v>2.3337969891982246E-3</v>
      </c>
      <c r="I151" s="22">
        <f t="shared" si="70"/>
        <v>2.5021215283801629E-3</v>
      </c>
      <c r="J151" s="22">
        <f t="shared" si="70"/>
        <v>2.5476146470779838E-3</v>
      </c>
      <c r="K151" s="22">
        <f t="shared" si="70"/>
        <v>2.6067557013851514E-3</v>
      </c>
      <c r="L151" s="22">
        <f t="shared" si="70"/>
        <v>2.6113050132549336E-3</v>
      </c>
      <c r="M151" s="22">
        <f t="shared" si="70"/>
        <v>2.6431501963434085E-3</v>
      </c>
      <c r="N151" s="22">
        <f t="shared" si="70"/>
        <v>2.6431501963434085E-3</v>
      </c>
      <c r="O151" s="22">
        <f t="shared" si="70"/>
        <v>2.8478692304836034E-3</v>
      </c>
      <c r="P151" s="22">
        <f t="shared" si="70"/>
        <v>2.8615171660929498E-3</v>
      </c>
      <c r="Q151" s="22">
        <f t="shared" si="70"/>
        <v>2.8615171660929498E-3</v>
      </c>
      <c r="R151" s="22">
        <f t="shared" si="70"/>
        <v>2.8615171660929498E-3</v>
      </c>
      <c r="S151" s="22">
        <f t="shared" si="70"/>
        <v>2.8615171660929498E-3</v>
      </c>
      <c r="T151" s="22">
        <f t="shared" si="70"/>
        <v>2.8660664779627319E-3</v>
      </c>
      <c r="U151" s="22">
        <f t="shared" si="70"/>
        <v>2.9024609729209889E-3</v>
      </c>
      <c r="V151" s="22">
        <f t="shared" si="70"/>
        <v>2.9206582204001174E-3</v>
      </c>
      <c r="W151" s="22">
        <f t="shared" si="70"/>
        <v>2.9206582204001174E-3</v>
      </c>
      <c r="X151" s="22">
        <f t="shared" si="70"/>
        <v>2.9252075322698996E-3</v>
      </c>
      <c r="Y151" s="22">
        <f t="shared" si="70"/>
        <v>2.9283908602442022E-3</v>
      </c>
      <c r="Z151" s="22">
        <f t="shared" si="70"/>
        <v>2.9283908602442022E-3</v>
      </c>
      <c r="AA151" s="22">
        <f t="shared" si="70"/>
        <v>1.155525214924657E-3</v>
      </c>
      <c r="AB151" s="22">
        <f t="shared" si="70"/>
        <v>2.4156846028543025E-3</v>
      </c>
      <c r="AC151" s="22">
        <f t="shared" si="70"/>
        <v>2.5203187758592914E-3</v>
      </c>
      <c r="AD151" s="22">
        <f t="shared" si="70"/>
        <v>2.5658118945571123E-3</v>
      </c>
      <c r="AE151" s="22">
        <f t="shared" si="70"/>
        <v>2.6204036369944978E-3</v>
      </c>
      <c r="AF151" s="22">
        <f t="shared" si="70"/>
        <v>2.6295022607340621E-3</v>
      </c>
      <c r="AG151" s="22">
        <f t="shared" si="70"/>
        <v>2.6522488200829727E-3</v>
      </c>
      <c r="AH151" s="22">
        <f t="shared" si="70"/>
        <v>2.6522488200829727E-3</v>
      </c>
      <c r="AI151" s="22">
        <f t="shared" si="70"/>
        <v>2.870615789832514E-3</v>
      </c>
      <c r="AJ151" s="22">
        <f t="shared" si="70"/>
        <v>2.870615789832514E-3</v>
      </c>
      <c r="AK151" s="22">
        <f t="shared" si="70"/>
        <v>2.870615789832514E-3</v>
      </c>
      <c r="AL151" s="22">
        <f t="shared" si="70"/>
        <v>2.870615789832514E-3</v>
      </c>
      <c r="AM151" s="22">
        <f t="shared" si="70"/>
        <v>2.870615789832514E-3</v>
      </c>
      <c r="AN151" s="22">
        <f t="shared" si="70"/>
        <v>2.870615789832514E-3</v>
      </c>
      <c r="AO151" s="22">
        <f t="shared" si="70"/>
        <v>2.9206582204001174E-3</v>
      </c>
      <c r="AP151" s="22">
        <f t="shared" si="70"/>
        <v>2.9206582204001174E-3</v>
      </c>
      <c r="AQ151" s="22">
        <f t="shared" si="70"/>
        <v>2.9206582204001174E-3</v>
      </c>
      <c r="AR151" s="22">
        <f t="shared" si="70"/>
        <v>2.9252075322698996E-3</v>
      </c>
      <c r="AS151" s="22">
        <f t="shared" si="70"/>
        <v>2.9252075322698996E-3</v>
      </c>
      <c r="AT151" s="22">
        <f t="shared" si="70"/>
        <v>2.9252075322698996E-3</v>
      </c>
    </row>
    <row r="152" spans="6:46" x14ac:dyDescent="0.2">
      <c r="F152">
        <v>202003</v>
      </c>
      <c r="G152" s="22">
        <f t="shared" ref="G152:AT152" si="71">+IF(G36 = "", F152 * F128, G36)</f>
        <v>1.0405471684254985E-3</v>
      </c>
      <c r="H152" s="22">
        <f t="shared" si="71"/>
        <v>1.7965002395038522E-3</v>
      </c>
      <c r="I152" s="22">
        <f t="shared" si="71"/>
        <v>2.1033282507062429E-3</v>
      </c>
      <c r="J152" s="22">
        <f t="shared" si="71"/>
        <v>2.2678592132350612E-3</v>
      </c>
      <c r="K152" s="22">
        <f t="shared" si="71"/>
        <v>2.3390077375718471E-3</v>
      </c>
      <c r="L152" s="22">
        <f t="shared" si="71"/>
        <v>2.3834755652823386E-3</v>
      </c>
      <c r="M152" s="22">
        <f t="shared" si="71"/>
        <v>2.4012626963665351E-3</v>
      </c>
      <c r="N152" s="22">
        <f t="shared" si="71"/>
        <v>2.4057094791375844E-3</v>
      </c>
      <c r="O152" s="22">
        <f t="shared" si="71"/>
        <v>2.4813047862454196E-3</v>
      </c>
      <c r="P152" s="22">
        <f t="shared" si="71"/>
        <v>2.5035387001006654E-3</v>
      </c>
      <c r="Q152" s="22">
        <f t="shared" si="71"/>
        <v>2.5079854828717147E-3</v>
      </c>
      <c r="R152" s="22">
        <f t="shared" si="71"/>
        <v>2.5079854828717147E-3</v>
      </c>
      <c r="S152" s="22">
        <f t="shared" si="71"/>
        <v>2.5079854828717147E-3</v>
      </c>
      <c r="T152" s="22">
        <f t="shared" si="71"/>
        <v>2.516879048413813E-3</v>
      </c>
      <c r="U152" s="22">
        <f t="shared" si="71"/>
        <v>2.5257726139559112E-3</v>
      </c>
      <c r="V152" s="22">
        <f t="shared" si="71"/>
        <v>2.5302193967269601E-3</v>
      </c>
      <c r="W152" s="22">
        <f t="shared" si="71"/>
        <v>2.5302193967269601E-3</v>
      </c>
      <c r="X152" s="22">
        <f t="shared" si="71"/>
        <v>2.5343082606328784E-3</v>
      </c>
      <c r="Y152" s="22">
        <f t="shared" si="71"/>
        <v>2.5370661963665248E-3</v>
      </c>
      <c r="Z152" s="22">
        <f t="shared" si="71"/>
        <v>2.5370661963665248E-3</v>
      </c>
      <c r="AA152" s="22">
        <f t="shared" si="71"/>
        <v>1.2006313481832676E-3</v>
      </c>
      <c r="AB152" s="22">
        <f t="shared" si="71"/>
        <v>1.8632019810695894E-3</v>
      </c>
      <c r="AC152" s="22">
        <f t="shared" si="71"/>
        <v>2.1655832095009309E-3</v>
      </c>
      <c r="AD152" s="22">
        <f t="shared" si="71"/>
        <v>2.2900931270903066E-3</v>
      </c>
      <c r="AE152" s="22">
        <f t="shared" si="71"/>
        <v>2.3656884341981422E-3</v>
      </c>
      <c r="AF152" s="22">
        <f t="shared" si="71"/>
        <v>2.3834755652823386E-3</v>
      </c>
      <c r="AG152" s="22">
        <f t="shared" si="71"/>
        <v>2.4012626963665351E-3</v>
      </c>
      <c r="AH152" s="22">
        <f t="shared" si="71"/>
        <v>2.4057094791375844E-3</v>
      </c>
      <c r="AI152" s="22">
        <f t="shared" si="71"/>
        <v>2.4813047862454196E-3</v>
      </c>
      <c r="AJ152" s="22">
        <f t="shared" si="71"/>
        <v>2.5035387001006654E-3</v>
      </c>
      <c r="AK152" s="22">
        <f t="shared" si="71"/>
        <v>2.5079854828717147E-3</v>
      </c>
      <c r="AL152" s="22">
        <f t="shared" si="71"/>
        <v>2.5079854828717147E-3</v>
      </c>
      <c r="AM152" s="22">
        <f t="shared" si="71"/>
        <v>2.5079854828717147E-3</v>
      </c>
      <c r="AN152" s="22">
        <f t="shared" si="71"/>
        <v>2.5213258311848619E-3</v>
      </c>
      <c r="AO152" s="22">
        <f t="shared" si="71"/>
        <v>2.5257726139559112E-3</v>
      </c>
      <c r="AP152" s="22">
        <f t="shared" si="71"/>
        <v>2.5302193967269601E-3</v>
      </c>
      <c r="AQ152" s="22">
        <f t="shared" si="71"/>
        <v>2.5302193967269601E-3</v>
      </c>
      <c r="AR152" s="22">
        <f t="shared" si="71"/>
        <v>2.531185409354856E-3</v>
      </c>
      <c r="AS152" s="22">
        <f t="shared" si="71"/>
        <v>2.531185409354856E-3</v>
      </c>
      <c r="AT152" s="22">
        <f t="shared" si="71"/>
        <v>2.531185409354856E-3</v>
      </c>
    </row>
    <row r="153" spans="6:46" x14ac:dyDescent="0.2">
      <c r="F153">
        <v>202006</v>
      </c>
      <c r="G153" s="22">
        <f t="shared" ref="G153:AT153" si="72">+IF(G37 = "", F153 * F129, G37)</f>
        <v>6.9212852362974869E-4</v>
      </c>
      <c r="H153" s="22">
        <f t="shared" si="72"/>
        <v>2.391392783566888E-3</v>
      </c>
      <c r="I153" s="22">
        <f t="shared" si="72"/>
        <v>2.7685140945189948E-3</v>
      </c>
      <c r="J153" s="22">
        <f t="shared" si="72"/>
        <v>2.8395016354040973E-3</v>
      </c>
      <c r="K153" s="22">
        <f t="shared" si="72"/>
        <v>2.9016157336785617E-3</v>
      </c>
      <c r="L153" s="22">
        <f t="shared" si="72"/>
        <v>2.9104891762891994E-3</v>
      </c>
      <c r="M153" s="22">
        <f t="shared" si="72"/>
        <v>2.928236061510475E-3</v>
      </c>
      <c r="N153" s="22">
        <f t="shared" si="72"/>
        <v>3.0080970450062153E-3</v>
      </c>
      <c r="O153" s="22">
        <f t="shared" si="72"/>
        <v>3.0258439302274908E-3</v>
      </c>
      <c r="P153" s="22">
        <f t="shared" si="72"/>
        <v>3.0391540941434479E-3</v>
      </c>
      <c r="Q153" s="22">
        <f t="shared" si="72"/>
        <v>3.0480275367540857E-3</v>
      </c>
      <c r="R153" s="22">
        <f t="shared" si="72"/>
        <v>3.0480275367540857E-3</v>
      </c>
      <c r="S153" s="22">
        <f t="shared" si="72"/>
        <v>3.0524642580594045E-3</v>
      </c>
      <c r="T153" s="22">
        <f t="shared" si="72"/>
        <v>3.0613377006700423E-3</v>
      </c>
      <c r="U153" s="22">
        <f t="shared" si="72"/>
        <v>3.0613377006700423E-3</v>
      </c>
      <c r="V153" s="22">
        <f t="shared" si="72"/>
        <v>3.0657744219753612E-3</v>
      </c>
      <c r="W153" s="22">
        <f t="shared" si="72"/>
        <v>3.0887385850666277E-3</v>
      </c>
      <c r="X153" s="22">
        <f t="shared" si="72"/>
        <v>3.0937300224619909E-3</v>
      </c>
      <c r="Y153" s="22">
        <f t="shared" si="72"/>
        <v>3.0970967433584743E-3</v>
      </c>
      <c r="Z153" s="22">
        <f t="shared" si="72"/>
        <v>3.0970967433584743E-3</v>
      </c>
      <c r="AA153" s="22">
        <f t="shared" si="72"/>
        <v>9.7607868717015836E-4</v>
      </c>
      <c r="AB153" s="22">
        <f t="shared" si="72"/>
        <v>2.4801272096732661E-3</v>
      </c>
      <c r="AC153" s="22">
        <f t="shared" si="72"/>
        <v>2.8173180288775025E-3</v>
      </c>
      <c r="AD153" s="22">
        <f t="shared" si="72"/>
        <v>2.8661219632360106E-3</v>
      </c>
      <c r="AE153" s="22">
        <f t="shared" si="72"/>
        <v>2.9060524549838805E-3</v>
      </c>
      <c r="AF153" s="22">
        <f t="shared" si="72"/>
        <v>2.9237993402051561E-3</v>
      </c>
      <c r="AG153" s="22">
        <f t="shared" si="72"/>
        <v>2.9371095041211127E-3</v>
      </c>
      <c r="AH153" s="22">
        <f t="shared" si="72"/>
        <v>3.016970487616853E-3</v>
      </c>
      <c r="AI153" s="22">
        <f t="shared" si="72"/>
        <v>3.0347173728381286E-3</v>
      </c>
      <c r="AJ153" s="22">
        <f t="shared" si="72"/>
        <v>3.0391540941434479E-3</v>
      </c>
      <c r="AK153" s="22">
        <f t="shared" si="72"/>
        <v>3.0480275367540857E-3</v>
      </c>
      <c r="AL153" s="22">
        <f t="shared" si="72"/>
        <v>3.0480275367540857E-3</v>
      </c>
      <c r="AM153" s="22">
        <f t="shared" si="72"/>
        <v>3.0524642580594045E-3</v>
      </c>
      <c r="AN153" s="22">
        <f t="shared" si="72"/>
        <v>3.0613377006700423E-3</v>
      </c>
      <c r="AO153" s="22">
        <f t="shared" si="72"/>
        <v>3.0613377006700423E-3</v>
      </c>
      <c r="AP153" s="22">
        <f t="shared" si="72"/>
        <v>3.0702111432806801E-3</v>
      </c>
      <c r="AQ153" s="22">
        <f t="shared" si="72"/>
        <v>3.0963954786036576E-3</v>
      </c>
      <c r="AR153" s="22">
        <f t="shared" si="72"/>
        <v>3.0975776516346445E-3</v>
      </c>
      <c r="AS153" s="22">
        <f t="shared" si="72"/>
        <v>3.0975776516346445E-3</v>
      </c>
      <c r="AT153" s="22">
        <f t="shared" si="72"/>
        <v>3.0975776516346445E-3</v>
      </c>
    </row>
    <row r="154" spans="6:46" x14ac:dyDescent="0.2">
      <c r="F154">
        <v>202009</v>
      </c>
      <c r="G154" s="22">
        <f t="shared" ref="G154:AT154" si="73">+IF(G38 = "", F154 * F130, G38)</f>
        <v>1.9772882557223797E-3</v>
      </c>
      <c r="H154" s="22">
        <f t="shared" si="73"/>
        <v>4.704280040776305E-3</v>
      </c>
      <c r="I154" s="22">
        <f t="shared" si="73"/>
        <v>5.0637869963621922E-3</v>
      </c>
      <c r="J154" s="22">
        <f t="shared" si="73"/>
        <v>5.1821612378355943E-3</v>
      </c>
      <c r="K154" s="22">
        <f t="shared" si="73"/>
        <v>5.2435404741551358E-3</v>
      </c>
      <c r="L154" s="22">
        <f t="shared" si="73"/>
        <v>5.256693167652181E-3</v>
      </c>
      <c r="M154" s="22">
        <f t="shared" si="73"/>
        <v>5.2961512481433147E-3</v>
      </c>
      <c r="N154" s="22">
        <f t="shared" si="73"/>
        <v>5.3180724039717225E-3</v>
      </c>
      <c r="O154" s="22">
        <f t="shared" si="73"/>
        <v>5.3268408663030859E-3</v>
      </c>
      <c r="P154" s="22">
        <f t="shared" si="73"/>
        <v>5.3356093286344485E-3</v>
      </c>
      <c r="Q154" s="22">
        <f t="shared" si="73"/>
        <v>5.3443777909658119E-3</v>
      </c>
      <c r="R154" s="22">
        <f t="shared" si="73"/>
        <v>5.3443777909658119E-3</v>
      </c>
      <c r="S154" s="22">
        <f t="shared" si="73"/>
        <v>5.3882201026226274E-3</v>
      </c>
      <c r="T154" s="22">
        <f t="shared" si="73"/>
        <v>5.3926043337883091E-3</v>
      </c>
      <c r="U154" s="22">
        <f t="shared" si="73"/>
        <v>5.39698856495399E-3</v>
      </c>
      <c r="V154" s="22">
        <f t="shared" si="73"/>
        <v>5.4331925216774156E-3</v>
      </c>
      <c r="W154" s="22">
        <f t="shared" si="73"/>
        <v>5.4738898144331095E-3</v>
      </c>
      <c r="X154" s="22">
        <f t="shared" si="73"/>
        <v>5.482735683892557E-3</v>
      </c>
      <c r="Y154" s="22">
        <f t="shared" si="73"/>
        <v>5.4887022164157038E-3</v>
      </c>
      <c r="Z154" s="22">
        <f t="shared" si="73"/>
        <v>5.4887022164157038E-3</v>
      </c>
      <c r="AA154" s="22">
        <f t="shared" si="73"/>
        <v>2.6612283175687021E-3</v>
      </c>
      <c r="AB154" s="22">
        <f t="shared" si="73"/>
        <v>4.8445754380781149E-3</v>
      </c>
      <c r="AC154" s="22">
        <f t="shared" si="73"/>
        <v>5.103245076853326E-3</v>
      </c>
      <c r="AD154" s="22">
        <f t="shared" si="73"/>
        <v>5.1865454690012761E-3</v>
      </c>
      <c r="AE154" s="22">
        <f t="shared" si="73"/>
        <v>5.2479247053208175E-3</v>
      </c>
      <c r="AF154" s="22">
        <f t="shared" si="73"/>
        <v>5.2610773988178618E-3</v>
      </c>
      <c r="AG154" s="22">
        <f t="shared" si="73"/>
        <v>5.3005354793089965E-3</v>
      </c>
      <c r="AH154" s="22">
        <f t="shared" si="73"/>
        <v>5.3224566351374042E-3</v>
      </c>
      <c r="AI154" s="22">
        <f t="shared" si="73"/>
        <v>5.3312250974687668E-3</v>
      </c>
      <c r="AJ154" s="22">
        <f t="shared" si="73"/>
        <v>5.3399935598001302E-3</v>
      </c>
      <c r="AK154" s="22">
        <f t="shared" si="73"/>
        <v>5.3487620221314936E-3</v>
      </c>
      <c r="AL154" s="22">
        <f t="shared" si="73"/>
        <v>5.3531462532971745E-3</v>
      </c>
      <c r="AM154" s="22">
        <f t="shared" si="73"/>
        <v>5.3926043337883091E-3</v>
      </c>
      <c r="AN154" s="22">
        <f t="shared" si="73"/>
        <v>5.3926043337883091E-3</v>
      </c>
      <c r="AO154" s="22">
        <f t="shared" si="73"/>
        <v>5.4057570272853534E-3</v>
      </c>
      <c r="AP154" s="22">
        <f t="shared" si="73"/>
        <v>5.4398648727568433E-3</v>
      </c>
      <c r="AQ154" s="22">
        <f t="shared" si="73"/>
        <v>5.4862588304661324E-3</v>
      </c>
      <c r="AR154" s="22">
        <f t="shared" si="73"/>
        <v>5.4883534295815254E-3</v>
      </c>
      <c r="AS154" s="22">
        <f t="shared" si="73"/>
        <v>5.4883534295815254E-3</v>
      </c>
      <c r="AT154" s="22">
        <f t="shared" si="73"/>
        <v>5.4883534295815254E-3</v>
      </c>
    </row>
    <row r="155" spans="6:46" x14ac:dyDescent="0.2">
      <c r="F155">
        <v>202012</v>
      </c>
      <c r="G155" s="22">
        <f t="shared" ref="G155:AT155" si="74">+IF(G39 = "", F155 * F131, G39)</f>
        <v>1.7297266028326696E-3</v>
      </c>
      <c r="H155" s="22">
        <f t="shared" si="74"/>
        <v>4.2373955722659618E-3</v>
      </c>
      <c r="I155" s="22">
        <f t="shared" si="74"/>
        <v>4.8197658355312329E-3</v>
      </c>
      <c r="J155" s="22">
        <f t="shared" si="74"/>
        <v>4.945801191014015E-3</v>
      </c>
      <c r="K155" s="22">
        <f t="shared" si="74"/>
        <v>4.9805695649403001E-3</v>
      </c>
      <c r="L155" s="22">
        <f t="shared" si="74"/>
        <v>5.0240300323481559E-3</v>
      </c>
      <c r="M155" s="22">
        <f t="shared" si="74"/>
        <v>5.0414142193112984E-3</v>
      </c>
      <c r="N155" s="22">
        <f t="shared" si="74"/>
        <v>5.0501063127928692E-3</v>
      </c>
      <c r="O155" s="22">
        <f t="shared" si="74"/>
        <v>5.0544523595336547E-3</v>
      </c>
      <c r="P155" s="22">
        <f t="shared" si="74"/>
        <v>5.0544523595336547E-3</v>
      </c>
      <c r="Q155" s="22">
        <f t="shared" si="74"/>
        <v>5.0544523595336547E-3</v>
      </c>
      <c r="R155" s="22">
        <f t="shared" si="74"/>
        <v>5.1022588736822968E-3</v>
      </c>
      <c r="S155" s="22">
        <f t="shared" si="74"/>
        <v>5.1022588736822968E-3</v>
      </c>
      <c r="T155" s="22">
        <f t="shared" si="74"/>
        <v>5.1066049204230822E-3</v>
      </c>
      <c r="U155" s="22">
        <f t="shared" si="74"/>
        <v>5.1249368442690523E-3</v>
      </c>
      <c r="V155" s="22">
        <f t="shared" si="74"/>
        <v>5.1593158297879487E-3</v>
      </c>
      <c r="W155" s="22">
        <f t="shared" si="74"/>
        <v>5.1979616509890605E-3</v>
      </c>
      <c r="X155" s="22">
        <f t="shared" si="74"/>
        <v>5.2063616173344965E-3</v>
      </c>
      <c r="Y155" s="22">
        <f t="shared" si="74"/>
        <v>5.2120273885312282E-3</v>
      </c>
      <c r="Z155" s="22">
        <f t="shared" si="74"/>
        <v>5.2120273885312282E-3</v>
      </c>
      <c r="AA155" s="22">
        <f t="shared" si="74"/>
        <v>2.4294401280991517E-3</v>
      </c>
      <c r="AB155" s="22">
        <f t="shared" si="74"/>
        <v>4.5503109376025253E-3</v>
      </c>
      <c r="AC155" s="22">
        <f t="shared" si="74"/>
        <v>4.8414960692351608E-3</v>
      </c>
      <c r="AD155" s="22">
        <f t="shared" si="74"/>
        <v>4.945801191014015E-3</v>
      </c>
      <c r="AE155" s="22">
        <f t="shared" si="74"/>
        <v>4.9849156116810855E-3</v>
      </c>
      <c r="AF155" s="22">
        <f t="shared" si="74"/>
        <v>5.0240300323481559E-3</v>
      </c>
      <c r="AG155" s="22">
        <f t="shared" si="74"/>
        <v>5.0414142193112984E-3</v>
      </c>
      <c r="AH155" s="22">
        <f t="shared" si="74"/>
        <v>5.0501063127928692E-3</v>
      </c>
      <c r="AI155" s="22">
        <f t="shared" si="74"/>
        <v>5.0544523595336547E-3</v>
      </c>
      <c r="AJ155" s="22">
        <f t="shared" si="74"/>
        <v>5.0544523595336547E-3</v>
      </c>
      <c r="AK155" s="22">
        <f t="shared" si="74"/>
        <v>5.0544523595336547E-3</v>
      </c>
      <c r="AL155" s="22">
        <f t="shared" si="74"/>
        <v>5.1022588736822968E-3</v>
      </c>
      <c r="AM155" s="22">
        <f t="shared" si="74"/>
        <v>5.1022588736822968E-3</v>
      </c>
      <c r="AN155" s="22">
        <f t="shared" si="74"/>
        <v>5.1109509671638676E-3</v>
      </c>
      <c r="AO155" s="22">
        <f t="shared" si="74"/>
        <v>5.1359197216157369E-3</v>
      </c>
      <c r="AP155" s="22">
        <f t="shared" si="74"/>
        <v>5.1683250175501745E-3</v>
      </c>
      <c r="AQ155" s="22">
        <f t="shared" si="74"/>
        <v>5.212403144103081E-3</v>
      </c>
      <c r="AR155" s="22">
        <f t="shared" si="74"/>
        <v>5.214393187838182E-3</v>
      </c>
      <c r="AS155" s="22">
        <f t="shared" si="74"/>
        <v>5.214393187838182E-3</v>
      </c>
      <c r="AT155" s="22">
        <f t="shared" si="74"/>
        <v>5.214393187838182E-3</v>
      </c>
    </row>
    <row r="156" spans="6:46" x14ac:dyDescent="0.2">
      <c r="F156">
        <v>202103</v>
      </c>
      <c r="G156" s="22">
        <f t="shared" ref="G156:AT156" si="75">+IF(G40 = "", F156 * F132, G40)</f>
        <v>1.6687505184837064E-3</v>
      </c>
      <c r="H156" s="22">
        <f t="shared" si="75"/>
        <v>4.9716660524773632E-3</v>
      </c>
      <c r="I156" s="22">
        <f t="shared" si="75"/>
        <v>5.2051181975502139E-3</v>
      </c>
      <c r="J156" s="22">
        <f t="shared" si="75"/>
        <v>5.2742892034977245E-3</v>
      </c>
      <c r="K156" s="22">
        <f t="shared" si="75"/>
        <v>5.2915819549846027E-3</v>
      </c>
      <c r="L156" s="22">
        <f t="shared" si="75"/>
        <v>5.3045515185997606E-3</v>
      </c>
      <c r="M156" s="22">
        <f t="shared" si="75"/>
        <v>5.3131978943431997E-3</v>
      </c>
      <c r="N156" s="22">
        <f t="shared" si="75"/>
        <v>5.3261674579583584E-3</v>
      </c>
      <c r="O156" s="22">
        <f t="shared" si="75"/>
        <v>5.3391370215735163E-3</v>
      </c>
      <c r="P156" s="22">
        <f t="shared" si="75"/>
        <v>5.3564297730603946E-3</v>
      </c>
      <c r="Q156" s="22">
        <f t="shared" si="75"/>
        <v>5.3607529609321141E-3</v>
      </c>
      <c r="R156" s="22">
        <f t="shared" si="75"/>
        <v>5.5423268515443309E-3</v>
      </c>
      <c r="S156" s="22">
        <f t="shared" si="75"/>
        <v>5.5466500394160496E-3</v>
      </c>
      <c r="T156" s="22">
        <f t="shared" si="75"/>
        <v>5.5558065919965169E-3</v>
      </c>
      <c r="U156" s="22">
        <f t="shared" si="75"/>
        <v>5.5757510805431228E-3</v>
      </c>
      <c r="V156" s="22">
        <f t="shared" si="75"/>
        <v>5.613154207933721E-3</v>
      </c>
      <c r="W156" s="22">
        <f t="shared" si="75"/>
        <v>5.6551995025136016E-3</v>
      </c>
      <c r="X156" s="22">
        <f t="shared" si="75"/>
        <v>5.6643383705329156E-3</v>
      </c>
      <c r="Y156" s="22">
        <f t="shared" si="75"/>
        <v>5.6705025303718046E-3</v>
      </c>
      <c r="Z156" s="22">
        <f t="shared" si="75"/>
        <v>5.6705025303718046E-3</v>
      </c>
      <c r="AA156" s="22">
        <f t="shared" si="75"/>
        <v>3.0219083223318932E-3</v>
      </c>
      <c r="AB156" s="22">
        <f t="shared" si="75"/>
        <v>5.0062515554511189E-3</v>
      </c>
      <c r="AC156" s="22">
        <f t="shared" si="75"/>
        <v>5.2051181975502139E-3</v>
      </c>
      <c r="AD156" s="22">
        <f t="shared" si="75"/>
        <v>5.2742892034977245E-3</v>
      </c>
      <c r="AE156" s="22">
        <f t="shared" si="75"/>
        <v>5.2915819549846027E-3</v>
      </c>
      <c r="AF156" s="22">
        <f t="shared" si="75"/>
        <v>5.3045515185997606E-3</v>
      </c>
      <c r="AG156" s="22">
        <f t="shared" si="75"/>
        <v>5.3131978943431997E-3</v>
      </c>
      <c r="AH156" s="22">
        <f t="shared" si="75"/>
        <v>5.330490645830078E-3</v>
      </c>
      <c r="AI156" s="22">
        <f t="shared" si="75"/>
        <v>5.3391370215735163E-3</v>
      </c>
      <c r="AJ156" s="22">
        <f t="shared" si="75"/>
        <v>5.3564297730603946E-3</v>
      </c>
      <c r="AK156" s="22">
        <f t="shared" si="75"/>
        <v>5.3607529609321141E-3</v>
      </c>
      <c r="AL156" s="22">
        <f t="shared" si="75"/>
        <v>5.5466500394160496E-3</v>
      </c>
      <c r="AM156" s="22">
        <f t="shared" si="75"/>
        <v>5.5509732272877692E-3</v>
      </c>
      <c r="AN156" s="22">
        <f t="shared" si="75"/>
        <v>5.5616586457191081E-3</v>
      </c>
      <c r="AO156" s="22">
        <f t="shared" si="75"/>
        <v>5.5888292622956028E-3</v>
      </c>
      <c r="AP156" s="22">
        <f t="shared" si="75"/>
        <v>5.6240922095355103E-3</v>
      </c>
      <c r="AQ156" s="22">
        <f t="shared" si="75"/>
        <v>5.6720573524619558E-3</v>
      </c>
      <c r="AR156" s="22">
        <f t="shared" si="75"/>
        <v>5.6742228876071358E-3</v>
      </c>
      <c r="AS156" s="22">
        <f t="shared" si="75"/>
        <v>5.6742228876071358E-3</v>
      </c>
      <c r="AT156" s="22">
        <f t="shared" si="75"/>
        <v>5.6742228876071358E-3</v>
      </c>
    </row>
    <row r="157" spans="6:46" x14ac:dyDescent="0.2">
      <c r="F157">
        <v>202106</v>
      </c>
      <c r="G157" s="22">
        <f t="shared" ref="G157:AT157" si="76">+IF(G41 = "", F157 * F133, G41)</f>
        <v>3.4812732400070125E-3</v>
      </c>
      <c r="H157" s="22">
        <f t="shared" si="76"/>
        <v>8.5860043801886544E-3</v>
      </c>
      <c r="I157" s="22">
        <f t="shared" si="76"/>
        <v>9.1825505902265753E-3</v>
      </c>
      <c r="J157" s="22">
        <f t="shared" si="76"/>
        <v>9.3316871427360556E-3</v>
      </c>
      <c r="K157" s="22">
        <f t="shared" si="76"/>
        <v>9.4041248968120897E-3</v>
      </c>
      <c r="L157" s="22">
        <f t="shared" si="76"/>
        <v>9.4509963847436394E-3</v>
      </c>
      <c r="M157" s="22">
        <f t="shared" si="76"/>
        <v>9.4680405621732945E-3</v>
      </c>
      <c r="N157" s="22">
        <f t="shared" si="76"/>
        <v>9.4936068283177771E-3</v>
      </c>
      <c r="O157" s="22">
        <f t="shared" si="76"/>
        <v>9.5106510057474322E-3</v>
      </c>
      <c r="P157" s="22">
        <f t="shared" si="76"/>
        <v>9.7535305341200137E-3</v>
      </c>
      <c r="Q157" s="22">
        <f t="shared" si="76"/>
        <v>1.0004932151207424E-2</v>
      </c>
      <c r="R157" s="22">
        <f t="shared" si="76"/>
        <v>1.0013454239922252E-2</v>
      </c>
      <c r="S157" s="22">
        <f t="shared" si="76"/>
        <v>1.0041122999642372E-2</v>
      </c>
      <c r="T157" s="22">
        <f t="shared" si="76"/>
        <v>1.005769914381224E-2</v>
      </c>
      <c r="U157" s="22">
        <f t="shared" si="76"/>
        <v>1.0093804732093146E-2</v>
      </c>
      <c r="V157" s="22">
        <f t="shared" si="76"/>
        <v>1.016151576488436E-2</v>
      </c>
      <c r="W157" s="22">
        <f t="shared" si="76"/>
        <v>1.0237630531713462E-2</v>
      </c>
      <c r="X157" s="22">
        <f t="shared" si="76"/>
        <v>1.025417466145075E-2</v>
      </c>
      <c r="Y157" s="22">
        <f t="shared" si="76"/>
        <v>1.0265333664937881E-2</v>
      </c>
      <c r="Z157" s="22">
        <f t="shared" si="76"/>
        <v>1.0265333664937881E-2</v>
      </c>
      <c r="AA157" s="22">
        <f t="shared" si="76"/>
        <v>4.3590483776342398E-3</v>
      </c>
      <c r="AB157" s="22">
        <f t="shared" si="76"/>
        <v>8.7223577996258933E-3</v>
      </c>
      <c r="AC157" s="22">
        <f t="shared" si="76"/>
        <v>9.2294220781581268E-3</v>
      </c>
      <c r="AD157" s="22">
        <f t="shared" si="76"/>
        <v>9.3572534088805382E-3</v>
      </c>
      <c r="AE157" s="22">
        <f t="shared" si="76"/>
        <v>9.4169080298843293E-3</v>
      </c>
      <c r="AF157" s="22">
        <f t="shared" si="76"/>
        <v>9.4723016065307083E-3</v>
      </c>
      <c r="AG157" s="22">
        <f t="shared" si="76"/>
        <v>9.4808236952455358E-3</v>
      </c>
      <c r="AH157" s="22">
        <f t="shared" si="76"/>
        <v>9.5021289170326047E-3</v>
      </c>
      <c r="AI157" s="22">
        <f t="shared" si="76"/>
        <v>9.514912050104846E-3</v>
      </c>
      <c r="AJ157" s="22">
        <f t="shared" si="76"/>
        <v>9.7577915784774275E-3</v>
      </c>
      <c r="AK157" s="22">
        <f t="shared" si="76"/>
        <v>1.0004932151207424E-2</v>
      </c>
      <c r="AL157" s="22">
        <f t="shared" si="76"/>
        <v>1.002197632863708E-2</v>
      </c>
      <c r="AM157" s="22">
        <f t="shared" si="76"/>
        <v>1.0047343124078288E-2</v>
      </c>
      <c r="AN157" s="22">
        <f t="shared" si="76"/>
        <v>1.0066683888482671E-2</v>
      </c>
      <c r="AO157" s="22">
        <f t="shared" si="76"/>
        <v>1.0115863103812845E-2</v>
      </c>
      <c r="AP157" s="22">
        <f t="shared" si="76"/>
        <v>1.0179689556576828E-2</v>
      </c>
      <c r="AQ157" s="22">
        <f t="shared" si="76"/>
        <v>1.0266507170217693E-2</v>
      </c>
      <c r="AR157" s="22">
        <f t="shared" si="76"/>
        <v>1.0270426820657352E-2</v>
      </c>
      <c r="AS157" s="22">
        <f t="shared" si="76"/>
        <v>1.0270426820657352E-2</v>
      </c>
      <c r="AT157" s="22">
        <f t="shared" si="76"/>
        <v>1.0270426820657352E-2</v>
      </c>
    </row>
    <row r="158" spans="6:46" x14ac:dyDescent="0.2">
      <c r="F158">
        <v>202109</v>
      </c>
      <c r="G158" s="22">
        <f t="shared" ref="G158:AT158" si="77">+IF(G42 = "", F158 * F134, G42)</f>
        <v>2.7192577961469119E-3</v>
      </c>
      <c r="H158" s="22">
        <f t="shared" si="77"/>
        <v>4.3198070690715967E-3</v>
      </c>
      <c r="I158" s="22">
        <f t="shared" si="77"/>
        <v>4.6256711971435919E-3</v>
      </c>
      <c r="J158" s="22">
        <f t="shared" si="77"/>
        <v>4.688519990583043E-3</v>
      </c>
      <c r="K158" s="22">
        <f t="shared" si="77"/>
        <v>4.7178494275214528E-3</v>
      </c>
      <c r="L158" s="22">
        <f t="shared" si="77"/>
        <v>4.7346091057719735E-3</v>
      </c>
      <c r="M158" s="22">
        <f t="shared" si="77"/>
        <v>4.7429889448972334E-3</v>
      </c>
      <c r="N158" s="22">
        <f t="shared" si="77"/>
        <v>4.7555587035851233E-3</v>
      </c>
      <c r="O158" s="22">
        <f t="shared" si="77"/>
        <v>5.1117018664086789E-3</v>
      </c>
      <c r="P158" s="22">
        <f t="shared" si="77"/>
        <v>5.1158917859713089E-3</v>
      </c>
      <c r="Q158" s="22">
        <f t="shared" si="77"/>
        <v>5.1158917859713089E-3</v>
      </c>
      <c r="R158" s="22">
        <f t="shared" si="77"/>
        <v>5.1631305327448319E-3</v>
      </c>
      <c r="S158" s="22">
        <f t="shared" si="77"/>
        <v>5.1773970800012802E-3</v>
      </c>
      <c r="T158" s="22">
        <f t="shared" si="77"/>
        <v>5.1859440602967924E-3</v>
      </c>
      <c r="U158" s="22">
        <f t="shared" si="77"/>
        <v>5.2045607994149123E-3</v>
      </c>
      <c r="V158" s="22">
        <f t="shared" si="77"/>
        <v>5.2394739165502755E-3</v>
      </c>
      <c r="W158" s="22">
        <f t="shared" si="77"/>
        <v>5.278720161371697E-3</v>
      </c>
      <c r="X158" s="22">
        <f t="shared" si="77"/>
        <v>5.2872506344070385E-3</v>
      </c>
      <c r="Y158" s="22">
        <f t="shared" si="77"/>
        <v>5.2930044322712869E-3</v>
      </c>
      <c r="Z158" s="22">
        <f t="shared" si="77"/>
        <v>5.2930044322712869E-3</v>
      </c>
      <c r="AA158" s="22">
        <f t="shared" si="77"/>
        <v>3.1508195110978086E-3</v>
      </c>
      <c r="AB158" s="22">
        <f t="shared" si="77"/>
        <v>4.365896184260528E-3</v>
      </c>
      <c r="AC158" s="22">
        <f t="shared" si="77"/>
        <v>4.6340510362688518E-3</v>
      </c>
      <c r="AD158" s="22">
        <f t="shared" si="77"/>
        <v>4.688519990583043E-3</v>
      </c>
      <c r="AE158" s="22">
        <f t="shared" si="77"/>
        <v>4.7178494275214528E-3</v>
      </c>
      <c r="AF158" s="22">
        <f t="shared" si="77"/>
        <v>4.7346091057719735E-3</v>
      </c>
      <c r="AG158" s="22">
        <f t="shared" si="77"/>
        <v>4.7429889448972334E-3</v>
      </c>
      <c r="AH158" s="22">
        <f t="shared" si="77"/>
        <v>4.7555587035851233E-3</v>
      </c>
      <c r="AI158" s="22">
        <f t="shared" si="77"/>
        <v>5.1117018664086789E-3</v>
      </c>
      <c r="AJ158" s="22">
        <f t="shared" si="77"/>
        <v>5.1158917859713089E-3</v>
      </c>
      <c r="AK158" s="22">
        <f t="shared" si="77"/>
        <v>5.1200817055339397E-3</v>
      </c>
      <c r="AL158" s="22">
        <f t="shared" si="77"/>
        <v>5.1707744676481055E-3</v>
      </c>
      <c r="AM158" s="22">
        <f t="shared" si="77"/>
        <v>5.1838623032099051E-3</v>
      </c>
      <c r="AN158" s="22">
        <f t="shared" si="77"/>
        <v>5.1938410466720328E-3</v>
      </c>
      <c r="AO158" s="22">
        <f t="shared" si="77"/>
        <v>5.2192147476896262E-3</v>
      </c>
      <c r="AP158" s="22">
        <f t="shared" si="77"/>
        <v>5.2521455970041975E-3</v>
      </c>
      <c r="AQ158" s="22">
        <f t="shared" si="77"/>
        <v>5.2969385884497656E-3</v>
      </c>
      <c r="AR158" s="22">
        <f t="shared" si="77"/>
        <v>5.2989609069776572E-3</v>
      </c>
      <c r="AS158" s="22">
        <f t="shared" si="77"/>
        <v>5.2989609069776572E-3</v>
      </c>
      <c r="AT158" s="22">
        <f t="shared" si="77"/>
        <v>5.2989609069776572E-3</v>
      </c>
    </row>
    <row r="159" spans="6:46" x14ac:dyDescent="0.2">
      <c r="F159">
        <v>202112</v>
      </c>
      <c r="G159" s="22">
        <f t="shared" ref="G159:AT159" si="78">+IF(G43 = "", F159 * F135, G43)</f>
        <v>1.0936906175485152E-3</v>
      </c>
      <c r="H159" s="22">
        <f t="shared" si="78"/>
        <v>2.7136684495564661E-3</v>
      </c>
      <c r="I159" s="22">
        <f t="shared" si="78"/>
        <v>2.8740215852120755E-3</v>
      </c>
      <c r="J159" s="22">
        <f t="shared" si="78"/>
        <v>2.9356958681565405E-3</v>
      </c>
      <c r="K159" s="22">
        <f t="shared" si="78"/>
        <v>2.9891469133750772E-3</v>
      </c>
      <c r="L159" s="22">
        <f t="shared" si="78"/>
        <v>3.0097050076898987E-3</v>
      </c>
      <c r="M159" s="22">
        <f t="shared" si="78"/>
        <v>3.022039864278792E-3</v>
      </c>
      <c r="N159" s="22">
        <f t="shared" si="78"/>
        <v>3.3468577544529749E-3</v>
      </c>
      <c r="O159" s="22">
        <f t="shared" si="78"/>
        <v>3.3509693733159394E-3</v>
      </c>
      <c r="P159" s="22">
        <f t="shared" si="78"/>
        <v>3.3550809921789036E-3</v>
      </c>
      <c r="Q159" s="22">
        <f t="shared" si="78"/>
        <v>3.3890195641590316E-3</v>
      </c>
      <c r="R159" s="22">
        <f t="shared" si="78"/>
        <v>3.4203128447246661E-3</v>
      </c>
      <c r="S159" s="22">
        <f t="shared" si="78"/>
        <v>3.4297637107296285E-3</v>
      </c>
      <c r="T159" s="22">
        <f t="shared" si="78"/>
        <v>3.4354256528988125E-3</v>
      </c>
      <c r="U159" s="22">
        <f t="shared" si="78"/>
        <v>3.4477583009945292E-3</v>
      </c>
      <c r="V159" s="22">
        <f t="shared" si="78"/>
        <v>3.4708864753124416E-3</v>
      </c>
      <c r="W159" s="22">
        <f t="shared" si="78"/>
        <v>3.4968851275678117E-3</v>
      </c>
      <c r="X159" s="22">
        <f t="shared" si="78"/>
        <v>3.5025361345120123E-3</v>
      </c>
      <c r="Y159" s="22">
        <f t="shared" si="78"/>
        <v>3.5063477345899548E-3</v>
      </c>
      <c r="Z159" s="22">
        <f t="shared" si="78"/>
        <v>3.5063477345899548E-3</v>
      </c>
      <c r="AA159" s="22">
        <f t="shared" si="78"/>
        <v>1.488406028393092E-3</v>
      </c>
      <c r="AB159" s="22">
        <f t="shared" si="78"/>
        <v>2.734226543871288E-3</v>
      </c>
      <c r="AC159" s="22">
        <f t="shared" si="78"/>
        <v>2.8822448229380042E-3</v>
      </c>
      <c r="AD159" s="22">
        <f t="shared" si="78"/>
        <v>2.9521423436083979E-3</v>
      </c>
      <c r="AE159" s="22">
        <f t="shared" si="78"/>
        <v>2.9891469133750772E-3</v>
      </c>
      <c r="AF159" s="22">
        <f t="shared" si="78"/>
        <v>3.0097050076898987E-3</v>
      </c>
      <c r="AG159" s="22">
        <f t="shared" si="78"/>
        <v>3.022039864278792E-3</v>
      </c>
      <c r="AH159" s="22">
        <f t="shared" si="78"/>
        <v>3.3468577544529749E-3</v>
      </c>
      <c r="AI159" s="22">
        <f t="shared" si="78"/>
        <v>3.3509693733159394E-3</v>
      </c>
      <c r="AJ159" s="22">
        <f t="shared" si="78"/>
        <v>3.3591926110418681E-3</v>
      </c>
      <c r="AK159" s="22">
        <f t="shared" si="78"/>
        <v>3.3931575986345624E-3</v>
      </c>
      <c r="AL159" s="22">
        <f t="shared" si="78"/>
        <v>3.4267524787274998E-3</v>
      </c>
      <c r="AM159" s="22">
        <f t="shared" si="78"/>
        <v>3.4354259904486512E-3</v>
      </c>
      <c r="AN159" s="22">
        <f t="shared" si="78"/>
        <v>3.4420390585890963E-3</v>
      </c>
      <c r="AO159" s="22">
        <f t="shared" si="78"/>
        <v>3.4588546039973408E-3</v>
      </c>
      <c r="AP159" s="22">
        <f t="shared" si="78"/>
        <v>3.4806783888522695E-3</v>
      </c>
      <c r="AQ159" s="22">
        <f t="shared" si="78"/>
        <v>3.5103633993716966E-3</v>
      </c>
      <c r="AR159" s="22">
        <f t="shared" si="78"/>
        <v>3.511703621242054E-3</v>
      </c>
      <c r="AS159" s="22">
        <f t="shared" si="78"/>
        <v>3.511703621242054E-3</v>
      </c>
      <c r="AT159" s="22">
        <f t="shared" si="78"/>
        <v>3.511703621242054E-3</v>
      </c>
    </row>
    <row r="160" spans="6:46" x14ac:dyDescent="0.2">
      <c r="F160">
        <v>202203</v>
      </c>
      <c r="G160" s="22">
        <f t="shared" ref="G160:AT160" si="79">+IF(G44 = "", F160 * F136, G44)</f>
        <v>1.8490636920924692E-3</v>
      </c>
      <c r="H160" s="22">
        <f t="shared" si="79"/>
        <v>3.2042273692993121E-3</v>
      </c>
      <c r="I160" s="22">
        <f t="shared" si="79"/>
        <v>3.343009191663868E-3</v>
      </c>
      <c r="J160" s="22">
        <f t="shared" si="79"/>
        <v>3.379745556407427E-3</v>
      </c>
      <c r="K160" s="22">
        <f t="shared" si="79"/>
        <v>3.4164819211509861E-3</v>
      </c>
      <c r="L160" s="22">
        <f t="shared" si="79"/>
        <v>3.4164819211509861E-3</v>
      </c>
      <c r="M160" s="22">
        <f t="shared" si="79"/>
        <v>3.6981273841849385E-3</v>
      </c>
      <c r="N160" s="22">
        <f t="shared" si="79"/>
        <v>3.7920092051962557E-3</v>
      </c>
      <c r="O160" s="22">
        <f t="shared" si="79"/>
        <v>3.7960910235010957E-3</v>
      </c>
      <c r="P160" s="22">
        <f t="shared" si="79"/>
        <v>3.8398080350768604E-3</v>
      </c>
      <c r="Q160" s="22">
        <f t="shared" si="79"/>
        <v>3.8786498996077365E-3</v>
      </c>
      <c r="R160" s="22">
        <f t="shared" si="79"/>
        <v>3.9144642928936046E-3</v>
      </c>
      <c r="S160" s="22">
        <f t="shared" si="79"/>
        <v>3.9252805775999607E-3</v>
      </c>
      <c r="T160" s="22">
        <f t="shared" si="79"/>
        <v>3.9317605317608448E-3</v>
      </c>
      <c r="U160" s="22">
        <f t="shared" si="79"/>
        <v>3.9458749454999165E-3</v>
      </c>
      <c r="V160" s="22">
        <f t="shared" si="79"/>
        <v>3.9723445746354278E-3</v>
      </c>
      <c r="W160" s="22">
        <f t="shared" si="79"/>
        <v>4.0020993954770273E-3</v>
      </c>
      <c r="X160" s="22">
        <f t="shared" si="79"/>
        <v>4.0085668345407038E-3</v>
      </c>
      <c r="Y160" s="22">
        <f t="shared" si="79"/>
        <v>4.0129291174900274E-3</v>
      </c>
      <c r="Z160" s="22">
        <f t="shared" si="79"/>
        <v>4.0129291174900274E-3</v>
      </c>
      <c r="AA160" s="22">
        <f t="shared" si="79"/>
        <v>2.1225455185167417E-3</v>
      </c>
      <c r="AB160" s="22">
        <f t="shared" si="79"/>
        <v>3.236881915738031E-3</v>
      </c>
      <c r="AC160" s="22">
        <f t="shared" si="79"/>
        <v>3.3552546465783878E-3</v>
      </c>
      <c r="AD160" s="22">
        <f t="shared" si="79"/>
        <v>3.3879091930171068E-3</v>
      </c>
      <c r="AE160" s="22">
        <f t="shared" si="79"/>
        <v>3.4205637394558262E-3</v>
      </c>
      <c r="AF160" s="22">
        <f t="shared" si="79"/>
        <v>3.4205637394558262E-3</v>
      </c>
      <c r="AG160" s="22">
        <f t="shared" si="79"/>
        <v>3.7552728404526971E-3</v>
      </c>
      <c r="AH160" s="22">
        <f t="shared" si="79"/>
        <v>3.7920092051962557E-3</v>
      </c>
      <c r="AI160" s="22">
        <f t="shared" si="79"/>
        <v>3.8001728418059358E-3</v>
      </c>
      <c r="AJ160" s="22">
        <f t="shared" si="79"/>
        <v>3.8445989772781315E-3</v>
      </c>
      <c r="AK160" s="22">
        <f t="shared" si="79"/>
        <v>3.8834719362543174E-3</v>
      </c>
      <c r="AL160" s="22">
        <f t="shared" si="79"/>
        <v>3.9219213068627592E-3</v>
      </c>
      <c r="AM160" s="22">
        <f t="shared" si="79"/>
        <v>3.9318481488613208E-3</v>
      </c>
      <c r="AN160" s="22">
        <f t="shared" si="79"/>
        <v>3.9394168113208216E-3</v>
      </c>
      <c r="AO160" s="22">
        <f t="shared" si="79"/>
        <v>3.9586622182279469E-3</v>
      </c>
      <c r="AP160" s="22">
        <f t="shared" si="79"/>
        <v>3.9836395597051223E-3</v>
      </c>
      <c r="AQ160" s="22">
        <f t="shared" si="79"/>
        <v>4.017614081055383E-3</v>
      </c>
      <c r="AR160" s="22">
        <f t="shared" si="79"/>
        <v>4.0191479661964629E-3</v>
      </c>
      <c r="AS160" s="22">
        <f t="shared" si="79"/>
        <v>4.0191479661964629E-3</v>
      </c>
      <c r="AT160" s="22">
        <f t="shared" si="79"/>
        <v>4.0191479661964629E-3</v>
      </c>
    </row>
    <row r="161" spans="6:46" x14ac:dyDescent="0.2">
      <c r="F161">
        <v>202206</v>
      </c>
      <c r="G161" s="22">
        <f t="shared" ref="G161:AT161" si="80">+IF(G45 = "", F161 * F137, G45)</f>
        <v>1.358672753347582E-3</v>
      </c>
      <c r="H161" s="22">
        <f t="shared" si="80"/>
        <v>2.5480153712631212E-3</v>
      </c>
      <c r="I161" s="22">
        <f t="shared" si="80"/>
        <v>2.6850921475652513E-3</v>
      </c>
      <c r="J161" s="22">
        <f t="shared" si="80"/>
        <v>2.7092821669126859E-3</v>
      </c>
      <c r="K161" s="22">
        <f t="shared" si="80"/>
        <v>2.7294405163688813E-3</v>
      </c>
      <c r="L161" s="22">
        <f t="shared" si="80"/>
        <v>2.7375038561513595E-3</v>
      </c>
      <c r="M161" s="22">
        <f t="shared" si="80"/>
        <v>2.9955307291906629E-3</v>
      </c>
      <c r="N161" s="22">
        <f t="shared" si="80"/>
        <v>3.0116574087556197E-3</v>
      </c>
      <c r="O161" s="22">
        <f t="shared" si="80"/>
        <v>3.0653597885481818E-3</v>
      </c>
      <c r="P161" s="22">
        <f t="shared" si="80"/>
        <v>3.1006614629627877E-3</v>
      </c>
      <c r="Q161" s="22">
        <f t="shared" si="80"/>
        <v>3.1320264352219019E-3</v>
      </c>
      <c r="R161" s="22">
        <f t="shared" si="80"/>
        <v>3.1609467114613529E-3</v>
      </c>
      <c r="S161" s="22">
        <f t="shared" si="80"/>
        <v>3.1696809077688408E-3</v>
      </c>
      <c r="T161" s="22">
        <f t="shared" si="80"/>
        <v>3.1749134985558998E-3</v>
      </c>
      <c r="U161" s="22">
        <f t="shared" si="80"/>
        <v>3.1863109482078789E-3</v>
      </c>
      <c r="V161" s="22">
        <f t="shared" si="80"/>
        <v>3.2076852873023473E-3</v>
      </c>
      <c r="W161" s="22">
        <f t="shared" si="80"/>
        <v>3.231712432794547E-3</v>
      </c>
      <c r="X161" s="22">
        <f t="shared" si="80"/>
        <v>3.2369349175869152E-3</v>
      </c>
      <c r="Y161" s="22">
        <f t="shared" si="80"/>
        <v>3.2404574797848034E-3</v>
      </c>
      <c r="Z161" s="22">
        <f t="shared" si="80"/>
        <v>3.2404574797848034E-3</v>
      </c>
      <c r="AA161" s="22">
        <f t="shared" si="80"/>
        <v>1.5038128694321901E-3</v>
      </c>
      <c r="AB161" s="22">
        <f t="shared" si="80"/>
        <v>2.580268730393034E-3</v>
      </c>
      <c r="AC161" s="22">
        <f t="shared" si="80"/>
        <v>2.6971871572389686E-3</v>
      </c>
      <c r="AD161" s="22">
        <f t="shared" si="80"/>
        <v>2.7133138368039249E-3</v>
      </c>
      <c r="AE161" s="22">
        <f t="shared" si="80"/>
        <v>2.7294405163688813E-3</v>
      </c>
      <c r="AF161" s="22">
        <f t="shared" si="80"/>
        <v>2.7375038561513595E-3</v>
      </c>
      <c r="AG161" s="22">
        <f t="shared" si="80"/>
        <v>2.9955307291906629E-3</v>
      </c>
      <c r="AH161" s="22">
        <f t="shared" si="80"/>
        <v>3.0197207485380979E-3</v>
      </c>
      <c r="AI161" s="22">
        <f t="shared" si="80"/>
        <v>3.0735201688944862E-3</v>
      </c>
      <c r="AJ161" s="22">
        <f t="shared" si="80"/>
        <v>3.1094513302084392E-3</v>
      </c>
      <c r="AK161" s="22">
        <f t="shared" si="80"/>
        <v>3.1408911695029952E-3</v>
      </c>
      <c r="AL161" s="22">
        <f t="shared" si="80"/>
        <v>3.1719884171719161E-3</v>
      </c>
      <c r="AM161" s="22">
        <f t="shared" si="80"/>
        <v>3.180017091225991E-3</v>
      </c>
      <c r="AN161" s="22">
        <f t="shared" si="80"/>
        <v>3.1861385066692359E-3</v>
      </c>
      <c r="AO161" s="22">
        <f t="shared" si="80"/>
        <v>3.2017038898109989E-3</v>
      </c>
      <c r="AP161" s="22">
        <f t="shared" si="80"/>
        <v>3.2219051716976884E-3</v>
      </c>
      <c r="AQ161" s="22">
        <f t="shared" si="80"/>
        <v>3.2493832314979734E-3</v>
      </c>
      <c r="AR161" s="22">
        <f t="shared" si="80"/>
        <v>3.2506238137330794E-3</v>
      </c>
      <c r="AS161" s="22">
        <f t="shared" si="80"/>
        <v>3.2506238137330794E-3</v>
      </c>
      <c r="AT161" s="22">
        <f t="shared" si="80"/>
        <v>3.2506238137330794E-3</v>
      </c>
    </row>
    <row r="162" spans="6:46" x14ac:dyDescent="0.2">
      <c r="F162">
        <v>202209</v>
      </c>
      <c r="G162" s="22">
        <f t="shared" ref="G162:AT162" si="81">+IF(G46 = "", F162 * F138, G46)</f>
        <v>1.7293508637575882E-3</v>
      </c>
      <c r="H162" s="22">
        <f t="shared" si="81"/>
        <v>2.9086336038028084E-3</v>
      </c>
      <c r="I162" s="22">
        <f t="shared" si="81"/>
        <v>3.0471399658886567E-3</v>
      </c>
      <c r="J162" s="22">
        <f t="shared" si="81"/>
        <v>3.1183718092470925E-3</v>
      </c>
      <c r="K162" s="22">
        <f t="shared" si="81"/>
        <v>3.1421157570332382E-3</v>
      </c>
      <c r="L162" s="22">
        <f t="shared" si="81"/>
        <v>3.2331342235467951E-3</v>
      </c>
      <c r="M162" s="22">
        <f t="shared" si="81"/>
        <v>3.2489635220708923E-3</v>
      </c>
      <c r="N162" s="22">
        <f t="shared" si="81"/>
        <v>3.3494964250396254E-3</v>
      </c>
      <c r="O162" s="22">
        <f t="shared" si="81"/>
        <v>3.4092229824522857E-3</v>
      </c>
      <c r="P162" s="22">
        <f t="shared" si="81"/>
        <v>3.4484846965854654E-3</v>
      </c>
      <c r="Q162" s="22">
        <f t="shared" si="81"/>
        <v>3.4833681007030597E-3</v>
      </c>
      <c r="R162" s="22">
        <f t="shared" si="81"/>
        <v>3.5155325698732844E-3</v>
      </c>
      <c r="S162" s="22">
        <f t="shared" si="81"/>
        <v>3.5252465430571111E-3</v>
      </c>
      <c r="T162" s="22">
        <f t="shared" si="81"/>
        <v>3.5310661107423318E-3</v>
      </c>
      <c r="U162" s="22">
        <f t="shared" si="81"/>
        <v>3.5437420933268336E-3</v>
      </c>
      <c r="V162" s="22">
        <f t="shared" si="81"/>
        <v>3.5675141439513061E-3</v>
      </c>
      <c r="W162" s="22">
        <f t="shared" si="81"/>
        <v>3.5942365851214268E-3</v>
      </c>
      <c r="X162" s="22">
        <f t="shared" si="81"/>
        <v>3.6000449131507058E-3</v>
      </c>
      <c r="Y162" s="22">
        <f t="shared" si="81"/>
        <v>3.6039626261862271E-3</v>
      </c>
      <c r="Z162" s="22">
        <f t="shared" si="81"/>
        <v>3.6039626261862271E-3</v>
      </c>
      <c r="AA162" s="22">
        <f t="shared" si="81"/>
        <v>1.9470037184639208E-3</v>
      </c>
      <c r="AB162" s="22">
        <f t="shared" si="81"/>
        <v>2.9402922008510022E-3</v>
      </c>
      <c r="AC162" s="22">
        <f t="shared" si="81"/>
        <v>3.0629692644127534E-3</v>
      </c>
      <c r="AD162" s="22">
        <f t="shared" si="81"/>
        <v>3.1183718092470925E-3</v>
      </c>
      <c r="AE162" s="22">
        <f t="shared" si="81"/>
        <v>3.1421157570332382E-3</v>
      </c>
      <c r="AF162" s="22">
        <f t="shared" si="81"/>
        <v>3.2331342235467951E-3</v>
      </c>
      <c r="AG162" s="22">
        <f t="shared" si="81"/>
        <v>3.2529208467019163E-3</v>
      </c>
      <c r="AH162" s="22">
        <f t="shared" si="81"/>
        <v>3.3421809034119626E-3</v>
      </c>
      <c r="AI162" s="22">
        <f t="shared" si="81"/>
        <v>3.4017252819498792E-3</v>
      </c>
      <c r="AJ162" s="22">
        <f t="shared" si="81"/>
        <v>3.4414933436950077E-3</v>
      </c>
      <c r="AK162" s="22">
        <f t="shared" si="81"/>
        <v>3.4762904786775971E-3</v>
      </c>
      <c r="AL162" s="22">
        <f t="shared" si="81"/>
        <v>3.5107084384700896E-3</v>
      </c>
      <c r="AM162" s="22">
        <f t="shared" si="81"/>
        <v>3.5195944525547493E-3</v>
      </c>
      <c r="AN162" s="22">
        <f t="shared" si="81"/>
        <v>3.5263695418758958E-3</v>
      </c>
      <c r="AO162" s="22">
        <f t="shared" si="81"/>
        <v>3.5435970707180498E-3</v>
      </c>
      <c r="AP162" s="22">
        <f t="shared" si="81"/>
        <v>3.565955541639184E-3</v>
      </c>
      <c r="AQ162" s="22">
        <f t="shared" si="81"/>
        <v>3.5963678394557237E-3</v>
      </c>
      <c r="AR162" s="22">
        <f t="shared" si="81"/>
        <v>3.5977408969668496E-3</v>
      </c>
      <c r="AS162" s="22">
        <f t="shared" si="81"/>
        <v>3.5977408969668496E-3</v>
      </c>
      <c r="AT162" s="22">
        <f t="shared" si="81"/>
        <v>3.5977408969668496E-3</v>
      </c>
    </row>
    <row r="163" spans="6:46" x14ac:dyDescent="0.2">
      <c r="F163">
        <v>202212</v>
      </c>
      <c r="G163" s="22">
        <f t="shared" ref="G163:AT163" si="82">+IF(G47 = "", F163 * F139, G47)</f>
        <v>1.2714451294080138E-3</v>
      </c>
      <c r="H163" s="22">
        <f t="shared" si="82"/>
        <v>2.4808685451863685E-3</v>
      </c>
      <c r="I163" s="22">
        <f t="shared" si="82"/>
        <v>2.6514282576679312E-3</v>
      </c>
      <c r="J163" s="22">
        <f t="shared" si="82"/>
        <v>2.7018208999920294E-3</v>
      </c>
      <c r="K163" s="22">
        <f t="shared" si="82"/>
        <v>2.7677189707235421E-3</v>
      </c>
      <c r="L163" s="22">
        <f t="shared" si="82"/>
        <v>2.7948534704365182E-3</v>
      </c>
      <c r="M163" s="22">
        <f t="shared" si="82"/>
        <v>2.9228717159904588E-3</v>
      </c>
      <c r="N163" s="22">
        <f t="shared" si="82"/>
        <v>3.0133143376504358E-3</v>
      </c>
      <c r="O163" s="22">
        <f t="shared" si="82"/>
        <v>3.0670462629764773E-3</v>
      </c>
      <c r="P163" s="22">
        <f t="shared" si="82"/>
        <v>3.1023673593758693E-3</v>
      </c>
      <c r="Q163" s="22">
        <f t="shared" si="82"/>
        <v>3.1337495877573666E-3</v>
      </c>
      <c r="R163" s="22">
        <f t="shared" si="82"/>
        <v>3.1626857751164581E-3</v>
      </c>
      <c r="S163" s="22">
        <f t="shared" si="82"/>
        <v>3.1714247767322102E-3</v>
      </c>
      <c r="T163" s="22">
        <f t="shared" si="82"/>
        <v>3.1766602463430176E-3</v>
      </c>
      <c r="U163" s="22">
        <f t="shared" si="82"/>
        <v>3.1880639665500736E-3</v>
      </c>
      <c r="V163" s="22">
        <f t="shared" si="82"/>
        <v>3.2094500652025681E-3</v>
      </c>
      <c r="W163" s="22">
        <f t="shared" si="82"/>
        <v>3.2334904297519921E-3</v>
      </c>
      <c r="X163" s="22">
        <f t="shared" si="82"/>
        <v>3.2387157878080754E-3</v>
      </c>
      <c r="Y163" s="22">
        <f t="shared" si="82"/>
        <v>3.2422402880202517E-3</v>
      </c>
      <c r="Z163" s="22">
        <f t="shared" si="82"/>
        <v>3.2422402880202517E-3</v>
      </c>
      <c r="AA163" s="22">
        <f t="shared" si="82"/>
        <v>1.3761067711580636E-3</v>
      </c>
      <c r="AB163" s="22">
        <f t="shared" si="82"/>
        <v>2.5157557591030518E-3</v>
      </c>
      <c r="AC163" s="22">
        <f t="shared" si="82"/>
        <v>2.6514282576679312E-3</v>
      </c>
      <c r="AD163" s="22">
        <f t="shared" si="82"/>
        <v>2.705697257093883E-3</v>
      </c>
      <c r="AE163" s="22">
        <f t="shared" si="82"/>
        <v>2.7677189707235421E-3</v>
      </c>
      <c r="AF163" s="22">
        <f t="shared" si="82"/>
        <v>2.8026061846402254E-3</v>
      </c>
      <c r="AG163" s="22">
        <f t="shared" si="82"/>
        <v>2.9438240317650882E-3</v>
      </c>
      <c r="AH163" s="22">
        <f t="shared" si="82"/>
        <v>3.0246024805509427E-3</v>
      </c>
      <c r="AI163" s="22">
        <f t="shared" si="82"/>
        <v>3.0784888739669274E-3</v>
      </c>
      <c r="AJ163" s="22">
        <f t="shared" si="82"/>
        <v>3.1144781222084647E-3</v>
      </c>
      <c r="AK163" s="22">
        <f t="shared" si="82"/>
        <v>3.1459687876829044E-3</v>
      </c>
      <c r="AL163" s="22">
        <f t="shared" si="82"/>
        <v>3.1771163076922495E-3</v>
      </c>
      <c r="AM163" s="22">
        <f t="shared" si="82"/>
        <v>3.1851579610375946E-3</v>
      </c>
      <c r="AN163" s="22">
        <f t="shared" si="82"/>
        <v>3.1912892724653436E-3</v>
      </c>
      <c r="AO163" s="22">
        <f t="shared" si="82"/>
        <v>3.2068798188707006E-3</v>
      </c>
      <c r="AP163" s="22">
        <f t="shared" si="82"/>
        <v>3.2271137584938825E-3</v>
      </c>
      <c r="AQ163" s="22">
        <f t="shared" si="82"/>
        <v>3.2546362397938189E-3</v>
      </c>
      <c r="AR163" s="22">
        <f t="shared" si="82"/>
        <v>3.2558788275753037E-3</v>
      </c>
      <c r="AS163" s="22">
        <f t="shared" si="82"/>
        <v>3.2558788275753037E-3</v>
      </c>
      <c r="AT163" s="22">
        <f t="shared" si="82"/>
        <v>3.2558788275753037E-3</v>
      </c>
    </row>
    <row r="164" spans="6:46" x14ac:dyDescent="0.2">
      <c r="F164">
        <v>202303</v>
      </c>
      <c r="G164" s="22">
        <f t="shared" ref="G164:AT164" si="83">+IF(G48 = "", F164 * F140, G48)</f>
        <v>1.6201124957719269E-3</v>
      </c>
      <c r="H164" s="22">
        <f t="shared" si="83"/>
        <v>2.7526555911575159E-3</v>
      </c>
      <c r="I164" s="22">
        <f t="shared" si="83"/>
        <v>2.9330946605918297E-3</v>
      </c>
      <c r="J164" s="22">
        <f t="shared" si="83"/>
        <v>2.9753250810977331E-3</v>
      </c>
      <c r="K164" s="22">
        <f t="shared" si="83"/>
        <v>3.0098772433298357E-3</v>
      </c>
      <c r="L164" s="22">
        <f t="shared" si="83"/>
        <v>3.0413887927070796E-3</v>
      </c>
      <c r="M164" s="22">
        <f t="shared" si="83"/>
        <v>3.1806995871398792E-3</v>
      </c>
      <c r="N164" s="22">
        <f t="shared" si="83"/>
        <v>3.2791201944487617E-3</v>
      </c>
      <c r="O164" s="22">
        <f t="shared" si="83"/>
        <v>3.3375918378554092E-3</v>
      </c>
      <c r="P164" s="22">
        <f t="shared" si="83"/>
        <v>3.3760286245676867E-3</v>
      </c>
      <c r="Q164" s="22">
        <f t="shared" si="83"/>
        <v>3.4101790938854044E-3</v>
      </c>
      <c r="R164" s="22">
        <f t="shared" si="83"/>
        <v>3.4416677557664393E-3</v>
      </c>
      <c r="S164" s="22">
        <f t="shared" si="83"/>
        <v>3.4511776287722133E-3</v>
      </c>
      <c r="T164" s="22">
        <f t="shared" si="83"/>
        <v>3.456874921588205E-3</v>
      </c>
      <c r="U164" s="22">
        <f t="shared" si="83"/>
        <v>3.469284569249444E-3</v>
      </c>
      <c r="V164" s="22">
        <f t="shared" si="83"/>
        <v>3.4925571455935861E-3</v>
      </c>
      <c r="W164" s="22">
        <f t="shared" si="83"/>
        <v>3.5187181218617951E-3</v>
      </c>
      <c r="X164" s="22">
        <f t="shared" si="83"/>
        <v>3.5244044111781259E-3</v>
      </c>
      <c r="Y164" s="22">
        <f t="shared" si="83"/>
        <v>3.528239809190435E-3</v>
      </c>
      <c r="Z164" s="22">
        <f t="shared" si="83"/>
        <v>3.528239809190435E-3</v>
      </c>
      <c r="AA164" s="22">
        <f t="shared" si="83"/>
        <v>1.8159080817538424E-3</v>
      </c>
      <c r="AB164" s="22">
        <f t="shared" si="83"/>
        <v>2.7910468825265186E-3</v>
      </c>
      <c r="AC164" s="22">
        <f t="shared" si="83"/>
        <v>2.9407729188656306E-3</v>
      </c>
      <c r="AD164" s="22">
        <f t="shared" si="83"/>
        <v>2.9753250810977331E-3</v>
      </c>
      <c r="AE164" s="22">
        <f t="shared" si="83"/>
        <v>3.0137163724667363E-3</v>
      </c>
      <c r="AF164" s="22">
        <f t="shared" si="83"/>
        <v>3.0471948152691708E-3</v>
      </c>
      <c r="AG164" s="22">
        <f t="shared" si="83"/>
        <v>3.2007370053709159E-3</v>
      </c>
      <c r="AH164" s="22">
        <f t="shared" si="83"/>
        <v>3.2885651389398638E-3</v>
      </c>
      <c r="AI164" s="22">
        <f t="shared" si="83"/>
        <v>3.3471542976774198E-3</v>
      </c>
      <c r="AJ164" s="22">
        <f t="shared" si="83"/>
        <v>3.3862843942454204E-3</v>
      </c>
      <c r="AK164" s="22">
        <f t="shared" si="83"/>
        <v>3.4205233083993212E-3</v>
      </c>
      <c r="AL164" s="22">
        <f t="shared" si="83"/>
        <v>3.4543891301480707E-3</v>
      </c>
      <c r="AM164" s="22">
        <f t="shared" si="83"/>
        <v>3.4631325934696127E-3</v>
      </c>
      <c r="AN164" s="22">
        <f t="shared" si="83"/>
        <v>3.4697989957975001E-3</v>
      </c>
      <c r="AO164" s="22">
        <f t="shared" si="83"/>
        <v>3.4867501580528263E-3</v>
      </c>
      <c r="AP164" s="22">
        <f t="shared" si="83"/>
        <v>3.5087499510491242E-3</v>
      </c>
      <c r="AQ164" s="22">
        <f t="shared" si="83"/>
        <v>3.538674370248704E-3</v>
      </c>
      <c r="AR164" s="22">
        <f t="shared" si="83"/>
        <v>3.5400254009664723E-3</v>
      </c>
      <c r="AS164" s="22">
        <f t="shared" si="83"/>
        <v>3.5400254009664723E-3</v>
      </c>
      <c r="AT164" s="22">
        <f t="shared" si="83"/>
        <v>3.5400254009664723E-3</v>
      </c>
    </row>
    <row r="165" spans="6:46" x14ac:dyDescent="0.2">
      <c r="F165">
        <v>202306</v>
      </c>
      <c r="G165" s="22">
        <f t="shared" ref="G165:AT165" si="84">+IF(G49 = "", F165 * F141, G49)</f>
        <v>1.7511328029619759E-3</v>
      </c>
      <c r="H165" s="22">
        <f t="shared" si="84"/>
        <v>3.0388421743374849E-3</v>
      </c>
      <c r="I165" s="22">
        <f t="shared" si="84"/>
        <v>3.1527987558751407E-3</v>
      </c>
      <c r="J165" s="22">
        <f t="shared" si="84"/>
        <v>3.2325683629514999E-3</v>
      </c>
      <c r="K165" s="22">
        <f t="shared" si="84"/>
        <v>3.2731279054024529E-3</v>
      </c>
      <c r="L165" s="22">
        <f t="shared" si="84"/>
        <v>3.3073955260629613E-3</v>
      </c>
      <c r="M165" s="22">
        <f t="shared" si="84"/>
        <v>3.4588907572363518E-3</v>
      </c>
      <c r="N165" s="22">
        <f t="shared" si="84"/>
        <v>3.5659194531618282E-3</v>
      </c>
      <c r="O165" s="22">
        <f t="shared" si="84"/>
        <v>3.6295051585699695E-3</v>
      </c>
      <c r="P165" s="22">
        <f t="shared" si="84"/>
        <v>3.671303713464778E-3</v>
      </c>
      <c r="Q165" s="22">
        <f t="shared" si="84"/>
        <v>3.7084410599642487E-3</v>
      </c>
      <c r="R165" s="22">
        <f t="shared" si="84"/>
        <v>3.7426837913364344E-3</v>
      </c>
      <c r="S165" s="22">
        <f t="shared" si="84"/>
        <v>3.7530254193151209E-3</v>
      </c>
      <c r="T165" s="22">
        <f t="shared" si="84"/>
        <v>3.7592210102292013E-3</v>
      </c>
      <c r="U165" s="22">
        <f t="shared" si="84"/>
        <v>3.7727160337044036E-3</v>
      </c>
      <c r="V165" s="22">
        <f t="shared" si="84"/>
        <v>3.7980240821410731E-3</v>
      </c>
      <c r="W165" s="22">
        <f t="shared" si="84"/>
        <v>3.8264731564831597E-3</v>
      </c>
      <c r="X165" s="22">
        <f t="shared" si="84"/>
        <v>3.8326567815066452E-3</v>
      </c>
      <c r="Y165" s="22">
        <f t="shared" si="84"/>
        <v>3.836827632092075E-3</v>
      </c>
      <c r="Z165" s="22">
        <f t="shared" si="84"/>
        <v>3.836827632092075E-3</v>
      </c>
      <c r="AA165" s="22">
        <f t="shared" si="84"/>
        <v>1.9638517551655997E-3</v>
      </c>
      <c r="AB165" s="22">
        <f t="shared" si="84"/>
        <v>3.0616334906450162E-3</v>
      </c>
      <c r="AC165" s="22">
        <f t="shared" si="84"/>
        <v>3.1603958613109846E-3</v>
      </c>
      <c r="AD165" s="22">
        <f t="shared" si="84"/>
        <v>3.2363669156694214E-3</v>
      </c>
      <c r="AE165" s="22">
        <f t="shared" si="84"/>
        <v>3.2758024079244242E-3</v>
      </c>
      <c r="AF165" s="22">
        <f t="shared" si="84"/>
        <v>3.3121922834109521E-3</v>
      </c>
      <c r="AG165" s="22">
        <f t="shared" si="84"/>
        <v>3.4790871779167682E-3</v>
      </c>
      <c r="AH165" s="22">
        <f t="shared" si="84"/>
        <v>3.57455323240589E-3</v>
      </c>
      <c r="AI165" s="22">
        <f t="shared" si="84"/>
        <v>3.6382375621670415E-3</v>
      </c>
      <c r="AJ165" s="22">
        <f t="shared" si="84"/>
        <v>3.6807705840966581E-3</v>
      </c>
      <c r="AK165" s="22">
        <f t="shared" si="84"/>
        <v>3.7179870648692873E-3</v>
      </c>
      <c r="AL165" s="22">
        <f t="shared" si="84"/>
        <v>3.7547980074796863E-3</v>
      </c>
      <c r="AM165" s="22">
        <f t="shared" si="84"/>
        <v>3.7643018408410394E-3</v>
      </c>
      <c r="AN165" s="22">
        <f t="shared" si="84"/>
        <v>3.7715479828461054E-3</v>
      </c>
      <c r="AO165" s="22">
        <f t="shared" si="84"/>
        <v>3.7899732927526458E-3</v>
      </c>
      <c r="AP165" s="22">
        <f t="shared" si="84"/>
        <v>3.8138862845422893E-3</v>
      </c>
      <c r="AQ165" s="22">
        <f t="shared" si="84"/>
        <v>3.8464130628965139E-3</v>
      </c>
      <c r="AR165" s="22">
        <f t="shared" si="84"/>
        <v>3.8478815851897457E-3</v>
      </c>
      <c r="AS165" s="22">
        <f t="shared" si="84"/>
        <v>3.8478815851897457E-3</v>
      </c>
      <c r="AT165" s="22">
        <f t="shared" si="84"/>
        <v>3.8478815851897457E-3</v>
      </c>
    </row>
    <row r="166" spans="6:46" x14ac:dyDescent="0.2">
      <c r="F166">
        <v>202309</v>
      </c>
      <c r="G166" s="22">
        <f t="shared" ref="G166:AT166" si="85">+IF(G50 = "", F166 * F142, G50)</f>
        <v>1.6318220874335105E-3</v>
      </c>
      <c r="H166" s="22">
        <f t="shared" si="85"/>
        <v>2.7272061093429017E-3</v>
      </c>
      <c r="I166" s="22">
        <f t="shared" si="85"/>
        <v>2.862253454509813E-3</v>
      </c>
      <c r="J166" s="22">
        <f t="shared" si="85"/>
        <v>2.9214258737510239E-3</v>
      </c>
      <c r="K166" s="22">
        <f t="shared" si="85"/>
        <v>2.9580814625706606E-3</v>
      </c>
      <c r="L166" s="22">
        <f t="shared" si="85"/>
        <v>2.9890507422236016E-3</v>
      </c>
      <c r="M166" s="22">
        <f t="shared" si="85"/>
        <v>3.1259641925847057E-3</v>
      </c>
      <c r="N166" s="22">
        <f t="shared" si="85"/>
        <v>3.2226911187942502E-3</v>
      </c>
      <c r="O166" s="22">
        <f t="shared" si="85"/>
        <v>3.2801565469377236E-3</v>
      </c>
      <c r="P166" s="22">
        <f t="shared" si="85"/>
        <v>3.3179318902698605E-3</v>
      </c>
      <c r="Q166" s="22">
        <f t="shared" si="85"/>
        <v>3.3514946777392493E-3</v>
      </c>
      <c r="R166" s="22">
        <f t="shared" si="85"/>
        <v>3.3824414637578038E-3</v>
      </c>
      <c r="S166" s="22">
        <f t="shared" si="85"/>
        <v>3.3917876851401281E-3</v>
      </c>
      <c r="T166" s="22">
        <f t="shared" si="85"/>
        <v>3.3973869355092821E-3</v>
      </c>
      <c r="U166" s="22">
        <f t="shared" si="85"/>
        <v>3.4095830304779703E-3</v>
      </c>
      <c r="V166" s="22">
        <f t="shared" si="85"/>
        <v>3.4324551183089369E-3</v>
      </c>
      <c r="W166" s="22">
        <f t="shared" si="85"/>
        <v>3.4581659007380991E-3</v>
      </c>
      <c r="X166" s="22">
        <f t="shared" si="85"/>
        <v>3.4637543369624426E-3</v>
      </c>
      <c r="Y166" s="22">
        <f t="shared" si="85"/>
        <v>3.4675237331353043E-3</v>
      </c>
      <c r="Z166" s="22">
        <f t="shared" si="85"/>
        <v>3.4675237331353043E-3</v>
      </c>
      <c r="AA166" s="22">
        <f t="shared" si="85"/>
        <v>1.8493983657579787E-3</v>
      </c>
      <c r="AB166" s="22">
        <f t="shared" si="85"/>
        <v>2.7497140002040537E-3</v>
      </c>
      <c r="AC166" s="22">
        <f t="shared" si="85"/>
        <v>2.8660047696533381E-3</v>
      </c>
      <c r="AD166" s="22">
        <f t="shared" si="85"/>
        <v>2.919415602338573E-3</v>
      </c>
      <c r="AE166" s="22">
        <f t="shared" si="85"/>
        <v>2.954989007448402E-3</v>
      </c>
      <c r="AF166" s="22">
        <f t="shared" si="85"/>
        <v>2.9878150661218367E-3</v>
      </c>
      <c r="AG166" s="22">
        <f t="shared" si="85"/>
        <v>3.1383652267392547E-3</v>
      </c>
      <c r="AH166" s="22">
        <f t="shared" si="85"/>
        <v>3.2244818804535937E-3</v>
      </c>
      <c r="AI166" s="22">
        <f t="shared" si="85"/>
        <v>3.2819293302557197E-3</v>
      </c>
      <c r="AJ166" s="22">
        <f t="shared" si="85"/>
        <v>3.3202969106542008E-3</v>
      </c>
      <c r="AK166" s="22">
        <f t="shared" si="85"/>
        <v>3.3538686216075227E-3</v>
      </c>
      <c r="AL166" s="22">
        <f t="shared" si="85"/>
        <v>3.3870745104927638E-3</v>
      </c>
      <c r="AM166" s="22">
        <f t="shared" si="85"/>
        <v>3.3956475926308939E-3</v>
      </c>
      <c r="AN166" s="22">
        <f t="shared" si="85"/>
        <v>3.4021840888247981E-3</v>
      </c>
      <c r="AO166" s="22">
        <f t="shared" si="85"/>
        <v>3.418804928989317E-3</v>
      </c>
      <c r="AP166" s="22">
        <f t="shared" si="85"/>
        <v>3.4403760187786958E-3</v>
      </c>
      <c r="AQ166" s="22">
        <f t="shared" si="85"/>
        <v>3.4697173100152892E-3</v>
      </c>
      <c r="AR166" s="22">
        <f t="shared" si="85"/>
        <v>3.47104201361255E-3</v>
      </c>
      <c r="AS166" s="22">
        <f t="shared" si="85"/>
        <v>3.47104201361255E-3</v>
      </c>
      <c r="AT166" s="22">
        <f t="shared" si="85"/>
        <v>3.47104201361255E-3</v>
      </c>
    </row>
    <row r="167" spans="6:46" x14ac:dyDescent="0.2">
      <c r="F167">
        <v>202312</v>
      </c>
      <c r="G167" s="22">
        <f t="shared" ref="G167:AT167" si="86">+IF(G51 = "", F167 * F143, G51)</f>
        <v>1.5601151749112441E-3</v>
      </c>
      <c r="H167" s="22">
        <f t="shared" si="86"/>
        <v>2.904271685992292E-3</v>
      </c>
      <c r="I167" s="22">
        <f t="shared" si="86"/>
        <v>3.0626933783657845E-3</v>
      </c>
      <c r="J167" s="22">
        <f t="shared" si="86"/>
        <v>3.1260095659334497E-3</v>
      </c>
      <c r="K167" s="22">
        <f t="shared" si="86"/>
        <v>3.1652320984387784E-3</v>
      </c>
      <c r="L167" s="22">
        <f t="shared" si="86"/>
        <v>3.1983701168684093E-3</v>
      </c>
      <c r="M167" s="22">
        <f t="shared" si="86"/>
        <v>3.344871439862525E-3</v>
      </c>
      <c r="N167" s="22">
        <f t="shared" si="86"/>
        <v>3.4483720281646823E-3</v>
      </c>
      <c r="O167" s="22">
        <f t="shared" si="86"/>
        <v>3.5098616862460322E-3</v>
      </c>
      <c r="P167" s="22">
        <f t="shared" si="86"/>
        <v>3.5502823882305264E-3</v>
      </c>
      <c r="Q167" s="22">
        <f t="shared" si="86"/>
        <v>3.586195534489476E-3</v>
      </c>
      <c r="R167" s="22">
        <f t="shared" si="86"/>
        <v>3.6193094840844681E-3</v>
      </c>
      <c r="S167" s="22">
        <f t="shared" si="86"/>
        <v>3.6293102093155911E-3</v>
      </c>
      <c r="T167" s="22">
        <f t="shared" si="86"/>
        <v>3.6353015679782561E-3</v>
      </c>
      <c r="U167" s="22">
        <f t="shared" si="86"/>
        <v>3.6483517397733734E-3</v>
      </c>
      <c r="V167" s="22">
        <f t="shared" si="86"/>
        <v>3.6728255304640371E-3</v>
      </c>
      <c r="W167" s="22">
        <f t="shared" si="86"/>
        <v>3.7003368058803796E-3</v>
      </c>
      <c r="X167" s="22">
        <f t="shared" si="86"/>
        <v>3.7063165930975978E-3</v>
      </c>
      <c r="Y167" s="22">
        <f t="shared" si="86"/>
        <v>3.710349955230805E-3</v>
      </c>
      <c r="Z167" s="22">
        <f t="shared" si="86"/>
        <v>3.710349955230805E-3</v>
      </c>
      <c r="AA167" s="22">
        <f t="shared" si="86"/>
        <v>1.7388395863569236E-3</v>
      </c>
      <c r="AB167" s="22">
        <f t="shared" si="86"/>
        <v>2.9117185364691952E-3</v>
      </c>
      <c r="AC167" s="22">
        <f t="shared" si="86"/>
        <v>3.042781204394847E-3</v>
      </c>
      <c r="AD167" s="22">
        <f t="shared" si="86"/>
        <v>3.0994864407316892E-3</v>
      </c>
      <c r="AE167" s="22">
        <f t="shared" si="86"/>
        <v>3.1372540291148741E-3</v>
      </c>
      <c r="AF167" s="22">
        <f t="shared" si="86"/>
        <v>3.1721048135251073E-3</v>
      </c>
      <c r="AG167" s="22">
        <f t="shared" si="86"/>
        <v>3.3319409742655916E-3</v>
      </c>
      <c r="AH167" s="22">
        <f t="shared" si="86"/>
        <v>3.423369341057551E-3</v>
      </c>
      <c r="AI167" s="22">
        <f t="shared" si="86"/>
        <v>3.4843601748304719E-3</v>
      </c>
      <c r="AJ167" s="22">
        <f t="shared" si="86"/>
        <v>3.5250942844630693E-3</v>
      </c>
      <c r="AK167" s="22">
        <f t="shared" si="86"/>
        <v>3.5607367133137719E-3</v>
      </c>
      <c r="AL167" s="22">
        <f t="shared" si="86"/>
        <v>3.5959907560303359E-3</v>
      </c>
      <c r="AM167" s="22">
        <f t="shared" si="86"/>
        <v>3.6050926296454277E-3</v>
      </c>
      <c r="AN167" s="22">
        <f t="shared" si="86"/>
        <v>3.6120322997995062E-3</v>
      </c>
      <c r="AO167" s="22">
        <f t="shared" si="86"/>
        <v>3.6296783206956843E-3</v>
      </c>
      <c r="AP167" s="22">
        <f t="shared" si="86"/>
        <v>3.6525799247908424E-3</v>
      </c>
      <c r="AQ167" s="22">
        <f t="shared" si="86"/>
        <v>3.6837309997760316E-3</v>
      </c>
      <c r="AR167" s="22">
        <f t="shared" si="86"/>
        <v>3.6851374116738133E-3</v>
      </c>
      <c r="AS167" s="22">
        <f t="shared" si="86"/>
        <v>3.6851374116738133E-3</v>
      </c>
      <c r="AT167" s="22">
        <f t="shared" si="86"/>
        <v>3.6851374116738133E-3</v>
      </c>
    </row>
    <row r="168" spans="6:46" x14ac:dyDescent="0.2">
      <c r="F168">
        <v>202403</v>
      </c>
      <c r="G168" s="22">
        <f t="shared" ref="G168:AT168" si="87">+IF(G52 = "", F168 * F144, G52)</f>
        <v>1.7264185973669311E-3</v>
      </c>
      <c r="H168" s="22">
        <f t="shared" si="87"/>
        <v>3.0047674679102758E-3</v>
      </c>
      <c r="I168" s="22">
        <f t="shared" si="87"/>
        <v>3.1686709862178337E-3</v>
      </c>
      <c r="J168" s="22">
        <f t="shared" si="87"/>
        <v>3.2341780878822647E-3</v>
      </c>
      <c r="K168" s="22">
        <f t="shared" si="87"/>
        <v>3.2747578278044952E-3</v>
      </c>
      <c r="L168" s="22">
        <f t="shared" si="87"/>
        <v>3.3090425127424148E-3</v>
      </c>
      <c r="M168" s="22">
        <f t="shared" si="87"/>
        <v>3.4606131841302509E-3</v>
      </c>
      <c r="N168" s="22">
        <f t="shared" si="87"/>
        <v>3.5676951772302319E-3</v>
      </c>
      <c r="O168" s="22">
        <f t="shared" si="87"/>
        <v>3.6313125464684129E-3</v>
      </c>
      <c r="P168" s="22">
        <f t="shared" si="87"/>
        <v>3.6731319158266234E-3</v>
      </c>
      <c r="Q168" s="22">
        <f t="shared" si="87"/>
        <v>3.7102877556434229E-3</v>
      </c>
      <c r="R168" s="22">
        <f t="shared" si="87"/>
        <v>3.7445475388988786E-3</v>
      </c>
      <c r="S168" s="22">
        <f t="shared" si="87"/>
        <v>3.7548943167072094E-3</v>
      </c>
      <c r="T168" s="22">
        <f t="shared" si="87"/>
        <v>3.7610929928451847E-3</v>
      </c>
      <c r="U168" s="22">
        <f t="shared" si="87"/>
        <v>3.7745947364491795E-3</v>
      </c>
      <c r="V168" s="22">
        <f t="shared" si="87"/>
        <v>3.799915387557144E-3</v>
      </c>
      <c r="W168" s="22">
        <f t="shared" si="87"/>
        <v>3.8283786287099781E-3</v>
      </c>
      <c r="X168" s="22">
        <f t="shared" si="87"/>
        <v>3.8345653329986936E-3</v>
      </c>
      <c r="Y168" s="22">
        <f t="shared" si="87"/>
        <v>3.8387382605462833E-3</v>
      </c>
      <c r="Z168" s="22">
        <f t="shared" si="87"/>
        <v>3.8387382605462833E-3</v>
      </c>
      <c r="AA168" s="22">
        <f t="shared" si="87"/>
        <v>1.8412661864621561E-3</v>
      </c>
      <c r="AB168" s="22">
        <f t="shared" si="87"/>
        <v>2.8773823466066951E-3</v>
      </c>
      <c r="AC168" s="22">
        <f t="shared" si="87"/>
        <v>3.0068994693179256E-3</v>
      </c>
      <c r="AD168" s="22">
        <f t="shared" si="87"/>
        <v>3.0629360140430367E-3</v>
      </c>
      <c r="AE168" s="22">
        <f t="shared" si="87"/>
        <v>3.1002582313956321E-3</v>
      </c>
      <c r="AF168" s="22">
        <f t="shared" si="87"/>
        <v>3.13469804093471E-3</v>
      </c>
      <c r="AG168" s="22">
        <f t="shared" si="87"/>
        <v>3.2926493475269173E-3</v>
      </c>
      <c r="AH168" s="22">
        <f t="shared" si="87"/>
        <v>3.3829995531842521E-3</v>
      </c>
      <c r="AI168" s="22">
        <f t="shared" si="87"/>
        <v>3.4432711578070785E-3</v>
      </c>
      <c r="AJ168" s="22">
        <f t="shared" si="87"/>
        <v>3.4835249139629552E-3</v>
      </c>
      <c r="AK168" s="22">
        <f t="shared" si="87"/>
        <v>3.5187470325436748E-3</v>
      </c>
      <c r="AL168" s="22">
        <f t="shared" si="87"/>
        <v>3.5535853450002651E-3</v>
      </c>
      <c r="AM168" s="22">
        <f t="shared" si="87"/>
        <v>3.5625798855552972E-3</v>
      </c>
      <c r="AN168" s="22">
        <f t="shared" si="87"/>
        <v>3.5694377202472563E-3</v>
      </c>
      <c r="AO168" s="22">
        <f t="shared" si="87"/>
        <v>3.5868756519630346E-3</v>
      </c>
      <c r="AP168" s="22">
        <f t="shared" si="87"/>
        <v>3.6095071908659295E-3</v>
      </c>
      <c r="AQ168" s="22">
        <f t="shared" si="87"/>
        <v>3.6402909194844573E-3</v>
      </c>
      <c r="AR168" s="22">
        <f t="shared" si="87"/>
        <v>3.6416807463911616E-3</v>
      </c>
      <c r="AS168" s="22">
        <f t="shared" si="87"/>
        <v>3.6416807463911616E-3</v>
      </c>
      <c r="AT168" s="22">
        <f t="shared" si="87"/>
        <v>3.6416807463911616E-3</v>
      </c>
    </row>
    <row r="171" spans="6:46" x14ac:dyDescent="0.2">
      <c r="F171" s="17" t="s">
        <v>33</v>
      </c>
      <c r="G171" s="5" t="s">
        <v>56</v>
      </c>
      <c r="H171" s="5" t="s">
        <v>56</v>
      </c>
      <c r="I171" s="5" t="s">
        <v>56</v>
      </c>
      <c r="J171" s="5" t="s">
        <v>56</v>
      </c>
      <c r="K171" s="5" t="s">
        <v>56</v>
      </c>
      <c r="L171" s="5" t="s">
        <v>56</v>
      </c>
      <c r="M171" s="5" t="s">
        <v>56</v>
      </c>
      <c r="N171" s="5" t="s">
        <v>56</v>
      </c>
      <c r="O171" s="5" t="s">
        <v>56</v>
      </c>
      <c r="P171" s="5" t="s">
        <v>56</v>
      </c>
      <c r="Q171" s="5" t="s">
        <v>56</v>
      </c>
      <c r="R171" s="5" t="s">
        <v>56</v>
      </c>
      <c r="S171" s="5" t="s">
        <v>56</v>
      </c>
      <c r="T171" s="5" t="s">
        <v>56</v>
      </c>
      <c r="U171" s="5" t="s">
        <v>56</v>
      </c>
      <c r="V171" s="5" t="s">
        <v>56</v>
      </c>
      <c r="W171" s="5" t="s">
        <v>56</v>
      </c>
      <c r="X171" s="5" t="s">
        <v>56</v>
      </c>
      <c r="Y171" s="5" t="s">
        <v>56</v>
      </c>
      <c r="Z171" s="5" t="s">
        <v>56</v>
      </c>
      <c r="AA171" s="6" t="s">
        <v>57</v>
      </c>
      <c r="AB171" s="6" t="s">
        <v>57</v>
      </c>
      <c r="AC171" s="6" t="s">
        <v>57</v>
      </c>
      <c r="AD171" s="6" t="s">
        <v>57</v>
      </c>
      <c r="AE171" s="6" t="s">
        <v>57</v>
      </c>
      <c r="AF171" s="6" t="s">
        <v>57</v>
      </c>
      <c r="AG171" s="6" t="s">
        <v>57</v>
      </c>
      <c r="AH171" s="6" t="s">
        <v>57</v>
      </c>
      <c r="AI171" s="6" t="s">
        <v>57</v>
      </c>
      <c r="AJ171" s="6" t="s">
        <v>57</v>
      </c>
      <c r="AK171" s="6" t="s">
        <v>57</v>
      </c>
      <c r="AL171" s="6" t="s">
        <v>57</v>
      </c>
      <c r="AM171" s="6" t="s">
        <v>57</v>
      </c>
      <c r="AN171" s="6" t="s">
        <v>57</v>
      </c>
      <c r="AO171" s="6" t="s">
        <v>57</v>
      </c>
      <c r="AP171" s="6" t="s">
        <v>57</v>
      </c>
      <c r="AQ171" s="6" t="s">
        <v>57</v>
      </c>
      <c r="AR171" s="6" t="s">
        <v>57</v>
      </c>
      <c r="AS171" s="6" t="s">
        <v>57</v>
      </c>
      <c r="AT171" s="6" t="s">
        <v>57</v>
      </c>
    </row>
    <row r="172" spans="6:46" x14ac:dyDescent="0.2">
      <c r="F172" s="17" t="s">
        <v>53</v>
      </c>
      <c r="G172" s="5">
        <v>1</v>
      </c>
      <c r="H172" s="5">
        <v>2</v>
      </c>
      <c r="I172" s="5">
        <v>3</v>
      </c>
      <c r="J172" s="5">
        <v>4</v>
      </c>
      <c r="K172" s="5">
        <v>5</v>
      </c>
      <c r="L172" s="5">
        <v>6</v>
      </c>
      <c r="M172" s="5">
        <v>7</v>
      </c>
      <c r="N172" s="5">
        <v>8</v>
      </c>
      <c r="O172" s="5">
        <v>9</v>
      </c>
      <c r="P172" s="5">
        <v>10</v>
      </c>
      <c r="Q172" s="5">
        <v>11</v>
      </c>
      <c r="R172" s="5">
        <v>12</v>
      </c>
      <c r="S172" s="5">
        <v>13</v>
      </c>
      <c r="T172" s="5">
        <v>14</v>
      </c>
      <c r="U172" s="5">
        <v>15</v>
      </c>
      <c r="V172" s="5">
        <v>16</v>
      </c>
      <c r="W172" s="5">
        <v>17</v>
      </c>
      <c r="X172" s="5">
        <v>18</v>
      </c>
      <c r="Y172" s="5">
        <v>19</v>
      </c>
      <c r="Z172" s="5">
        <v>20</v>
      </c>
      <c r="AA172" s="6">
        <v>1</v>
      </c>
      <c r="AB172" s="6">
        <v>2</v>
      </c>
      <c r="AC172" s="6">
        <v>3</v>
      </c>
      <c r="AD172" s="6">
        <v>4</v>
      </c>
      <c r="AE172" s="6">
        <v>5</v>
      </c>
      <c r="AF172" s="6">
        <v>6</v>
      </c>
      <c r="AG172" s="6">
        <v>7</v>
      </c>
      <c r="AH172" s="6">
        <v>8</v>
      </c>
      <c r="AI172" s="6">
        <v>9</v>
      </c>
      <c r="AJ172" s="6">
        <v>10</v>
      </c>
      <c r="AK172" s="6">
        <v>11</v>
      </c>
      <c r="AL172" s="6">
        <v>12</v>
      </c>
      <c r="AM172" s="6">
        <v>13</v>
      </c>
      <c r="AN172" s="6">
        <v>14</v>
      </c>
      <c r="AO172" s="6">
        <v>15</v>
      </c>
      <c r="AP172" s="6">
        <v>16</v>
      </c>
      <c r="AQ172" s="6">
        <v>17</v>
      </c>
      <c r="AR172" s="6">
        <v>18</v>
      </c>
      <c r="AS172" s="6">
        <v>19</v>
      </c>
      <c r="AT172" s="6">
        <v>20</v>
      </c>
    </row>
    <row r="173" spans="6:46" x14ac:dyDescent="0.2">
      <c r="F173">
        <v>201906</v>
      </c>
      <c r="G173" s="22">
        <f t="shared" ref="G173:AT173" si="88">IF(G33 = "", G149 * $H196, G33)</f>
        <v>2.6826493635015011E-3</v>
      </c>
      <c r="H173" s="22">
        <f t="shared" si="88"/>
        <v>4.7349494230108464E-3</v>
      </c>
      <c r="I173" s="22">
        <f t="shared" si="88"/>
        <v>5.2822294388800055E-3</v>
      </c>
      <c r="J173" s="22">
        <f t="shared" si="88"/>
        <v>5.5216644458227623E-3</v>
      </c>
      <c r="K173" s="22">
        <f t="shared" si="88"/>
        <v>5.5949608765195249E-3</v>
      </c>
      <c r="L173" s="22">
        <f t="shared" si="88"/>
        <v>5.9614430300033361E-3</v>
      </c>
      <c r="M173" s="22">
        <f t="shared" si="88"/>
        <v>6.0103073171345108E-3</v>
      </c>
      <c r="N173" s="22">
        <f t="shared" si="88"/>
        <v>6.0200801745607458E-3</v>
      </c>
      <c r="O173" s="22">
        <f t="shared" si="88"/>
        <v>6.0493987468394506E-3</v>
      </c>
      <c r="P173" s="22">
        <f t="shared" si="88"/>
        <v>6.0933766052575083E-3</v>
      </c>
      <c r="Q173" s="22">
        <f t="shared" si="88"/>
        <v>6.1178087488230962E-3</v>
      </c>
      <c r="R173" s="22">
        <f t="shared" si="88"/>
        <v>6.1764458933805059E-3</v>
      </c>
      <c r="S173" s="22">
        <f t="shared" si="88"/>
        <v>6.1862187508067408E-3</v>
      </c>
      <c r="T173" s="22">
        <f t="shared" si="88"/>
        <v>6.2106508943723278E-3</v>
      </c>
      <c r="U173" s="22">
        <f t="shared" si="88"/>
        <v>6.2155373230854457E-3</v>
      </c>
      <c r="V173" s="22">
        <f t="shared" si="88"/>
        <v>6.2155373230854457E-3</v>
      </c>
      <c r="W173" s="22">
        <f t="shared" si="88"/>
        <v>6.3132658973477952E-3</v>
      </c>
      <c r="X173" s="22">
        <f t="shared" si="88"/>
        <v>6.3279251834871481E-3</v>
      </c>
      <c r="Y173" s="22">
        <f t="shared" si="88"/>
        <v>6.337698040913383E-3</v>
      </c>
      <c r="Z173" s="22">
        <f t="shared" si="88"/>
        <v>6.337698040913383E-3</v>
      </c>
      <c r="AA173" s="22">
        <f t="shared" si="88"/>
        <v>3.3032258100674223E-3</v>
      </c>
      <c r="AB173" s="22">
        <f t="shared" si="88"/>
        <v>4.998816573519191E-3</v>
      </c>
      <c r="AC173" s="22">
        <f t="shared" si="88"/>
        <v>5.394617299281707E-3</v>
      </c>
      <c r="AD173" s="22">
        <f t="shared" si="88"/>
        <v>5.580301590380172E-3</v>
      </c>
      <c r="AE173" s="22">
        <f t="shared" si="88"/>
        <v>5.6193930200851118E-3</v>
      </c>
      <c r="AF173" s="22">
        <f t="shared" si="88"/>
        <v>5.9956480309951588E-3</v>
      </c>
      <c r="AG173" s="22">
        <f t="shared" si="88"/>
        <v>6.0396258894132157E-3</v>
      </c>
      <c r="AH173" s="22">
        <f t="shared" si="88"/>
        <v>6.0640580329788035E-3</v>
      </c>
      <c r="AI173" s="22">
        <f t="shared" si="88"/>
        <v>6.0836037478312734E-3</v>
      </c>
      <c r="AJ173" s="22">
        <f t="shared" si="88"/>
        <v>6.1129223201099783E-3</v>
      </c>
      <c r="AK173" s="22">
        <f t="shared" si="88"/>
        <v>6.1275816062493311E-3</v>
      </c>
      <c r="AL173" s="22">
        <f t="shared" si="88"/>
        <v>6.1862187508067408E-3</v>
      </c>
      <c r="AM173" s="22">
        <f t="shared" si="88"/>
        <v>6.1959916082329758E-3</v>
      </c>
      <c r="AN173" s="22">
        <f t="shared" si="88"/>
        <v>6.2155373230854457E-3</v>
      </c>
      <c r="AO173" s="22">
        <f t="shared" si="88"/>
        <v>6.2204237517985627E-3</v>
      </c>
      <c r="AP173" s="22">
        <f t="shared" si="88"/>
        <v>6.2204237517985627E-3</v>
      </c>
      <c r="AQ173" s="22">
        <f t="shared" si="88"/>
        <v>6.3425844696265001E-3</v>
      </c>
      <c r="AR173" s="22">
        <f t="shared" si="88"/>
        <v>6.3425844696265001E-3</v>
      </c>
      <c r="AS173" s="22">
        <f t="shared" si="88"/>
        <v>6.3425844696265001E-3</v>
      </c>
      <c r="AT173" s="22">
        <f t="shared" si="88"/>
        <v>6.3425844696265001E-3</v>
      </c>
    </row>
    <row r="174" spans="6:46" x14ac:dyDescent="0.2">
      <c r="F174">
        <v>201909</v>
      </c>
      <c r="G174" s="22">
        <f t="shared" ref="G174:AT174" si="89">IF(G34 = "", G150 * $H197, G34)</f>
        <v>7.2813703477308026E-4</v>
      </c>
      <c r="H174" s="22">
        <f t="shared" si="89"/>
        <v>1.9716437889634704E-3</v>
      </c>
      <c r="I174" s="22">
        <f t="shared" si="89"/>
        <v>2.2742461930250102E-3</v>
      </c>
      <c r="J174" s="22">
        <f t="shared" si="89"/>
        <v>2.2978870058423181E-3</v>
      </c>
      <c r="K174" s="22">
        <f t="shared" si="89"/>
        <v>2.3262559812230873E-3</v>
      </c>
      <c r="L174" s="22">
        <f t="shared" si="89"/>
        <v>2.3357123063500107E-3</v>
      </c>
      <c r="M174" s="22">
        <f t="shared" si="89"/>
        <v>2.3498967940403953E-3</v>
      </c>
      <c r="N174" s="22">
        <f t="shared" si="89"/>
        <v>2.3593531191673182E-3</v>
      </c>
      <c r="O174" s="22">
        <f t="shared" si="89"/>
        <v>2.5201106463250112E-3</v>
      </c>
      <c r="P174" s="22">
        <f t="shared" si="89"/>
        <v>2.591033084776935E-3</v>
      </c>
      <c r="Q174" s="22">
        <f t="shared" si="89"/>
        <v>2.591033084776935E-3</v>
      </c>
      <c r="R174" s="22">
        <f t="shared" si="89"/>
        <v>2.591033084776935E-3</v>
      </c>
      <c r="S174" s="22">
        <f t="shared" si="89"/>
        <v>2.5957612473403962E-3</v>
      </c>
      <c r="T174" s="22">
        <f t="shared" si="89"/>
        <v>2.5957612473403962E-3</v>
      </c>
      <c r="U174" s="22">
        <f t="shared" si="89"/>
        <v>2.5957612473403962E-3</v>
      </c>
      <c r="V174" s="22">
        <f t="shared" si="89"/>
        <v>2.6430428729750121E-3</v>
      </c>
      <c r="W174" s="22">
        <f t="shared" si="89"/>
        <v>2.652499198101935E-3</v>
      </c>
      <c r="X174" s="22">
        <f t="shared" si="89"/>
        <v>2.652499198101935E-3</v>
      </c>
      <c r="Y174" s="22">
        <f t="shared" si="89"/>
        <v>2.652499198101935E-3</v>
      </c>
      <c r="Z174" s="22">
        <f t="shared" si="89"/>
        <v>2.652499198101935E-3</v>
      </c>
      <c r="AA174" s="22">
        <f t="shared" si="89"/>
        <v>1.2056814536826979E-3</v>
      </c>
      <c r="AB174" s="22">
        <f t="shared" si="89"/>
        <v>2.1891392668827022E-3</v>
      </c>
      <c r="AC174" s="22">
        <f t="shared" si="89"/>
        <v>2.2931588432788565E-3</v>
      </c>
      <c r="AD174" s="22">
        <f t="shared" si="89"/>
        <v>2.2978870058423181E-3</v>
      </c>
      <c r="AE174" s="22">
        <f t="shared" si="89"/>
        <v>2.330984143786549E-3</v>
      </c>
      <c r="AF174" s="22">
        <f t="shared" si="89"/>
        <v>2.3404404689134719E-3</v>
      </c>
      <c r="AG174" s="22">
        <f t="shared" si="89"/>
        <v>2.3498967940403953E-3</v>
      </c>
      <c r="AH174" s="22">
        <f t="shared" si="89"/>
        <v>2.3593531191673182E-3</v>
      </c>
      <c r="AI174" s="22">
        <f t="shared" si="89"/>
        <v>2.5295669714519345E-3</v>
      </c>
      <c r="AJ174" s="22">
        <f t="shared" si="89"/>
        <v>2.591033084776935E-3</v>
      </c>
      <c r="AK174" s="22">
        <f t="shared" si="89"/>
        <v>2.591033084776935E-3</v>
      </c>
      <c r="AL174" s="22">
        <f t="shared" si="89"/>
        <v>2.591033084776935E-3</v>
      </c>
      <c r="AM174" s="22">
        <f t="shared" si="89"/>
        <v>2.5957612473403962E-3</v>
      </c>
      <c r="AN174" s="22">
        <f t="shared" si="89"/>
        <v>2.5957612473403962E-3</v>
      </c>
      <c r="AO174" s="22">
        <f t="shared" si="89"/>
        <v>2.5957612473403962E-3</v>
      </c>
      <c r="AP174" s="22">
        <f t="shared" si="89"/>
        <v>2.652499198101935E-3</v>
      </c>
      <c r="AQ174" s="22">
        <f t="shared" si="89"/>
        <v>2.652499198101935E-3</v>
      </c>
      <c r="AR174" s="22">
        <f t="shared" si="89"/>
        <v>2.652499198101935E-3</v>
      </c>
      <c r="AS174" s="22">
        <f t="shared" si="89"/>
        <v>2.652499198101935E-3</v>
      </c>
      <c r="AT174" s="22">
        <f t="shared" si="89"/>
        <v>2.652499198101935E-3</v>
      </c>
    </row>
    <row r="175" spans="6:46" x14ac:dyDescent="0.2">
      <c r="F175">
        <v>201912</v>
      </c>
      <c r="G175" s="22">
        <f t="shared" ref="G175:AT175" si="90">IF(G35 = "", G151 * $H198, G35)</f>
        <v>4.230860038897366E-4</v>
      </c>
      <c r="H175" s="22">
        <f t="shared" si="90"/>
        <v>2.3337969891982246E-3</v>
      </c>
      <c r="I175" s="22">
        <f t="shared" si="90"/>
        <v>2.5021215283801629E-3</v>
      </c>
      <c r="J175" s="22">
        <f t="shared" si="90"/>
        <v>2.5476146470779838E-3</v>
      </c>
      <c r="K175" s="22">
        <f t="shared" si="90"/>
        <v>2.6067557013851514E-3</v>
      </c>
      <c r="L175" s="22">
        <f t="shared" si="90"/>
        <v>2.6113050132549336E-3</v>
      </c>
      <c r="M175" s="22">
        <f t="shared" si="90"/>
        <v>2.6431501963434085E-3</v>
      </c>
      <c r="N175" s="22">
        <f t="shared" si="90"/>
        <v>2.6431501963434085E-3</v>
      </c>
      <c r="O175" s="22">
        <f t="shared" si="90"/>
        <v>2.8478692304836034E-3</v>
      </c>
      <c r="P175" s="22">
        <f t="shared" si="90"/>
        <v>2.8615171660929498E-3</v>
      </c>
      <c r="Q175" s="22">
        <f t="shared" si="90"/>
        <v>2.8615171660929498E-3</v>
      </c>
      <c r="R175" s="22">
        <f t="shared" si="90"/>
        <v>2.8615171660929498E-3</v>
      </c>
      <c r="S175" s="22">
        <f t="shared" si="90"/>
        <v>2.8615171660929498E-3</v>
      </c>
      <c r="T175" s="22">
        <f t="shared" si="90"/>
        <v>2.8660664779627319E-3</v>
      </c>
      <c r="U175" s="22">
        <f t="shared" si="90"/>
        <v>2.9024609729209889E-3</v>
      </c>
      <c r="V175" s="22">
        <f t="shared" si="90"/>
        <v>2.9206582204001174E-3</v>
      </c>
      <c r="W175" s="22">
        <f t="shared" si="90"/>
        <v>2.9206582204001174E-3</v>
      </c>
      <c r="X175" s="22">
        <f t="shared" si="90"/>
        <v>2.9252075322698996E-3</v>
      </c>
      <c r="Y175" s="22">
        <f t="shared" si="90"/>
        <v>2.9283908602442022E-3</v>
      </c>
      <c r="Z175" s="22">
        <f t="shared" si="90"/>
        <v>2.9283908602442022E-3</v>
      </c>
      <c r="AA175" s="22">
        <f t="shared" si="90"/>
        <v>1.155525214924657E-3</v>
      </c>
      <c r="AB175" s="22">
        <f t="shared" si="90"/>
        <v>2.4156846028543025E-3</v>
      </c>
      <c r="AC175" s="22">
        <f t="shared" si="90"/>
        <v>2.5203187758592914E-3</v>
      </c>
      <c r="AD175" s="22">
        <f t="shared" si="90"/>
        <v>2.5658118945571123E-3</v>
      </c>
      <c r="AE175" s="22">
        <f t="shared" si="90"/>
        <v>2.6204036369944978E-3</v>
      </c>
      <c r="AF175" s="22">
        <f t="shared" si="90"/>
        <v>2.6295022607340621E-3</v>
      </c>
      <c r="AG175" s="22">
        <f t="shared" si="90"/>
        <v>2.6522488200829727E-3</v>
      </c>
      <c r="AH175" s="22">
        <f t="shared" si="90"/>
        <v>2.6522488200829727E-3</v>
      </c>
      <c r="AI175" s="22">
        <f t="shared" si="90"/>
        <v>2.870615789832514E-3</v>
      </c>
      <c r="AJ175" s="22">
        <f t="shared" si="90"/>
        <v>2.870615789832514E-3</v>
      </c>
      <c r="AK175" s="22">
        <f t="shared" si="90"/>
        <v>2.870615789832514E-3</v>
      </c>
      <c r="AL175" s="22">
        <f t="shared" si="90"/>
        <v>2.870615789832514E-3</v>
      </c>
      <c r="AM175" s="22">
        <f t="shared" si="90"/>
        <v>2.870615789832514E-3</v>
      </c>
      <c r="AN175" s="22">
        <f t="shared" si="90"/>
        <v>2.870615789832514E-3</v>
      </c>
      <c r="AO175" s="22">
        <f t="shared" si="90"/>
        <v>2.9206582204001174E-3</v>
      </c>
      <c r="AP175" s="22">
        <f t="shared" si="90"/>
        <v>2.9206582204001174E-3</v>
      </c>
      <c r="AQ175" s="22">
        <f t="shared" si="90"/>
        <v>2.9206582204001174E-3</v>
      </c>
      <c r="AR175" s="22">
        <f t="shared" si="90"/>
        <v>2.9252075322698996E-3</v>
      </c>
      <c r="AS175" s="22">
        <f t="shared" si="90"/>
        <v>2.9252075322698996E-3</v>
      </c>
      <c r="AT175" s="22">
        <f t="shared" si="90"/>
        <v>2.9252075322698996E-3</v>
      </c>
    </row>
    <row r="176" spans="6:46" x14ac:dyDescent="0.2">
      <c r="F176">
        <v>202003</v>
      </c>
      <c r="G176" s="22">
        <f t="shared" ref="G176:AT176" si="91">IF(G36 = "", G152 * $H199, G36)</f>
        <v>1.0405471684254985E-3</v>
      </c>
      <c r="H176" s="22">
        <f t="shared" si="91"/>
        <v>1.7965002395038522E-3</v>
      </c>
      <c r="I176" s="22">
        <f t="shared" si="91"/>
        <v>2.1033282507062429E-3</v>
      </c>
      <c r="J176" s="22">
        <f t="shared" si="91"/>
        <v>2.2678592132350612E-3</v>
      </c>
      <c r="K176" s="22">
        <f t="shared" si="91"/>
        <v>2.3390077375718471E-3</v>
      </c>
      <c r="L176" s="22">
        <f t="shared" si="91"/>
        <v>2.3834755652823386E-3</v>
      </c>
      <c r="M176" s="22">
        <f t="shared" si="91"/>
        <v>2.4012626963665351E-3</v>
      </c>
      <c r="N176" s="22">
        <f t="shared" si="91"/>
        <v>2.4057094791375844E-3</v>
      </c>
      <c r="O176" s="22">
        <f t="shared" si="91"/>
        <v>2.4813047862454196E-3</v>
      </c>
      <c r="P176" s="22">
        <f t="shared" si="91"/>
        <v>2.5035387001006654E-3</v>
      </c>
      <c r="Q176" s="22">
        <f t="shared" si="91"/>
        <v>2.5079854828717147E-3</v>
      </c>
      <c r="R176" s="22">
        <f t="shared" si="91"/>
        <v>2.5079854828717147E-3</v>
      </c>
      <c r="S176" s="22">
        <f t="shared" si="91"/>
        <v>2.5079854828717147E-3</v>
      </c>
      <c r="T176" s="22">
        <f t="shared" si="91"/>
        <v>2.516879048413813E-3</v>
      </c>
      <c r="U176" s="22">
        <f t="shared" si="91"/>
        <v>2.5257726139559112E-3</v>
      </c>
      <c r="V176" s="22">
        <f t="shared" si="91"/>
        <v>2.5302193967269601E-3</v>
      </c>
      <c r="W176" s="22">
        <f t="shared" si="91"/>
        <v>2.5302193967269601E-3</v>
      </c>
      <c r="X176" s="22">
        <f t="shared" si="91"/>
        <v>2.5343082606328784E-3</v>
      </c>
      <c r="Y176" s="22">
        <f t="shared" si="91"/>
        <v>2.5370661963665248E-3</v>
      </c>
      <c r="Z176" s="22">
        <f t="shared" si="91"/>
        <v>2.5370661963665248E-3</v>
      </c>
      <c r="AA176" s="22">
        <f t="shared" si="91"/>
        <v>1.2006313481832676E-3</v>
      </c>
      <c r="AB176" s="22">
        <f t="shared" si="91"/>
        <v>1.8632019810695894E-3</v>
      </c>
      <c r="AC176" s="22">
        <f t="shared" si="91"/>
        <v>2.1655832095009309E-3</v>
      </c>
      <c r="AD176" s="22">
        <f t="shared" si="91"/>
        <v>2.2900931270903066E-3</v>
      </c>
      <c r="AE176" s="22">
        <f t="shared" si="91"/>
        <v>2.3656884341981422E-3</v>
      </c>
      <c r="AF176" s="22">
        <f t="shared" si="91"/>
        <v>2.3834755652823386E-3</v>
      </c>
      <c r="AG176" s="22">
        <f t="shared" si="91"/>
        <v>2.4012626963665351E-3</v>
      </c>
      <c r="AH176" s="22">
        <f t="shared" si="91"/>
        <v>2.4057094791375844E-3</v>
      </c>
      <c r="AI176" s="22">
        <f t="shared" si="91"/>
        <v>2.4813047862454196E-3</v>
      </c>
      <c r="AJ176" s="22">
        <f t="shared" si="91"/>
        <v>2.5035387001006654E-3</v>
      </c>
      <c r="AK176" s="22">
        <f t="shared" si="91"/>
        <v>2.5079854828717147E-3</v>
      </c>
      <c r="AL176" s="22">
        <f t="shared" si="91"/>
        <v>2.5079854828717147E-3</v>
      </c>
      <c r="AM176" s="22">
        <f t="shared" si="91"/>
        <v>2.5079854828717147E-3</v>
      </c>
      <c r="AN176" s="22">
        <f t="shared" si="91"/>
        <v>2.5213258311848619E-3</v>
      </c>
      <c r="AO176" s="22">
        <f t="shared" si="91"/>
        <v>2.5257726139559112E-3</v>
      </c>
      <c r="AP176" s="22">
        <f t="shared" si="91"/>
        <v>2.5302193967269601E-3</v>
      </c>
      <c r="AQ176" s="22">
        <f t="shared" si="91"/>
        <v>2.5302193967269601E-3</v>
      </c>
      <c r="AR176" s="22">
        <f t="shared" si="91"/>
        <v>2.531185409354856E-3</v>
      </c>
      <c r="AS176" s="22">
        <f t="shared" si="91"/>
        <v>2.531185409354856E-3</v>
      </c>
      <c r="AT176" s="22">
        <f t="shared" si="91"/>
        <v>2.531185409354856E-3</v>
      </c>
    </row>
    <row r="177" spans="6:46" x14ac:dyDescent="0.2">
      <c r="F177">
        <v>202006</v>
      </c>
      <c r="G177" s="22">
        <f t="shared" ref="G177:AT177" si="92">IF(G37 = "", G153 * $H200, G37)</f>
        <v>6.9212852362974869E-4</v>
      </c>
      <c r="H177" s="22">
        <f t="shared" si="92"/>
        <v>2.391392783566888E-3</v>
      </c>
      <c r="I177" s="22">
        <f t="shared" si="92"/>
        <v>2.7685140945189948E-3</v>
      </c>
      <c r="J177" s="22">
        <f t="shared" si="92"/>
        <v>2.8395016354040973E-3</v>
      </c>
      <c r="K177" s="22">
        <f t="shared" si="92"/>
        <v>2.9016157336785617E-3</v>
      </c>
      <c r="L177" s="22">
        <f t="shared" si="92"/>
        <v>2.9104891762891994E-3</v>
      </c>
      <c r="M177" s="22">
        <f t="shared" si="92"/>
        <v>2.928236061510475E-3</v>
      </c>
      <c r="N177" s="22">
        <f t="shared" si="92"/>
        <v>3.0080970450062153E-3</v>
      </c>
      <c r="O177" s="22">
        <f t="shared" si="92"/>
        <v>3.0258439302274908E-3</v>
      </c>
      <c r="P177" s="22">
        <f t="shared" si="92"/>
        <v>3.0391540941434479E-3</v>
      </c>
      <c r="Q177" s="22">
        <f t="shared" si="92"/>
        <v>3.0480275367540857E-3</v>
      </c>
      <c r="R177" s="22">
        <f t="shared" si="92"/>
        <v>3.0480275367540857E-3</v>
      </c>
      <c r="S177" s="22">
        <f t="shared" si="92"/>
        <v>3.0524642580594045E-3</v>
      </c>
      <c r="T177" s="22">
        <f t="shared" si="92"/>
        <v>3.0613377006700423E-3</v>
      </c>
      <c r="U177" s="22">
        <f t="shared" si="92"/>
        <v>3.0613377006700423E-3</v>
      </c>
      <c r="V177" s="22">
        <f t="shared" si="92"/>
        <v>3.0657744219753612E-3</v>
      </c>
      <c r="W177" s="22">
        <f t="shared" si="92"/>
        <v>3.0887385850666277E-3</v>
      </c>
      <c r="X177" s="22">
        <f t="shared" si="92"/>
        <v>3.0937300224619909E-3</v>
      </c>
      <c r="Y177" s="22">
        <f t="shared" si="92"/>
        <v>3.0970967433584743E-3</v>
      </c>
      <c r="Z177" s="22">
        <f t="shared" si="92"/>
        <v>3.0970967433584743E-3</v>
      </c>
      <c r="AA177" s="22">
        <f t="shared" si="92"/>
        <v>9.7607868717015836E-4</v>
      </c>
      <c r="AB177" s="22">
        <f t="shared" si="92"/>
        <v>2.4801272096732661E-3</v>
      </c>
      <c r="AC177" s="22">
        <f t="shared" si="92"/>
        <v>2.8173180288775025E-3</v>
      </c>
      <c r="AD177" s="22">
        <f t="shared" si="92"/>
        <v>2.8661219632360106E-3</v>
      </c>
      <c r="AE177" s="22">
        <f t="shared" si="92"/>
        <v>2.9060524549838805E-3</v>
      </c>
      <c r="AF177" s="22">
        <f t="shared" si="92"/>
        <v>2.9237993402051561E-3</v>
      </c>
      <c r="AG177" s="22">
        <f t="shared" si="92"/>
        <v>2.9371095041211127E-3</v>
      </c>
      <c r="AH177" s="22">
        <f t="shared" si="92"/>
        <v>3.016970487616853E-3</v>
      </c>
      <c r="AI177" s="22">
        <f t="shared" si="92"/>
        <v>3.0347173728381286E-3</v>
      </c>
      <c r="AJ177" s="22">
        <f t="shared" si="92"/>
        <v>3.0391540941434479E-3</v>
      </c>
      <c r="AK177" s="22">
        <f t="shared" si="92"/>
        <v>3.0480275367540857E-3</v>
      </c>
      <c r="AL177" s="22">
        <f t="shared" si="92"/>
        <v>3.0480275367540857E-3</v>
      </c>
      <c r="AM177" s="22">
        <f t="shared" si="92"/>
        <v>3.0524642580594045E-3</v>
      </c>
      <c r="AN177" s="22">
        <f t="shared" si="92"/>
        <v>3.0613377006700423E-3</v>
      </c>
      <c r="AO177" s="22">
        <f t="shared" si="92"/>
        <v>3.0613377006700423E-3</v>
      </c>
      <c r="AP177" s="22">
        <f t="shared" si="92"/>
        <v>3.0702111432806801E-3</v>
      </c>
      <c r="AQ177" s="22">
        <f t="shared" si="92"/>
        <v>3.0963954786036576E-3</v>
      </c>
      <c r="AR177" s="22">
        <f t="shared" si="92"/>
        <v>3.0975776516346445E-3</v>
      </c>
      <c r="AS177" s="22">
        <f t="shared" si="92"/>
        <v>3.0975776516346445E-3</v>
      </c>
      <c r="AT177" s="22">
        <f t="shared" si="92"/>
        <v>3.0975776516346445E-3</v>
      </c>
    </row>
    <row r="178" spans="6:46" x14ac:dyDescent="0.2">
      <c r="F178">
        <v>202009</v>
      </c>
      <c r="G178" s="22">
        <f t="shared" ref="G178:AT178" si="93">IF(G38 = "", G154 * $H201, G38)</f>
        <v>1.9772882557223797E-3</v>
      </c>
      <c r="H178" s="22">
        <f t="shared" si="93"/>
        <v>4.704280040776305E-3</v>
      </c>
      <c r="I178" s="22">
        <f t="shared" si="93"/>
        <v>5.0637869963621922E-3</v>
      </c>
      <c r="J178" s="22">
        <f t="shared" si="93"/>
        <v>5.1821612378355943E-3</v>
      </c>
      <c r="K178" s="22">
        <f t="shared" si="93"/>
        <v>5.2435404741551358E-3</v>
      </c>
      <c r="L178" s="22">
        <f t="shared" si="93"/>
        <v>5.256693167652181E-3</v>
      </c>
      <c r="M178" s="22">
        <f t="shared" si="93"/>
        <v>5.2961512481433147E-3</v>
      </c>
      <c r="N178" s="22">
        <f t="shared" si="93"/>
        <v>5.3180724039717225E-3</v>
      </c>
      <c r="O178" s="22">
        <f t="shared" si="93"/>
        <v>5.3268408663030859E-3</v>
      </c>
      <c r="P178" s="22">
        <f t="shared" si="93"/>
        <v>5.3356093286344485E-3</v>
      </c>
      <c r="Q178" s="22">
        <f t="shared" si="93"/>
        <v>5.3443777909658119E-3</v>
      </c>
      <c r="R178" s="22">
        <f t="shared" si="93"/>
        <v>5.3443777909658119E-3</v>
      </c>
      <c r="S178" s="22">
        <f t="shared" si="93"/>
        <v>5.3882201026226274E-3</v>
      </c>
      <c r="T178" s="22">
        <f t="shared" si="93"/>
        <v>5.3926043337883091E-3</v>
      </c>
      <c r="U178" s="22">
        <f t="shared" si="93"/>
        <v>5.39698856495399E-3</v>
      </c>
      <c r="V178" s="22">
        <f t="shared" si="93"/>
        <v>5.4331925216774156E-3</v>
      </c>
      <c r="W178" s="22">
        <f t="shared" si="93"/>
        <v>5.4738898144331095E-3</v>
      </c>
      <c r="X178" s="22">
        <f t="shared" si="93"/>
        <v>5.482735683892557E-3</v>
      </c>
      <c r="Y178" s="22">
        <f t="shared" si="93"/>
        <v>5.4887022164157038E-3</v>
      </c>
      <c r="Z178" s="22">
        <f t="shared" si="93"/>
        <v>5.4887022164157038E-3</v>
      </c>
      <c r="AA178" s="22">
        <f t="shared" si="93"/>
        <v>2.6612283175687021E-3</v>
      </c>
      <c r="AB178" s="22">
        <f t="shared" si="93"/>
        <v>4.8445754380781149E-3</v>
      </c>
      <c r="AC178" s="22">
        <f t="shared" si="93"/>
        <v>5.103245076853326E-3</v>
      </c>
      <c r="AD178" s="22">
        <f t="shared" si="93"/>
        <v>5.1865454690012761E-3</v>
      </c>
      <c r="AE178" s="22">
        <f t="shared" si="93"/>
        <v>5.2479247053208175E-3</v>
      </c>
      <c r="AF178" s="22">
        <f t="shared" si="93"/>
        <v>5.2610773988178618E-3</v>
      </c>
      <c r="AG178" s="22">
        <f t="shared" si="93"/>
        <v>5.3005354793089965E-3</v>
      </c>
      <c r="AH178" s="22">
        <f t="shared" si="93"/>
        <v>5.3224566351374042E-3</v>
      </c>
      <c r="AI178" s="22">
        <f t="shared" si="93"/>
        <v>5.3312250974687668E-3</v>
      </c>
      <c r="AJ178" s="22">
        <f t="shared" si="93"/>
        <v>5.3399935598001302E-3</v>
      </c>
      <c r="AK178" s="22">
        <f t="shared" si="93"/>
        <v>5.3487620221314936E-3</v>
      </c>
      <c r="AL178" s="22">
        <f t="shared" si="93"/>
        <v>5.3531462532971745E-3</v>
      </c>
      <c r="AM178" s="22">
        <f t="shared" si="93"/>
        <v>5.3926043337883091E-3</v>
      </c>
      <c r="AN178" s="22">
        <f t="shared" si="93"/>
        <v>5.3926043337883091E-3</v>
      </c>
      <c r="AO178" s="22">
        <f t="shared" si="93"/>
        <v>5.4057570272853534E-3</v>
      </c>
      <c r="AP178" s="22">
        <f t="shared" si="93"/>
        <v>5.4398648727568433E-3</v>
      </c>
      <c r="AQ178" s="22">
        <f t="shared" si="93"/>
        <v>5.4862588304661324E-3</v>
      </c>
      <c r="AR178" s="22">
        <f t="shared" si="93"/>
        <v>5.4883534295815254E-3</v>
      </c>
      <c r="AS178" s="22">
        <f t="shared" si="93"/>
        <v>5.4883534295815254E-3</v>
      </c>
      <c r="AT178" s="22">
        <f t="shared" si="93"/>
        <v>5.4883534295815254E-3</v>
      </c>
    </row>
    <row r="179" spans="6:46" x14ac:dyDescent="0.2">
      <c r="F179">
        <v>202012</v>
      </c>
      <c r="G179" s="22">
        <f t="shared" ref="G179:AT179" si="94">IF(G39 = "", G155 * $H202, G39)</f>
        <v>1.7297266028326696E-3</v>
      </c>
      <c r="H179" s="22">
        <f t="shared" si="94"/>
        <v>4.2373955722659618E-3</v>
      </c>
      <c r="I179" s="22">
        <f t="shared" si="94"/>
        <v>4.8197658355312329E-3</v>
      </c>
      <c r="J179" s="22">
        <f t="shared" si="94"/>
        <v>4.945801191014015E-3</v>
      </c>
      <c r="K179" s="22">
        <f t="shared" si="94"/>
        <v>4.9805695649403001E-3</v>
      </c>
      <c r="L179" s="22">
        <f t="shared" si="94"/>
        <v>5.0240300323481559E-3</v>
      </c>
      <c r="M179" s="22">
        <f t="shared" si="94"/>
        <v>5.0414142193112984E-3</v>
      </c>
      <c r="N179" s="22">
        <f t="shared" si="94"/>
        <v>5.0501063127928692E-3</v>
      </c>
      <c r="O179" s="22">
        <f t="shared" si="94"/>
        <v>5.0544523595336547E-3</v>
      </c>
      <c r="P179" s="22">
        <f t="shared" si="94"/>
        <v>5.0544523595336547E-3</v>
      </c>
      <c r="Q179" s="22">
        <f t="shared" si="94"/>
        <v>5.0544523595336547E-3</v>
      </c>
      <c r="R179" s="22">
        <f t="shared" si="94"/>
        <v>5.1022588736822968E-3</v>
      </c>
      <c r="S179" s="22">
        <f t="shared" si="94"/>
        <v>5.1022588736822968E-3</v>
      </c>
      <c r="T179" s="22">
        <f t="shared" si="94"/>
        <v>5.1066049204230822E-3</v>
      </c>
      <c r="U179" s="22">
        <f t="shared" si="94"/>
        <v>5.1249368442690523E-3</v>
      </c>
      <c r="V179" s="22">
        <f t="shared" si="94"/>
        <v>5.1593158297879487E-3</v>
      </c>
      <c r="W179" s="22">
        <f t="shared" si="94"/>
        <v>5.1979616509890605E-3</v>
      </c>
      <c r="X179" s="22">
        <f t="shared" si="94"/>
        <v>5.2063616173344965E-3</v>
      </c>
      <c r="Y179" s="22">
        <f t="shared" si="94"/>
        <v>5.2120273885312282E-3</v>
      </c>
      <c r="Z179" s="22">
        <f t="shared" si="94"/>
        <v>5.2120273885312282E-3</v>
      </c>
      <c r="AA179" s="22">
        <f t="shared" si="94"/>
        <v>2.4294401280991517E-3</v>
      </c>
      <c r="AB179" s="22">
        <f t="shared" si="94"/>
        <v>4.5503109376025253E-3</v>
      </c>
      <c r="AC179" s="22">
        <f t="shared" si="94"/>
        <v>4.8414960692351608E-3</v>
      </c>
      <c r="AD179" s="22">
        <f t="shared" si="94"/>
        <v>4.945801191014015E-3</v>
      </c>
      <c r="AE179" s="22">
        <f t="shared" si="94"/>
        <v>4.9849156116810855E-3</v>
      </c>
      <c r="AF179" s="22">
        <f t="shared" si="94"/>
        <v>5.0240300323481559E-3</v>
      </c>
      <c r="AG179" s="22">
        <f t="shared" si="94"/>
        <v>5.0414142193112984E-3</v>
      </c>
      <c r="AH179" s="22">
        <f t="shared" si="94"/>
        <v>5.0501063127928692E-3</v>
      </c>
      <c r="AI179" s="22">
        <f t="shared" si="94"/>
        <v>5.0544523595336547E-3</v>
      </c>
      <c r="AJ179" s="22">
        <f t="shared" si="94"/>
        <v>5.0544523595336547E-3</v>
      </c>
      <c r="AK179" s="22">
        <f t="shared" si="94"/>
        <v>5.0544523595336547E-3</v>
      </c>
      <c r="AL179" s="22">
        <f t="shared" si="94"/>
        <v>5.1022588736822968E-3</v>
      </c>
      <c r="AM179" s="22">
        <f t="shared" si="94"/>
        <v>5.1022588736822968E-3</v>
      </c>
      <c r="AN179" s="22">
        <f t="shared" si="94"/>
        <v>5.1109509671638676E-3</v>
      </c>
      <c r="AO179" s="22">
        <f t="shared" si="94"/>
        <v>5.1359197216157369E-3</v>
      </c>
      <c r="AP179" s="22">
        <f t="shared" si="94"/>
        <v>5.1683250175501745E-3</v>
      </c>
      <c r="AQ179" s="22">
        <f t="shared" si="94"/>
        <v>5.212403144103081E-3</v>
      </c>
      <c r="AR179" s="22">
        <f t="shared" si="94"/>
        <v>5.214393187838182E-3</v>
      </c>
      <c r="AS179" s="22">
        <f t="shared" si="94"/>
        <v>5.214393187838182E-3</v>
      </c>
      <c r="AT179" s="22">
        <f t="shared" si="94"/>
        <v>5.214393187838182E-3</v>
      </c>
    </row>
    <row r="180" spans="6:46" x14ac:dyDescent="0.2">
      <c r="F180">
        <v>202103</v>
      </c>
      <c r="G180" s="22">
        <f t="shared" ref="G180:AT180" si="95">IF(G40 = "", G156 * $H203, G40)</f>
        <v>1.6687505184837064E-3</v>
      </c>
      <c r="H180" s="22">
        <f t="shared" si="95"/>
        <v>4.9716660524773632E-3</v>
      </c>
      <c r="I180" s="22">
        <f t="shared" si="95"/>
        <v>5.2051181975502139E-3</v>
      </c>
      <c r="J180" s="22">
        <f t="shared" si="95"/>
        <v>5.2742892034977245E-3</v>
      </c>
      <c r="K180" s="22">
        <f t="shared" si="95"/>
        <v>5.2915819549846027E-3</v>
      </c>
      <c r="L180" s="22">
        <f t="shared" si="95"/>
        <v>5.3045515185997606E-3</v>
      </c>
      <c r="M180" s="22">
        <f t="shared" si="95"/>
        <v>5.3131978943431997E-3</v>
      </c>
      <c r="N180" s="22">
        <f t="shared" si="95"/>
        <v>5.3261674579583584E-3</v>
      </c>
      <c r="O180" s="22">
        <f t="shared" si="95"/>
        <v>5.3391370215735163E-3</v>
      </c>
      <c r="P180" s="22">
        <f t="shared" si="95"/>
        <v>5.3564297730603946E-3</v>
      </c>
      <c r="Q180" s="22">
        <f t="shared" si="95"/>
        <v>5.3607529609321141E-3</v>
      </c>
      <c r="R180" s="22">
        <f t="shared" si="95"/>
        <v>5.5423268515443309E-3</v>
      </c>
      <c r="S180" s="22">
        <f t="shared" si="95"/>
        <v>5.5466500394160496E-3</v>
      </c>
      <c r="T180" s="22">
        <f t="shared" si="95"/>
        <v>5.5558065919965169E-3</v>
      </c>
      <c r="U180" s="22">
        <f t="shared" si="95"/>
        <v>5.5757510805431228E-3</v>
      </c>
      <c r="V180" s="22">
        <f t="shared" si="95"/>
        <v>5.613154207933721E-3</v>
      </c>
      <c r="W180" s="22">
        <f t="shared" si="95"/>
        <v>5.6551995025136016E-3</v>
      </c>
      <c r="X180" s="22">
        <f t="shared" si="95"/>
        <v>5.6643383705329156E-3</v>
      </c>
      <c r="Y180" s="22">
        <f t="shared" si="95"/>
        <v>5.6705025303718046E-3</v>
      </c>
      <c r="Z180" s="22">
        <f t="shared" si="95"/>
        <v>5.6705025303718046E-3</v>
      </c>
      <c r="AA180" s="22">
        <f t="shared" si="95"/>
        <v>3.0219083223318932E-3</v>
      </c>
      <c r="AB180" s="22">
        <f t="shared" si="95"/>
        <v>5.0062515554511189E-3</v>
      </c>
      <c r="AC180" s="22">
        <f t="shared" si="95"/>
        <v>5.2051181975502139E-3</v>
      </c>
      <c r="AD180" s="22">
        <f t="shared" si="95"/>
        <v>5.2742892034977245E-3</v>
      </c>
      <c r="AE180" s="22">
        <f t="shared" si="95"/>
        <v>5.2915819549846027E-3</v>
      </c>
      <c r="AF180" s="22">
        <f t="shared" si="95"/>
        <v>5.3045515185997606E-3</v>
      </c>
      <c r="AG180" s="22">
        <f t="shared" si="95"/>
        <v>5.3131978943431997E-3</v>
      </c>
      <c r="AH180" s="22">
        <f t="shared" si="95"/>
        <v>5.330490645830078E-3</v>
      </c>
      <c r="AI180" s="22">
        <f t="shared" si="95"/>
        <v>5.3391370215735163E-3</v>
      </c>
      <c r="AJ180" s="22">
        <f t="shared" si="95"/>
        <v>5.3564297730603946E-3</v>
      </c>
      <c r="AK180" s="22">
        <f t="shared" si="95"/>
        <v>5.3607529609321141E-3</v>
      </c>
      <c r="AL180" s="22">
        <f t="shared" si="95"/>
        <v>5.5466500394160496E-3</v>
      </c>
      <c r="AM180" s="22">
        <f t="shared" si="95"/>
        <v>5.5509732272877692E-3</v>
      </c>
      <c r="AN180" s="22">
        <f t="shared" si="95"/>
        <v>5.5616586457191081E-3</v>
      </c>
      <c r="AO180" s="22">
        <f t="shared" si="95"/>
        <v>5.5888292622956028E-3</v>
      </c>
      <c r="AP180" s="22">
        <f t="shared" si="95"/>
        <v>5.6240922095355103E-3</v>
      </c>
      <c r="AQ180" s="22">
        <f t="shared" si="95"/>
        <v>5.6720573524619558E-3</v>
      </c>
      <c r="AR180" s="22">
        <f t="shared" si="95"/>
        <v>5.6742228876071358E-3</v>
      </c>
      <c r="AS180" s="22">
        <f t="shared" si="95"/>
        <v>5.6742228876071358E-3</v>
      </c>
      <c r="AT180" s="22">
        <f t="shared" si="95"/>
        <v>5.6742228876071358E-3</v>
      </c>
    </row>
    <row r="181" spans="6:46" x14ac:dyDescent="0.2">
      <c r="F181">
        <v>202106</v>
      </c>
      <c r="G181" s="22">
        <f t="shared" ref="G181:AT181" si="96">IF(G41 = "", G157 * $H204, G41)</f>
        <v>3.4812732400070125E-3</v>
      </c>
      <c r="H181" s="22">
        <f t="shared" si="96"/>
        <v>8.5860043801886544E-3</v>
      </c>
      <c r="I181" s="22">
        <f t="shared" si="96"/>
        <v>9.1825505902265753E-3</v>
      </c>
      <c r="J181" s="22">
        <f t="shared" si="96"/>
        <v>9.3316871427360556E-3</v>
      </c>
      <c r="K181" s="22">
        <f t="shared" si="96"/>
        <v>9.4041248968120897E-3</v>
      </c>
      <c r="L181" s="22">
        <f t="shared" si="96"/>
        <v>9.4509963847436394E-3</v>
      </c>
      <c r="M181" s="22">
        <f t="shared" si="96"/>
        <v>9.4680405621732945E-3</v>
      </c>
      <c r="N181" s="22">
        <f t="shared" si="96"/>
        <v>9.4936068283177771E-3</v>
      </c>
      <c r="O181" s="22">
        <f t="shared" si="96"/>
        <v>9.5106510057474322E-3</v>
      </c>
      <c r="P181" s="22">
        <f t="shared" si="96"/>
        <v>9.7535305341200137E-3</v>
      </c>
      <c r="Q181" s="22">
        <f t="shared" si="96"/>
        <v>1.0004932151207424E-2</v>
      </c>
      <c r="R181" s="22">
        <f t="shared" si="96"/>
        <v>1.0013454239922252E-2</v>
      </c>
      <c r="S181" s="22">
        <f t="shared" si="96"/>
        <v>1.0041122999642372E-2</v>
      </c>
      <c r="T181" s="22">
        <f t="shared" si="96"/>
        <v>1.005769914381224E-2</v>
      </c>
      <c r="U181" s="22">
        <f t="shared" si="96"/>
        <v>1.0093804732093146E-2</v>
      </c>
      <c r="V181" s="22">
        <f t="shared" si="96"/>
        <v>1.016151576488436E-2</v>
      </c>
      <c r="W181" s="22">
        <f t="shared" si="96"/>
        <v>1.0237630531713462E-2</v>
      </c>
      <c r="X181" s="22">
        <f t="shared" si="96"/>
        <v>1.025417466145075E-2</v>
      </c>
      <c r="Y181" s="22">
        <f t="shared" si="96"/>
        <v>1.0265333664937881E-2</v>
      </c>
      <c r="Z181" s="22">
        <f t="shared" si="96"/>
        <v>1.0265333664937881E-2</v>
      </c>
      <c r="AA181" s="22">
        <f t="shared" si="96"/>
        <v>4.3590483776342398E-3</v>
      </c>
      <c r="AB181" s="22">
        <f t="shared" si="96"/>
        <v>8.7223577996258933E-3</v>
      </c>
      <c r="AC181" s="22">
        <f t="shared" si="96"/>
        <v>9.2294220781581268E-3</v>
      </c>
      <c r="AD181" s="22">
        <f t="shared" si="96"/>
        <v>9.3572534088805382E-3</v>
      </c>
      <c r="AE181" s="22">
        <f t="shared" si="96"/>
        <v>9.4169080298843293E-3</v>
      </c>
      <c r="AF181" s="22">
        <f t="shared" si="96"/>
        <v>9.4723016065307083E-3</v>
      </c>
      <c r="AG181" s="22">
        <f t="shared" si="96"/>
        <v>9.4808236952455358E-3</v>
      </c>
      <c r="AH181" s="22">
        <f t="shared" si="96"/>
        <v>9.5021289170326047E-3</v>
      </c>
      <c r="AI181" s="22">
        <f t="shared" si="96"/>
        <v>9.514912050104846E-3</v>
      </c>
      <c r="AJ181" s="22">
        <f t="shared" si="96"/>
        <v>9.7577915784774275E-3</v>
      </c>
      <c r="AK181" s="22">
        <f t="shared" si="96"/>
        <v>1.0004932151207424E-2</v>
      </c>
      <c r="AL181" s="22">
        <f t="shared" si="96"/>
        <v>1.002197632863708E-2</v>
      </c>
      <c r="AM181" s="22">
        <f t="shared" si="96"/>
        <v>1.0047343124078288E-2</v>
      </c>
      <c r="AN181" s="22">
        <f t="shared" si="96"/>
        <v>1.0066683888482671E-2</v>
      </c>
      <c r="AO181" s="22">
        <f t="shared" si="96"/>
        <v>1.0115863103812845E-2</v>
      </c>
      <c r="AP181" s="22">
        <f t="shared" si="96"/>
        <v>1.0179689556576828E-2</v>
      </c>
      <c r="AQ181" s="22">
        <f t="shared" si="96"/>
        <v>1.0266507170217693E-2</v>
      </c>
      <c r="AR181" s="22">
        <f t="shared" si="96"/>
        <v>1.0270426820657352E-2</v>
      </c>
      <c r="AS181" s="22">
        <f t="shared" si="96"/>
        <v>1.0270426820657352E-2</v>
      </c>
      <c r="AT181" s="22">
        <f t="shared" si="96"/>
        <v>1.0270426820657352E-2</v>
      </c>
    </row>
    <row r="182" spans="6:46" x14ac:dyDescent="0.2">
      <c r="F182">
        <v>202109</v>
      </c>
      <c r="G182" s="22">
        <f t="shared" ref="G182:AT182" si="97">IF(G42 = "", G158 * $H205, G42)</f>
        <v>2.7192577961469119E-3</v>
      </c>
      <c r="H182" s="22">
        <f t="shared" si="97"/>
        <v>4.3198070690715967E-3</v>
      </c>
      <c r="I182" s="22">
        <f t="shared" si="97"/>
        <v>4.6256711971435919E-3</v>
      </c>
      <c r="J182" s="22">
        <f t="shared" si="97"/>
        <v>4.688519990583043E-3</v>
      </c>
      <c r="K182" s="22">
        <f t="shared" si="97"/>
        <v>4.7178494275214528E-3</v>
      </c>
      <c r="L182" s="22">
        <f t="shared" si="97"/>
        <v>4.7346091057719735E-3</v>
      </c>
      <c r="M182" s="22">
        <f t="shared" si="97"/>
        <v>4.7429889448972334E-3</v>
      </c>
      <c r="N182" s="22">
        <f t="shared" si="97"/>
        <v>4.7555587035851233E-3</v>
      </c>
      <c r="O182" s="22">
        <f t="shared" si="97"/>
        <v>5.1117018664086789E-3</v>
      </c>
      <c r="P182" s="22">
        <f t="shared" si="97"/>
        <v>5.1158917859713089E-3</v>
      </c>
      <c r="Q182" s="22">
        <f t="shared" si="97"/>
        <v>5.1158917859713089E-3</v>
      </c>
      <c r="R182" s="22">
        <f t="shared" si="97"/>
        <v>5.1631305327448319E-3</v>
      </c>
      <c r="S182" s="22">
        <f t="shared" si="97"/>
        <v>5.1773970800012802E-3</v>
      </c>
      <c r="T182" s="22">
        <f t="shared" si="97"/>
        <v>5.1859440602967924E-3</v>
      </c>
      <c r="U182" s="22">
        <f t="shared" si="97"/>
        <v>5.2045607994149123E-3</v>
      </c>
      <c r="V182" s="22">
        <f t="shared" si="97"/>
        <v>5.2394739165502755E-3</v>
      </c>
      <c r="W182" s="22">
        <f t="shared" si="97"/>
        <v>5.278720161371697E-3</v>
      </c>
      <c r="X182" s="22">
        <f t="shared" si="97"/>
        <v>5.2872506344070385E-3</v>
      </c>
      <c r="Y182" s="22">
        <f t="shared" si="97"/>
        <v>5.2930044322712869E-3</v>
      </c>
      <c r="Z182" s="22">
        <f t="shared" si="97"/>
        <v>5.2930044322712869E-3</v>
      </c>
      <c r="AA182" s="22">
        <f t="shared" si="97"/>
        <v>3.1508195110978086E-3</v>
      </c>
      <c r="AB182" s="22">
        <f t="shared" si="97"/>
        <v>4.365896184260528E-3</v>
      </c>
      <c r="AC182" s="22">
        <f t="shared" si="97"/>
        <v>4.6340510362688518E-3</v>
      </c>
      <c r="AD182" s="22">
        <f t="shared" si="97"/>
        <v>4.688519990583043E-3</v>
      </c>
      <c r="AE182" s="22">
        <f t="shared" si="97"/>
        <v>4.7178494275214528E-3</v>
      </c>
      <c r="AF182" s="22">
        <f t="shared" si="97"/>
        <v>4.7346091057719735E-3</v>
      </c>
      <c r="AG182" s="22">
        <f t="shared" si="97"/>
        <v>4.7429889448972334E-3</v>
      </c>
      <c r="AH182" s="22">
        <f t="shared" si="97"/>
        <v>4.7555587035851233E-3</v>
      </c>
      <c r="AI182" s="22">
        <f t="shared" si="97"/>
        <v>5.1117018664086789E-3</v>
      </c>
      <c r="AJ182" s="22">
        <f t="shared" si="97"/>
        <v>5.1158917859713089E-3</v>
      </c>
      <c r="AK182" s="22">
        <f t="shared" si="97"/>
        <v>5.1200817055339397E-3</v>
      </c>
      <c r="AL182" s="22">
        <f t="shared" si="97"/>
        <v>5.1707744676481055E-3</v>
      </c>
      <c r="AM182" s="22">
        <f t="shared" si="97"/>
        <v>5.1838623032099051E-3</v>
      </c>
      <c r="AN182" s="22">
        <f t="shared" si="97"/>
        <v>5.1938410466720328E-3</v>
      </c>
      <c r="AO182" s="22">
        <f t="shared" si="97"/>
        <v>5.2192147476896262E-3</v>
      </c>
      <c r="AP182" s="22">
        <f t="shared" si="97"/>
        <v>5.2521455970041975E-3</v>
      </c>
      <c r="AQ182" s="22">
        <f t="shared" si="97"/>
        <v>5.2969385884497656E-3</v>
      </c>
      <c r="AR182" s="22">
        <f t="shared" si="97"/>
        <v>5.2989609069776572E-3</v>
      </c>
      <c r="AS182" s="22">
        <f t="shared" si="97"/>
        <v>5.2989609069776572E-3</v>
      </c>
      <c r="AT182" s="22">
        <f t="shared" si="97"/>
        <v>5.2989609069776572E-3</v>
      </c>
    </row>
    <row r="183" spans="6:46" x14ac:dyDescent="0.2">
      <c r="F183">
        <v>202112</v>
      </c>
      <c r="G183" s="22">
        <f t="shared" ref="G183:AT183" si="98">IF(G43 = "", G159 * $H206, G43)</f>
        <v>1.0936906175485152E-3</v>
      </c>
      <c r="H183" s="22">
        <f t="shared" si="98"/>
        <v>2.7136684495564661E-3</v>
      </c>
      <c r="I183" s="22">
        <f t="shared" si="98"/>
        <v>2.8740215852120755E-3</v>
      </c>
      <c r="J183" s="22">
        <f t="shared" si="98"/>
        <v>2.9356958681565405E-3</v>
      </c>
      <c r="K183" s="22">
        <f t="shared" si="98"/>
        <v>2.9891469133750772E-3</v>
      </c>
      <c r="L183" s="22">
        <f t="shared" si="98"/>
        <v>3.0097050076898987E-3</v>
      </c>
      <c r="M183" s="22">
        <f t="shared" si="98"/>
        <v>3.022039864278792E-3</v>
      </c>
      <c r="N183" s="22">
        <f t="shared" si="98"/>
        <v>3.3468577544529749E-3</v>
      </c>
      <c r="O183" s="22">
        <f t="shared" si="98"/>
        <v>3.3509693733159394E-3</v>
      </c>
      <c r="P183" s="22">
        <f t="shared" si="98"/>
        <v>3.3550809921789036E-3</v>
      </c>
      <c r="Q183" s="22">
        <f t="shared" si="98"/>
        <v>3.3890195641590316E-3</v>
      </c>
      <c r="R183" s="22">
        <f t="shared" si="98"/>
        <v>3.4203128447246661E-3</v>
      </c>
      <c r="S183" s="22">
        <f t="shared" si="98"/>
        <v>3.4297637107296285E-3</v>
      </c>
      <c r="T183" s="22">
        <f t="shared" si="98"/>
        <v>3.4354256528988125E-3</v>
      </c>
      <c r="U183" s="22">
        <f t="shared" si="98"/>
        <v>3.4477583009945292E-3</v>
      </c>
      <c r="V183" s="22">
        <f t="shared" si="98"/>
        <v>3.4708864753124416E-3</v>
      </c>
      <c r="W183" s="22">
        <f t="shared" si="98"/>
        <v>3.4968851275678117E-3</v>
      </c>
      <c r="X183" s="22">
        <f t="shared" si="98"/>
        <v>3.5025361345120123E-3</v>
      </c>
      <c r="Y183" s="22">
        <f t="shared" si="98"/>
        <v>3.5063477345899548E-3</v>
      </c>
      <c r="Z183" s="22">
        <f t="shared" si="98"/>
        <v>3.5063477345899548E-3</v>
      </c>
      <c r="AA183" s="22">
        <f t="shared" si="98"/>
        <v>1.488406028393092E-3</v>
      </c>
      <c r="AB183" s="22">
        <f t="shared" si="98"/>
        <v>2.734226543871288E-3</v>
      </c>
      <c r="AC183" s="22">
        <f t="shared" si="98"/>
        <v>2.8822448229380042E-3</v>
      </c>
      <c r="AD183" s="22">
        <f t="shared" si="98"/>
        <v>2.9521423436083979E-3</v>
      </c>
      <c r="AE183" s="22">
        <f t="shared" si="98"/>
        <v>2.9891469133750772E-3</v>
      </c>
      <c r="AF183" s="22">
        <f t="shared" si="98"/>
        <v>3.0097050076898987E-3</v>
      </c>
      <c r="AG183" s="22">
        <f t="shared" si="98"/>
        <v>3.022039864278792E-3</v>
      </c>
      <c r="AH183" s="22">
        <f t="shared" si="98"/>
        <v>3.3468577544529749E-3</v>
      </c>
      <c r="AI183" s="22">
        <f t="shared" si="98"/>
        <v>3.3509693733159394E-3</v>
      </c>
      <c r="AJ183" s="22">
        <f t="shared" si="98"/>
        <v>3.3591926110418681E-3</v>
      </c>
      <c r="AK183" s="22">
        <f t="shared" si="98"/>
        <v>3.3931575986345624E-3</v>
      </c>
      <c r="AL183" s="22">
        <f t="shared" si="98"/>
        <v>3.4267524787274998E-3</v>
      </c>
      <c r="AM183" s="22">
        <f t="shared" si="98"/>
        <v>3.4354259904486512E-3</v>
      </c>
      <c r="AN183" s="22">
        <f t="shared" si="98"/>
        <v>3.4420390585890963E-3</v>
      </c>
      <c r="AO183" s="22">
        <f t="shared" si="98"/>
        <v>3.4588546039973408E-3</v>
      </c>
      <c r="AP183" s="22">
        <f t="shared" si="98"/>
        <v>3.4806783888522695E-3</v>
      </c>
      <c r="AQ183" s="22">
        <f t="shared" si="98"/>
        <v>3.5103633993716966E-3</v>
      </c>
      <c r="AR183" s="22">
        <f t="shared" si="98"/>
        <v>3.511703621242054E-3</v>
      </c>
      <c r="AS183" s="22">
        <f t="shared" si="98"/>
        <v>3.511703621242054E-3</v>
      </c>
      <c r="AT183" s="22">
        <f t="shared" si="98"/>
        <v>3.511703621242054E-3</v>
      </c>
    </row>
    <row r="184" spans="6:46" x14ac:dyDescent="0.2">
      <c r="F184">
        <v>202203</v>
      </c>
      <c r="G184" s="22">
        <f t="shared" ref="G184:AT184" si="99">IF(G44 = "", G160 * $H207, G44)</f>
        <v>1.8490636920924692E-3</v>
      </c>
      <c r="H184" s="22">
        <f t="shared" si="99"/>
        <v>3.2042273692993121E-3</v>
      </c>
      <c r="I184" s="22">
        <f t="shared" si="99"/>
        <v>3.343009191663868E-3</v>
      </c>
      <c r="J184" s="22">
        <f t="shared" si="99"/>
        <v>3.379745556407427E-3</v>
      </c>
      <c r="K184" s="22">
        <f t="shared" si="99"/>
        <v>3.4164819211509861E-3</v>
      </c>
      <c r="L184" s="22">
        <f t="shared" si="99"/>
        <v>3.4164819211509861E-3</v>
      </c>
      <c r="M184" s="22">
        <f t="shared" si="99"/>
        <v>3.6981273841849385E-3</v>
      </c>
      <c r="N184" s="22">
        <f t="shared" si="99"/>
        <v>3.7920092051962557E-3</v>
      </c>
      <c r="O184" s="22">
        <f t="shared" si="99"/>
        <v>3.7960910235010957E-3</v>
      </c>
      <c r="P184" s="22">
        <f t="shared" si="99"/>
        <v>3.8398080350768604E-3</v>
      </c>
      <c r="Q184" s="22">
        <f t="shared" si="99"/>
        <v>3.8786498996077365E-3</v>
      </c>
      <c r="R184" s="22">
        <f t="shared" si="99"/>
        <v>3.9144642928936046E-3</v>
      </c>
      <c r="S184" s="22">
        <f t="shared" si="99"/>
        <v>3.9252805775999607E-3</v>
      </c>
      <c r="T184" s="22">
        <f t="shared" si="99"/>
        <v>3.9317605317608448E-3</v>
      </c>
      <c r="U184" s="22">
        <f t="shared" si="99"/>
        <v>3.9458749454999165E-3</v>
      </c>
      <c r="V184" s="22">
        <f t="shared" si="99"/>
        <v>3.9723445746354278E-3</v>
      </c>
      <c r="W184" s="22">
        <f t="shared" si="99"/>
        <v>4.0020993954770273E-3</v>
      </c>
      <c r="X184" s="22">
        <f t="shared" si="99"/>
        <v>4.0085668345407038E-3</v>
      </c>
      <c r="Y184" s="22">
        <f t="shared" si="99"/>
        <v>4.0129291174900274E-3</v>
      </c>
      <c r="Z184" s="22">
        <f t="shared" si="99"/>
        <v>4.0129291174900274E-3</v>
      </c>
      <c r="AA184" s="22">
        <f t="shared" si="99"/>
        <v>2.1225455185167417E-3</v>
      </c>
      <c r="AB184" s="22">
        <f t="shared" si="99"/>
        <v>3.236881915738031E-3</v>
      </c>
      <c r="AC184" s="22">
        <f t="shared" si="99"/>
        <v>3.3552546465783878E-3</v>
      </c>
      <c r="AD184" s="22">
        <f t="shared" si="99"/>
        <v>3.3879091930171068E-3</v>
      </c>
      <c r="AE184" s="22">
        <f t="shared" si="99"/>
        <v>3.4205637394558262E-3</v>
      </c>
      <c r="AF184" s="22">
        <f t="shared" si="99"/>
        <v>3.4205637394558262E-3</v>
      </c>
      <c r="AG184" s="22">
        <f t="shared" si="99"/>
        <v>3.7552728404526971E-3</v>
      </c>
      <c r="AH184" s="22">
        <f t="shared" si="99"/>
        <v>3.7920092051962557E-3</v>
      </c>
      <c r="AI184" s="22">
        <f t="shared" si="99"/>
        <v>3.8001728418059358E-3</v>
      </c>
      <c r="AJ184" s="22">
        <f t="shared" si="99"/>
        <v>3.8445989772781315E-3</v>
      </c>
      <c r="AK184" s="22">
        <f t="shared" si="99"/>
        <v>3.8834719362543174E-3</v>
      </c>
      <c r="AL184" s="22">
        <f t="shared" si="99"/>
        <v>3.9219213068627592E-3</v>
      </c>
      <c r="AM184" s="22">
        <f t="shared" si="99"/>
        <v>3.9318481488613208E-3</v>
      </c>
      <c r="AN184" s="22">
        <f t="shared" si="99"/>
        <v>3.9394168113208216E-3</v>
      </c>
      <c r="AO184" s="22">
        <f t="shared" si="99"/>
        <v>3.9586622182279469E-3</v>
      </c>
      <c r="AP184" s="22">
        <f t="shared" si="99"/>
        <v>3.9836395597051223E-3</v>
      </c>
      <c r="AQ184" s="22">
        <f t="shared" si="99"/>
        <v>4.017614081055383E-3</v>
      </c>
      <c r="AR184" s="22">
        <f t="shared" si="99"/>
        <v>4.0191479661964629E-3</v>
      </c>
      <c r="AS184" s="22">
        <f t="shared" si="99"/>
        <v>4.0191479661964629E-3</v>
      </c>
      <c r="AT184" s="22">
        <f t="shared" si="99"/>
        <v>4.0191479661964629E-3</v>
      </c>
    </row>
    <row r="185" spans="6:46" x14ac:dyDescent="0.2">
      <c r="F185">
        <v>202206</v>
      </c>
      <c r="G185" s="22">
        <f t="shared" ref="G185:AT185" si="100">IF(G45 = "", G161 * $H208, G45)</f>
        <v>1.358672753347582E-3</v>
      </c>
      <c r="H185" s="22">
        <f t="shared" si="100"/>
        <v>2.5480153712631212E-3</v>
      </c>
      <c r="I185" s="22">
        <f t="shared" si="100"/>
        <v>2.6850921475652513E-3</v>
      </c>
      <c r="J185" s="22">
        <f t="shared" si="100"/>
        <v>2.7092821669126859E-3</v>
      </c>
      <c r="K185" s="22">
        <f t="shared" si="100"/>
        <v>2.7294405163688813E-3</v>
      </c>
      <c r="L185" s="22">
        <f t="shared" si="100"/>
        <v>2.7375038561513595E-3</v>
      </c>
      <c r="M185" s="22">
        <f t="shared" si="100"/>
        <v>2.9955307291906629E-3</v>
      </c>
      <c r="N185" s="22">
        <f t="shared" si="100"/>
        <v>3.0116574087556197E-3</v>
      </c>
      <c r="O185" s="22">
        <f t="shared" si="100"/>
        <v>3.0653597885481818E-3</v>
      </c>
      <c r="P185" s="22">
        <f t="shared" si="100"/>
        <v>3.1006614629627877E-3</v>
      </c>
      <c r="Q185" s="22">
        <f t="shared" si="100"/>
        <v>3.1320264352219019E-3</v>
      </c>
      <c r="R185" s="22">
        <f t="shared" si="100"/>
        <v>3.1609467114613529E-3</v>
      </c>
      <c r="S185" s="22">
        <f t="shared" si="100"/>
        <v>3.1696809077688408E-3</v>
      </c>
      <c r="T185" s="22">
        <f t="shared" si="100"/>
        <v>3.1749134985558998E-3</v>
      </c>
      <c r="U185" s="22">
        <f t="shared" si="100"/>
        <v>3.1863109482078789E-3</v>
      </c>
      <c r="V185" s="22">
        <f t="shared" si="100"/>
        <v>3.2076852873023473E-3</v>
      </c>
      <c r="W185" s="22">
        <f t="shared" si="100"/>
        <v>3.231712432794547E-3</v>
      </c>
      <c r="X185" s="22">
        <f t="shared" si="100"/>
        <v>3.2369349175869152E-3</v>
      </c>
      <c r="Y185" s="22">
        <f t="shared" si="100"/>
        <v>3.2404574797848034E-3</v>
      </c>
      <c r="Z185" s="22">
        <f t="shared" si="100"/>
        <v>3.2404574797848034E-3</v>
      </c>
      <c r="AA185" s="22">
        <f t="shared" si="100"/>
        <v>1.5038128694321901E-3</v>
      </c>
      <c r="AB185" s="22">
        <f t="shared" si="100"/>
        <v>2.580268730393034E-3</v>
      </c>
      <c r="AC185" s="22">
        <f t="shared" si="100"/>
        <v>2.6971871572389686E-3</v>
      </c>
      <c r="AD185" s="22">
        <f t="shared" si="100"/>
        <v>2.7133138368039249E-3</v>
      </c>
      <c r="AE185" s="22">
        <f t="shared" si="100"/>
        <v>2.7294405163688813E-3</v>
      </c>
      <c r="AF185" s="22">
        <f t="shared" si="100"/>
        <v>2.7375038561513595E-3</v>
      </c>
      <c r="AG185" s="22">
        <f t="shared" si="100"/>
        <v>2.9955307291906629E-3</v>
      </c>
      <c r="AH185" s="22">
        <f t="shared" si="100"/>
        <v>3.0197207485380979E-3</v>
      </c>
      <c r="AI185" s="22">
        <f t="shared" si="100"/>
        <v>3.0735201688944862E-3</v>
      </c>
      <c r="AJ185" s="22">
        <f t="shared" si="100"/>
        <v>3.1094513302084392E-3</v>
      </c>
      <c r="AK185" s="22">
        <f t="shared" si="100"/>
        <v>3.1408911695029952E-3</v>
      </c>
      <c r="AL185" s="22">
        <f t="shared" si="100"/>
        <v>3.1719884171719161E-3</v>
      </c>
      <c r="AM185" s="22">
        <f t="shared" si="100"/>
        <v>3.180017091225991E-3</v>
      </c>
      <c r="AN185" s="22">
        <f t="shared" si="100"/>
        <v>3.1861385066692359E-3</v>
      </c>
      <c r="AO185" s="22">
        <f t="shared" si="100"/>
        <v>3.2017038898109989E-3</v>
      </c>
      <c r="AP185" s="22">
        <f t="shared" si="100"/>
        <v>3.2219051716976884E-3</v>
      </c>
      <c r="AQ185" s="22">
        <f t="shared" si="100"/>
        <v>3.2493832314979734E-3</v>
      </c>
      <c r="AR185" s="22">
        <f t="shared" si="100"/>
        <v>3.2506238137330794E-3</v>
      </c>
      <c r="AS185" s="22">
        <f t="shared" si="100"/>
        <v>3.2506238137330794E-3</v>
      </c>
      <c r="AT185" s="22">
        <f t="shared" si="100"/>
        <v>3.2506238137330794E-3</v>
      </c>
    </row>
    <row r="186" spans="6:46" x14ac:dyDescent="0.2">
      <c r="F186">
        <v>202209</v>
      </c>
      <c r="G186" s="22">
        <f t="shared" ref="G186:AT186" si="101">IF(G46 = "", G162 * $H209, G46)</f>
        <v>1.7293508637575882E-3</v>
      </c>
      <c r="H186" s="22">
        <f t="shared" si="101"/>
        <v>2.9086336038028084E-3</v>
      </c>
      <c r="I186" s="22">
        <f t="shared" si="101"/>
        <v>3.0471399658886567E-3</v>
      </c>
      <c r="J186" s="22">
        <f t="shared" si="101"/>
        <v>3.1183718092470925E-3</v>
      </c>
      <c r="K186" s="22">
        <f t="shared" si="101"/>
        <v>3.1421157570332382E-3</v>
      </c>
      <c r="L186" s="22">
        <f t="shared" si="101"/>
        <v>3.2331342235467951E-3</v>
      </c>
      <c r="M186" s="22">
        <f t="shared" si="101"/>
        <v>3.2489635220708923E-3</v>
      </c>
      <c r="N186" s="22">
        <f t="shared" si="101"/>
        <v>3.3494964250396254E-3</v>
      </c>
      <c r="O186" s="22">
        <f t="shared" si="101"/>
        <v>3.4092229824522857E-3</v>
      </c>
      <c r="P186" s="22">
        <f t="shared" si="101"/>
        <v>3.4484846965854654E-3</v>
      </c>
      <c r="Q186" s="22">
        <f t="shared" si="101"/>
        <v>3.4833681007030597E-3</v>
      </c>
      <c r="R186" s="22">
        <f t="shared" si="101"/>
        <v>3.5155325698732844E-3</v>
      </c>
      <c r="S186" s="22">
        <f t="shared" si="101"/>
        <v>3.5252465430571111E-3</v>
      </c>
      <c r="T186" s="22">
        <f t="shared" si="101"/>
        <v>3.5310661107423318E-3</v>
      </c>
      <c r="U186" s="22">
        <f t="shared" si="101"/>
        <v>3.5437420933268336E-3</v>
      </c>
      <c r="V186" s="22">
        <f t="shared" si="101"/>
        <v>3.5675141439513061E-3</v>
      </c>
      <c r="W186" s="22">
        <f t="shared" si="101"/>
        <v>3.5942365851214268E-3</v>
      </c>
      <c r="X186" s="22">
        <f t="shared" si="101"/>
        <v>3.6000449131507058E-3</v>
      </c>
      <c r="Y186" s="22">
        <f t="shared" si="101"/>
        <v>3.6039626261862271E-3</v>
      </c>
      <c r="Z186" s="22">
        <f t="shared" si="101"/>
        <v>3.6039626261862271E-3</v>
      </c>
      <c r="AA186" s="22">
        <f t="shared" si="101"/>
        <v>1.9470037184639208E-3</v>
      </c>
      <c r="AB186" s="22">
        <f t="shared" si="101"/>
        <v>2.9402922008510022E-3</v>
      </c>
      <c r="AC186" s="22">
        <f t="shared" si="101"/>
        <v>3.0629692644127534E-3</v>
      </c>
      <c r="AD186" s="22">
        <f t="shared" si="101"/>
        <v>3.1183718092470925E-3</v>
      </c>
      <c r="AE186" s="22">
        <f t="shared" si="101"/>
        <v>3.1421157570332382E-3</v>
      </c>
      <c r="AF186" s="22">
        <f t="shared" si="101"/>
        <v>3.2331342235467951E-3</v>
      </c>
      <c r="AG186" s="22">
        <f t="shared" si="101"/>
        <v>3.2529208467019163E-3</v>
      </c>
      <c r="AH186" s="22">
        <f t="shared" si="101"/>
        <v>3.3421809034119626E-3</v>
      </c>
      <c r="AI186" s="22">
        <f t="shared" si="101"/>
        <v>3.4017252819498792E-3</v>
      </c>
      <c r="AJ186" s="22">
        <f t="shared" si="101"/>
        <v>3.4414933436950077E-3</v>
      </c>
      <c r="AK186" s="22">
        <f t="shared" si="101"/>
        <v>3.4762904786775971E-3</v>
      </c>
      <c r="AL186" s="22">
        <f t="shared" si="101"/>
        <v>3.5107084384700896E-3</v>
      </c>
      <c r="AM186" s="22">
        <f t="shared" si="101"/>
        <v>3.5195944525547493E-3</v>
      </c>
      <c r="AN186" s="22">
        <f t="shared" si="101"/>
        <v>3.5263695418758958E-3</v>
      </c>
      <c r="AO186" s="22">
        <f t="shared" si="101"/>
        <v>3.5435970707180498E-3</v>
      </c>
      <c r="AP186" s="22">
        <f t="shared" si="101"/>
        <v>3.565955541639184E-3</v>
      </c>
      <c r="AQ186" s="22">
        <f t="shared" si="101"/>
        <v>3.5963678394557237E-3</v>
      </c>
      <c r="AR186" s="22">
        <f t="shared" si="101"/>
        <v>3.5977408969668496E-3</v>
      </c>
      <c r="AS186" s="22">
        <f t="shared" si="101"/>
        <v>3.5977408969668496E-3</v>
      </c>
      <c r="AT186" s="22">
        <f t="shared" si="101"/>
        <v>3.5977408969668496E-3</v>
      </c>
    </row>
    <row r="187" spans="6:46" x14ac:dyDescent="0.2">
      <c r="F187">
        <v>202212</v>
      </c>
      <c r="G187" s="22">
        <f t="shared" ref="G187:AT187" si="102">IF(G47 = "", G163 * $H210, G47)</f>
        <v>1.2714451294080138E-3</v>
      </c>
      <c r="H187" s="22">
        <f t="shared" si="102"/>
        <v>2.4808685451863685E-3</v>
      </c>
      <c r="I187" s="22">
        <f t="shared" si="102"/>
        <v>2.6514282576679312E-3</v>
      </c>
      <c r="J187" s="22">
        <f t="shared" si="102"/>
        <v>2.7018208999920294E-3</v>
      </c>
      <c r="K187" s="22">
        <f t="shared" si="102"/>
        <v>2.7677189707235421E-3</v>
      </c>
      <c r="L187" s="22">
        <f t="shared" si="102"/>
        <v>2.7948534704365182E-3</v>
      </c>
      <c r="M187" s="22">
        <f t="shared" si="102"/>
        <v>2.9228717159904588E-3</v>
      </c>
      <c r="N187" s="22">
        <f t="shared" si="102"/>
        <v>3.0133143376504358E-3</v>
      </c>
      <c r="O187" s="22">
        <f t="shared" si="102"/>
        <v>3.0670462629764773E-3</v>
      </c>
      <c r="P187" s="22">
        <f t="shared" si="102"/>
        <v>3.1023673593758693E-3</v>
      </c>
      <c r="Q187" s="22">
        <f t="shared" si="102"/>
        <v>3.1337495877573666E-3</v>
      </c>
      <c r="R187" s="22">
        <f t="shared" si="102"/>
        <v>3.1626857751164581E-3</v>
      </c>
      <c r="S187" s="22">
        <f t="shared" si="102"/>
        <v>3.1714247767322102E-3</v>
      </c>
      <c r="T187" s="22">
        <f t="shared" si="102"/>
        <v>3.1766602463430176E-3</v>
      </c>
      <c r="U187" s="22">
        <f t="shared" si="102"/>
        <v>3.1880639665500736E-3</v>
      </c>
      <c r="V187" s="22">
        <f t="shared" si="102"/>
        <v>3.2094500652025681E-3</v>
      </c>
      <c r="W187" s="22">
        <f t="shared" si="102"/>
        <v>3.2334904297519921E-3</v>
      </c>
      <c r="X187" s="22">
        <f t="shared" si="102"/>
        <v>3.2387157878080754E-3</v>
      </c>
      <c r="Y187" s="22">
        <f t="shared" si="102"/>
        <v>3.2422402880202517E-3</v>
      </c>
      <c r="Z187" s="22">
        <f t="shared" si="102"/>
        <v>3.2422402880202517E-3</v>
      </c>
      <c r="AA187" s="22">
        <f t="shared" si="102"/>
        <v>1.3761067711580636E-3</v>
      </c>
      <c r="AB187" s="22">
        <f t="shared" si="102"/>
        <v>2.5157557591030518E-3</v>
      </c>
      <c r="AC187" s="22">
        <f t="shared" si="102"/>
        <v>2.6514282576679312E-3</v>
      </c>
      <c r="AD187" s="22">
        <f t="shared" si="102"/>
        <v>2.705697257093883E-3</v>
      </c>
      <c r="AE187" s="22">
        <f t="shared" si="102"/>
        <v>2.7677189707235421E-3</v>
      </c>
      <c r="AF187" s="22">
        <f t="shared" si="102"/>
        <v>2.8026061846402254E-3</v>
      </c>
      <c r="AG187" s="22">
        <f t="shared" si="102"/>
        <v>2.9438240317650882E-3</v>
      </c>
      <c r="AH187" s="22">
        <f t="shared" si="102"/>
        <v>3.0246024805509427E-3</v>
      </c>
      <c r="AI187" s="22">
        <f t="shared" si="102"/>
        <v>3.0784888739669274E-3</v>
      </c>
      <c r="AJ187" s="22">
        <f t="shared" si="102"/>
        <v>3.1144781222084647E-3</v>
      </c>
      <c r="AK187" s="22">
        <f t="shared" si="102"/>
        <v>3.1459687876829044E-3</v>
      </c>
      <c r="AL187" s="22">
        <f t="shared" si="102"/>
        <v>3.1771163076922495E-3</v>
      </c>
      <c r="AM187" s="22">
        <f t="shared" si="102"/>
        <v>3.1851579610375946E-3</v>
      </c>
      <c r="AN187" s="22">
        <f t="shared" si="102"/>
        <v>3.1912892724653436E-3</v>
      </c>
      <c r="AO187" s="22">
        <f t="shared" si="102"/>
        <v>3.2068798188707006E-3</v>
      </c>
      <c r="AP187" s="22">
        <f t="shared" si="102"/>
        <v>3.2271137584938825E-3</v>
      </c>
      <c r="AQ187" s="22">
        <f t="shared" si="102"/>
        <v>3.2546362397938189E-3</v>
      </c>
      <c r="AR187" s="22">
        <f t="shared" si="102"/>
        <v>3.2558788275753037E-3</v>
      </c>
      <c r="AS187" s="22">
        <f t="shared" si="102"/>
        <v>3.2558788275753037E-3</v>
      </c>
      <c r="AT187" s="22">
        <f t="shared" si="102"/>
        <v>3.2558788275753037E-3</v>
      </c>
    </row>
    <row r="188" spans="6:46" x14ac:dyDescent="0.2">
      <c r="F188">
        <v>202303</v>
      </c>
      <c r="G188" s="22">
        <f t="shared" ref="G188:AT188" si="103">IF(G48 = "", G164 * $H211, G48)</f>
        <v>1.6201124957719269E-3</v>
      </c>
      <c r="H188" s="22">
        <f t="shared" si="103"/>
        <v>2.7526555911575159E-3</v>
      </c>
      <c r="I188" s="22">
        <f t="shared" si="103"/>
        <v>2.9330946605918297E-3</v>
      </c>
      <c r="J188" s="22">
        <f t="shared" si="103"/>
        <v>2.9753250810977331E-3</v>
      </c>
      <c r="K188" s="22">
        <f t="shared" si="103"/>
        <v>3.0098772433298357E-3</v>
      </c>
      <c r="L188" s="22">
        <f t="shared" si="103"/>
        <v>3.0413887927070796E-3</v>
      </c>
      <c r="M188" s="22">
        <f t="shared" si="103"/>
        <v>3.1806995871398792E-3</v>
      </c>
      <c r="N188" s="22">
        <f t="shared" si="103"/>
        <v>3.2791201944487617E-3</v>
      </c>
      <c r="O188" s="22">
        <f t="shared" si="103"/>
        <v>3.3375918378554092E-3</v>
      </c>
      <c r="P188" s="22">
        <f t="shared" si="103"/>
        <v>3.3760286245676867E-3</v>
      </c>
      <c r="Q188" s="22">
        <f t="shared" si="103"/>
        <v>3.4101790938854044E-3</v>
      </c>
      <c r="R188" s="22">
        <f t="shared" si="103"/>
        <v>3.4416677557664393E-3</v>
      </c>
      <c r="S188" s="22">
        <f t="shared" si="103"/>
        <v>3.4511776287722133E-3</v>
      </c>
      <c r="T188" s="22">
        <f t="shared" si="103"/>
        <v>3.456874921588205E-3</v>
      </c>
      <c r="U188" s="22">
        <f t="shared" si="103"/>
        <v>3.469284569249444E-3</v>
      </c>
      <c r="V188" s="22">
        <f t="shared" si="103"/>
        <v>3.4925571455935861E-3</v>
      </c>
      <c r="W188" s="22">
        <f t="shared" si="103"/>
        <v>3.5187181218617951E-3</v>
      </c>
      <c r="X188" s="22">
        <f t="shared" si="103"/>
        <v>3.5244044111781259E-3</v>
      </c>
      <c r="Y188" s="22">
        <f t="shared" si="103"/>
        <v>3.528239809190435E-3</v>
      </c>
      <c r="Z188" s="22">
        <f t="shared" si="103"/>
        <v>3.528239809190435E-3</v>
      </c>
      <c r="AA188" s="22">
        <f t="shared" si="103"/>
        <v>1.8159080817538424E-3</v>
      </c>
      <c r="AB188" s="22">
        <f t="shared" si="103"/>
        <v>2.7910468825265186E-3</v>
      </c>
      <c r="AC188" s="22">
        <f t="shared" si="103"/>
        <v>2.9407729188656306E-3</v>
      </c>
      <c r="AD188" s="22">
        <f t="shared" si="103"/>
        <v>2.9753250810977331E-3</v>
      </c>
      <c r="AE188" s="22">
        <f t="shared" si="103"/>
        <v>3.0137163724667363E-3</v>
      </c>
      <c r="AF188" s="22">
        <f t="shared" si="103"/>
        <v>3.0471948152691708E-3</v>
      </c>
      <c r="AG188" s="22">
        <f t="shared" si="103"/>
        <v>3.2007370053709159E-3</v>
      </c>
      <c r="AH188" s="22">
        <f t="shared" si="103"/>
        <v>3.2885651389398638E-3</v>
      </c>
      <c r="AI188" s="22">
        <f t="shared" si="103"/>
        <v>3.3471542976774198E-3</v>
      </c>
      <c r="AJ188" s="22">
        <f t="shared" si="103"/>
        <v>3.3862843942454204E-3</v>
      </c>
      <c r="AK188" s="22">
        <f t="shared" si="103"/>
        <v>3.4205233083993212E-3</v>
      </c>
      <c r="AL188" s="22">
        <f t="shared" si="103"/>
        <v>3.4543891301480707E-3</v>
      </c>
      <c r="AM188" s="22">
        <f t="shared" si="103"/>
        <v>3.4631325934696127E-3</v>
      </c>
      <c r="AN188" s="22">
        <f t="shared" si="103"/>
        <v>3.4697989957975001E-3</v>
      </c>
      <c r="AO188" s="22">
        <f t="shared" si="103"/>
        <v>3.4867501580528263E-3</v>
      </c>
      <c r="AP188" s="22">
        <f t="shared" si="103"/>
        <v>3.5087499510491242E-3</v>
      </c>
      <c r="AQ188" s="22">
        <f t="shared" si="103"/>
        <v>3.538674370248704E-3</v>
      </c>
      <c r="AR188" s="22">
        <f t="shared" si="103"/>
        <v>3.5400254009664723E-3</v>
      </c>
      <c r="AS188" s="22">
        <f t="shared" si="103"/>
        <v>3.5400254009664723E-3</v>
      </c>
      <c r="AT188" s="22">
        <f t="shared" si="103"/>
        <v>3.5400254009664723E-3</v>
      </c>
    </row>
    <row r="189" spans="6:46" x14ac:dyDescent="0.2">
      <c r="F189">
        <v>202306</v>
      </c>
      <c r="G189" s="22">
        <f t="shared" ref="G189:AT189" si="104">IF(G49 = "", G165 * $H212, G49)</f>
        <v>1.7511328029619759E-3</v>
      </c>
      <c r="H189" s="22">
        <f t="shared" si="104"/>
        <v>3.0388421743374849E-3</v>
      </c>
      <c r="I189" s="22">
        <f t="shared" si="104"/>
        <v>3.1527987558751407E-3</v>
      </c>
      <c r="J189" s="22">
        <f t="shared" si="104"/>
        <v>3.2325683629514999E-3</v>
      </c>
      <c r="K189" s="22">
        <f t="shared" si="104"/>
        <v>3.2731279054024529E-3</v>
      </c>
      <c r="L189" s="22">
        <f t="shared" si="104"/>
        <v>3.3073955260629613E-3</v>
      </c>
      <c r="M189" s="22">
        <f t="shared" si="104"/>
        <v>3.4588907572363518E-3</v>
      </c>
      <c r="N189" s="22">
        <f t="shared" si="104"/>
        <v>3.5659194531618282E-3</v>
      </c>
      <c r="O189" s="22">
        <f t="shared" si="104"/>
        <v>3.6295051585699695E-3</v>
      </c>
      <c r="P189" s="22">
        <f t="shared" si="104"/>
        <v>3.671303713464778E-3</v>
      </c>
      <c r="Q189" s="22">
        <f t="shared" si="104"/>
        <v>3.7084410599642487E-3</v>
      </c>
      <c r="R189" s="22">
        <f t="shared" si="104"/>
        <v>3.7426837913364344E-3</v>
      </c>
      <c r="S189" s="22">
        <f t="shared" si="104"/>
        <v>3.7530254193151209E-3</v>
      </c>
      <c r="T189" s="22">
        <f t="shared" si="104"/>
        <v>3.7592210102292013E-3</v>
      </c>
      <c r="U189" s="22">
        <f t="shared" si="104"/>
        <v>3.7727160337044036E-3</v>
      </c>
      <c r="V189" s="22">
        <f t="shared" si="104"/>
        <v>3.7980240821410731E-3</v>
      </c>
      <c r="W189" s="22">
        <f t="shared" si="104"/>
        <v>3.8264731564831597E-3</v>
      </c>
      <c r="X189" s="22">
        <f t="shared" si="104"/>
        <v>3.8326567815066452E-3</v>
      </c>
      <c r="Y189" s="22">
        <f t="shared" si="104"/>
        <v>3.836827632092075E-3</v>
      </c>
      <c r="Z189" s="22">
        <f t="shared" si="104"/>
        <v>3.836827632092075E-3</v>
      </c>
      <c r="AA189" s="22">
        <f t="shared" si="104"/>
        <v>1.9638517551655997E-3</v>
      </c>
      <c r="AB189" s="22">
        <f t="shared" si="104"/>
        <v>3.0616334906450162E-3</v>
      </c>
      <c r="AC189" s="22">
        <f t="shared" si="104"/>
        <v>3.1603958613109846E-3</v>
      </c>
      <c r="AD189" s="22">
        <f t="shared" si="104"/>
        <v>3.2363669156694214E-3</v>
      </c>
      <c r="AE189" s="22">
        <f t="shared" si="104"/>
        <v>3.2758024079244242E-3</v>
      </c>
      <c r="AF189" s="22">
        <f t="shared" si="104"/>
        <v>3.3121922834109521E-3</v>
      </c>
      <c r="AG189" s="22">
        <f t="shared" si="104"/>
        <v>3.4790871779167682E-3</v>
      </c>
      <c r="AH189" s="22">
        <f t="shared" si="104"/>
        <v>3.57455323240589E-3</v>
      </c>
      <c r="AI189" s="22">
        <f t="shared" si="104"/>
        <v>3.6382375621670415E-3</v>
      </c>
      <c r="AJ189" s="22">
        <f t="shared" si="104"/>
        <v>3.6807705840966581E-3</v>
      </c>
      <c r="AK189" s="22">
        <f t="shared" si="104"/>
        <v>3.7179870648692873E-3</v>
      </c>
      <c r="AL189" s="22">
        <f t="shared" si="104"/>
        <v>3.7547980074796863E-3</v>
      </c>
      <c r="AM189" s="22">
        <f t="shared" si="104"/>
        <v>3.7643018408410394E-3</v>
      </c>
      <c r="AN189" s="22">
        <f t="shared" si="104"/>
        <v>3.7715479828461054E-3</v>
      </c>
      <c r="AO189" s="22">
        <f t="shared" si="104"/>
        <v>3.7899732927526458E-3</v>
      </c>
      <c r="AP189" s="22">
        <f t="shared" si="104"/>
        <v>3.8138862845422893E-3</v>
      </c>
      <c r="AQ189" s="22">
        <f t="shared" si="104"/>
        <v>3.8464130628965139E-3</v>
      </c>
      <c r="AR189" s="22">
        <f t="shared" si="104"/>
        <v>3.8478815851897457E-3</v>
      </c>
      <c r="AS189" s="22">
        <f t="shared" si="104"/>
        <v>3.8478815851897457E-3</v>
      </c>
      <c r="AT189" s="22">
        <f t="shared" si="104"/>
        <v>3.8478815851897457E-3</v>
      </c>
    </row>
    <row r="190" spans="6:46" x14ac:dyDescent="0.2">
      <c r="F190">
        <v>202309</v>
      </c>
      <c r="G190" s="22">
        <f t="shared" ref="G190:AT190" si="105">IF(G50 = "", G166 * $H213, G50)</f>
        <v>1.6318220874335105E-3</v>
      </c>
      <c r="H190" s="22">
        <f t="shared" si="105"/>
        <v>2.7272061093429017E-3</v>
      </c>
      <c r="I190" s="22">
        <f t="shared" si="105"/>
        <v>2.862253454509813E-3</v>
      </c>
      <c r="J190" s="22">
        <f t="shared" si="105"/>
        <v>2.9214258737510239E-3</v>
      </c>
      <c r="K190" s="22">
        <f t="shared" si="105"/>
        <v>2.9580814625706606E-3</v>
      </c>
      <c r="L190" s="22">
        <f t="shared" si="105"/>
        <v>2.9890507422236016E-3</v>
      </c>
      <c r="M190" s="22">
        <f t="shared" si="105"/>
        <v>3.1259641925847057E-3</v>
      </c>
      <c r="N190" s="22">
        <f t="shared" si="105"/>
        <v>3.2226911187942502E-3</v>
      </c>
      <c r="O190" s="22">
        <f t="shared" si="105"/>
        <v>3.2801565469377236E-3</v>
      </c>
      <c r="P190" s="22">
        <f t="shared" si="105"/>
        <v>3.3179318902698605E-3</v>
      </c>
      <c r="Q190" s="22">
        <f t="shared" si="105"/>
        <v>3.3514946777392493E-3</v>
      </c>
      <c r="R190" s="22">
        <f t="shared" si="105"/>
        <v>3.3824414637578038E-3</v>
      </c>
      <c r="S190" s="22">
        <f t="shared" si="105"/>
        <v>3.3917876851401281E-3</v>
      </c>
      <c r="T190" s="22">
        <f t="shared" si="105"/>
        <v>3.3973869355092821E-3</v>
      </c>
      <c r="U190" s="22">
        <f t="shared" si="105"/>
        <v>3.4095830304779703E-3</v>
      </c>
      <c r="V190" s="22">
        <f t="shared" si="105"/>
        <v>3.4324551183089369E-3</v>
      </c>
      <c r="W190" s="22">
        <f t="shared" si="105"/>
        <v>3.4581659007380991E-3</v>
      </c>
      <c r="X190" s="22">
        <f t="shared" si="105"/>
        <v>3.4637543369624426E-3</v>
      </c>
      <c r="Y190" s="22">
        <f t="shared" si="105"/>
        <v>3.4675237331353043E-3</v>
      </c>
      <c r="Z190" s="22">
        <f t="shared" si="105"/>
        <v>3.4675237331353043E-3</v>
      </c>
      <c r="AA190" s="22">
        <f t="shared" si="105"/>
        <v>1.8493983657579787E-3</v>
      </c>
      <c r="AB190" s="22">
        <f t="shared" si="105"/>
        <v>2.7497140002040537E-3</v>
      </c>
      <c r="AC190" s="22">
        <f t="shared" si="105"/>
        <v>2.8660047696533381E-3</v>
      </c>
      <c r="AD190" s="22">
        <f t="shared" si="105"/>
        <v>2.919415602338573E-3</v>
      </c>
      <c r="AE190" s="22">
        <f t="shared" si="105"/>
        <v>2.954989007448402E-3</v>
      </c>
      <c r="AF190" s="22">
        <f t="shared" si="105"/>
        <v>2.9878150661218367E-3</v>
      </c>
      <c r="AG190" s="22">
        <f t="shared" si="105"/>
        <v>3.1383652267392547E-3</v>
      </c>
      <c r="AH190" s="22">
        <f t="shared" si="105"/>
        <v>3.2244818804535937E-3</v>
      </c>
      <c r="AI190" s="22">
        <f t="shared" si="105"/>
        <v>3.2819293302557197E-3</v>
      </c>
      <c r="AJ190" s="22">
        <f t="shared" si="105"/>
        <v>3.3202969106542008E-3</v>
      </c>
      <c r="AK190" s="22">
        <f t="shared" si="105"/>
        <v>3.3538686216075227E-3</v>
      </c>
      <c r="AL190" s="22">
        <f t="shared" si="105"/>
        <v>3.3870745104927638E-3</v>
      </c>
      <c r="AM190" s="22">
        <f t="shared" si="105"/>
        <v>3.3956475926308939E-3</v>
      </c>
      <c r="AN190" s="22">
        <f t="shared" si="105"/>
        <v>3.4021840888247981E-3</v>
      </c>
      <c r="AO190" s="22">
        <f t="shared" si="105"/>
        <v>3.418804928989317E-3</v>
      </c>
      <c r="AP190" s="22">
        <f t="shared" si="105"/>
        <v>3.4403760187786958E-3</v>
      </c>
      <c r="AQ190" s="22">
        <f t="shared" si="105"/>
        <v>3.4697173100152892E-3</v>
      </c>
      <c r="AR190" s="22">
        <f t="shared" si="105"/>
        <v>3.47104201361255E-3</v>
      </c>
      <c r="AS190" s="22">
        <f t="shared" si="105"/>
        <v>3.47104201361255E-3</v>
      </c>
      <c r="AT190" s="22">
        <f t="shared" si="105"/>
        <v>3.47104201361255E-3</v>
      </c>
    </row>
    <row r="191" spans="6:46" x14ac:dyDescent="0.2">
      <c r="F191">
        <v>202312</v>
      </c>
      <c r="G191" s="22">
        <f t="shared" ref="G191:AT191" si="106">IF(G51 = "", G167 * $H214, G51)</f>
        <v>1.5601151749112441E-3</v>
      </c>
      <c r="H191" s="22">
        <f t="shared" si="106"/>
        <v>2.904271685992292E-3</v>
      </c>
      <c r="I191" s="22">
        <f t="shared" si="106"/>
        <v>3.0626933783657845E-3</v>
      </c>
      <c r="J191" s="22">
        <f t="shared" si="106"/>
        <v>3.1260095659334497E-3</v>
      </c>
      <c r="K191" s="22">
        <f t="shared" si="106"/>
        <v>3.1652320984387784E-3</v>
      </c>
      <c r="L191" s="22">
        <f t="shared" si="106"/>
        <v>3.1983701168684093E-3</v>
      </c>
      <c r="M191" s="22">
        <f t="shared" si="106"/>
        <v>3.344871439862525E-3</v>
      </c>
      <c r="N191" s="22">
        <f t="shared" si="106"/>
        <v>3.4483720281646823E-3</v>
      </c>
      <c r="O191" s="22">
        <f t="shared" si="106"/>
        <v>3.5098616862460322E-3</v>
      </c>
      <c r="P191" s="22">
        <f t="shared" si="106"/>
        <v>3.5502823882305264E-3</v>
      </c>
      <c r="Q191" s="22">
        <f t="shared" si="106"/>
        <v>3.586195534489476E-3</v>
      </c>
      <c r="R191" s="22">
        <f t="shared" si="106"/>
        <v>3.6193094840844681E-3</v>
      </c>
      <c r="S191" s="22">
        <f t="shared" si="106"/>
        <v>3.6293102093155911E-3</v>
      </c>
      <c r="T191" s="22">
        <f t="shared" si="106"/>
        <v>3.6353015679782561E-3</v>
      </c>
      <c r="U191" s="22">
        <f t="shared" si="106"/>
        <v>3.6483517397733734E-3</v>
      </c>
      <c r="V191" s="22">
        <f t="shared" si="106"/>
        <v>3.6728255304640371E-3</v>
      </c>
      <c r="W191" s="22">
        <f t="shared" si="106"/>
        <v>3.7003368058803796E-3</v>
      </c>
      <c r="X191" s="22">
        <f t="shared" si="106"/>
        <v>3.7063165930975978E-3</v>
      </c>
      <c r="Y191" s="22">
        <f t="shared" si="106"/>
        <v>3.710349955230805E-3</v>
      </c>
      <c r="Z191" s="22">
        <f t="shared" si="106"/>
        <v>3.710349955230805E-3</v>
      </c>
      <c r="AA191" s="22">
        <f t="shared" si="106"/>
        <v>1.7388395863569236E-3</v>
      </c>
      <c r="AB191" s="22">
        <f t="shared" si="106"/>
        <v>2.9117185364691952E-3</v>
      </c>
      <c r="AC191" s="22">
        <f t="shared" si="106"/>
        <v>3.042781204394847E-3</v>
      </c>
      <c r="AD191" s="22">
        <f t="shared" si="106"/>
        <v>3.0994864407316892E-3</v>
      </c>
      <c r="AE191" s="22">
        <f t="shared" si="106"/>
        <v>3.1372540291148741E-3</v>
      </c>
      <c r="AF191" s="22">
        <f t="shared" si="106"/>
        <v>3.1721048135251073E-3</v>
      </c>
      <c r="AG191" s="22">
        <f t="shared" si="106"/>
        <v>3.3319409742655916E-3</v>
      </c>
      <c r="AH191" s="22">
        <f t="shared" si="106"/>
        <v>3.423369341057551E-3</v>
      </c>
      <c r="AI191" s="22">
        <f t="shared" si="106"/>
        <v>3.4843601748304719E-3</v>
      </c>
      <c r="AJ191" s="22">
        <f t="shared" si="106"/>
        <v>3.5250942844630693E-3</v>
      </c>
      <c r="AK191" s="22">
        <f t="shared" si="106"/>
        <v>3.5607367133137719E-3</v>
      </c>
      <c r="AL191" s="22">
        <f t="shared" si="106"/>
        <v>3.5959907560303359E-3</v>
      </c>
      <c r="AM191" s="22">
        <f t="shared" si="106"/>
        <v>3.6050926296454277E-3</v>
      </c>
      <c r="AN191" s="22">
        <f t="shared" si="106"/>
        <v>3.6120322997995062E-3</v>
      </c>
      <c r="AO191" s="22">
        <f t="shared" si="106"/>
        <v>3.6296783206956843E-3</v>
      </c>
      <c r="AP191" s="22">
        <f t="shared" si="106"/>
        <v>3.6525799247908424E-3</v>
      </c>
      <c r="AQ191" s="22">
        <f t="shared" si="106"/>
        <v>3.6837309997760316E-3</v>
      </c>
      <c r="AR191" s="22">
        <f t="shared" si="106"/>
        <v>3.6851374116738133E-3</v>
      </c>
      <c r="AS191" s="22">
        <f t="shared" si="106"/>
        <v>3.6851374116738133E-3</v>
      </c>
      <c r="AT191" s="22">
        <f t="shared" si="106"/>
        <v>3.6851374116738133E-3</v>
      </c>
    </row>
    <row r="192" spans="6:46" x14ac:dyDescent="0.2">
      <c r="F192">
        <v>202403</v>
      </c>
      <c r="G192" s="22">
        <f t="shared" ref="G192:AT192" si="107">IF(G52 = "", G168 * $H215, G52)</f>
        <v>1.7264185973669311E-3</v>
      </c>
      <c r="H192" s="22">
        <f t="shared" si="107"/>
        <v>3.0047674679102758E-3</v>
      </c>
      <c r="I192" s="22">
        <f t="shared" si="107"/>
        <v>3.1686709862178337E-3</v>
      </c>
      <c r="J192" s="22">
        <f t="shared" si="107"/>
        <v>3.2341780878822647E-3</v>
      </c>
      <c r="K192" s="22">
        <f t="shared" si="107"/>
        <v>3.2747578278044952E-3</v>
      </c>
      <c r="L192" s="22">
        <f t="shared" si="107"/>
        <v>3.3090425127424148E-3</v>
      </c>
      <c r="M192" s="22">
        <f t="shared" si="107"/>
        <v>3.4606131841302509E-3</v>
      </c>
      <c r="N192" s="22">
        <f t="shared" si="107"/>
        <v>3.5676951772302319E-3</v>
      </c>
      <c r="O192" s="22">
        <f t="shared" si="107"/>
        <v>3.6313125464684129E-3</v>
      </c>
      <c r="P192" s="22">
        <f t="shared" si="107"/>
        <v>3.6731319158266234E-3</v>
      </c>
      <c r="Q192" s="22">
        <f t="shared" si="107"/>
        <v>3.7102877556434229E-3</v>
      </c>
      <c r="R192" s="22">
        <f t="shared" si="107"/>
        <v>3.7445475388988786E-3</v>
      </c>
      <c r="S192" s="22">
        <f t="shared" si="107"/>
        <v>3.7548943167072094E-3</v>
      </c>
      <c r="T192" s="22">
        <f t="shared" si="107"/>
        <v>3.7610929928451847E-3</v>
      </c>
      <c r="U192" s="22">
        <f t="shared" si="107"/>
        <v>3.7745947364491795E-3</v>
      </c>
      <c r="V192" s="22">
        <f t="shared" si="107"/>
        <v>3.799915387557144E-3</v>
      </c>
      <c r="W192" s="22">
        <f t="shared" si="107"/>
        <v>3.8283786287099781E-3</v>
      </c>
      <c r="X192" s="22">
        <f t="shared" si="107"/>
        <v>3.8345653329986936E-3</v>
      </c>
      <c r="Y192" s="22">
        <f t="shared" si="107"/>
        <v>3.8387382605462833E-3</v>
      </c>
      <c r="Z192" s="22">
        <f t="shared" si="107"/>
        <v>3.8387382605462833E-3</v>
      </c>
      <c r="AA192" s="22">
        <f t="shared" si="107"/>
        <v>1.8412661864621561E-3</v>
      </c>
      <c r="AB192" s="22">
        <f t="shared" si="107"/>
        <v>2.8773823466066951E-3</v>
      </c>
      <c r="AC192" s="22">
        <f t="shared" si="107"/>
        <v>3.0068994693179256E-3</v>
      </c>
      <c r="AD192" s="22">
        <f t="shared" si="107"/>
        <v>3.0629360140430367E-3</v>
      </c>
      <c r="AE192" s="22">
        <f t="shared" si="107"/>
        <v>3.1002582313956321E-3</v>
      </c>
      <c r="AF192" s="22">
        <f t="shared" si="107"/>
        <v>3.13469804093471E-3</v>
      </c>
      <c r="AG192" s="22">
        <f t="shared" si="107"/>
        <v>3.2926493475269173E-3</v>
      </c>
      <c r="AH192" s="22">
        <f t="shared" si="107"/>
        <v>3.3829995531842521E-3</v>
      </c>
      <c r="AI192" s="22">
        <f t="shared" si="107"/>
        <v>3.4432711578070785E-3</v>
      </c>
      <c r="AJ192" s="22">
        <f t="shared" si="107"/>
        <v>3.4835249139629552E-3</v>
      </c>
      <c r="AK192" s="22">
        <f t="shared" si="107"/>
        <v>3.5187470325436748E-3</v>
      </c>
      <c r="AL192" s="22">
        <f t="shared" si="107"/>
        <v>3.5535853450002651E-3</v>
      </c>
      <c r="AM192" s="22">
        <f t="shared" si="107"/>
        <v>3.5625798855552972E-3</v>
      </c>
      <c r="AN192" s="22">
        <f t="shared" si="107"/>
        <v>3.5694377202472563E-3</v>
      </c>
      <c r="AO192" s="22">
        <f t="shared" si="107"/>
        <v>3.5868756519630346E-3</v>
      </c>
      <c r="AP192" s="22">
        <f t="shared" si="107"/>
        <v>3.6095071908659295E-3</v>
      </c>
      <c r="AQ192" s="22">
        <f t="shared" si="107"/>
        <v>3.6402909194844573E-3</v>
      </c>
      <c r="AR192" s="22">
        <f t="shared" si="107"/>
        <v>3.6416807463911616E-3</v>
      </c>
      <c r="AS192" s="22">
        <f t="shared" si="107"/>
        <v>3.6416807463911616E-3</v>
      </c>
      <c r="AT192" s="22">
        <f t="shared" si="107"/>
        <v>3.6416807463911616E-3</v>
      </c>
    </row>
    <row r="195" spans="1:9" x14ac:dyDescent="0.2">
      <c r="A195" s="12" t="s">
        <v>85</v>
      </c>
      <c r="B195" s="12" t="s">
        <v>34</v>
      </c>
      <c r="C195" s="12" t="s">
        <v>35</v>
      </c>
      <c r="D195" s="12" t="s">
        <v>36</v>
      </c>
      <c r="E195" s="12" t="s">
        <v>37</v>
      </c>
      <c r="F195" s="12" t="s">
        <v>39</v>
      </c>
      <c r="G195" s="12" t="s">
        <v>40</v>
      </c>
      <c r="H195" s="12" t="s">
        <v>41</v>
      </c>
      <c r="I195" s="12" t="s">
        <v>42</v>
      </c>
    </row>
    <row r="196" spans="1:9" x14ac:dyDescent="0.2">
      <c r="A196" cm="1">
        <f t="array" ref="A196">INDEX($F$33:$F$52, ROW() - 195)</f>
        <v>201906</v>
      </c>
      <c r="B196" s="21" cm="1">
        <f t="array" ref="B196">INDEX($G$33:$Z$52, COUNTA($A$196:$A196), 20 - (COUNTA($A$196:$A196) - 1))</f>
        <v>6.337698040913383E-3</v>
      </c>
      <c r="C196" s="21" cm="1">
        <f t="array" ref="C196">INDEX($AA$33:$AT$52, COUNTA($A$196:$A196), 20 - (COUNTA($A$196:$A196) - 1))</f>
        <v>6.3425844696265001E-3</v>
      </c>
      <c r="D196" s="21" cm="1">
        <f t="array" ref="D196">IF($E196 = "Chain-Ladder", IF($C$2 = "Pago", $Z149, $AT149), IF($E196 = "Bornhuetter-Ferguson",  IF($C$2 = "Pago", $B196, $C196) + F196 * (1 - INDEX($G$120:$AT$120, 1,  IF($C$2 = "Pago", 20, 40) - COUNTA($A$196:$A196) + 1 )), F196))</f>
        <v>6.337698040913383E-3</v>
      </c>
      <c r="E196" t="s">
        <v>38</v>
      </c>
      <c r="F196" s="21">
        <f t="shared" ref="F196:F215" si="108">IF($C$2 = "Pago", $Z149, $AT149)</f>
        <v>6.337698040913383E-3</v>
      </c>
      <c r="G196" s="23"/>
      <c r="H196">
        <f t="shared" ref="H196:H215" si="109">IFERROR($D196 / I196, 1)</f>
        <v>1</v>
      </c>
      <c r="I196" s="21">
        <f t="shared" ref="I196:I215" si="110">IF($C$2 = "Pago", $Z149, $AT149)</f>
        <v>6.337698040913383E-3</v>
      </c>
    </row>
    <row r="197" spans="1:9" x14ac:dyDescent="0.2">
      <c r="A197" cm="1">
        <f t="array" ref="A197">INDEX($F$33:$F$52, ROW() - 195)</f>
        <v>201909</v>
      </c>
      <c r="B197" s="21" cm="1">
        <f t="array" ref="B197">INDEX($G$33:$Z$52, COUNTA($A$196:$A197), 20 - (COUNTA($A$196:$A197) - 1))</f>
        <v>2.652499198101935E-3</v>
      </c>
      <c r="C197" s="21" cm="1">
        <f t="array" ref="C197">INDEX($AA$33:$AT$52, COUNTA($A$196:$A197), 20 - (COUNTA($A$196:$A197) - 1))</f>
        <v>2.652499198101935E-3</v>
      </c>
      <c r="D197" s="21" cm="1">
        <f t="array" ref="D197">IF($E197 = "Chain-Ladder", IF($C$2 = "Pago", $Z150, $AT150), IF($E197 = "Bornhuetter-Ferguson",  IF($C$2 = "Pago", $B197, $C197) + F197 * (1 - INDEX($G$120:$AT$120, 1,  IF($C$2 = "Pago", 20, 40) - COUNTA($A$196:$A197) + 1 )), F197))</f>
        <v>2.652499198101935E-3</v>
      </c>
      <c r="E197" t="s">
        <v>38</v>
      </c>
      <c r="F197" s="21">
        <f t="shared" si="108"/>
        <v>2.652499198101935E-3</v>
      </c>
      <c r="G197" s="23"/>
      <c r="H197">
        <f t="shared" si="109"/>
        <v>1</v>
      </c>
      <c r="I197" s="21">
        <f t="shared" si="110"/>
        <v>2.652499198101935E-3</v>
      </c>
    </row>
    <row r="198" spans="1:9" x14ac:dyDescent="0.2">
      <c r="A198" cm="1">
        <f t="array" ref="A198">INDEX($F$33:$F$52, ROW() - 195)</f>
        <v>201912</v>
      </c>
      <c r="B198" s="21" cm="1">
        <f t="array" ref="B198">INDEX($G$33:$Z$52, COUNTA($A$196:$A198), 20 - (COUNTA($A$196:$A198) - 1))</f>
        <v>2.9252075322698996E-3</v>
      </c>
      <c r="C198" s="21" cm="1">
        <f t="array" ref="C198">INDEX($AA$33:$AT$52, COUNTA($A$196:$A198), 20 - (COUNTA($A$196:$A198) - 1))</f>
        <v>2.9252075322698996E-3</v>
      </c>
      <c r="D198" s="21" cm="1">
        <f t="array" ref="D198">IF($E198 = "Chain-Ladder", IF($C$2 = "Pago", $Z151, $AT151), IF($E198 = "Bornhuetter-Ferguson",  IF($C$2 = "Pago", $B198, $C198) + F198 * (1 - INDEX($G$120:$AT$120, 1,  IF($C$2 = "Pago", 20, 40) - COUNTA($A$196:$A198) + 1 )), F198))</f>
        <v>2.9283908602442022E-3</v>
      </c>
      <c r="E198" t="s">
        <v>38</v>
      </c>
      <c r="F198" s="21">
        <f t="shared" si="108"/>
        <v>2.9283908602442022E-3</v>
      </c>
      <c r="G198" s="23"/>
      <c r="H198">
        <f t="shared" si="109"/>
        <v>1</v>
      </c>
      <c r="I198" s="21">
        <f t="shared" si="110"/>
        <v>2.9283908602442022E-3</v>
      </c>
    </row>
    <row r="199" spans="1:9" x14ac:dyDescent="0.2">
      <c r="A199" cm="1">
        <f t="array" ref="A199">INDEX($F$33:$F$52, ROW() - 195)</f>
        <v>202003</v>
      </c>
      <c r="B199" s="21" cm="1">
        <f t="array" ref="B199">INDEX($G$33:$Z$52, COUNTA($A$196:$A199), 20 - (COUNTA($A$196:$A199) - 1))</f>
        <v>2.5302193967269601E-3</v>
      </c>
      <c r="C199" s="21" cm="1">
        <f t="array" ref="C199">INDEX($AA$33:$AT$52, COUNTA($A$196:$A199), 20 - (COUNTA($A$196:$A199) - 1))</f>
        <v>2.5302193967269601E-3</v>
      </c>
      <c r="D199" s="21" cm="1">
        <f t="array" ref="D199">IF($E199 = "Chain-Ladder", IF($C$2 = "Pago", $Z152, $AT152), IF($E199 = "Bornhuetter-Ferguson",  IF($C$2 = "Pago", $B199, $C199) + F199 * (1 - INDEX($G$120:$AT$120, 1,  IF($C$2 = "Pago", 20, 40) - COUNTA($A$196:$A199) + 1 )), F199))</f>
        <v>2.5370661963665248E-3</v>
      </c>
      <c r="E199" t="s">
        <v>38</v>
      </c>
      <c r="F199" s="21">
        <f t="shared" si="108"/>
        <v>2.5370661963665248E-3</v>
      </c>
      <c r="G199" s="23"/>
      <c r="H199">
        <f t="shared" si="109"/>
        <v>1</v>
      </c>
      <c r="I199" s="21">
        <f t="shared" si="110"/>
        <v>2.5370661963665248E-3</v>
      </c>
    </row>
    <row r="200" spans="1:9" x14ac:dyDescent="0.2">
      <c r="A200" cm="1">
        <f t="array" ref="A200">INDEX($F$33:$F$52, ROW() - 195)</f>
        <v>202006</v>
      </c>
      <c r="B200" s="21" cm="1">
        <f t="array" ref="B200">INDEX($G$33:$Z$52, COUNTA($A$196:$A200), 20 - (COUNTA($A$196:$A200) - 1))</f>
        <v>3.0657744219753612E-3</v>
      </c>
      <c r="C200" s="21" cm="1">
        <f t="array" ref="C200">INDEX($AA$33:$AT$52, COUNTA($A$196:$A200), 20 - (COUNTA($A$196:$A200) - 1))</f>
        <v>3.0702111432806801E-3</v>
      </c>
      <c r="D200" s="21" cm="1">
        <f t="array" ref="D200">IF($E200 = "Chain-Ladder", IF($C$2 = "Pago", $Z153, $AT153), IF($E200 = "Bornhuetter-Ferguson",  IF($C$2 = "Pago", $B200, $C200) + F200 * (1 - INDEX($G$120:$AT$120, 1,  IF($C$2 = "Pago", 20, 40) - COUNTA($A$196:$A200) + 1 )), F200))</f>
        <v>3.0970967433584743E-3</v>
      </c>
      <c r="E200" t="s">
        <v>38</v>
      </c>
      <c r="F200" s="21">
        <f t="shared" si="108"/>
        <v>3.0970967433584743E-3</v>
      </c>
      <c r="G200" s="23"/>
      <c r="H200">
        <f t="shared" si="109"/>
        <v>1</v>
      </c>
      <c r="I200" s="21">
        <f t="shared" si="110"/>
        <v>3.0970967433584743E-3</v>
      </c>
    </row>
    <row r="201" spans="1:9" x14ac:dyDescent="0.2">
      <c r="A201" cm="1">
        <f t="array" ref="A201">INDEX($F$33:$F$52, ROW() - 195)</f>
        <v>202009</v>
      </c>
      <c r="B201" s="21" cm="1">
        <f t="array" ref="B201">INDEX($G$33:$Z$52, COUNTA($A$196:$A201), 20 - (COUNTA($A$196:$A201) - 1))</f>
        <v>5.39698856495399E-3</v>
      </c>
      <c r="C201" s="21" cm="1">
        <f t="array" ref="C201">INDEX($AA$33:$AT$52, COUNTA($A$196:$A201), 20 - (COUNTA($A$196:$A201) - 1))</f>
        <v>5.4057570272853534E-3</v>
      </c>
      <c r="D201" s="21" cm="1">
        <f t="array" ref="D201">IF($E201 = "Chain-Ladder", IF($C$2 = "Pago", $Z154, $AT154), IF($E201 = "Bornhuetter-Ferguson",  IF($C$2 = "Pago", $B201, $C201) + F201 * (1 - INDEX($G$120:$AT$120, 1,  IF($C$2 = "Pago", 20, 40) - COUNTA($A$196:$A201) + 1 )), F201))</f>
        <v>5.4887022164157038E-3</v>
      </c>
      <c r="E201" t="s">
        <v>38</v>
      </c>
      <c r="F201" s="21">
        <f t="shared" si="108"/>
        <v>5.4887022164157038E-3</v>
      </c>
      <c r="G201" s="23"/>
      <c r="H201">
        <f t="shared" si="109"/>
        <v>1</v>
      </c>
      <c r="I201" s="21">
        <f t="shared" si="110"/>
        <v>5.4887022164157038E-3</v>
      </c>
    </row>
    <row r="202" spans="1:9" x14ac:dyDescent="0.2">
      <c r="A202" cm="1">
        <f t="array" ref="A202">INDEX($F$33:$F$52, ROW() - 195)</f>
        <v>202012</v>
      </c>
      <c r="B202" s="21" cm="1">
        <f t="array" ref="B202">INDEX($G$33:$Z$52, COUNTA($A$196:$A202), 20 - (COUNTA($A$196:$A202) - 1))</f>
        <v>5.1066049204230822E-3</v>
      </c>
      <c r="C202" s="21" cm="1">
        <f t="array" ref="C202">INDEX($AA$33:$AT$52, COUNTA($A$196:$A202), 20 - (COUNTA($A$196:$A202) - 1))</f>
        <v>5.1109509671638676E-3</v>
      </c>
      <c r="D202" s="21" cm="1">
        <f t="array" ref="D202">IF($E202 = "Chain-Ladder", IF($C$2 = "Pago", $Z155, $AT155), IF($E202 = "Bornhuetter-Ferguson",  IF($C$2 = "Pago", $B202, $C202) + F202 * (1 - INDEX($G$120:$AT$120, 1,  IF($C$2 = "Pago", 20, 40) - COUNTA($A$196:$A202) + 1 )), F202))</f>
        <v>5.2120273885312282E-3</v>
      </c>
      <c r="E202" t="s">
        <v>38</v>
      </c>
      <c r="F202" s="21">
        <f t="shared" si="108"/>
        <v>5.2120273885312282E-3</v>
      </c>
      <c r="G202" s="23"/>
      <c r="H202">
        <f t="shared" si="109"/>
        <v>1</v>
      </c>
      <c r="I202" s="21">
        <f t="shared" si="110"/>
        <v>5.2120273885312282E-3</v>
      </c>
    </row>
    <row r="203" spans="1:9" x14ac:dyDescent="0.2">
      <c r="A203" cm="1">
        <f t="array" ref="A203">INDEX($F$33:$F$52, ROW() - 195)</f>
        <v>202103</v>
      </c>
      <c r="B203" s="21" cm="1">
        <f t="array" ref="B203">INDEX($G$33:$Z$52, COUNTA($A$196:$A203), 20 - (COUNTA($A$196:$A203) - 1))</f>
        <v>5.5466500394160496E-3</v>
      </c>
      <c r="C203" s="21" cm="1">
        <f t="array" ref="C203">INDEX($AA$33:$AT$52, COUNTA($A$196:$A203), 20 - (COUNTA($A$196:$A203) - 1))</f>
        <v>5.5509732272877692E-3</v>
      </c>
      <c r="D203" s="21" cm="1">
        <f t="array" ref="D203">IF($E203 = "Chain-Ladder", IF($C$2 = "Pago", $Z156, $AT156), IF($E203 = "Bornhuetter-Ferguson",  IF($C$2 = "Pago", $B203, $C203) + F203 * (1 - INDEX($G$120:$AT$120, 1,  IF($C$2 = "Pago", 20, 40) - COUNTA($A$196:$A203) + 1 )), F203))</f>
        <v>5.6705025303718046E-3</v>
      </c>
      <c r="E203" t="s">
        <v>38</v>
      </c>
      <c r="F203" s="21">
        <f t="shared" si="108"/>
        <v>5.6705025303718046E-3</v>
      </c>
      <c r="G203" s="23"/>
      <c r="H203">
        <f t="shared" si="109"/>
        <v>1</v>
      </c>
      <c r="I203" s="21">
        <f t="shared" si="110"/>
        <v>5.6705025303718046E-3</v>
      </c>
    </row>
    <row r="204" spans="1:9" x14ac:dyDescent="0.2">
      <c r="A204" cm="1">
        <f t="array" ref="A204">INDEX($F$33:$F$52, ROW() - 195)</f>
        <v>202106</v>
      </c>
      <c r="B204" s="21" cm="1">
        <f t="array" ref="B204">INDEX($G$33:$Z$52, COUNTA($A$196:$A204), 20 - (COUNTA($A$196:$A204) - 1))</f>
        <v>1.0013454239922252E-2</v>
      </c>
      <c r="C204" s="21" cm="1">
        <f t="array" ref="C204">INDEX($AA$33:$AT$52, COUNTA($A$196:$A204), 20 - (COUNTA($A$196:$A204) - 1))</f>
        <v>1.002197632863708E-2</v>
      </c>
      <c r="D204" s="21" cm="1">
        <f t="array" ref="D204">IF($E204 = "Chain-Ladder", IF($C$2 = "Pago", $Z157, $AT157), IF($E204 = "Bornhuetter-Ferguson",  IF($C$2 = "Pago", $B204, $C204) + F204 * (1 - INDEX($G$120:$AT$120, 1,  IF($C$2 = "Pago", 20, 40) - COUNTA($A$196:$A204) + 1 )), F204))</f>
        <v>1.0265333664937881E-2</v>
      </c>
      <c r="E204" t="s">
        <v>38</v>
      </c>
      <c r="F204" s="21">
        <f t="shared" si="108"/>
        <v>1.0265333664937881E-2</v>
      </c>
      <c r="G204" s="23"/>
      <c r="H204">
        <f t="shared" si="109"/>
        <v>1</v>
      </c>
      <c r="I204" s="21">
        <f t="shared" si="110"/>
        <v>1.0265333664937881E-2</v>
      </c>
    </row>
    <row r="205" spans="1:9" x14ac:dyDescent="0.2">
      <c r="A205" cm="1">
        <f t="array" ref="A205">INDEX($F$33:$F$52, ROW() - 195)</f>
        <v>202109</v>
      </c>
      <c r="B205" s="21" cm="1">
        <f t="array" ref="B205">INDEX($G$33:$Z$52, COUNTA($A$196:$A205), 20 - (COUNTA($A$196:$A205) - 1))</f>
        <v>5.1158917859713089E-3</v>
      </c>
      <c r="C205" s="21" cm="1">
        <f t="array" ref="C205">INDEX($AA$33:$AT$52, COUNTA($A$196:$A205), 20 - (COUNTA($A$196:$A205) - 1))</f>
        <v>5.1200817055339397E-3</v>
      </c>
      <c r="D205" s="21" cm="1">
        <f t="array" ref="D205">IF($E205 = "Chain-Ladder", IF($C$2 = "Pago", $Z158, $AT158), IF($E205 = "Bornhuetter-Ferguson",  IF($C$2 = "Pago", $B205, $C205) + F205 * (1 - INDEX($G$120:$AT$120, 1,  IF($C$2 = "Pago", 20, 40) - COUNTA($A$196:$A205) + 1 )), F205))</f>
        <v>5.2930044322712869E-3</v>
      </c>
      <c r="E205" t="s">
        <v>38</v>
      </c>
      <c r="F205" s="21">
        <f t="shared" si="108"/>
        <v>5.2930044322712869E-3</v>
      </c>
      <c r="G205" s="23"/>
      <c r="H205">
        <f t="shared" si="109"/>
        <v>1</v>
      </c>
      <c r="I205" s="21">
        <f t="shared" si="110"/>
        <v>5.2930044322712869E-3</v>
      </c>
    </row>
    <row r="206" spans="1:9" x14ac:dyDescent="0.2">
      <c r="A206" cm="1">
        <f t="array" ref="A206">INDEX($F$33:$F$52, ROW() - 195)</f>
        <v>202112</v>
      </c>
      <c r="B206" s="21" cm="1">
        <f t="array" ref="B206">INDEX($G$33:$Z$52, COUNTA($A$196:$A206), 20 - (COUNTA($A$196:$A206) - 1))</f>
        <v>3.3550809921789036E-3</v>
      </c>
      <c r="C206" s="21" cm="1">
        <f t="array" ref="C206">INDEX($AA$33:$AT$52, COUNTA($A$196:$A206), 20 - (COUNTA($A$196:$A206) - 1))</f>
        <v>3.3591926110418681E-3</v>
      </c>
      <c r="D206" s="21" cm="1">
        <f t="array" ref="D206">IF($E206 = "Chain-Ladder", IF($C$2 = "Pago", $Z159, $AT159), IF($E206 = "Bornhuetter-Ferguson",  IF($C$2 = "Pago", $B206, $C206) + F206 * (1 - INDEX($G$120:$AT$120, 1,  IF($C$2 = "Pago", 20, 40) - COUNTA($A$196:$A206) + 1 )), F206))</f>
        <v>3.5063477345899548E-3</v>
      </c>
      <c r="E206" t="s">
        <v>38</v>
      </c>
      <c r="F206" s="21">
        <f t="shared" si="108"/>
        <v>3.5063477345899548E-3</v>
      </c>
      <c r="G206" s="23"/>
      <c r="H206">
        <f t="shared" si="109"/>
        <v>1</v>
      </c>
      <c r="I206" s="21">
        <f t="shared" si="110"/>
        <v>3.5063477345899548E-3</v>
      </c>
    </row>
    <row r="207" spans="1:9" x14ac:dyDescent="0.2">
      <c r="A207" cm="1">
        <f t="array" ref="A207">INDEX($F$33:$F$52, ROW() - 195)</f>
        <v>202203</v>
      </c>
      <c r="B207" s="21" cm="1">
        <f t="array" ref="B207">INDEX($G$33:$Z$52, COUNTA($A$196:$A207), 20 - (COUNTA($A$196:$A207) - 1))</f>
        <v>3.7960910235010957E-3</v>
      </c>
      <c r="C207" s="21" cm="1">
        <f t="array" ref="C207">INDEX($AA$33:$AT$52, COUNTA($A$196:$A207), 20 - (COUNTA($A$196:$A207) - 1))</f>
        <v>3.8001728418059358E-3</v>
      </c>
      <c r="D207" s="21" cm="1">
        <f t="array" ref="D207">IF($E207 = "Chain-Ladder", IF($C$2 = "Pago", $Z160, $AT160), IF($E207 = "Bornhuetter-Ferguson",  IF($C$2 = "Pago", $B207, $C207) + F207 * (1 - INDEX($G$120:$AT$120, 1,  IF($C$2 = "Pago", 20, 40) - COUNTA($A$196:$A207) + 1 )), F207))</f>
        <v>4.0129291174900274E-3</v>
      </c>
      <c r="E207" t="s">
        <v>38</v>
      </c>
      <c r="F207" s="21">
        <f t="shared" si="108"/>
        <v>4.0129291174900274E-3</v>
      </c>
      <c r="G207" s="23"/>
      <c r="H207">
        <f t="shared" si="109"/>
        <v>1</v>
      </c>
      <c r="I207" s="21">
        <f t="shared" si="110"/>
        <v>4.0129291174900274E-3</v>
      </c>
    </row>
    <row r="208" spans="1:9" x14ac:dyDescent="0.2">
      <c r="A208" cm="1">
        <f t="array" ref="A208">INDEX($F$33:$F$52, ROW() - 195)</f>
        <v>202206</v>
      </c>
      <c r="B208" s="21" cm="1">
        <f t="array" ref="B208">INDEX($G$33:$Z$52, COUNTA($A$196:$A208), 20 - (COUNTA($A$196:$A208) - 1))</f>
        <v>3.0116574087556197E-3</v>
      </c>
      <c r="C208" s="21" cm="1">
        <f t="array" ref="C208">INDEX($AA$33:$AT$52, COUNTA($A$196:$A208), 20 - (COUNTA($A$196:$A208) - 1))</f>
        <v>3.0197207485380979E-3</v>
      </c>
      <c r="D208" s="21" cm="1">
        <f t="array" ref="D208">IF($E208 = "Chain-Ladder", IF($C$2 = "Pago", $Z161, $AT161), IF($E208 = "Bornhuetter-Ferguson",  IF($C$2 = "Pago", $B208, $C208) + F208 * (1 - INDEX($G$120:$AT$120, 1,  IF($C$2 = "Pago", 20, 40) - COUNTA($A$196:$A208) + 1 )), F208))</f>
        <v>3.2404574797848034E-3</v>
      </c>
      <c r="E208" t="s">
        <v>38</v>
      </c>
      <c r="F208" s="21">
        <f t="shared" si="108"/>
        <v>3.2404574797848034E-3</v>
      </c>
      <c r="G208" s="23"/>
      <c r="H208">
        <f t="shared" si="109"/>
        <v>1</v>
      </c>
      <c r="I208" s="21">
        <f t="shared" si="110"/>
        <v>3.2404574797848034E-3</v>
      </c>
    </row>
    <row r="209" spans="1:9" x14ac:dyDescent="0.2">
      <c r="A209" cm="1">
        <f t="array" ref="A209">INDEX($F$33:$F$52, ROW() - 195)</f>
        <v>202209</v>
      </c>
      <c r="B209" s="21" cm="1">
        <f t="array" ref="B209">INDEX($G$33:$Z$52, COUNTA($A$196:$A209), 20 - (COUNTA($A$196:$A209) - 1))</f>
        <v>3.2489635220708923E-3</v>
      </c>
      <c r="C209" s="21" cm="1">
        <f t="array" ref="C209">INDEX($AA$33:$AT$52, COUNTA($A$196:$A209), 20 - (COUNTA($A$196:$A209) - 1))</f>
        <v>3.2529208467019163E-3</v>
      </c>
      <c r="D209" s="21" cm="1">
        <f t="array" ref="D209">IF($E209 = "Chain-Ladder", IF($C$2 = "Pago", $Z162, $AT162), IF($E209 = "Bornhuetter-Ferguson",  IF($C$2 = "Pago", $B209, $C209) + F209 * (1 - INDEX($G$120:$AT$120, 1,  IF($C$2 = "Pago", 20, 40) - COUNTA($A$196:$A209) + 1 )), F209))</f>
        <v>3.6039626261862271E-3</v>
      </c>
      <c r="E209" t="s">
        <v>38</v>
      </c>
      <c r="F209" s="21">
        <f t="shared" si="108"/>
        <v>3.6039626261862271E-3</v>
      </c>
      <c r="G209" s="23"/>
      <c r="H209">
        <f t="shared" si="109"/>
        <v>1</v>
      </c>
      <c r="I209" s="21">
        <f t="shared" si="110"/>
        <v>3.6039626261862271E-3</v>
      </c>
    </row>
    <row r="210" spans="1:9" x14ac:dyDescent="0.2">
      <c r="A210" cm="1">
        <f t="array" ref="A210">INDEX($F$33:$F$52, ROW() - 195)</f>
        <v>202212</v>
      </c>
      <c r="B210" s="21" cm="1">
        <f t="array" ref="B210">INDEX($G$33:$Z$52, COUNTA($A$196:$A210), 20 - (COUNTA($A$196:$A210) - 1))</f>
        <v>2.7948534704365182E-3</v>
      </c>
      <c r="C210" s="21" cm="1">
        <f t="array" ref="C210">INDEX($AA$33:$AT$52, COUNTA($A$196:$A210), 20 - (COUNTA($A$196:$A210) - 1))</f>
        <v>2.8026061846402254E-3</v>
      </c>
      <c r="D210" s="21" cm="1">
        <f t="array" ref="D210">IF($E210 = "Chain-Ladder", IF($C$2 = "Pago", $Z163, $AT163), IF($E210 = "Bornhuetter-Ferguson",  IF($C$2 = "Pago", $B210, $C210) + F210 * (1 - INDEX($G$120:$AT$120, 1,  IF($C$2 = "Pago", 20, 40) - COUNTA($A$196:$A210) + 1 )), F210))</f>
        <v>3.2422402880202517E-3</v>
      </c>
      <c r="E210" t="s">
        <v>38</v>
      </c>
      <c r="F210" s="21">
        <f t="shared" si="108"/>
        <v>3.2422402880202517E-3</v>
      </c>
      <c r="G210" s="23"/>
      <c r="H210">
        <f t="shared" si="109"/>
        <v>1</v>
      </c>
      <c r="I210" s="21">
        <f t="shared" si="110"/>
        <v>3.2422402880202517E-3</v>
      </c>
    </row>
    <row r="211" spans="1:9" x14ac:dyDescent="0.2">
      <c r="A211" cm="1">
        <f t="array" ref="A211">INDEX($F$33:$F$52, ROW() - 195)</f>
        <v>202303</v>
      </c>
      <c r="B211" s="21" cm="1">
        <f t="array" ref="B211">INDEX($G$33:$Z$52, COUNTA($A$196:$A211), 20 - (COUNTA($A$196:$A211) - 1))</f>
        <v>3.0098772433298357E-3</v>
      </c>
      <c r="C211" s="21" cm="1">
        <f t="array" ref="C211">INDEX($AA$33:$AT$52, COUNTA($A$196:$A211), 20 - (COUNTA($A$196:$A211) - 1))</f>
        <v>3.0137163724667363E-3</v>
      </c>
      <c r="D211" s="21" cm="1">
        <f t="array" ref="D211">IF($E211 = "Chain-Ladder", IF($C$2 = "Pago", $Z164, $AT164), IF($E211 = "Bornhuetter-Ferguson",  IF($C$2 = "Pago", $B211, $C211) + F211 * (1 - INDEX($G$120:$AT$120, 1,  IF($C$2 = "Pago", 20, 40) - COUNTA($A$196:$A211) + 1 )), F211))</f>
        <v>3.528239809190435E-3</v>
      </c>
      <c r="E211" t="s">
        <v>38</v>
      </c>
      <c r="F211" s="21">
        <f t="shared" si="108"/>
        <v>3.528239809190435E-3</v>
      </c>
      <c r="G211" s="23"/>
      <c r="H211">
        <f t="shared" si="109"/>
        <v>1</v>
      </c>
      <c r="I211" s="21">
        <f t="shared" si="110"/>
        <v>3.528239809190435E-3</v>
      </c>
    </row>
    <row r="212" spans="1:9" x14ac:dyDescent="0.2">
      <c r="A212" cm="1">
        <f t="array" ref="A212">INDEX($F$33:$F$52, ROW() - 195)</f>
        <v>202306</v>
      </c>
      <c r="B212" s="21" cm="1">
        <f t="array" ref="B212">INDEX($G$33:$Z$52, COUNTA($A$196:$A212), 20 - (COUNTA($A$196:$A212) - 1))</f>
        <v>3.2325683629514999E-3</v>
      </c>
      <c r="C212" s="21" cm="1">
        <f t="array" ref="C212">INDEX($AA$33:$AT$52, COUNTA($A$196:$A212), 20 - (COUNTA($A$196:$A212) - 1))</f>
        <v>3.2363669156694214E-3</v>
      </c>
      <c r="D212" s="21" cm="1">
        <f t="array" ref="D212">IF($E212 = "Chain-Ladder", IF($C$2 = "Pago", $Z165, $AT165), IF($E212 = "Bornhuetter-Ferguson",  IF($C$2 = "Pago", $B212, $C212) + F212 * (1 - INDEX($G$120:$AT$120, 1,  IF($C$2 = "Pago", 20, 40) - COUNTA($A$196:$A212) + 1 )), F212))</f>
        <v>3.836827632092075E-3</v>
      </c>
      <c r="E212" t="s">
        <v>38</v>
      </c>
      <c r="F212" s="21">
        <f t="shared" si="108"/>
        <v>3.836827632092075E-3</v>
      </c>
      <c r="G212" s="23"/>
      <c r="H212">
        <f t="shared" si="109"/>
        <v>1</v>
      </c>
      <c r="I212" s="21">
        <f t="shared" si="110"/>
        <v>3.836827632092075E-3</v>
      </c>
    </row>
    <row r="213" spans="1:9" x14ac:dyDescent="0.2">
      <c r="A213" cm="1">
        <f t="array" ref="A213">INDEX($F$33:$F$52, ROW() - 195)</f>
        <v>202309</v>
      </c>
      <c r="B213" s="21" cm="1">
        <f t="array" ref="B213">INDEX($G$33:$Z$52, COUNTA($A$196:$A213), 20 - (COUNTA($A$196:$A213) - 1))</f>
        <v>2.862253454509813E-3</v>
      </c>
      <c r="C213" s="21" cm="1">
        <f t="array" ref="C213">INDEX($AA$33:$AT$52, COUNTA($A$196:$A213), 20 - (COUNTA($A$196:$A213) - 1))</f>
        <v>2.8660047696533381E-3</v>
      </c>
      <c r="D213" s="21" cm="1">
        <f t="array" ref="D213">IF($E213 = "Chain-Ladder", IF($C$2 = "Pago", $Z166, $AT166), IF($E213 = "Bornhuetter-Ferguson",  IF($C$2 = "Pago", $B213, $C213) + F213 * (1 - INDEX($G$120:$AT$120, 1,  IF($C$2 = "Pago", 20, 40) - COUNTA($A$196:$A213) + 1 )), F213))</f>
        <v>3.4675237331353043E-3</v>
      </c>
      <c r="E213" t="s">
        <v>38</v>
      </c>
      <c r="F213" s="21">
        <f t="shared" si="108"/>
        <v>3.4675237331353043E-3</v>
      </c>
      <c r="G213" s="23"/>
      <c r="H213">
        <f t="shared" si="109"/>
        <v>1</v>
      </c>
      <c r="I213" s="21">
        <f t="shared" si="110"/>
        <v>3.4675237331353043E-3</v>
      </c>
    </row>
    <row r="214" spans="1:9" x14ac:dyDescent="0.2">
      <c r="A214" cm="1">
        <f t="array" ref="A214">INDEX($F$33:$F$52, ROW() - 195)</f>
        <v>202312</v>
      </c>
      <c r="B214" s="21" cm="1">
        <f t="array" ref="B214">INDEX($G$33:$Z$52, COUNTA($A$196:$A214), 20 - (COUNTA($A$196:$A214) - 1))</f>
        <v>2.904271685992292E-3</v>
      </c>
      <c r="C214" s="21" cm="1">
        <f t="array" ref="C214">INDEX($AA$33:$AT$52, COUNTA($A$196:$A214), 20 - (COUNTA($A$196:$A214) - 1))</f>
        <v>2.9117185364691952E-3</v>
      </c>
      <c r="D214" s="21" cm="1">
        <f t="array" ref="D214">IF($E214 = "Chain-Ladder", IF($C$2 = "Pago", $Z167, $AT167), IF($E214 = "Bornhuetter-Ferguson",  IF($C$2 = "Pago", $B214, $C214) + F214 * (1 - INDEX($G$120:$AT$120, 1,  IF($C$2 = "Pago", 20, 40) - COUNTA($A$196:$A214) + 1 )), F214))</f>
        <v>3.710349955230805E-3</v>
      </c>
      <c r="E214" t="s">
        <v>38</v>
      </c>
      <c r="F214" s="21">
        <f t="shared" si="108"/>
        <v>3.710349955230805E-3</v>
      </c>
      <c r="G214" s="23"/>
      <c r="H214">
        <f t="shared" si="109"/>
        <v>1</v>
      </c>
      <c r="I214" s="21">
        <f t="shared" si="110"/>
        <v>3.710349955230805E-3</v>
      </c>
    </row>
    <row r="215" spans="1:9" x14ac:dyDescent="0.2">
      <c r="A215" cm="1">
        <f t="array" ref="A215">INDEX($F$33:$F$52, ROW() - 195)</f>
        <v>202403</v>
      </c>
      <c r="B215" s="21" cm="1">
        <f t="array" ref="B215">INDEX($G$33:$Z$52, COUNTA($A$196:$A215), 20 - (COUNTA($A$196:$A215) - 1))</f>
        <v>1.7264185973669311E-3</v>
      </c>
      <c r="C215" s="21" cm="1">
        <f t="array" ref="C215">INDEX($AA$33:$AT$52, COUNTA($A$196:$A215), 20 - (COUNTA($A$196:$A215) - 1))</f>
        <v>1.8412661864621561E-3</v>
      </c>
      <c r="D215" s="21" cm="1">
        <f t="array" ref="D215">IF($E215 = "Chain-Ladder", IF($C$2 = "Pago", $Z168, $AT168), IF($E215 = "Bornhuetter-Ferguson",  IF($C$2 = "Pago", $B215, $C215) + F215 * (1 - INDEX($G$120:$AT$120, 1,  IF($C$2 = "Pago", 20, 40) - COUNTA($A$196:$A215) + 1 )), F215))</f>
        <v>3.8387382605462833E-3</v>
      </c>
      <c r="E215" t="s">
        <v>38</v>
      </c>
      <c r="F215" s="21">
        <f t="shared" si="108"/>
        <v>3.8387382605462833E-3</v>
      </c>
      <c r="G215" s="23"/>
      <c r="H215">
        <f t="shared" si="109"/>
        <v>1</v>
      </c>
      <c r="I215" s="21">
        <f t="shared" si="110"/>
        <v>3.8387382605462833E-3</v>
      </c>
    </row>
  </sheetData>
  <conditionalFormatting sqref="G57:G76">
    <cfRule type="expression" dxfId="124" priority="80">
      <formula>G81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57:H76">
    <cfRule type="expression" dxfId="123" priority="78">
      <formula>H81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57:I76">
    <cfRule type="expression" dxfId="122" priority="76">
      <formula>I81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57:J76">
    <cfRule type="expression" dxfId="121" priority="74">
      <formula>J81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57:K76">
    <cfRule type="expression" dxfId="120" priority="72">
      <formula>K81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57:L76">
    <cfRule type="expression" dxfId="119" priority="70">
      <formula>L81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57:M76">
    <cfRule type="expression" dxfId="118" priority="68">
      <formula>M81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57:N76">
    <cfRule type="expression" dxfId="117" priority="66">
      <formula>N81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57:O76">
    <cfRule type="expression" dxfId="116" priority="64">
      <formula>O81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57:P76">
    <cfRule type="expression" dxfId="115" priority="62">
      <formula>P81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57:Q76">
    <cfRule type="expression" dxfId="114" priority="60">
      <formula>Q81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57:R76">
    <cfRule type="expression" dxfId="113" priority="58">
      <formula>R81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57:S76">
    <cfRule type="expression" dxfId="112" priority="56">
      <formula>S81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57:T76">
    <cfRule type="expression" dxfId="111" priority="54">
      <formula>T81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57:U76">
    <cfRule type="expression" dxfId="110" priority="52">
      <formula>U81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57:V76">
    <cfRule type="expression" dxfId="109" priority="50">
      <formula>V81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57:W76">
    <cfRule type="expression" dxfId="108" priority="48">
      <formula>W81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57:X76">
    <cfRule type="expression" dxfId="107" priority="46">
      <formula>X81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57:Y76">
    <cfRule type="expression" dxfId="106" priority="44">
      <formula>Y81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57:Z76">
    <cfRule type="expression" dxfId="105" priority="42">
      <formula>Z81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57:AA76">
    <cfRule type="expression" dxfId="104" priority="40">
      <formula>AA81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57:AB76">
    <cfRule type="expression" dxfId="103" priority="38">
      <formula>AB81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57:AC76">
    <cfRule type="expression" dxfId="102" priority="36">
      <formula>AC81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57:AD76">
    <cfRule type="expression" dxfId="101" priority="34">
      <formula>AD81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57:AE76">
    <cfRule type="expression" dxfId="100" priority="32">
      <formula>AE81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57:AF76">
    <cfRule type="expression" dxfId="99" priority="30">
      <formula>AF81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57:AG76">
    <cfRule type="expression" dxfId="98" priority="28">
      <formula>AG81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57:AH76">
    <cfRule type="expression" dxfId="97" priority="26">
      <formula>AH81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57:AI76">
    <cfRule type="expression" dxfId="96" priority="24">
      <formula>AI81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57:AJ76">
    <cfRule type="expression" dxfId="95" priority="22">
      <formula>AJ81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57:AK76">
    <cfRule type="expression" dxfId="94" priority="20">
      <formula>AK81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57:AL76">
    <cfRule type="expression" dxfId="93" priority="18">
      <formula>AL81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57:AM76">
    <cfRule type="expression" dxfId="92" priority="16">
      <formula>AM81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57:AN76">
    <cfRule type="expression" dxfId="91" priority="14">
      <formula>AN81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57:AO76">
    <cfRule type="expression" dxfId="90" priority="12">
      <formula>AO81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57:AP76">
    <cfRule type="expression" dxfId="89" priority="10">
      <formula>AP81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57:AQ76">
    <cfRule type="expression" dxfId="88" priority="8">
      <formula>AQ81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57:AR76">
    <cfRule type="expression" dxfId="87" priority="6">
      <formula>AR81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57:AS76">
    <cfRule type="expression" dxfId="86" priority="4">
      <formula>AS81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57:AT76">
    <cfRule type="expression" dxfId="85" priority="2">
      <formula>AT81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81:AT100">
    <cfRule type="cellIs" dxfId="84" priority="1" operator="equal">
      <formula>0</formula>
    </cfRule>
  </conditionalFormatting>
  <dataValidations count="2">
    <dataValidation type="list" allowBlank="1" showInputMessage="1" showErrorMessage="1" sqref="C2" xr:uid="{6F68EC1A-16E1-1645-9B1E-E03A326CA6DA}">
      <formula1>"Pago,Incurrido"</formula1>
    </dataValidation>
    <dataValidation type="list" allowBlank="1" showInputMessage="1" showErrorMessage="1" sqref="E196:E215" xr:uid="{0A003AEF-F3B1-1F4F-AF2C-E8865C0DADD9}">
      <formula1>"Chain-Ladder,Bornhuetter-Ferguson,Indicador"</formula1>
    </dataValidation>
  </dataValidations>
  <pageMargins left="0.7" right="0.7" top="0.75" bottom="0.75" header="0.3" footer="0.3"/>
  <pageSetup orientation="portrait" horizontalDpi="0" verticalDpi="0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CF05E-C3E1-8C4F-AFD9-05296E563F27}">
  <sheetPr codeName="Hoja8">
    <tabColor theme="6" tint="0.79998168889431442"/>
  </sheetPr>
  <dimension ref="A2:AT215"/>
  <sheetViews>
    <sheetView showGridLines="0" zoomScale="90" zoomScaleNormal="90" workbookViewId="0">
      <pane xSplit="6" ySplit="8" topLeftCell="G192" activePane="bottomRight" state="frozen"/>
      <selection pane="topRight" activeCell="G1" sqref="G1"/>
      <selection pane="bottomLeft" activeCell="A9" sqref="A9"/>
      <selection pane="bottomRight" activeCell="A216" sqref="A216:XFD1048576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46" width="10.5703125" customWidth="1"/>
  </cols>
  <sheetData>
    <row r="2" spans="2:46" x14ac:dyDescent="0.2">
      <c r="B2" s="19" t="s">
        <v>37</v>
      </c>
      <c r="C2" s="20" t="s">
        <v>6</v>
      </c>
    </row>
    <row r="3" spans="2:46" x14ac:dyDescent="0.2">
      <c r="B3" s="19" t="s">
        <v>86</v>
      </c>
      <c r="C3" s="20" t="s">
        <v>43</v>
      </c>
    </row>
    <row r="4" spans="2:46" x14ac:dyDescent="0.2">
      <c r="B4" s="19" t="s">
        <v>87</v>
      </c>
      <c r="C4" s="20" t="s">
        <v>43</v>
      </c>
    </row>
    <row r="7" spans="2:46" x14ac:dyDescent="0.2">
      <c r="F7" s="17"/>
      <c r="G7" s="5" t="s">
        <v>79</v>
      </c>
      <c r="H7" s="5" t="s">
        <v>79</v>
      </c>
      <c r="I7" s="5" t="s">
        <v>79</v>
      </c>
      <c r="J7" s="5" t="s">
        <v>79</v>
      </c>
      <c r="K7" s="5" t="s">
        <v>79</v>
      </c>
      <c r="L7" s="5" t="s">
        <v>79</v>
      </c>
      <c r="M7" s="5" t="s">
        <v>79</v>
      </c>
      <c r="N7" s="5" t="s">
        <v>79</v>
      </c>
      <c r="O7" s="5" t="s">
        <v>79</v>
      </c>
      <c r="P7" s="5" t="s">
        <v>79</v>
      </c>
      <c r="Q7" s="5" t="s">
        <v>79</v>
      </c>
      <c r="R7" s="5" t="s">
        <v>79</v>
      </c>
      <c r="S7" s="5" t="s">
        <v>79</v>
      </c>
      <c r="T7" s="5" t="s">
        <v>79</v>
      </c>
      <c r="U7" s="5" t="s">
        <v>79</v>
      </c>
      <c r="V7" s="5" t="s">
        <v>79</v>
      </c>
      <c r="W7" s="5" t="s">
        <v>79</v>
      </c>
      <c r="X7" s="5" t="s">
        <v>79</v>
      </c>
      <c r="Y7" s="5" t="s">
        <v>79</v>
      </c>
      <c r="Z7" s="5" t="s">
        <v>79</v>
      </c>
      <c r="AA7" s="6" t="s">
        <v>80</v>
      </c>
      <c r="AB7" s="6" t="s">
        <v>80</v>
      </c>
      <c r="AC7" s="6" t="s">
        <v>80</v>
      </c>
      <c r="AD7" s="6" t="s">
        <v>80</v>
      </c>
      <c r="AE7" s="6" t="s">
        <v>80</v>
      </c>
      <c r="AF7" s="6" t="s">
        <v>80</v>
      </c>
      <c r="AG7" s="6" t="s">
        <v>80</v>
      </c>
      <c r="AH7" s="6" t="s">
        <v>80</v>
      </c>
      <c r="AI7" s="6" t="s">
        <v>80</v>
      </c>
      <c r="AJ7" s="6" t="s">
        <v>80</v>
      </c>
      <c r="AK7" s="6" t="s">
        <v>80</v>
      </c>
      <c r="AL7" s="6" t="s">
        <v>80</v>
      </c>
      <c r="AM7" s="6" t="s">
        <v>80</v>
      </c>
      <c r="AN7" s="6" t="s">
        <v>80</v>
      </c>
      <c r="AO7" s="6" t="s">
        <v>80</v>
      </c>
      <c r="AP7" s="6" t="s">
        <v>80</v>
      </c>
      <c r="AQ7" s="6" t="s">
        <v>80</v>
      </c>
      <c r="AR7" s="6" t="s">
        <v>80</v>
      </c>
      <c r="AS7" s="6" t="s">
        <v>80</v>
      </c>
      <c r="AT7" s="6" t="s">
        <v>80</v>
      </c>
    </row>
    <row r="8" spans="2:46" x14ac:dyDescent="0.2">
      <c r="F8" s="17" t="s">
        <v>53</v>
      </c>
      <c r="G8" s="5">
        <v>1</v>
      </c>
      <c r="H8" s="5">
        <v>2</v>
      </c>
      <c r="I8" s="5">
        <v>3</v>
      </c>
      <c r="J8" s="5">
        <v>4</v>
      </c>
      <c r="K8" s="5">
        <v>5</v>
      </c>
      <c r="L8" s="5">
        <v>6</v>
      </c>
      <c r="M8" s="5">
        <v>7</v>
      </c>
      <c r="N8" s="5">
        <v>8</v>
      </c>
      <c r="O8" s="5">
        <v>9</v>
      </c>
      <c r="P8" s="5">
        <v>10</v>
      </c>
      <c r="Q8" s="5">
        <v>11</v>
      </c>
      <c r="R8" s="5">
        <v>12</v>
      </c>
      <c r="S8" s="5">
        <v>13</v>
      </c>
      <c r="T8" s="5">
        <v>14</v>
      </c>
      <c r="U8" s="5">
        <v>15</v>
      </c>
      <c r="V8" s="5">
        <v>16</v>
      </c>
      <c r="W8" s="5">
        <v>17</v>
      </c>
      <c r="X8" s="5">
        <v>18</v>
      </c>
      <c r="Y8" s="5">
        <v>19</v>
      </c>
      <c r="Z8" s="5">
        <v>20</v>
      </c>
      <c r="AA8" s="6">
        <v>1</v>
      </c>
      <c r="AB8" s="6">
        <v>2</v>
      </c>
      <c r="AC8" s="6">
        <v>3</v>
      </c>
      <c r="AD8" s="6">
        <v>4</v>
      </c>
      <c r="AE8" s="6">
        <v>5</v>
      </c>
      <c r="AF8" s="6">
        <v>6</v>
      </c>
      <c r="AG8" s="6">
        <v>7</v>
      </c>
      <c r="AH8" s="6">
        <v>8</v>
      </c>
      <c r="AI8" s="6">
        <v>9</v>
      </c>
      <c r="AJ8" s="6">
        <v>10</v>
      </c>
      <c r="AK8" s="6">
        <v>11</v>
      </c>
      <c r="AL8" s="6">
        <v>12</v>
      </c>
      <c r="AM8" s="6">
        <v>13</v>
      </c>
      <c r="AN8" s="6">
        <v>14</v>
      </c>
      <c r="AO8" s="6">
        <v>15</v>
      </c>
      <c r="AP8" s="6">
        <v>16</v>
      </c>
      <c r="AQ8" s="6">
        <v>17</v>
      </c>
      <c r="AR8" s="6">
        <v>18</v>
      </c>
      <c r="AS8" s="6">
        <v>19</v>
      </c>
      <c r="AT8" s="6">
        <v>20</v>
      </c>
    </row>
    <row r="9" spans="2:46" x14ac:dyDescent="0.2">
      <c r="F9">
        <v>201906</v>
      </c>
      <c r="G9">
        <v>12828661171</v>
      </c>
      <c r="H9">
        <v>24531840057</v>
      </c>
      <c r="I9">
        <v>27350632503</v>
      </c>
      <c r="J9">
        <v>29104050429</v>
      </c>
      <c r="K9">
        <v>29598979054</v>
      </c>
      <c r="L9">
        <v>31384888042</v>
      </c>
      <c r="M9">
        <v>31842576710</v>
      </c>
      <c r="N9">
        <v>31886938524</v>
      </c>
      <c r="O9">
        <v>32089949441</v>
      </c>
      <c r="P9">
        <v>32243918740</v>
      </c>
      <c r="Q9">
        <v>32559222463</v>
      </c>
      <c r="R9">
        <v>32777268315</v>
      </c>
      <c r="S9">
        <v>32814290369</v>
      </c>
      <c r="T9">
        <v>33095384196</v>
      </c>
      <c r="U9">
        <v>33649222250</v>
      </c>
      <c r="V9">
        <v>33665715359</v>
      </c>
      <c r="W9">
        <v>34070440381</v>
      </c>
      <c r="X9">
        <v>34182847281</v>
      </c>
      <c r="Y9">
        <v>34192432800</v>
      </c>
      <c r="Z9">
        <v>34192432800</v>
      </c>
      <c r="AA9">
        <v>12387149212.450001</v>
      </c>
      <c r="AB9">
        <v>17595261121.599998</v>
      </c>
      <c r="AC9">
        <v>17965661643.549999</v>
      </c>
      <c r="AD9">
        <v>19361985692.700001</v>
      </c>
      <c r="AE9">
        <v>19815076615.18</v>
      </c>
      <c r="AF9">
        <v>21993525271.18</v>
      </c>
      <c r="AG9">
        <v>22473518766.139999</v>
      </c>
      <c r="AH9">
        <v>22685795318.739998</v>
      </c>
      <c r="AI9">
        <v>22548325620.82</v>
      </c>
      <c r="AJ9">
        <v>22738306850.799999</v>
      </c>
      <c r="AK9">
        <v>23020170169.219997</v>
      </c>
      <c r="AL9">
        <v>23061082114.819996</v>
      </c>
      <c r="AM9">
        <v>23014408674.739994</v>
      </c>
      <c r="AN9">
        <v>23528324813.739994</v>
      </c>
      <c r="AO9">
        <v>23623639487.439995</v>
      </c>
      <c r="AP9">
        <v>23624630077.179996</v>
      </c>
      <c r="AQ9">
        <v>24210972639.399998</v>
      </c>
      <c r="AR9">
        <v>24228677791.099998</v>
      </c>
      <c r="AS9">
        <v>24221664642.289997</v>
      </c>
      <c r="AT9">
        <v>24097762499.049995</v>
      </c>
    </row>
    <row r="10" spans="2:46" x14ac:dyDescent="0.2">
      <c r="F10">
        <v>201909</v>
      </c>
      <c r="G10">
        <v>2959832732</v>
      </c>
      <c r="H10">
        <v>9276218685</v>
      </c>
      <c r="I10">
        <v>11724247839</v>
      </c>
      <c r="J10">
        <v>11795688281.459999</v>
      </c>
      <c r="K10">
        <v>11950759602.459999</v>
      </c>
      <c r="L10">
        <v>11971168080.459999</v>
      </c>
      <c r="M10">
        <v>12250566662.459999</v>
      </c>
      <c r="N10">
        <v>12327329145.459999</v>
      </c>
      <c r="O10">
        <v>12812085550.459999</v>
      </c>
      <c r="P10">
        <v>12973746000.459999</v>
      </c>
      <c r="Q10">
        <v>12985390854.459999</v>
      </c>
      <c r="R10">
        <v>12986470867.459999</v>
      </c>
      <c r="S10">
        <v>12987660867.459999</v>
      </c>
      <c r="T10">
        <v>12987660867.459999</v>
      </c>
      <c r="U10">
        <v>12988160867.459999</v>
      </c>
      <c r="V10">
        <v>13156265122.459999</v>
      </c>
      <c r="W10">
        <v>13229402575.459999</v>
      </c>
      <c r="X10">
        <v>13231800393.459999</v>
      </c>
      <c r="Y10">
        <v>13231800393.459999</v>
      </c>
      <c r="AA10">
        <v>5985300843.5700006</v>
      </c>
      <c r="AB10">
        <v>11827027872.23</v>
      </c>
      <c r="AC10">
        <v>11891530298.369999</v>
      </c>
      <c r="AD10">
        <v>11924222058.579998</v>
      </c>
      <c r="AE10">
        <v>12231036756.899998</v>
      </c>
      <c r="AF10">
        <v>12260451355.129997</v>
      </c>
      <c r="AG10">
        <v>12293647632.879997</v>
      </c>
      <c r="AH10">
        <v>12355217189.739998</v>
      </c>
      <c r="AI10">
        <v>12926859580.339998</v>
      </c>
      <c r="AJ10">
        <v>13075804107.599998</v>
      </c>
      <c r="AK10">
        <v>12993997322.739998</v>
      </c>
      <c r="AL10">
        <v>12994692707.149998</v>
      </c>
      <c r="AM10">
        <v>12995882707.149998</v>
      </c>
      <c r="AN10">
        <v>12987660867.459997</v>
      </c>
      <c r="AO10">
        <v>12988160867.459997</v>
      </c>
      <c r="AP10">
        <v>13229030882.589996</v>
      </c>
      <c r="AQ10">
        <v>13229402575.459997</v>
      </c>
      <c r="AR10">
        <v>13231800393.459997</v>
      </c>
      <c r="AS10">
        <v>13231800393.459997</v>
      </c>
    </row>
    <row r="11" spans="2:46" x14ac:dyDescent="0.2">
      <c r="F11">
        <v>201912</v>
      </c>
      <c r="G11">
        <v>2248781159</v>
      </c>
      <c r="H11">
        <v>12012342843</v>
      </c>
      <c r="I11">
        <v>13191363757</v>
      </c>
      <c r="J11">
        <v>13767454034</v>
      </c>
      <c r="K11">
        <v>14069525957</v>
      </c>
      <c r="L11">
        <v>14128315015</v>
      </c>
      <c r="M11">
        <v>14404877583</v>
      </c>
      <c r="N11">
        <v>14484264608</v>
      </c>
      <c r="O11">
        <v>15431693083</v>
      </c>
      <c r="P11">
        <v>15655462664</v>
      </c>
      <c r="Q11">
        <v>15676695350</v>
      </c>
      <c r="R11">
        <v>15678389130</v>
      </c>
      <c r="S11">
        <v>15678389130</v>
      </c>
      <c r="T11">
        <v>15751156664</v>
      </c>
      <c r="U11">
        <v>15807667471</v>
      </c>
      <c r="V11">
        <v>15970655917</v>
      </c>
      <c r="W11">
        <v>15970655917</v>
      </c>
      <c r="X11">
        <v>15975308532</v>
      </c>
      <c r="AA11">
        <v>10217102062.93</v>
      </c>
      <c r="AB11">
        <v>13020722073.84</v>
      </c>
      <c r="AC11">
        <v>13681135488.960001</v>
      </c>
      <c r="AD11">
        <v>14270274568.050001</v>
      </c>
      <c r="AE11">
        <v>14483630490.610001</v>
      </c>
      <c r="AF11">
        <v>14513680286.150002</v>
      </c>
      <c r="AG11">
        <v>14590697736.300001</v>
      </c>
      <c r="AH11">
        <v>14608238458.990002</v>
      </c>
      <c r="AI11">
        <v>15647735863.300001</v>
      </c>
      <c r="AJ11">
        <v>15683660754.210001</v>
      </c>
      <c r="AK11">
        <v>15704893440.210001</v>
      </c>
      <c r="AL11">
        <v>15713651131.460001</v>
      </c>
      <c r="AM11">
        <v>15678389130.000002</v>
      </c>
      <c r="AN11">
        <v>15751156664.000002</v>
      </c>
      <c r="AO11">
        <v>15944379263.330002</v>
      </c>
      <c r="AP11">
        <v>15970655917.000002</v>
      </c>
      <c r="AQ11">
        <v>15970655917.000002</v>
      </c>
      <c r="AR11">
        <v>15979473336.020002</v>
      </c>
    </row>
    <row r="12" spans="2:46" x14ac:dyDescent="0.2">
      <c r="F12">
        <v>202003</v>
      </c>
      <c r="G12">
        <v>4622045104</v>
      </c>
      <c r="H12">
        <v>9414769979.0200005</v>
      </c>
      <c r="I12">
        <v>11417343846.02</v>
      </c>
      <c r="J12">
        <v>12081235938.02</v>
      </c>
      <c r="K12">
        <v>12985906738.02</v>
      </c>
      <c r="L12">
        <v>13525307020.02</v>
      </c>
      <c r="M12">
        <v>13881706341.02</v>
      </c>
      <c r="N12">
        <v>13992270646.02</v>
      </c>
      <c r="O12">
        <v>14578340827.02</v>
      </c>
      <c r="P12">
        <v>14710869507.02</v>
      </c>
      <c r="Q12">
        <v>14716719659.02</v>
      </c>
      <c r="R12">
        <v>14730405747.02</v>
      </c>
      <c r="S12">
        <v>14731405747.02</v>
      </c>
      <c r="T12">
        <v>14737117123.02</v>
      </c>
      <c r="U12">
        <v>14931794977.02</v>
      </c>
      <c r="V12">
        <v>14980194330.02</v>
      </c>
      <c r="W12">
        <v>14980860996.02</v>
      </c>
      <c r="AA12">
        <v>6154722746.710001</v>
      </c>
      <c r="AB12">
        <v>10556623432.16</v>
      </c>
      <c r="AC12">
        <v>12698809963.23</v>
      </c>
      <c r="AD12">
        <v>13593655938.619999</v>
      </c>
      <c r="AE12">
        <v>14085002961.809999</v>
      </c>
      <c r="AF12">
        <v>14100938299.779999</v>
      </c>
      <c r="AG12">
        <v>14263394382.189999</v>
      </c>
      <c r="AH12">
        <v>14335458832.939999</v>
      </c>
      <c r="AI12">
        <v>14759795127.529999</v>
      </c>
      <c r="AJ12">
        <v>14896396267.029999</v>
      </c>
      <c r="AK12">
        <v>14908426637.599998</v>
      </c>
      <c r="AL12">
        <v>14730405747.149998</v>
      </c>
      <c r="AM12">
        <v>14733343526.319998</v>
      </c>
      <c r="AN12">
        <v>14772576552.369997</v>
      </c>
      <c r="AO12">
        <v>14941176067.599997</v>
      </c>
      <c r="AP12">
        <v>14994337546.149996</v>
      </c>
      <c r="AQ12">
        <v>15107104367.689997</v>
      </c>
    </row>
    <row r="13" spans="2:46" x14ac:dyDescent="0.2">
      <c r="F13">
        <v>202006</v>
      </c>
      <c r="G13">
        <v>3149300986.1199999</v>
      </c>
      <c r="H13">
        <v>13968335318.119999</v>
      </c>
      <c r="I13">
        <v>16172735775.119999</v>
      </c>
      <c r="J13">
        <v>16942934992.119999</v>
      </c>
      <c r="K13">
        <v>17727015949.119999</v>
      </c>
      <c r="L13">
        <v>18366835348.119999</v>
      </c>
      <c r="M13">
        <v>18626191269.119999</v>
      </c>
      <c r="N13">
        <v>19230668286.119999</v>
      </c>
      <c r="O13">
        <v>19303815687.119999</v>
      </c>
      <c r="P13">
        <v>19352953747.119999</v>
      </c>
      <c r="Q13">
        <v>19461980735.119999</v>
      </c>
      <c r="R13">
        <v>19461980735.119999</v>
      </c>
      <c r="S13">
        <v>19682502088.119999</v>
      </c>
      <c r="T13">
        <v>19999527480.119999</v>
      </c>
      <c r="U13">
        <v>19999527480.119999</v>
      </c>
      <c r="V13">
        <v>20001040751.119999</v>
      </c>
      <c r="AA13">
        <v>6229346959.21</v>
      </c>
      <c r="AB13">
        <v>17166509281.470001</v>
      </c>
      <c r="AC13">
        <v>18759135597.630001</v>
      </c>
      <c r="AD13">
        <v>18963712414.740002</v>
      </c>
      <c r="AE13">
        <v>19297873751.52</v>
      </c>
      <c r="AF13">
        <v>19551229861.459999</v>
      </c>
      <c r="AG13">
        <v>19788207662.540001</v>
      </c>
      <c r="AH13">
        <v>20079401471.68</v>
      </c>
      <c r="AI13">
        <v>20101237239.260002</v>
      </c>
      <c r="AJ13">
        <v>20204914513.720001</v>
      </c>
      <c r="AK13">
        <v>19491204434.760002</v>
      </c>
      <c r="AL13">
        <v>19480152449.630001</v>
      </c>
      <c r="AM13">
        <v>19700673802.630001</v>
      </c>
      <c r="AN13">
        <v>20017317406.170002</v>
      </c>
      <c r="AO13">
        <v>20358149135.77</v>
      </c>
      <c r="AP13">
        <v>20377736493.09</v>
      </c>
    </row>
    <row r="14" spans="2:46" x14ac:dyDescent="0.2">
      <c r="F14">
        <v>202009</v>
      </c>
      <c r="G14">
        <v>10600797371</v>
      </c>
      <c r="H14">
        <v>27614392585</v>
      </c>
      <c r="I14">
        <v>31043450444</v>
      </c>
      <c r="J14">
        <v>33466932237</v>
      </c>
      <c r="K14">
        <v>35671854506</v>
      </c>
      <c r="L14">
        <v>36103334158</v>
      </c>
      <c r="M14">
        <v>36617708986</v>
      </c>
      <c r="N14">
        <v>36934627952</v>
      </c>
      <c r="O14">
        <v>37004965720</v>
      </c>
      <c r="P14">
        <v>37085387790</v>
      </c>
      <c r="Q14">
        <v>37222522436</v>
      </c>
      <c r="R14">
        <v>37224614394</v>
      </c>
      <c r="S14">
        <v>37423522804</v>
      </c>
      <c r="T14">
        <v>37462668948</v>
      </c>
      <c r="U14">
        <v>37467138673</v>
      </c>
      <c r="AA14">
        <v>20195244798.779999</v>
      </c>
      <c r="AB14">
        <v>35321937432.119995</v>
      </c>
      <c r="AC14">
        <v>36328261844.359993</v>
      </c>
      <c r="AD14">
        <v>36808548398.709991</v>
      </c>
      <c r="AE14">
        <v>37279835144.769989</v>
      </c>
      <c r="AF14">
        <v>37356032662.859985</v>
      </c>
      <c r="AG14">
        <v>37486551178.879982</v>
      </c>
      <c r="AH14">
        <v>37633474223.649979</v>
      </c>
      <c r="AI14">
        <v>37651842248.849976</v>
      </c>
      <c r="AJ14">
        <v>37229069012.369972</v>
      </c>
      <c r="AK14">
        <v>37311800945.349976</v>
      </c>
      <c r="AL14">
        <v>37292547113.559975</v>
      </c>
      <c r="AM14">
        <v>37434681142.689972</v>
      </c>
      <c r="AN14">
        <v>37466465698.069969</v>
      </c>
      <c r="AO14">
        <v>37618629536.839966</v>
      </c>
    </row>
    <row r="15" spans="2:46" x14ac:dyDescent="0.2">
      <c r="F15">
        <v>202012</v>
      </c>
      <c r="G15">
        <v>9728233822</v>
      </c>
      <c r="H15">
        <v>24533708634</v>
      </c>
      <c r="I15">
        <v>30889052320</v>
      </c>
      <c r="J15">
        <v>34879043667</v>
      </c>
      <c r="K15">
        <v>35579724226</v>
      </c>
      <c r="L15">
        <v>36597111733</v>
      </c>
      <c r="M15">
        <v>36899892663</v>
      </c>
      <c r="N15">
        <v>37136731556</v>
      </c>
      <c r="O15">
        <v>37161214940</v>
      </c>
      <c r="P15">
        <v>37215899988</v>
      </c>
      <c r="Q15">
        <v>37215899988</v>
      </c>
      <c r="R15">
        <v>37449162364</v>
      </c>
      <c r="S15">
        <v>37452448601</v>
      </c>
      <c r="T15">
        <v>37476168217</v>
      </c>
      <c r="AA15">
        <v>21160523094.32</v>
      </c>
      <c r="AB15">
        <v>34653943896.080002</v>
      </c>
      <c r="AC15">
        <v>36103721316.800003</v>
      </c>
      <c r="AD15">
        <v>36962544809.310005</v>
      </c>
      <c r="AE15">
        <v>37228958002.030006</v>
      </c>
      <c r="AF15">
        <v>37516594771.970009</v>
      </c>
      <c r="AG15">
        <v>37677072609.630013</v>
      </c>
      <c r="AH15">
        <v>37753685296.110016</v>
      </c>
      <c r="AI15">
        <v>37426760877.360016</v>
      </c>
      <c r="AJ15">
        <v>37303699505.100014</v>
      </c>
      <c r="AK15">
        <v>37303699505.100014</v>
      </c>
      <c r="AL15">
        <v>37549252210.660011</v>
      </c>
      <c r="AM15">
        <v>37552538447.660011</v>
      </c>
      <c r="AN15">
        <v>37503988097.130013</v>
      </c>
    </row>
    <row r="16" spans="2:46" x14ac:dyDescent="0.2">
      <c r="F16">
        <v>202103</v>
      </c>
      <c r="G16">
        <v>9675457123</v>
      </c>
      <c r="H16">
        <v>36375679287</v>
      </c>
      <c r="I16">
        <v>40282646021</v>
      </c>
      <c r="J16">
        <v>41227539573</v>
      </c>
      <c r="K16">
        <v>42044152965</v>
      </c>
      <c r="L16">
        <v>42530516249</v>
      </c>
      <c r="M16">
        <v>42895069593</v>
      </c>
      <c r="N16">
        <v>43003278360</v>
      </c>
      <c r="O16">
        <v>43063582338</v>
      </c>
      <c r="P16">
        <v>43150513373</v>
      </c>
      <c r="Q16">
        <v>43178432599</v>
      </c>
      <c r="R16">
        <v>43954518583</v>
      </c>
      <c r="S16">
        <v>43962158560</v>
      </c>
      <c r="AA16">
        <v>26848533394.630005</v>
      </c>
      <c r="AB16">
        <v>41729744757.430008</v>
      </c>
      <c r="AC16">
        <v>42690689614.220009</v>
      </c>
      <c r="AD16">
        <v>42856564537.090012</v>
      </c>
      <c r="AE16">
        <v>43156999130.170013</v>
      </c>
      <c r="AF16">
        <v>43246400351.710014</v>
      </c>
      <c r="AG16">
        <v>43431343069.850014</v>
      </c>
      <c r="AH16">
        <v>43460327798.520012</v>
      </c>
      <c r="AI16">
        <v>43391448144.270012</v>
      </c>
      <c r="AJ16">
        <v>43208583133.990013</v>
      </c>
      <c r="AK16">
        <v>43194727030.570015</v>
      </c>
      <c r="AL16">
        <v>43997532937.610016</v>
      </c>
      <c r="AM16">
        <v>43989732386.900017</v>
      </c>
    </row>
    <row r="17" spans="6:46" x14ac:dyDescent="0.2">
      <c r="F17">
        <v>202106</v>
      </c>
      <c r="G17">
        <v>25555482422.040001</v>
      </c>
      <c r="H17">
        <v>76164200469.040009</v>
      </c>
      <c r="I17">
        <v>84892406106.040009</v>
      </c>
      <c r="J17">
        <v>87401119868.040009</v>
      </c>
      <c r="K17">
        <v>88999729075.040009</v>
      </c>
      <c r="L17">
        <v>89678324051.040009</v>
      </c>
      <c r="M17">
        <v>90381747659.040009</v>
      </c>
      <c r="N17">
        <v>90661776813.040009</v>
      </c>
      <c r="O17">
        <v>90781356658.040009</v>
      </c>
      <c r="P17">
        <v>92279891592.040009</v>
      </c>
      <c r="Q17">
        <v>93200423542.040009</v>
      </c>
      <c r="R17">
        <v>93267609994.040009</v>
      </c>
      <c r="AA17">
        <v>43554455417.410004</v>
      </c>
      <c r="AB17">
        <v>86139518998.059998</v>
      </c>
      <c r="AC17">
        <v>89834220154.959991</v>
      </c>
      <c r="AD17">
        <v>90944444389.559998</v>
      </c>
      <c r="AE17">
        <v>91271677176.729996</v>
      </c>
      <c r="AF17">
        <v>91640154730.449997</v>
      </c>
      <c r="AG17">
        <v>91886267604.119995</v>
      </c>
      <c r="AH17">
        <v>92056246206.519989</v>
      </c>
      <c r="AI17">
        <v>91040883517.539993</v>
      </c>
      <c r="AJ17">
        <v>92575033851.389999</v>
      </c>
      <c r="AK17">
        <v>93528908057.029999</v>
      </c>
      <c r="AL17">
        <v>93426318608.839996</v>
      </c>
    </row>
    <row r="18" spans="6:46" x14ac:dyDescent="0.2">
      <c r="F18">
        <v>202109</v>
      </c>
      <c r="G18">
        <v>19367523837</v>
      </c>
      <c r="H18">
        <v>33744150712</v>
      </c>
      <c r="I18">
        <v>37229351718</v>
      </c>
      <c r="J18">
        <v>38633408873</v>
      </c>
      <c r="K18">
        <v>39030233179</v>
      </c>
      <c r="L18">
        <v>39104860192</v>
      </c>
      <c r="M18">
        <v>39188907672</v>
      </c>
      <c r="N18">
        <v>39238728877</v>
      </c>
      <c r="O18">
        <v>40818658230</v>
      </c>
      <c r="P18">
        <v>40778253066</v>
      </c>
      <c r="Q18">
        <v>40772829228</v>
      </c>
      <c r="AA18">
        <v>27795251273.739998</v>
      </c>
      <c r="AB18">
        <v>37586060765.319992</v>
      </c>
      <c r="AC18">
        <v>39288201791.889992</v>
      </c>
      <c r="AD18">
        <v>39393863839.039993</v>
      </c>
      <c r="AE18">
        <v>39544146689.73999</v>
      </c>
      <c r="AF18">
        <v>39587204981.139992</v>
      </c>
      <c r="AG18">
        <v>39628242971.399994</v>
      </c>
      <c r="AH18">
        <v>39377818145.849991</v>
      </c>
      <c r="AI18">
        <v>40938620871.519989</v>
      </c>
      <c r="AJ18">
        <v>41209557310.609985</v>
      </c>
      <c r="AK18">
        <v>40824351135.269989</v>
      </c>
    </row>
    <row r="19" spans="6:46" x14ac:dyDescent="0.2">
      <c r="F19">
        <v>202112</v>
      </c>
      <c r="G19">
        <v>7640675100</v>
      </c>
      <c r="H19">
        <v>20264498547</v>
      </c>
      <c r="I19">
        <v>22153517752</v>
      </c>
      <c r="J19">
        <v>23078530445</v>
      </c>
      <c r="K19">
        <v>23849545245</v>
      </c>
      <c r="L19">
        <v>24016260566</v>
      </c>
      <c r="M19">
        <v>24237355464</v>
      </c>
      <c r="N19">
        <v>25692043977</v>
      </c>
      <c r="O19">
        <v>25715340073</v>
      </c>
      <c r="P19">
        <v>25723668520</v>
      </c>
      <c r="AA19">
        <v>12973599855.59</v>
      </c>
      <c r="AB19">
        <v>22531966550</v>
      </c>
      <c r="AC19">
        <v>23298276076.810001</v>
      </c>
      <c r="AD19">
        <v>23995131713.190002</v>
      </c>
      <c r="AE19">
        <v>24563593294.910004</v>
      </c>
      <c r="AF19">
        <v>24563587281.680004</v>
      </c>
      <c r="AG19">
        <v>24535871145.120003</v>
      </c>
      <c r="AH19">
        <v>26059952051.250004</v>
      </c>
      <c r="AI19">
        <v>26062802964.720005</v>
      </c>
      <c r="AJ19">
        <v>26085467236.590004</v>
      </c>
    </row>
    <row r="20" spans="6:46" x14ac:dyDescent="0.2">
      <c r="F20">
        <v>202203</v>
      </c>
      <c r="G20">
        <v>14188673150</v>
      </c>
      <c r="H20">
        <v>26822373141</v>
      </c>
      <c r="I20">
        <v>28373526949</v>
      </c>
      <c r="J20">
        <v>29208490460</v>
      </c>
      <c r="K20">
        <v>29486327927</v>
      </c>
      <c r="L20">
        <v>29546190057</v>
      </c>
      <c r="M20">
        <v>30734422283</v>
      </c>
      <c r="N20">
        <v>31479355219</v>
      </c>
      <c r="O20">
        <v>31577393688</v>
      </c>
      <c r="AA20">
        <v>20593389015.730003</v>
      </c>
      <c r="AB20">
        <v>29019020312.300003</v>
      </c>
      <c r="AC20">
        <v>29733404771.280003</v>
      </c>
      <c r="AD20">
        <v>29986017221.860004</v>
      </c>
      <c r="AE20">
        <v>30249621290.630005</v>
      </c>
      <c r="AF20">
        <v>29810395442.360004</v>
      </c>
      <c r="AG20">
        <v>31737074416.000004</v>
      </c>
      <c r="AH20">
        <v>31953899864.790005</v>
      </c>
      <c r="AI20">
        <v>32181836894.690006</v>
      </c>
    </row>
    <row r="21" spans="6:46" x14ac:dyDescent="0.2">
      <c r="F21">
        <v>202206</v>
      </c>
      <c r="G21">
        <v>10942093332</v>
      </c>
      <c r="H21">
        <v>20779963253.5</v>
      </c>
      <c r="I21">
        <v>23512181630.5</v>
      </c>
      <c r="J21">
        <v>23878265844.5</v>
      </c>
      <c r="K21">
        <v>24029582420.5</v>
      </c>
      <c r="L21">
        <v>24082711873.5</v>
      </c>
      <c r="M21">
        <v>25026052523.5</v>
      </c>
      <c r="N21">
        <v>25600251522.5</v>
      </c>
      <c r="AA21">
        <v>15471512190.260002</v>
      </c>
      <c r="AB21">
        <v>24337554300.090004</v>
      </c>
      <c r="AC21">
        <v>25282666149.700005</v>
      </c>
      <c r="AD21">
        <v>25359681740.100006</v>
      </c>
      <c r="AE21">
        <v>25087101012.780006</v>
      </c>
      <c r="AF21">
        <v>24819586310.860008</v>
      </c>
      <c r="AG21">
        <v>25953614296.42001</v>
      </c>
      <c r="AH21">
        <v>26105966435.630009</v>
      </c>
    </row>
    <row r="22" spans="6:46" x14ac:dyDescent="0.2">
      <c r="F22">
        <v>202209</v>
      </c>
      <c r="G22">
        <v>13872418970</v>
      </c>
      <c r="H22">
        <v>26697819968</v>
      </c>
      <c r="I22">
        <v>28458107535</v>
      </c>
      <c r="J22">
        <v>28943763057</v>
      </c>
      <c r="K22">
        <v>29093494995</v>
      </c>
      <c r="L22">
        <v>29832430084</v>
      </c>
      <c r="M22">
        <v>30051418467</v>
      </c>
      <c r="AA22">
        <v>20594056584.499996</v>
      </c>
      <c r="AB22">
        <v>28901304559.909996</v>
      </c>
      <c r="AC22">
        <v>29756350351.789997</v>
      </c>
      <c r="AD22">
        <v>29640020195.399998</v>
      </c>
      <c r="AE22">
        <v>30014490541.399998</v>
      </c>
      <c r="AF22">
        <v>30771243264.249996</v>
      </c>
      <c r="AG22">
        <v>31010707880.439995</v>
      </c>
    </row>
    <row r="23" spans="6:46" x14ac:dyDescent="0.2">
      <c r="F23">
        <v>202212</v>
      </c>
      <c r="G23">
        <v>10548596915</v>
      </c>
      <c r="H23">
        <v>21362439288</v>
      </c>
      <c r="I23">
        <v>23637485970</v>
      </c>
      <c r="J23">
        <v>24401452677</v>
      </c>
      <c r="K23">
        <v>24706633788</v>
      </c>
      <c r="L23">
        <v>24854190883</v>
      </c>
      <c r="AA23">
        <v>14185651942.23</v>
      </c>
      <c r="AB23">
        <v>24466086984.16</v>
      </c>
      <c r="AC23">
        <v>25343565060.079998</v>
      </c>
      <c r="AD23">
        <v>25675917926.839996</v>
      </c>
      <c r="AE23">
        <v>25957555277.639996</v>
      </c>
      <c r="AF23">
        <v>26167473650.219997</v>
      </c>
    </row>
    <row r="24" spans="6:46" x14ac:dyDescent="0.2">
      <c r="F24">
        <v>202303</v>
      </c>
      <c r="G24">
        <v>10935718232</v>
      </c>
      <c r="H24">
        <v>20888505017</v>
      </c>
      <c r="I24">
        <v>23184841910</v>
      </c>
      <c r="J24">
        <v>23629856595</v>
      </c>
      <c r="K24">
        <v>23978142412</v>
      </c>
      <c r="AA24">
        <v>15106843316.010002</v>
      </c>
      <c r="AB24">
        <v>23252550515.900002</v>
      </c>
      <c r="AC24">
        <v>24739464688.280003</v>
      </c>
      <c r="AD24">
        <v>24952544854.960003</v>
      </c>
      <c r="AE24">
        <v>25324712167.070004</v>
      </c>
    </row>
    <row r="25" spans="6:46" x14ac:dyDescent="0.2">
      <c r="F25">
        <v>202306</v>
      </c>
      <c r="G25">
        <v>10952192465</v>
      </c>
      <c r="H25">
        <v>26132191082</v>
      </c>
      <c r="I25">
        <v>27771006328</v>
      </c>
      <c r="J25">
        <v>28359108448</v>
      </c>
      <c r="AA25">
        <v>16605158399.620001</v>
      </c>
      <c r="AB25">
        <v>28475641470.93</v>
      </c>
      <c r="AC25">
        <v>29367936883.869999</v>
      </c>
      <c r="AD25">
        <v>29858303793.289997</v>
      </c>
    </row>
    <row r="26" spans="6:46" x14ac:dyDescent="0.2">
      <c r="F26">
        <v>202309</v>
      </c>
      <c r="G26">
        <v>13201614640</v>
      </c>
      <c r="H26">
        <v>22391438489</v>
      </c>
      <c r="I26">
        <v>23782880073</v>
      </c>
      <c r="AA26">
        <v>17152155712.68</v>
      </c>
      <c r="AB26">
        <v>24342309466.110001</v>
      </c>
      <c r="AC26">
        <v>25113266524.220001</v>
      </c>
    </row>
    <row r="27" spans="6:46" x14ac:dyDescent="0.2">
      <c r="F27">
        <v>202312</v>
      </c>
      <c r="G27">
        <v>10382947972</v>
      </c>
      <c r="H27">
        <v>23611413750</v>
      </c>
      <c r="AA27">
        <v>14462715540.6</v>
      </c>
      <c r="AB27">
        <v>25807288958</v>
      </c>
    </row>
    <row r="28" spans="6:46" x14ac:dyDescent="0.2">
      <c r="F28">
        <v>202403</v>
      </c>
      <c r="G28">
        <v>13218340929</v>
      </c>
      <c r="AA28">
        <v>16197087856.98</v>
      </c>
    </row>
    <row r="31" spans="6:46" x14ac:dyDescent="0.2">
      <c r="F31" s="17" t="s">
        <v>47</v>
      </c>
      <c r="G31" s="5" t="s">
        <v>79</v>
      </c>
      <c r="H31" s="5" t="s">
        <v>79</v>
      </c>
      <c r="I31" s="5" t="s">
        <v>79</v>
      </c>
      <c r="J31" s="5" t="s">
        <v>79</v>
      </c>
      <c r="K31" s="5" t="s">
        <v>79</v>
      </c>
      <c r="L31" s="5" t="s">
        <v>79</v>
      </c>
      <c r="M31" s="5" t="s">
        <v>79</v>
      </c>
      <c r="N31" s="5" t="s">
        <v>79</v>
      </c>
      <c r="O31" s="5" t="s">
        <v>79</v>
      </c>
      <c r="P31" s="5" t="s">
        <v>79</v>
      </c>
      <c r="Q31" s="5" t="s">
        <v>79</v>
      </c>
      <c r="R31" s="5" t="s">
        <v>79</v>
      </c>
      <c r="S31" s="5" t="s">
        <v>79</v>
      </c>
      <c r="T31" s="5" t="s">
        <v>79</v>
      </c>
      <c r="U31" s="5" t="s">
        <v>79</v>
      </c>
      <c r="V31" s="5" t="s">
        <v>79</v>
      </c>
      <c r="W31" s="5" t="s">
        <v>79</v>
      </c>
      <c r="X31" s="5" t="s">
        <v>79</v>
      </c>
      <c r="Y31" s="5" t="s">
        <v>79</v>
      </c>
      <c r="Z31" s="5" t="s">
        <v>79</v>
      </c>
      <c r="AA31" s="6" t="s">
        <v>80</v>
      </c>
      <c r="AB31" s="6" t="s">
        <v>80</v>
      </c>
      <c r="AC31" s="6" t="s">
        <v>80</v>
      </c>
      <c r="AD31" s="6" t="s">
        <v>80</v>
      </c>
      <c r="AE31" s="6" t="s">
        <v>80</v>
      </c>
      <c r="AF31" s="6" t="s">
        <v>80</v>
      </c>
      <c r="AG31" s="6" t="s">
        <v>80</v>
      </c>
      <c r="AH31" s="6" t="s">
        <v>80</v>
      </c>
      <c r="AI31" s="6" t="s">
        <v>80</v>
      </c>
      <c r="AJ31" s="6" t="s">
        <v>80</v>
      </c>
      <c r="AK31" s="6" t="s">
        <v>80</v>
      </c>
      <c r="AL31" s="6" t="s">
        <v>80</v>
      </c>
      <c r="AM31" s="6" t="s">
        <v>80</v>
      </c>
      <c r="AN31" s="6" t="s">
        <v>80</v>
      </c>
      <c r="AO31" s="6" t="s">
        <v>80</v>
      </c>
      <c r="AP31" s="6" t="s">
        <v>80</v>
      </c>
      <c r="AQ31" s="6" t="s">
        <v>80</v>
      </c>
      <c r="AR31" s="6" t="s">
        <v>80</v>
      </c>
      <c r="AS31" s="6" t="s">
        <v>80</v>
      </c>
      <c r="AT31" s="6" t="s">
        <v>80</v>
      </c>
    </row>
    <row r="32" spans="6:46" x14ac:dyDescent="0.2">
      <c r="F32" s="17" t="s">
        <v>53</v>
      </c>
      <c r="G32" s="5">
        <v>1</v>
      </c>
      <c r="H32" s="5">
        <v>2</v>
      </c>
      <c r="I32" s="5">
        <v>3</v>
      </c>
      <c r="J32" s="5">
        <v>4</v>
      </c>
      <c r="K32" s="5">
        <v>5</v>
      </c>
      <c r="L32" s="5">
        <v>6</v>
      </c>
      <c r="M32" s="5">
        <v>7</v>
      </c>
      <c r="N32" s="5">
        <v>8</v>
      </c>
      <c r="O32" s="5">
        <v>9</v>
      </c>
      <c r="P32" s="5">
        <v>10</v>
      </c>
      <c r="Q32" s="5">
        <v>11</v>
      </c>
      <c r="R32" s="5">
        <v>12</v>
      </c>
      <c r="S32" s="5">
        <v>13</v>
      </c>
      <c r="T32" s="5">
        <v>14</v>
      </c>
      <c r="U32" s="5">
        <v>15</v>
      </c>
      <c r="V32" s="5">
        <v>16</v>
      </c>
      <c r="W32" s="5">
        <v>17</v>
      </c>
      <c r="X32" s="5">
        <v>18</v>
      </c>
      <c r="Y32" s="5">
        <v>19</v>
      </c>
      <c r="Z32" s="5">
        <v>20</v>
      </c>
      <c r="AA32" s="6">
        <v>1</v>
      </c>
      <c r="AB32" s="6">
        <v>2</v>
      </c>
      <c r="AC32" s="6">
        <v>3</v>
      </c>
      <c r="AD32" s="6">
        <v>4</v>
      </c>
      <c r="AE32" s="6">
        <v>5</v>
      </c>
      <c r="AF32" s="6">
        <v>6</v>
      </c>
      <c r="AG32" s="6">
        <v>7</v>
      </c>
      <c r="AH32" s="6">
        <v>8</v>
      </c>
      <c r="AI32" s="6">
        <v>9</v>
      </c>
      <c r="AJ32" s="6">
        <v>10</v>
      </c>
      <c r="AK32" s="6">
        <v>11</v>
      </c>
      <c r="AL32" s="6">
        <v>12</v>
      </c>
      <c r="AM32" s="6">
        <v>13</v>
      </c>
      <c r="AN32" s="6">
        <v>14</v>
      </c>
      <c r="AO32" s="6">
        <v>15</v>
      </c>
      <c r="AP32" s="6">
        <v>16</v>
      </c>
      <c r="AQ32" s="6">
        <v>17</v>
      </c>
      <c r="AR32" s="6">
        <v>18</v>
      </c>
      <c r="AS32" s="6">
        <v>19</v>
      </c>
      <c r="AT32" s="6">
        <v>20</v>
      </c>
    </row>
    <row r="33" spans="6:46" x14ac:dyDescent="0.2">
      <c r="F33">
        <v>201906</v>
      </c>
      <c r="G33" s="11">
        <f>+IF(G9 = "", "", IFERROR(G9 / Plantilla_Frec!G9, 0))</f>
        <v>23367324.537340619</v>
      </c>
      <c r="H33" s="11">
        <f>+IF(H9 = "", "", IFERROR(H9 / Plantilla_Frec!H9, 0))</f>
        <v>25316656.405572757</v>
      </c>
      <c r="I33" s="11">
        <f>+IF(I9 = "", "", IFERROR(I9 / Plantilla_Frec!I9, 0))</f>
        <v>25301232.657724328</v>
      </c>
      <c r="J33" s="11">
        <f>+IF(J9 = "", "", IFERROR(J9 / Plantilla_Frec!J9, 0))</f>
        <v>25755796.839823008</v>
      </c>
      <c r="K33" s="11">
        <f>+IF(K9 = "", "", IFERROR(K9 / Plantilla_Frec!K9, 0))</f>
        <v>25850636.728384279</v>
      </c>
      <c r="L33" s="11">
        <f>+IF(L9 = "", "", IFERROR(L9 / Plantilla_Frec!L9, 0))</f>
        <v>25725318.067213114</v>
      </c>
      <c r="M33" s="11">
        <f>+IF(M9 = "", "", IFERROR(M9 / Plantilla_Frec!M9, 0))</f>
        <v>25888273.747967478</v>
      </c>
      <c r="N33" s="11">
        <f>+IF(N9 = "", "", IFERROR(N9 / Plantilla_Frec!N9, 0))</f>
        <v>25882255.295454547</v>
      </c>
      <c r="O33" s="11">
        <f>+IF(O9 = "", "", IFERROR(O9 / Plantilla_Frec!O9, 0))</f>
        <v>25920799.225363489</v>
      </c>
      <c r="P33" s="11">
        <f>+IF(P9 = "", "", IFERROR(P9 / Plantilla_Frec!P9, 0))</f>
        <v>25857192.253408179</v>
      </c>
      <c r="Q33" s="11">
        <f>+IF(Q9 = "", "", IFERROR(Q9 / Plantilla_Frec!Q9, 0))</f>
        <v>26005768.740415335</v>
      </c>
      <c r="R33" s="11">
        <f>+IF(R9 = "", "", IFERROR(R9 / Plantilla_Frec!R9, 0))</f>
        <v>25931383.160601266</v>
      </c>
      <c r="S33" s="11">
        <f>+IF(S9 = "", "", IFERROR(S9 / Plantilla_Frec!S9, 0))</f>
        <v>25919660.639020536</v>
      </c>
      <c r="T33" s="11">
        <f>+IF(T9 = "", "", IFERROR(T9 / Plantilla_Frec!T9, 0))</f>
        <v>26038854.599527929</v>
      </c>
      <c r="U33" s="11">
        <f>+IF(U9 = "", "", IFERROR(U9 / Plantilla_Frec!U9, 0))</f>
        <v>26453791.077044025</v>
      </c>
      <c r="V33" s="11">
        <f>+IF(V9 = "", "", IFERROR(V9 / Plantilla_Frec!V9, 0))</f>
        <v>26466757.357704401</v>
      </c>
      <c r="W33" s="11">
        <f>+IF(W9 = "", "", IFERROR(W9 / Plantilla_Frec!W9, 0))</f>
        <v>26370309.89241486</v>
      </c>
      <c r="X33" s="11">
        <f>+IF(X9 = "", "", IFERROR(X9 / Plantilla_Frec!X9, 0))</f>
        <v>26396021.066409267</v>
      </c>
      <c r="Y33" s="11">
        <f>+IF(Y9 = "", "", IFERROR(Y9 / Plantilla_Frec!Y9, 0))</f>
        <v>26362708.404009253</v>
      </c>
      <c r="Z33" s="11">
        <f>+IF(Z9 = "", "", IFERROR(Z9 / Plantilla_Frec!Z9, 0))</f>
        <v>26362708.404009253</v>
      </c>
      <c r="AA33" s="11">
        <f>+IF(AA9 = "", "", IFERROR(AA9 / Plantilla_Frec!AA9, 0))</f>
        <v>18324185.225517754</v>
      </c>
      <c r="AB33" s="11">
        <f>+IF(AB9 = "", "", IFERROR(AB9 / Plantilla_Frec!AB9, 0))</f>
        <v>17199668.740566958</v>
      </c>
      <c r="AC33" s="11">
        <f>+IF(AC9 = "", "", IFERROR(AC9 / Plantilla_Frec!AC9, 0))</f>
        <v>16273244.242346013</v>
      </c>
      <c r="AD33" s="11">
        <f>+IF(AD9 = "", "", IFERROR(AD9 / Plantilla_Frec!AD9, 0))</f>
        <v>16954453.321103327</v>
      </c>
      <c r="AE33" s="11">
        <f>+IF(AE9 = "", "", IFERROR(AE9 / Plantilla_Frec!AE9, 0))</f>
        <v>17230501.404504348</v>
      </c>
      <c r="AF33" s="11">
        <f>+IF(AF9 = "", "", IFERROR(AF9 / Plantilla_Frec!AF9, 0))</f>
        <v>17924633.472844336</v>
      </c>
      <c r="AG33" s="11">
        <f>+IF(AG9 = "", "", IFERROR(AG9 / Plantilla_Frec!AG9, 0))</f>
        <v>18182458.548656959</v>
      </c>
      <c r="AH33" s="11">
        <f>+IF(AH9 = "", "", IFERROR(AH9 / Plantilla_Frec!AH9, 0))</f>
        <v>18280254.084399678</v>
      </c>
      <c r="AI33" s="11">
        <f>+IF(AI9 = "", "", IFERROR(AI9 / Plantilla_Frec!AI9, 0))</f>
        <v>18111104.916321285</v>
      </c>
      <c r="AJ33" s="11">
        <f>+IF(AJ9 = "", "", IFERROR(AJ9 / Plantilla_Frec!AJ9, 0))</f>
        <v>18176104.59696243</v>
      </c>
      <c r="AK33" s="11">
        <f>+IF(AK9 = "", "", IFERROR(AK9 / Plantilla_Frec!AK9, 0))</f>
        <v>18357392.479441784</v>
      </c>
      <c r="AL33" s="11">
        <f>+IF(AL9 = "", "", IFERROR(AL9 / Plantilla_Frec!AL9, 0))</f>
        <v>18215704.67205371</v>
      </c>
      <c r="AM33" s="11">
        <f>+IF(AM9 = "", "", IFERROR(AM9 / Plantilla_Frec!AM9, 0))</f>
        <v>18150164.569984224</v>
      </c>
      <c r="AN33" s="11">
        <f>+IF(AN9 = "", "", IFERROR(AN9 / Plantilla_Frec!AN9, 0))</f>
        <v>18497110.702625781</v>
      </c>
      <c r="AO33" s="11">
        <f>+IF(AO9 = "", "", IFERROR(AO9 / Plantilla_Frec!AO9, 0))</f>
        <v>18557454.428468183</v>
      </c>
      <c r="AP33" s="11">
        <f>+IF(AP9 = "", "", IFERROR(AP9 / Plantilla_Frec!AP9, 0))</f>
        <v>18558232.582230948</v>
      </c>
      <c r="AQ33" s="11">
        <f>+IF(AQ9 = "", "", IFERROR(AQ9 / Plantilla_Frec!AQ9, 0))</f>
        <v>18652521.293836672</v>
      </c>
      <c r="AR33" s="11">
        <f>+IF(AR9 = "", "", IFERROR(AR9 / Plantilla_Frec!AR9, 0))</f>
        <v>18666161.62642527</v>
      </c>
      <c r="AS33" s="11">
        <f>+IF(AS9 = "", "", IFERROR(AS9 / Plantilla_Frec!AS9, 0))</f>
        <v>18660758.584198765</v>
      </c>
      <c r="AT33" s="11">
        <f>+IF(AT9 = "", "", IFERROR(AT9 / Plantilla_Frec!AT9, 0))</f>
        <v>18565302.387557779</v>
      </c>
    </row>
    <row r="34" spans="6:46" x14ac:dyDescent="0.2">
      <c r="F34">
        <v>201909</v>
      </c>
      <c r="G34" s="11">
        <f>+IF(G10 = "", "", IFERROR(G10 / Plantilla_Frec!G10, 0))</f>
        <v>19219693.064935066</v>
      </c>
      <c r="H34" s="11">
        <f>+IF(H10 = "", "", IFERROR(H10 / Plantilla_Frec!H10, 0))</f>
        <v>22245128.741007194</v>
      </c>
      <c r="I34" s="11">
        <f>+IF(I10 = "", "", IFERROR(I10 / Plantilla_Frec!I10, 0))</f>
        <v>24374735.632016633</v>
      </c>
      <c r="J34" s="11">
        <f>+IF(J10 = "", "", IFERROR(J10 / Plantilla_Frec!J10, 0))</f>
        <v>24270963.542098764</v>
      </c>
      <c r="K34" s="11">
        <f>+IF(K10 = "", "", IFERROR(K10 / Plantilla_Frec!K10, 0))</f>
        <v>24290161.793617886</v>
      </c>
      <c r="L34" s="11">
        <f>+IF(L10 = "", "", IFERROR(L10 / Plantilla_Frec!L10, 0))</f>
        <v>24233133.766113359</v>
      </c>
      <c r="M34" s="11">
        <f>+IF(M10 = "", "", IFERROR(M10 / Plantilla_Frec!M10, 0))</f>
        <v>24649027.489859153</v>
      </c>
      <c r="N34" s="11">
        <f>+IF(N10 = "", "", IFERROR(N10 / Plantilla_Frec!N10, 0))</f>
        <v>24704066.423767533</v>
      </c>
      <c r="O34" s="11">
        <f>+IF(O10 = "", "", IFERROR(O10 / Plantilla_Frec!O10, 0))</f>
        <v>24037683.959587239</v>
      </c>
      <c r="P34" s="11">
        <f>+IF(P10 = "", "", IFERROR(P10 / Plantilla_Frec!P10, 0))</f>
        <v>23674718.978941604</v>
      </c>
      <c r="Q34" s="11">
        <f>+IF(Q10 = "", "", IFERROR(Q10 / Plantilla_Frec!Q10, 0))</f>
        <v>23695968.712518245</v>
      </c>
      <c r="R34" s="11">
        <f>+IF(R10 = "", "", IFERROR(R10 / Plantilla_Frec!R10, 0))</f>
        <v>23697939.539160583</v>
      </c>
      <c r="S34" s="11">
        <f>+IF(S10 = "", "", IFERROR(S10 / Plantilla_Frec!S10, 0))</f>
        <v>23656941.470783241</v>
      </c>
      <c r="T34" s="11">
        <f>+IF(T10 = "", "", IFERROR(T10 / Plantilla_Frec!T10, 0))</f>
        <v>23656941.470783241</v>
      </c>
      <c r="U34" s="11">
        <f>+IF(U10 = "", "", IFERROR(U10 / Plantilla_Frec!U10, 0))</f>
        <v>23657852.217595626</v>
      </c>
      <c r="V34" s="11">
        <f>+IF(V10 = "", "", IFERROR(V10 / Plantilla_Frec!V10, 0))</f>
        <v>23535358.000822898</v>
      </c>
      <c r="W34" s="11">
        <f>+IF(W10 = "", "", IFERROR(W10 / Plantilla_Frec!W10, 0))</f>
        <v>23581822.772655971</v>
      </c>
      <c r="X34" s="11">
        <f>+IF(X10 = "", "", IFERROR(X10 / Plantilla_Frec!X10, 0))</f>
        <v>23586096.958039213</v>
      </c>
      <c r="Y34" s="11">
        <f>+IF(Y10 = "", "", IFERROR(Y10 / Plantilla_Frec!Y10, 0))</f>
        <v>23586096.958039213</v>
      </c>
      <c r="Z34" s="11" t="str">
        <f>+IF(Z10 = "", "", IFERROR(Z10 / Plantilla_Frec!Z10, 0))</f>
        <v/>
      </c>
      <c r="AA34" s="11">
        <f>+IF(AA10 = "", "", IFERROR(AA10 / Plantilla_Frec!AA10, 0))</f>
        <v>23471768.014000002</v>
      </c>
      <c r="AB34" s="11">
        <f>+IF(AB10 = "", "", IFERROR(AB10 / Plantilla_Frec!AB10, 0))</f>
        <v>25544336.657084234</v>
      </c>
      <c r="AC34" s="11">
        <f>+IF(AC10 = "", "", IFERROR(AC10 / Plantilla_Frec!AC10, 0))</f>
        <v>24518619.171896905</v>
      </c>
      <c r="AD34" s="11">
        <f>+IF(AD10 = "", "", IFERROR(AD10 / Plantilla_Frec!AD10, 0))</f>
        <v>24535436.334526744</v>
      </c>
      <c r="AE34" s="11">
        <f>+IF(AE10 = "", "", IFERROR(AE10 / Plantilla_Frec!AE10, 0))</f>
        <v>24809405.18640973</v>
      </c>
      <c r="AF34" s="11">
        <f>+IF(AF10 = "", "", IFERROR(AF10 / Plantilla_Frec!AF10, 0))</f>
        <v>24768588.596222218</v>
      </c>
      <c r="AG34" s="11">
        <f>+IF(AG10 = "", "", IFERROR(AG10 / Plantilla_Frec!AG10, 0))</f>
        <v>24735709.522897378</v>
      </c>
      <c r="AH34" s="11">
        <f>+IF(AH10 = "", "", IFERROR(AH10 / Plantilla_Frec!AH10, 0))</f>
        <v>24759954.288056109</v>
      </c>
      <c r="AI34" s="11">
        <f>+IF(AI10 = "", "", IFERROR(AI10 / Plantilla_Frec!AI10, 0))</f>
        <v>24162354.355775699</v>
      </c>
      <c r="AJ34" s="11">
        <f>+IF(AJ10 = "", "", IFERROR(AJ10 / Plantilla_Frec!AJ10, 0))</f>
        <v>23860956.400729924</v>
      </c>
      <c r="AK34" s="11">
        <f>+IF(AK10 = "", "", IFERROR(AK10 / Plantilla_Frec!AK10, 0))</f>
        <v>23711673.946605835</v>
      </c>
      <c r="AL34" s="11">
        <f>+IF(AL10 = "", "", IFERROR(AL10 / Plantilla_Frec!AL10, 0))</f>
        <v>23712942.896259122</v>
      </c>
      <c r="AM34" s="11">
        <f>+IF(AM10 = "", "", IFERROR(AM10 / Plantilla_Frec!AM10, 0))</f>
        <v>23671917.499362472</v>
      </c>
      <c r="AN34" s="11">
        <f>+IF(AN10 = "", "", IFERROR(AN10 / Plantilla_Frec!AN10, 0))</f>
        <v>23656941.470783237</v>
      </c>
      <c r="AO34" s="11">
        <f>+IF(AO10 = "", "", IFERROR(AO10 / Plantilla_Frec!AO10, 0))</f>
        <v>23657852.217595622</v>
      </c>
      <c r="AP34" s="11">
        <f>+IF(AP10 = "", "", IFERROR(AP10 / Plantilla_Frec!AP10, 0))</f>
        <v>23581160.218520492</v>
      </c>
      <c r="AQ34" s="11">
        <f>+IF(AQ10 = "", "", IFERROR(AQ10 / Plantilla_Frec!AQ10, 0))</f>
        <v>23581822.772655968</v>
      </c>
      <c r="AR34" s="11">
        <f>+IF(AR10 = "", "", IFERROR(AR10 / Plantilla_Frec!AR10, 0))</f>
        <v>23586096.958039209</v>
      </c>
      <c r="AS34" s="11">
        <f>+IF(AS10 = "", "", IFERROR(AS10 / Plantilla_Frec!AS10, 0))</f>
        <v>23586096.958039209</v>
      </c>
      <c r="AT34" s="11" t="str">
        <f>+IF(AT10 = "", "", IFERROR(AT10 / Plantilla_Frec!AT10, 0))</f>
        <v/>
      </c>
    </row>
    <row r="35" spans="6:46" x14ac:dyDescent="0.2">
      <c r="F35">
        <v>201912</v>
      </c>
      <c r="G35" s="11">
        <f>+IF(G11 = "", "", IFERROR(G11 / Plantilla_Frec!G11, 0))</f>
        <v>24180442.569892474</v>
      </c>
      <c r="H35" s="11">
        <f>+IF(H11 = "", "", IFERROR(H11 / Plantilla_Frec!H11, 0))</f>
        <v>23415872.988304093</v>
      </c>
      <c r="I35" s="11">
        <f>+IF(I11 = "", "", IFERROR(I11 / Plantilla_Frec!I11, 0))</f>
        <v>23984297.739999998</v>
      </c>
      <c r="J35" s="11">
        <f>+IF(J11 = "", "", IFERROR(J11 / Plantilla_Frec!J11, 0))</f>
        <v>24584739.346428573</v>
      </c>
      <c r="K35" s="11">
        <f>+IF(K11 = "", "", IFERROR(K11 / Plantilla_Frec!K11, 0))</f>
        <v>24554146.521815009</v>
      </c>
      <c r="L35" s="11">
        <f>+IF(L11 = "", "", IFERROR(L11 / Plantilla_Frec!L11, 0))</f>
        <v>24613789.224738676</v>
      </c>
      <c r="M35" s="11">
        <f>+IF(M11 = "", "", IFERROR(M11 / Plantilla_Frec!M11, 0))</f>
        <v>24793248.851979345</v>
      </c>
      <c r="N35" s="11">
        <f>+IF(N11 = "", "", IFERROR(N11 / Plantilla_Frec!N11, 0))</f>
        <v>24929887.449225474</v>
      </c>
      <c r="O35" s="11">
        <f>+IF(O11 = "", "", IFERROR(O11 / Plantilla_Frec!O11, 0))</f>
        <v>24651266.9057508</v>
      </c>
      <c r="P35" s="11">
        <f>+IF(P11 = "", "", IFERROR(P11 / Plantilla_Frec!P11, 0))</f>
        <v>24889447.796502385</v>
      </c>
      <c r="Q35" s="11">
        <f>+IF(Q11 = "", "", IFERROR(Q11 / Plantilla_Frec!Q11, 0))</f>
        <v>24923204.054054055</v>
      </c>
      <c r="R35" s="11">
        <f>+IF(R11 = "", "", IFERROR(R11 / Plantilla_Frec!R11, 0))</f>
        <v>24925896.868044514</v>
      </c>
      <c r="S35" s="11">
        <f>+IF(S11 = "", "", IFERROR(S11 / Plantilla_Frec!S11, 0))</f>
        <v>24925896.868044514</v>
      </c>
      <c r="T35" s="11">
        <f>+IF(T11 = "", "", IFERROR(T11 / Plantilla_Frec!T11, 0))</f>
        <v>25001835.974603176</v>
      </c>
      <c r="U35" s="11">
        <f>+IF(U11 = "", "", IFERROR(U11 / Plantilla_Frec!U11, 0))</f>
        <v>24776908.261755485</v>
      </c>
      <c r="V35" s="11">
        <f>+IF(V11 = "", "", IFERROR(V11 / Plantilla_Frec!V11, 0))</f>
        <v>24876411.085669782</v>
      </c>
      <c r="W35" s="11">
        <f>+IF(W11 = "", "", IFERROR(W11 / Plantilla_Frec!W11, 0))</f>
        <v>24876411.085669782</v>
      </c>
      <c r="X35" s="11">
        <f>+IF(X11 = "", "", IFERROR(X11 / Plantilla_Frec!X11, 0))</f>
        <v>24844958.836702954</v>
      </c>
      <c r="Y35" s="11" t="str">
        <f>+IF(Y11 = "", "", IFERROR(Y11 / Plantilla_Frec!Y11, 0))</f>
        <v/>
      </c>
      <c r="Z35" s="11" t="str">
        <f>+IF(Z11 = "", "", IFERROR(Z11 / Plantilla_Frec!Z11, 0))</f>
        <v/>
      </c>
      <c r="AA35" s="11">
        <f>+IF(AA11 = "", "", IFERROR(AA11 / Plantilla_Frec!AA11, 0))</f>
        <v>40224811.271377951</v>
      </c>
      <c r="AB35" s="11">
        <f>+IF(AB11 = "", "", IFERROR(AB11 / Plantilla_Frec!AB11, 0))</f>
        <v>24521133.849039547</v>
      </c>
      <c r="AC35" s="11">
        <f>+IF(AC11 = "", "", IFERROR(AC11 / Plantilla_Frec!AC11, 0))</f>
        <v>24695190.4132852</v>
      </c>
      <c r="AD35" s="11">
        <f>+IF(AD11 = "", "", IFERROR(AD11 / Plantilla_Frec!AD11, 0))</f>
        <v>25301905.262500003</v>
      </c>
      <c r="AE35" s="11">
        <f>+IF(AE11 = "", "", IFERROR(AE11 / Plantilla_Frec!AE11, 0))</f>
        <v>25145191.823975697</v>
      </c>
      <c r="AF35" s="11">
        <f>+IF(AF11 = "", "", IFERROR(AF11 / Plantilla_Frec!AF11, 0))</f>
        <v>25110173.505449831</v>
      </c>
      <c r="AG35" s="11">
        <f>+IF(AG11 = "", "", IFERROR(AG11 / Plantilla_Frec!AG11, 0))</f>
        <v>25026925.791252147</v>
      </c>
      <c r="AH35" s="11">
        <f>+IF(AH11 = "", "", IFERROR(AH11 / Plantilla_Frec!AH11, 0))</f>
        <v>25057012.794150945</v>
      </c>
      <c r="AI35" s="11">
        <f>+IF(AI11 = "", "", IFERROR(AI11 / Plantilla_Frec!AI11, 0))</f>
        <v>24798313.570998415</v>
      </c>
      <c r="AJ35" s="11">
        <f>+IF(AJ11 = "", "", IFERROR(AJ11 / Plantilla_Frec!AJ11, 0))</f>
        <v>24855246.837099843</v>
      </c>
      <c r="AK35" s="11">
        <f>+IF(AK11 = "", "", IFERROR(AK11 / Plantilla_Frec!AK11, 0))</f>
        <v>24888896.101759113</v>
      </c>
      <c r="AL35" s="11">
        <f>+IF(AL11 = "", "", IFERROR(AL11 / Plantilla_Frec!AL11, 0))</f>
        <v>24902775.168716326</v>
      </c>
      <c r="AM35" s="11">
        <f>+IF(AM11 = "", "", IFERROR(AM11 / Plantilla_Frec!AM11, 0))</f>
        <v>24846892.440570526</v>
      </c>
      <c r="AN35" s="11">
        <f>+IF(AN11 = "", "", IFERROR(AN11 / Plantilla_Frec!AN11, 0))</f>
        <v>24962213.413629163</v>
      </c>
      <c r="AO35" s="11">
        <f>+IF(AO11 = "", "", IFERROR(AO11 / Plantilla_Frec!AO11, 0))</f>
        <v>24835481.718582556</v>
      </c>
      <c r="AP35" s="11">
        <f>+IF(AP11 = "", "", IFERROR(AP11 / Plantilla_Frec!AP11, 0))</f>
        <v>24876411.085669786</v>
      </c>
      <c r="AQ35" s="11">
        <f>+IF(AQ11 = "", "", IFERROR(AQ11 / Plantilla_Frec!AQ11, 0))</f>
        <v>24876411.085669786</v>
      </c>
      <c r="AR35" s="11">
        <f>+IF(AR11 = "", "", IFERROR(AR11 / Plantilla_Frec!AR11, 0))</f>
        <v>24851435.98136859</v>
      </c>
      <c r="AS35" s="11" t="str">
        <f>+IF(AS11 = "", "", IFERROR(AS11 / Plantilla_Frec!AS11, 0))</f>
        <v/>
      </c>
      <c r="AT35" s="11" t="str">
        <f>+IF(AT11 = "", "", IFERROR(AT11 / Plantilla_Frec!AT11, 0))</f>
        <v/>
      </c>
    </row>
    <row r="36" spans="6:46" x14ac:dyDescent="0.2">
      <c r="F36">
        <v>202003</v>
      </c>
      <c r="G36" s="11">
        <f>+IF(G12 = "", "", IFERROR(G12 / Plantilla_Frec!G12, 0))</f>
        <v>19752329.504273504</v>
      </c>
      <c r="H36" s="11">
        <f>+IF(H12 = "", "", IFERROR(H12 / Plantilla_Frec!H12, 0))</f>
        <v>23303886.086683169</v>
      </c>
      <c r="I36" s="11">
        <f>+IF(I12 = "", "", IFERROR(I12 / Plantilla_Frec!I12, 0))</f>
        <v>24138147.666004229</v>
      </c>
      <c r="J36" s="11">
        <f>+IF(J12 = "", "", IFERROR(J12 / Plantilla_Frec!J12, 0))</f>
        <v>23688697.917686276</v>
      </c>
      <c r="K36" s="11">
        <f>+IF(K12 = "", "", IFERROR(K12 / Plantilla_Frec!K12, 0))</f>
        <v>24688035.623612169</v>
      </c>
      <c r="L36" s="11">
        <f>+IF(L12 = "", "", IFERROR(L12 / Plantilla_Frec!L12, 0))</f>
        <v>25233781.753768656</v>
      </c>
      <c r="M36" s="11">
        <f>+IF(M12 = "", "", IFERROR(M12 / Plantilla_Frec!M12, 0))</f>
        <v>25706863.594481483</v>
      </c>
      <c r="N36" s="11">
        <f>+IF(N12 = "", "", IFERROR(N12 / Plantilla_Frec!N12, 0))</f>
        <v>25863716.536081333</v>
      </c>
      <c r="O36" s="11">
        <f>+IF(O12 = "", "", IFERROR(O12 / Plantilla_Frec!O12, 0))</f>
        <v>26126058.829784948</v>
      </c>
      <c r="P36" s="11">
        <f>+IF(P12 = "", "", IFERROR(P12 / Plantilla_Frec!P12, 0))</f>
        <v>26129430.740710482</v>
      </c>
      <c r="Q36" s="11">
        <f>+IF(Q12 = "", "", IFERROR(Q12 / Plantilla_Frec!Q12, 0))</f>
        <v>26093474.572730497</v>
      </c>
      <c r="R36" s="11">
        <f>+IF(R12 = "", "", IFERROR(R12 / Plantilla_Frec!R12, 0))</f>
        <v>26117740.686205674</v>
      </c>
      <c r="S36" s="11">
        <f>+IF(S12 = "", "", IFERROR(S12 / Plantilla_Frec!S12, 0))</f>
        <v>26119513.735851064</v>
      </c>
      <c r="T36" s="11">
        <f>+IF(T12 = "", "", IFERROR(T12 / Plantilla_Frec!T12, 0))</f>
        <v>26037309.404628977</v>
      </c>
      <c r="U36" s="11">
        <f>+IF(U12 = "", "", IFERROR(U12 / Plantilla_Frec!U12, 0))</f>
        <v>26288371.438415494</v>
      </c>
      <c r="V36" s="11">
        <f>+IF(V12 = "", "", IFERROR(V12 / Plantilla_Frec!V12, 0))</f>
        <v>26327230.808471002</v>
      </c>
      <c r="W36" s="11">
        <f>+IF(W12 = "", "", IFERROR(W12 / Plantilla_Frec!W12, 0))</f>
        <v>26328402.453462217</v>
      </c>
      <c r="X36" s="11" t="str">
        <f>+IF(X12 = "", "", IFERROR(X12 / Plantilla_Frec!X12, 0))</f>
        <v/>
      </c>
      <c r="Y36" s="11" t="str">
        <f>+IF(Y12 = "", "", IFERROR(Y12 / Plantilla_Frec!Y12, 0))</f>
        <v/>
      </c>
      <c r="Z36" s="11" t="str">
        <f>+IF(Z12 = "", "", IFERROR(Z12 / Plantilla_Frec!Z12, 0))</f>
        <v/>
      </c>
      <c r="AA36" s="11">
        <f>+IF(AA12 = "", "", IFERROR(AA12 / Plantilla_Frec!AA12, 0))</f>
        <v>22795269.432259262</v>
      </c>
      <c r="AB36" s="11">
        <f>+IF(AB12 = "", "", IFERROR(AB12 / Plantilla_Frec!AB12, 0))</f>
        <v>25194805.327350836</v>
      </c>
      <c r="AC36" s="11">
        <f>+IF(AC12 = "", "", IFERROR(AC12 / Plantilla_Frec!AC12, 0))</f>
        <v>26075585.14010267</v>
      </c>
      <c r="AD36" s="11">
        <f>+IF(AD12 = "", "", IFERROR(AD12 / Plantilla_Frec!AD12, 0))</f>
        <v>26395448.424504854</v>
      </c>
      <c r="AE36" s="11">
        <f>+IF(AE12 = "", "", IFERROR(AE12 / Plantilla_Frec!AE12, 0))</f>
        <v>26475569.477086466</v>
      </c>
      <c r="AF36" s="11">
        <f>+IF(AF12 = "", "", IFERROR(AF12 / Plantilla_Frec!AF12, 0))</f>
        <v>26307720.708544772</v>
      </c>
      <c r="AG36" s="11">
        <f>+IF(AG12 = "", "", IFERROR(AG12 / Plantilla_Frec!AG12, 0))</f>
        <v>26413693.300351851</v>
      </c>
      <c r="AH36" s="11">
        <f>+IF(AH12 = "", "", IFERROR(AH12 / Plantilla_Frec!AH12, 0))</f>
        <v>26498075.47678373</v>
      </c>
      <c r="AI36" s="11">
        <f>+IF(AI12 = "", "", IFERROR(AI12 / Plantilla_Frec!AI12, 0))</f>
        <v>26451245.748261645</v>
      </c>
      <c r="AJ36" s="11">
        <f>+IF(AJ12 = "", "", IFERROR(AJ12 / Plantilla_Frec!AJ12, 0))</f>
        <v>26458963.17412078</v>
      </c>
      <c r="AK36" s="11">
        <f>+IF(AK12 = "", "", IFERROR(AK12 / Plantilla_Frec!AK12, 0))</f>
        <v>26433380.563120566</v>
      </c>
      <c r="AL36" s="11">
        <f>+IF(AL12 = "", "", IFERROR(AL12 / Plantilla_Frec!AL12, 0))</f>
        <v>26117740.686436165</v>
      </c>
      <c r="AM36" s="11">
        <f>+IF(AM12 = "", "", IFERROR(AM12 / Plantilla_Frec!AM12, 0))</f>
        <v>26122949.51475177</v>
      </c>
      <c r="AN36" s="11">
        <f>+IF(AN12 = "", "", IFERROR(AN12 / Plantilla_Frec!AN12, 0))</f>
        <v>26053926.900123451</v>
      </c>
      <c r="AO36" s="11">
        <f>+IF(AO12 = "", "", IFERROR(AO12 / Plantilla_Frec!AO12, 0))</f>
        <v>26304887.44295774</v>
      </c>
      <c r="AP36" s="11">
        <f>+IF(AP12 = "", "", IFERROR(AP12 / Plantilla_Frec!AP12, 0))</f>
        <v>26352087.075834792</v>
      </c>
      <c r="AQ36" s="11">
        <f>+IF(AQ12 = "", "", IFERROR(AQ12 / Plantilla_Frec!AQ12, 0))</f>
        <v>26550271.296467479</v>
      </c>
      <c r="AR36" s="11" t="str">
        <f>+IF(AR12 = "", "", IFERROR(AR12 / Plantilla_Frec!AR12, 0))</f>
        <v/>
      </c>
      <c r="AS36" s="11" t="str">
        <f>+IF(AS12 = "", "", IFERROR(AS12 / Plantilla_Frec!AS12, 0))</f>
        <v/>
      </c>
      <c r="AT36" s="11" t="str">
        <f>+IF(AT12 = "", "", IFERROR(AT12 / Plantilla_Frec!AT12, 0))</f>
        <v/>
      </c>
    </row>
    <row r="37" spans="6:46" x14ac:dyDescent="0.2">
      <c r="F37">
        <v>202006</v>
      </c>
      <c r="G37" s="11">
        <f>+IF(G13 = "", "", IFERROR(G13 / Plantilla_Frec!G13, 0))</f>
        <v>20187826.834102564</v>
      </c>
      <c r="H37" s="11">
        <f>+IF(H13 = "", "", IFERROR(H13 / Plantilla_Frec!H13, 0))</f>
        <v>25915278.883339517</v>
      </c>
      <c r="I37" s="11">
        <f>+IF(I13 = "", "", IFERROR(I13 / Plantilla_Frec!I13, 0))</f>
        <v>25917845.793461535</v>
      </c>
      <c r="J37" s="11">
        <f>+IF(J13 = "", "", IFERROR(J13 / Plantilla_Frec!J13, 0))</f>
        <v>26473335.925187498</v>
      </c>
      <c r="K37" s="11">
        <f>+IF(K13 = "", "", IFERROR(K13 / Plantilla_Frec!K13, 0))</f>
        <v>27105528.974189602</v>
      </c>
      <c r="L37" s="11">
        <f>+IF(L13 = "", "", IFERROR(L13 / Plantilla_Frec!L13, 0))</f>
        <v>27998224.616036583</v>
      </c>
      <c r="M37" s="11">
        <f>+IF(M13 = "", "", IFERROR(M13 / Plantilla_Frec!M13, 0))</f>
        <v>28221501.922909088</v>
      </c>
      <c r="N37" s="11">
        <f>+IF(N13 = "", "", IFERROR(N13 / Plantilla_Frec!N13, 0))</f>
        <v>28363817.531150442</v>
      </c>
      <c r="O37" s="11">
        <f>+IF(O13 = "", "", IFERROR(O13 / Plantilla_Frec!O13, 0))</f>
        <v>28304715.083753664</v>
      </c>
      <c r="P37" s="11">
        <f>+IF(P13 = "", "", IFERROR(P13 / Plantilla_Frec!P13, 0))</f>
        <v>28252487.222072992</v>
      </c>
      <c r="Q37" s="11">
        <f>+IF(Q13 = "", "", IFERROR(Q13 / Plantilla_Frec!Q13, 0))</f>
        <v>28328938.479068413</v>
      </c>
      <c r="R37" s="11">
        <f>+IF(R13 = "", "", IFERROR(R13 / Plantilla_Frec!R13, 0))</f>
        <v>28328938.479068413</v>
      </c>
      <c r="S37" s="11">
        <f>+IF(S13 = "", "", IFERROR(S13 / Plantilla_Frec!S13, 0))</f>
        <v>28608287.918779068</v>
      </c>
      <c r="T37" s="11">
        <f>+IF(T13 = "", "", IFERROR(T13 / Plantilla_Frec!T13, 0))</f>
        <v>28984822.434956521</v>
      </c>
      <c r="U37" s="11">
        <f>+IF(U13 = "", "", IFERROR(U13 / Plantilla_Frec!U13, 0))</f>
        <v>28984822.434956521</v>
      </c>
      <c r="V37" s="11">
        <f>+IF(V13 = "", "", IFERROR(V13 / Plantilla_Frec!V13, 0))</f>
        <v>28945066.21001447</v>
      </c>
      <c r="W37" s="11" t="str">
        <f>+IF(W13 = "", "", IFERROR(W13 / Plantilla_Frec!W13, 0))</f>
        <v/>
      </c>
      <c r="X37" s="11" t="str">
        <f>+IF(X13 = "", "", IFERROR(X13 / Plantilla_Frec!X13, 0))</f>
        <v/>
      </c>
      <c r="Y37" s="11" t="str">
        <f>+IF(Y13 = "", "", IFERROR(Y13 / Plantilla_Frec!Y13, 0))</f>
        <v/>
      </c>
      <c r="Z37" s="11" t="str">
        <f>+IF(Z13 = "", "", IFERROR(Z13 / Plantilla_Frec!Z13, 0))</f>
        <v/>
      </c>
      <c r="AA37" s="11">
        <f>+IF(AA13 = "", "", IFERROR(AA13 / Plantilla_Frec!AA13, 0))</f>
        <v>28315213.450954545</v>
      </c>
      <c r="AB37" s="11">
        <f>+IF(AB13 = "", "", IFERROR(AB13 / Plantilla_Frec!AB13, 0))</f>
        <v>30709318.929284438</v>
      </c>
      <c r="AC37" s="11">
        <f>+IF(AC13 = "", "", IFERROR(AC13 / Plantilla_Frec!AC13, 0))</f>
        <v>29541945.823039372</v>
      </c>
      <c r="AD37" s="11">
        <f>+IF(AD13 = "", "", IFERROR(AD13 / Plantilla_Frec!AD13, 0))</f>
        <v>29355591.973281737</v>
      </c>
      <c r="AE37" s="11">
        <f>+IF(AE13 = "", "", IFERROR(AE13 / Plantilla_Frec!AE13, 0))</f>
        <v>29462402.674076337</v>
      </c>
      <c r="AF37" s="11">
        <f>+IF(AF13 = "", "", IFERROR(AF13 / Plantilla_Frec!AF13, 0))</f>
        <v>29668027.103884671</v>
      </c>
      <c r="AG37" s="11">
        <f>+IF(AG13 = "", "", IFERROR(AG13 / Plantilla_Frec!AG13, 0))</f>
        <v>29891552.360332329</v>
      </c>
      <c r="AH37" s="11">
        <f>+IF(AH13 = "", "", IFERROR(AH13 / Plantilla_Frec!AH13, 0))</f>
        <v>29528531.576000001</v>
      </c>
      <c r="AI37" s="11">
        <f>+IF(AI13 = "", "", IFERROR(AI13 / Plantilla_Frec!AI13, 0))</f>
        <v>29387773.741608191</v>
      </c>
      <c r="AJ37" s="11">
        <f>+IF(AJ13 = "", "", IFERROR(AJ13 / Plantilla_Frec!AJ13, 0))</f>
        <v>29496225.567474455</v>
      </c>
      <c r="AK37" s="11">
        <f>+IF(AK13 = "", "", IFERROR(AK13 / Plantilla_Frec!AK13, 0))</f>
        <v>28371476.615371183</v>
      </c>
      <c r="AL37" s="11">
        <f>+IF(AL13 = "", "", IFERROR(AL13 / Plantilla_Frec!AL13, 0))</f>
        <v>28355389.300771471</v>
      </c>
      <c r="AM37" s="11">
        <f>+IF(AM13 = "", "", IFERROR(AM13 / Plantilla_Frec!AM13, 0))</f>
        <v>28634700.294520352</v>
      </c>
      <c r="AN37" s="11">
        <f>+IF(AN13 = "", "", IFERROR(AN13 / Plantilla_Frec!AN13, 0))</f>
        <v>29010604.936478265</v>
      </c>
      <c r="AO37" s="11">
        <f>+IF(AO13 = "", "", IFERROR(AO13 / Plantilla_Frec!AO13, 0))</f>
        <v>29504563.964884058</v>
      </c>
      <c r="AP37" s="11">
        <f>+IF(AP13 = "", "", IFERROR(AP13 / Plantilla_Frec!AP13, 0))</f>
        <v>29447596.088280346</v>
      </c>
      <c r="AQ37" s="11" t="str">
        <f>+IF(AQ13 = "", "", IFERROR(AQ13 / Plantilla_Frec!AQ13, 0))</f>
        <v/>
      </c>
      <c r="AR37" s="11" t="str">
        <f>+IF(AR13 = "", "", IFERROR(AR13 / Plantilla_Frec!AR13, 0))</f>
        <v/>
      </c>
      <c r="AS37" s="11" t="str">
        <f>+IF(AS13 = "", "", IFERROR(AS13 / Plantilla_Frec!AS13, 0))</f>
        <v/>
      </c>
      <c r="AT37" s="11" t="str">
        <f>+IF(AT13 = "", "", IFERROR(AT13 / Plantilla_Frec!AT13, 0))</f>
        <v/>
      </c>
    </row>
    <row r="38" spans="6:46" x14ac:dyDescent="0.2">
      <c r="F38">
        <v>202009</v>
      </c>
      <c r="G38" s="11">
        <f>+IF(G14 = "", "", IFERROR(G14 / Plantilla_Frec!G14, 0))</f>
        <v>23505093.949002218</v>
      </c>
      <c r="H38" s="11">
        <f>+IF(H14 = "", "", IFERROR(H14 / Plantilla_Frec!H14, 0))</f>
        <v>25735687.404473439</v>
      </c>
      <c r="I38" s="11">
        <f>+IF(I14 = "", "", IFERROR(I14 / Plantilla_Frec!I14, 0))</f>
        <v>26877446.271861471</v>
      </c>
      <c r="J38" s="11">
        <f>+IF(J14 = "", "", IFERROR(J14 / Plantilla_Frec!J14, 0))</f>
        <v>28313817.459390864</v>
      </c>
      <c r="K38" s="11">
        <f>+IF(K14 = "", "", IFERROR(K14 / Plantilla_Frec!K14, 0))</f>
        <v>29825965.306020066</v>
      </c>
      <c r="L38" s="11">
        <f>+IF(L14 = "", "", IFERROR(L14 / Plantilla_Frec!L14, 0))</f>
        <v>30111204.468723938</v>
      </c>
      <c r="M38" s="11">
        <f>+IF(M14 = "", "", IFERROR(M14 / Plantilla_Frec!M14, 0))</f>
        <v>30312673.001655631</v>
      </c>
      <c r="N38" s="11">
        <f>+IF(N14 = "", "", IFERROR(N14 / Plantilla_Frec!N14, 0))</f>
        <v>30448992.540807914</v>
      </c>
      <c r="O38" s="11">
        <f>+IF(O14 = "", "", IFERROR(O14 / Plantilla_Frec!O14, 0))</f>
        <v>30456761.909465022</v>
      </c>
      <c r="P38" s="11">
        <f>+IF(P14 = "", "", IFERROR(P14 / Plantilla_Frec!P14, 0))</f>
        <v>30472791.939194743</v>
      </c>
      <c r="Q38" s="11">
        <f>+IF(Q14 = "", "", IFERROR(Q14 / Plantilla_Frec!Q14, 0))</f>
        <v>30535293.220672682</v>
      </c>
      <c r="R38" s="11">
        <f>+IF(R14 = "", "", IFERROR(R14 / Plantilla_Frec!R14, 0))</f>
        <v>30537009.347005744</v>
      </c>
      <c r="S38" s="11">
        <f>+IF(S14 = "", "", IFERROR(S14 / Plantilla_Frec!S14, 0))</f>
        <v>30450384.706265256</v>
      </c>
      <c r="T38" s="11">
        <f>+IF(T14 = "", "", IFERROR(T14 / Plantilla_Frec!T14, 0))</f>
        <v>30457454.429268293</v>
      </c>
      <c r="U38" s="11">
        <f>+IF(U14 = "", "", IFERROR(U14 / Plantilla_Frec!U14, 0))</f>
        <v>30436343.35743298</v>
      </c>
      <c r="V38" s="11" t="str">
        <f>+IF(V14 = "", "", IFERROR(V14 / Plantilla_Frec!V14, 0))</f>
        <v/>
      </c>
      <c r="W38" s="11" t="str">
        <f>+IF(W14 = "", "", IFERROR(W14 / Plantilla_Frec!W14, 0))</f>
        <v/>
      </c>
      <c r="X38" s="11" t="str">
        <f>+IF(X14 = "", "", IFERROR(X14 / Plantilla_Frec!X14, 0))</f>
        <v/>
      </c>
      <c r="Y38" s="11" t="str">
        <f>+IF(Y14 = "", "", IFERROR(Y14 / Plantilla_Frec!Y14, 0))</f>
        <v/>
      </c>
      <c r="Z38" s="11" t="str">
        <f>+IF(Z14 = "", "", IFERROR(Z14 / Plantilla_Frec!Z14, 0))</f>
        <v/>
      </c>
      <c r="AA38" s="11">
        <f>+IF(AA14 = "", "", IFERROR(AA14 / Plantilla_Frec!AA14, 0))</f>
        <v>33270584.511993408</v>
      </c>
      <c r="AB38" s="11">
        <f>+IF(AB14 = "", "", IFERROR(AB14 / Plantilla_Frec!AB14, 0))</f>
        <v>31965554.237212665</v>
      </c>
      <c r="AC38" s="11">
        <f>+IF(AC14 = "", "", IFERROR(AC14 / Plantilla_Frec!AC14, 0))</f>
        <v>31209846.945326455</v>
      </c>
      <c r="AD38" s="11">
        <f>+IF(AD14 = "", "", IFERROR(AD14 / Plantilla_Frec!AD14, 0))</f>
        <v>31114580.218689766</v>
      </c>
      <c r="AE38" s="11">
        <f>+IF(AE14 = "", "", IFERROR(AE14 / Plantilla_Frec!AE14, 0))</f>
        <v>31144390.262965739</v>
      </c>
      <c r="AF38" s="11">
        <f>+IF(AF14 = "", "", IFERROR(AF14 / Plantilla_Frec!AF14, 0))</f>
        <v>31130027.219049986</v>
      </c>
      <c r="AG38" s="11">
        <f>+IF(AG14 = "", "", IFERROR(AG14 / Plantilla_Frec!AG14, 0))</f>
        <v>31006245.805525213</v>
      </c>
      <c r="AH38" s="11">
        <f>+IF(AH14 = "", "", IFERROR(AH14 / Plantilla_Frec!AH14, 0))</f>
        <v>30999566.905807231</v>
      </c>
      <c r="AI38" s="11">
        <f>+IF(AI14 = "", "", IFERROR(AI14 / Plantilla_Frec!AI14, 0))</f>
        <v>30963686.059909519</v>
      </c>
      <c r="AJ38" s="11">
        <f>+IF(AJ14 = "", "", IFERROR(AJ14 / Plantilla_Frec!AJ14, 0))</f>
        <v>30565738.105394065</v>
      </c>
      <c r="AK38" s="11">
        <f>+IF(AK14 = "", "", IFERROR(AK14 / Plantilla_Frec!AK14, 0))</f>
        <v>30583443.397827849</v>
      </c>
      <c r="AL38" s="11">
        <f>+IF(AL14 = "", "", IFERROR(AL14 / Plantilla_Frec!AL14, 0))</f>
        <v>30542626.628632247</v>
      </c>
      <c r="AM38" s="11">
        <f>+IF(AM14 = "", "", IFERROR(AM14 / Plantilla_Frec!AM14, 0))</f>
        <v>30434700.116008107</v>
      </c>
      <c r="AN38" s="11">
        <f>+IF(AN14 = "", "", IFERROR(AN14 / Plantilla_Frec!AN14, 0))</f>
        <v>30460541.217943065</v>
      </c>
      <c r="AO38" s="11">
        <f>+IF(AO14 = "", "", IFERROR(AO14 / Plantilla_Frec!AO14, 0))</f>
        <v>30509837.41836169</v>
      </c>
      <c r="AP38" s="11" t="str">
        <f>+IF(AP14 = "", "", IFERROR(AP14 / Plantilla_Frec!AP14, 0))</f>
        <v/>
      </c>
      <c r="AQ38" s="11" t="str">
        <f>+IF(AQ14 = "", "", IFERROR(AQ14 / Plantilla_Frec!AQ14, 0))</f>
        <v/>
      </c>
      <c r="AR38" s="11" t="str">
        <f>+IF(AR14 = "", "", IFERROR(AR14 / Plantilla_Frec!AR14, 0))</f>
        <v/>
      </c>
      <c r="AS38" s="11" t="str">
        <f>+IF(AS14 = "", "", IFERROR(AS14 / Plantilla_Frec!AS14, 0))</f>
        <v/>
      </c>
      <c r="AT38" s="11" t="str">
        <f>+IF(AT14 = "", "", IFERROR(AT14 / Plantilla_Frec!AT14, 0))</f>
        <v/>
      </c>
    </row>
    <row r="39" spans="6:46" x14ac:dyDescent="0.2">
      <c r="F39">
        <v>202012</v>
      </c>
      <c r="G39" s="11">
        <f>+IF(G15 = "", "", IFERROR(G15 / Plantilla_Frec!G15, 0))</f>
        <v>24442798.547738694</v>
      </c>
      <c r="H39" s="11">
        <f>+IF(H15 = "", "", IFERROR(H15 / Plantilla_Frec!H15, 0))</f>
        <v>25162778.086153846</v>
      </c>
      <c r="I39" s="11">
        <f>+IF(I15 = "", "", IFERROR(I15 / Plantilla_Frec!I15, 0))</f>
        <v>27853067.917042382</v>
      </c>
      <c r="J39" s="11">
        <f>+IF(J15 = "", "", IFERROR(J15 / Plantilla_Frec!J15, 0))</f>
        <v>30649423.257469244</v>
      </c>
      <c r="K39" s="11">
        <f>+IF(K15 = "", "", IFERROR(K15 / Plantilla_Frec!K15, 0))</f>
        <v>31046879.77835951</v>
      </c>
      <c r="L39" s="11">
        <f>+IF(L15 = "", "", IFERROR(L15 / Plantilla_Frec!L15, 0))</f>
        <v>31658401.153114188</v>
      </c>
      <c r="M39" s="11">
        <f>+IF(M15 = "", "", IFERROR(M15 / Plantilla_Frec!M15, 0))</f>
        <v>31810252.295689654</v>
      </c>
      <c r="N39" s="11">
        <f>+IF(N15 = "", "", IFERROR(N15 / Plantilla_Frec!N15, 0))</f>
        <v>31959321.476764198</v>
      </c>
      <c r="O39" s="11">
        <f>+IF(O15 = "", "", IFERROR(O15 / Plantilla_Frec!O15, 0))</f>
        <v>31952893.32760103</v>
      </c>
      <c r="P39" s="11">
        <f>+IF(P15 = "", "", IFERROR(P15 / Plantilla_Frec!P15, 0))</f>
        <v>31999914.005159073</v>
      </c>
      <c r="Q39" s="11">
        <f>+IF(Q15 = "", "", IFERROR(Q15 / Plantilla_Frec!Q15, 0))</f>
        <v>31999914.005159073</v>
      </c>
      <c r="R39" s="11">
        <f>+IF(R15 = "", "", IFERROR(R15 / Plantilla_Frec!R15, 0))</f>
        <v>31898775.437819421</v>
      </c>
      <c r="S39" s="11">
        <f>+IF(S15 = "", "", IFERROR(S15 / Plantilla_Frec!S15, 0))</f>
        <v>31901574.617546849</v>
      </c>
      <c r="T39" s="11">
        <f>+IF(T15 = "", "", IFERROR(T15 / Plantilla_Frec!T15, 0))</f>
        <v>31894611.24851064</v>
      </c>
      <c r="U39" s="11" t="str">
        <f>+IF(U15 = "", "", IFERROR(U15 / Plantilla_Frec!U15, 0))</f>
        <v/>
      </c>
      <c r="V39" s="11" t="str">
        <f>+IF(V15 = "", "", IFERROR(V15 / Plantilla_Frec!V15, 0))</f>
        <v/>
      </c>
      <c r="W39" s="11" t="str">
        <f>+IF(W15 = "", "", IFERROR(W15 / Plantilla_Frec!W15, 0))</f>
        <v/>
      </c>
      <c r="X39" s="11" t="str">
        <f>+IF(X15 = "", "", IFERROR(X15 / Plantilla_Frec!X15, 0))</f>
        <v/>
      </c>
      <c r="Y39" s="11" t="str">
        <f>+IF(Y15 = "", "", IFERROR(Y15 / Plantilla_Frec!Y15, 0))</f>
        <v/>
      </c>
      <c r="Z39" s="11" t="str">
        <f>+IF(Z15 = "", "", IFERROR(Z15 / Plantilla_Frec!Z15, 0))</f>
        <v/>
      </c>
      <c r="AA39" s="11">
        <f>+IF(AA15 = "", "", IFERROR(AA15 / Plantilla_Frec!AA15, 0))</f>
        <v>37854245.249230772</v>
      </c>
      <c r="AB39" s="11">
        <f>+IF(AB15 = "", "", IFERROR(AB15 / Plantilla_Frec!AB15, 0))</f>
        <v>33098322.727870107</v>
      </c>
      <c r="AC39" s="11">
        <f>+IF(AC15 = "", "", IFERROR(AC15 / Plantilla_Frec!AC15, 0))</f>
        <v>32409085.562657095</v>
      </c>
      <c r="AD39" s="11">
        <f>+IF(AD15 = "", "", IFERROR(AD15 / Plantilla_Frec!AD15, 0))</f>
        <v>32480267.846493855</v>
      </c>
      <c r="AE39" s="11">
        <f>+IF(AE15 = "", "", IFERROR(AE15 / Plantilla_Frec!AE15, 0))</f>
        <v>32457679.16480384</v>
      </c>
      <c r="AF39" s="11">
        <f>+IF(AF15 = "", "", IFERROR(AF15 / Plantilla_Frec!AF15, 0))</f>
        <v>32453801.705856409</v>
      </c>
      <c r="AG39" s="11">
        <f>+IF(AG15 = "", "", IFERROR(AG15 / Plantilla_Frec!AG15, 0))</f>
        <v>32480235.008301735</v>
      </c>
      <c r="AH39" s="11">
        <f>+IF(AH15 = "", "", IFERROR(AH15 / Plantilla_Frec!AH15, 0))</f>
        <v>32490262.733313266</v>
      </c>
      <c r="AI39" s="11">
        <f>+IF(AI15 = "", "", IFERROR(AI15 / Plantilla_Frec!AI15, 0))</f>
        <v>32181221.734617382</v>
      </c>
      <c r="AJ39" s="11">
        <f>+IF(AJ15 = "", "", IFERROR(AJ15 / Plantilla_Frec!AJ15, 0))</f>
        <v>32075408.00094584</v>
      </c>
      <c r="AK39" s="11">
        <f>+IF(AK15 = "", "", IFERROR(AK15 / Plantilla_Frec!AK15, 0))</f>
        <v>32075408.00094584</v>
      </c>
      <c r="AL39" s="11">
        <f>+IF(AL15 = "", "", IFERROR(AL15 / Plantilla_Frec!AL15, 0))</f>
        <v>31984030.843833059</v>
      </c>
      <c r="AM39" s="11">
        <f>+IF(AM15 = "", "", IFERROR(AM15 / Plantilla_Frec!AM15, 0))</f>
        <v>31986830.023560487</v>
      </c>
      <c r="AN39" s="11">
        <f>+IF(AN15 = "", "", IFERROR(AN15 / Plantilla_Frec!AN15, 0))</f>
        <v>31891146.341096949</v>
      </c>
      <c r="AO39" s="11" t="str">
        <f>+IF(AO15 = "", "", IFERROR(AO15 / Plantilla_Frec!AO15, 0))</f>
        <v/>
      </c>
      <c r="AP39" s="11" t="str">
        <f>+IF(AP15 = "", "", IFERROR(AP15 / Plantilla_Frec!AP15, 0))</f>
        <v/>
      </c>
      <c r="AQ39" s="11" t="str">
        <f>+IF(AQ15 = "", "", IFERROR(AQ15 / Plantilla_Frec!AQ15, 0))</f>
        <v/>
      </c>
      <c r="AR39" s="11" t="str">
        <f>+IF(AR15 = "", "", IFERROR(AR15 / Plantilla_Frec!AR15, 0))</f>
        <v/>
      </c>
      <c r="AS39" s="11" t="str">
        <f>+IF(AS15 = "", "", IFERROR(AS15 / Plantilla_Frec!AS15, 0))</f>
        <v/>
      </c>
      <c r="AT39" s="11" t="str">
        <f>+IF(AT15 = "", "", IFERROR(AT15 / Plantilla_Frec!AT15, 0))</f>
        <v/>
      </c>
    </row>
    <row r="40" spans="6:46" x14ac:dyDescent="0.2">
      <c r="F40">
        <v>202103</v>
      </c>
      <c r="G40" s="11">
        <f>+IF(G16 = "", "", IFERROR(G16 / Plantilla_Frec!G16, 0))</f>
        <v>25065951.095854923</v>
      </c>
      <c r="H40" s="11">
        <f>+IF(H16 = "", "", IFERROR(H16 / Plantilla_Frec!H16, 0))</f>
        <v>31631025.466956522</v>
      </c>
      <c r="I40" s="11">
        <f>+IF(I16 = "", "", IFERROR(I16 / Plantilla_Frec!I16, 0))</f>
        <v>33457347.193521596</v>
      </c>
      <c r="J40" s="11">
        <f>+IF(J16 = "", "", IFERROR(J16 / Plantilla_Frec!J16, 0))</f>
        <v>33793065.223770492</v>
      </c>
      <c r="K40" s="11">
        <f>+IF(K16 = "", "", IFERROR(K16 / Plantilla_Frec!K16, 0))</f>
        <v>34349798.174019605</v>
      </c>
      <c r="L40" s="11">
        <f>+IF(L16 = "", "", IFERROR(L16 / Plantilla_Frec!L16, 0))</f>
        <v>34662197.431947842</v>
      </c>
      <c r="M40" s="11">
        <f>+IF(M16 = "", "", IFERROR(M16 / Plantilla_Frec!M16, 0))</f>
        <v>34902416.267697312</v>
      </c>
      <c r="N40" s="11">
        <f>+IF(N16 = "", "", IFERROR(N16 / Plantilla_Frec!N16, 0))</f>
        <v>34905258.409090906</v>
      </c>
      <c r="O40" s="11">
        <f>+IF(O16 = "", "", IFERROR(O16 / Plantilla_Frec!O16, 0))</f>
        <v>34869297.439676113</v>
      </c>
      <c r="P40" s="11">
        <f>+IF(P16 = "", "", IFERROR(P16 / Plantilla_Frec!P16, 0))</f>
        <v>34826887.306698948</v>
      </c>
      <c r="Q40" s="11">
        <f>+IF(Q16 = "", "", IFERROR(Q16 / Plantilla_Frec!Q16, 0))</f>
        <v>34821316.612096772</v>
      </c>
      <c r="R40" s="11">
        <f>+IF(R16 = "", "", IFERROR(R16 / Plantilla_Frec!R16, 0))</f>
        <v>34285895.930577226</v>
      </c>
      <c r="S40" s="11">
        <f>+IF(S16 = "", "", IFERROR(S16 / Plantilla_Frec!S16, 0))</f>
        <v>34265127.48246298</v>
      </c>
      <c r="T40" s="11" t="str">
        <f>+IF(T16 = "", "", IFERROR(T16 / Plantilla_Frec!T16, 0))</f>
        <v/>
      </c>
      <c r="U40" s="11" t="str">
        <f>+IF(U16 = "", "", IFERROR(U16 / Plantilla_Frec!U16, 0))</f>
        <v/>
      </c>
      <c r="V40" s="11" t="str">
        <f>+IF(V16 = "", "", IFERROR(V16 / Plantilla_Frec!V16, 0))</f>
        <v/>
      </c>
      <c r="W40" s="11" t="str">
        <f>+IF(W16 = "", "", IFERROR(W16 / Plantilla_Frec!W16, 0))</f>
        <v/>
      </c>
      <c r="X40" s="11" t="str">
        <f>+IF(X16 = "", "", IFERROR(X16 / Plantilla_Frec!X16, 0))</f>
        <v/>
      </c>
      <c r="Y40" s="11" t="str">
        <f>+IF(Y16 = "", "", IFERROR(Y16 / Plantilla_Frec!Y16, 0))</f>
        <v/>
      </c>
      <c r="Z40" s="11" t="str">
        <f>+IF(Z16 = "", "", IFERROR(Z16 / Plantilla_Frec!Z16, 0))</f>
        <v/>
      </c>
      <c r="AA40" s="11">
        <f>+IF(AA16 = "", "", IFERROR(AA16 / Plantilla_Frec!AA16, 0))</f>
        <v>38409919.019499294</v>
      </c>
      <c r="AB40" s="11">
        <f>+IF(AB16 = "", "", IFERROR(AB16 / Plantilla_Frec!AB16, 0))</f>
        <v>36036049.013324708</v>
      </c>
      <c r="AC40" s="11">
        <f>+IF(AC16 = "", "", IFERROR(AC16 / Plantilla_Frec!AC16, 0))</f>
        <v>35457383.40051496</v>
      </c>
      <c r="AD40" s="11">
        <f>+IF(AD16 = "", "", IFERROR(AD16 / Plantilla_Frec!AD16, 0))</f>
        <v>35128331.587778695</v>
      </c>
      <c r="AE40" s="11">
        <f>+IF(AE16 = "", "", IFERROR(AE16 / Plantilla_Frec!AE16, 0))</f>
        <v>35258986.217459165</v>
      </c>
      <c r="AF40" s="11">
        <f>+IF(AF16 = "", "", IFERROR(AF16 / Plantilla_Frec!AF16, 0))</f>
        <v>35245640.058443367</v>
      </c>
      <c r="AG40" s="11">
        <f>+IF(AG16 = "", "", IFERROR(AG16 / Plantilla_Frec!AG16, 0))</f>
        <v>35338765.719975598</v>
      </c>
      <c r="AH40" s="11">
        <f>+IF(AH16 = "", "", IFERROR(AH16 / Plantilla_Frec!AH16, 0))</f>
        <v>35247630.006909989</v>
      </c>
      <c r="AI40" s="11">
        <f>+IF(AI16 = "", "", IFERROR(AI16 / Plantilla_Frec!AI16, 0))</f>
        <v>35134775.825319849</v>
      </c>
      <c r="AJ40" s="11">
        <f>+IF(AJ16 = "", "", IFERROR(AJ16 / Plantilla_Frec!AJ16, 0))</f>
        <v>34873755.556085564</v>
      </c>
      <c r="AK40" s="11">
        <f>+IF(AK16 = "", "", IFERROR(AK16 / Plantilla_Frec!AK16, 0))</f>
        <v>34834457.282717757</v>
      </c>
      <c r="AL40" s="11">
        <f>+IF(AL16 = "", "", IFERROR(AL16 / Plantilla_Frec!AL16, 0))</f>
        <v>34292699.094006248</v>
      </c>
      <c r="AM40" s="11">
        <f>+IF(AM16 = "", "", IFERROR(AM16 / Plantilla_Frec!AM16, 0))</f>
        <v>34259916.189174466</v>
      </c>
      <c r="AN40" s="11" t="str">
        <f>+IF(AN16 = "", "", IFERROR(AN16 / Plantilla_Frec!AN16, 0))</f>
        <v/>
      </c>
      <c r="AO40" s="11" t="str">
        <f>+IF(AO16 = "", "", IFERROR(AO16 / Plantilla_Frec!AO16, 0))</f>
        <v/>
      </c>
      <c r="AP40" s="11" t="str">
        <f>+IF(AP16 = "", "", IFERROR(AP16 / Plantilla_Frec!AP16, 0))</f>
        <v/>
      </c>
      <c r="AQ40" s="11" t="str">
        <f>+IF(AQ16 = "", "", IFERROR(AQ16 / Plantilla_Frec!AQ16, 0))</f>
        <v/>
      </c>
      <c r="AR40" s="11" t="str">
        <f>+IF(AR16 = "", "", IFERROR(AR16 / Plantilla_Frec!AR16, 0))</f>
        <v/>
      </c>
      <c r="AS40" s="11" t="str">
        <f>+IF(AS16 = "", "", IFERROR(AS16 / Plantilla_Frec!AS16, 0))</f>
        <v/>
      </c>
      <c r="AT40" s="11" t="str">
        <f>+IF(AT16 = "", "", IFERROR(AT16 / Plantilla_Frec!AT16, 0))</f>
        <v/>
      </c>
    </row>
    <row r="41" spans="6:46" x14ac:dyDescent="0.2">
      <c r="F41">
        <v>202106</v>
      </c>
      <c r="G41" s="11">
        <f>+IF(G17 = "", "", IFERROR(G17 / Plantilla_Frec!G17, 0))</f>
        <v>31279660.247294981</v>
      </c>
      <c r="H41" s="11">
        <f>+IF(H17 = "", "", IFERROR(H17 / Plantilla_Frec!H17, 0))</f>
        <v>37798610.654610425</v>
      </c>
      <c r="I41" s="11">
        <f>+IF(I17 = "", "", IFERROR(I17 / Plantilla_Frec!I17, 0))</f>
        <v>39393227.89143388</v>
      </c>
      <c r="J41" s="11">
        <f>+IF(J17 = "", "", IFERROR(J17 / Plantilla_Frec!J17, 0))</f>
        <v>39909187.154356167</v>
      </c>
      <c r="K41" s="11">
        <f>+IF(K17 = "", "", IFERROR(K17 / Plantilla_Frec!K17, 0))</f>
        <v>40326111.950629815</v>
      </c>
      <c r="L41" s="11">
        <f>+IF(L17 = "", "", IFERROR(L17 / Plantilla_Frec!L17, 0))</f>
        <v>40432066.749792613</v>
      </c>
      <c r="M41" s="11">
        <f>+IF(M17 = "", "", IFERROR(M17 / Plantilla_Frec!M17, 0))</f>
        <v>40675854.031971201</v>
      </c>
      <c r="N41" s="11">
        <f>+IF(N17 = "", "", IFERROR(N17 / Plantilla_Frec!N17, 0))</f>
        <v>40692000.364919215</v>
      </c>
      <c r="O41" s="11">
        <f>+IF(O17 = "", "", IFERROR(O17 / Plantilla_Frec!O17, 0))</f>
        <v>40672650.832455203</v>
      </c>
      <c r="P41" s="11">
        <f>+IF(P17 = "", "", IFERROR(P17 / Plantilla_Frec!P17, 0))</f>
        <v>40314500.477081701</v>
      </c>
      <c r="Q41" s="11">
        <f>+IF(Q17 = "", "", IFERROR(Q17 / Plantilla_Frec!Q17, 0))</f>
        <v>39693536.43187394</v>
      </c>
      <c r="R41" s="11">
        <f>+IF(R17 = "", "", IFERROR(R17 / Plantilla_Frec!R17, 0))</f>
        <v>39688344.678314894</v>
      </c>
      <c r="S41" s="11" t="str">
        <f>+IF(S17 = "", "", IFERROR(S17 / Plantilla_Frec!S17, 0))</f>
        <v/>
      </c>
      <c r="T41" s="11" t="str">
        <f>+IF(T17 = "", "", IFERROR(T17 / Plantilla_Frec!T17, 0))</f>
        <v/>
      </c>
      <c r="U41" s="11" t="str">
        <f>+IF(U17 = "", "", IFERROR(U17 / Plantilla_Frec!U17, 0))</f>
        <v/>
      </c>
      <c r="V41" s="11" t="str">
        <f>+IF(V17 = "", "", IFERROR(V17 / Plantilla_Frec!V17, 0))</f>
        <v/>
      </c>
      <c r="W41" s="11" t="str">
        <f>+IF(W17 = "", "", IFERROR(W17 / Plantilla_Frec!W17, 0))</f>
        <v/>
      </c>
      <c r="X41" s="11" t="str">
        <f>+IF(X17 = "", "", IFERROR(X17 / Plantilla_Frec!X17, 0))</f>
        <v/>
      </c>
      <c r="Y41" s="11" t="str">
        <f>+IF(Y17 = "", "", IFERROR(Y17 / Plantilla_Frec!Y17, 0))</f>
        <v/>
      </c>
      <c r="Z41" s="11" t="str">
        <f>+IF(Z17 = "", "", IFERROR(Z17 / Plantilla_Frec!Z17, 0))</f>
        <v/>
      </c>
      <c r="AA41" s="11">
        <f>+IF(AA17 = "", "", IFERROR(AA17 / Plantilla_Frec!AA17, 0))</f>
        <v>42575225.236959927</v>
      </c>
      <c r="AB41" s="11">
        <f>+IF(AB17 = "", "", IFERROR(AB17 / Plantilla_Frec!AB17, 0))</f>
        <v>42080859.305354178</v>
      </c>
      <c r="AC41" s="11">
        <f>+IF(AC17 = "", "", IFERROR(AC17 / Plantilla_Frec!AC17, 0))</f>
        <v>41474709.212816246</v>
      </c>
      <c r="AD41" s="11">
        <f>+IF(AD17 = "", "", IFERROR(AD17 / Plantilla_Frec!AD17, 0))</f>
        <v>41413681.416010931</v>
      </c>
      <c r="AE41" s="11">
        <f>+IF(AE17 = "", "", IFERROR(AE17 / Plantilla_Frec!AE17, 0))</f>
        <v>41299401.43743439</v>
      </c>
      <c r="AF41" s="11">
        <f>+IF(AF17 = "", "", IFERROR(AF17 / Plantilla_Frec!AF17, 0))</f>
        <v>41223641.354228519</v>
      </c>
      <c r="AG41" s="11">
        <f>+IF(AG17 = "", "", IFERROR(AG17 / Plantilla_Frec!AG17, 0))</f>
        <v>41297198.923199996</v>
      </c>
      <c r="AH41" s="11">
        <f>+IF(AH17 = "", "", IFERROR(AH17 / Plantilla_Frec!AH17, 0))</f>
        <v>41280827.89530044</v>
      </c>
      <c r="AI41" s="11">
        <f>+IF(AI17 = "", "", IFERROR(AI17 / Plantilla_Frec!AI17, 0))</f>
        <v>40770659.882463053</v>
      </c>
      <c r="AJ41" s="11">
        <f>+IF(AJ17 = "", "", IFERROR(AJ17 / Plantilla_Frec!AJ17, 0))</f>
        <v>40425778.974406116</v>
      </c>
      <c r="AK41" s="11">
        <f>+IF(AK17 = "", "", IFERROR(AK17 / Plantilla_Frec!AK17, 0))</f>
        <v>39833436.140132025</v>
      </c>
      <c r="AL41" s="11">
        <f>+IF(AL17 = "", "", IFERROR(AL17 / Plantilla_Frec!AL17, 0))</f>
        <v>39722074.238452382</v>
      </c>
      <c r="AM41" s="11" t="str">
        <f>+IF(AM17 = "", "", IFERROR(AM17 / Plantilla_Frec!AM17, 0))</f>
        <v/>
      </c>
      <c r="AN41" s="11" t="str">
        <f>+IF(AN17 = "", "", IFERROR(AN17 / Plantilla_Frec!AN17, 0))</f>
        <v/>
      </c>
      <c r="AO41" s="11" t="str">
        <f>+IF(AO17 = "", "", IFERROR(AO17 / Plantilla_Frec!AO17, 0))</f>
        <v/>
      </c>
      <c r="AP41" s="11" t="str">
        <f>+IF(AP17 = "", "", IFERROR(AP17 / Plantilla_Frec!AP17, 0))</f>
        <v/>
      </c>
      <c r="AQ41" s="11" t="str">
        <f>+IF(AQ17 = "", "", IFERROR(AQ17 / Plantilla_Frec!AQ17, 0))</f>
        <v/>
      </c>
      <c r="AR41" s="11" t="str">
        <f>+IF(AR17 = "", "", IFERROR(AR17 / Plantilla_Frec!AR17, 0))</f>
        <v/>
      </c>
      <c r="AS41" s="11" t="str">
        <f>+IF(AS17 = "", "", IFERROR(AS17 / Plantilla_Frec!AS17, 0))</f>
        <v/>
      </c>
      <c r="AT41" s="11" t="str">
        <f>+IF(AT17 = "", "", IFERROR(AT17 / Plantilla_Frec!AT17, 0))</f>
        <v/>
      </c>
    </row>
    <row r="42" spans="6:46" x14ac:dyDescent="0.2">
      <c r="F42">
        <v>202109</v>
      </c>
      <c r="G42" s="11">
        <f>+IF(G18 = "", "", IFERROR(G18 / Plantilla_Frec!G18, 0))</f>
        <v>29842101.443759631</v>
      </c>
      <c r="H42" s="11">
        <f>+IF(H18 = "", "", IFERROR(H18 / Plantilla_Frec!H18, 0))</f>
        <v>32729535.123181377</v>
      </c>
      <c r="I42" s="11">
        <f>+IF(I18 = "", "", IFERROR(I18 / Plantilla_Frec!I18, 0))</f>
        <v>33722238.875</v>
      </c>
      <c r="J42" s="11">
        <f>+IF(J18 = "", "", IFERROR(J18 / Plantilla_Frec!J18, 0))</f>
        <v>34524940.905272566</v>
      </c>
      <c r="K42" s="11">
        <f>+IF(K18 = "", "", IFERROR(K18 / Plantilla_Frec!K18, 0))</f>
        <v>34662729.288632326</v>
      </c>
      <c r="L42" s="11">
        <f>+IF(L18 = "", "", IFERROR(L18 / Plantilla_Frec!L18, 0))</f>
        <v>34606070.966371678</v>
      </c>
      <c r="M42" s="11">
        <f>+IF(M18 = "", "", IFERROR(M18 / Plantilla_Frec!M18, 0))</f>
        <v>34619176.38869258</v>
      </c>
      <c r="N42" s="11">
        <f>+IF(N18 = "", "", IFERROR(N18 / Plantilla_Frec!N18, 0))</f>
        <v>34571567.292511016</v>
      </c>
      <c r="O42" s="11">
        <f>+IF(O18 = "", "", IFERROR(O18 / Plantilla_Frec!O18, 0))</f>
        <v>33457916.581967212</v>
      </c>
      <c r="P42" s="11">
        <f>+IF(P18 = "", "", IFERROR(P18 / Plantilla_Frec!P18, 0))</f>
        <v>33397422.658476658</v>
      </c>
      <c r="Q42" s="11">
        <f>+IF(Q18 = "", "", IFERROR(Q18 / Plantilla_Frec!Q18, 0))</f>
        <v>33392980.53071253</v>
      </c>
      <c r="R42" s="11" t="str">
        <f>+IF(R18 = "", "", IFERROR(R18 / Plantilla_Frec!R18, 0))</f>
        <v/>
      </c>
      <c r="S42" s="11" t="str">
        <f>+IF(S18 = "", "", IFERROR(S18 / Plantilla_Frec!S18, 0))</f>
        <v/>
      </c>
      <c r="T42" s="11" t="str">
        <f>+IF(T18 = "", "", IFERROR(T18 / Plantilla_Frec!T18, 0))</f>
        <v/>
      </c>
      <c r="U42" s="11" t="str">
        <f>+IF(U18 = "", "", IFERROR(U18 / Plantilla_Frec!U18, 0))</f>
        <v/>
      </c>
      <c r="V42" s="11" t="str">
        <f>+IF(V18 = "", "", IFERROR(V18 / Plantilla_Frec!V18, 0))</f>
        <v/>
      </c>
      <c r="W42" s="11" t="str">
        <f>+IF(W18 = "", "", IFERROR(W18 / Plantilla_Frec!W18, 0))</f>
        <v/>
      </c>
      <c r="X42" s="11" t="str">
        <f>+IF(X18 = "", "", IFERROR(X18 / Plantilla_Frec!X18, 0))</f>
        <v/>
      </c>
      <c r="Y42" s="11" t="str">
        <f>+IF(Y18 = "", "", IFERROR(Y18 / Plantilla_Frec!Y18, 0))</f>
        <v/>
      </c>
      <c r="Z42" s="11" t="str">
        <f>+IF(Z18 = "", "", IFERROR(Z18 / Plantilla_Frec!Z18, 0))</f>
        <v/>
      </c>
      <c r="AA42" s="11">
        <f>+IF(AA18 = "", "", IFERROR(AA18 / Plantilla_Frec!AA18, 0))</f>
        <v>36961770.310824469</v>
      </c>
      <c r="AB42" s="11">
        <f>+IF(AB18 = "", "", IFERROR(AB18 / Plantilla_Frec!AB18, 0))</f>
        <v>36071075.590518229</v>
      </c>
      <c r="AC42" s="11">
        <f>+IF(AC18 = "", "", IFERROR(AC18 / Plantilla_Frec!AC18, 0))</f>
        <v>35522786.430280283</v>
      </c>
      <c r="AD42" s="11">
        <f>+IF(AD18 = "", "", IFERROR(AD18 / Plantilla_Frec!AD18, 0))</f>
        <v>35204525.325326174</v>
      </c>
      <c r="AE42" s="11">
        <f>+IF(AE18 = "", "", IFERROR(AE18 / Plantilla_Frec!AE18, 0))</f>
        <v>35119135.603676721</v>
      </c>
      <c r="AF42" s="11">
        <f>+IF(AF18 = "", "", IFERROR(AF18 / Plantilla_Frec!AF18, 0))</f>
        <v>35032924.76207079</v>
      </c>
      <c r="AG42" s="11">
        <f>+IF(AG18 = "", "", IFERROR(AG18 / Plantilla_Frec!AG18, 0))</f>
        <v>35007281.776855119</v>
      </c>
      <c r="AH42" s="11">
        <f>+IF(AH18 = "", "", IFERROR(AH18 / Plantilla_Frec!AH18, 0))</f>
        <v>34694112.903832592</v>
      </c>
      <c r="AI42" s="11">
        <f>+IF(AI18 = "", "", IFERROR(AI18 / Plantilla_Frec!AI18, 0))</f>
        <v>33556246.615999989</v>
      </c>
      <c r="AJ42" s="11">
        <f>+IF(AJ18 = "", "", IFERROR(AJ18 / Plantilla_Frec!AJ18, 0))</f>
        <v>33750661.188050769</v>
      </c>
      <c r="AK42" s="11">
        <f>+IF(AK18 = "", "", IFERROR(AK18 / Plantilla_Frec!AK18, 0))</f>
        <v>33407815.98630932</v>
      </c>
      <c r="AL42" s="11" t="str">
        <f>+IF(AL18 = "", "", IFERROR(AL18 / Plantilla_Frec!AL18, 0))</f>
        <v/>
      </c>
      <c r="AM42" s="11" t="str">
        <f>+IF(AM18 = "", "", IFERROR(AM18 / Plantilla_Frec!AM18, 0))</f>
        <v/>
      </c>
      <c r="AN42" s="11" t="str">
        <f>+IF(AN18 = "", "", IFERROR(AN18 / Plantilla_Frec!AN18, 0))</f>
        <v/>
      </c>
      <c r="AO42" s="11" t="str">
        <f>+IF(AO18 = "", "", IFERROR(AO18 / Plantilla_Frec!AO18, 0))</f>
        <v/>
      </c>
      <c r="AP42" s="11" t="str">
        <f>+IF(AP18 = "", "", IFERROR(AP18 / Plantilla_Frec!AP18, 0))</f>
        <v/>
      </c>
      <c r="AQ42" s="11" t="str">
        <f>+IF(AQ18 = "", "", IFERROR(AQ18 / Plantilla_Frec!AQ18, 0))</f>
        <v/>
      </c>
      <c r="AR42" s="11" t="str">
        <f>+IF(AR18 = "", "", IFERROR(AR18 / Plantilla_Frec!AR18, 0))</f>
        <v/>
      </c>
      <c r="AS42" s="11" t="str">
        <f>+IF(AS18 = "", "", IFERROR(AS18 / Plantilla_Frec!AS18, 0))</f>
        <v/>
      </c>
      <c r="AT42" s="11" t="str">
        <f>+IF(AT18 = "", "", IFERROR(AT18 / Plantilla_Frec!AT18, 0))</f>
        <v/>
      </c>
    </row>
    <row r="43" spans="6:46" x14ac:dyDescent="0.2">
      <c r="F43">
        <v>202112</v>
      </c>
      <c r="G43" s="11">
        <f>+IF(G19 = "", "", IFERROR(G19 / Plantilla_Frec!G19, 0))</f>
        <v>28724342.481203008</v>
      </c>
      <c r="H43" s="11">
        <f>+IF(H19 = "", "", IFERROR(H19 / Plantilla_Frec!H19, 0))</f>
        <v>30703785.677272726</v>
      </c>
      <c r="I43" s="11">
        <f>+IF(I19 = "", "", IFERROR(I19 / Plantilla_Frec!I19, 0))</f>
        <v>31693158.443490703</v>
      </c>
      <c r="J43" s="11">
        <f>+IF(J19 = "", "", IFERROR(J19 / Plantilla_Frec!J19, 0))</f>
        <v>32322871.771708682</v>
      </c>
      <c r="K43" s="11">
        <f>+IF(K19 = "", "", IFERROR(K19 / Plantilla_Frec!K19, 0))</f>
        <v>32805426.746905088</v>
      </c>
      <c r="L43" s="11">
        <f>+IF(L19 = "", "", IFERROR(L19 / Plantilla_Frec!L19, 0))</f>
        <v>32809099.133879781</v>
      </c>
      <c r="M43" s="11">
        <f>+IF(M19 = "", "", IFERROR(M19 / Plantilla_Frec!M19, 0))</f>
        <v>32975993.828571428</v>
      </c>
      <c r="N43" s="11">
        <f>+IF(N19 = "", "", IFERROR(N19 / Plantilla_Frec!N19, 0))</f>
        <v>31562707.58845209</v>
      </c>
      <c r="O43" s="11">
        <f>+IF(O19 = "", "", IFERROR(O19 / Plantilla_Frec!O19, 0))</f>
        <v>31552564.506748468</v>
      </c>
      <c r="P43" s="11">
        <f>+IF(P19 = "", "", IFERROR(P19 / Plantilla_Frec!P19, 0))</f>
        <v>31524103.578431372</v>
      </c>
      <c r="Q43" s="11" t="str">
        <f>+IF(Q19 = "", "", IFERROR(Q19 / Plantilla_Frec!Q19, 0))</f>
        <v/>
      </c>
      <c r="R43" s="11" t="str">
        <f>+IF(R19 = "", "", IFERROR(R19 / Plantilla_Frec!R19, 0))</f>
        <v/>
      </c>
      <c r="S43" s="11" t="str">
        <f>+IF(S19 = "", "", IFERROR(S19 / Plantilla_Frec!S19, 0))</f>
        <v/>
      </c>
      <c r="T43" s="11" t="str">
        <f>+IF(T19 = "", "", IFERROR(T19 / Plantilla_Frec!T19, 0))</f>
        <v/>
      </c>
      <c r="U43" s="11" t="str">
        <f>+IF(U19 = "", "", IFERROR(U19 / Plantilla_Frec!U19, 0))</f>
        <v/>
      </c>
      <c r="V43" s="11" t="str">
        <f>+IF(V19 = "", "", IFERROR(V19 / Plantilla_Frec!V19, 0))</f>
        <v/>
      </c>
      <c r="W43" s="11" t="str">
        <f>+IF(W19 = "", "", IFERROR(W19 / Plantilla_Frec!W19, 0))</f>
        <v/>
      </c>
      <c r="X43" s="11" t="str">
        <f>+IF(X19 = "", "", IFERROR(X19 / Plantilla_Frec!X19, 0))</f>
        <v/>
      </c>
      <c r="Y43" s="11" t="str">
        <f>+IF(Y19 = "", "", IFERROR(Y19 / Plantilla_Frec!Y19, 0))</f>
        <v/>
      </c>
      <c r="Z43" s="11" t="str">
        <f>+IF(Z19 = "", "", IFERROR(Z19 / Plantilla_Frec!Z19, 0))</f>
        <v/>
      </c>
      <c r="AA43" s="11">
        <f>+IF(AA19 = "", "", IFERROR(AA19 / Plantilla_Frec!AA19, 0))</f>
        <v>35838673.634226523</v>
      </c>
      <c r="AB43" s="11">
        <f>+IF(AB19 = "", "", IFERROR(AB19 / Plantilla_Frec!AB19, 0))</f>
        <v>33882656.466165416</v>
      </c>
      <c r="AC43" s="11">
        <f>+IF(AC19 = "", "", IFERROR(AC19 / Plantilla_Frec!AC19, 0))</f>
        <v>33235771.864208277</v>
      </c>
      <c r="AD43" s="11">
        <f>+IF(AD19 = "", "", IFERROR(AD19 / Plantilla_Frec!AD19, 0))</f>
        <v>33419403.500264626</v>
      </c>
      <c r="AE43" s="11">
        <f>+IF(AE19 = "", "", IFERROR(AE19 / Plantilla_Frec!AE19, 0))</f>
        <v>33787611.134676762</v>
      </c>
      <c r="AF43" s="11">
        <f>+IF(AF19 = "", "", IFERROR(AF19 / Plantilla_Frec!AF19, 0))</f>
        <v>33556813.226338804</v>
      </c>
      <c r="AG43" s="11">
        <f>+IF(AG19 = "", "", IFERROR(AG19 / Plantilla_Frec!AG19, 0))</f>
        <v>33382137.612408169</v>
      </c>
      <c r="AH43" s="11">
        <f>+IF(AH19 = "", "", IFERROR(AH19 / Plantilla_Frec!AH19, 0))</f>
        <v>32014683.109643739</v>
      </c>
      <c r="AI43" s="11">
        <f>+IF(AI19 = "", "", IFERROR(AI19 / Plantilla_Frec!AI19, 0))</f>
        <v>31978899.343214732</v>
      </c>
      <c r="AJ43" s="11">
        <f>+IF(AJ19 = "", "", IFERROR(AJ19 / Plantilla_Frec!AJ19, 0))</f>
        <v>31928356.470734399</v>
      </c>
      <c r="AK43" s="11" t="str">
        <f>+IF(AK19 = "", "", IFERROR(AK19 / Plantilla_Frec!AK19, 0))</f>
        <v/>
      </c>
      <c r="AL43" s="11" t="str">
        <f>+IF(AL19 = "", "", IFERROR(AL19 / Plantilla_Frec!AL19, 0))</f>
        <v/>
      </c>
      <c r="AM43" s="11" t="str">
        <f>+IF(AM19 = "", "", IFERROR(AM19 / Plantilla_Frec!AM19, 0))</f>
        <v/>
      </c>
      <c r="AN43" s="11" t="str">
        <f>+IF(AN19 = "", "", IFERROR(AN19 / Plantilla_Frec!AN19, 0))</f>
        <v/>
      </c>
      <c r="AO43" s="11" t="str">
        <f>+IF(AO19 = "", "", IFERROR(AO19 / Plantilla_Frec!AO19, 0))</f>
        <v/>
      </c>
      <c r="AP43" s="11" t="str">
        <f>+IF(AP19 = "", "", IFERROR(AP19 / Plantilla_Frec!AP19, 0))</f>
        <v/>
      </c>
      <c r="AQ43" s="11" t="str">
        <f>+IF(AQ19 = "", "", IFERROR(AQ19 / Plantilla_Frec!AQ19, 0))</f>
        <v/>
      </c>
      <c r="AR43" s="11" t="str">
        <f>+IF(AR19 = "", "", IFERROR(AR19 / Plantilla_Frec!AR19, 0))</f>
        <v/>
      </c>
      <c r="AS43" s="11" t="str">
        <f>+IF(AS19 = "", "", IFERROR(AS19 / Plantilla_Frec!AS19, 0))</f>
        <v/>
      </c>
      <c r="AT43" s="11" t="str">
        <f>+IF(AT19 = "", "", IFERROR(AT19 / Plantilla_Frec!AT19, 0))</f>
        <v/>
      </c>
    </row>
    <row r="44" spans="6:46" x14ac:dyDescent="0.2">
      <c r="F44">
        <v>202203</v>
      </c>
      <c r="G44" s="11">
        <f>+IF(G20 = "", "", IFERROR(G20 / Plantilla_Frec!G20, 0))</f>
        <v>31321574.282560706</v>
      </c>
      <c r="H44" s="11">
        <f>+IF(H20 = "", "", IFERROR(H20 / Plantilla_Frec!H20, 0))</f>
        <v>34168628.205095544</v>
      </c>
      <c r="I44" s="11">
        <f>+IF(I20 = "", "", IFERROR(I20 / Plantilla_Frec!I20, 0))</f>
        <v>34644111.048840046</v>
      </c>
      <c r="J44" s="11">
        <f>+IF(J20 = "", "", IFERROR(J20 / Plantilla_Frec!J20, 0))</f>
        <v>35275954.661835752</v>
      </c>
      <c r="K44" s="11">
        <f>+IF(K20 = "", "", IFERROR(K20 / Plantilla_Frec!K20, 0))</f>
        <v>35228587.726403825</v>
      </c>
      <c r="L44" s="11">
        <f>+IF(L20 = "", "", IFERROR(L20 / Plantilla_Frec!L20, 0))</f>
        <v>35300107.59498208</v>
      </c>
      <c r="M44" s="11">
        <f>+IF(M20 = "", "", IFERROR(M20 / Plantilla_Frec!M20, 0))</f>
        <v>33923203.402869754</v>
      </c>
      <c r="N44" s="11">
        <f>+IF(N20 = "", "", IFERROR(N20 / Plantilla_Frec!N20, 0))</f>
        <v>33885204.756727666</v>
      </c>
      <c r="O44" s="11">
        <f>+IF(O20 = "", "", IFERROR(O20 / Plantilla_Frec!O20, 0))</f>
        <v>33954186.761290319</v>
      </c>
      <c r="P44" s="11" t="str">
        <f>+IF(P20 = "", "", IFERROR(P20 / Plantilla_Frec!P20, 0))</f>
        <v/>
      </c>
      <c r="Q44" s="11" t="str">
        <f>+IF(Q20 = "", "", IFERROR(Q20 / Plantilla_Frec!Q20, 0))</f>
        <v/>
      </c>
      <c r="R44" s="11" t="str">
        <f>+IF(R20 = "", "", IFERROR(R20 / Plantilla_Frec!R20, 0))</f>
        <v/>
      </c>
      <c r="S44" s="11" t="str">
        <f>+IF(S20 = "", "", IFERROR(S20 / Plantilla_Frec!S20, 0))</f>
        <v/>
      </c>
      <c r="T44" s="11" t="str">
        <f>+IF(T20 = "", "", IFERROR(T20 / Plantilla_Frec!T20, 0))</f>
        <v/>
      </c>
      <c r="U44" s="11" t="str">
        <f>+IF(U20 = "", "", IFERROR(U20 / Plantilla_Frec!U20, 0))</f>
        <v/>
      </c>
      <c r="V44" s="11" t="str">
        <f>+IF(V20 = "", "", IFERROR(V20 / Plantilla_Frec!V20, 0))</f>
        <v/>
      </c>
      <c r="W44" s="11" t="str">
        <f>+IF(W20 = "", "", IFERROR(W20 / Plantilla_Frec!W20, 0))</f>
        <v/>
      </c>
      <c r="X44" s="11" t="str">
        <f>+IF(X20 = "", "", IFERROR(X20 / Plantilla_Frec!X20, 0))</f>
        <v/>
      </c>
      <c r="Y44" s="11" t="str">
        <f>+IF(Y20 = "", "", IFERROR(Y20 / Plantilla_Frec!Y20, 0))</f>
        <v/>
      </c>
      <c r="Z44" s="11" t="str">
        <f>+IF(Z20 = "", "", IFERROR(Z20 / Plantilla_Frec!Z20, 0))</f>
        <v/>
      </c>
      <c r="AA44" s="11">
        <f>+IF(AA20 = "", "", IFERROR(AA20 / Plantilla_Frec!AA20, 0))</f>
        <v>39602671.184096158</v>
      </c>
      <c r="AB44" s="11">
        <f>+IF(AB20 = "", "", IFERROR(AB20 / Plantilla_Frec!AB20, 0))</f>
        <v>36593972.651071884</v>
      </c>
      <c r="AC44" s="11">
        <f>+IF(AC20 = "", "", IFERROR(AC20 / Plantilla_Frec!AC20, 0))</f>
        <v>36172025.269197084</v>
      </c>
      <c r="AD44" s="11">
        <f>+IF(AD20 = "", "", IFERROR(AD20 / Plantilla_Frec!AD20, 0))</f>
        <v>36127731.592602417</v>
      </c>
      <c r="AE44" s="11">
        <f>+IF(AE20 = "", "", IFERROR(AE20 / Plantilla_Frec!AE20, 0))</f>
        <v>36097400.108150363</v>
      </c>
      <c r="AF44" s="11">
        <f>+IF(AF20 = "", "", IFERROR(AF20 / Plantilla_Frec!AF20, 0))</f>
        <v>35573264.251026258</v>
      </c>
      <c r="AG44" s="11">
        <f>+IF(AG20 = "", "", IFERROR(AG20 / Plantilla_Frec!AG20, 0))</f>
        <v>34496820.017391309</v>
      </c>
      <c r="AH44" s="11">
        <f>+IF(AH20 = "", "", IFERROR(AH20 / Plantilla_Frec!AH20, 0))</f>
        <v>34396017.077276647</v>
      </c>
      <c r="AI44" s="11">
        <f>+IF(AI20 = "", "", IFERROR(AI20 / Plantilla_Frec!AI20, 0))</f>
        <v>34566956.922330834</v>
      </c>
      <c r="AJ44" s="11" t="str">
        <f>+IF(AJ20 = "", "", IFERROR(AJ20 / Plantilla_Frec!AJ20, 0))</f>
        <v/>
      </c>
      <c r="AK44" s="11" t="str">
        <f>+IF(AK20 = "", "", IFERROR(AK20 / Plantilla_Frec!AK20, 0))</f>
        <v/>
      </c>
      <c r="AL44" s="11" t="str">
        <f>+IF(AL20 = "", "", IFERROR(AL20 / Plantilla_Frec!AL20, 0))</f>
        <v/>
      </c>
      <c r="AM44" s="11" t="str">
        <f>+IF(AM20 = "", "", IFERROR(AM20 / Plantilla_Frec!AM20, 0))</f>
        <v/>
      </c>
      <c r="AN44" s="11" t="str">
        <f>+IF(AN20 = "", "", IFERROR(AN20 / Plantilla_Frec!AN20, 0))</f>
        <v/>
      </c>
      <c r="AO44" s="11" t="str">
        <f>+IF(AO20 = "", "", IFERROR(AO20 / Plantilla_Frec!AO20, 0))</f>
        <v/>
      </c>
      <c r="AP44" s="11" t="str">
        <f>+IF(AP20 = "", "", IFERROR(AP20 / Plantilla_Frec!AP20, 0))</f>
        <v/>
      </c>
      <c r="AQ44" s="11" t="str">
        <f>+IF(AQ20 = "", "", IFERROR(AQ20 / Plantilla_Frec!AQ20, 0))</f>
        <v/>
      </c>
      <c r="AR44" s="11" t="str">
        <f>+IF(AR20 = "", "", IFERROR(AR20 / Plantilla_Frec!AR20, 0))</f>
        <v/>
      </c>
      <c r="AS44" s="11" t="str">
        <f>+IF(AS20 = "", "", IFERROR(AS20 / Plantilla_Frec!AS20, 0))</f>
        <v/>
      </c>
      <c r="AT44" s="11" t="str">
        <f>+IF(AT20 = "", "", IFERROR(AT20 / Plantilla_Frec!AT20, 0))</f>
        <v/>
      </c>
    </row>
    <row r="45" spans="6:46" x14ac:dyDescent="0.2">
      <c r="F45">
        <v>202206</v>
      </c>
      <c r="G45" s="11">
        <f>+IF(G21 = "", "", IFERROR(G21 / Plantilla_Frec!G21, 0))</f>
        <v>32469119.679525223</v>
      </c>
      <c r="H45" s="11">
        <f>+IF(H21 = "", "", IFERROR(H21 / Plantilla_Frec!H21, 0))</f>
        <v>32879688.692246836</v>
      </c>
      <c r="I45" s="11">
        <f>+IF(I21 = "", "", IFERROR(I21 / Plantilla_Frec!I21, 0))</f>
        <v>35303576.021771774</v>
      </c>
      <c r="J45" s="11">
        <f>+IF(J21 = "", "", IFERROR(J21 / Plantilla_Frec!J21, 0))</f>
        <v>35533133.697172619</v>
      </c>
      <c r="K45" s="11">
        <f>+IF(K21 = "", "", IFERROR(K21 / Plantilla_Frec!K21, 0))</f>
        <v>35494213.324224517</v>
      </c>
      <c r="L45" s="11">
        <f>+IF(L21 = "", "", IFERROR(L21 / Plantilla_Frec!L21, 0))</f>
        <v>35467911.448453605</v>
      </c>
      <c r="M45" s="11">
        <f>+IF(M21 = "", "", IFERROR(M21 / Plantilla_Frec!M21, 0))</f>
        <v>33682439.466352627</v>
      </c>
      <c r="N45" s="11">
        <f>+IF(N21 = "", "", IFERROR(N21 / Plantilla_Frec!N21, 0))</f>
        <v>34270751.703480586</v>
      </c>
      <c r="O45" s="11" t="str">
        <f>+IF(O21 = "", "", IFERROR(O21 / Plantilla_Frec!O21, 0))</f>
        <v/>
      </c>
      <c r="P45" s="11" t="str">
        <f>+IF(P21 = "", "", IFERROR(P21 / Plantilla_Frec!P21, 0))</f>
        <v/>
      </c>
      <c r="Q45" s="11" t="str">
        <f>+IF(Q21 = "", "", IFERROR(Q21 / Plantilla_Frec!Q21, 0))</f>
        <v/>
      </c>
      <c r="R45" s="11" t="str">
        <f>+IF(R21 = "", "", IFERROR(R21 / Plantilla_Frec!R21, 0))</f>
        <v/>
      </c>
      <c r="S45" s="11" t="str">
        <f>+IF(S21 = "", "", IFERROR(S21 / Plantilla_Frec!S21, 0))</f>
        <v/>
      </c>
      <c r="T45" s="11" t="str">
        <f>+IF(T21 = "", "", IFERROR(T21 / Plantilla_Frec!T21, 0))</f>
        <v/>
      </c>
      <c r="U45" s="11" t="str">
        <f>+IF(U21 = "", "", IFERROR(U21 / Plantilla_Frec!U21, 0))</f>
        <v/>
      </c>
      <c r="V45" s="11" t="str">
        <f>+IF(V21 = "", "", IFERROR(V21 / Plantilla_Frec!V21, 0))</f>
        <v/>
      </c>
      <c r="W45" s="11" t="str">
        <f>+IF(W21 = "", "", IFERROR(W21 / Plantilla_Frec!W21, 0))</f>
        <v/>
      </c>
      <c r="X45" s="11" t="str">
        <f>+IF(X21 = "", "", IFERROR(X21 / Plantilla_Frec!X21, 0))</f>
        <v/>
      </c>
      <c r="Y45" s="11" t="str">
        <f>+IF(Y21 = "", "", IFERROR(Y21 / Plantilla_Frec!Y21, 0))</f>
        <v/>
      </c>
      <c r="Z45" s="11" t="str">
        <f>+IF(Z21 = "", "", IFERROR(Z21 / Plantilla_Frec!Z21, 0))</f>
        <v/>
      </c>
      <c r="AA45" s="11">
        <f>+IF(AA21 = "", "", IFERROR(AA21 / Plantilla_Frec!AA21, 0))</f>
        <v>41478584.960482582</v>
      </c>
      <c r="AB45" s="11">
        <f>+IF(AB21 = "", "", IFERROR(AB21 / Plantilla_Frec!AB21, 0))</f>
        <v>38027428.59389063</v>
      </c>
      <c r="AC45" s="11">
        <f>+IF(AC21 = "", "", IFERROR(AC21 / Plantilla_Frec!AC21, 0))</f>
        <v>37791728.17593424</v>
      </c>
      <c r="AD45" s="11">
        <f>+IF(AD21 = "", "", IFERROR(AD21 / Plantilla_Frec!AD21, 0))</f>
        <v>37681547.905052014</v>
      </c>
      <c r="AE45" s="11">
        <f>+IF(AE21 = "", "", IFERROR(AE21 / Plantilla_Frec!AE21, 0))</f>
        <v>37056279.191698678</v>
      </c>
      <c r="AF45" s="11">
        <f>+IF(AF21 = "", "", IFERROR(AF21 / Plantilla_Frec!AF21, 0))</f>
        <v>36553146.260471292</v>
      </c>
      <c r="AG45" s="11">
        <f>+IF(AG21 = "", "", IFERROR(AG21 / Plantilla_Frec!AG21, 0))</f>
        <v>34930840.237442814</v>
      </c>
      <c r="AH45" s="11">
        <f>+IF(AH21 = "", "", IFERROR(AH21 / Plantilla_Frec!AH21, 0))</f>
        <v>34854427.817930587</v>
      </c>
      <c r="AI45" s="11" t="str">
        <f>+IF(AI21 = "", "", IFERROR(AI21 / Plantilla_Frec!AI21, 0))</f>
        <v/>
      </c>
      <c r="AJ45" s="11" t="str">
        <f>+IF(AJ21 = "", "", IFERROR(AJ21 / Plantilla_Frec!AJ21, 0))</f>
        <v/>
      </c>
      <c r="AK45" s="11" t="str">
        <f>+IF(AK21 = "", "", IFERROR(AK21 / Plantilla_Frec!AK21, 0))</f>
        <v/>
      </c>
      <c r="AL45" s="11" t="str">
        <f>+IF(AL21 = "", "", IFERROR(AL21 / Plantilla_Frec!AL21, 0))</f>
        <v/>
      </c>
      <c r="AM45" s="11" t="str">
        <f>+IF(AM21 = "", "", IFERROR(AM21 / Plantilla_Frec!AM21, 0))</f>
        <v/>
      </c>
      <c r="AN45" s="11" t="str">
        <f>+IF(AN21 = "", "", IFERROR(AN21 / Plantilla_Frec!AN21, 0))</f>
        <v/>
      </c>
      <c r="AO45" s="11" t="str">
        <f>+IF(AO21 = "", "", IFERROR(AO21 / Plantilla_Frec!AO21, 0))</f>
        <v/>
      </c>
      <c r="AP45" s="11" t="str">
        <f>+IF(AP21 = "", "", IFERROR(AP21 / Plantilla_Frec!AP21, 0))</f>
        <v/>
      </c>
      <c r="AQ45" s="11" t="str">
        <f>+IF(AQ21 = "", "", IFERROR(AQ21 / Plantilla_Frec!AQ21, 0))</f>
        <v/>
      </c>
      <c r="AR45" s="11" t="str">
        <f>+IF(AR21 = "", "", IFERROR(AR21 / Plantilla_Frec!AR21, 0))</f>
        <v/>
      </c>
      <c r="AS45" s="11" t="str">
        <f>+IF(AS21 = "", "", IFERROR(AS21 / Plantilla_Frec!AS21, 0))</f>
        <v/>
      </c>
      <c r="AT45" s="11" t="str">
        <f>+IF(AT21 = "", "", IFERROR(AT21 / Plantilla_Frec!AT21, 0))</f>
        <v/>
      </c>
    </row>
    <row r="46" spans="6:46" x14ac:dyDescent="0.2">
      <c r="F46">
        <v>202209</v>
      </c>
      <c r="G46" s="11">
        <f>+IF(G22 = "", "", IFERROR(G22 / Plantilla_Frec!G22, 0))</f>
        <v>31744665.835240275</v>
      </c>
      <c r="H46" s="11">
        <f>+IF(H22 = "", "", IFERROR(H22 / Plantilla_Frec!H22, 0))</f>
        <v>36323564.582312927</v>
      </c>
      <c r="I46" s="11">
        <f>+IF(I22 = "", "", IFERROR(I22 / Plantilla_Frec!I22, 0))</f>
        <v>36958581.214285716</v>
      </c>
      <c r="J46" s="11">
        <f>+IF(J22 = "", "", IFERROR(J22 / Plantilla_Frec!J22, 0))</f>
        <v>36730663.777918778</v>
      </c>
      <c r="K46" s="11">
        <f>+IF(K22 = "", "", IFERROR(K22 / Plantilla_Frec!K22, 0))</f>
        <v>36641681.353904285</v>
      </c>
      <c r="L46" s="11">
        <f>+IF(L22 = "", "", IFERROR(L22 / Plantilla_Frec!L22, 0))</f>
        <v>36514602.30599755</v>
      </c>
      <c r="M46" s="11">
        <f>+IF(M22 = "", "", IFERROR(M22 / Plantilla_Frec!M22, 0))</f>
        <v>36603432.9683313</v>
      </c>
      <c r="N46" s="11" t="str">
        <f>+IF(N22 = "", "", IFERROR(N22 / Plantilla_Frec!N22, 0))</f>
        <v/>
      </c>
      <c r="O46" s="11" t="str">
        <f>+IF(O22 = "", "", IFERROR(O22 / Plantilla_Frec!O22, 0))</f>
        <v/>
      </c>
      <c r="P46" s="11" t="str">
        <f>+IF(P22 = "", "", IFERROR(P22 / Plantilla_Frec!P22, 0))</f>
        <v/>
      </c>
      <c r="Q46" s="11" t="str">
        <f>+IF(Q22 = "", "", IFERROR(Q22 / Plantilla_Frec!Q22, 0))</f>
        <v/>
      </c>
      <c r="R46" s="11" t="str">
        <f>+IF(R22 = "", "", IFERROR(R22 / Plantilla_Frec!R22, 0))</f>
        <v/>
      </c>
      <c r="S46" s="11" t="str">
        <f>+IF(S22 = "", "", IFERROR(S22 / Plantilla_Frec!S22, 0))</f>
        <v/>
      </c>
      <c r="T46" s="11" t="str">
        <f>+IF(T22 = "", "", IFERROR(T22 / Plantilla_Frec!T22, 0))</f>
        <v/>
      </c>
      <c r="U46" s="11" t="str">
        <f>+IF(U22 = "", "", IFERROR(U22 / Plantilla_Frec!U22, 0))</f>
        <v/>
      </c>
      <c r="V46" s="11" t="str">
        <f>+IF(V22 = "", "", IFERROR(V22 / Plantilla_Frec!V22, 0))</f>
        <v/>
      </c>
      <c r="W46" s="11" t="str">
        <f>+IF(W22 = "", "", IFERROR(W22 / Plantilla_Frec!W22, 0))</f>
        <v/>
      </c>
      <c r="X46" s="11" t="str">
        <f>+IF(X22 = "", "", IFERROR(X22 / Plantilla_Frec!X22, 0))</f>
        <v/>
      </c>
      <c r="Y46" s="11" t="str">
        <f>+IF(Y22 = "", "", IFERROR(Y22 / Plantilla_Frec!Y22, 0))</f>
        <v/>
      </c>
      <c r="Z46" s="11" t="str">
        <f>+IF(Z22 = "", "", IFERROR(Z22 / Plantilla_Frec!Z22, 0))</f>
        <v/>
      </c>
      <c r="AA46" s="11">
        <f>+IF(AA22 = "", "", IFERROR(AA22 / Plantilla_Frec!AA22, 0))</f>
        <v>41857838.586382106</v>
      </c>
      <c r="AB46" s="11">
        <f>+IF(AB22 = "", "", IFERROR(AB22 / Plantilla_Frec!AB22, 0))</f>
        <v>38898121.884131894</v>
      </c>
      <c r="AC46" s="11">
        <f>+IF(AC22 = "", "", IFERROR(AC22 / Plantilla_Frec!AC22, 0))</f>
        <v>38444897.095335916</v>
      </c>
      <c r="AD46" s="11">
        <f>+IF(AD22 = "", "", IFERROR(AD22 / Plantilla_Frec!AD22, 0))</f>
        <v>37614238.82664974</v>
      </c>
      <c r="AE46" s="11">
        <f>+IF(AE22 = "", "", IFERROR(AE22 / Plantilla_Frec!AE22, 0))</f>
        <v>37801625.367002517</v>
      </c>
      <c r="AF46" s="11">
        <f>+IF(AF22 = "", "", IFERROR(AF22 / Plantilla_Frec!AF22, 0))</f>
        <v>37663700.445838429</v>
      </c>
      <c r="AG46" s="11">
        <f>+IF(AG22 = "", "", IFERROR(AG22 / Plantilla_Frec!AG22, 0))</f>
        <v>37725921.995669097</v>
      </c>
      <c r="AH46" s="11" t="str">
        <f>+IF(AH22 = "", "", IFERROR(AH22 / Plantilla_Frec!AH22, 0))</f>
        <v/>
      </c>
      <c r="AI46" s="11" t="str">
        <f>+IF(AI22 = "", "", IFERROR(AI22 / Plantilla_Frec!AI22, 0))</f>
        <v/>
      </c>
      <c r="AJ46" s="11" t="str">
        <f>+IF(AJ22 = "", "", IFERROR(AJ22 / Plantilla_Frec!AJ22, 0))</f>
        <v/>
      </c>
      <c r="AK46" s="11" t="str">
        <f>+IF(AK22 = "", "", IFERROR(AK22 / Plantilla_Frec!AK22, 0))</f>
        <v/>
      </c>
      <c r="AL46" s="11" t="str">
        <f>+IF(AL22 = "", "", IFERROR(AL22 / Plantilla_Frec!AL22, 0))</f>
        <v/>
      </c>
      <c r="AM46" s="11" t="str">
        <f>+IF(AM22 = "", "", IFERROR(AM22 / Plantilla_Frec!AM22, 0))</f>
        <v/>
      </c>
      <c r="AN46" s="11" t="str">
        <f>+IF(AN22 = "", "", IFERROR(AN22 / Plantilla_Frec!AN22, 0))</f>
        <v/>
      </c>
      <c r="AO46" s="11" t="str">
        <f>+IF(AO22 = "", "", IFERROR(AO22 / Plantilla_Frec!AO22, 0))</f>
        <v/>
      </c>
      <c r="AP46" s="11" t="str">
        <f>+IF(AP22 = "", "", IFERROR(AP22 / Plantilla_Frec!AP22, 0))</f>
        <v/>
      </c>
      <c r="AQ46" s="11" t="str">
        <f>+IF(AQ22 = "", "", IFERROR(AQ22 / Plantilla_Frec!AQ22, 0))</f>
        <v/>
      </c>
      <c r="AR46" s="11" t="str">
        <f>+IF(AR22 = "", "", IFERROR(AR22 / Plantilla_Frec!AR22, 0))</f>
        <v/>
      </c>
      <c r="AS46" s="11" t="str">
        <f>+IF(AS22 = "", "", IFERROR(AS22 / Plantilla_Frec!AS22, 0))</f>
        <v/>
      </c>
      <c r="AT46" s="11" t="str">
        <f>+IF(AT22 = "", "", IFERROR(AT22 / Plantilla_Frec!AT22, 0))</f>
        <v/>
      </c>
    </row>
    <row r="47" spans="6:46" x14ac:dyDescent="0.2">
      <c r="F47">
        <v>202212</v>
      </c>
      <c r="G47" s="11">
        <f>+IF(G23 = "", "", IFERROR(G23 / Plantilla_Frec!G23, 0))</f>
        <v>32160356.448170733</v>
      </c>
      <c r="H47" s="11">
        <f>+IF(H23 = "", "", IFERROR(H23 / Plantilla_Frec!H23, 0))</f>
        <v>33378811.387499999</v>
      </c>
      <c r="I47" s="11">
        <f>+IF(I23 = "", "", IFERROR(I23 / Plantilla_Frec!I23, 0))</f>
        <v>34557728.026315786</v>
      </c>
      <c r="J47" s="11">
        <f>+IF(J23 = "", "", IFERROR(J23 / Plantilla_Frec!J23, 0))</f>
        <v>35009257.786226682</v>
      </c>
      <c r="K47" s="11">
        <f>+IF(K23 = "", "", IFERROR(K23 / Plantilla_Frec!K23, 0))</f>
        <v>34603128.554621845</v>
      </c>
      <c r="L47" s="11">
        <f>+IF(L23 = "", "", IFERROR(L23 / Plantilla_Frec!L23, 0))</f>
        <v>34471832.015256591</v>
      </c>
      <c r="M47" s="11" t="str">
        <f>+IF(M23 = "", "", IFERROR(M23 / Plantilla_Frec!M23, 0))</f>
        <v/>
      </c>
      <c r="N47" s="11" t="str">
        <f>+IF(N23 = "", "", IFERROR(N23 / Plantilla_Frec!N23, 0))</f>
        <v/>
      </c>
      <c r="O47" s="11" t="str">
        <f>+IF(O23 = "", "", IFERROR(O23 / Plantilla_Frec!O23, 0))</f>
        <v/>
      </c>
      <c r="P47" s="11" t="str">
        <f>+IF(P23 = "", "", IFERROR(P23 / Plantilla_Frec!P23, 0))</f>
        <v/>
      </c>
      <c r="Q47" s="11" t="str">
        <f>+IF(Q23 = "", "", IFERROR(Q23 / Plantilla_Frec!Q23, 0))</f>
        <v/>
      </c>
      <c r="R47" s="11" t="str">
        <f>+IF(R23 = "", "", IFERROR(R23 / Plantilla_Frec!R23, 0))</f>
        <v/>
      </c>
      <c r="S47" s="11" t="str">
        <f>+IF(S23 = "", "", IFERROR(S23 / Plantilla_Frec!S23, 0))</f>
        <v/>
      </c>
      <c r="T47" s="11" t="str">
        <f>+IF(T23 = "", "", IFERROR(T23 / Plantilla_Frec!T23, 0))</f>
        <v/>
      </c>
      <c r="U47" s="11" t="str">
        <f>+IF(U23 = "", "", IFERROR(U23 / Plantilla_Frec!U23, 0))</f>
        <v/>
      </c>
      <c r="V47" s="11" t="str">
        <f>+IF(V23 = "", "", IFERROR(V23 / Plantilla_Frec!V23, 0))</f>
        <v/>
      </c>
      <c r="W47" s="11" t="str">
        <f>+IF(W23 = "", "", IFERROR(W23 / Plantilla_Frec!W23, 0))</f>
        <v/>
      </c>
      <c r="X47" s="11" t="str">
        <f>+IF(X23 = "", "", IFERROR(X23 / Plantilla_Frec!X23, 0))</f>
        <v/>
      </c>
      <c r="Y47" s="11" t="str">
        <f>+IF(Y23 = "", "", IFERROR(Y23 / Plantilla_Frec!Y23, 0))</f>
        <v/>
      </c>
      <c r="Z47" s="11" t="str">
        <f>+IF(Z23 = "", "", IFERROR(Z23 / Plantilla_Frec!Z23, 0))</f>
        <v/>
      </c>
      <c r="AA47" s="11">
        <f>+IF(AA23 = "", "", IFERROR(AA23 / Plantilla_Frec!AA23, 0))</f>
        <v>39959582.935859151</v>
      </c>
      <c r="AB47" s="11">
        <f>+IF(AB23 = "", "", IFERROR(AB23 / Plantilla_Frec!AB23, 0))</f>
        <v>37698130.946317412</v>
      </c>
      <c r="AC47" s="11">
        <f>+IF(AC23 = "", "", IFERROR(AC23 / Plantilla_Frec!AC23, 0))</f>
        <v>37051995.701871343</v>
      </c>
      <c r="AD47" s="11">
        <f>+IF(AD23 = "", "", IFERROR(AD23 / Plantilla_Frec!AD23, 0))</f>
        <v>36784982.703209162</v>
      </c>
      <c r="AE47" s="11">
        <f>+IF(AE23 = "", "", IFERROR(AE23 / Plantilla_Frec!AE23, 0))</f>
        <v>36355119.436470583</v>
      </c>
      <c r="AF47" s="11">
        <f>+IF(AF23 = "", "", IFERROR(AF23 / Plantilla_Frec!AF23, 0))</f>
        <v>36192909.61302904</v>
      </c>
      <c r="AG47" s="11" t="str">
        <f>+IF(AG23 = "", "", IFERROR(AG23 / Plantilla_Frec!AG23, 0))</f>
        <v/>
      </c>
      <c r="AH47" s="11" t="str">
        <f>+IF(AH23 = "", "", IFERROR(AH23 / Plantilla_Frec!AH23, 0))</f>
        <v/>
      </c>
      <c r="AI47" s="11" t="str">
        <f>+IF(AI23 = "", "", IFERROR(AI23 / Plantilla_Frec!AI23, 0))</f>
        <v/>
      </c>
      <c r="AJ47" s="11" t="str">
        <f>+IF(AJ23 = "", "", IFERROR(AJ23 / Plantilla_Frec!AJ23, 0))</f>
        <v/>
      </c>
      <c r="AK47" s="11" t="str">
        <f>+IF(AK23 = "", "", IFERROR(AK23 / Plantilla_Frec!AK23, 0))</f>
        <v/>
      </c>
      <c r="AL47" s="11" t="str">
        <f>+IF(AL23 = "", "", IFERROR(AL23 / Plantilla_Frec!AL23, 0))</f>
        <v/>
      </c>
      <c r="AM47" s="11" t="str">
        <f>+IF(AM23 = "", "", IFERROR(AM23 / Plantilla_Frec!AM23, 0))</f>
        <v/>
      </c>
      <c r="AN47" s="11" t="str">
        <f>+IF(AN23 = "", "", IFERROR(AN23 / Plantilla_Frec!AN23, 0))</f>
        <v/>
      </c>
      <c r="AO47" s="11" t="str">
        <f>+IF(AO23 = "", "", IFERROR(AO23 / Plantilla_Frec!AO23, 0))</f>
        <v/>
      </c>
      <c r="AP47" s="11" t="str">
        <f>+IF(AP23 = "", "", IFERROR(AP23 / Plantilla_Frec!AP23, 0))</f>
        <v/>
      </c>
      <c r="AQ47" s="11" t="str">
        <f>+IF(AQ23 = "", "", IFERROR(AQ23 / Plantilla_Frec!AQ23, 0))</f>
        <v/>
      </c>
      <c r="AR47" s="11" t="str">
        <f>+IF(AR23 = "", "", IFERROR(AR23 / Plantilla_Frec!AR23, 0))</f>
        <v/>
      </c>
      <c r="AS47" s="11" t="str">
        <f>+IF(AS23 = "", "", IFERROR(AS23 / Plantilla_Frec!AS23, 0))</f>
        <v/>
      </c>
      <c r="AT47" s="11" t="str">
        <f>+IF(AT23 = "", "", IFERROR(AT23 / Plantilla_Frec!AT23, 0))</f>
        <v/>
      </c>
    </row>
    <row r="48" spans="6:46" x14ac:dyDescent="0.2">
      <c r="F48">
        <v>202303</v>
      </c>
      <c r="G48" s="11">
        <f>+IF(G24 = "", "", IFERROR(G24 / Plantilla_Frec!G24, 0))</f>
        <v>25914024.246445499</v>
      </c>
      <c r="H48" s="11">
        <f>+IF(H24 = "", "", IFERROR(H24 / Plantilla_Frec!H24, 0))</f>
        <v>29133200.860529985</v>
      </c>
      <c r="I48" s="11">
        <f>+IF(I24 = "", "", IFERROR(I24 / Plantilla_Frec!I24, 0))</f>
        <v>30346651.714659687</v>
      </c>
      <c r="J48" s="11">
        <f>+IF(J24 = "", "", IFERROR(J24 / Plantilla_Frec!J24, 0))</f>
        <v>30490137.541935485</v>
      </c>
      <c r="K48" s="11">
        <f>+IF(K24 = "", "", IFERROR(K24 / Plantilla_Frec!K24, 0))</f>
        <v>30584365.321428571</v>
      </c>
      <c r="L48" s="11" t="str">
        <f>+IF(L24 = "", "", IFERROR(L24 / Plantilla_Frec!L24, 0))</f>
        <v/>
      </c>
      <c r="M48" s="11" t="str">
        <f>+IF(M24 = "", "", IFERROR(M24 / Plantilla_Frec!M24, 0))</f>
        <v/>
      </c>
      <c r="N48" s="11" t="str">
        <f>+IF(N24 = "", "", IFERROR(N24 / Plantilla_Frec!N24, 0))</f>
        <v/>
      </c>
      <c r="O48" s="11" t="str">
        <f>+IF(O24 = "", "", IFERROR(O24 / Plantilla_Frec!O24, 0))</f>
        <v/>
      </c>
      <c r="P48" s="11" t="str">
        <f>+IF(P24 = "", "", IFERROR(P24 / Plantilla_Frec!P24, 0))</f>
        <v/>
      </c>
      <c r="Q48" s="11" t="str">
        <f>+IF(Q24 = "", "", IFERROR(Q24 / Plantilla_Frec!Q24, 0))</f>
        <v/>
      </c>
      <c r="R48" s="11" t="str">
        <f>+IF(R24 = "", "", IFERROR(R24 / Plantilla_Frec!R24, 0))</f>
        <v/>
      </c>
      <c r="S48" s="11" t="str">
        <f>+IF(S24 = "", "", IFERROR(S24 / Plantilla_Frec!S24, 0))</f>
        <v/>
      </c>
      <c r="T48" s="11" t="str">
        <f>+IF(T24 = "", "", IFERROR(T24 / Plantilla_Frec!T24, 0))</f>
        <v/>
      </c>
      <c r="U48" s="11" t="str">
        <f>+IF(U24 = "", "", IFERROR(U24 / Plantilla_Frec!U24, 0))</f>
        <v/>
      </c>
      <c r="V48" s="11" t="str">
        <f>+IF(V24 = "", "", IFERROR(V24 / Plantilla_Frec!V24, 0))</f>
        <v/>
      </c>
      <c r="W48" s="11" t="str">
        <f>+IF(W24 = "", "", IFERROR(W24 / Plantilla_Frec!W24, 0))</f>
        <v/>
      </c>
      <c r="X48" s="11" t="str">
        <f>+IF(X24 = "", "", IFERROR(X24 / Plantilla_Frec!X24, 0))</f>
        <v/>
      </c>
      <c r="Y48" s="11" t="str">
        <f>+IF(Y24 = "", "", IFERROR(Y24 / Plantilla_Frec!Y24, 0))</f>
        <v/>
      </c>
      <c r="Z48" s="11" t="str">
        <f>+IF(Z24 = "", "", IFERROR(Z24 / Plantilla_Frec!Z24, 0))</f>
        <v/>
      </c>
      <c r="AA48" s="11">
        <f>+IF(AA24 = "", "", IFERROR(AA24 / Plantilla_Frec!AA24, 0))</f>
        <v>31938357.961966179</v>
      </c>
      <c r="AB48" s="11">
        <f>+IF(AB24 = "", "", IFERROR(AB24 / Plantilla_Frec!AB24, 0))</f>
        <v>31984251.053507566</v>
      </c>
      <c r="AC48" s="11">
        <f>+IF(AC24 = "", "", IFERROR(AC24 / Plantilla_Frec!AC24, 0))</f>
        <v>32296951.290182769</v>
      </c>
      <c r="AD48" s="11">
        <f>+IF(AD24 = "", "", IFERROR(AD24 / Plantilla_Frec!AD24, 0))</f>
        <v>32196832.070916131</v>
      </c>
      <c r="AE48" s="11">
        <f>+IF(AE24 = "", "", IFERROR(AE24 / Plantilla_Frec!AE24, 0))</f>
        <v>32260779.830662426</v>
      </c>
      <c r="AF48" s="11" t="str">
        <f>+IF(AF24 = "", "", IFERROR(AF24 / Plantilla_Frec!AF24, 0))</f>
        <v/>
      </c>
      <c r="AG48" s="11" t="str">
        <f>+IF(AG24 = "", "", IFERROR(AG24 / Plantilla_Frec!AG24, 0))</f>
        <v/>
      </c>
      <c r="AH48" s="11" t="str">
        <f>+IF(AH24 = "", "", IFERROR(AH24 / Plantilla_Frec!AH24, 0))</f>
        <v/>
      </c>
      <c r="AI48" s="11" t="str">
        <f>+IF(AI24 = "", "", IFERROR(AI24 / Plantilla_Frec!AI24, 0))</f>
        <v/>
      </c>
      <c r="AJ48" s="11" t="str">
        <f>+IF(AJ24 = "", "", IFERROR(AJ24 / Plantilla_Frec!AJ24, 0))</f>
        <v/>
      </c>
      <c r="AK48" s="11" t="str">
        <f>+IF(AK24 = "", "", IFERROR(AK24 / Plantilla_Frec!AK24, 0))</f>
        <v/>
      </c>
      <c r="AL48" s="11" t="str">
        <f>+IF(AL24 = "", "", IFERROR(AL24 / Plantilla_Frec!AL24, 0))</f>
        <v/>
      </c>
      <c r="AM48" s="11" t="str">
        <f>+IF(AM24 = "", "", IFERROR(AM24 / Plantilla_Frec!AM24, 0))</f>
        <v/>
      </c>
      <c r="AN48" s="11" t="str">
        <f>+IF(AN24 = "", "", IFERROR(AN24 / Plantilla_Frec!AN24, 0))</f>
        <v/>
      </c>
      <c r="AO48" s="11" t="str">
        <f>+IF(AO24 = "", "", IFERROR(AO24 / Plantilla_Frec!AO24, 0))</f>
        <v/>
      </c>
      <c r="AP48" s="11" t="str">
        <f>+IF(AP24 = "", "", IFERROR(AP24 / Plantilla_Frec!AP24, 0))</f>
        <v/>
      </c>
      <c r="AQ48" s="11" t="str">
        <f>+IF(AQ24 = "", "", IFERROR(AQ24 / Plantilla_Frec!AQ24, 0))</f>
        <v/>
      </c>
      <c r="AR48" s="11" t="str">
        <f>+IF(AR24 = "", "", IFERROR(AR24 / Plantilla_Frec!AR24, 0))</f>
        <v/>
      </c>
      <c r="AS48" s="11" t="str">
        <f>+IF(AS24 = "", "", IFERROR(AS24 / Plantilla_Frec!AS24, 0))</f>
        <v/>
      </c>
      <c r="AT48" s="11" t="str">
        <f>+IF(AT24 = "", "", IFERROR(AT24 / Plantilla_Frec!AT24, 0))</f>
        <v/>
      </c>
    </row>
    <row r="49" spans="6:46" x14ac:dyDescent="0.2">
      <c r="F49">
        <v>202306</v>
      </c>
      <c r="G49" s="11">
        <f>+IF(G25 = "", "", IFERROR(G25 / Plantilla_Frec!G25, 0))</f>
        <v>23757467.386117138</v>
      </c>
      <c r="H49" s="11">
        <f>+IF(H25 = "", "", IFERROR(H25 / Plantilla_Frec!H25, 0))</f>
        <v>32665238.852499999</v>
      </c>
      <c r="I49" s="11">
        <f>+IF(I25 = "", "", IFERROR(I25 / Plantilla_Frec!I25, 0))</f>
        <v>33459043.768674698</v>
      </c>
      <c r="J49" s="11">
        <f>+IF(J25 = "", "", IFERROR(J25 / Plantilla_Frec!J25, 0))</f>
        <v>33324451.760282021</v>
      </c>
      <c r="K49" s="11" t="str">
        <f>+IF(K25 = "", "", IFERROR(K25 / Plantilla_Frec!K25, 0))</f>
        <v/>
      </c>
      <c r="L49" s="11" t="str">
        <f>+IF(L25 = "", "", IFERROR(L25 / Plantilla_Frec!L25, 0))</f>
        <v/>
      </c>
      <c r="M49" s="11" t="str">
        <f>+IF(M25 = "", "", IFERROR(M25 / Plantilla_Frec!M25, 0))</f>
        <v/>
      </c>
      <c r="N49" s="11" t="str">
        <f>+IF(N25 = "", "", IFERROR(N25 / Plantilla_Frec!N25, 0))</f>
        <v/>
      </c>
      <c r="O49" s="11" t="str">
        <f>+IF(O25 = "", "", IFERROR(O25 / Plantilla_Frec!O25, 0))</f>
        <v/>
      </c>
      <c r="P49" s="11" t="str">
        <f>+IF(P25 = "", "", IFERROR(P25 / Plantilla_Frec!P25, 0))</f>
        <v/>
      </c>
      <c r="Q49" s="11" t="str">
        <f>+IF(Q25 = "", "", IFERROR(Q25 / Plantilla_Frec!Q25, 0))</f>
        <v/>
      </c>
      <c r="R49" s="11" t="str">
        <f>+IF(R25 = "", "", IFERROR(R25 / Plantilla_Frec!R25, 0))</f>
        <v/>
      </c>
      <c r="S49" s="11" t="str">
        <f>+IF(S25 = "", "", IFERROR(S25 / Plantilla_Frec!S25, 0))</f>
        <v/>
      </c>
      <c r="T49" s="11" t="str">
        <f>+IF(T25 = "", "", IFERROR(T25 / Plantilla_Frec!T25, 0))</f>
        <v/>
      </c>
      <c r="U49" s="11" t="str">
        <f>+IF(U25 = "", "", IFERROR(U25 / Plantilla_Frec!U25, 0))</f>
        <v/>
      </c>
      <c r="V49" s="11" t="str">
        <f>+IF(V25 = "", "", IFERROR(V25 / Plantilla_Frec!V25, 0))</f>
        <v/>
      </c>
      <c r="W49" s="11" t="str">
        <f>+IF(W25 = "", "", IFERROR(W25 / Plantilla_Frec!W25, 0))</f>
        <v/>
      </c>
      <c r="X49" s="11" t="str">
        <f>+IF(X25 = "", "", IFERROR(X25 / Plantilla_Frec!X25, 0))</f>
        <v/>
      </c>
      <c r="Y49" s="11" t="str">
        <f>+IF(Y25 = "", "", IFERROR(Y25 / Plantilla_Frec!Y25, 0))</f>
        <v/>
      </c>
      <c r="Z49" s="11" t="str">
        <f>+IF(Z25 = "", "", IFERROR(Z25 / Plantilla_Frec!Z25, 0))</f>
        <v/>
      </c>
      <c r="AA49" s="11">
        <f>+IF(AA25 = "", "", IFERROR(AA25 / Plantilla_Frec!AA25, 0))</f>
        <v>32118294.776827853</v>
      </c>
      <c r="AB49" s="11">
        <f>+IF(AB25 = "", "", IFERROR(AB25 / Plantilla_Frec!AB25, 0))</f>
        <v>35329579.988746896</v>
      </c>
      <c r="AC49" s="11">
        <f>+IF(AC25 = "", "", IFERROR(AC25 / Plantilla_Frec!AC25, 0))</f>
        <v>35298001.062343746</v>
      </c>
      <c r="AD49" s="11">
        <f>+IF(AD25 = "", "", IFERROR(AD25 / Plantilla_Frec!AD25, 0))</f>
        <v>35044957.503861502</v>
      </c>
      <c r="AE49" s="11" t="str">
        <f>+IF(AE25 = "", "", IFERROR(AE25 / Plantilla_Frec!AE25, 0))</f>
        <v/>
      </c>
      <c r="AF49" s="11" t="str">
        <f>+IF(AF25 = "", "", IFERROR(AF25 / Plantilla_Frec!AF25, 0))</f>
        <v/>
      </c>
      <c r="AG49" s="11" t="str">
        <f>+IF(AG25 = "", "", IFERROR(AG25 / Plantilla_Frec!AG25, 0))</f>
        <v/>
      </c>
      <c r="AH49" s="11" t="str">
        <f>+IF(AH25 = "", "", IFERROR(AH25 / Plantilla_Frec!AH25, 0))</f>
        <v/>
      </c>
      <c r="AI49" s="11" t="str">
        <f>+IF(AI25 = "", "", IFERROR(AI25 / Plantilla_Frec!AI25, 0))</f>
        <v/>
      </c>
      <c r="AJ49" s="11" t="str">
        <f>+IF(AJ25 = "", "", IFERROR(AJ25 / Plantilla_Frec!AJ25, 0))</f>
        <v/>
      </c>
      <c r="AK49" s="11" t="str">
        <f>+IF(AK25 = "", "", IFERROR(AK25 / Plantilla_Frec!AK25, 0))</f>
        <v/>
      </c>
      <c r="AL49" s="11" t="str">
        <f>+IF(AL25 = "", "", IFERROR(AL25 / Plantilla_Frec!AL25, 0))</f>
        <v/>
      </c>
      <c r="AM49" s="11" t="str">
        <f>+IF(AM25 = "", "", IFERROR(AM25 / Plantilla_Frec!AM25, 0))</f>
        <v/>
      </c>
      <c r="AN49" s="11" t="str">
        <f>+IF(AN25 = "", "", IFERROR(AN25 / Plantilla_Frec!AN25, 0))</f>
        <v/>
      </c>
      <c r="AO49" s="11" t="str">
        <f>+IF(AO25 = "", "", IFERROR(AO25 / Plantilla_Frec!AO25, 0))</f>
        <v/>
      </c>
      <c r="AP49" s="11" t="str">
        <f>+IF(AP25 = "", "", IFERROR(AP25 / Plantilla_Frec!AP25, 0))</f>
        <v/>
      </c>
      <c r="AQ49" s="11" t="str">
        <f>+IF(AQ25 = "", "", IFERROR(AQ25 / Plantilla_Frec!AQ25, 0))</f>
        <v/>
      </c>
      <c r="AR49" s="11" t="str">
        <f>+IF(AR25 = "", "", IFERROR(AR25 / Plantilla_Frec!AR25, 0))</f>
        <v/>
      </c>
      <c r="AS49" s="11" t="str">
        <f>+IF(AS25 = "", "", IFERROR(AS25 / Plantilla_Frec!AS25, 0))</f>
        <v/>
      </c>
      <c r="AT49" s="11" t="str">
        <f>+IF(AT25 = "", "", IFERROR(AT25 / Plantilla_Frec!AT25, 0))</f>
        <v/>
      </c>
    </row>
    <row r="50" spans="6:46" x14ac:dyDescent="0.2">
      <c r="F50">
        <v>202309</v>
      </c>
      <c r="G50" s="11">
        <f>+IF(G26 = "", "", IFERROR(G26 / Plantilla_Frec!G26, 0))</f>
        <v>30348539.402298849</v>
      </c>
      <c r="H50" s="11">
        <f>+IF(H26 = "", "", IFERROR(H26 / Plantilla_Frec!H26, 0))</f>
        <v>30799777.83906465</v>
      </c>
      <c r="I50" s="11">
        <f>+IF(I26 = "", "", IFERROR(I26 / Plantilla_Frec!I26, 0))</f>
        <v>31170222.900393184</v>
      </c>
      <c r="J50" s="11" t="str">
        <f>+IF(J26 = "", "", IFERROR(J26 / Plantilla_Frec!J26, 0))</f>
        <v/>
      </c>
      <c r="K50" s="11" t="str">
        <f>+IF(K26 = "", "", IFERROR(K26 / Plantilla_Frec!K26, 0))</f>
        <v/>
      </c>
      <c r="L50" s="11" t="str">
        <f>+IF(L26 = "", "", IFERROR(L26 / Plantilla_Frec!L26, 0))</f>
        <v/>
      </c>
      <c r="M50" s="11" t="str">
        <f>+IF(M26 = "", "", IFERROR(M26 / Plantilla_Frec!M26, 0))</f>
        <v/>
      </c>
      <c r="N50" s="11" t="str">
        <f>+IF(N26 = "", "", IFERROR(N26 / Plantilla_Frec!N26, 0))</f>
        <v/>
      </c>
      <c r="O50" s="11" t="str">
        <f>+IF(O26 = "", "", IFERROR(O26 / Plantilla_Frec!O26, 0))</f>
        <v/>
      </c>
      <c r="P50" s="11" t="str">
        <f>+IF(P26 = "", "", IFERROR(P26 / Plantilla_Frec!P26, 0))</f>
        <v/>
      </c>
      <c r="Q50" s="11" t="str">
        <f>+IF(Q26 = "", "", IFERROR(Q26 / Plantilla_Frec!Q26, 0))</f>
        <v/>
      </c>
      <c r="R50" s="11" t="str">
        <f>+IF(R26 = "", "", IFERROR(R26 / Plantilla_Frec!R26, 0))</f>
        <v/>
      </c>
      <c r="S50" s="11" t="str">
        <f>+IF(S26 = "", "", IFERROR(S26 / Plantilla_Frec!S26, 0))</f>
        <v/>
      </c>
      <c r="T50" s="11" t="str">
        <f>+IF(T26 = "", "", IFERROR(T26 / Plantilla_Frec!T26, 0))</f>
        <v/>
      </c>
      <c r="U50" s="11" t="str">
        <f>+IF(U26 = "", "", IFERROR(U26 / Plantilla_Frec!U26, 0))</f>
        <v/>
      </c>
      <c r="V50" s="11" t="str">
        <f>+IF(V26 = "", "", IFERROR(V26 / Plantilla_Frec!V26, 0))</f>
        <v/>
      </c>
      <c r="W50" s="11" t="str">
        <f>+IF(W26 = "", "", IFERROR(W26 / Plantilla_Frec!W26, 0))</f>
        <v/>
      </c>
      <c r="X50" s="11" t="str">
        <f>+IF(X26 = "", "", IFERROR(X26 / Plantilla_Frec!X26, 0))</f>
        <v/>
      </c>
      <c r="Y50" s="11" t="str">
        <f>+IF(Y26 = "", "", IFERROR(Y26 / Plantilla_Frec!Y26, 0))</f>
        <v/>
      </c>
      <c r="Z50" s="11" t="str">
        <f>+IF(Z26 = "", "", IFERROR(Z26 / Plantilla_Frec!Z26, 0))</f>
        <v/>
      </c>
      <c r="AA50" s="11">
        <f>+IF(AA26 = "", "", IFERROR(AA26 / Plantilla_Frec!AA26, 0))</f>
        <v>34791390.897931032</v>
      </c>
      <c r="AB50" s="11">
        <f>+IF(AB26 = "", "", IFERROR(AB26 / Plantilla_Frec!AB26, 0))</f>
        <v>33209153.432619374</v>
      </c>
      <c r="AC50" s="11">
        <f>+IF(AC26 = "", "", IFERROR(AC26 / Plantilla_Frec!AC26, 0))</f>
        <v>32870767.70185864</v>
      </c>
      <c r="AD50" s="11" t="str">
        <f>+IF(AD26 = "", "", IFERROR(AD26 / Plantilla_Frec!AD26, 0))</f>
        <v/>
      </c>
      <c r="AE50" s="11" t="str">
        <f>+IF(AE26 = "", "", IFERROR(AE26 / Plantilla_Frec!AE26, 0))</f>
        <v/>
      </c>
      <c r="AF50" s="11" t="str">
        <f>+IF(AF26 = "", "", IFERROR(AF26 / Plantilla_Frec!AF26, 0))</f>
        <v/>
      </c>
      <c r="AG50" s="11" t="str">
        <f>+IF(AG26 = "", "", IFERROR(AG26 / Plantilla_Frec!AG26, 0))</f>
        <v/>
      </c>
      <c r="AH50" s="11" t="str">
        <f>+IF(AH26 = "", "", IFERROR(AH26 / Plantilla_Frec!AH26, 0))</f>
        <v/>
      </c>
      <c r="AI50" s="11" t="str">
        <f>+IF(AI26 = "", "", IFERROR(AI26 / Plantilla_Frec!AI26, 0))</f>
        <v/>
      </c>
      <c r="AJ50" s="11" t="str">
        <f>+IF(AJ26 = "", "", IFERROR(AJ26 / Plantilla_Frec!AJ26, 0))</f>
        <v/>
      </c>
      <c r="AK50" s="11" t="str">
        <f>+IF(AK26 = "", "", IFERROR(AK26 / Plantilla_Frec!AK26, 0))</f>
        <v/>
      </c>
      <c r="AL50" s="11" t="str">
        <f>+IF(AL26 = "", "", IFERROR(AL26 / Plantilla_Frec!AL26, 0))</f>
        <v/>
      </c>
      <c r="AM50" s="11" t="str">
        <f>+IF(AM26 = "", "", IFERROR(AM26 / Plantilla_Frec!AM26, 0))</f>
        <v/>
      </c>
      <c r="AN50" s="11" t="str">
        <f>+IF(AN26 = "", "", IFERROR(AN26 / Plantilla_Frec!AN26, 0))</f>
        <v/>
      </c>
      <c r="AO50" s="11" t="str">
        <f>+IF(AO26 = "", "", IFERROR(AO26 / Plantilla_Frec!AO26, 0))</f>
        <v/>
      </c>
      <c r="AP50" s="11" t="str">
        <f>+IF(AP26 = "", "", IFERROR(AP26 / Plantilla_Frec!AP26, 0))</f>
        <v/>
      </c>
      <c r="AQ50" s="11" t="str">
        <f>+IF(AQ26 = "", "", IFERROR(AQ26 / Plantilla_Frec!AQ26, 0))</f>
        <v/>
      </c>
      <c r="AR50" s="11" t="str">
        <f>+IF(AR26 = "", "", IFERROR(AR26 / Plantilla_Frec!AR26, 0))</f>
        <v/>
      </c>
      <c r="AS50" s="11" t="str">
        <f>+IF(AS26 = "", "", IFERROR(AS26 / Plantilla_Frec!AS26, 0))</f>
        <v/>
      </c>
      <c r="AT50" s="11" t="str">
        <f>+IF(AT26 = "", "", IFERROR(AT26 / Plantilla_Frec!AT26, 0))</f>
        <v/>
      </c>
    </row>
    <row r="51" spans="6:46" x14ac:dyDescent="0.2">
      <c r="F51">
        <v>202312</v>
      </c>
      <c r="G51" s="11">
        <f>+IF(G27 = "", "", IFERROR(G27 / Plantilla_Frec!G27, 0))</f>
        <v>24780305.422434367</v>
      </c>
      <c r="H51" s="11">
        <f>+IF(H27 = "", "", IFERROR(H27 / Plantilla_Frec!H27, 0))</f>
        <v>30271043.269230768</v>
      </c>
      <c r="I51" s="11" t="str">
        <f>+IF(I27 = "", "", IFERROR(I27 / Plantilla_Frec!I27, 0))</f>
        <v/>
      </c>
      <c r="J51" s="11" t="str">
        <f>+IF(J27 = "", "", IFERROR(J27 / Plantilla_Frec!J27, 0))</f>
        <v/>
      </c>
      <c r="K51" s="11" t="str">
        <f>+IF(K27 = "", "", IFERROR(K27 / Plantilla_Frec!K27, 0))</f>
        <v/>
      </c>
      <c r="L51" s="11" t="str">
        <f>+IF(L27 = "", "", IFERROR(L27 / Plantilla_Frec!L27, 0))</f>
        <v/>
      </c>
      <c r="M51" s="11" t="str">
        <f>+IF(M27 = "", "", IFERROR(M27 / Plantilla_Frec!M27, 0))</f>
        <v/>
      </c>
      <c r="N51" s="11" t="str">
        <f>+IF(N27 = "", "", IFERROR(N27 / Plantilla_Frec!N27, 0))</f>
        <v/>
      </c>
      <c r="O51" s="11" t="str">
        <f>+IF(O27 = "", "", IFERROR(O27 / Plantilla_Frec!O27, 0))</f>
        <v/>
      </c>
      <c r="P51" s="11" t="str">
        <f>+IF(P27 = "", "", IFERROR(P27 / Plantilla_Frec!P27, 0))</f>
        <v/>
      </c>
      <c r="Q51" s="11" t="str">
        <f>+IF(Q27 = "", "", IFERROR(Q27 / Plantilla_Frec!Q27, 0))</f>
        <v/>
      </c>
      <c r="R51" s="11" t="str">
        <f>+IF(R27 = "", "", IFERROR(R27 / Plantilla_Frec!R27, 0))</f>
        <v/>
      </c>
      <c r="S51" s="11" t="str">
        <f>+IF(S27 = "", "", IFERROR(S27 / Plantilla_Frec!S27, 0))</f>
        <v/>
      </c>
      <c r="T51" s="11" t="str">
        <f>+IF(T27 = "", "", IFERROR(T27 / Plantilla_Frec!T27, 0))</f>
        <v/>
      </c>
      <c r="U51" s="11" t="str">
        <f>+IF(U27 = "", "", IFERROR(U27 / Plantilla_Frec!U27, 0))</f>
        <v/>
      </c>
      <c r="V51" s="11" t="str">
        <f>+IF(V27 = "", "", IFERROR(V27 / Plantilla_Frec!V27, 0))</f>
        <v/>
      </c>
      <c r="W51" s="11" t="str">
        <f>+IF(W27 = "", "", IFERROR(W27 / Plantilla_Frec!W27, 0))</f>
        <v/>
      </c>
      <c r="X51" s="11" t="str">
        <f>+IF(X27 = "", "", IFERROR(X27 / Plantilla_Frec!X27, 0))</f>
        <v/>
      </c>
      <c r="Y51" s="11" t="str">
        <f>+IF(Y27 = "", "", IFERROR(Y27 / Plantilla_Frec!Y27, 0))</f>
        <v/>
      </c>
      <c r="Z51" s="11" t="str">
        <f>+IF(Z27 = "", "", IFERROR(Z27 / Plantilla_Frec!Z27, 0))</f>
        <v/>
      </c>
      <c r="AA51" s="11">
        <f>+IF(AA27 = "", "", IFERROR(AA27 / Plantilla_Frec!AA27, 0))</f>
        <v>30969412.292505354</v>
      </c>
      <c r="AB51" s="11">
        <f>+IF(AB27 = "", "", IFERROR(AB27 / Plantilla_Frec!AB27, 0))</f>
        <v>33001648.283887468</v>
      </c>
      <c r="AC51" s="11" t="str">
        <f>+IF(AC27 = "", "", IFERROR(AC27 / Plantilla_Frec!AC27, 0))</f>
        <v/>
      </c>
      <c r="AD51" s="11" t="str">
        <f>+IF(AD27 = "", "", IFERROR(AD27 / Plantilla_Frec!AD27, 0))</f>
        <v/>
      </c>
      <c r="AE51" s="11" t="str">
        <f>+IF(AE27 = "", "", IFERROR(AE27 / Plantilla_Frec!AE27, 0))</f>
        <v/>
      </c>
      <c r="AF51" s="11" t="str">
        <f>+IF(AF27 = "", "", IFERROR(AF27 / Plantilla_Frec!AF27, 0))</f>
        <v/>
      </c>
      <c r="AG51" s="11" t="str">
        <f>+IF(AG27 = "", "", IFERROR(AG27 / Plantilla_Frec!AG27, 0))</f>
        <v/>
      </c>
      <c r="AH51" s="11" t="str">
        <f>+IF(AH27 = "", "", IFERROR(AH27 / Plantilla_Frec!AH27, 0))</f>
        <v/>
      </c>
      <c r="AI51" s="11" t="str">
        <f>+IF(AI27 = "", "", IFERROR(AI27 / Plantilla_Frec!AI27, 0))</f>
        <v/>
      </c>
      <c r="AJ51" s="11" t="str">
        <f>+IF(AJ27 = "", "", IFERROR(AJ27 / Plantilla_Frec!AJ27, 0))</f>
        <v/>
      </c>
      <c r="AK51" s="11" t="str">
        <f>+IF(AK27 = "", "", IFERROR(AK27 / Plantilla_Frec!AK27, 0))</f>
        <v/>
      </c>
      <c r="AL51" s="11" t="str">
        <f>+IF(AL27 = "", "", IFERROR(AL27 / Plantilla_Frec!AL27, 0))</f>
        <v/>
      </c>
      <c r="AM51" s="11" t="str">
        <f>+IF(AM27 = "", "", IFERROR(AM27 / Plantilla_Frec!AM27, 0))</f>
        <v/>
      </c>
      <c r="AN51" s="11" t="str">
        <f>+IF(AN27 = "", "", IFERROR(AN27 / Plantilla_Frec!AN27, 0))</f>
        <v/>
      </c>
      <c r="AO51" s="11" t="str">
        <f>+IF(AO27 = "", "", IFERROR(AO27 / Plantilla_Frec!AO27, 0))</f>
        <v/>
      </c>
      <c r="AP51" s="11" t="str">
        <f>+IF(AP27 = "", "", IFERROR(AP27 / Plantilla_Frec!AP27, 0))</f>
        <v/>
      </c>
      <c r="AQ51" s="11" t="str">
        <f>+IF(AQ27 = "", "", IFERROR(AQ27 / Plantilla_Frec!AQ27, 0))</f>
        <v/>
      </c>
      <c r="AR51" s="11" t="str">
        <f>+IF(AR27 = "", "", IFERROR(AR27 / Plantilla_Frec!AR27, 0))</f>
        <v/>
      </c>
      <c r="AS51" s="11" t="str">
        <f>+IF(AS27 = "", "", IFERROR(AS27 / Plantilla_Frec!AS27, 0))</f>
        <v/>
      </c>
      <c r="AT51" s="11" t="str">
        <f>+IF(AT27 = "", "", IFERROR(AT27 / Plantilla_Frec!AT27, 0))</f>
        <v/>
      </c>
    </row>
    <row r="52" spans="6:46" x14ac:dyDescent="0.2">
      <c r="F52">
        <v>202403</v>
      </c>
      <c r="G52" s="11">
        <f>+IF(G28 = "", "", IFERROR(G28 / Plantilla_Frec!G28, 0))</f>
        <v>28365538.474248927</v>
      </c>
      <c r="H52" s="11" t="str">
        <f>+IF(H28 = "", "", IFERROR(H28 / Plantilla_Frec!H28, 0))</f>
        <v/>
      </c>
      <c r="I52" s="11" t="str">
        <f>+IF(I28 = "", "", IFERROR(I28 / Plantilla_Frec!I28, 0))</f>
        <v/>
      </c>
      <c r="J52" s="11" t="str">
        <f>+IF(J28 = "", "", IFERROR(J28 / Plantilla_Frec!J28, 0))</f>
        <v/>
      </c>
      <c r="K52" s="11" t="str">
        <f>+IF(K28 = "", "", IFERROR(K28 / Plantilla_Frec!K28, 0))</f>
        <v/>
      </c>
      <c r="L52" s="11" t="str">
        <f>+IF(L28 = "", "", IFERROR(L28 / Plantilla_Frec!L28, 0))</f>
        <v/>
      </c>
      <c r="M52" s="11" t="str">
        <f>+IF(M28 = "", "", IFERROR(M28 / Plantilla_Frec!M28, 0))</f>
        <v/>
      </c>
      <c r="N52" s="11" t="str">
        <f>+IF(N28 = "", "", IFERROR(N28 / Plantilla_Frec!N28, 0))</f>
        <v/>
      </c>
      <c r="O52" s="11" t="str">
        <f>+IF(O28 = "", "", IFERROR(O28 / Plantilla_Frec!O28, 0))</f>
        <v/>
      </c>
      <c r="P52" s="11" t="str">
        <f>+IF(P28 = "", "", IFERROR(P28 / Plantilla_Frec!P28, 0))</f>
        <v/>
      </c>
      <c r="Q52" s="11" t="str">
        <f>+IF(Q28 = "", "", IFERROR(Q28 / Plantilla_Frec!Q28, 0))</f>
        <v/>
      </c>
      <c r="R52" s="11" t="str">
        <f>+IF(R28 = "", "", IFERROR(R28 / Plantilla_Frec!R28, 0))</f>
        <v/>
      </c>
      <c r="S52" s="11" t="str">
        <f>+IF(S28 = "", "", IFERROR(S28 / Plantilla_Frec!S28, 0))</f>
        <v/>
      </c>
      <c r="T52" s="11" t="str">
        <f>+IF(T28 = "", "", IFERROR(T28 / Plantilla_Frec!T28, 0))</f>
        <v/>
      </c>
      <c r="U52" s="11" t="str">
        <f>+IF(U28 = "", "", IFERROR(U28 / Plantilla_Frec!U28, 0))</f>
        <v/>
      </c>
      <c r="V52" s="11" t="str">
        <f>+IF(V28 = "", "", IFERROR(V28 / Plantilla_Frec!V28, 0))</f>
        <v/>
      </c>
      <c r="W52" s="11" t="str">
        <f>+IF(W28 = "", "", IFERROR(W28 / Plantilla_Frec!W28, 0))</f>
        <v/>
      </c>
      <c r="X52" s="11" t="str">
        <f>+IF(X28 = "", "", IFERROR(X28 / Plantilla_Frec!X28, 0))</f>
        <v/>
      </c>
      <c r="Y52" s="11" t="str">
        <f>+IF(Y28 = "", "", IFERROR(Y28 / Plantilla_Frec!Y28, 0))</f>
        <v/>
      </c>
      <c r="Z52" s="11" t="str">
        <f>+IF(Z28 = "", "", IFERROR(Z28 / Plantilla_Frec!Z28, 0))</f>
        <v/>
      </c>
      <c r="AA52" s="11">
        <f>+IF(AA28 = "", "", IFERROR(AA28 / Plantilla_Frec!AA28, 0))</f>
        <v>32589713.997947685</v>
      </c>
      <c r="AB52" s="11" t="str">
        <f>+IF(AB28 = "", "", IFERROR(AB28 / Plantilla_Frec!AB28, 0))</f>
        <v/>
      </c>
      <c r="AC52" s="11" t="str">
        <f>+IF(AC28 = "", "", IFERROR(AC28 / Plantilla_Frec!AC28, 0))</f>
        <v/>
      </c>
      <c r="AD52" s="11" t="str">
        <f>+IF(AD28 = "", "", IFERROR(AD28 / Plantilla_Frec!AD28, 0))</f>
        <v/>
      </c>
      <c r="AE52" s="11" t="str">
        <f>+IF(AE28 = "", "", IFERROR(AE28 / Plantilla_Frec!AE28, 0))</f>
        <v/>
      </c>
      <c r="AF52" s="11" t="str">
        <f>+IF(AF28 = "", "", IFERROR(AF28 / Plantilla_Frec!AF28, 0))</f>
        <v/>
      </c>
      <c r="AG52" s="11" t="str">
        <f>+IF(AG28 = "", "", IFERROR(AG28 / Plantilla_Frec!AG28, 0))</f>
        <v/>
      </c>
      <c r="AH52" s="11" t="str">
        <f>+IF(AH28 = "", "", IFERROR(AH28 / Plantilla_Frec!AH28, 0))</f>
        <v/>
      </c>
      <c r="AI52" s="11" t="str">
        <f>+IF(AI28 = "", "", IFERROR(AI28 / Plantilla_Frec!AI28, 0))</f>
        <v/>
      </c>
      <c r="AJ52" s="11" t="str">
        <f>+IF(AJ28 = "", "", IFERROR(AJ28 / Plantilla_Frec!AJ28, 0))</f>
        <v/>
      </c>
      <c r="AK52" s="11" t="str">
        <f>+IF(AK28 = "", "", IFERROR(AK28 / Plantilla_Frec!AK28, 0))</f>
        <v/>
      </c>
      <c r="AL52" s="11" t="str">
        <f>+IF(AL28 = "", "", IFERROR(AL28 / Plantilla_Frec!AL28, 0))</f>
        <v/>
      </c>
      <c r="AM52" s="11" t="str">
        <f>+IF(AM28 = "", "", IFERROR(AM28 / Plantilla_Frec!AM28, 0))</f>
        <v/>
      </c>
      <c r="AN52" s="11" t="str">
        <f>+IF(AN28 = "", "", IFERROR(AN28 / Plantilla_Frec!AN28, 0))</f>
        <v/>
      </c>
      <c r="AO52" s="11" t="str">
        <f>+IF(AO28 = "", "", IFERROR(AO28 / Plantilla_Frec!AO28, 0))</f>
        <v/>
      </c>
      <c r="AP52" s="11" t="str">
        <f>+IF(AP28 = "", "", IFERROR(AP28 / Plantilla_Frec!AP28, 0))</f>
        <v/>
      </c>
      <c r="AQ52" s="11" t="str">
        <f>+IF(AQ28 = "", "", IFERROR(AQ28 / Plantilla_Frec!AQ28, 0))</f>
        <v/>
      </c>
      <c r="AR52" s="11" t="str">
        <f>+IF(AR28 = "", "", IFERROR(AR28 / Plantilla_Frec!AR28, 0))</f>
        <v/>
      </c>
      <c r="AS52" s="11" t="str">
        <f>+IF(AS28 = "", "", IFERROR(AS28 / Plantilla_Frec!AS28, 0))</f>
        <v/>
      </c>
      <c r="AT52" s="11" t="str">
        <f>+IF(AT28 = "", "", IFERROR(AT28 / Plantilla_Frec!AT28, 0))</f>
        <v/>
      </c>
    </row>
    <row r="55" spans="6:46" x14ac:dyDescent="0.2">
      <c r="F55" s="17" t="s">
        <v>10</v>
      </c>
      <c r="G55" s="5" t="s">
        <v>79</v>
      </c>
      <c r="H55" s="5" t="s">
        <v>79</v>
      </c>
      <c r="I55" s="5" t="s">
        <v>79</v>
      </c>
      <c r="J55" s="5" t="s">
        <v>79</v>
      </c>
      <c r="K55" s="5" t="s">
        <v>79</v>
      </c>
      <c r="L55" s="5" t="s">
        <v>79</v>
      </c>
      <c r="M55" s="5" t="s">
        <v>79</v>
      </c>
      <c r="N55" s="5" t="s">
        <v>79</v>
      </c>
      <c r="O55" s="5" t="s">
        <v>79</v>
      </c>
      <c r="P55" s="5" t="s">
        <v>79</v>
      </c>
      <c r="Q55" s="5" t="s">
        <v>79</v>
      </c>
      <c r="R55" s="5" t="s">
        <v>79</v>
      </c>
      <c r="S55" s="5" t="s">
        <v>79</v>
      </c>
      <c r="T55" s="5" t="s">
        <v>79</v>
      </c>
      <c r="U55" s="5" t="s">
        <v>79</v>
      </c>
      <c r="V55" s="5" t="s">
        <v>79</v>
      </c>
      <c r="W55" s="5" t="s">
        <v>79</v>
      </c>
      <c r="X55" s="5" t="s">
        <v>79</v>
      </c>
      <c r="Y55" s="5" t="s">
        <v>79</v>
      </c>
      <c r="Z55" s="5" t="s">
        <v>79</v>
      </c>
      <c r="AA55" s="6" t="s">
        <v>80</v>
      </c>
      <c r="AB55" s="6" t="s">
        <v>80</v>
      </c>
      <c r="AC55" s="6" t="s">
        <v>80</v>
      </c>
      <c r="AD55" s="6" t="s">
        <v>80</v>
      </c>
      <c r="AE55" s="6" t="s">
        <v>80</v>
      </c>
      <c r="AF55" s="6" t="s">
        <v>80</v>
      </c>
      <c r="AG55" s="6" t="s">
        <v>80</v>
      </c>
      <c r="AH55" s="6" t="s">
        <v>80</v>
      </c>
      <c r="AI55" s="6" t="s">
        <v>80</v>
      </c>
      <c r="AJ55" s="6" t="s">
        <v>80</v>
      </c>
      <c r="AK55" s="6" t="s">
        <v>80</v>
      </c>
      <c r="AL55" s="6" t="s">
        <v>80</v>
      </c>
      <c r="AM55" s="6" t="s">
        <v>80</v>
      </c>
      <c r="AN55" s="6" t="s">
        <v>80</v>
      </c>
      <c r="AO55" s="6" t="s">
        <v>80</v>
      </c>
      <c r="AP55" s="6" t="s">
        <v>80</v>
      </c>
      <c r="AQ55" s="6" t="s">
        <v>80</v>
      </c>
      <c r="AR55" s="6" t="s">
        <v>80</v>
      </c>
      <c r="AS55" s="6" t="s">
        <v>80</v>
      </c>
      <c r="AT55" s="6" t="s">
        <v>80</v>
      </c>
    </row>
    <row r="56" spans="6:46" x14ac:dyDescent="0.2">
      <c r="F56" s="17" t="s">
        <v>53</v>
      </c>
      <c r="G56" s="5">
        <v>1</v>
      </c>
      <c r="H56" s="5">
        <v>2</v>
      </c>
      <c r="I56" s="5">
        <v>3</v>
      </c>
      <c r="J56" s="5">
        <v>4</v>
      </c>
      <c r="K56" s="5">
        <v>5</v>
      </c>
      <c r="L56" s="5">
        <v>6</v>
      </c>
      <c r="M56" s="5">
        <v>7</v>
      </c>
      <c r="N56" s="5">
        <v>8</v>
      </c>
      <c r="O56" s="5">
        <v>9</v>
      </c>
      <c r="P56" s="5">
        <v>10</v>
      </c>
      <c r="Q56" s="5">
        <v>11</v>
      </c>
      <c r="R56" s="5">
        <v>12</v>
      </c>
      <c r="S56" s="5">
        <v>13</v>
      </c>
      <c r="T56" s="5">
        <v>14</v>
      </c>
      <c r="U56" s="5">
        <v>15</v>
      </c>
      <c r="V56" s="5">
        <v>16</v>
      </c>
      <c r="W56" s="5">
        <v>17</v>
      </c>
      <c r="X56" s="5">
        <v>18</v>
      </c>
      <c r="Y56" s="5">
        <v>19</v>
      </c>
      <c r="Z56" s="5">
        <v>20</v>
      </c>
      <c r="AA56" s="6">
        <v>1</v>
      </c>
      <c r="AB56" s="6">
        <v>2</v>
      </c>
      <c r="AC56" s="6">
        <v>3</v>
      </c>
      <c r="AD56" s="6">
        <v>4</v>
      </c>
      <c r="AE56" s="6">
        <v>5</v>
      </c>
      <c r="AF56" s="6">
        <v>6</v>
      </c>
      <c r="AG56" s="6">
        <v>7</v>
      </c>
      <c r="AH56" s="6">
        <v>8</v>
      </c>
      <c r="AI56" s="6">
        <v>9</v>
      </c>
      <c r="AJ56" s="6">
        <v>10</v>
      </c>
      <c r="AK56" s="6">
        <v>11</v>
      </c>
      <c r="AL56" s="6">
        <v>12</v>
      </c>
      <c r="AM56" s="6">
        <v>13</v>
      </c>
      <c r="AN56" s="6">
        <v>14</v>
      </c>
      <c r="AO56" s="6">
        <v>15</v>
      </c>
      <c r="AP56" s="6">
        <v>16</v>
      </c>
      <c r="AQ56" s="6">
        <v>17</v>
      </c>
      <c r="AR56" s="6">
        <v>18</v>
      </c>
      <c r="AS56" s="6">
        <v>19</v>
      </c>
      <c r="AT56" s="6">
        <v>20</v>
      </c>
    </row>
    <row r="57" spans="6:46" x14ac:dyDescent="0.2">
      <c r="F57">
        <v>201906</v>
      </c>
      <c r="G57" s="10">
        <f t="shared" ref="G57:AS57" si="0">IF(OR(H33 = "", H$8 &lt; G$8), "", IFERROR(H33/G33, ""))</f>
        <v>1.083421269093821</v>
      </c>
      <c r="H57" s="10">
        <f t="shared" si="0"/>
        <v>0.99939076679000016</v>
      </c>
      <c r="I57" s="10">
        <f t="shared" si="0"/>
        <v>1.01796608838186</v>
      </c>
      <c r="J57" s="10">
        <f t="shared" si="0"/>
        <v>1.0036822735150104</v>
      </c>
      <c r="K57" s="10">
        <f t="shared" si="0"/>
        <v>0.995152202149297</v>
      </c>
      <c r="L57" s="10">
        <f t="shared" si="0"/>
        <v>1.0063344476569194</v>
      </c>
      <c r="M57" s="10">
        <f t="shared" si="0"/>
        <v>0.99976752206147379</v>
      </c>
      <c r="N57" s="10">
        <f t="shared" si="0"/>
        <v>1.0014892029102158</v>
      </c>
      <c r="O57" s="10">
        <f t="shared" si="0"/>
        <v>0.99754610298076496</v>
      </c>
      <c r="P57" s="10">
        <f t="shared" si="0"/>
        <v>1.0057460410067367</v>
      </c>
      <c r="Q57" s="10">
        <f t="shared" si="0"/>
        <v>0.99713965079992162</v>
      </c>
      <c r="R57" s="10">
        <f t="shared" si="0"/>
        <v>0.99954794075163178</v>
      </c>
      <c r="S57" s="10">
        <f t="shared" si="0"/>
        <v>1.0045985926346563</v>
      </c>
      <c r="T57" s="10">
        <f t="shared" si="0"/>
        <v>1.0159352814821438</v>
      </c>
      <c r="U57" s="10">
        <f t="shared" si="0"/>
        <v>1.0004901482975583</v>
      </c>
      <c r="V57" s="10">
        <f t="shared" si="0"/>
        <v>0.99635590170771471</v>
      </c>
      <c r="W57" s="10">
        <f t="shared" si="0"/>
        <v>1.0009750046207004</v>
      </c>
      <c r="X57" s="10">
        <f t="shared" si="0"/>
        <v>0.99873796651714275</v>
      </c>
      <c r="Y57" s="10">
        <f t="shared" si="0"/>
        <v>1</v>
      </c>
      <c r="Z57" s="10" t="str">
        <f t="shared" si="0"/>
        <v/>
      </c>
      <c r="AA57" s="10">
        <f t="shared" si="0"/>
        <v>0.93863211536495361</v>
      </c>
      <c r="AB57" s="10">
        <f t="shared" si="0"/>
        <v>0.94613707320793394</v>
      </c>
      <c r="AC57" s="10">
        <f t="shared" si="0"/>
        <v>1.0418606805510042</v>
      </c>
      <c r="AD57" s="10">
        <f t="shared" si="0"/>
        <v>1.0162817448709727</v>
      </c>
      <c r="AE57" s="10">
        <f t="shared" si="0"/>
        <v>1.0402850765653593</v>
      </c>
      <c r="AF57" s="10">
        <f t="shared" si="0"/>
        <v>1.0143838408859642</v>
      </c>
      <c r="AG57" s="10">
        <f t="shared" si="0"/>
        <v>1.0053785650318419</v>
      </c>
      <c r="AH57" s="10">
        <f t="shared" si="0"/>
        <v>0.99074689184857967</v>
      </c>
      <c r="AI57" s="10">
        <f t="shared" si="0"/>
        <v>1.0035889406494778</v>
      </c>
      <c r="AJ57" s="10">
        <f t="shared" si="0"/>
        <v>1.0099739678274988</v>
      </c>
      <c r="AK57" s="10">
        <f t="shared" si="0"/>
        <v>0.9922817029953056</v>
      </c>
      <c r="AL57" s="10">
        <f t="shared" si="0"/>
        <v>0.9964020001833892</v>
      </c>
      <c r="AM57" s="10">
        <f t="shared" si="0"/>
        <v>1.0191153160790243</v>
      </c>
      <c r="AN57" s="10">
        <f t="shared" si="0"/>
        <v>1.0032623325238486</v>
      </c>
      <c r="AO57" s="10">
        <f t="shared" si="0"/>
        <v>1.0000419321392255</v>
      </c>
      <c r="AP57" s="10">
        <f t="shared" si="0"/>
        <v>1.0050806945751938</v>
      </c>
      <c r="AQ57" s="10">
        <f t="shared" si="0"/>
        <v>1.0007312862627908</v>
      </c>
      <c r="AR57" s="10">
        <f t="shared" si="0"/>
        <v>0.99971054347783772</v>
      </c>
      <c r="AS57" s="10">
        <f t="shared" si="0"/>
        <v>0.99488465615101973</v>
      </c>
      <c r="AT57" s="10" t="e">
        <f>IF(OR(#REF! = "",#REF! &lt; AT$8), "", IFERROR(#REF!/AT33, ""))</f>
        <v>#REF!</v>
      </c>
    </row>
    <row r="58" spans="6:46" x14ac:dyDescent="0.2">
      <c r="F58">
        <v>201909</v>
      </c>
      <c r="G58" s="10">
        <f t="shared" ref="G58:AS58" si="1">IF(OR(H34 = "", H$8 &lt; G$8), "", IFERROR(H34/G34, ""))</f>
        <v>1.1574133190291065</v>
      </c>
      <c r="H58" s="10">
        <f t="shared" si="1"/>
        <v>1.0957336285082349</v>
      </c>
      <c r="I58" s="10">
        <f t="shared" si="1"/>
        <v>0.99574263731576385</v>
      </c>
      <c r="J58" s="10">
        <f t="shared" si="1"/>
        <v>1.0007909966774009</v>
      </c>
      <c r="K58" s="10">
        <f t="shared" si="1"/>
        <v>0.99765221705853313</v>
      </c>
      <c r="L58" s="10">
        <f t="shared" si="1"/>
        <v>1.0171621932086787</v>
      </c>
      <c r="M58" s="10">
        <f t="shared" si="1"/>
        <v>1.00223290488564</v>
      </c>
      <c r="N58" s="10">
        <f t="shared" si="1"/>
        <v>0.97302539376516672</v>
      </c>
      <c r="O58" s="10">
        <f t="shared" si="1"/>
        <v>0.98490016836664218</v>
      </c>
      <c r="P58" s="10">
        <f t="shared" si="1"/>
        <v>1.0008975706784753</v>
      </c>
      <c r="Q58" s="10">
        <f t="shared" si="1"/>
        <v>1.0000831713894565</v>
      </c>
      <c r="R58" s="10">
        <f t="shared" si="1"/>
        <v>0.99826997328988909</v>
      </c>
      <c r="S58" s="10">
        <f t="shared" si="1"/>
        <v>1</v>
      </c>
      <c r="T58" s="10">
        <f t="shared" si="1"/>
        <v>1.0000384980794541</v>
      </c>
      <c r="U58" s="10">
        <f t="shared" si="1"/>
        <v>0.99482225961824111</v>
      </c>
      <c r="V58" s="10">
        <f t="shared" si="1"/>
        <v>1.0019742538792675</v>
      </c>
      <c r="W58" s="10">
        <f t="shared" si="1"/>
        <v>1.0001812491521307</v>
      </c>
      <c r="X58" s="10">
        <f t="shared" si="1"/>
        <v>1</v>
      </c>
      <c r="Y58" s="10" t="str">
        <f t="shared" si="1"/>
        <v/>
      </c>
      <c r="Z58" s="10" t="str">
        <f t="shared" si="1"/>
        <v/>
      </c>
      <c r="AA58" s="10">
        <f t="shared" si="1"/>
        <v>1.0883004911197156</v>
      </c>
      <c r="AB58" s="10">
        <f t="shared" si="1"/>
        <v>0.95984560104429772</v>
      </c>
      <c r="AC58" s="10">
        <f t="shared" si="1"/>
        <v>1.0006858935453067</v>
      </c>
      <c r="AD58" s="10">
        <f t="shared" si="1"/>
        <v>1.0111662514637023</v>
      </c>
      <c r="AE58" s="10">
        <f t="shared" si="1"/>
        <v>0.99835479368083069</v>
      </c>
      <c r="AF58" s="10">
        <f t="shared" si="1"/>
        <v>0.99867254958040463</v>
      </c>
      <c r="AG58" s="10">
        <f t="shared" si="1"/>
        <v>1.000980152404211</v>
      </c>
      <c r="AH58" s="10">
        <f t="shared" si="1"/>
        <v>0.97586425542923216</v>
      </c>
      <c r="AI58" s="10">
        <f t="shared" si="1"/>
        <v>0.98752613463870798</v>
      </c>
      <c r="AJ58" s="10">
        <f t="shared" si="1"/>
        <v>0.99374365169538958</v>
      </c>
      <c r="AK58" s="10">
        <f t="shared" si="1"/>
        <v>1.0000535158190917</v>
      </c>
      <c r="AL58" s="10">
        <f t="shared" si="1"/>
        <v>0.99826991541808496</v>
      </c>
      <c r="AM58" s="10">
        <f t="shared" si="1"/>
        <v>0.99936735042357094</v>
      </c>
      <c r="AN58" s="10">
        <f t="shared" si="1"/>
        <v>1.0000384980794541</v>
      </c>
      <c r="AO58" s="10">
        <f t="shared" si="1"/>
        <v>0.99675828564783708</v>
      </c>
      <c r="AP58" s="10">
        <f t="shared" si="1"/>
        <v>1.0000280967572985</v>
      </c>
      <c r="AQ58" s="10">
        <f t="shared" si="1"/>
        <v>1.0001812491521307</v>
      </c>
      <c r="AR58" s="10">
        <f t="shared" si="1"/>
        <v>1</v>
      </c>
      <c r="AS58" s="10" t="str">
        <f t="shared" si="1"/>
        <v/>
      </c>
      <c r="AT58" s="10" t="e">
        <f>IF(OR(#REF! = "",#REF! &lt; AT$8), "", IFERROR(#REF!/AT34, ""))</f>
        <v>#REF!</v>
      </c>
    </row>
    <row r="59" spans="6:46" x14ac:dyDescent="0.2">
      <c r="F59">
        <v>201912</v>
      </c>
      <c r="G59" s="10">
        <f t="shared" ref="G59:AS59" si="2">IF(OR(H35 = "", H$8 &lt; G$8), "", IFERROR(H35/G35, ""))</f>
        <v>0.96838066220754948</v>
      </c>
      <c r="H59" s="10">
        <f t="shared" si="2"/>
        <v>1.0242751893973727</v>
      </c>
      <c r="I59" s="10">
        <f t="shared" si="2"/>
        <v>1.0250347795435837</v>
      </c>
      <c r="J59" s="10">
        <f t="shared" si="2"/>
        <v>0.99875561728833184</v>
      </c>
      <c r="K59" s="10">
        <f t="shared" si="2"/>
        <v>1.0024290277355263</v>
      </c>
      <c r="L59" s="10">
        <f t="shared" si="2"/>
        <v>1.0072910199076661</v>
      </c>
      <c r="M59" s="10">
        <f t="shared" si="2"/>
        <v>1.0055111211145376</v>
      </c>
      <c r="N59" s="10">
        <f t="shared" si="2"/>
        <v>0.98882383468268198</v>
      </c>
      <c r="O59" s="10">
        <f t="shared" si="2"/>
        <v>1.0096620141943302</v>
      </c>
      <c r="P59" s="10">
        <f t="shared" si="2"/>
        <v>1.0013562477491531</v>
      </c>
      <c r="Q59" s="10">
        <f t="shared" si="2"/>
        <v>1.0001080444546624</v>
      </c>
      <c r="R59" s="10">
        <f t="shared" si="2"/>
        <v>1</v>
      </c>
      <c r="S59" s="10">
        <f t="shared" si="2"/>
        <v>1.00304659475086</v>
      </c>
      <c r="T59" s="10">
        <f t="shared" si="2"/>
        <v>0.99100355217608127</v>
      </c>
      <c r="U59" s="10">
        <f t="shared" si="2"/>
        <v>1.0040159499669248</v>
      </c>
      <c r="V59" s="10">
        <f t="shared" si="2"/>
        <v>1</v>
      </c>
      <c r="W59" s="10">
        <f t="shared" si="2"/>
        <v>0.99873565970354361</v>
      </c>
      <c r="X59" s="10" t="str">
        <f t="shared" si="2"/>
        <v/>
      </c>
      <c r="Y59" s="10" t="str">
        <f t="shared" si="2"/>
        <v/>
      </c>
      <c r="Z59" s="10" t="str">
        <f t="shared" si="2"/>
        <v/>
      </c>
      <c r="AA59" s="10">
        <f t="shared" si="2"/>
        <v>0.60960221002920179</v>
      </c>
      <c r="AB59" s="10">
        <f t="shared" si="2"/>
        <v>1.0070982265876123</v>
      </c>
      <c r="AC59" s="10">
        <f t="shared" si="2"/>
        <v>1.0245681381297798</v>
      </c>
      <c r="AD59" s="10">
        <f t="shared" si="2"/>
        <v>0.99380625937460243</v>
      </c>
      <c r="AE59" s="10">
        <f t="shared" si="2"/>
        <v>0.99860735528402389</v>
      </c>
      <c r="AF59" s="10">
        <f t="shared" si="2"/>
        <v>0.99668470175327084</v>
      </c>
      <c r="AG59" s="10">
        <f t="shared" si="2"/>
        <v>1.0012021853243083</v>
      </c>
      <c r="AH59" s="10">
        <f t="shared" si="2"/>
        <v>0.98967557604420753</v>
      </c>
      <c r="AI59" s="10">
        <f t="shared" si="2"/>
        <v>1.0022958523344108</v>
      </c>
      <c r="AJ59" s="10">
        <f t="shared" si="2"/>
        <v>1.001353809313575</v>
      </c>
      <c r="AK59" s="10">
        <f t="shared" si="2"/>
        <v>1.0005576409214965</v>
      </c>
      <c r="AL59" s="10">
        <f t="shared" si="2"/>
        <v>0.99775596383265741</v>
      </c>
      <c r="AM59" s="10">
        <f t="shared" si="2"/>
        <v>1.0046412634229598</v>
      </c>
      <c r="AN59" s="10">
        <f t="shared" si="2"/>
        <v>0.99492305858672725</v>
      </c>
      <c r="AO59" s="10">
        <f t="shared" si="2"/>
        <v>1.001648019859289</v>
      </c>
      <c r="AP59" s="10">
        <f t="shared" si="2"/>
        <v>1</v>
      </c>
      <c r="AQ59" s="10">
        <f t="shared" si="2"/>
        <v>0.99899603265860237</v>
      </c>
      <c r="AR59" s="10" t="str">
        <f t="shared" si="2"/>
        <v/>
      </c>
      <c r="AS59" s="10" t="str">
        <f t="shared" si="2"/>
        <v/>
      </c>
      <c r="AT59" s="10" t="e">
        <f>IF(OR(#REF! = "",#REF! &lt; AT$8), "", IFERROR(#REF!/AT35, ""))</f>
        <v>#REF!</v>
      </c>
    </row>
    <row r="60" spans="6:46" x14ac:dyDescent="0.2">
      <c r="F60">
        <v>202003</v>
      </c>
      <c r="G60" s="10">
        <f t="shared" ref="G60:AS60" si="3">IF(OR(H36 = "", H$8 &lt; G$8), "", IFERROR(H36/G36, ""))</f>
        <v>1.1798044418832356</v>
      </c>
      <c r="H60" s="10">
        <f t="shared" si="3"/>
        <v>1.0357992472250279</v>
      </c>
      <c r="I60" s="10">
        <f t="shared" si="3"/>
        <v>0.98138010610685955</v>
      </c>
      <c r="J60" s="10">
        <f t="shared" si="3"/>
        <v>1.0421862657626182</v>
      </c>
      <c r="K60" s="10">
        <f t="shared" si="3"/>
        <v>1.0221056927524248</v>
      </c>
      <c r="L60" s="10">
        <f t="shared" si="3"/>
        <v>1.0187479564232251</v>
      </c>
      <c r="M60" s="10">
        <f t="shared" si="3"/>
        <v>1.0061015977707028</v>
      </c>
      <c r="N60" s="10">
        <f t="shared" si="3"/>
        <v>1.0101432558363233</v>
      </c>
      <c r="O60" s="10">
        <f t="shared" si="3"/>
        <v>1.0001290631299387</v>
      </c>
      <c r="P60" s="10">
        <f t="shared" si="3"/>
        <v>0.99862392072996964</v>
      </c>
      <c r="Q60" s="10">
        <f t="shared" si="3"/>
        <v>1.0009299686558621</v>
      </c>
      <c r="R60" s="10">
        <f t="shared" si="3"/>
        <v>1.0000678867926094</v>
      </c>
      <c r="S60" s="10">
        <f t="shared" si="3"/>
        <v>0.99685276180661608</v>
      </c>
      <c r="T60" s="10">
        <f t="shared" si="3"/>
        <v>1.0096423954520386</v>
      </c>
      <c r="U60" s="10">
        <f t="shared" si="3"/>
        <v>1.0014781961730319</v>
      </c>
      <c r="V60" s="10">
        <f t="shared" si="3"/>
        <v>1.0000445031609948</v>
      </c>
      <c r="W60" s="10" t="str">
        <f t="shared" si="3"/>
        <v/>
      </c>
      <c r="X60" s="10" t="str">
        <f t="shared" si="3"/>
        <v/>
      </c>
      <c r="Y60" s="10" t="str">
        <f t="shared" si="3"/>
        <v/>
      </c>
      <c r="Z60" s="10" t="str">
        <f t="shared" si="3"/>
        <v/>
      </c>
      <c r="AA60" s="10">
        <f t="shared" si="3"/>
        <v>1.1052646428340003</v>
      </c>
      <c r="AB60" s="10">
        <f t="shared" si="3"/>
        <v>1.0349587861985059</v>
      </c>
      <c r="AC60" s="10">
        <f t="shared" si="3"/>
        <v>1.0122667730247883</v>
      </c>
      <c r="AD60" s="10">
        <f t="shared" si="3"/>
        <v>1.0030354116851157</v>
      </c>
      <c r="AE60" s="10">
        <f t="shared" si="3"/>
        <v>0.99366023953943805</v>
      </c>
      <c r="AF60" s="10">
        <f t="shared" si="3"/>
        <v>1.0040281935854922</v>
      </c>
      <c r="AG60" s="10">
        <f t="shared" si="3"/>
        <v>1.0031946375492578</v>
      </c>
      <c r="AH60" s="10">
        <f t="shared" si="3"/>
        <v>0.99823271208646402</v>
      </c>
      <c r="AI60" s="10">
        <f t="shared" si="3"/>
        <v>1.0002917603931618</v>
      </c>
      <c r="AJ60" s="10">
        <f t="shared" si="3"/>
        <v>0.9990331211834772</v>
      </c>
      <c r="AK60" s="10">
        <f t="shared" si="3"/>
        <v>0.98805904239411679</v>
      </c>
      <c r="AL60" s="10">
        <f t="shared" si="3"/>
        <v>1.0001994364052442</v>
      </c>
      <c r="AM60" s="10">
        <f t="shared" si="3"/>
        <v>0.99735777866165753</v>
      </c>
      <c r="AN60" s="10">
        <f t="shared" si="3"/>
        <v>1.0096323500022217</v>
      </c>
      <c r="AO60" s="10">
        <f t="shared" si="3"/>
        <v>1.0017943293990292</v>
      </c>
      <c r="AP60" s="10">
        <f t="shared" si="3"/>
        <v>1.0075206271162644</v>
      </c>
      <c r="AQ60" s="10" t="str">
        <f t="shared" si="3"/>
        <v/>
      </c>
      <c r="AR60" s="10" t="str">
        <f t="shared" si="3"/>
        <v/>
      </c>
      <c r="AS60" s="10" t="str">
        <f t="shared" si="3"/>
        <v/>
      </c>
      <c r="AT60" s="10" t="e">
        <f>IF(OR(#REF! = "",#REF! &lt; AT$8), "", IFERROR(#REF!/AT36, ""))</f>
        <v>#REF!</v>
      </c>
    </row>
    <row r="61" spans="6:46" x14ac:dyDescent="0.2">
      <c r="F61">
        <v>202006</v>
      </c>
      <c r="G61" s="10">
        <f t="shared" ref="G61:AS61" si="4">IF(OR(H37 = "", H$8 &lt; G$8), "", IFERROR(H37/G37, ""))</f>
        <v>1.2837082017942505</v>
      </c>
      <c r="H61" s="10">
        <f t="shared" si="4"/>
        <v>1.0000990500674747</v>
      </c>
      <c r="I61" s="10">
        <f t="shared" si="4"/>
        <v>1.0214327277101904</v>
      </c>
      <c r="J61" s="10">
        <f t="shared" si="4"/>
        <v>1.0238803696968397</v>
      </c>
      <c r="K61" s="10">
        <f t="shared" si="4"/>
        <v>1.0329340793421529</v>
      </c>
      <c r="L61" s="10">
        <f t="shared" si="4"/>
        <v>1.0079746951792301</v>
      </c>
      <c r="M61" s="10">
        <f t="shared" si="4"/>
        <v>1.0050428077368139</v>
      </c>
      <c r="N61" s="10">
        <f t="shared" si="4"/>
        <v>0.99791627317684339</v>
      </c>
      <c r="O61" s="10">
        <f t="shared" si="4"/>
        <v>0.99815479995025103</v>
      </c>
      <c r="P61" s="10">
        <f t="shared" si="4"/>
        <v>1.0027060009405364</v>
      </c>
      <c r="Q61" s="10">
        <f t="shared" si="4"/>
        <v>1</v>
      </c>
      <c r="R61" s="10">
        <f t="shared" si="4"/>
        <v>1.0098609215420147</v>
      </c>
      <c r="S61" s="10">
        <f t="shared" si="4"/>
        <v>1.0131617284210248</v>
      </c>
      <c r="T61" s="10">
        <f t="shared" si="4"/>
        <v>1</v>
      </c>
      <c r="U61" s="10">
        <f t="shared" si="4"/>
        <v>0.99862837783356218</v>
      </c>
      <c r="V61" s="10" t="str">
        <f t="shared" si="4"/>
        <v/>
      </c>
      <c r="W61" s="10" t="str">
        <f t="shared" si="4"/>
        <v/>
      </c>
      <c r="X61" s="10" t="str">
        <f t="shared" si="4"/>
        <v/>
      </c>
      <c r="Y61" s="10" t="str">
        <f t="shared" si="4"/>
        <v/>
      </c>
      <c r="Z61" s="10" t="str">
        <f t="shared" si="4"/>
        <v/>
      </c>
      <c r="AA61" s="10">
        <f t="shared" si="4"/>
        <v>1.0845519134961417</v>
      </c>
      <c r="AB61" s="10">
        <f t="shared" si="4"/>
        <v>0.9619863563586929</v>
      </c>
      <c r="AC61" s="10">
        <f t="shared" si="4"/>
        <v>0.99369188980055945</v>
      </c>
      <c r="AD61" s="10">
        <f t="shared" si="4"/>
        <v>1.0036385129242775</v>
      </c>
      <c r="AE61" s="10">
        <f t="shared" si="4"/>
        <v>1.0069792145631511</v>
      </c>
      <c r="AF61" s="10">
        <f t="shared" si="4"/>
        <v>1.0075342137063907</v>
      </c>
      <c r="AG61" s="10">
        <f t="shared" si="4"/>
        <v>0.98785540543507955</v>
      </c>
      <c r="AH61" s="10">
        <f t="shared" si="4"/>
        <v>0.99523315834282078</v>
      </c>
      <c r="AI61" s="10">
        <f t="shared" si="4"/>
        <v>1.0036903722895048</v>
      </c>
      <c r="AJ61" s="10">
        <f t="shared" si="4"/>
        <v>0.96186803801285226</v>
      </c>
      <c r="AK61" s="10">
        <f t="shared" si="4"/>
        <v>0.99943297577289314</v>
      </c>
      <c r="AL61" s="10">
        <f t="shared" si="4"/>
        <v>1.0098503670955166</v>
      </c>
      <c r="AM61" s="10">
        <f t="shared" si="4"/>
        <v>1.0131275912823103</v>
      </c>
      <c r="AN61" s="10">
        <f t="shared" si="4"/>
        <v>1.0170268434418162</v>
      </c>
      <c r="AO61" s="10">
        <f t="shared" si="4"/>
        <v>0.99806918425666236</v>
      </c>
      <c r="AP61" s="10" t="str">
        <f t="shared" si="4"/>
        <v/>
      </c>
      <c r="AQ61" s="10" t="str">
        <f t="shared" si="4"/>
        <v/>
      </c>
      <c r="AR61" s="10" t="str">
        <f t="shared" si="4"/>
        <v/>
      </c>
      <c r="AS61" s="10" t="str">
        <f t="shared" si="4"/>
        <v/>
      </c>
      <c r="AT61" s="10" t="e">
        <f>IF(OR(#REF! = "",#REF! &lt; AT$8), "", IFERROR(#REF!/AT37, ""))</f>
        <v>#REF!</v>
      </c>
    </row>
    <row r="62" spans="6:46" x14ac:dyDescent="0.2">
      <c r="F62">
        <v>202009</v>
      </c>
      <c r="G62" s="10">
        <f t="shared" ref="G62:AS62" si="5">IF(OR(H38 = "", H$8 &lt; G$8), "", IFERROR(H38/G38, ""))</f>
        <v>1.09489829993068</v>
      </c>
      <c r="H62" s="10">
        <f t="shared" si="5"/>
        <v>1.0443648094353823</v>
      </c>
      <c r="I62" s="10">
        <f t="shared" si="5"/>
        <v>1.053441505305255</v>
      </c>
      <c r="J62" s="10">
        <f t="shared" si="5"/>
        <v>1.0534067103031233</v>
      </c>
      <c r="K62" s="10">
        <f t="shared" si="5"/>
        <v>1.009563451166702</v>
      </c>
      <c r="L62" s="10">
        <f t="shared" si="5"/>
        <v>1.0066908161425743</v>
      </c>
      <c r="M62" s="10">
        <f t="shared" si="5"/>
        <v>1.0044971137697041</v>
      </c>
      <c r="N62" s="10">
        <f t="shared" si="5"/>
        <v>1.0002551601221845</v>
      </c>
      <c r="O62" s="10">
        <f t="shared" si="5"/>
        <v>1.0005263208799862</v>
      </c>
      <c r="P62" s="10">
        <f t="shared" si="5"/>
        <v>1.0020510520205255</v>
      </c>
      <c r="Q62" s="10">
        <f t="shared" si="5"/>
        <v>1.0000562014034271</v>
      </c>
      <c r="R62" s="10">
        <f t="shared" si="5"/>
        <v>0.99716328996870218</v>
      </c>
      <c r="S62" s="10">
        <f t="shared" si="5"/>
        <v>1.0002321718779987</v>
      </c>
      <c r="T62" s="10">
        <f t="shared" si="5"/>
        <v>0.99930686683339409</v>
      </c>
      <c r="U62" s="10" t="str">
        <f t="shared" si="5"/>
        <v/>
      </c>
      <c r="V62" s="10" t="str">
        <f t="shared" si="5"/>
        <v/>
      </c>
      <c r="W62" s="10" t="str">
        <f t="shared" si="5"/>
        <v/>
      </c>
      <c r="X62" s="10" t="str">
        <f t="shared" si="5"/>
        <v/>
      </c>
      <c r="Y62" s="10" t="str">
        <f t="shared" si="5"/>
        <v/>
      </c>
      <c r="Z62" s="10" t="str">
        <f t="shared" si="5"/>
        <v/>
      </c>
      <c r="AA62" s="10">
        <f t="shared" si="5"/>
        <v>0.96077525255649465</v>
      </c>
      <c r="AB62" s="10">
        <f t="shared" si="5"/>
        <v>0.97635869892077598</v>
      </c>
      <c r="AC62" s="10">
        <f t="shared" si="5"/>
        <v>0.99694754265204899</v>
      </c>
      <c r="AD62" s="10">
        <f t="shared" si="5"/>
        <v>1.0009580731626926</v>
      </c>
      <c r="AE62" s="10">
        <f t="shared" si="5"/>
        <v>0.99953882404521399</v>
      </c>
      <c r="AF62" s="10">
        <f t="shared" si="5"/>
        <v>0.99602372935128614</v>
      </c>
      <c r="AG62" s="10">
        <f t="shared" si="5"/>
        <v>0.99978459502127814</v>
      </c>
      <c r="AH62" s="10">
        <f t="shared" si="5"/>
        <v>0.99884253718747951</v>
      </c>
      <c r="AI62" s="10">
        <f t="shared" si="5"/>
        <v>0.98714791405178659</v>
      </c>
      <c r="AJ62" s="10">
        <f t="shared" si="5"/>
        <v>1.0005792528998558</v>
      </c>
      <c r="AK62" s="10">
        <f t="shared" si="5"/>
        <v>0.9986653965459461</v>
      </c>
      <c r="AL62" s="10">
        <f t="shared" si="5"/>
        <v>0.99646636440485559</v>
      </c>
      <c r="AM62" s="10">
        <f t="shared" si="5"/>
        <v>1.0008490670792372</v>
      </c>
      <c r="AN62" s="10">
        <f t="shared" si="5"/>
        <v>1.0016183625913249</v>
      </c>
      <c r="AO62" s="10" t="str">
        <f t="shared" si="5"/>
        <v/>
      </c>
      <c r="AP62" s="10" t="str">
        <f t="shared" si="5"/>
        <v/>
      </c>
      <c r="AQ62" s="10" t="str">
        <f t="shared" si="5"/>
        <v/>
      </c>
      <c r="AR62" s="10" t="str">
        <f t="shared" si="5"/>
        <v/>
      </c>
      <c r="AS62" s="10" t="str">
        <f t="shared" si="5"/>
        <v/>
      </c>
      <c r="AT62" s="10" t="e">
        <f>IF(OR(#REF! = "",#REF! &lt; AT$8), "", IFERROR(#REF!/AT38, ""))</f>
        <v>#REF!</v>
      </c>
    </row>
    <row r="63" spans="6:46" x14ac:dyDescent="0.2">
      <c r="F63">
        <v>202012</v>
      </c>
      <c r="G63" s="10">
        <f t="shared" ref="G63:AS63" si="6">IF(OR(H39 = "", H$8 &lt; G$8), "", IFERROR(H39/G39, ""))</f>
        <v>1.0294556917044084</v>
      </c>
      <c r="H63" s="10">
        <f t="shared" si="6"/>
        <v>1.1069154535193753</v>
      </c>
      <c r="I63" s="10">
        <f t="shared" si="6"/>
        <v>1.100396672594758</v>
      </c>
      <c r="J63" s="10">
        <f t="shared" si="6"/>
        <v>1.0129678303422367</v>
      </c>
      <c r="K63" s="10">
        <f t="shared" si="6"/>
        <v>1.0196967095927276</v>
      </c>
      <c r="L63" s="10">
        <f t="shared" si="6"/>
        <v>1.0047965512168806</v>
      </c>
      <c r="M63" s="10">
        <f t="shared" si="6"/>
        <v>1.0046861992696217</v>
      </c>
      <c r="N63" s="10">
        <f t="shared" si="6"/>
        <v>0.99979886465462542</v>
      </c>
      <c r="O63" s="10">
        <f t="shared" si="6"/>
        <v>1.0014715624364892</v>
      </c>
      <c r="P63" s="10">
        <f t="shared" si="6"/>
        <v>1</v>
      </c>
      <c r="Q63" s="10">
        <f t="shared" si="6"/>
        <v>0.99683941127706321</v>
      </c>
      <c r="R63" s="10">
        <f t="shared" si="6"/>
        <v>1.0000877519493776</v>
      </c>
      <c r="S63" s="10">
        <f t="shared" si="6"/>
        <v>0.99978172334376314</v>
      </c>
      <c r="T63" s="10" t="str">
        <f t="shared" si="6"/>
        <v/>
      </c>
      <c r="U63" s="10" t="str">
        <f t="shared" si="6"/>
        <v/>
      </c>
      <c r="V63" s="10" t="str">
        <f t="shared" si="6"/>
        <v/>
      </c>
      <c r="W63" s="10" t="str">
        <f t="shared" si="6"/>
        <v/>
      </c>
      <c r="X63" s="10" t="str">
        <f t="shared" si="6"/>
        <v/>
      </c>
      <c r="Y63" s="10" t="str">
        <f t="shared" si="6"/>
        <v/>
      </c>
      <c r="Z63" s="10" t="str">
        <f t="shared" si="6"/>
        <v/>
      </c>
      <c r="AA63" s="10">
        <f t="shared" si="6"/>
        <v>0.87436224153862085</v>
      </c>
      <c r="AB63" s="10">
        <f t="shared" si="6"/>
        <v>0.97917606970963977</v>
      </c>
      <c r="AC63" s="10">
        <f t="shared" si="6"/>
        <v>1.0021963681665482</v>
      </c>
      <c r="AD63" s="10">
        <f t="shared" si="6"/>
        <v>0.99930454139735636</v>
      </c>
      <c r="AE63" s="10">
        <f t="shared" si="6"/>
        <v>0.99988053800988841</v>
      </c>
      <c r="AF63" s="10">
        <f t="shared" si="6"/>
        <v>1.0008144901692844</v>
      </c>
      <c r="AG63" s="10">
        <f t="shared" si="6"/>
        <v>1.0003087331421392</v>
      </c>
      <c r="AH63" s="10">
        <f t="shared" si="6"/>
        <v>0.99048819637955665</v>
      </c>
      <c r="AI63" s="10">
        <f t="shared" si="6"/>
        <v>0.99671194168623756</v>
      </c>
      <c r="AJ63" s="10">
        <f t="shared" si="6"/>
        <v>1</v>
      </c>
      <c r="AK63" s="10">
        <f t="shared" si="6"/>
        <v>0.9971511770914937</v>
      </c>
      <c r="AL63" s="10">
        <f t="shared" si="6"/>
        <v>1.0000875180411466</v>
      </c>
      <c r="AM63" s="10">
        <f t="shared" si="6"/>
        <v>0.99700865379929615</v>
      </c>
      <c r="AN63" s="10" t="str">
        <f t="shared" si="6"/>
        <v/>
      </c>
      <c r="AO63" s="10" t="str">
        <f t="shared" si="6"/>
        <v/>
      </c>
      <c r="AP63" s="10" t="str">
        <f t="shared" si="6"/>
        <v/>
      </c>
      <c r="AQ63" s="10" t="str">
        <f t="shared" si="6"/>
        <v/>
      </c>
      <c r="AR63" s="10" t="str">
        <f t="shared" si="6"/>
        <v/>
      </c>
      <c r="AS63" s="10" t="str">
        <f t="shared" si="6"/>
        <v/>
      </c>
      <c r="AT63" s="10" t="e">
        <f>IF(OR(#REF! = "",#REF! &lt; AT$8), "", IFERROR(#REF!/AT39, ""))</f>
        <v>#REF!</v>
      </c>
    </row>
    <row r="64" spans="6:46" x14ac:dyDescent="0.2">
      <c r="F64">
        <v>202103</v>
      </c>
      <c r="G64" s="10">
        <f t="shared" ref="G64:AS64" si="7">IF(OR(H40 = "", H$8 &lt; G$8), "", IFERROR(H40/G40, ""))</f>
        <v>1.2619120394034138</v>
      </c>
      <c r="H64" s="10">
        <f t="shared" si="7"/>
        <v>1.0577383028088339</v>
      </c>
      <c r="I64" s="10">
        <f t="shared" si="7"/>
        <v>1.0100342094759354</v>
      </c>
      <c r="J64" s="10">
        <f t="shared" si="7"/>
        <v>1.0164747692037566</v>
      </c>
      <c r="K64" s="10">
        <f t="shared" si="7"/>
        <v>1.009094646097936</v>
      </c>
      <c r="L64" s="10">
        <f t="shared" si="7"/>
        <v>1.0069302829464604</v>
      </c>
      <c r="M64" s="10">
        <f t="shared" si="7"/>
        <v>1.000081431078347</v>
      </c>
      <c r="N64" s="10">
        <f t="shared" si="7"/>
        <v>0.99896975495802587</v>
      </c>
      <c r="O64" s="10">
        <f t="shared" si="7"/>
        <v>0.99878373996348691</v>
      </c>
      <c r="P64" s="10">
        <f t="shared" si="7"/>
        <v>0.999840046153045</v>
      </c>
      <c r="Q64" s="10">
        <f t="shared" si="7"/>
        <v>0.98462376688727671</v>
      </c>
      <c r="R64" s="10">
        <f t="shared" si="7"/>
        <v>0.99939425680588023</v>
      </c>
      <c r="S64" s="10" t="str">
        <f t="shared" si="7"/>
        <v/>
      </c>
      <c r="T64" s="10" t="str">
        <f t="shared" si="7"/>
        <v/>
      </c>
      <c r="U64" s="10" t="str">
        <f t="shared" si="7"/>
        <v/>
      </c>
      <c r="V64" s="10" t="str">
        <f t="shared" si="7"/>
        <v/>
      </c>
      <c r="W64" s="10" t="str">
        <f t="shared" si="7"/>
        <v/>
      </c>
      <c r="X64" s="10" t="str">
        <f t="shared" si="7"/>
        <v/>
      </c>
      <c r="Y64" s="10" t="str">
        <f t="shared" si="7"/>
        <v/>
      </c>
      <c r="Z64" s="10" t="str">
        <f t="shared" si="7"/>
        <v/>
      </c>
      <c r="AA64" s="10">
        <f t="shared" si="7"/>
        <v>0.93819643293261146</v>
      </c>
      <c r="AB64" s="10">
        <f t="shared" si="7"/>
        <v>0.98394203502732003</v>
      </c>
      <c r="AC64" s="10">
        <f t="shared" si="7"/>
        <v>0.99071979426627721</v>
      </c>
      <c r="AD64" s="10">
        <f t="shared" si="7"/>
        <v>1.0037193519810068</v>
      </c>
      <c r="AE64" s="10">
        <f t="shared" si="7"/>
        <v>0.9996214820547169</v>
      </c>
      <c r="AF64" s="10">
        <f t="shared" si="7"/>
        <v>1.0026421895411124</v>
      </c>
      <c r="AG64" s="10">
        <f t="shared" si="7"/>
        <v>0.99742108386614947</v>
      </c>
      <c r="AH64" s="10">
        <f t="shared" si="7"/>
        <v>0.99679824766748815</v>
      </c>
      <c r="AI64" s="10">
        <f t="shared" si="7"/>
        <v>0.99257088559403361</v>
      </c>
      <c r="AJ64" s="10">
        <f t="shared" si="7"/>
        <v>0.99887312757857105</v>
      </c>
      <c r="AK64" s="10">
        <f t="shared" si="7"/>
        <v>0.98444763515864253</v>
      </c>
      <c r="AL64" s="10">
        <f t="shared" si="7"/>
        <v>0.99904402669670545</v>
      </c>
      <c r="AM64" s="10" t="str">
        <f t="shared" si="7"/>
        <v/>
      </c>
      <c r="AN64" s="10" t="str">
        <f t="shared" si="7"/>
        <v/>
      </c>
      <c r="AO64" s="10" t="str">
        <f t="shared" si="7"/>
        <v/>
      </c>
      <c r="AP64" s="10" t="str">
        <f t="shared" si="7"/>
        <v/>
      </c>
      <c r="AQ64" s="10" t="str">
        <f t="shared" si="7"/>
        <v/>
      </c>
      <c r="AR64" s="10" t="str">
        <f t="shared" si="7"/>
        <v/>
      </c>
      <c r="AS64" s="10" t="str">
        <f t="shared" si="7"/>
        <v/>
      </c>
      <c r="AT64" s="10" t="e">
        <f>IF(OR(#REF! = "",#REF! &lt; AT$8), "", IFERROR(#REF!/AT40, ""))</f>
        <v>#REF!</v>
      </c>
    </row>
    <row r="65" spans="6:46" x14ac:dyDescent="0.2">
      <c r="F65">
        <v>202106</v>
      </c>
      <c r="G65" s="10">
        <f t="shared" ref="G65:AS65" si="8">IF(OR(H41 = "", H$8 &lt; G$8), "", IFERROR(H41/G41, ""))</f>
        <v>1.2084086066081614</v>
      </c>
      <c r="H65" s="10">
        <f t="shared" si="8"/>
        <v>1.0421871917831709</v>
      </c>
      <c r="I65" s="10">
        <f t="shared" si="8"/>
        <v>1.0130976640031695</v>
      </c>
      <c r="J65" s="10">
        <f t="shared" si="8"/>
        <v>1.0104468375830638</v>
      </c>
      <c r="K65" s="10">
        <f t="shared" si="8"/>
        <v>1.0026274489167841</v>
      </c>
      <c r="L65" s="10">
        <f t="shared" si="8"/>
        <v>1.0060295528221999</v>
      </c>
      <c r="M65" s="10">
        <f t="shared" si="8"/>
        <v>1.0003969512953637</v>
      </c>
      <c r="N65" s="10">
        <f t="shared" si="8"/>
        <v>0.99952448804948169</v>
      </c>
      <c r="O65" s="10">
        <f t="shared" si="8"/>
        <v>0.99119431981827677</v>
      </c>
      <c r="P65" s="10">
        <f t="shared" si="8"/>
        <v>0.98459700510091219</v>
      </c>
      <c r="Q65" s="10">
        <f t="shared" si="8"/>
        <v>0.99986920405623325</v>
      </c>
      <c r="R65" s="10" t="str">
        <f t="shared" si="8"/>
        <v/>
      </c>
      <c r="S65" s="10" t="str">
        <f t="shared" si="8"/>
        <v/>
      </c>
      <c r="T65" s="10" t="str">
        <f t="shared" si="8"/>
        <v/>
      </c>
      <c r="U65" s="10" t="str">
        <f t="shared" si="8"/>
        <v/>
      </c>
      <c r="V65" s="10" t="str">
        <f t="shared" si="8"/>
        <v/>
      </c>
      <c r="W65" s="10" t="str">
        <f t="shared" si="8"/>
        <v/>
      </c>
      <c r="X65" s="10" t="str">
        <f t="shared" si="8"/>
        <v/>
      </c>
      <c r="Y65" s="10" t="str">
        <f t="shared" si="8"/>
        <v/>
      </c>
      <c r="Z65" s="10" t="str">
        <f t="shared" si="8"/>
        <v/>
      </c>
      <c r="AA65" s="10">
        <f t="shared" si="8"/>
        <v>0.98838841300652513</v>
      </c>
      <c r="AB65" s="10">
        <f t="shared" si="8"/>
        <v>0.98559558662670155</v>
      </c>
      <c r="AC65" s="10">
        <f t="shared" si="8"/>
        <v>0.99852855395580553</v>
      </c>
      <c r="AD65" s="10">
        <f t="shared" si="8"/>
        <v>0.99724052596463064</v>
      </c>
      <c r="AE65" s="10">
        <f t="shared" si="8"/>
        <v>0.99816558883254902</v>
      </c>
      <c r="AF65" s="10">
        <f t="shared" si="8"/>
        <v>1.0017843539909395</v>
      </c>
      <c r="AG65" s="10">
        <f t="shared" si="8"/>
        <v>0.99960358018639472</v>
      </c>
      <c r="AH65" s="10">
        <f t="shared" si="8"/>
        <v>0.9876415266154227</v>
      </c>
      <c r="AI65" s="10">
        <f t="shared" si="8"/>
        <v>0.99154095349324278</v>
      </c>
      <c r="AJ65" s="10">
        <f t="shared" si="8"/>
        <v>0.98534739838534446</v>
      </c>
      <c r="AK65" s="10">
        <f t="shared" si="8"/>
        <v>0.9972043109389841</v>
      </c>
      <c r="AL65" s="10" t="str">
        <f t="shared" si="8"/>
        <v/>
      </c>
      <c r="AM65" s="10" t="str">
        <f t="shared" si="8"/>
        <v/>
      </c>
      <c r="AN65" s="10" t="str">
        <f t="shared" si="8"/>
        <v/>
      </c>
      <c r="AO65" s="10" t="str">
        <f t="shared" si="8"/>
        <v/>
      </c>
      <c r="AP65" s="10" t="str">
        <f t="shared" si="8"/>
        <v/>
      </c>
      <c r="AQ65" s="10" t="str">
        <f t="shared" si="8"/>
        <v/>
      </c>
      <c r="AR65" s="10" t="str">
        <f t="shared" si="8"/>
        <v/>
      </c>
      <c r="AS65" s="10" t="str">
        <f t="shared" si="8"/>
        <v/>
      </c>
      <c r="AT65" s="10" t="e">
        <f>IF(OR(#REF! = "",#REF! &lt; AT$8), "", IFERROR(#REF!/AT41, ""))</f>
        <v>#REF!</v>
      </c>
    </row>
    <row r="66" spans="6:46" x14ac:dyDescent="0.2">
      <c r="F66">
        <v>202109</v>
      </c>
      <c r="G66" s="10">
        <f t="shared" ref="G66:AS66" si="9">IF(OR(H42 = "", H$8 &lt; G$8), "", IFERROR(H42/G42, ""))</f>
        <v>1.0967570492602003</v>
      </c>
      <c r="H66" s="10">
        <f t="shared" si="9"/>
        <v>1.0303305179276903</v>
      </c>
      <c r="I66" s="10">
        <f t="shared" si="9"/>
        <v>1.0238033433440759</v>
      </c>
      <c r="J66" s="10">
        <f t="shared" si="9"/>
        <v>1.0039909810052337</v>
      </c>
      <c r="K66" s="10">
        <f t="shared" si="9"/>
        <v>0.99836543966896374</v>
      </c>
      <c r="L66" s="10">
        <f t="shared" si="9"/>
        <v>1.0003787029834632</v>
      </c>
      <c r="M66" s="10">
        <f t="shared" si="9"/>
        <v>0.99862477675242689</v>
      </c>
      <c r="N66" s="10">
        <f t="shared" si="9"/>
        <v>0.96778709217545233</v>
      </c>
      <c r="O66" s="10">
        <f t="shared" si="9"/>
        <v>0.9981919399152559</v>
      </c>
      <c r="P66" s="10">
        <f t="shared" si="9"/>
        <v>0.99986699189905903</v>
      </c>
      <c r="Q66" s="10" t="str">
        <f t="shared" si="9"/>
        <v/>
      </c>
      <c r="R66" s="10" t="str">
        <f t="shared" si="9"/>
        <v/>
      </c>
      <c r="S66" s="10" t="str">
        <f t="shared" si="9"/>
        <v/>
      </c>
      <c r="T66" s="10" t="str">
        <f t="shared" si="9"/>
        <v/>
      </c>
      <c r="U66" s="10" t="str">
        <f t="shared" si="9"/>
        <v/>
      </c>
      <c r="V66" s="10" t="str">
        <f t="shared" si="9"/>
        <v/>
      </c>
      <c r="W66" s="10" t="str">
        <f t="shared" si="9"/>
        <v/>
      </c>
      <c r="X66" s="10" t="str">
        <f t="shared" si="9"/>
        <v/>
      </c>
      <c r="Y66" s="10" t="str">
        <f t="shared" si="9"/>
        <v/>
      </c>
      <c r="Z66" s="10" t="str">
        <f t="shared" si="9"/>
        <v/>
      </c>
      <c r="AA66" s="10">
        <f t="shared" si="9"/>
        <v>0.97590227110833505</v>
      </c>
      <c r="AB66" s="10">
        <f t="shared" si="9"/>
        <v>0.98479975572499778</v>
      </c>
      <c r="AC66" s="10">
        <f t="shared" si="9"/>
        <v>0.99104064920192136</v>
      </c>
      <c r="AD66" s="10">
        <f t="shared" si="9"/>
        <v>0.99757446746234002</v>
      </c>
      <c r="AE66" s="10">
        <f t="shared" si="9"/>
        <v>0.99754518896538824</v>
      </c>
      <c r="AF66" s="10">
        <f t="shared" si="9"/>
        <v>0.99926803184747415</v>
      </c>
      <c r="AG66" s="10">
        <f t="shared" si="9"/>
        <v>0.99105417909854465</v>
      </c>
      <c r="AH66" s="10">
        <f t="shared" si="9"/>
        <v>0.96720290007164578</v>
      </c>
      <c r="AI66" s="10">
        <f t="shared" si="9"/>
        <v>1.0057936924315629</v>
      </c>
      <c r="AJ66" s="10">
        <f t="shared" si="9"/>
        <v>0.98984182265848963</v>
      </c>
      <c r="AK66" s="10" t="str">
        <f t="shared" si="9"/>
        <v/>
      </c>
      <c r="AL66" s="10" t="str">
        <f t="shared" si="9"/>
        <v/>
      </c>
      <c r="AM66" s="10" t="str">
        <f t="shared" si="9"/>
        <v/>
      </c>
      <c r="AN66" s="10" t="str">
        <f t="shared" si="9"/>
        <v/>
      </c>
      <c r="AO66" s="10" t="str">
        <f t="shared" si="9"/>
        <v/>
      </c>
      <c r="AP66" s="10" t="str">
        <f t="shared" si="9"/>
        <v/>
      </c>
      <c r="AQ66" s="10" t="str">
        <f t="shared" si="9"/>
        <v/>
      </c>
      <c r="AR66" s="10" t="str">
        <f t="shared" si="9"/>
        <v/>
      </c>
      <c r="AS66" s="10" t="str">
        <f t="shared" si="9"/>
        <v/>
      </c>
      <c r="AT66" s="10" t="e">
        <f>IF(OR(#REF! = "",#REF! &lt; AT$8), "", IFERROR(#REF!/AT42, ""))</f>
        <v>#REF!</v>
      </c>
    </row>
    <row r="67" spans="6:46" x14ac:dyDescent="0.2">
      <c r="F67">
        <v>202112</v>
      </c>
      <c r="G67" s="10">
        <f t="shared" ref="G67:AS67" si="10">IF(OR(H43 = "", H$8 &lt; G$8), "", IFERROR(H43/G43, ""))</f>
        <v>1.0689116973648762</v>
      </c>
      <c r="H67" s="10">
        <f t="shared" si="10"/>
        <v>1.032223152435249</v>
      </c>
      <c r="I67" s="10">
        <f t="shared" si="10"/>
        <v>1.0198690619409474</v>
      </c>
      <c r="J67" s="10">
        <f t="shared" si="10"/>
        <v>1.0149292110739607</v>
      </c>
      <c r="K67" s="10">
        <f t="shared" si="10"/>
        <v>1.0001119444963489</v>
      </c>
      <c r="L67" s="10">
        <f t="shared" si="10"/>
        <v>1.0050868417328565</v>
      </c>
      <c r="M67" s="10">
        <f t="shared" si="10"/>
        <v>0.95714196674506824</v>
      </c>
      <c r="N67" s="10">
        <f t="shared" si="10"/>
        <v>0.99967863714875549</v>
      </c>
      <c r="O67" s="10">
        <f t="shared" si="10"/>
        <v>0.99909798367384661</v>
      </c>
      <c r="P67" s="10" t="str">
        <f t="shared" si="10"/>
        <v/>
      </c>
      <c r="Q67" s="10" t="str">
        <f t="shared" si="10"/>
        <v/>
      </c>
      <c r="R67" s="10" t="str">
        <f t="shared" si="10"/>
        <v/>
      </c>
      <c r="S67" s="10" t="str">
        <f t="shared" si="10"/>
        <v/>
      </c>
      <c r="T67" s="10" t="str">
        <f t="shared" si="10"/>
        <v/>
      </c>
      <c r="U67" s="10" t="str">
        <f t="shared" si="10"/>
        <v/>
      </c>
      <c r="V67" s="10" t="str">
        <f t="shared" si="10"/>
        <v/>
      </c>
      <c r="W67" s="10" t="str">
        <f t="shared" si="10"/>
        <v/>
      </c>
      <c r="X67" s="10" t="str">
        <f t="shared" si="10"/>
        <v/>
      </c>
      <c r="Y67" s="10" t="str">
        <f t="shared" si="10"/>
        <v/>
      </c>
      <c r="Z67" s="10" t="str">
        <f t="shared" si="10"/>
        <v/>
      </c>
      <c r="AA67" s="10">
        <f t="shared" si="10"/>
        <v>0.9454216082876159</v>
      </c>
      <c r="AB67" s="10">
        <f t="shared" si="10"/>
        <v>0.98090809076309871</v>
      </c>
      <c r="AC67" s="10">
        <f t="shared" si="10"/>
        <v>1.0055251202471425</v>
      </c>
      <c r="AD67" s="10">
        <f t="shared" si="10"/>
        <v>1.0110177799675335</v>
      </c>
      <c r="AE67" s="10">
        <f t="shared" si="10"/>
        <v>0.9931691557767135</v>
      </c>
      <c r="AF67" s="10">
        <f t="shared" si="10"/>
        <v>0.99479463044501704</v>
      </c>
      <c r="AG67" s="10">
        <f t="shared" si="10"/>
        <v>0.95903634097248025</v>
      </c>
      <c r="AH67" s="10">
        <f t="shared" si="10"/>
        <v>0.99888227016627162</v>
      </c>
      <c r="AI67" s="10">
        <f t="shared" si="10"/>
        <v>0.99841949305578404</v>
      </c>
      <c r="AJ67" s="10" t="str">
        <f t="shared" si="10"/>
        <v/>
      </c>
      <c r="AK67" s="10" t="str">
        <f t="shared" si="10"/>
        <v/>
      </c>
      <c r="AL67" s="10" t="str">
        <f t="shared" si="10"/>
        <v/>
      </c>
      <c r="AM67" s="10" t="str">
        <f t="shared" si="10"/>
        <v/>
      </c>
      <c r="AN67" s="10" t="str">
        <f t="shared" si="10"/>
        <v/>
      </c>
      <c r="AO67" s="10" t="str">
        <f t="shared" si="10"/>
        <v/>
      </c>
      <c r="AP67" s="10" t="str">
        <f t="shared" si="10"/>
        <v/>
      </c>
      <c r="AQ67" s="10" t="str">
        <f t="shared" si="10"/>
        <v/>
      </c>
      <c r="AR67" s="10" t="str">
        <f t="shared" si="10"/>
        <v/>
      </c>
      <c r="AS67" s="10" t="str">
        <f t="shared" si="10"/>
        <v/>
      </c>
      <c r="AT67" s="10" t="e">
        <f>IF(OR(#REF! = "",#REF! &lt; AT$8), "", IFERROR(#REF!/AT43, ""))</f>
        <v>#REF!</v>
      </c>
    </row>
    <row r="68" spans="6:46" x14ac:dyDescent="0.2">
      <c r="F68">
        <v>202203</v>
      </c>
      <c r="G68" s="10">
        <f t="shared" ref="G68:AS68" si="11">IF(OR(H44 = "", H$8 &lt; G$8), "", IFERROR(H44/G44, ""))</f>
        <v>1.0908975358917392</v>
      </c>
      <c r="H68" s="10">
        <f t="shared" si="11"/>
        <v>1.0139157721196894</v>
      </c>
      <c r="I68" s="10">
        <f t="shared" si="11"/>
        <v>1.018238124572022</v>
      </c>
      <c r="J68" s="10">
        <f t="shared" si="11"/>
        <v>0.99865724582407478</v>
      </c>
      <c r="K68" s="10">
        <f t="shared" si="11"/>
        <v>1.0020301656465398</v>
      </c>
      <c r="L68" s="10">
        <f t="shared" si="11"/>
        <v>0.96099433441080917</v>
      </c>
      <c r="M68" s="10">
        <f t="shared" si="11"/>
        <v>0.99887986268010076</v>
      </c>
      <c r="N68" s="10">
        <f t="shared" si="11"/>
        <v>1.0020357558721542</v>
      </c>
      <c r="O68" s="10" t="str">
        <f t="shared" si="11"/>
        <v/>
      </c>
      <c r="P68" s="10" t="str">
        <f t="shared" si="11"/>
        <v/>
      </c>
      <c r="Q68" s="10" t="str">
        <f t="shared" si="11"/>
        <v/>
      </c>
      <c r="R68" s="10" t="str">
        <f t="shared" si="11"/>
        <v/>
      </c>
      <c r="S68" s="10" t="str">
        <f t="shared" si="11"/>
        <v/>
      </c>
      <c r="T68" s="10" t="str">
        <f t="shared" si="11"/>
        <v/>
      </c>
      <c r="U68" s="10" t="str">
        <f t="shared" si="11"/>
        <v/>
      </c>
      <c r="V68" s="10" t="str">
        <f t="shared" si="11"/>
        <v/>
      </c>
      <c r="W68" s="10" t="str">
        <f t="shared" si="11"/>
        <v/>
      </c>
      <c r="X68" s="10" t="str">
        <f t="shared" si="11"/>
        <v/>
      </c>
      <c r="Y68" s="10" t="str">
        <f t="shared" si="11"/>
        <v/>
      </c>
      <c r="Z68" s="10" t="str">
        <f t="shared" si="11"/>
        <v/>
      </c>
      <c r="AA68" s="10">
        <f t="shared" si="11"/>
        <v>0.92402788895127552</v>
      </c>
      <c r="AB68" s="10">
        <f t="shared" si="11"/>
        <v>0.98846948414433922</v>
      </c>
      <c r="AC68" s="10">
        <f t="shared" si="11"/>
        <v>0.99877547147927082</v>
      </c>
      <c r="AD68" s="10">
        <f t="shared" si="11"/>
        <v>0.99916043761634166</v>
      </c>
      <c r="AE68" s="10">
        <f t="shared" si="11"/>
        <v>0.98547995546621758</v>
      </c>
      <c r="AF68" s="10">
        <f t="shared" si="11"/>
        <v>0.96974007709725729</v>
      </c>
      <c r="AG68" s="10">
        <f t="shared" si="11"/>
        <v>0.99707790630951365</v>
      </c>
      <c r="AH68" s="10">
        <f t="shared" si="11"/>
        <v>1.0049697569538398</v>
      </c>
      <c r="AI68" s="10" t="str">
        <f t="shared" si="11"/>
        <v/>
      </c>
      <c r="AJ68" s="10" t="str">
        <f t="shared" si="11"/>
        <v/>
      </c>
      <c r="AK68" s="10" t="str">
        <f t="shared" si="11"/>
        <v/>
      </c>
      <c r="AL68" s="10" t="str">
        <f t="shared" si="11"/>
        <v/>
      </c>
      <c r="AM68" s="10" t="str">
        <f t="shared" si="11"/>
        <v/>
      </c>
      <c r="AN68" s="10" t="str">
        <f t="shared" si="11"/>
        <v/>
      </c>
      <c r="AO68" s="10" t="str">
        <f t="shared" si="11"/>
        <v/>
      </c>
      <c r="AP68" s="10" t="str">
        <f t="shared" si="11"/>
        <v/>
      </c>
      <c r="AQ68" s="10" t="str">
        <f t="shared" si="11"/>
        <v/>
      </c>
      <c r="AR68" s="10" t="str">
        <f t="shared" si="11"/>
        <v/>
      </c>
      <c r="AS68" s="10" t="str">
        <f t="shared" si="11"/>
        <v/>
      </c>
      <c r="AT68" s="10" t="e">
        <f>IF(OR(#REF! = "",#REF! &lt; AT$8), "", IFERROR(#REF!/AT44, ""))</f>
        <v>#REF!</v>
      </c>
    </row>
    <row r="69" spans="6:46" x14ac:dyDescent="0.2">
      <c r="F69">
        <v>202206</v>
      </c>
      <c r="G69" s="10">
        <f t="shared" ref="G69:AS69" si="12">IF(OR(H45 = "", H$8 &lt; G$8), "", IFERROR(H45/G45, ""))</f>
        <v>1.0126449074312451</v>
      </c>
      <c r="H69" s="10">
        <f t="shared" si="12"/>
        <v>1.0737198989994239</v>
      </c>
      <c r="I69" s="10">
        <f t="shared" si="12"/>
        <v>1.0065023915781017</v>
      </c>
      <c r="J69" s="10">
        <f t="shared" si="12"/>
        <v>0.99890467378194681</v>
      </c>
      <c r="K69" s="10">
        <f t="shared" si="12"/>
        <v>0.99925898130124324</v>
      </c>
      <c r="L69" s="10">
        <f t="shared" si="12"/>
        <v>0.94965951167731288</v>
      </c>
      <c r="M69" s="10">
        <f t="shared" si="12"/>
        <v>1.0174664378960929</v>
      </c>
      <c r="N69" s="10" t="str">
        <f t="shared" si="12"/>
        <v/>
      </c>
      <c r="O69" s="10" t="str">
        <f t="shared" si="12"/>
        <v/>
      </c>
      <c r="P69" s="10" t="str">
        <f t="shared" si="12"/>
        <v/>
      </c>
      <c r="Q69" s="10" t="str">
        <f t="shared" si="12"/>
        <v/>
      </c>
      <c r="R69" s="10" t="str">
        <f t="shared" si="12"/>
        <v/>
      </c>
      <c r="S69" s="10" t="str">
        <f t="shared" si="12"/>
        <v/>
      </c>
      <c r="T69" s="10" t="str">
        <f t="shared" si="12"/>
        <v/>
      </c>
      <c r="U69" s="10" t="str">
        <f t="shared" si="12"/>
        <v/>
      </c>
      <c r="V69" s="10" t="str">
        <f t="shared" si="12"/>
        <v/>
      </c>
      <c r="W69" s="10" t="str">
        <f t="shared" si="12"/>
        <v/>
      </c>
      <c r="X69" s="10" t="str">
        <f t="shared" si="12"/>
        <v/>
      </c>
      <c r="Y69" s="10" t="str">
        <f t="shared" si="12"/>
        <v/>
      </c>
      <c r="Z69" s="10" t="str">
        <f t="shared" si="12"/>
        <v/>
      </c>
      <c r="AA69" s="10">
        <f t="shared" si="12"/>
        <v>0.91679667062220338</v>
      </c>
      <c r="AB69" s="10">
        <f t="shared" si="12"/>
        <v>0.99380183129199917</v>
      </c>
      <c r="AC69" s="10">
        <f t="shared" si="12"/>
        <v>0.99708454002502089</v>
      </c>
      <c r="AD69" s="10">
        <f t="shared" si="12"/>
        <v>0.98340650137492081</v>
      </c>
      <c r="AE69" s="10">
        <f t="shared" si="12"/>
        <v>0.98642246490467678</v>
      </c>
      <c r="AF69" s="10">
        <f t="shared" si="12"/>
        <v>0.95561788275438153</v>
      </c>
      <c r="AG69" s="10">
        <f t="shared" si="12"/>
        <v>0.99781246546052682</v>
      </c>
      <c r="AH69" s="10" t="str">
        <f t="shared" si="12"/>
        <v/>
      </c>
      <c r="AI69" s="10" t="str">
        <f t="shared" si="12"/>
        <v/>
      </c>
      <c r="AJ69" s="10" t="str">
        <f t="shared" si="12"/>
        <v/>
      </c>
      <c r="AK69" s="10" t="str">
        <f t="shared" si="12"/>
        <v/>
      </c>
      <c r="AL69" s="10" t="str">
        <f t="shared" si="12"/>
        <v/>
      </c>
      <c r="AM69" s="10" t="str">
        <f t="shared" si="12"/>
        <v/>
      </c>
      <c r="AN69" s="10" t="str">
        <f t="shared" si="12"/>
        <v/>
      </c>
      <c r="AO69" s="10" t="str">
        <f t="shared" si="12"/>
        <v/>
      </c>
      <c r="AP69" s="10" t="str">
        <f t="shared" si="12"/>
        <v/>
      </c>
      <c r="AQ69" s="10" t="str">
        <f t="shared" si="12"/>
        <v/>
      </c>
      <c r="AR69" s="10" t="str">
        <f t="shared" si="12"/>
        <v/>
      </c>
      <c r="AS69" s="10" t="str">
        <f t="shared" si="12"/>
        <v/>
      </c>
      <c r="AT69" s="10" t="e">
        <f>IF(OR(#REF! = "",#REF! &lt; AT$8), "", IFERROR(#REF!/AT45, ""))</f>
        <v>#REF!</v>
      </c>
    </row>
    <row r="70" spans="6:46" x14ac:dyDescent="0.2">
      <c r="F70">
        <v>202209</v>
      </c>
      <c r="G70" s="10">
        <f t="shared" ref="G70:AS70" si="13">IF(OR(H46 = "", H$8 &lt; G$8), "", IFERROR(H46/G46, ""))</f>
        <v>1.1442415166956819</v>
      </c>
      <c r="H70" s="10">
        <f t="shared" si="13"/>
        <v>1.0174822223334876</v>
      </c>
      <c r="I70" s="10">
        <f t="shared" si="13"/>
        <v>0.99383316596907567</v>
      </c>
      <c r="J70" s="10">
        <f t="shared" si="13"/>
        <v>0.99757743490418527</v>
      </c>
      <c r="K70" s="10">
        <f t="shared" si="13"/>
        <v>0.99653184452210752</v>
      </c>
      <c r="L70" s="10">
        <f t="shared" si="13"/>
        <v>1.0024327435251612</v>
      </c>
      <c r="M70" s="10" t="str">
        <f t="shared" si="13"/>
        <v/>
      </c>
      <c r="N70" s="10" t="str">
        <f t="shared" si="13"/>
        <v/>
      </c>
      <c r="O70" s="10" t="str">
        <f t="shared" si="13"/>
        <v/>
      </c>
      <c r="P70" s="10" t="str">
        <f t="shared" si="13"/>
        <v/>
      </c>
      <c r="Q70" s="10" t="str">
        <f t="shared" si="13"/>
        <v/>
      </c>
      <c r="R70" s="10" t="str">
        <f t="shared" si="13"/>
        <v/>
      </c>
      <c r="S70" s="10" t="str">
        <f t="shared" si="13"/>
        <v/>
      </c>
      <c r="T70" s="10" t="str">
        <f t="shared" si="13"/>
        <v/>
      </c>
      <c r="U70" s="10" t="str">
        <f t="shared" si="13"/>
        <v/>
      </c>
      <c r="V70" s="10" t="str">
        <f t="shared" si="13"/>
        <v/>
      </c>
      <c r="W70" s="10" t="str">
        <f t="shared" si="13"/>
        <v/>
      </c>
      <c r="X70" s="10" t="str">
        <f t="shared" si="13"/>
        <v/>
      </c>
      <c r="Y70" s="10" t="str">
        <f t="shared" si="13"/>
        <v/>
      </c>
      <c r="Z70" s="10" t="str">
        <f t="shared" si="13"/>
        <v/>
      </c>
      <c r="AA70" s="10">
        <f t="shared" si="13"/>
        <v>0.92929121994337482</v>
      </c>
      <c r="AB70" s="10">
        <f t="shared" si="13"/>
        <v>0.98834841460608236</v>
      </c>
      <c r="AC70" s="10">
        <f t="shared" si="13"/>
        <v>0.97839353642626992</v>
      </c>
      <c r="AD70" s="10">
        <f t="shared" si="13"/>
        <v>1.0049817980158091</v>
      </c>
      <c r="AE70" s="10">
        <f t="shared" si="13"/>
        <v>0.99635134945058512</v>
      </c>
      <c r="AF70" s="10">
        <f t="shared" si="13"/>
        <v>1.0016520296490821</v>
      </c>
      <c r="AG70" s="10" t="str">
        <f t="shared" si="13"/>
        <v/>
      </c>
      <c r="AH70" s="10" t="str">
        <f t="shared" si="13"/>
        <v/>
      </c>
      <c r="AI70" s="10" t="str">
        <f t="shared" si="13"/>
        <v/>
      </c>
      <c r="AJ70" s="10" t="str">
        <f t="shared" si="13"/>
        <v/>
      </c>
      <c r="AK70" s="10" t="str">
        <f t="shared" si="13"/>
        <v/>
      </c>
      <c r="AL70" s="10" t="str">
        <f t="shared" si="13"/>
        <v/>
      </c>
      <c r="AM70" s="10" t="str">
        <f t="shared" si="13"/>
        <v/>
      </c>
      <c r="AN70" s="10" t="str">
        <f t="shared" si="13"/>
        <v/>
      </c>
      <c r="AO70" s="10" t="str">
        <f t="shared" si="13"/>
        <v/>
      </c>
      <c r="AP70" s="10" t="str">
        <f t="shared" si="13"/>
        <v/>
      </c>
      <c r="AQ70" s="10" t="str">
        <f t="shared" si="13"/>
        <v/>
      </c>
      <c r="AR70" s="10" t="str">
        <f t="shared" si="13"/>
        <v/>
      </c>
      <c r="AS70" s="10" t="str">
        <f t="shared" si="13"/>
        <v/>
      </c>
      <c r="AT70" s="10" t="e">
        <f>IF(OR(#REF! = "",#REF! &lt; AT$8), "", IFERROR(#REF!/AT46, ""))</f>
        <v>#REF!</v>
      </c>
    </row>
    <row r="71" spans="6:46" x14ac:dyDescent="0.2">
      <c r="F71">
        <v>202212</v>
      </c>
      <c r="G71" s="10">
        <f t="shared" ref="G71:AS71" si="14">IF(OR(H47 = "", H$8 &lt; G$8), "", IFERROR(H47/G47, ""))</f>
        <v>1.0378868605294507</v>
      </c>
      <c r="H71" s="10">
        <f t="shared" si="14"/>
        <v>1.0353193115575492</v>
      </c>
      <c r="I71" s="10">
        <f t="shared" si="14"/>
        <v>1.0130659561753323</v>
      </c>
      <c r="J71" s="10">
        <f t="shared" si="14"/>
        <v>0.98839937612831608</v>
      </c>
      <c r="K71" s="10">
        <f t="shared" si="14"/>
        <v>0.99620564541850598</v>
      </c>
      <c r="L71" s="10" t="str">
        <f t="shared" si="14"/>
        <v/>
      </c>
      <c r="M71" s="10" t="str">
        <f t="shared" si="14"/>
        <v/>
      </c>
      <c r="N71" s="10" t="str">
        <f t="shared" si="14"/>
        <v/>
      </c>
      <c r="O71" s="10" t="str">
        <f t="shared" si="14"/>
        <v/>
      </c>
      <c r="P71" s="10" t="str">
        <f t="shared" si="14"/>
        <v/>
      </c>
      <c r="Q71" s="10" t="str">
        <f t="shared" si="14"/>
        <v/>
      </c>
      <c r="R71" s="10" t="str">
        <f t="shared" si="14"/>
        <v/>
      </c>
      <c r="S71" s="10" t="str">
        <f t="shared" si="14"/>
        <v/>
      </c>
      <c r="T71" s="10" t="str">
        <f t="shared" si="14"/>
        <v/>
      </c>
      <c r="U71" s="10" t="str">
        <f t="shared" si="14"/>
        <v/>
      </c>
      <c r="V71" s="10" t="str">
        <f t="shared" si="14"/>
        <v/>
      </c>
      <c r="W71" s="10" t="str">
        <f t="shared" si="14"/>
        <v/>
      </c>
      <c r="X71" s="10" t="str">
        <f t="shared" si="14"/>
        <v/>
      </c>
      <c r="Y71" s="10" t="str">
        <f t="shared" si="14"/>
        <v/>
      </c>
      <c r="Z71" s="10" t="str">
        <f t="shared" si="14"/>
        <v/>
      </c>
      <c r="AA71" s="10">
        <f t="shared" si="14"/>
        <v>0.94340651670034459</v>
      </c>
      <c r="AB71" s="10">
        <f t="shared" si="14"/>
        <v>0.9828602843635359</v>
      </c>
      <c r="AC71" s="10">
        <f t="shared" si="14"/>
        <v>0.99279355960173843</v>
      </c>
      <c r="AD71" s="10">
        <f t="shared" si="14"/>
        <v>0.98831416422818985</v>
      </c>
      <c r="AE71" s="10">
        <f t="shared" si="14"/>
        <v>0.9955381848290995</v>
      </c>
      <c r="AF71" s="10" t="str">
        <f t="shared" si="14"/>
        <v/>
      </c>
      <c r="AG71" s="10" t="str">
        <f t="shared" si="14"/>
        <v/>
      </c>
      <c r="AH71" s="10" t="str">
        <f t="shared" si="14"/>
        <v/>
      </c>
      <c r="AI71" s="10" t="str">
        <f t="shared" si="14"/>
        <v/>
      </c>
      <c r="AJ71" s="10" t="str">
        <f t="shared" si="14"/>
        <v/>
      </c>
      <c r="AK71" s="10" t="str">
        <f t="shared" si="14"/>
        <v/>
      </c>
      <c r="AL71" s="10" t="str">
        <f t="shared" si="14"/>
        <v/>
      </c>
      <c r="AM71" s="10" t="str">
        <f t="shared" si="14"/>
        <v/>
      </c>
      <c r="AN71" s="10" t="str">
        <f t="shared" si="14"/>
        <v/>
      </c>
      <c r="AO71" s="10" t="str">
        <f t="shared" si="14"/>
        <v/>
      </c>
      <c r="AP71" s="10" t="str">
        <f t="shared" si="14"/>
        <v/>
      </c>
      <c r="AQ71" s="10" t="str">
        <f t="shared" si="14"/>
        <v/>
      </c>
      <c r="AR71" s="10" t="str">
        <f t="shared" si="14"/>
        <v/>
      </c>
      <c r="AS71" s="10" t="str">
        <f t="shared" si="14"/>
        <v/>
      </c>
      <c r="AT71" s="10" t="e">
        <f>IF(OR(#REF! = "",#REF! &lt; AT$8), "", IFERROR(#REF!/AT47, ""))</f>
        <v>#REF!</v>
      </c>
    </row>
    <row r="72" spans="6:46" x14ac:dyDescent="0.2">
      <c r="F72">
        <v>202303</v>
      </c>
      <c r="G72" s="10">
        <f t="shared" ref="G72:AS72" si="15">IF(OR(H48 = "", H$8 &lt; G$8), "", IFERROR(H48/G48, ""))</f>
        <v>1.1242252682744187</v>
      </c>
      <c r="H72" s="10">
        <f t="shared" si="15"/>
        <v>1.0416518205445011</v>
      </c>
      <c r="I72" s="10">
        <f t="shared" si="15"/>
        <v>1.0047282259876624</v>
      </c>
      <c r="J72" s="10">
        <f t="shared" si="15"/>
        <v>1.0030904347139624</v>
      </c>
      <c r="K72" s="10" t="str">
        <f t="shared" si="15"/>
        <v/>
      </c>
      <c r="L72" s="10" t="str">
        <f t="shared" si="15"/>
        <v/>
      </c>
      <c r="M72" s="10" t="str">
        <f t="shared" si="15"/>
        <v/>
      </c>
      <c r="N72" s="10" t="str">
        <f t="shared" si="15"/>
        <v/>
      </c>
      <c r="O72" s="10" t="str">
        <f t="shared" si="15"/>
        <v/>
      </c>
      <c r="P72" s="10" t="str">
        <f t="shared" si="15"/>
        <v/>
      </c>
      <c r="Q72" s="10" t="str">
        <f t="shared" si="15"/>
        <v/>
      </c>
      <c r="R72" s="10" t="str">
        <f t="shared" si="15"/>
        <v/>
      </c>
      <c r="S72" s="10" t="str">
        <f t="shared" si="15"/>
        <v/>
      </c>
      <c r="T72" s="10" t="str">
        <f t="shared" si="15"/>
        <v/>
      </c>
      <c r="U72" s="10" t="str">
        <f t="shared" si="15"/>
        <v/>
      </c>
      <c r="V72" s="10" t="str">
        <f t="shared" si="15"/>
        <v/>
      </c>
      <c r="W72" s="10" t="str">
        <f t="shared" si="15"/>
        <v/>
      </c>
      <c r="X72" s="10" t="str">
        <f t="shared" si="15"/>
        <v/>
      </c>
      <c r="Y72" s="10" t="str">
        <f t="shared" si="15"/>
        <v/>
      </c>
      <c r="Z72" s="10" t="str">
        <f t="shared" si="15"/>
        <v/>
      </c>
      <c r="AA72" s="10">
        <f t="shared" si="15"/>
        <v>1.0014369270829777</v>
      </c>
      <c r="AB72" s="10">
        <f t="shared" si="15"/>
        <v>1.0097766940408288</v>
      </c>
      <c r="AC72" s="10">
        <f t="shared" si="15"/>
        <v>0.99690004117208819</v>
      </c>
      <c r="AD72" s="10">
        <f t="shared" si="15"/>
        <v>1.0019861506748691</v>
      </c>
      <c r="AE72" s="10" t="str">
        <f t="shared" si="15"/>
        <v/>
      </c>
      <c r="AF72" s="10" t="str">
        <f t="shared" si="15"/>
        <v/>
      </c>
      <c r="AG72" s="10" t="str">
        <f t="shared" si="15"/>
        <v/>
      </c>
      <c r="AH72" s="10" t="str">
        <f t="shared" si="15"/>
        <v/>
      </c>
      <c r="AI72" s="10" t="str">
        <f t="shared" si="15"/>
        <v/>
      </c>
      <c r="AJ72" s="10" t="str">
        <f t="shared" si="15"/>
        <v/>
      </c>
      <c r="AK72" s="10" t="str">
        <f t="shared" si="15"/>
        <v/>
      </c>
      <c r="AL72" s="10" t="str">
        <f t="shared" si="15"/>
        <v/>
      </c>
      <c r="AM72" s="10" t="str">
        <f t="shared" si="15"/>
        <v/>
      </c>
      <c r="AN72" s="10" t="str">
        <f t="shared" si="15"/>
        <v/>
      </c>
      <c r="AO72" s="10" t="str">
        <f t="shared" si="15"/>
        <v/>
      </c>
      <c r="AP72" s="10" t="str">
        <f t="shared" si="15"/>
        <v/>
      </c>
      <c r="AQ72" s="10" t="str">
        <f t="shared" si="15"/>
        <v/>
      </c>
      <c r="AR72" s="10" t="str">
        <f t="shared" si="15"/>
        <v/>
      </c>
      <c r="AS72" s="10" t="str">
        <f t="shared" si="15"/>
        <v/>
      </c>
      <c r="AT72" s="10" t="e">
        <f>IF(OR(#REF! = "",#REF! &lt; AT$8), "", IFERROR(#REF!/AT48, ""))</f>
        <v>#REF!</v>
      </c>
    </row>
    <row r="73" spans="6:46" x14ac:dyDescent="0.2">
      <c r="F73">
        <v>202306</v>
      </c>
      <c r="G73" s="10">
        <f t="shared" ref="G73:AS73" si="16">IF(OR(H49 = "", H$8 &lt; G$8), "", IFERROR(H49/G49, ""))</f>
        <v>1.3749461725700689</v>
      </c>
      <c r="H73" s="10">
        <f t="shared" si="16"/>
        <v>1.0243012126670534</v>
      </c>
      <c r="I73" s="10">
        <f t="shared" si="16"/>
        <v>0.99597741019369224</v>
      </c>
      <c r="J73" s="10" t="str">
        <f t="shared" si="16"/>
        <v/>
      </c>
      <c r="K73" s="10" t="str">
        <f t="shared" si="16"/>
        <v/>
      </c>
      <c r="L73" s="10" t="str">
        <f t="shared" si="16"/>
        <v/>
      </c>
      <c r="M73" s="10" t="str">
        <f t="shared" si="16"/>
        <v/>
      </c>
      <c r="N73" s="10" t="str">
        <f t="shared" si="16"/>
        <v/>
      </c>
      <c r="O73" s="10" t="str">
        <f t="shared" si="16"/>
        <v/>
      </c>
      <c r="P73" s="10" t="str">
        <f t="shared" si="16"/>
        <v/>
      </c>
      <c r="Q73" s="10" t="str">
        <f t="shared" si="16"/>
        <v/>
      </c>
      <c r="R73" s="10" t="str">
        <f t="shared" si="16"/>
        <v/>
      </c>
      <c r="S73" s="10" t="str">
        <f t="shared" si="16"/>
        <v/>
      </c>
      <c r="T73" s="10" t="str">
        <f t="shared" si="16"/>
        <v/>
      </c>
      <c r="U73" s="10" t="str">
        <f t="shared" si="16"/>
        <v/>
      </c>
      <c r="V73" s="10" t="str">
        <f t="shared" si="16"/>
        <v/>
      </c>
      <c r="W73" s="10" t="str">
        <f t="shared" si="16"/>
        <v/>
      </c>
      <c r="X73" s="10" t="str">
        <f t="shared" si="16"/>
        <v/>
      </c>
      <c r="Y73" s="10" t="str">
        <f t="shared" si="16"/>
        <v/>
      </c>
      <c r="Z73" s="10" t="str">
        <f t="shared" si="16"/>
        <v/>
      </c>
      <c r="AA73" s="10">
        <f t="shared" si="16"/>
        <v>1.0999830543381108</v>
      </c>
      <c r="AB73" s="10">
        <f t="shared" si="16"/>
        <v>0.99910616185040391</v>
      </c>
      <c r="AC73" s="10">
        <f t="shared" si="16"/>
        <v>0.99283122129110613</v>
      </c>
      <c r="AD73" s="10" t="str">
        <f t="shared" si="16"/>
        <v/>
      </c>
      <c r="AE73" s="10" t="str">
        <f t="shared" si="16"/>
        <v/>
      </c>
      <c r="AF73" s="10" t="str">
        <f t="shared" si="16"/>
        <v/>
      </c>
      <c r="AG73" s="10" t="str">
        <f t="shared" si="16"/>
        <v/>
      </c>
      <c r="AH73" s="10" t="str">
        <f t="shared" si="16"/>
        <v/>
      </c>
      <c r="AI73" s="10" t="str">
        <f t="shared" si="16"/>
        <v/>
      </c>
      <c r="AJ73" s="10" t="str">
        <f t="shared" si="16"/>
        <v/>
      </c>
      <c r="AK73" s="10" t="str">
        <f t="shared" si="16"/>
        <v/>
      </c>
      <c r="AL73" s="10" t="str">
        <f t="shared" si="16"/>
        <v/>
      </c>
      <c r="AM73" s="10" t="str">
        <f t="shared" si="16"/>
        <v/>
      </c>
      <c r="AN73" s="10" t="str">
        <f t="shared" si="16"/>
        <v/>
      </c>
      <c r="AO73" s="10" t="str">
        <f t="shared" si="16"/>
        <v/>
      </c>
      <c r="AP73" s="10" t="str">
        <f t="shared" si="16"/>
        <v/>
      </c>
      <c r="AQ73" s="10" t="str">
        <f t="shared" si="16"/>
        <v/>
      </c>
      <c r="AR73" s="10" t="str">
        <f t="shared" si="16"/>
        <v/>
      </c>
      <c r="AS73" s="10" t="str">
        <f t="shared" si="16"/>
        <v/>
      </c>
      <c r="AT73" s="10" t="e">
        <f>IF(OR(#REF! = "",#REF! &lt; AT$8), "", IFERROR(#REF!/AT49, ""))</f>
        <v>#REF!</v>
      </c>
    </row>
    <row r="74" spans="6:46" x14ac:dyDescent="0.2">
      <c r="F74">
        <v>202309</v>
      </c>
      <c r="G74" s="10">
        <f t="shared" ref="G74:AS74" si="17">IF(OR(H50 = "", H$8 &lt; G$8), "", IFERROR(H50/G50, ""))</f>
        <v>1.0148685388375436</v>
      </c>
      <c r="H74" s="10">
        <f t="shared" si="17"/>
        <v>1.0120275238108596</v>
      </c>
      <c r="I74" s="10" t="str">
        <f t="shared" si="17"/>
        <v/>
      </c>
      <c r="J74" s="10" t="str">
        <f t="shared" si="17"/>
        <v/>
      </c>
      <c r="K74" s="10" t="str">
        <f t="shared" si="17"/>
        <v/>
      </c>
      <c r="L74" s="10" t="str">
        <f t="shared" si="17"/>
        <v/>
      </c>
      <c r="M74" s="10" t="str">
        <f t="shared" si="17"/>
        <v/>
      </c>
      <c r="N74" s="10" t="str">
        <f t="shared" si="17"/>
        <v/>
      </c>
      <c r="O74" s="10" t="str">
        <f t="shared" si="17"/>
        <v/>
      </c>
      <c r="P74" s="10" t="str">
        <f t="shared" si="17"/>
        <v/>
      </c>
      <c r="Q74" s="10" t="str">
        <f t="shared" si="17"/>
        <v/>
      </c>
      <c r="R74" s="10" t="str">
        <f t="shared" si="17"/>
        <v/>
      </c>
      <c r="S74" s="10" t="str">
        <f t="shared" si="17"/>
        <v/>
      </c>
      <c r="T74" s="10" t="str">
        <f t="shared" si="17"/>
        <v/>
      </c>
      <c r="U74" s="10" t="str">
        <f t="shared" si="17"/>
        <v/>
      </c>
      <c r="V74" s="10" t="str">
        <f t="shared" si="17"/>
        <v/>
      </c>
      <c r="W74" s="10" t="str">
        <f t="shared" si="17"/>
        <v/>
      </c>
      <c r="X74" s="10" t="str">
        <f t="shared" si="17"/>
        <v/>
      </c>
      <c r="Y74" s="10" t="str">
        <f t="shared" si="17"/>
        <v/>
      </c>
      <c r="Z74" s="10" t="str">
        <f t="shared" si="17"/>
        <v/>
      </c>
      <c r="AA74" s="10">
        <f t="shared" si="17"/>
        <v>0.95452215549664188</v>
      </c>
      <c r="AB74" s="10">
        <f t="shared" si="17"/>
        <v>0.98981046802510908</v>
      </c>
      <c r="AC74" s="10" t="str">
        <f t="shared" si="17"/>
        <v/>
      </c>
      <c r="AD74" s="10" t="str">
        <f t="shared" si="17"/>
        <v/>
      </c>
      <c r="AE74" s="10" t="str">
        <f t="shared" si="17"/>
        <v/>
      </c>
      <c r="AF74" s="10" t="str">
        <f t="shared" si="17"/>
        <v/>
      </c>
      <c r="AG74" s="10" t="str">
        <f t="shared" si="17"/>
        <v/>
      </c>
      <c r="AH74" s="10" t="str">
        <f t="shared" si="17"/>
        <v/>
      </c>
      <c r="AI74" s="10" t="str">
        <f t="shared" si="17"/>
        <v/>
      </c>
      <c r="AJ74" s="10" t="str">
        <f t="shared" si="17"/>
        <v/>
      </c>
      <c r="AK74" s="10" t="str">
        <f t="shared" si="17"/>
        <v/>
      </c>
      <c r="AL74" s="10" t="str">
        <f t="shared" si="17"/>
        <v/>
      </c>
      <c r="AM74" s="10" t="str">
        <f t="shared" si="17"/>
        <v/>
      </c>
      <c r="AN74" s="10" t="str">
        <f t="shared" si="17"/>
        <v/>
      </c>
      <c r="AO74" s="10" t="str">
        <f t="shared" si="17"/>
        <v/>
      </c>
      <c r="AP74" s="10" t="str">
        <f t="shared" si="17"/>
        <v/>
      </c>
      <c r="AQ74" s="10" t="str">
        <f t="shared" si="17"/>
        <v/>
      </c>
      <c r="AR74" s="10" t="str">
        <f t="shared" si="17"/>
        <v/>
      </c>
      <c r="AS74" s="10" t="str">
        <f t="shared" si="17"/>
        <v/>
      </c>
      <c r="AT74" s="10" t="e">
        <f>IF(OR(#REF! = "",#REF! &lt; AT$8), "", IFERROR(#REF!/AT50, ""))</f>
        <v>#REF!</v>
      </c>
    </row>
    <row r="75" spans="6:46" x14ac:dyDescent="0.2">
      <c r="F75">
        <v>202312</v>
      </c>
      <c r="G75" s="10">
        <f t="shared" ref="G75:AS75" si="18">IF(OR(H51 = "", H$8 &lt; G$8), "", IFERROR(H51/G51, ""))</f>
        <v>1.2215766816911573</v>
      </c>
      <c r="H75" s="10" t="str">
        <f t="shared" si="18"/>
        <v/>
      </c>
      <c r="I75" s="10" t="str">
        <f t="shared" si="18"/>
        <v/>
      </c>
      <c r="J75" s="10" t="str">
        <f t="shared" si="18"/>
        <v/>
      </c>
      <c r="K75" s="10" t="str">
        <f t="shared" si="18"/>
        <v/>
      </c>
      <c r="L75" s="10" t="str">
        <f t="shared" si="18"/>
        <v/>
      </c>
      <c r="M75" s="10" t="str">
        <f t="shared" si="18"/>
        <v/>
      </c>
      <c r="N75" s="10" t="str">
        <f t="shared" si="18"/>
        <v/>
      </c>
      <c r="O75" s="10" t="str">
        <f t="shared" si="18"/>
        <v/>
      </c>
      <c r="P75" s="10" t="str">
        <f t="shared" si="18"/>
        <v/>
      </c>
      <c r="Q75" s="10" t="str">
        <f t="shared" si="18"/>
        <v/>
      </c>
      <c r="R75" s="10" t="str">
        <f t="shared" si="18"/>
        <v/>
      </c>
      <c r="S75" s="10" t="str">
        <f t="shared" si="18"/>
        <v/>
      </c>
      <c r="T75" s="10" t="str">
        <f t="shared" si="18"/>
        <v/>
      </c>
      <c r="U75" s="10" t="str">
        <f t="shared" si="18"/>
        <v/>
      </c>
      <c r="V75" s="10" t="str">
        <f t="shared" si="18"/>
        <v/>
      </c>
      <c r="W75" s="10" t="str">
        <f t="shared" si="18"/>
        <v/>
      </c>
      <c r="X75" s="10" t="str">
        <f t="shared" si="18"/>
        <v/>
      </c>
      <c r="Y75" s="10" t="str">
        <f t="shared" si="18"/>
        <v/>
      </c>
      <c r="Z75" s="10" t="str">
        <f t="shared" si="18"/>
        <v/>
      </c>
      <c r="AA75" s="10">
        <f t="shared" si="18"/>
        <v>1.0656207477296531</v>
      </c>
      <c r="AB75" s="10" t="str">
        <f t="shared" si="18"/>
        <v/>
      </c>
      <c r="AC75" s="10" t="str">
        <f t="shared" si="18"/>
        <v/>
      </c>
      <c r="AD75" s="10" t="str">
        <f t="shared" si="18"/>
        <v/>
      </c>
      <c r="AE75" s="10" t="str">
        <f t="shared" si="18"/>
        <v/>
      </c>
      <c r="AF75" s="10" t="str">
        <f t="shared" si="18"/>
        <v/>
      </c>
      <c r="AG75" s="10" t="str">
        <f t="shared" si="18"/>
        <v/>
      </c>
      <c r="AH75" s="10" t="str">
        <f t="shared" si="18"/>
        <v/>
      </c>
      <c r="AI75" s="10" t="str">
        <f t="shared" si="18"/>
        <v/>
      </c>
      <c r="AJ75" s="10" t="str">
        <f t="shared" si="18"/>
        <v/>
      </c>
      <c r="AK75" s="10" t="str">
        <f t="shared" si="18"/>
        <v/>
      </c>
      <c r="AL75" s="10" t="str">
        <f t="shared" si="18"/>
        <v/>
      </c>
      <c r="AM75" s="10" t="str">
        <f t="shared" si="18"/>
        <v/>
      </c>
      <c r="AN75" s="10" t="str">
        <f t="shared" si="18"/>
        <v/>
      </c>
      <c r="AO75" s="10" t="str">
        <f t="shared" si="18"/>
        <v/>
      </c>
      <c r="AP75" s="10" t="str">
        <f t="shared" si="18"/>
        <v/>
      </c>
      <c r="AQ75" s="10" t="str">
        <f t="shared" si="18"/>
        <v/>
      </c>
      <c r="AR75" s="10" t="str">
        <f t="shared" si="18"/>
        <v/>
      </c>
      <c r="AS75" s="10" t="str">
        <f t="shared" si="18"/>
        <v/>
      </c>
      <c r="AT75" s="10" t="e">
        <f>IF(OR(#REF! = "",#REF! &lt; AT$8), "", IFERROR(#REF!/AT51, ""))</f>
        <v>#REF!</v>
      </c>
    </row>
    <row r="76" spans="6:46" x14ac:dyDescent="0.2">
      <c r="F76">
        <v>202403</v>
      </c>
      <c r="G76" s="10" t="str">
        <f t="shared" ref="G76:AS76" si="19">IF(OR(H52 = "", H$8 &lt; G$8), "", IFERROR(H52/G52, ""))</f>
        <v/>
      </c>
      <c r="H76" s="10" t="str">
        <f t="shared" si="19"/>
        <v/>
      </c>
      <c r="I76" s="10" t="str">
        <f t="shared" si="19"/>
        <v/>
      </c>
      <c r="J76" s="10" t="str">
        <f t="shared" si="19"/>
        <v/>
      </c>
      <c r="K76" s="10" t="str">
        <f t="shared" si="19"/>
        <v/>
      </c>
      <c r="L76" s="10" t="str">
        <f t="shared" si="19"/>
        <v/>
      </c>
      <c r="M76" s="10" t="str">
        <f t="shared" si="19"/>
        <v/>
      </c>
      <c r="N76" s="10" t="str">
        <f t="shared" si="19"/>
        <v/>
      </c>
      <c r="O76" s="10" t="str">
        <f t="shared" si="19"/>
        <v/>
      </c>
      <c r="P76" s="10" t="str">
        <f t="shared" si="19"/>
        <v/>
      </c>
      <c r="Q76" s="10" t="str">
        <f t="shared" si="19"/>
        <v/>
      </c>
      <c r="R76" s="10" t="str">
        <f t="shared" si="19"/>
        <v/>
      </c>
      <c r="S76" s="10" t="str">
        <f t="shared" si="19"/>
        <v/>
      </c>
      <c r="T76" s="10" t="str">
        <f t="shared" si="19"/>
        <v/>
      </c>
      <c r="U76" s="10" t="str">
        <f t="shared" si="19"/>
        <v/>
      </c>
      <c r="V76" s="10" t="str">
        <f t="shared" si="19"/>
        <v/>
      </c>
      <c r="W76" s="10" t="str">
        <f t="shared" si="19"/>
        <v/>
      </c>
      <c r="X76" s="10" t="str">
        <f t="shared" si="19"/>
        <v/>
      </c>
      <c r="Y76" s="10" t="str">
        <f t="shared" si="19"/>
        <v/>
      </c>
      <c r="Z76" s="10" t="str">
        <f t="shared" si="19"/>
        <v/>
      </c>
      <c r="AA76" s="10" t="str">
        <f t="shared" si="19"/>
        <v/>
      </c>
      <c r="AB76" s="10" t="str">
        <f t="shared" si="19"/>
        <v/>
      </c>
      <c r="AC76" s="10" t="str">
        <f t="shared" si="19"/>
        <v/>
      </c>
      <c r="AD76" s="10" t="str">
        <f t="shared" si="19"/>
        <v/>
      </c>
      <c r="AE76" s="10" t="str">
        <f t="shared" si="19"/>
        <v/>
      </c>
      <c r="AF76" s="10" t="str">
        <f t="shared" si="19"/>
        <v/>
      </c>
      <c r="AG76" s="10" t="str">
        <f t="shared" si="19"/>
        <v/>
      </c>
      <c r="AH76" s="10" t="str">
        <f t="shared" si="19"/>
        <v/>
      </c>
      <c r="AI76" s="10" t="str">
        <f t="shared" si="19"/>
        <v/>
      </c>
      <c r="AJ76" s="10" t="str">
        <f t="shared" si="19"/>
        <v/>
      </c>
      <c r="AK76" s="10" t="str">
        <f t="shared" si="19"/>
        <v/>
      </c>
      <c r="AL76" s="10" t="str">
        <f t="shared" si="19"/>
        <v/>
      </c>
      <c r="AM76" s="10" t="str">
        <f t="shared" si="19"/>
        <v/>
      </c>
      <c r="AN76" s="10" t="str">
        <f t="shared" si="19"/>
        <v/>
      </c>
      <c r="AO76" s="10" t="str">
        <f t="shared" si="19"/>
        <v/>
      </c>
      <c r="AP76" s="10" t="str">
        <f t="shared" si="19"/>
        <v/>
      </c>
      <c r="AQ76" s="10" t="str">
        <f t="shared" si="19"/>
        <v/>
      </c>
      <c r="AR76" s="10" t="str">
        <f t="shared" si="19"/>
        <v/>
      </c>
      <c r="AS76" s="10" t="str">
        <f t="shared" si="19"/>
        <v/>
      </c>
      <c r="AT76" s="10" t="e">
        <f>IF(OR(#REF! = "",#REF! &lt; AT$8), "", IFERROR(#REF!/AT52, ""))</f>
        <v>#REF!</v>
      </c>
    </row>
    <row r="79" spans="6:46" x14ac:dyDescent="0.2">
      <c r="F79" s="17" t="s">
        <v>83</v>
      </c>
      <c r="G79" s="5" t="s">
        <v>79</v>
      </c>
      <c r="H79" s="5" t="s">
        <v>79</v>
      </c>
      <c r="I79" s="5" t="s">
        <v>79</v>
      </c>
      <c r="J79" s="5" t="s">
        <v>79</v>
      </c>
      <c r="K79" s="5" t="s">
        <v>79</v>
      </c>
      <c r="L79" s="5" t="s">
        <v>79</v>
      </c>
      <c r="M79" s="5" t="s">
        <v>79</v>
      </c>
      <c r="N79" s="5" t="s">
        <v>79</v>
      </c>
      <c r="O79" s="5" t="s">
        <v>79</v>
      </c>
      <c r="P79" s="5" t="s">
        <v>79</v>
      </c>
      <c r="Q79" s="5" t="s">
        <v>79</v>
      </c>
      <c r="R79" s="5" t="s">
        <v>79</v>
      </c>
      <c r="S79" s="5" t="s">
        <v>79</v>
      </c>
      <c r="T79" s="5" t="s">
        <v>79</v>
      </c>
      <c r="U79" s="5" t="s">
        <v>79</v>
      </c>
      <c r="V79" s="5" t="s">
        <v>79</v>
      </c>
      <c r="W79" s="5" t="s">
        <v>79</v>
      </c>
      <c r="X79" s="5" t="s">
        <v>79</v>
      </c>
      <c r="Y79" s="5" t="s">
        <v>79</v>
      </c>
      <c r="Z79" s="5" t="s">
        <v>79</v>
      </c>
      <c r="AA79" s="6" t="s">
        <v>80</v>
      </c>
      <c r="AB79" s="6" t="s">
        <v>80</v>
      </c>
      <c r="AC79" s="6" t="s">
        <v>80</v>
      </c>
      <c r="AD79" s="6" t="s">
        <v>80</v>
      </c>
      <c r="AE79" s="6" t="s">
        <v>80</v>
      </c>
      <c r="AF79" s="6" t="s">
        <v>80</v>
      </c>
      <c r="AG79" s="6" t="s">
        <v>80</v>
      </c>
      <c r="AH79" s="6" t="s">
        <v>80</v>
      </c>
      <c r="AI79" s="6" t="s">
        <v>80</v>
      </c>
      <c r="AJ79" s="6" t="s">
        <v>80</v>
      </c>
      <c r="AK79" s="6" t="s">
        <v>80</v>
      </c>
      <c r="AL79" s="6" t="s">
        <v>80</v>
      </c>
      <c r="AM79" s="6" t="s">
        <v>80</v>
      </c>
      <c r="AN79" s="6" t="s">
        <v>80</v>
      </c>
      <c r="AO79" s="6" t="s">
        <v>80</v>
      </c>
      <c r="AP79" s="6" t="s">
        <v>80</v>
      </c>
      <c r="AQ79" s="6" t="s">
        <v>80</v>
      </c>
      <c r="AR79" s="6" t="s">
        <v>80</v>
      </c>
      <c r="AS79" s="6" t="s">
        <v>80</v>
      </c>
      <c r="AT79" s="6" t="s">
        <v>80</v>
      </c>
    </row>
    <row r="80" spans="6:46" x14ac:dyDescent="0.2">
      <c r="F80" s="17" t="s">
        <v>53</v>
      </c>
      <c r="G80" s="5">
        <v>1</v>
      </c>
      <c r="H80" s="5">
        <v>2</v>
      </c>
      <c r="I80" s="5">
        <v>3</v>
      </c>
      <c r="J80" s="5">
        <v>4</v>
      </c>
      <c r="K80" s="5">
        <v>5</v>
      </c>
      <c r="L80" s="5">
        <v>6</v>
      </c>
      <c r="M80" s="5">
        <v>7</v>
      </c>
      <c r="N80" s="5">
        <v>8</v>
      </c>
      <c r="O80" s="5">
        <v>9</v>
      </c>
      <c r="P80" s="5">
        <v>10</v>
      </c>
      <c r="Q80" s="5">
        <v>11</v>
      </c>
      <c r="R80" s="5">
        <v>12</v>
      </c>
      <c r="S80" s="5">
        <v>13</v>
      </c>
      <c r="T80" s="5">
        <v>14</v>
      </c>
      <c r="U80" s="5">
        <v>15</v>
      </c>
      <c r="V80" s="5">
        <v>16</v>
      </c>
      <c r="W80" s="5">
        <v>17</v>
      </c>
      <c r="X80" s="5">
        <v>18</v>
      </c>
      <c r="Y80" s="5">
        <v>19</v>
      </c>
      <c r="Z80" s="5">
        <v>20</v>
      </c>
      <c r="AA80" s="6">
        <v>1</v>
      </c>
      <c r="AB80" s="6">
        <v>2</v>
      </c>
      <c r="AC80" s="6">
        <v>3</v>
      </c>
      <c r="AD80" s="6">
        <v>4</v>
      </c>
      <c r="AE80" s="6">
        <v>5</v>
      </c>
      <c r="AF80" s="6">
        <v>6</v>
      </c>
      <c r="AG80" s="6">
        <v>7</v>
      </c>
      <c r="AH80" s="6">
        <v>8</v>
      </c>
      <c r="AI80" s="6">
        <v>9</v>
      </c>
      <c r="AJ80" s="6">
        <v>10</v>
      </c>
      <c r="AK80" s="6">
        <v>11</v>
      </c>
      <c r="AL80" s="6">
        <v>12</v>
      </c>
      <c r="AM80" s="6">
        <v>13</v>
      </c>
      <c r="AN80" s="6">
        <v>14</v>
      </c>
      <c r="AO80" s="6">
        <v>15</v>
      </c>
      <c r="AP80" s="6">
        <v>16</v>
      </c>
      <c r="AQ80" s="6">
        <v>17</v>
      </c>
      <c r="AR80" s="6">
        <v>18</v>
      </c>
      <c r="AS80" s="6">
        <v>19</v>
      </c>
      <c r="AT80" s="6">
        <v>20</v>
      </c>
    </row>
    <row r="81" spans="6:46" x14ac:dyDescent="0.2">
      <c r="F81">
        <v>201906</v>
      </c>
      <c r="G81" s="11">
        <f t="shared" ref="G81:AS81" si="20">IF(OR(H33 = "", H$8 &lt; G$8), "", 1)</f>
        <v>1</v>
      </c>
      <c r="H81" s="11">
        <f t="shared" si="20"/>
        <v>1</v>
      </c>
      <c r="I81" s="11">
        <f t="shared" si="20"/>
        <v>1</v>
      </c>
      <c r="J81" s="11">
        <f t="shared" si="20"/>
        <v>1</v>
      </c>
      <c r="K81" s="11">
        <f t="shared" si="20"/>
        <v>1</v>
      </c>
      <c r="L81" s="11">
        <f t="shared" si="20"/>
        <v>1</v>
      </c>
      <c r="M81" s="11">
        <f t="shared" si="20"/>
        <v>1</v>
      </c>
      <c r="N81" s="11">
        <f t="shared" si="20"/>
        <v>1</v>
      </c>
      <c r="O81" s="11">
        <f t="shared" si="20"/>
        <v>1</v>
      </c>
      <c r="P81" s="11">
        <f t="shared" si="20"/>
        <v>1</v>
      </c>
      <c r="Q81" s="11">
        <f t="shared" si="20"/>
        <v>1</v>
      </c>
      <c r="R81" s="11">
        <f t="shared" si="20"/>
        <v>1</v>
      </c>
      <c r="S81" s="11">
        <f t="shared" si="20"/>
        <v>1</v>
      </c>
      <c r="T81" s="11">
        <f t="shared" si="20"/>
        <v>1</v>
      </c>
      <c r="U81" s="11">
        <f t="shared" si="20"/>
        <v>1</v>
      </c>
      <c r="V81" s="11">
        <f t="shared" si="20"/>
        <v>1</v>
      </c>
      <c r="W81" s="11">
        <f t="shared" si="20"/>
        <v>1</v>
      </c>
      <c r="X81" s="11">
        <f t="shared" si="20"/>
        <v>1</v>
      </c>
      <c r="Y81" s="11">
        <f t="shared" si="20"/>
        <v>1</v>
      </c>
      <c r="Z81" s="11" t="str">
        <f t="shared" si="20"/>
        <v/>
      </c>
      <c r="AA81" s="11">
        <f t="shared" si="20"/>
        <v>1</v>
      </c>
      <c r="AB81" s="11">
        <f t="shared" si="20"/>
        <v>1</v>
      </c>
      <c r="AC81" s="11">
        <f t="shared" si="20"/>
        <v>1</v>
      </c>
      <c r="AD81" s="11">
        <f t="shared" si="20"/>
        <v>1</v>
      </c>
      <c r="AE81" s="11">
        <f t="shared" si="20"/>
        <v>1</v>
      </c>
      <c r="AF81" s="11">
        <f t="shared" si="20"/>
        <v>1</v>
      </c>
      <c r="AG81" s="11">
        <f t="shared" si="20"/>
        <v>1</v>
      </c>
      <c r="AH81" s="11">
        <f t="shared" si="20"/>
        <v>1</v>
      </c>
      <c r="AI81" s="11">
        <f t="shared" si="20"/>
        <v>1</v>
      </c>
      <c r="AJ81" s="11">
        <f t="shared" si="20"/>
        <v>1</v>
      </c>
      <c r="AK81" s="11">
        <f t="shared" si="20"/>
        <v>1</v>
      </c>
      <c r="AL81" s="11">
        <f t="shared" si="20"/>
        <v>1</v>
      </c>
      <c r="AM81" s="11">
        <f t="shared" si="20"/>
        <v>1</v>
      </c>
      <c r="AN81" s="11">
        <f t="shared" si="20"/>
        <v>1</v>
      </c>
      <c r="AO81" s="11">
        <f t="shared" si="20"/>
        <v>1</v>
      </c>
      <c r="AP81" s="11">
        <f t="shared" si="20"/>
        <v>1</v>
      </c>
      <c r="AQ81" s="11">
        <f t="shared" si="20"/>
        <v>1</v>
      </c>
      <c r="AR81" s="11">
        <f t="shared" si="20"/>
        <v>1</v>
      </c>
      <c r="AS81" s="11">
        <f t="shared" si="20"/>
        <v>1</v>
      </c>
      <c r="AT81" s="11" t="e">
        <f>IF(OR(#REF! = "",#REF! &lt; AT$8), "", 1)</f>
        <v>#REF!</v>
      </c>
    </row>
    <row r="82" spans="6:46" x14ac:dyDescent="0.2">
      <c r="F82">
        <v>201909</v>
      </c>
      <c r="G82" s="11">
        <f t="shared" ref="G82:AS82" si="21">IF(OR(H34 = "", H$8 &lt; G$8), "", 1)</f>
        <v>1</v>
      </c>
      <c r="H82" s="11">
        <f t="shared" si="21"/>
        <v>1</v>
      </c>
      <c r="I82" s="11">
        <f t="shared" si="21"/>
        <v>1</v>
      </c>
      <c r="J82" s="11">
        <f t="shared" si="21"/>
        <v>1</v>
      </c>
      <c r="K82" s="11">
        <f t="shared" si="21"/>
        <v>1</v>
      </c>
      <c r="L82" s="11">
        <f t="shared" si="21"/>
        <v>1</v>
      </c>
      <c r="M82" s="11">
        <f t="shared" si="21"/>
        <v>1</v>
      </c>
      <c r="N82" s="11">
        <f t="shared" si="21"/>
        <v>1</v>
      </c>
      <c r="O82" s="11">
        <f t="shared" si="21"/>
        <v>1</v>
      </c>
      <c r="P82" s="11">
        <f t="shared" si="21"/>
        <v>1</v>
      </c>
      <c r="Q82" s="11">
        <f t="shared" si="21"/>
        <v>1</v>
      </c>
      <c r="R82" s="11">
        <f t="shared" si="21"/>
        <v>1</v>
      </c>
      <c r="S82" s="11">
        <f t="shared" si="21"/>
        <v>1</v>
      </c>
      <c r="T82" s="11">
        <f t="shared" si="21"/>
        <v>1</v>
      </c>
      <c r="U82" s="11">
        <f t="shared" si="21"/>
        <v>1</v>
      </c>
      <c r="V82" s="11">
        <f t="shared" si="21"/>
        <v>1</v>
      </c>
      <c r="W82" s="11">
        <f t="shared" si="21"/>
        <v>1</v>
      </c>
      <c r="X82" s="11">
        <f t="shared" si="21"/>
        <v>1</v>
      </c>
      <c r="Y82" s="11" t="str">
        <f t="shared" si="21"/>
        <v/>
      </c>
      <c r="Z82" s="11" t="str">
        <f t="shared" si="21"/>
        <v/>
      </c>
      <c r="AA82" s="11">
        <f t="shared" si="21"/>
        <v>1</v>
      </c>
      <c r="AB82" s="11">
        <f t="shared" si="21"/>
        <v>1</v>
      </c>
      <c r="AC82" s="11">
        <f t="shared" si="21"/>
        <v>1</v>
      </c>
      <c r="AD82" s="11">
        <f t="shared" si="21"/>
        <v>1</v>
      </c>
      <c r="AE82" s="11">
        <f t="shared" si="21"/>
        <v>1</v>
      </c>
      <c r="AF82" s="11">
        <f t="shared" si="21"/>
        <v>1</v>
      </c>
      <c r="AG82" s="11">
        <f t="shared" si="21"/>
        <v>1</v>
      </c>
      <c r="AH82" s="11">
        <f t="shared" si="21"/>
        <v>1</v>
      </c>
      <c r="AI82" s="11">
        <f t="shared" si="21"/>
        <v>1</v>
      </c>
      <c r="AJ82" s="11">
        <f t="shared" si="21"/>
        <v>1</v>
      </c>
      <c r="AK82" s="11">
        <f t="shared" si="21"/>
        <v>1</v>
      </c>
      <c r="AL82" s="11">
        <f t="shared" si="21"/>
        <v>1</v>
      </c>
      <c r="AM82" s="11">
        <f t="shared" si="21"/>
        <v>1</v>
      </c>
      <c r="AN82" s="11">
        <f t="shared" si="21"/>
        <v>1</v>
      </c>
      <c r="AO82" s="11">
        <f t="shared" si="21"/>
        <v>1</v>
      </c>
      <c r="AP82" s="11">
        <f t="shared" si="21"/>
        <v>1</v>
      </c>
      <c r="AQ82" s="11">
        <f t="shared" si="21"/>
        <v>1</v>
      </c>
      <c r="AR82" s="11">
        <f t="shared" si="21"/>
        <v>1</v>
      </c>
      <c r="AS82" s="11" t="str">
        <f t="shared" si="21"/>
        <v/>
      </c>
      <c r="AT82" s="11" t="e">
        <f>IF(OR(#REF! = "",#REF! &lt; AT$8), "", 1)</f>
        <v>#REF!</v>
      </c>
    </row>
    <row r="83" spans="6:46" x14ac:dyDescent="0.2">
      <c r="F83">
        <v>201912</v>
      </c>
      <c r="G83" s="11">
        <f t="shared" ref="G83:AS83" si="22">IF(OR(H35 = "", H$8 &lt; G$8), "", 1)</f>
        <v>1</v>
      </c>
      <c r="H83" s="11">
        <f t="shared" si="22"/>
        <v>1</v>
      </c>
      <c r="I83" s="11">
        <f t="shared" si="22"/>
        <v>1</v>
      </c>
      <c r="J83" s="11">
        <f t="shared" si="22"/>
        <v>1</v>
      </c>
      <c r="K83" s="11">
        <f t="shared" si="22"/>
        <v>1</v>
      </c>
      <c r="L83" s="11">
        <f t="shared" si="22"/>
        <v>1</v>
      </c>
      <c r="M83" s="11">
        <f t="shared" si="22"/>
        <v>1</v>
      </c>
      <c r="N83" s="11">
        <f t="shared" si="22"/>
        <v>1</v>
      </c>
      <c r="O83" s="11">
        <f t="shared" si="22"/>
        <v>1</v>
      </c>
      <c r="P83" s="11">
        <f t="shared" si="22"/>
        <v>1</v>
      </c>
      <c r="Q83" s="11">
        <f t="shared" si="22"/>
        <v>1</v>
      </c>
      <c r="R83" s="11">
        <f t="shared" si="22"/>
        <v>1</v>
      </c>
      <c r="S83" s="11">
        <f t="shared" si="22"/>
        <v>1</v>
      </c>
      <c r="T83" s="11">
        <f t="shared" si="22"/>
        <v>1</v>
      </c>
      <c r="U83" s="11">
        <f t="shared" si="22"/>
        <v>1</v>
      </c>
      <c r="V83" s="11">
        <f t="shared" si="22"/>
        <v>1</v>
      </c>
      <c r="W83" s="11">
        <f t="shared" si="22"/>
        <v>1</v>
      </c>
      <c r="X83" s="11" t="str">
        <f t="shared" si="22"/>
        <v/>
      </c>
      <c r="Y83" s="11" t="str">
        <f t="shared" si="22"/>
        <v/>
      </c>
      <c r="Z83" s="11" t="str">
        <f t="shared" si="22"/>
        <v/>
      </c>
      <c r="AA83" s="11">
        <f t="shared" si="22"/>
        <v>1</v>
      </c>
      <c r="AB83" s="11">
        <f t="shared" si="22"/>
        <v>1</v>
      </c>
      <c r="AC83" s="11">
        <f t="shared" si="22"/>
        <v>1</v>
      </c>
      <c r="AD83" s="11">
        <f t="shared" si="22"/>
        <v>1</v>
      </c>
      <c r="AE83" s="11">
        <f t="shared" si="22"/>
        <v>1</v>
      </c>
      <c r="AF83" s="11">
        <f t="shared" si="22"/>
        <v>1</v>
      </c>
      <c r="AG83" s="11">
        <f t="shared" si="22"/>
        <v>1</v>
      </c>
      <c r="AH83" s="11">
        <f t="shared" si="22"/>
        <v>1</v>
      </c>
      <c r="AI83" s="11">
        <f t="shared" si="22"/>
        <v>1</v>
      </c>
      <c r="AJ83" s="11">
        <f t="shared" si="22"/>
        <v>1</v>
      </c>
      <c r="AK83" s="11">
        <f t="shared" si="22"/>
        <v>1</v>
      </c>
      <c r="AL83" s="11">
        <f t="shared" si="22"/>
        <v>1</v>
      </c>
      <c r="AM83" s="11">
        <f t="shared" si="22"/>
        <v>1</v>
      </c>
      <c r="AN83" s="11">
        <f t="shared" si="22"/>
        <v>1</v>
      </c>
      <c r="AO83" s="11">
        <f t="shared" si="22"/>
        <v>1</v>
      </c>
      <c r="AP83" s="11">
        <f t="shared" si="22"/>
        <v>1</v>
      </c>
      <c r="AQ83" s="11">
        <f t="shared" si="22"/>
        <v>1</v>
      </c>
      <c r="AR83" s="11" t="str">
        <f t="shared" si="22"/>
        <v/>
      </c>
      <c r="AS83" s="11" t="str">
        <f t="shared" si="22"/>
        <v/>
      </c>
      <c r="AT83" s="11" t="e">
        <f>IF(OR(#REF! = "",#REF! &lt; AT$8), "", 1)</f>
        <v>#REF!</v>
      </c>
    </row>
    <row r="84" spans="6:46" x14ac:dyDescent="0.2">
      <c r="F84">
        <v>202003</v>
      </c>
      <c r="G84" s="11">
        <f t="shared" ref="G84:AS84" si="23">IF(OR(H36 = "", H$8 &lt; G$8), "", 1)</f>
        <v>1</v>
      </c>
      <c r="H84" s="11">
        <f t="shared" si="23"/>
        <v>1</v>
      </c>
      <c r="I84" s="11">
        <f t="shared" si="23"/>
        <v>1</v>
      </c>
      <c r="J84" s="11">
        <f t="shared" si="23"/>
        <v>1</v>
      </c>
      <c r="K84" s="11">
        <f t="shared" si="23"/>
        <v>1</v>
      </c>
      <c r="L84" s="11">
        <f t="shared" si="23"/>
        <v>1</v>
      </c>
      <c r="M84" s="11">
        <f t="shared" si="23"/>
        <v>1</v>
      </c>
      <c r="N84" s="11">
        <f t="shared" si="23"/>
        <v>1</v>
      </c>
      <c r="O84" s="11">
        <f t="shared" si="23"/>
        <v>1</v>
      </c>
      <c r="P84" s="11">
        <f t="shared" si="23"/>
        <v>1</v>
      </c>
      <c r="Q84" s="11">
        <f t="shared" si="23"/>
        <v>1</v>
      </c>
      <c r="R84" s="11">
        <f t="shared" si="23"/>
        <v>1</v>
      </c>
      <c r="S84" s="11">
        <f t="shared" si="23"/>
        <v>1</v>
      </c>
      <c r="T84" s="11">
        <f t="shared" si="23"/>
        <v>1</v>
      </c>
      <c r="U84" s="11">
        <f t="shared" si="23"/>
        <v>1</v>
      </c>
      <c r="V84" s="11">
        <f t="shared" si="23"/>
        <v>1</v>
      </c>
      <c r="W84" s="11" t="str">
        <f t="shared" si="23"/>
        <v/>
      </c>
      <c r="X84" s="11" t="str">
        <f t="shared" si="23"/>
        <v/>
      </c>
      <c r="Y84" s="11" t="str">
        <f t="shared" si="23"/>
        <v/>
      </c>
      <c r="Z84" s="11" t="str">
        <f t="shared" si="23"/>
        <v/>
      </c>
      <c r="AA84" s="11">
        <f t="shared" si="23"/>
        <v>1</v>
      </c>
      <c r="AB84" s="11">
        <f t="shared" si="23"/>
        <v>1</v>
      </c>
      <c r="AC84" s="11">
        <f t="shared" si="23"/>
        <v>1</v>
      </c>
      <c r="AD84" s="11">
        <f t="shared" si="23"/>
        <v>1</v>
      </c>
      <c r="AE84" s="11">
        <f t="shared" si="23"/>
        <v>1</v>
      </c>
      <c r="AF84" s="11">
        <f t="shared" si="23"/>
        <v>1</v>
      </c>
      <c r="AG84" s="11">
        <f t="shared" si="23"/>
        <v>1</v>
      </c>
      <c r="AH84" s="11">
        <f t="shared" si="23"/>
        <v>1</v>
      </c>
      <c r="AI84" s="11">
        <f t="shared" si="23"/>
        <v>1</v>
      </c>
      <c r="AJ84" s="11">
        <f t="shared" si="23"/>
        <v>1</v>
      </c>
      <c r="AK84" s="11">
        <f t="shared" si="23"/>
        <v>1</v>
      </c>
      <c r="AL84" s="11">
        <f t="shared" si="23"/>
        <v>1</v>
      </c>
      <c r="AM84" s="11">
        <f t="shared" si="23"/>
        <v>1</v>
      </c>
      <c r="AN84" s="11">
        <f t="shared" si="23"/>
        <v>1</v>
      </c>
      <c r="AO84" s="11">
        <f t="shared" si="23"/>
        <v>1</v>
      </c>
      <c r="AP84" s="11">
        <f t="shared" si="23"/>
        <v>1</v>
      </c>
      <c r="AQ84" s="11" t="str">
        <f t="shared" si="23"/>
        <v/>
      </c>
      <c r="AR84" s="11" t="str">
        <f t="shared" si="23"/>
        <v/>
      </c>
      <c r="AS84" s="11" t="str">
        <f t="shared" si="23"/>
        <v/>
      </c>
      <c r="AT84" s="11" t="e">
        <f>IF(OR(#REF! = "",#REF! &lt; AT$8), "", 1)</f>
        <v>#REF!</v>
      </c>
    </row>
    <row r="85" spans="6:46" x14ac:dyDescent="0.2">
      <c r="F85">
        <v>202006</v>
      </c>
      <c r="G85" s="11">
        <f t="shared" ref="G85:AS85" si="24">IF(OR(H37 = "", H$8 &lt; G$8), "", 1)</f>
        <v>1</v>
      </c>
      <c r="H85" s="11">
        <f t="shared" si="24"/>
        <v>1</v>
      </c>
      <c r="I85" s="11">
        <f t="shared" si="24"/>
        <v>1</v>
      </c>
      <c r="J85" s="11">
        <f t="shared" si="24"/>
        <v>1</v>
      </c>
      <c r="K85" s="11">
        <f t="shared" si="24"/>
        <v>1</v>
      </c>
      <c r="L85" s="11">
        <f t="shared" si="24"/>
        <v>1</v>
      </c>
      <c r="M85" s="11">
        <f t="shared" si="24"/>
        <v>1</v>
      </c>
      <c r="N85" s="11">
        <f t="shared" si="24"/>
        <v>1</v>
      </c>
      <c r="O85" s="11">
        <f t="shared" si="24"/>
        <v>1</v>
      </c>
      <c r="P85" s="11">
        <f t="shared" si="24"/>
        <v>1</v>
      </c>
      <c r="Q85" s="11">
        <f t="shared" si="24"/>
        <v>1</v>
      </c>
      <c r="R85" s="11">
        <f t="shared" si="24"/>
        <v>1</v>
      </c>
      <c r="S85" s="11">
        <f t="shared" si="24"/>
        <v>1</v>
      </c>
      <c r="T85" s="11">
        <f t="shared" si="24"/>
        <v>1</v>
      </c>
      <c r="U85" s="11">
        <f t="shared" si="24"/>
        <v>1</v>
      </c>
      <c r="V85" s="11" t="str">
        <f t="shared" si="24"/>
        <v/>
      </c>
      <c r="W85" s="11" t="str">
        <f t="shared" si="24"/>
        <v/>
      </c>
      <c r="X85" s="11" t="str">
        <f t="shared" si="24"/>
        <v/>
      </c>
      <c r="Y85" s="11" t="str">
        <f t="shared" si="24"/>
        <v/>
      </c>
      <c r="Z85" s="11" t="str">
        <f t="shared" si="24"/>
        <v/>
      </c>
      <c r="AA85" s="11">
        <f t="shared" si="24"/>
        <v>1</v>
      </c>
      <c r="AB85" s="11">
        <f t="shared" si="24"/>
        <v>1</v>
      </c>
      <c r="AC85" s="11">
        <f t="shared" si="24"/>
        <v>1</v>
      </c>
      <c r="AD85" s="11">
        <f t="shared" si="24"/>
        <v>1</v>
      </c>
      <c r="AE85" s="11">
        <f t="shared" si="24"/>
        <v>1</v>
      </c>
      <c r="AF85" s="11">
        <f t="shared" si="24"/>
        <v>1</v>
      </c>
      <c r="AG85" s="11">
        <f t="shared" si="24"/>
        <v>1</v>
      </c>
      <c r="AH85" s="11">
        <f t="shared" si="24"/>
        <v>1</v>
      </c>
      <c r="AI85" s="11">
        <f t="shared" si="24"/>
        <v>1</v>
      </c>
      <c r="AJ85" s="11">
        <f t="shared" si="24"/>
        <v>1</v>
      </c>
      <c r="AK85" s="11">
        <f t="shared" si="24"/>
        <v>1</v>
      </c>
      <c r="AL85" s="11">
        <f t="shared" si="24"/>
        <v>1</v>
      </c>
      <c r="AM85" s="11">
        <f t="shared" si="24"/>
        <v>1</v>
      </c>
      <c r="AN85" s="11">
        <f t="shared" si="24"/>
        <v>1</v>
      </c>
      <c r="AO85" s="11">
        <f t="shared" si="24"/>
        <v>1</v>
      </c>
      <c r="AP85" s="11" t="str">
        <f t="shared" si="24"/>
        <v/>
      </c>
      <c r="AQ85" s="11" t="str">
        <f t="shared" si="24"/>
        <v/>
      </c>
      <c r="AR85" s="11" t="str">
        <f t="shared" si="24"/>
        <v/>
      </c>
      <c r="AS85" s="11" t="str">
        <f t="shared" si="24"/>
        <v/>
      </c>
      <c r="AT85" s="11" t="e">
        <f>IF(OR(#REF! = "",#REF! &lt; AT$8), "", 1)</f>
        <v>#REF!</v>
      </c>
    </row>
    <row r="86" spans="6:46" x14ac:dyDescent="0.2">
      <c r="F86">
        <v>202009</v>
      </c>
      <c r="G86" s="11">
        <f t="shared" ref="G86:AS86" si="25">IF(OR(H38 = "", H$8 &lt; G$8), "", 1)</f>
        <v>1</v>
      </c>
      <c r="H86" s="11">
        <f t="shared" si="25"/>
        <v>1</v>
      </c>
      <c r="I86" s="11">
        <f t="shared" si="25"/>
        <v>1</v>
      </c>
      <c r="J86" s="11">
        <f t="shared" si="25"/>
        <v>1</v>
      </c>
      <c r="K86" s="11">
        <f t="shared" si="25"/>
        <v>1</v>
      </c>
      <c r="L86" s="11">
        <f t="shared" si="25"/>
        <v>1</v>
      </c>
      <c r="M86" s="11">
        <f t="shared" si="25"/>
        <v>1</v>
      </c>
      <c r="N86" s="11">
        <f t="shared" si="25"/>
        <v>1</v>
      </c>
      <c r="O86" s="11">
        <f t="shared" si="25"/>
        <v>1</v>
      </c>
      <c r="P86" s="11">
        <f t="shared" si="25"/>
        <v>1</v>
      </c>
      <c r="Q86" s="11">
        <f t="shared" si="25"/>
        <v>1</v>
      </c>
      <c r="R86" s="11">
        <f t="shared" si="25"/>
        <v>1</v>
      </c>
      <c r="S86" s="11">
        <f t="shared" si="25"/>
        <v>1</v>
      </c>
      <c r="T86" s="11">
        <f t="shared" si="25"/>
        <v>1</v>
      </c>
      <c r="U86" s="11" t="str">
        <f t="shared" si="25"/>
        <v/>
      </c>
      <c r="V86" s="11" t="str">
        <f t="shared" si="25"/>
        <v/>
      </c>
      <c r="W86" s="11" t="str">
        <f t="shared" si="25"/>
        <v/>
      </c>
      <c r="X86" s="11" t="str">
        <f t="shared" si="25"/>
        <v/>
      </c>
      <c r="Y86" s="11" t="str">
        <f t="shared" si="25"/>
        <v/>
      </c>
      <c r="Z86" s="11" t="str">
        <f t="shared" si="25"/>
        <v/>
      </c>
      <c r="AA86" s="11">
        <f t="shared" si="25"/>
        <v>1</v>
      </c>
      <c r="AB86" s="11">
        <f t="shared" si="25"/>
        <v>1</v>
      </c>
      <c r="AC86" s="11">
        <f t="shared" si="25"/>
        <v>1</v>
      </c>
      <c r="AD86" s="11">
        <f t="shared" si="25"/>
        <v>1</v>
      </c>
      <c r="AE86" s="11">
        <f t="shared" si="25"/>
        <v>1</v>
      </c>
      <c r="AF86" s="11">
        <f t="shared" si="25"/>
        <v>1</v>
      </c>
      <c r="AG86" s="11">
        <f t="shared" si="25"/>
        <v>1</v>
      </c>
      <c r="AH86" s="11">
        <f t="shared" si="25"/>
        <v>1</v>
      </c>
      <c r="AI86" s="11">
        <f t="shared" si="25"/>
        <v>1</v>
      </c>
      <c r="AJ86" s="11">
        <f t="shared" si="25"/>
        <v>1</v>
      </c>
      <c r="AK86" s="11">
        <f t="shared" si="25"/>
        <v>1</v>
      </c>
      <c r="AL86" s="11">
        <f t="shared" si="25"/>
        <v>1</v>
      </c>
      <c r="AM86" s="11">
        <f t="shared" si="25"/>
        <v>1</v>
      </c>
      <c r="AN86" s="11">
        <f t="shared" si="25"/>
        <v>1</v>
      </c>
      <c r="AO86" s="11" t="str">
        <f t="shared" si="25"/>
        <v/>
      </c>
      <c r="AP86" s="11" t="str">
        <f t="shared" si="25"/>
        <v/>
      </c>
      <c r="AQ86" s="11" t="str">
        <f t="shared" si="25"/>
        <v/>
      </c>
      <c r="AR86" s="11" t="str">
        <f t="shared" si="25"/>
        <v/>
      </c>
      <c r="AS86" s="11" t="str">
        <f t="shared" si="25"/>
        <v/>
      </c>
      <c r="AT86" s="11" t="e">
        <f>IF(OR(#REF! = "",#REF! &lt; AT$8), "", 1)</f>
        <v>#REF!</v>
      </c>
    </row>
    <row r="87" spans="6:46" x14ac:dyDescent="0.2">
      <c r="F87">
        <v>202012</v>
      </c>
      <c r="G87" s="11">
        <f t="shared" ref="G87:AS87" si="26">IF(OR(H39 = "", H$8 &lt; G$8), "", 1)</f>
        <v>1</v>
      </c>
      <c r="H87" s="11">
        <f t="shared" si="26"/>
        <v>1</v>
      </c>
      <c r="I87" s="11">
        <f t="shared" si="26"/>
        <v>1</v>
      </c>
      <c r="J87" s="11">
        <f t="shared" si="26"/>
        <v>1</v>
      </c>
      <c r="K87" s="11">
        <f t="shared" si="26"/>
        <v>1</v>
      </c>
      <c r="L87" s="11">
        <f t="shared" si="26"/>
        <v>1</v>
      </c>
      <c r="M87" s="11">
        <f t="shared" si="26"/>
        <v>1</v>
      </c>
      <c r="N87" s="11">
        <f t="shared" si="26"/>
        <v>1</v>
      </c>
      <c r="O87" s="11">
        <f t="shared" si="26"/>
        <v>1</v>
      </c>
      <c r="P87" s="11">
        <f t="shared" si="26"/>
        <v>1</v>
      </c>
      <c r="Q87" s="11">
        <f t="shared" si="26"/>
        <v>1</v>
      </c>
      <c r="R87" s="11">
        <f t="shared" si="26"/>
        <v>1</v>
      </c>
      <c r="S87" s="11">
        <f t="shared" si="26"/>
        <v>1</v>
      </c>
      <c r="T87" s="11" t="str">
        <f t="shared" si="26"/>
        <v/>
      </c>
      <c r="U87" s="11" t="str">
        <f t="shared" si="26"/>
        <v/>
      </c>
      <c r="V87" s="11" t="str">
        <f t="shared" si="26"/>
        <v/>
      </c>
      <c r="W87" s="11" t="str">
        <f t="shared" si="26"/>
        <v/>
      </c>
      <c r="X87" s="11" t="str">
        <f t="shared" si="26"/>
        <v/>
      </c>
      <c r="Y87" s="11" t="str">
        <f t="shared" si="26"/>
        <v/>
      </c>
      <c r="Z87" s="11" t="str">
        <f t="shared" si="26"/>
        <v/>
      </c>
      <c r="AA87" s="11">
        <f t="shared" si="26"/>
        <v>1</v>
      </c>
      <c r="AB87" s="11">
        <f t="shared" si="26"/>
        <v>1</v>
      </c>
      <c r="AC87" s="11">
        <f t="shared" si="26"/>
        <v>1</v>
      </c>
      <c r="AD87" s="11">
        <f t="shared" si="26"/>
        <v>1</v>
      </c>
      <c r="AE87" s="11">
        <f t="shared" si="26"/>
        <v>1</v>
      </c>
      <c r="AF87" s="11">
        <f t="shared" si="26"/>
        <v>1</v>
      </c>
      <c r="AG87" s="11">
        <f t="shared" si="26"/>
        <v>1</v>
      </c>
      <c r="AH87" s="11">
        <f t="shared" si="26"/>
        <v>1</v>
      </c>
      <c r="AI87" s="11">
        <f t="shared" si="26"/>
        <v>1</v>
      </c>
      <c r="AJ87" s="11">
        <f t="shared" si="26"/>
        <v>1</v>
      </c>
      <c r="AK87" s="11">
        <f t="shared" si="26"/>
        <v>1</v>
      </c>
      <c r="AL87" s="11">
        <f t="shared" si="26"/>
        <v>1</v>
      </c>
      <c r="AM87" s="11">
        <f t="shared" si="26"/>
        <v>1</v>
      </c>
      <c r="AN87" s="11" t="str">
        <f t="shared" si="26"/>
        <v/>
      </c>
      <c r="AO87" s="11" t="str">
        <f t="shared" si="26"/>
        <v/>
      </c>
      <c r="AP87" s="11" t="str">
        <f t="shared" si="26"/>
        <v/>
      </c>
      <c r="AQ87" s="11" t="str">
        <f t="shared" si="26"/>
        <v/>
      </c>
      <c r="AR87" s="11" t="str">
        <f t="shared" si="26"/>
        <v/>
      </c>
      <c r="AS87" s="11" t="str">
        <f t="shared" si="26"/>
        <v/>
      </c>
      <c r="AT87" s="11" t="e">
        <f>IF(OR(#REF! = "",#REF! &lt; AT$8), "", 1)</f>
        <v>#REF!</v>
      </c>
    </row>
    <row r="88" spans="6:46" x14ac:dyDescent="0.2">
      <c r="F88">
        <v>202103</v>
      </c>
      <c r="G88" s="11">
        <f t="shared" ref="G88:AS88" si="27">IF(OR(H40 = "", H$8 &lt; G$8), "", 1)</f>
        <v>1</v>
      </c>
      <c r="H88" s="11">
        <f t="shared" si="27"/>
        <v>1</v>
      </c>
      <c r="I88" s="11">
        <f t="shared" si="27"/>
        <v>1</v>
      </c>
      <c r="J88" s="11">
        <f t="shared" si="27"/>
        <v>1</v>
      </c>
      <c r="K88" s="11">
        <f t="shared" si="27"/>
        <v>1</v>
      </c>
      <c r="L88" s="11">
        <f t="shared" si="27"/>
        <v>1</v>
      </c>
      <c r="M88" s="11">
        <f t="shared" si="27"/>
        <v>1</v>
      </c>
      <c r="N88" s="11">
        <f t="shared" si="27"/>
        <v>1</v>
      </c>
      <c r="O88" s="11">
        <f t="shared" si="27"/>
        <v>1</v>
      </c>
      <c r="P88" s="11">
        <f t="shared" si="27"/>
        <v>1</v>
      </c>
      <c r="Q88" s="11">
        <f t="shared" si="27"/>
        <v>1</v>
      </c>
      <c r="R88" s="11">
        <f t="shared" si="27"/>
        <v>1</v>
      </c>
      <c r="S88" s="11" t="str">
        <f t="shared" si="27"/>
        <v/>
      </c>
      <c r="T88" s="11" t="str">
        <f t="shared" si="27"/>
        <v/>
      </c>
      <c r="U88" s="11" t="str">
        <f t="shared" si="27"/>
        <v/>
      </c>
      <c r="V88" s="11" t="str">
        <f t="shared" si="27"/>
        <v/>
      </c>
      <c r="W88" s="11" t="str">
        <f t="shared" si="27"/>
        <v/>
      </c>
      <c r="X88" s="11" t="str">
        <f t="shared" si="27"/>
        <v/>
      </c>
      <c r="Y88" s="11" t="str">
        <f t="shared" si="27"/>
        <v/>
      </c>
      <c r="Z88" s="11" t="str">
        <f t="shared" si="27"/>
        <v/>
      </c>
      <c r="AA88" s="11">
        <f t="shared" si="27"/>
        <v>1</v>
      </c>
      <c r="AB88" s="11">
        <f t="shared" si="27"/>
        <v>1</v>
      </c>
      <c r="AC88" s="11">
        <f t="shared" si="27"/>
        <v>1</v>
      </c>
      <c r="AD88" s="11">
        <f t="shared" si="27"/>
        <v>1</v>
      </c>
      <c r="AE88" s="11">
        <f t="shared" si="27"/>
        <v>1</v>
      </c>
      <c r="AF88" s="11">
        <f t="shared" si="27"/>
        <v>1</v>
      </c>
      <c r="AG88" s="11">
        <f t="shared" si="27"/>
        <v>1</v>
      </c>
      <c r="AH88" s="11">
        <f t="shared" si="27"/>
        <v>1</v>
      </c>
      <c r="AI88" s="11">
        <f t="shared" si="27"/>
        <v>1</v>
      </c>
      <c r="AJ88" s="11">
        <f t="shared" si="27"/>
        <v>1</v>
      </c>
      <c r="AK88" s="11">
        <f t="shared" si="27"/>
        <v>1</v>
      </c>
      <c r="AL88" s="11">
        <f t="shared" si="27"/>
        <v>1</v>
      </c>
      <c r="AM88" s="11" t="str">
        <f t="shared" si="27"/>
        <v/>
      </c>
      <c r="AN88" s="11" t="str">
        <f t="shared" si="27"/>
        <v/>
      </c>
      <c r="AO88" s="11" t="str">
        <f t="shared" si="27"/>
        <v/>
      </c>
      <c r="AP88" s="11" t="str">
        <f t="shared" si="27"/>
        <v/>
      </c>
      <c r="AQ88" s="11" t="str">
        <f t="shared" si="27"/>
        <v/>
      </c>
      <c r="AR88" s="11" t="str">
        <f t="shared" si="27"/>
        <v/>
      </c>
      <c r="AS88" s="11" t="str">
        <f t="shared" si="27"/>
        <v/>
      </c>
      <c r="AT88" s="11" t="e">
        <f>IF(OR(#REF! = "",#REF! &lt; AT$8), "", 1)</f>
        <v>#REF!</v>
      </c>
    </row>
    <row r="89" spans="6:46" x14ac:dyDescent="0.2">
      <c r="F89">
        <v>202106</v>
      </c>
      <c r="G89" s="11">
        <f t="shared" ref="G89:AS89" si="28">IF(OR(H41 = "", H$8 &lt; G$8), "", 1)</f>
        <v>1</v>
      </c>
      <c r="H89" s="11">
        <f t="shared" si="28"/>
        <v>1</v>
      </c>
      <c r="I89" s="11">
        <f t="shared" si="28"/>
        <v>1</v>
      </c>
      <c r="J89" s="11">
        <f t="shared" si="28"/>
        <v>1</v>
      </c>
      <c r="K89" s="11">
        <f t="shared" si="28"/>
        <v>1</v>
      </c>
      <c r="L89" s="11">
        <f t="shared" si="28"/>
        <v>1</v>
      </c>
      <c r="M89" s="11">
        <f t="shared" si="28"/>
        <v>1</v>
      </c>
      <c r="N89" s="11">
        <f t="shared" si="28"/>
        <v>1</v>
      </c>
      <c r="O89" s="11">
        <f t="shared" si="28"/>
        <v>1</v>
      </c>
      <c r="P89" s="11">
        <f t="shared" si="28"/>
        <v>1</v>
      </c>
      <c r="Q89" s="11">
        <f t="shared" si="28"/>
        <v>1</v>
      </c>
      <c r="R89" s="11" t="str">
        <f t="shared" si="28"/>
        <v/>
      </c>
      <c r="S89" s="11" t="str">
        <f t="shared" si="28"/>
        <v/>
      </c>
      <c r="T89" s="11" t="str">
        <f t="shared" si="28"/>
        <v/>
      </c>
      <c r="U89" s="11" t="str">
        <f t="shared" si="28"/>
        <v/>
      </c>
      <c r="V89" s="11" t="str">
        <f t="shared" si="28"/>
        <v/>
      </c>
      <c r="W89" s="11" t="str">
        <f t="shared" si="28"/>
        <v/>
      </c>
      <c r="X89" s="11" t="str">
        <f t="shared" si="28"/>
        <v/>
      </c>
      <c r="Y89" s="11" t="str">
        <f t="shared" si="28"/>
        <v/>
      </c>
      <c r="Z89" s="11" t="str">
        <f t="shared" si="28"/>
        <v/>
      </c>
      <c r="AA89" s="11">
        <f t="shared" si="28"/>
        <v>1</v>
      </c>
      <c r="AB89" s="11">
        <f t="shared" si="28"/>
        <v>1</v>
      </c>
      <c r="AC89" s="11">
        <f t="shared" si="28"/>
        <v>1</v>
      </c>
      <c r="AD89" s="11">
        <f t="shared" si="28"/>
        <v>1</v>
      </c>
      <c r="AE89" s="11">
        <f t="shared" si="28"/>
        <v>1</v>
      </c>
      <c r="AF89" s="11">
        <f t="shared" si="28"/>
        <v>1</v>
      </c>
      <c r="AG89" s="11">
        <f t="shared" si="28"/>
        <v>1</v>
      </c>
      <c r="AH89" s="11">
        <f t="shared" si="28"/>
        <v>1</v>
      </c>
      <c r="AI89" s="11">
        <f t="shared" si="28"/>
        <v>1</v>
      </c>
      <c r="AJ89" s="11">
        <f t="shared" si="28"/>
        <v>1</v>
      </c>
      <c r="AK89" s="11">
        <f t="shared" si="28"/>
        <v>1</v>
      </c>
      <c r="AL89" s="11" t="str">
        <f t="shared" si="28"/>
        <v/>
      </c>
      <c r="AM89" s="11" t="str">
        <f t="shared" si="28"/>
        <v/>
      </c>
      <c r="AN89" s="11" t="str">
        <f t="shared" si="28"/>
        <v/>
      </c>
      <c r="AO89" s="11" t="str">
        <f t="shared" si="28"/>
        <v/>
      </c>
      <c r="AP89" s="11" t="str">
        <f t="shared" si="28"/>
        <v/>
      </c>
      <c r="AQ89" s="11" t="str">
        <f t="shared" si="28"/>
        <v/>
      </c>
      <c r="AR89" s="11" t="str">
        <f t="shared" si="28"/>
        <v/>
      </c>
      <c r="AS89" s="11" t="str">
        <f t="shared" si="28"/>
        <v/>
      </c>
      <c r="AT89" s="11" t="e">
        <f>IF(OR(#REF! = "",#REF! &lt; AT$8), "", 1)</f>
        <v>#REF!</v>
      </c>
    </row>
    <row r="90" spans="6:46" x14ac:dyDescent="0.2">
      <c r="F90">
        <v>202109</v>
      </c>
      <c r="G90" s="11">
        <f t="shared" ref="G90:AS90" si="29">IF(OR(H42 = "", H$8 &lt; G$8), "", 1)</f>
        <v>1</v>
      </c>
      <c r="H90" s="11">
        <f t="shared" si="29"/>
        <v>1</v>
      </c>
      <c r="I90" s="11">
        <f t="shared" si="29"/>
        <v>1</v>
      </c>
      <c r="J90" s="11">
        <f t="shared" si="29"/>
        <v>1</v>
      </c>
      <c r="K90" s="11">
        <f t="shared" si="29"/>
        <v>1</v>
      </c>
      <c r="L90" s="11">
        <f t="shared" si="29"/>
        <v>1</v>
      </c>
      <c r="M90" s="11">
        <f t="shared" si="29"/>
        <v>1</v>
      </c>
      <c r="N90" s="11">
        <f t="shared" si="29"/>
        <v>1</v>
      </c>
      <c r="O90" s="11">
        <f t="shared" si="29"/>
        <v>1</v>
      </c>
      <c r="P90" s="11">
        <f t="shared" si="29"/>
        <v>1</v>
      </c>
      <c r="Q90" s="11" t="str">
        <f t="shared" si="29"/>
        <v/>
      </c>
      <c r="R90" s="11" t="str">
        <f t="shared" si="29"/>
        <v/>
      </c>
      <c r="S90" s="11" t="str">
        <f t="shared" si="29"/>
        <v/>
      </c>
      <c r="T90" s="11" t="str">
        <f t="shared" si="29"/>
        <v/>
      </c>
      <c r="U90" s="11" t="str">
        <f t="shared" si="29"/>
        <v/>
      </c>
      <c r="V90" s="11" t="str">
        <f t="shared" si="29"/>
        <v/>
      </c>
      <c r="W90" s="11" t="str">
        <f t="shared" si="29"/>
        <v/>
      </c>
      <c r="X90" s="11" t="str">
        <f t="shared" si="29"/>
        <v/>
      </c>
      <c r="Y90" s="11" t="str">
        <f t="shared" si="29"/>
        <v/>
      </c>
      <c r="Z90" s="11" t="str">
        <f t="shared" si="29"/>
        <v/>
      </c>
      <c r="AA90" s="11">
        <f t="shared" si="29"/>
        <v>1</v>
      </c>
      <c r="AB90" s="11">
        <f t="shared" si="29"/>
        <v>1</v>
      </c>
      <c r="AC90" s="11">
        <f t="shared" si="29"/>
        <v>1</v>
      </c>
      <c r="AD90" s="11">
        <f t="shared" si="29"/>
        <v>1</v>
      </c>
      <c r="AE90" s="11">
        <f t="shared" si="29"/>
        <v>1</v>
      </c>
      <c r="AF90" s="11">
        <f t="shared" si="29"/>
        <v>1</v>
      </c>
      <c r="AG90" s="11">
        <f t="shared" si="29"/>
        <v>1</v>
      </c>
      <c r="AH90" s="11">
        <f t="shared" si="29"/>
        <v>1</v>
      </c>
      <c r="AI90" s="11">
        <f t="shared" si="29"/>
        <v>1</v>
      </c>
      <c r="AJ90" s="11">
        <f t="shared" si="29"/>
        <v>1</v>
      </c>
      <c r="AK90" s="11" t="str">
        <f t="shared" si="29"/>
        <v/>
      </c>
      <c r="AL90" s="11" t="str">
        <f t="shared" si="29"/>
        <v/>
      </c>
      <c r="AM90" s="11" t="str">
        <f t="shared" si="29"/>
        <v/>
      </c>
      <c r="AN90" s="11" t="str">
        <f t="shared" si="29"/>
        <v/>
      </c>
      <c r="AO90" s="11" t="str">
        <f t="shared" si="29"/>
        <v/>
      </c>
      <c r="AP90" s="11" t="str">
        <f t="shared" si="29"/>
        <v/>
      </c>
      <c r="AQ90" s="11" t="str">
        <f t="shared" si="29"/>
        <v/>
      </c>
      <c r="AR90" s="11" t="str">
        <f t="shared" si="29"/>
        <v/>
      </c>
      <c r="AS90" s="11" t="str">
        <f t="shared" si="29"/>
        <v/>
      </c>
      <c r="AT90" s="11" t="e">
        <f>IF(OR(#REF! = "",#REF! &lt; AT$8), "", 1)</f>
        <v>#REF!</v>
      </c>
    </row>
    <row r="91" spans="6:46" x14ac:dyDescent="0.2">
      <c r="F91">
        <v>202112</v>
      </c>
      <c r="G91" s="11">
        <f t="shared" ref="G91:AS91" si="30">IF(OR(H43 = "", H$8 &lt; G$8), "", 1)</f>
        <v>1</v>
      </c>
      <c r="H91" s="11">
        <f t="shared" si="30"/>
        <v>1</v>
      </c>
      <c r="I91" s="11">
        <f t="shared" si="30"/>
        <v>1</v>
      </c>
      <c r="J91" s="11">
        <f t="shared" si="30"/>
        <v>1</v>
      </c>
      <c r="K91" s="11">
        <f t="shared" si="30"/>
        <v>1</v>
      </c>
      <c r="L91" s="11">
        <f t="shared" si="30"/>
        <v>1</v>
      </c>
      <c r="M91" s="11">
        <f t="shared" si="30"/>
        <v>1</v>
      </c>
      <c r="N91" s="11">
        <f t="shared" si="30"/>
        <v>1</v>
      </c>
      <c r="O91" s="11">
        <f t="shared" si="30"/>
        <v>1</v>
      </c>
      <c r="P91" s="11" t="str">
        <f t="shared" si="30"/>
        <v/>
      </c>
      <c r="Q91" s="11" t="str">
        <f t="shared" si="30"/>
        <v/>
      </c>
      <c r="R91" s="11" t="str">
        <f t="shared" si="30"/>
        <v/>
      </c>
      <c r="S91" s="11" t="str">
        <f t="shared" si="30"/>
        <v/>
      </c>
      <c r="T91" s="11" t="str">
        <f t="shared" si="30"/>
        <v/>
      </c>
      <c r="U91" s="11" t="str">
        <f t="shared" si="30"/>
        <v/>
      </c>
      <c r="V91" s="11" t="str">
        <f t="shared" si="30"/>
        <v/>
      </c>
      <c r="W91" s="11" t="str">
        <f t="shared" si="30"/>
        <v/>
      </c>
      <c r="X91" s="11" t="str">
        <f t="shared" si="30"/>
        <v/>
      </c>
      <c r="Y91" s="11" t="str">
        <f t="shared" si="30"/>
        <v/>
      </c>
      <c r="Z91" s="11" t="str">
        <f t="shared" si="30"/>
        <v/>
      </c>
      <c r="AA91" s="11">
        <f t="shared" si="30"/>
        <v>1</v>
      </c>
      <c r="AB91" s="11">
        <f t="shared" si="30"/>
        <v>1</v>
      </c>
      <c r="AC91" s="11">
        <f t="shared" si="30"/>
        <v>1</v>
      </c>
      <c r="AD91" s="11">
        <f t="shared" si="30"/>
        <v>1</v>
      </c>
      <c r="AE91" s="11">
        <f t="shared" si="30"/>
        <v>1</v>
      </c>
      <c r="AF91" s="11">
        <f t="shared" si="30"/>
        <v>1</v>
      </c>
      <c r="AG91" s="11">
        <f t="shared" si="30"/>
        <v>1</v>
      </c>
      <c r="AH91" s="11">
        <f t="shared" si="30"/>
        <v>1</v>
      </c>
      <c r="AI91" s="11">
        <f t="shared" si="30"/>
        <v>1</v>
      </c>
      <c r="AJ91" s="11" t="str">
        <f t="shared" si="30"/>
        <v/>
      </c>
      <c r="AK91" s="11" t="str">
        <f t="shared" si="30"/>
        <v/>
      </c>
      <c r="AL91" s="11" t="str">
        <f t="shared" si="30"/>
        <v/>
      </c>
      <c r="AM91" s="11" t="str">
        <f t="shared" si="30"/>
        <v/>
      </c>
      <c r="AN91" s="11" t="str">
        <f t="shared" si="30"/>
        <v/>
      </c>
      <c r="AO91" s="11" t="str">
        <f t="shared" si="30"/>
        <v/>
      </c>
      <c r="AP91" s="11" t="str">
        <f t="shared" si="30"/>
        <v/>
      </c>
      <c r="AQ91" s="11" t="str">
        <f t="shared" si="30"/>
        <v/>
      </c>
      <c r="AR91" s="11" t="str">
        <f t="shared" si="30"/>
        <v/>
      </c>
      <c r="AS91" s="11" t="str">
        <f t="shared" si="30"/>
        <v/>
      </c>
      <c r="AT91" s="11" t="e">
        <f>IF(OR(#REF! = "",#REF! &lt; AT$8), "", 1)</f>
        <v>#REF!</v>
      </c>
    </row>
    <row r="92" spans="6:46" x14ac:dyDescent="0.2">
      <c r="F92">
        <v>202203</v>
      </c>
      <c r="G92" s="11">
        <f t="shared" ref="G92:AS92" si="31">IF(OR(H44 = "", H$8 &lt; G$8), "", 1)</f>
        <v>1</v>
      </c>
      <c r="H92" s="11">
        <f t="shared" si="31"/>
        <v>1</v>
      </c>
      <c r="I92" s="11">
        <f t="shared" si="31"/>
        <v>1</v>
      </c>
      <c r="J92" s="11">
        <f t="shared" si="31"/>
        <v>1</v>
      </c>
      <c r="K92" s="11">
        <f t="shared" si="31"/>
        <v>1</v>
      </c>
      <c r="L92" s="11">
        <f t="shared" si="31"/>
        <v>1</v>
      </c>
      <c r="M92" s="11">
        <f t="shared" si="31"/>
        <v>1</v>
      </c>
      <c r="N92" s="11">
        <f t="shared" si="31"/>
        <v>1</v>
      </c>
      <c r="O92" s="11" t="str">
        <f t="shared" si="31"/>
        <v/>
      </c>
      <c r="P92" s="11" t="str">
        <f t="shared" si="31"/>
        <v/>
      </c>
      <c r="Q92" s="11" t="str">
        <f t="shared" si="31"/>
        <v/>
      </c>
      <c r="R92" s="11" t="str">
        <f t="shared" si="31"/>
        <v/>
      </c>
      <c r="S92" s="11" t="str">
        <f t="shared" si="31"/>
        <v/>
      </c>
      <c r="T92" s="11" t="str">
        <f t="shared" si="31"/>
        <v/>
      </c>
      <c r="U92" s="11" t="str">
        <f t="shared" si="31"/>
        <v/>
      </c>
      <c r="V92" s="11" t="str">
        <f t="shared" si="31"/>
        <v/>
      </c>
      <c r="W92" s="11" t="str">
        <f t="shared" si="31"/>
        <v/>
      </c>
      <c r="X92" s="11" t="str">
        <f t="shared" si="31"/>
        <v/>
      </c>
      <c r="Y92" s="11" t="str">
        <f t="shared" si="31"/>
        <v/>
      </c>
      <c r="Z92" s="11" t="str">
        <f t="shared" si="31"/>
        <v/>
      </c>
      <c r="AA92" s="11">
        <f t="shared" si="31"/>
        <v>1</v>
      </c>
      <c r="AB92" s="11">
        <f t="shared" si="31"/>
        <v>1</v>
      </c>
      <c r="AC92" s="11">
        <f t="shared" si="31"/>
        <v>1</v>
      </c>
      <c r="AD92" s="11">
        <f t="shared" si="31"/>
        <v>1</v>
      </c>
      <c r="AE92" s="11">
        <f t="shared" si="31"/>
        <v>1</v>
      </c>
      <c r="AF92" s="11">
        <f t="shared" si="31"/>
        <v>1</v>
      </c>
      <c r="AG92" s="11">
        <f t="shared" si="31"/>
        <v>1</v>
      </c>
      <c r="AH92" s="11">
        <f t="shared" si="31"/>
        <v>1</v>
      </c>
      <c r="AI92" s="11" t="str">
        <f t="shared" si="31"/>
        <v/>
      </c>
      <c r="AJ92" s="11" t="str">
        <f t="shared" si="31"/>
        <v/>
      </c>
      <c r="AK92" s="11" t="str">
        <f t="shared" si="31"/>
        <v/>
      </c>
      <c r="AL92" s="11" t="str">
        <f t="shared" si="31"/>
        <v/>
      </c>
      <c r="AM92" s="11" t="str">
        <f t="shared" si="31"/>
        <v/>
      </c>
      <c r="AN92" s="11" t="str">
        <f t="shared" si="31"/>
        <v/>
      </c>
      <c r="AO92" s="11" t="str">
        <f t="shared" si="31"/>
        <v/>
      </c>
      <c r="AP92" s="11" t="str">
        <f t="shared" si="31"/>
        <v/>
      </c>
      <c r="AQ92" s="11" t="str">
        <f t="shared" si="31"/>
        <v/>
      </c>
      <c r="AR92" s="11" t="str">
        <f t="shared" si="31"/>
        <v/>
      </c>
      <c r="AS92" s="11" t="str">
        <f t="shared" si="31"/>
        <v/>
      </c>
      <c r="AT92" s="11" t="e">
        <f>IF(OR(#REF! = "",#REF! &lt; AT$8), "", 1)</f>
        <v>#REF!</v>
      </c>
    </row>
    <row r="93" spans="6:46" x14ac:dyDescent="0.2">
      <c r="F93">
        <v>202206</v>
      </c>
      <c r="G93" s="11">
        <f t="shared" ref="G93:AS93" si="32">IF(OR(H45 = "", H$8 &lt; G$8), "", 1)</f>
        <v>1</v>
      </c>
      <c r="H93" s="11">
        <f t="shared" si="32"/>
        <v>1</v>
      </c>
      <c r="I93" s="11">
        <f t="shared" si="32"/>
        <v>1</v>
      </c>
      <c r="J93" s="11">
        <f t="shared" si="32"/>
        <v>1</v>
      </c>
      <c r="K93" s="11">
        <f t="shared" si="32"/>
        <v>1</v>
      </c>
      <c r="L93" s="11">
        <f t="shared" si="32"/>
        <v>1</v>
      </c>
      <c r="M93" s="11">
        <f t="shared" si="32"/>
        <v>1</v>
      </c>
      <c r="N93" s="11" t="str">
        <f t="shared" si="32"/>
        <v/>
      </c>
      <c r="O93" s="11" t="str">
        <f t="shared" si="32"/>
        <v/>
      </c>
      <c r="P93" s="11" t="str">
        <f t="shared" si="32"/>
        <v/>
      </c>
      <c r="Q93" s="11" t="str">
        <f t="shared" si="32"/>
        <v/>
      </c>
      <c r="R93" s="11" t="str">
        <f t="shared" si="32"/>
        <v/>
      </c>
      <c r="S93" s="11" t="str">
        <f t="shared" si="32"/>
        <v/>
      </c>
      <c r="T93" s="11" t="str">
        <f t="shared" si="32"/>
        <v/>
      </c>
      <c r="U93" s="11" t="str">
        <f t="shared" si="32"/>
        <v/>
      </c>
      <c r="V93" s="11" t="str">
        <f t="shared" si="32"/>
        <v/>
      </c>
      <c r="W93" s="11" t="str">
        <f t="shared" si="32"/>
        <v/>
      </c>
      <c r="X93" s="11" t="str">
        <f t="shared" si="32"/>
        <v/>
      </c>
      <c r="Y93" s="11" t="str">
        <f t="shared" si="32"/>
        <v/>
      </c>
      <c r="Z93" s="11" t="str">
        <f t="shared" si="32"/>
        <v/>
      </c>
      <c r="AA93" s="11">
        <f t="shared" si="32"/>
        <v>1</v>
      </c>
      <c r="AB93" s="11">
        <f t="shared" si="32"/>
        <v>1</v>
      </c>
      <c r="AC93" s="11">
        <f t="shared" si="32"/>
        <v>1</v>
      </c>
      <c r="AD93" s="11">
        <f t="shared" si="32"/>
        <v>1</v>
      </c>
      <c r="AE93" s="11">
        <f t="shared" si="32"/>
        <v>1</v>
      </c>
      <c r="AF93" s="11">
        <f t="shared" si="32"/>
        <v>1</v>
      </c>
      <c r="AG93" s="11">
        <f t="shared" si="32"/>
        <v>1</v>
      </c>
      <c r="AH93" s="11" t="str">
        <f t="shared" si="32"/>
        <v/>
      </c>
      <c r="AI93" s="11" t="str">
        <f t="shared" si="32"/>
        <v/>
      </c>
      <c r="AJ93" s="11" t="str">
        <f t="shared" si="32"/>
        <v/>
      </c>
      <c r="AK93" s="11" t="str">
        <f t="shared" si="32"/>
        <v/>
      </c>
      <c r="AL93" s="11" t="str">
        <f t="shared" si="32"/>
        <v/>
      </c>
      <c r="AM93" s="11" t="str">
        <f t="shared" si="32"/>
        <v/>
      </c>
      <c r="AN93" s="11" t="str">
        <f t="shared" si="32"/>
        <v/>
      </c>
      <c r="AO93" s="11" t="str">
        <f t="shared" si="32"/>
        <v/>
      </c>
      <c r="AP93" s="11" t="str">
        <f t="shared" si="32"/>
        <v/>
      </c>
      <c r="AQ93" s="11" t="str">
        <f t="shared" si="32"/>
        <v/>
      </c>
      <c r="AR93" s="11" t="str">
        <f t="shared" si="32"/>
        <v/>
      </c>
      <c r="AS93" s="11" t="str">
        <f t="shared" si="32"/>
        <v/>
      </c>
      <c r="AT93" s="11" t="e">
        <f>IF(OR(#REF! = "",#REF! &lt; AT$8), "", 1)</f>
        <v>#REF!</v>
      </c>
    </row>
    <row r="94" spans="6:46" x14ac:dyDescent="0.2">
      <c r="F94">
        <v>202209</v>
      </c>
      <c r="G94" s="11">
        <f t="shared" ref="G94:AS94" si="33">IF(OR(H46 = "", H$8 &lt; G$8), "", 1)</f>
        <v>1</v>
      </c>
      <c r="H94" s="11">
        <f t="shared" si="33"/>
        <v>1</v>
      </c>
      <c r="I94" s="11">
        <f t="shared" si="33"/>
        <v>1</v>
      </c>
      <c r="J94" s="11">
        <f t="shared" si="33"/>
        <v>1</v>
      </c>
      <c r="K94" s="11">
        <f t="shared" si="33"/>
        <v>1</v>
      </c>
      <c r="L94" s="11">
        <f t="shared" si="33"/>
        <v>1</v>
      </c>
      <c r="M94" s="11" t="str">
        <f t="shared" si="33"/>
        <v/>
      </c>
      <c r="N94" s="11" t="str">
        <f t="shared" si="33"/>
        <v/>
      </c>
      <c r="O94" s="11" t="str">
        <f t="shared" si="33"/>
        <v/>
      </c>
      <c r="P94" s="11" t="str">
        <f t="shared" si="33"/>
        <v/>
      </c>
      <c r="Q94" s="11" t="str">
        <f t="shared" si="33"/>
        <v/>
      </c>
      <c r="R94" s="11" t="str">
        <f t="shared" si="33"/>
        <v/>
      </c>
      <c r="S94" s="11" t="str">
        <f t="shared" si="33"/>
        <v/>
      </c>
      <c r="T94" s="11" t="str">
        <f t="shared" si="33"/>
        <v/>
      </c>
      <c r="U94" s="11" t="str">
        <f t="shared" si="33"/>
        <v/>
      </c>
      <c r="V94" s="11" t="str">
        <f t="shared" si="33"/>
        <v/>
      </c>
      <c r="W94" s="11" t="str">
        <f t="shared" si="33"/>
        <v/>
      </c>
      <c r="X94" s="11" t="str">
        <f t="shared" si="33"/>
        <v/>
      </c>
      <c r="Y94" s="11" t="str">
        <f t="shared" si="33"/>
        <v/>
      </c>
      <c r="Z94" s="11" t="str">
        <f t="shared" si="33"/>
        <v/>
      </c>
      <c r="AA94" s="11">
        <f t="shared" si="33"/>
        <v>1</v>
      </c>
      <c r="AB94" s="11">
        <f t="shared" si="33"/>
        <v>1</v>
      </c>
      <c r="AC94" s="11">
        <f t="shared" si="33"/>
        <v>1</v>
      </c>
      <c r="AD94" s="11">
        <f t="shared" si="33"/>
        <v>1</v>
      </c>
      <c r="AE94" s="11">
        <f t="shared" si="33"/>
        <v>1</v>
      </c>
      <c r="AF94" s="11">
        <f t="shared" si="33"/>
        <v>1</v>
      </c>
      <c r="AG94" s="11" t="str">
        <f t="shared" si="33"/>
        <v/>
      </c>
      <c r="AH94" s="11" t="str">
        <f t="shared" si="33"/>
        <v/>
      </c>
      <c r="AI94" s="11" t="str">
        <f t="shared" si="33"/>
        <v/>
      </c>
      <c r="AJ94" s="11" t="str">
        <f t="shared" si="33"/>
        <v/>
      </c>
      <c r="AK94" s="11" t="str">
        <f t="shared" si="33"/>
        <v/>
      </c>
      <c r="AL94" s="11" t="str">
        <f t="shared" si="33"/>
        <v/>
      </c>
      <c r="AM94" s="11" t="str">
        <f t="shared" si="33"/>
        <v/>
      </c>
      <c r="AN94" s="11" t="str">
        <f t="shared" si="33"/>
        <v/>
      </c>
      <c r="AO94" s="11" t="str">
        <f t="shared" si="33"/>
        <v/>
      </c>
      <c r="AP94" s="11" t="str">
        <f t="shared" si="33"/>
        <v/>
      </c>
      <c r="AQ94" s="11" t="str">
        <f t="shared" si="33"/>
        <v/>
      </c>
      <c r="AR94" s="11" t="str">
        <f t="shared" si="33"/>
        <v/>
      </c>
      <c r="AS94" s="11" t="str">
        <f t="shared" si="33"/>
        <v/>
      </c>
      <c r="AT94" s="11" t="e">
        <f>IF(OR(#REF! = "",#REF! &lt; AT$8), "", 1)</f>
        <v>#REF!</v>
      </c>
    </row>
    <row r="95" spans="6:46" x14ac:dyDescent="0.2">
      <c r="F95">
        <v>202212</v>
      </c>
      <c r="G95" s="11">
        <f t="shared" ref="G95:AS95" si="34">IF(OR(H47 = "", H$8 &lt; G$8), "", 1)</f>
        <v>1</v>
      </c>
      <c r="H95" s="11">
        <f t="shared" si="34"/>
        <v>1</v>
      </c>
      <c r="I95" s="11">
        <f t="shared" si="34"/>
        <v>1</v>
      </c>
      <c r="J95" s="11">
        <f t="shared" si="34"/>
        <v>1</v>
      </c>
      <c r="K95" s="11">
        <f t="shared" si="34"/>
        <v>1</v>
      </c>
      <c r="L95" s="11" t="str">
        <f t="shared" si="34"/>
        <v/>
      </c>
      <c r="M95" s="11" t="str">
        <f t="shared" si="34"/>
        <v/>
      </c>
      <c r="N95" s="11" t="str">
        <f t="shared" si="34"/>
        <v/>
      </c>
      <c r="O95" s="11" t="str">
        <f t="shared" si="34"/>
        <v/>
      </c>
      <c r="P95" s="11" t="str">
        <f t="shared" si="34"/>
        <v/>
      </c>
      <c r="Q95" s="11" t="str">
        <f t="shared" si="34"/>
        <v/>
      </c>
      <c r="R95" s="11" t="str">
        <f t="shared" si="34"/>
        <v/>
      </c>
      <c r="S95" s="11" t="str">
        <f t="shared" si="34"/>
        <v/>
      </c>
      <c r="T95" s="11" t="str">
        <f t="shared" si="34"/>
        <v/>
      </c>
      <c r="U95" s="11" t="str">
        <f t="shared" si="34"/>
        <v/>
      </c>
      <c r="V95" s="11" t="str">
        <f t="shared" si="34"/>
        <v/>
      </c>
      <c r="W95" s="11" t="str">
        <f t="shared" si="34"/>
        <v/>
      </c>
      <c r="X95" s="11" t="str">
        <f t="shared" si="34"/>
        <v/>
      </c>
      <c r="Y95" s="11" t="str">
        <f t="shared" si="34"/>
        <v/>
      </c>
      <c r="Z95" s="11" t="str">
        <f t="shared" si="34"/>
        <v/>
      </c>
      <c r="AA95" s="11">
        <f t="shared" si="34"/>
        <v>1</v>
      </c>
      <c r="AB95" s="11">
        <f t="shared" si="34"/>
        <v>1</v>
      </c>
      <c r="AC95" s="11">
        <f t="shared" si="34"/>
        <v>1</v>
      </c>
      <c r="AD95" s="11">
        <f t="shared" si="34"/>
        <v>1</v>
      </c>
      <c r="AE95" s="11">
        <f t="shared" si="34"/>
        <v>1</v>
      </c>
      <c r="AF95" s="11" t="str">
        <f t="shared" si="34"/>
        <v/>
      </c>
      <c r="AG95" s="11" t="str">
        <f t="shared" si="34"/>
        <v/>
      </c>
      <c r="AH95" s="11" t="str">
        <f t="shared" si="34"/>
        <v/>
      </c>
      <c r="AI95" s="11" t="str">
        <f t="shared" si="34"/>
        <v/>
      </c>
      <c r="AJ95" s="11" t="str">
        <f t="shared" si="34"/>
        <v/>
      </c>
      <c r="AK95" s="11" t="str">
        <f t="shared" si="34"/>
        <v/>
      </c>
      <c r="AL95" s="11" t="str">
        <f t="shared" si="34"/>
        <v/>
      </c>
      <c r="AM95" s="11" t="str">
        <f t="shared" si="34"/>
        <v/>
      </c>
      <c r="AN95" s="11" t="str">
        <f t="shared" si="34"/>
        <v/>
      </c>
      <c r="AO95" s="11" t="str">
        <f t="shared" si="34"/>
        <v/>
      </c>
      <c r="AP95" s="11" t="str">
        <f t="shared" si="34"/>
        <v/>
      </c>
      <c r="AQ95" s="11" t="str">
        <f t="shared" si="34"/>
        <v/>
      </c>
      <c r="AR95" s="11" t="str">
        <f t="shared" si="34"/>
        <v/>
      </c>
      <c r="AS95" s="11" t="str">
        <f t="shared" si="34"/>
        <v/>
      </c>
      <c r="AT95" s="11" t="e">
        <f>IF(OR(#REF! = "",#REF! &lt; AT$8), "", 1)</f>
        <v>#REF!</v>
      </c>
    </row>
    <row r="96" spans="6:46" x14ac:dyDescent="0.2">
      <c r="F96">
        <v>202303</v>
      </c>
      <c r="G96" s="11">
        <f t="shared" ref="G96:AS96" si="35">IF(OR(H48 = "", H$8 &lt; G$8), "", 1)</f>
        <v>1</v>
      </c>
      <c r="H96" s="11">
        <f t="shared" si="35"/>
        <v>1</v>
      </c>
      <c r="I96" s="11">
        <f t="shared" si="35"/>
        <v>1</v>
      </c>
      <c r="J96" s="11">
        <f t="shared" si="35"/>
        <v>1</v>
      </c>
      <c r="K96" s="11" t="str">
        <f t="shared" si="35"/>
        <v/>
      </c>
      <c r="L96" s="11" t="str">
        <f t="shared" si="35"/>
        <v/>
      </c>
      <c r="M96" s="11" t="str">
        <f t="shared" si="35"/>
        <v/>
      </c>
      <c r="N96" s="11" t="str">
        <f t="shared" si="35"/>
        <v/>
      </c>
      <c r="O96" s="11" t="str">
        <f t="shared" si="35"/>
        <v/>
      </c>
      <c r="P96" s="11" t="str">
        <f t="shared" si="35"/>
        <v/>
      </c>
      <c r="Q96" s="11" t="str">
        <f t="shared" si="35"/>
        <v/>
      </c>
      <c r="R96" s="11" t="str">
        <f t="shared" si="35"/>
        <v/>
      </c>
      <c r="S96" s="11" t="str">
        <f t="shared" si="35"/>
        <v/>
      </c>
      <c r="T96" s="11" t="str">
        <f t="shared" si="35"/>
        <v/>
      </c>
      <c r="U96" s="11" t="str">
        <f t="shared" si="35"/>
        <v/>
      </c>
      <c r="V96" s="11" t="str">
        <f t="shared" si="35"/>
        <v/>
      </c>
      <c r="W96" s="11" t="str">
        <f t="shared" si="35"/>
        <v/>
      </c>
      <c r="X96" s="11" t="str">
        <f t="shared" si="35"/>
        <v/>
      </c>
      <c r="Y96" s="11" t="str">
        <f t="shared" si="35"/>
        <v/>
      </c>
      <c r="Z96" s="11" t="str">
        <f t="shared" si="35"/>
        <v/>
      </c>
      <c r="AA96" s="11">
        <f t="shared" si="35"/>
        <v>1</v>
      </c>
      <c r="AB96" s="11">
        <f t="shared" si="35"/>
        <v>1</v>
      </c>
      <c r="AC96" s="11">
        <f t="shared" si="35"/>
        <v>1</v>
      </c>
      <c r="AD96" s="11">
        <f t="shared" si="35"/>
        <v>1</v>
      </c>
      <c r="AE96" s="11" t="str">
        <f t="shared" si="35"/>
        <v/>
      </c>
      <c r="AF96" s="11" t="str">
        <f t="shared" si="35"/>
        <v/>
      </c>
      <c r="AG96" s="11" t="str">
        <f t="shared" si="35"/>
        <v/>
      </c>
      <c r="AH96" s="11" t="str">
        <f t="shared" si="35"/>
        <v/>
      </c>
      <c r="AI96" s="11" t="str">
        <f t="shared" si="35"/>
        <v/>
      </c>
      <c r="AJ96" s="11" t="str">
        <f t="shared" si="35"/>
        <v/>
      </c>
      <c r="AK96" s="11" t="str">
        <f t="shared" si="35"/>
        <v/>
      </c>
      <c r="AL96" s="11" t="str">
        <f t="shared" si="35"/>
        <v/>
      </c>
      <c r="AM96" s="11" t="str">
        <f t="shared" si="35"/>
        <v/>
      </c>
      <c r="AN96" s="11" t="str">
        <f t="shared" si="35"/>
        <v/>
      </c>
      <c r="AO96" s="11" t="str">
        <f t="shared" si="35"/>
        <v/>
      </c>
      <c r="AP96" s="11" t="str">
        <f t="shared" si="35"/>
        <v/>
      </c>
      <c r="AQ96" s="11" t="str">
        <f t="shared" si="35"/>
        <v/>
      </c>
      <c r="AR96" s="11" t="str">
        <f t="shared" si="35"/>
        <v/>
      </c>
      <c r="AS96" s="11" t="str">
        <f t="shared" si="35"/>
        <v/>
      </c>
      <c r="AT96" s="11" t="e">
        <f>IF(OR(#REF! = "",#REF! &lt; AT$8), "", 1)</f>
        <v>#REF!</v>
      </c>
    </row>
    <row r="97" spans="2:46" x14ac:dyDescent="0.2">
      <c r="F97">
        <v>202306</v>
      </c>
      <c r="G97" s="11">
        <f t="shared" ref="G97:AS97" si="36">IF(OR(H49 = "", H$8 &lt; G$8), "", 1)</f>
        <v>1</v>
      </c>
      <c r="H97" s="11">
        <f t="shared" si="36"/>
        <v>1</v>
      </c>
      <c r="I97" s="11">
        <f t="shared" si="36"/>
        <v>1</v>
      </c>
      <c r="J97" s="11" t="str">
        <f t="shared" si="36"/>
        <v/>
      </c>
      <c r="K97" s="11" t="str">
        <f t="shared" si="36"/>
        <v/>
      </c>
      <c r="L97" s="11" t="str">
        <f t="shared" si="36"/>
        <v/>
      </c>
      <c r="M97" s="11" t="str">
        <f t="shared" si="36"/>
        <v/>
      </c>
      <c r="N97" s="11" t="str">
        <f t="shared" si="36"/>
        <v/>
      </c>
      <c r="O97" s="11" t="str">
        <f t="shared" si="36"/>
        <v/>
      </c>
      <c r="P97" s="11" t="str">
        <f t="shared" si="36"/>
        <v/>
      </c>
      <c r="Q97" s="11" t="str">
        <f t="shared" si="36"/>
        <v/>
      </c>
      <c r="R97" s="11" t="str">
        <f t="shared" si="36"/>
        <v/>
      </c>
      <c r="S97" s="11" t="str">
        <f t="shared" si="36"/>
        <v/>
      </c>
      <c r="T97" s="11" t="str">
        <f t="shared" si="36"/>
        <v/>
      </c>
      <c r="U97" s="11" t="str">
        <f t="shared" si="36"/>
        <v/>
      </c>
      <c r="V97" s="11" t="str">
        <f t="shared" si="36"/>
        <v/>
      </c>
      <c r="W97" s="11" t="str">
        <f t="shared" si="36"/>
        <v/>
      </c>
      <c r="X97" s="11" t="str">
        <f t="shared" si="36"/>
        <v/>
      </c>
      <c r="Y97" s="11" t="str">
        <f t="shared" si="36"/>
        <v/>
      </c>
      <c r="Z97" s="11" t="str">
        <f t="shared" si="36"/>
        <v/>
      </c>
      <c r="AA97" s="11">
        <f t="shared" si="36"/>
        <v>1</v>
      </c>
      <c r="AB97" s="11">
        <f t="shared" si="36"/>
        <v>1</v>
      </c>
      <c r="AC97" s="11">
        <f t="shared" si="36"/>
        <v>1</v>
      </c>
      <c r="AD97" s="11" t="str">
        <f t="shared" si="36"/>
        <v/>
      </c>
      <c r="AE97" s="11" t="str">
        <f t="shared" si="36"/>
        <v/>
      </c>
      <c r="AF97" s="11" t="str">
        <f t="shared" si="36"/>
        <v/>
      </c>
      <c r="AG97" s="11" t="str">
        <f t="shared" si="36"/>
        <v/>
      </c>
      <c r="AH97" s="11" t="str">
        <f t="shared" si="36"/>
        <v/>
      </c>
      <c r="AI97" s="11" t="str">
        <f t="shared" si="36"/>
        <v/>
      </c>
      <c r="AJ97" s="11" t="str">
        <f t="shared" si="36"/>
        <v/>
      </c>
      <c r="AK97" s="11" t="str">
        <f t="shared" si="36"/>
        <v/>
      </c>
      <c r="AL97" s="11" t="str">
        <f t="shared" si="36"/>
        <v/>
      </c>
      <c r="AM97" s="11" t="str">
        <f t="shared" si="36"/>
        <v/>
      </c>
      <c r="AN97" s="11" t="str">
        <f t="shared" si="36"/>
        <v/>
      </c>
      <c r="AO97" s="11" t="str">
        <f t="shared" si="36"/>
        <v/>
      </c>
      <c r="AP97" s="11" t="str">
        <f t="shared" si="36"/>
        <v/>
      </c>
      <c r="AQ97" s="11" t="str">
        <f t="shared" si="36"/>
        <v/>
      </c>
      <c r="AR97" s="11" t="str">
        <f t="shared" si="36"/>
        <v/>
      </c>
      <c r="AS97" s="11" t="str">
        <f t="shared" si="36"/>
        <v/>
      </c>
      <c r="AT97" s="11" t="e">
        <f>IF(OR(#REF! = "",#REF! &lt; AT$8), "", 1)</f>
        <v>#REF!</v>
      </c>
    </row>
    <row r="98" spans="2:46" x14ac:dyDescent="0.2">
      <c r="F98">
        <v>202309</v>
      </c>
      <c r="G98" s="11">
        <f t="shared" ref="G98:AS98" si="37">IF(OR(H50 = "", H$8 &lt; G$8), "", 1)</f>
        <v>1</v>
      </c>
      <c r="H98" s="11">
        <f t="shared" si="37"/>
        <v>1</v>
      </c>
      <c r="I98" s="11" t="str">
        <f t="shared" si="37"/>
        <v/>
      </c>
      <c r="J98" s="11" t="str">
        <f t="shared" si="37"/>
        <v/>
      </c>
      <c r="K98" s="11" t="str">
        <f t="shared" si="37"/>
        <v/>
      </c>
      <c r="L98" s="11" t="str">
        <f t="shared" si="37"/>
        <v/>
      </c>
      <c r="M98" s="11" t="str">
        <f t="shared" si="37"/>
        <v/>
      </c>
      <c r="N98" s="11" t="str">
        <f t="shared" si="37"/>
        <v/>
      </c>
      <c r="O98" s="11" t="str">
        <f t="shared" si="37"/>
        <v/>
      </c>
      <c r="P98" s="11" t="str">
        <f t="shared" si="37"/>
        <v/>
      </c>
      <c r="Q98" s="11" t="str">
        <f t="shared" si="37"/>
        <v/>
      </c>
      <c r="R98" s="11" t="str">
        <f t="shared" si="37"/>
        <v/>
      </c>
      <c r="S98" s="11" t="str">
        <f t="shared" si="37"/>
        <v/>
      </c>
      <c r="T98" s="11" t="str">
        <f t="shared" si="37"/>
        <v/>
      </c>
      <c r="U98" s="11" t="str">
        <f t="shared" si="37"/>
        <v/>
      </c>
      <c r="V98" s="11" t="str">
        <f t="shared" si="37"/>
        <v/>
      </c>
      <c r="W98" s="11" t="str">
        <f t="shared" si="37"/>
        <v/>
      </c>
      <c r="X98" s="11" t="str">
        <f t="shared" si="37"/>
        <v/>
      </c>
      <c r="Y98" s="11" t="str">
        <f t="shared" si="37"/>
        <v/>
      </c>
      <c r="Z98" s="11" t="str">
        <f t="shared" si="37"/>
        <v/>
      </c>
      <c r="AA98" s="11">
        <f t="shared" si="37"/>
        <v>1</v>
      </c>
      <c r="AB98" s="11">
        <f t="shared" si="37"/>
        <v>1</v>
      </c>
      <c r="AC98" s="11" t="str">
        <f t="shared" si="37"/>
        <v/>
      </c>
      <c r="AD98" s="11" t="str">
        <f t="shared" si="37"/>
        <v/>
      </c>
      <c r="AE98" s="11" t="str">
        <f t="shared" si="37"/>
        <v/>
      </c>
      <c r="AF98" s="11" t="str">
        <f t="shared" si="37"/>
        <v/>
      </c>
      <c r="AG98" s="11" t="str">
        <f t="shared" si="37"/>
        <v/>
      </c>
      <c r="AH98" s="11" t="str">
        <f t="shared" si="37"/>
        <v/>
      </c>
      <c r="AI98" s="11" t="str">
        <f t="shared" si="37"/>
        <v/>
      </c>
      <c r="AJ98" s="11" t="str">
        <f t="shared" si="37"/>
        <v/>
      </c>
      <c r="AK98" s="11" t="str">
        <f t="shared" si="37"/>
        <v/>
      </c>
      <c r="AL98" s="11" t="str">
        <f t="shared" si="37"/>
        <v/>
      </c>
      <c r="AM98" s="11" t="str">
        <f t="shared" si="37"/>
        <v/>
      </c>
      <c r="AN98" s="11" t="str">
        <f t="shared" si="37"/>
        <v/>
      </c>
      <c r="AO98" s="11" t="str">
        <f t="shared" si="37"/>
        <v/>
      </c>
      <c r="AP98" s="11" t="str">
        <f t="shared" si="37"/>
        <v/>
      </c>
      <c r="AQ98" s="11" t="str">
        <f t="shared" si="37"/>
        <v/>
      </c>
      <c r="AR98" s="11" t="str">
        <f t="shared" si="37"/>
        <v/>
      </c>
      <c r="AS98" s="11" t="str">
        <f t="shared" si="37"/>
        <v/>
      </c>
      <c r="AT98" s="11" t="e">
        <f>IF(OR(#REF! = "",#REF! &lt; AT$8), "", 1)</f>
        <v>#REF!</v>
      </c>
    </row>
    <row r="99" spans="2:46" x14ac:dyDescent="0.2">
      <c r="F99">
        <v>202312</v>
      </c>
      <c r="G99" s="11">
        <f t="shared" ref="G99:AS99" si="38">IF(OR(H51 = "", H$8 &lt; G$8), "", 1)</f>
        <v>1</v>
      </c>
      <c r="H99" s="11" t="str">
        <f t="shared" si="38"/>
        <v/>
      </c>
      <c r="I99" s="11" t="str">
        <f t="shared" si="38"/>
        <v/>
      </c>
      <c r="J99" s="11" t="str">
        <f t="shared" si="38"/>
        <v/>
      </c>
      <c r="K99" s="11" t="str">
        <f t="shared" si="38"/>
        <v/>
      </c>
      <c r="L99" s="11" t="str">
        <f t="shared" si="38"/>
        <v/>
      </c>
      <c r="M99" s="11" t="str">
        <f t="shared" si="38"/>
        <v/>
      </c>
      <c r="N99" s="11" t="str">
        <f t="shared" si="38"/>
        <v/>
      </c>
      <c r="O99" s="11" t="str">
        <f t="shared" si="38"/>
        <v/>
      </c>
      <c r="P99" s="11" t="str">
        <f t="shared" si="38"/>
        <v/>
      </c>
      <c r="Q99" s="11" t="str">
        <f t="shared" si="38"/>
        <v/>
      </c>
      <c r="R99" s="11" t="str">
        <f t="shared" si="38"/>
        <v/>
      </c>
      <c r="S99" s="11" t="str">
        <f t="shared" si="38"/>
        <v/>
      </c>
      <c r="T99" s="11" t="str">
        <f t="shared" si="38"/>
        <v/>
      </c>
      <c r="U99" s="11" t="str">
        <f t="shared" si="38"/>
        <v/>
      </c>
      <c r="V99" s="11" t="str">
        <f t="shared" si="38"/>
        <v/>
      </c>
      <c r="W99" s="11" t="str">
        <f t="shared" si="38"/>
        <v/>
      </c>
      <c r="X99" s="11" t="str">
        <f t="shared" si="38"/>
        <v/>
      </c>
      <c r="Y99" s="11" t="str">
        <f t="shared" si="38"/>
        <v/>
      </c>
      <c r="Z99" s="11" t="str">
        <f t="shared" si="38"/>
        <v/>
      </c>
      <c r="AA99" s="11">
        <f t="shared" si="38"/>
        <v>1</v>
      </c>
      <c r="AB99" s="11" t="str">
        <f t="shared" si="38"/>
        <v/>
      </c>
      <c r="AC99" s="11" t="str">
        <f t="shared" si="38"/>
        <v/>
      </c>
      <c r="AD99" s="11" t="str">
        <f t="shared" si="38"/>
        <v/>
      </c>
      <c r="AE99" s="11" t="str">
        <f t="shared" si="38"/>
        <v/>
      </c>
      <c r="AF99" s="11" t="str">
        <f t="shared" si="38"/>
        <v/>
      </c>
      <c r="AG99" s="11" t="str">
        <f t="shared" si="38"/>
        <v/>
      </c>
      <c r="AH99" s="11" t="str">
        <f t="shared" si="38"/>
        <v/>
      </c>
      <c r="AI99" s="11" t="str">
        <f t="shared" si="38"/>
        <v/>
      </c>
      <c r="AJ99" s="11" t="str">
        <f t="shared" si="38"/>
        <v/>
      </c>
      <c r="AK99" s="11" t="str">
        <f t="shared" si="38"/>
        <v/>
      </c>
      <c r="AL99" s="11" t="str">
        <f t="shared" si="38"/>
        <v/>
      </c>
      <c r="AM99" s="11" t="str">
        <f t="shared" si="38"/>
        <v/>
      </c>
      <c r="AN99" s="11" t="str">
        <f t="shared" si="38"/>
        <v/>
      </c>
      <c r="AO99" s="11" t="str">
        <f t="shared" si="38"/>
        <v/>
      </c>
      <c r="AP99" s="11" t="str">
        <f t="shared" si="38"/>
        <v/>
      </c>
      <c r="AQ99" s="11" t="str">
        <f t="shared" si="38"/>
        <v/>
      </c>
      <c r="AR99" s="11" t="str">
        <f t="shared" si="38"/>
        <v/>
      </c>
      <c r="AS99" s="11" t="str">
        <f t="shared" si="38"/>
        <v/>
      </c>
      <c r="AT99" s="11" t="e">
        <f>IF(OR(#REF! = "",#REF! &lt; AT$8), "", 1)</f>
        <v>#REF!</v>
      </c>
    </row>
    <row r="100" spans="2:46" x14ac:dyDescent="0.2">
      <c r="F100">
        <v>202403</v>
      </c>
      <c r="G100" s="11" t="str">
        <f t="shared" ref="G100:AS100" si="39">IF(OR(H52 = "", H$8 &lt; G$8), "", 1)</f>
        <v/>
      </c>
      <c r="H100" s="11" t="str">
        <f t="shared" si="39"/>
        <v/>
      </c>
      <c r="I100" s="11" t="str">
        <f t="shared" si="39"/>
        <v/>
      </c>
      <c r="J100" s="11" t="str">
        <f t="shared" si="39"/>
        <v/>
      </c>
      <c r="K100" s="11" t="str">
        <f t="shared" si="39"/>
        <v/>
      </c>
      <c r="L100" s="11" t="str">
        <f t="shared" si="39"/>
        <v/>
      </c>
      <c r="M100" s="11" t="str">
        <f t="shared" si="39"/>
        <v/>
      </c>
      <c r="N100" s="11" t="str">
        <f t="shared" si="39"/>
        <v/>
      </c>
      <c r="O100" s="11" t="str">
        <f t="shared" si="39"/>
        <v/>
      </c>
      <c r="P100" s="11" t="str">
        <f t="shared" si="39"/>
        <v/>
      </c>
      <c r="Q100" s="11" t="str">
        <f t="shared" si="39"/>
        <v/>
      </c>
      <c r="R100" s="11" t="str">
        <f t="shared" si="39"/>
        <v/>
      </c>
      <c r="S100" s="11" t="str">
        <f t="shared" si="39"/>
        <v/>
      </c>
      <c r="T100" s="11" t="str">
        <f t="shared" si="39"/>
        <v/>
      </c>
      <c r="U100" s="11" t="str">
        <f t="shared" si="39"/>
        <v/>
      </c>
      <c r="V100" s="11" t="str">
        <f t="shared" si="39"/>
        <v/>
      </c>
      <c r="W100" s="11" t="str">
        <f t="shared" si="39"/>
        <v/>
      </c>
      <c r="X100" s="11" t="str">
        <f t="shared" si="39"/>
        <v/>
      </c>
      <c r="Y100" s="11" t="str">
        <f t="shared" si="39"/>
        <v/>
      </c>
      <c r="Z100" s="11" t="str">
        <f t="shared" si="39"/>
        <v/>
      </c>
      <c r="AA100" s="11" t="str">
        <f t="shared" si="39"/>
        <v/>
      </c>
      <c r="AB100" s="11" t="str">
        <f t="shared" si="39"/>
        <v/>
      </c>
      <c r="AC100" s="11" t="str">
        <f t="shared" si="39"/>
        <v/>
      </c>
      <c r="AD100" s="11" t="str">
        <f t="shared" si="39"/>
        <v/>
      </c>
      <c r="AE100" s="11" t="str">
        <f t="shared" si="39"/>
        <v/>
      </c>
      <c r="AF100" s="11" t="str">
        <f t="shared" si="39"/>
        <v/>
      </c>
      <c r="AG100" s="11" t="str">
        <f t="shared" si="39"/>
        <v/>
      </c>
      <c r="AH100" s="11" t="str">
        <f t="shared" si="39"/>
        <v/>
      </c>
      <c r="AI100" s="11" t="str">
        <f t="shared" si="39"/>
        <v/>
      </c>
      <c r="AJ100" s="11" t="str">
        <f t="shared" si="39"/>
        <v/>
      </c>
      <c r="AK100" s="11" t="str">
        <f t="shared" si="39"/>
        <v/>
      </c>
      <c r="AL100" s="11" t="str">
        <f t="shared" si="39"/>
        <v/>
      </c>
      <c r="AM100" s="11" t="str">
        <f t="shared" si="39"/>
        <v/>
      </c>
      <c r="AN100" s="11" t="str">
        <f t="shared" si="39"/>
        <v/>
      </c>
      <c r="AO100" s="11" t="str">
        <f t="shared" si="39"/>
        <v/>
      </c>
      <c r="AP100" s="11" t="str">
        <f t="shared" si="39"/>
        <v/>
      </c>
      <c r="AQ100" s="11" t="str">
        <f t="shared" si="39"/>
        <v/>
      </c>
      <c r="AR100" s="11" t="str">
        <f t="shared" si="39"/>
        <v/>
      </c>
      <c r="AS100" s="11" t="str">
        <f t="shared" si="39"/>
        <v/>
      </c>
      <c r="AT100" s="11" t="e">
        <f>IF(OR(#REF! = "",#REF! &lt; AT$8), "", 1)</f>
        <v>#REF!</v>
      </c>
    </row>
    <row r="103" spans="2:46" x14ac:dyDescent="0.2">
      <c r="B103" s="12" t="s">
        <v>11</v>
      </c>
      <c r="C103" s="12" t="s">
        <v>12</v>
      </c>
      <c r="D103" s="12" t="s">
        <v>13</v>
      </c>
      <c r="G103" s="13" t="s">
        <v>6</v>
      </c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14" t="s">
        <v>14</v>
      </c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</row>
    <row r="104" spans="2:46" x14ac:dyDescent="0.2">
      <c r="F104" s="17" t="s">
        <v>15</v>
      </c>
      <c r="G104" s="10">
        <f>+IF(G$8 = 20, 1, AVERAGE(_xlfn._xlws.FILTER( G$57:G$76,  G$81:G$100  &gt; 0)))</f>
        <v>1.1291767768526848</v>
      </c>
      <c r="H104" s="10">
        <f t="shared" ref="H104:AT104" si="40">+IF(H$8 = 20, 1, AVERAGE(_xlfn._xlws.FILTER( H$57:H$76,  H$81:H$100  &gt; 0)))</f>
        <v>1.0381930595516877</v>
      </c>
      <c r="I104" s="10">
        <f t="shared" si="40"/>
        <v>1.0173261217763696</v>
      </c>
      <c r="J104" s="10">
        <f t="shared" si="40"/>
        <v>1.0105088142377538</v>
      </c>
      <c r="K104" s="10">
        <f t="shared" si="40"/>
        <v>1.0055839663910529</v>
      </c>
      <c r="L104" s="10">
        <f t="shared" si="40"/>
        <v>1.0000364035595311</v>
      </c>
      <c r="M104" s="10">
        <f t="shared" si="40"/>
        <v>1.0000331302350687</v>
      </c>
      <c r="N104" s="10">
        <f t="shared" si="40"/>
        <v>0.99495397611265923</v>
      </c>
      <c r="O104" s="10">
        <f t="shared" si="40"/>
        <v>0.99815072866447896</v>
      </c>
      <c r="P104" s="10">
        <f t="shared" si="40"/>
        <v>0.99956848762784145</v>
      </c>
      <c r="Q104" s="10">
        <f t="shared" si="40"/>
        <v>0.99773882432487815</v>
      </c>
      <c r="R104" s="10">
        <f t="shared" si="40"/>
        <v>1.0005490026375132</v>
      </c>
      <c r="S104" s="10">
        <f t="shared" si="40"/>
        <v>1.0025247961192743</v>
      </c>
      <c r="T104" s="10">
        <f t="shared" si="40"/>
        <v>1.0026544323371855</v>
      </c>
      <c r="U104" s="10">
        <f t="shared" si="40"/>
        <v>0.99988698637786366</v>
      </c>
      <c r="V104" s="10">
        <f t="shared" si="40"/>
        <v>0.99959366468699429</v>
      </c>
      <c r="W104" s="10">
        <f t="shared" si="40"/>
        <v>0.99996397115879165</v>
      </c>
      <c r="X104" s="10">
        <f t="shared" si="40"/>
        <v>0.99936898325857138</v>
      </c>
      <c r="Y104" s="10">
        <f t="shared" si="40"/>
        <v>1</v>
      </c>
      <c r="Z104" s="10">
        <f t="shared" si="40"/>
        <v>1</v>
      </c>
      <c r="AA104" s="10">
        <f t="shared" si="40"/>
        <v>0.96549909332309436</v>
      </c>
      <c r="AB104" s="10">
        <f t="shared" si="40"/>
        <v>0.98627664547177085</v>
      </c>
      <c r="AC104" s="10">
        <f t="shared" si="40"/>
        <v>1.0008711631492162</v>
      </c>
      <c r="AD104" s="10">
        <f t="shared" si="40"/>
        <v>1.0009744982602724</v>
      </c>
      <c r="AE104" s="10">
        <f t="shared" si="40"/>
        <v>0.99930662746452359</v>
      </c>
      <c r="AF104" s="10">
        <f t="shared" si="40"/>
        <v>0.99597435102552534</v>
      </c>
      <c r="AG104" s="10">
        <f t="shared" si="40"/>
        <v>0.9954392176770559</v>
      </c>
      <c r="AH104" s="10">
        <f t="shared" si="40"/>
        <v>0.99121483573275071</v>
      </c>
      <c r="AI104" s="10">
        <f t="shared" si="40"/>
        <v>0.997234358237992</v>
      </c>
      <c r="AJ104" s="10">
        <f t="shared" si="40"/>
        <v>0.99406141895550548</v>
      </c>
      <c r="AK104" s="10">
        <f t="shared" si="40"/>
        <v>0.99531704418199674</v>
      </c>
      <c r="AL104" s="10">
        <f t="shared" si="40"/>
        <v>0.99975944900970004</v>
      </c>
      <c r="AM104" s="10">
        <f t="shared" si="40"/>
        <v>1.0044952886782936</v>
      </c>
      <c r="AN104" s="10">
        <f t="shared" si="40"/>
        <v>1.0044169075375655</v>
      </c>
      <c r="AO104" s="10">
        <f t="shared" si="40"/>
        <v>0.99966235026040862</v>
      </c>
      <c r="AP104" s="10">
        <f t="shared" si="40"/>
        <v>1.0031573546121892</v>
      </c>
      <c r="AQ104" s="10">
        <f t="shared" si="40"/>
        <v>0.99996952269117478</v>
      </c>
      <c r="AR104" s="10">
        <f t="shared" si="40"/>
        <v>0.99985527173891886</v>
      </c>
      <c r="AS104" s="10">
        <f t="shared" si="40"/>
        <v>0.99488465615101973</v>
      </c>
      <c r="AT104" s="10">
        <f t="shared" si="40"/>
        <v>1</v>
      </c>
    </row>
    <row r="105" spans="2:46" x14ac:dyDescent="0.2">
      <c r="F105" s="17" t="s">
        <v>16</v>
      </c>
      <c r="G105" s="10">
        <f>+IF(G$8 = 20, 1, MEDIAN(_xlfn._xlws.FILTER( G$57:G$76,  G$81:G$100  &gt; 0)))</f>
        <v>1.0967570492602003</v>
      </c>
      <c r="H105" s="10">
        <f t="shared" ref="H105:AT105" si="41">+IF(H$8 = 20, 1, MEDIAN(_xlfn._xlws.FILTER( H$57:H$76,  H$81:H$100  &gt; 0)))</f>
        <v>1.0337712319963992</v>
      </c>
      <c r="I105" s="10">
        <f t="shared" si="41"/>
        <v>1.0130976640031695</v>
      </c>
      <c r="J105" s="10">
        <f t="shared" si="41"/>
        <v>1.003836627260122</v>
      </c>
      <c r="K105" s="10">
        <f t="shared" si="41"/>
        <v>1.0020301656465398</v>
      </c>
      <c r="L105" s="10">
        <f t="shared" si="41"/>
        <v>1.0061820002395596</v>
      </c>
      <c r="M105" s="10">
        <f t="shared" si="41"/>
        <v>1.00223290488564</v>
      </c>
      <c r="N105" s="10">
        <f t="shared" si="41"/>
        <v>0.99960156259911859</v>
      </c>
      <c r="O105" s="10">
        <f t="shared" si="41"/>
        <v>0.99878373996348691</v>
      </c>
      <c r="P105" s="10">
        <f t="shared" si="41"/>
        <v>1.0004487853392376</v>
      </c>
      <c r="Q105" s="10">
        <f t="shared" si="41"/>
        <v>1</v>
      </c>
      <c r="R105" s="10">
        <f t="shared" si="41"/>
        <v>0.99977397037581595</v>
      </c>
      <c r="S105" s="10">
        <f t="shared" si="41"/>
        <v>1.0002321718779987</v>
      </c>
      <c r="T105" s="10">
        <f t="shared" si="41"/>
        <v>1.0000192490397271</v>
      </c>
      <c r="U105" s="10">
        <f t="shared" si="41"/>
        <v>1.0004901482975583</v>
      </c>
      <c r="V105" s="10">
        <f t="shared" si="41"/>
        <v>1.0000222515804973</v>
      </c>
      <c r="W105" s="10">
        <f t="shared" si="41"/>
        <v>1.0001812491521307</v>
      </c>
      <c r="X105" s="10">
        <f t="shared" si="41"/>
        <v>0.99936898325857138</v>
      </c>
      <c r="Y105" s="10">
        <f t="shared" si="41"/>
        <v>1</v>
      </c>
      <c r="Z105" s="10">
        <f t="shared" si="41"/>
        <v>1</v>
      </c>
      <c r="AA105" s="10">
        <f t="shared" si="41"/>
        <v>0.95452215549664188</v>
      </c>
      <c r="AB105" s="10">
        <f t="shared" si="41"/>
        <v>0.98519767117584967</v>
      </c>
      <c r="AC105" s="10">
        <f t="shared" si="41"/>
        <v>0.99708454002502089</v>
      </c>
      <c r="AD105" s="10">
        <f t="shared" si="41"/>
        <v>1.0014721119187808</v>
      </c>
      <c r="AE105" s="10">
        <f t="shared" si="41"/>
        <v>0.99816558883254902</v>
      </c>
      <c r="AF105" s="10">
        <f t="shared" si="41"/>
        <v>1.0000412610083793</v>
      </c>
      <c r="AG105" s="10">
        <f t="shared" si="41"/>
        <v>0.99960358018639472</v>
      </c>
      <c r="AH105" s="10">
        <f t="shared" si="41"/>
        <v>0.99299002509570022</v>
      </c>
      <c r="AI105" s="10">
        <f t="shared" si="41"/>
        <v>0.99841949305578404</v>
      </c>
      <c r="AJ105" s="10">
        <f t="shared" si="41"/>
        <v>0.99895312438102413</v>
      </c>
      <c r="AK105" s="10">
        <f t="shared" si="41"/>
        <v>0.9972043109389841</v>
      </c>
      <c r="AL105" s="10">
        <f t="shared" si="41"/>
        <v>0.99865697105739515</v>
      </c>
      <c r="AM105" s="10">
        <f t="shared" si="41"/>
        <v>1.0008490670792372</v>
      </c>
      <c r="AN105" s="10">
        <f t="shared" si="41"/>
        <v>1.0024403475575867</v>
      </c>
      <c r="AO105" s="10">
        <f t="shared" si="41"/>
        <v>1.0000419321392255</v>
      </c>
      <c r="AP105" s="10">
        <f t="shared" si="41"/>
        <v>1.0025543956662462</v>
      </c>
      <c r="AQ105" s="10">
        <f t="shared" si="41"/>
        <v>1.0001812491521307</v>
      </c>
      <c r="AR105" s="10">
        <f t="shared" si="41"/>
        <v>0.99985527173891886</v>
      </c>
      <c r="AS105" s="10">
        <f t="shared" si="41"/>
        <v>0.99488465615101973</v>
      </c>
      <c r="AT105" s="10">
        <f t="shared" si="41"/>
        <v>1</v>
      </c>
    </row>
    <row r="106" spans="2:46" x14ac:dyDescent="0.2">
      <c r="F106" s="17" t="s">
        <v>17</v>
      </c>
      <c r="G106" s="10">
        <f>+IF(G$8 = 20, 1, SUM(_xlfn._xlws.FILTER(INDEX( H$33:H$52, MAX(  COUNT( H$33:H$52 ), 1)) : H$33, INDEX( G$81:G$100, MAX(  COUNT( H$33:H$52 ), 1)) : G$81 &gt; 0)) / SUM(_xlfn._xlws.FILTER(INDEX( G$33:G$52, MAX(  COUNT( H$33:H$52 ), 1)) : G$33, INDEX( G$81:G$100, MAX(  COUNT( H$33:H$52 ), 1)) : G$81 &gt; 0)) )</f>
        <v>1.1225234813828731</v>
      </c>
      <c r="H106" s="10">
        <f>+IF(H$8 = 20, 1, SUM(_xlfn._xlws.FILTER(INDEX( I$33:I$52, MAX(  COUNT( I$33:I$52 ), 1)) : I$33, INDEX( H$81:H$100, MAX(  COUNT( I$33:I$52 ), 1)) : H$81 &gt; 0)) / SUM(_xlfn._xlws.FILTER(INDEX( H$33:H$52, MAX(  COUNT( I$33:I$52 ), 1)) : H$33, INDEX( H$81:H$100, MAX(  COUNT( I$33:I$52 ), 1)) : H$81 &gt; 0)) )</f>
        <v>1.0372121480440892</v>
      </c>
      <c r="I106" s="10">
        <f>+IF(I$8 = 20, 1, SUM(_xlfn._xlws.FILTER(INDEX( J$33:J$52, MAX(  COUNT( J$33:J$52 ), 1)) : J$33, INDEX( I$81:I$100, MAX(  COUNT( J$33:J$52 ), 1)) : I$81 &gt; 0)) / SUM(_xlfn._xlws.FILTER(INDEX( I$33:I$52, MAX(  COUNT( J$33:J$52 ), 1)) : I$33, INDEX( I$81:I$100, MAX(  COUNT( J$33:J$52 ), 1)) : I$81 &gt; 0)) )</f>
        <v>1.0166059239995282</v>
      </c>
      <c r="J106" s="10">
        <f>+IF(J$8 = 20, 1, SUM(_xlfn._xlws.FILTER(INDEX( K$33:K$52, MAX(  COUNT( K$33:K$52 ), 1)) : K$33, INDEX( J$81:J$100, MAX(  COUNT( K$33:K$52 ), 1)) : J$81 &gt; 0)) / SUM(_xlfn._xlws.FILTER(INDEX( J$33:J$52, MAX(  COUNT( K$33:K$52 ), 1)) : J$33, INDEX( J$81:J$100, MAX(  COUNT( K$33:K$52 ), 1)) : J$81 &gt; 0)) )</f>
        <v>1.0095137002368448</v>
      </c>
      <c r="K106" s="10">
        <f>+IF(K$8 = 20, 1, SUM(_xlfn._xlws.FILTER(INDEX( L$33:L$52, MAX(  COUNT( L$33:L$52 ), 1)) : L$33, INDEX( K$81:K$100, MAX(  COUNT( L$33:L$52 ), 1)) : K$81 &gt; 0)) / SUM(_xlfn._xlws.FILTER(INDEX( K$33:K$52, MAX(  COUNT( L$33:L$52 ), 1)) : K$33, INDEX( K$81:K$100, MAX(  COUNT( L$33:L$52 ), 1)) : K$81 &gt; 0)) )</f>
        <v>1.0050155760591331</v>
      </c>
      <c r="L106" s="10">
        <f>+IF(L$8 = 20, 1, SUM(_xlfn._xlws.FILTER(INDEX( M$33:M$52, MAX(  COUNT( M$33:M$52 ), 1)) : M$33, INDEX( L$81:L$100, MAX(  COUNT( M$33:M$52 ), 1)) : L$81 &gt; 0)) / SUM(_xlfn._xlws.FILTER(INDEX( L$33:L$52, MAX(  COUNT( M$33:M$52 ), 1)) : L$33, INDEX( L$81:L$100, MAX(  COUNT( M$33:M$52 ), 1)) : L$81 &gt; 0)) )</f>
        <v>0.99863086459322392</v>
      </c>
      <c r="M106" s="10">
        <f>+IF(M$8 = 20, 1, SUM(_xlfn._xlws.FILTER(INDEX( N$33:N$52, MAX(  COUNT( N$33:N$52 ), 1)) : N$33, INDEX( M$81:M$100, MAX(  COUNT( N$33:N$52 ), 1)) : M$81 &gt; 0)) / SUM(_xlfn._xlws.FILTER(INDEX( M$33:M$52, MAX(  COUNT( N$33:N$52 ), 1)) : M$33, INDEX( M$81:M$100, MAX(  COUNT( N$33:N$52 ), 1)) : M$81 &gt; 0)) )</f>
        <v>0.99969818817559708</v>
      </c>
      <c r="N106" s="10">
        <f>+IF(N$8 = 20, 1, SUM(_xlfn._xlws.FILTER(INDEX( O$33:O$52, MAX(  COUNT( O$33:O$52 ), 1)) : O$33, INDEX( N$81:N$100, MAX(  COUNT( O$33:O$52 ), 1)) : N$81 &gt; 0)) / SUM(_xlfn._xlws.FILTER(INDEX( N$33:N$52, MAX(  COUNT( O$33:O$52 ), 1)) : N$33, INDEX( N$81:N$100, MAX(  COUNT( O$33:O$52 ), 1)) : N$81 &gt; 0)) )</f>
        <v>0.99507299063197385</v>
      </c>
      <c r="O106" s="10">
        <f>+IF(O$8 = 20, 1, SUM(_xlfn._xlws.FILTER(INDEX( P$33:P$52, MAX(  COUNT( P$33:P$52 ), 1)) : P$33, INDEX( O$81:O$100, MAX(  COUNT( P$33:P$52 ), 1)) : O$81 &gt; 0)) / SUM(_xlfn._xlws.FILTER(INDEX( O$33:O$52, MAX(  COUNT( P$33:P$52 ), 1)) : O$33, INDEX( O$81:O$100, MAX(  COUNT( P$33:P$52 ), 1)) : O$81 &gt; 0)) )</f>
        <v>0.99800088424524891</v>
      </c>
      <c r="P106" s="10">
        <f>+IF(P$8 = 20, 1, SUM(_xlfn._xlws.FILTER(INDEX( Q$33:Q$52, MAX(  COUNT( Q$33:Q$52 ), 1)) : Q$33, INDEX( P$81:P$100, MAX(  COUNT( Q$33:Q$52 ), 1)) : P$81 &gt; 0)) / SUM(_xlfn._xlws.FILTER(INDEX( P$33:P$52, MAX(  COUNT( Q$33:Q$52 ), 1)) : P$33, INDEX( P$81:P$100, MAX(  COUNT( Q$33:Q$52 ), 1)) : P$81 &gt; 0)) )</f>
        <v>0.99891800529490238</v>
      </c>
      <c r="Q106" s="10">
        <f>+IF(Q$8 = 20, 1, SUM(_xlfn._xlws.FILTER(INDEX( R$33:R$52, MAX(  COUNT( R$33:R$52 ), 1)) : R$33, INDEX( Q$81:Q$100, MAX(  COUNT( R$33:R$52 ), 1)) : Q$81 &gt; 0)) / SUM(_xlfn._xlws.FILTER(INDEX( Q$33:Q$52, MAX(  COUNT( R$33:R$52 ), 1)) : Q$33, INDEX( Q$81:Q$100, MAX(  COUNT( R$33:R$52 ), 1)) : Q$81 &gt; 0)) )</f>
        <v>0.99742391070490899</v>
      </c>
      <c r="R106" s="10">
        <f>+IF(R$8 = 20, 1, SUM(_xlfn._xlws.FILTER(INDEX( S$33:S$52, MAX(  COUNT( S$33:S$52 ), 1)) : S$33, INDEX( R$81:R$100, MAX(  COUNT( S$33:S$52 ), 1)) : R$81 &gt; 0)) / SUM(_xlfn._xlws.FILTER(INDEX( R$33:R$52, MAX(  COUNT( S$33:S$52 ), 1)) : R$33, INDEX( R$81:R$100, MAX(  COUNT( S$33:S$52 ), 1)) : R$81 &gt; 0)) )</f>
        <v>1.0005484938284834</v>
      </c>
      <c r="S106" s="10">
        <f>+IF(S$8 = 20, 1, SUM(_xlfn._xlws.FILTER(INDEX( T$33:T$52, MAX(  COUNT( T$33:T$52 ), 1)) : T$33, INDEX( S$81:S$100, MAX(  COUNT( T$33:T$52 ), 1)) : S$81 &gt; 0)) / SUM(_xlfn._xlws.FILTER(INDEX( S$33:S$52, MAX(  COUNT( T$33:T$52 ), 1)) : S$33, INDEX( S$81:S$100, MAX(  COUNT( T$33:T$52 ), 1)) : S$81 &gt; 0)) )</f>
        <v>1.0025554015601441</v>
      </c>
      <c r="T106" s="10">
        <f>+IF(T$8 = 20, 1, SUM(_xlfn._xlws.FILTER(INDEX( U$33:U$52, MAX(  COUNT( U$33:U$52 ), 1)) : U$33, INDEX( T$81:T$100, MAX(  COUNT( U$33:U$52 ), 1)) : T$81 &gt; 0)) / SUM(_xlfn._xlws.FILTER(INDEX( T$33:T$52, MAX(  COUNT( U$33:U$52 ), 1)) : T$33, INDEX( T$81:T$100, MAX(  COUNT( U$33:U$52 ), 1)) : T$81 &gt; 0)) )</f>
        <v>1.0026275301685383</v>
      </c>
      <c r="U106" s="10">
        <f>+IF(U$8 = 20, 1, SUM(_xlfn._xlws.FILTER(INDEX( V$33:V$52, MAX(  COUNT( V$33:V$52 ), 1)) : V$33, INDEX( U$81:U$100, MAX(  COUNT( V$33:V$52 ), 1)) : U$81 &gt; 0)) / SUM(_xlfn._xlws.FILTER(INDEX( U$33:U$52, MAX(  COUNT( V$33:V$52 ), 1)) : U$33, INDEX( U$81:U$100, MAX(  COUNT( V$33:V$52 ), 1)) : U$81 &gt; 0)) )</f>
        <v>0.99991608926994224</v>
      </c>
      <c r="V106" s="10">
        <f>+IF(V$8 = 20, 1, SUM(_xlfn._xlws.FILTER(INDEX( W$33:W$52, MAX(  COUNT( W$33:W$52 ), 1)) : W$33, INDEX( V$81:V$100, MAX(  COUNT( W$33:W$52 ), 1)) : V$81 &gt; 0)) / SUM(_xlfn._xlws.FILTER(INDEX( V$33:V$52, MAX(  COUNT( W$33:W$52 ), 1)) : V$33, INDEX( V$81:V$100, MAX(  COUNT( W$33:W$52 ), 1)) : V$81 &gt; 0)) )</f>
        <v>0.99951770482440649</v>
      </c>
      <c r="W106" s="10">
        <f>+IF(W$8 = 20, 1, SUM(_xlfn._xlws.FILTER(INDEX( X$33:X$52, MAX(  COUNT( X$33:X$52 ), 1)) : X$33, INDEX( W$81:W$100, MAX(  COUNT( X$33:X$52 ), 1)) : W$81 &gt; 0)) / SUM(_xlfn._xlws.FILTER(INDEX( W$33:W$52, MAX(  COUNT( X$33:X$52 ), 1)) : W$33, INDEX( W$81:W$100, MAX(  COUNT( X$33:X$52 ), 1)) : W$81 &gt; 0)) )</f>
        <v>0.99998039665726945</v>
      </c>
      <c r="X106" s="10">
        <f>+IF(X$8 = 20, 1, SUM(_xlfn._xlws.FILTER(INDEX( Y$33:Y$52, MAX(  COUNT( Y$33:Y$52 ), 1)) : Y$33, INDEX( X$81:X$100, MAX(  COUNT( Y$33:Y$52 ), 1)) : X$81 &gt; 0)) / SUM(_xlfn._xlws.FILTER(INDEX( X$33:X$52, MAX(  COUNT( Y$33:Y$52 ), 1)) : X$33, INDEX( X$81:X$100, MAX(  COUNT( Y$33:Y$52 ), 1)) : X$81 &gt; 0)) )</f>
        <v>0.9993335083882654</v>
      </c>
      <c r="Y106" s="10">
        <f>+IF(Y$8 = 20, 1, SUM(_xlfn._xlws.FILTER(INDEX( Z$33:Z$52, MAX(  COUNT( Z$33:Z$52 ), 1)) : Z$33, INDEX( Y$81:Y$100, MAX(  COUNT( Z$33:Z$52 ), 1)) : Y$81 &gt; 0)) / SUM(_xlfn._xlws.FILTER(INDEX( Y$33:Y$52, MAX(  COUNT( Z$33:Z$52 ), 1)) : Y$33, INDEX( Y$81:Y$100, MAX(  COUNT( Z$33:Z$52 ), 1)) : Y$81 &gt; 0)) )</f>
        <v>1</v>
      </c>
      <c r="Z106" s="10">
        <f>+IF(Z$8 = 20, 1, SUM(_xlfn._xlws.FILTER(INDEX( AA$33:AA$52, MAX(  COUNT( AA$33:AA$52 ), 1)) : AA$33, INDEX( Z$81:Z$100, MAX(  COUNT( AA$33:AA$52 ), 1)) : Z$81 &gt; 0)) / SUM(_xlfn._xlws.FILTER(INDEX( Z$33:Z$52, MAX(  COUNT( AA$33:AA$52 ), 1)) : Z$33, INDEX( Z$81:Z$100, MAX(  COUNT( AA$33:AA$52 ), 1)) : Z$81 &gt; 0)) )</f>
        <v>1</v>
      </c>
      <c r="AA106" s="10">
        <f>+IF(AA$8 = 20, 1, SUM(_xlfn._xlws.FILTER(INDEX( AB$33:AB$52, MAX(  COUNT( AB$33:AB$52 ), 1)) : AB$33, INDEX( AA$81:AA$100, MAX(  COUNT( AB$33:AB$52 ), 1)) : AA$81 &gt; 0)) / SUM(_xlfn._xlws.FILTER(INDEX( AA$33:AA$52, MAX(  COUNT( AB$33:AB$52 ), 1)) : AA$33, INDEX( AA$81:AA$100, MAX(  COUNT( AB$33:AB$52 ), 1)) : AA$81 &gt; 0)) )</f>
        <v>0.95434287330438838</v>
      </c>
      <c r="AB106" s="10">
        <f>+IF(AB$8 = 20, 1, SUM(_xlfn._xlws.FILTER(INDEX( AC$33:AC$52, MAX(  COUNT( AC$33:AC$52 ), 1)) : AC$33, INDEX( AB$81:AB$100, MAX(  COUNT( AC$33:AC$52 ), 1)) : AB$81 &gt; 0)) / SUM(_xlfn._xlws.FILTER(INDEX( AB$33:AB$52, MAX(  COUNT( AC$33:AC$52 ), 1)) : AB$33, INDEX( AB$81:AB$100, MAX(  COUNT( AC$33:AC$52 ), 1)) : AB$81 &gt; 0)) )</f>
        <v>0.98689914462788675</v>
      </c>
      <c r="AC106" s="10">
        <f>+IF(AC$8 = 20, 1, SUM(_xlfn._xlws.FILTER(INDEX( AD$33:AD$52, MAX(  COUNT( AD$33:AD$52 ), 1)) : AD$33, INDEX( AC$81:AC$100, MAX(  COUNT( AD$33:AD$52 ), 1)) : AC$81 &gt; 0)) / SUM(_xlfn._xlws.FILTER(INDEX( AC$33:AC$52, MAX(  COUNT( AD$33:AD$52 ), 1)) : AC$33, INDEX( AC$81:AC$100, MAX(  COUNT( AD$33:AD$52 ), 1)) : AC$81 &gt; 0)) )</f>
        <v>0.99869243740572322</v>
      </c>
      <c r="AD106" s="10">
        <f>+IF(AD$8 = 20, 1, SUM(_xlfn._xlws.FILTER(INDEX( AE$33:AE$52, MAX(  COUNT( AE$33:AE$52 ), 1)) : AE$33, INDEX( AD$81:AD$100, MAX(  COUNT( AE$33:AE$52 ), 1)) : AD$81 &gt; 0)) / SUM(_xlfn._xlws.FILTER(INDEX( AD$33:AD$52, MAX(  COUNT( AE$33:AE$52 ), 1)) : AD$33, INDEX( AD$81:AD$100, MAX(  COUNT( AE$33:AE$52 ), 1)) : AD$81 &gt; 0)) )</f>
        <v>1.0001026364914876</v>
      </c>
      <c r="AE106" s="10">
        <f>+IF(AE$8 = 20, 1, SUM(_xlfn._xlws.FILTER(INDEX( AF$33:AF$52, MAX(  COUNT( AF$33:AF$52 ), 1)) : AF$33, INDEX( AE$81:AE$100, MAX(  COUNT( AF$33:AF$52 ), 1)) : AE$81 &gt; 0)) / SUM(_xlfn._xlws.FILTER(INDEX( AE$33:AE$52, MAX(  COUNT( AF$33:AF$52 ), 1)) : AE$33, INDEX( AE$81:AE$100, MAX(  COUNT( AF$33:AF$52 ), 1)) : AE$81 &gt; 0)) )</f>
        <v>0.99771494345984879</v>
      </c>
      <c r="AF106" s="10">
        <f>+IF(AF$8 = 20, 1, SUM(_xlfn._xlws.FILTER(INDEX( AG$33:AG$52, MAX(  COUNT( AG$33:AG$52 ), 1)) : AG$33, INDEX( AF$81:AF$100, MAX(  COUNT( AG$33:AG$52 ), 1)) : AF$81 &gt; 0)) / SUM(_xlfn._xlws.FILTER(INDEX( AF$33:AF$52, MAX(  COUNT( AG$33:AG$52 ), 1)) : AF$33, INDEX( AF$81:AF$100, MAX(  COUNT( AG$33:AG$52 ), 1)) : AF$81 &gt; 0)) )</f>
        <v>0.99480720668623968</v>
      </c>
      <c r="AG106" s="10">
        <f>+IF(AG$8 = 20, 1, SUM(_xlfn._xlws.FILTER(INDEX( AH$33:AH$52, MAX(  COUNT( AH$33:AH$52 ), 1)) : AH$33, INDEX( AG$81:AG$100, MAX(  COUNT( AH$33:AH$52 ), 1)) : AG$81 &gt; 0)) / SUM(_xlfn._xlws.FILTER(INDEX( AG$33:AG$52, MAX(  COUNT( AH$33:AH$52 ), 1)) : AG$33, INDEX( AG$81:AG$100, MAX(  COUNT( AH$33:AH$52 ), 1)) : AG$81 &gt; 0)) )</f>
        <v>0.99480715915818752</v>
      </c>
      <c r="AH106" s="10">
        <f>+IF(AH$8 = 20, 1, SUM(_xlfn._xlws.FILTER(INDEX( AI$33:AI$52, MAX(  COUNT( AI$33:AI$52 ), 1)) : AI$33, INDEX( AH$81:AH$100, MAX(  COUNT( AI$33:AI$52 ), 1)) : AH$81 &gt; 0)) / SUM(_xlfn._xlws.FILTER(INDEX( AH$33:AH$52, MAX(  COUNT( AI$33:AI$52 ), 1)) : AH$33, INDEX( AH$81:AH$100, MAX(  COUNT( AI$33:AI$52 ), 1)) : AH$81 &gt; 0)) )</f>
        <v>0.99128345816715036</v>
      </c>
      <c r="AI106" s="10">
        <f>+IF(AI$8 = 20, 1, SUM(_xlfn._xlws.FILTER(INDEX( AJ$33:AJ$52, MAX(  COUNT( AJ$33:AJ$52 ), 1)) : AJ$33, INDEX( AI$81:AI$100, MAX(  COUNT( AJ$33:AJ$52 ), 1)) : AI$81 &gt; 0)) / SUM(_xlfn._xlws.FILTER(INDEX( AI$33:AI$52, MAX(  COUNT( AJ$33:AJ$52 ), 1)) : AI$33, INDEX( AI$81:AI$100, MAX(  COUNT( AJ$33:AJ$52 ), 1)) : AI$81 &gt; 0)) )</f>
        <v>0.99685771417969449</v>
      </c>
      <c r="AJ106" s="10">
        <f>+IF(AJ$8 = 20, 1, SUM(_xlfn._xlws.FILTER(INDEX( AK$33:AK$52, MAX(  COUNT( AK$33:AK$52 ), 1)) : AK$33, INDEX( AJ$81:AJ$100, MAX(  COUNT( AK$33:AK$52 ), 1)) : AJ$81 &gt; 0)) / SUM(_xlfn._xlws.FILTER(INDEX( AJ$33:AJ$52, MAX(  COUNT( AK$33:AK$52 ), 1)) : AJ$33, INDEX( AJ$81:AJ$100, MAX(  COUNT( AK$33:AK$52 ), 1)) : AJ$81 &gt; 0)) )</f>
        <v>0.99306896877125161</v>
      </c>
      <c r="AK106" s="10">
        <f>+IF(AK$8 = 20, 1, SUM(_xlfn._xlws.FILTER(INDEX( AL$33:AL$52, MAX(  COUNT( AL$33:AL$52 ), 1)) : AL$33, INDEX( AK$81:AK$100, MAX(  COUNT( AL$33:AL$52 ), 1)) : AK$81 &gt; 0)) / SUM(_xlfn._xlws.FILTER(INDEX( AK$33:AK$52, MAX(  COUNT( AL$33:AL$52 ), 1)) : AK$33, INDEX( AK$81:AK$100, MAX(  COUNT( AL$33:AL$52 ), 1)) : AK$81 &gt; 0)) )</f>
        <v>0.9952001887801728</v>
      </c>
      <c r="AL106" s="10">
        <f>+IF(AL$8 = 20, 1, SUM(_xlfn._xlws.FILTER(INDEX( AM$33:AM$52, MAX(  COUNT( AM$33:AM$52 ), 1)) : AM$33, INDEX( AL$81:AL$100, MAX(  COUNT( AM$33:AM$52 ), 1)) : AL$81 &gt; 0)) / SUM(_xlfn._xlws.FILTER(INDEX( AL$33:AL$52, MAX(  COUNT( AM$33:AM$52 ), 1)) : AL$33, INDEX( AL$81:AL$100, MAX(  COUNT( AM$33:AM$52 ), 1)) : AL$81 &gt; 0)) )</f>
        <v>0.99992738694796257</v>
      </c>
      <c r="AM106" s="10">
        <f>+IF(AM$8 = 20, 1, SUM(_xlfn._xlws.FILTER(INDEX( AN$33:AN$52, MAX(  COUNT( AN$33:AN$52 ), 1)) : AN$33, INDEX( AM$81:AM$100, MAX(  COUNT( AN$33:AN$52 ), 1)) : AM$81 &gt; 0)) / SUM(_xlfn._xlws.FILTER(INDEX( AM$33:AM$52, MAX(  COUNT( AN$33:AN$52 ), 1)) : AM$33, INDEX( AM$81:AM$100, MAX(  COUNT( AN$33:AN$52 ), 1)) : AM$81 &gt; 0)) )</f>
        <v>1.0037222594153126</v>
      </c>
      <c r="AN106" s="10">
        <f>+IF(AN$8 = 20, 1, SUM(_xlfn._xlws.FILTER(INDEX( AO$33:AO$52, MAX(  COUNT( AO$33:AO$52 ), 1)) : AO$33, INDEX( AN$81:AN$100, MAX(  COUNT( AO$33:AO$52 ), 1)) : AN$81 &gt; 0)) / SUM(_xlfn._xlws.FILTER(INDEX( AN$33:AN$52, MAX(  COUNT( AO$33:AO$52 ), 1)) : AN$33, INDEX( AN$81:AN$100, MAX(  COUNT( AO$33:AO$52 ), 1)) : AN$81 &gt; 0)) )</f>
        <v>1.0047741886683661</v>
      </c>
      <c r="AO106" s="10">
        <f>+IF(AO$8 = 20, 1, SUM(_xlfn._xlws.FILTER(INDEX( AP$33:AP$52, MAX(  COUNT( AP$33:AP$52 ), 1)) : AP$33, INDEX( AO$81:AO$100, MAX(  COUNT( AP$33:AP$52 ), 1)) : AO$81 &gt; 0)) / SUM(_xlfn._xlws.FILTER(INDEX( AO$33:AO$52, MAX(  COUNT( AP$33:AP$52 ), 1)) : AO$33, INDEX( AO$81:AO$100, MAX(  COUNT( AP$33:AP$52 ), 1)) : AO$81 &gt; 0)) )</f>
        <v>0.99963574284052614</v>
      </c>
      <c r="AP106" s="10">
        <f>+IF(AP$8 = 20, 1, SUM(_xlfn._xlws.FILTER(INDEX( AQ$33:AQ$52, MAX(  COUNT( AQ$33:AQ$52 ), 1)) : AQ$33, INDEX( AP$81:AP$100, MAX(  COUNT( AQ$33:AQ$52 ), 1)) : AP$81 &gt; 0)) / SUM(_xlfn._xlws.FILTER(INDEX( AP$33:AP$52, MAX(  COUNT( AQ$33:AQ$52 ), 1)) : AP$33, INDEX( AP$81:AP$100, MAX(  COUNT( AQ$33:AQ$52 ), 1)) : AP$81 &gt; 0)) )</f>
        <v>1.0031395748940328</v>
      </c>
      <c r="AQ106" s="10">
        <f>+IF(AQ$8 = 20, 1, SUM(_xlfn._xlws.FILTER(INDEX( AR$33:AR$52, MAX(  COUNT( AR$33:AR$52 ), 1)) : AR$33, INDEX( AQ$81:AQ$100, MAX(  COUNT( AR$33:AR$52 ), 1)) : AQ$81 &gt; 0)) / SUM(_xlfn._xlws.FILTER(INDEX( AQ$33:AQ$52, MAX(  COUNT( AR$33:AR$52 ), 1)) : AQ$33, INDEX( AQ$81:AQ$100, MAX(  COUNT( AR$33:AR$52 ), 1)) : AQ$81 &gt; 0)) )</f>
        <v>0.99989479202978182</v>
      </c>
      <c r="AR106" s="10">
        <f>+IF(AR$8 = 20, 1, SUM(_xlfn._xlws.FILTER(INDEX( AS$33:AS$52, MAX(  COUNT( AS$33:AS$52 ), 1)) : AS$33, INDEX( AR$81:AR$100, MAX(  COUNT( AS$33:AS$52 ), 1)) : AR$81 &gt; 0)) / SUM(_xlfn._xlws.FILTER(INDEX( AR$33:AR$52, MAX(  COUNT( AS$33:AS$52 ), 1)) : AR$33, INDEX( AR$81:AR$100, MAX(  COUNT( AS$33:AS$52 ), 1)) : AR$81 &gt; 0)) )</f>
        <v>0.99987212417968852</v>
      </c>
      <c r="AS106" s="10">
        <f>+IF(AS$8 = 20, 1, SUM(_xlfn._xlws.FILTER(INDEX( AT$33:AT$52, MAX(  COUNT( AT$33:AT$52 ), 1)) : AT$33, INDEX( AS$81:AS$100, MAX(  COUNT( AT$33:AT$52 ), 1)) : AS$81 &gt; 0)) / SUM(_xlfn._xlws.FILTER(INDEX( AS$33:AS$52, MAX(  COUNT( AT$33:AT$52 ), 1)) : AS$33, INDEX( AS$81:AS$100, MAX(  COUNT( AT$33:AT$52 ), 1)) : AS$81 &gt; 0)) )</f>
        <v>0.99488465615101973</v>
      </c>
      <c r="AT106" s="10">
        <f>+IF(AT$8 = 20, 1, SUM(_xlfn._xlws.FILTER(INDEX(#REF!, MAX(  COUNT(#REF! ), 1)) :#REF!, INDEX( AT$81:AT$100, MAX(  COUNT(#REF! ), 1)) : AT$81 &gt; 0)) / SUM(_xlfn._xlws.FILTER(INDEX( AT$33:AT$52, MAX(  COUNT(#REF! ), 1)) : AT$33, INDEX( AT$81:AT$100, MAX(  COUNT(#REF! ), 1)) : AT$81 &gt; 0)) )</f>
        <v>1</v>
      </c>
    </row>
    <row r="107" spans="2:46" x14ac:dyDescent="0.2">
      <c r="F107" s="17" t="s">
        <v>18</v>
      </c>
      <c r="G107" s="10">
        <f>+IF(G$8 = 20, 1, MIN(_xlfn._xlws.FILTER( G$57:G$76,  G$81:G$100  &gt; 0)))</f>
        <v>0.96838066220754948</v>
      </c>
      <c r="H107" s="10">
        <f t="shared" ref="H107:AT107" si="42">+IF(H$8 = 20, 1, MIN(_xlfn._xlws.FILTER( H$57:H$76,  H$81:H$100  &gt; 0)))</f>
        <v>0.99939076679000016</v>
      </c>
      <c r="I107" s="10">
        <f t="shared" si="42"/>
        <v>0.98138010610685955</v>
      </c>
      <c r="J107" s="10">
        <f t="shared" si="42"/>
        <v>0.98839937612831608</v>
      </c>
      <c r="K107" s="10">
        <f t="shared" si="42"/>
        <v>0.995152202149297</v>
      </c>
      <c r="L107" s="10">
        <f t="shared" si="42"/>
        <v>0.94965951167731288</v>
      </c>
      <c r="M107" s="10">
        <f t="shared" si="42"/>
        <v>0.95714196674506824</v>
      </c>
      <c r="N107" s="10">
        <f t="shared" si="42"/>
        <v>0.96778709217545233</v>
      </c>
      <c r="O107" s="10">
        <f t="shared" si="42"/>
        <v>0.98490016836664218</v>
      </c>
      <c r="P107" s="10">
        <f t="shared" si="42"/>
        <v>0.98459700510091219</v>
      </c>
      <c r="Q107" s="10">
        <f t="shared" si="42"/>
        <v>0.98462376688727671</v>
      </c>
      <c r="R107" s="10">
        <f t="shared" si="42"/>
        <v>0.99716328996870218</v>
      </c>
      <c r="S107" s="10">
        <f t="shared" si="42"/>
        <v>0.99685276180661608</v>
      </c>
      <c r="T107" s="10">
        <f t="shared" si="42"/>
        <v>0.99100355217608127</v>
      </c>
      <c r="U107" s="10">
        <f t="shared" si="42"/>
        <v>0.99482225961824111</v>
      </c>
      <c r="V107" s="10">
        <f t="shared" si="42"/>
        <v>0.99635590170771471</v>
      </c>
      <c r="W107" s="10">
        <f t="shared" si="42"/>
        <v>0.99873565970354361</v>
      </c>
      <c r="X107" s="10">
        <f t="shared" si="42"/>
        <v>0.99873796651714275</v>
      </c>
      <c r="Y107" s="10">
        <f t="shared" si="42"/>
        <v>1</v>
      </c>
      <c r="Z107" s="10">
        <f t="shared" si="42"/>
        <v>1</v>
      </c>
      <c r="AA107" s="10">
        <f t="shared" si="42"/>
        <v>0.60960221002920179</v>
      </c>
      <c r="AB107" s="10">
        <f t="shared" si="42"/>
        <v>0.94613707320793394</v>
      </c>
      <c r="AC107" s="10">
        <f t="shared" si="42"/>
        <v>0.97839353642626992</v>
      </c>
      <c r="AD107" s="10">
        <f t="shared" si="42"/>
        <v>0.98340650137492081</v>
      </c>
      <c r="AE107" s="10">
        <f t="shared" si="42"/>
        <v>0.98547995546621758</v>
      </c>
      <c r="AF107" s="10">
        <f t="shared" si="42"/>
        <v>0.95561788275438153</v>
      </c>
      <c r="AG107" s="10">
        <f t="shared" si="42"/>
        <v>0.95903634097248025</v>
      </c>
      <c r="AH107" s="10">
        <f t="shared" si="42"/>
        <v>0.96720290007164578</v>
      </c>
      <c r="AI107" s="10">
        <f t="shared" si="42"/>
        <v>0.98714791405178659</v>
      </c>
      <c r="AJ107" s="10">
        <f t="shared" si="42"/>
        <v>0.96186803801285226</v>
      </c>
      <c r="AK107" s="10">
        <f t="shared" si="42"/>
        <v>0.98444763515864253</v>
      </c>
      <c r="AL107" s="10">
        <f t="shared" si="42"/>
        <v>0.9964020001833892</v>
      </c>
      <c r="AM107" s="10">
        <f t="shared" si="42"/>
        <v>0.99700865379929615</v>
      </c>
      <c r="AN107" s="10">
        <f t="shared" si="42"/>
        <v>0.99492305858672725</v>
      </c>
      <c r="AO107" s="10">
        <f t="shared" si="42"/>
        <v>0.99675828564783708</v>
      </c>
      <c r="AP107" s="10">
        <f t="shared" si="42"/>
        <v>1</v>
      </c>
      <c r="AQ107" s="10">
        <f t="shared" si="42"/>
        <v>0.99899603265860237</v>
      </c>
      <c r="AR107" s="10">
        <f t="shared" si="42"/>
        <v>0.99971054347783772</v>
      </c>
      <c r="AS107" s="10">
        <f t="shared" si="42"/>
        <v>0.99488465615101973</v>
      </c>
      <c r="AT107" s="10">
        <f t="shared" si="42"/>
        <v>1</v>
      </c>
    </row>
    <row r="108" spans="2:46" x14ac:dyDescent="0.2">
      <c r="F108" s="17" t="s">
        <v>19</v>
      </c>
      <c r="G108" s="10">
        <f>+IF(G$8 = 20, 1, MAX(_xlfn._xlws.FILTER( G$57:G$76,  G$81:G$100  &gt; 0)))</f>
        <v>1.3749461725700689</v>
      </c>
      <c r="H108" s="10">
        <f t="shared" ref="H108:AT108" si="43">+IF(H$8 = 20, 1, MAX(_xlfn._xlws.FILTER( H$57:H$76,  H$81:H$100  &gt; 0)))</f>
        <v>1.1069154535193753</v>
      </c>
      <c r="I108" s="10">
        <f t="shared" si="43"/>
        <v>1.100396672594758</v>
      </c>
      <c r="J108" s="10">
        <f t="shared" si="43"/>
        <v>1.0534067103031233</v>
      </c>
      <c r="K108" s="10">
        <f t="shared" si="43"/>
        <v>1.0329340793421529</v>
      </c>
      <c r="L108" s="10">
        <f t="shared" si="43"/>
        <v>1.0187479564232251</v>
      </c>
      <c r="M108" s="10">
        <f t="shared" si="43"/>
        <v>1.0174664378960929</v>
      </c>
      <c r="N108" s="10">
        <f t="shared" si="43"/>
        <v>1.0101432558363233</v>
      </c>
      <c r="O108" s="10">
        <f t="shared" si="43"/>
        <v>1.0096620141943302</v>
      </c>
      <c r="P108" s="10">
        <f t="shared" si="43"/>
        <v>1.0057460410067367</v>
      </c>
      <c r="Q108" s="10">
        <f t="shared" si="43"/>
        <v>1.0009299686558621</v>
      </c>
      <c r="R108" s="10">
        <f t="shared" si="43"/>
        <v>1.0098609215420147</v>
      </c>
      <c r="S108" s="10">
        <f t="shared" si="43"/>
        <v>1.0131617284210248</v>
      </c>
      <c r="T108" s="10">
        <f t="shared" si="43"/>
        <v>1.0159352814821438</v>
      </c>
      <c r="U108" s="10">
        <f t="shared" si="43"/>
        <v>1.0040159499669248</v>
      </c>
      <c r="V108" s="10">
        <f t="shared" si="43"/>
        <v>1.0019742538792675</v>
      </c>
      <c r="W108" s="10">
        <f t="shared" si="43"/>
        <v>1.0009750046207004</v>
      </c>
      <c r="X108" s="10">
        <f t="shared" si="43"/>
        <v>1</v>
      </c>
      <c r="Y108" s="10">
        <f t="shared" si="43"/>
        <v>1</v>
      </c>
      <c r="Z108" s="10">
        <f t="shared" si="43"/>
        <v>1</v>
      </c>
      <c r="AA108" s="10">
        <f t="shared" si="43"/>
        <v>1.1052646428340003</v>
      </c>
      <c r="AB108" s="10">
        <f t="shared" si="43"/>
        <v>1.0349587861985059</v>
      </c>
      <c r="AC108" s="10">
        <f t="shared" si="43"/>
        <v>1.0418606805510042</v>
      </c>
      <c r="AD108" s="10">
        <f t="shared" si="43"/>
        <v>1.0162817448709727</v>
      </c>
      <c r="AE108" s="10">
        <f t="shared" si="43"/>
        <v>1.0402850765653593</v>
      </c>
      <c r="AF108" s="10">
        <f t="shared" si="43"/>
        <v>1.0143838408859642</v>
      </c>
      <c r="AG108" s="10">
        <f t="shared" si="43"/>
        <v>1.0053785650318419</v>
      </c>
      <c r="AH108" s="10">
        <f t="shared" si="43"/>
        <v>1.0049697569538398</v>
      </c>
      <c r="AI108" s="10">
        <f t="shared" si="43"/>
        <v>1.0057936924315629</v>
      </c>
      <c r="AJ108" s="10">
        <f t="shared" si="43"/>
        <v>1.0099739678274988</v>
      </c>
      <c r="AK108" s="10">
        <f t="shared" si="43"/>
        <v>1.0005576409214965</v>
      </c>
      <c r="AL108" s="10">
        <f t="shared" si="43"/>
        <v>1.0098503670955166</v>
      </c>
      <c r="AM108" s="10">
        <f t="shared" si="43"/>
        <v>1.0191153160790243</v>
      </c>
      <c r="AN108" s="10">
        <f t="shared" si="43"/>
        <v>1.0170268434418162</v>
      </c>
      <c r="AO108" s="10">
        <f t="shared" si="43"/>
        <v>1.0017943293990292</v>
      </c>
      <c r="AP108" s="10">
        <f t="shared" si="43"/>
        <v>1.0075206271162644</v>
      </c>
      <c r="AQ108" s="10">
        <f t="shared" si="43"/>
        <v>1.0007312862627908</v>
      </c>
      <c r="AR108" s="10">
        <f t="shared" si="43"/>
        <v>1</v>
      </c>
      <c r="AS108" s="10">
        <f t="shared" si="43"/>
        <v>0.99488465615101973</v>
      </c>
      <c r="AT108" s="10">
        <f t="shared" si="43"/>
        <v>1</v>
      </c>
    </row>
    <row r="109" spans="2:46" x14ac:dyDescent="0.2">
      <c r="D109">
        <v>0.3</v>
      </c>
      <c r="F109" s="17" t="s">
        <v>20</v>
      </c>
      <c r="G109" s="10">
        <f>+IF(G$8 = 20, 1, _xlfn.PERCENTILE.INC(_xlfn._xlws.FILTER( G$57:G$76,  G$81:G$100  &gt; 0), $D109))</f>
        <v>1.074715526056454</v>
      </c>
      <c r="H109" s="10">
        <f t="shared" ref="H109:AT110" si="44">+IF(H$8 = 20, 1, _xlfn.PERCENTILE.INC(_xlfn._xlws.FILTER( H$57:H$76,  H$81:H$100  &gt; 0), $D109))</f>
        <v>1.0242777917243409</v>
      </c>
      <c r="I109" s="10">
        <f t="shared" si="44"/>
        <v>1.0061475584600139</v>
      </c>
      <c r="J109" s="10">
        <f t="shared" si="44"/>
        <v>0.9998478352296738</v>
      </c>
      <c r="K109" s="10">
        <f t="shared" si="44"/>
        <v>0.99854414799541968</v>
      </c>
      <c r="L109" s="10">
        <f t="shared" si="44"/>
        <v>1.0045601704477087</v>
      </c>
      <c r="M109" s="10">
        <f t="shared" si="44"/>
        <v>0.9999558674715977</v>
      </c>
      <c r="N109" s="10">
        <f t="shared" si="44"/>
        <v>0.99823231771119814</v>
      </c>
      <c r="O109" s="10">
        <f t="shared" si="44"/>
        <v>0.99815479995025103</v>
      </c>
      <c r="P109" s="10">
        <f t="shared" si="44"/>
        <v>0.9998589081752548</v>
      </c>
      <c r="Q109" s="10">
        <f t="shared" si="44"/>
        <v>0.99823147210244623</v>
      </c>
      <c r="R109" s="10">
        <f t="shared" si="44"/>
        <v>0.9994096252004554</v>
      </c>
      <c r="S109" s="10">
        <f t="shared" si="44"/>
        <v>0.99995634466875261</v>
      </c>
      <c r="T109" s="10">
        <f t="shared" si="44"/>
        <v>0.9996534334166971</v>
      </c>
      <c r="U109" s="10">
        <f t="shared" si="44"/>
        <v>0.99900073192636141</v>
      </c>
      <c r="V109" s="10">
        <f t="shared" si="44"/>
        <v>0.99963559017077142</v>
      </c>
      <c r="W109" s="10">
        <f t="shared" si="44"/>
        <v>0.99960301337269586</v>
      </c>
      <c r="X109" s="10">
        <f t="shared" si="44"/>
        <v>0.99911657656199993</v>
      </c>
      <c r="Y109" s="10">
        <f t="shared" si="44"/>
        <v>1</v>
      </c>
      <c r="Z109" s="10">
        <f t="shared" si="44"/>
        <v>1</v>
      </c>
      <c r="AA109" s="10">
        <f t="shared" si="44"/>
        <v>0.93837070590554827</v>
      </c>
      <c r="AB109" s="10">
        <f t="shared" si="44"/>
        <v>0.98110331012314245</v>
      </c>
      <c r="AC109" s="10">
        <f t="shared" si="44"/>
        <v>0.99351975609866883</v>
      </c>
      <c r="AD109" s="10">
        <f t="shared" si="44"/>
        <v>0.99836745253934089</v>
      </c>
      <c r="AE109" s="10">
        <f t="shared" si="44"/>
        <v>0.99570081775339658</v>
      </c>
      <c r="AF109" s="10">
        <f t="shared" si="44"/>
        <v>0.99661860451307238</v>
      </c>
      <c r="AG109" s="10">
        <f t="shared" si="44"/>
        <v>0.9972838128434951</v>
      </c>
      <c r="AH109" s="10">
        <f t="shared" si="44"/>
        <v>0.98991936214481224</v>
      </c>
      <c r="AI109" s="10">
        <f t="shared" si="44"/>
        <v>0.99257088559403361</v>
      </c>
      <c r="AJ109" s="10">
        <f t="shared" si="44"/>
        <v>0.99257310298431956</v>
      </c>
      <c r="AK109" s="10">
        <f t="shared" si="44"/>
        <v>0.9942294926337808</v>
      </c>
      <c r="AL109" s="10">
        <f t="shared" si="44"/>
        <v>0.99780735899120021</v>
      </c>
      <c r="AM109" s="10">
        <f t="shared" si="44"/>
        <v>0.99896543607118826</v>
      </c>
      <c r="AN109" s="10">
        <f t="shared" si="44"/>
        <v>1.0008284303353894</v>
      </c>
      <c r="AO109" s="10">
        <f t="shared" si="44"/>
        <v>0.99846373383317499</v>
      </c>
      <c r="AP109" s="10">
        <f t="shared" si="44"/>
        <v>1.0000252870815687</v>
      </c>
      <c r="AQ109" s="10">
        <f t="shared" si="44"/>
        <v>0.99970716255471936</v>
      </c>
      <c r="AR109" s="10">
        <f t="shared" si="44"/>
        <v>0.9997973804344864</v>
      </c>
      <c r="AS109" s="10">
        <f t="shared" si="44"/>
        <v>0.99488465615101973</v>
      </c>
      <c r="AT109" s="10">
        <f t="shared" si="44"/>
        <v>1</v>
      </c>
    </row>
    <row r="110" spans="2:46" x14ac:dyDescent="0.2">
      <c r="D110">
        <v>0.7</v>
      </c>
      <c r="F110" s="17" t="s">
        <v>21</v>
      </c>
      <c r="G110" s="10">
        <f>+IF(G$8 = 20, 1, _xlfn.PERCENTILE.INC(_xlfn._xlws.FILTER( G$57:G$76,  G$81:G$100  &gt; 0), $D110))</f>
        <v>1.170847992741584</v>
      </c>
      <c r="H110" s="10">
        <f t="shared" si="44"/>
        <v>1.0421336546593039</v>
      </c>
      <c r="I110" s="10">
        <f t="shared" si="44"/>
        <v>1.020181795094796</v>
      </c>
      <c r="J110" s="10">
        <f t="shared" si="44"/>
        <v>1.0139485207080987</v>
      </c>
      <c r="K110" s="10">
        <f t="shared" si="44"/>
        <v>1.0078012066617057</v>
      </c>
      <c r="L110" s="10">
        <f t="shared" si="44"/>
        <v>1.0069663566425808</v>
      </c>
      <c r="M110" s="10">
        <f t="shared" si="44"/>
        <v>1.0048288426564986</v>
      </c>
      <c r="N110" s="10">
        <f t="shared" si="44"/>
        <v>1.0001182714819168</v>
      </c>
      <c r="O110" s="10">
        <f t="shared" si="44"/>
        <v>1.0001290631299387</v>
      </c>
      <c r="P110" s="10">
        <f t="shared" si="44"/>
        <v>1.0015646890305647</v>
      </c>
      <c r="Q110" s="10">
        <f t="shared" si="44"/>
        <v>1.0000723833950447</v>
      </c>
      <c r="R110" s="10">
        <f t="shared" si="44"/>
        <v>1.0000610981133484</v>
      </c>
      <c r="S110" s="10">
        <f t="shared" si="44"/>
        <v>1.0033569943276193</v>
      </c>
      <c r="T110" s="10">
        <f t="shared" si="44"/>
        <v>1.0048404467657464</v>
      </c>
      <c r="U110" s="10">
        <f t="shared" si="44"/>
        <v>1.0012805865979373</v>
      </c>
      <c r="V110" s="10">
        <f t="shared" si="44"/>
        <v>1.0002374782328221</v>
      </c>
      <c r="W110" s="10">
        <f t="shared" si="44"/>
        <v>1.0004987513395587</v>
      </c>
      <c r="X110" s="10">
        <f t="shared" si="44"/>
        <v>0.99962138995514283</v>
      </c>
      <c r="Y110" s="10">
        <f t="shared" si="44"/>
        <v>1</v>
      </c>
      <c r="Z110" s="10">
        <f t="shared" si="44"/>
        <v>1</v>
      </c>
      <c r="AA110" s="10">
        <f t="shared" si="44"/>
        <v>0.99621752145239673</v>
      </c>
      <c r="AB110" s="10">
        <f t="shared" si="44"/>
        <v>0.98967636963703209</v>
      </c>
      <c r="AC110" s="10">
        <f t="shared" si="44"/>
        <v>1.0009879884695549</v>
      </c>
      <c r="AD110" s="10">
        <f t="shared" si="44"/>
        <v>1.0036789324526421</v>
      </c>
      <c r="AE110" s="10">
        <f t="shared" si="44"/>
        <v>0.99935253029297599</v>
      </c>
      <c r="AF110" s="10">
        <f t="shared" si="44"/>
        <v>1.0018701375459567</v>
      </c>
      <c r="AG110" s="10">
        <f t="shared" si="44"/>
        <v>1.0005773008469678</v>
      </c>
      <c r="AH110" s="10">
        <f t="shared" si="44"/>
        <v>0.99780237276077122</v>
      </c>
      <c r="AI110" s="10">
        <f t="shared" si="44"/>
        <v>1.0022958523344108</v>
      </c>
      <c r="AJ110" s="10">
        <f t="shared" si="44"/>
        <v>1.0001737758699567</v>
      </c>
      <c r="AK110" s="10">
        <f t="shared" si="44"/>
        <v>0.9991259440821143</v>
      </c>
      <c r="AL110" s="10">
        <f t="shared" si="44"/>
        <v>0.99998316890670247</v>
      </c>
      <c r="AM110" s="10">
        <f t="shared" si="44"/>
        <v>1.0063385289948299</v>
      </c>
      <c r="AN110" s="10">
        <f t="shared" si="44"/>
        <v>1.0064473412630353</v>
      </c>
      <c r="AO110" s="10">
        <f t="shared" si="44"/>
        <v>1.0013268023152764</v>
      </c>
      <c r="AP110" s="10">
        <f t="shared" si="44"/>
        <v>1.0053246878293007</v>
      </c>
      <c r="AQ110" s="10">
        <f t="shared" si="44"/>
        <v>1.0004012639963948</v>
      </c>
      <c r="AR110" s="10">
        <f t="shared" si="44"/>
        <v>0.99991316304335132</v>
      </c>
      <c r="AS110" s="10">
        <f t="shared" si="44"/>
        <v>0.99488465615101973</v>
      </c>
      <c r="AT110" s="10">
        <f t="shared" si="44"/>
        <v>1</v>
      </c>
    </row>
    <row r="111" spans="2:46" x14ac:dyDescent="0.2">
      <c r="B111">
        <v>1</v>
      </c>
      <c r="C111">
        <v>4</v>
      </c>
      <c r="F111" s="17" t="s">
        <v>22</v>
      </c>
      <c r="G111" s="10">
        <f>+IF(G$8 = 20, 1, AVERAGE(_xlfn._xlws.FILTER(INDEX( G$57:G$76, MAX( COUNT( H$33:H$52 )  - $B111 + 1, 1)) : INDEX( G$57:G$76, MAX( COUNT( H$33:H$52 )  - $C111 + 1, 1)), INDEX( G$81:G$100, MAX( COUNT( H$33:H$52 )  - $B111 + 1, 1)) : INDEX( G$81:G$100, MAX( COUNT( H$33:H$52 )  - $C111 + 1, 1)) &gt; 0)))</f>
        <v>1.1839041653432971</v>
      </c>
      <c r="H111" s="10">
        <f>+IF(H$8 = 20, 1, AVERAGE(_xlfn._xlws.FILTER(INDEX( H$57:H$76, MAX( COUNT( I$33:I$52 )  - $B111 + 1, 1)) : INDEX( H$57:H$76, MAX( COUNT( I$33:I$52 )  - $C111 + 1, 1)), INDEX( H$81:H$100, MAX( COUNT( I$33:I$52 )  - $B111 + 1, 1)) : INDEX( H$81:H$100, MAX( COUNT( I$33:I$52 )  - $C111 + 1, 1)) &gt; 0)))</f>
        <v>1.0283249671449908</v>
      </c>
      <c r="I111" s="10">
        <f>+IF(I$8 = 20, 1, AVERAGE(_xlfn._xlws.FILTER(INDEX( I$57:I$76, MAX( COUNT( J$33:J$52 )  - $B111 + 1, 1)) : INDEX( I$57:I$76, MAX( COUNT( J$33:J$52 )  - $C111 + 1, 1)), INDEX( I$81:I$100, MAX( COUNT( J$33:J$52 )  - $B111 + 1, 1)) : INDEX( I$81:I$100, MAX( COUNT( J$33:J$52 )  - $C111 + 1, 1)) &gt; 0)))</f>
        <v>1.0019011895814407</v>
      </c>
      <c r="J111" s="10">
        <f>+IF(J$8 = 20, 1, AVERAGE(_xlfn._xlws.FILTER(INDEX( J$57:J$76, MAX( COUNT( K$33:K$52 )  - $B111 + 1, 1)) : INDEX( J$57:J$76, MAX( COUNT( K$33:K$52 )  - $C111 + 1, 1)), INDEX( J$81:J$100, MAX( COUNT( K$33:K$52 )  - $B111 + 1, 1)) : INDEX( J$81:J$100, MAX( COUNT( K$33:K$52 )  - $C111 + 1, 1)) &gt; 0)))</f>
        <v>0.99699297988210256</v>
      </c>
      <c r="K111" s="10">
        <f>+IF(K$8 = 20, 1, AVERAGE(_xlfn._xlws.FILTER(INDEX( K$57:K$76, MAX( COUNT( L$33:L$52 )  - $B111 + 1, 1)) : INDEX( K$57:K$76, MAX( COUNT( L$33:L$52 )  - $C111 + 1, 1)), INDEX( K$81:K$100, MAX( COUNT( L$33:L$52 )  - $B111 + 1, 1)) : INDEX( K$81:K$100, MAX( COUNT( L$33:L$52 )  - $C111 + 1, 1)) &gt; 0)))</f>
        <v>0.99850665922209914</v>
      </c>
      <c r="L111" s="10">
        <f>+IF(L$8 = 20, 1, AVERAGE(_xlfn._xlws.FILTER(INDEX( L$57:L$76, MAX( COUNT( M$33:M$52 )  - $B111 + 1, 1)) : INDEX( L$57:L$76, MAX( COUNT( M$33:M$52 )  - $C111 + 1, 1)), INDEX( L$81:L$100, MAX( COUNT( M$33:M$52 )  - $B111 + 1, 1)) : INDEX( L$81:L$100, MAX( COUNT( M$33:M$52 )  - $C111 + 1, 1)) &gt; 0)))</f>
        <v>0.9795433578365349</v>
      </c>
      <c r="M111" s="10">
        <f>+IF(M$8 = 20, 1, AVERAGE(_xlfn._xlws.FILTER(INDEX( M$57:M$76, MAX( COUNT( N$33:N$52 )  - $B111 + 1, 1)) : INDEX( M$57:M$76, MAX( COUNT( N$33:N$52 )  - $C111 + 1, 1)), INDEX( M$81:M$100, MAX( COUNT( N$33:N$52 )  - $B111 + 1, 1)) : INDEX( M$81:M$100, MAX( COUNT( N$33:N$52 )  - $C111 + 1, 1)) &gt; 0)))</f>
        <v>0.99302826101842223</v>
      </c>
      <c r="N111" s="10">
        <f>+IF(N$8 = 20, 1, AVERAGE(_xlfn._xlws.FILTER(INDEX( N$57:N$76, MAX( COUNT( O$33:O$52 )  - $B111 + 1, 1)) : INDEX( N$57:N$76, MAX( COUNT( O$33:O$52 )  - $C111 + 1, 1)), INDEX( N$81:N$100, MAX( COUNT( O$33:O$52 )  - $B111 + 1, 1)) : INDEX( N$81:N$100, MAX( COUNT( O$33:O$52 )  - $C111 + 1, 1)) &gt; 0)))</f>
        <v>0.99225649331146082</v>
      </c>
      <c r="O111" s="10">
        <f>+IF(O$8 = 20, 1, AVERAGE(_xlfn._xlws.FILTER(INDEX( O$57:O$76, MAX( COUNT( P$33:P$52 )  - $B111 + 1, 1)) : INDEX( O$57:O$76, MAX( COUNT( P$33:P$52 )  - $C111 + 1, 1)), INDEX( O$81:O$100, MAX( COUNT( P$33:P$52 )  - $B111 + 1, 1)) : INDEX( O$81:O$100, MAX( COUNT( P$33:P$52 )  - $C111 + 1, 1)) &gt; 0)))</f>
        <v>0.99681699584271655</v>
      </c>
      <c r="P111" s="10">
        <f>+IF(P$8 = 20, 1, AVERAGE(_xlfn._xlws.FILTER(INDEX( P$57:P$76, MAX( COUNT( Q$33:Q$52 )  - $B111 + 1, 1)) : INDEX( P$57:P$76, MAX( COUNT( Q$33:Q$52 )  - $C111 + 1, 1)), INDEX( P$81:P$100, MAX( COUNT( Q$33:Q$52 )  - $B111 + 1, 1)) : INDEX( P$81:P$100, MAX( COUNT( Q$33:Q$52 )  - $C111 + 1, 1)) &gt; 0)))</f>
        <v>0.99607601078825403</v>
      </c>
      <c r="Q111" s="10">
        <f>+IF(Q$8 = 20, 1, AVERAGE(_xlfn._xlws.FILTER(INDEX( Q$57:Q$76, MAX( COUNT( R$33:R$52 )  - $B111 + 1, 1)) : INDEX( Q$57:Q$76, MAX( COUNT( R$33:R$52 )  - $C111 + 1, 1)), INDEX( Q$81:Q$100, MAX( COUNT( R$33:R$52 )  - $B111 + 1, 1)) : INDEX( Q$81:Q$100, MAX( COUNT( R$33:R$52 )  - $C111 + 1, 1)) &gt; 0)))</f>
        <v>0.99534714590600004</v>
      </c>
      <c r="R111" s="10">
        <f>+IF(R$8 = 20, 1, AVERAGE(_xlfn._xlws.FILTER(INDEX( R$57:R$76, MAX( COUNT( S$33:S$52 )  - $B111 + 1, 1)) : INDEX( R$57:R$76, MAX( COUNT( S$33:S$52 )  - $C111 + 1, 1)), INDEX( R$81:R$100, MAX( COUNT( S$33:S$52 )  - $B111 + 1, 1)) : INDEX( R$81:R$100, MAX( COUNT( S$33:S$52 )  - $C111 + 1, 1)) &gt; 0)))</f>
        <v>1.0016265550664936</v>
      </c>
      <c r="S111" s="10">
        <f>+IF(S$8 = 20, 1, AVERAGE(_xlfn._xlws.FILTER(INDEX( S$57:S$76, MAX( COUNT( T$33:T$52 )  - $B111 + 1, 1)) : INDEX( S$57:S$76, MAX( COUNT( T$33:T$52 )  - $C111 + 1, 1)), INDEX( S$81:S$100, MAX( COUNT( T$33:T$52 )  - $B111 + 1, 1)) : INDEX( S$81:S$100, MAX( COUNT( T$33:T$52 )  - $C111 + 1, 1)) &gt; 0)))</f>
        <v>1.0025070963623506</v>
      </c>
      <c r="T111" s="10">
        <f>+IF(T$8 = 20, 1, AVERAGE(_xlfn._xlws.FILTER(INDEX( T$57:T$76, MAX( COUNT( U$33:U$52 )  - $B111 + 1, 1)) : INDEX( T$57:T$76, MAX( COUNT( U$33:U$52 )  - $C111 + 1, 1)), INDEX( T$81:T$100, MAX( COUNT( U$33:U$52 )  - $B111 + 1, 1)) : INDEX( T$81:T$100, MAX( COUNT( U$33:U$52 )  - $C111 + 1, 1)) &gt; 0)))</f>
        <v>0.99998820361537855</v>
      </c>
      <c r="U111" s="10">
        <f>+IF(U$8 = 20, 1, AVERAGE(_xlfn._xlws.FILTER(INDEX( U$57:U$76, MAX( COUNT( V$33:V$52 )  - $B111 + 1, 1)) : INDEX( U$57:U$76, MAX( COUNT( V$33:V$52 )  - $C111 + 1, 1)), INDEX( U$81:U$100, MAX( COUNT( V$33:V$52 )  - $B111 + 1, 1)) : INDEX( U$81:U$100, MAX( COUNT( V$33:V$52 )  - $C111 + 1, 1)) &gt; 0)))</f>
        <v>0.99973619589793994</v>
      </c>
      <c r="V111" s="10">
        <f>+IF(V$8 = 20, 1, AVERAGE(_xlfn._xlws.FILTER(INDEX( V$57:V$76, MAX( COUNT( W$33:W$52 )  - $B111 + 1, 1)) : INDEX( V$57:V$76, MAX( COUNT( W$33:W$52 )  - $C111 + 1, 1)), INDEX( V$81:V$100, MAX( COUNT( W$33:W$52 )  - $B111 + 1, 1)) : INDEX( V$81:V$100, MAX( COUNT( W$33:W$52 )  - $C111 + 1, 1)) &gt; 0)))</f>
        <v>0.99959366468699429</v>
      </c>
      <c r="W111" s="10">
        <f>+IF(W$8 = 20, 1, AVERAGE(_xlfn._xlws.FILTER(INDEX( W$57:W$76, MAX( COUNT( X$33:X$52 )  - $B111 + 1, 1)) : INDEX( W$57:W$76, MAX( COUNT( X$33:X$52 )  - $C111 + 1, 1)), INDEX( W$81:W$100, MAX( COUNT( X$33:X$52 )  - $B111 + 1, 1)) : INDEX( W$81:W$100, MAX( COUNT( X$33:X$52 )  - $C111 + 1, 1)) &gt; 0)))</f>
        <v>0.99996397115879165</v>
      </c>
      <c r="X111" s="10">
        <f>+IF(X$8 = 20, 1, AVERAGE(_xlfn._xlws.FILTER(INDEX( X$57:X$76, MAX( COUNT( Y$33:Y$52 )  - $B111 + 1, 1)) : INDEX( X$57:X$76, MAX( COUNT( Y$33:Y$52 )  - $C111 + 1, 1)), INDEX( X$81:X$100, MAX( COUNT( Y$33:Y$52 )  - $B111 + 1, 1)) : INDEX( X$81:X$100, MAX( COUNT( Y$33:Y$52 )  - $C111 + 1, 1)) &gt; 0)))</f>
        <v>0.99936898325857138</v>
      </c>
      <c r="Y111" s="10">
        <f>+IF(Y$8 = 20, 1, AVERAGE(_xlfn._xlws.FILTER(INDEX( Y$57:Y$76, MAX( COUNT( Z$33:Z$52 )  - $B111 + 1, 1)) : INDEX( Y$57:Y$76, MAX( COUNT( Z$33:Z$52 )  - $C111 + 1, 1)), INDEX( Y$81:Y$100, MAX( COUNT( Z$33:Z$52 )  - $B111 + 1, 1)) : INDEX( Y$81:Y$100, MAX( COUNT( Z$33:Z$52 )  - $C111 + 1, 1)) &gt; 0)))</f>
        <v>1</v>
      </c>
      <c r="Z111" s="10">
        <f>+IF(Z$8 = 20, 1, AVERAGE(_xlfn._xlws.FILTER(INDEX( Z$57:Z$76, MAX( COUNT( AA$33:AA$52 )  - $B111 + 1, 1)) : INDEX( Z$57:Z$76, MAX( COUNT( AA$33:AA$52 )  - $C111 + 1, 1)), INDEX( Z$81:Z$100, MAX( COUNT( AA$33:AA$52 )  - $B111 + 1, 1)) : INDEX( Z$81:Z$100, MAX( COUNT( AA$33:AA$52 )  - $C111 + 1, 1)) &gt; 0)))</f>
        <v>1</v>
      </c>
      <c r="AA111" s="10">
        <f>+IF(AA$8 = 20, 1, AVERAGE(_xlfn._xlws.FILTER(INDEX( AA$57:AA$76, MAX( COUNT( AB$33:AB$52 )  - $B111 + 1, 1)) : INDEX( AA$57:AA$76, MAX( COUNT( AB$33:AB$52 )  - $C111 + 1, 1)), INDEX( AA$81:AA$100, MAX( COUNT( AB$33:AB$52 )  - $B111 + 1, 1)) : INDEX( AA$81:AA$100, MAX( COUNT( AB$33:AB$52 )  - $C111 + 1, 1)) &gt; 0)))</f>
        <v>1.0303907211618459</v>
      </c>
      <c r="AB111" s="10">
        <f>+IF(AB$8 = 20, 1, AVERAGE(_xlfn._xlws.FILTER(INDEX( AB$57:AB$76, MAX( COUNT( AC$33:AC$52 )  - $B111 + 1, 1)) : INDEX( AB$57:AB$76, MAX( COUNT( AC$33:AC$52 )  - $C111 + 1, 1)), INDEX( AB$81:AB$100, MAX( COUNT( AC$33:AC$52 )  - $B111 + 1, 1)) : INDEX( AB$81:AB$100, MAX( COUNT( AC$33:AC$52 )  - $C111 + 1, 1)) &gt; 0)))</f>
        <v>0.99538840206996948</v>
      </c>
      <c r="AC111" s="10">
        <f>+IF(AC$8 = 20, 1, AVERAGE(_xlfn._xlws.FILTER(INDEX( AC$57:AC$76, MAX( COUNT( AD$33:AD$52 )  - $B111 + 1, 1)) : INDEX( AC$57:AC$76, MAX( COUNT( AD$33:AD$52 )  - $C111 + 1, 1)), INDEX( AC$81:AC$100, MAX( COUNT( AD$33:AD$52 )  - $B111 + 1, 1)) : INDEX( AC$81:AC$100, MAX( COUNT( AD$33:AD$52 )  - $C111 + 1, 1)) &gt; 0)))</f>
        <v>0.99022958962280061</v>
      </c>
      <c r="AD111" s="10">
        <f>+IF(AD$8 = 20, 1, AVERAGE(_xlfn._xlws.FILTER(INDEX( AD$57:AD$76, MAX( COUNT( AE$33:AE$52 )  - $B111 + 1, 1)) : INDEX( AD$57:AD$76, MAX( COUNT( AE$33:AE$52 )  - $C111 + 1, 1)), INDEX( AD$81:AD$100, MAX( COUNT( AE$33:AE$52 )  - $B111 + 1, 1)) : INDEX( AD$81:AD$100, MAX( COUNT( AE$33:AE$52 )  - $C111 + 1, 1)) &gt; 0)))</f>
        <v>0.99467215357344718</v>
      </c>
      <c r="AE111" s="10">
        <f>+IF(AE$8 = 20, 1, AVERAGE(_xlfn._xlws.FILTER(INDEX( AE$57:AE$76, MAX( COUNT( AF$33:AF$52 )  - $B111 + 1, 1)) : INDEX( AE$57:AE$76, MAX( COUNT( AF$33:AF$52 )  - $C111 + 1, 1)), INDEX( AE$81:AE$100, MAX( COUNT( AF$33:AF$52 )  - $B111 + 1, 1)) : INDEX( AE$81:AE$100, MAX( COUNT( AF$33:AF$52 )  - $C111 + 1, 1)) &gt; 0)))</f>
        <v>0.99094798866264466</v>
      </c>
      <c r="AF111" s="10">
        <f>+IF(AF$8 = 20, 1, AVERAGE(_xlfn._xlws.FILTER(INDEX( AF$57:AF$76, MAX( COUNT( AG$33:AG$52 )  - $B111 + 1, 1)) : INDEX( AF$57:AF$76, MAX( COUNT( AG$33:AG$52 )  - $C111 + 1, 1)), INDEX( AF$81:AF$100, MAX( COUNT( AG$33:AG$52 )  - $B111 + 1, 1)) : INDEX( AF$81:AF$100, MAX( COUNT( AG$33:AG$52 )  - $C111 + 1, 1)) &gt; 0)))</f>
        <v>0.98045115498643454</v>
      </c>
      <c r="AG111" s="10">
        <f>+IF(AG$8 = 20, 1, AVERAGE(_xlfn._xlws.FILTER(INDEX( AG$57:AG$76, MAX( COUNT( AH$33:AH$52 )  - $B111 + 1, 1)) : INDEX( AG$57:AG$76, MAX( COUNT( AH$33:AH$52 )  - $C111 + 1, 1)), INDEX( AG$81:AG$100, MAX( COUNT( AH$33:AH$52 )  - $B111 + 1, 1)) : INDEX( AG$81:AG$100, MAX( COUNT( AH$33:AH$52 )  - $C111 + 1, 1)) &gt; 0)))</f>
        <v>0.98624522296026629</v>
      </c>
      <c r="AH111" s="10">
        <f>+IF(AH$8 = 20, 1, AVERAGE(_xlfn._xlws.FILTER(INDEX( AH$57:AH$76, MAX( COUNT( AI$33:AI$52 )  - $B111 + 1, 1)) : INDEX( AH$57:AH$76, MAX( COUNT( AI$33:AI$52 )  - $C111 + 1, 1)), INDEX( AH$81:AH$100, MAX( COUNT( AI$33:AI$52 )  - $B111 + 1, 1)) : INDEX( AH$81:AH$100, MAX( COUNT( AI$33:AI$52 )  - $C111 + 1, 1)) &gt; 0)))</f>
        <v>0.98967411345179501</v>
      </c>
      <c r="AI111" s="10">
        <f>+IF(AI$8 = 20, 1, AVERAGE(_xlfn._xlws.FILTER(INDEX( AI$57:AI$76, MAX( COUNT( AJ$33:AJ$52 )  - $B111 + 1, 1)) : INDEX( AI$57:AI$76, MAX( COUNT( AJ$33:AJ$52 )  - $C111 + 1, 1)), INDEX( AI$81:AI$100, MAX( COUNT( AJ$33:AJ$52 )  - $B111 + 1, 1)) : INDEX( AI$81:AI$100, MAX( COUNT( AJ$33:AJ$52 )  - $C111 + 1, 1)) &gt; 0)))</f>
        <v>0.99708125614365584</v>
      </c>
      <c r="AJ111" s="10">
        <f>+IF(AJ$8 = 20, 1, AVERAGE(_xlfn._xlws.FILTER(INDEX( AJ$57:AJ$76, MAX( COUNT( AK$33:AK$52 )  - $B111 + 1, 1)) : INDEX( AJ$57:AJ$76, MAX( COUNT( AK$33:AK$52 )  - $C111 + 1, 1)), INDEX( AJ$81:AJ$100, MAX( COUNT( AK$33:AK$52 )  - $B111 + 1, 1)) : INDEX( AJ$81:AJ$100, MAX( COUNT( AK$33:AK$52 )  - $C111 + 1, 1)) &gt; 0)))</f>
        <v>0.99351558715560129</v>
      </c>
      <c r="AK111" s="10">
        <f>+IF(AK$8 = 20, 1, AVERAGE(_xlfn._xlws.FILTER(INDEX( AK$57:AK$76, MAX( COUNT( AL$33:AL$52 )  - $B111 + 1, 1)) : INDEX( AK$57:AK$76, MAX( COUNT( AL$33:AL$52 )  - $C111 + 1, 1)), INDEX( AK$81:AK$100, MAX( COUNT( AL$33:AL$52 )  - $B111 + 1, 1)) : INDEX( AK$81:AK$100, MAX( COUNT( AL$33:AL$52 )  - $C111 + 1, 1)) &gt; 0)))</f>
        <v>0.99436712993376664</v>
      </c>
      <c r="AL111" s="10">
        <f>+IF(AL$8 = 20, 1, AVERAGE(_xlfn._xlws.FILTER(INDEX( AL$57:AL$76, MAX( COUNT( AM$33:AM$52 )  - $B111 + 1, 1)) : INDEX( AL$57:AL$76, MAX( COUNT( AM$33:AM$52 )  - $C111 + 1, 1)), INDEX( AL$81:AL$100, MAX( COUNT( AM$33:AM$52 )  - $B111 + 1, 1)) : INDEX( AL$81:AL$100, MAX( COUNT( AM$33:AM$52 )  - $C111 + 1, 1)) &gt; 0)))</f>
        <v>1.0013620690595562</v>
      </c>
      <c r="AM111" s="10">
        <f>+IF(AM$8 = 20, 1, AVERAGE(_xlfn._xlws.FILTER(INDEX( AM$57:AM$76, MAX( COUNT( AN$33:AN$52 )  - $B111 + 1, 1)) : INDEX( AM$57:AM$76, MAX( COUNT( AN$33:AN$52 )  - $C111 + 1, 1)), INDEX( AM$81:AM$100, MAX( COUNT( AN$33:AN$52 )  - $B111 + 1, 1)) : INDEX( AM$81:AM$100, MAX( COUNT( AN$33:AN$52 )  - $C111 + 1, 1)) &gt; 0)))</f>
        <v>1.0020857727056254</v>
      </c>
      <c r="AN111" s="10">
        <f>+IF(AN$8 = 20, 1, AVERAGE(_xlfn._xlws.FILTER(INDEX( AN$57:AN$76, MAX( COUNT( AO$33:AO$52 )  - $B111 + 1, 1)) : INDEX( AN$57:AN$76, MAX( COUNT( AO$33:AO$52 )  - $C111 + 1, 1)), INDEX( AN$81:AN$100, MAX( COUNT( AO$33:AO$52 )  - $B111 + 1, 1)) : INDEX( AN$81:AN$100, MAX( COUNT( AO$33:AO$52 )  - $C111 + 1, 1)) &gt; 0)))</f>
        <v>1.0058001536555226</v>
      </c>
      <c r="AO111" s="10">
        <f>+IF(AO$8 = 20, 1, AVERAGE(_xlfn._xlws.FILTER(INDEX( AO$57:AO$76, MAX( COUNT( AP$33:AP$52 )  - $B111 + 1, 1)) : INDEX( AO$57:AO$76, MAX( COUNT( AP$33:AP$52 )  - $C111 + 1, 1)), INDEX( AO$81:AO$100, MAX( COUNT( AP$33:AP$52 )  - $B111 + 1, 1)) : INDEX( AO$81:AO$100, MAX( COUNT( AP$33:AP$52 )  - $C111 + 1, 1)) &gt; 0)))</f>
        <v>0.99956745479070441</v>
      </c>
      <c r="AP111" s="10">
        <f>+IF(AP$8 = 20, 1, AVERAGE(_xlfn._xlws.FILTER(INDEX( AP$57:AP$76, MAX( COUNT( AQ$33:AQ$52 )  - $B111 + 1, 1)) : INDEX( AP$57:AP$76, MAX( COUNT( AQ$33:AQ$52 )  - $C111 + 1, 1)), INDEX( AP$81:AP$100, MAX( COUNT( AQ$33:AQ$52 )  - $B111 + 1, 1)) : INDEX( AP$81:AP$100, MAX( COUNT( AQ$33:AQ$52 )  - $C111 + 1, 1)) &gt; 0)))</f>
        <v>1.0031573546121892</v>
      </c>
      <c r="AQ111" s="10">
        <f>+IF(AQ$8 = 20, 1, AVERAGE(_xlfn._xlws.FILTER(INDEX( AQ$57:AQ$76, MAX( COUNT( AR$33:AR$52 )  - $B111 + 1, 1)) : INDEX( AQ$57:AQ$76, MAX( COUNT( AR$33:AR$52 )  - $C111 + 1, 1)), INDEX( AQ$81:AQ$100, MAX( COUNT( AR$33:AR$52 )  - $B111 + 1, 1)) : INDEX( AQ$81:AQ$100, MAX( COUNT( AR$33:AR$52 )  - $C111 + 1, 1)) &gt; 0)))</f>
        <v>0.99996952269117478</v>
      </c>
      <c r="AR111" s="10">
        <f>+IF(AR$8 = 20, 1, AVERAGE(_xlfn._xlws.FILTER(INDEX( AR$57:AR$76, MAX( COUNT( AS$33:AS$52 )  - $B111 + 1, 1)) : INDEX( AR$57:AR$76, MAX( COUNT( AS$33:AS$52 )  - $C111 + 1, 1)), INDEX( AR$81:AR$100, MAX( COUNT( AS$33:AS$52 )  - $B111 + 1, 1)) : INDEX( AR$81:AR$100, MAX( COUNT( AS$33:AS$52 )  - $C111 + 1, 1)) &gt; 0)))</f>
        <v>0.99985527173891886</v>
      </c>
      <c r="AS111" s="10">
        <f>+IF(AS$8 = 20, 1, AVERAGE(_xlfn._xlws.FILTER(INDEX( AS$57:AS$76, MAX( COUNT( AT$33:AT$52 )  - $B111 + 1, 1)) : INDEX( AS$57:AS$76, MAX( COUNT( AT$33:AT$52 )  - $C111 + 1, 1)), INDEX( AS$81:AS$100, MAX( COUNT( AT$33:AT$52 )  - $B111 + 1, 1)) : INDEX( AS$81:AS$100, MAX( COUNT( AT$33:AT$52 )  - $C111 + 1, 1)) &gt; 0)))</f>
        <v>0.99488465615101973</v>
      </c>
      <c r="AT111" s="10">
        <f>+IF(AT$8 = 20, 1, AVERAGE(_xlfn._xlws.FILTER(INDEX( AT$57:AT$76, MAX( COUNT(#REF! )  - $B111 + 1, 1)) : INDEX( AT$57:AT$76, MAX( COUNT(#REF! )  - $C111 + 1, 1)), INDEX( AT$81:AT$100, MAX( COUNT(#REF! )  - $B111 + 1, 1)) : INDEX( AT$81:AT$100, MAX( COUNT(#REF! )  - $C111 + 1, 1)) &gt; 0)))</f>
        <v>1</v>
      </c>
    </row>
    <row r="112" spans="2:46" x14ac:dyDescent="0.2">
      <c r="B112">
        <v>1</v>
      </c>
      <c r="C112">
        <v>4</v>
      </c>
      <c r="F112" s="17" t="s">
        <v>23</v>
      </c>
      <c r="G112" s="10">
        <f>+IF(G$8 = 20, 1, MEDIAN(_xlfn._xlws.FILTER(INDEX( G$57:G$76, MAX( COUNT( H$33:H$52 )  - $B112 + 1, 1)) : INDEX( G$57:G$76, MAX( COUNT( H$33:H$52 )  - $C112 + 1, 1)), INDEX( G$81:G$100, MAX( COUNT( H$33:H$52 )  - $B112 + 1, 1)) : INDEX( G$81:G$100, MAX( COUNT( H$33:H$52 )  - $C112 + 1, 1)) &gt; 0)))</f>
        <v>1.1729009749827881</v>
      </c>
      <c r="H112" s="10">
        <f>+IF(H$8 = 20, 1, MEDIAN(_xlfn._xlws.FILTER(INDEX( H$57:H$76, MAX( COUNT( I$33:I$52 )  - $B112 + 1, 1)) : INDEX( H$57:H$76, MAX( COUNT( I$33:I$52 )  - $C112 + 1, 1)), INDEX( H$81:H$100, MAX( COUNT( I$33:I$52 )  - $B112 + 1, 1)) : INDEX( H$81:H$100, MAX( COUNT( I$33:I$52 )  - $C112 + 1, 1)) &gt; 0)))</f>
        <v>1.0298102621123013</v>
      </c>
      <c r="I112" s="10">
        <f>+IF(I$8 = 20, 1, MEDIAN(_xlfn._xlws.FILTER(INDEX( I$57:I$76, MAX( COUNT( J$33:J$52 )  - $B112 + 1, 1)) : INDEX( I$57:I$76, MAX( COUNT( J$33:J$52 )  - $C112 + 1, 1)), INDEX( I$81:I$100, MAX( COUNT( J$33:J$52 )  - $B112 + 1, 1)) : INDEX( I$81:I$100, MAX( COUNT( J$33:J$52 )  - $C112 + 1, 1)) &gt; 0)))</f>
        <v>1.0003528180906773</v>
      </c>
      <c r="J112" s="10">
        <f>+IF(J$8 = 20, 1, MEDIAN(_xlfn._xlws.FILTER(INDEX( J$57:J$76, MAX( COUNT( K$33:K$52 )  - $B112 + 1, 1)) : INDEX( J$57:J$76, MAX( COUNT( K$33:K$52 )  - $C112 + 1, 1)), INDEX( J$81:J$100, MAX( COUNT( K$33:K$52 )  - $B112 + 1, 1)) : INDEX( J$81:J$100, MAX( COUNT( K$33:K$52 )  - $C112 + 1, 1)) &gt; 0)))</f>
        <v>0.99824105434306598</v>
      </c>
      <c r="K112" s="10">
        <f>+IF(K$8 = 20, 1, MEDIAN(_xlfn._xlws.FILTER(INDEX( K$57:K$76, MAX( COUNT( L$33:L$52 )  - $B112 + 1, 1)) : INDEX( K$57:K$76, MAX( COUNT( L$33:L$52 )  - $C112 + 1, 1)), INDEX( K$81:K$100, MAX( COUNT( L$33:L$52 )  - $B112 + 1, 1)) : INDEX( K$81:K$100, MAX( COUNT( L$33:L$52 )  - $C112 + 1, 1)) &gt; 0)))</f>
        <v>0.99789541291167538</v>
      </c>
      <c r="L112" s="10">
        <f>+IF(L$8 = 20, 1, MEDIAN(_xlfn._xlws.FILTER(INDEX( L$57:L$76, MAX( COUNT( M$33:M$52 )  - $B112 + 1, 1)) : INDEX( L$57:L$76, MAX( COUNT( M$33:M$52 )  - $C112 + 1, 1)), INDEX( L$81:L$100, MAX( COUNT( M$33:M$52 )  - $B112 + 1, 1)) : INDEX( L$81:L$100, MAX( COUNT( M$33:M$52 )  - $C112 + 1, 1)) &gt; 0)))</f>
        <v>0.98171353896798519</v>
      </c>
      <c r="M112" s="10">
        <f>+IF(M$8 = 20, 1, MEDIAN(_xlfn._xlws.FILTER(INDEX( M$57:M$76, MAX( COUNT( N$33:N$52 )  - $B112 + 1, 1)) : INDEX( M$57:M$76, MAX( COUNT( N$33:N$52 )  - $C112 + 1, 1)), INDEX( M$81:M$100, MAX( COUNT( N$33:N$52 )  - $B112 + 1, 1)) : INDEX( M$81:M$100, MAX( COUNT( N$33:N$52 )  - $C112 + 1, 1)) &gt; 0)))</f>
        <v>0.99875231971626377</v>
      </c>
      <c r="N112" s="10">
        <f>+IF(N$8 = 20, 1, MEDIAN(_xlfn._xlws.FILTER(INDEX( N$57:N$76, MAX( COUNT( O$33:O$52 )  - $B112 + 1, 1)) : INDEX( N$57:N$76, MAX( COUNT( O$33:O$52 )  - $C112 + 1, 1)), INDEX( N$81:N$100, MAX( COUNT( O$33:O$52 )  - $B112 + 1, 1)) : INDEX( N$81:N$100, MAX( COUNT( O$33:O$52 )  - $C112 + 1, 1)) &gt; 0)))</f>
        <v>0.99960156259911859</v>
      </c>
      <c r="O112" s="10">
        <f>+IF(O$8 = 20, 1, MEDIAN(_xlfn._xlws.FILTER(INDEX( O$57:O$76, MAX( COUNT( P$33:P$52 )  - $B112 + 1, 1)) : INDEX( O$57:O$76, MAX( COUNT( P$33:P$52 )  - $C112 + 1, 1)), INDEX( O$81:O$100, MAX( COUNT( P$33:P$52 )  - $B112 + 1, 1)) : INDEX( O$81:O$100, MAX( COUNT( P$33:P$52 )  - $C112 + 1, 1)) &gt; 0)))</f>
        <v>0.9984878399393714</v>
      </c>
      <c r="P112" s="10">
        <f>+IF(P$8 = 20, 1, MEDIAN(_xlfn._xlws.FILTER(INDEX( P$57:P$76, MAX( COUNT( Q$33:Q$52 )  - $B112 + 1, 1)) : INDEX( P$57:P$76, MAX( COUNT( Q$33:Q$52 )  - $C112 + 1, 1)), INDEX( P$81:P$100, MAX( COUNT( Q$33:Q$52 )  - $B112 + 1, 1)) : INDEX( P$81:P$100, MAX( COUNT( Q$33:Q$52 )  - $C112 + 1, 1)) &gt; 0)))</f>
        <v>0.99985351902605202</v>
      </c>
      <c r="Q112" s="10">
        <f>+IF(Q$8 = 20, 1, MEDIAN(_xlfn._xlws.FILTER(INDEX( Q$57:Q$76, MAX( COUNT( R$33:R$52 )  - $B112 + 1, 1)) : INDEX( Q$57:Q$76, MAX( COUNT( R$33:R$52 )  - $C112 + 1, 1)), INDEX( Q$81:Q$100, MAX( COUNT( R$33:R$52 )  - $B112 + 1, 1)) : INDEX( Q$81:Q$100, MAX( COUNT( R$33:R$52 )  - $C112 + 1, 1)) &gt; 0)))</f>
        <v>0.99835430766664823</v>
      </c>
      <c r="R112" s="10">
        <f>+IF(R$8 = 20, 1, MEDIAN(_xlfn._xlws.FILTER(INDEX( R$57:R$76, MAX( COUNT( S$33:S$52 )  - $B112 + 1, 1)) : INDEX( R$57:R$76, MAX( COUNT( S$33:S$52 )  - $C112 + 1, 1)), INDEX( R$81:R$100, MAX( COUNT( S$33:S$52 )  - $B112 + 1, 1)) : INDEX( R$81:R$100, MAX( COUNT( S$33:S$52 )  - $C112 + 1, 1)) &gt; 0)))</f>
        <v>0.99974100437762892</v>
      </c>
      <c r="S112" s="10">
        <f>+IF(S$8 = 20, 1, MEDIAN(_xlfn._xlws.FILTER(INDEX( S$57:S$76, MAX( COUNT( T$33:T$52 )  - $B112 + 1, 1)) : INDEX( S$57:S$76, MAX( COUNT( T$33:T$52 )  - $C112 + 1, 1)), INDEX( S$81:S$100, MAX( COUNT( T$33:T$52 )  - $B112 + 1, 1)) : INDEX( S$81:S$100, MAX( COUNT( T$33:T$52 )  - $C112 + 1, 1)) &gt; 0)))</f>
        <v>1.0000069476108808</v>
      </c>
      <c r="T112" s="10">
        <f>+IF(T$8 = 20, 1, MEDIAN(_xlfn._xlws.FILTER(INDEX( T$57:T$76, MAX( COUNT( U$33:U$52 )  - $B112 + 1, 1)) : INDEX( T$57:T$76, MAX( COUNT( U$33:U$52 )  - $C112 + 1, 1)), INDEX( T$81:T$100, MAX( COUNT( U$33:U$52 )  - $B112 + 1, 1)) : INDEX( T$81:T$100, MAX( COUNT( U$33:U$52 )  - $C112 + 1, 1)) &gt; 0)))</f>
        <v>0.9996534334166971</v>
      </c>
      <c r="U112" s="10">
        <f>+IF(U$8 = 20, 1, MEDIAN(_xlfn._xlws.FILTER(INDEX( U$57:U$76, MAX( COUNT( V$33:V$52 )  - $B112 + 1, 1)) : INDEX( U$57:U$76, MAX( COUNT( V$33:V$52 )  - $C112 + 1, 1)), INDEX( U$81:U$100, MAX( COUNT( V$33:V$52 )  - $B112 + 1, 1)) : INDEX( U$81:U$100, MAX( COUNT( V$33:V$52 )  - $C112 + 1, 1)) &gt; 0)))</f>
        <v>1.000053287003297</v>
      </c>
      <c r="V112" s="10">
        <f>+IF(V$8 = 20, 1, MEDIAN(_xlfn._xlws.FILTER(INDEX( V$57:V$76, MAX( COUNT( W$33:W$52 )  - $B112 + 1, 1)) : INDEX( V$57:V$76, MAX( COUNT( W$33:W$52 )  - $C112 + 1, 1)), INDEX( V$81:V$100, MAX( COUNT( W$33:W$52 )  - $B112 + 1, 1)) : INDEX( V$81:V$100, MAX( COUNT( W$33:W$52 )  - $C112 + 1, 1)) &gt; 0)))</f>
        <v>1.0000222515804973</v>
      </c>
      <c r="W112" s="10">
        <f>+IF(W$8 = 20, 1, MEDIAN(_xlfn._xlws.FILTER(INDEX( W$57:W$76, MAX( COUNT( X$33:X$52 )  - $B112 + 1, 1)) : INDEX( W$57:W$76, MAX( COUNT( X$33:X$52 )  - $C112 + 1, 1)), INDEX( W$81:W$100, MAX( COUNT( X$33:X$52 )  - $B112 + 1, 1)) : INDEX( W$81:W$100, MAX( COUNT( X$33:X$52 )  - $C112 + 1, 1)) &gt; 0)))</f>
        <v>1.0001812491521307</v>
      </c>
      <c r="X112" s="10">
        <f>+IF(X$8 = 20, 1, MEDIAN(_xlfn._xlws.FILTER(INDEX( X$57:X$76, MAX( COUNT( Y$33:Y$52 )  - $B112 + 1, 1)) : INDEX( X$57:X$76, MAX( COUNT( Y$33:Y$52 )  - $C112 + 1, 1)), INDEX( X$81:X$100, MAX( COUNT( Y$33:Y$52 )  - $B112 + 1, 1)) : INDEX( X$81:X$100, MAX( COUNT( Y$33:Y$52 )  - $C112 + 1, 1)) &gt; 0)))</f>
        <v>0.99936898325857138</v>
      </c>
      <c r="Y112" s="10">
        <f>+IF(Y$8 = 20, 1, MEDIAN(_xlfn._xlws.FILTER(INDEX( Y$57:Y$76, MAX( COUNT( Z$33:Z$52 )  - $B112 + 1, 1)) : INDEX( Y$57:Y$76, MAX( COUNT( Z$33:Z$52 )  - $C112 + 1, 1)), INDEX( Y$81:Y$100, MAX( COUNT( Z$33:Z$52 )  - $B112 + 1, 1)) : INDEX( Y$81:Y$100, MAX( COUNT( Z$33:Z$52 )  - $C112 + 1, 1)) &gt; 0)))</f>
        <v>1</v>
      </c>
      <c r="Z112" s="10">
        <f>+IF(Z$8 = 20, 1, MEDIAN(_xlfn._xlws.FILTER(INDEX( Z$57:Z$76, MAX( COUNT( AA$33:AA$52 )  - $B112 + 1, 1)) : INDEX( Z$57:Z$76, MAX( COUNT( AA$33:AA$52 )  - $C112 + 1, 1)), INDEX( Z$81:Z$100, MAX( COUNT( AA$33:AA$52 )  - $B112 + 1, 1)) : INDEX( Z$81:Z$100, MAX( COUNT( AA$33:AA$52 )  - $C112 + 1, 1)) &gt; 0)))</f>
        <v>1</v>
      </c>
      <c r="AA112" s="10">
        <f>+IF(AA$8 = 20, 1, MEDIAN(_xlfn._xlws.FILTER(INDEX( AA$57:AA$76, MAX( COUNT( AB$33:AB$52 )  - $B112 + 1, 1)) : INDEX( AA$57:AA$76, MAX( COUNT( AB$33:AB$52 )  - $C112 + 1, 1)), INDEX( AA$81:AA$100, MAX( COUNT( AB$33:AB$52 )  - $B112 + 1, 1)) : INDEX( AA$81:AA$100, MAX( COUNT( AB$33:AB$52 )  - $C112 + 1, 1)) &gt; 0)))</f>
        <v>1.0335288374063154</v>
      </c>
      <c r="AB112" s="10">
        <f>+IF(AB$8 = 20, 1, MEDIAN(_xlfn._xlws.FILTER(INDEX( AB$57:AB$76, MAX( COUNT( AC$33:AC$52 )  - $B112 + 1, 1)) : INDEX( AB$57:AB$76, MAX( COUNT( AC$33:AC$52 )  - $C112 + 1, 1)), INDEX( AB$81:AB$100, MAX( COUNT( AC$33:AC$52 )  - $B112 + 1, 1)) : INDEX( AB$81:AB$100, MAX( COUNT( AC$33:AC$52 )  - $C112 + 1, 1)) &gt; 0)))</f>
        <v>0.99445831493775649</v>
      </c>
      <c r="AC112" s="10">
        <f>+IF(AC$8 = 20, 1, MEDIAN(_xlfn._xlws.FILTER(INDEX( AC$57:AC$76, MAX( COUNT( AD$33:AD$52 )  - $B112 + 1, 1)) : INDEX( AC$57:AC$76, MAX( COUNT( AD$33:AD$52 )  - $C112 + 1, 1)), INDEX( AC$81:AC$100, MAX( COUNT( AD$33:AD$52 )  - $B112 + 1, 1)) : INDEX( AC$81:AC$100, MAX( COUNT( AD$33:AD$52 )  - $C112 + 1, 1)) &gt; 0)))</f>
        <v>0.99281239044642233</v>
      </c>
      <c r="AD112" s="10">
        <f>+IF(AD$8 = 20, 1, MEDIAN(_xlfn._xlws.FILTER(INDEX( AD$57:AD$76, MAX( COUNT( AE$33:AE$52 )  - $B112 + 1, 1)) : INDEX( AD$57:AD$76, MAX( COUNT( AE$33:AE$52 )  - $C112 + 1, 1)), INDEX( AD$81:AD$100, MAX( COUNT( AE$33:AE$52 )  - $B112 + 1, 1)) : INDEX( AD$81:AD$100, MAX( COUNT( AE$33:AE$52 )  - $C112 + 1, 1)) &gt; 0)))</f>
        <v>0.99515015745152946</v>
      </c>
      <c r="AE112" s="10">
        <f>+IF(AE$8 = 20, 1, MEDIAN(_xlfn._xlws.FILTER(INDEX( AE$57:AE$76, MAX( COUNT( AF$33:AF$52 )  - $B112 + 1, 1)) : INDEX( AE$57:AE$76, MAX( COUNT( AF$33:AF$52 )  - $C112 + 1, 1)), INDEX( AE$81:AE$100, MAX( COUNT( AF$33:AF$52 )  - $B112 + 1, 1)) : INDEX( AE$81:AE$100, MAX( COUNT( AF$33:AF$52 )  - $C112 + 1, 1)) &gt; 0)))</f>
        <v>0.99098032486688814</v>
      </c>
      <c r="AF112" s="10">
        <f>+IF(AF$8 = 20, 1, MEDIAN(_xlfn._xlws.FILTER(INDEX( AF$57:AF$76, MAX( COUNT( AG$33:AG$52 )  - $B112 + 1, 1)) : INDEX( AF$57:AF$76, MAX( COUNT( AG$33:AG$52 )  - $C112 + 1, 1)), INDEX( AF$81:AF$100, MAX( COUNT( AG$33:AG$52 )  - $B112 + 1, 1)) : INDEX( AF$81:AF$100, MAX( COUNT( AG$33:AG$52 )  - $C112 + 1, 1)) &gt; 0)))</f>
        <v>0.98226735377113716</v>
      </c>
      <c r="AG112" s="10">
        <f>+IF(AG$8 = 20, 1, MEDIAN(_xlfn._xlws.FILTER(INDEX( AG$57:AG$76, MAX( COUNT( AH$33:AH$52 )  - $B112 + 1, 1)) : INDEX( AG$57:AG$76, MAX( COUNT( AH$33:AH$52 )  - $C112 + 1, 1)), INDEX( AG$81:AG$100, MAX( COUNT( AH$33:AH$52 )  - $B112 + 1, 1)) : INDEX( AG$81:AG$100, MAX( COUNT( AH$33:AH$52 )  - $C112 + 1, 1)) &gt; 0)))</f>
        <v>0.9940660427040291</v>
      </c>
      <c r="AH112" s="10">
        <f>+IF(AH$8 = 20, 1, MEDIAN(_xlfn._xlws.FILTER(INDEX( AH$57:AH$76, MAX( COUNT( AI$33:AI$52 )  - $B112 + 1, 1)) : INDEX( AH$57:AH$76, MAX( COUNT( AI$33:AI$52 )  - $C112 + 1, 1)), INDEX( AH$81:AH$100, MAX( COUNT( AI$33:AI$52 )  - $B112 + 1, 1)) : INDEX( AH$81:AH$100, MAX( COUNT( AI$33:AI$52 )  - $C112 + 1, 1)) &gt; 0)))</f>
        <v>0.99326189839084722</v>
      </c>
      <c r="AI112" s="10">
        <f>+IF(AI$8 = 20, 1, MEDIAN(_xlfn._xlws.FILTER(INDEX( AI$57:AI$76, MAX( COUNT( AJ$33:AJ$52 )  - $B112 + 1, 1)) : INDEX( AI$57:AI$76, MAX( COUNT( AJ$33:AJ$52 )  - $C112 + 1, 1)), INDEX( AI$81:AI$100, MAX( COUNT( AJ$33:AJ$52 )  - $B112 + 1, 1)) : INDEX( AI$81:AI$100, MAX( COUNT( AJ$33:AJ$52 )  - $C112 + 1, 1)) &gt; 0)))</f>
        <v>0.99549518932490888</v>
      </c>
      <c r="AJ112" s="10">
        <f>+IF(AJ$8 = 20, 1, MEDIAN(_xlfn._xlws.FILTER(INDEX( AJ$57:AJ$76, MAX( COUNT( AK$33:AK$52 )  - $B112 + 1, 1)) : INDEX( AJ$57:AJ$76, MAX( COUNT( AK$33:AK$52 )  - $C112 + 1, 1)), INDEX( AJ$81:AJ$100, MAX( COUNT( AK$33:AK$52 )  - $B112 + 1, 1)) : INDEX( AJ$81:AJ$100, MAX( COUNT( AK$33:AK$52 )  - $C112 + 1, 1)) &gt; 0)))</f>
        <v>0.99435747511853034</v>
      </c>
      <c r="AK112" s="10">
        <f>+IF(AK$8 = 20, 1, MEDIAN(_xlfn._xlws.FILTER(INDEX( AK$57:AK$76, MAX( COUNT( AL$33:AL$52 )  - $B112 + 1, 1)) : INDEX( AK$57:AK$76, MAX( COUNT( AL$33:AL$52 )  - $C112 + 1, 1)), INDEX( AK$81:AK$100, MAX( COUNT( AL$33:AL$52 )  - $B112 + 1, 1)) : INDEX( AK$81:AK$100, MAX( COUNT( AL$33:AL$52 )  - $C112 + 1, 1)) &gt; 0)))</f>
        <v>0.99717774401523895</v>
      </c>
      <c r="AL112" s="10">
        <f>+IF(AL$8 = 20, 1, MEDIAN(_xlfn._xlws.FILTER(INDEX( AL$57:AL$76, MAX( COUNT( AM$33:AM$52 )  - $B112 + 1, 1)) : INDEX( AL$57:AL$76, MAX( COUNT( AM$33:AM$52 )  - $C112 + 1, 1)), INDEX( AL$81:AL$100, MAX( COUNT( AM$33:AM$52 )  - $B112 + 1, 1)) : INDEX( AL$81:AL$100, MAX( COUNT( AM$33:AM$52 )  - $C112 + 1, 1)) &gt; 0)))</f>
        <v>0.99956577236892596</v>
      </c>
      <c r="AM112" s="10">
        <f>+IF(AM$8 = 20, 1, MEDIAN(_xlfn._xlws.FILTER(INDEX( AM$57:AM$76, MAX( COUNT( AN$33:AN$52 )  - $B112 + 1, 1)) : INDEX( AM$57:AM$76, MAX( COUNT( AN$33:AN$52 )  - $C112 + 1, 1)), INDEX( AM$81:AM$100, MAX( COUNT( AN$33:AN$52 )  - $B112 + 1, 1)) : INDEX( AM$81:AM$100, MAX( COUNT( AN$33:AN$52 )  - $C112 + 1, 1)) &gt; 0)))</f>
        <v>0.9991034228704474</v>
      </c>
      <c r="AN112" s="10">
        <f>+IF(AN$8 = 20, 1, MEDIAN(_xlfn._xlws.FILTER(INDEX( AN$57:AN$76, MAX( COUNT( AO$33:AO$52 )  - $B112 + 1, 1)) : INDEX( AN$57:AN$76, MAX( COUNT( AO$33:AO$52 )  - $C112 + 1, 1)), INDEX( AN$81:AN$100, MAX( COUNT( AO$33:AO$52 )  - $B112 + 1, 1)) : INDEX( AN$81:AN$100, MAX( COUNT( AO$33:AO$52 )  - $C112 + 1, 1)) &gt; 0)))</f>
        <v>1.0056253562967732</v>
      </c>
      <c r="AO112" s="10">
        <f>+IF(AO$8 = 20, 1, MEDIAN(_xlfn._xlws.FILTER(INDEX( AO$57:AO$76, MAX( COUNT( AP$33:AP$52 )  - $B112 + 1, 1)) : INDEX( AO$57:AO$76, MAX( COUNT( AP$33:AP$52 )  - $C112 + 1, 1)), INDEX( AO$81:AO$100, MAX( COUNT( AP$33:AP$52 )  - $B112 + 1, 1)) : INDEX( AO$81:AO$100, MAX( COUNT( AP$33:AP$52 )  - $C112 + 1, 1)) &gt; 0)))</f>
        <v>0.99985860205797561</v>
      </c>
      <c r="AP112" s="10">
        <f>+IF(AP$8 = 20, 1, MEDIAN(_xlfn._xlws.FILTER(INDEX( AP$57:AP$76, MAX( COUNT( AQ$33:AQ$52 )  - $B112 + 1, 1)) : INDEX( AP$57:AP$76, MAX( COUNT( AQ$33:AQ$52 )  - $C112 + 1, 1)), INDEX( AP$81:AP$100, MAX( COUNT( AQ$33:AQ$52 )  - $B112 + 1, 1)) : INDEX( AP$81:AP$100, MAX( COUNT( AQ$33:AQ$52 )  - $C112 + 1, 1)) &gt; 0)))</f>
        <v>1.0025543956662462</v>
      </c>
      <c r="AQ112" s="10">
        <f>+IF(AQ$8 = 20, 1, MEDIAN(_xlfn._xlws.FILTER(INDEX( AQ$57:AQ$76, MAX( COUNT( AR$33:AR$52 )  - $B112 + 1, 1)) : INDEX( AQ$57:AQ$76, MAX( COUNT( AR$33:AR$52 )  - $C112 + 1, 1)), INDEX( AQ$81:AQ$100, MAX( COUNT( AR$33:AR$52 )  - $B112 + 1, 1)) : INDEX( AQ$81:AQ$100, MAX( COUNT( AR$33:AR$52 )  - $C112 + 1, 1)) &gt; 0)))</f>
        <v>1.0001812491521307</v>
      </c>
      <c r="AR112" s="10">
        <f>+IF(AR$8 = 20, 1, MEDIAN(_xlfn._xlws.FILTER(INDEX( AR$57:AR$76, MAX( COUNT( AS$33:AS$52 )  - $B112 + 1, 1)) : INDEX( AR$57:AR$76, MAX( COUNT( AS$33:AS$52 )  - $C112 + 1, 1)), INDEX( AR$81:AR$100, MAX( COUNT( AS$33:AS$52 )  - $B112 + 1, 1)) : INDEX( AR$81:AR$100, MAX( COUNT( AS$33:AS$52 )  - $C112 + 1, 1)) &gt; 0)))</f>
        <v>0.99985527173891886</v>
      </c>
      <c r="AS112" s="10">
        <f>+IF(AS$8 = 20, 1, MEDIAN(_xlfn._xlws.FILTER(INDEX( AS$57:AS$76, MAX( COUNT( AT$33:AT$52 )  - $B112 + 1, 1)) : INDEX( AS$57:AS$76, MAX( COUNT( AT$33:AT$52 )  - $C112 + 1, 1)), INDEX( AS$81:AS$100, MAX( COUNT( AT$33:AT$52 )  - $B112 + 1, 1)) : INDEX( AS$81:AS$100, MAX( COUNT( AT$33:AT$52 )  - $C112 + 1, 1)) &gt; 0)))</f>
        <v>0.99488465615101973</v>
      </c>
      <c r="AT112" s="10">
        <f>+IF(AT$8 = 20, 1, MEDIAN(_xlfn._xlws.FILTER(INDEX( AT$57:AT$76, MAX( COUNT(#REF! )  - $B112 + 1, 1)) : INDEX( AT$57:AT$76, MAX( COUNT(#REF! )  - $C112 + 1, 1)), INDEX( AT$81:AT$100, MAX( COUNT(#REF! )  - $B112 + 1, 1)) : INDEX( AT$81:AT$100, MAX( COUNT(#REF! )  - $C112 + 1, 1)) &gt; 0)))</f>
        <v>1</v>
      </c>
    </row>
    <row r="113" spans="2:46" x14ac:dyDescent="0.2">
      <c r="B113">
        <v>1</v>
      </c>
      <c r="C113">
        <v>4</v>
      </c>
      <c r="F113" s="17" t="s">
        <v>24</v>
      </c>
      <c r="G113" s="10">
        <f>+IF(G$8 = 20, 1, SUM(_xlfn._xlws.FILTER(INDEX( H$33:H$52, MAX( COUNT( H$33:H$52 )  - $B113 + 1, 1)) : INDEX( H$33:H$52, MAX( COUNT( H$33:H$52 )  - $C113 + 1, 1)), INDEX( G$81:G$100, MAX( COUNT( H$33:H$52 )  - $B113 + 1, 1)) : INDEX( G$81:G$100, MAX( COUNT( H$33:H$52 )  - $C113 + 1, 1)) &gt; 0)) / SUM(_xlfn._xlws.FILTER(INDEX( G$33:G$52, MAX( COUNT( H$33:H$52 )  - $B113 + 1, 1)) : INDEX( G$33:G$52, MAX( COUNT( H$33:H$52 )  - $C113 + 1, 1)), INDEX( G$81:G$100, MAX( COUNT( H$33:H$52 )  - $B113 + 1, 1)) : INDEX( G$81:G$100, MAX( COUNT( H$33:H$52 )  - $C113 + 1, 1)) &gt; 0)) )</f>
        <v>1.1724128468937911</v>
      </c>
      <c r="H113" s="10">
        <f>+IF(H$8 = 20, 1, SUM(_xlfn._xlws.FILTER(INDEX( I$33:I$52, MAX( COUNT( I$33:I$52 )  - $B113 + 1, 1)) : INDEX( I$33:I$52, MAX( COUNT( I$33:I$52 )  - $C113 + 1, 1)), INDEX( H$81:H$100, MAX( COUNT( I$33:I$52 )  - $B113 + 1, 1)) : INDEX( H$81:H$100, MAX( COUNT( I$33:I$52 )  - $C113 + 1, 1)) &gt; 0)) / SUM(_xlfn._xlws.FILTER(INDEX( H$33:H$52, MAX( COUNT( I$33:I$52 )  - $B113 + 1, 1)) : INDEX( H$33:H$52, MAX( COUNT( I$33:I$52 )  - $C113 + 1, 1)), INDEX( H$81:H$100, MAX( COUNT( I$33:I$52 )  - $B113 + 1, 1)) : INDEX( H$81:H$100, MAX( COUNT( I$33:I$52 )  - $C113 + 1, 1)) &gt; 0)) )</f>
        <v>1.0282322698065385</v>
      </c>
      <c r="I113" s="10">
        <f>+IF(I$8 = 20, 1, SUM(_xlfn._xlws.FILTER(INDEX( J$33:J$52, MAX( COUNT( J$33:J$52 )  - $B113 + 1, 1)) : INDEX( J$33:J$52, MAX( COUNT( J$33:J$52 )  - $C113 + 1, 1)), INDEX( I$81:I$100, MAX( COUNT( J$33:J$52 )  - $B113 + 1, 1)) : INDEX( I$81:I$100, MAX( COUNT( J$33:J$52 )  - $C113 + 1, 1)) &gt; 0)) / SUM(_xlfn._xlws.FILTER(INDEX( I$33:I$52, MAX( COUNT( J$33:J$52 )  - $B113 + 1, 1)) : INDEX( I$33:I$52, MAX( COUNT( J$33:J$52 )  - $C113 + 1, 1)), INDEX( I$81:I$100, MAX( COUNT( J$33:J$52 )  - $B113 + 1, 1)) : INDEX( I$81:I$100, MAX( COUNT( J$33:J$52 )  - $C113 + 1, 1)) &gt; 0)) )</f>
        <v>1.0017181695091009</v>
      </c>
      <c r="J113" s="10">
        <f>+IF(J$8 = 20, 1, SUM(_xlfn._xlws.FILTER(INDEX( K$33:K$52, MAX( COUNT( K$33:K$52 )  - $B113 + 1, 1)) : INDEX( K$33:K$52, MAX( COUNT( K$33:K$52 )  - $C113 + 1, 1)), INDEX( J$81:J$100, MAX( COUNT( K$33:K$52 )  - $B113 + 1, 1)) : INDEX( J$81:J$100, MAX( COUNT( K$33:K$52 )  - $C113 + 1, 1)) &gt; 0)) / SUM(_xlfn._xlws.FILTER(INDEX( J$33:J$52, MAX( COUNT( K$33:K$52 )  - $B113 + 1, 1)) : INDEX( J$33:J$52, MAX( COUNT( K$33:K$52 )  - $C113 + 1, 1)), INDEX( J$81:J$100, MAX( COUNT( K$33:K$52 )  - $B113 + 1, 1)) : INDEX( J$81:J$100, MAX( COUNT( K$33:K$52 )  - $C113 + 1, 1)) &gt; 0)) )</f>
        <v>0.99680753443554082</v>
      </c>
      <c r="K113" s="10">
        <f>+IF(K$8 = 20, 1, SUM(_xlfn._xlws.FILTER(INDEX( L$33:L$52, MAX( COUNT( L$33:L$52 )  - $B113 + 1, 1)) : INDEX( L$33:L$52, MAX( COUNT( L$33:L$52 )  - $C113 + 1, 1)), INDEX( K$81:K$100, MAX( COUNT( L$33:L$52 )  - $B113 + 1, 1)) : INDEX( K$81:K$100, MAX( COUNT( L$33:L$52 )  - $C113 + 1, 1)) &gt; 0)) / SUM(_xlfn._xlws.FILTER(INDEX( K$33:K$52, MAX( COUNT( L$33:L$52 )  - $B113 + 1, 1)) : INDEX( K$33:K$52, MAX( COUNT( L$33:L$52 )  - $C113 + 1, 1)), INDEX( K$81:K$100, MAX( COUNT( L$33:L$52 )  - $B113 + 1, 1)) : INDEX( K$81:K$100, MAX( COUNT( L$33:L$52 )  - $C113 + 1, 1)) &gt; 0)) )</f>
        <v>0.99849854771081581</v>
      </c>
      <c r="L113" s="10">
        <f>+IF(L$8 = 20, 1, SUM(_xlfn._xlws.FILTER(INDEX( M$33:M$52, MAX( COUNT( M$33:M$52 )  - $B113 + 1, 1)) : INDEX( M$33:M$52, MAX( COUNT( M$33:M$52 )  - $C113 + 1, 1)), INDEX( L$81:L$100, MAX( COUNT( M$33:M$52 )  - $B113 + 1, 1)) : INDEX( L$81:L$100, MAX( COUNT( M$33:M$52 )  - $C113 + 1, 1)) &gt; 0)) / SUM(_xlfn._xlws.FILTER(INDEX( L$33:L$52, MAX( COUNT( M$33:M$52 )  - $B113 + 1, 1)) : INDEX( L$33:L$52, MAX( COUNT( M$33:M$52 )  - $C113 + 1, 1)), INDEX( L$81:L$100, MAX( COUNT( M$33:M$52 )  - $B113 + 1, 1)) : INDEX( L$81:L$100, MAX( COUNT( M$33:M$52 )  - $C113 + 1, 1)) &gt; 0)) )</f>
        <v>0.97925180155429581</v>
      </c>
      <c r="M113" s="10">
        <f>+IF(M$8 = 20, 1, SUM(_xlfn._xlws.FILTER(INDEX( N$33:N$52, MAX( COUNT( N$33:N$52 )  - $B113 + 1, 1)) : INDEX( N$33:N$52, MAX( COUNT( N$33:N$52 )  - $C113 + 1, 1)), INDEX( M$81:M$100, MAX( COUNT( N$33:N$52 )  - $B113 + 1, 1)) : INDEX( M$81:M$100, MAX( COUNT( N$33:N$52 )  - $C113 + 1, 1)) &gt; 0)) / SUM(_xlfn._xlws.FILTER(INDEX( M$33:M$52, MAX( COUNT( N$33:N$52 )  - $B113 + 1, 1)) : INDEX( M$33:M$52, MAX( COUNT( N$33:N$52 )  - $C113 + 1, 1)), INDEX( M$81:M$100, MAX( COUNT( N$33:N$52 )  - $B113 + 1, 1)) : INDEX( M$81:M$100, MAX( COUNT( N$33:N$52 )  - $C113 + 1, 1)) &gt; 0)) )</f>
        <v>0.99326496842343281</v>
      </c>
      <c r="N113" s="10">
        <f>+IF(N$8 = 20, 1, SUM(_xlfn._xlws.FILTER(INDEX( O$33:O$52, MAX( COUNT( O$33:O$52 )  - $B113 + 1, 1)) : INDEX( O$33:O$52, MAX( COUNT( O$33:O$52 )  - $C113 + 1, 1)), INDEX( N$81:N$100, MAX( COUNT( O$33:O$52 )  - $B113 + 1, 1)) : INDEX( N$81:N$100, MAX( COUNT( O$33:O$52 )  - $C113 + 1, 1)) &gt; 0)) / SUM(_xlfn._xlws.FILTER(INDEX( N$33:N$52, MAX( COUNT( O$33:O$52 )  - $B113 + 1, 1)) : INDEX( N$33:N$52, MAX( COUNT( O$33:O$52 )  - $C113 + 1, 1)), INDEX( N$81:N$100, MAX( COUNT( O$33:O$52 )  - $B113 + 1, 1)) : INDEX( N$81:N$100, MAX( COUNT( O$33:O$52 )  - $C113 + 1, 1)) &gt; 0)) )</f>
        <v>0.99236621404217451</v>
      </c>
      <c r="O113" s="10">
        <f>+IF(O$8 = 20, 1, SUM(_xlfn._xlws.FILTER(INDEX( P$33:P$52, MAX( COUNT( P$33:P$52 )  - $B113 + 1, 1)) : INDEX( P$33:P$52, MAX( COUNT( P$33:P$52 )  - $C113 + 1, 1)), INDEX( O$81:O$100, MAX( COUNT( P$33:P$52 )  - $B113 + 1, 1)) : INDEX( O$81:O$100, MAX( COUNT( P$33:P$52 )  - $C113 + 1, 1)) &gt; 0)) / SUM(_xlfn._xlws.FILTER(INDEX( O$33:O$52, MAX( COUNT( P$33:P$52 )  - $B113 + 1, 1)) : INDEX( O$33:O$52, MAX( COUNT( P$33:P$52 )  - $C113 + 1, 1)), INDEX( O$81:O$100, MAX( COUNT( P$33:P$52 )  - $B113 + 1, 1)) : INDEX( O$81:O$100, MAX( COUNT( P$33:P$52 )  - $C113 + 1, 1)) &gt; 0)) )</f>
        <v>0.99651720470158822</v>
      </c>
      <c r="P113" s="10">
        <f>+IF(P$8 = 20, 1, SUM(_xlfn._xlws.FILTER(INDEX( Q$33:Q$52, MAX( COUNT( Q$33:Q$52 )  - $B113 + 1, 1)) : INDEX( Q$33:Q$52, MAX( COUNT( Q$33:Q$52 )  - $C113 + 1, 1)), INDEX( P$81:P$100, MAX( COUNT( Q$33:Q$52 )  - $B113 + 1, 1)) : INDEX( P$81:P$100, MAX( COUNT( Q$33:Q$52 )  - $C113 + 1, 1)) &gt; 0)) / SUM(_xlfn._xlws.FILTER(INDEX( P$33:P$52, MAX( COUNT( Q$33:Q$52 )  - $B113 + 1, 1)) : INDEX( P$33:P$52, MAX( COUNT( Q$33:Q$52 )  - $C113 + 1, 1)), INDEX( P$81:P$100, MAX( COUNT( Q$33:Q$52 )  - $B113 + 1, 1)) : INDEX( P$81:P$100, MAX( COUNT( Q$33:Q$52 )  - $C113 + 1, 1)) &gt; 0)) )</f>
        <v>0.99551029888697962</v>
      </c>
      <c r="Q113" s="10">
        <f>+IF(Q$8 = 20, 1, SUM(_xlfn._xlws.FILTER(INDEX( R$33:R$52, MAX( COUNT( R$33:R$52 )  - $B113 + 1, 1)) : INDEX( R$33:R$52, MAX( COUNT( R$33:R$52 )  - $C113 + 1, 1)), INDEX( Q$81:Q$100, MAX( COUNT( R$33:R$52 )  - $B113 + 1, 1)) : INDEX( Q$81:Q$100, MAX( COUNT( R$33:R$52 )  - $C113 + 1, 1)) &gt; 0)) / SUM(_xlfn._xlws.FILTER(INDEX( Q$33:Q$52, MAX( COUNT( R$33:R$52 )  - $B113 + 1, 1)) : INDEX( Q$33:Q$52, MAX( COUNT( R$33:R$52 )  - $C113 + 1, 1)), INDEX( Q$81:Q$100, MAX( COUNT( R$33:R$52 )  - $B113 + 1, 1)) : INDEX( Q$81:Q$100, MAX( COUNT( R$33:R$52 )  - $C113 + 1, 1)) &gt; 0)) )</f>
        <v>0.9953299190469147</v>
      </c>
      <c r="R113" s="10">
        <f>+IF(R$8 = 20, 1, SUM(_xlfn._xlws.FILTER(INDEX( S$33:S$52, MAX( COUNT( S$33:S$52 )  - $B113 + 1, 1)) : INDEX( S$33:S$52, MAX( COUNT( S$33:S$52 )  - $C113 + 1, 1)), INDEX( R$81:R$100, MAX( COUNT( S$33:S$52 )  - $B113 + 1, 1)) : INDEX( R$81:R$100, MAX( COUNT( S$33:S$52 )  - $C113 + 1, 1)) &gt; 0)) / SUM(_xlfn._xlws.FILTER(INDEX( R$33:R$52, MAX( COUNT( S$33:S$52 )  - $B113 + 1, 1)) : INDEX( R$33:R$52, MAX( COUNT( S$33:S$52 )  - $C113 + 1, 1)), INDEX( R$81:R$100, MAX( COUNT( S$33:S$52 )  - $B113 + 1, 1)) : INDEX( R$81:R$100, MAX( COUNT( S$33:S$52 )  - $C113 + 1, 1)) &gt; 0)) )</f>
        <v>1.0013974783308477</v>
      </c>
      <c r="S113" s="10">
        <f>+IF(S$8 = 20, 1, SUM(_xlfn._xlws.FILTER(INDEX( T$33:T$52, MAX( COUNT( T$33:T$52 )  - $B113 + 1, 1)) : INDEX( T$33:T$52, MAX( COUNT( T$33:T$52 )  - $C113 + 1, 1)), INDEX( S$81:S$100, MAX( COUNT( T$33:T$52 )  - $B113 + 1, 1)) : INDEX( S$81:S$100, MAX( COUNT( T$33:T$52 )  - $C113 + 1, 1)) &gt; 0)) / SUM(_xlfn._xlws.FILTER(INDEX( S$33:S$52, MAX( COUNT( T$33:T$52 )  - $B113 + 1, 1)) : INDEX( S$33:S$52, MAX( COUNT( T$33:T$52 )  - $C113 + 1, 1)), INDEX( S$81:S$100, MAX( COUNT( T$33:T$52 )  - $B113 + 1, 1)) : INDEX( S$81:S$100, MAX( COUNT( T$33:T$52 )  - $C113 + 1, 1)) &gt; 0)) )</f>
        <v>1.0025148372055217</v>
      </c>
      <c r="T113" s="10">
        <f>+IF(T$8 = 20, 1, SUM(_xlfn._xlws.FILTER(INDEX( U$33:U$52, MAX( COUNT( U$33:U$52 )  - $B113 + 1, 1)) : INDEX( U$33:U$52, MAX( COUNT( U$33:U$52 )  - $C113 + 1, 1)), INDEX( T$81:T$100, MAX( COUNT( U$33:U$52 )  - $B113 + 1, 1)) : INDEX( T$81:T$100, MAX( COUNT( U$33:U$52 )  - $C113 + 1, 1)) &gt; 0)) / SUM(_xlfn._xlws.FILTER(INDEX( T$33:T$52, MAX( COUNT( U$33:U$52 )  - $B113 + 1, 1)) : INDEX( T$33:T$52, MAX( COUNT( U$33:U$52 )  - $C113 + 1, 1)), INDEX( T$81:T$100, MAX( COUNT( U$33:U$52 )  - $B113 + 1, 1)) : INDEX( T$81:T$100, MAX( COUNT( U$33:U$52 )  - $C113 + 1, 1)) &gt; 0)) )</f>
        <v>1.0000454669120067</v>
      </c>
      <c r="U113" s="10">
        <f>+IF(U$8 = 20, 1, SUM(_xlfn._xlws.FILTER(INDEX( V$33:V$52, MAX( COUNT( V$33:V$52 )  - $B113 + 1, 1)) : INDEX( V$33:V$52, MAX( COUNT( V$33:V$52 )  - $C113 + 1, 1)), INDEX( U$81:U$100, MAX( COUNT( V$33:V$52 )  - $B113 + 1, 1)) : INDEX( U$81:U$100, MAX( COUNT( V$33:V$52 )  - $C113 + 1, 1)) &gt; 0)) / SUM(_xlfn._xlws.FILTER(INDEX( U$33:U$52, MAX( COUNT( V$33:V$52 )  - $B113 + 1, 1)) : INDEX( U$33:U$52, MAX( COUNT( V$33:V$52 )  - $C113 + 1, 1)), INDEX( U$81:U$100, MAX( COUNT( V$33:V$52 )  - $B113 + 1, 1)) : INDEX( U$81:U$100, MAX( COUNT( V$33:V$52 )  - $C113 + 1, 1)) &gt; 0)) )</f>
        <v>0.99976965848093258</v>
      </c>
      <c r="V113" s="10">
        <f>+IF(V$8 = 20, 1, SUM(_xlfn._xlws.FILTER(INDEX( W$33:W$52, MAX( COUNT( W$33:W$52 )  - $B113 + 1, 1)) : INDEX( W$33:W$52, MAX( COUNT( W$33:W$52 )  - $C113 + 1, 1)), INDEX( V$81:V$100, MAX( COUNT( W$33:W$52 )  - $B113 + 1, 1)) : INDEX( V$81:V$100, MAX( COUNT( W$33:W$52 )  - $C113 + 1, 1)) &gt; 0)) / SUM(_xlfn._xlws.FILTER(INDEX( V$33:V$52, MAX( COUNT( W$33:W$52 )  - $B113 + 1, 1)) : INDEX( V$33:V$52, MAX( COUNT( W$33:W$52 )  - $C113 + 1, 1)), INDEX( V$81:V$100, MAX( COUNT( W$33:W$52 )  - $B113 + 1, 1)) : INDEX( V$81:V$100, MAX( COUNT( W$33:W$52 )  - $C113 + 1, 1)) &gt; 0)) )</f>
        <v>0.99951770482440649</v>
      </c>
      <c r="W113" s="10">
        <f>+IF(W$8 = 20, 1, SUM(_xlfn._xlws.FILTER(INDEX( X$33:X$52, MAX( COUNT( X$33:X$52 )  - $B113 + 1, 1)) : INDEX( X$33:X$52, MAX( COUNT( X$33:X$52 )  - $C113 + 1, 1)), INDEX( W$81:W$100, MAX( COUNT( X$33:X$52 )  - $B113 + 1, 1)) : INDEX( W$81:W$100, MAX( COUNT( X$33:X$52 )  - $C113 + 1, 1)) &gt; 0)) / SUM(_xlfn._xlws.FILTER(INDEX( W$33:W$52, MAX( COUNT( X$33:X$52 )  - $B113 + 1, 1)) : INDEX( W$33:W$52, MAX( COUNT( X$33:X$52 )  - $C113 + 1, 1)), INDEX( W$81:W$100, MAX( COUNT( X$33:X$52 )  - $B113 + 1, 1)) : INDEX( W$81:W$100, MAX( COUNT( X$33:X$52 )  - $C113 + 1, 1)) &gt; 0)) )</f>
        <v>0.99998039665726945</v>
      </c>
      <c r="X113" s="10">
        <f>+IF(X$8 = 20, 1, SUM(_xlfn._xlws.FILTER(INDEX( Y$33:Y$52, MAX( COUNT( Y$33:Y$52 )  - $B113 + 1, 1)) : INDEX( Y$33:Y$52, MAX( COUNT( Y$33:Y$52 )  - $C113 + 1, 1)), INDEX( X$81:X$100, MAX( COUNT( Y$33:Y$52 )  - $B113 + 1, 1)) : INDEX( X$81:X$100, MAX( COUNT( Y$33:Y$52 )  - $C113 + 1, 1)) &gt; 0)) / SUM(_xlfn._xlws.FILTER(INDEX( X$33:X$52, MAX( COUNT( Y$33:Y$52 )  - $B113 + 1, 1)) : INDEX( X$33:X$52, MAX( COUNT( Y$33:Y$52 )  - $C113 + 1, 1)), INDEX( X$81:X$100, MAX( COUNT( Y$33:Y$52 )  - $B113 + 1, 1)) : INDEX( X$81:X$100, MAX( COUNT( Y$33:Y$52 )  - $C113 + 1, 1)) &gt; 0)) )</f>
        <v>0.9993335083882654</v>
      </c>
      <c r="Y113" s="10">
        <f>+IF(Y$8 = 20, 1, SUM(_xlfn._xlws.FILTER(INDEX( Z$33:Z$52, MAX( COUNT( Z$33:Z$52 )  - $B113 + 1, 1)) : INDEX( Z$33:Z$52, MAX( COUNT( Z$33:Z$52 )  - $C113 + 1, 1)), INDEX( Y$81:Y$100, MAX( COUNT( Z$33:Z$52 )  - $B113 + 1, 1)) : INDEX( Y$81:Y$100, MAX( COUNT( Z$33:Z$52 )  - $C113 + 1, 1)) &gt; 0)) / SUM(_xlfn._xlws.FILTER(INDEX( Y$33:Y$52, MAX( COUNT( Z$33:Z$52 )  - $B113 + 1, 1)) : INDEX( Y$33:Y$52, MAX( COUNT( Z$33:Z$52 )  - $C113 + 1, 1)), INDEX( Y$81:Y$100, MAX( COUNT( Z$33:Z$52 )  - $B113 + 1, 1)) : INDEX( Y$81:Y$100, MAX( COUNT( Z$33:Z$52 )  - $C113 + 1, 1)) &gt; 0)) )</f>
        <v>1</v>
      </c>
      <c r="Z113" s="10">
        <f>+IF(Z$8 = 20, 1, SUM(_xlfn._xlws.FILTER(INDEX( AA$33:AA$52, MAX( COUNT( AA$33:AA$52 )  - $B113 + 1, 1)) : INDEX( AA$33:AA$52, MAX( COUNT( AA$33:AA$52 )  - $C113 + 1, 1)), INDEX( Z$81:Z$100, MAX( COUNT( AA$33:AA$52 )  - $B113 + 1, 1)) : INDEX( Z$81:Z$100, MAX( COUNT( AA$33:AA$52 )  - $C113 + 1, 1)) &gt; 0)) / SUM(_xlfn._xlws.FILTER(INDEX( Z$33:Z$52, MAX( COUNT( AA$33:AA$52 )  - $B113 + 1, 1)) : INDEX( Z$33:Z$52, MAX( COUNT( AA$33:AA$52 )  - $C113 + 1, 1)), INDEX( Z$81:Z$100, MAX( COUNT( AA$33:AA$52 )  - $B113 + 1, 1)) : INDEX( Z$81:Z$100, MAX( COUNT( AA$33:AA$52 )  - $C113 + 1, 1)) &gt; 0)) )</f>
        <v>1</v>
      </c>
      <c r="AA113" s="10">
        <f>+IF(AA$8 = 20, 1, SUM(_xlfn._xlws.FILTER(INDEX( AB$33:AB$52, MAX( COUNT( AB$33:AB$52 )  - $B113 + 1, 1)) : INDEX( AB$33:AB$52, MAX( COUNT( AB$33:AB$52 )  - $C113 + 1, 1)), INDEX( AA$81:AA$100, MAX( COUNT( AB$33:AB$52 )  - $B113 + 1, 1)) : INDEX( AA$81:AA$100, MAX( COUNT( AB$33:AB$52 )  - $C113 + 1, 1)) &gt; 0)) / SUM(_xlfn._xlws.FILTER(INDEX( AA$33:AA$52, MAX( COUNT( AB$33:AB$52 )  - $B113 + 1, 1)) : INDEX( AA$33:AA$52, MAX( COUNT( AB$33:AB$52 )  - $C113 + 1, 1)), INDEX( AA$81:AA$100, MAX( COUNT( AB$33:AB$52 )  - $B113 + 1, 1)) : INDEX( AA$81:AA$100, MAX( COUNT( AB$33:AB$52 )  - $C113 + 1, 1)) &gt; 0)) )</f>
        <v>1.0285568439390143</v>
      </c>
      <c r="AB113" s="10">
        <f>+IF(AB$8 = 20, 1, SUM(_xlfn._xlws.FILTER(INDEX( AC$33:AC$52, MAX( COUNT( AC$33:AC$52 )  - $B113 + 1, 1)) : INDEX( AC$33:AC$52, MAX( COUNT( AC$33:AC$52 )  - $C113 + 1, 1)), INDEX( AB$81:AB$100, MAX( COUNT( AC$33:AC$52 )  - $B113 + 1, 1)) : INDEX( AB$81:AB$100, MAX( COUNT( AC$33:AC$52 )  - $C113 + 1, 1)) &gt; 0)) / SUM(_xlfn._xlws.FILTER(INDEX( AB$33:AB$52, MAX( COUNT( AC$33:AC$52 )  - $B113 + 1, 1)) : INDEX( AB$33:AB$52, MAX( COUNT( AC$33:AC$52 )  - $C113 + 1, 1)), INDEX( AB$81:AB$100, MAX( COUNT( AC$33:AC$52 )  - $B113 + 1, 1)) : INDEX( AB$81:AB$100, MAX( COUNT( AC$33:AC$52 )  - $C113 + 1, 1)) &gt; 0)) )</f>
        <v>0.99491105492246001</v>
      </c>
      <c r="AC113" s="10">
        <f>+IF(AC$8 = 20, 1, SUM(_xlfn._xlws.FILTER(INDEX( AD$33:AD$52, MAX( COUNT( AD$33:AD$52 )  - $B113 + 1, 1)) : INDEX( AD$33:AD$52, MAX( COUNT( AD$33:AD$52 )  - $C113 + 1, 1)), INDEX( AC$81:AC$100, MAX( COUNT( AD$33:AD$52 )  - $B113 + 1, 1)) : INDEX( AC$81:AC$100, MAX( COUNT( AD$33:AD$52 )  - $C113 + 1, 1)) &gt; 0)) / SUM(_xlfn._xlws.FILTER(INDEX( AC$33:AC$52, MAX( COUNT( AD$33:AD$52 )  - $B113 + 1, 1)) : INDEX( AC$33:AC$52, MAX( COUNT( AD$33:AD$52 )  - $C113 + 1, 1)), INDEX( AC$81:AC$100, MAX( COUNT( AD$33:AD$52 )  - $B113 + 1, 1)) : INDEX( AC$81:AC$100, MAX( COUNT( AD$33:AD$52 )  - $C113 + 1, 1)) &gt; 0)) )</f>
        <v>0.98986081950666682</v>
      </c>
      <c r="AD113" s="10">
        <f>+IF(AD$8 = 20, 1, SUM(_xlfn._xlws.FILTER(INDEX( AE$33:AE$52, MAX( COUNT( AE$33:AE$52 )  - $B113 + 1, 1)) : INDEX( AE$33:AE$52, MAX( COUNT( AE$33:AE$52 )  - $C113 + 1, 1)), INDEX( AD$81:AD$100, MAX( COUNT( AE$33:AE$52 )  - $B113 + 1, 1)) : INDEX( AD$81:AD$100, MAX( COUNT( AE$33:AE$52 )  - $C113 + 1, 1)) &gt; 0)) / SUM(_xlfn._xlws.FILTER(INDEX( AD$33:AD$52, MAX( COUNT( AE$33:AE$52 )  - $B113 + 1, 1)) : INDEX( AD$33:AD$52, MAX( COUNT( AE$33:AE$52 )  - $C113 + 1, 1)), INDEX( AD$81:AD$100, MAX( COUNT( AE$33:AE$52 )  - $B113 + 1, 1)) : INDEX( AD$81:AD$100, MAX( COUNT( AE$33:AE$52 )  - $C113 + 1, 1)) &gt; 0)) )</f>
        <v>0.99442881173790221</v>
      </c>
      <c r="AE113" s="10">
        <f>+IF(AE$8 = 20, 1, SUM(_xlfn._xlws.FILTER(INDEX( AF$33:AF$52, MAX( COUNT( AF$33:AF$52 )  - $B113 + 1, 1)) : INDEX( AF$33:AF$52, MAX( COUNT( AF$33:AF$52 )  - $C113 + 1, 1)), INDEX( AE$81:AE$100, MAX( COUNT( AF$33:AF$52 )  - $B113 + 1, 1)) : INDEX( AE$81:AE$100, MAX( COUNT( AF$33:AF$52 )  - $C113 + 1, 1)) &gt; 0)) / SUM(_xlfn._xlws.FILTER(INDEX( AE$33:AE$52, MAX( COUNT( AF$33:AF$52 )  - $B113 + 1, 1)) : INDEX( AE$33:AE$52, MAX( COUNT( AF$33:AF$52 )  - $C113 + 1, 1)), INDEX( AE$81:AE$100, MAX( COUNT( AF$33:AF$52 )  - $B113 + 1, 1)) : INDEX( AE$81:AE$100, MAX( COUNT( AF$33:AF$52 )  - $C113 + 1, 1)) &gt; 0)) )</f>
        <v>0.99098907262648228</v>
      </c>
      <c r="AF113" s="10">
        <f>+IF(AF$8 = 20, 1, SUM(_xlfn._xlws.FILTER(INDEX( AG$33:AG$52, MAX( COUNT( AG$33:AG$52 )  - $B113 + 1, 1)) : INDEX( AG$33:AG$52, MAX( COUNT( AG$33:AG$52 )  - $C113 + 1, 1)), INDEX( AF$81:AF$100, MAX( COUNT( AG$33:AG$52 )  - $B113 + 1, 1)) : INDEX( AF$81:AF$100, MAX( COUNT( AG$33:AG$52 )  - $C113 + 1, 1)) &gt; 0)) / SUM(_xlfn._xlws.FILTER(INDEX( AF$33:AF$52, MAX( COUNT( AG$33:AG$52 )  - $B113 + 1, 1)) : INDEX( AF$33:AF$52, MAX( COUNT( AG$33:AG$52 )  - $C113 + 1, 1)), INDEX( AF$81:AF$100, MAX( COUNT( AG$33:AG$52 )  - $B113 + 1, 1)) : INDEX( AF$81:AF$100, MAX( COUNT( AG$33:AG$52 )  - $C113 + 1, 1)) &gt; 0)) )</f>
        <v>0.98038880613049428</v>
      </c>
      <c r="AG113" s="10">
        <f>+IF(AG$8 = 20, 1, SUM(_xlfn._xlws.FILTER(INDEX( AH$33:AH$52, MAX( COUNT( AH$33:AH$52 )  - $B113 + 1, 1)) : INDEX( AH$33:AH$52, MAX( COUNT( AH$33:AH$52 )  - $C113 + 1, 1)), INDEX( AG$81:AG$100, MAX( COUNT( AH$33:AH$52 )  - $B113 + 1, 1)) : INDEX( AG$81:AG$100, MAX( COUNT( AH$33:AH$52 )  - $C113 + 1, 1)) &gt; 0)) / SUM(_xlfn._xlws.FILTER(INDEX( AG$33:AG$52, MAX( COUNT( AH$33:AH$52 )  - $B113 + 1, 1)) : INDEX( AG$33:AG$52, MAX( COUNT( AH$33:AH$52 )  - $C113 + 1, 1)), INDEX( AG$81:AG$100, MAX( COUNT( AH$33:AH$52 )  - $B113 + 1, 1)) : INDEX( AG$81:AG$100, MAX( COUNT( AH$33:AH$52 )  - $C113 + 1, 1)) &gt; 0)) )</f>
        <v>0.98651953197519793</v>
      </c>
      <c r="AH113" s="10">
        <f>+IF(AH$8 = 20, 1, SUM(_xlfn._xlws.FILTER(INDEX( AI$33:AI$52, MAX( COUNT( AI$33:AI$52 )  - $B113 + 1, 1)) : INDEX( AI$33:AI$52, MAX( COUNT( AI$33:AI$52 )  - $C113 + 1, 1)), INDEX( AH$81:AH$100, MAX( COUNT( AI$33:AI$52 )  - $B113 + 1, 1)) : INDEX( AH$81:AH$100, MAX( COUNT( AI$33:AI$52 )  - $C113 + 1, 1)) &gt; 0)) / SUM(_xlfn._xlws.FILTER(INDEX( AH$33:AH$52, MAX( COUNT( AI$33:AI$52 )  - $B113 + 1, 1)) : INDEX( AH$33:AH$52, MAX( COUNT( AI$33:AI$52 )  - $C113 + 1, 1)), INDEX( AH$81:AH$100, MAX( COUNT( AI$33:AI$52 )  - $B113 + 1, 1)) : INDEX( AH$81:AH$100, MAX( COUNT( AI$33:AI$52 )  - $C113 + 1, 1)) &gt; 0)) )</f>
        <v>0.98937478378038846</v>
      </c>
      <c r="AI113" s="10">
        <f>+IF(AI$8 = 20, 1, SUM(_xlfn._xlws.FILTER(INDEX( AJ$33:AJ$52, MAX( COUNT( AJ$33:AJ$52 )  - $B113 + 1, 1)) : INDEX( AJ$33:AJ$52, MAX( COUNT( AJ$33:AJ$52 )  - $C113 + 1, 1)), INDEX( AI$81:AI$100, MAX( COUNT( AJ$33:AJ$52 )  - $B113 + 1, 1)) : INDEX( AI$81:AI$100, MAX( COUNT( AJ$33:AJ$52 )  - $C113 + 1, 1)) &gt; 0)) / SUM(_xlfn._xlws.FILTER(INDEX( AI$33:AI$52, MAX( COUNT( AJ$33:AJ$52 )  - $B113 + 1, 1)) : INDEX( AI$33:AI$52, MAX( COUNT( AJ$33:AJ$52 )  - $C113 + 1, 1)), INDEX( AI$81:AI$100, MAX( COUNT( AJ$33:AJ$52 )  - $B113 + 1, 1)) : INDEX( AI$81:AI$100, MAX( COUNT( AJ$33:AJ$52 )  - $C113 + 1, 1)) &gt; 0)) )</f>
        <v>0.99673340230734808</v>
      </c>
      <c r="AJ113" s="10">
        <f>+IF(AJ$8 = 20, 1, SUM(_xlfn._xlws.FILTER(INDEX( AK$33:AK$52, MAX( COUNT( AK$33:AK$52 )  - $B113 + 1, 1)) : INDEX( AK$33:AK$52, MAX( COUNT( AK$33:AK$52 )  - $C113 + 1, 1)), INDEX( AJ$81:AJ$100, MAX( COUNT( AK$33:AK$52 )  - $B113 + 1, 1)) : INDEX( AJ$81:AJ$100, MAX( COUNT( AK$33:AK$52 )  - $C113 + 1, 1)) &gt; 0)) / SUM(_xlfn._xlws.FILTER(INDEX( AJ$33:AJ$52, MAX( COUNT( AK$33:AK$52 )  - $B113 + 1, 1)) : INDEX( AJ$33:AJ$52, MAX( COUNT( AK$33:AK$52 )  - $C113 + 1, 1)), INDEX( AJ$81:AJ$100, MAX( COUNT( AK$33:AK$52 )  - $B113 + 1, 1)) : INDEX( AJ$81:AJ$100, MAX( COUNT( AK$33:AK$52 )  - $C113 + 1, 1)) &gt; 0)) )</f>
        <v>0.99309490068633954</v>
      </c>
      <c r="AK113" s="10">
        <f>+IF(AK$8 = 20, 1, SUM(_xlfn._xlws.FILTER(INDEX( AL$33:AL$52, MAX( COUNT( AL$33:AL$52 )  - $B113 + 1, 1)) : INDEX( AL$33:AL$52, MAX( COUNT( AL$33:AL$52 )  - $C113 + 1, 1)), INDEX( AK$81:AK$100, MAX( COUNT( AL$33:AL$52 )  - $B113 + 1, 1)) : INDEX( AK$81:AK$100, MAX( COUNT( AL$33:AL$52 )  - $C113 + 1, 1)) &gt; 0)) / SUM(_xlfn._xlws.FILTER(INDEX( AK$33:AK$52, MAX( COUNT( AL$33:AL$52 )  - $B113 + 1, 1)) : INDEX( AK$33:AK$52, MAX( COUNT( AL$33:AL$52 )  - $C113 + 1, 1)), INDEX( AK$81:AK$100, MAX( COUNT( AL$33:AL$52 )  - $B113 + 1, 1)) : INDEX( AK$81:AK$100, MAX( COUNT( AL$33:AL$52 )  - $C113 + 1, 1)) &gt; 0)) )</f>
        <v>0.9942814197065577</v>
      </c>
      <c r="AL113" s="10">
        <f>+IF(AL$8 = 20, 1, SUM(_xlfn._xlws.FILTER(INDEX( AM$33:AM$52, MAX( COUNT( AM$33:AM$52 )  - $B113 + 1, 1)) : INDEX( AM$33:AM$52, MAX( COUNT( AM$33:AM$52 )  - $C113 + 1, 1)), INDEX( AL$81:AL$100, MAX( COUNT( AM$33:AM$52 )  - $B113 + 1, 1)) : INDEX( AL$81:AL$100, MAX( COUNT( AM$33:AM$52 )  - $C113 + 1, 1)) &gt; 0)) / SUM(_xlfn._xlws.FILTER(INDEX( AL$33:AL$52, MAX( COUNT( AM$33:AM$52 )  - $B113 + 1, 1)) : INDEX( AL$33:AL$52, MAX( COUNT( AM$33:AM$52 )  - $C113 + 1, 1)), INDEX( AL$81:AL$100, MAX( COUNT( AM$33:AM$52 )  - $B113 + 1, 1)) : INDEX( AL$81:AL$100, MAX( COUNT( AM$33:AM$52 )  - $C113 + 1, 1)) &gt; 0)) )</f>
        <v>1.0011296268671508</v>
      </c>
      <c r="AM113" s="10">
        <f>+IF(AM$8 = 20, 1, SUM(_xlfn._xlws.FILTER(INDEX( AN$33:AN$52, MAX( COUNT( AN$33:AN$52 )  - $B113 + 1, 1)) : INDEX( AN$33:AN$52, MAX( COUNT( AN$33:AN$52 )  - $C113 + 1, 1)), INDEX( AM$81:AM$100, MAX( COUNT( AN$33:AN$52 )  - $B113 + 1, 1)) : INDEX( AM$81:AM$100, MAX( COUNT( AN$33:AN$52 )  - $C113 + 1, 1)) &gt; 0)) / SUM(_xlfn._xlws.FILTER(INDEX( AM$33:AM$52, MAX( COUNT( AN$33:AN$52 )  - $B113 + 1, 1)) : INDEX( AM$33:AM$52, MAX( COUNT( AN$33:AN$52 )  - $C113 + 1, 1)), INDEX( AM$81:AM$100, MAX( COUNT( AN$33:AN$52 )  - $B113 + 1, 1)) : INDEX( AM$81:AM$100, MAX( COUNT( AN$33:AN$52 )  - $C113 + 1, 1)) &gt; 0)) )</f>
        <v>1.0020228802326874</v>
      </c>
      <c r="AN113" s="10">
        <f>+IF(AN$8 = 20, 1, SUM(_xlfn._xlws.FILTER(INDEX( AO$33:AO$52, MAX( COUNT( AO$33:AO$52 )  - $B113 + 1, 1)) : INDEX( AO$33:AO$52, MAX( COUNT( AO$33:AO$52 )  - $C113 + 1, 1)), INDEX( AN$81:AN$100, MAX( COUNT( AO$33:AO$52 )  - $B113 + 1, 1)) : INDEX( AN$81:AN$100, MAX( COUNT( AO$33:AO$52 )  - $C113 + 1, 1)) &gt; 0)) / SUM(_xlfn._xlws.FILTER(INDEX( AN$33:AN$52, MAX( COUNT( AO$33:AO$52 )  - $B113 + 1, 1)) : INDEX( AN$33:AN$52, MAX( COUNT( AO$33:AO$52 )  - $C113 + 1, 1)), INDEX( AN$81:AN$100, MAX( COUNT( AO$33:AO$52 )  - $B113 + 1, 1)) : INDEX( AN$81:AN$100, MAX( COUNT( AO$33:AO$52 )  - $C113 + 1, 1)) &gt; 0)) )</f>
        <v>1.0060412749552354</v>
      </c>
      <c r="AO113" s="10">
        <f>+IF(AO$8 = 20, 1, SUM(_xlfn._xlws.FILTER(INDEX( AP$33:AP$52, MAX( COUNT( AP$33:AP$52 )  - $B113 + 1, 1)) : INDEX( AP$33:AP$52, MAX( COUNT( AP$33:AP$52 )  - $C113 + 1, 1)), INDEX( AO$81:AO$100, MAX( COUNT( AP$33:AP$52 )  - $B113 + 1, 1)) : INDEX( AO$81:AO$100, MAX( COUNT( AP$33:AP$52 )  - $C113 + 1, 1)) &gt; 0)) / SUM(_xlfn._xlws.FILTER(INDEX( AO$33:AO$52, MAX( COUNT( AP$33:AP$52 )  - $B113 + 1, 1)) : INDEX( AO$33:AO$52, MAX( COUNT( AP$33:AP$52 )  - $C113 + 1, 1)), INDEX( AO$81:AO$100, MAX( COUNT( AP$33:AP$52 )  - $B113 + 1, 1)) : INDEX( AO$81:AO$100, MAX( COUNT( AP$33:AP$52 )  - $C113 + 1, 1)) &gt; 0)) )</f>
        <v>0.99956347401879653</v>
      </c>
      <c r="AP113" s="10">
        <f>+IF(AP$8 = 20, 1, SUM(_xlfn._xlws.FILTER(INDEX( AQ$33:AQ$52, MAX( COUNT( AQ$33:AQ$52 )  - $B113 + 1, 1)) : INDEX( AQ$33:AQ$52, MAX( COUNT( AQ$33:AQ$52 )  - $C113 + 1, 1)), INDEX( AP$81:AP$100, MAX( COUNT( AQ$33:AQ$52 )  - $B113 + 1, 1)) : INDEX( AP$81:AP$100, MAX( COUNT( AQ$33:AQ$52 )  - $C113 + 1, 1)) &gt; 0)) / SUM(_xlfn._xlws.FILTER(INDEX( AP$33:AP$52, MAX( COUNT( AQ$33:AQ$52 )  - $B113 + 1, 1)) : INDEX( AP$33:AP$52, MAX( COUNT( AQ$33:AQ$52 )  - $C113 + 1, 1)), INDEX( AP$81:AP$100, MAX( COUNT( AQ$33:AQ$52 )  - $B113 + 1, 1)) : INDEX( AP$81:AP$100, MAX( COUNT( AQ$33:AQ$52 )  - $C113 + 1, 1)) &gt; 0)) )</f>
        <v>1.0031395748940328</v>
      </c>
      <c r="AQ113" s="10">
        <f>+IF(AQ$8 = 20, 1, SUM(_xlfn._xlws.FILTER(INDEX( AR$33:AR$52, MAX( COUNT( AR$33:AR$52 )  - $B113 + 1, 1)) : INDEX( AR$33:AR$52, MAX( COUNT( AR$33:AR$52 )  - $C113 + 1, 1)), INDEX( AQ$81:AQ$100, MAX( COUNT( AR$33:AR$52 )  - $B113 + 1, 1)) : INDEX( AQ$81:AQ$100, MAX( COUNT( AR$33:AR$52 )  - $C113 + 1, 1)) &gt; 0)) / SUM(_xlfn._xlws.FILTER(INDEX( AQ$33:AQ$52, MAX( COUNT( AR$33:AR$52 )  - $B113 + 1, 1)) : INDEX( AQ$33:AQ$52, MAX( COUNT( AR$33:AR$52 )  - $C113 + 1, 1)), INDEX( AQ$81:AQ$100, MAX( COUNT( AR$33:AR$52 )  - $B113 + 1, 1)) : INDEX( AQ$81:AQ$100, MAX( COUNT( AR$33:AR$52 )  - $C113 + 1, 1)) &gt; 0)) )</f>
        <v>0.99989479202978182</v>
      </c>
      <c r="AR113" s="10">
        <f>+IF(AR$8 = 20, 1, SUM(_xlfn._xlws.FILTER(INDEX( AS$33:AS$52, MAX( COUNT( AS$33:AS$52 )  - $B113 + 1, 1)) : INDEX( AS$33:AS$52, MAX( COUNT( AS$33:AS$52 )  - $C113 + 1, 1)), INDEX( AR$81:AR$100, MAX( COUNT( AS$33:AS$52 )  - $B113 + 1, 1)) : INDEX( AR$81:AR$100, MAX( COUNT( AS$33:AS$52 )  - $C113 + 1, 1)) &gt; 0)) / SUM(_xlfn._xlws.FILTER(INDEX( AR$33:AR$52, MAX( COUNT( AS$33:AS$52 )  - $B113 + 1, 1)) : INDEX( AR$33:AR$52, MAX( COUNT( AS$33:AS$52 )  - $C113 + 1, 1)), INDEX( AR$81:AR$100, MAX( COUNT( AS$33:AS$52 )  - $B113 + 1, 1)) : INDEX( AR$81:AR$100, MAX( COUNT( AS$33:AS$52 )  - $C113 + 1, 1)) &gt; 0)) )</f>
        <v>0.99987212417968852</v>
      </c>
      <c r="AS113" s="10">
        <f>+IF(AS$8 = 20, 1, SUM(_xlfn._xlws.FILTER(INDEX( AT$33:AT$52, MAX( COUNT( AT$33:AT$52 )  - $B113 + 1, 1)) : INDEX( AT$33:AT$52, MAX( COUNT( AT$33:AT$52 )  - $C113 + 1, 1)), INDEX( AS$81:AS$100, MAX( COUNT( AT$33:AT$52 )  - $B113 + 1, 1)) : INDEX( AS$81:AS$100, MAX( COUNT( AT$33:AT$52 )  - $C113 + 1, 1)) &gt; 0)) / SUM(_xlfn._xlws.FILTER(INDEX( AS$33:AS$52, MAX( COUNT( AT$33:AT$52 )  - $B113 + 1, 1)) : INDEX( AS$33:AS$52, MAX( COUNT( AT$33:AT$52 )  - $C113 + 1, 1)), INDEX( AS$81:AS$100, MAX( COUNT( AT$33:AT$52 )  - $B113 + 1, 1)) : INDEX( AS$81:AS$100, MAX( COUNT( AT$33:AT$52 )  - $C113 + 1, 1)) &gt; 0)) )</f>
        <v>0.99488465615101973</v>
      </c>
      <c r="AT113" s="10">
        <f>+IF(AT$8 = 20, 1, SUM(_xlfn._xlws.FILTER(INDEX(#REF!, MAX( COUNT(#REF! )  - $B113 + 1, 1)) : INDEX(#REF!, MAX( COUNT(#REF! )  - $C113 + 1, 1)), INDEX( AT$81:AT$100, MAX( COUNT(#REF! )  - $B113 + 1, 1)) : INDEX( AT$81:AT$100, MAX( COUNT(#REF! )  - $C113 + 1, 1)) &gt; 0)) / SUM(_xlfn._xlws.FILTER(INDEX( AT$33:AT$52, MAX( COUNT(#REF! )  - $B113 + 1, 1)) : INDEX( AT$33:AT$52, MAX( COUNT(#REF! )  - $C113 + 1, 1)), INDEX( AT$81:AT$100, MAX( COUNT(#REF! )  - $B113 + 1, 1)) : INDEX( AT$81:AT$100, MAX( COUNT(#REF! )  - $C113 + 1, 1)) &gt; 0)) )</f>
        <v>1</v>
      </c>
    </row>
    <row r="114" spans="2:46" x14ac:dyDescent="0.2">
      <c r="B114">
        <v>1</v>
      </c>
      <c r="C114">
        <v>4</v>
      </c>
      <c r="F114" s="17" t="s">
        <v>25</v>
      </c>
      <c r="G114" s="10">
        <f>+IF(G$8 = 20, 1, MIN(_xlfn._xlws.FILTER(INDEX( G$57:G$76, MAX( COUNT( H$33:H$52 )  - $B114 + 1, 1)) : INDEX( G$57:G$76, MAX( COUNT( H$33:H$52 )  - $C114 + 1, 1)), INDEX( G$81:G$100, MAX( COUNT( H$33:H$52 )  - $B114 + 1, 1)) : INDEX( G$81:G$100, MAX( COUNT( H$33:H$52 )  - $C114 + 1, 1)) &gt; 0)))</f>
        <v>1.0148685388375436</v>
      </c>
      <c r="H114" s="10">
        <f>+IF(H$8 = 20, 1, MIN(_xlfn._xlws.FILTER(INDEX( H$57:H$76, MAX( COUNT( I$33:I$52 )  - $B114 + 1, 1)) : INDEX( H$57:H$76, MAX( COUNT( I$33:I$52 )  - $C114 + 1, 1)), INDEX( H$81:H$100, MAX( COUNT( I$33:I$52 )  - $B114 + 1, 1)) : INDEX( H$81:H$100, MAX( COUNT( I$33:I$52 )  - $C114 + 1, 1)) &gt; 0)))</f>
        <v>1.0120275238108596</v>
      </c>
      <c r="I114" s="10">
        <f>+IF(I$8 = 20, 1, MIN(_xlfn._xlws.FILTER(INDEX( I$57:I$76, MAX( COUNT( J$33:J$52 )  - $B114 + 1, 1)) : INDEX( I$57:I$76, MAX( COUNT( J$33:J$52 )  - $C114 + 1, 1)), INDEX( I$81:I$100, MAX( COUNT( J$33:J$52 )  - $B114 + 1, 1)) : INDEX( I$81:I$100, MAX( COUNT( J$33:J$52 )  - $C114 + 1, 1)) &gt; 0)))</f>
        <v>0.99383316596907567</v>
      </c>
      <c r="J114" s="10">
        <f>+IF(J$8 = 20, 1, MIN(_xlfn._xlws.FILTER(INDEX( J$57:J$76, MAX( COUNT( K$33:K$52 )  - $B114 + 1, 1)) : INDEX( J$57:J$76, MAX( COUNT( K$33:K$52 )  - $C114 + 1, 1)), INDEX( J$81:J$100, MAX( COUNT( K$33:K$52 )  - $B114 + 1, 1)) : INDEX( J$81:J$100, MAX( COUNT( K$33:K$52 )  - $C114 + 1, 1)) &gt; 0)))</f>
        <v>0.98839937612831608</v>
      </c>
      <c r="K114" s="10">
        <f>+IF(K$8 = 20, 1, MIN(_xlfn._xlws.FILTER(INDEX( K$57:K$76, MAX( COUNT( L$33:L$52 )  - $B114 + 1, 1)) : INDEX( K$57:K$76, MAX( COUNT( L$33:L$52 )  - $C114 + 1, 1)), INDEX( K$81:K$100, MAX( COUNT( L$33:L$52 )  - $B114 + 1, 1)) : INDEX( K$81:K$100, MAX( COUNT( L$33:L$52 )  - $C114 + 1, 1)) &gt; 0)))</f>
        <v>0.99620564541850598</v>
      </c>
      <c r="L114" s="10">
        <f>+IF(L$8 = 20, 1, MIN(_xlfn._xlws.FILTER(INDEX( L$57:L$76, MAX( COUNT( M$33:M$52 )  - $B114 + 1, 1)) : INDEX( L$57:L$76, MAX( COUNT( M$33:M$52 )  - $C114 + 1, 1)), INDEX( L$81:L$100, MAX( COUNT( M$33:M$52 )  - $B114 + 1, 1)) : INDEX( L$81:L$100, MAX( COUNT( M$33:M$52 )  - $C114 + 1, 1)) &gt; 0)))</f>
        <v>0.94965951167731288</v>
      </c>
      <c r="M114" s="10">
        <f>+IF(M$8 = 20, 1, MIN(_xlfn._xlws.FILTER(INDEX( M$57:M$76, MAX( COUNT( N$33:N$52 )  - $B114 + 1, 1)) : INDEX( M$57:M$76, MAX( COUNT( N$33:N$52 )  - $C114 + 1, 1)), INDEX( M$81:M$100, MAX( COUNT( N$33:N$52 )  - $B114 + 1, 1)) : INDEX( M$81:M$100, MAX( COUNT( N$33:N$52 )  - $C114 + 1, 1)) &gt; 0)))</f>
        <v>0.95714196674506824</v>
      </c>
      <c r="N114" s="10">
        <f>+IF(N$8 = 20, 1, MIN(_xlfn._xlws.FILTER(INDEX( N$57:N$76, MAX( COUNT( O$33:O$52 )  - $B114 + 1, 1)) : INDEX( N$57:N$76, MAX( COUNT( O$33:O$52 )  - $C114 + 1, 1)), INDEX( N$81:N$100, MAX( COUNT( O$33:O$52 )  - $B114 + 1, 1)) : INDEX( N$81:N$100, MAX( COUNT( O$33:O$52 )  - $C114 + 1, 1)) &gt; 0)))</f>
        <v>0.96778709217545233</v>
      </c>
      <c r="O114" s="10">
        <f>+IF(O$8 = 20, 1, MIN(_xlfn._xlws.FILTER(INDEX( O$57:O$76, MAX( COUNT( P$33:P$52 )  - $B114 + 1, 1)) : INDEX( O$57:O$76, MAX( COUNT( P$33:P$52 )  - $C114 + 1, 1)), INDEX( O$81:O$100, MAX( COUNT( P$33:P$52 )  - $B114 + 1, 1)) : INDEX( O$81:O$100, MAX( COUNT( P$33:P$52 )  - $C114 + 1, 1)) &gt; 0)))</f>
        <v>0.99119431981827677</v>
      </c>
      <c r="P114" s="10">
        <f>+IF(P$8 = 20, 1, MIN(_xlfn._xlws.FILTER(INDEX( P$57:P$76, MAX( COUNT( Q$33:Q$52 )  - $B114 + 1, 1)) : INDEX( P$57:P$76, MAX( COUNT( Q$33:Q$52 )  - $C114 + 1, 1)), INDEX( P$81:P$100, MAX( COUNT( Q$33:Q$52 )  - $B114 + 1, 1)) : INDEX( P$81:P$100, MAX( COUNT( Q$33:Q$52 )  - $C114 + 1, 1)) &gt; 0)))</f>
        <v>0.98459700510091219</v>
      </c>
      <c r="Q114" s="10">
        <f>+IF(Q$8 = 20, 1, MIN(_xlfn._xlws.FILTER(INDEX( Q$57:Q$76, MAX( COUNT( R$33:R$52 )  - $B114 + 1, 1)) : INDEX( Q$57:Q$76, MAX( COUNT( R$33:R$52 )  - $C114 + 1, 1)), INDEX( Q$81:Q$100, MAX( COUNT( R$33:R$52 )  - $B114 + 1, 1)) : INDEX( Q$81:Q$100, MAX( COUNT( R$33:R$52 )  - $C114 + 1, 1)) &gt; 0)))</f>
        <v>0.98462376688727671</v>
      </c>
      <c r="R114" s="10">
        <f>+IF(R$8 = 20, 1, MIN(_xlfn._xlws.FILTER(INDEX( R$57:R$76, MAX( COUNT( S$33:S$52 )  - $B114 + 1, 1)) : INDEX( R$57:R$76, MAX( COUNT( S$33:S$52 )  - $C114 + 1, 1)), INDEX( R$81:R$100, MAX( COUNT( S$33:S$52 )  - $B114 + 1, 1)) : INDEX( R$81:R$100, MAX( COUNT( S$33:S$52 )  - $C114 + 1, 1)) &gt; 0)))</f>
        <v>0.99716328996870218</v>
      </c>
      <c r="S114" s="10">
        <f>+IF(S$8 = 20, 1, MIN(_xlfn._xlws.FILTER(INDEX( S$57:S$76, MAX( COUNT( T$33:T$52 )  - $B114 + 1, 1)) : INDEX( S$57:S$76, MAX( COUNT( T$33:T$52 )  - $C114 + 1, 1)), INDEX( S$81:S$100, MAX( COUNT( T$33:T$52 )  - $B114 + 1, 1)) : INDEX( S$81:S$100, MAX( COUNT( T$33:T$52 )  - $C114 + 1, 1)) &gt; 0)))</f>
        <v>0.99685276180661608</v>
      </c>
      <c r="T114" s="10">
        <f>+IF(T$8 = 20, 1, MIN(_xlfn._xlws.FILTER(INDEX( T$57:T$76, MAX( COUNT( U$33:U$52 )  - $B114 + 1, 1)) : INDEX( T$57:T$76, MAX( COUNT( U$33:U$52 )  - $C114 + 1, 1)), INDEX( T$81:T$100, MAX( COUNT( U$33:U$52 )  - $B114 + 1, 1)) : INDEX( T$81:T$100, MAX( COUNT( U$33:U$52 )  - $C114 + 1, 1)) &gt; 0)))</f>
        <v>0.99100355217608127</v>
      </c>
      <c r="U114" s="10">
        <f>+IF(U$8 = 20, 1, MIN(_xlfn._xlws.FILTER(INDEX( U$57:U$76, MAX( COUNT( V$33:V$52 )  - $B114 + 1, 1)) : INDEX( U$57:U$76, MAX( COUNT( V$33:V$52 )  - $C114 + 1, 1)), INDEX( U$81:U$100, MAX( COUNT( V$33:V$52 )  - $B114 + 1, 1)) : INDEX( U$81:U$100, MAX( COUNT( V$33:V$52 )  - $C114 + 1, 1)) &gt; 0)))</f>
        <v>0.99482225961824111</v>
      </c>
      <c r="V114" s="10">
        <f>+IF(V$8 = 20, 1, MIN(_xlfn._xlws.FILTER(INDEX( V$57:V$76, MAX( COUNT( W$33:W$52 )  - $B114 + 1, 1)) : INDEX( V$57:V$76, MAX( COUNT( W$33:W$52 )  - $C114 + 1, 1)), INDEX( V$81:V$100, MAX( COUNT( W$33:W$52 )  - $B114 + 1, 1)) : INDEX( V$81:V$100, MAX( COUNT( W$33:W$52 )  - $C114 + 1, 1)) &gt; 0)))</f>
        <v>0.99635590170771471</v>
      </c>
      <c r="W114" s="10">
        <f>+IF(W$8 = 20, 1, MIN(_xlfn._xlws.FILTER(INDEX( W$57:W$76, MAX( COUNT( X$33:X$52 )  - $B114 + 1, 1)) : INDEX( W$57:W$76, MAX( COUNT( X$33:X$52 )  - $C114 + 1, 1)), INDEX( W$81:W$100, MAX( COUNT( X$33:X$52 )  - $B114 + 1, 1)) : INDEX( W$81:W$100, MAX( COUNT( X$33:X$52 )  - $C114 + 1, 1)) &gt; 0)))</f>
        <v>0.99873565970354361</v>
      </c>
      <c r="X114" s="10">
        <f>+IF(X$8 = 20, 1, MIN(_xlfn._xlws.FILTER(INDEX( X$57:X$76, MAX( COUNT( Y$33:Y$52 )  - $B114 + 1, 1)) : INDEX( X$57:X$76, MAX( COUNT( Y$33:Y$52 )  - $C114 + 1, 1)), INDEX( X$81:X$100, MAX( COUNT( Y$33:Y$52 )  - $B114 + 1, 1)) : INDEX( X$81:X$100, MAX( COUNT( Y$33:Y$52 )  - $C114 + 1, 1)) &gt; 0)))</f>
        <v>0.99873796651714275</v>
      </c>
      <c r="Y114" s="10">
        <f>+IF(Y$8 = 20, 1, MIN(_xlfn._xlws.FILTER(INDEX( Y$57:Y$76, MAX( COUNT( Z$33:Z$52 )  - $B114 + 1, 1)) : INDEX( Y$57:Y$76, MAX( COUNT( Z$33:Z$52 )  - $C114 + 1, 1)), INDEX( Y$81:Y$100, MAX( COUNT( Z$33:Z$52 )  - $B114 + 1, 1)) : INDEX( Y$81:Y$100, MAX( COUNT( Z$33:Z$52 )  - $C114 + 1, 1)) &gt; 0)))</f>
        <v>1</v>
      </c>
      <c r="Z114" s="10">
        <f>+IF(Z$8 = 20, 1, MIN(_xlfn._xlws.FILTER(INDEX( Z$57:Z$76, MAX( COUNT( AA$33:AA$52 )  - $B114 + 1, 1)) : INDEX( Z$57:Z$76, MAX( COUNT( AA$33:AA$52 )  - $C114 + 1, 1)), INDEX( Z$81:Z$100, MAX( COUNT( AA$33:AA$52 )  - $B114 + 1, 1)) : INDEX( Z$81:Z$100, MAX( COUNT( AA$33:AA$52 )  - $C114 + 1, 1)) &gt; 0)))</f>
        <v>1</v>
      </c>
      <c r="AA114" s="10">
        <f>+IF(AA$8 = 20, 1, MIN(_xlfn._xlws.FILTER(INDEX( AA$57:AA$76, MAX( COUNT( AB$33:AB$52 )  - $B114 + 1, 1)) : INDEX( AA$57:AA$76, MAX( COUNT( AB$33:AB$52 )  - $C114 + 1, 1)), INDEX( AA$81:AA$100, MAX( COUNT( AB$33:AB$52 )  - $B114 + 1, 1)) : INDEX( AA$81:AA$100, MAX( COUNT( AB$33:AB$52 )  - $C114 + 1, 1)) &gt; 0)))</f>
        <v>0.95452215549664188</v>
      </c>
      <c r="AB114" s="10">
        <f>+IF(AB$8 = 20, 1, MIN(_xlfn._xlws.FILTER(INDEX( AB$57:AB$76, MAX( COUNT( AC$33:AC$52 )  - $B114 + 1, 1)) : INDEX( AB$57:AB$76, MAX( COUNT( AC$33:AC$52 )  - $C114 + 1, 1)), INDEX( AB$81:AB$100, MAX( COUNT( AC$33:AC$52 )  - $B114 + 1, 1)) : INDEX( AB$81:AB$100, MAX( COUNT( AC$33:AC$52 )  - $C114 + 1, 1)) &gt; 0)))</f>
        <v>0.9828602843635359</v>
      </c>
      <c r="AC114" s="10">
        <f>+IF(AC$8 = 20, 1, MIN(_xlfn._xlws.FILTER(INDEX( AC$57:AC$76, MAX( COUNT( AD$33:AD$52 )  - $B114 + 1, 1)) : INDEX( AC$57:AC$76, MAX( COUNT( AD$33:AD$52 )  - $C114 + 1, 1)), INDEX( AC$81:AC$100, MAX( COUNT( AD$33:AD$52 )  - $B114 + 1, 1)) : INDEX( AC$81:AC$100, MAX( COUNT( AD$33:AD$52 )  - $C114 + 1, 1)) &gt; 0)))</f>
        <v>0.97839353642626992</v>
      </c>
      <c r="AD114" s="10">
        <f>+IF(AD$8 = 20, 1, MIN(_xlfn._xlws.FILTER(INDEX( AD$57:AD$76, MAX( COUNT( AE$33:AE$52 )  - $B114 + 1, 1)) : INDEX( AD$57:AD$76, MAX( COUNT( AE$33:AE$52 )  - $C114 + 1, 1)), INDEX( AD$81:AD$100, MAX( COUNT( AE$33:AE$52 )  - $B114 + 1, 1)) : INDEX( AD$81:AD$100, MAX( COUNT( AE$33:AE$52 )  - $C114 + 1, 1)) &gt; 0)))</f>
        <v>0.98340650137492081</v>
      </c>
      <c r="AE114" s="10">
        <f>+IF(AE$8 = 20, 1, MIN(_xlfn._xlws.FILTER(INDEX( AE$57:AE$76, MAX( COUNT( AF$33:AF$52 )  - $B114 + 1, 1)) : INDEX( AE$57:AE$76, MAX( COUNT( AF$33:AF$52 )  - $C114 + 1, 1)), INDEX( AE$81:AE$100, MAX( COUNT( AF$33:AF$52 )  - $B114 + 1, 1)) : INDEX( AE$81:AE$100, MAX( COUNT( AF$33:AF$52 )  - $C114 + 1, 1)) &gt; 0)))</f>
        <v>0.98547995546621758</v>
      </c>
      <c r="AF114" s="10">
        <f>+IF(AF$8 = 20, 1, MIN(_xlfn._xlws.FILTER(INDEX( AF$57:AF$76, MAX( COUNT( AG$33:AG$52 )  - $B114 + 1, 1)) : INDEX( AF$57:AF$76, MAX( COUNT( AG$33:AG$52 )  - $C114 + 1, 1)), INDEX( AF$81:AF$100, MAX( COUNT( AG$33:AG$52 )  - $B114 + 1, 1)) : INDEX( AF$81:AF$100, MAX( COUNT( AG$33:AG$52 )  - $C114 + 1, 1)) &gt; 0)))</f>
        <v>0.95561788275438153</v>
      </c>
      <c r="AG114" s="10">
        <f>+IF(AG$8 = 20, 1, MIN(_xlfn._xlws.FILTER(INDEX( AG$57:AG$76, MAX( COUNT( AH$33:AH$52 )  - $B114 + 1, 1)) : INDEX( AG$57:AG$76, MAX( COUNT( AH$33:AH$52 )  - $C114 + 1, 1)), INDEX( AG$81:AG$100, MAX( COUNT( AH$33:AH$52 )  - $B114 + 1, 1)) : INDEX( AG$81:AG$100, MAX( COUNT( AH$33:AH$52 )  - $C114 + 1, 1)) &gt; 0)))</f>
        <v>0.95903634097248025</v>
      </c>
      <c r="AH114" s="10">
        <f>+IF(AH$8 = 20, 1, MIN(_xlfn._xlws.FILTER(INDEX( AH$57:AH$76, MAX( COUNT( AI$33:AI$52 )  - $B114 + 1, 1)) : INDEX( AH$57:AH$76, MAX( COUNT( AI$33:AI$52 )  - $C114 + 1, 1)), INDEX( AH$81:AH$100, MAX( COUNT( AI$33:AI$52 )  - $B114 + 1, 1)) : INDEX( AH$81:AH$100, MAX( COUNT( AI$33:AI$52 )  - $C114 + 1, 1)) &gt; 0)))</f>
        <v>0.96720290007164578</v>
      </c>
      <c r="AI114" s="10">
        <f>+IF(AI$8 = 20, 1, MIN(_xlfn._xlws.FILTER(INDEX( AI$57:AI$76, MAX( COUNT( AJ$33:AJ$52 )  - $B114 + 1, 1)) : INDEX( AI$57:AI$76, MAX( COUNT( AJ$33:AJ$52 )  - $C114 + 1, 1)), INDEX( AI$81:AI$100, MAX( COUNT( AJ$33:AJ$52 )  - $B114 + 1, 1)) : INDEX( AI$81:AI$100, MAX( COUNT( AJ$33:AJ$52 )  - $C114 + 1, 1)) &gt; 0)))</f>
        <v>0.99154095349324278</v>
      </c>
      <c r="AJ114" s="10">
        <f>+IF(AJ$8 = 20, 1, MIN(_xlfn._xlws.FILTER(INDEX( AJ$57:AJ$76, MAX( COUNT( AK$33:AK$52 )  - $B114 + 1, 1)) : INDEX( AJ$57:AJ$76, MAX( COUNT( AK$33:AK$52 )  - $C114 + 1, 1)), INDEX( AJ$81:AJ$100, MAX( COUNT( AK$33:AK$52 )  - $B114 + 1, 1)) : INDEX( AJ$81:AJ$100, MAX( COUNT( AK$33:AK$52 )  - $C114 + 1, 1)) &gt; 0)))</f>
        <v>0.98534739838534446</v>
      </c>
      <c r="AK114" s="10">
        <f>+IF(AK$8 = 20, 1, MIN(_xlfn._xlws.FILTER(INDEX( AK$57:AK$76, MAX( COUNT( AL$33:AL$52 )  - $B114 + 1, 1)) : INDEX( AK$57:AK$76, MAX( COUNT( AL$33:AL$52 )  - $C114 + 1, 1)), INDEX( AK$81:AK$100, MAX( COUNT( AL$33:AL$52 )  - $B114 + 1, 1)) : INDEX( AK$81:AK$100, MAX( COUNT( AL$33:AL$52 )  - $C114 + 1, 1)) &gt; 0)))</f>
        <v>0.98444763515864253</v>
      </c>
      <c r="AL114" s="10">
        <f>+IF(AL$8 = 20, 1, MIN(_xlfn._xlws.FILTER(INDEX( AL$57:AL$76, MAX( COUNT( AM$33:AM$52 )  - $B114 + 1, 1)) : INDEX( AL$57:AL$76, MAX( COUNT( AM$33:AM$52 )  - $C114 + 1, 1)), INDEX( AL$81:AL$100, MAX( COUNT( AM$33:AM$52 )  - $B114 + 1, 1)) : INDEX( AL$81:AL$100, MAX( COUNT( AM$33:AM$52 )  - $C114 + 1, 1)) &gt; 0)))</f>
        <v>0.99646636440485559</v>
      </c>
      <c r="AM114" s="10">
        <f>+IF(AM$8 = 20, 1, MIN(_xlfn._xlws.FILTER(INDEX( AM$57:AM$76, MAX( COUNT( AN$33:AN$52 )  - $B114 + 1, 1)) : INDEX( AM$57:AM$76, MAX( COUNT( AN$33:AN$52 )  - $C114 + 1, 1)), INDEX( AM$81:AM$100, MAX( COUNT( AN$33:AN$52 )  - $B114 + 1, 1)) : INDEX( AM$81:AM$100, MAX( COUNT( AN$33:AN$52 )  - $C114 + 1, 1)) &gt; 0)))</f>
        <v>0.99700865379929615</v>
      </c>
      <c r="AN114" s="10">
        <f>+IF(AN$8 = 20, 1, MIN(_xlfn._xlws.FILTER(INDEX( AN$57:AN$76, MAX( COUNT( AO$33:AO$52 )  - $B114 + 1, 1)) : INDEX( AN$57:AN$76, MAX( COUNT( AO$33:AO$52 )  - $C114 + 1, 1)), INDEX( AN$81:AN$100, MAX( COUNT( AO$33:AO$52 )  - $B114 + 1, 1)) : INDEX( AN$81:AN$100, MAX( COUNT( AO$33:AO$52 )  - $C114 + 1, 1)) &gt; 0)))</f>
        <v>0.99492305858672725</v>
      </c>
      <c r="AO114" s="10">
        <f>+IF(AO$8 = 20, 1, MIN(_xlfn._xlws.FILTER(INDEX( AO$57:AO$76, MAX( COUNT( AP$33:AP$52 )  - $B114 + 1, 1)) : INDEX( AO$57:AO$76, MAX( COUNT( AP$33:AP$52 )  - $C114 + 1, 1)), INDEX( AO$81:AO$100, MAX( COUNT( AP$33:AP$52 )  - $B114 + 1, 1)) : INDEX( AO$81:AO$100, MAX( COUNT( AP$33:AP$52 )  - $C114 + 1, 1)) &gt; 0)))</f>
        <v>0.99675828564783708</v>
      </c>
      <c r="AP114" s="10">
        <f>+IF(AP$8 = 20, 1, MIN(_xlfn._xlws.FILTER(INDEX( AP$57:AP$76, MAX( COUNT( AQ$33:AQ$52 )  - $B114 + 1, 1)) : INDEX( AP$57:AP$76, MAX( COUNT( AQ$33:AQ$52 )  - $C114 + 1, 1)), INDEX( AP$81:AP$100, MAX( COUNT( AQ$33:AQ$52 )  - $B114 + 1, 1)) : INDEX( AP$81:AP$100, MAX( COUNT( AQ$33:AQ$52 )  - $C114 + 1, 1)) &gt; 0)))</f>
        <v>1</v>
      </c>
      <c r="AQ114" s="10">
        <f>+IF(AQ$8 = 20, 1, MIN(_xlfn._xlws.FILTER(INDEX( AQ$57:AQ$76, MAX( COUNT( AR$33:AR$52 )  - $B114 + 1, 1)) : INDEX( AQ$57:AQ$76, MAX( COUNT( AR$33:AR$52 )  - $C114 + 1, 1)), INDEX( AQ$81:AQ$100, MAX( COUNT( AR$33:AR$52 )  - $B114 + 1, 1)) : INDEX( AQ$81:AQ$100, MAX( COUNT( AR$33:AR$52 )  - $C114 + 1, 1)) &gt; 0)))</f>
        <v>0.99899603265860237</v>
      </c>
      <c r="AR114" s="10">
        <f>+IF(AR$8 = 20, 1, MIN(_xlfn._xlws.FILTER(INDEX( AR$57:AR$76, MAX( COUNT( AS$33:AS$52 )  - $B114 + 1, 1)) : INDEX( AR$57:AR$76, MAX( COUNT( AS$33:AS$52 )  - $C114 + 1, 1)), INDEX( AR$81:AR$100, MAX( COUNT( AS$33:AS$52 )  - $B114 + 1, 1)) : INDEX( AR$81:AR$100, MAX( COUNT( AS$33:AS$52 )  - $C114 + 1, 1)) &gt; 0)))</f>
        <v>0.99971054347783772</v>
      </c>
      <c r="AS114" s="10">
        <f>+IF(AS$8 = 20, 1, MIN(_xlfn._xlws.FILTER(INDEX( AS$57:AS$76, MAX( COUNT( AT$33:AT$52 )  - $B114 + 1, 1)) : INDEX( AS$57:AS$76, MAX( COUNT( AT$33:AT$52 )  - $C114 + 1, 1)), INDEX( AS$81:AS$100, MAX( COUNT( AT$33:AT$52 )  - $B114 + 1, 1)) : INDEX( AS$81:AS$100, MAX( COUNT( AT$33:AT$52 )  - $C114 + 1, 1)) &gt; 0)))</f>
        <v>0.99488465615101973</v>
      </c>
      <c r="AT114" s="10">
        <f>+IF(AT$8 = 20, 1, MIN(_xlfn._xlws.FILTER(INDEX( AT$57:AT$76, MAX( COUNT(#REF! )  - $B114 + 1, 1)) : INDEX( AT$57:AT$76, MAX( COUNT(#REF! )  - $C114 + 1, 1)), INDEX( AT$81:AT$100, MAX( COUNT(#REF! )  - $B114 + 1, 1)) : INDEX( AT$81:AT$100, MAX( COUNT(#REF! )  - $C114 + 1, 1)) &gt; 0)))</f>
        <v>1</v>
      </c>
    </row>
    <row r="115" spans="2:46" x14ac:dyDescent="0.2">
      <c r="B115">
        <v>1</v>
      </c>
      <c r="C115">
        <v>4</v>
      </c>
      <c r="F115" s="17" t="s">
        <v>26</v>
      </c>
      <c r="G115" s="10">
        <f>+IF(G$8 = 20, 1, MAX(_xlfn._xlws.FILTER(INDEX( G$57:G$76, MAX( COUNT( H$33:H$52 )  - $B115 + 1, 1)) : INDEX( G$57:G$76, MAX( COUNT( H$33:H$52 )  - $C115 + 1, 1)), INDEX( G$81:G$100, MAX( COUNT( H$33:H$52 )  - $B115 + 1, 1)) : INDEX( G$81:G$100, MAX( COUNT( H$33:H$52 )  - $C115 + 1, 1)) &gt; 0)))</f>
        <v>1.3749461725700689</v>
      </c>
      <c r="H115" s="10">
        <f>+IF(H$8 = 20, 1, MAX(_xlfn._xlws.FILTER(INDEX( H$57:H$76, MAX( COUNT( I$33:I$52 )  - $B115 + 1, 1)) : INDEX( H$57:H$76, MAX( COUNT( I$33:I$52 )  - $C115 + 1, 1)), INDEX( H$81:H$100, MAX( COUNT( I$33:I$52 )  - $B115 + 1, 1)) : INDEX( H$81:H$100, MAX( COUNT( I$33:I$52 )  - $C115 + 1, 1)) &gt; 0)))</f>
        <v>1.0416518205445011</v>
      </c>
      <c r="I115" s="10">
        <f>+IF(I$8 = 20, 1, MAX(_xlfn._xlws.FILTER(INDEX( I$57:I$76, MAX( COUNT( J$33:J$52 )  - $B115 + 1, 1)) : INDEX( I$57:I$76, MAX( COUNT( J$33:J$52 )  - $C115 + 1, 1)), INDEX( I$81:I$100, MAX( COUNT( J$33:J$52 )  - $B115 + 1, 1)) : INDEX( I$81:I$100, MAX( COUNT( J$33:J$52 )  - $C115 + 1, 1)) &gt; 0)))</f>
        <v>1.0130659561753323</v>
      </c>
      <c r="J115" s="10">
        <f>+IF(J$8 = 20, 1, MAX(_xlfn._xlws.FILTER(INDEX( J$57:J$76, MAX( COUNT( K$33:K$52 )  - $B115 + 1, 1)) : INDEX( J$57:J$76, MAX( COUNT( K$33:K$52 )  - $C115 + 1, 1)), INDEX( J$81:J$100, MAX( COUNT( K$33:K$52 )  - $B115 + 1, 1)) : INDEX( J$81:J$100, MAX( COUNT( K$33:K$52 )  - $C115 + 1, 1)) &gt; 0)))</f>
        <v>1.0030904347139624</v>
      </c>
      <c r="K115" s="10">
        <f>+IF(K$8 = 20, 1, MAX(_xlfn._xlws.FILTER(INDEX( K$57:K$76, MAX( COUNT( L$33:L$52 )  - $B115 + 1, 1)) : INDEX( K$57:K$76, MAX( COUNT( L$33:L$52 )  - $C115 + 1, 1)), INDEX( K$81:K$100, MAX( COUNT( L$33:L$52 )  - $B115 + 1, 1)) : INDEX( K$81:K$100, MAX( COUNT( L$33:L$52 )  - $C115 + 1, 1)) &gt; 0)))</f>
        <v>1.0020301656465398</v>
      </c>
      <c r="L115" s="10">
        <f>+IF(L$8 = 20, 1, MAX(_xlfn._xlws.FILTER(INDEX( L$57:L$76, MAX( COUNT( M$33:M$52 )  - $B115 + 1, 1)) : INDEX( L$57:L$76, MAX( COUNT( M$33:M$52 )  - $C115 + 1, 1)), INDEX( L$81:L$100, MAX( COUNT( M$33:M$52 )  - $B115 + 1, 1)) : INDEX( L$81:L$100, MAX( COUNT( M$33:M$52 )  - $C115 + 1, 1)) &gt; 0)))</f>
        <v>1.0050868417328565</v>
      </c>
      <c r="M115" s="10">
        <f>+IF(M$8 = 20, 1, MAX(_xlfn._xlws.FILTER(INDEX( M$57:M$76, MAX( COUNT( N$33:N$52 )  - $B115 + 1, 1)) : INDEX( M$57:M$76, MAX( COUNT( N$33:N$52 )  - $C115 + 1, 1)), INDEX( M$81:M$100, MAX( COUNT( N$33:N$52 )  - $B115 + 1, 1)) : INDEX( M$81:M$100, MAX( COUNT( N$33:N$52 )  - $C115 + 1, 1)) &gt; 0)))</f>
        <v>1.0174664378960929</v>
      </c>
      <c r="N115" s="10">
        <f>+IF(N$8 = 20, 1, MAX(_xlfn._xlws.FILTER(INDEX( N$57:N$76, MAX( COUNT( O$33:O$52 )  - $B115 + 1, 1)) : INDEX( N$57:N$76, MAX( COUNT( O$33:O$52 )  - $C115 + 1, 1)), INDEX( N$81:N$100, MAX( COUNT( O$33:O$52 )  - $B115 + 1, 1)) : INDEX( N$81:N$100, MAX( COUNT( O$33:O$52 )  - $C115 + 1, 1)) &gt; 0)))</f>
        <v>1.0020357558721542</v>
      </c>
      <c r="O115" s="10">
        <f>+IF(O$8 = 20, 1, MAX(_xlfn._xlws.FILTER(INDEX( O$57:O$76, MAX( COUNT( P$33:P$52 )  - $B115 + 1, 1)) : INDEX( O$57:O$76, MAX( COUNT( P$33:P$52 )  - $C115 + 1, 1)), INDEX( O$81:O$100, MAX( COUNT( P$33:P$52 )  - $B115 + 1, 1)) : INDEX( O$81:O$100, MAX( COUNT( P$33:P$52 )  - $C115 + 1, 1)) &gt; 0)))</f>
        <v>0.99909798367384661</v>
      </c>
      <c r="P115" s="10">
        <f>+IF(P$8 = 20, 1, MAX(_xlfn._xlws.FILTER(INDEX( P$57:P$76, MAX( COUNT( Q$33:Q$52 )  - $B115 + 1, 1)) : INDEX( P$57:P$76, MAX( COUNT( Q$33:Q$52 )  - $C115 + 1, 1)), INDEX( P$81:P$100, MAX( COUNT( Q$33:Q$52 )  - $B115 + 1, 1)) : INDEX( P$81:P$100, MAX( COUNT( Q$33:Q$52 )  - $C115 + 1, 1)) &gt; 0)))</f>
        <v>1</v>
      </c>
      <c r="Q115" s="10">
        <f>+IF(Q$8 = 20, 1, MAX(_xlfn._xlws.FILTER(INDEX( Q$57:Q$76, MAX( COUNT( R$33:R$52 )  - $B115 + 1, 1)) : INDEX( Q$57:Q$76, MAX( COUNT( R$33:R$52 )  - $C115 + 1, 1)), INDEX( Q$81:Q$100, MAX( COUNT( R$33:R$52 )  - $B115 + 1, 1)) : INDEX( Q$81:Q$100, MAX( COUNT( R$33:R$52 )  - $C115 + 1, 1)) &gt; 0)))</f>
        <v>1.0000562014034271</v>
      </c>
      <c r="R115" s="10">
        <f>+IF(R$8 = 20, 1, MAX(_xlfn._xlws.FILTER(INDEX( R$57:R$76, MAX( COUNT( S$33:S$52 )  - $B115 + 1, 1)) : INDEX( R$57:R$76, MAX( COUNT( S$33:S$52 )  - $C115 + 1, 1)), INDEX( R$81:R$100, MAX( COUNT( S$33:S$52 )  - $B115 + 1, 1)) : INDEX( R$81:R$100, MAX( COUNT( S$33:S$52 )  - $C115 + 1, 1)) &gt; 0)))</f>
        <v>1.0098609215420147</v>
      </c>
      <c r="S115" s="10">
        <f>+IF(S$8 = 20, 1, MAX(_xlfn._xlws.FILTER(INDEX( S$57:S$76, MAX( COUNT( T$33:T$52 )  - $B115 + 1, 1)) : INDEX( S$57:S$76, MAX( COUNT( T$33:T$52 )  - $C115 + 1, 1)), INDEX( S$81:S$100, MAX( COUNT( T$33:T$52 )  - $B115 + 1, 1)) : INDEX( S$81:S$100, MAX( COUNT( T$33:T$52 )  - $C115 + 1, 1)) &gt; 0)))</f>
        <v>1.0131617284210248</v>
      </c>
      <c r="T115" s="10">
        <f>+IF(T$8 = 20, 1, MAX(_xlfn._xlws.FILTER(INDEX( T$57:T$76, MAX( COUNT( U$33:U$52 )  - $B115 + 1, 1)) : INDEX( T$57:T$76, MAX( COUNT( U$33:U$52 )  - $C115 + 1, 1)), INDEX( T$81:T$100, MAX( COUNT( U$33:U$52 )  - $B115 + 1, 1)) : INDEX( T$81:T$100, MAX( COUNT( U$33:U$52 )  - $C115 + 1, 1)) &gt; 0)))</f>
        <v>1.0096423954520386</v>
      </c>
      <c r="U115" s="10">
        <f>+IF(U$8 = 20, 1, MAX(_xlfn._xlws.FILTER(INDEX( U$57:U$76, MAX( COUNT( V$33:V$52 )  - $B115 + 1, 1)) : INDEX( U$57:U$76, MAX( COUNT( V$33:V$52 )  - $C115 + 1, 1)), INDEX( U$81:U$100, MAX( COUNT( V$33:V$52 )  - $B115 + 1, 1)) : INDEX( U$81:U$100, MAX( COUNT( V$33:V$52 )  - $C115 + 1, 1)) &gt; 0)))</f>
        <v>1.0040159499669248</v>
      </c>
      <c r="V115" s="10">
        <f>+IF(V$8 = 20, 1, MAX(_xlfn._xlws.FILTER(INDEX( V$57:V$76, MAX( COUNT( W$33:W$52 )  - $B115 + 1, 1)) : INDEX( V$57:V$76, MAX( COUNT( W$33:W$52 )  - $C115 + 1, 1)), INDEX( V$81:V$100, MAX( COUNT( W$33:W$52 )  - $B115 + 1, 1)) : INDEX( V$81:V$100, MAX( COUNT( W$33:W$52 )  - $C115 + 1, 1)) &gt; 0)))</f>
        <v>1.0019742538792675</v>
      </c>
      <c r="W115" s="10">
        <f>+IF(W$8 = 20, 1, MAX(_xlfn._xlws.FILTER(INDEX( W$57:W$76, MAX( COUNT( X$33:X$52 )  - $B115 + 1, 1)) : INDEX( W$57:W$76, MAX( COUNT( X$33:X$52 )  - $C115 + 1, 1)), INDEX( W$81:W$100, MAX( COUNT( X$33:X$52 )  - $B115 + 1, 1)) : INDEX( W$81:W$100, MAX( COUNT( X$33:X$52 )  - $C115 + 1, 1)) &gt; 0)))</f>
        <v>1.0009750046207004</v>
      </c>
      <c r="X115" s="10">
        <f>+IF(X$8 = 20, 1, MAX(_xlfn._xlws.FILTER(INDEX( X$57:X$76, MAX( COUNT( Y$33:Y$52 )  - $B115 + 1, 1)) : INDEX( X$57:X$76, MAX( COUNT( Y$33:Y$52 )  - $C115 + 1, 1)), INDEX( X$81:X$100, MAX( COUNT( Y$33:Y$52 )  - $B115 + 1, 1)) : INDEX( X$81:X$100, MAX( COUNT( Y$33:Y$52 )  - $C115 + 1, 1)) &gt; 0)))</f>
        <v>1</v>
      </c>
      <c r="Y115" s="10">
        <f>+IF(Y$8 = 20, 1, MAX(_xlfn._xlws.FILTER(INDEX( Y$57:Y$76, MAX( COUNT( Z$33:Z$52 )  - $B115 + 1, 1)) : INDEX( Y$57:Y$76, MAX( COUNT( Z$33:Z$52 )  - $C115 + 1, 1)), INDEX( Y$81:Y$100, MAX( COUNT( Z$33:Z$52 )  - $B115 + 1, 1)) : INDEX( Y$81:Y$100, MAX( COUNT( Z$33:Z$52 )  - $C115 + 1, 1)) &gt; 0)))</f>
        <v>1</v>
      </c>
      <c r="Z115" s="10">
        <f>+IF(Z$8 = 20, 1, MAX(_xlfn._xlws.FILTER(INDEX( Z$57:Z$76, MAX( COUNT( AA$33:AA$52 )  - $B115 + 1, 1)) : INDEX( Z$57:Z$76, MAX( COUNT( AA$33:AA$52 )  - $C115 + 1, 1)), INDEX( Z$81:Z$100, MAX( COUNT( AA$33:AA$52 )  - $B115 + 1, 1)) : INDEX( Z$81:Z$100, MAX( COUNT( AA$33:AA$52 )  - $C115 + 1, 1)) &gt; 0)))</f>
        <v>1</v>
      </c>
      <c r="AA115" s="10">
        <f>+IF(AA$8 = 20, 1, MAX(_xlfn._xlws.FILTER(INDEX( AA$57:AA$76, MAX( COUNT( AB$33:AB$52 )  - $B115 + 1, 1)) : INDEX( AA$57:AA$76, MAX( COUNT( AB$33:AB$52 )  - $C115 + 1, 1)), INDEX( AA$81:AA$100, MAX( COUNT( AB$33:AB$52 )  - $B115 + 1, 1)) : INDEX( AA$81:AA$100, MAX( COUNT( AB$33:AB$52 )  - $C115 + 1, 1)) &gt; 0)))</f>
        <v>1.0999830543381108</v>
      </c>
      <c r="AB115" s="10">
        <f>+IF(AB$8 = 20, 1, MAX(_xlfn._xlws.FILTER(INDEX( AB$57:AB$76, MAX( COUNT( AC$33:AC$52 )  - $B115 + 1, 1)) : INDEX( AB$57:AB$76, MAX( COUNT( AC$33:AC$52 )  - $C115 + 1, 1)), INDEX( AB$81:AB$100, MAX( COUNT( AC$33:AC$52 )  - $B115 + 1, 1)) : INDEX( AB$81:AB$100, MAX( COUNT( AC$33:AC$52 )  - $C115 + 1, 1)) &gt; 0)))</f>
        <v>1.0097766940408288</v>
      </c>
      <c r="AC115" s="10">
        <f>+IF(AC$8 = 20, 1, MAX(_xlfn._xlws.FILTER(INDEX( AC$57:AC$76, MAX( COUNT( AD$33:AD$52 )  - $B115 + 1, 1)) : INDEX( AC$57:AC$76, MAX( COUNT( AD$33:AD$52 )  - $C115 + 1, 1)), INDEX( AC$81:AC$100, MAX( COUNT( AD$33:AD$52 )  - $B115 + 1, 1)) : INDEX( AC$81:AC$100, MAX( COUNT( AD$33:AD$52 )  - $C115 + 1, 1)) &gt; 0)))</f>
        <v>0.99690004117208819</v>
      </c>
      <c r="AD115" s="10">
        <f>+IF(AD$8 = 20, 1, MAX(_xlfn._xlws.FILTER(INDEX( AD$57:AD$76, MAX( COUNT( AE$33:AE$52 )  - $B115 + 1, 1)) : INDEX( AD$57:AD$76, MAX( COUNT( AE$33:AE$52 )  - $C115 + 1, 1)), INDEX( AD$81:AD$100, MAX( COUNT( AE$33:AE$52 )  - $B115 + 1, 1)) : INDEX( AD$81:AD$100, MAX( COUNT( AE$33:AE$52 )  - $C115 + 1, 1)) &gt; 0)))</f>
        <v>1.0049817980158091</v>
      </c>
      <c r="AE115" s="10">
        <f>+IF(AE$8 = 20, 1, MAX(_xlfn._xlws.FILTER(INDEX( AE$57:AE$76, MAX( COUNT( AF$33:AF$52 )  - $B115 + 1, 1)) : INDEX( AE$57:AE$76, MAX( COUNT( AF$33:AF$52 )  - $C115 + 1, 1)), INDEX( AE$81:AE$100, MAX( COUNT( AF$33:AF$52 )  - $B115 + 1, 1)) : INDEX( AE$81:AE$100, MAX( COUNT( AF$33:AF$52 )  - $C115 + 1, 1)) &gt; 0)))</f>
        <v>0.99635134945058512</v>
      </c>
      <c r="AF115" s="10">
        <f>+IF(AF$8 = 20, 1, MAX(_xlfn._xlws.FILTER(INDEX( AF$57:AF$76, MAX( COUNT( AG$33:AG$52 )  - $B115 + 1, 1)) : INDEX( AF$57:AF$76, MAX( COUNT( AG$33:AG$52 )  - $C115 + 1, 1)), INDEX( AF$81:AF$100, MAX( COUNT( AG$33:AG$52 )  - $B115 + 1, 1)) : INDEX( AF$81:AF$100, MAX( COUNT( AG$33:AG$52 )  - $C115 + 1, 1)) &gt; 0)))</f>
        <v>1.0016520296490821</v>
      </c>
      <c r="AG115" s="10">
        <f>+IF(AG$8 = 20, 1, MAX(_xlfn._xlws.FILTER(INDEX( AG$57:AG$76, MAX( COUNT( AH$33:AH$52 )  - $B115 + 1, 1)) : INDEX( AG$57:AG$76, MAX( COUNT( AH$33:AH$52 )  - $C115 + 1, 1)), INDEX( AG$81:AG$100, MAX( COUNT( AH$33:AH$52 )  - $B115 + 1, 1)) : INDEX( AG$81:AG$100, MAX( COUNT( AH$33:AH$52 )  - $C115 + 1, 1)) &gt; 0)))</f>
        <v>0.99781246546052682</v>
      </c>
      <c r="AH115" s="10">
        <f>+IF(AH$8 = 20, 1, MAX(_xlfn._xlws.FILTER(INDEX( AH$57:AH$76, MAX( COUNT( AI$33:AI$52 )  - $B115 + 1, 1)) : INDEX( AH$57:AH$76, MAX( COUNT( AI$33:AI$52 )  - $C115 + 1, 1)), INDEX( AH$81:AH$100, MAX( COUNT( AI$33:AI$52 )  - $B115 + 1, 1)) : INDEX( AH$81:AH$100, MAX( COUNT( AI$33:AI$52 )  - $C115 + 1, 1)) &gt; 0)))</f>
        <v>1.0049697569538398</v>
      </c>
      <c r="AI115" s="10">
        <f>+IF(AI$8 = 20, 1, MAX(_xlfn._xlws.FILTER(INDEX( AI$57:AI$76, MAX( COUNT( AJ$33:AJ$52 )  - $B115 + 1, 1)) : INDEX( AI$57:AI$76, MAX( COUNT( AJ$33:AJ$52 )  - $C115 + 1, 1)), INDEX( AI$81:AI$100, MAX( COUNT( AJ$33:AJ$52 )  - $B115 + 1, 1)) : INDEX( AI$81:AI$100, MAX( COUNT( AJ$33:AJ$52 )  - $C115 + 1, 1)) &gt; 0)))</f>
        <v>1.0057936924315629</v>
      </c>
      <c r="AJ115" s="10">
        <f>+IF(AJ$8 = 20, 1, MAX(_xlfn._xlws.FILTER(INDEX( AJ$57:AJ$76, MAX( COUNT( AK$33:AK$52 )  - $B115 + 1, 1)) : INDEX( AJ$57:AJ$76, MAX( COUNT( AK$33:AK$52 )  - $C115 + 1, 1)), INDEX( AJ$81:AJ$100, MAX( COUNT( AK$33:AK$52 )  - $B115 + 1, 1)) : INDEX( AJ$81:AJ$100, MAX( COUNT( AK$33:AK$52 )  - $C115 + 1, 1)) &gt; 0)))</f>
        <v>1</v>
      </c>
      <c r="AK115" s="10">
        <f>+IF(AK$8 = 20, 1, MAX(_xlfn._xlws.FILTER(INDEX( AK$57:AK$76, MAX( COUNT( AL$33:AL$52 )  - $B115 + 1, 1)) : INDEX( AK$57:AK$76, MAX( COUNT( AL$33:AL$52 )  - $C115 + 1, 1)), INDEX( AK$81:AK$100, MAX( COUNT( AL$33:AL$52 )  - $B115 + 1, 1)) : INDEX( AK$81:AK$100, MAX( COUNT( AL$33:AL$52 )  - $C115 + 1, 1)) &gt; 0)))</f>
        <v>0.9986653965459461</v>
      </c>
      <c r="AL115" s="10">
        <f>+IF(AL$8 = 20, 1, MAX(_xlfn._xlws.FILTER(INDEX( AL$57:AL$76, MAX( COUNT( AM$33:AM$52 )  - $B115 + 1, 1)) : INDEX( AL$57:AL$76, MAX( COUNT( AM$33:AM$52 )  - $C115 + 1, 1)), INDEX( AL$81:AL$100, MAX( COUNT( AM$33:AM$52 )  - $B115 + 1, 1)) : INDEX( AL$81:AL$100, MAX( COUNT( AM$33:AM$52 )  - $C115 + 1, 1)) &gt; 0)))</f>
        <v>1.0098503670955166</v>
      </c>
      <c r="AM115" s="10">
        <f>+IF(AM$8 = 20, 1, MAX(_xlfn._xlws.FILTER(INDEX( AM$57:AM$76, MAX( COUNT( AN$33:AN$52 )  - $B115 + 1, 1)) : INDEX( AM$57:AM$76, MAX( COUNT( AN$33:AN$52 )  - $C115 + 1, 1)), INDEX( AM$81:AM$100, MAX( COUNT( AN$33:AN$52 )  - $B115 + 1, 1)) : INDEX( AM$81:AM$100, MAX( COUNT( AN$33:AN$52 )  - $C115 + 1, 1)) &gt; 0)))</f>
        <v>1.0131275912823103</v>
      </c>
      <c r="AN115" s="10">
        <f>+IF(AN$8 = 20, 1, MAX(_xlfn._xlws.FILTER(INDEX( AN$57:AN$76, MAX( COUNT( AO$33:AO$52 )  - $B115 + 1, 1)) : INDEX( AN$57:AN$76, MAX( COUNT( AO$33:AO$52 )  - $C115 + 1, 1)), INDEX( AN$81:AN$100, MAX( COUNT( AO$33:AO$52 )  - $B115 + 1, 1)) : INDEX( AN$81:AN$100, MAX( COUNT( AO$33:AO$52 )  - $C115 + 1, 1)) &gt; 0)))</f>
        <v>1.0170268434418162</v>
      </c>
      <c r="AO115" s="10">
        <f>+IF(AO$8 = 20, 1, MAX(_xlfn._xlws.FILTER(INDEX( AO$57:AO$76, MAX( COUNT( AP$33:AP$52 )  - $B115 + 1, 1)) : INDEX( AO$57:AO$76, MAX( COUNT( AP$33:AP$52 )  - $C115 + 1, 1)), INDEX( AO$81:AO$100, MAX( COUNT( AP$33:AP$52 )  - $B115 + 1, 1)) : INDEX( AO$81:AO$100, MAX( COUNT( AP$33:AP$52 )  - $C115 + 1, 1)) &gt; 0)))</f>
        <v>1.0017943293990292</v>
      </c>
      <c r="AP115" s="10">
        <f>+IF(AP$8 = 20, 1, MAX(_xlfn._xlws.FILTER(INDEX( AP$57:AP$76, MAX( COUNT( AQ$33:AQ$52 )  - $B115 + 1, 1)) : INDEX( AP$57:AP$76, MAX( COUNT( AQ$33:AQ$52 )  - $C115 + 1, 1)), INDEX( AP$81:AP$100, MAX( COUNT( AQ$33:AQ$52 )  - $B115 + 1, 1)) : INDEX( AP$81:AP$100, MAX( COUNT( AQ$33:AQ$52 )  - $C115 + 1, 1)) &gt; 0)))</f>
        <v>1.0075206271162644</v>
      </c>
      <c r="AQ115" s="10">
        <f>+IF(AQ$8 = 20, 1, MAX(_xlfn._xlws.FILTER(INDEX( AQ$57:AQ$76, MAX( COUNT( AR$33:AR$52 )  - $B115 + 1, 1)) : INDEX( AQ$57:AQ$76, MAX( COUNT( AR$33:AR$52 )  - $C115 + 1, 1)), INDEX( AQ$81:AQ$100, MAX( COUNT( AR$33:AR$52 )  - $B115 + 1, 1)) : INDEX( AQ$81:AQ$100, MAX( COUNT( AR$33:AR$52 )  - $C115 + 1, 1)) &gt; 0)))</f>
        <v>1.0007312862627908</v>
      </c>
      <c r="AR115" s="10">
        <f>+IF(AR$8 = 20, 1, MAX(_xlfn._xlws.FILTER(INDEX( AR$57:AR$76, MAX( COUNT( AS$33:AS$52 )  - $B115 + 1, 1)) : INDEX( AR$57:AR$76, MAX( COUNT( AS$33:AS$52 )  - $C115 + 1, 1)), INDEX( AR$81:AR$100, MAX( COUNT( AS$33:AS$52 )  - $B115 + 1, 1)) : INDEX( AR$81:AR$100, MAX( COUNT( AS$33:AS$52 )  - $C115 + 1, 1)) &gt; 0)))</f>
        <v>1</v>
      </c>
      <c r="AS115" s="10">
        <f>+IF(AS$8 = 20, 1, MAX(_xlfn._xlws.FILTER(INDEX( AS$57:AS$76, MAX( COUNT( AT$33:AT$52 )  - $B115 + 1, 1)) : INDEX( AS$57:AS$76, MAX( COUNT( AT$33:AT$52 )  - $C115 + 1, 1)), INDEX( AS$81:AS$100, MAX( COUNT( AT$33:AT$52 )  - $B115 + 1, 1)) : INDEX( AS$81:AS$100, MAX( COUNT( AT$33:AT$52 )  - $C115 + 1, 1)) &gt; 0)))</f>
        <v>0.99488465615101973</v>
      </c>
      <c r="AT115" s="10">
        <f>+IF(AT$8 = 20, 1, MAX(_xlfn._xlws.FILTER(INDEX( AT$57:AT$76, MAX( COUNT(#REF! )  - $B115 + 1, 1)) : INDEX( AT$57:AT$76, MAX( COUNT(#REF! )  - $C115 + 1, 1)), INDEX( AT$81:AT$100, MAX( COUNT(#REF! )  - $B115 + 1, 1)) : INDEX( AT$81:AT$100, MAX( COUNT(#REF! )  - $C115 + 1, 1)) &gt; 0)))</f>
        <v>1</v>
      </c>
    </row>
    <row r="116" spans="2:46" x14ac:dyDescent="0.2">
      <c r="B116">
        <v>1</v>
      </c>
      <c r="C116">
        <v>4</v>
      </c>
      <c r="D116">
        <v>0.3</v>
      </c>
      <c r="F116" s="17" t="s">
        <v>27</v>
      </c>
      <c r="G116" s="10">
        <f>+IF(G$8 = 20, 1, _xlfn.PERCENTILE.INC(_xlfn._xlws.FILTER(INDEX( G$57:G$76, MAX( COUNT( H$33:H$52 )  - $B116 + 1, 1)) : INDEX( G$57:G$76, MAX( COUNT( H$33:H$52 )  - $C116 + 1, 1)), INDEX( G$81:G$100, MAX( COUNT( H$33:H$52 )  - $B116 + 1, 1)) : INDEX( G$81:G$100, MAX( COUNT( H$33:H$52 )  - $C116 + 1, 1)) &gt; 0), $D116))</f>
        <v>1.1132895953307311</v>
      </c>
      <c r="H116" s="10">
        <f>+IF(H$8 = 20, 1, _xlfn.PERCENTILE.INC(_xlfn._xlws.FILTER(INDEX( H$57:H$76, MAX( COUNT( I$33:I$52 )  - $B116 + 1, 1)) : INDEX( H$57:H$76, MAX( COUNT( I$33:I$52 )  - $C116 + 1, 1)), INDEX( H$81:H$100, MAX( COUNT( I$33:I$52 )  - $B116 + 1, 1)) : INDEX( H$81:H$100, MAX( COUNT( I$33:I$52 )  - $C116 + 1, 1)) &gt; 0), $D116))</f>
        <v>1.023073843781434</v>
      </c>
      <c r="I116" s="10">
        <f>+IF(I$8 = 20, 1, _xlfn.PERCENTILE.INC(_xlfn._xlws.FILTER(INDEX( I$57:I$76, MAX( COUNT( J$33:J$52 )  - $B116 + 1, 1)) : INDEX( I$57:I$76, MAX( COUNT( J$33:J$52 )  - $C116 + 1, 1)), INDEX( I$81:I$100, MAX( COUNT( J$33:J$52 )  - $B116 + 1, 1)) : INDEX( I$81:I$100, MAX( COUNT( J$33:J$52 )  - $C116 + 1, 1)) &gt; 0), $D116))</f>
        <v>0.99576298577123057</v>
      </c>
      <c r="J116" s="10">
        <f>+IF(J$8 = 20, 1, _xlfn.PERCENTILE.INC(_xlfn._xlws.FILTER(INDEX( J$57:J$76, MAX( COUNT( K$33:K$52 )  - $B116 + 1, 1)) : INDEX( J$57:J$76, MAX( COUNT( K$33:K$52 )  - $C116 + 1, 1)), INDEX( J$81:J$100, MAX( COUNT( K$33:K$52 )  - $B116 + 1, 1)) : INDEX( J$81:J$100, MAX( COUNT( K$33:K$52 )  - $C116 + 1, 1)) &gt; 0), $D116))</f>
        <v>0.99665962902659833</v>
      </c>
      <c r="K116" s="10">
        <f>+IF(K$8 = 20, 1, _xlfn.PERCENTILE.INC(_xlfn._xlws.FILTER(INDEX( K$57:K$76, MAX( COUNT( L$33:L$52 )  - $B116 + 1, 1)) : INDEX( K$57:K$76, MAX( COUNT( L$33:L$52 )  - $C116 + 1, 1)), INDEX( K$81:K$100, MAX( COUNT( L$33:L$52 )  - $B116 + 1, 1)) : INDEX( K$81:K$100, MAX( COUNT( L$33:L$52 )  - $C116 + 1, 1)) &gt; 0), $D116))</f>
        <v>0.99649922461174734</v>
      </c>
      <c r="L116" s="10">
        <f>+IF(L$8 = 20, 1, _xlfn.PERCENTILE.INC(_xlfn._xlws.FILTER(INDEX( L$57:L$76, MAX( COUNT( M$33:M$52 )  - $B116 + 1, 1)) : INDEX( L$57:L$76, MAX( COUNT( M$33:M$52 )  - $C116 + 1, 1)), INDEX( L$81:L$100, MAX( COUNT( M$33:M$52 )  - $B116 + 1, 1)) : INDEX( L$81:L$100, MAX( COUNT( M$33:M$52 )  - $C116 + 1, 1)) &gt; 0), $D116))</f>
        <v>0.95986085213745953</v>
      </c>
      <c r="M116" s="10">
        <f>+IF(M$8 = 20, 1, _xlfn.PERCENTILE.INC(_xlfn._xlws.FILTER(INDEX( M$57:M$76, MAX( COUNT( N$33:N$52 )  - $B116 + 1, 1)) : INDEX( M$57:M$76, MAX( COUNT( N$33:N$52 )  - $C116 + 1, 1)), INDEX( M$81:M$100, MAX( COUNT( N$33:N$52 )  - $B116 + 1, 1)) : INDEX( M$81:M$100, MAX( COUNT( N$33:N$52 )  - $C116 + 1, 1)) &gt; 0), $D116))</f>
        <v>0.99447649575169106</v>
      </c>
      <c r="N116" s="10">
        <f>+IF(N$8 = 20, 1, _xlfn.PERCENTILE.INC(_xlfn._xlws.FILTER(INDEX( N$57:N$76, MAX( COUNT( O$33:O$52 )  - $B116 + 1, 1)) : INDEX( N$57:N$76, MAX( COUNT( O$33:O$52 )  - $C116 + 1, 1)), INDEX( N$81:N$100, MAX( COUNT( O$33:O$52 )  - $B116 + 1, 1)) : INDEX( N$81:N$100, MAX( COUNT( O$33:O$52 )  - $C116 + 1, 1)) &gt; 0), $D116))</f>
        <v>0.99635074846207872</v>
      </c>
      <c r="O116" s="10">
        <f>+IF(O$8 = 20, 1, _xlfn.PERCENTILE.INC(_xlfn._xlws.FILTER(INDEX( O$57:O$76, MAX( COUNT( P$33:P$52 )  - $B116 + 1, 1)) : INDEX( O$57:O$76, MAX( COUNT( P$33:P$52 )  - $C116 + 1, 1)), INDEX( O$81:O$100, MAX( COUNT( P$33:P$52 )  - $B116 + 1, 1)) : INDEX( O$81:O$100, MAX( COUNT( P$33:P$52 )  - $C116 + 1, 1)) &gt; 0), $D116))</f>
        <v>0.997492177905558</v>
      </c>
      <c r="P116" s="10">
        <f>+IF(P$8 = 20, 1, _xlfn.PERCENTILE.INC(_xlfn._xlws.FILTER(INDEX( P$57:P$76, MAX( COUNT( Q$33:Q$52 )  - $B116 + 1, 1)) : INDEX( P$57:P$76, MAX( COUNT( Q$33:Q$52 )  - $C116 + 1, 1)), INDEX( P$81:P$100, MAX( COUNT( Q$33:Q$52 )  - $B116 + 1, 1)) : INDEX( P$81:P$100, MAX( COUNT( Q$33:Q$52 )  - $C116 + 1, 1)) &gt; 0), $D116))</f>
        <v>0.99831574204783169</v>
      </c>
      <c r="Q116" s="10">
        <f>+IF(Q$8 = 20, 1, _xlfn.PERCENTILE.INC(_xlfn._xlws.FILTER(INDEX( Q$57:Q$76, MAX( COUNT( R$33:R$52 )  - $B116 + 1, 1)) : INDEX( Q$57:Q$76, MAX( COUNT( R$33:R$52 )  - $C116 + 1, 1)), INDEX( Q$81:Q$100, MAX( COUNT( R$33:R$52 )  - $B116 + 1, 1)) : INDEX( Q$81:Q$100, MAX( COUNT( R$33:R$52 )  - $C116 + 1, 1)) &gt; 0), $D116))</f>
        <v>0.99561784683808452</v>
      </c>
      <c r="R116" s="10">
        <f>+IF(R$8 = 20, 1, _xlfn.PERCENTILE.INC(_xlfn._xlws.FILTER(INDEX( R$57:R$76, MAX( COUNT( S$33:S$52 )  - $B116 + 1, 1)) : INDEX( R$57:R$76, MAX( COUNT( S$33:S$52 )  - $C116 + 1, 1)), INDEX( R$81:R$100, MAX( COUNT( S$33:S$52 )  - $B116 + 1, 1)) : INDEX( R$81:R$100, MAX( COUNT( S$33:S$52 )  - $C116 + 1, 1)) &gt; 0), $D116))</f>
        <v>0.99917116012216245</v>
      </c>
      <c r="S116" s="10">
        <f>+IF(S$8 = 20, 1, _xlfn.PERCENTILE.INC(_xlfn._xlws.FILTER(INDEX( S$57:S$76, MAX( COUNT( T$33:T$52 )  - $B116 + 1, 1)) : INDEX( S$57:S$76, MAX( COUNT( T$33:T$52 )  - $C116 + 1, 1)), INDEX( S$81:S$100, MAX( COUNT( T$33:T$52 )  - $B116 + 1, 1)) : INDEX( S$81:S$100, MAX( COUNT( T$33:T$52 )  - $C116 + 1, 1)) &gt; 0), $D116))</f>
        <v>0.99948882719004839</v>
      </c>
      <c r="T116" s="10">
        <f>+IF(T$8 = 20, 1, _xlfn.PERCENTILE.INC(_xlfn._xlws.FILTER(INDEX( T$57:T$76, MAX( COUNT( U$33:U$52 )  - $B116 + 1, 1)) : INDEX( T$57:T$76, MAX( COUNT( U$33:U$52 )  - $C116 + 1, 1)), INDEX( T$81:T$100, MAX( COUNT( U$33:U$52 )  - $B116 + 1, 1)) : INDEX( T$81:T$100, MAX( COUNT( U$33:U$52 )  - $C116 + 1, 1)) &gt; 0), $D116))</f>
        <v>0.99847653536766279</v>
      </c>
      <c r="U116" s="10">
        <f>+IF(U$8 = 20, 1, _xlfn.PERCENTILE.INC(_xlfn._xlws.FILTER(INDEX( U$57:U$76, MAX( COUNT( V$33:V$52 )  - $B116 + 1, 1)) : INDEX( U$57:U$76, MAX( COUNT( V$33:V$52 )  - $C116 + 1, 1)), INDEX( U$81:U$100, MAX( COUNT( V$33:V$52 )  - $B116 + 1, 1)) : INDEX( U$81:U$100, MAX( COUNT( V$33:V$52 )  - $C116 + 1, 1)) &gt; 0), $D116))</f>
        <v>0.99824776601203002</v>
      </c>
      <c r="V116" s="10">
        <f>+IF(V$8 = 20, 1, _xlfn.PERCENTILE.INC(_xlfn._xlws.FILTER(INDEX( V$57:V$76, MAX( COUNT( W$33:W$52 )  - $B116 + 1, 1)) : INDEX( V$57:V$76, MAX( COUNT( W$33:W$52 )  - $C116 + 1, 1)), INDEX( V$81:V$100, MAX( COUNT( W$33:W$52 )  - $B116 + 1, 1)) : INDEX( V$81:V$100, MAX( COUNT( W$33:W$52 )  - $C116 + 1, 1)) &gt; 0), $D116))</f>
        <v>0.99963559017077142</v>
      </c>
      <c r="W116" s="10">
        <f>+IF(W$8 = 20, 1, _xlfn.PERCENTILE.INC(_xlfn._xlws.FILTER(INDEX( W$57:W$76, MAX( COUNT( X$33:X$52 )  - $B116 + 1, 1)) : INDEX( W$57:W$76, MAX( COUNT( X$33:X$52 )  - $C116 + 1, 1)), INDEX( W$81:W$100, MAX( COUNT( X$33:X$52 )  - $B116 + 1, 1)) : INDEX( W$81:W$100, MAX( COUNT( X$33:X$52 )  - $C116 + 1, 1)) &gt; 0), $D116))</f>
        <v>0.99960301337269586</v>
      </c>
      <c r="X116" s="10">
        <f>+IF(X$8 = 20, 1, _xlfn.PERCENTILE.INC(_xlfn._xlws.FILTER(INDEX( X$57:X$76, MAX( COUNT( Y$33:Y$52 )  - $B116 + 1, 1)) : INDEX( X$57:X$76, MAX( COUNT( Y$33:Y$52 )  - $C116 + 1, 1)), INDEX( X$81:X$100, MAX( COUNT( Y$33:Y$52 )  - $B116 + 1, 1)) : INDEX( X$81:X$100, MAX( COUNT( Y$33:Y$52 )  - $C116 + 1, 1)) &gt; 0), $D116))</f>
        <v>0.99911657656199993</v>
      </c>
      <c r="Y116" s="10">
        <f>+IF(Y$8 = 20, 1, _xlfn.PERCENTILE.INC(_xlfn._xlws.FILTER(INDEX( Y$57:Y$76, MAX( COUNT( Z$33:Z$52 )  - $B116 + 1, 1)) : INDEX( Y$57:Y$76, MAX( COUNT( Z$33:Z$52 )  - $C116 + 1, 1)), INDEX( Y$81:Y$100, MAX( COUNT( Z$33:Z$52 )  - $B116 + 1, 1)) : INDEX( Y$81:Y$100, MAX( COUNT( Z$33:Z$52 )  - $C116 + 1, 1)) &gt; 0), $D116))</f>
        <v>1</v>
      </c>
      <c r="Z116" s="10">
        <f>+IF(Z$8 = 20, 1, _xlfn.PERCENTILE.INC(_xlfn._xlws.FILTER(INDEX( Z$57:Z$76, MAX( COUNT( AA$33:AA$52 )  - $B116 + 1, 1)) : INDEX( Z$57:Z$76, MAX( COUNT( AA$33:AA$52 )  - $C116 + 1, 1)), INDEX( Z$81:Z$100, MAX( COUNT( AA$33:AA$52 )  - $B116 + 1, 1)) : INDEX( Z$81:Z$100, MAX( COUNT( AA$33:AA$52 )  - $C116 + 1, 1)) &gt; 0), $D116))</f>
        <v>1</v>
      </c>
      <c r="AA116" s="10">
        <f>+IF(AA$8 = 20, 1, _xlfn.PERCENTILE.INC(_xlfn._xlws.FILTER(INDEX( AA$57:AA$76, MAX( COUNT( AB$33:AB$52 )  - $B116 + 1, 1)) : INDEX( AA$57:AA$76, MAX( COUNT( AB$33:AB$52 )  - $C116 + 1, 1)), INDEX( AA$81:AA$100, MAX( COUNT( AB$33:AB$52 )  - $B116 + 1, 1)) : INDEX( AA$81:AA$100, MAX( COUNT( AB$33:AB$52 )  - $C116 + 1, 1)) &gt; 0), $D116))</f>
        <v>0.99674544992434411</v>
      </c>
      <c r="AB116" s="10">
        <f>+IF(AB$8 = 20, 1, _xlfn.PERCENTILE.INC(_xlfn._xlws.FILTER(INDEX( AB$57:AB$76, MAX( COUNT( AC$33:AC$52 )  - $B116 + 1, 1)) : INDEX( AB$57:AB$76, MAX( COUNT( AC$33:AC$52 )  - $C116 + 1, 1)), INDEX( AB$81:AB$100, MAX( COUNT( AC$33:AC$52 )  - $B116 + 1, 1)) : INDEX( AB$81:AB$100, MAX( COUNT( AC$33:AC$52 )  - $C116 + 1, 1)) &gt; 0), $D116))</f>
        <v>0.98911544965895171</v>
      </c>
      <c r="AC116" s="10">
        <f>+IF(AC$8 = 20, 1, _xlfn.PERCENTILE.INC(_xlfn._xlws.FILTER(INDEX( AC$57:AC$76, MAX( COUNT( AD$33:AD$52 )  - $B116 + 1, 1)) : INDEX( AC$57:AC$76, MAX( COUNT( AD$33:AD$52 )  - $C116 + 1, 1)), INDEX( AC$81:AC$100, MAX( COUNT( AD$33:AD$52 )  - $B116 + 1, 1)) : INDEX( AC$81:AC$100, MAX( COUNT( AD$33:AD$52 )  - $C116 + 1, 1)) &gt; 0), $D116))</f>
        <v>0.99135355728419161</v>
      </c>
      <c r="AD116" s="10">
        <f>+IF(AD$8 = 20, 1, _xlfn.PERCENTILE.INC(_xlfn._xlws.FILTER(INDEX( AD$57:AD$76, MAX( COUNT( AE$33:AE$52 )  - $B116 + 1, 1)) : INDEX( AD$57:AD$76, MAX( COUNT( AE$33:AE$52 )  - $C116 + 1, 1)), INDEX( AD$81:AD$100, MAX( COUNT( AE$33:AE$52 )  - $B116 + 1, 1)) : INDEX( AD$81:AD$100, MAX( COUNT( AE$33:AE$52 )  - $C116 + 1, 1)) &gt; 0), $D116))</f>
        <v>0.98782339794286289</v>
      </c>
      <c r="AE116" s="10">
        <f>+IF(AE$8 = 20, 1, _xlfn.PERCENTILE.INC(_xlfn._xlws.FILTER(INDEX( AE$57:AE$76, MAX( COUNT( AF$33:AF$52 )  - $B116 + 1, 1)) : INDEX( AE$57:AE$76, MAX( COUNT( AF$33:AF$52 )  - $C116 + 1, 1)), INDEX( AE$81:AE$100, MAX( COUNT( AF$33:AF$52 )  - $B116 + 1, 1)) : INDEX( AE$81:AE$100, MAX( COUNT( AF$33:AF$52 )  - $C116 + 1, 1)) &gt; 0), $D116))</f>
        <v>0.98632821396083081</v>
      </c>
      <c r="AF116" s="10">
        <f>+IF(AF$8 = 20, 1, _xlfn.PERCENTILE.INC(_xlfn._xlws.FILTER(INDEX( AF$57:AF$76, MAX( COUNT( AG$33:AG$52 )  - $B116 + 1, 1)) : INDEX( AF$57:AF$76, MAX( COUNT( AG$33:AG$52 )  - $C116 + 1, 1)), INDEX( AF$81:AF$100, MAX( COUNT( AG$33:AG$52 )  - $B116 + 1, 1)) : INDEX( AF$81:AF$100, MAX( COUNT( AG$33:AG$52 )  - $C116 + 1, 1)) &gt; 0), $D116))</f>
        <v>0.96832785766296969</v>
      </c>
      <c r="AG116" s="10">
        <f>+IF(AG$8 = 20, 1, _xlfn.PERCENTILE.INC(_xlfn._xlws.FILTER(INDEX( AG$57:AG$76, MAX( COUNT( AH$33:AH$52 )  - $B116 + 1, 1)) : INDEX( AG$57:AG$76, MAX( COUNT( AH$33:AH$52 )  - $C116 + 1, 1)), INDEX( AG$81:AG$100, MAX( COUNT( AH$33:AH$52 )  - $B116 + 1, 1)) : INDEX( AG$81:AG$100, MAX( COUNT( AH$33:AH$52 )  - $C116 + 1, 1)) &gt; 0), $D116))</f>
        <v>0.98785239528593816</v>
      </c>
      <c r="AH116" s="10">
        <f>+IF(AH$8 = 20, 1, _xlfn.PERCENTILE.INC(_xlfn._xlws.FILTER(INDEX( AH$57:AH$76, MAX( COUNT( AI$33:AI$52 )  - $B116 + 1, 1)) : INDEX( AH$57:AH$76, MAX( COUNT( AI$33:AI$52 )  - $C116 + 1, 1)), INDEX( AH$81:AH$100, MAX( COUNT( AI$33:AI$52 )  - $B116 + 1, 1)) : INDEX( AH$81:AH$100, MAX( COUNT( AI$33:AI$52 )  - $C116 + 1, 1)) &gt; 0), $D116))</f>
        <v>0.98559766396104498</v>
      </c>
      <c r="AI116" s="10">
        <f>+IF(AI$8 = 20, 1, _xlfn.PERCENTILE.INC(_xlfn._xlws.FILTER(INDEX( AI$57:AI$76, MAX( COUNT( AJ$33:AJ$52 )  - $B116 + 1, 1)) : INDEX( AI$57:AI$76, MAX( COUNT( AJ$33:AJ$52 )  - $C116 + 1, 1)), INDEX( AI$81:AI$100, MAX( COUNT( AJ$33:AJ$52 )  - $B116 + 1, 1)) : INDEX( AI$81:AI$100, MAX( COUNT( AJ$33:AJ$52 )  - $C116 + 1, 1)) &gt; 0), $D116))</f>
        <v>0.9924678923839545</v>
      </c>
      <c r="AJ116" s="10">
        <f>+IF(AJ$8 = 20, 1, _xlfn.PERCENTILE.INC(_xlfn._xlws.FILTER(INDEX( AJ$57:AJ$76, MAX( COUNT( AK$33:AK$52 )  - $B116 + 1, 1)) : INDEX( AJ$57:AJ$76, MAX( COUNT( AK$33:AK$52 )  - $C116 + 1, 1)), INDEX( AJ$81:AJ$100, MAX( COUNT( AK$33:AK$52 )  - $B116 + 1, 1)) : INDEX( AJ$81:AJ$100, MAX( COUNT( AK$33:AK$52 )  - $C116 + 1, 1)) &gt; 0), $D116))</f>
        <v>0.98939238023117515</v>
      </c>
      <c r="AK116" s="10">
        <f>+IF(AK$8 = 20, 1, _xlfn.PERCENTILE.INC(_xlfn._xlws.FILTER(INDEX( AK$57:AK$76, MAX( COUNT( AL$33:AL$52 )  - $B116 + 1, 1)) : INDEX( AK$57:AK$76, MAX( COUNT( AL$33:AL$52 )  - $C116 + 1, 1)), INDEX( AK$81:AK$100, MAX( COUNT( AL$33:AL$52 )  - $B116 + 1, 1)) : INDEX( AK$81:AK$100, MAX( COUNT( AL$33:AL$52 )  - $C116 + 1, 1)) &gt; 0), $D116))</f>
        <v>0.99588082289820856</v>
      </c>
      <c r="AL116" s="10">
        <f>+IF(AL$8 = 20, 1, _xlfn.PERCENTILE.INC(_xlfn._xlws.FILTER(INDEX( AL$57:AL$76, MAX( COUNT( AM$33:AM$52 )  - $B116 + 1, 1)) : INDEX( AL$57:AL$76, MAX( COUNT( AM$33:AM$52 )  - $C116 + 1, 1)), INDEX( AL$81:AL$100, MAX( COUNT( AM$33:AM$52 )  - $B116 + 1, 1)) : INDEX( AL$81:AL$100, MAX( COUNT( AM$33:AM$52 )  - $C116 + 1, 1)) &gt; 0), $D116))</f>
        <v>0.9987862604675205</v>
      </c>
      <c r="AM116" s="10">
        <f>+IF(AM$8 = 20, 1, _xlfn.PERCENTILE.INC(_xlfn._xlws.FILTER(INDEX( AM$57:AM$76, MAX( COUNT( AN$33:AN$52 )  - $B116 + 1, 1)) : INDEX( AM$57:AM$76, MAX( COUNT( AN$33:AN$52 )  - $C116 + 1, 1)), INDEX( AM$81:AM$100, MAX( COUNT( AN$33:AN$52 )  - $B116 + 1, 1)) : INDEX( AM$81:AM$100, MAX( COUNT( AN$33:AN$52 )  - $C116 + 1, 1)) &gt; 0), $D116))</f>
        <v>0.99732286617542143</v>
      </c>
      <c r="AN116" s="10">
        <f>+IF(AN$8 = 20, 1, _xlfn.PERCENTILE.INC(_xlfn._xlws.FILTER(INDEX( AN$57:AN$76, MAX( COUNT( AO$33:AO$52 )  - $B116 + 1, 1)) : INDEX( AN$57:AN$76, MAX( COUNT( AO$33:AO$52 )  - $C116 + 1, 1)), INDEX( AN$81:AN$100, MAX( COUNT( AO$33:AO$52 )  - $B116 + 1, 1)) : INDEX( AN$81:AN$100, MAX( COUNT( AO$33:AO$52 )  - $C116 + 1, 1)) &gt; 0), $D116))</f>
        <v>1.0009488321908651</v>
      </c>
      <c r="AO116" s="10">
        <f>+IF(AO$8 = 20, 1, _xlfn.PERCENTILE.INC(_xlfn._xlws.FILTER(INDEX( AO$57:AO$76, MAX( COUNT( AP$33:AP$52 )  - $B116 + 1, 1)) : INDEX( AO$57:AO$76, MAX( COUNT( AP$33:AP$52 )  - $C116 + 1, 1)), INDEX( AO$81:AO$100, MAX( COUNT( AP$33:AP$52 )  - $B116 + 1, 1)) : INDEX( AO$81:AO$100, MAX( COUNT( AP$33:AP$52 )  - $C116 + 1, 1)) &gt; 0), $D116))</f>
        <v>0.99793809439577985</v>
      </c>
      <c r="AP116" s="10">
        <f>+IF(AP$8 = 20, 1, _xlfn.PERCENTILE.INC(_xlfn._xlws.FILTER(INDEX( AP$57:AP$76, MAX( COUNT( AQ$33:AQ$52 )  - $B116 + 1, 1)) : INDEX( AP$57:AP$76, MAX( COUNT( AQ$33:AQ$52 )  - $C116 + 1, 1)), INDEX( AP$81:AP$100, MAX( COUNT( AQ$33:AQ$52 )  - $B116 + 1, 1)) : INDEX( AP$81:AP$100, MAX( COUNT( AQ$33:AQ$52 )  - $C116 + 1, 1)) &gt; 0), $D116))</f>
        <v>1.0000252870815687</v>
      </c>
      <c r="AQ116" s="10">
        <f>+IF(AQ$8 = 20, 1, _xlfn.PERCENTILE.INC(_xlfn._xlws.FILTER(INDEX( AQ$57:AQ$76, MAX( COUNT( AR$33:AR$52 )  - $B116 + 1, 1)) : INDEX( AQ$57:AQ$76, MAX( COUNT( AR$33:AR$52 )  - $C116 + 1, 1)), INDEX( AQ$81:AQ$100, MAX( COUNT( AR$33:AR$52 )  - $B116 + 1, 1)) : INDEX( AQ$81:AQ$100, MAX( COUNT( AR$33:AR$52 )  - $C116 + 1, 1)) &gt; 0), $D116))</f>
        <v>0.99970716255471936</v>
      </c>
      <c r="AR116" s="10">
        <f>+IF(AR$8 = 20, 1, _xlfn.PERCENTILE.INC(_xlfn._xlws.FILTER(INDEX( AR$57:AR$76, MAX( COUNT( AS$33:AS$52 )  - $B116 + 1, 1)) : INDEX( AR$57:AR$76, MAX( COUNT( AS$33:AS$52 )  - $C116 + 1, 1)), INDEX( AR$81:AR$100, MAX( COUNT( AS$33:AS$52 )  - $B116 + 1, 1)) : INDEX( AR$81:AR$100, MAX( COUNT( AS$33:AS$52 )  - $C116 + 1, 1)) &gt; 0), $D116))</f>
        <v>0.9997973804344864</v>
      </c>
      <c r="AS116" s="10">
        <f>+IF(AS$8 = 20, 1, _xlfn.PERCENTILE.INC(_xlfn._xlws.FILTER(INDEX( AS$57:AS$76, MAX( COUNT( AT$33:AT$52 )  - $B116 + 1, 1)) : INDEX( AS$57:AS$76, MAX( COUNT( AT$33:AT$52 )  - $C116 + 1, 1)), INDEX( AS$81:AS$100, MAX( COUNT( AT$33:AT$52 )  - $B116 + 1, 1)) : INDEX( AS$81:AS$100, MAX( COUNT( AT$33:AT$52 )  - $C116 + 1, 1)) &gt; 0), $D116))</f>
        <v>0.99488465615101973</v>
      </c>
      <c r="AT116" s="10">
        <f>+IF(AT$8 = 20, 1, _xlfn.PERCENTILE.INC(_xlfn._xlws.FILTER(INDEX( AT$57:AT$76, MAX( COUNT(#REF! )  - $B116 + 1, 1)) : INDEX( AT$57:AT$76, MAX( COUNT(#REF! )  - $C116 + 1, 1)), INDEX( AT$81:AT$100, MAX( COUNT(#REF! )  - $B116 + 1, 1)) : INDEX( AT$81:AT$100, MAX( COUNT(#REF! )  - $C116 + 1, 1)) &gt; 0), $D116))</f>
        <v>1</v>
      </c>
    </row>
    <row r="117" spans="2:46" x14ac:dyDescent="0.2">
      <c r="B117">
        <v>1</v>
      </c>
      <c r="C117">
        <v>4</v>
      </c>
      <c r="D117">
        <v>0.7</v>
      </c>
      <c r="F117" s="17" t="s">
        <v>28</v>
      </c>
      <c r="G117" s="10">
        <f>+IF(G$8 = 20, 1, _xlfn.PERCENTILE.INC(_xlfn._xlws.FILTER(INDEX( G$57:G$76, MAX( COUNT( H$33:H$52 )  - $B117 + 1, 1)) : INDEX( G$57:G$76, MAX( COUNT( H$33:H$52 )  - $C117 + 1, 1)), INDEX( G$81:G$100, MAX( COUNT( H$33:H$52 )  - $B117 + 1, 1)) : INDEX( G$81:G$100, MAX( COUNT( H$33:H$52 )  - $C117 + 1, 1)) &gt; 0), $D117))</f>
        <v>1.2369136307790485</v>
      </c>
      <c r="H117" s="10">
        <f>+IF(H$8 = 20, 1, _xlfn.PERCENTILE.INC(_xlfn._xlws.FILTER(INDEX( H$57:H$76, MAX( COUNT( I$33:I$52 )  - $B117 + 1, 1)) : INDEX( H$57:H$76, MAX( COUNT( I$33:I$52 )  - $C117 + 1, 1)), INDEX( H$81:H$100, MAX( COUNT( I$33:I$52 )  - $B117 + 1, 1)) : INDEX( H$81:H$100, MAX( COUNT( I$33:I$52 )  - $C117 + 1, 1)) &gt; 0), $D117))</f>
        <v>1.0359525624562445</v>
      </c>
      <c r="I117" s="10">
        <f>+IF(I$8 = 20, 1, _xlfn.PERCENTILE.INC(_xlfn._xlws.FILTER(INDEX( I$57:I$76, MAX( COUNT( J$33:J$52 )  - $B117 + 1, 1)) : INDEX( I$57:I$76, MAX( COUNT( J$33:J$52 )  - $C117 + 1, 1)), INDEX( I$81:I$100, MAX( COUNT( J$33:J$52 )  - $B117 + 1, 1)) : INDEX( I$81:I$100, MAX( COUNT( J$33:J$52 )  - $C117 + 1, 1)) &gt; 0), $D117))</f>
        <v>1.0055619990064295</v>
      </c>
      <c r="J117" s="10">
        <f>+IF(J$8 = 20, 1, _xlfn.PERCENTILE.INC(_xlfn._xlws.FILTER(INDEX( J$57:J$76, MAX( COUNT( K$33:K$52 )  - $B117 + 1, 1)) : INDEX( J$57:J$76, MAX( COUNT( K$33:K$52 )  - $C117 + 1, 1)), INDEX( J$81:J$100, MAX( COUNT( K$33:K$52 )  - $B117 + 1, 1)) : INDEX( J$81:J$100, MAX( COUNT( K$33:K$52 )  - $C117 + 1, 1)) &gt; 0), $D117))</f>
        <v>0.99932324987514831</v>
      </c>
      <c r="K117" s="10">
        <f>+IF(K$8 = 20, 1, _xlfn.PERCENTILE.INC(_xlfn._xlws.FILTER(INDEX( K$57:K$76, MAX( COUNT( L$33:L$52 )  - $B117 + 1, 1)) : INDEX( K$57:K$76, MAX( COUNT( L$33:L$52 )  - $C117 + 1, 1)), INDEX( K$81:K$100, MAX( COUNT( L$33:L$52 )  - $B117 + 1, 1)) : INDEX( K$81:K$100, MAX( COUNT( L$33:L$52 )  - $C117 + 1, 1)) &gt; 0), $D117))</f>
        <v>0.99953609973577284</v>
      </c>
      <c r="L117" s="10">
        <f>+IF(L$8 = 20, 1, _xlfn.PERCENTILE.INC(_xlfn._xlws.FILTER(INDEX( L$57:L$76, MAX( COUNT( M$33:M$52 )  - $B117 + 1, 1)) : INDEX( L$57:L$76, MAX( COUNT( M$33:M$52 )  - $C117 + 1, 1)), INDEX( L$81:L$100, MAX( COUNT( M$33:M$52 )  - $B117 + 1, 1)) : INDEX( L$81:L$100, MAX( COUNT( M$33:M$52 )  - $C117 + 1, 1)) &gt; 0), $D117))</f>
        <v>1.0026981533459307</v>
      </c>
      <c r="M117" s="10">
        <f>+IF(M$8 = 20, 1, _xlfn.PERCENTILE.INC(_xlfn._xlws.FILTER(INDEX( M$57:M$76, MAX( COUNT( N$33:N$52 )  - $B117 + 1, 1)) : INDEX( M$57:M$76, MAX( COUNT( N$33:N$52 )  - $C117 + 1, 1)), INDEX( M$81:M$100, MAX( COUNT( N$33:N$52 )  - $B117 + 1, 1)) : INDEX( M$81:M$100, MAX( COUNT( N$33:N$52 )  - $C117 + 1, 1)) &gt; 0), $D117))</f>
        <v>1.0007385202017001</v>
      </c>
      <c r="N117" s="10">
        <f>+IF(N$8 = 20, 1, _xlfn.PERCENTILE.INC(_xlfn._xlws.FILTER(INDEX( N$57:N$76, MAX( COUNT( O$33:O$52 )  - $B117 + 1, 1)) : INDEX( N$57:N$76, MAX( COUNT( O$33:O$52 )  - $C117 + 1, 1)), INDEX( N$81:N$100, MAX( COUNT( O$33:O$52 )  - $B117 + 1, 1)) : INDEX( N$81:N$100, MAX( COUNT( O$33:O$52 )  - $C117 + 1, 1)) &gt; 0), $D117))</f>
        <v>0.99991434902109533</v>
      </c>
      <c r="O117" s="10">
        <f>+IF(O$8 = 20, 1, _xlfn.PERCENTILE.INC(_xlfn._xlws.FILTER(INDEX( O$57:O$76, MAX( COUNT( P$33:P$52 )  - $B117 + 1, 1)) : INDEX( O$57:O$76, MAX( COUNT( P$33:P$52 )  - $C117 + 1, 1)), INDEX( O$81:O$100, MAX( COUNT( P$33:P$52 )  - $B117 + 1, 1)) : INDEX( O$81:O$100, MAX( COUNT( P$33:P$52 )  - $C117 + 1, 1)) &gt; 0), $D117))</f>
        <v>0.99881516433452289</v>
      </c>
      <c r="P117" s="10">
        <f>+IF(P$8 = 20, 1, _xlfn.PERCENTILE.INC(_xlfn._xlws.FILTER(INDEX( P$57:P$76, MAX( COUNT( Q$33:Q$52 )  - $B117 + 1, 1)) : INDEX( P$57:P$76, MAX( COUNT( Q$33:Q$52 )  - $C117 + 1, 1)), INDEX( P$81:P$100, MAX( COUNT( Q$33:Q$52 )  - $B117 + 1, 1)) : INDEX( P$81:P$100, MAX( COUNT( Q$33:Q$52 )  - $C117 + 1, 1)) &gt; 0), $D117))</f>
        <v>0.99988029270915313</v>
      </c>
      <c r="Q117" s="10">
        <f>+IF(Q$8 = 20, 1, _xlfn.PERCENTILE.INC(_xlfn._xlws.FILTER(INDEX( Q$57:Q$76, MAX( COUNT( R$33:R$52 )  - $B117 + 1, 1)) : INDEX( Q$57:Q$76, MAX( COUNT( R$33:R$52 )  - $C117 + 1, 1)), INDEX( Q$81:Q$100, MAX( COUNT( R$33:R$52 )  - $B117 + 1, 1)) : INDEX( Q$81:Q$100, MAX( COUNT( R$33:R$52 )  - $C117 + 1, 1)) &gt; 0), $D117))</f>
        <v>0.9998879037909526</v>
      </c>
      <c r="R117" s="10">
        <f>+IF(R$8 = 20, 1, _xlfn.PERCENTILE.INC(_xlfn._xlws.FILTER(INDEX( R$57:R$76, MAX( COUNT( S$33:S$52 )  - $B117 + 1, 1)) : INDEX( R$57:R$76, MAX( COUNT( S$33:S$52 )  - $C117 + 1, 1)), INDEX( R$81:R$100, MAX( COUNT( S$33:S$52 )  - $B117 + 1, 1)) : INDEX( R$81:R$100, MAX( COUNT( S$33:S$52 )  - $C117 + 1, 1)) &gt; 0), $D117))</f>
        <v>1.0010650689086413</v>
      </c>
      <c r="S117" s="10">
        <f>+IF(S$8 = 20, 1, _xlfn.PERCENTILE.INC(_xlfn._xlws.FILTER(INDEX( S$57:S$76, MAX( COUNT( T$33:T$52 )  - $B117 + 1, 1)) : INDEX( S$57:S$76, MAX( COUNT( T$33:T$52 )  - $C117 + 1, 1)), INDEX( S$81:S$100, MAX( COUNT( T$33:T$52 )  - $B117 + 1, 1)) : INDEX( S$81:S$100, MAX( COUNT( T$33:T$52 )  - $C117 + 1, 1)) &gt; 0), $D117))</f>
        <v>1.0015251275323014</v>
      </c>
      <c r="T117" s="10">
        <f>+IF(T$8 = 20, 1, _xlfn.PERCENTILE.INC(_xlfn._xlws.FILTER(INDEX( T$57:T$76, MAX( COUNT( U$33:U$52 )  - $B117 + 1, 1)) : INDEX( T$57:T$76, MAX( COUNT( U$33:U$52 )  - $C117 + 1, 1)), INDEX( T$81:T$100, MAX( COUNT( U$33:U$52 )  - $B117 + 1, 1)) : INDEX( T$81:T$100, MAX( COUNT( U$33:U$52 )  - $C117 + 1, 1)) &gt; 0), $D117))</f>
        <v>1.0009642395452039</v>
      </c>
      <c r="U117" s="10">
        <f>+IF(U$8 = 20, 1, _xlfn.PERCENTILE.INC(_xlfn._xlws.FILTER(INDEX( U$57:U$76, MAX( COUNT( V$33:V$52 )  - $B117 + 1, 1)) : INDEX( U$57:U$76, MAX( COUNT( V$33:V$52 )  - $C117 + 1, 1)), INDEX( U$81:U$100, MAX( COUNT( V$33:V$52 )  - $B117 + 1, 1)) : INDEX( U$81:U$100, MAX( COUNT( V$33:V$52 )  - $C117 + 1, 1)) &gt; 0), $D117))</f>
        <v>1.0017319715524211</v>
      </c>
      <c r="V117" s="10">
        <f>+IF(V$8 = 20, 1, _xlfn.PERCENTILE.INC(_xlfn._xlws.FILTER(INDEX( V$57:V$76, MAX( COUNT( W$33:W$52 )  - $B117 + 1, 1)) : INDEX( V$57:V$76, MAX( COUNT( W$33:W$52 )  - $C117 + 1, 1)), INDEX( V$81:V$100, MAX( COUNT( W$33:W$52 )  - $B117 + 1, 1)) : INDEX( V$81:V$100, MAX( COUNT( W$33:W$52 )  - $C117 + 1, 1)) &gt; 0), $D117))</f>
        <v>1.0002374782328221</v>
      </c>
      <c r="W117" s="10">
        <f>+IF(W$8 = 20, 1, _xlfn.PERCENTILE.INC(_xlfn._xlws.FILTER(INDEX( W$57:W$76, MAX( COUNT( X$33:X$52 )  - $B117 + 1, 1)) : INDEX( W$57:W$76, MAX( COUNT( X$33:X$52 )  - $C117 + 1, 1)), INDEX( W$81:W$100, MAX( COUNT( X$33:X$52 )  - $B117 + 1, 1)) : INDEX( W$81:W$100, MAX( COUNT( X$33:X$52 )  - $C117 + 1, 1)) &gt; 0), $D117))</f>
        <v>1.0004987513395587</v>
      </c>
      <c r="X117" s="10">
        <f>+IF(X$8 = 20, 1, _xlfn.PERCENTILE.INC(_xlfn._xlws.FILTER(INDEX( X$57:X$76, MAX( COUNT( Y$33:Y$52 )  - $B117 + 1, 1)) : INDEX( X$57:X$76, MAX( COUNT( Y$33:Y$52 )  - $C117 + 1, 1)), INDEX( X$81:X$100, MAX( COUNT( Y$33:Y$52 )  - $B117 + 1, 1)) : INDEX( X$81:X$100, MAX( COUNT( Y$33:Y$52 )  - $C117 + 1, 1)) &gt; 0), $D117))</f>
        <v>0.99962138995514283</v>
      </c>
      <c r="Y117" s="10">
        <f>+IF(Y$8 = 20, 1, _xlfn.PERCENTILE.INC(_xlfn._xlws.FILTER(INDEX( Y$57:Y$76, MAX( COUNT( Z$33:Z$52 )  - $B117 + 1, 1)) : INDEX( Y$57:Y$76, MAX( COUNT( Z$33:Z$52 )  - $C117 + 1, 1)), INDEX( Y$81:Y$100, MAX( COUNT( Z$33:Z$52 )  - $B117 + 1, 1)) : INDEX( Y$81:Y$100, MAX( COUNT( Z$33:Z$52 )  - $C117 + 1, 1)) &gt; 0), $D117))</f>
        <v>1</v>
      </c>
      <c r="Z117" s="10">
        <f>+IF(Z$8 = 20, 1, _xlfn.PERCENTILE.INC(_xlfn._xlws.FILTER(INDEX( Z$57:Z$76, MAX( COUNT( AA$33:AA$52 )  - $B117 + 1, 1)) : INDEX( Z$57:Z$76, MAX( COUNT( AA$33:AA$52 )  - $C117 + 1, 1)), INDEX( Z$81:Z$100, MAX( COUNT( AA$33:AA$52 )  - $B117 + 1, 1)) : INDEX( Z$81:Z$100, MAX( COUNT( AA$33:AA$52 )  - $C117 + 1, 1)) &gt; 0), $D117))</f>
        <v>1</v>
      </c>
      <c r="AA117" s="10">
        <f>+IF(AA$8 = 20, 1, _xlfn.PERCENTILE.INC(_xlfn._xlws.FILTER(INDEX( AA$57:AA$76, MAX( COUNT( AB$33:AB$52 )  - $B117 + 1, 1)) : INDEX( AA$57:AA$76, MAX( COUNT( AB$33:AB$52 )  - $C117 + 1, 1)), INDEX( AA$81:AA$100, MAX( COUNT( AB$33:AB$52 )  - $B117 + 1, 1)) : INDEX( AA$81:AA$100, MAX( COUNT( AB$33:AB$52 )  - $C117 + 1, 1)) &gt; 0), $D117))</f>
        <v>1.0690569783904988</v>
      </c>
      <c r="AB117" s="10">
        <f>+IF(AB$8 = 20, 1, _xlfn.PERCENTILE.INC(_xlfn._xlws.FILTER(INDEX( AB$57:AB$76, MAX( COUNT( AC$33:AC$52 )  - $B117 + 1, 1)) : INDEX( AB$57:AB$76, MAX( COUNT( AC$33:AC$52 )  - $C117 + 1, 1)), INDEX( AB$81:AB$100, MAX( COUNT( AC$33:AC$52 )  - $B117 + 1, 1)) : INDEX( AB$81:AB$100, MAX( COUNT( AC$33:AC$52 )  - $C117 + 1, 1)) &gt; 0), $D117))</f>
        <v>1.0001732150694465</v>
      </c>
      <c r="AC117" s="10">
        <f>+IF(AC$8 = 20, 1, _xlfn.PERCENTILE.INC(_xlfn._xlws.FILTER(INDEX( AC$57:AC$76, MAX( COUNT( AD$33:AD$52 )  - $B117 + 1, 1)) : INDEX( AC$57:AC$76, MAX( COUNT( AD$33:AD$52 )  - $C117 + 1, 1)), INDEX( AC$81:AC$100, MAX( COUNT( AD$33:AD$52 )  - $B117 + 1, 1)) : INDEX( AC$81:AC$100, MAX( COUNT( AD$33:AD$52 )  - $C117 + 1, 1)) &gt; 0), $D117))</f>
        <v>0.99323810327920437</v>
      </c>
      <c r="AD117" s="10">
        <f>+IF(AD$8 = 20, 1, _xlfn.PERCENTILE.INC(_xlfn._xlws.FILTER(INDEX( AD$57:AD$76, MAX( COUNT( AE$33:AE$52 )  - $B117 + 1, 1)) : INDEX( AD$57:AD$76, MAX( COUNT( AE$33:AE$52 )  - $C117 + 1, 1)), INDEX( AD$81:AD$100, MAX( COUNT( AE$33:AE$52 )  - $B117 + 1, 1)) : INDEX( AD$81:AD$100, MAX( COUNT( AE$33:AE$52 )  - $C117 + 1, 1)) &gt; 0), $D117))</f>
        <v>1.0022857154089631</v>
      </c>
      <c r="AE117" s="10">
        <f>+IF(AE$8 = 20, 1, _xlfn.PERCENTILE.INC(_xlfn._xlws.FILTER(INDEX( AE$57:AE$76, MAX( COUNT( AF$33:AF$52 )  - $B117 + 1, 1)) : INDEX( AE$57:AE$76, MAX( COUNT( AF$33:AF$52 )  - $C117 + 1, 1)), INDEX( AE$81:AE$100, MAX( COUNT( AF$33:AF$52 )  - $B117 + 1, 1)) : INDEX( AE$81:AE$100, MAX( COUNT( AF$33:AF$52 )  - $C117 + 1, 1)) &gt; 0), $D117))</f>
        <v>0.9956195012912481</v>
      </c>
      <c r="AF117" s="10">
        <f>+IF(AF$8 = 20, 1, _xlfn.PERCENTILE.INC(_xlfn._xlws.FILTER(INDEX( AF$57:AF$76, MAX( COUNT( AG$33:AG$52 )  - $B117 + 1, 1)) : INDEX( AF$57:AF$76, MAX( COUNT( AG$33:AG$52 )  - $C117 + 1, 1)), INDEX( AF$81:AF$100, MAX( COUNT( AG$33:AG$52 )  - $B117 + 1, 1)) : INDEX( AF$81:AF$100, MAX( COUNT( AG$33:AG$52 )  - $C117 + 1, 1)) &gt; 0), $D117))</f>
        <v>0.99548037036542358</v>
      </c>
      <c r="AG117" s="10">
        <f>+IF(AG$8 = 20, 1, _xlfn.PERCENTILE.INC(_xlfn._xlws.FILTER(INDEX( AG$57:AG$76, MAX( COUNT( AH$33:AH$52 )  - $B117 + 1, 1)) : INDEX( AG$57:AG$76, MAX( COUNT( AH$33:AH$52 )  - $C117 + 1, 1)), INDEX( AG$81:AG$100, MAX( COUNT( AH$33:AH$52 )  - $B117 + 1, 1)) : INDEX( AG$81:AG$100, MAX( COUNT( AH$33:AH$52 )  - $C117 + 1, 1)) &gt; 0), $D117))</f>
        <v>0.99715136222461498</v>
      </c>
      <c r="AH117" s="10">
        <f>+IF(AH$8 = 20, 1, _xlfn.PERCENTILE.INC(_xlfn._xlws.FILTER(INDEX( AH$57:AH$76, MAX( COUNT( AI$33:AI$52 )  - $B117 + 1, 1)) : INDEX( AH$57:AH$76, MAX( COUNT( AI$33:AI$52 )  - $C117 + 1, 1)), INDEX( AH$81:AH$100, MAX( COUNT( AI$33:AI$52 )  - $B117 + 1, 1)) : INDEX( AH$81:AH$100, MAX( COUNT( AI$33:AI$52 )  - $C117 + 1, 1)) &gt; 0), $D117))</f>
        <v>0.99949101884502844</v>
      </c>
      <c r="AI117" s="10">
        <f>+IF(AI$8 = 20, 1, _xlfn.PERCENTILE.INC(_xlfn._xlws.FILTER(INDEX( AI$57:AI$76, MAX( COUNT( AJ$33:AJ$52 )  - $B117 + 1, 1)) : INDEX( AI$57:AI$76, MAX( COUNT( AJ$33:AJ$52 )  - $C117 + 1, 1)), INDEX( AI$81:AI$100, MAX( COUNT( AJ$33:AJ$52 )  - $B117 + 1, 1)) : INDEX( AI$81:AI$100, MAX( COUNT( AJ$33:AJ$52 )  - $C117 + 1, 1)) &gt; 0), $D117))</f>
        <v>0.99915691299336196</v>
      </c>
      <c r="AJ117" s="10">
        <f>+IF(AJ$8 = 20, 1, _xlfn.PERCENTILE.INC(_xlfn._xlws.FILTER(INDEX( AJ$57:AJ$76, MAX( COUNT( AK$33:AK$52 )  - $B117 + 1, 1)) : INDEX( AJ$57:AJ$76, MAX( COUNT( AK$33:AK$52 )  - $C117 + 1, 1)), INDEX( AJ$81:AJ$100, MAX( COUNT( AK$33:AK$52 )  - $B117 + 1, 1)) : INDEX( AJ$81:AJ$100, MAX( COUNT( AK$33:AK$52 )  - $C117 + 1, 1)) &gt; 0), $D117))</f>
        <v>0.99898581482071391</v>
      </c>
      <c r="AK117" s="10">
        <f>+IF(AK$8 = 20, 1, _xlfn.PERCENTILE.INC(_xlfn._xlws.FILTER(INDEX( AK$57:AK$76, MAX( COUNT( AL$33:AL$52 )  - $B117 + 1, 1)) : INDEX( AK$57:AK$76, MAX( COUNT( AL$33:AL$52 )  - $C117 + 1, 1)), INDEX( AK$81:AK$100, MAX( COUNT( AL$33:AL$52 )  - $B117 + 1, 1)) : INDEX( AK$81:AK$100, MAX( COUNT( AL$33:AL$52 )  - $C117 + 1, 1)) &gt; 0), $D117))</f>
        <v>0.99735041949968029</v>
      </c>
      <c r="AL117" s="10">
        <f>+IF(AL$8 = 20, 1, _xlfn.PERCENTILE.INC(_xlfn._xlws.FILTER(INDEX( AL$57:AL$76, MAX( COUNT( AM$33:AM$52 )  - $B117 + 1, 1)) : INDEX( AL$57:AL$76, MAX( COUNT( AM$33:AM$52 )  - $C117 + 1, 1)), INDEX( AL$81:AL$100, MAX( COUNT( AM$33:AM$52 )  - $B117 + 1, 1)) : INDEX( AL$81:AL$100, MAX( COUNT( AM$33:AM$52 )  - $C117 + 1, 1)) &gt; 0), $D117))</f>
        <v>1.0010638029465835</v>
      </c>
      <c r="AM117" s="10">
        <f>+IF(AM$8 = 20, 1, _xlfn.PERCENTILE.INC(_xlfn._xlws.FILTER(INDEX( AM$57:AM$76, MAX( COUNT( AN$33:AN$52 )  - $B117 + 1, 1)) : INDEX( AM$57:AM$76, MAX( COUNT( AN$33:AN$52 )  - $C117 + 1, 1)), INDEX( AM$81:AM$100, MAX( COUNT( AN$33:AN$52 )  - $B117 + 1, 1)) : INDEX( AM$81:AM$100, MAX( COUNT( AN$33:AN$52 )  - $C117 + 1, 1)) &gt; 0), $D117))</f>
        <v>1.0020769194995445</v>
      </c>
      <c r="AN117" s="10">
        <f>+IF(AN$8 = 20, 1, _xlfn.PERCENTILE.INC(_xlfn._xlws.FILTER(INDEX( AN$57:AN$76, MAX( COUNT( AO$33:AO$52 )  - $B117 + 1, 1)) : INDEX( AN$57:AN$76, MAX( COUNT( AO$33:AO$52 )  - $C117 + 1, 1)), INDEX( AN$81:AN$100, MAX( COUNT( AO$33:AO$52 )  - $B117 + 1, 1)) : INDEX( AN$81:AN$100, MAX( COUNT( AO$33:AO$52 )  - $C117 + 1, 1)) &gt; 0), $D117))</f>
        <v>1.0103717993461812</v>
      </c>
      <c r="AO117" s="10">
        <f>+IF(AO$8 = 20, 1, _xlfn.PERCENTILE.INC(_xlfn._xlws.FILTER(INDEX( AO$57:AO$76, MAX( COUNT( AP$33:AP$52 )  - $B117 + 1, 1)) : INDEX( AO$57:AO$76, MAX( COUNT( AP$33:AP$52 )  - $C117 + 1, 1)), INDEX( AO$81:AO$100, MAX( COUNT( AP$33:AP$52 )  - $B117 + 1, 1)) : INDEX( AO$81:AO$100, MAX( COUNT( AP$33:AP$52 )  - $C117 + 1, 1)) &gt; 0), $D117))</f>
        <v>1.0016626508132629</v>
      </c>
      <c r="AP117" s="10">
        <f>+IF(AP$8 = 20, 1, _xlfn.PERCENTILE.INC(_xlfn._xlws.FILTER(INDEX( AP$57:AP$76, MAX( COUNT( AQ$33:AQ$52 )  - $B117 + 1, 1)) : INDEX( AP$57:AP$76, MAX( COUNT( AQ$33:AQ$52 )  - $C117 + 1, 1)), INDEX( AP$81:AP$100, MAX( COUNT( AQ$33:AQ$52 )  - $B117 + 1, 1)) : INDEX( AP$81:AP$100, MAX( COUNT( AQ$33:AQ$52 )  - $C117 + 1, 1)) &gt; 0), $D117))</f>
        <v>1.0053246878293007</v>
      </c>
      <c r="AQ117" s="10">
        <f>+IF(AQ$8 = 20, 1, _xlfn.PERCENTILE.INC(_xlfn._xlws.FILTER(INDEX( AQ$57:AQ$76, MAX( COUNT( AR$33:AR$52 )  - $B117 + 1, 1)) : INDEX( AQ$57:AQ$76, MAX( COUNT( AR$33:AR$52 )  - $C117 + 1, 1)), INDEX( AQ$81:AQ$100, MAX( COUNT( AR$33:AR$52 )  - $B117 + 1, 1)) : INDEX( AQ$81:AQ$100, MAX( COUNT( AR$33:AR$52 )  - $C117 + 1, 1)) &gt; 0), $D117))</f>
        <v>1.0004012639963948</v>
      </c>
      <c r="AR117" s="10">
        <f>+IF(AR$8 = 20, 1, _xlfn.PERCENTILE.INC(_xlfn._xlws.FILTER(INDEX( AR$57:AR$76, MAX( COUNT( AS$33:AS$52 )  - $B117 + 1, 1)) : INDEX( AR$57:AR$76, MAX( COUNT( AS$33:AS$52 )  - $C117 + 1, 1)), INDEX( AR$81:AR$100, MAX( COUNT( AS$33:AS$52 )  - $B117 + 1, 1)) : INDEX( AR$81:AR$100, MAX( COUNT( AS$33:AS$52 )  - $C117 + 1, 1)) &gt; 0), $D117))</f>
        <v>0.99991316304335132</v>
      </c>
      <c r="AS117" s="10">
        <f>+IF(AS$8 = 20, 1, _xlfn.PERCENTILE.INC(_xlfn._xlws.FILTER(INDEX( AS$57:AS$76, MAX( COUNT( AT$33:AT$52 )  - $B117 + 1, 1)) : INDEX( AS$57:AS$76, MAX( COUNT( AT$33:AT$52 )  - $C117 + 1, 1)), INDEX( AS$81:AS$100, MAX( COUNT( AT$33:AT$52 )  - $B117 + 1, 1)) : INDEX( AS$81:AS$100, MAX( COUNT( AT$33:AT$52 )  - $C117 + 1, 1)) &gt; 0), $D117))</f>
        <v>0.99488465615101973</v>
      </c>
      <c r="AT117" s="10">
        <f>+IF(AT$8 = 20, 1, _xlfn.PERCENTILE.INC(_xlfn._xlws.FILTER(INDEX( AT$57:AT$76, MAX( COUNT(#REF! )  - $B117 + 1, 1)) : INDEX( AT$57:AT$76, MAX( COUNT(#REF! )  - $C117 + 1, 1)), INDEX( AT$81:AT$100, MAX( COUNT(#REF! )  - $B117 + 1, 1)) : INDEX( AT$81:AT$100, MAX( COUNT(#REF! )  - $C117 + 1, 1)) &gt; 0), $D117))</f>
        <v>1</v>
      </c>
    </row>
    <row r="118" spans="2:46" x14ac:dyDescent="0.2">
      <c r="F118" s="17" t="s">
        <v>29</v>
      </c>
      <c r="G118" s="16">
        <f>+IFERROR(G113, 1)</f>
        <v>1.1724128468937911</v>
      </c>
      <c r="H118" s="16">
        <f t="shared" ref="H118:AT118" si="45">+IFERROR(H113, 1)</f>
        <v>1.0282322698065385</v>
      </c>
      <c r="I118" s="16">
        <f t="shared" si="45"/>
        <v>1.0017181695091009</v>
      </c>
      <c r="J118" s="16">
        <f t="shared" si="45"/>
        <v>0.99680753443554082</v>
      </c>
      <c r="K118" s="16">
        <f t="shared" si="45"/>
        <v>0.99849854771081581</v>
      </c>
      <c r="L118" s="16">
        <f t="shared" si="45"/>
        <v>0.97925180155429581</v>
      </c>
      <c r="M118" s="16">
        <f t="shared" si="45"/>
        <v>0.99326496842343281</v>
      </c>
      <c r="N118" s="16">
        <f t="shared" si="45"/>
        <v>0.99236621404217451</v>
      </c>
      <c r="O118" s="16">
        <f t="shared" si="45"/>
        <v>0.99651720470158822</v>
      </c>
      <c r="P118" s="16">
        <f t="shared" si="45"/>
        <v>0.99551029888697962</v>
      </c>
      <c r="Q118" s="16">
        <f t="shared" si="45"/>
        <v>0.9953299190469147</v>
      </c>
      <c r="R118" s="16">
        <f t="shared" si="45"/>
        <v>1.0013974783308477</v>
      </c>
      <c r="S118" s="16">
        <f t="shared" si="45"/>
        <v>1.0025148372055217</v>
      </c>
      <c r="T118" s="16">
        <f t="shared" si="45"/>
        <v>1.0000454669120067</v>
      </c>
      <c r="U118" s="16">
        <f t="shared" si="45"/>
        <v>0.99976965848093258</v>
      </c>
      <c r="V118" s="16">
        <f t="shared" si="45"/>
        <v>0.99951770482440649</v>
      </c>
      <c r="W118" s="16">
        <f t="shared" si="45"/>
        <v>0.99998039665726945</v>
      </c>
      <c r="X118" s="16">
        <f t="shared" si="45"/>
        <v>0.9993335083882654</v>
      </c>
      <c r="Y118" s="16">
        <f t="shared" si="45"/>
        <v>1</v>
      </c>
      <c r="Z118" s="16">
        <f t="shared" si="45"/>
        <v>1</v>
      </c>
      <c r="AA118" s="16">
        <f t="shared" si="45"/>
        <v>1.0285568439390143</v>
      </c>
      <c r="AB118" s="16">
        <f t="shared" si="45"/>
        <v>0.99491105492246001</v>
      </c>
      <c r="AC118" s="16">
        <f t="shared" si="45"/>
        <v>0.98986081950666682</v>
      </c>
      <c r="AD118" s="16">
        <f t="shared" si="45"/>
        <v>0.99442881173790221</v>
      </c>
      <c r="AE118" s="16">
        <f t="shared" si="45"/>
        <v>0.99098907262648228</v>
      </c>
      <c r="AF118" s="16">
        <f t="shared" si="45"/>
        <v>0.98038880613049428</v>
      </c>
      <c r="AG118" s="16">
        <f t="shared" si="45"/>
        <v>0.98651953197519793</v>
      </c>
      <c r="AH118" s="16">
        <f t="shared" si="45"/>
        <v>0.98937478378038846</v>
      </c>
      <c r="AI118" s="16">
        <f t="shared" si="45"/>
        <v>0.99673340230734808</v>
      </c>
      <c r="AJ118" s="16">
        <f t="shared" si="45"/>
        <v>0.99309490068633954</v>
      </c>
      <c r="AK118" s="16">
        <f t="shared" si="45"/>
        <v>0.9942814197065577</v>
      </c>
      <c r="AL118" s="16">
        <f t="shared" si="45"/>
        <v>1.0011296268671508</v>
      </c>
      <c r="AM118" s="16">
        <f t="shared" si="45"/>
        <v>1.0020228802326874</v>
      </c>
      <c r="AN118" s="16">
        <f t="shared" si="45"/>
        <v>1.0060412749552354</v>
      </c>
      <c r="AO118" s="16">
        <f t="shared" si="45"/>
        <v>0.99956347401879653</v>
      </c>
      <c r="AP118" s="16">
        <f t="shared" si="45"/>
        <v>1.0031395748940328</v>
      </c>
      <c r="AQ118" s="16">
        <f t="shared" si="45"/>
        <v>0.99989479202978182</v>
      </c>
      <c r="AR118" s="16">
        <f t="shared" si="45"/>
        <v>0.99987212417968852</v>
      </c>
      <c r="AS118" s="16">
        <f t="shared" si="45"/>
        <v>0.99488465615101973</v>
      </c>
      <c r="AT118" s="16">
        <f t="shared" si="45"/>
        <v>1</v>
      </c>
    </row>
    <row r="119" spans="2:46" x14ac:dyDescent="0.2">
      <c r="F119" s="17" t="s">
        <v>30</v>
      </c>
      <c r="G119" s="10">
        <f>+IF(G$8 = 20, 1, G118 * H119)</f>
        <v>1.1484566631354676</v>
      </c>
      <c r="H119" s="10">
        <f t="shared" ref="H119:AS119" si="46">+IF(H$8 = 20, 1, H118 * I119)</f>
        <v>0.97956676795056152</v>
      </c>
      <c r="I119" s="10">
        <f t="shared" si="46"/>
        <v>0.95267071138981729</v>
      </c>
      <c r="J119" s="10">
        <f t="shared" si="46"/>
        <v>0.95103666918279062</v>
      </c>
      <c r="K119" s="10">
        <f t="shared" si="46"/>
        <v>0.95408254485288502</v>
      </c>
      <c r="L119" s="10">
        <f t="shared" si="46"/>
        <v>0.95551720835272114</v>
      </c>
      <c r="M119" s="10">
        <f t="shared" si="46"/>
        <v>0.97576252281190345</v>
      </c>
      <c r="N119" s="10">
        <f t="shared" si="46"/>
        <v>0.98237887555894554</v>
      </c>
      <c r="O119" s="10">
        <f t="shared" si="46"/>
        <v>0.98993583382635741</v>
      </c>
      <c r="P119" s="10">
        <f t="shared" si="46"/>
        <v>0.99339562744709298</v>
      </c>
      <c r="Q119" s="10">
        <f t="shared" si="46"/>
        <v>0.99787579149884142</v>
      </c>
      <c r="R119" s="10">
        <f t="shared" si="46"/>
        <v>1.0025578176674972</v>
      </c>
      <c r="S119" s="10">
        <f t="shared" si="46"/>
        <v>1.0011587200504874</v>
      </c>
      <c r="T119" s="10">
        <f t="shared" si="46"/>
        <v>0.99864728470372133</v>
      </c>
      <c r="U119" s="10">
        <f t="shared" si="46"/>
        <v>0.99860188135985184</v>
      </c>
      <c r="V119" s="10">
        <f t="shared" si="46"/>
        <v>0.99883195382938994</v>
      </c>
      <c r="W119" s="10">
        <f t="shared" si="46"/>
        <v>0.99931391811099834</v>
      </c>
      <c r="X119" s="10">
        <f t="shared" si="46"/>
        <v>0.9993335083882654</v>
      </c>
      <c r="Y119" s="10">
        <f t="shared" si="46"/>
        <v>1</v>
      </c>
      <c r="Z119" s="10">
        <f t="shared" si="46"/>
        <v>1</v>
      </c>
      <c r="AA119" s="10">
        <f t="shared" si="46"/>
        <v>0.94623760615711561</v>
      </c>
      <c r="AB119" s="10">
        <f t="shared" si="46"/>
        <v>0.91996627287351018</v>
      </c>
      <c r="AC119" s="10">
        <f t="shared" si="46"/>
        <v>0.92467187727169164</v>
      </c>
      <c r="AD119" s="10">
        <f t="shared" si="46"/>
        <v>0.93414332505102637</v>
      </c>
      <c r="AE119" s="10">
        <f t="shared" si="46"/>
        <v>0.93937676988509755</v>
      </c>
      <c r="AF119" s="10">
        <f t="shared" si="46"/>
        <v>0.94791839368662933</v>
      </c>
      <c r="AG119" s="10">
        <f t="shared" si="46"/>
        <v>0.96688006611170652</v>
      </c>
      <c r="AH119" s="10">
        <f t="shared" si="46"/>
        <v>0.98009216723345605</v>
      </c>
      <c r="AI119" s="10">
        <f t="shared" si="46"/>
        <v>0.99061769442772374</v>
      </c>
      <c r="AJ119" s="10">
        <f t="shared" si="46"/>
        <v>0.99386424909061233</v>
      </c>
      <c r="AK119" s="10">
        <f t="shared" si="46"/>
        <v>1.0007746977693079</v>
      </c>
      <c r="AL119" s="10">
        <f t="shared" si="46"/>
        <v>1.0065306239602332</v>
      </c>
      <c r="AM119" s="10">
        <f t="shared" si="46"/>
        <v>1.0053949028658595</v>
      </c>
      <c r="AN119" s="10">
        <f t="shared" si="46"/>
        <v>1.0033652152058534</v>
      </c>
      <c r="AO119" s="10">
        <f t="shared" si="46"/>
        <v>0.99734000998169681</v>
      </c>
      <c r="AP119" s="10">
        <f t="shared" si="46"/>
        <v>0.99777556493920272</v>
      </c>
      <c r="AQ119" s="10">
        <f t="shared" si="46"/>
        <v>0.99465277804896024</v>
      </c>
      <c r="AR119" s="10">
        <f t="shared" si="46"/>
        <v>0.99475743445949916</v>
      </c>
      <c r="AS119" s="10">
        <f t="shared" si="46"/>
        <v>0.99488465615101973</v>
      </c>
      <c r="AT119" s="10">
        <f>+IF(AT$8 = 20, 1, AT118 *#REF!)</f>
        <v>1</v>
      </c>
    </row>
    <row r="120" spans="2:46" x14ac:dyDescent="0.2">
      <c r="F120" s="17" t="s">
        <v>31</v>
      </c>
      <c r="G120" s="15">
        <f>+IF(G$8 = 20, 1, 1 / G119)</f>
        <v>0.87073377002301722</v>
      </c>
      <c r="H120" s="15">
        <f t="shared" ref="H120:AT120" si="47">+IF(H$8 = 20, 1, 1 / H119)</f>
        <v>1.0208594581992494</v>
      </c>
      <c r="I120" s="15">
        <f t="shared" si="47"/>
        <v>1.0496806378576871</v>
      </c>
      <c r="J120" s="15">
        <f t="shared" si="47"/>
        <v>1.0514841671239477</v>
      </c>
      <c r="K120" s="15">
        <f t="shared" si="47"/>
        <v>1.0481273401288305</v>
      </c>
      <c r="L120" s="15">
        <f t="shared" si="47"/>
        <v>1.0465536269346374</v>
      </c>
      <c r="M120" s="15">
        <f t="shared" si="47"/>
        <v>1.0248395245989261</v>
      </c>
      <c r="N120" s="15">
        <f t="shared" si="47"/>
        <v>1.0179371980398384</v>
      </c>
      <c r="O120" s="15">
        <f t="shared" si="47"/>
        <v>1.0101664833514936</v>
      </c>
      <c r="P120" s="15">
        <f t="shared" si="47"/>
        <v>1.0066482802726637</v>
      </c>
      <c r="Q120" s="15">
        <f t="shared" si="47"/>
        <v>1.0021287303683035</v>
      </c>
      <c r="R120" s="15">
        <f t="shared" si="47"/>
        <v>0.99744870807207098</v>
      </c>
      <c r="S120" s="15">
        <f t="shared" si="47"/>
        <v>0.99884262102773369</v>
      </c>
      <c r="T120" s="15">
        <f t="shared" si="47"/>
        <v>1.001354547613555</v>
      </c>
      <c r="U120" s="15">
        <f t="shared" si="47"/>
        <v>1.0014000761126589</v>
      </c>
      <c r="V120" s="15">
        <f t="shared" si="47"/>
        <v>1.0011694120979329</v>
      </c>
      <c r="W120" s="15">
        <f t="shared" si="47"/>
        <v>1.0006865529205262</v>
      </c>
      <c r="X120" s="15">
        <f t="shared" si="47"/>
        <v>1.0006669361190634</v>
      </c>
      <c r="Y120" s="15">
        <f t="shared" si="47"/>
        <v>1</v>
      </c>
      <c r="Z120" s="15">
        <f t="shared" si="47"/>
        <v>1</v>
      </c>
      <c r="AA120" s="15">
        <f t="shared" si="47"/>
        <v>1.0568170124428109</v>
      </c>
      <c r="AB120" s="15">
        <f t="shared" si="47"/>
        <v>1.0869963709392354</v>
      </c>
      <c r="AC120" s="15">
        <f t="shared" si="47"/>
        <v>1.0814647061080405</v>
      </c>
      <c r="AD120" s="15">
        <f t="shared" si="47"/>
        <v>1.0704995402556414</v>
      </c>
      <c r="AE120" s="15">
        <f t="shared" si="47"/>
        <v>1.0645355857823882</v>
      </c>
      <c r="AF120" s="15">
        <f t="shared" si="47"/>
        <v>1.054943132932378</v>
      </c>
      <c r="AG120" s="15">
        <f t="shared" si="47"/>
        <v>1.0342544386311374</v>
      </c>
      <c r="AH120" s="15">
        <f t="shared" si="47"/>
        <v>1.0203122047416608</v>
      </c>
      <c r="AI120" s="15">
        <f t="shared" si="47"/>
        <v>1.009471166954772</v>
      </c>
      <c r="AJ120" s="15">
        <f t="shared" si="47"/>
        <v>1.0061736307699989</v>
      </c>
      <c r="AK120" s="15">
        <f t="shared" si="47"/>
        <v>0.99922590192274574</v>
      </c>
      <c r="AL120" s="15">
        <f t="shared" si="47"/>
        <v>0.99351174837131317</v>
      </c>
      <c r="AM120" s="15">
        <f t="shared" si="47"/>
        <v>0.99463404593510329</v>
      </c>
      <c r="AN120" s="15">
        <f t="shared" si="47"/>
        <v>0.99664607148538331</v>
      </c>
      <c r="AO120" s="15">
        <f t="shared" si="47"/>
        <v>1.0026670844362817</v>
      </c>
      <c r="AP120" s="15">
        <f t="shared" si="47"/>
        <v>1.0022293942034277</v>
      </c>
      <c r="AQ120" s="15">
        <f t="shared" si="47"/>
        <v>1.0053759684475305</v>
      </c>
      <c r="AR120" s="15">
        <f t="shared" si="47"/>
        <v>1.005270194882584</v>
      </c>
      <c r="AS120" s="15">
        <f t="shared" si="47"/>
        <v>1.0051416451317787</v>
      </c>
      <c r="AT120" s="15">
        <f t="shared" si="47"/>
        <v>1</v>
      </c>
    </row>
    <row r="123" spans="2:46" x14ac:dyDescent="0.2">
      <c r="F123" s="17" t="s">
        <v>84</v>
      </c>
      <c r="G123" s="5" t="s">
        <v>79</v>
      </c>
      <c r="H123" s="5" t="s">
        <v>79</v>
      </c>
      <c r="I123" s="5" t="s">
        <v>79</v>
      </c>
      <c r="J123" s="5" t="s">
        <v>79</v>
      </c>
      <c r="K123" s="5" t="s">
        <v>79</v>
      </c>
      <c r="L123" s="5" t="s">
        <v>79</v>
      </c>
      <c r="M123" s="5" t="s">
        <v>79</v>
      </c>
      <c r="N123" s="5" t="s">
        <v>79</v>
      </c>
      <c r="O123" s="5" t="s">
        <v>79</v>
      </c>
      <c r="P123" s="5" t="s">
        <v>79</v>
      </c>
      <c r="Q123" s="5" t="s">
        <v>79</v>
      </c>
      <c r="R123" s="5" t="s">
        <v>79</v>
      </c>
      <c r="S123" s="5" t="s">
        <v>79</v>
      </c>
      <c r="T123" s="5" t="s">
        <v>79</v>
      </c>
      <c r="U123" s="5" t="s">
        <v>79</v>
      </c>
      <c r="V123" s="5" t="s">
        <v>79</v>
      </c>
      <c r="W123" s="5" t="s">
        <v>79</v>
      </c>
      <c r="X123" s="5" t="s">
        <v>79</v>
      </c>
      <c r="Y123" s="5" t="s">
        <v>79</v>
      </c>
      <c r="Z123" s="5" t="s">
        <v>79</v>
      </c>
      <c r="AA123" s="6" t="s">
        <v>80</v>
      </c>
      <c r="AB123" s="6" t="s">
        <v>80</v>
      </c>
      <c r="AC123" s="6" t="s">
        <v>80</v>
      </c>
      <c r="AD123" s="6" t="s">
        <v>80</v>
      </c>
      <c r="AE123" s="6" t="s">
        <v>80</v>
      </c>
      <c r="AF123" s="6" t="s">
        <v>80</v>
      </c>
      <c r="AG123" s="6" t="s">
        <v>80</v>
      </c>
      <c r="AH123" s="6" t="s">
        <v>80</v>
      </c>
      <c r="AI123" s="6" t="s">
        <v>80</v>
      </c>
      <c r="AJ123" s="6" t="s">
        <v>80</v>
      </c>
      <c r="AK123" s="6" t="s">
        <v>80</v>
      </c>
      <c r="AL123" s="6" t="s">
        <v>80</v>
      </c>
      <c r="AM123" s="6" t="s">
        <v>80</v>
      </c>
      <c r="AN123" s="6" t="s">
        <v>80</v>
      </c>
      <c r="AO123" s="6" t="s">
        <v>80</v>
      </c>
      <c r="AP123" s="6" t="s">
        <v>80</v>
      </c>
      <c r="AQ123" s="6" t="s">
        <v>80</v>
      </c>
      <c r="AR123" s="6" t="s">
        <v>80</v>
      </c>
      <c r="AS123" s="6" t="s">
        <v>80</v>
      </c>
      <c r="AT123" s="6" t="s">
        <v>80</v>
      </c>
    </row>
    <row r="124" spans="2:46" x14ac:dyDescent="0.2">
      <c r="F124" s="17" t="s">
        <v>53</v>
      </c>
      <c r="G124" s="5">
        <v>1</v>
      </c>
      <c r="H124" s="5">
        <v>2</v>
      </c>
      <c r="I124" s="5">
        <v>3</v>
      </c>
      <c r="J124" s="5">
        <v>4</v>
      </c>
      <c r="K124" s="5">
        <v>5</v>
      </c>
      <c r="L124" s="5">
        <v>6</v>
      </c>
      <c r="M124" s="5">
        <v>7</v>
      </c>
      <c r="N124" s="5">
        <v>8</v>
      </c>
      <c r="O124" s="5">
        <v>9</v>
      </c>
      <c r="P124" s="5">
        <v>10</v>
      </c>
      <c r="Q124" s="5">
        <v>11</v>
      </c>
      <c r="R124" s="5">
        <v>12</v>
      </c>
      <c r="S124" s="5">
        <v>13</v>
      </c>
      <c r="T124" s="5">
        <v>14</v>
      </c>
      <c r="U124" s="5">
        <v>15</v>
      </c>
      <c r="V124" s="5">
        <v>16</v>
      </c>
      <c r="W124" s="5">
        <v>17</v>
      </c>
      <c r="X124" s="5">
        <v>18</v>
      </c>
      <c r="Y124" s="5">
        <v>19</v>
      </c>
      <c r="Z124" s="5">
        <v>20</v>
      </c>
      <c r="AA124" s="6">
        <v>1</v>
      </c>
      <c r="AB124" s="6">
        <v>2</v>
      </c>
      <c r="AC124" s="6">
        <v>3</v>
      </c>
      <c r="AD124" s="6">
        <v>4</v>
      </c>
      <c r="AE124" s="6">
        <v>5</v>
      </c>
      <c r="AF124" s="6">
        <v>6</v>
      </c>
      <c r="AG124" s="6">
        <v>7</v>
      </c>
      <c r="AH124" s="6">
        <v>8</v>
      </c>
      <c r="AI124" s="6">
        <v>9</v>
      </c>
      <c r="AJ124" s="6">
        <v>10</v>
      </c>
      <c r="AK124" s="6">
        <v>11</v>
      </c>
      <c r="AL124" s="6">
        <v>12</v>
      </c>
      <c r="AM124" s="6">
        <v>13</v>
      </c>
      <c r="AN124" s="6">
        <v>14</v>
      </c>
      <c r="AO124" s="6">
        <v>15</v>
      </c>
      <c r="AP124" s="6">
        <v>16</v>
      </c>
      <c r="AQ124" s="6">
        <v>17</v>
      </c>
      <c r="AR124" s="6">
        <v>18</v>
      </c>
      <c r="AS124" s="6">
        <v>19</v>
      </c>
      <c r="AT124" s="6">
        <v>20</v>
      </c>
    </row>
    <row r="125" spans="2:46" x14ac:dyDescent="0.2">
      <c r="F125">
        <v>201906</v>
      </c>
      <c r="G125" s="10">
        <f t="shared" ref="G125:AT125" si="48">IF(G57 = "", G$118,G57)</f>
        <v>1.083421269093821</v>
      </c>
      <c r="H125" s="10">
        <f t="shared" si="48"/>
        <v>0.99939076679000016</v>
      </c>
      <c r="I125" s="10">
        <f t="shared" si="48"/>
        <v>1.01796608838186</v>
      </c>
      <c r="J125" s="10">
        <f t="shared" si="48"/>
        <v>1.0036822735150104</v>
      </c>
      <c r="K125" s="10">
        <f t="shared" si="48"/>
        <v>0.995152202149297</v>
      </c>
      <c r="L125" s="10">
        <f t="shared" si="48"/>
        <v>1.0063344476569194</v>
      </c>
      <c r="M125" s="10">
        <f t="shared" si="48"/>
        <v>0.99976752206147379</v>
      </c>
      <c r="N125" s="10">
        <f t="shared" si="48"/>
        <v>1.0014892029102158</v>
      </c>
      <c r="O125" s="10">
        <f t="shared" si="48"/>
        <v>0.99754610298076496</v>
      </c>
      <c r="P125" s="10">
        <f t="shared" si="48"/>
        <v>1.0057460410067367</v>
      </c>
      <c r="Q125" s="10">
        <f t="shared" si="48"/>
        <v>0.99713965079992162</v>
      </c>
      <c r="R125" s="10">
        <f t="shared" si="48"/>
        <v>0.99954794075163178</v>
      </c>
      <c r="S125" s="10">
        <f t="shared" si="48"/>
        <v>1.0045985926346563</v>
      </c>
      <c r="T125" s="10">
        <f t="shared" si="48"/>
        <v>1.0159352814821438</v>
      </c>
      <c r="U125" s="10">
        <f t="shared" si="48"/>
        <v>1.0004901482975583</v>
      </c>
      <c r="V125" s="10">
        <f t="shared" si="48"/>
        <v>0.99635590170771471</v>
      </c>
      <c r="W125" s="10">
        <f t="shared" si="48"/>
        <v>1.0009750046207004</v>
      </c>
      <c r="X125" s="10">
        <f t="shared" si="48"/>
        <v>0.99873796651714275</v>
      </c>
      <c r="Y125" s="10">
        <f t="shared" si="48"/>
        <v>1</v>
      </c>
      <c r="Z125" s="10">
        <f t="shared" si="48"/>
        <v>1</v>
      </c>
      <c r="AA125" s="10">
        <f t="shared" si="48"/>
        <v>0.93863211536495361</v>
      </c>
      <c r="AB125" s="10">
        <f t="shared" si="48"/>
        <v>0.94613707320793394</v>
      </c>
      <c r="AC125" s="10">
        <f t="shared" si="48"/>
        <v>1.0418606805510042</v>
      </c>
      <c r="AD125" s="10">
        <f t="shared" si="48"/>
        <v>1.0162817448709727</v>
      </c>
      <c r="AE125" s="10">
        <f t="shared" si="48"/>
        <v>1.0402850765653593</v>
      </c>
      <c r="AF125" s="10">
        <f t="shared" si="48"/>
        <v>1.0143838408859642</v>
      </c>
      <c r="AG125" s="10">
        <f t="shared" si="48"/>
        <v>1.0053785650318419</v>
      </c>
      <c r="AH125" s="10">
        <f t="shared" si="48"/>
        <v>0.99074689184857967</v>
      </c>
      <c r="AI125" s="10">
        <f t="shared" si="48"/>
        <v>1.0035889406494778</v>
      </c>
      <c r="AJ125" s="10">
        <f t="shared" si="48"/>
        <v>1.0099739678274988</v>
      </c>
      <c r="AK125" s="10">
        <f t="shared" si="48"/>
        <v>0.9922817029953056</v>
      </c>
      <c r="AL125" s="10">
        <f t="shared" si="48"/>
        <v>0.9964020001833892</v>
      </c>
      <c r="AM125" s="10">
        <f t="shared" si="48"/>
        <v>1.0191153160790243</v>
      </c>
      <c r="AN125" s="10">
        <f t="shared" si="48"/>
        <v>1.0032623325238486</v>
      </c>
      <c r="AO125" s="10">
        <f t="shared" si="48"/>
        <v>1.0000419321392255</v>
      </c>
      <c r="AP125" s="10">
        <f t="shared" si="48"/>
        <v>1.0050806945751938</v>
      </c>
      <c r="AQ125" s="10">
        <f t="shared" si="48"/>
        <v>1.0007312862627908</v>
      </c>
      <c r="AR125" s="10">
        <f t="shared" si="48"/>
        <v>0.99971054347783772</v>
      </c>
      <c r="AS125" s="10">
        <f t="shared" si="48"/>
        <v>0.99488465615101973</v>
      </c>
      <c r="AT125" s="10" t="e">
        <f t="shared" si="48"/>
        <v>#REF!</v>
      </c>
    </row>
    <row r="126" spans="2:46" x14ac:dyDescent="0.2">
      <c r="F126">
        <v>201909</v>
      </c>
      <c r="G126" s="10">
        <f t="shared" ref="G126:AT126" si="49">IF(G58 = "", G$118,G58)</f>
        <v>1.1574133190291065</v>
      </c>
      <c r="H126" s="10">
        <f t="shared" si="49"/>
        <v>1.0957336285082349</v>
      </c>
      <c r="I126" s="10">
        <f t="shared" si="49"/>
        <v>0.99574263731576385</v>
      </c>
      <c r="J126" s="10">
        <f t="shared" si="49"/>
        <v>1.0007909966774009</v>
      </c>
      <c r="K126" s="10">
        <f t="shared" si="49"/>
        <v>0.99765221705853313</v>
      </c>
      <c r="L126" s="10">
        <f t="shared" si="49"/>
        <v>1.0171621932086787</v>
      </c>
      <c r="M126" s="10">
        <f t="shared" si="49"/>
        <v>1.00223290488564</v>
      </c>
      <c r="N126" s="10">
        <f t="shared" si="49"/>
        <v>0.97302539376516672</v>
      </c>
      <c r="O126" s="10">
        <f t="shared" si="49"/>
        <v>0.98490016836664218</v>
      </c>
      <c r="P126" s="10">
        <f t="shared" si="49"/>
        <v>1.0008975706784753</v>
      </c>
      <c r="Q126" s="10">
        <f t="shared" si="49"/>
        <v>1.0000831713894565</v>
      </c>
      <c r="R126" s="10">
        <f t="shared" si="49"/>
        <v>0.99826997328988909</v>
      </c>
      <c r="S126" s="10">
        <f t="shared" si="49"/>
        <v>1</v>
      </c>
      <c r="T126" s="10">
        <f t="shared" si="49"/>
        <v>1.0000384980794541</v>
      </c>
      <c r="U126" s="10">
        <f t="shared" si="49"/>
        <v>0.99482225961824111</v>
      </c>
      <c r="V126" s="10">
        <f t="shared" si="49"/>
        <v>1.0019742538792675</v>
      </c>
      <c r="W126" s="10">
        <f t="shared" si="49"/>
        <v>1.0001812491521307</v>
      </c>
      <c r="X126" s="10">
        <f t="shared" si="49"/>
        <v>1</v>
      </c>
      <c r="Y126" s="10">
        <f t="shared" si="49"/>
        <v>1</v>
      </c>
      <c r="Z126" s="10">
        <f t="shared" si="49"/>
        <v>1</v>
      </c>
      <c r="AA126" s="10">
        <f t="shared" si="49"/>
        <v>1.0883004911197156</v>
      </c>
      <c r="AB126" s="10">
        <f t="shared" si="49"/>
        <v>0.95984560104429772</v>
      </c>
      <c r="AC126" s="10">
        <f t="shared" si="49"/>
        <v>1.0006858935453067</v>
      </c>
      <c r="AD126" s="10">
        <f t="shared" si="49"/>
        <v>1.0111662514637023</v>
      </c>
      <c r="AE126" s="10">
        <f t="shared" si="49"/>
        <v>0.99835479368083069</v>
      </c>
      <c r="AF126" s="10">
        <f t="shared" si="49"/>
        <v>0.99867254958040463</v>
      </c>
      <c r="AG126" s="10">
        <f t="shared" si="49"/>
        <v>1.000980152404211</v>
      </c>
      <c r="AH126" s="10">
        <f t="shared" si="49"/>
        <v>0.97586425542923216</v>
      </c>
      <c r="AI126" s="10">
        <f t="shared" si="49"/>
        <v>0.98752613463870798</v>
      </c>
      <c r="AJ126" s="10">
        <f t="shared" si="49"/>
        <v>0.99374365169538958</v>
      </c>
      <c r="AK126" s="10">
        <f t="shared" si="49"/>
        <v>1.0000535158190917</v>
      </c>
      <c r="AL126" s="10">
        <f t="shared" si="49"/>
        <v>0.99826991541808496</v>
      </c>
      <c r="AM126" s="10">
        <f t="shared" si="49"/>
        <v>0.99936735042357094</v>
      </c>
      <c r="AN126" s="10">
        <f t="shared" si="49"/>
        <v>1.0000384980794541</v>
      </c>
      <c r="AO126" s="10">
        <f t="shared" si="49"/>
        <v>0.99675828564783708</v>
      </c>
      <c r="AP126" s="10">
        <f t="shared" si="49"/>
        <v>1.0000280967572985</v>
      </c>
      <c r="AQ126" s="10">
        <f t="shared" si="49"/>
        <v>1.0001812491521307</v>
      </c>
      <c r="AR126" s="10">
        <f t="shared" si="49"/>
        <v>1</v>
      </c>
      <c r="AS126" s="10">
        <f t="shared" si="49"/>
        <v>0.99488465615101973</v>
      </c>
      <c r="AT126" s="10" t="e">
        <f t="shared" si="49"/>
        <v>#REF!</v>
      </c>
    </row>
    <row r="127" spans="2:46" x14ac:dyDescent="0.2">
      <c r="F127">
        <v>201912</v>
      </c>
      <c r="G127" s="10">
        <f t="shared" ref="G127:AT127" si="50">IF(G59 = "", G$118,G59)</f>
        <v>0.96838066220754948</v>
      </c>
      <c r="H127" s="10">
        <f t="shared" si="50"/>
        <v>1.0242751893973727</v>
      </c>
      <c r="I127" s="10">
        <f t="shared" si="50"/>
        <v>1.0250347795435837</v>
      </c>
      <c r="J127" s="10">
        <f t="shared" si="50"/>
        <v>0.99875561728833184</v>
      </c>
      <c r="K127" s="10">
        <f t="shared" si="50"/>
        <v>1.0024290277355263</v>
      </c>
      <c r="L127" s="10">
        <f t="shared" si="50"/>
        <v>1.0072910199076661</v>
      </c>
      <c r="M127" s="10">
        <f t="shared" si="50"/>
        <v>1.0055111211145376</v>
      </c>
      <c r="N127" s="10">
        <f t="shared" si="50"/>
        <v>0.98882383468268198</v>
      </c>
      <c r="O127" s="10">
        <f t="shared" si="50"/>
        <v>1.0096620141943302</v>
      </c>
      <c r="P127" s="10">
        <f t="shared" si="50"/>
        <v>1.0013562477491531</v>
      </c>
      <c r="Q127" s="10">
        <f t="shared" si="50"/>
        <v>1.0001080444546624</v>
      </c>
      <c r="R127" s="10">
        <f t="shared" si="50"/>
        <v>1</v>
      </c>
      <c r="S127" s="10">
        <f t="shared" si="50"/>
        <v>1.00304659475086</v>
      </c>
      <c r="T127" s="10">
        <f t="shared" si="50"/>
        <v>0.99100355217608127</v>
      </c>
      <c r="U127" s="10">
        <f t="shared" si="50"/>
        <v>1.0040159499669248</v>
      </c>
      <c r="V127" s="10">
        <f t="shared" si="50"/>
        <v>1</v>
      </c>
      <c r="W127" s="10">
        <f t="shared" si="50"/>
        <v>0.99873565970354361</v>
      </c>
      <c r="X127" s="10">
        <f t="shared" si="50"/>
        <v>0.9993335083882654</v>
      </c>
      <c r="Y127" s="10">
        <f t="shared" si="50"/>
        <v>1</v>
      </c>
      <c r="Z127" s="10">
        <f t="shared" si="50"/>
        <v>1</v>
      </c>
      <c r="AA127" s="10">
        <f t="shared" si="50"/>
        <v>0.60960221002920179</v>
      </c>
      <c r="AB127" s="10">
        <f t="shared" si="50"/>
        <v>1.0070982265876123</v>
      </c>
      <c r="AC127" s="10">
        <f t="shared" si="50"/>
        <v>1.0245681381297798</v>
      </c>
      <c r="AD127" s="10">
        <f t="shared" si="50"/>
        <v>0.99380625937460243</v>
      </c>
      <c r="AE127" s="10">
        <f t="shared" si="50"/>
        <v>0.99860735528402389</v>
      </c>
      <c r="AF127" s="10">
        <f t="shared" si="50"/>
        <v>0.99668470175327084</v>
      </c>
      <c r="AG127" s="10">
        <f t="shared" si="50"/>
        <v>1.0012021853243083</v>
      </c>
      <c r="AH127" s="10">
        <f t="shared" si="50"/>
        <v>0.98967557604420753</v>
      </c>
      <c r="AI127" s="10">
        <f t="shared" si="50"/>
        <v>1.0022958523344108</v>
      </c>
      <c r="AJ127" s="10">
        <f t="shared" si="50"/>
        <v>1.001353809313575</v>
      </c>
      <c r="AK127" s="10">
        <f t="shared" si="50"/>
        <v>1.0005576409214965</v>
      </c>
      <c r="AL127" s="10">
        <f t="shared" si="50"/>
        <v>0.99775596383265741</v>
      </c>
      <c r="AM127" s="10">
        <f t="shared" si="50"/>
        <v>1.0046412634229598</v>
      </c>
      <c r="AN127" s="10">
        <f t="shared" si="50"/>
        <v>0.99492305858672725</v>
      </c>
      <c r="AO127" s="10">
        <f t="shared" si="50"/>
        <v>1.001648019859289</v>
      </c>
      <c r="AP127" s="10">
        <f t="shared" si="50"/>
        <v>1</v>
      </c>
      <c r="AQ127" s="10">
        <f t="shared" si="50"/>
        <v>0.99899603265860237</v>
      </c>
      <c r="AR127" s="10">
        <f t="shared" si="50"/>
        <v>0.99987212417968852</v>
      </c>
      <c r="AS127" s="10">
        <f t="shared" si="50"/>
        <v>0.99488465615101973</v>
      </c>
      <c r="AT127" s="10" t="e">
        <f t="shared" si="50"/>
        <v>#REF!</v>
      </c>
    </row>
    <row r="128" spans="2:46" x14ac:dyDescent="0.2">
      <c r="F128">
        <v>202003</v>
      </c>
      <c r="G128" s="10">
        <f t="shared" ref="G128:AT128" si="51">IF(G60 = "", G$118,G60)</f>
        <v>1.1798044418832356</v>
      </c>
      <c r="H128" s="10">
        <f t="shared" si="51"/>
        <v>1.0357992472250279</v>
      </c>
      <c r="I128" s="10">
        <f t="shared" si="51"/>
        <v>0.98138010610685955</v>
      </c>
      <c r="J128" s="10">
        <f t="shared" si="51"/>
        <v>1.0421862657626182</v>
      </c>
      <c r="K128" s="10">
        <f t="shared" si="51"/>
        <v>1.0221056927524248</v>
      </c>
      <c r="L128" s="10">
        <f t="shared" si="51"/>
        <v>1.0187479564232251</v>
      </c>
      <c r="M128" s="10">
        <f t="shared" si="51"/>
        <v>1.0061015977707028</v>
      </c>
      <c r="N128" s="10">
        <f t="shared" si="51"/>
        <v>1.0101432558363233</v>
      </c>
      <c r="O128" s="10">
        <f t="shared" si="51"/>
        <v>1.0001290631299387</v>
      </c>
      <c r="P128" s="10">
        <f t="shared" si="51"/>
        <v>0.99862392072996964</v>
      </c>
      <c r="Q128" s="10">
        <f t="shared" si="51"/>
        <v>1.0009299686558621</v>
      </c>
      <c r="R128" s="10">
        <f t="shared" si="51"/>
        <v>1.0000678867926094</v>
      </c>
      <c r="S128" s="10">
        <f t="shared" si="51"/>
        <v>0.99685276180661608</v>
      </c>
      <c r="T128" s="10">
        <f t="shared" si="51"/>
        <v>1.0096423954520386</v>
      </c>
      <c r="U128" s="10">
        <f t="shared" si="51"/>
        <v>1.0014781961730319</v>
      </c>
      <c r="V128" s="10">
        <f t="shared" si="51"/>
        <v>1.0000445031609948</v>
      </c>
      <c r="W128" s="10">
        <f t="shared" si="51"/>
        <v>0.99998039665726945</v>
      </c>
      <c r="X128" s="10">
        <f t="shared" si="51"/>
        <v>0.9993335083882654</v>
      </c>
      <c r="Y128" s="10">
        <f t="shared" si="51"/>
        <v>1</v>
      </c>
      <c r="Z128" s="10">
        <f t="shared" si="51"/>
        <v>1</v>
      </c>
      <c r="AA128" s="10">
        <f t="shared" si="51"/>
        <v>1.1052646428340003</v>
      </c>
      <c r="AB128" s="10">
        <f t="shared" si="51"/>
        <v>1.0349587861985059</v>
      </c>
      <c r="AC128" s="10">
        <f t="shared" si="51"/>
        <v>1.0122667730247883</v>
      </c>
      <c r="AD128" s="10">
        <f t="shared" si="51"/>
        <v>1.0030354116851157</v>
      </c>
      <c r="AE128" s="10">
        <f t="shared" si="51"/>
        <v>0.99366023953943805</v>
      </c>
      <c r="AF128" s="10">
        <f t="shared" si="51"/>
        <v>1.0040281935854922</v>
      </c>
      <c r="AG128" s="10">
        <f t="shared" si="51"/>
        <v>1.0031946375492578</v>
      </c>
      <c r="AH128" s="10">
        <f t="shared" si="51"/>
        <v>0.99823271208646402</v>
      </c>
      <c r="AI128" s="10">
        <f t="shared" si="51"/>
        <v>1.0002917603931618</v>
      </c>
      <c r="AJ128" s="10">
        <f t="shared" si="51"/>
        <v>0.9990331211834772</v>
      </c>
      <c r="AK128" s="10">
        <f t="shared" si="51"/>
        <v>0.98805904239411679</v>
      </c>
      <c r="AL128" s="10">
        <f t="shared" si="51"/>
        <v>1.0001994364052442</v>
      </c>
      <c r="AM128" s="10">
        <f t="shared" si="51"/>
        <v>0.99735777866165753</v>
      </c>
      <c r="AN128" s="10">
        <f t="shared" si="51"/>
        <v>1.0096323500022217</v>
      </c>
      <c r="AO128" s="10">
        <f t="shared" si="51"/>
        <v>1.0017943293990292</v>
      </c>
      <c r="AP128" s="10">
        <f t="shared" si="51"/>
        <v>1.0075206271162644</v>
      </c>
      <c r="AQ128" s="10">
        <f t="shared" si="51"/>
        <v>0.99989479202978182</v>
      </c>
      <c r="AR128" s="10">
        <f t="shared" si="51"/>
        <v>0.99987212417968852</v>
      </c>
      <c r="AS128" s="10">
        <f t="shared" si="51"/>
        <v>0.99488465615101973</v>
      </c>
      <c r="AT128" s="10" t="e">
        <f t="shared" si="51"/>
        <v>#REF!</v>
      </c>
    </row>
    <row r="129" spans="6:46" x14ac:dyDescent="0.2">
      <c r="F129">
        <v>202006</v>
      </c>
      <c r="G129" s="10">
        <f t="shared" ref="G129:AT129" si="52">IF(G61 = "", G$118,G61)</f>
        <v>1.2837082017942505</v>
      </c>
      <c r="H129" s="10">
        <f t="shared" si="52"/>
        <v>1.0000990500674747</v>
      </c>
      <c r="I129" s="10">
        <f t="shared" si="52"/>
        <v>1.0214327277101904</v>
      </c>
      <c r="J129" s="10">
        <f t="shared" si="52"/>
        <v>1.0238803696968397</v>
      </c>
      <c r="K129" s="10">
        <f t="shared" si="52"/>
        <v>1.0329340793421529</v>
      </c>
      <c r="L129" s="10">
        <f t="shared" si="52"/>
        <v>1.0079746951792301</v>
      </c>
      <c r="M129" s="10">
        <f t="shared" si="52"/>
        <v>1.0050428077368139</v>
      </c>
      <c r="N129" s="10">
        <f t="shared" si="52"/>
        <v>0.99791627317684339</v>
      </c>
      <c r="O129" s="10">
        <f t="shared" si="52"/>
        <v>0.99815479995025103</v>
      </c>
      <c r="P129" s="10">
        <f t="shared" si="52"/>
        <v>1.0027060009405364</v>
      </c>
      <c r="Q129" s="10">
        <f t="shared" si="52"/>
        <v>1</v>
      </c>
      <c r="R129" s="10">
        <f t="shared" si="52"/>
        <v>1.0098609215420147</v>
      </c>
      <c r="S129" s="10">
        <f t="shared" si="52"/>
        <v>1.0131617284210248</v>
      </c>
      <c r="T129" s="10">
        <f t="shared" si="52"/>
        <v>1</v>
      </c>
      <c r="U129" s="10">
        <f t="shared" si="52"/>
        <v>0.99862837783356218</v>
      </c>
      <c r="V129" s="10">
        <f t="shared" si="52"/>
        <v>0.99951770482440649</v>
      </c>
      <c r="W129" s="10">
        <f t="shared" si="52"/>
        <v>0.99998039665726945</v>
      </c>
      <c r="X129" s="10">
        <f t="shared" si="52"/>
        <v>0.9993335083882654</v>
      </c>
      <c r="Y129" s="10">
        <f t="shared" si="52"/>
        <v>1</v>
      </c>
      <c r="Z129" s="10">
        <f t="shared" si="52"/>
        <v>1</v>
      </c>
      <c r="AA129" s="10">
        <f t="shared" si="52"/>
        <v>1.0845519134961417</v>
      </c>
      <c r="AB129" s="10">
        <f t="shared" si="52"/>
        <v>0.9619863563586929</v>
      </c>
      <c r="AC129" s="10">
        <f t="shared" si="52"/>
        <v>0.99369188980055945</v>
      </c>
      <c r="AD129" s="10">
        <f t="shared" si="52"/>
        <v>1.0036385129242775</v>
      </c>
      <c r="AE129" s="10">
        <f t="shared" si="52"/>
        <v>1.0069792145631511</v>
      </c>
      <c r="AF129" s="10">
        <f t="shared" si="52"/>
        <v>1.0075342137063907</v>
      </c>
      <c r="AG129" s="10">
        <f t="shared" si="52"/>
        <v>0.98785540543507955</v>
      </c>
      <c r="AH129" s="10">
        <f t="shared" si="52"/>
        <v>0.99523315834282078</v>
      </c>
      <c r="AI129" s="10">
        <f t="shared" si="52"/>
        <v>1.0036903722895048</v>
      </c>
      <c r="AJ129" s="10">
        <f t="shared" si="52"/>
        <v>0.96186803801285226</v>
      </c>
      <c r="AK129" s="10">
        <f t="shared" si="52"/>
        <v>0.99943297577289314</v>
      </c>
      <c r="AL129" s="10">
        <f t="shared" si="52"/>
        <v>1.0098503670955166</v>
      </c>
      <c r="AM129" s="10">
        <f t="shared" si="52"/>
        <v>1.0131275912823103</v>
      </c>
      <c r="AN129" s="10">
        <f t="shared" si="52"/>
        <v>1.0170268434418162</v>
      </c>
      <c r="AO129" s="10">
        <f t="shared" si="52"/>
        <v>0.99806918425666236</v>
      </c>
      <c r="AP129" s="10">
        <f t="shared" si="52"/>
        <v>1.0031395748940328</v>
      </c>
      <c r="AQ129" s="10">
        <f t="shared" si="52"/>
        <v>0.99989479202978182</v>
      </c>
      <c r="AR129" s="10">
        <f t="shared" si="52"/>
        <v>0.99987212417968852</v>
      </c>
      <c r="AS129" s="10">
        <f t="shared" si="52"/>
        <v>0.99488465615101973</v>
      </c>
      <c r="AT129" s="10" t="e">
        <f t="shared" si="52"/>
        <v>#REF!</v>
      </c>
    </row>
    <row r="130" spans="6:46" x14ac:dyDescent="0.2">
      <c r="F130">
        <v>202009</v>
      </c>
      <c r="G130" s="10">
        <f t="shared" ref="G130:AT130" si="53">IF(G62 = "", G$118,G62)</f>
        <v>1.09489829993068</v>
      </c>
      <c r="H130" s="10">
        <f t="shared" si="53"/>
        <v>1.0443648094353823</v>
      </c>
      <c r="I130" s="10">
        <f t="shared" si="53"/>
        <v>1.053441505305255</v>
      </c>
      <c r="J130" s="10">
        <f t="shared" si="53"/>
        <v>1.0534067103031233</v>
      </c>
      <c r="K130" s="10">
        <f t="shared" si="53"/>
        <v>1.009563451166702</v>
      </c>
      <c r="L130" s="10">
        <f t="shared" si="53"/>
        <v>1.0066908161425743</v>
      </c>
      <c r="M130" s="10">
        <f t="shared" si="53"/>
        <v>1.0044971137697041</v>
      </c>
      <c r="N130" s="10">
        <f t="shared" si="53"/>
        <v>1.0002551601221845</v>
      </c>
      <c r="O130" s="10">
        <f t="shared" si="53"/>
        <v>1.0005263208799862</v>
      </c>
      <c r="P130" s="10">
        <f t="shared" si="53"/>
        <v>1.0020510520205255</v>
      </c>
      <c r="Q130" s="10">
        <f t="shared" si="53"/>
        <v>1.0000562014034271</v>
      </c>
      <c r="R130" s="10">
        <f t="shared" si="53"/>
        <v>0.99716328996870218</v>
      </c>
      <c r="S130" s="10">
        <f t="shared" si="53"/>
        <v>1.0002321718779987</v>
      </c>
      <c r="T130" s="10">
        <f t="shared" si="53"/>
        <v>0.99930686683339409</v>
      </c>
      <c r="U130" s="10">
        <f t="shared" si="53"/>
        <v>0.99976965848093258</v>
      </c>
      <c r="V130" s="10">
        <f t="shared" si="53"/>
        <v>0.99951770482440649</v>
      </c>
      <c r="W130" s="10">
        <f t="shared" si="53"/>
        <v>0.99998039665726945</v>
      </c>
      <c r="X130" s="10">
        <f t="shared" si="53"/>
        <v>0.9993335083882654</v>
      </c>
      <c r="Y130" s="10">
        <f t="shared" si="53"/>
        <v>1</v>
      </c>
      <c r="Z130" s="10">
        <f t="shared" si="53"/>
        <v>1</v>
      </c>
      <c r="AA130" s="10">
        <f t="shared" si="53"/>
        <v>0.96077525255649465</v>
      </c>
      <c r="AB130" s="10">
        <f t="shared" si="53"/>
        <v>0.97635869892077598</v>
      </c>
      <c r="AC130" s="10">
        <f t="shared" si="53"/>
        <v>0.99694754265204899</v>
      </c>
      <c r="AD130" s="10">
        <f t="shared" si="53"/>
        <v>1.0009580731626926</v>
      </c>
      <c r="AE130" s="10">
        <f t="shared" si="53"/>
        <v>0.99953882404521399</v>
      </c>
      <c r="AF130" s="10">
        <f t="shared" si="53"/>
        <v>0.99602372935128614</v>
      </c>
      <c r="AG130" s="10">
        <f t="shared" si="53"/>
        <v>0.99978459502127814</v>
      </c>
      <c r="AH130" s="10">
        <f t="shared" si="53"/>
        <v>0.99884253718747951</v>
      </c>
      <c r="AI130" s="10">
        <f t="shared" si="53"/>
        <v>0.98714791405178659</v>
      </c>
      <c r="AJ130" s="10">
        <f t="shared" si="53"/>
        <v>1.0005792528998558</v>
      </c>
      <c r="AK130" s="10">
        <f t="shared" si="53"/>
        <v>0.9986653965459461</v>
      </c>
      <c r="AL130" s="10">
        <f t="shared" si="53"/>
        <v>0.99646636440485559</v>
      </c>
      <c r="AM130" s="10">
        <f t="shared" si="53"/>
        <v>1.0008490670792372</v>
      </c>
      <c r="AN130" s="10">
        <f t="shared" si="53"/>
        <v>1.0016183625913249</v>
      </c>
      <c r="AO130" s="10">
        <f t="shared" si="53"/>
        <v>0.99956347401879653</v>
      </c>
      <c r="AP130" s="10">
        <f t="shared" si="53"/>
        <v>1.0031395748940328</v>
      </c>
      <c r="AQ130" s="10">
        <f t="shared" si="53"/>
        <v>0.99989479202978182</v>
      </c>
      <c r="AR130" s="10">
        <f t="shared" si="53"/>
        <v>0.99987212417968852</v>
      </c>
      <c r="AS130" s="10">
        <f t="shared" si="53"/>
        <v>0.99488465615101973</v>
      </c>
      <c r="AT130" s="10" t="e">
        <f t="shared" si="53"/>
        <v>#REF!</v>
      </c>
    </row>
    <row r="131" spans="6:46" x14ac:dyDescent="0.2">
      <c r="F131">
        <v>202012</v>
      </c>
      <c r="G131" s="10">
        <f t="shared" ref="G131:AT131" si="54">IF(G63 = "", G$118,G63)</f>
        <v>1.0294556917044084</v>
      </c>
      <c r="H131" s="10">
        <f t="shared" si="54"/>
        <v>1.1069154535193753</v>
      </c>
      <c r="I131" s="10">
        <f t="shared" si="54"/>
        <v>1.100396672594758</v>
      </c>
      <c r="J131" s="10">
        <f t="shared" si="54"/>
        <v>1.0129678303422367</v>
      </c>
      <c r="K131" s="10">
        <f t="shared" si="54"/>
        <v>1.0196967095927276</v>
      </c>
      <c r="L131" s="10">
        <f t="shared" si="54"/>
        <v>1.0047965512168806</v>
      </c>
      <c r="M131" s="10">
        <f t="shared" si="54"/>
        <v>1.0046861992696217</v>
      </c>
      <c r="N131" s="10">
        <f t="shared" si="54"/>
        <v>0.99979886465462542</v>
      </c>
      <c r="O131" s="10">
        <f t="shared" si="54"/>
        <v>1.0014715624364892</v>
      </c>
      <c r="P131" s="10">
        <f t="shared" si="54"/>
        <v>1</v>
      </c>
      <c r="Q131" s="10">
        <f t="shared" si="54"/>
        <v>0.99683941127706321</v>
      </c>
      <c r="R131" s="10">
        <f t="shared" si="54"/>
        <v>1.0000877519493776</v>
      </c>
      <c r="S131" s="10">
        <f t="shared" si="54"/>
        <v>0.99978172334376314</v>
      </c>
      <c r="T131" s="10">
        <f t="shared" si="54"/>
        <v>1.0000454669120067</v>
      </c>
      <c r="U131" s="10">
        <f t="shared" si="54"/>
        <v>0.99976965848093258</v>
      </c>
      <c r="V131" s="10">
        <f t="shared" si="54"/>
        <v>0.99951770482440649</v>
      </c>
      <c r="W131" s="10">
        <f t="shared" si="54"/>
        <v>0.99998039665726945</v>
      </c>
      <c r="X131" s="10">
        <f t="shared" si="54"/>
        <v>0.9993335083882654</v>
      </c>
      <c r="Y131" s="10">
        <f t="shared" si="54"/>
        <v>1</v>
      </c>
      <c r="Z131" s="10">
        <f t="shared" si="54"/>
        <v>1</v>
      </c>
      <c r="AA131" s="10">
        <f t="shared" si="54"/>
        <v>0.87436224153862085</v>
      </c>
      <c r="AB131" s="10">
        <f t="shared" si="54"/>
        <v>0.97917606970963977</v>
      </c>
      <c r="AC131" s="10">
        <f t="shared" si="54"/>
        <v>1.0021963681665482</v>
      </c>
      <c r="AD131" s="10">
        <f t="shared" si="54"/>
        <v>0.99930454139735636</v>
      </c>
      <c r="AE131" s="10">
        <f t="shared" si="54"/>
        <v>0.99988053800988841</v>
      </c>
      <c r="AF131" s="10">
        <f t="shared" si="54"/>
        <v>1.0008144901692844</v>
      </c>
      <c r="AG131" s="10">
        <f t="shared" si="54"/>
        <v>1.0003087331421392</v>
      </c>
      <c r="AH131" s="10">
        <f t="shared" si="54"/>
        <v>0.99048819637955665</v>
      </c>
      <c r="AI131" s="10">
        <f t="shared" si="54"/>
        <v>0.99671194168623756</v>
      </c>
      <c r="AJ131" s="10">
        <f t="shared" si="54"/>
        <v>1</v>
      </c>
      <c r="AK131" s="10">
        <f t="shared" si="54"/>
        <v>0.9971511770914937</v>
      </c>
      <c r="AL131" s="10">
        <f t="shared" si="54"/>
        <v>1.0000875180411466</v>
      </c>
      <c r="AM131" s="10">
        <f t="shared" si="54"/>
        <v>0.99700865379929615</v>
      </c>
      <c r="AN131" s="10">
        <f t="shared" si="54"/>
        <v>1.0060412749552354</v>
      </c>
      <c r="AO131" s="10">
        <f t="shared" si="54"/>
        <v>0.99956347401879653</v>
      </c>
      <c r="AP131" s="10">
        <f t="shared" si="54"/>
        <v>1.0031395748940328</v>
      </c>
      <c r="AQ131" s="10">
        <f t="shared" si="54"/>
        <v>0.99989479202978182</v>
      </c>
      <c r="AR131" s="10">
        <f t="shared" si="54"/>
        <v>0.99987212417968852</v>
      </c>
      <c r="AS131" s="10">
        <f t="shared" si="54"/>
        <v>0.99488465615101973</v>
      </c>
      <c r="AT131" s="10" t="e">
        <f t="shared" si="54"/>
        <v>#REF!</v>
      </c>
    </row>
    <row r="132" spans="6:46" x14ac:dyDescent="0.2">
      <c r="F132">
        <v>202103</v>
      </c>
      <c r="G132" s="10">
        <f t="shared" ref="G132:AT132" si="55">IF(G64 = "", G$118,G64)</f>
        <v>1.2619120394034138</v>
      </c>
      <c r="H132" s="10">
        <f t="shared" si="55"/>
        <v>1.0577383028088339</v>
      </c>
      <c r="I132" s="10">
        <f t="shared" si="55"/>
        <v>1.0100342094759354</v>
      </c>
      <c r="J132" s="10">
        <f t="shared" si="55"/>
        <v>1.0164747692037566</v>
      </c>
      <c r="K132" s="10">
        <f t="shared" si="55"/>
        <v>1.009094646097936</v>
      </c>
      <c r="L132" s="10">
        <f t="shared" si="55"/>
        <v>1.0069302829464604</v>
      </c>
      <c r="M132" s="10">
        <f t="shared" si="55"/>
        <v>1.000081431078347</v>
      </c>
      <c r="N132" s="10">
        <f t="shared" si="55"/>
        <v>0.99896975495802587</v>
      </c>
      <c r="O132" s="10">
        <f t="shared" si="55"/>
        <v>0.99878373996348691</v>
      </c>
      <c r="P132" s="10">
        <f t="shared" si="55"/>
        <v>0.999840046153045</v>
      </c>
      <c r="Q132" s="10">
        <f t="shared" si="55"/>
        <v>0.98462376688727671</v>
      </c>
      <c r="R132" s="10">
        <f t="shared" si="55"/>
        <v>0.99939425680588023</v>
      </c>
      <c r="S132" s="10">
        <f t="shared" si="55"/>
        <v>1.0025148372055217</v>
      </c>
      <c r="T132" s="10">
        <f t="shared" si="55"/>
        <v>1.0000454669120067</v>
      </c>
      <c r="U132" s="10">
        <f t="shared" si="55"/>
        <v>0.99976965848093258</v>
      </c>
      <c r="V132" s="10">
        <f t="shared" si="55"/>
        <v>0.99951770482440649</v>
      </c>
      <c r="W132" s="10">
        <f t="shared" si="55"/>
        <v>0.99998039665726945</v>
      </c>
      <c r="X132" s="10">
        <f t="shared" si="55"/>
        <v>0.9993335083882654</v>
      </c>
      <c r="Y132" s="10">
        <f t="shared" si="55"/>
        <v>1</v>
      </c>
      <c r="Z132" s="10">
        <f t="shared" si="55"/>
        <v>1</v>
      </c>
      <c r="AA132" s="10">
        <f t="shared" si="55"/>
        <v>0.93819643293261146</v>
      </c>
      <c r="AB132" s="10">
        <f t="shared" si="55"/>
        <v>0.98394203502732003</v>
      </c>
      <c r="AC132" s="10">
        <f t="shared" si="55"/>
        <v>0.99071979426627721</v>
      </c>
      <c r="AD132" s="10">
        <f t="shared" si="55"/>
        <v>1.0037193519810068</v>
      </c>
      <c r="AE132" s="10">
        <f t="shared" si="55"/>
        <v>0.9996214820547169</v>
      </c>
      <c r="AF132" s="10">
        <f t="shared" si="55"/>
        <v>1.0026421895411124</v>
      </c>
      <c r="AG132" s="10">
        <f t="shared" si="55"/>
        <v>0.99742108386614947</v>
      </c>
      <c r="AH132" s="10">
        <f t="shared" si="55"/>
        <v>0.99679824766748815</v>
      </c>
      <c r="AI132" s="10">
        <f t="shared" si="55"/>
        <v>0.99257088559403361</v>
      </c>
      <c r="AJ132" s="10">
        <f t="shared" si="55"/>
        <v>0.99887312757857105</v>
      </c>
      <c r="AK132" s="10">
        <f t="shared" si="55"/>
        <v>0.98444763515864253</v>
      </c>
      <c r="AL132" s="10">
        <f t="shared" si="55"/>
        <v>0.99904402669670545</v>
      </c>
      <c r="AM132" s="10">
        <f t="shared" si="55"/>
        <v>1.0020228802326874</v>
      </c>
      <c r="AN132" s="10">
        <f t="shared" si="55"/>
        <v>1.0060412749552354</v>
      </c>
      <c r="AO132" s="10">
        <f t="shared" si="55"/>
        <v>0.99956347401879653</v>
      </c>
      <c r="AP132" s="10">
        <f t="shared" si="55"/>
        <v>1.0031395748940328</v>
      </c>
      <c r="AQ132" s="10">
        <f t="shared" si="55"/>
        <v>0.99989479202978182</v>
      </c>
      <c r="AR132" s="10">
        <f t="shared" si="55"/>
        <v>0.99987212417968852</v>
      </c>
      <c r="AS132" s="10">
        <f t="shared" si="55"/>
        <v>0.99488465615101973</v>
      </c>
      <c r="AT132" s="10" t="e">
        <f t="shared" si="55"/>
        <v>#REF!</v>
      </c>
    </row>
    <row r="133" spans="6:46" x14ac:dyDescent="0.2">
      <c r="F133">
        <v>202106</v>
      </c>
      <c r="G133" s="10">
        <f t="shared" ref="G133:AT133" si="56">IF(G65 = "", G$118,G65)</f>
        <v>1.2084086066081614</v>
      </c>
      <c r="H133" s="10">
        <f t="shared" si="56"/>
        <v>1.0421871917831709</v>
      </c>
      <c r="I133" s="10">
        <f t="shared" si="56"/>
        <v>1.0130976640031695</v>
      </c>
      <c r="J133" s="10">
        <f t="shared" si="56"/>
        <v>1.0104468375830638</v>
      </c>
      <c r="K133" s="10">
        <f t="shared" si="56"/>
        <v>1.0026274489167841</v>
      </c>
      <c r="L133" s="10">
        <f t="shared" si="56"/>
        <v>1.0060295528221999</v>
      </c>
      <c r="M133" s="10">
        <f t="shared" si="56"/>
        <v>1.0003969512953637</v>
      </c>
      <c r="N133" s="10">
        <f t="shared" si="56"/>
        <v>0.99952448804948169</v>
      </c>
      <c r="O133" s="10">
        <f t="shared" si="56"/>
        <v>0.99119431981827677</v>
      </c>
      <c r="P133" s="10">
        <f t="shared" si="56"/>
        <v>0.98459700510091219</v>
      </c>
      <c r="Q133" s="10">
        <f t="shared" si="56"/>
        <v>0.99986920405623325</v>
      </c>
      <c r="R133" s="10">
        <f t="shared" si="56"/>
        <v>1.0013974783308477</v>
      </c>
      <c r="S133" s="10">
        <f t="shared" si="56"/>
        <v>1.0025148372055217</v>
      </c>
      <c r="T133" s="10">
        <f t="shared" si="56"/>
        <v>1.0000454669120067</v>
      </c>
      <c r="U133" s="10">
        <f t="shared" si="56"/>
        <v>0.99976965848093258</v>
      </c>
      <c r="V133" s="10">
        <f t="shared" si="56"/>
        <v>0.99951770482440649</v>
      </c>
      <c r="W133" s="10">
        <f t="shared" si="56"/>
        <v>0.99998039665726945</v>
      </c>
      <c r="X133" s="10">
        <f t="shared" si="56"/>
        <v>0.9993335083882654</v>
      </c>
      <c r="Y133" s="10">
        <f t="shared" si="56"/>
        <v>1</v>
      </c>
      <c r="Z133" s="10">
        <f t="shared" si="56"/>
        <v>1</v>
      </c>
      <c r="AA133" s="10">
        <f t="shared" si="56"/>
        <v>0.98838841300652513</v>
      </c>
      <c r="AB133" s="10">
        <f t="shared" si="56"/>
        <v>0.98559558662670155</v>
      </c>
      <c r="AC133" s="10">
        <f t="shared" si="56"/>
        <v>0.99852855395580553</v>
      </c>
      <c r="AD133" s="10">
        <f t="shared" si="56"/>
        <v>0.99724052596463064</v>
      </c>
      <c r="AE133" s="10">
        <f t="shared" si="56"/>
        <v>0.99816558883254902</v>
      </c>
      <c r="AF133" s="10">
        <f t="shared" si="56"/>
        <v>1.0017843539909395</v>
      </c>
      <c r="AG133" s="10">
        <f t="shared" si="56"/>
        <v>0.99960358018639472</v>
      </c>
      <c r="AH133" s="10">
        <f t="shared" si="56"/>
        <v>0.9876415266154227</v>
      </c>
      <c r="AI133" s="10">
        <f t="shared" si="56"/>
        <v>0.99154095349324278</v>
      </c>
      <c r="AJ133" s="10">
        <f t="shared" si="56"/>
        <v>0.98534739838534446</v>
      </c>
      <c r="AK133" s="10">
        <f t="shared" si="56"/>
        <v>0.9972043109389841</v>
      </c>
      <c r="AL133" s="10">
        <f t="shared" si="56"/>
        <v>1.0011296268671508</v>
      </c>
      <c r="AM133" s="10">
        <f t="shared" si="56"/>
        <v>1.0020228802326874</v>
      </c>
      <c r="AN133" s="10">
        <f t="shared" si="56"/>
        <v>1.0060412749552354</v>
      </c>
      <c r="AO133" s="10">
        <f t="shared" si="56"/>
        <v>0.99956347401879653</v>
      </c>
      <c r="AP133" s="10">
        <f t="shared" si="56"/>
        <v>1.0031395748940328</v>
      </c>
      <c r="AQ133" s="10">
        <f t="shared" si="56"/>
        <v>0.99989479202978182</v>
      </c>
      <c r="AR133" s="10">
        <f t="shared" si="56"/>
        <v>0.99987212417968852</v>
      </c>
      <c r="AS133" s="10">
        <f t="shared" si="56"/>
        <v>0.99488465615101973</v>
      </c>
      <c r="AT133" s="10" t="e">
        <f t="shared" si="56"/>
        <v>#REF!</v>
      </c>
    </row>
    <row r="134" spans="6:46" x14ac:dyDescent="0.2">
      <c r="F134">
        <v>202109</v>
      </c>
      <c r="G134" s="10">
        <f t="shared" ref="G134:AT134" si="57">IF(G66 = "", G$118,G66)</f>
        <v>1.0967570492602003</v>
      </c>
      <c r="H134" s="10">
        <f t="shared" si="57"/>
        <v>1.0303305179276903</v>
      </c>
      <c r="I134" s="10">
        <f t="shared" si="57"/>
        <v>1.0238033433440759</v>
      </c>
      <c r="J134" s="10">
        <f t="shared" si="57"/>
        <v>1.0039909810052337</v>
      </c>
      <c r="K134" s="10">
        <f t="shared" si="57"/>
        <v>0.99836543966896374</v>
      </c>
      <c r="L134" s="10">
        <f t="shared" si="57"/>
        <v>1.0003787029834632</v>
      </c>
      <c r="M134" s="10">
        <f t="shared" si="57"/>
        <v>0.99862477675242689</v>
      </c>
      <c r="N134" s="10">
        <f t="shared" si="57"/>
        <v>0.96778709217545233</v>
      </c>
      <c r="O134" s="10">
        <f t="shared" si="57"/>
        <v>0.9981919399152559</v>
      </c>
      <c r="P134" s="10">
        <f t="shared" si="57"/>
        <v>0.99986699189905903</v>
      </c>
      <c r="Q134" s="10">
        <f t="shared" si="57"/>
        <v>0.9953299190469147</v>
      </c>
      <c r="R134" s="10">
        <f t="shared" si="57"/>
        <v>1.0013974783308477</v>
      </c>
      <c r="S134" s="10">
        <f t="shared" si="57"/>
        <v>1.0025148372055217</v>
      </c>
      <c r="T134" s="10">
        <f t="shared" si="57"/>
        <v>1.0000454669120067</v>
      </c>
      <c r="U134" s="10">
        <f t="shared" si="57"/>
        <v>0.99976965848093258</v>
      </c>
      <c r="V134" s="10">
        <f t="shared" si="57"/>
        <v>0.99951770482440649</v>
      </c>
      <c r="W134" s="10">
        <f t="shared" si="57"/>
        <v>0.99998039665726945</v>
      </c>
      <c r="X134" s="10">
        <f t="shared" si="57"/>
        <v>0.9993335083882654</v>
      </c>
      <c r="Y134" s="10">
        <f t="shared" si="57"/>
        <v>1</v>
      </c>
      <c r="Z134" s="10">
        <f t="shared" si="57"/>
        <v>1</v>
      </c>
      <c r="AA134" s="10">
        <f t="shared" si="57"/>
        <v>0.97590227110833505</v>
      </c>
      <c r="AB134" s="10">
        <f t="shared" si="57"/>
        <v>0.98479975572499778</v>
      </c>
      <c r="AC134" s="10">
        <f t="shared" si="57"/>
        <v>0.99104064920192136</v>
      </c>
      <c r="AD134" s="10">
        <f t="shared" si="57"/>
        <v>0.99757446746234002</v>
      </c>
      <c r="AE134" s="10">
        <f t="shared" si="57"/>
        <v>0.99754518896538824</v>
      </c>
      <c r="AF134" s="10">
        <f t="shared" si="57"/>
        <v>0.99926803184747415</v>
      </c>
      <c r="AG134" s="10">
        <f t="shared" si="57"/>
        <v>0.99105417909854465</v>
      </c>
      <c r="AH134" s="10">
        <f t="shared" si="57"/>
        <v>0.96720290007164578</v>
      </c>
      <c r="AI134" s="10">
        <f t="shared" si="57"/>
        <v>1.0057936924315629</v>
      </c>
      <c r="AJ134" s="10">
        <f t="shared" si="57"/>
        <v>0.98984182265848963</v>
      </c>
      <c r="AK134" s="10">
        <f t="shared" si="57"/>
        <v>0.9942814197065577</v>
      </c>
      <c r="AL134" s="10">
        <f t="shared" si="57"/>
        <v>1.0011296268671508</v>
      </c>
      <c r="AM134" s="10">
        <f t="shared" si="57"/>
        <v>1.0020228802326874</v>
      </c>
      <c r="AN134" s="10">
        <f t="shared" si="57"/>
        <v>1.0060412749552354</v>
      </c>
      <c r="AO134" s="10">
        <f t="shared" si="57"/>
        <v>0.99956347401879653</v>
      </c>
      <c r="AP134" s="10">
        <f t="shared" si="57"/>
        <v>1.0031395748940328</v>
      </c>
      <c r="AQ134" s="10">
        <f t="shared" si="57"/>
        <v>0.99989479202978182</v>
      </c>
      <c r="AR134" s="10">
        <f t="shared" si="57"/>
        <v>0.99987212417968852</v>
      </c>
      <c r="AS134" s="10">
        <f t="shared" si="57"/>
        <v>0.99488465615101973</v>
      </c>
      <c r="AT134" s="10" t="e">
        <f t="shared" si="57"/>
        <v>#REF!</v>
      </c>
    </row>
    <row r="135" spans="6:46" x14ac:dyDescent="0.2">
      <c r="F135">
        <v>202112</v>
      </c>
      <c r="G135" s="10">
        <f t="shared" ref="G135:AT135" si="58">IF(G67 = "", G$118,G67)</f>
        <v>1.0689116973648762</v>
      </c>
      <c r="H135" s="10">
        <f t="shared" si="58"/>
        <v>1.032223152435249</v>
      </c>
      <c r="I135" s="10">
        <f t="shared" si="58"/>
        <v>1.0198690619409474</v>
      </c>
      <c r="J135" s="10">
        <f t="shared" si="58"/>
        <v>1.0149292110739607</v>
      </c>
      <c r="K135" s="10">
        <f t="shared" si="58"/>
        <v>1.0001119444963489</v>
      </c>
      <c r="L135" s="10">
        <f t="shared" si="58"/>
        <v>1.0050868417328565</v>
      </c>
      <c r="M135" s="10">
        <f t="shared" si="58"/>
        <v>0.95714196674506824</v>
      </c>
      <c r="N135" s="10">
        <f t="shared" si="58"/>
        <v>0.99967863714875549</v>
      </c>
      <c r="O135" s="10">
        <f t="shared" si="58"/>
        <v>0.99909798367384661</v>
      </c>
      <c r="P135" s="10">
        <f t="shared" si="58"/>
        <v>0.99551029888697962</v>
      </c>
      <c r="Q135" s="10">
        <f t="shared" si="58"/>
        <v>0.9953299190469147</v>
      </c>
      <c r="R135" s="10">
        <f t="shared" si="58"/>
        <v>1.0013974783308477</v>
      </c>
      <c r="S135" s="10">
        <f t="shared" si="58"/>
        <v>1.0025148372055217</v>
      </c>
      <c r="T135" s="10">
        <f t="shared" si="58"/>
        <v>1.0000454669120067</v>
      </c>
      <c r="U135" s="10">
        <f t="shared" si="58"/>
        <v>0.99976965848093258</v>
      </c>
      <c r="V135" s="10">
        <f t="shared" si="58"/>
        <v>0.99951770482440649</v>
      </c>
      <c r="W135" s="10">
        <f t="shared" si="58"/>
        <v>0.99998039665726945</v>
      </c>
      <c r="X135" s="10">
        <f t="shared" si="58"/>
        <v>0.9993335083882654</v>
      </c>
      <c r="Y135" s="10">
        <f t="shared" si="58"/>
        <v>1</v>
      </c>
      <c r="Z135" s="10">
        <f t="shared" si="58"/>
        <v>1</v>
      </c>
      <c r="AA135" s="10">
        <f t="shared" si="58"/>
        <v>0.9454216082876159</v>
      </c>
      <c r="AB135" s="10">
        <f t="shared" si="58"/>
        <v>0.98090809076309871</v>
      </c>
      <c r="AC135" s="10">
        <f t="shared" si="58"/>
        <v>1.0055251202471425</v>
      </c>
      <c r="AD135" s="10">
        <f t="shared" si="58"/>
        <v>1.0110177799675335</v>
      </c>
      <c r="AE135" s="10">
        <f t="shared" si="58"/>
        <v>0.9931691557767135</v>
      </c>
      <c r="AF135" s="10">
        <f t="shared" si="58"/>
        <v>0.99479463044501704</v>
      </c>
      <c r="AG135" s="10">
        <f t="shared" si="58"/>
        <v>0.95903634097248025</v>
      </c>
      <c r="AH135" s="10">
        <f t="shared" si="58"/>
        <v>0.99888227016627162</v>
      </c>
      <c r="AI135" s="10">
        <f t="shared" si="58"/>
        <v>0.99841949305578404</v>
      </c>
      <c r="AJ135" s="10">
        <f t="shared" si="58"/>
        <v>0.99309490068633954</v>
      </c>
      <c r="AK135" s="10">
        <f t="shared" si="58"/>
        <v>0.9942814197065577</v>
      </c>
      <c r="AL135" s="10">
        <f t="shared" si="58"/>
        <v>1.0011296268671508</v>
      </c>
      <c r="AM135" s="10">
        <f t="shared" si="58"/>
        <v>1.0020228802326874</v>
      </c>
      <c r="AN135" s="10">
        <f t="shared" si="58"/>
        <v>1.0060412749552354</v>
      </c>
      <c r="AO135" s="10">
        <f t="shared" si="58"/>
        <v>0.99956347401879653</v>
      </c>
      <c r="AP135" s="10">
        <f t="shared" si="58"/>
        <v>1.0031395748940328</v>
      </c>
      <c r="AQ135" s="10">
        <f t="shared" si="58"/>
        <v>0.99989479202978182</v>
      </c>
      <c r="AR135" s="10">
        <f t="shared" si="58"/>
        <v>0.99987212417968852</v>
      </c>
      <c r="AS135" s="10">
        <f t="shared" si="58"/>
        <v>0.99488465615101973</v>
      </c>
      <c r="AT135" s="10" t="e">
        <f t="shared" si="58"/>
        <v>#REF!</v>
      </c>
    </row>
    <row r="136" spans="6:46" x14ac:dyDescent="0.2">
      <c r="F136">
        <v>202203</v>
      </c>
      <c r="G136" s="10">
        <f t="shared" ref="G136:AT136" si="59">IF(G68 = "", G$118,G68)</f>
        <v>1.0908975358917392</v>
      </c>
      <c r="H136" s="10">
        <f t="shared" si="59"/>
        <v>1.0139157721196894</v>
      </c>
      <c r="I136" s="10">
        <f t="shared" si="59"/>
        <v>1.018238124572022</v>
      </c>
      <c r="J136" s="10">
        <f t="shared" si="59"/>
        <v>0.99865724582407478</v>
      </c>
      <c r="K136" s="10">
        <f t="shared" si="59"/>
        <v>1.0020301656465398</v>
      </c>
      <c r="L136" s="10">
        <f t="shared" si="59"/>
        <v>0.96099433441080917</v>
      </c>
      <c r="M136" s="10">
        <f t="shared" si="59"/>
        <v>0.99887986268010076</v>
      </c>
      <c r="N136" s="10">
        <f t="shared" si="59"/>
        <v>1.0020357558721542</v>
      </c>
      <c r="O136" s="10">
        <f t="shared" si="59"/>
        <v>0.99651720470158822</v>
      </c>
      <c r="P136" s="10">
        <f t="shared" si="59"/>
        <v>0.99551029888697962</v>
      </c>
      <c r="Q136" s="10">
        <f t="shared" si="59"/>
        <v>0.9953299190469147</v>
      </c>
      <c r="R136" s="10">
        <f t="shared" si="59"/>
        <v>1.0013974783308477</v>
      </c>
      <c r="S136" s="10">
        <f t="shared" si="59"/>
        <v>1.0025148372055217</v>
      </c>
      <c r="T136" s="10">
        <f t="shared" si="59"/>
        <v>1.0000454669120067</v>
      </c>
      <c r="U136" s="10">
        <f t="shared" si="59"/>
        <v>0.99976965848093258</v>
      </c>
      <c r="V136" s="10">
        <f t="shared" si="59"/>
        <v>0.99951770482440649</v>
      </c>
      <c r="W136" s="10">
        <f t="shared" si="59"/>
        <v>0.99998039665726945</v>
      </c>
      <c r="X136" s="10">
        <f t="shared" si="59"/>
        <v>0.9993335083882654</v>
      </c>
      <c r="Y136" s="10">
        <f t="shared" si="59"/>
        <v>1</v>
      </c>
      <c r="Z136" s="10">
        <f t="shared" si="59"/>
        <v>1</v>
      </c>
      <c r="AA136" s="10">
        <f t="shared" si="59"/>
        <v>0.92402788895127552</v>
      </c>
      <c r="AB136" s="10">
        <f t="shared" si="59"/>
        <v>0.98846948414433922</v>
      </c>
      <c r="AC136" s="10">
        <f t="shared" si="59"/>
        <v>0.99877547147927082</v>
      </c>
      <c r="AD136" s="10">
        <f t="shared" si="59"/>
        <v>0.99916043761634166</v>
      </c>
      <c r="AE136" s="10">
        <f t="shared" si="59"/>
        <v>0.98547995546621758</v>
      </c>
      <c r="AF136" s="10">
        <f t="shared" si="59"/>
        <v>0.96974007709725729</v>
      </c>
      <c r="AG136" s="10">
        <f t="shared" si="59"/>
        <v>0.99707790630951365</v>
      </c>
      <c r="AH136" s="10">
        <f t="shared" si="59"/>
        <v>1.0049697569538398</v>
      </c>
      <c r="AI136" s="10">
        <f t="shared" si="59"/>
        <v>0.99673340230734808</v>
      </c>
      <c r="AJ136" s="10">
        <f t="shared" si="59"/>
        <v>0.99309490068633954</v>
      </c>
      <c r="AK136" s="10">
        <f t="shared" si="59"/>
        <v>0.9942814197065577</v>
      </c>
      <c r="AL136" s="10">
        <f t="shared" si="59"/>
        <v>1.0011296268671508</v>
      </c>
      <c r="AM136" s="10">
        <f t="shared" si="59"/>
        <v>1.0020228802326874</v>
      </c>
      <c r="AN136" s="10">
        <f t="shared" si="59"/>
        <v>1.0060412749552354</v>
      </c>
      <c r="AO136" s="10">
        <f t="shared" si="59"/>
        <v>0.99956347401879653</v>
      </c>
      <c r="AP136" s="10">
        <f t="shared" si="59"/>
        <v>1.0031395748940328</v>
      </c>
      <c r="AQ136" s="10">
        <f t="shared" si="59"/>
        <v>0.99989479202978182</v>
      </c>
      <c r="AR136" s="10">
        <f t="shared" si="59"/>
        <v>0.99987212417968852</v>
      </c>
      <c r="AS136" s="10">
        <f t="shared" si="59"/>
        <v>0.99488465615101973</v>
      </c>
      <c r="AT136" s="10" t="e">
        <f t="shared" si="59"/>
        <v>#REF!</v>
      </c>
    </row>
    <row r="137" spans="6:46" x14ac:dyDescent="0.2">
      <c r="F137">
        <v>202206</v>
      </c>
      <c r="G137" s="10">
        <f t="shared" ref="G137:AT137" si="60">IF(G69 = "", G$118,G69)</f>
        <v>1.0126449074312451</v>
      </c>
      <c r="H137" s="10">
        <f t="shared" si="60"/>
        <v>1.0737198989994239</v>
      </c>
      <c r="I137" s="10">
        <f t="shared" si="60"/>
        <v>1.0065023915781017</v>
      </c>
      <c r="J137" s="10">
        <f t="shared" si="60"/>
        <v>0.99890467378194681</v>
      </c>
      <c r="K137" s="10">
        <f t="shared" si="60"/>
        <v>0.99925898130124324</v>
      </c>
      <c r="L137" s="10">
        <f t="shared" si="60"/>
        <v>0.94965951167731288</v>
      </c>
      <c r="M137" s="10">
        <f t="shared" si="60"/>
        <v>1.0174664378960929</v>
      </c>
      <c r="N137" s="10">
        <f t="shared" si="60"/>
        <v>0.99236621404217451</v>
      </c>
      <c r="O137" s="10">
        <f t="shared" si="60"/>
        <v>0.99651720470158822</v>
      </c>
      <c r="P137" s="10">
        <f t="shared" si="60"/>
        <v>0.99551029888697962</v>
      </c>
      <c r="Q137" s="10">
        <f t="shared" si="60"/>
        <v>0.9953299190469147</v>
      </c>
      <c r="R137" s="10">
        <f t="shared" si="60"/>
        <v>1.0013974783308477</v>
      </c>
      <c r="S137" s="10">
        <f t="shared" si="60"/>
        <v>1.0025148372055217</v>
      </c>
      <c r="T137" s="10">
        <f t="shared" si="60"/>
        <v>1.0000454669120067</v>
      </c>
      <c r="U137" s="10">
        <f t="shared" si="60"/>
        <v>0.99976965848093258</v>
      </c>
      <c r="V137" s="10">
        <f t="shared" si="60"/>
        <v>0.99951770482440649</v>
      </c>
      <c r="W137" s="10">
        <f t="shared" si="60"/>
        <v>0.99998039665726945</v>
      </c>
      <c r="X137" s="10">
        <f t="shared" si="60"/>
        <v>0.9993335083882654</v>
      </c>
      <c r="Y137" s="10">
        <f t="shared" si="60"/>
        <v>1</v>
      </c>
      <c r="Z137" s="10">
        <f t="shared" si="60"/>
        <v>1</v>
      </c>
      <c r="AA137" s="10">
        <f t="shared" si="60"/>
        <v>0.91679667062220338</v>
      </c>
      <c r="AB137" s="10">
        <f t="shared" si="60"/>
        <v>0.99380183129199917</v>
      </c>
      <c r="AC137" s="10">
        <f t="shared" si="60"/>
        <v>0.99708454002502089</v>
      </c>
      <c r="AD137" s="10">
        <f t="shared" si="60"/>
        <v>0.98340650137492081</v>
      </c>
      <c r="AE137" s="10">
        <f t="shared" si="60"/>
        <v>0.98642246490467678</v>
      </c>
      <c r="AF137" s="10">
        <f t="shared" si="60"/>
        <v>0.95561788275438153</v>
      </c>
      <c r="AG137" s="10">
        <f t="shared" si="60"/>
        <v>0.99781246546052682</v>
      </c>
      <c r="AH137" s="10">
        <f t="shared" si="60"/>
        <v>0.98937478378038846</v>
      </c>
      <c r="AI137" s="10">
        <f t="shared" si="60"/>
        <v>0.99673340230734808</v>
      </c>
      <c r="AJ137" s="10">
        <f t="shared" si="60"/>
        <v>0.99309490068633954</v>
      </c>
      <c r="AK137" s="10">
        <f t="shared" si="60"/>
        <v>0.9942814197065577</v>
      </c>
      <c r="AL137" s="10">
        <f t="shared" si="60"/>
        <v>1.0011296268671508</v>
      </c>
      <c r="AM137" s="10">
        <f t="shared" si="60"/>
        <v>1.0020228802326874</v>
      </c>
      <c r="AN137" s="10">
        <f t="shared" si="60"/>
        <v>1.0060412749552354</v>
      </c>
      <c r="AO137" s="10">
        <f t="shared" si="60"/>
        <v>0.99956347401879653</v>
      </c>
      <c r="AP137" s="10">
        <f t="shared" si="60"/>
        <v>1.0031395748940328</v>
      </c>
      <c r="AQ137" s="10">
        <f t="shared" si="60"/>
        <v>0.99989479202978182</v>
      </c>
      <c r="AR137" s="10">
        <f t="shared" si="60"/>
        <v>0.99987212417968852</v>
      </c>
      <c r="AS137" s="10">
        <f t="shared" si="60"/>
        <v>0.99488465615101973</v>
      </c>
      <c r="AT137" s="10" t="e">
        <f t="shared" si="60"/>
        <v>#REF!</v>
      </c>
    </row>
    <row r="138" spans="6:46" x14ac:dyDescent="0.2">
      <c r="F138">
        <v>202209</v>
      </c>
      <c r="G138" s="10">
        <f t="shared" ref="G138:AT138" si="61">IF(G70 = "", G$118,G70)</f>
        <v>1.1442415166956819</v>
      </c>
      <c r="H138" s="10">
        <f t="shared" si="61"/>
        <v>1.0174822223334876</v>
      </c>
      <c r="I138" s="10">
        <f t="shared" si="61"/>
        <v>0.99383316596907567</v>
      </c>
      <c r="J138" s="10">
        <f t="shared" si="61"/>
        <v>0.99757743490418527</v>
      </c>
      <c r="K138" s="10">
        <f t="shared" si="61"/>
        <v>0.99653184452210752</v>
      </c>
      <c r="L138" s="10">
        <f t="shared" si="61"/>
        <v>1.0024327435251612</v>
      </c>
      <c r="M138" s="10">
        <f t="shared" si="61"/>
        <v>0.99326496842343281</v>
      </c>
      <c r="N138" s="10">
        <f t="shared" si="61"/>
        <v>0.99236621404217451</v>
      </c>
      <c r="O138" s="10">
        <f t="shared" si="61"/>
        <v>0.99651720470158822</v>
      </c>
      <c r="P138" s="10">
        <f t="shared" si="61"/>
        <v>0.99551029888697962</v>
      </c>
      <c r="Q138" s="10">
        <f t="shared" si="61"/>
        <v>0.9953299190469147</v>
      </c>
      <c r="R138" s="10">
        <f t="shared" si="61"/>
        <v>1.0013974783308477</v>
      </c>
      <c r="S138" s="10">
        <f t="shared" si="61"/>
        <v>1.0025148372055217</v>
      </c>
      <c r="T138" s="10">
        <f t="shared" si="61"/>
        <v>1.0000454669120067</v>
      </c>
      <c r="U138" s="10">
        <f t="shared" si="61"/>
        <v>0.99976965848093258</v>
      </c>
      <c r="V138" s="10">
        <f t="shared" si="61"/>
        <v>0.99951770482440649</v>
      </c>
      <c r="W138" s="10">
        <f t="shared" si="61"/>
        <v>0.99998039665726945</v>
      </c>
      <c r="X138" s="10">
        <f t="shared" si="61"/>
        <v>0.9993335083882654</v>
      </c>
      <c r="Y138" s="10">
        <f t="shared" si="61"/>
        <v>1</v>
      </c>
      <c r="Z138" s="10">
        <f t="shared" si="61"/>
        <v>1</v>
      </c>
      <c r="AA138" s="10">
        <f t="shared" si="61"/>
        <v>0.92929121994337482</v>
      </c>
      <c r="AB138" s="10">
        <f t="shared" si="61"/>
        <v>0.98834841460608236</v>
      </c>
      <c r="AC138" s="10">
        <f t="shared" si="61"/>
        <v>0.97839353642626992</v>
      </c>
      <c r="AD138" s="10">
        <f t="shared" si="61"/>
        <v>1.0049817980158091</v>
      </c>
      <c r="AE138" s="10">
        <f t="shared" si="61"/>
        <v>0.99635134945058512</v>
      </c>
      <c r="AF138" s="10">
        <f t="shared" si="61"/>
        <v>1.0016520296490821</v>
      </c>
      <c r="AG138" s="10">
        <f t="shared" si="61"/>
        <v>0.98651953197519793</v>
      </c>
      <c r="AH138" s="10">
        <f t="shared" si="61"/>
        <v>0.98937478378038846</v>
      </c>
      <c r="AI138" s="10">
        <f t="shared" si="61"/>
        <v>0.99673340230734808</v>
      </c>
      <c r="AJ138" s="10">
        <f t="shared" si="61"/>
        <v>0.99309490068633954</v>
      </c>
      <c r="AK138" s="10">
        <f t="shared" si="61"/>
        <v>0.9942814197065577</v>
      </c>
      <c r="AL138" s="10">
        <f t="shared" si="61"/>
        <v>1.0011296268671508</v>
      </c>
      <c r="AM138" s="10">
        <f t="shared" si="61"/>
        <v>1.0020228802326874</v>
      </c>
      <c r="AN138" s="10">
        <f t="shared" si="61"/>
        <v>1.0060412749552354</v>
      </c>
      <c r="AO138" s="10">
        <f t="shared" si="61"/>
        <v>0.99956347401879653</v>
      </c>
      <c r="AP138" s="10">
        <f t="shared" si="61"/>
        <v>1.0031395748940328</v>
      </c>
      <c r="AQ138" s="10">
        <f t="shared" si="61"/>
        <v>0.99989479202978182</v>
      </c>
      <c r="AR138" s="10">
        <f t="shared" si="61"/>
        <v>0.99987212417968852</v>
      </c>
      <c r="AS138" s="10">
        <f t="shared" si="61"/>
        <v>0.99488465615101973</v>
      </c>
      <c r="AT138" s="10" t="e">
        <f t="shared" si="61"/>
        <v>#REF!</v>
      </c>
    </row>
    <row r="139" spans="6:46" x14ac:dyDescent="0.2">
      <c r="F139">
        <v>202212</v>
      </c>
      <c r="G139" s="10">
        <f t="shared" ref="G139:AT139" si="62">IF(G71 = "", G$118,G71)</f>
        <v>1.0378868605294507</v>
      </c>
      <c r="H139" s="10">
        <f t="shared" si="62"/>
        <v>1.0353193115575492</v>
      </c>
      <c r="I139" s="10">
        <f t="shared" si="62"/>
        <v>1.0130659561753323</v>
      </c>
      <c r="J139" s="10">
        <f t="shared" si="62"/>
        <v>0.98839937612831608</v>
      </c>
      <c r="K139" s="10">
        <f t="shared" si="62"/>
        <v>0.99620564541850598</v>
      </c>
      <c r="L139" s="10">
        <f t="shared" si="62"/>
        <v>0.97925180155429581</v>
      </c>
      <c r="M139" s="10">
        <f t="shared" si="62"/>
        <v>0.99326496842343281</v>
      </c>
      <c r="N139" s="10">
        <f t="shared" si="62"/>
        <v>0.99236621404217451</v>
      </c>
      <c r="O139" s="10">
        <f t="shared" si="62"/>
        <v>0.99651720470158822</v>
      </c>
      <c r="P139" s="10">
        <f t="shared" si="62"/>
        <v>0.99551029888697962</v>
      </c>
      <c r="Q139" s="10">
        <f t="shared" si="62"/>
        <v>0.9953299190469147</v>
      </c>
      <c r="R139" s="10">
        <f t="shared" si="62"/>
        <v>1.0013974783308477</v>
      </c>
      <c r="S139" s="10">
        <f t="shared" si="62"/>
        <v>1.0025148372055217</v>
      </c>
      <c r="T139" s="10">
        <f t="shared" si="62"/>
        <v>1.0000454669120067</v>
      </c>
      <c r="U139" s="10">
        <f t="shared" si="62"/>
        <v>0.99976965848093258</v>
      </c>
      <c r="V139" s="10">
        <f t="shared" si="62"/>
        <v>0.99951770482440649</v>
      </c>
      <c r="W139" s="10">
        <f t="shared" si="62"/>
        <v>0.99998039665726945</v>
      </c>
      <c r="X139" s="10">
        <f t="shared" si="62"/>
        <v>0.9993335083882654</v>
      </c>
      <c r="Y139" s="10">
        <f t="shared" si="62"/>
        <v>1</v>
      </c>
      <c r="Z139" s="10">
        <f t="shared" si="62"/>
        <v>1</v>
      </c>
      <c r="AA139" s="10">
        <f t="shared" si="62"/>
        <v>0.94340651670034459</v>
      </c>
      <c r="AB139" s="10">
        <f t="shared" si="62"/>
        <v>0.9828602843635359</v>
      </c>
      <c r="AC139" s="10">
        <f t="shared" si="62"/>
        <v>0.99279355960173843</v>
      </c>
      <c r="AD139" s="10">
        <f t="shared" si="62"/>
        <v>0.98831416422818985</v>
      </c>
      <c r="AE139" s="10">
        <f t="shared" si="62"/>
        <v>0.9955381848290995</v>
      </c>
      <c r="AF139" s="10">
        <f t="shared" si="62"/>
        <v>0.98038880613049428</v>
      </c>
      <c r="AG139" s="10">
        <f t="shared" si="62"/>
        <v>0.98651953197519793</v>
      </c>
      <c r="AH139" s="10">
        <f t="shared" si="62"/>
        <v>0.98937478378038846</v>
      </c>
      <c r="AI139" s="10">
        <f t="shared" si="62"/>
        <v>0.99673340230734808</v>
      </c>
      <c r="AJ139" s="10">
        <f t="shared" si="62"/>
        <v>0.99309490068633954</v>
      </c>
      <c r="AK139" s="10">
        <f t="shared" si="62"/>
        <v>0.9942814197065577</v>
      </c>
      <c r="AL139" s="10">
        <f t="shared" si="62"/>
        <v>1.0011296268671508</v>
      </c>
      <c r="AM139" s="10">
        <f t="shared" si="62"/>
        <v>1.0020228802326874</v>
      </c>
      <c r="AN139" s="10">
        <f t="shared" si="62"/>
        <v>1.0060412749552354</v>
      </c>
      <c r="AO139" s="10">
        <f t="shared" si="62"/>
        <v>0.99956347401879653</v>
      </c>
      <c r="AP139" s="10">
        <f t="shared" si="62"/>
        <v>1.0031395748940328</v>
      </c>
      <c r="AQ139" s="10">
        <f t="shared" si="62"/>
        <v>0.99989479202978182</v>
      </c>
      <c r="AR139" s="10">
        <f t="shared" si="62"/>
        <v>0.99987212417968852</v>
      </c>
      <c r="AS139" s="10">
        <f t="shared" si="62"/>
        <v>0.99488465615101973</v>
      </c>
      <c r="AT139" s="10" t="e">
        <f t="shared" si="62"/>
        <v>#REF!</v>
      </c>
    </row>
    <row r="140" spans="6:46" x14ac:dyDescent="0.2">
      <c r="F140">
        <v>202303</v>
      </c>
      <c r="G140" s="10">
        <f t="shared" ref="G140:AT140" si="63">IF(G72 = "", G$118,G72)</f>
        <v>1.1242252682744187</v>
      </c>
      <c r="H140" s="10">
        <f t="shared" si="63"/>
        <v>1.0416518205445011</v>
      </c>
      <c r="I140" s="10">
        <f t="shared" si="63"/>
        <v>1.0047282259876624</v>
      </c>
      <c r="J140" s="10">
        <f t="shared" si="63"/>
        <v>1.0030904347139624</v>
      </c>
      <c r="K140" s="10">
        <f t="shared" si="63"/>
        <v>0.99849854771081581</v>
      </c>
      <c r="L140" s="10">
        <f t="shared" si="63"/>
        <v>0.97925180155429581</v>
      </c>
      <c r="M140" s="10">
        <f t="shared" si="63"/>
        <v>0.99326496842343281</v>
      </c>
      <c r="N140" s="10">
        <f t="shared" si="63"/>
        <v>0.99236621404217451</v>
      </c>
      <c r="O140" s="10">
        <f t="shared" si="63"/>
        <v>0.99651720470158822</v>
      </c>
      <c r="P140" s="10">
        <f t="shared" si="63"/>
        <v>0.99551029888697962</v>
      </c>
      <c r="Q140" s="10">
        <f t="shared" si="63"/>
        <v>0.9953299190469147</v>
      </c>
      <c r="R140" s="10">
        <f t="shared" si="63"/>
        <v>1.0013974783308477</v>
      </c>
      <c r="S140" s="10">
        <f t="shared" si="63"/>
        <v>1.0025148372055217</v>
      </c>
      <c r="T140" s="10">
        <f t="shared" si="63"/>
        <v>1.0000454669120067</v>
      </c>
      <c r="U140" s="10">
        <f t="shared" si="63"/>
        <v>0.99976965848093258</v>
      </c>
      <c r="V140" s="10">
        <f t="shared" si="63"/>
        <v>0.99951770482440649</v>
      </c>
      <c r="W140" s="10">
        <f t="shared" si="63"/>
        <v>0.99998039665726945</v>
      </c>
      <c r="X140" s="10">
        <f t="shared" si="63"/>
        <v>0.9993335083882654</v>
      </c>
      <c r="Y140" s="10">
        <f t="shared" si="63"/>
        <v>1</v>
      </c>
      <c r="Z140" s="10">
        <f t="shared" si="63"/>
        <v>1</v>
      </c>
      <c r="AA140" s="10">
        <f t="shared" si="63"/>
        <v>1.0014369270829777</v>
      </c>
      <c r="AB140" s="10">
        <f t="shared" si="63"/>
        <v>1.0097766940408288</v>
      </c>
      <c r="AC140" s="10">
        <f t="shared" si="63"/>
        <v>0.99690004117208819</v>
      </c>
      <c r="AD140" s="10">
        <f t="shared" si="63"/>
        <v>1.0019861506748691</v>
      </c>
      <c r="AE140" s="10">
        <f t="shared" si="63"/>
        <v>0.99098907262648228</v>
      </c>
      <c r="AF140" s="10">
        <f t="shared" si="63"/>
        <v>0.98038880613049428</v>
      </c>
      <c r="AG140" s="10">
        <f t="shared" si="63"/>
        <v>0.98651953197519793</v>
      </c>
      <c r="AH140" s="10">
        <f t="shared" si="63"/>
        <v>0.98937478378038846</v>
      </c>
      <c r="AI140" s="10">
        <f t="shared" si="63"/>
        <v>0.99673340230734808</v>
      </c>
      <c r="AJ140" s="10">
        <f t="shared" si="63"/>
        <v>0.99309490068633954</v>
      </c>
      <c r="AK140" s="10">
        <f t="shared" si="63"/>
        <v>0.9942814197065577</v>
      </c>
      <c r="AL140" s="10">
        <f t="shared" si="63"/>
        <v>1.0011296268671508</v>
      </c>
      <c r="AM140" s="10">
        <f t="shared" si="63"/>
        <v>1.0020228802326874</v>
      </c>
      <c r="AN140" s="10">
        <f t="shared" si="63"/>
        <v>1.0060412749552354</v>
      </c>
      <c r="AO140" s="10">
        <f t="shared" si="63"/>
        <v>0.99956347401879653</v>
      </c>
      <c r="AP140" s="10">
        <f t="shared" si="63"/>
        <v>1.0031395748940328</v>
      </c>
      <c r="AQ140" s="10">
        <f t="shared" si="63"/>
        <v>0.99989479202978182</v>
      </c>
      <c r="AR140" s="10">
        <f t="shared" si="63"/>
        <v>0.99987212417968852</v>
      </c>
      <c r="AS140" s="10">
        <f t="shared" si="63"/>
        <v>0.99488465615101973</v>
      </c>
      <c r="AT140" s="10" t="e">
        <f t="shared" si="63"/>
        <v>#REF!</v>
      </c>
    </row>
    <row r="141" spans="6:46" x14ac:dyDescent="0.2">
      <c r="F141">
        <v>202306</v>
      </c>
      <c r="G141" s="10">
        <f t="shared" ref="G141:AT141" si="64">IF(G73 = "", G$118,G73)</f>
        <v>1.3749461725700689</v>
      </c>
      <c r="H141" s="10">
        <f t="shared" si="64"/>
        <v>1.0243012126670534</v>
      </c>
      <c r="I141" s="10">
        <f t="shared" si="64"/>
        <v>0.99597741019369224</v>
      </c>
      <c r="J141" s="10">
        <f t="shared" si="64"/>
        <v>0.99680753443554082</v>
      </c>
      <c r="K141" s="10">
        <f t="shared" si="64"/>
        <v>0.99849854771081581</v>
      </c>
      <c r="L141" s="10">
        <f t="shared" si="64"/>
        <v>0.97925180155429581</v>
      </c>
      <c r="M141" s="10">
        <f t="shared" si="64"/>
        <v>0.99326496842343281</v>
      </c>
      <c r="N141" s="10">
        <f t="shared" si="64"/>
        <v>0.99236621404217451</v>
      </c>
      <c r="O141" s="10">
        <f t="shared" si="64"/>
        <v>0.99651720470158822</v>
      </c>
      <c r="P141" s="10">
        <f t="shared" si="64"/>
        <v>0.99551029888697962</v>
      </c>
      <c r="Q141" s="10">
        <f t="shared" si="64"/>
        <v>0.9953299190469147</v>
      </c>
      <c r="R141" s="10">
        <f t="shared" si="64"/>
        <v>1.0013974783308477</v>
      </c>
      <c r="S141" s="10">
        <f t="shared" si="64"/>
        <v>1.0025148372055217</v>
      </c>
      <c r="T141" s="10">
        <f t="shared" si="64"/>
        <v>1.0000454669120067</v>
      </c>
      <c r="U141" s="10">
        <f t="shared" si="64"/>
        <v>0.99976965848093258</v>
      </c>
      <c r="V141" s="10">
        <f t="shared" si="64"/>
        <v>0.99951770482440649</v>
      </c>
      <c r="W141" s="10">
        <f t="shared" si="64"/>
        <v>0.99998039665726945</v>
      </c>
      <c r="X141" s="10">
        <f t="shared" si="64"/>
        <v>0.9993335083882654</v>
      </c>
      <c r="Y141" s="10">
        <f t="shared" si="64"/>
        <v>1</v>
      </c>
      <c r="Z141" s="10">
        <f t="shared" si="64"/>
        <v>1</v>
      </c>
      <c r="AA141" s="10">
        <f t="shared" si="64"/>
        <v>1.0999830543381108</v>
      </c>
      <c r="AB141" s="10">
        <f t="shared" si="64"/>
        <v>0.99910616185040391</v>
      </c>
      <c r="AC141" s="10">
        <f t="shared" si="64"/>
        <v>0.99283122129110613</v>
      </c>
      <c r="AD141" s="10">
        <f t="shared" si="64"/>
        <v>0.99442881173790221</v>
      </c>
      <c r="AE141" s="10">
        <f t="shared" si="64"/>
        <v>0.99098907262648228</v>
      </c>
      <c r="AF141" s="10">
        <f t="shared" si="64"/>
        <v>0.98038880613049428</v>
      </c>
      <c r="AG141" s="10">
        <f t="shared" si="64"/>
        <v>0.98651953197519793</v>
      </c>
      <c r="AH141" s="10">
        <f t="shared" si="64"/>
        <v>0.98937478378038846</v>
      </c>
      <c r="AI141" s="10">
        <f t="shared" si="64"/>
        <v>0.99673340230734808</v>
      </c>
      <c r="AJ141" s="10">
        <f t="shared" si="64"/>
        <v>0.99309490068633954</v>
      </c>
      <c r="AK141" s="10">
        <f t="shared" si="64"/>
        <v>0.9942814197065577</v>
      </c>
      <c r="AL141" s="10">
        <f t="shared" si="64"/>
        <v>1.0011296268671508</v>
      </c>
      <c r="AM141" s="10">
        <f t="shared" si="64"/>
        <v>1.0020228802326874</v>
      </c>
      <c r="AN141" s="10">
        <f t="shared" si="64"/>
        <v>1.0060412749552354</v>
      </c>
      <c r="AO141" s="10">
        <f t="shared" si="64"/>
        <v>0.99956347401879653</v>
      </c>
      <c r="AP141" s="10">
        <f t="shared" si="64"/>
        <v>1.0031395748940328</v>
      </c>
      <c r="AQ141" s="10">
        <f t="shared" si="64"/>
        <v>0.99989479202978182</v>
      </c>
      <c r="AR141" s="10">
        <f t="shared" si="64"/>
        <v>0.99987212417968852</v>
      </c>
      <c r="AS141" s="10">
        <f t="shared" si="64"/>
        <v>0.99488465615101973</v>
      </c>
      <c r="AT141" s="10" t="e">
        <f t="shared" si="64"/>
        <v>#REF!</v>
      </c>
    </row>
    <row r="142" spans="6:46" x14ac:dyDescent="0.2">
      <c r="F142">
        <v>202309</v>
      </c>
      <c r="G142" s="10">
        <f t="shared" ref="G142:AT142" si="65">IF(G74 = "", G$118,G74)</f>
        <v>1.0148685388375436</v>
      </c>
      <c r="H142" s="10">
        <f t="shared" si="65"/>
        <v>1.0120275238108596</v>
      </c>
      <c r="I142" s="10">
        <f t="shared" si="65"/>
        <v>1.0017181695091009</v>
      </c>
      <c r="J142" s="10">
        <f t="shared" si="65"/>
        <v>0.99680753443554082</v>
      </c>
      <c r="K142" s="10">
        <f t="shared" si="65"/>
        <v>0.99849854771081581</v>
      </c>
      <c r="L142" s="10">
        <f t="shared" si="65"/>
        <v>0.97925180155429581</v>
      </c>
      <c r="M142" s="10">
        <f t="shared" si="65"/>
        <v>0.99326496842343281</v>
      </c>
      <c r="N142" s="10">
        <f t="shared" si="65"/>
        <v>0.99236621404217451</v>
      </c>
      <c r="O142" s="10">
        <f t="shared" si="65"/>
        <v>0.99651720470158822</v>
      </c>
      <c r="P142" s="10">
        <f t="shared" si="65"/>
        <v>0.99551029888697962</v>
      </c>
      <c r="Q142" s="10">
        <f t="shared" si="65"/>
        <v>0.9953299190469147</v>
      </c>
      <c r="R142" s="10">
        <f t="shared" si="65"/>
        <v>1.0013974783308477</v>
      </c>
      <c r="S142" s="10">
        <f t="shared" si="65"/>
        <v>1.0025148372055217</v>
      </c>
      <c r="T142" s="10">
        <f t="shared" si="65"/>
        <v>1.0000454669120067</v>
      </c>
      <c r="U142" s="10">
        <f t="shared" si="65"/>
        <v>0.99976965848093258</v>
      </c>
      <c r="V142" s="10">
        <f t="shared" si="65"/>
        <v>0.99951770482440649</v>
      </c>
      <c r="W142" s="10">
        <f t="shared" si="65"/>
        <v>0.99998039665726945</v>
      </c>
      <c r="X142" s="10">
        <f t="shared" si="65"/>
        <v>0.9993335083882654</v>
      </c>
      <c r="Y142" s="10">
        <f t="shared" si="65"/>
        <v>1</v>
      </c>
      <c r="Z142" s="10">
        <f t="shared" si="65"/>
        <v>1</v>
      </c>
      <c r="AA142" s="10">
        <f t="shared" si="65"/>
        <v>0.95452215549664188</v>
      </c>
      <c r="AB142" s="10">
        <f t="shared" si="65"/>
        <v>0.98981046802510908</v>
      </c>
      <c r="AC142" s="10">
        <f t="shared" si="65"/>
        <v>0.98986081950666682</v>
      </c>
      <c r="AD142" s="10">
        <f t="shared" si="65"/>
        <v>0.99442881173790221</v>
      </c>
      <c r="AE142" s="10">
        <f t="shared" si="65"/>
        <v>0.99098907262648228</v>
      </c>
      <c r="AF142" s="10">
        <f t="shared" si="65"/>
        <v>0.98038880613049428</v>
      </c>
      <c r="AG142" s="10">
        <f t="shared" si="65"/>
        <v>0.98651953197519793</v>
      </c>
      <c r="AH142" s="10">
        <f t="shared" si="65"/>
        <v>0.98937478378038846</v>
      </c>
      <c r="AI142" s="10">
        <f t="shared" si="65"/>
        <v>0.99673340230734808</v>
      </c>
      <c r="AJ142" s="10">
        <f t="shared" si="65"/>
        <v>0.99309490068633954</v>
      </c>
      <c r="AK142" s="10">
        <f t="shared" si="65"/>
        <v>0.9942814197065577</v>
      </c>
      <c r="AL142" s="10">
        <f t="shared" si="65"/>
        <v>1.0011296268671508</v>
      </c>
      <c r="AM142" s="10">
        <f t="shared" si="65"/>
        <v>1.0020228802326874</v>
      </c>
      <c r="AN142" s="10">
        <f t="shared" si="65"/>
        <v>1.0060412749552354</v>
      </c>
      <c r="AO142" s="10">
        <f t="shared" si="65"/>
        <v>0.99956347401879653</v>
      </c>
      <c r="AP142" s="10">
        <f t="shared" si="65"/>
        <v>1.0031395748940328</v>
      </c>
      <c r="AQ142" s="10">
        <f t="shared" si="65"/>
        <v>0.99989479202978182</v>
      </c>
      <c r="AR142" s="10">
        <f t="shared" si="65"/>
        <v>0.99987212417968852</v>
      </c>
      <c r="AS142" s="10">
        <f t="shared" si="65"/>
        <v>0.99488465615101973</v>
      </c>
      <c r="AT142" s="10" t="e">
        <f t="shared" si="65"/>
        <v>#REF!</v>
      </c>
    </row>
    <row r="143" spans="6:46" x14ac:dyDescent="0.2">
      <c r="F143">
        <v>202312</v>
      </c>
      <c r="G143" s="10">
        <f t="shared" ref="G143:AT143" si="66">IF(G75 = "", G$118,G75)</f>
        <v>1.2215766816911573</v>
      </c>
      <c r="H143" s="10">
        <f t="shared" si="66"/>
        <v>1.0282322698065385</v>
      </c>
      <c r="I143" s="10">
        <f t="shared" si="66"/>
        <v>1.0017181695091009</v>
      </c>
      <c r="J143" s="10">
        <f t="shared" si="66"/>
        <v>0.99680753443554082</v>
      </c>
      <c r="K143" s="10">
        <f t="shared" si="66"/>
        <v>0.99849854771081581</v>
      </c>
      <c r="L143" s="10">
        <f t="shared" si="66"/>
        <v>0.97925180155429581</v>
      </c>
      <c r="M143" s="10">
        <f t="shared" si="66"/>
        <v>0.99326496842343281</v>
      </c>
      <c r="N143" s="10">
        <f t="shared" si="66"/>
        <v>0.99236621404217451</v>
      </c>
      <c r="O143" s="10">
        <f t="shared" si="66"/>
        <v>0.99651720470158822</v>
      </c>
      <c r="P143" s="10">
        <f t="shared" si="66"/>
        <v>0.99551029888697962</v>
      </c>
      <c r="Q143" s="10">
        <f t="shared" si="66"/>
        <v>0.9953299190469147</v>
      </c>
      <c r="R143" s="10">
        <f t="shared" si="66"/>
        <v>1.0013974783308477</v>
      </c>
      <c r="S143" s="10">
        <f t="shared" si="66"/>
        <v>1.0025148372055217</v>
      </c>
      <c r="T143" s="10">
        <f t="shared" si="66"/>
        <v>1.0000454669120067</v>
      </c>
      <c r="U143" s="10">
        <f t="shared" si="66"/>
        <v>0.99976965848093258</v>
      </c>
      <c r="V143" s="10">
        <f t="shared" si="66"/>
        <v>0.99951770482440649</v>
      </c>
      <c r="W143" s="10">
        <f t="shared" si="66"/>
        <v>0.99998039665726945</v>
      </c>
      <c r="X143" s="10">
        <f t="shared" si="66"/>
        <v>0.9993335083882654</v>
      </c>
      <c r="Y143" s="10">
        <f t="shared" si="66"/>
        <v>1</v>
      </c>
      <c r="Z143" s="10">
        <f t="shared" si="66"/>
        <v>1</v>
      </c>
      <c r="AA143" s="10">
        <f t="shared" si="66"/>
        <v>1.0656207477296531</v>
      </c>
      <c r="AB143" s="10">
        <f t="shared" si="66"/>
        <v>0.99491105492246001</v>
      </c>
      <c r="AC143" s="10">
        <f t="shared" si="66"/>
        <v>0.98986081950666682</v>
      </c>
      <c r="AD143" s="10">
        <f t="shared" si="66"/>
        <v>0.99442881173790221</v>
      </c>
      <c r="AE143" s="10">
        <f t="shared" si="66"/>
        <v>0.99098907262648228</v>
      </c>
      <c r="AF143" s="10">
        <f t="shared" si="66"/>
        <v>0.98038880613049428</v>
      </c>
      <c r="AG143" s="10">
        <f t="shared" si="66"/>
        <v>0.98651953197519793</v>
      </c>
      <c r="AH143" s="10">
        <f t="shared" si="66"/>
        <v>0.98937478378038846</v>
      </c>
      <c r="AI143" s="10">
        <f t="shared" si="66"/>
        <v>0.99673340230734808</v>
      </c>
      <c r="AJ143" s="10">
        <f t="shared" si="66"/>
        <v>0.99309490068633954</v>
      </c>
      <c r="AK143" s="10">
        <f t="shared" si="66"/>
        <v>0.9942814197065577</v>
      </c>
      <c r="AL143" s="10">
        <f t="shared" si="66"/>
        <v>1.0011296268671508</v>
      </c>
      <c r="AM143" s="10">
        <f t="shared" si="66"/>
        <v>1.0020228802326874</v>
      </c>
      <c r="AN143" s="10">
        <f t="shared" si="66"/>
        <v>1.0060412749552354</v>
      </c>
      <c r="AO143" s="10">
        <f t="shared" si="66"/>
        <v>0.99956347401879653</v>
      </c>
      <c r="AP143" s="10">
        <f t="shared" si="66"/>
        <v>1.0031395748940328</v>
      </c>
      <c r="AQ143" s="10">
        <f t="shared" si="66"/>
        <v>0.99989479202978182</v>
      </c>
      <c r="AR143" s="10">
        <f t="shared" si="66"/>
        <v>0.99987212417968852</v>
      </c>
      <c r="AS143" s="10">
        <f t="shared" si="66"/>
        <v>0.99488465615101973</v>
      </c>
      <c r="AT143" s="10" t="e">
        <f t="shared" si="66"/>
        <v>#REF!</v>
      </c>
    </row>
    <row r="144" spans="6:46" x14ac:dyDescent="0.2">
      <c r="F144">
        <v>202403</v>
      </c>
      <c r="G144" s="10">
        <f t="shared" ref="G144:AT144" si="67">IF(G76 = "", G$118,G76)</f>
        <v>1.1724128468937911</v>
      </c>
      <c r="H144" s="10">
        <f t="shared" si="67"/>
        <v>1.0282322698065385</v>
      </c>
      <c r="I144" s="10">
        <f t="shared" si="67"/>
        <v>1.0017181695091009</v>
      </c>
      <c r="J144" s="10">
        <f t="shared" si="67"/>
        <v>0.99680753443554082</v>
      </c>
      <c r="K144" s="10">
        <f t="shared" si="67"/>
        <v>0.99849854771081581</v>
      </c>
      <c r="L144" s="10">
        <f t="shared" si="67"/>
        <v>0.97925180155429581</v>
      </c>
      <c r="M144" s="10">
        <f t="shared" si="67"/>
        <v>0.99326496842343281</v>
      </c>
      <c r="N144" s="10">
        <f t="shared" si="67"/>
        <v>0.99236621404217451</v>
      </c>
      <c r="O144" s="10">
        <f t="shared" si="67"/>
        <v>0.99651720470158822</v>
      </c>
      <c r="P144" s="10">
        <f t="shared" si="67"/>
        <v>0.99551029888697962</v>
      </c>
      <c r="Q144" s="10">
        <f t="shared" si="67"/>
        <v>0.9953299190469147</v>
      </c>
      <c r="R144" s="10">
        <f t="shared" si="67"/>
        <v>1.0013974783308477</v>
      </c>
      <c r="S144" s="10">
        <f t="shared" si="67"/>
        <v>1.0025148372055217</v>
      </c>
      <c r="T144" s="10">
        <f t="shared" si="67"/>
        <v>1.0000454669120067</v>
      </c>
      <c r="U144" s="10">
        <f t="shared" si="67"/>
        <v>0.99976965848093258</v>
      </c>
      <c r="V144" s="10">
        <f t="shared" si="67"/>
        <v>0.99951770482440649</v>
      </c>
      <c r="W144" s="10">
        <f t="shared" si="67"/>
        <v>0.99998039665726945</v>
      </c>
      <c r="X144" s="10">
        <f t="shared" si="67"/>
        <v>0.9993335083882654</v>
      </c>
      <c r="Y144" s="10">
        <f t="shared" si="67"/>
        <v>1</v>
      </c>
      <c r="Z144" s="10">
        <f t="shared" si="67"/>
        <v>1</v>
      </c>
      <c r="AA144" s="10">
        <f t="shared" si="67"/>
        <v>1.0285568439390143</v>
      </c>
      <c r="AB144" s="10">
        <f t="shared" si="67"/>
        <v>0.99491105492246001</v>
      </c>
      <c r="AC144" s="10">
        <f t="shared" si="67"/>
        <v>0.98986081950666682</v>
      </c>
      <c r="AD144" s="10">
        <f t="shared" si="67"/>
        <v>0.99442881173790221</v>
      </c>
      <c r="AE144" s="10">
        <f t="shared" si="67"/>
        <v>0.99098907262648228</v>
      </c>
      <c r="AF144" s="10">
        <f t="shared" si="67"/>
        <v>0.98038880613049428</v>
      </c>
      <c r="AG144" s="10">
        <f t="shared" si="67"/>
        <v>0.98651953197519793</v>
      </c>
      <c r="AH144" s="10">
        <f t="shared" si="67"/>
        <v>0.98937478378038846</v>
      </c>
      <c r="AI144" s="10">
        <f t="shared" si="67"/>
        <v>0.99673340230734808</v>
      </c>
      <c r="AJ144" s="10">
        <f t="shared" si="67"/>
        <v>0.99309490068633954</v>
      </c>
      <c r="AK144" s="10">
        <f t="shared" si="67"/>
        <v>0.9942814197065577</v>
      </c>
      <c r="AL144" s="10">
        <f t="shared" si="67"/>
        <v>1.0011296268671508</v>
      </c>
      <c r="AM144" s="10">
        <f t="shared" si="67"/>
        <v>1.0020228802326874</v>
      </c>
      <c r="AN144" s="10">
        <f t="shared" si="67"/>
        <v>1.0060412749552354</v>
      </c>
      <c r="AO144" s="10">
        <f t="shared" si="67"/>
        <v>0.99956347401879653</v>
      </c>
      <c r="AP144" s="10">
        <f t="shared" si="67"/>
        <v>1.0031395748940328</v>
      </c>
      <c r="AQ144" s="10">
        <f t="shared" si="67"/>
        <v>0.99989479202978182</v>
      </c>
      <c r="AR144" s="10">
        <f t="shared" si="67"/>
        <v>0.99987212417968852</v>
      </c>
      <c r="AS144" s="10">
        <f t="shared" si="67"/>
        <v>0.99488465615101973</v>
      </c>
      <c r="AT144" s="10" t="e">
        <f t="shared" si="67"/>
        <v>#REF!</v>
      </c>
    </row>
    <row r="147" spans="6:46" x14ac:dyDescent="0.2">
      <c r="F147" s="17" t="s">
        <v>32</v>
      </c>
      <c r="G147" s="5" t="s">
        <v>79</v>
      </c>
      <c r="H147" s="5" t="s">
        <v>79</v>
      </c>
      <c r="I147" s="5" t="s">
        <v>79</v>
      </c>
      <c r="J147" s="5" t="s">
        <v>79</v>
      </c>
      <c r="K147" s="5" t="s">
        <v>79</v>
      </c>
      <c r="L147" s="5" t="s">
        <v>79</v>
      </c>
      <c r="M147" s="5" t="s">
        <v>79</v>
      </c>
      <c r="N147" s="5" t="s">
        <v>79</v>
      </c>
      <c r="O147" s="5" t="s">
        <v>79</v>
      </c>
      <c r="P147" s="5" t="s">
        <v>79</v>
      </c>
      <c r="Q147" s="5" t="s">
        <v>79</v>
      </c>
      <c r="R147" s="5" t="s">
        <v>79</v>
      </c>
      <c r="S147" s="5" t="s">
        <v>79</v>
      </c>
      <c r="T147" s="5" t="s">
        <v>79</v>
      </c>
      <c r="U147" s="5" t="s">
        <v>79</v>
      </c>
      <c r="V147" s="5" t="s">
        <v>79</v>
      </c>
      <c r="W147" s="5" t="s">
        <v>79</v>
      </c>
      <c r="X147" s="5" t="s">
        <v>79</v>
      </c>
      <c r="Y147" s="5" t="s">
        <v>79</v>
      </c>
      <c r="Z147" s="5" t="s">
        <v>79</v>
      </c>
      <c r="AA147" s="6" t="s">
        <v>80</v>
      </c>
      <c r="AB147" s="6" t="s">
        <v>80</v>
      </c>
      <c r="AC147" s="6" t="s">
        <v>80</v>
      </c>
      <c r="AD147" s="6" t="s">
        <v>80</v>
      </c>
      <c r="AE147" s="6" t="s">
        <v>80</v>
      </c>
      <c r="AF147" s="6" t="s">
        <v>80</v>
      </c>
      <c r="AG147" s="6" t="s">
        <v>80</v>
      </c>
      <c r="AH147" s="6" t="s">
        <v>80</v>
      </c>
      <c r="AI147" s="6" t="s">
        <v>80</v>
      </c>
      <c r="AJ147" s="6" t="s">
        <v>80</v>
      </c>
      <c r="AK147" s="6" t="s">
        <v>80</v>
      </c>
      <c r="AL147" s="6" t="s">
        <v>80</v>
      </c>
      <c r="AM147" s="6" t="s">
        <v>80</v>
      </c>
      <c r="AN147" s="6" t="s">
        <v>80</v>
      </c>
      <c r="AO147" s="6" t="s">
        <v>80</v>
      </c>
      <c r="AP147" s="6" t="s">
        <v>80</v>
      </c>
      <c r="AQ147" s="6" t="s">
        <v>80</v>
      </c>
      <c r="AR147" s="6" t="s">
        <v>80</v>
      </c>
      <c r="AS147" s="6" t="s">
        <v>80</v>
      </c>
      <c r="AT147" s="6" t="s">
        <v>80</v>
      </c>
    </row>
    <row r="148" spans="6:46" x14ac:dyDescent="0.2">
      <c r="F148" s="17" t="s">
        <v>53</v>
      </c>
      <c r="G148" s="5">
        <v>1</v>
      </c>
      <c r="H148" s="5">
        <v>2</v>
      </c>
      <c r="I148" s="5">
        <v>3</v>
      </c>
      <c r="J148" s="5">
        <v>4</v>
      </c>
      <c r="K148" s="5">
        <v>5</v>
      </c>
      <c r="L148" s="5">
        <v>6</v>
      </c>
      <c r="M148" s="5">
        <v>7</v>
      </c>
      <c r="N148" s="5">
        <v>8</v>
      </c>
      <c r="O148" s="5">
        <v>9</v>
      </c>
      <c r="P148" s="5">
        <v>10</v>
      </c>
      <c r="Q148" s="5">
        <v>11</v>
      </c>
      <c r="R148" s="5">
        <v>12</v>
      </c>
      <c r="S148" s="5">
        <v>13</v>
      </c>
      <c r="T148" s="5">
        <v>14</v>
      </c>
      <c r="U148" s="5">
        <v>15</v>
      </c>
      <c r="V148" s="5">
        <v>16</v>
      </c>
      <c r="W148" s="5">
        <v>17</v>
      </c>
      <c r="X148" s="5">
        <v>18</v>
      </c>
      <c r="Y148" s="5">
        <v>19</v>
      </c>
      <c r="Z148" s="5">
        <v>20</v>
      </c>
      <c r="AA148" s="6">
        <v>1</v>
      </c>
      <c r="AB148" s="6">
        <v>2</v>
      </c>
      <c r="AC148" s="6">
        <v>3</v>
      </c>
      <c r="AD148" s="6">
        <v>4</v>
      </c>
      <c r="AE148" s="6">
        <v>5</v>
      </c>
      <c r="AF148" s="6">
        <v>6</v>
      </c>
      <c r="AG148" s="6">
        <v>7</v>
      </c>
      <c r="AH148" s="6">
        <v>8</v>
      </c>
      <c r="AI148" s="6">
        <v>9</v>
      </c>
      <c r="AJ148" s="6">
        <v>10</v>
      </c>
      <c r="AK148" s="6">
        <v>11</v>
      </c>
      <c r="AL148" s="6">
        <v>12</v>
      </c>
      <c r="AM148" s="6">
        <v>13</v>
      </c>
      <c r="AN148" s="6">
        <v>14</v>
      </c>
      <c r="AO148" s="6">
        <v>15</v>
      </c>
      <c r="AP148" s="6">
        <v>16</v>
      </c>
      <c r="AQ148" s="6">
        <v>17</v>
      </c>
      <c r="AR148" s="6">
        <v>18</v>
      </c>
      <c r="AS148" s="6">
        <v>19</v>
      </c>
      <c r="AT148" s="6">
        <v>20</v>
      </c>
    </row>
    <row r="149" spans="6:46" x14ac:dyDescent="0.2">
      <c r="F149">
        <v>201906</v>
      </c>
      <c r="G149" s="11">
        <f t="shared" ref="G149:AT149" si="68">+IF(G33 = "", F149 * F125, G33)</f>
        <v>23367324.537340619</v>
      </c>
      <c r="H149" s="11">
        <f t="shared" si="68"/>
        <v>25316656.405572757</v>
      </c>
      <c r="I149" s="11">
        <f t="shared" si="68"/>
        <v>25301232.657724328</v>
      </c>
      <c r="J149" s="11">
        <f t="shared" si="68"/>
        <v>25755796.839823008</v>
      </c>
      <c r="K149" s="11">
        <f t="shared" si="68"/>
        <v>25850636.728384279</v>
      </c>
      <c r="L149" s="11">
        <f t="shared" si="68"/>
        <v>25725318.067213114</v>
      </c>
      <c r="M149" s="11">
        <f t="shared" si="68"/>
        <v>25888273.747967478</v>
      </c>
      <c r="N149" s="11">
        <f t="shared" si="68"/>
        <v>25882255.295454547</v>
      </c>
      <c r="O149" s="11">
        <f t="shared" si="68"/>
        <v>25920799.225363489</v>
      </c>
      <c r="P149" s="11">
        <f t="shared" si="68"/>
        <v>25857192.253408179</v>
      </c>
      <c r="Q149" s="11">
        <f t="shared" si="68"/>
        <v>26005768.740415335</v>
      </c>
      <c r="R149" s="11">
        <f t="shared" si="68"/>
        <v>25931383.160601266</v>
      </c>
      <c r="S149" s="11">
        <f t="shared" si="68"/>
        <v>25919660.639020536</v>
      </c>
      <c r="T149" s="11">
        <f t="shared" si="68"/>
        <v>26038854.599527929</v>
      </c>
      <c r="U149" s="11">
        <f t="shared" si="68"/>
        <v>26453791.077044025</v>
      </c>
      <c r="V149" s="11">
        <f t="shared" si="68"/>
        <v>26466757.357704401</v>
      </c>
      <c r="W149" s="11">
        <f t="shared" si="68"/>
        <v>26370309.89241486</v>
      </c>
      <c r="X149" s="11">
        <f t="shared" si="68"/>
        <v>26396021.066409267</v>
      </c>
      <c r="Y149" s="11">
        <f t="shared" si="68"/>
        <v>26362708.404009253</v>
      </c>
      <c r="Z149" s="11">
        <f t="shared" si="68"/>
        <v>26362708.404009253</v>
      </c>
      <c r="AA149" s="11">
        <f t="shared" si="68"/>
        <v>18324185.225517754</v>
      </c>
      <c r="AB149" s="11">
        <f t="shared" si="68"/>
        <v>17199668.740566958</v>
      </c>
      <c r="AC149" s="11">
        <f t="shared" si="68"/>
        <v>16273244.242346013</v>
      </c>
      <c r="AD149" s="11">
        <f t="shared" si="68"/>
        <v>16954453.321103327</v>
      </c>
      <c r="AE149" s="11">
        <f t="shared" si="68"/>
        <v>17230501.404504348</v>
      </c>
      <c r="AF149" s="11">
        <f t="shared" si="68"/>
        <v>17924633.472844336</v>
      </c>
      <c r="AG149" s="11">
        <f t="shared" si="68"/>
        <v>18182458.548656959</v>
      </c>
      <c r="AH149" s="11">
        <f t="shared" si="68"/>
        <v>18280254.084399678</v>
      </c>
      <c r="AI149" s="11">
        <f t="shared" si="68"/>
        <v>18111104.916321285</v>
      </c>
      <c r="AJ149" s="11">
        <f t="shared" si="68"/>
        <v>18176104.59696243</v>
      </c>
      <c r="AK149" s="11">
        <f t="shared" si="68"/>
        <v>18357392.479441784</v>
      </c>
      <c r="AL149" s="11">
        <f t="shared" si="68"/>
        <v>18215704.67205371</v>
      </c>
      <c r="AM149" s="11">
        <f t="shared" si="68"/>
        <v>18150164.569984224</v>
      </c>
      <c r="AN149" s="11">
        <f t="shared" si="68"/>
        <v>18497110.702625781</v>
      </c>
      <c r="AO149" s="11">
        <f t="shared" si="68"/>
        <v>18557454.428468183</v>
      </c>
      <c r="AP149" s="11">
        <f t="shared" si="68"/>
        <v>18558232.582230948</v>
      </c>
      <c r="AQ149" s="11">
        <f t="shared" si="68"/>
        <v>18652521.293836672</v>
      </c>
      <c r="AR149" s="11">
        <f t="shared" si="68"/>
        <v>18666161.62642527</v>
      </c>
      <c r="AS149" s="11">
        <f t="shared" si="68"/>
        <v>18660758.584198765</v>
      </c>
      <c r="AT149" s="11">
        <f t="shared" si="68"/>
        <v>18565302.387557779</v>
      </c>
    </row>
    <row r="150" spans="6:46" x14ac:dyDescent="0.2">
      <c r="F150">
        <v>201909</v>
      </c>
      <c r="G150" s="11">
        <f t="shared" ref="G150:AT150" si="69">+IF(G34 = "", F150 * F126, G34)</f>
        <v>19219693.064935066</v>
      </c>
      <c r="H150" s="11">
        <f t="shared" si="69"/>
        <v>22245128.741007194</v>
      </c>
      <c r="I150" s="11">
        <f t="shared" si="69"/>
        <v>24374735.632016633</v>
      </c>
      <c r="J150" s="11">
        <f t="shared" si="69"/>
        <v>24270963.542098764</v>
      </c>
      <c r="K150" s="11">
        <f t="shared" si="69"/>
        <v>24290161.793617886</v>
      </c>
      <c r="L150" s="11">
        <f t="shared" si="69"/>
        <v>24233133.766113359</v>
      </c>
      <c r="M150" s="11">
        <f t="shared" si="69"/>
        <v>24649027.489859153</v>
      </c>
      <c r="N150" s="11">
        <f t="shared" si="69"/>
        <v>24704066.423767533</v>
      </c>
      <c r="O150" s="11">
        <f t="shared" si="69"/>
        <v>24037683.959587239</v>
      </c>
      <c r="P150" s="11">
        <f t="shared" si="69"/>
        <v>23674718.978941604</v>
      </c>
      <c r="Q150" s="11">
        <f t="shared" si="69"/>
        <v>23695968.712518245</v>
      </c>
      <c r="R150" s="11">
        <f t="shared" si="69"/>
        <v>23697939.539160583</v>
      </c>
      <c r="S150" s="11">
        <f t="shared" si="69"/>
        <v>23656941.470783241</v>
      </c>
      <c r="T150" s="11">
        <f t="shared" si="69"/>
        <v>23656941.470783241</v>
      </c>
      <c r="U150" s="11">
        <f t="shared" si="69"/>
        <v>23657852.217595626</v>
      </c>
      <c r="V150" s="11">
        <f t="shared" si="69"/>
        <v>23535358.000822898</v>
      </c>
      <c r="W150" s="11">
        <f t="shared" si="69"/>
        <v>23581822.772655971</v>
      </c>
      <c r="X150" s="11">
        <f t="shared" si="69"/>
        <v>23586096.958039213</v>
      </c>
      <c r="Y150" s="11">
        <f t="shared" si="69"/>
        <v>23586096.958039213</v>
      </c>
      <c r="Z150" s="11">
        <f t="shared" si="69"/>
        <v>23586096.958039213</v>
      </c>
      <c r="AA150" s="11">
        <f t="shared" si="69"/>
        <v>23471768.014000002</v>
      </c>
      <c r="AB150" s="11">
        <f t="shared" si="69"/>
        <v>25544336.657084234</v>
      </c>
      <c r="AC150" s="11">
        <f t="shared" si="69"/>
        <v>24518619.171896905</v>
      </c>
      <c r="AD150" s="11">
        <f t="shared" si="69"/>
        <v>24535436.334526744</v>
      </c>
      <c r="AE150" s="11">
        <f t="shared" si="69"/>
        <v>24809405.18640973</v>
      </c>
      <c r="AF150" s="11">
        <f t="shared" si="69"/>
        <v>24768588.596222218</v>
      </c>
      <c r="AG150" s="11">
        <f t="shared" si="69"/>
        <v>24735709.522897378</v>
      </c>
      <c r="AH150" s="11">
        <f t="shared" si="69"/>
        <v>24759954.288056109</v>
      </c>
      <c r="AI150" s="11">
        <f t="shared" si="69"/>
        <v>24162354.355775699</v>
      </c>
      <c r="AJ150" s="11">
        <f t="shared" si="69"/>
        <v>23860956.400729924</v>
      </c>
      <c r="AK150" s="11">
        <f t="shared" si="69"/>
        <v>23711673.946605835</v>
      </c>
      <c r="AL150" s="11">
        <f t="shared" si="69"/>
        <v>23712942.896259122</v>
      </c>
      <c r="AM150" s="11">
        <f t="shared" si="69"/>
        <v>23671917.499362472</v>
      </c>
      <c r="AN150" s="11">
        <f t="shared" si="69"/>
        <v>23656941.470783237</v>
      </c>
      <c r="AO150" s="11">
        <f t="shared" si="69"/>
        <v>23657852.217595622</v>
      </c>
      <c r="AP150" s="11">
        <f t="shared" si="69"/>
        <v>23581160.218520492</v>
      </c>
      <c r="AQ150" s="11">
        <f t="shared" si="69"/>
        <v>23581822.772655968</v>
      </c>
      <c r="AR150" s="11">
        <f t="shared" si="69"/>
        <v>23586096.958039209</v>
      </c>
      <c r="AS150" s="11">
        <f t="shared" si="69"/>
        <v>23586096.958039209</v>
      </c>
      <c r="AT150" s="11">
        <f t="shared" si="69"/>
        <v>23465445.962043449</v>
      </c>
    </row>
    <row r="151" spans="6:46" x14ac:dyDescent="0.2">
      <c r="F151">
        <v>201912</v>
      </c>
      <c r="G151" s="11">
        <f t="shared" ref="G151:AT151" si="70">+IF(G35 = "", F151 * F127, G35)</f>
        <v>24180442.569892474</v>
      </c>
      <c r="H151" s="11">
        <f t="shared" si="70"/>
        <v>23415872.988304093</v>
      </c>
      <c r="I151" s="11">
        <f t="shared" si="70"/>
        <v>23984297.739999998</v>
      </c>
      <c r="J151" s="11">
        <f t="shared" si="70"/>
        <v>24584739.346428573</v>
      </c>
      <c r="K151" s="11">
        <f t="shared" si="70"/>
        <v>24554146.521815009</v>
      </c>
      <c r="L151" s="11">
        <f t="shared" si="70"/>
        <v>24613789.224738676</v>
      </c>
      <c r="M151" s="11">
        <f t="shared" si="70"/>
        <v>24793248.851979345</v>
      </c>
      <c r="N151" s="11">
        <f t="shared" si="70"/>
        <v>24929887.449225474</v>
      </c>
      <c r="O151" s="11">
        <f t="shared" si="70"/>
        <v>24651266.9057508</v>
      </c>
      <c r="P151" s="11">
        <f t="shared" si="70"/>
        <v>24889447.796502385</v>
      </c>
      <c r="Q151" s="11">
        <f t="shared" si="70"/>
        <v>24923204.054054055</v>
      </c>
      <c r="R151" s="11">
        <f t="shared" si="70"/>
        <v>24925896.868044514</v>
      </c>
      <c r="S151" s="11">
        <f t="shared" si="70"/>
        <v>24925896.868044514</v>
      </c>
      <c r="T151" s="11">
        <f t="shared" si="70"/>
        <v>25001835.974603176</v>
      </c>
      <c r="U151" s="11">
        <f t="shared" si="70"/>
        <v>24776908.261755485</v>
      </c>
      <c r="V151" s="11">
        <f t="shared" si="70"/>
        <v>24876411.085669782</v>
      </c>
      <c r="W151" s="11">
        <f t="shared" si="70"/>
        <v>24876411.085669782</v>
      </c>
      <c r="X151" s="11">
        <f t="shared" si="70"/>
        <v>24844958.836702954</v>
      </c>
      <c r="Y151" s="11">
        <f t="shared" si="70"/>
        <v>24828399.880044401</v>
      </c>
      <c r="Z151" s="11">
        <f t="shared" si="70"/>
        <v>24828399.880044401</v>
      </c>
      <c r="AA151" s="11">
        <f t="shared" si="70"/>
        <v>40224811.271377951</v>
      </c>
      <c r="AB151" s="11">
        <f t="shared" si="70"/>
        <v>24521133.849039547</v>
      </c>
      <c r="AC151" s="11">
        <f t="shared" si="70"/>
        <v>24695190.4132852</v>
      </c>
      <c r="AD151" s="11">
        <f t="shared" si="70"/>
        <v>25301905.262500003</v>
      </c>
      <c r="AE151" s="11">
        <f t="shared" si="70"/>
        <v>25145191.823975697</v>
      </c>
      <c r="AF151" s="11">
        <f t="shared" si="70"/>
        <v>25110173.505449831</v>
      </c>
      <c r="AG151" s="11">
        <f t="shared" si="70"/>
        <v>25026925.791252147</v>
      </c>
      <c r="AH151" s="11">
        <f t="shared" si="70"/>
        <v>25057012.794150945</v>
      </c>
      <c r="AI151" s="11">
        <f t="shared" si="70"/>
        <v>24798313.570998415</v>
      </c>
      <c r="AJ151" s="11">
        <f t="shared" si="70"/>
        <v>24855246.837099843</v>
      </c>
      <c r="AK151" s="11">
        <f t="shared" si="70"/>
        <v>24888896.101759113</v>
      </c>
      <c r="AL151" s="11">
        <f t="shared" si="70"/>
        <v>24902775.168716326</v>
      </c>
      <c r="AM151" s="11">
        <f t="shared" si="70"/>
        <v>24846892.440570526</v>
      </c>
      <c r="AN151" s="11">
        <f t="shared" si="70"/>
        <v>24962213.413629163</v>
      </c>
      <c r="AO151" s="11">
        <f t="shared" si="70"/>
        <v>24835481.718582556</v>
      </c>
      <c r="AP151" s="11">
        <f t="shared" si="70"/>
        <v>24876411.085669786</v>
      </c>
      <c r="AQ151" s="11">
        <f t="shared" si="70"/>
        <v>24876411.085669786</v>
      </c>
      <c r="AR151" s="11">
        <f t="shared" si="70"/>
        <v>24851435.98136859</v>
      </c>
      <c r="AS151" s="11">
        <f t="shared" si="70"/>
        <v>24848258.083606556</v>
      </c>
      <c r="AT151" s="11">
        <f t="shared" si="70"/>
        <v>24721150.699460704</v>
      </c>
    </row>
    <row r="152" spans="6:46" x14ac:dyDescent="0.2">
      <c r="F152">
        <v>202003</v>
      </c>
      <c r="G152" s="11">
        <f t="shared" ref="G152:AT152" si="71">+IF(G36 = "", F152 * F128, G36)</f>
        <v>19752329.504273504</v>
      </c>
      <c r="H152" s="11">
        <f t="shared" si="71"/>
        <v>23303886.086683169</v>
      </c>
      <c r="I152" s="11">
        <f t="shared" si="71"/>
        <v>24138147.666004229</v>
      </c>
      <c r="J152" s="11">
        <f t="shared" si="71"/>
        <v>23688697.917686276</v>
      </c>
      <c r="K152" s="11">
        <f t="shared" si="71"/>
        <v>24688035.623612169</v>
      </c>
      <c r="L152" s="11">
        <f t="shared" si="71"/>
        <v>25233781.753768656</v>
      </c>
      <c r="M152" s="11">
        <f t="shared" si="71"/>
        <v>25706863.594481483</v>
      </c>
      <c r="N152" s="11">
        <f t="shared" si="71"/>
        <v>25863716.536081333</v>
      </c>
      <c r="O152" s="11">
        <f t="shared" si="71"/>
        <v>26126058.829784948</v>
      </c>
      <c r="P152" s="11">
        <f t="shared" si="71"/>
        <v>26129430.740710482</v>
      </c>
      <c r="Q152" s="11">
        <f t="shared" si="71"/>
        <v>26093474.572730497</v>
      </c>
      <c r="R152" s="11">
        <f t="shared" si="71"/>
        <v>26117740.686205674</v>
      </c>
      <c r="S152" s="11">
        <f t="shared" si="71"/>
        <v>26119513.735851064</v>
      </c>
      <c r="T152" s="11">
        <f t="shared" si="71"/>
        <v>26037309.404628977</v>
      </c>
      <c r="U152" s="11">
        <f t="shared" si="71"/>
        <v>26288371.438415494</v>
      </c>
      <c r="V152" s="11">
        <f t="shared" si="71"/>
        <v>26327230.808471002</v>
      </c>
      <c r="W152" s="11">
        <f t="shared" si="71"/>
        <v>26328402.453462217</v>
      </c>
      <c r="X152" s="11">
        <f t="shared" si="71"/>
        <v>26327886.328765374</v>
      </c>
      <c r="Y152" s="11">
        <f t="shared" si="71"/>
        <v>26310339.013372548</v>
      </c>
      <c r="Z152" s="11">
        <f t="shared" si="71"/>
        <v>26310339.013372548</v>
      </c>
      <c r="AA152" s="11">
        <f t="shared" si="71"/>
        <v>22795269.432259262</v>
      </c>
      <c r="AB152" s="11">
        <f t="shared" si="71"/>
        <v>25194805.327350836</v>
      </c>
      <c r="AC152" s="11">
        <f t="shared" si="71"/>
        <v>26075585.14010267</v>
      </c>
      <c r="AD152" s="11">
        <f t="shared" si="71"/>
        <v>26395448.424504854</v>
      </c>
      <c r="AE152" s="11">
        <f t="shared" si="71"/>
        <v>26475569.477086466</v>
      </c>
      <c r="AF152" s="11">
        <f t="shared" si="71"/>
        <v>26307720.708544772</v>
      </c>
      <c r="AG152" s="11">
        <f t="shared" si="71"/>
        <v>26413693.300351851</v>
      </c>
      <c r="AH152" s="11">
        <f t="shared" si="71"/>
        <v>26498075.47678373</v>
      </c>
      <c r="AI152" s="11">
        <f t="shared" si="71"/>
        <v>26451245.748261645</v>
      </c>
      <c r="AJ152" s="11">
        <f t="shared" si="71"/>
        <v>26458963.17412078</v>
      </c>
      <c r="AK152" s="11">
        <f t="shared" si="71"/>
        <v>26433380.563120566</v>
      </c>
      <c r="AL152" s="11">
        <f t="shared" si="71"/>
        <v>26117740.686436165</v>
      </c>
      <c r="AM152" s="11">
        <f t="shared" si="71"/>
        <v>26122949.51475177</v>
      </c>
      <c r="AN152" s="11">
        <f t="shared" si="71"/>
        <v>26053926.900123451</v>
      </c>
      <c r="AO152" s="11">
        <f t="shared" si="71"/>
        <v>26304887.44295774</v>
      </c>
      <c r="AP152" s="11">
        <f t="shared" si="71"/>
        <v>26352087.075834792</v>
      </c>
      <c r="AQ152" s="11">
        <f t="shared" si="71"/>
        <v>26550271.296467479</v>
      </c>
      <c r="AR152" s="11">
        <f t="shared" si="71"/>
        <v>26547477.996315636</v>
      </c>
      <c r="AS152" s="11">
        <f t="shared" si="71"/>
        <v>26544083.215789657</v>
      </c>
      <c r="AT152" s="11">
        <f t="shared" si="71"/>
        <v>26408301.102984946</v>
      </c>
    </row>
    <row r="153" spans="6:46" x14ac:dyDescent="0.2">
      <c r="F153">
        <v>202006</v>
      </c>
      <c r="G153" s="11">
        <f t="shared" ref="G153:AT153" si="72">+IF(G37 = "", F153 * F129, G37)</f>
        <v>20187826.834102564</v>
      </c>
      <c r="H153" s="11">
        <f t="shared" si="72"/>
        <v>25915278.883339517</v>
      </c>
      <c r="I153" s="11">
        <f t="shared" si="72"/>
        <v>25917845.793461535</v>
      </c>
      <c r="J153" s="11">
        <f t="shared" si="72"/>
        <v>26473335.925187498</v>
      </c>
      <c r="K153" s="11">
        <f t="shared" si="72"/>
        <v>27105528.974189602</v>
      </c>
      <c r="L153" s="11">
        <f t="shared" si="72"/>
        <v>27998224.616036583</v>
      </c>
      <c r="M153" s="11">
        <f t="shared" si="72"/>
        <v>28221501.922909088</v>
      </c>
      <c r="N153" s="11">
        <f t="shared" si="72"/>
        <v>28363817.531150442</v>
      </c>
      <c r="O153" s="11">
        <f t="shared" si="72"/>
        <v>28304715.083753664</v>
      </c>
      <c r="P153" s="11">
        <f t="shared" si="72"/>
        <v>28252487.222072992</v>
      </c>
      <c r="Q153" s="11">
        <f t="shared" si="72"/>
        <v>28328938.479068413</v>
      </c>
      <c r="R153" s="11">
        <f t="shared" si="72"/>
        <v>28328938.479068413</v>
      </c>
      <c r="S153" s="11">
        <f t="shared" si="72"/>
        <v>28608287.918779068</v>
      </c>
      <c r="T153" s="11">
        <f t="shared" si="72"/>
        <v>28984822.434956521</v>
      </c>
      <c r="U153" s="11">
        <f t="shared" si="72"/>
        <v>28984822.434956521</v>
      </c>
      <c r="V153" s="11">
        <f t="shared" si="72"/>
        <v>28945066.21001447</v>
      </c>
      <c r="W153" s="11">
        <f t="shared" si="72"/>
        <v>28931106.144224145</v>
      </c>
      <c r="X153" s="11">
        <f t="shared" si="72"/>
        <v>28930538.997834824</v>
      </c>
      <c r="Y153" s="11">
        <f t="shared" si="72"/>
        <v>28911257.036269806</v>
      </c>
      <c r="Z153" s="11">
        <f t="shared" si="72"/>
        <v>28911257.036269806</v>
      </c>
      <c r="AA153" s="11">
        <f t="shared" si="72"/>
        <v>28315213.450954545</v>
      </c>
      <c r="AB153" s="11">
        <f t="shared" si="72"/>
        <v>30709318.929284438</v>
      </c>
      <c r="AC153" s="11">
        <f t="shared" si="72"/>
        <v>29541945.823039372</v>
      </c>
      <c r="AD153" s="11">
        <f t="shared" si="72"/>
        <v>29355591.973281737</v>
      </c>
      <c r="AE153" s="11">
        <f t="shared" si="72"/>
        <v>29462402.674076337</v>
      </c>
      <c r="AF153" s="11">
        <f t="shared" si="72"/>
        <v>29668027.103884671</v>
      </c>
      <c r="AG153" s="11">
        <f t="shared" si="72"/>
        <v>29891552.360332329</v>
      </c>
      <c r="AH153" s="11">
        <f t="shared" si="72"/>
        <v>29528531.576000001</v>
      </c>
      <c r="AI153" s="11">
        <f t="shared" si="72"/>
        <v>29387773.741608191</v>
      </c>
      <c r="AJ153" s="11">
        <f t="shared" si="72"/>
        <v>29496225.567474455</v>
      </c>
      <c r="AK153" s="11">
        <f t="shared" si="72"/>
        <v>28371476.615371183</v>
      </c>
      <c r="AL153" s="11">
        <f t="shared" si="72"/>
        <v>28355389.300771471</v>
      </c>
      <c r="AM153" s="11">
        <f t="shared" si="72"/>
        <v>28634700.294520352</v>
      </c>
      <c r="AN153" s="11">
        <f t="shared" si="72"/>
        <v>29010604.936478265</v>
      </c>
      <c r="AO153" s="11">
        <f t="shared" si="72"/>
        <v>29504563.964884058</v>
      </c>
      <c r="AP153" s="11">
        <f t="shared" si="72"/>
        <v>29447596.088280346</v>
      </c>
      <c r="AQ153" s="11">
        <f t="shared" si="72"/>
        <v>29540049.021648731</v>
      </c>
      <c r="AR153" s="11">
        <f t="shared" si="72"/>
        <v>29536941.173051018</v>
      </c>
      <c r="AS153" s="11">
        <f t="shared" si="72"/>
        <v>29533164.112469021</v>
      </c>
      <c r="AT153" s="11">
        <f t="shared" si="72"/>
        <v>29382091.823085379</v>
      </c>
    </row>
    <row r="154" spans="6:46" x14ac:dyDescent="0.2">
      <c r="F154">
        <v>202009</v>
      </c>
      <c r="G154" s="11">
        <f t="shared" ref="G154:AT154" si="73">+IF(G38 = "", F154 * F130, G38)</f>
        <v>23505093.949002218</v>
      </c>
      <c r="H154" s="11">
        <f t="shared" si="73"/>
        <v>25735687.404473439</v>
      </c>
      <c r="I154" s="11">
        <f t="shared" si="73"/>
        <v>26877446.271861471</v>
      </c>
      <c r="J154" s="11">
        <f t="shared" si="73"/>
        <v>28313817.459390864</v>
      </c>
      <c r="K154" s="11">
        <f t="shared" si="73"/>
        <v>29825965.306020066</v>
      </c>
      <c r="L154" s="11">
        <f t="shared" si="73"/>
        <v>30111204.468723938</v>
      </c>
      <c r="M154" s="11">
        <f t="shared" si="73"/>
        <v>30312673.001655631</v>
      </c>
      <c r="N154" s="11">
        <f t="shared" si="73"/>
        <v>30448992.540807914</v>
      </c>
      <c r="O154" s="11">
        <f t="shared" si="73"/>
        <v>30456761.909465022</v>
      </c>
      <c r="P154" s="11">
        <f t="shared" si="73"/>
        <v>30472791.939194743</v>
      </c>
      <c r="Q154" s="11">
        <f t="shared" si="73"/>
        <v>30535293.220672682</v>
      </c>
      <c r="R154" s="11">
        <f t="shared" si="73"/>
        <v>30537009.347005744</v>
      </c>
      <c r="S154" s="11">
        <f t="shared" si="73"/>
        <v>30450384.706265256</v>
      </c>
      <c r="T154" s="11">
        <f t="shared" si="73"/>
        <v>30457454.429268293</v>
      </c>
      <c r="U154" s="11">
        <f t="shared" si="73"/>
        <v>30436343.35743298</v>
      </c>
      <c r="V154" s="11">
        <f t="shared" si="73"/>
        <v>30429332.60386917</v>
      </c>
      <c r="W154" s="11">
        <f t="shared" si="73"/>
        <v>30414656.683557793</v>
      </c>
      <c r="X154" s="11">
        <f t="shared" si="73"/>
        <v>30414060.454618793</v>
      </c>
      <c r="Y154" s="11">
        <f t="shared" si="73"/>
        <v>30393789.738446999</v>
      </c>
      <c r="Z154" s="11">
        <f t="shared" si="73"/>
        <v>30393789.738446999</v>
      </c>
      <c r="AA154" s="11">
        <f t="shared" si="73"/>
        <v>33270584.511993408</v>
      </c>
      <c r="AB154" s="11">
        <f t="shared" si="73"/>
        <v>31965554.237212665</v>
      </c>
      <c r="AC154" s="11">
        <f t="shared" si="73"/>
        <v>31209846.945326455</v>
      </c>
      <c r="AD154" s="11">
        <f t="shared" si="73"/>
        <v>31114580.218689766</v>
      </c>
      <c r="AE154" s="11">
        <f t="shared" si="73"/>
        <v>31144390.262965739</v>
      </c>
      <c r="AF154" s="11">
        <f t="shared" si="73"/>
        <v>31130027.219049986</v>
      </c>
      <c r="AG154" s="11">
        <f t="shared" si="73"/>
        <v>31006245.805525213</v>
      </c>
      <c r="AH154" s="11">
        <f t="shared" si="73"/>
        <v>30999566.905807231</v>
      </c>
      <c r="AI154" s="11">
        <f t="shared" si="73"/>
        <v>30963686.059909519</v>
      </c>
      <c r="AJ154" s="11">
        <f t="shared" si="73"/>
        <v>30565738.105394065</v>
      </c>
      <c r="AK154" s="11">
        <f t="shared" si="73"/>
        <v>30583443.397827849</v>
      </c>
      <c r="AL154" s="11">
        <f t="shared" si="73"/>
        <v>30542626.628632247</v>
      </c>
      <c r="AM154" s="11">
        <f t="shared" si="73"/>
        <v>30434700.116008107</v>
      </c>
      <c r="AN154" s="11">
        <f t="shared" si="73"/>
        <v>30460541.217943065</v>
      </c>
      <c r="AO154" s="11">
        <f t="shared" si="73"/>
        <v>30509837.41836169</v>
      </c>
      <c r="AP154" s="11">
        <f t="shared" si="73"/>
        <v>30496519.081646282</v>
      </c>
      <c r="AQ154" s="11">
        <f t="shared" si="73"/>
        <v>30592265.187310413</v>
      </c>
      <c r="AR154" s="11">
        <f t="shared" si="73"/>
        <v>30589046.637185678</v>
      </c>
      <c r="AS154" s="11">
        <f t="shared" si="73"/>
        <v>30585135.037754402</v>
      </c>
      <c r="AT154" s="11">
        <f t="shared" si="73"/>
        <v>30428681.555368792</v>
      </c>
    </row>
    <row r="155" spans="6:46" x14ac:dyDescent="0.2">
      <c r="F155">
        <v>202012</v>
      </c>
      <c r="G155" s="11">
        <f t="shared" ref="G155:AT155" si="74">+IF(G39 = "", F155 * F131, G39)</f>
        <v>24442798.547738694</v>
      </c>
      <c r="H155" s="11">
        <f t="shared" si="74"/>
        <v>25162778.086153846</v>
      </c>
      <c r="I155" s="11">
        <f t="shared" si="74"/>
        <v>27853067.917042382</v>
      </c>
      <c r="J155" s="11">
        <f t="shared" si="74"/>
        <v>30649423.257469244</v>
      </c>
      <c r="K155" s="11">
        <f t="shared" si="74"/>
        <v>31046879.77835951</v>
      </c>
      <c r="L155" s="11">
        <f t="shared" si="74"/>
        <v>31658401.153114188</v>
      </c>
      <c r="M155" s="11">
        <f t="shared" si="74"/>
        <v>31810252.295689654</v>
      </c>
      <c r="N155" s="11">
        <f t="shared" si="74"/>
        <v>31959321.476764198</v>
      </c>
      <c r="O155" s="11">
        <f t="shared" si="74"/>
        <v>31952893.32760103</v>
      </c>
      <c r="P155" s="11">
        <f t="shared" si="74"/>
        <v>31999914.005159073</v>
      </c>
      <c r="Q155" s="11">
        <f t="shared" si="74"/>
        <v>31999914.005159073</v>
      </c>
      <c r="R155" s="11">
        <f t="shared" si="74"/>
        <v>31898775.437819421</v>
      </c>
      <c r="S155" s="11">
        <f t="shared" si="74"/>
        <v>31901574.617546849</v>
      </c>
      <c r="T155" s="11">
        <f t="shared" si="74"/>
        <v>31894611.24851064</v>
      </c>
      <c r="U155" s="11">
        <f t="shared" si="74"/>
        <v>31896061.397993762</v>
      </c>
      <c r="V155" s="11">
        <f t="shared" si="74"/>
        <v>31888714.41075908</v>
      </c>
      <c r="W155" s="11">
        <f t="shared" si="74"/>
        <v>31873334.63764289</v>
      </c>
      <c r="X155" s="11">
        <f t="shared" si="74"/>
        <v>31872709.813740022</v>
      </c>
      <c r="Y155" s="11">
        <f t="shared" si="74"/>
        <v>31851466.920005914</v>
      </c>
      <c r="Z155" s="11">
        <f t="shared" si="74"/>
        <v>31851466.920005914</v>
      </c>
      <c r="AA155" s="11">
        <f t="shared" si="74"/>
        <v>37854245.249230772</v>
      </c>
      <c r="AB155" s="11">
        <f t="shared" si="74"/>
        <v>33098322.727870107</v>
      </c>
      <c r="AC155" s="11">
        <f t="shared" si="74"/>
        <v>32409085.562657095</v>
      </c>
      <c r="AD155" s="11">
        <f t="shared" si="74"/>
        <v>32480267.846493855</v>
      </c>
      <c r="AE155" s="11">
        <f t="shared" si="74"/>
        <v>32457679.16480384</v>
      </c>
      <c r="AF155" s="11">
        <f t="shared" si="74"/>
        <v>32453801.705856409</v>
      </c>
      <c r="AG155" s="11">
        <f t="shared" si="74"/>
        <v>32480235.008301735</v>
      </c>
      <c r="AH155" s="11">
        <f t="shared" si="74"/>
        <v>32490262.733313266</v>
      </c>
      <c r="AI155" s="11">
        <f t="shared" si="74"/>
        <v>32181221.734617382</v>
      </c>
      <c r="AJ155" s="11">
        <f t="shared" si="74"/>
        <v>32075408.00094584</v>
      </c>
      <c r="AK155" s="11">
        <f t="shared" si="74"/>
        <v>32075408.00094584</v>
      </c>
      <c r="AL155" s="11">
        <f t="shared" si="74"/>
        <v>31984030.843833059</v>
      </c>
      <c r="AM155" s="11">
        <f t="shared" si="74"/>
        <v>31986830.023560487</v>
      </c>
      <c r="AN155" s="11">
        <f t="shared" si="74"/>
        <v>31891146.341096949</v>
      </c>
      <c r="AO155" s="11">
        <f t="shared" si="74"/>
        <v>32083809.524781168</v>
      </c>
      <c r="AP155" s="11">
        <f t="shared" si="74"/>
        <v>32069804.108347617</v>
      </c>
      <c r="AQ155" s="11">
        <f t="shared" si="74"/>
        <v>32170489.660182737</v>
      </c>
      <c r="AR155" s="11">
        <f t="shared" si="74"/>
        <v>32167105.068264663</v>
      </c>
      <c r="AS155" s="11">
        <f t="shared" si="74"/>
        <v>32162991.673317011</v>
      </c>
      <c r="AT155" s="11">
        <f t="shared" si="74"/>
        <v>31998466.911696106</v>
      </c>
    </row>
    <row r="156" spans="6:46" x14ac:dyDescent="0.2">
      <c r="F156">
        <v>202103</v>
      </c>
      <c r="G156" s="11">
        <f t="shared" ref="G156:AT156" si="75">+IF(G40 = "", F156 * F132, G40)</f>
        <v>25065951.095854923</v>
      </c>
      <c r="H156" s="11">
        <f t="shared" si="75"/>
        <v>31631025.466956522</v>
      </c>
      <c r="I156" s="11">
        <f t="shared" si="75"/>
        <v>33457347.193521596</v>
      </c>
      <c r="J156" s="11">
        <f t="shared" si="75"/>
        <v>33793065.223770492</v>
      </c>
      <c r="K156" s="11">
        <f t="shared" si="75"/>
        <v>34349798.174019605</v>
      </c>
      <c r="L156" s="11">
        <f t="shared" si="75"/>
        <v>34662197.431947842</v>
      </c>
      <c r="M156" s="11">
        <f t="shared" si="75"/>
        <v>34902416.267697312</v>
      </c>
      <c r="N156" s="11">
        <f t="shared" si="75"/>
        <v>34905258.409090906</v>
      </c>
      <c r="O156" s="11">
        <f t="shared" si="75"/>
        <v>34869297.439676113</v>
      </c>
      <c r="P156" s="11">
        <f t="shared" si="75"/>
        <v>34826887.306698948</v>
      </c>
      <c r="Q156" s="11">
        <f t="shared" si="75"/>
        <v>34821316.612096772</v>
      </c>
      <c r="R156" s="11">
        <f t="shared" si="75"/>
        <v>34285895.930577226</v>
      </c>
      <c r="S156" s="11">
        <f t="shared" si="75"/>
        <v>34265127.48246298</v>
      </c>
      <c r="T156" s="11">
        <f t="shared" si="75"/>
        <v>34351298.699907824</v>
      </c>
      <c r="U156" s="11">
        <f t="shared" si="75"/>
        <v>34352860.54738313</v>
      </c>
      <c r="V156" s="11">
        <f t="shared" si="75"/>
        <v>34344947.657300331</v>
      </c>
      <c r="W156" s="11">
        <f t="shared" si="75"/>
        <v>34328383.254739203</v>
      </c>
      <c r="X156" s="11">
        <f t="shared" si="75"/>
        <v>34327710.303676873</v>
      </c>
      <c r="Y156" s="11">
        <f t="shared" si="75"/>
        <v>34304831.17270942</v>
      </c>
      <c r="Z156" s="11">
        <f t="shared" si="75"/>
        <v>34304831.17270942</v>
      </c>
      <c r="AA156" s="11">
        <f t="shared" si="75"/>
        <v>38409919.019499294</v>
      </c>
      <c r="AB156" s="11">
        <f t="shared" si="75"/>
        <v>36036049.013324708</v>
      </c>
      <c r="AC156" s="11">
        <f t="shared" si="75"/>
        <v>35457383.40051496</v>
      </c>
      <c r="AD156" s="11">
        <f t="shared" si="75"/>
        <v>35128331.587778695</v>
      </c>
      <c r="AE156" s="11">
        <f t="shared" si="75"/>
        <v>35258986.217459165</v>
      </c>
      <c r="AF156" s="11">
        <f t="shared" si="75"/>
        <v>35245640.058443367</v>
      </c>
      <c r="AG156" s="11">
        <f t="shared" si="75"/>
        <v>35338765.719975598</v>
      </c>
      <c r="AH156" s="11">
        <f t="shared" si="75"/>
        <v>35247630.006909989</v>
      </c>
      <c r="AI156" s="11">
        <f t="shared" si="75"/>
        <v>35134775.825319849</v>
      </c>
      <c r="AJ156" s="11">
        <f t="shared" si="75"/>
        <v>34873755.556085564</v>
      </c>
      <c r="AK156" s="11">
        <f t="shared" si="75"/>
        <v>34834457.282717757</v>
      </c>
      <c r="AL156" s="11">
        <f t="shared" si="75"/>
        <v>34292699.094006248</v>
      </c>
      <c r="AM156" s="11">
        <f t="shared" si="75"/>
        <v>34259916.189174466</v>
      </c>
      <c r="AN156" s="11">
        <f t="shared" si="75"/>
        <v>34329219.896407075</v>
      </c>
      <c r="AO156" s="11">
        <f t="shared" si="75"/>
        <v>34536612.152800009</v>
      </c>
      <c r="AP156" s="11">
        <f t="shared" si="75"/>
        <v>34521536.024292566</v>
      </c>
      <c r="AQ156" s="11">
        <f t="shared" si="75"/>
        <v>34629918.972097881</v>
      </c>
      <c r="AR156" s="11">
        <f t="shared" si="75"/>
        <v>34626275.628614008</v>
      </c>
      <c r="AS156" s="11">
        <f t="shared" si="75"/>
        <v>34621847.765213668</v>
      </c>
      <c r="AT156" s="11">
        <f t="shared" si="75"/>
        <v>34444745.109207548</v>
      </c>
    </row>
    <row r="157" spans="6:46" x14ac:dyDescent="0.2">
      <c r="F157">
        <v>202106</v>
      </c>
      <c r="G157" s="11">
        <f t="shared" ref="G157:AT157" si="76">+IF(G41 = "", F157 * F133, G41)</f>
        <v>31279660.247294981</v>
      </c>
      <c r="H157" s="11">
        <f t="shared" si="76"/>
        <v>37798610.654610425</v>
      </c>
      <c r="I157" s="11">
        <f t="shared" si="76"/>
        <v>39393227.89143388</v>
      </c>
      <c r="J157" s="11">
        <f t="shared" si="76"/>
        <v>39909187.154356167</v>
      </c>
      <c r="K157" s="11">
        <f t="shared" si="76"/>
        <v>40326111.950629815</v>
      </c>
      <c r="L157" s="11">
        <f t="shared" si="76"/>
        <v>40432066.749792613</v>
      </c>
      <c r="M157" s="11">
        <f t="shared" si="76"/>
        <v>40675854.031971201</v>
      </c>
      <c r="N157" s="11">
        <f t="shared" si="76"/>
        <v>40692000.364919215</v>
      </c>
      <c r="O157" s="11">
        <f t="shared" si="76"/>
        <v>40672650.832455203</v>
      </c>
      <c r="P157" s="11">
        <f t="shared" si="76"/>
        <v>40314500.477081701</v>
      </c>
      <c r="Q157" s="11">
        <f t="shared" si="76"/>
        <v>39693536.43187394</v>
      </c>
      <c r="R157" s="11">
        <f t="shared" si="76"/>
        <v>39688344.678314894</v>
      </c>
      <c r="S157" s="11">
        <f t="shared" si="76"/>
        <v>39743808.279990055</v>
      </c>
      <c r="T157" s="11">
        <f t="shared" si="76"/>
        <v>39843757.487741694</v>
      </c>
      <c r="U157" s="11">
        <f t="shared" si="76"/>
        <v>39845569.060357407</v>
      </c>
      <c r="V157" s="11">
        <f t="shared" si="76"/>
        <v>39836390.971451938</v>
      </c>
      <c r="W157" s="11">
        <f t="shared" si="76"/>
        <v>39817178.072273351</v>
      </c>
      <c r="X157" s="11">
        <f t="shared" si="76"/>
        <v>39816397.52248504</v>
      </c>
      <c r="Y157" s="11">
        <f t="shared" si="76"/>
        <v>39789860.227526814</v>
      </c>
      <c r="Z157" s="11">
        <f t="shared" si="76"/>
        <v>39789860.227526814</v>
      </c>
      <c r="AA157" s="11">
        <f t="shared" si="76"/>
        <v>42575225.236959927</v>
      </c>
      <c r="AB157" s="11">
        <f t="shared" si="76"/>
        <v>42080859.305354178</v>
      </c>
      <c r="AC157" s="11">
        <f t="shared" si="76"/>
        <v>41474709.212816246</v>
      </c>
      <c r="AD157" s="11">
        <f t="shared" si="76"/>
        <v>41413681.416010931</v>
      </c>
      <c r="AE157" s="11">
        <f t="shared" si="76"/>
        <v>41299401.43743439</v>
      </c>
      <c r="AF157" s="11">
        <f t="shared" si="76"/>
        <v>41223641.354228519</v>
      </c>
      <c r="AG157" s="11">
        <f t="shared" si="76"/>
        <v>41297198.923199996</v>
      </c>
      <c r="AH157" s="11">
        <f t="shared" si="76"/>
        <v>41280827.89530044</v>
      </c>
      <c r="AI157" s="11">
        <f t="shared" si="76"/>
        <v>40770659.882463053</v>
      </c>
      <c r="AJ157" s="11">
        <f t="shared" si="76"/>
        <v>40425778.974406116</v>
      </c>
      <c r="AK157" s="11">
        <f t="shared" si="76"/>
        <v>39833436.140132025</v>
      </c>
      <c r="AL157" s="11">
        <f t="shared" si="76"/>
        <v>39722074.238452382</v>
      </c>
      <c r="AM157" s="11">
        <f t="shared" si="76"/>
        <v>39766945.360731095</v>
      </c>
      <c r="AN157" s="11">
        <f t="shared" si="76"/>
        <v>39847389.128415674</v>
      </c>
      <c r="AO157" s="11">
        <f t="shared" si="76"/>
        <v>40088118.16238869</v>
      </c>
      <c r="AP157" s="11">
        <f t="shared" si="76"/>
        <v>40070618.657273255</v>
      </c>
      <c r="AQ157" s="11">
        <f t="shared" si="76"/>
        <v>40196423.365597993</v>
      </c>
      <c r="AR157" s="11">
        <f t="shared" si="76"/>
        <v>40192194.381485671</v>
      </c>
      <c r="AS157" s="11">
        <f t="shared" si="76"/>
        <v>40187054.771659017</v>
      </c>
      <c r="AT157" s="11">
        <f t="shared" si="76"/>
        <v>39981484.168224178</v>
      </c>
    </row>
    <row r="158" spans="6:46" x14ac:dyDescent="0.2">
      <c r="F158">
        <v>202109</v>
      </c>
      <c r="G158" s="11">
        <f t="shared" ref="G158:AT158" si="77">+IF(G42 = "", F158 * F134, G42)</f>
        <v>29842101.443759631</v>
      </c>
      <c r="H158" s="11">
        <f t="shared" si="77"/>
        <v>32729535.123181377</v>
      </c>
      <c r="I158" s="11">
        <f t="shared" si="77"/>
        <v>33722238.875</v>
      </c>
      <c r="J158" s="11">
        <f t="shared" si="77"/>
        <v>34524940.905272566</v>
      </c>
      <c r="K158" s="11">
        <f t="shared" si="77"/>
        <v>34662729.288632326</v>
      </c>
      <c r="L158" s="11">
        <f t="shared" si="77"/>
        <v>34606070.966371678</v>
      </c>
      <c r="M158" s="11">
        <f t="shared" si="77"/>
        <v>34619176.38869258</v>
      </c>
      <c r="N158" s="11">
        <f t="shared" si="77"/>
        <v>34571567.292511016</v>
      </c>
      <c r="O158" s="11">
        <f t="shared" si="77"/>
        <v>33457916.581967212</v>
      </c>
      <c r="P158" s="11">
        <f t="shared" si="77"/>
        <v>33397422.658476658</v>
      </c>
      <c r="Q158" s="11">
        <f t="shared" si="77"/>
        <v>33392980.53071253</v>
      </c>
      <c r="R158" s="11">
        <f t="shared" si="77"/>
        <v>33237032.608369302</v>
      </c>
      <c r="S158" s="11">
        <f t="shared" si="77"/>
        <v>33283480.641221177</v>
      </c>
      <c r="T158" s="11">
        <f t="shared" si="77"/>
        <v>33367183.176666982</v>
      </c>
      <c r="U158" s="11">
        <f t="shared" si="77"/>
        <v>33368700.279448386</v>
      </c>
      <c r="V158" s="11">
        <f t="shared" si="77"/>
        <v>33361014.082336713</v>
      </c>
      <c r="W158" s="11">
        <f t="shared" si="77"/>
        <v>33344924.226191893</v>
      </c>
      <c r="X158" s="11">
        <f t="shared" si="77"/>
        <v>33344270.554213963</v>
      </c>
      <c r="Y158" s="11">
        <f t="shared" si="77"/>
        <v>33322046.877590172</v>
      </c>
      <c r="Z158" s="11">
        <f t="shared" si="77"/>
        <v>33322046.877590172</v>
      </c>
      <c r="AA158" s="11">
        <f t="shared" si="77"/>
        <v>36961770.310824469</v>
      </c>
      <c r="AB158" s="11">
        <f t="shared" si="77"/>
        <v>36071075.590518229</v>
      </c>
      <c r="AC158" s="11">
        <f t="shared" si="77"/>
        <v>35522786.430280283</v>
      </c>
      <c r="AD158" s="11">
        <f t="shared" si="77"/>
        <v>35204525.325326174</v>
      </c>
      <c r="AE158" s="11">
        <f t="shared" si="77"/>
        <v>35119135.603676721</v>
      </c>
      <c r="AF158" s="11">
        <f t="shared" si="77"/>
        <v>35032924.76207079</v>
      </c>
      <c r="AG158" s="11">
        <f t="shared" si="77"/>
        <v>35007281.776855119</v>
      </c>
      <c r="AH158" s="11">
        <f t="shared" si="77"/>
        <v>34694112.903832592</v>
      </c>
      <c r="AI158" s="11">
        <f t="shared" si="77"/>
        <v>33556246.615999989</v>
      </c>
      <c r="AJ158" s="11">
        <f t="shared" si="77"/>
        <v>33750661.188050769</v>
      </c>
      <c r="AK158" s="11">
        <f t="shared" si="77"/>
        <v>33407815.98630932</v>
      </c>
      <c r="AL158" s="11">
        <f t="shared" si="77"/>
        <v>33216770.708163064</v>
      </c>
      <c r="AM158" s="11">
        <f t="shared" si="77"/>
        <v>33254293.264794994</v>
      </c>
      <c r="AN158" s="11">
        <f t="shared" si="77"/>
        <v>33321562.717292339</v>
      </c>
      <c r="AO158" s="11">
        <f t="shared" si="77"/>
        <v>33522867.439605623</v>
      </c>
      <c r="AP158" s="11">
        <f t="shared" si="77"/>
        <v>33508233.837003797</v>
      </c>
      <c r="AQ158" s="11">
        <f t="shared" si="77"/>
        <v>33613435.446701832</v>
      </c>
      <c r="AR158" s="11">
        <f t="shared" si="77"/>
        <v>33609899.045386426</v>
      </c>
      <c r="AS158" s="11">
        <f t="shared" si="77"/>
        <v>33605601.151975408</v>
      </c>
      <c r="AT158" s="11">
        <f t="shared" si="77"/>
        <v>33433696.946831368</v>
      </c>
    </row>
    <row r="159" spans="6:46" x14ac:dyDescent="0.2">
      <c r="F159">
        <v>202112</v>
      </c>
      <c r="G159" s="11">
        <f t="shared" ref="G159:AT159" si="78">+IF(G43 = "", F159 * F135, G43)</f>
        <v>28724342.481203008</v>
      </c>
      <c r="H159" s="11">
        <f t="shared" si="78"/>
        <v>30703785.677272726</v>
      </c>
      <c r="I159" s="11">
        <f t="shared" si="78"/>
        <v>31693158.443490703</v>
      </c>
      <c r="J159" s="11">
        <f t="shared" si="78"/>
        <v>32322871.771708682</v>
      </c>
      <c r="K159" s="11">
        <f t="shared" si="78"/>
        <v>32805426.746905088</v>
      </c>
      <c r="L159" s="11">
        <f t="shared" si="78"/>
        <v>32809099.133879781</v>
      </c>
      <c r="M159" s="11">
        <f t="shared" si="78"/>
        <v>32975993.828571428</v>
      </c>
      <c r="N159" s="11">
        <f t="shared" si="78"/>
        <v>31562707.58845209</v>
      </c>
      <c r="O159" s="11">
        <f t="shared" si="78"/>
        <v>31552564.506748468</v>
      </c>
      <c r="P159" s="11">
        <f t="shared" si="78"/>
        <v>31524103.578431372</v>
      </c>
      <c r="Q159" s="11">
        <f t="shared" si="78"/>
        <v>31382569.775508318</v>
      </c>
      <c r="R159" s="11">
        <f t="shared" si="78"/>
        <v>31236010.634140845</v>
      </c>
      <c r="S159" s="11">
        <f t="shared" si="78"/>
        <v>31279662.282144185</v>
      </c>
      <c r="T159" s="11">
        <f t="shared" si="78"/>
        <v>31358325.540627476</v>
      </c>
      <c r="U159" s="11">
        <f t="shared" si="78"/>
        <v>31359751.306855507</v>
      </c>
      <c r="V159" s="11">
        <f t="shared" si="78"/>
        <v>31352527.854101911</v>
      </c>
      <c r="W159" s="11">
        <f t="shared" si="78"/>
        <v>31337406.681175217</v>
      </c>
      <c r="X159" s="11">
        <f t="shared" si="78"/>
        <v>31336792.363251761</v>
      </c>
      <c r="Y159" s="11">
        <f t="shared" si="78"/>
        <v>31315906.654002983</v>
      </c>
      <c r="Z159" s="11">
        <f t="shared" si="78"/>
        <v>31315906.654002983</v>
      </c>
      <c r="AA159" s="11">
        <f t="shared" si="78"/>
        <v>35838673.634226523</v>
      </c>
      <c r="AB159" s="11">
        <f t="shared" si="78"/>
        <v>33882656.466165416</v>
      </c>
      <c r="AC159" s="11">
        <f t="shared" si="78"/>
        <v>33235771.864208277</v>
      </c>
      <c r="AD159" s="11">
        <f t="shared" si="78"/>
        <v>33419403.500264626</v>
      </c>
      <c r="AE159" s="11">
        <f t="shared" si="78"/>
        <v>33787611.134676762</v>
      </c>
      <c r="AF159" s="11">
        <f t="shared" si="78"/>
        <v>33556813.226338804</v>
      </c>
      <c r="AG159" s="11">
        <f t="shared" si="78"/>
        <v>33382137.612408169</v>
      </c>
      <c r="AH159" s="11">
        <f t="shared" si="78"/>
        <v>32014683.109643739</v>
      </c>
      <c r="AI159" s="11">
        <f t="shared" si="78"/>
        <v>31978899.343214732</v>
      </c>
      <c r="AJ159" s="11">
        <f t="shared" si="78"/>
        <v>31928356.470734399</v>
      </c>
      <c r="AK159" s="11">
        <f t="shared" si="78"/>
        <v>31707887.998382024</v>
      </c>
      <c r="AL159" s="11">
        <f t="shared" si="78"/>
        <v>31526563.8949278</v>
      </c>
      <c r="AM159" s="11">
        <f t="shared" si="78"/>
        <v>31562177.148532458</v>
      </c>
      <c r="AN159" s="11">
        <f t="shared" si="78"/>
        <v>31626023.652786803</v>
      </c>
      <c r="AO159" s="11">
        <f t="shared" si="78"/>
        <v>31817085.157414068</v>
      </c>
      <c r="AP159" s="11">
        <f t="shared" si="78"/>
        <v>31803196.173096694</v>
      </c>
      <c r="AQ159" s="11">
        <f t="shared" si="78"/>
        <v>31903044.689351749</v>
      </c>
      <c r="AR159" s="11">
        <f t="shared" si="78"/>
        <v>31899688.234776203</v>
      </c>
      <c r="AS159" s="11">
        <f t="shared" si="78"/>
        <v>31895609.035975501</v>
      </c>
      <c r="AT159" s="11">
        <f t="shared" si="78"/>
        <v>31732452.028483845</v>
      </c>
    </row>
    <row r="160" spans="6:46" x14ac:dyDescent="0.2">
      <c r="F160">
        <v>202203</v>
      </c>
      <c r="G160" s="11">
        <f t="shared" ref="G160:AT160" si="79">+IF(G44 = "", F160 * F136, G44)</f>
        <v>31321574.282560706</v>
      </c>
      <c r="H160" s="11">
        <f t="shared" si="79"/>
        <v>34168628.205095544</v>
      </c>
      <c r="I160" s="11">
        <f t="shared" si="79"/>
        <v>34644111.048840046</v>
      </c>
      <c r="J160" s="11">
        <f t="shared" si="79"/>
        <v>35275954.661835752</v>
      </c>
      <c r="K160" s="11">
        <f t="shared" si="79"/>
        <v>35228587.726403825</v>
      </c>
      <c r="L160" s="11">
        <f t="shared" si="79"/>
        <v>35300107.59498208</v>
      </c>
      <c r="M160" s="11">
        <f t="shared" si="79"/>
        <v>33923203.402869754</v>
      </c>
      <c r="N160" s="11">
        <f t="shared" si="79"/>
        <v>33885204.756727666</v>
      </c>
      <c r="O160" s="11">
        <f t="shared" si="79"/>
        <v>33954186.761290319</v>
      </c>
      <c r="P160" s="11">
        <f t="shared" si="79"/>
        <v>33835931.279276699</v>
      </c>
      <c r="Q160" s="11">
        <f t="shared" si="79"/>
        <v>33684018.060952052</v>
      </c>
      <c r="R160" s="11">
        <f t="shared" si="79"/>
        <v>33526710.969782218</v>
      </c>
      <c r="S160" s="11">
        <f t="shared" si="79"/>
        <v>33573563.821867086</v>
      </c>
      <c r="T160" s="11">
        <f t="shared" si="79"/>
        <v>33657995.869288273</v>
      </c>
      <c r="U160" s="11">
        <f t="shared" si="79"/>
        <v>33659526.194424786</v>
      </c>
      <c r="V160" s="11">
        <f t="shared" si="79"/>
        <v>33651773.008030072</v>
      </c>
      <c r="W160" s="11">
        <f t="shared" si="79"/>
        <v>33635542.920258135</v>
      </c>
      <c r="X160" s="11">
        <f t="shared" si="79"/>
        <v>33634883.551182337</v>
      </c>
      <c r="Y160" s="11">
        <f t="shared" si="79"/>
        <v>33612466.183433801</v>
      </c>
      <c r="Z160" s="11">
        <f t="shared" si="79"/>
        <v>33612466.183433801</v>
      </c>
      <c r="AA160" s="11">
        <f t="shared" si="79"/>
        <v>39602671.184096158</v>
      </c>
      <c r="AB160" s="11">
        <f t="shared" si="79"/>
        <v>36593972.651071884</v>
      </c>
      <c r="AC160" s="11">
        <f t="shared" si="79"/>
        <v>36172025.269197084</v>
      </c>
      <c r="AD160" s="11">
        <f t="shared" si="79"/>
        <v>36127731.592602417</v>
      </c>
      <c r="AE160" s="11">
        <f t="shared" si="79"/>
        <v>36097400.108150363</v>
      </c>
      <c r="AF160" s="11">
        <f t="shared" si="79"/>
        <v>35573264.251026258</v>
      </c>
      <c r="AG160" s="11">
        <f t="shared" si="79"/>
        <v>34496820.017391309</v>
      </c>
      <c r="AH160" s="11">
        <f t="shared" si="79"/>
        <v>34396017.077276647</v>
      </c>
      <c r="AI160" s="11">
        <f t="shared" si="79"/>
        <v>34566956.922330834</v>
      </c>
      <c r="AJ160" s="11">
        <f t="shared" si="79"/>
        <v>34454040.580606349</v>
      </c>
      <c r="AK160" s="11">
        <f t="shared" si="79"/>
        <v>34216132.008640371</v>
      </c>
      <c r="AL160" s="11">
        <f t="shared" si="79"/>
        <v>34020464.310417943</v>
      </c>
      <c r="AM160" s="11">
        <f t="shared" si="79"/>
        <v>34058894.740935937</v>
      </c>
      <c r="AN160" s="11">
        <f t="shared" si="79"/>
        <v>34127791.805854559</v>
      </c>
      <c r="AO160" s="11">
        <f t="shared" si="79"/>
        <v>34333967.179768756</v>
      </c>
      <c r="AP160" s="11">
        <f t="shared" si="79"/>
        <v>34318979.511056997</v>
      </c>
      <c r="AQ160" s="11">
        <f t="shared" si="79"/>
        <v>34426726.517518736</v>
      </c>
      <c r="AR160" s="11">
        <f t="shared" si="79"/>
        <v>34423104.551500574</v>
      </c>
      <c r="AS160" s="11">
        <f t="shared" si="79"/>
        <v>34418702.668768384</v>
      </c>
      <c r="AT160" s="11">
        <f t="shared" si="79"/>
        <v>34242639.169781819</v>
      </c>
    </row>
    <row r="161" spans="6:46" x14ac:dyDescent="0.2">
      <c r="F161">
        <v>202206</v>
      </c>
      <c r="G161" s="11">
        <f t="shared" ref="G161:AT161" si="80">+IF(G45 = "", F161 * F137, G45)</f>
        <v>32469119.679525223</v>
      </c>
      <c r="H161" s="11">
        <f t="shared" si="80"/>
        <v>32879688.692246836</v>
      </c>
      <c r="I161" s="11">
        <f t="shared" si="80"/>
        <v>35303576.021771774</v>
      </c>
      <c r="J161" s="11">
        <f t="shared" si="80"/>
        <v>35533133.697172619</v>
      </c>
      <c r="K161" s="11">
        <f t="shared" si="80"/>
        <v>35494213.324224517</v>
      </c>
      <c r="L161" s="11">
        <f t="shared" si="80"/>
        <v>35467911.448453605</v>
      </c>
      <c r="M161" s="11">
        <f t="shared" si="80"/>
        <v>33682439.466352627</v>
      </c>
      <c r="N161" s="11">
        <f t="shared" si="80"/>
        <v>34270751.703480586</v>
      </c>
      <c r="O161" s="11">
        <f t="shared" si="80"/>
        <v>34009136.120362431</v>
      </c>
      <c r="P161" s="11">
        <f t="shared" si="80"/>
        <v>33890689.260979384</v>
      </c>
      <c r="Q161" s="11">
        <f t="shared" si="80"/>
        <v>33738530.195683338</v>
      </c>
      <c r="R161" s="11">
        <f t="shared" si="80"/>
        <v>33580968.528431386</v>
      </c>
      <c r="S161" s="11">
        <f t="shared" si="80"/>
        <v>33627897.204278745</v>
      </c>
      <c r="T161" s="11">
        <f t="shared" si="80"/>
        <v>33712465.891311526</v>
      </c>
      <c r="U161" s="11">
        <f t="shared" si="80"/>
        <v>33713998.693031736</v>
      </c>
      <c r="V161" s="11">
        <f t="shared" si="80"/>
        <v>33706232.959358945</v>
      </c>
      <c r="W161" s="11">
        <f t="shared" si="80"/>
        <v>33689976.605815217</v>
      </c>
      <c r="X161" s="11">
        <f t="shared" si="80"/>
        <v>33689316.16965723</v>
      </c>
      <c r="Y161" s="11">
        <f t="shared" si="80"/>
        <v>33666862.523025081</v>
      </c>
      <c r="Z161" s="11">
        <f t="shared" si="80"/>
        <v>33666862.523025081</v>
      </c>
      <c r="AA161" s="11">
        <f t="shared" si="80"/>
        <v>41478584.960482582</v>
      </c>
      <c r="AB161" s="11">
        <f t="shared" si="80"/>
        <v>38027428.59389063</v>
      </c>
      <c r="AC161" s="11">
        <f t="shared" si="80"/>
        <v>37791728.17593424</v>
      </c>
      <c r="AD161" s="11">
        <f t="shared" si="80"/>
        <v>37681547.905052014</v>
      </c>
      <c r="AE161" s="11">
        <f t="shared" si="80"/>
        <v>37056279.191698678</v>
      </c>
      <c r="AF161" s="11">
        <f t="shared" si="80"/>
        <v>36553146.260471292</v>
      </c>
      <c r="AG161" s="11">
        <f t="shared" si="80"/>
        <v>34930840.237442814</v>
      </c>
      <c r="AH161" s="11">
        <f t="shared" si="80"/>
        <v>34854427.817930587</v>
      </c>
      <c r="AI161" s="11">
        <f t="shared" si="80"/>
        <v>34484091.986154228</v>
      </c>
      <c r="AJ161" s="11">
        <f t="shared" si="80"/>
        <v>34371446.33083906</v>
      </c>
      <c r="AK161" s="11">
        <f t="shared" si="80"/>
        <v>34134108.080370463</v>
      </c>
      <c r="AL161" s="11">
        <f t="shared" si="80"/>
        <v>33938909.442567825</v>
      </c>
      <c r="AM161" s="11">
        <f t="shared" si="80"/>
        <v>33977247.746515945</v>
      </c>
      <c r="AN161" s="11">
        <f t="shared" si="80"/>
        <v>34045979.649343491</v>
      </c>
      <c r="AO161" s="11">
        <f t="shared" si="80"/>
        <v>34251660.773525521</v>
      </c>
      <c r="AP161" s="11">
        <f t="shared" si="80"/>
        <v>34236709.033698507</v>
      </c>
      <c r="AQ161" s="11">
        <f t="shared" si="80"/>
        <v>34344197.745835014</v>
      </c>
      <c r="AR161" s="11">
        <f t="shared" si="80"/>
        <v>34340584.462501399</v>
      </c>
      <c r="AS161" s="11">
        <f t="shared" si="80"/>
        <v>34336193.132093281</v>
      </c>
      <c r="AT161" s="11">
        <f t="shared" si="80"/>
        <v>34160551.697757632</v>
      </c>
    </row>
    <row r="162" spans="6:46" x14ac:dyDescent="0.2">
      <c r="F162">
        <v>202209</v>
      </c>
      <c r="G162" s="11">
        <f t="shared" ref="G162:AT162" si="81">+IF(G46 = "", F162 * F138, G46)</f>
        <v>31744665.835240275</v>
      </c>
      <c r="H162" s="11">
        <f t="shared" si="81"/>
        <v>36323564.582312927</v>
      </c>
      <c r="I162" s="11">
        <f t="shared" si="81"/>
        <v>36958581.214285716</v>
      </c>
      <c r="J162" s="11">
        <f t="shared" si="81"/>
        <v>36730663.777918778</v>
      </c>
      <c r="K162" s="11">
        <f t="shared" si="81"/>
        <v>36641681.353904285</v>
      </c>
      <c r="L162" s="11">
        <f t="shared" si="81"/>
        <v>36514602.30599755</v>
      </c>
      <c r="M162" s="11">
        <f t="shared" si="81"/>
        <v>36603432.9683313</v>
      </c>
      <c r="N162" s="11">
        <f t="shared" si="81"/>
        <v>36356907.691478826</v>
      </c>
      <c r="O162" s="11">
        <f t="shared" si="81"/>
        <v>36079366.84007366</v>
      </c>
      <c r="P162" s="11">
        <f t="shared" si="81"/>
        <v>35953709.790873379</v>
      </c>
      <c r="Q162" s="11">
        <f t="shared" si="81"/>
        <v>35792288.380008079</v>
      </c>
      <c r="R162" s="11">
        <f t="shared" si="81"/>
        <v>35625135.495777264</v>
      </c>
      <c r="S162" s="11">
        <f t="shared" si="81"/>
        <v>35674920.850666128</v>
      </c>
      <c r="T162" s="11">
        <f t="shared" si="81"/>
        <v>35764637.468925424</v>
      </c>
      <c r="U162" s="11">
        <f t="shared" si="81"/>
        <v>35766263.576550178</v>
      </c>
      <c r="V162" s="11">
        <f t="shared" si="81"/>
        <v>35758025.121066593</v>
      </c>
      <c r="W162" s="11">
        <f t="shared" si="81"/>
        <v>35740779.198061951</v>
      </c>
      <c r="X162" s="11">
        <f t="shared" si="81"/>
        <v>35740078.559317872</v>
      </c>
      <c r="Y162" s="11">
        <f t="shared" si="81"/>
        <v>35716258.096755348</v>
      </c>
      <c r="Z162" s="11">
        <f t="shared" si="81"/>
        <v>35716258.096755348</v>
      </c>
      <c r="AA162" s="11">
        <f t="shared" si="81"/>
        <v>41857838.586382106</v>
      </c>
      <c r="AB162" s="11">
        <f t="shared" si="81"/>
        <v>38898121.884131894</v>
      </c>
      <c r="AC162" s="11">
        <f t="shared" si="81"/>
        <v>38444897.095335916</v>
      </c>
      <c r="AD162" s="11">
        <f t="shared" si="81"/>
        <v>37614238.82664974</v>
      </c>
      <c r="AE162" s="11">
        <f t="shared" si="81"/>
        <v>37801625.367002517</v>
      </c>
      <c r="AF162" s="11">
        <f t="shared" si="81"/>
        <v>37663700.445838429</v>
      </c>
      <c r="AG162" s="11">
        <f t="shared" si="81"/>
        <v>37725921.995669097</v>
      </c>
      <c r="AH162" s="11">
        <f t="shared" si="81"/>
        <v>37217358.910500303</v>
      </c>
      <c r="AI162" s="11">
        <f t="shared" si="81"/>
        <v>36821916.424953349</v>
      </c>
      <c r="AJ162" s="11">
        <f t="shared" si="81"/>
        <v>36701634.037720576</v>
      </c>
      <c r="AK162" s="11">
        <f t="shared" si="81"/>
        <v>36448205.609716497</v>
      </c>
      <c r="AL162" s="11">
        <f t="shared" si="81"/>
        <v>36239773.619385436</v>
      </c>
      <c r="AM162" s="11">
        <f t="shared" si="81"/>
        <v>36280711.041325353</v>
      </c>
      <c r="AN162" s="11">
        <f t="shared" si="81"/>
        <v>36354102.574518695</v>
      </c>
      <c r="AO162" s="11">
        <f t="shared" si="81"/>
        <v>36573727.703922197</v>
      </c>
      <c r="AP162" s="11">
        <f t="shared" si="81"/>
        <v>36557762.321549974</v>
      </c>
      <c r="AQ162" s="11">
        <f t="shared" si="81"/>
        <v>36672538.154316731</v>
      </c>
      <c r="AR162" s="11">
        <f t="shared" si="81"/>
        <v>36668679.911014766</v>
      </c>
      <c r="AS162" s="11">
        <f t="shared" si="81"/>
        <v>36663990.873491406</v>
      </c>
      <c r="AT162" s="11">
        <f t="shared" si="81"/>
        <v>36476441.953297623</v>
      </c>
    </row>
    <row r="163" spans="6:46" x14ac:dyDescent="0.2">
      <c r="F163">
        <v>202212</v>
      </c>
      <c r="G163" s="11">
        <f t="shared" ref="G163:AT163" si="82">+IF(G47 = "", F163 * F139, G47)</f>
        <v>32160356.448170733</v>
      </c>
      <c r="H163" s="11">
        <f t="shared" si="82"/>
        <v>33378811.387499999</v>
      </c>
      <c r="I163" s="11">
        <f t="shared" si="82"/>
        <v>34557728.026315786</v>
      </c>
      <c r="J163" s="11">
        <f t="shared" si="82"/>
        <v>35009257.786226682</v>
      </c>
      <c r="K163" s="11">
        <f t="shared" si="82"/>
        <v>34603128.554621845</v>
      </c>
      <c r="L163" s="11">
        <f t="shared" si="82"/>
        <v>34471832.015256591</v>
      </c>
      <c r="M163" s="11">
        <f t="shared" si="82"/>
        <v>33756603.603817068</v>
      </c>
      <c r="N163" s="11">
        <f t="shared" si="82"/>
        <v>33529251.812627699</v>
      </c>
      <c r="O163" s="11">
        <f t="shared" si="82"/>
        <v>33273296.680964068</v>
      </c>
      <c r="P163" s="11">
        <f t="shared" si="82"/>
        <v>33157412.599720947</v>
      </c>
      <c r="Q163" s="11">
        <f t="shared" si="82"/>
        <v>33008545.727467105</v>
      </c>
      <c r="R163" s="11">
        <f t="shared" si="82"/>
        <v>32854393.146776214</v>
      </c>
      <c r="S163" s="11">
        <f t="shared" si="82"/>
        <v>32900306.449271984</v>
      </c>
      <c r="T163" s="11">
        <f t="shared" si="82"/>
        <v>32983045.364003681</v>
      </c>
      <c r="U163" s="11">
        <f t="shared" si="82"/>
        <v>32984545.001224957</v>
      </c>
      <c r="V163" s="11">
        <f t="shared" si="82"/>
        <v>32976947.291023627</v>
      </c>
      <c r="W163" s="11">
        <f t="shared" si="82"/>
        <v>32961042.668439366</v>
      </c>
      <c r="X163" s="11">
        <f t="shared" si="82"/>
        <v>32960396.521823179</v>
      </c>
      <c r="Y163" s="11">
        <f t="shared" si="82"/>
        <v>32938428.694021937</v>
      </c>
      <c r="Z163" s="11">
        <f t="shared" si="82"/>
        <v>32938428.694021937</v>
      </c>
      <c r="AA163" s="11">
        <f t="shared" si="82"/>
        <v>39959582.935859151</v>
      </c>
      <c r="AB163" s="11">
        <f t="shared" si="82"/>
        <v>37698130.946317412</v>
      </c>
      <c r="AC163" s="11">
        <f t="shared" si="82"/>
        <v>37051995.701871343</v>
      </c>
      <c r="AD163" s="11">
        <f t="shared" si="82"/>
        <v>36784982.703209162</v>
      </c>
      <c r="AE163" s="11">
        <f t="shared" si="82"/>
        <v>36355119.436470583</v>
      </c>
      <c r="AF163" s="11">
        <f t="shared" si="82"/>
        <v>36192909.61302904</v>
      </c>
      <c r="AG163" s="11">
        <f t="shared" si="82"/>
        <v>35483123.44590643</v>
      </c>
      <c r="AH163" s="11">
        <f t="shared" si="82"/>
        <v>35004794.334873781</v>
      </c>
      <c r="AI163" s="11">
        <f t="shared" si="82"/>
        <v>34632860.826342717</v>
      </c>
      <c r="AJ163" s="11">
        <f t="shared" si="82"/>
        <v>34519729.20307745</v>
      </c>
      <c r="AK163" s="11">
        <f t="shared" si="82"/>
        <v>34281367.044649534</v>
      </c>
      <c r="AL163" s="11">
        <f t="shared" si="82"/>
        <v>34085326.294635735</v>
      </c>
      <c r="AM163" s="11">
        <f t="shared" si="82"/>
        <v>34123829.994993754</v>
      </c>
      <c r="AN163" s="11">
        <f t="shared" si="82"/>
        <v>34192858.416154213</v>
      </c>
      <c r="AO163" s="11">
        <f t="shared" si="82"/>
        <v>34399426.875351638</v>
      </c>
      <c r="AP163" s="11">
        <f t="shared" si="82"/>
        <v>34384410.63178204</v>
      </c>
      <c r="AQ163" s="11">
        <f t="shared" si="82"/>
        <v>34492363.064147696</v>
      </c>
      <c r="AR163" s="11">
        <f t="shared" si="82"/>
        <v>34488734.19264169</v>
      </c>
      <c r="AS163" s="11">
        <f t="shared" si="82"/>
        <v>34484323.917465299</v>
      </c>
      <c r="AT163" s="11">
        <f t="shared" si="82"/>
        <v>34307924.743227847</v>
      </c>
    </row>
    <row r="164" spans="6:46" x14ac:dyDescent="0.2">
      <c r="F164">
        <v>202303</v>
      </c>
      <c r="G164" s="11">
        <f t="shared" ref="G164:AT164" si="83">+IF(G48 = "", F164 * F140, G48)</f>
        <v>25914024.246445499</v>
      </c>
      <c r="H164" s="11">
        <f t="shared" si="83"/>
        <v>29133200.860529985</v>
      </c>
      <c r="I164" s="11">
        <f t="shared" si="83"/>
        <v>30346651.714659687</v>
      </c>
      <c r="J164" s="11">
        <f t="shared" si="83"/>
        <v>30490137.541935485</v>
      </c>
      <c r="K164" s="11">
        <f t="shared" si="83"/>
        <v>30584365.321428571</v>
      </c>
      <c r="L164" s="11">
        <f t="shared" si="83"/>
        <v>30538444.356103465</v>
      </c>
      <c r="M164" s="11">
        <f t="shared" si="83"/>
        <v>29904826.652379934</v>
      </c>
      <c r="N164" s="11">
        <f t="shared" si="83"/>
        <v>29703416.700584386</v>
      </c>
      <c r="O164" s="11">
        <f t="shared" si="83"/>
        <v>29476667.175276026</v>
      </c>
      <c r="P164" s="11">
        <f t="shared" si="83"/>
        <v>29374005.977425124</v>
      </c>
      <c r="Q164" s="11">
        <f t="shared" si="83"/>
        <v>29242125.470094413</v>
      </c>
      <c r="R164" s="11">
        <f t="shared" si="83"/>
        <v>29105562.376908794</v>
      </c>
      <c r="S164" s="11">
        <f t="shared" si="83"/>
        <v>29146236.769637659</v>
      </c>
      <c r="T164" s="11">
        <f t="shared" si="83"/>
        <v>29219534.81026689</v>
      </c>
      <c r="U164" s="11">
        <f t="shared" si="83"/>
        <v>29220863.332284983</v>
      </c>
      <c r="V164" s="11">
        <f t="shared" si="83"/>
        <v>29214132.554236565</v>
      </c>
      <c r="W164" s="11">
        <f t="shared" si="83"/>
        <v>29200042.719046507</v>
      </c>
      <c r="X164" s="11">
        <f t="shared" si="83"/>
        <v>29199470.300601341</v>
      </c>
      <c r="Y164" s="11">
        <f t="shared" si="83"/>
        <v>29180009.098578896</v>
      </c>
      <c r="Z164" s="11">
        <f t="shared" si="83"/>
        <v>29180009.098578896</v>
      </c>
      <c r="AA164" s="11">
        <f t="shared" si="83"/>
        <v>31938357.961966179</v>
      </c>
      <c r="AB164" s="11">
        <f t="shared" si="83"/>
        <v>31984251.053507566</v>
      </c>
      <c r="AC164" s="11">
        <f t="shared" si="83"/>
        <v>32296951.290182769</v>
      </c>
      <c r="AD164" s="11">
        <f t="shared" si="83"/>
        <v>32196832.070916131</v>
      </c>
      <c r="AE164" s="11">
        <f t="shared" si="83"/>
        <v>32260779.830662426</v>
      </c>
      <c r="AF164" s="11">
        <f t="shared" si="83"/>
        <v>31970080.286595281</v>
      </c>
      <c r="AG164" s="11">
        <f t="shared" si="83"/>
        <v>31343108.844071198</v>
      </c>
      <c r="AH164" s="11">
        <f t="shared" si="83"/>
        <v>30920589.067500804</v>
      </c>
      <c r="AI164" s="11">
        <f t="shared" si="83"/>
        <v>30592051.12302085</v>
      </c>
      <c r="AJ164" s="11">
        <f t="shared" si="83"/>
        <v>30492119.1994089</v>
      </c>
      <c r="AK164" s="11">
        <f t="shared" si="83"/>
        <v>30281568.08805301</v>
      </c>
      <c r="AL164" s="11">
        <f t="shared" si="83"/>
        <v>30108400.509530138</v>
      </c>
      <c r="AM164" s="11">
        <f t="shared" si="83"/>
        <v>30142411.767672639</v>
      </c>
      <c r="AN164" s="11">
        <f t="shared" si="83"/>
        <v>30203386.256602988</v>
      </c>
      <c r="AO164" s="11">
        <f t="shared" si="83"/>
        <v>30385853.217558306</v>
      </c>
      <c r="AP164" s="11">
        <f t="shared" si="83"/>
        <v>30372589.003167808</v>
      </c>
      <c r="AQ164" s="11">
        <f t="shared" si="83"/>
        <v>30467946.021068931</v>
      </c>
      <c r="AR164" s="11">
        <f t="shared" si="83"/>
        <v>30464740.550311338</v>
      </c>
      <c r="AS164" s="11">
        <f t="shared" si="83"/>
        <v>30460844.846622892</v>
      </c>
      <c r="AT164" s="11">
        <f t="shared" si="83"/>
        <v>30305027.151301976</v>
      </c>
    </row>
    <row r="165" spans="6:46" x14ac:dyDescent="0.2">
      <c r="F165">
        <v>202306</v>
      </c>
      <c r="G165" s="11">
        <f t="shared" ref="G165:AT165" si="84">+IF(G49 = "", F165 * F141, G49)</f>
        <v>23757467.386117138</v>
      </c>
      <c r="H165" s="11">
        <f t="shared" si="84"/>
        <v>32665238.852499999</v>
      </c>
      <c r="I165" s="11">
        <f t="shared" si="84"/>
        <v>33459043.768674698</v>
      </c>
      <c r="J165" s="11">
        <f t="shared" si="84"/>
        <v>33324451.760282021</v>
      </c>
      <c r="K165" s="11">
        <f t="shared" si="84"/>
        <v>33218064.595582839</v>
      </c>
      <c r="L165" s="11">
        <f t="shared" si="84"/>
        <v>33168189.256453533</v>
      </c>
      <c r="M165" s="11">
        <f t="shared" si="84"/>
        <v>32480009.083675962</v>
      </c>
      <c r="N165" s="11">
        <f t="shared" si="84"/>
        <v>32261255.196890216</v>
      </c>
      <c r="O165" s="11">
        <f t="shared" si="84"/>
        <v>32014979.679986373</v>
      </c>
      <c r="P165" s="11">
        <f t="shared" si="84"/>
        <v>31903478.059278168</v>
      </c>
      <c r="Q165" s="11">
        <f t="shared" si="84"/>
        <v>31760240.978326205</v>
      </c>
      <c r="R165" s="11">
        <f t="shared" si="84"/>
        <v>31611918.081867926</v>
      </c>
      <c r="S165" s="11">
        <f t="shared" si="84"/>
        <v>31656095.05238387</v>
      </c>
      <c r="T165" s="11">
        <f t="shared" si="84"/>
        <v>31735704.978003137</v>
      </c>
      <c r="U165" s="11">
        <f t="shared" si="84"/>
        <v>31737147.902508844</v>
      </c>
      <c r="V165" s="11">
        <f t="shared" si="84"/>
        <v>31729837.519650113</v>
      </c>
      <c r="W165" s="11">
        <f t="shared" si="84"/>
        <v>31714534.37209202</v>
      </c>
      <c r="X165" s="11">
        <f t="shared" si="84"/>
        <v>31713912.661205184</v>
      </c>
      <c r="Y165" s="11">
        <f t="shared" si="84"/>
        <v>31692775.604441207</v>
      </c>
      <c r="Z165" s="11">
        <f t="shared" si="84"/>
        <v>31692775.604441207</v>
      </c>
      <c r="AA165" s="11">
        <f t="shared" si="84"/>
        <v>32118294.776827853</v>
      </c>
      <c r="AB165" s="11">
        <f t="shared" si="84"/>
        <v>35329579.988746896</v>
      </c>
      <c r="AC165" s="11">
        <f t="shared" si="84"/>
        <v>35298001.062343746</v>
      </c>
      <c r="AD165" s="11">
        <f t="shared" si="84"/>
        <v>35044957.503861502</v>
      </c>
      <c r="AE165" s="11">
        <f t="shared" si="84"/>
        <v>34849715.447970271</v>
      </c>
      <c r="AF165" s="11">
        <f t="shared" si="84"/>
        <v>34535687.19308085</v>
      </c>
      <c r="AG165" s="11">
        <f t="shared" si="84"/>
        <v>33858401.136120737</v>
      </c>
      <c r="AH165" s="11">
        <f t="shared" si="84"/>
        <v>33401974.042234339</v>
      </c>
      <c r="AI165" s="11">
        <f t="shared" si="84"/>
        <v>33047070.845873747</v>
      </c>
      <c r="AJ165" s="11">
        <f t="shared" si="84"/>
        <v>32939119.36049971</v>
      </c>
      <c r="AK165" s="11">
        <f t="shared" si="84"/>
        <v>32711671.470010944</v>
      </c>
      <c r="AL165" s="11">
        <f t="shared" si="84"/>
        <v>32524607.15017698</v>
      </c>
      <c r="AM165" s="11">
        <f t="shared" si="84"/>
        <v>32561347.820257343</v>
      </c>
      <c r="AN165" s="11">
        <f t="shared" si="84"/>
        <v>32627215.527112599</v>
      </c>
      <c r="AO165" s="11">
        <f t="shared" si="84"/>
        <v>32824325.507135615</v>
      </c>
      <c r="AP165" s="11">
        <f t="shared" si="84"/>
        <v>32809996.836236272</v>
      </c>
      <c r="AQ165" s="11">
        <f t="shared" si="84"/>
        <v>32913006.278576616</v>
      </c>
      <c r="AR165" s="11">
        <f t="shared" si="84"/>
        <v>32909543.56799227</v>
      </c>
      <c r="AS165" s="11">
        <f t="shared" si="84"/>
        <v>32905335.233112436</v>
      </c>
      <c r="AT165" s="11">
        <f t="shared" si="84"/>
        <v>32737013.128929101</v>
      </c>
    </row>
    <row r="166" spans="6:46" x14ac:dyDescent="0.2">
      <c r="F166">
        <v>202309</v>
      </c>
      <c r="G166" s="11">
        <f t="shared" ref="G166:AT166" si="85">+IF(G50 = "", F166 * F142, G50)</f>
        <v>30348539.402298849</v>
      </c>
      <c r="H166" s="11">
        <f t="shared" si="85"/>
        <v>30799777.83906465</v>
      </c>
      <c r="I166" s="11">
        <f t="shared" si="85"/>
        <v>31170222.900393184</v>
      </c>
      <c r="J166" s="11">
        <f t="shared" si="85"/>
        <v>31223778.626972519</v>
      </c>
      <c r="K166" s="11">
        <f t="shared" si="85"/>
        <v>31124097.788913611</v>
      </c>
      <c r="L166" s="11">
        <f t="shared" si="85"/>
        <v>31077366.441039655</v>
      </c>
      <c r="M166" s="11">
        <f t="shared" si="85"/>
        <v>30432567.074951097</v>
      </c>
      <c r="N166" s="11">
        <f t="shared" si="85"/>
        <v>30227602.774745304</v>
      </c>
      <c r="O166" s="11">
        <f t="shared" si="85"/>
        <v>29996851.725144725</v>
      </c>
      <c r="P166" s="11">
        <f t="shared" si="85"/>
        <v>29892378.830989234</v>
      </c>
      <c r="Q166" s="11">
        <f t="shared" si="85"/>
        <v>29758170.984480914</v>
      </c>
      <c r="R166" s="11">
        <f t="shared" si="85"/>
        <v>29619197.916967634</v>
      </c>
      <c r="S166" s="11">
        <f t="shared" si="85"/>
        <v>29660590.104233686</v>
      </c>
      <c r="T166" s="11">
        <f t="shared" si="85"/>
        <v>29735181.659765542</v>
      </c>
      <c r="U166" s="11">
        <f t="shared" si="85"/>
        <v>29736533.626653571</v>
      </c>
      <c r="V166" s="11">
        <f t="shared" si="85"/>
        <v>29729684.068326209</v>
      </c>
      <c r="W166" s="11">
        <f t="shared" si="85"/>
        <v>29715345.585128136</v>
      </c>
      <c r="X166" s="11">
        <f t="shared" si="85"/>
        <v>29714763.065024275</v>
      </c>
      <c r="Y166" s="11">
        <f t="shared" si="85"/>
        <v>29694958.424696755</v>
      </c>
      <c r="Z166" s="11">
        <f t="shared" si="85"/>
        <v>29694958.424696755</v>
      </c>
      <c r="AA166" s="11">
        <f t="shared" si="85"/>
        <v>34791390.897931032</v>
      </c>
      <c r="AB166" s="11">
        <f t="shared" si="85"/>
        <v>33209153.432619374</v>
      </c>
      <c r="AC166" s="11">
        <f t="shared" si="85"/>
        <v>32870767.70185864</v>
      </c>
      <c r="AD166" s="11">
        <f t="shared" si="85"/>
        <v>32537485.05517507</v>
      </c>
      <c r="AE166" s="11">
        <f t="shared" si="85"/>
        <v>32356212.600357495</v>
      </c>
      <c r="AF166" s="11">
        <f t="shared" si="85"/>
        <v>32064653.118533574</v>
      </c>
      <c r="AG166" s="11">
        <f t="shared" si="85"/>
        <v>31435826.989867561</v>
      </c>
      <c r="AH166" s="11">
        <f t="shared" si="85"/>
        <v>31012057.329297442</v>
      </c>
      <c r="AI166" s="11">
        <f t="shared" si="85"/>
        <v>30682547.514758669</v>
      </c>
      <c r="AJ166" s="11">
        <f t="shared" si="85"/>
        <v>30582319.975842275</v>
      </c>
      <c r="AK166" s="11">
        <f t="shared" si="85"/>
        <v>30371146.019166943</v>
      </c>
      <c r="AL166" s="11">
        <f t="shared" si="85"/>
        <v>30197466.182052474</v>
      </c>
      <c r="AM166" s="11">
        <f t="shared" si="85"/>
        <v>30231578.051171597</v>
      </c>
      <c r="AN166" s="11">
        <f t="shared" si="85"/>
        <v>30292732.912814256</v>
      </c>
      <c r="AO166" s="11">
        <f t="shared" si="85"/>
        <v>30475739.641486075</v>
      </c>
      <c r="AP166" s="11">
        <f t="shared" si="85"/>
        <v>30462436.189336173</v>
      </c>
      <c r="AQ166" s="11">
        <f t="shared" si="85"/>
        <v>30558075.289207291</v>
      </c>
      <c r="AR166" s="11">
        <f t="shared" si="85"/>
        <v>30554860.33613234</v>
      </c>
      <c r="AS166" s="11">
        <f t="shared" si="85"/>
        <v>30550953.108302355</v>
      </c>
      <c r="AT166" s="11">
        <f t="shared" si="85"/>
        <v>30394674.478239316</v>
      </c>
    </row>
    <row r="167" spans="6:46" x14ac:dyDescent="0.2">
      <c r="F167">
        <v>202312</v>
      </c>
      <c r="G167" s="11">
        <f t="shared" ref="G167:AT167" si="86">+IF(G51 = "", F167 * F143, G51)</f>
        <v>24780305.422434367</v>
      </c>
      <c r="H167" s="11">
        <f t="shared" si="86"/>
        <v>30271043.269230768</v>
      </c>
      <c r="I167" s="11">
        <f t="shared" si="86"/>
        <v>31125663.530133091</v>
      </c>
      <c r="J167" s="11">
        <f t="shared" si="86"/>
        <v>31179142.696161099</v>
      </c>
      <c r="K167" s="11">
        <f t="shared" si="86"/>
        <v>31079604.356774244</v>
      </c>
      <c r="L167" s="11">
        <f t="shared" si="86"/>
        <v>31032939.813665826</v>
      </c>
      <c r="M167" s="11">
        <f t="shared" si="86"/>
        <v>30389062.220058292</v>
      </c>
      <c r="N167" s="11">
        <f t="shared" si="86"/>
        <v>30184390.926423933</v>
      </c>
      <c r="O167" s="11">
        <f t="shared" si="86"/>
        <v>29953969.746824283</v>
      </c>
      <c r="P167" s="11">
        <f t="shared" si="86"/>
        <v>29849646.201821275</v>
      </c>
      <c r="Q167" s="11">
        <f t="shared" si="86"/>
        <v>29715630.212045692</v>
      </c>
      <c r="R167" s="11">
        <f t="shared" si="86"/>
        <v>29576855.81338349</v>
      </c>
      <c r="S167" s="11">
        <f t="shared" si="86"/>
        <v>29618188.828477301</v>
      </c>
      <c r="T167" s="11">
        <f t="shared" si="86"/>
        <v>29692673.751703322</v>
      </c>
      <c r="U167" s="11">
        <f t="shared" si="86"/>
        <v>29694023.785888035</v>
      </c>
      <c r="V167" s="11">
        <f t="shared" si="86"/>
        <v>29687184.019341968</v>
      </c>
      <c r="W167" s="11">
        <f t="shared" si="86"/>
        <v>29672866.033712484</v>
      </c>
      <c r="X167" s="11">
        <f t="shared" si="86"/>
        <v>29672284.346349828</v>
      </c>
      <c r="Y167" s="11">
        <f t="shared" si="86"/>
        <v>29652508.017731983</v>
      </c>
      <c r="Z167" s="11">
        <f t="shared" si="86"/>
        <v>29652508.017731983</v>
      </c>
      <c r="AA167" s="11">
        <f t="shared" si="86"/>
        <v>30969412.292505354</v>
      </c>
      <c r="AB167" s="11">
        <f t="shared" si="86"/>
        <v>33001648.283887468</v>
      </c>
      <c r="AC167" s="11">
        <f t="shared" si="86"/>
        <v>32833704.708302472</v>
      </c>
      <c r="AD167" s="11">
        <f t="shared" si="86"/>
        <v>32500797.850000191</v>
      </c>
      <c r="AE167" s="11">
        <f t="shared" si="86"/>
        <v>32319729.786509458</v>
      </c>
      <c r="AF167" s="11">
        <f t="shared" si="86"/>
        <v>32028499.048671503</v>
      </c>
      <c r="AG167" s="11">
        <f t="shared" si="86"/>
        <v>31400381.944478728</v>
      </c>
      <c r="AH167" s="11">
        <f t="shared" si="86"/>
        <v>30977090.099709611</v>
      </c>
      <c r="AI167" s="11">
        <f t="shared" si="86"/>
        <v>30647951.819545809</v>
      </c>
      <c r="AJ167" s="11">
        <f t="shared" si="86"/>
        <v>30547837.290847573</v>
      </c>
      <c r="AK167" s="11">
        <f t="shared" si="86"/>
        <v>30336901.44053673</v>
      </c>
      <c r="AL167" s="11">
        <f t="shared" si="86"/>
        <v>30163417.433794774</v>
      </c>
      <c r="AM167" s="11">
        <f t="shared" si="86"/>
        <v>30197490.840533074</v>
      </c>
      <c r="AN167" s="11">
        <f t="shared" si="86"/>
        <v>30258576.747831147</v>
      </c>
      <c r="AO167" s="11">
        <f t="shared" si="86"/>
        <v>30441377.129718889</v>
      </c>
      <c r="AP167" s="11">
        <f t="shared" si="86"/>
        <v>30428088.677698154</v>
      </c>
      <c r="AQ167" s="11">
        <f t="shared" si="86"/>
        <v>30523619.940984059</v>
      </c>
      <c r="AR167" s="11">
        <f t="shared" si="86"/>
        <v>30520408.612886358</v>
      </c>
      <c r="AS167" s="11">
        <f t="shared" si="86"/>
        <v>30516505.790598743</v>
      </c>
      <c r="AT167" s="11">
        <f t="shared" si="86"/>
        <v>30360403.370410431</v>
      </c>
    </row>
    <row r="168" spans="6:46" x14ac:dyDescent="0.2">
      <c r="F168">
        <v>202403</v>
      </c>
      <c r="G168" s="11">
        <f t="shared" ref="G168:AT168" si="87">+IF(G52 = "", F168 * F144, G52)</f>
        <v>28365538.474248927</v>
      </c>
      <c r="H168" s="11">
        <f t="shared" si="87"/>
        <v>33256121.716269549</v>
      </c>
      <c r="I168" s="11">
        <f t="shared" si="87"/>
        <v>34195017.517282352</v>
      </c>
      <c r="J168" s="11">
        <f t="shared" si="87"/>
        <v>34253770.353743717</v>
      </c>
      <c r="K168" s="11">
        <f t="shared" si="87"/>
        <v>34144416.371436499</v>
      </c>
      <c r="L168" s="11">
        <f t="shared" si="87"/>
        <v>34093150.159312747</v>
      </c>
      <c r="M168" s="11">
        <f t="shared" si="87"/>
        <v>33385778.714168135</v>
      </c>
      <c r="N168" s="11">
        <f t="shared" si="87"/>
        <v>33160924.440319929</v>
      </c>
      <c r="O168" s="11">
        <f t="shared" si="87"/>
        <v>32907781.040978901</v>
      </c>
      <c r="P168" s="11">
        <f t="shared" si="87"/>
        <v>32793169.975888215</v>
      </c>
      <c r="Q168" s="11">
        <f t="shared" si="87"/>
        <v>32645938.444148004</v>
      </c>
      <c r="R168" s="11">
        <f t="shared" si="87"/>
        <v>32493479.268824395</v>
      </c>
      <c r="S168" s="11">
        <f t="shared" si="87"/>
        <v>32538888.201996427</v>
      </c>
      <c r="T168" s="11">
        <f t="shared" si="87"/>
        <v>32620718.20867312</v>
      </c>
      <c r="U168" s="11">
        <f t="shared" si="87"/>
        <v>32622201.371997509</v>
      </c>
      <c r="V168" s="11">
        <f t="shared" si="87"/>
        <v>32614687.124578159</v>
      </c>
      <c r="W168" s="11">
        <f t="shared" si="87"/>
        <v>32598957.218324482</v>
      </c>
      <c r="X168" s="11">
        <f t="shared" si="87"/>
        <v>32598318.169793472</v>
      </c>
      <c r="Y168" s="11">
        <f t="shared" si="87"/>
        <v>32576591.66417665</v>
      </c>
      <c r="Z168" s="11">
        <f t="shared" si="87"/>
        <v>32576591.66417665</v>
      </c>
      <c r="AA168" s="11">
        <f t="shared" si="87"/>
        <v>32589713.997947685</v>
      </c>
      <c r="AB168" s="11">
        <f t="shared" si="87"/>
        <v>33520373.374604184</v>
      </c>
      <c r="AC168" s="11">
        <f t="shared" si="87"/>
        <v>33349790.035522189</v>
      </c>
      <c r="AD168" s="11">
        <f t="shared" si="87"/>
        <v>33011650.494937263</v>
      </c>
      <c r="AE168" s="11">
        <f t="shared" si="87"/>
        <v>32827736.375187393</v>
      </c>
      <c r="AF168" s="11">
        <f t="shared" si="87"/>
        <v>32531928.026873592</v>
      </c>
      <c r="AG168" s="11">
        <f t="shared" si="87"/>
        <v>31893938.079389766</v>
      </c>
      <c r="AH168" s="11">
        <f t="shared" si="87"/>
        <v>31463992.866925534</v>
      </c>
      <c r="AI168" s="11">
        <f t="shared" si="87"/>
        <v>31129681.139582135</v>
      </c>
      <c r="AJ168" s="11">
        <f t="shared" si="87"/>
        <v>31027992.994998585</v>
      </c>
      <c r="AK168" s="11">
        <f t="shared" si="87"/>
        <v>30813741.621864561</v>
      </c>
      <c r="AL168" s="11">
        <f t="shared" si="87"/>
        <v>30637530.766258545</v>
      </c>
      <c r="AM168" s="11">
        <f t="shared" si="87"/>
        <v>30672139.744155269</v>
      </c>
      <c r="AN168" s="11">
        <f t="shared" si="87"/>
        <v>30734185.809337944</v>
      </c>
      <c r="AO168" s="11">
        <f t="shared" si="87"/>
        <v>30919859.476337448</v>
      </c>
      <c r="AP168" s="11">
        <f t="shared" si="87"/>
        <v>30906362.154340867</v>
      </c>
      <c r="AQ168" s="11">
        <f t="shared" si="87"/>
        <v>31003394.993026521</v>
      </c>
      <c r="AR168" s="11">
        <f t="shared" si="87"/>
        <v>31000133.188769434</v>
      </c>
      <c r="AS168" s="11">
        <f t="shared" si="87"/>
        <v>30996169.021308154</v>
      </c>
      <c r="AT168" s="11">
        <f t="shared" si="87"/>
        <v>30837612.958763052</v>
      </c>
    </row>
    <row r="171" spans="6:46" x14ac:dyDescent="0.2">
      <c r="F171" s="17" t="s">
        <v>33</v>
      </c>
      <c r="G171" s="5" t="s">
        <v>79</v>
      </c>
      <c r="H171" s="5" t="s">
        <v>79</v>
      </c>
      <c r="I171" s="5" t="s">
        <v>79</v>
      </c>
      <c r="J171" s="5" t="s">
        <v>79</v>
      </c>
      <c r="K171" s="5" t="s">
        <v>79</v>
      </c>
      <c r="L171" s="5" t="s">
        <v>79</v>
      </c>
      <c r="M171" s="5" t="s">
        <v>79</v>
      </c>
      <c r="N171" s="5" t="s">
        <v>79</v>
      </c>
      <c r="O171" s="5" t="s">
        <v>79</v>
      </c>
      <c r="P171" s="5" t="s">
        <v>79</v>
      </c>
      <c r="Q171" s="5" t="s">
        <v>79</v>
      </c>
      <c r="R171" s="5" t="s">
        <v>79</v>
      </c>
      <c r="S171" s="5" t="s">
        <v>79</v>
      </c>
      <c r="T171" s="5" t="s">
        <v>79</v>
      </c>
      <c r="U171" s="5" t="s">
        <v>79</v>
      </c>
      <c r="V171" s="5" t="s">
        <v>79</v>
      </c>
      <c r="W171" s="5" t="s">
        <v>79</v>
      </c>
      <c r="X171" s="5" t="s">
        <v>79</v>
      </c>
      <c r="Y171" s="5" t="s">
        <v>79</v>
      </c>
      <c r="Z171" s="5" t="s">
        <v>79</v>
      </c>
      <c r="AA171" s="6" t="s">
        <v>80</v>
      </c>
      <c r="AB171" s="6" t="s">
        <v>80</v>
      </c>
      <c r="AC171" s="6" t="s">
        <v>80</v>
      </c>
      <c r="AD171" s="6" t="s">
        <v>80</v>
      </c>
      <c r="AE171" s="6" t="s">
        <v>80</v>
      </c>
      <c r="AF171" s="6" t="s">
        <v>80</v>
      </c>
      <c r="AG171" s="6" t="s">
        <v>80</v>
      </c>
      <c r="AH171" s="6" t="s">
        <v>80</v>
      </c>
      <c r="AI171" s="6" t="s">
        <v>80</v>
      </c>
      <c r="AJ171" s="6" t="s">
        <v>80</v>
      </c>
      <c r="AK171" s="6" t="s">
        <v>80</v>
      </c>
      <c r="AL171" s="6" t="s">
        <v>80</v>
      </c>
      <c r="AM171" s="6" t="s">
        <v>80</v>
      </c>
      <c r="AN171" s="6" t="s">
        <v>80</v>
      </c>
      <c r="AO171" s="6" t="s">
        <v>80</v>
      </c>
      <c r="AP171" s="6" t="s">
        <v>80</v>
      </c>
      <c r="AQ171" s="6" t="s">
        <v>80</v>
      </c>
      <c r="AR171" s="6" t="s">
        <v>80</v>
      </c>
      <c r="AS171" s="6" t="s">
        <v>80</v>
      </c>
      <c r="AT171" s="6" t="s">
        <v>80</v>
      </c>
    </row>
    <row r="172" spans="6:46" x14ac:dyDescent="0.2">
      <c r="F172" s="17" t="s">
        <v>53</v>
      </c>
      <c r="G172" s="5">
        <v>1</v>
      </c>
      <c r="H172" s="5">
        <v>2</v>
      </c>
      <c r="I172" s="5">
        <v>3</v>
      </c>
      <c r="J172" s="5">
        <v>4</v>
      </c>
      <c r="K172" s="5">
        <v>5</v>
      </c>
      <c r="L172" s="5">
        <v>6</v>
      </c>
      <c r="M172" s="5">
        <v>7</v>
      </c>
      <c r="N172" s="5">
        <v>8</v>
      </c>
      <c r="O172" s="5">
        <v>9</v>
      </c>
      <c r="P172" s="5">
        <v>10</v>
      </c>
      <c r="Q172" s="5">
        <v>11</v>
      </c>
      <c r="R172" s="5">
        <v>12</v>
      </c>
      <c r="S172" s="5">
        <v>13</v>
      </c>
      <c r="T172" s="5">
        <v>14</v>
      </c>
      <c r="U172" s="5">
        <v>15</v>
      </c>
      <c r="V172" s="5">
        <v>16</v>
      </c>
      <c r="W172" s="5">
        <v>17</v>
      </c>
      <c r="X172" s="5">
        <v>18</v>
      </c>
      <c r="Y172" s="5">
        <v>19</v>
      </c>
      <c r="Z172" s="5">
        <v>20</v>
      </c>
      <c r="AA172" s="6">
        <v>1</v>
      </c>
      <c r="AB172" s="6">
        <v>2</v>
      </c>
      <c r="AC172" s="6">
        <v>3</v>
      </c>
      <c r="AD172" s="6">
        <v>4</v>
      </c>
      <c r="AE172" s="6">
        <v>5</v>
      </c>
      <c r="AF172" s="6">
        <v>6</v>
      </c>
      <c r="AG172" s="6">
        <v>7</v>
      </c>
      <c r="AH172" s="6">
        <v>8</v>
      </c>
      <c r="AI172" s="6">
        <v>9</v>
      </c>
      <c r="AJ172" s="6">
        <v>10</v>
      </c>
      <c r="AK172" s="6">
        <v>11</v>
      </c>
      <c r="AL172" s="6">
        <v>12</v>
      </c>
      <c r="AM172" s="6">
        <v>13</v>
      </c>
      <c r="AN172" s="6">
        <v>14</v>
      </c>
      <c r="AO172" s="6">
        <v>15</v>
      </c>
      <c r="AP172" s="6">
        <v>16</v>
      </c>
      <c r="AQ172" s="6">
        <v>17</v>
      </c>
      <c r="AR172" s="6">
        <v>18</v>
      </c>
      <c r="AS172" s="6">
        <v>19</v>
      </c>
      <c r="AT172" s="6">
        <v>20</v>
      </c>
    </row>
    <row r="173" spans="6:46" x14ac:dyDescent="0.2">
      <c r="F173">
        <v>201906</v>
      </c>
      <c r="G173" s="11">
        <f t="shared" ref="G173:AT173" si="88">IF(G9="", G149 * $H195, G149)</f>
        <v>23367324.537340619</v>
      </c>
      <c r="H173" s="11">
        <f t="shared" si="88"/>
        <v>25316656.405572757</v>
      </c>
      <c r="I173" s="11">
        <f t="shared" si="88"/>
        <v>25301232.657724328</v>
      </c>
      <c r="J173" s="11">
        <f t="shared" si="88"/>
        <v>25755796.839823008</v>
      </c>
      <c r="K173" s="11">
        <f t="shared" si="88"/>
        <v>25850636.728384279</v>
      </c>
      <c r="L173" s="11">
        <f t="shared" si="88"/>
        <v>25725318.067213114</v>
      </c>
      <c r="M173" s="11">
        <f t="shared" si="88"/>
        <v>25888273.747967478</v>
      </c>
      <c r="N173" s="11">
        <f t="shared" si="88"/>
        <v>25882255.295454547</v>
      </c>
      <c r="O173" s="11">
        <f t="shared" si="88"/>
        <v>25920799.225363489</v>
      </c>
      <c r="P173" s="11">
        <f t="shared" si="88"/>
        <v>25857192.253408179</v>
      </c>
      <c r="Q173" s="11">
        <f t="shared" si="88"/>
        <v>26005768.740415335</v>
      </c>
      <c r="R173" s="11">
        <f t="shared" si="88"/>
        <v>25931383.160601266</v>
      </c>
      <c r="S173" s="11">
        <f t="shared" si="88"/>
        <v>25919660.639020536</v>
      </c>
      <c r="T173" s="11">
        <f t="shared" si="88"/>
        <v>26038854.599527929</v>
      </c>
      <c r="U173" s="11">
        <f t="shared" si="88"/>
        <v>26453791.077044025</v>
      </c>
      <c r="V173" s="11">
        <f t="shared" si="88"/>
        <v>26466757.357704401</v>
      </c>
      <c r="W173" s="11">
        <f t="shared" si="88"/>
        <v>26370309.89241486</v>
      </c>
      <c r="X173" s="11">
        <f t="shared" si="88"/>
        <v>26396021.066409267</v>
      </c>
      <c r="Y173" s="11">
        <f t="shared" si="88"/>
        <v>26362708.404009253</v>
      </c>
      <c r="Z173" s="11">
        <f t="shared" si="88"/>
        <v>26362708.404009253</v>
      </c>
      <c r="AA173" s="11">
        <f t="shared" si="88"/>
        <v>18324185.225517754</v>
      </c>
      <c r="AB173" s="11">
        <f t="shared" si="88"/>
        <v>17199668.740566958</v>
      </c>
      <c r="AC173" s="11">
        <f t="shared" si="88"/>
        <v>16273244.242346013</v>
      </c>
      <c r="AD173" s="11">
        <f t="shared" si="88"/>
        <v>16954453.321103327</v>
      </c>
      <c r="AE173" s="11">
        <f t="shared" si="88"/>
        <v>17230501.404504348</v>
      </c>
      <c r="AF173" s="11">
        <f t="shared" si="88"/>
        <v>17924633.472844336</v>
      </c>
      <c r="AG173" s="11">
        <f t="shared" si="88"/>
        <v>18182458.548656959</v>
      </c>
      <c r="AH173" s="11">
        <f t="shared" si="88"/>
        <v>18280254.084399678</v>
      </c>
      <c r="AI173" s="11">
        <f t="shared" si="88"/>
        <v>18111104.916321285</v>
      </c>
      <c r="AJ173" s="11">
        <f t="shared" si="88"/>
        <v>18176104.59696243</v>
      </c>
      <c r="AK173" s="11">
        <f t="shared" si="88"/>
        <v>18357392.479441784</v>
      </c>
      <c r="AL173" s="11">
        <f t="shared" si="88"/>
        <v>18215704.67205371</v>
      </c>
      <c r="AM173" s="11">
        <f t="shared" si="88"/>
        <v>18150164.569984224</v>
      </c>
      <c r="AN173" s="11">
        <f t="shared" si="88"/>
        <v>18497110.702625781</v>
      </c>
      <c r="AO173" s="11">
        <f t="shared" si="88"/>
        <v>18557454.428468183</v>
      </c>
      <c r="AP173" s="11">
        <f t="shared" si="88"/>
        <v>18558232.582230948</v>
      </c>
      <c r="AQ173" s="11">
        <f t="shared" si="88"/>
        <v>18652521.293836672</v>
      </c>
      <c r="AR173" s="11">
        <f t="shared" si="88"/>
        <v>18666161.62642527</v>
      </c>
      <c r="AS173" s="11">
        <f t="shared" si="88"/>
        <v>18660758.584198765</v>
      </c>
      <c r="AT173" s="11">
        <f t="shared" si="88"/>
        <v>18565302.387557779</v>
      </c>
    </row>
    <row r="174" spans="6:46" x14ac:dyDescent="0.2">
      <c r="F174">
        <v>201909</v>
      </c>
      <c r="G174" s="11">
        <f t="shared" ref="G174:AT174" si="89">IF(G10="", G150 * $H196, G150)</f>
        <v>19219693.064935066</v>
      </c>
      <c r="H174" s="11">
        <f t="shared" si="89"/>
        <v>22245128.741007194</v>
      </c>
      <c r="I174" s="11">
        <f t="shared" si="89"/>
        <v>24374735.632016633</v>
      </c>
      <c r="J174" s="11">
        <f t="shared" si="89"/>
        <v>24270963.542098764</v>
      </c>
      <c r="K174" s="11">
        <f t="shared" si="89"/>
        <v>24290161.793617886</v>
      </c>
      <c r="L174" s="11">
        <f t="shared" si="89"/>
        <v>24233133.766113359</v>
      </c>
      <c r="M174" s="11">
        <f t="shared" si="89"/>
        <v>24649027.489859153</v>
      </c>
      <c r="N174" s="11">
        <f t="shared" si="89"/>
        <v>24704066.423767533</v>
      </c>
      <c r="O174" s="11">
        <f t="shared" si="89"/>
        <v>24037683.959587239</v>
      </c>
      <c r="P174" s="11">
        <f t="shared" si="89"/>
        <v>23674718.978941604</v>
      </c>
      <c r="Q174" s="11">
        <f t="shared" si="89"/>
        <v>23695968.712518245</v>
      </c>
      <c r="R174" s="11">
        <f t="shared" si="89"/>
        <v>23697939.539160583</v>
      </c>
      <c r="S174" s="11">
        <f t="shared" si="89"/>
        <v>23656941.470783241</v>
      </c>
      <c r="T174" s="11">
        <f t="shared" si="89"/>
        <v>23656941.470783241</v>
      </c>
      <c r="U174" s="11">
        <f t="shared" si="89"/>
        <v>23657852.217595626</v>
      </c>
      <c r="V174" s="11">
        <f t="shared" si="89"/>
        <v>23535358.000822898</v>
      </c>
      <c r="W174" s="11">
        <f t="shared" si="89"/>
        <v>23581822.772655971</v>
      </c>
      <c r="X174" s="11">
        <f t="shared" si="89"/>
        <v>23586096.958039213</v>
      </c>
      <c r="Y174" s="11">
        <f t="shared" si="89"/>
        <v>23586096.958039213</v>
      </c>
      <c r="Z174" s="11">
        <f t="shared" si="89"/>
        <v>23586096.958039213</v>
      </c>
      <c r="AA174" s="11">
        <f t="shared" si="89"/>
        <v>23471768.014000002</v>
      </c>
      <c r="AB174" s="11">
        <f t="shared" si="89"/>
        <v>25544336.657084234</v>
      </c>
      <c r="AC174" s="11">
        <f t="shared" si="89"/>
        <v>24518619.171896905</v>
      </c>
      <c r="AD174" s="11">
        <f t="shared" si="89"/>
        <v>24535436.334526744</v>
      </c>
      <c r="AE174" s="11">
        <f t="shared" si="89"/>
        <v>24809405.18640973</v>
      </c>
      <c r="AF174" s="11">
        <f t="shared" si="89"/>
        <v>24768588.596222218</v>
      </c>
      <c r="AG174" s="11">
        <f t="shared" si="89"/>
        <v>24735709.522897378</v>
      </c>
      <c r="AH174" s="11">
        <f t="shared" si="89"/>
        <v>24759954.288056109</v>
      </c>
      <c r="AI174" s="11">
        <f t="shared" si="89"/>
        <v>24162354.355775699</v>
      </c>
      <c r="AJ174" s="11">
        <f t="shared" si="89"/>
        <v>23860956.400729924</v>
      </c>
      <c r="AK174" s="11">
        <f t="shared" si="89"/>
        <v>23711673.946605835</v>
      </c>
      <c r="AL174" s="11">
        <f t="shared" si="89"/>
        <v>23712942.896259122</v>
      </c>
      <c r="AM174" s="11">
        <f t="shared" si="89"/>
        <v>23671917.499362472</v>
      </c>
      <c r="AN174" s="11">
        <f t="shared" si="89"/>
        <v>23656941.470783237</v>
      </c>
      <c r="AO174" s="11">
        <f t="shared" si="89"/>
        <v>23657852.217595622</v>
      </c>
      <c r="AP174" s="11">
        <f t="shared" si="89"/>
        <v>23581160.218520492</v>
      </c>
      <c r="AQ174" s="11">
        <f t="shared" si="89"/>
        <v>23581822.772655968</v>
      </c>
      <c r="AR174" s="11">
        <f t="shared" si="89"/>
        <v>23586096.958039209</v>
      </c>
      <c r="AS174" s="11">
        <f t="shared" si="89"/>
        <v>23586096.958039209</v>
      </c>
      <c r="AT174" s="11">
        <f t="shared" si="89"/>
        <v>23465445.962043449</v>
      </c>
    </row>
    <row r="175" spans="6:46" x14ac:dyDescent="0.2">
      <c r="F175">
        <v>201912</v>
      </c>
      <c r="G175" s="11">
        <f t="shared" ref="G175:AT175" si="90">IF(G11="", G151 * $H197, G151)</f>
        <v>24180442.569892474</v>
      </c>
      <c r="H175" s="11">
        <f t="shared" si="90"/>
        <v>23415872.988304093</v>
      </c>
      <c r="I175" s="11">
        <f t="shared" si="90"/>
        <v>23984297.739999998</v>
      </c>
      <c r="J175" s="11">
        <f t="shared" si="90"/>
        <v>24584739.346428573</v>
      </c>
      <c r="K175" s="11">
        <f t="shared" si="90"/>
        <v>24554146.521815009</v>
      </c>
      <c r="L175" s="11">
        <f t="shared" si="90"/>
        <v>24613789.224738676</v>
      </c>
      <c r="M175" s="11">
        <f t="shared" si="90"/>
        <v>24793248.851979345</v>
      </c>
      <c r="N175" s="11">
        <f t="shared" si="90"/>
        <v>24929887.449225474</v>
      </c>
      <c r="O175" s="11">
        <f t="shared" si="90"/>
        <v>24651266.9057508</v>
      </c>
      <c r="P175" s="11">
        <f t="shared" si="90"/>
        <v>24889447.796502385</v>
      </c>
      <c r="Q175" s="11">
        <f t="shared" si="90"/>
        <v>24923204.054054055</v>
      </c>
      <c r="R175" s="11">
        <f t="shared" si="90"/>
        <v>24925896.868044514</v>
      </c>
      <c r="S175" s="11">
        <f t="shared" si="90"/>
        <v>24925896.868044514</v>
      </c>
      <c r="T175" s="11">
        <f t="shared" si="90"/>
        <v>25001835.974603176</v>
      </c>
      <c r="U175" s="11">
        <f t="shared" si="90"/>
        <v>24776908.261755485</v>
      </c>
      <c r="V175" s="11">
        <f t="shared" si="90"/>
        <v>24876411.085669782</v>
      </c>
      <c r="W175" s="11">
        <f t="shared" si="90"/>
        <v>24876411.085669782</v>
      </c>
      <c r="X175" s="11">
        <f t="shared" si="90"/>
        <v>24844958.836702954</v>
      </c>
      <c r="Y175" s="11">
        <f t="shared" si="90"/>
        <v>24828399.880044401</v>
      </c>
      <c r="Z175" s="11">
        <f t="shared" si="90"/>
        <v>24828399.880044401</v>
      </c>
      <c r="AA175" s="11">
        <f t="shared" si="90"/>
        <v>40224811.271377951</v>
      </c>
      <c r="AB175" s="11">
        <f t="shared" si="90"/>
        <v>24521133.849039547</v>
      </c>
      <c r="AC175" s="11">
        <f t="shared" si="90"/>
        <v>24695190.4132852</v>
      </c>
      <c r="AD175" s="11">
        <f t="shared" si="90"/>
        <v>25301905.262500003</v>
      </c>
      <c r="AE175" s="11">
        <f t="shared" si="90"/>
        <v>25145191.823975697</v>
      </c>
      <c r="AF175" s="11">
        <f t="shared" si="90"/>
        <v>25110173.505449831</v>
      </c>
      <c r="AG175" s="11">
        <f t="shared" si="90"/>
        <v>25026925.791252147</v>
      </c>
      <c r="AH175" s="11">
        <f t="shared" si="90"/>
        <v>25057012.794150945</v>
      </c>
      <c r="AI175" s="11">
        <f t="shared" si="90"/>
        <v>24798313.570998415</v>
      </c>
      <c r="AJ175" s="11">
        <f t="shared" si="90"/>
        <v>24855246.837099843</v>
      </c>
      <c r="AK175" s="11">
        <f t="shared" si="90"/>
        <v>24888896.101759113</v>
      </c>
      <c r="AL175" s="11">
        <f t="shared" si="90"/>
        <v>24902775.168716326</v>
      </c>
      <c r="AM175" s="11">
        <f t="shared" si="90"/>
        <v>24846892.440570526</v>
      </c>
      <c r="AN175" s="11">
        <f t="shared" si="90"/>
        <v>24962213.413629163</v>
      </c>
      <c r="AO175" s="11">
        <f t="shared" si="90"/>
        <v>24835481.718582556</v>
      </c>
      <c r="AP175" s="11">
        <f t="shared" si="90"/>
        <v>24876411.085669786</v>
      </c>
      <c r="AQ175" s="11">
        <f t="shared" si="90"/>
        <v>24876411.085669786</v>
      </c>
      <c r="AR175" s="11">
        <f t="shared" si="90"/>
        <v>24851435.98136859</v>
      </c>
      <c r="AS175" s="11">
        <f t="shared" si="90"/>
        <v>24848258.083606556</v>
      </c>
      <c r="AT175" s="11">
        <f t="shared" si="90"/>
        <v>24721150.699460704</v>
      </c>
    </row>
    <row r="176" spans="6:46" x14ac:dyDescent="0.2">
      <c r="F176">
        <v>202003</v>
      </c>
      <c r="G176" s="11">
        <f t="shared" ref="G176:AT176" si="91">IF(G12="", G152 * $H198, G152)</f>
        <v>19752329.504273504</v>
      </c>
      <c r="H176" s="11">
        <f t="shared" si="91"/>
        <v>23303886.086683169</v>
      </c>
      <c r="I176" s="11">
        <f t="shared" si="91"/>
        <v>24138147.666004229</v>
      </c>
      <c r="J176" s="11">
        <f t="shared" si="91"/>
        <v>23688697.917686276</v>
      </c>
      <c r="K176" s="11">
        <f t="shared" si="91"/>
        <v>24688035.623612169</v>
      </c>
      <c r="L176" s="11">
        <f t="shared" si="91"/>
        <v>25233781.753768656</v>
      </c>
      <c r="M176" s="11">
        <f t="shared" si="91"/>
        <v>25706863.594481483</v>
      </c>
      <c r="N176" s="11">
        <f t="shared" si="91"/>
        <v>25863716.536081333</v>
      </c>
      <c r="O176" s="11">
        <f t="shared" si="91"/>
        <v>26126058.829784948</v>
      </c>
      <c r="P176" s="11">
        <f t="shared" si="91"/>
        <v>26129430.740710482</v>
      </c>
      <c r="Q176" s="11">
        <f t="shared" si="91"/>
        <v>26093474.572730497</v>
      </c>
      <c r="R176" s="11">
        <f t="shared" si="91"/>
        <v>26117740.686205674</v>
      </c>
      <c r="S176" s="11">
        <f t="shared" si="91"/>
        <v>26119513.735851064</v>
      </c>
      <c r="T176" s="11">
        <f t="shared" si="91"/>
        <v>26037309.404628977</v>
      </c>
      <c r="U176" s="11">
        <f t="shared" si="91"/>
        <v>26288371.438415494</v>
      </c>
      <c r="V176" s="11">
        <f t="shared" si="91"/>
        <v>26327230.808471002</v>
      </c>
      <c r="W176" s="11">
        <f t="shared" si="91"/>
        <v>26328402.453462217</v>
      </c>
      <c r="X176" s="11">
        <f t="shared" si="91"/>
        <v>26327886.328765374</v>
      </c>
      <c r="Y176" s="11">
        <f t="shared" si="91"/>
        <v>26310339.013372548</v>
      </c>
      <c r="Z176" s="11">
        <f t="shared" si="91"/>
        <v>26310339.013372548</v>
      </c>
      <c r="AA176" s="11">
        <f t="shared" si="91"/>
        <v>22795269.432259262</v>
      </c>
      <c r="AB176" s="11">
        <f t="shared" si="91"/>
        <v>25194805.327350836</v>
      </c>
      <c r="AC176" s="11">
        <f t="shared" si="91"/>
        <v>26075585.14010267</v>
      </c>
      <c r="AD176" s="11">
        <f t="shared" si="91"/>
        <v>26395448.424504854</v>
      </c>
      <c r="AE176" s="11">
        <f t="shared" si="91"/>
        <v>26475569.477086466</v>
      </c>
      <c r="AF176" s="11">
        <f t="shared" si="91"/>
        <v>26307720.708544772</v>
      </c>
      <c r="AG176" s="11">
        <f t="shared" si="91"/>
        <v>26413693.300351851</v>
      </c>
      <c r="AH176" s="11">
        <f t="shared" si="91"/>
        <v>26498075.47678373</v>
      </c>
      <c r="AI176" s="11">
        <f t="shared" si="91"/>
        <v>26451245.748261645</v>
      </c>
      <c r="AJ176" s="11">
        <f t="shared" si="91"/>
        <v>26458963.17412078</v>
      </c>
      <c r="AK176" s="11">
        <f t="shared" si="91"/>
        <v>26433380.563120566</v>
      </c>
      <c r="AL176" s="11">
        <f t="shared" si="91"/>
        <v>26117740.686436165</v>
      </c>
      <c r="AM176" s="11">
        <f t="shared" si="91"/>
        <v>26122949.51475177</v>
      </c>
      <c r="AN176" s="11">
        <f t="shared" si="91"/>
        <v>26053926.900123451</v>
      </c>
      <c r="AO176" s="11">
        <f t="shared" si="91"/>
        <v>26304887.44295774</v>
      </c>
      <c r="AP176" s="11">
        <f t="shared" si="91"/>
        <v>26352087.075834792</v>
      </c>
      <c r="AQ176" s="11">
        <f t="shared" si="91"/>
        <v>26550271.296467479</v>
      </c>
      <c r="AR176" s="11">
        <f t="shared" si="91"/>
        <v>26547477.996315636</v>
      </c>
      <c r="AS176" s="11">
        <f t="shared" si="91"/>
        <v>26544083.215789657</v>
      </c>
      <c r="AT176" s="11">
        <f t="shared" si="91"/>
        <v>26408301.102984946</v>
      </c>
    </row>
    <row r="177" spans="6:46" x14ac:dyDescent="0.2">
      <c r="F177">
        <v>202006</v>
      </c>
      <c r="G177" s="11">
        <f t="shared" ref="G177:AT177" si="92">IF(G13="", G153 * $H199, G153)</f>
        <v>20187826.834102564</v>
      </c>
      <c r="H177" s="11">
        <f t="shared" si="92"/>
        <v>25915278.883339517</v>
      </c>
      <c r="I177" s="11">
        <f t="shared" si="92"/>
        <v>25917845.793461535</v>
      </c>
      <c r="J177" s="11">
        <f t="shared" si="92"/>
        <v>26473335.925187498</v>
      </c>
      <c r="K177" s="11">
        <f t="shared" si="92"/>
        <v>27105528.974189602</v>
      </c>
      <c r="L177" s="11">
        <f t="shared" si="92"/>
        <v>27998224.616036583</v>
      </c>
      <c r="M177" s="11">
        <f t="shared" si="92"/>
        <v>28221501.922909088</v>
      </c>
      <c r="N177" s="11">
        <f t="shared" si="92"/>
        <v>28363817.531150442</v>
      </c>
      <c r="O177" s="11">
        <f t="shared" si="92"/>
        <v>28304715.083753664</v>
      </c>
      <c r="P177" s="11">
        <f t="shared" si="92"/>
        <v>28252487.222072992</v>
      </c>
      <c r="Q177" s="11">
        <f t="shared" si="92"/>
        <v>28328938.479068413</v>
      </c>
      <c r="R177" s="11">
        <f t="shared" si="92"/>
        <v>28328938.479068413</v>
      </c>
      <c r="S177" s="11">
        <f t="shared" si="92"/>
        <v>28608287.918779068</v>
      </c>
      <c r="T177" s="11">
        <f t="shared" si="92"/>
        <v>28984822.434956521</v>
      </c>
      <c r="U177" s="11">
        <f t="shared" si="92"/>
        <v>28984822.434956521</v>
      </c>
      <c r="V177" s="11">
        <f t="shared" si="92"/>
        <v>28945066.21001447</v>
      </c>
      <c r="W177" s="11">
        <f t="shared" si="92"/>
        <v>28931106.144224145</v>
      </c>
      <c r="X177" s="11">
        <f t="shared" si="92"/>
        <v>28930538.997834824</v>
      </c>
      <c r="Y177" s="11">
        <f t="shared" si="92"/>
        <v>28911257.036269806</v>
      </c>
      <c r="Z177" s="11">
        <f t="shared" si="92"/>
        <v>28911257.036269806</v>
      </c>
      <c r="AA177" s="11">
        <f t="shared" si="92"/>
        <v>28315213.450954545</v>
      </c>
      <c r="AB177" s="11">
        <f t="shared" si="92"/>
        <v>30709318.929284438</v>
      </c>
      <c r="AC177" s="11">
        <f t="shared" si="92"/>
        <v>29541945.823039372</v>
      </c>
      <c r="AD177" s="11">
        <f t="shared" si="92"/>
        <v>29355591.973281737</v>
      </c>
      <c r="AE177" s="11">
        <f t="shared" si="92"/>
        <v>29462402.674076337</v>
      </c>
      <c r="AF177" s="11">
        <f t="shared" si="92"/>
        <v>29668027.103884671</v>
      </c>
      <c r="AG177" s="11">
        <f t="shared" si="92"/>
        <v>29891552.360332329</v>
      </c>
      <c r="AH177" s="11">
        <f t="shared" si="92"/>
        <v>29528531.576000001</v>
      </c>
      <c r="AI177" s="11">
        <f t="shared" si="92"/>
        <v>29387773.741608191</v>
      </c>
      <c r="AJ177" s="11">
        <f t="shared" si="92"/>
        <v>29496225.567474455</v>
      </c>
      <c r="AK177" s="11">
        <f t="shared" si="92"/>
        <v>28371476.615371183</v>
      </c>
      <c r="AL177" s="11">
        <f t="shared" si="92"/>
        <v>28355389.300771471</v>
      </c>
      <c r="AM177" s="11">
        <f t="shared" si="92"/>
        <v>28634700.294520352</v>
      </c>
      <c r="AN177" s="11">
        <f t="shared" si="92"/>
        <v>29010604.936478265</v>
      </c>
      <c r="AO177" s="11">
        <f t="shared" si="92"/>
        <v>29504563.964884058</v>
      </c>
      <c r="AP177" s="11">
        <f t="shared" si="92"/>
        <v>29447596.088280346</v>
      </c>
      <c r="AQ177" s="11">
        <f t="shared" si="92"/>
        <v>29540049.021648731</v>
      </c>
      <c r="AR177" s="11">
        <f t="shared" si="92"/>
        <v>29536941.173051018</v>
      </c>
      <c r="AS177" s="11">
        <f t="shared" si="92"/>
        <v>29533164.112469021</v>
      </c>
      <c r="AT177" s="11">
        <f t="shared" si="92"/>
        <v>29382091.823085379</v>
      </c>
    </row>
    <row r="178" spans="6:46" x14ac:dyDescent="0.2">
      <c r="F178">
        <v>202009</v>
      </c>
      <c r="G178" s="11">
        <f t="shared" ref="G178:AT178" si="93">IF(G14="", G154 * $H200, G154)</f>
        <v>23505093.949002218</v>
      </c>
      <c r="H178" s="11">
        <f t="shared" si="93"/>
        <v>25735687.404473439</v>
      </c>
      <c r="I178" s="11">
        <f t="shared" si="93"/>
        <v>26877446.271861471</v>
      </c>
      <c r="J178" s="11">
        <f t="shared" si="93"/>
        <v>28313817.459390864</v>
      </c>
      <c r="K178" s="11">
        <f t="shared" si="93"/>
        <v>29825965.306020066</v>
      </c>
      <c r="L178" s="11">
        <f t="shared" si="93"/>
        <v>30111204.468723938</v>
      </c>
      <c r="M178" s="11">
        <f t="shared" si="93"/>
        <v>30312673.001655631</v>
      </c>
      <c r="N178" s="11">
        <f t="shared" si="93"/>
        <v>30448992.540807914</v>
      </c>
      <c r="O178" s="11">
        <f t="shared" si="93"/>
        <v>30456761.909465022</v>
      </c>
      <c r="P178" s="11">
        <f t="shared" si="93"/>
        <v>30472791.939194743</v>
      </c>
      <c r="Q178" s="11">
        <f t="shared" si="93"/>
        <v>30535293.220672682</v>
      </c>
      <c r="R178" s="11">
        <f t="shared" si="93"/>
        <v>30537009.347005744</v>
      </c>
      <c r="S178" s="11">
        <f t="shared" si="93"/>
        <v>30450384.706265256</v>
      </c>
      <c r="T178" s="11">
        <f t="shared" si="93"/>
        <v>30457454.429268293</v>
      </c>
      <c r="U178" s="11">
        <f t="shared" si="93"/>
        <v>30436343.35743298</v>
      </c>
      <c r="V178" s="11">
        <f t="shared" si="93"/>
        <v>30429332.60386917</v>
      </c>
      <c r="W178" s="11">
        <f t="shared" si="93"/>
        <v>30414656.683557793</v>
      </c>
      <c r="X178" s="11">
        <f t="shared" si="93"/>
        <v>30414060.454618793</v>
      </c>
      <c r="Y178" s="11">
        <f t="shared" si="93"/>
        <v>30393789.738446999</v>
      </c>
      <c r="Z178" s="11">
        <f t="shared" si="93"/>
        <v>30393789.738446999</v>
      </c>
      <c r="AA178" s="11">
        <f t="shared" si="93"/>
        <v>33270584.511993408</v>
      </c>
      <c r="AB178" s="11">
        <f t="shared" si="93"/>
        <v>31965554.237212665</v>
      </c>
      <c r="AC178" s="11">
        <f t="shared" si="93"/>
        <v>31209846.945326455</v>
      </c>
      <c r="AD178" s="11">
        <f t="shared" si="93"/>
        <v>31114580.218689766</v>
      </c>
      <c r="AE178" s="11">
        <f t="shared" si="93"/>
        <v>31144390.262965739</v>
      </c>
      <c r="AF178" s="11">
        <f t="shared" si="93"/>
        <v>31130027.219049986</v>
      </c>
      <c r="AG178" s="11">
        <f t="shared" si="93"/>
        <v>31006245.805525213</v>
      </c>
      <c r="AH178" s="11">
        <f t="shared" si="93"/>
        <v>30999566.905807231</v>
      </c>
      <c r="AI178" s="11">
        <f t="shared" si="93"/>
        <v>30963686.059909519</v>
      </c>
      <c r="AJ178" s="11">
        <f t="shared" si="93"/>
        <v>30565738.105394065</v>
      </c>
      <c r="AK178" s="11">
        <f t="shared" si="93"/>
        <v>30583443.397827849</v>
      </c>
      <c r="AL178" s="11">
        <f t="shared" si="93"/>
        <v>30542626.628632247</v>
      </c>
      <c r="AM178" s="11">
        <f t="shared" si="93"/>
        <v>30434700.116008107</v>
      </c>
      <c r="AN178" s="11">
        <f t="shared" si="93"/>
        <v>30460541.217943065</v>
      </c>
      <c r="AO178" s="11">
        <f t="shared" si="93"/>
        <v>30509837.41836169</v>
      </c>
      <c r="AP178" s="11">
        <f t="shared" si="93"/>
        <v>30496519.081646282</v>
      </c>
      <c r="AQ178" s="11">
        <f t="shared" si="93"/>
        <v>30592265.187310413</v>
      </c>
      <c r="AR178" s="11">
        <f t="shared" si="93"/>
        <v>30589046.637185678</v>
      </c>
      <c r="AS178" s="11">
        <f t="shared" si="93"/>
        <v>30585135.037754402</v>
      </c>
      <c r="AT178" s="11">
        <f t="shared" si="93"/>
        <v>30428681.555368792</v>
      </c>
    </row>
    <row r="179" spans="6:46" x14ac:dyDescent="0.2">
      <c r="F179">
        <v>202012</v>
      </c>
      <c r="G179" s="11">
        <f t="shared" ref="G179:AT179" si="94">IF(G15="", G155 * $H201, G155)</f>
        <v>24442798.547738694</v>
      </c>
      <c r="H179" s="11">
        <f t="shared" si="94"/>
        <v>25162778.086153846</v>
      </c>
      <c r="I179" s="11">
        <f t="shared" si="94"/>
        <v>27853067.917042382</v>
      </c>
      <c r="J179" s="11">
        <f t="shared" si="94"/>
        <v>30649423.257469244</v>
      </c>
      <c r="K179" s="11">
        <f t="shared" si="94"/>
        <v>31046879.77835951</v>
      </c>
      <c r="L179" s="11">
        <f t="shared" si="94"/>
        <v>31658401.153114188</v>
      </c>
      <c r="M179" s="11">
        <f t="shared" si="94"/>
        <v>31810252.295689654</v>
      </c>
      <c r="N179" s="11">
        <f t="shared" si="94"/>
        <v>31959321.476764198</v>
      </c>
      <c r="O179" s="11">
        <f t="shared" si="94"/>
        <v>31952893.32760103</v>
      </c>
      <c r="P179" s="11">
        <f t="shared" si="94"/>
        <v>31999914.005159073</v>
      </c>
      <c r="Q179" s="11">
        <f t="shared" si="94"/>
        <v>31999914.005159073</v>
      </c>
      <c r="R179" s="11">
        <f t="shared" si="94"/>
        <v>31898775.437819421</v>
      </c>
      <c r="S179" s="11">
        <f t="shared" si="94"/>
        <v>31901574.617546849</v>
      </c>
      <c r="T179" s="11">
        <f t="shared" si="94"/>
        <v>31894611.24851064</v>
      </c>
      <c r="U179" s="11">
        <f t="shared" si="94"/>
        <v>31896061.397993762</v>
      </c>
      <c r="V179" s="11">
        <f t="shared" si="94"/>
        <v>31888714.41075908</v>
      </c>
      <c r="W179" s="11">
        <f t="shared" si="94"/>
        <v>31873334.63764289</v>
      </c>
      <c r="X179" s="11">
        <f t="shared" si="94"/>
        <v>31872709.813740022</v>
      </c>
      <c r="Y179" s="11">
        <f t="shared" si="94"/>
        <v>31851466.920005914</v>
      </c>
      <c r="Z179" s="11">
        <f t="shared" si="94"/>
        <v>31851466.920005914</v>
      </c>
      <c r="AA179" s="11">
        <f t="shared" si="94"/>
        <v>37854245.249230772</v>
      </c>
      <c r="AB179" s="11">
        <f t="shared" si="94"/>
        <v>33098322.727870107</v>
      </c>
      <c r="AC179" s="11">
        <f t="shared" si="94"/>
        <v>32409085.562657095</v>
      </c>
      <c r="AD179" s="11">
        <f t="shared" si="94"/>
        <v>32480267.846493855</v>
      </c>
      <c r="AE179" s="11">
        <f t="shared" si="94"/>
        <v>32457679.16480384</v>
      </c>
      <c r="AF179" s="11">
        <f t="shared" si="94"/>
        <v>32453801.705856409</v>
      </c>
      <c r="AG179" s="11">
        <f t="shared" si="94"/>
        <v>32480235.008301735</v>
      </c>
      <c r="AH179" s="11">
        <f t="shared" si="94"/>
        <v>32490262.733313266</v>
      </c>
      <c r="AI179" s="11">
        <f t="shared" si="94"/>
        <v>32181221.734617382</v>
      </c>
      <c r="AJ179" s="11">
        <f t="shared" si="94"/>
        <v>32075408.00094584</v>
      </c>
      <c r="AK179" s="11">
        <f t="shared" si="94"/>
        <v>32075408.00094584</v>
      </c>
      <c r="AL179" s="11">
        <f t="shared" si="94"/>
        <v>31984030.843833059</v>
      </c>
      <c r="AM179" s="11">
        <f t="shared" si="94"/>
        <v>31986830.023560487</v>
      </c>
      <c r="AN179" s="11">
        <f t="shared" si="94"/>
        <v>31891146.341096949</v>
      </c>
      <c r="AO179" s="11">
        <f t="shared" si="94"/>
        <v>32083809.524781168</v>
      </c>
      <c r="AP179" s="11">
        <f t="shared" si="94"/>
        <v>32069804.108347617</v>
      </c>
      <c r="AQ179" s="11">
        <f t="shared" si="94"/>
        <v>32170489.660182737</v>
      </c>
      <c r="AR179" s="11">
        <f t="shared" si="94"/>
        <v>32167105.068264663</v>
      </c>
      <c r="AS179" s="11">
        <f t="shared" si="94"/>
        <v>32162991.673317011</v>
      </c>
      <c r="AT179" s="11">
        <f t="shared" si="94"/>
        <v>31998466.911696106</v>
      </c>
    </row>
    <row r="180" spans="6:46" x14ac:dyDescent="0.2">
      <c r="F180">
        <v>202103</v>
      </c>
      <c r="G180" s="11">
        <f t="shared" ref="G180:AT180" si="95">IF(G16="", G156 * $H202, G156)</f>
        <v>25065951.095854923</v>
      </c>
      <c r="H180" s="11">
        <f t="shared" si="95"/>
        <v>31631025.466956522</v>
      </c>
      <c r="I180" s="11">
        <f t="shared" si="95"/>
        <v>33457347.193521596</v>
      </c>
      <c r="J180" s="11">
        <f t="shared" si="95"/>
        <v>33793065.223770492</v>
      </c>
      <c r="K180" s="11">
        <f t="shared" si="95"/>
        <v>34349798.174019605</v>
      </c>
      <c r="L180" s="11">
        <f t="shared" si="95"/>
        <v>34662197.431947842</v>
      </c>
      <c r="M180" s="11">
        <f t="shared" si="95"/>
        <v>34902416.267697312</v>
      </c>
      <c r="N180" s="11">
        <f t="shared" si="95"/>
        <v>34905258.409090906</v>
      </c>
      <c r="O180" s="11">
        <f t="shared" si="95"/>
        <v>34869297.439676113</v>
      </c>
      <c r="P180" s="11">
        <f t="shared" si="95"/>
        <v>34826887.306698948</v>
      </c>
      <c r="Q180" s="11">
        <f t="shared" si="95"/>
        <v>34821316.612096772</v>
      </c>
      <c r="R180" s="11">
        <f t="shared" si="95"/>
        <v>34285895.930577226</v>
      </c>
      <c r="S180" s="11">
        <f t="shared" si="95"/>
        <v>34265127.48246298</v>
      </c>
      <c r="T180" s="11">
        <f t="shared" si="95"/>
        <v>34351298.699907824</v>
      </c>
      <c r="U180" s="11">
        <f t="shared" si="95"/>
        <v>34352860.54738313</v>
      </c>
      <c r="V180" s="11">
        <f t="shared" si="95"/>
        <v>34344947.657300331</v>
      </c>
      <c r="W180" s="11">
        <f t="shared" si="95"/>
        <v>34328383.254739203</v>
      </c>
      <c r="X180" s="11">
        <f t="shared" si="95"/>
        <v>34327710.303676873</v>
      </c>
      <c r="Y180" s="11">
        <f t="shared" si="95"/>
        <v>34304831.17270942</v>
      </c>
      <c r="Z180" s="11">
        <f t="shared" si="95"/>
        <v>34304831.17270942</v>
      </c>
      <c r="AA180" s="11">
        <f t="shared" si="95"/>
        <v>38409919.019499294</v>
      </c>
      <c r="AB180" s="11">
        <f t="shared" si="95"/>
        <v>36036049.013324708</v>
      </c>
      <c r="AC180" s="11">
        <f t="shared" si="95"/>
        <v>35457383.40051496</v>
      </c>
      <c r="AD180" s="11">
        <f t="shared" si="95"/>
        <v>35128331.587778695</v>
      </c>
      <c r="AE180" s="11">
        <f t="shared" si="95"/>
        <v>35258986.217459165</v>
      </c>
      <c r="AF180" s="11">
        <f t="shared" si="95"/>
        <v>35245640.058443367</v>
      </c>
      <c r="AG180" s="11">
        <f t="shared" si="95"/>
        <v>35338765.719975598</v>
      </c>
      <c r="AH180" s="11">
        <f t="shared" si="95"/>
        <v>35247630.006909989</v>
      </c>
      <c r="AI180" s="11">
        <f t="shared" si="95"/>
        <v>35134775.825319849</v>
      </c>
      <c r="AJ180" s="11">
        <f t="shared" si="95"/>
        <v>34873755.556085564</v>
      </c>
      <c r="AK180" s="11">
        <f t="shared" si="95"/>
        <v>34834457.282717757</v>
      </c>
      <c r="AL180" s="11">
        <f t="shared" si="95"/>
        <v>34292699.094006248</v>
      </c>
      <c r="AM180" s="11">
        <f t="shared" si="95"/>
        <v>34259916.189174466</v>
      </c>
      <c r="AN180" s="11">
        <f t="shared" si="95"/>
        <v>34329219.896407075</v>
      </c>
      <c r="AO180" s="11">
        <f t="shared" si="95"/>
        <v>34536612.152800009</v>
      </c>
      <c r="AP180" s="11">
        <f t="shared" si="95"/>
        <v>34521536.024292566</v>
      </c>
      <c r="AQ180" s="11">
        <f t="shared" si="95"/>
        <v>34629918.972097881</v>
      </c>
      <c r="AR180" s="11">
        <f t="shared" si="95"/>
        <v>34626275.628614008</v>
      </c>
      <c r="AS180" s="11">
        <f t="shared" si="95"/>
        <v>34621847.765213668</v>
      </c>
      <c r="AT180" s="11">
        <f t="shared" si="95"/>
        <v>34444745.109207548</v>
      </c>
    </row>
    <row r="181" spans="6:46" x14ac:dyDescent="0.2">
      <c r="F181">
        <v>202106</v>
      </c>
      <c r="G181" s="11">
        <f t="shared" ref="G181:AT181" si="96">IF(G17="", G157 * $H203, G157)</f>
        <v>31279660.247294981</v>
      </c>
      <c r="H181" s="11">
        <f t="shared" si="96"/>
        <v>37798610.654610425</v>
      </c>
      <c r="I181" s="11">
        <f t="shared" si="96"/>
        <v>39393227.89143388</v>
      </c>
      <c r="J181" s="11">
        <f t="shared" si="96"/>
        <v>39909187.154356167</v>
      </c>
      <c r="K181" s="11">
        <f t="shared" si="96"/>
        <v>40326111.950629815</v>
      </c>
      <c r="L181" s="11">
        <f t="shared" si="96"/>
        <v>40432066.749792613</v>
      </c>
      <c r="M181" s="11">
        <f t="shared" si="96"/>
        <v>40675854.031971201</v>
      </c>
      <c r="N181" s="11">
        <f t="shared" si="96"/>
        <v>40692000.364919215</v>
      </c>
      <c r="O181" s="11">
        <f t="shared" si="96"/>
        <v>40672650.832455203</v>
      </c>
      <c r="P181" s="11">
        <f t="shared" si="96"/>
        <v>40314500.477081701</v>
      </c>
      <c r="Q181" s="11">
        <f t="shared" si="96"/>
        <v>39693536.43187394</v>
      </c>
      <c r="R181" s="11">
        <f t="shared" si="96"/>
        <v>39688344.678314894</v>
      </c>
      <c r="S181" s="11">
        <f t="shared" si="96"/>
        <v>39743808.279990055</v>
      </c>
      <c r="T181" s="11">
        <f t="shared" si="96"/>
        <v>39843757.487741694</v>
      </c>
      <c r="U181" s="11">
        <f t="shared" si="96"/>
        <v>39845569.060357407</v>
      </c>
      <c r="V181" s="11">
        <f t="shared" si="96"/>
        <v>39836390.971451938</v>
      </c>
      <c r="W181" s="11">
        <f t="shared" si="96"/>
        <v>39817178.072273351</v>
      </c>
      <c r="X181" s="11">
        <f t="shared" si="96"/>
        <v>39816397.52248504</v>
      </c>
      <c r="Y181" s="11">
        <f t="shared" si="96"/>
        <v>39789860.227526814</v>
      </c>
      <c r="Z181" s="11">
        <f t="shared" si="96"/>
        <v>39789860.227526814</v>
      </c>
      <c r="AA181" s="11">
        <f t="shared" si="96"/>
        <v>42575225.236959927</v>
      </c>
      <c r="AB181" s="11">
        <f t="shared" si="96"/>
        <v>42080859.305354178</v>
      </c>
      <c r="AC181" s="11">
        <f t="shared" si="96"/>
        <v>41474709.212816246</v>
      </c>
      <c r="AD181" s="11">
        <f t="shared" si="96"/>
        <v>41413681.416010931</v>
      </c>
      <c r="AE181" s="11">
        <f t="shared" si="96"/>
        <v>41299401.43743439</v>
      </c>
      <c r="AF181" s="11">
        <f t="shared" si="96"/>
        <v>41223641.354228519</v>
      </c>
      <c r="AG181" s="11">
        <f t="shared" si="96"/>
        <v>41297198.923199996</v>
      </c>
      <c r="AH181" s="11">
        <f t="shared" si="96"/>
        <v>41280827.89530044</v>
      </c>
      <c r="AI181" s="11">
        <f t="shared" si="96"/>
        <v>40770659.882463053</v>
      </c>
      <c r="AJ181" s="11">
        <f t="shared" si="96"/>
        <v>40425778.974406116</v>
      </c>
      <c r="AK181" s="11">
        <f t="shared" si="96"/>
        <v>39833436.140132025</v>
      </c>
      <c r="AL181" s="11">
        <f t="shared" si="96"/>
        <v>39722074.238452382</v>
      </c>
      <c r="AM181" s="11">
        <f t="shared" si="96"/>
        <v>39766945.360731095</v>
      </c>
      <c r="AN181" s="11">
        <f t="shared" si="96"/>
        <v>39847389.128415674</v>
      </c>
      <c r="AO181" s="11">
        <f t="shared" si="96"/>
        <v>40088118.16238869</v>
      </c>
      <c r="AP181" s="11">
        <f t="shared" si="96"/>
        <v>40070618.657273255</v>
      </c>
      <c r="AQ181" s="11">
        <f t="shared" si="96"/>
        <v>40196423.365597993</v>
      </c>
      <c r="AR181" s="11">
        <f t="shared" si="96"/>
        <v>40192194.381485671</v>
      </c>
      <c r="AS181" s="11">
        <f t="shared" si="96"/>
        <v>40187054.771659017</v>
      </c>
      <c r="AT181" s="11">
        <f t="shared" si="96"/>
        <v>39981484.168224178</v>
      </c>
    </row>
    <row r="182" spans="6:46" x14ac:dyDescent="0.2">
      <c r="F182">
        <v>202109</v>
      </c>
      <c r="G182" s="11">
        <f t="shared" ref="G182:AT182" si="97">IF(G18="", G158 * $H204, G158)</f>
        <v>29842101.443759631</v>
      </c>
      <c r="H182" s="11">
        <f t="shared" si="97"/>
        <v>32729535.123181377</v>
      </c>
      <c r="I182" s="11">
        <f t="shared" si="97"/>
        <v>33722238.875</v>
      </c>
      <c r="J182" s="11">
        <f t="shared" si="97"/>
        <v>34524940.905272566</v>
      </c>
      <c r="K182" s="11">
        <f t="shared" si="97"/>
        <v>34662729.288632326</v>
      </c>
      <c r="L182" s="11">
        <f t="shared" si="97"/>
        <v>34606070.966371678</v>
      </c>
      <c r="M182" s="11">
        <f t="shared" si="97"/>
        <v>34619176.38869258</v>
      </c>
      <c r="N182" s="11">
        <f t="shared" si="97"/>
        <v>34571567.292511016</v>
      </c>
      <c r="O182" s="11">
        <f t="shared" si="97"/>
        <v>33457916.581967212</v>
      </c>
      <c r="P182" s="11">
        <f t="shared" si="97"/>
        <v>33397422.658476658</v>
      </c>
      <c r="Q182" s="11">
        <f t="shared" si="97"/>
        <v>33392980.53071253</v>
      </c>
      <c r="R182" s="11">
        <f t="shared" si="97"/>
        <v>33237032.608369302</v>
      </c>
      <c r="S182" s="11">
        <f t="shared" si="97"/>
        <v>33283480.641221177</v>
      </c>
      <c r="T182" s="11">
        <f t="shared" si="97"/>
        <v>33367183.176666982</v>
      </c>
      <c r="U182" s="11">
        <f t="shared" si="97"/>
        <v>33368700.279448386</v>
      </c>
      <c r="V182" s="11">
        <f t="shared" si="97"/>
        <v>33361014.082336713</v>
      </c>
      <c r="W182" s="11">
        <f t="shared" si="97"/>
        <v>33344924.226191893</v>
      </c>
      <c r="X182" s="11">
        <f t="shared" si="97"/>
        <v>33344270.554213963</v>
      </c>
      <c r="Y182" s="11">
        <f t="shared" si="97"/>
        <v>33322046.877590172</v>
      </c>
      <c r="Z182" s="11">
        <f t="shared" si="97"/>
        <v>33322046.877590172</v>
      </c>
      <c r="AA182" s="11">
        <f t="shared" si="97"/>
        <v>36961770.310824469</v>
      </c>
      <c r="AB182" s="11">
        <f t="shared" si="97"/>
        <v>36071075.590518229</v>
      </c>
      <c r="AC182" s="11">
        <f t="shared" si="97"/>
        <v>35522786.430280283</v>
      </c>
      <c r="AD182" s="11">
        <f t="shared" si="97"/>
        <v>35204525.325326174</v>
      </c>
      <c r="AE182" s="11">
        <f t="shared" si="97"/>
        <v>35119135.603676721</v>
      </c>
      <c r="AF182" s="11">
        <f t="shared" si="97"/>
        <v>35032924.76207079</v>
      </c>
      <c r="AG182" s="11">
        <f t="shared" si="97"/>
        <v>35007281.776855119</v>
      </c>
      <c r="AH182" s="11">
        <f t="shared" si="97"/>
        <v>34694112.903832592</v>
      </c>
      <c r="AI182" s="11">
        <f t="shared" si="97"/>
        <v>33556246.615999989</v>
      </c>
      <c r="AJ182" s="11">
        <f t="shared" si="97"/>
        <v>33750661.188050769</v>
      </c>
      <c r="AK182" s="11">
        <f t="shared" si="97"/>
        <v>33407815.98630932</v>
      </c>
      <c r="AL182" s="11">
        <f t="shared" si="97"/>
        <v>33216770.708163064</v>
      </c>
      <c r="AM182" s="11">
        <f t="shared" si="97"/>
        <v>33254293.264794994</v>
      </c>
      <c r="AN182" s="11">
        <f t="shared" si="97"/>
        <v>33321562.717292339</v>
      </c>
      <c r="AO182" s="11">
        <f t="shared" si="97"/>
        <v>33522867.439605623</v>
      </c>
      <c r="AP182" s="11">
        <f t="shared" si="97"/>
        <v>33508233.837003797</v>
      </c>
      <c r="AQ182" s="11">
        <f t="shared" si="97"/>
        <v>33613435.446701832</v>
      </c>
      <c r="AR182" s="11">
        <f t="shared" si="97"/>
        <v>33609899.045386426</v>
      </c>
      <c r="AS182" s="11">
        <f t="shared" si="97"/>
        <v>33605601.151975408</v>
      </c>
      <c r="AT182" s="11">
        <f t="shared" si="97"/>
        <v>33433696.946831368</v>
      </c>
    </row>
    <row r="183" spans="6:46" x14ac:dyDescent="0.2">
      <c r="F183">
        <v>202112</v>
      </c>
      <c r="G183" s="11">
        <f t="shared" ref="G183:AT183" si="98">IF(G19="", G159 * $H205, G159)</f>
        <v>28724342.481203008</v>
      </c>
      <c r="H183" s="11">
        <f t="shared" si="98"/>
        <v>30703785.677272726</v>
      </c>
      <c r="I183" s="11">
        <f t="shared" si="98"/>
        <v>31693158.443490703</v>
      </c>
      <c r="J183" s="11">
        <f t="shared" si="98"/>
        <v>32322871.771708682</v>
      </c>
      <c r="K183" s="11">
        <f t="shared" si="98"/>
        <v>32805426.746905088</v>
      </c>
      <c r="L183" s="11">
        <f t="shared" si="98"/>
        <v>32809099.133879781</v>
      </c>
      <c r="M183" s="11">
        <f t="shared" si="98"/>
        <v>32975993.828571428</v>
      </c>
      <c r="N183" s="11">
        <f t="shared" si="98"/>
        <v>31562707.58845209</v>
      </c>
      <c r="O183" s="11">
        <f t="shared" si="98"/>
        <v>31552564.506748468</v>
      </c>
      <c r="P183" s="11">
        <f t="shared" si="98"/>
        <v>31524103.578431372</v>
      </c>
      <c r="Q183" s="11">
        <f t="shared" si="98"/>
        <v>31382569.775508318</v>
      </c>
      <c r="R183" s="11">
        <f t="shared" si="98"/>
        <v>31236010.634140845</v>
      </c>
      <c r="S183" s="11">
        <f t="shared" si="98"/>
        <v>31279662.282144185</v>
      </c>
      <c r="T183" s="11">
        <f t="shared" si="98"/>
        <v>31358325.540627476</v>
      </c>
      <c r="U183" s="11">
        <f t="shared" si="98"/>
        <v>31359751.306855507</v>
      </c>
      <c r="V183" s="11">
        <f t="shared" si="98"/>
        <v>31352527.854101911</v>
      </c>
      <c r="W183" s="11">
        <f t="shared" si="98"/>
        <v>31337406.681175217</v>
      </c>
      <c r="X183" s="11">
        <f t="shared" si="98"/>
        <v>31336792.363251761</v>
      </c>
      <c r="Y183" s="11">
        <f t="shared" si="98"/>
        <v>31315906.654002983</v>
      </c>
      <c r="Z183" s="11">
        <f t="shared" si="98"/>
        <v>31315906.654002983</v>
      </c>
      <c r="AA183" s="11">
        <f t="shared" si="98"/>
        <v>35838673.634226523</v>
      </c>
      <c r="AB183" s="11">
        <f t="shared" si="98"/>
        <v>33882656.466165416</v>
      </c>
      <c r="AC183" s="11">
        <f t="shared" si="98"/>
        <v>33235771.864208277</v>
      </c>
      <c r="AD183" s="11">
        <f t="shared" si="98"/>
        <v>33419403.500264626</v>
      </c>
      <c r="AE183" s="11">
        <f t="shared" si="98"/>
        <v>33787611.134676762</v>
      </c>
      <c r="AF183" s="11">
        <f t="shared" si="98"/>
        <v>33556813.226338804</v>
      </c>
      <c r="AG183" s="11">
        <f t="shared" si="98"/>
        <v>33382137.612408169</v>
      </c>
      <c r="AH183" s="11">
        <f t="shared" si="98"/>
        <v>32014683.109643739</v>
      </c>
      <c r="AI183" s="11">
        <f t="shared" si="98"/>
        <v>31978899.343214732</v>
      </c>
      <c r="AJ183" s="11">
        <f t="shared" si="98"/>
        <v>31928356.470734399</v>
      </c>
      <c r="AK183" s="11">
        <f t="shared" si="98"/>
        <v>31707887.998382024</v>
      </c>
      <c r="AL183" s="11">
        <f t="shared" si="98"/>
        <v>31526563.8949278</v>
      </c>
      <c r="AM183" s="11">
        <f t="shared" si="98"/>
        <v>31562177.148532458</v>
      </c>
      <c r="AN183" s="11">
        <f t="shared" si="98"/>
        <v>31626023.652786803</v>
      </c>
      <c r="AO183" s="11">
        <f t="shared" si="98"/>
        <v>31817085.157414068</v>
      </c>
      <c r="AP183" s="11">
        <f t="shared" si="98"/>
        <v>31803196.173096694</v>
      </c>
      <c r="AQ183" s="11">
        <f t="shared" si="98"/>
        <v>31903044.689351749</v>
      </c>
      <c r="AR183" s="11">
        <f t="shared" si="98"/>
        <v>31899688.234776203</v>
      </c>
      <c r="AS183" s="11">
        <f t="shared" si="98"/>
        <v>31895609.035975501</v>
      </c>
      <c r="AT183" s="11">
        <f t="shared" si="98"/>
        <v>31732452.028483845</v>
      </c>
    </row>
    <row r="184" spans="6:46" x14ac:dyDescent="0.2">
      <c r="F184">
        <v>202203</v>
      </c>
      <c r="G184" s="11">
        <f t="shared" ref="G184:AT184" si="99">IF(G20="", G160 * $H206, G160)</f>
        <v>31321574.282560706</v>
      </c>
      <c r="H184" s="11">
        <f t="shared" si="99"/>
        <v>34168628.205095544</v>
      </c>
      <c r="I184" s="11">
        <f t="shared" si="99"/>
        <v>34644111.048840046</v>
      </c>
      <c r="J184" s="11">
        <f t="shared" si="99"/>
        <v>35275954.661835752</v>
      </c>
      <c r="K184" s="11">
        <f t="shared" si="99"/>
        <v>35228587.726403825</v>
      </c>
      <c r="L184" s="11">
        <f t="shared" si="99"/>
        <v>35300107.59498208</v>
      </c>
      <c r="M184" s="11">
        <f t="shared" si="99"/>
        <v>33923203.402869754</v>
      </c>
      <c r="N184" s="11">
        <f t="shared" si="99"/>
        <v>33885204.756727666</v>
      </c>
      <c r="O184" s="11">
        <f t="shared" si="99"/>
        <v>33954186.761290319</v>
      </c>
      <c r="P184" s="11">
        <f t="shared" si="99"/>
        <v>33835931.279276699</v>
      </c>
      <c r="Q184" s="11">
        <f t="shared" si="99"/>
        <v>33684018.060952052</v>
      </c>
      <c r="R184" s="11">
        <f t="shared" si="99"/>
        <v>33526710.969782218</v>
      </c>
      <c r="S184" s="11">
        <f t="shared" si="99"/>
        <v>33573563.821867086</v>
      </c>
      <c r="T184" s="11">
        <f t="shared" si="99"/>
        <v>33657995.869288273</v>
      </c>
      <c r="U184" s="11">
        <f t="shared" si="99"/>
        <v>33659526.194424786</v>
      </c>
      <c r="V184" s="11">
        <f t="shared" si="99"/>
        <v>33651773.008030072</v>
      </c>
      <c r="W184" s="11">
        <f t="shared" si="99"/>
        <v>33635542.920258135</v>
      </c>
      <c r="X184" s="11">
        <f t="shared" si="99"/>
        <v>33634883.551182337</v>
      </c>
      <c r="Y184" s="11">
        <f t="shared" si="99"/>
        <v>33612466.183433801</v>
      </c>
      <c r="Z184" s="11">
        <f t="shared" si="99"/>
        <v>33612466.183433801</v>
      </c>
      <c r="AA184" s="11">
        <f t="shared" si="99"/>
        <v>39602671.184096158</v>
      </c>
      <c r="AB184" s="11">
        <f t="shared" si="99"/>
        <v>36593972.651071884</v>
      </c>
      <c r="AC184" s="11">
        <f t="shared" si="99"/>
        <v>36172025.269197084</v>
      </c>
      <c r="AD184" s="11">
        <f t="shared" si="99"/>
        <v>36127731.592602417</v>
      </c>
      <c r="AE184" s="11">
        <f t="shared" si="99"/>
        <v>36097400.108150363</v>
      </c>
      <c r="AF184" s="11">
        <f t="shared" si="99"/>
        <v>35573264.251026258</v>
      </c>
      <c r="AG184" s="11">
        <f t="shared" si="99"/>
        <v>34496820.017391309</v>
      </c>
      <c r="AH184" s="11">
        <f t="shared" si="99"/>
        <v>34396017.077276647</v>
      </c>
      <c r="AI184" s="11">
        <f t="shared" si="99"/>
        <v>34566956.922330834</v>
      </c>
      <c r="AJ184" s="11">
        <f t="shared" si="99"/>
        <v>34454040.580606349</v>
      </c>
      <c r="AK184" s="11">
        <f t="shared" si="99"/>
        <v>34216132.008640371</v>
      </c>
      <c r="AL184" s="11">
        <f t="shared" si="99"/>
        <v>34020464.310417943</v>
      </c>
      <c r="AM184" s="11">
        <f t="shared" si="99"/>
        <v>34058894.740935937</v>
      </c>
      <c r="AN184" s="11">
        <f t="shared" si="99"/>
        <v>34127791.805854559</v>
      </c>
      <c r="AO184" s="11">
        <f t="shared" si="99"/>
        <v>34333967.179768756</v>
      </c>
      <c r="AP184" s="11">
        <f t="shared" si="99"/>
        <v>34318979.511056997</v>
      </c>
      <c r="AQ184" s="11">
        <f t="shared" si="99"/>
        <v>34426726.517518736</v>
      </c>
      <c r="AR184" s="11">
        <f t="shared" si="99"/>
        <v>34423104.551500574</v>
      </c>
      <c r="AS184" s="11">
        <f t="shared" si="99"/>
        <v>34418702.668768384</v>
      </c>
      <c r="AT184" s="11">
        <f t="shared" si="99"/>
        <v>34242639.169781819</v>
      </c>
    </row>
    <row r="185" spans="6:46" x14ac:dyDescent="0.2">
      <c r="F185">
        <v>202206</v>
      </c>
      <c r="G185" s="11">
        <f t="shared" ref="G185:AT185" si="100">IF(G21="", G161 * $H207, G161)</f>
        <v>32469119.679525223</v>
      </c>
      <c r="H185" s="11">
        <f t="shared" si="100"/>
        <v>32879688.692246836</v>
      </c>
      <c r="I185" s="11">
        <f t="shared" si="100"/>
        <v>35303576.021771774</v>
      </c>
      <c r="J185" s="11">
        <f t="shared" si="100"/>
        <v>35533133.697172619</v>
      </c>
      <c r="K185" s="11">
        <f t="shared" si="100"/>
        <v>35494213.324224517</v>
      </c>
      <c r="L185" s="11">
        <f t="shared" si="100"/>
        <v>35467911.448453605</v>
      </c>
      <c r="M185" s="11">
        <f t="shared" si="100"/>
        <v>33682439.466352627</v>
      </c>
      <c r="N185" s="11">
        <f t="shared" si="100"/>
        <v>34270751.703480586</v>
      </c>
      <c r="O185" s="11">
        <f t="shared" si="100"/>
        <v>34009136.120362431</v>
      </c>
      <c r="P185" s="11">
        <f t="shared" si="100"/>
        <v>33890689.260979384</v>
      </c>
      <c r="Q185" s="11">
        <f t="shared" si="100"/>
        <v>33738530.195683338</v>
      </c>
      <c r="R185" s="11">
        <f t="shared" si="100"/>
        <v>33580968.528431386</v>
      </c>
      <c r="S185" s="11">
        <f t="shared" si="100"/>
        <v>33627897.204278745</v>
      </c>
      <c r="T185" s="11">
        <f t="shared" si="100"/>
        <v>33712465.891311526</v>
      </c>
      <c r="U185" s="11">
        <f t="shared" si="100"/>
        <v>33713998.693031736</v>
      </c>
      <c r="V185" s="11">
        <f t="shared" si="100"/>
        <v>33706232.959358945</v>
      </c>
      <c r="W185" s="11">
        <f t="shared" si="100"/>
        <v>33689976.605815217</v>
      </c>
      <c r="X185" s="11">
        <f t="shared" si="100"/>
        <v>33689316.16965723</v>
      </c>
      <c r="Y185" s="11">
        <f t="shared" si="100"/>
        <v>33666862.523025081</v>
      </c>
      <c r="Z185" s="11">
        <f t="shared" si="100"/>
        <v>33666862.523025081</v>
      </c>
      <c r="AA185" s="11">
        <f t="shared" si="100"/>
        <v>41478584.960482582</v>
      </c>
      <c r="AB185" s="11">
        <f t="shared" si="100"/>
        <v>38027428.59389063</v>
      </c>
      <c r="AC185" s="11">
        <f t="shared" si="100"/>
        <v>37791728.17593424</v>
      </c>
      <c r="AD185" s="11">
        <f t="shared" si="100"/>
        <v>37681547.905052014</v>
      </c>
      <c r="AE185" s="11">
        <f t="shared" si="100"/>
        <v>37056279.191698678</v>
      </c>
      <c r="AF185" s="11">
        <f t="shared" si="100"/>
        <v>36553146.260471292</v>
      </c>
      <c r="AG185" s="11">
        <f t="shared" si="100"/>
        <v>34930840.237442814</v>
      </c>
      <c r="AH185" s="11">
        <f t="shared" si="100"/>
        <v>34854427.817930587</v>
      </c>
      <c r="AI185" s="11">
        <f t="shared" si="100"/>
        <v>34484091.986154228</v>
      </c>
      <c r="AJ185" s="11">
        <f t="shared" si="100"/>
        <v>34371446.33083906</v>
      </c>
      <c r="AK185" s="11">
        <f t="shared" si="100"/>
        <v>34134108.080370463</v>
      </c>
      <c r="AL185" s="11">
        <f t="shared" si="100"/>
        <v>33938909.442567825</v>
      </c>
      <c r="AM185" s="11">
        <f t="shared" si="100"/>
        <v>33977247.746515945</v>
      </c>
      <c r="AN185" s="11">
        <f t="shared" si="100"/>
        <v>34045979.649343491</v>
      </c>
      <c r="AO185" s="11">
        <f t="shared" si="100"/>
        <v>34251660.773525521</v>
      </c>
      <c r="AP185" s="11">
        <f t="shared" si="100"/>
        <v>34236709.033698507</v>
      </c>
      <c r="AQ185" s="11">
        <f t="shared" si="100"/>
        <v>34344197.745835014</v>
      </c>
      <c r="AR185" s="11">
        <f t="shared" si="100"/>
        <v>34340584.462501399</v>
      </c>
      <c r="AS185" s="11">
        <f t="shared" si="100"/>
        <v>34336193.132093281</v>
      </c>
      <c r="AT185" s="11">
        <f t="shared" si="100"/>
        <v>34160551.697757632</v>
      </c>
    </row>
    <row r="186" spans="6:46" x14ac:dyDescent="0.2">
      <c r="F186">
        <v>202209</v>
      </c>
      <c r="G186" s="11">
        <f t="shared" ref="G186:AT186" si="101">IF(G22="", G162 * $H208, G162)</f>
        <v>31744665.835240275</v>
      </c>
      <c r="H186" s="11">
        <f t="shared" si="101"/>
        <v>36323564.582312927</v>
      </c>
      <c r="I186" s="11">
        <f t="shared" si="101"/>
        <v>36958581.214285716</v>
      </c>
      <c r="J186" s="11">
        <f t="shared" si="101"/>
        <v>36730663.777918778</v>
      </c>
      <c r="K186" s="11">
        <f t="shared" si="101"/>
        <v>36641681.353904285</v>
      </c>
      <c r="L186" s="11">
        <f t="shared" si="101"/>
        <v>36514602.30599755</v>
      </c>
      <c r="M186" s="11">
        <f t="shared" si="101"/>
        <v>36603432.9683313</v>
      </c>
      <c r="N186" s="11">
        <f t="shared" si="101"/>
        <v>36356907.691478826</v>
      </c>
      <c r="O186" s="11">
        <f t="shared" si="101"/>
        <v>36079366.84007366</v>
      </c>
      <c r="P186" s="11">
        <f t="shared" si="101"/>
        <v>35953709.790873379</v>
      </c>
      <c r="Q186" s="11">
        <f t="shared" si="101"/>
        <v>35792288.380008079</v>
      </c>
      <c r="R186" s="11">
        <f t="shared" si="101"/>
        <v>35625135.495777264</v>
      </c>
      <c r="S186" s="11">
        <f t="shared" si="101"/>
        <v>35674920.850666128</v>
      </c>
      <c r="T186" s="11">
        <f t="shared" si="101"/>
        <v>35764637.468925424</v>
      </c>
      <c r="U186" s="11">
        <f t="shared" si="101"/>
        <v>35766263.576550178</v>
      </c>
      <c r="V186" s="11">
        <f t="shared" si="101"/>
        <v>35758025.121066593</v>
      </c>
      <c r="W186" s="11">
        <f t="shared" si="101"/>
        <v>35740779.198061951</v>
      </c>
      <c r="X186" s="11">
        <f t="shared" si="101"/>
        <v>35740078.559317872</v>
      </c>
      <c r="Y186" s="11">
        <f t="shared" si="101"/>
        <v>35716258.096755348</v>
      </c>
      <c r="Z186" s="11">
        <f t="shared" si="101"/>
        <v>35716258.096755348</v>
      </c>
      <c r="AA186" s="11">
        <f t="shared" si="101"/>
        <v>41857838.586382106</v>
      </c>
      <c r="AB186" s="11">
        <f t="shared" si="101"/>
        <v>38898121.884131894</v>
      </c>
      <c r="AC186" s="11">
        <f t="shared" si="101"/>
        <v>38444897.095335916</v>
      </c>
      <c r="AD186" s="11">
        <f t="shared" si="101"/>
        <v>37614238.82664974</v>
      </c>
      <c r="AE186" s="11">
        <f t="shared" si="101"/>
        <v>37801625.367002517</v>
      </c>
      <c r="AF186" s="11">
        <f t="shared" si="101"/>
        <v>37663700.445838429</v>
      </c>
      <c r="AG186" s="11">
        <f t="shared" si="101"/>
        <v>37725921.995669097</v>
      </c>
      <c r="AH186" s="11">
        <f t="shared" si="101"/>
        <v>37217358.910500303</v>
      </c>
      <c r="AI186" s="11">
        <f t="shared" si="101"/>
        <v>36821916.424953349</v>
      </c>
      <c r="AJ186" s="11">
        <f t="shared" si="101"/>
        <v>36701634.037720576</v>
      </c>
      <c r="AK186" s="11">
        <f t="shared" si="101"/>
        <v>36448205.609716497</v>
      </c>
      <c r="AL186" s="11">
        <f t="shared" si="101"/>
        <v>36239773.619385436</v>
      </c>
      <c r="AM186" s="11">
        <f t="shared" si="101"/>
        <v>36280711.041325353</v>
      </c>
      <c r="AN186" s="11">
        <f t="shared" si="101"/>
        <v>36354102.574518695</v>
      </c>
      <c r="AO186" s="11">
        <f t="shared" si="101"/>
        <v>36573727.703922197</v>
      </c>
      <c r="AP186" s="11">
        <f t="shared" si="101"/>
        <v>36557762.321549974</v>
      </c>
      <c r="AQ186" s="11">
        <f t="shared" si="101"/>
        <v>36672538.154316731</v>
      </c>
      <c r="AR186" s="11">
        <f t="shared" si="101"/>
        <v>36668679.911014766</v>
      </c>
      <c r="AS186" s="11">
        <f t="shared" si="101"/>
        <v>36663990.873491406</v>
      </c>
      <c r="AT186" s="11">
        <f t="shared" si="101"/>
        <v>36476441.953297623</v>
      </c>
    </row>
    <row r="187" spans="6:46" x14ac:dyDescent="0.2">
      <c r="F187">
        <v>202212</v>
      </c>
      <c r="G187" s="11">
        <f t="shared" ref="G187:AT187" si="102">IF(G23="", G163 * $H209, G163)</f>
        <v>32160356.448170733</v>
      </c>
      <c r="H187" s="11">
        <f t="shared" si="102"/>
        <v>33378811.387499999</v>
      </c>
      <c r="I187" s="11">
        <f t="shared" si="102"/>
        <v>34557728.026315786</v>
      </c>
      <c r="J187" s="11">
        <f t="shared" si="102"/>
        <v>35009257.786226682</v>
      </c>
      <c r="K187" s="11">
        <f t="shared" si="102"/>
        <v>34603128.554621845</v>
      </c>
      <c r="L187" s="11">
        <f t="shared" si="102"/>
        <v>34471832.015256591</v>
      </c>
      <c r="M187" s="11">
        <f t="shared" si="102"/>
        <v>33756603.603817068</v>
      </c>
      <c r="N187" s="11">
        <f t="shared" si="102"/>
        <v>33529251.812627699</v>
      </c>
      <c r="O187" s="11">
        <f t="shared" si="102"/>
        <v>33273296.680964068</v>
      </c>
      <c r="P187" s="11">
        <f t="shared" si="102"/>
        <v>33157412.599720947</v>
      </c>
      <c r="Q187" s="11">
        <f t="shared" si="102"/>
        <v>33008545.727467105</v>
      </c>
      <c r="R187" s="11">
        <f t="shared" si="102"/>
        <v>32854393.146776214</v>
      </c>
      <c r="S187" s="11">
        <f t="shared" si="102"/>
        <v>32900306.449271984</v>
      </c>
      <c r="T187" s="11">
        <f t="shared" si="102"/>
        <v>32983045.364003681</v>
      </c>
      <c r="U187" s="11">
        <f t="shared" si="102"/>
        <v>32984545.001224957</v>
      </c>
      <c r="V187" s="11">
        <f t="shared" si="102"/>
        <v>32976947.291023627</v>
      </c>
      <c r="W187" s="11">
        <f t="shared" si="102"/>
        <v>32961042.668439366</v>
      </c>
      <c r="X187" s="11">
        <f t="shared" si="102"/>
        <v>32960396.521823179</v>
      </c>
      <c r="Y187" s="11">
        <f t="shared" si="102"/>
        <v>32938428.694021937</v>
      </c>
      <c r="Z187" s="11">
        <f t="shared" si="102"/>
        <v>32938428.694021937</v>
      </c>
      <c r="AA187" s="11">
        <f t="shared" si="102"/>
        <v>39959582.935859151</v>
      </c>
      <c r="AB187" s="11">
        <f t="shared" si="102"/>
        <v>37698130.946317412</v>
      </c>
      <c r="AC187" s="11">
        <f t="shared" si="102"/>
        <v>37051995.701871343</v>
      </c>
      <c r="AD187" s="11">
        <f t="shared" si="102"/>
        <v>36784982.703209162</v>
      </c>
      <c r="AE187" s="11">
        <f t="shared" si="102"/>
        <v>36355119.436470583</v>
      </c>
      <c r="AF187" s="11">
        <f t="shared" si="102"/>
        <v>36192909.61302904</v>
      </c>
      <c r="AG187" s="11">
        <f t="shared" si="102"/>
        <v>35483123.44590643</v>
      </c>
      <c r="AH187" s="11">
        <f t="shared" si="102"/>
        <v>35004794.334873781</v>
      </c>
      <c r="AI187" s="11">
        <f t="shared" si="102"/>
        <v>34632860.826342717</v>
      </c>
      <c r="AJ187" s="11">
        <f t="shared" si="102"/>
        <v>34519729.20307745</v>
      </c>
      <c r="AK187" s="11">
        <f t="shared" si="102"/>
        <v>34281367.044649534</v>
      </c>
      <c r="AL187" s="11">
        <f t="shared" si="102"/>
        <v>34085326.294635735</v>
      </c>
      <c r="AM187" s="11">
        <f t="shared" si="102"/>
        <v>34123829.994993754</v>
      </c>
      <c r="AN187" s="11">
        <f t="shared" si="102"/>
        <v>34192858.416154213</v>
      </c>
      <c r="AO187" s="11">
        <f t="shared" si="102"/>
        <v>34399426.875351638</v>
      </c>
      <c r="AP187" s="11">
        <f t="shared" si="102"/>
        <v>34384410.63178204</v>
      </c>
      <c r="AQ187" s="11">
        <f t="shared" si="102"/>
        <v>34492363.064147696</v>
      </c>
      <c r="AR187" s="11">
        <f t="shared" si="102"/>
        <v>34488734.19264169</v>
      </c>
      <c r="AS187" s="11">
        <f t="shared" si="102"/>
        <v>34484323.917465299</v>
      </c>
      <c r="AT187" s="11">
        <f t="shared" si="102"/>
        <v>34307924.743227847</v>
      </c>
    </row>
    <row r="188" spans="6:46" x14ac:dyDescent="0.2">
      <c r="F188">
        <v>202303</v>
      </c>
      <c r="G188" s="11">
        <f t="shared" ref="G188:AT188" si="103">IF(G24="", G164 * $H210, G164)</f>
        <v>25914024.246445499</v>
      </c>
      <c r="H188" s="11">
        <f t="shared" si="103"/>
        <v>29133200.860529985</v>
      </c>
      <c r="I188" s="11">
        <f t="shared" si="103"/>
        <v>30346651.714659687</v>
      </c>
      <c r="J188" s="11">
        <f t="shared" si="103"/>
        <v>30490137.541935485</v>
      </c>
      <c r="K188" s="11">
        <f t="shared" si="103"/>
        <v>30584365.321428571</v>
      </c>
      <c r="L188" s="11">
        <f t="shared" si="103"/>
        <v>30538444.356103465</v>
      </c>
      <c r="M188" s="11">
        <f t="shared" si="103"/>
        <v>29904826.652379934</v>
      </c>
      <c r="N188" s="11">
        <f t="shared" si="103"/>
        <v>29703416.700584386</v>
      </c>
      <c r="O188" s="11">
        <f t="shared" si="103"/>
        <v>29476667.175276026</v>
      </c>
      <c r="P188" s="11">
        <f t="shared" si="103"/>
        <v>29374005.977425124</v>
      </c>
      <c r="Q188" s="11">
        <f t="shared" si="103"/>
        <v>29242125.470094413</v>
      </c>
      <c r="R188" s="11">
        <f t="shared" si="103"/>
        <v>29105562.376908794</v>
      </c>
      <c r="S188" s="11">
        <f t="shared" si="103"/>
        <v>29146236.769637659</v>
      </c>
      <c r="T188" s="11">
        <f t="shared" si="103"/>
        <v>29219534.81026689</v>
      </c>
      <c r="U188" s="11">
        <f t="shared" si="103"/>
        <v>29220863.332284983</v>
      </c>
      <c r="V188" s="11">
        <f t="shared" si="103"/>
        <v>29214132.554236565</v>
      </c>
      <c r="W188" s="11">
        <f t="shared" si="103"/>
        <v>29200042.719046507</v>
      </c>
      <c r="X188" s="11">
        <f t="shared" si="103"/>
        <v>29199470.300601341</v>
      </c>
      <c r="Y188" s="11">
        <f t="shared" si="103"/>
        <v>29180009.098578896</v>
      </c>
      <c r="Z188" s="11">
        <f t="shared" si="103"/>
        <v>29180009.098578896</v>
      </c>
      <c r="AA188" s="11">
        <f t="shared" si="103"/>
        <v>31938357.961966179</v>
      </c>
      <c r="AB188" s="11">
        <f t="shared" si="103"/>
        <v>31984251.053507566</v>
      </c>
      <c r="AC188" s="11">
        <f t="shared" si="103"/>
        <v>32296951.290182769</v>
      </c>
      <c r="AD188" s="11">
        <f t="shared" si="103"/>
        <v>32196832.070916131</v>
      </c>
      <c r="AE188" s="11">
        <f t="shared" si="103"/>
        <v>32260779.830662426</v>
      </c>
      <c r="AF188" s="11">
        <f t="shared" si="103"/>
        <v>31970080.286595281</v>
      </c>
      <c r="AG188" s="11">
        <f t="shared" si="103"/>
        <v>31343108.844071198</v>
      </c>
      <c r="AH188" s="11">
        <f t="shared" si="103"/>
        <v>30920589.067500804</v>
      </c>
      <c r="AI188" s="11">
        <f t="shared" si="103"/>
        <v>30592051.12302085</v>
      </c>
      <c r="AJ188" s="11">
        <f t="shared" si="103"/>
        <v>30492119.1994089</v>
      </c>
      <c r="AK188" s="11">
        <f t="shared" si="103"/>
        <v>30281568.08805301</v>
      </c>
      <c r="AL188" s="11">
        <f t="shared" si="103"/>
        <v>30108400.509530138</v>
      </c>
      <c r="AM188" s="11">
        <f t="shared" si="103"/>
        <v>30142411.767672639</v>
      </c>
      <c r="AN188" s="11">
        <f t="shared" si="103"/>
        <v>30203386.256602988</v>
      </c>
      <c r="AO188" s="11">
        <f t="shared" si="103"/>
        <v>30385853.217558306</v>
      </c>
      <c r="AP188" s="11">
        <f t="shared" si="103"/>
        <v>30372589.003167808</v>
      </c>
      <c r="AQ188" s="11">
        <f t="shared" si="103"/>
        <v>30467946.021068931</v>
      </c>
      <c r="AR188" s="11">
        <f t="shared" si="103"/>
        <v>30464740.550311338</v>
      </c>
      <c r="AS188" s="11">
        <f t="shared" si="103"/>
        <v>30460844.846622892</v>
      </c>
      <c r="AT188" s="11">
        <f t="shared" si="103"/>
        <v>30305027.151301976</v>
      </c>
    </row>
    <row r="189" spans="6:46" x14ac:dyDescent="0.2">
      <c r="F189">
        <v>202306</v>
      </c>
      <c r="G189" s="11">
        <f t="shared" ref="G189:AT189" si="104">IF(G25="", G165 * $H211, G165)</f>
        <v>23757467.386117138</v>
      </c>
      <c r="H189" s="11">
        <f t="shared" si="104"/>
        <v>32665238.852499999</v>
      </c>
      <c r="I189" s="11">
        <f t="shared" si="104"/>
        <v>33459043.768674698</v>
      </c>
      <c r="J189" s="11">
        <f t="shared" si="104"/>
        <v>33324451.760282021</v>
      </c>
      <c r="K189" s="11">
        <f t="shared" si="104"/>
        <v>33218064.595582839</v>
      </c>
      <c r="L189" s="11">
        <f t="shared" si="104"/>
        <v>33168189.256453533</v>
      </c>
      <c r="M189" s="11">
        <f t="shared" si="104"/>
        <v>32480009.083675962</v>
      </c>
      <c r="N189" s="11">
        <f t="shared" si="104"/>
        <v>32261255.196890216</v>
      </c>
      <c r="O189" s="11">
        <f t="shared" si="104"/>
        <v>32014979.679986373</v>
      </c>
      <c r="P189" s="11">
        <f t="shared" si="104"/>
        <v>31903478.059278168</v>
      </c>
      <c r="Q189" s="11">
        <f t="shared" si="104"/>
        <v>31760240.978326205</v>
      </c>
      <c r="R189" s="11">
        <f t="shared" si="104"/>
        <v>31611918.081867926</v>
      </c>
      <c r="S189" s="11">
        <f t="shared" si="104"/>
        <v>31656095.05238387</v>
      </c>
      <c r="T189" s="11">
        <f t="shared" si="104"/>
        <v>31735704.978003137</v>
      </c>
      <c r="U189" s="11">
        <f t="shared" si="104"/>
        <v>31737147.902508844</v>
      </c>
      <c r="V189" s="11">
        <f t="shared" si="104"/>
        <v>31729837.519650113</v>
      </c>
      <c r="W189" s="11">
        <f t="shared" si="104"/>
        <v>31714534.37209202</v>
      </c>
      <c r="X189" s="11">
        <f t="shared" si="104"/>
        <v>31713912.661205184</v>
      </c>
      <c r="Y189" s="11">
        <f t="shared" si="104"/>
        <v>31692775.604441207</v>
      </c>
      <c r="Z189" s="11">
        <f t="shared" si="104"/>
        <v>31692775.604441207</v>
      </c>
      <c r="AA189" s="11">
        <f t="shared" si="104"/>
        <v>32118294.776827853</v>
      </c>
      <c r="AB189" s="11">
        <f t="shared" si="104"/>
        <v>35329579.988746896</v>
      </c>
      <c r="AC189" s="11">
        <f t="shared" si="104"/>
        <v>35298001.062343746</v>
      </c>
      <c r="AD189" s="11">
        <f t="shared" si="104"/>
        <v>35044957.503861502</v>
      </c>
      <c r="AE189" s="11">
        <f t="shared" si="104"/>
        <v>34849715.447970271</v>
      </c>
      <c r="AF189" s="11">
        <f t="shared" si="104"/>
        <v>34535687.19308085</v>
      </c>
      <c r="AG189" s="11">
        <f t="shared" si="104"/>
        <v>33858401.136120737</v>
      </c>
      <c r="AH189" s="11">
        <f t="shared" si="104"/>
        <v>33401974.042234339</v>
      </c>
      <c r="AI189" s="11">
        <f t="shared" si="104"/>
        <v>33047070.845873747</v>
      </c>
      <c r="AJ189" s="11">
        <f t="shared" si="104"/>
        <v>32939119.36049971</v>
      </c>
      <c r="AK189" s="11">
        <f t="shared" si="104"/>
        <v>32711671.470010944</v>
      </c>
      <c r="AL189" s="11">
        <f t="shared" si="104"/>
        <v>32524607.15017698</v>
      </c>
      <c r="AM189" s="11">
        <f t="shared" si="104"/>
        <v>32561347.820257343</v>
      </c>
      <c r="AN189" s="11">
        <f t="shared" si="104"/>
        <v>32627215.527112599</v>
      </c>
      <c r="AO189" s="11">
        <f t="shared" si="104"/>
        <v>32824325.507135615</v>
      </c>
      <c r="AP189" s="11">
        <f t="shared" si="104"/>
        <v>32809996.836236272</v>
      </c>
      <c r="AQ189" s="11">
        <f t="shared" si="104"/>
        <v>32913006.278576616</v>
      </c>
      <c r="AR189" s="11">
        <f t="shared" si="104"/>
        <v>32909543.56799227</v>
      </c>
      <c r="AS189" s="11">
        <f t="shared" si="104"/>
        <v>32905335.233112436</v>
      </c>
      <c r="AT189" s="11">
        <f t="shared" si="104"/>
        <v>32737013.128929101</v>
      </c>
    </row>
    <row r="190" spans="6:46" x14ac:dyDescent="0.2">
      <c r="F190">
        <v>202309</v>
      </c>
      <c r="G190" s="11">
        <f t="shared" ref="G190:AT190" si="105">IF(G26="", G166 * $H212, G166)</f>
        <v>30348539.402298849</v>
      </c>
      <c r="H190" s="11">
        <f t="shared" si="105"/>
        <v>30799777.83906465</v>
      </c>
      <c r="I190" s="11">
        <f t="shared" si="105"/>
        <v>31170222.900393184</v>
      </c>
      <c r="J190" s="11">
        <f t="shared" si="105"/>
        <v>31223778.626972519</v>
      </c>
      <c r="K190" s="11">
        <f t="shared" si="105"/>
        <v>31124097.788913611</v>
      </c>
      <c r="L190" s="11">
        <f t="shared" si="105"/>
        <v>31077366.441039655</v>
      </c>
      <c r="M190" s="11">
        <f t="shared" si="105"/>
        <v>30432567.074951097</v>
      </c>
      <c r="N190" s="11">
        <f t="shared" si="105"/>
        <v>30227602.774745304</v>
      </c>
      <c r="O190" s="11">
        <f t="shared" si="105"/>
        <v>29996851.725144725</v>
      </c>
      <c r="P190" s="11">
        <f t="shared" si="105"/>
        <v>29892378.830989234</v>
      </c>
      <c r="Q190" s="11">
        <f t="shared" si="105"/>
        <v>29758170.984480914</v>
      </c>
      <c r="R190" s="11">
        <f t="shared" si="105"/>
        <v>29619197.916967634</v>
      </c>
      <c r="S190" s="11">
        <f t="shared" si="105"/>
        <v>29660590.104233686</v>
      </c>
      <c r="T190" s="11">
        <f t="shared" si="105"/>
        <v>29735181.659765542</v>
      </c>
      <c r="U190" s="11">
        <f t="shared" si="105"/>
        <v>29736533.626653571</v>
      </c>
      <c r="V190" s="11">
        <f t="shared" si="105"/>
        <v>29729684.068326209</v>
      </c>
      <c r="W190" s="11">
        <f t="shared" si="105"/>
        <v>29715345.585128136</v>
      </c>
      <c r="X190" s="11">
        <f t="shared" si="105"/>
        <v>29714763.065024275</v>
      </c>
      <c r="Y190" s="11">
        <f t="shared" si="105"/>
        <v>29694958.424696755</v>
      </c>
      <c r="Z190" s="11">
        <f t="shared" si="105"/>
        <v>29694958.424696755</v>
      </c>
      <c r="AA190" s="11">
        <f t="shared" si="105"/>
        <v>34791390.897931032</v>
      </c>
      <c r="AB190" s="11">
        <f t="shared" si="105"/>
        <v>33209153.432619374</v>
      </c>
      <c r="AC190" s="11">
        <f t="shared" si="105"/>
        <v>32870767.70185864</v>
      </c>
      <c r="AD190" s="11">
        <f t="shared" si="105"/>
        <v>32537485.05517507</v>
      </c>
      <c r="AE190" s="11">
        <f t="shared" si="105"/>
        <v>32356212.600357495</v>
      </c>
      <c r="AF190" s="11">
        <f t="shared" si="105"/>
        <v>32064653.118533574</v>
      </c>
      <c r="AG190" s="11">
        <f t="shared" si="105"/>
        <v>31435826.989867561</v>
      </c>
      <c r="AH190" s="11">
        <f t="shared" si="105"/>
        <v>31012057.329297442</v>
      </c>
      <c r="AI190" s="11">
        <f t="shared" si="105"/>
        <v>30682547.514758669</v>
      </c>
      <c r="AJ190" s="11">
        <f t="shared" si="105"/>
        <v>30582319.975842275</v>
      </c>
      <c r="AK190" s="11">
        <f t="shared" si="105"/>
        <v>30371146.019166943</v>
      </c>
      <c r="AL190" s="11">
        <f t="shared" si="105"/>
        <v>30197466.182052474</v>
      </c>
      <c r="AM190" s="11">
        <f t="shared" si="105"/>
        <v>30231578.051171597</v>
      </c>
      <c r="AN190" s="11">
        <f t="shared" si="105"/>
        <v>30292732.912814256</v>
      </c>
      <c r="AO190" s="11">
        <f t="shared" si="105"/>
        <v>30475739.641486075</v>
      </c>
      <c r="AP190" s="11">
        <f t="shared" si="105"/>
        <v>30462436.189336173</v>
      </c>
      <c r="AQ190" s="11">
        <f t="shared" si="105"/>
        <v>30558075.289207291</v>
      </c>
      <c r="AR190" s="11">
        <f t="shared" si="105"/>
        <v>30554860.33613234</v>
      </c>
      <c r="AS190" s="11">
        <f t="shared" si="105"/>
        <v>30550953.108302355</v>
      </c>
      <c r="AT190" s="11">
        <f t="shared" si="105"/>
        <v>30394674.478239316</v>
      </c>
    </row>
    <row r="191" spans="6:46" x14ac:dyDescent="0.2">
      <c r="F191">
        <v>202312</v>
      </c>
      <c r="G191" s="11">
        <f t="shared" ref="G191:AT191" si="106">IF(G27="", G167 * $H213, G167)</f>
        <v>24780305.422434367</v>
      </c>
      <c r="H191" s="11">
        <f t="shared" si="106"/>
        <v>30271043.269230768</v>
      </c>
      <c r="I191" s="11">
        <f t="shared" si="106"/>
        <v>31125663.530133091</v>
      </c>
      <c r="J191" s="11">
        <f t="shared" si="106"/>
        <v>31179142.696161099</v>
      </c>
      <c r="K191" s="11">
        <f t="shared" si="106"/>
        <v>31079604.356774244</v>
      </c>
      <c r="L191" s="11">
        <f t="shared" si="106"/>
        <v>31032939.813665826</v>
      </c>
      <c r="M191" s="11">
        <f t="shared" si="106"/>
        <v>30389062.220058292</v>
      </c>
      <c r="N191" s="11">
        <f t="shared" si="106"/>
        <v>30184390.926423933</v>
      </c>
      <c r="O191" s="11">
        <f t="shared" si="106"/>
        <v>29953969.746824283</v>
      </c>
      <c r="P191" s="11">
        <f t="shared" si="106"/>
        <v>29849646.201821275</v>
      </c>
      <c r="Q191" s="11">
        <f t="shared" si="106"/>
        <v>29715630.212045692</v>
      </c>
      <c r="R191" s="11">
        <f t="shared" si="106"/>
        <v>29576855.81338349</v>
      </c>
      <c r="S191" s="11">
        <f t="shared" si="106"/>
        <v>29618188.828477301</v>
      </c>
      <c r="T191" s="11">
        <f t="shared" si="106"/>
        <v>29692673.751703322</v>
      </c>
      <c r="U191" s="11">
        <f t="shared" si="106"/>
        <v>29694023.785888035</v>
      </c>
      <c r="V191" s="11">
        <f t="shared" si="106"/>
        <v>29687184.019341968</v>
      </c>
      <c r="W191" s="11">
        <f t="shared" si="106"/>
        <v>29672866.033712484</v>
      </c>
      <c r="X191" s="11">
        <f t="shared" si="106"/>
        <v>29672284.346349828</v>
      </c>
      <c r="Y191" s="11">
        <f t="shared" si="106"/>
        <v>29652508.017731983</v>
      </c>
      <c r="Z191" s="11">
        <f t="shared" si="106"/>
        <v>29652508.017731983</v>
      </c>
      <c r="AA191" s="11">
        <f t="shared" si="106"/>
        <v>30969412.292505354</v>
      </c>
      <c r="AB191" s="11">
        <f t="shared" si="106"/>
        <v>33001648.283887468</v>
      </c>
      <c r="AC191" s="11">
        <f t="shared" si="106"/>
        <v>32833704.708302472</v>
      </c>
      <c r="AD191" s="11">
        <f t="shared" si="106"/>
        <v>32500797.850000191</v>
      </c>
      <c r="AE191" s="11">
        <f t="shared" si="106"/>
        <v>32319729.786509458</v>
      </c>
      <c r="AF191" s="11">
        <f t="shared" si="106"/>
        <v>32028499.048671503</v>
      </c>
      <c r="AG191" s="11">
        <f t="shared" si="106"/>
        <v>31400381.944478728</v>
      </c>
      <c r="AH191" s="11">
        <f t="shared" si="106"/>
        <v>30977090.099709611</v>
      </c>
      <c r="AI191" s="11">
        <f t="shared" si="106"/>
        <v>30647951.819545809</v>
      </c>
      <c r="AJ191" s="11">
        <f t="shared" si="106"/>
        <v>30547837.290847573</v>
      </c>
      <c r="AK191" s="11">
        <f t="shared" si="106"/>
        <v>30336901.44053673</v>
      </c>
      <c r="AL191" s="11">
        <f t="shared" si="106"/>
        <v>30163417.433794774</v>
      </c>
      <c r="AM191" s="11">
        <f t="shared" si="106"/>
        <v>30197490.840533074</v>
      </c>
      <c r="AN191" s="11">
        <f t="shared" si="106"/>
        <v>30258576.747831147</v>
      </c>
      <c r="AO191" s="11">
        <f t="shared" si="106"/>
        <v>30441377.129718889</v>
      </c>
      <c r="AP191" s="11">
        <f t="shared" si="106"/>
        <v>30428088.677698154</v>
      </c>
      <c r="AQ191" s="11">
        <f t="shared" si="106"/>
        <v>30523619.940984059</v>
      </c>
      <c r="AR191" s="11">
        <f t="shared" si="106"/>
        <v>30520408.612886358</v>
      </c>
      <c r="AS191" s="11">
        <f t="shared" si="106"/>
        <v>30516505.790598743</v>
      </c>
      <c r="AT191" s="11">
        <f t="shared" si="106"/>
        <v>30360403.370410431</v>
      </c>
    </row>
    <row r="192" spans="6:46" x14ac:dyDescent="0.2">
      <c r="F192">
        <v>202403</v>
      </c>
      <c r="G192" s="11">
        <f t="shared" ref="G192:AT192" si="107">IF(G28="", G168 * $H214, G168)</f>
        <v>28365538.474248927</v>
      </c>
      <c r="H192" s="11">
        <f t="shared" si="107"/>
        <v>33256121.716269549</v>
      </c>
      <c r="I192" s="11">
        <f t="shared" si="107"/>
        <v>34195017.517282352</v>
      </c>
      <c r="J192" s="11">
        <f t="shared" si="107"/>
        <v>34253770.353743717</v>
      </c>
      <c r="K192" s="11">
        <f t="shared" si="107"/>
        <v>34144416.371436499</v>
      </c>
      <c r="L192" s="11">
        <f t="shared" si="107"/>
        <v>34093150.159312747</v>
      </c>
      <c r="M192" s="11">
        <f t="shared" si="107"/>
        <v>33385778.714168135</v>
      </c>
      <c r="N192" s="11">
        <f t="shared" si="107"/>
        <v>33160924.440319929</v>
      </c>
      <c r="O192" s="11">
        <f t="shared" si="107"/>
        <v>32907781.040978901</v>
      </c>
      <c r="P192" s="11">
        <f t="shared" si="107"/>
        <v>32793169.975888215</v>
      </c>
      <c r="Q192" s="11">
        <f t="shared" si="107"/>
        <v>32645938.444148004</v>
      </c>
      <c r="R192" s="11">
        <f t="shared" si="107"/>
        <v>32493479.268824395</v>
      </c>
      <c r="S192" s="11">
        <f t="shared" si="107"/>
        <v>32538888.201996427</v>
      </c>
      <c r="T192" s="11">
        <f t="shared" si="107"/>
        <v>32620718.20867312</v>
      </c>
      <c r="U192" s="11">
        <f t="shared" si="107"/>
        <v>32622201.371997509</v>
      </c>
      <c r="V192" s="11">
        <f t="shared" si="107"/>
        <v>32614687.124578159</v>
      </c>
      <c r="W192" s="11">
        <f t="shared" si="107"/>
        <v>32598957.218324482</v>
      </c>
      <c r="X192" s="11">
        <f t="shared" si="107"/>
        <v>32598318.169793472</v>
      </c>
      <c r="Y192" s="11">
        <f t="shared" si="107"/>
        <v>32576591.66417665</v>
      </c>
      <c r="Z192" s="11">
        <f t="shared" si="107"/>
        <v>32576591.66417665</v>
      </c>
      <c r="AA192" s="11">
        <f t="shared" si="107"/>
        <v>32589713.997947685</v>
      </c>
      <c r="AB192" s="11">
        <f t="shared" si="107"/>
        <v>33520373.374604184</v>
      </c>
      <c r="AC192" s="11">
        <f t="shared" si="107"/>
        <v>33349790.035522189</v>
      </c>
      <c r="AD192" s="11">
        <f t="shared" si="107"/>
        <v>33011650.494937263</v>
      </c>
      <c r="AE192" s="11">
        <f t="shared" si="107"/>
        <v>32827736.375187393</v>
      </c>
      <c r="AF192" s="11">
        <f t="shared" si="107"/>
        <v>32531928.026873592</v>
      </c>
      <c r="AG192" s="11">
        <f t="shared" si="107"/>
        <v>31893938.079389766</v>
      </c>
      <c r="AH192" s="11">
        <f t="shared" si="107"/>
        <v>31463992.866925534</v>
      </c>
      <c r="AI192" s="11">
        <f t="shared" si="107"/>
        <v>31129681.139582135</v>
      </c>
      <c r="AJ192" s="11">
        <f t="shared" si="107"/>
        <v>31027992.994998585</v>
      </c>
      <c r="AK192" s="11">
        <f t="shared" si="107"/>
        <v>30813741.621864561</v>
      </c>
      <c r="AL192" s="11">
        <f t="shared" si="107"/>
        <v>30637530.766258545</v>
      </c>
      <c r="AM192" s="11">
        <f t="shared" si="107"/>
        <v>30672139.744155269</v>
      </c>
      <c r="AN192" s="11">
        <f t="shared" si="107"/>
        <v>30734185.809337944</v>
      </c>
      <c r="AO192" s="11">
        <f t="shared" si="107"/>
        <v>30919859.476337448</v>
      </c>
      <c r="AP192" s="11">
        <f t="shared" si="107"/>
        <v>30906362.154340867</v>
      </c>
      <c r="AQ192" s="11">
        <f t="shared" si="107"/>
        <v>31003394.993026521</v>
      </c>
      <c r="AR192" s="11">
        <f t="shared" si="107"/>
        <v>31000133.188769434</v>
      </c>
      <c r="AS192" s="11">
        <f t="shared" si="107"/>
        <v>30996169.021308154</v>
      </c>
      <c r="AT192" s="11">
        <f t="shared" si="107"/>
        <v>30837612.958763052</v>
      </c>
    </row>
    <row r="195" spans="1:9" x14ac:dyDescent="0.2">
      <c r="A195" s="12" t="s">
        <v>85</v>
      </c>
      <c r="B195" s="12" t="s">
        <v>34</v>
      </c>
      <c r="C195" s="12" t="s">
        <v>35</v>
      </c>
      <c r="D195" s="12" t="s">
        <v>36</v>
      </c>
      <c r="E195" s="12" t="s">
        <v>37</v>
      </c>
      <c r="F195" s="12" t="s">
        <v>39</v>
      </c>
      <c r="G195" s="12" t="s">
        <v>40</v>
      </c>
      <c r="H195" s="12" t="s">
        <v>41</v>
      </c>
      <c r="I195" s="12" t="s">
        <v>42</v>
      </c>
    </row>
    <row r="196" spans="1:9" x14ac:dyDescent="0.2">
      <c r="A196" cm="1">
        <f t="array" ref="A196">INDEX($F$33:$F$52, ROW() - 195)</f>
        <v>201906</v>
      </c>
      <c r="B196" s="18" cm="1">
        <f t="array" ref="B196">INDEX($G$33:$Z$52, COUNTA($A$196:$A196), 20 - (COUNTA($A$196:$A196) - 1))</f>
        <v>26362708.404009253</v>
      </c>
      <c r="C196" s="18" cm="1">
        <f t="array" ref="C196">INDEX($AA$33:$AT$52, COUNTA($A$196:$A196), 20 - (COUNTA($A$196:$A196) - 1))</f>
        <v>18565302.387557779</v>
      </c>
      <c r="D196" s="18" cm="1">
        <f t="array" ref="D196">IF($E196 = "Chain-Ladder", IF($C$2 = "Pago", $Z149, $AT149), IF($E196 = "Bornhuetter-Ferguson",  IF($C$2 = "Pago", $B196, $C196) + F196 * (1 - INDEX($G$120:$AT$120, 1,  IF($C$2 = "Pago", 20, 40) - COUNTA($A$196:$A196) + 1 )), F196))</f>
        <v>26362708.404009253</v>
      </c>
      <c r="E196" t="s">
        <v>38</v>
      </c>
      <c r="F196" s="18">
        <f t="shared" ref="F196:F215" si="108">IF($C$2 = "Pago", $Z149, $AT149)</f>
        <v>26362708.404009253</v>
      </c>
      <c r="G196" s="23"/>
      <c r="H196">
        <f t="shared" ref="H196:H215" si="109">IFERROR($D196 / I196, 1)</f>
        <v>1</v>
      </c>
      <c r="I196" s="18">
        <f t="shared" ref="I196:I215" si="110">IF($C$2 = "Pago", $Z149, $AT149)</f>
        <v>26362708.404009253</v>
      </c>
    </row>
    <row r="197" spans="1:9" x14ac:dyDescent="0.2">
      <c r="A197" cm="1">
        <f t="array" ref="A197">INDEX($F$33:$F$52, ROW() - 195)</f>
        <v>201909</v>
      </c>
      <c r="B197" s="18" cm="1">
        <f t="array" ref="B197">INDEX($G$33:$Z$52, COUNTA($A$196:$A197), 20 - (COUNTA($A$196:$A197) - 1))</f>
        <v>23586096.958039213</v>
      </c>
      <c r="C197" s="18" cm="1">
        <f t="array" ref="C197">INDEX($AA$33:$AT$52, COUNTA($A$196:$A197), 20 - (COUNTA($A$196:$A197) - 1))</f>
        <v>23586096.958039209</v>
      </c>
      <c r="D197" s="18" cm="1">
        <f t="array" ref="D197">IF($E197 = "Chain-Ladder", IF($C$2 = "Pago", $Z150, $AT150), IF($E197 = "Bornhuetter-Ferguson",  IF($C$2 = "Pago", $B197, $C197) + F197 * (1 - INDEX($G$120:$AT$120, 1,  IF($C$2 = "Pago", 20, 40) - COUNTA($A$196:$A197) + 1 )), F197))</f>
        <v>23586096.958039213</v>
      </c>
      <c r="E197" t="s">
        <v>38</v>
      </c>
      <c r="F197" s="18">
        <f t="shared" si="108"/>
        <v>23586096.958039213</v>
      </c>
      <c r="G197" s="23"/>
      <c r="H197">
        <f t="shared" si="109"/>
        <v>1</v>
      </c>
      <c r="I197" s="18">
        <f t="shared" si="110"/>
        <v>23586096.958039213</v>
      </c>
    </row>
    <row r="198" spans="1:9" x14ac:dyDescent="0.2">
      <c r="A198" cm="1">
        <f t="array" ref="A198">INDEX($F$33:$F$52, ROW() - 195)</f>
        <v>201912</v>
      </c>
      <c r="B198" s="18" cm="1">
        <f t="array" ref="B198">INDEX($G$33:$Z$52, COUNTA($A$196:$A198), 20 - (COUNTA($A$196:$A198) - 1))</f>
        <v>24844958.836702954</v>
      </c>
      <c r="C198" s="18" cm="1">
        <f t="array" ref="C198">INDEX($AA$33:$AT$52, COUNTA($A$196:$A198), 20 - (COUNTA($A$196:$A198) - 1))</f>
        <v>24851435.98136859</v>
      </c>
      <c r="D198" s="18" cm="1">
        <f t="array" ref="D198">IF($E198 = "Chain-Ladder", IF($C$2 = "Pago", $Z151, $AT151), IF($E198 = "Bornhuetter-Ferguson",  IF($C$2 = "Pago", $B198, $C198) + F198 * (1 - INDEX($G$120:$AT$120, 1,  IF($C$2 = "Pago", 20, 40) - COUNTA($A$196:$A198) + 1 )), F198))</f>
        <v>24828399.880044401</v>
      </c>
      <c r="E198" t="s">
        <v>38</v>
      </c>
      <c r="F198" s="18">
        <f t="shared" si="108"/>
        <v>24828399.880044401</v>
      </c>
      <c r="G198" s="23"/>
      <c r="H198">
        <f t="shared" si="109"/>
        <v>1</v>
      </c>
      <c r="I198" s="18">
        <f t="shared" si="110"/>
        <v>24828399.880044401</v>
      </c>
    </row>
    <row r="199" spans="1:9" x14ac:dyDescent="0.2">
      <c r="A199" cm="1">
        <f t="array" ref="A199">INDEX($F$33:$F$52, ROW() - 195)</f>
        <v>202003</v>
      </c>
      <c r="B199" s="18" cm="1">
        <f t="array" ref="B199">INDEX($G$33:$Z$52, COUNTA($A$196:$A199), 20 - (COUNTA($A$196:$A199) - 1))</f>
        <v>26328402.453462217</v>
      </c>
      <c r="C199" s="18" cm="1">
        <f t="array" ref="C199">INDEX($AA$33:$AT$52, COUNTA($A$196:$A199), 20 - (COUNTA($A$196:$A199) - 1))</f>
        <v>26550271.296467479</v>
      </c>
      <c r="D199" s="18" cm="1">
        <f t="array" ref="D199">IF($E199 = "Chain-Ladder", IF($C$2 = "Pago", $Z152, $AT152), IF($E199 = "Bornhuetter-Ferguson",  IF($C$2 = "Pago", $B199, $C199) + F199 * (1 - INDEX($G$120:$AT$120, 1,  IF($C$2 = "Pago", 20, 40) - COUNTA($A$196:$A199) + 1 )), F199))</f>
        <v>26310339.013372548</v>
      </c>
      <c r="E199" t="s">
        <v>38</v>
      </c>
      <c r="F199" s="18">
        <f t="shared" si="108"/>
        <v>26310339.013372548</v>
      </c>
      <c r="G199" s="23"/>
      <c r="H199">
        <f t="shared" si="109"/>
        <v>1</v>
      </c>
      <c r="I199" s="18">
        <f t="shared" si="110"/>
        <v>26310339.013372548</v>
      </c>
    </row>
    <row r="200" spans="1:9" x14ac:dyDescent="0.2">
      <c r="A200" cm="1">
        <f t="array" ref="A200">INDEX($F$33:$F$52, ROW() - 195)</f>
        <v>202006</v>
      </c>
      <c r="B200" s="18" cm="1">
        <f t="array" ref="B200">INDEX($G$33:$Z$52, COUNTA($A$196:$A200), 20 - (COUNTA($A$196:$A200) - 1))</f>
        <v>28945066.21001447</v>
      </c>
      <c r="C200" s="18" cm="1">
        <f t="array" ref="C200">INDEX($AA$33:$AT$52, COUNTA($A$196:$A200), 20 - (COUNTA($A$196:$A200) - 1))</f>
        <v>29447596.088280346</v>
      </c>
      <c r="D200" s="18" cm="1">
        <f t="array" ref="D200">IF($E200 = "Chain-Ladder", IF($C$2 = "Pago", $Z153, $AT153), IF($E200 = "Bornhuetter-Ferguson",  IF($C$2 = "Pago", $B200, $C200) + F200 * (1 - INDEX($G$120:$AT$120, 1,  IF($C$2 = "Pago", 20, 40) - COUNTA($A$196:$A200) + 1 )), F200))</f>
        <v>28911257.036269806</v>
      </c>
      <c r="E200" t="s">
        <v>38</v>
      </c>
      <c r="F200" s="18">
        <f t="shared" si="108"/>
        <v>28911257.036269806</v>
      </c>
      <c r="G200" s="23"/>
      <c r="H200">
        <f t="shared" si="109"/>
        <v>1</v>
      </c>
      <c r="I200" s="18">
        <f t="shared" si="110"/>
        <v>28911257.036269806</v>
      </c>
    </row>
    <row r="201" spans="1:9" x14ac:dyDescent="0.2">
      <c r="A201" cm="1">
        <f t="array" ref="A201">INDEX($F$33:$F$52, ROW() - 195)</f>
        <v>202009</v>
      </c>
      <c r="B201" s="18" cm="1">
        <f t="array" ref="B201">INDEX($G$33:$Z$52, COUNTA($A$196:$A201), 20 - (COUNTA($A$196:$A201) - 1))</f>
        <v>30436343.35743298</v>
      </c>
      <c r="C201" s="18" cm="1">
        <f t="array" ref="C201">INDEX($AA$33:$AT$52, COUNTA($A$196:$A201), 20 - (COUNTA($A$196:$A201) - 1))</f>
        <v>30509837.41836169</v>
      </c>
      <c r="D201" s="18" cm="1">
        <f t="array" ref="D201">IF($E201 = "Chain-Ladder", IF($C$2 = "Pago", $Z154, $AT154), IF($E201 = "Bornhuetter-Ferguson",  IF($C$2 = "Pago", $B201, $C201) + F201 * (1 - INDEX($G$120:$AT$120, 1,  IF($C$2 = "Pago", 20, 40) - COUNTA($A$196:$A201) + 1 )), F201))</f>
        <v>30393789.738446999</v>
      </c>
      <c r="E201" t="s">
        <v>38</v>
      </c>
      <c r="F201" s="18">
        <f t="shared" si="108"/>
        <v>30393789.738446999</v>
      </c>
      <c r="G201" s="23"/>
      <c r="H201">
        <f t="shared" si="109"/>
        <v>1</v>
      </c>
      <c r="I201" s="18">
        <f t="shared" si="110"/>
        <v>30393789.738446999</v>
      </c>
    </row>
    <row r="202" spans="1:9" x14ac:dyDescent="0.2">
      <c r="A202" cm="1">
        <f t="array" ref="A202">INDEX($F$33:$F$52, ROW() - 195)</f>
        <v>202012</v>
      </c>
      <c r="B202" s="18" cm="1">
        <f t="array" ref="B202">INDEX($G$33:$Z$52, COUNTA($A$196:$A202), 20 - (COUNTA($A$196:$A202) - 1))</f>
        <v>31894611.24851064</v>
      </c>
      <c r="C202" s="18" cm="1">
        <f t="array" ref="C202">INDEX($AA$33:$AT$52, COUNTA($A$196:$A202), 20 - (COUNTA($A$196:$A202) - 1))</f>
        <v>31891146.341096949</v>
      </c>
      <c r="D202" s="18" cm="1">
        <f t="array" ref="D202">IF($E202 = "Chain-Ladder", IF($C$2 = "Pago", $Z155, $AT155), IF($E202 = "Bornhuetter-Ferguson",  IF($C$2 = "Pago", $B202, $C202) + F202 * (1 - INDEX($G$120:$AT$120, 1,  IF($C$2 = "Pago", 20, 40) - COUNTA($A$196:$A202) + 1 )), F202))</f>
        <v>31851466.920005914</v>
      </c>
      <c r="E202" t="s">
        <v>38</v>
      </c>
      <c r="F202" s="18">
        <f t="shared" si="108"/>
        <v>31851466.920005914</v>
      </c>
      <c r="G202" s="23"/>
      <c r="H202">
        <f t="shared" si="109"/>
        <v>1</v>
      </c>
      <c r="I202" s="18">
        <f t="shared" si="110"/>
        <v>31851466.920005914</v>
      </c>
    </row>
    <row r="203" spans="1:9" x14ac:dyDescent="0.2">
      <c r="A203" cm="1">
        <f t="array" ref="A203">INDEX($F$33:$F$52, ROW() - 195)</f>
        <v>202103</v>
      </c>
      <c r="B203" s="18" cm="1">
        <f t="array" ref="B203">INDEX($G$33:$Z$52, COUNTA($A$196:$A203), 20 - (COUNTA($A$196:$A203) - 1))</f>
        <v>34265127.48246298</v>
      </c>
      <c r="C203" s="18" cm="1">
        <f t="array" ref="C203">INDEX($AA$33:$AT$52, COUNTA($A$196:$A203), 20 - (COUNTA($A$196:$A203) - 1))</f>
        <v>34259916.189174466</v>
      </c>
      <c r="D203" s="18" cm="1">
        <f t="array" ref="D203">IF($E203 = "Chain-Ladder", IF($C$2 = "Pago", $Z156, $AT156), IF($E203 = "Bornhuetter-Ferguson",  IF($C$2 = "Pago", $B203, $C203) + F203 * (1 - INDEX($G$120:$AT$120, 1,  IF($C$2 = "Pago", 20, 40) - COUNTA($A$196:$A203) + 1 )), F203))</f>
        <v>34304831.17270942</v>
      </c>
      <c r="E203" t="s">
        <v>38</v>
      </c>
      <c r="F203" s="18">
        <f t="shared" si="108"/>
        <v>34304831.17270942</v>
      </c>
      <c r="G203" s="23"/>
      <c r="H203">
        <f t="shared" si="109"/>
        <v>1</v>
      </c>
      <c r="I203" s="18">
        <f t="shared" si="110"/>
        <v>34304831.17270942</v>
      </c>
    </row>
    <row r="204" spans="1:9" x14ac:dyDescent="0.2">
      <c r="A204" cm="1">
        <f t="array" ref="A204">INDEX($F$33:$F$52, ROW() - 195)</f>
        <v>202106</v>
      </c>
      <c r="B204" s="18" cm="1">
        <f t="array" ref="B204">INDEX($G$33:$Z$52, COUNTA($A$196:$A204), 20 - (COUNTA($A$196:$A204) - 1))</f>
        <v>39688344.678314894</v>
      </c>
      <c r="C204" s="18" cm="1">
        <f t="array" ref="C204">INDEX($AA$33:$AT$52, COUNTA($A$196:$A204), 20 - (COUNTA($A$196:$A204) - 1))</f>
        <v>39722074.238452382</v>
      </c>
      <c r="D204" s="18" cm="1">
        <f t="array" ref="D204">IF($E204 = "Chain-Ladder", IF($C$2 = "Pago", $Z157, $AT157), IF($E204 = "Bornhuetter-Ferguson",  IF($C$2 = "Pago", $B204, $C204) + F204 * (1 - INDEX($G$120:$AT$120, 1,  IF($C$2 = "Pago", 20, 40) - COUNTA($A$196:$A204) + 1 )), F204))</f>
        <v>39789860.227526814</v>
      </c>
      <c r="E204" t="s">
        <v>38</v>
      </c>
      <c r="F204" s="18">
        <f t="shared" si="108"/>
        <v>39789860.227526814</v>
      </c>
      <c r="G204" s="23"/>
      <c r="H204">
        <f t="shared" si="109"/>
        <v>1</v>
      </c>
      <c r="I204" s="18">
        <f t="shared" si="110"/>
        <v>39789860.227526814</v>
      </c>
    </row>
    <row r="205" spans="1:9" x14ac:dyDescent="0.2">
      <c r="A205" cm="1">
        <f t="array" ref="A205">INDEX($F$33:$F$52, ROW() - 195)</f>
        <v>202109</v>
      </c>
      <c r="B205" s="18" cm="1">
        <f t="array" ref="B205">INDEX($G$33:$Z$52, COUNTA($A$196:$A205), 20 - (COUNTA($A$196:$A205) - 1))</f>
        <v>33392980.53071253</v>
      </c>
      <c r="C205" s="18" cm="1">
        <f t="array" ref="C205">INDEX($AA$33:$AT$52, COUNTA($A$196:$A205), 20 - (COUNTA($A$196:$A205) - 1))</f>
        <v>33407815.98630932</v>
      </c>
      <c r="D205" s="18" cm="1">
        <f t="array" ref="D205">IF($E205 = "Chain-Ladder", IF($C$2 = "Pago", $Z158, $AT158), IF($E205 = "Bornhuetter-Ferguson",  IF($C$2 = "Pago", $B205, $C205) + F205 * (1 - INDEX($G$120:$AT$120, 1,  IF($C$2 = "Pago", 20, 40) - COUNTA($A$196:$A205) + 1 )), F205))</f>
        <v>33322046.877590172</v>
      </c>
      <c r="E205" t="s">
        <v>38</v>
      </c>
      <c r="F205" s="18">
        <f t="shared" si="108"/>
        <v>33322046.877590172</v>
      </c>
      <c r="G205" s="23"/>
      <c r="H205">
        <f t="shared" si="109"/>
        <v>1</v>
      </c>
      <c r="I205" s="18">
        <f t="shared" si="110"/>
        <v>33322046.877590172</v>
      </c>
    </row>
    <row r="206" spans="1:9" x14ac:dyDescent="0.2">
      <c r="A206" cm="1">
        <f t="array" ref="A206">INDEX($F$33:$F$52, ROW() - 195)</f>
        <v>202112</v>
      </c>
      <c r="B206" s="18" cm="1">
        <f t="array" ref="B206">INDEX($G$33:$Z$52, COUNTA($A$196:$A206), 20 - (COUNTA($A$196:$A206) - 1))</f>
        <v>31524103.578431372</v>
      </c>
      <c r="C206" s="18" cm="1">
        <f t="array" ref="C206">INDEX($AA$33:$AT$52, COUNTA($A$196:$A206), 20 - (COUNTA($A$196:$A206) - 1))</f>
        <v>31928356.470734399</v>
      </c>
      <c r="D206" s="18" cm="1">
        <f t="array" ref="D206">IF($E206 = "Chain-Ladder", IF($C$2 = "Pago", $Z159, $AT159), IF($E206 = "Bornhuetter-Ferguson",  IF($C$2 = "Pago", $B206, $C206) + F206 * (1 - INDEX($G$120:$AT$120, 1,  IF($C$2 = "Pago", 20, 40) - COUNTA($A$196:$A206) + 1 )), F206))</f>
        <v>31315906.654002983</v>
      </c>
      <c r="E206" t="s">
        <v>38</v>
      </c>
      <c r="F206" s="18">
        <f t="shared" si="108"/>
        <v>31315906.654002983</v>
      </c>
      <c r="G206" s="23"/>
      <c r="H206">
        <f t="shared" si="109"/>
        <v>1</v>
      </c>
      <c r="I206" s="18">
        <f t="shared" si="110"/>
        <v>31315906.654002983</v>
      </c>
    </row>
    <row r="207" spans="1:9" x14ac:dyDescent="0.2">
      <c r="A207" cm="1">
        <f t="array" ref="A207">INDEX($F$33:$F$52, ROW() - 195)</f>
        <v>202203</v>
      </c>
      <c r="B207" s="18" cm="1">
        <f t="array" ref="B207">INDEX($G$33:$Z$52, COUNTA($A$196:$A207), 20 - (COUNTA($A$196:$A207) - 1))</f>
        <v>33954186.761290319</v>
      </c>
      <c r="C207" s="18" cm="1">
        <f t="array" ref="C207">INDEX($AA$33:$AT$52, COUNTA($A$196:$A207), 20 - (COUNTA($A$196:$A207) - 1))</f>
        <v>34566956.922330834</v>
      </c>
      <c r="D207" s="18" cm="1">
        <f t="array" ref="D207">IF($E207 = "Chain-Ladder", IF($C$2 = "Pago", $Z160, $AT160), IF($E207 = "Bornhuetter-Ferguson",  IF($C$2 = "Pago", $B207, $C207) + F207 * (1 - INDEX($G$120:$AT$120, 1,  IF($C$2 = "Pago", 20, 40) - COUNTA($A$196:$A207) + 1 )), F207))</f>
        <v>33612466.183433801</v>
      </c>
      <c r="E207" t="s">
        <v>38</v>
      </c>
      <c r="F207" s="18">
        <f t="shared" si="108"/>
        <v>33612466.183433801</v>
      </c>
      <c r="G207" s="23"/>
      <c r="H207">
        <f t="shared" si="109"/>
        <v>1</v>
      </c>
      <c r="I207" s="18">
        <f t="shared" si="110"/>
        <v>33612466.183433801</v>
      </c>
    </row>
    <row r="208" spans="1:9" x14ac:dyDescent="0.2">
      <c r="A208" cm="1">
        <f t="array" ref="A208">INDEX($F$33:$F$52, ROW() - 195)</f>
        <v>202206</v>
      </c>
      <c r="B208" s="18" cm="1">
        <f t="array" ref="B208">INDEX($G$33:$Z$52, COUNTA($A$196:$A208), 20 - (COUNTA($A$196:$A208) - 1))</f>
        <v>34270751.703480586</v>
      </c>
      <c r="C208" s="18" cm="1">
        <f t="array" ref="C208">INDEX($AA$33:$AT$52, COUNTA($A$196:$A208), 20 - (COUNTA($A$196:$A208) - 1))</f>
        <v>34854427.817930587</v>
      </c>
      <c r="D208" s="18" cm="1">
        <f t="array" ref="D208">IF($E208 = "Chain-Ladder", IF($C$2 = "Pago", $Z161, $AT161), IF($E208 = "Bornhuetter-Ferguson",  IF($C$2 = "Pago", $B208, $C208) + F208 * (1 - INDEX($G$120:$AT$120, 1,  IF($C$2 = "Pago", 20, 40) - COUNTA($A$196:$A208) + 1 )), F208))</f>
        <v>33666862.523025081</v>
      </c>
      <c r="E208" t="s">
        <v>38</v>
      </c>
      <c r="F208" s="18">
        <f t="shared" si="108"/>
        <v>33666862.523025081</v>
      </c>
      <c r="G208" s="23"/>
      <c r="H208">
        <f t="shared" si="109"/>
        <v>1</v>
      </c>
      <c r="I208" s="18">
        <f t="shared" si="110"/>
        <v>33666862.523025081</v>
      </c>
    </row>
    <row r="209" spans="1:9" x14ac:dyDescent="0.2">
      <c r="A209" cm="1">
        <f t="array" ref="A209">INDEX($F$33:$F$52, ROW() - 195)</f>
        <v>202209</v>
      </c>
      <c r="B209" s="18" cm="1">
        <f t="array" ref="B209">INDEX($G$33:$Z$52, COUNTA($A$196:$A209), 20 - (COUNTA($A$196:$A209) - 1))</f>
        <v>36603432.9683313</v>
      </c>
      <c r="C209" s="18" cm="1">
        <f t="array" ref="C209">INDEX($AA$33:$AT$52, COUNTA($A$196:$A209), 20 - (COUNTA($A$196:$A209) - 1))</f>
        <v>37725921.995669097</v>
      </c>
      <c r="D209" s="18" cm="1">
        <f t="array" ref="D209">IF($E209 = "Chain-Ladder", IF($C$2 = "Pago", $Z162, $AT162), IF($E209 = "Bornhuetter-Ferguson",  IF($C$2 = "Pago", $B209, $C209) + F209 * (1 - INDEX($G$120:$AT$120, 1,  IF($C$2 = "Pago", 20, 40) - COUNTA($A$196:$A209) + 1 )), F209))</f>
        <v>35716258.096755348</v>
      </c>
      <c r="E209" t="s">
        <v>38</v>
      </c>
      <c r="F209" s="18">
        <f t="shared" si="108"/>
        <v>35716258.096755348</v>
      </c>
      <c r="G209" s="23"/>
      <c r="H209">
        <f t="shared" si="109"/>
        <v>1</v>
      </c>
      <c r="I209" s="18">
        <f t="shared" si="110"/>
        <v>35716258.096755348</v>
      </c>
    </row>
    <row r="210" spans="1:9" x14ac:dyDescent="0.2">
      <c r="A210" cm="1">
        <f t="array" ref="A210">INDEX($F$33:$F$52, ROW() - 195)</f>
        <v>202212</v>
      </c>
      <c r="B210" s="18" cm="1">
        <f t="array" ref="B210">INDEX($G$33:$Z$52, COUNTA($A$196:$A210), 20 - (COUNTA($A$196:$A210) - 1))</f>
        <v>34471832.015256591</v>
      </c>
      <c r="C210" s="18" cm="1">
        <f t="array" ref="C210">INDEX($AA$33:$AT$52, COUNTA($A$196:$A210), 20 - (COUNTA($A$196:$A210) - 1))</f>
        <v>36192909.61302904</v>
      </c>
      <c r="D210" s="18" cm="1">
        <f t="array" ref="D210">IF($E210 = "Chain-Ladder", IF($C$2 = "Pago", $Z163, $AT163), IF($E210 = "Bornhuetter-Ferguson",  IF($C$2 = "Pago", $B210, $C210) + F210 * (1 - INDEX($G$120:$AT$120, 1,  IF($C$2 = "Pago", 20, 40) - COUNTA($A$196:$A210) + 1 )), F210))</f>
        <v>32938428.694021937</v>
      </c>
      <c r="E210" t="s">
        <v>38</v>
      </c>
      <c r="F210" s="18">
        <f t="shared" si="108"/>
        <v>32938428.694021937</v>
      </c>
      <c r="G210" s="23"/>
      <c r="H210">
        <f t="shared" si="109"/>
        <v>1</v>
      </c>
      <c r="I210" s="18">
        <f t="shared" si="110"/>
        <v>32938428.694021937</v>
      </c>
    </row>
    <row r="211" spans="1:9" x14ac:dyDescent="0.2">
      <c r="A211" cm="1">
        <f t="array" ref="A211">INDEX($F$33:$F$52, ROW() - 195)</f>
        <v>202303</v>
      </c>
      <c r="B211" s="18" cm="1">
        <f t="array" ref="B211">INDEX($G$33:$Z$52, COUNTA($A$196:$A211), 20 - (COUNTA($A$196:$A211) - 1))</f>
        <v>30584365.321428571</v>
      </c>
      <c r="C211" s="18" cm="1">
        <f t="array" ref="C211">INDEX($AA$33:$AT$52, COUNTA($A$196:$A211), 20 - (COUNTA($A$196:$A211) - 1))</f>
        <v>32260779.830662426</v>
      </c>
      <c r="D211" s="18" cm="1">
        <f t="array" ref="D211">IF($E211 = "Chain-Ladder", IF($C$2 = "Pago", $Z164, $AT164), IF($E211 = "Bornhuetter-Ferguson",  IF($C$2 = "Pago", $B211, $C211) + F211 * (1 - INDEX($G$120:$AT$120, 1,  IF($C$2 = "Pago", 20, 40) - COUNTA($A$196:$A211) + 1 )), F211))</f>
        <v>29180009.098578896</v>
      </c>
      <c r="E211" t="s">
        <v>38</v>
      </c>
      <c r="F211" s="18">
        <f t="shared" si="108"/>
        <v>29180009.098578896</v>
      </c>
      <c r="G211" s="23"/>
      <c r="H211">
        <f t="shared" si="109"/>
        <v>1</v>
      </c>
      <c r="I211" s="18">
        <f t="shared" si="110"/>
        <v>29180009.098578896</v>
      </c>
    </row>
    <row r="212" spans="1:9" x14ac:dyDescent="0.2">
      <c r="A212" cm="1">
        <f t="array" ref="A212">INDEX($F$33:$F$52, ROW() - 195)</f>
        <v>202306</v>
      </c>
      <c r="B212" s="18" cm="1">
        <f t="array" ref="B212">INDEX($G$33:$Z$52, COUNTA($A$196:$A212), 20 - (COUNTA($A$196:$A212) - 1))</f>
        <v>33324451.760282021</v>
      </c>
      <c r="C212" s="18" cm="1">
        <f t="array" ref="C212">INDEX($AA$33:$AT$52, COUNTA($A$196:$A212), 20 - (COUNTA($A$196:$A212) - 1))</f>
        <v>35044957.503861502</v>
      </c>
      <c r="D212" s="18" cm="1">
        <f t="array" ref="D212">IF($E212 = "Chain-Ladder", IF($C$2 = "Pago", $Z165, $AT165), IF($E212 = "Bornhuetter-Ferguson",  IF($C$2 = "Pago", $B212, $C212) + F212 * (1 - INDEX($G$120:$AT$120, 1,  IF($C$2 = "Pago", 20, 40) - COUNTA($A$196:$A212) + 1 )), F212))</f>
        <v>31692775.604441207</v>
      </c>
      <c r="E212" t="s">
        <v>38</v>
      </c>
      <c r="F212" s="18">
        <f t="shared" si="108"/>
        <v>31692775.604441207</v>
      </c>
      <c r="G212" s="23"/>
      <c r="H212">
        <f t="shared" si="109"/>
        <v>1</v>
      </c>
      <c r="I212" s="18">
        <f t="shared" si="110"/>
        <v>31692775.604441207</v>
      </c>
    </row>
    <row r="213" spans="1:9" x14ac:dyDescent="0.2">
      <c r="A213" cm="1">
        <f t="array" ref="A213">INDEX($F$33:$F$52, ROW() - 195)</f>
        <v>202309</v>
      </c>
      <c r="B213" s="18" cm="1">
        <f t="array" ref="B213">INDEX($G$33:$Z$52, COUNTA($A$196:$A213), 20 - (COUNTA($A$196:$A213) - 1))</f>
        <v>31170222.900393184</v>
      </c>
      <c r="C213" s="18" cm="1">
        <f t="array" ref="C213">INDEX($AA$33:$AT$52, COUNTA($A$196:$A213), 20 - (COUNTA($A$196:$A213) - 1))</f>
        <v>32870767.70185864</v>
      </c>
      <c r="D213" s="18" cm="1">
        <f t="array" ref="D213">IF($E213 = "Chain-Ladder", IF($C$2 = "Pago", $Z166, $AT166), IF($E213 = "Bornhuetter-Ferguson",  IF($C$2 = "Pago", $B213, $C213) + F213 * (1 - INDEX($G$120:$AT$120, 1,  IF($C$2 = "Pago", 20, 40) - COUNTA($A$196:$A213) + 1 )), F213))</f>
        <v>29694958.424696755</v>
      </c>
      <c r="E213" t="s">
        <v>38</v>
      </c>
      <c r="F213" s="18">
        <f t="shared" si="108"/>
        <v>29694958.424696755</v>
      </c>
      <c r="G213" s="23"/>
      <c r="H213">
        <f t="shared" si="109"/>
        <v>1</v>
      </c>
      <c r="I213" s="18">
        <f t="shared" si="110"/>
        <v>29694958.424696755</v>
      </c>
    </row>
    <row r="214" spans="1:9" x14ac:dyDescent="0.2">
      <c r="A214" cm="1">
        <f t="array" ref="A214">INDEX($F$33:$F$52, ROW() - 195)</f>
        <v>202312</v>
      </c>
      <c r="B214" s="18" cm="1">
        <f t="array" ref="B214">INDEX($G$33:$Z$52, COUNTA($A$196:$A214), 20 - (COUNTA($A$196:$A214) - 1))</f>
        <v>30271043.269230768</v>
      </c>
      <c r="C214" s="18" cm="1">
        <f t="array" ref="C214">INDEX($AA$33:$AT$52, COUNTA($A$196:$A214), 20 - (COUNTA($A$196:$A214) - 1))</f>
        <v>33001648.283887468</v>
      </c>
      <c r="D214" s="18" cm="1">
        <f t="array" ref="D214">IF($E214 = "Chain-Ladder", IF($C$2 = "Pago", $Z167, $AT167), IF($E214 = "Bornhuetter-Ferguson",  IF($C$2 = "Pago", $B214, $C214) + F214 * (1 - INDEX($G$120:$AT$120, 1,  IF($C$2 = "Pago", 20, 40) - COUNTA($A$196:$A214) + 1 )), F214))</f>
        <v>29652508.017731983</v>
      </c>
      <c r="E214" t="s">
        <v>38</v>
      </c>
      <c r="F214" s="18">
        <f t="shared" si="108"/>
        <v>29652508.017731983</v>
      </c>
      <c r="G214" s="23"/>
      <c r="H214">
        <f t="shared" si="109"/>
        <v>1</v>
      </c>
      <c r="I214" s="18">
        <f t="shared" si="110"/>
        <v>29652508.017731983</v>
      </c>
    </row>
    <row r="215" spans="1:9" x14ac:dyDescent="0.2">
      <c r="A215" cm="1">
        <f t="array" ref="A215">INDEX($F$33:$F$52, ROW() - 195)</f>
        <v>202403</v>
      </c>
      <c r="B215" s="18" cm="1">
        <f t="array" ref="B215">INDEX($G$33:$Z$52, COUNTA($A$196:$A215), 20 - (COUNTA($A$196:$A215) - 1))</f>
        <v>28365538.474248927</v>
      </c>
      <c r="C215" s="18" cm="1">
        <f t="array" ref="C215">INDEX($AA$33:$AT$52, COUNTA($A$196:$A215), 20 - (COUNTA($A$196:$A215) - 1))</f>
        <v>32589713.997947685</v>
      </c>
      <c r="D215" s="18" cm="1">
        <f t="array" ref="D215">IF($E215 = "Chain-Ladder", IF($C$2 = "Pago", $Z168, $AT168), IF($E215 = "Bornhuetter-Ferguson",  IF($C$2 = "Pago", $B215, $C215) + F215 * (1 - INDEX($G$120:$AT$120, 1,  IF($C$2 = "Pago", 20, 40) - COUNTA($A$196:$A215) + 1 )), F215))</f>
        <v>32576591.66417665</v>
      </c>
      <c r="E215" t="s">
        <v>38</v>
      </c>
      <c r="F215" s="18">
        <f t="shared" si="108"/>
        <v>32576591.66417665</v>
      </c>
      <c r="G215" s="23"/>
      <c r="H215">
        <f t="shared" si="109"/>
        <v>1</v>
      </c>
      <c r="I215" s="18">
        <f t="shared" si="110"/>
        <v>32576591.66417665</v>
      </c>
    </row>
  </sheetData>
  <conditionalFormatting sqref="G57:G76">
    <cfRule type="expression" dxfId="83" priority="80">
      <formula>G81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57:H76">
    <cfRule type="expression" dxfId="82" priority="78">
      <formula>H81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57:I76">
    <cfRule type="expression" dxfId="81" priority="76">
      <formula>I81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57:J76">
    <cfRule type="expression" dxfId="80" priority="74">
      <formula>J81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57:K76">
    <cfRule type="expression" dxfId="79" priority="72">
      <formula>K81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57:L76">
    <cfRule type="expression" dxfId="78" priority="70">
      <formula>L81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57:M76">
    <cfRule type="expression" dxfId="77" priority="68">
      <formula>M81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57:N76">
    <cfRule type="expression" dxfId="76" priority="66">
      <formula>N81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57:O76">
    <cfRule type="expression" dxfId="75" priority="64">
      <formula>O81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57:P76">
    <cfRule type="expression" dxfId="74" priority="62">
      <formula>P81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57:Q76">
    <cfRule type="expression" dxfId="73" priority="60">
      <formula>Q81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57:R76">
    <cfRule type="expression" dxfId="72" priority="58">
      <formula>R81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57:S76">
    <cfRule type="expression" dxfId="71" priority="56">
      <formula>S81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57:T76">
    <cfRule type="expression" dxfId="70" priority="54">
      <formula>T81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57:U76">
    <cfRule type="expression" dxfId="69" priority="52">
      <formula>U81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57:V76">
    <cfRule type="expression" dxfId="68" priority="50">
      <formula>V81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57:W76">
    <cfRule type="expression" dxfId="67" priority="48">
      <formula>W81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57:X76">
    <cfRule type="expression" dxfId="66" priority="46">
      <formula>X81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57:Y76">
    <cfRule type="expression" dxfId="65" priority="44">
      <formula>Y81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57:Z76">
    <cfRule type="expression" dxfId="64" priority="42">
      <formula>Z81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57:AA76">
    <cfRule type="expression" dxfId="63" priority="40">
      <formula>AA81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57:AB76">
    <cfRule type="expression" dxfId="62" priority="38">
      <formula>AB81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57:AC76">
    <cfRule type="expression" dxfId="61" priority="36">
      <formula>AC81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57:AD76">
    <cfRule type="expression" dxfId="60" priority="34">
      <formula>AD81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57:AE76">
    <cfRule type="expression" dxfId="59" priority="32">
      <formula>AE81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57:AF76">
    <cfRule type="expression" dxfId="58" priority="30">
      <formula>AF81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57:AG76">
    <cfRule type="expression" dxfId="57" priority="28">
      <formula>AG81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57:AH76">
    <cfRule type="expression" dxfId="56" priority="26">
      <formula>AH81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57:AI76">
    <cfRule type="expression" dxfId="55" priority="24">
      <formula>AI81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57:AJ76">
    <cfRule type="expression" dxfId="54" priority="22">
      <formula>AJ81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57:AK76">
    <cfRule type="expression" dxfId="53" priority="20">
      <formula>AK81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57:AL76">
    <cfRule type="expression" dxfId="52" priority="18">
      <formula>AL81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57:AM76">
    <cfRule type="expression" dxfId="51" priority="16">
      <formula>AM81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57:AN76">
    <cfRule type="expression" dxfId="50" priority="14">
      <formula>AN81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57:AO76">
    <cfRule type="expression" dxfId="49" priority="12">
      <formula>AO81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57:AP76">
    <cfRule type="expression" dxfId="48" priority="10">
      <formula>AP81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57:AQ76">
    <cfRule type="expression" dxfId="47" priority="8">
      <formula>AQ81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57:AR76">
    <cfRule type="expression" dxfId="46" priority="6">
      <formula>AR81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57:AS76">
    <cfRule type="expression" dxfId="45" priority="4">
      <formula>AS81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57:AT76">
    <cfRule type="expression" dxfId="44" priority="2">
      <formula>AT81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81:AT100">
    <cfRule type="cellIs" dxfId="43" priority="1" operator="equal">
      <formula>0</formula>
    </cfRule>
  </conditionalFormatting>
  <dataValidations count="3">
    <dataValidation type="list" allowBlank="1" showInputMessage="1" showErrorMessage="1" sqref="E196:E215" xr:uid="{0E2C638E-32D4-8645-88A6-F669D06B07BE}">
      <formula1>"Chain-Ladder,Bornhuetter-Ferguson,Indicador"</formula1>
    </dataValidation>
    <dataValidation type="list" allowBlank="1" showInputMessage="1" showErrorMessage="1" sqref="C2" xr:uid="{89602788-3748-CF4C-8E71-A3B8361D7253}">
      <formula1>"Pago,Incurrido"</formula1>
    </dataValidation>
    <dataValidation type="list" allowBlank="1" showInputMessage="1" showErrorMessage="1" sqref="C3" xr:uid="{9262B10B-572E-434B-B367-F071C855D343}">
      <formula1>"Ninguna,Por fecha de ocurrencia,Por fecha de pago"</formula1>
    </dataValidation>
  </dataValidations>
  <pageMargins left="0.7" right="0.7" top="0.75" bottom="0.75" header="0.3" footer="0.3"/>
  <pageSetup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81B7BE-24D6-7148-A453-26A6C4B53D03}">
          <x14:formula1>
            <xm:f>Vectores_Index!$1:$1</xm:f>
          </x14:formula1>
          <xm:sqref>C4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9060-8195-E945-9DB5-40F05513DEEC}">
  <sheetPr codeName="Hoja10">
    <tabColor theme="6" tint="0.79998168889431442"/>
  </sheetPr>
  <dimension ref="A2:AT191"/>
  <sheetViews>
    <sheetView showGridLines="0" workbookViewId="0">
      <pane xSplit="6" ySplit="8" topLeftCell="G172" activePane="bottomRight" state="frozen"/>
      <selection pane="topRight" activeCell="G1" sqref="G1"/>
      <selection pane="bottomLeft" activeCell="A9" sqref="A9"/>
      <selection pane="bottomRight" activeCell="H188" sqref="H188"/>
    </sheetView>
  </sheetViews>
  <sheetFormatPr baseColWidth="10" defaultRowHeight="16" x14ac:dyDescent="0.2"/>
  <cols>
    <col min="1" max="1" width="8" bestFit="1" customWidth="1"/>
    <col min="2" max="4" width="14.7109375" customWidth="1"/>
    <col min="6" max="6" width="21.42578125" bestFit="1" customWidth="1"/>
    <col min="7" max="46" width="15.28515625" customWidth="1"/>
  </cols>
  <sheetData>
    <row r="2" spans="2:46" x14ac:dyDescent="0.2">
      <c r="B2" s="19" t="s">
        <v>37</v>
      </c>
      <c r="C2" s="20" t="s">
        <v>6</v>
      </c>
    </row>
    <row r="7" spans="2:46" x14ac:dyDescent="0.2">
      <c r="F7" s="17"/>
      <c r="G7" s="5" t="s">
        <v>79</v>
      </c>
      <c r="H7" s="5" t="s">
        <v>79</v>
      </c>
      <c r="I7" s="5" t="s">
        <v>79</v>
      </c>
      <c r="J7" s="5" t="s">
        <v>79</v>
      </c>
      <c r="K7" s="5" t="s">
        <v>79</v>
      </c>
      <c r="L7" s="5" t="s">
        <v>79</v>
      </c>
      <c r="M7" s="5" t="s">
        <v>79</v>
      </c>
      <c r="N7" s="5" t="s">
        <v>79</v>
      </c>
      <c r="O7" s="5" t="s">
        <v>79</v>
      </c>
      <c r="P7" s="5" t="s">
        <v>79</v>
      </c>
      <c r="Q7" s="5" t="s">
        <v>79</v>
      </c>
      <c r="R7" s="5" t="s">
        <v>79</v>
      </c>
      <c r="S7" s="5" t="s">
        <v>79</v>
      </c>
      <c r="T7" s="5" t="s">
        <v>79</v>
      </c>
      <c r="U7" s="5" t="s">
        <v>79</v>
      </c>
      <c r="V7" s="5" t="s">
        <v>79</v>
      </c>
      <c r="W7" s="5" t="s">
        <v>79</v>
      </c>
      <c r="X7" s="5" t="s">
        <v>79</v>
      </c>
      <c r="Y7" s="5" t="s">
        <v>79</v>
      </c>
      <c r="Z7" s="5" t="s">
        <v>79</v>
      </c>
      <c r="AA7" s="6" t="s">
        <v>80</v>
      </c>
      <c r="AB7" s="6" t="s">
        <v>80</v>
      </c>
      <c r="AC7" s="6" t="s">
        <v>80</v>
      </c>
      <c r="AD7" s="6" t="s">
        <v>80</v>
      </c>
      <c r="AE7" s="6" t="s">
        <v>80</v>
      </c>
      <c r="AF7" s="6" t="s">
        <v>80</v>
      </c>
      <c r="AG7" s="6" t="s">
        <v>80</v>
      </c>
      <c r="AH7" s="6" t="s">
        <v>80</v>
      </c>
      <c r="AI7" s="6" t="s">
        <v>80</v>
      </c>
      <c r="AJ7" s="6" t="s">
        <v>80</v>
      </c>
      <c r="AK7" s="6" t="s">
        <v>80</v>
      </c>
      <c r="AL7" s="6" t="s">
        <v>80</v>
      </c>
      <c r="AM7" s="6" t="s">
        <v>80</v>
      </c>
      <c r="AN7" s="6" t="s">
        <v>80</v>
      </c>
      <c r="AO7" s="6" t="s">
        <v>80</v>
      </c>
      <c r="AP7" s="6" t="s">
        <v>80</v>
      </c>
      <c r="AQ7" s="6" t="s">
        <v>80</v>
      </c>
      <c r="AR7" s="6" t="s">
        <v>80</v>
      </c>
      <c r="AS7" s="6" t="s">
        <v>80</v>
      </c>
      <c r="AT7" s="6" t="s">
        <v>80</v>
      </c>
    </row>
    <row r="8" spans="2:46" x14ac:dyDescent="0.2">
      <c r="F8" s="17" t="s">
        <v>53</v>
      </c>
      <c r="G8" s="5">
        <v>1</v>
      </c>
      <c r="H8" s="5">
        <v>2</v>
      </c>
      <c r="I8" s="5">
        <v>3</v>
      </c>
      <c r="J8" s="5">
        <v>4</v>
      </c>
      <c r="K8" s="5">
        <v>5</v>
      </c>
      <c r="L8" s="5">
        <v>6</v>
      </c>
      <c r="M8" s="5">
        <v>7</v>
      </c>
      <c r="N8" s="5">
        <v>8</v>
      </c>
      <c r="O8" s="5">
        <v>9</v>
      </c>
      <c r="P8" s="5">
        <v>10</v>
      </c>
      <c r="Q8" s="5">
        <v>11</v>
      </c>
      <c r="R8" s="5">
        <v>12</v>
      </c>
      <c r="S8" s="5">
        <v>13</v>
      </c>
      <c r="T8" s="5">
        <v>14</v>
      </c>
      <c r="U8" s="5">
        <v>15</v>
      </c>
      <c r="V8" s="5">
        <v>16</v>
      </c>
      <c r="W8" s="5">
        <v>17</v>
      </c>
      <c r="X8" s="5">
        <v>18</v>
      </c>
      <c r="Y8" s="5">
        <v>19</v>
      </c>
      <c r="Z8" s="5">
        <v>20</v>
      </c>
      <c r="AA8" s="6">
        <v>1</v>
      </c>
      <c r="AB8" s="6">
        <v>2</v>
      </c>
      <c r="AC8" s="6">
        <v>3</v>
      </c>
      <c r="AD8" s="6">
        <v>4</v>
      </c>
      <c r="AE8" s="6">
        <v>5</v>
      </c>
      <c r="AF8" s="6">
        <v>6</v>
      </c>
      <c r="AG8" s="6">
        <v>7</v>
      </c>
      <c r="AH8" s="6">
        <v>8</v>
      </c>
      <c r="AI8" s="6">
        <v>9</v>
      </c>
      <c r="AJ8" s="6">
        <v>10</v>
      </c>
      <c r="AK8" s="6">
        <v>11</v>
      </c>
      <c r="AL8" s="6">
        <v>12</v>
      </c>
      <c r="AM8" s="6">
        <v>13</v>
      </c>
      <c r="AN8" s="6">
        <v>14</v>
      </c>
      <c r="AO8" s="6">
        <v>15</v>
      </c>
      <c r="AP8" s="6">
        <v>16</v>
      </c>
      <c r="AQ8" s="6">
        <v>17</v>
      </c>
      <c r="AR8" s="6">
        <v>18</v>
      </c>
      <c r="AS8" s="6">
        <v>19</v>
      </c>
      <c r="AT8" s="6">
        <v>20</v>
      </c>
    </row>
    <row r="9" spans="2:46" x14ac:dyDescent="0.2">
      <c r="F9">
        <v>201906</v>
      </c>
      <c r="G9">
        <v>12828661171</v>
      </c>
      <c r="H9">
        <v>24531840057</v>
      </c>
      <c r="I9">
        <v>27350632503</v>
      </c>
      <c r="J9">
        <v>29104050429</v>
      </c>
      <c r="K9">
        <v>29598979054</v>
      </c>
      <c r="L9">
        <v>31384888042</v>
      </c>
      <c r="M9">
        <v>31842576710</v>
      </c>
      <c r="N9">
        <v>31886938524</v>
      </c>
      <c r="O9">
        <v>32089949441</v>
      </c>
      <c r="P9">
        <v>32243918740</v>
      </c>
      <c r="Q9">
        <v>32559222463</v>
      </c>
      <c r="R9">
        <v>32777268315</v>
      </c>
      <c r="S9">
        <v>32814290369</v>
      </c>
      <c r="T9">
        <v>33095384196</v>
      </c>
      <c r="U9">
        <v>33649222250</v>
      </c>
      <c r="V9">
        <v>33665715359</v>
      </c>
      <c r="W9">
        <v>34070440381</v>
      </c>
      <c r="X9">
        <v>34182847281</v>
      </c>
      <c r="Y9">
        <v>34192432800</v>
      </c>
      <c r="Z9">
        <v>34192432800</v>
      </c>
      <c r="AA9">
        <v>12387149212.450001</v>
      </c>
      <c r="AB9">
        <v>17595261121.599998</v>
      </c>
      <c r="AC9">
        <v>17965661643.549999</v>
      </c>
      <c r="AD9">
        <v>19361985692.700001</v>
      </c>
      <c r="AE9">
        <v>19815076615.18</v>
      </c>
      <c r="AF9">
        <v>21993525271.18</v>
      </c>
      <c r="AG9">
        <v>22473518766.139999</v>
      </c>
      <c r="AH9">
        <v>22685795318.739998</v>
      </c>
      <c r="AI9">
        <v>22548325620.82</v>
      </c>
      <c r="AJ9">
        <v>22738306850.799999</v>
      </c>
      <c r="AK9">
        <v>23020170169.219997</v>
      </c>
      <c r="AL9">
        <v>23061082114.819996</v>
      </c>
      <c r="AM9">
        <v>23014408674.739994</v>
      </c>
      <c r="AN9">
        <v>23528324813.739994</v>
      </c>
      <c r="AO9">
        <v>23623639487.439995</v>
      </c>
      <c r="AP9">
        <v>23624630077.179996</v>
      </c>
      <c r="AQ9">
        <v>24210972639.399998</v>
      </c>
      <c r="AR9">
        <v>24228677791.099998</v>
      </c>
      <c r="AS9">
        <v>24221664642.289997</v>
      </c>
      <c r="AT9">
        <v>24097762499.049995</v>
      </c>
    </row>
    <row r="10" spans="2:46" x14ac:dyDescent="0.2">
      <c r="F10">
        <v>201909</v>
      </c>
      <c r="G10">
        <v>2959832732</v>
      </c>
      <c r="H10">
        <v>9276218685</v>
      </c>
      <c r="I10">
        <v>11724247839</v>
      </c>
      <c r="J10">
        <v>11795688281.459999</v>
      </c>
      <c r="K10">
        <v>11950759602.459999</v>
      </c>
      <c r="L10">
        <v>11971168080.459999</v>
      </c>
      <c r="M10">
        <v>12250566662.459999</v>
      </c>
      <c r="N10">
        <v>12327329145.459999</v>
      </c>
      <c r="O10">
        <v>12812085550.459999</v>
      </c>
      <c r="P10">
        <v>12973746000.459999</v>
      </c>
      <c r="Q10">
        <v>12985390854.459999</v>
      </c>
      <c r="R10">
        <v>12986470867.459999</v>
      </c>
      <c r="S10">
        <v>12987660867.459999</v>
      </c>
      <c r="T10">
        <v>12987660867.459999</v>
      </c>
      <c r="U10">
        <v>12988160867.459999</v>
      </c>
      <c r="V10">
        <v>13156265122.459999</v>
      </c>
      <c r="W10">
        <v>13229402575.459999</v>
      </c>
      <c r="X10">
        <v>13231800393.459999</v>
      </c>
      <c r="Y10">
        <v>13231800393.459999</v>
      </c>
      <c r="AA10">
        <v>5985300843.5700006</v>
      </c>
      <c r="AB10">
        <v>11827027872.23</v>
      </c>
      <c r="AC10">
        <v>11891530298.369999</v>
      </c>
      <c r="AD10">
        <v>11924222058.579998</v>
      </c>
      <c r="AE10">
        <v>12231036756.899998</v>
      </c>
      <c r="AF10">
        <v>12260451355.129997</v>
      </c>
      <c r="AG10">
        <v>12293647632.879997</v>
      </c>
      <c r="AH10">
        <v>12355217189.739998</v>
      </c>
      <c r="AI10">
        <v>12926859580.339998</v>
      </c>
      <c r="AJ10">
        <v>13075804107.599998</v>
      </c>
      <c r="AK10">
        <v>12993997322.739998</v>
      </c>
      <c r="AL10">
        <v>12994692707.149998</v>
      </c>
      <c r="AM10">
        <v>12995882707.149998</v>
      </c>
      <c r="AN10">
        <v>12987660867.459997</v>
      </c>
      <c r="AO10">
        <v>12988160867.459997</v>
      </c>
      <c r="AP10">
        <v>13229030882.589996</v>
      </c>
      <c r="AQ10">
        <v>13229402575.459997</v>
      </c>
      <c r="AR10">
        <v>13231800393.459997</v>
      </c>
      <c r="AS10">
        <v>13231800393.459997</v>
      </c>
    </row>
    <row r="11" spans="2:46" x14ac:dyDescent="0.2">
      <c r="F11">
        <v>201912</v>
      </c>
      <c r="G11">
        <v>2248781159</v>
      </c>
      <c r="H11">
        <v>12012342843</v>
      </c>
      <c r="I11">
        <v>13191363757</v>
      </c>
      <c r="J11">
        <v>13767454034</v>
      </c>
      <c r="K11">
        <v>14069525957</v>
      </c>
      <c r="L11">
        <v>14128315015</v>
      </c>
      <c r="M11">
        <v>14404877583</v>
      </c>
      <c r="N11">
        <v>14484264608</v>
      </c>
      <c r="O11">
        <v>15431693083</v>
      </c>
      <c r="P11">
        <v>15655462664</v>
      </c>
      <c r="Q11">
        <v>15676695350</v>
      </c>
      <c r="R11">
        <v>15678389130</v>
      </c>
      <c r="S11">
        <v>15678389130</v>
      </c>
      <c r="T11">
        <v>15751156664</v>
      </c>
      <c r="U11">
        <v>15807667471</v>
      </c>
      <c r="V11">
        <v>15970655917</v>
      </c>
      <c r="W11">
        <v>15970655917</v>
      </c>
      <c r="X11">
        <v>15975308532</v>
      </c>
      <c r="AA11">
        <v>10217102062.93</v>
      </c>
      <c r="AB11">
        <v>13020722073.84</v>
      </c>
      <c r="AC11">
        <v>13681135488.960001</v>
      </c>
      <c r="AD11">
        <v>14270274568.050001</v>
      </c>
      <c r="AE11">
        <v>14483630490.610001</v>
      </c>
      <c r="AF11">
        <v>14513680286.150002</v>
      </c>
      <c r="AG11">
        <v>14590697736.300001</v>
      </c>
      <c r="AH11">
        <v>14608238458.990002</v>
      </c>
      <c r="AI11">
        <v>15647735863.300001</v>
      </c>
      <c r="AJ11">
        <v>15683660754.210001</v>
      </c>
      <c r="AK11">
        <v>15704893440.210001</v>
      </c>
      <c r="AL11">
        <v>15713651131.460001</v>
      </c>
      <c r="AM11">
        <v>15678389130.000002</v>
      </c>
      <c r="AN11">
        <v>15751156664.000002</v>
      </c>
      <c r="AO11">
        <v>15944379263.330002</v>
      </c>
      <c r="AP11">
        <v>15970655917.000002</v>
      </c>
      <c r="AQ11">
        <v>15970655917.000002</v>
      </c>
      <c r="AR11">
        <v>15979473336.020002</v>
      </c>
    </row>
    <row r="12" spans="2:46" x14ac:dyDescent="0.2">
      <c r="F12">
        <v>202003</v>
      </c>
      <c r="G12">
        <v>4622045104</v>
      </c>
      <c r="H12">
        <v>9414769979.0200005</v>
      </c>
      <c r="I12">
        <v>11417343846.02</v>
      </c>
      <c r="J12">
        <v>12081235938.02</v>
      </c>
      <c r="K12">
        <v>12985906738.02</v>
      </c>
      <c r="L12">
        <v>13525307020.02</v>
      </c>
      <c r="M12">
        <v>13881706341.02</v>
      </c>
      <c r="N12">
        <v>13992270646.02</v>
      </c>
      <c r="O12">
        <v>14578340827.02</v>
      </c>
      <c r="P12">
        <v>14710869507.02</v>
      </c>
      <c r="Q12">
        <v>14716719659.02</v>
      </c>
      <c r="R12">
        <v>14730405747.02</v>
      </c>
      <c r="S12">
        <v>14731405747.02</v>
      </c>
      <c r="T12">
        <v>14737117123.02</v>
      </c>
      <c r="U12">
        <v>14931794977.02</v>
      </c>
      <c r="V12">
        <v>14980194330.02</v>
      </c>
      <c r="W12">
        <v>14980860996.02</v>
      </c>
      <c r="AA12">
        <v>6154722746.710001</v>
      </c>
      <c r="AB12">
        <v>10556623432.16</v>
      </c>
      <c r="AC12">
        <v>12698809963.23</v>
      </c>
      <c r="AD12">
        <v>13593655938.619999</v>
      </c>
      <c r="AE12">
        <v>14085002961.809999</v>
      </c>
      <c r="AF12">
        <v>14100938299.779999</v>
      </c>
      <c r="AG12">
        <v>14263394382.189999</v>
      </c>
      <c r="AH12">
        <v>14335458832.939999</v>
      </c>
      <c r="AI12">
        <v>14759795127.529999</v>
      </c>
      <c r="AJ12">
        <v>14896396267.029999</v>
      </c>
      <c r="AK12">
        <v>14908426637.599998</v>
      </c>
      <c r="AL12">
        <v>14730405747.149998</v>
      </c>
      <c r="AM12">
        <v>14733343526.319998</v>
      </c>
      <c r="AN12">
        <v>14772576552.369997</v>
      </c>
      <c r="AO12">
        <v>14941176067.599997</v>
      </c>
      <c r="AP12">
        <v>14994337546.149996</v>
      </c>
      <c r="AQ12">
        <v>15107104367.689997</v>
      </c>
    </row>
    <row r="13" spans="2:46" x14ac:dyDescent="0.2">
      <c r="F13">
        <v>202006</v>
      </c>
      <c r="G13">
        <v>3149300986.1199999</v>
      </c>
      <c r="H13">
        <v>13968335318.119999</v>
      </c>
      <c r="I13">
        <v>16172735775.119999</v>
      </c>
      <c r="J13">
        <v>16942934992.119999</v>
      </c>
      <c r="K13">
        <v>17727015949.119999</v>
      </c>
      <c r="L13">
        <v>18366835348.119999</v>
      </c>
      <c r="M13">
        <v>18626191269.119999</v>
      </c>
      <c r="N13">
        <v>19230668286.119999</v>
      </c>
      <c r="O13">
        <v>19303815687.119999</v>
      </c>
      <c r="P13">
        <v>19352953747.119999</v>
      </c>
      <c r="Q13">
        <v>19461980735.119999</v>
      </c>
      <c r="R13">
        <v>19461980735.119999</v>
      </c>
      <c r="S13">
        <v>19682502088.119999</v>
      </c>
      <c r="T13">
        <v>19999527480.119999</v>
      </c>
      <c r="U13">
        <v>19999527480.119999</v>
      </c>
      <c r="V13">
        <v>20001040751.119999</v>
      </c>
      <c r="AA13">
        <v>6229346959.21</v>
      </c>
      <c r="AB13">
        <v>17166509281.470001</v>
      </c>
      <c r="AC13">
        <v>18759135597.630001</v>
      </c>
      <c r="AD13">
        <v>18963712414.740002</v>
      </c>
      <c r="AE13">
        <v>19297873751.52</v>
      </c>
      <c r="AF13">
        <v>19551229861.459999</v>
      </c>
      <c r="AG13">
        <v>19788207662.540001</v>
      </c>
      <c r="AH13">
        <v>20079401471.68</v>
      </c>
      <c r="AI13">
        <v>20101237239.260002</v>
      </c>
      <c r="AJ13">
        <v>20204914513.720001</v>
      </c>
      <c r="AK13">
        <v>19491204434.760002</v>
      </c>
      <c r="AL13">
        <v>19480152449.630001</v>
      </c>
      <c r="AM13">
        <v>19700673802.630001</v>
      </c>
      <c r="AN13">
        <v>20017317406.170002</v>
      </c>
      <c r="AO13">
        <v>20358149135.77</v>
      </c>
      <c r="AP13">
        <v>20377736493.09</v>
      </c>
    </row>
    <row r="14" spans="2:46" x14ac:dyDescent="0.2">
      <c r="F14">
        <v>202009</v>
      </c>
      <c r="G14">
        <v>10600797371</v>
      </c>
      <c r="H14">
        <v>27614392585</v>
      </c>
      <c r="I14">
        <v>31043450444</v>
      </c>
      <c r="J14">
        <v>33466932237</v>
      </c>
      <c r="K14">
        <v>35671854506</v>
      </c>
      <c r="L14">
        <v>36103334158</v>
      </c>
      <c r="M14">
        <v>36617708986</v>
      </c>
      <c r="N14">
        <v>36934627952</v>
      </c>
      <c r="O14">
        <v>37004965720</v>
      </c>
      <c r="P14">
        <v>37085387790</v>
      </c>
      <c r="Q14">
        <v>37222522436</v>
      </c>
      <c r="R14">
        <v>37224614394</v>
      </c>
      <c r="S14">
        <v>37423522804</v>
      </c>
      <c r="T14">
        <v>37462668948</v>
      </c>
      <c r="U14">
        <v>37467138673</v>
      </c>
      <c r="AA14">
        <v>20195244798.779999</v>
      </c>
      <c r="AB14">
        <v>35321937432.119995</v>
      </c>
      <c r="AC14">
        <v>36328261844.359993</v>
      </c>
      <c r="AD14">
        <v>36808548398.709991</v>
      </c>
      <c r="AE14">
        <v>37279835144.769989</v>
      </c>
      <c r="AF14">
        <v>37356032662.859985</v>
      </c>
      <c r="AG14">
        <v>37486551178.879982</v>
      </c>
      <c r="AH14">
        <v>37633474223.649979</v>
      </c>
      <c r="AI14">
        <v>37651842248.849976</v>
      </c>
      <c r="AJ14">
        <v>37229069012.369972</v>
      </c>
      <c r="AK14">
        <v>37311800945.349976</v>
      </c>
      <c r="AL14">
        <v>37292547113.559975</v>
      </c>
      <c r="AM14">
        <v>37434681142.689972</v>
      </c>
      <c r="AN14">
        <v>37466465698.069969</v>
      </c>
      <c r="AO14">
        <v>37618629536.839966</v>
      </c>
    </row>
    <row r="15" spans="2:46" x14ac:dyDescent="0.2">
      <c r="F15">
        <v>202012</v>
      </c>
      <c r="G15">
        <v>9728233822</v>
      </c>
      <c r="H15">
        <v>24533708634</v>
      </c>
      <c r="I15">
        <v>30889052320</v>
      </c>
      <c r="J15">
        <v>34879043667</v>
      </c>
      <c r="K15">
        <v>35579724226</v>
      </c>
      <c r="L15">
        <v>36597111733</v>
      </c>
      <c r="M15">
        <v>36899892663</v>
      </c>
      <c r="N15">
        <v>37136731556</v>
      </c>
      <c r="O15">
        <v>37161214940</v>
      </c>
      <c r="P15">
        <v>37215899988</v>
      </c>
      <c r="Q15">
        <v>37215899988</v>
      </c>
      <c r="R15">
        <v>37449162364</v>
      </c>
      <c r="S15">
        <v>37452448601</v>
      </c>
      <c r="T15">
        <v>37476168217</v>
      </c>
      <c r="AA15">
        <v>21160523094.32</v>
      </c>
      <c r="AB15">
        <v>34653943896.080002</v>
      </c>
      <c r="AC15">
        <v>36103721316.800003</v>
      </c>
      <c r="AD15">
        <v>36962544809.310005</v>
      </c>
      <c r="AE15">
        <v>37228958002.030006</v>
      </c>
      <c r="AF15">
        <v>37516594771.970009</v>
      </c>
      <c r="AG15">
        <v>37677072609.630013</v>
      </c>
      <c r="AH15">
        <v>37753685296.110016</v>
      </c>
      <c r="AI15">
        <v>37426760877.360016</v>
      </c>
      <c r="AJ15">
        <v>37303699505.100014</v>
      </c>
      <c r="AK15">
        <v>37303699505.100014</v>
      </c>
      <c r="AL15">
        <v>37549252210.660011</v>
      </c>
      <c r="AM15">
        <v>37552538447.660011</v>
      </c>
      <c r="AN15">
        <v>37503988097.130013</v>
      </c>
    </row>
    <row r="16" spans="2:46" x14ac:dyDescent="0.2">
      <c r="F16">
        <v>202103</v>
      </c>
      <c r="G16">
        <v>9675457123</v>
      </c>
      <c r="H16">
        <v>36375679287</v>
      </c>
      <c r="I16">
        <v>40282646021</v>
      </c>
      <c r="J16">
        <v>41227539573</v>
      </c>
      <c r="K16">
        <v>42044152965</v>
      </c>
      <c r="L16">
        <v>42530516249</v>
      </c>
      <c r="M16">
        <v>42895069593</v>
      </c>
      <c r="N16">
        <v>43003278360</v>
      </c>
      <c r="O16">
        <v>43063582338</v>
      </c>
      <c r="P16">
        <v>43150513373</v>
      </c>
      <c r="Q16">
        <v>43178432599</v>
      </c>
      <c r="R16">
        <v>43954518583</v>
      </c>
      <c r="S16">
        <v>43962158560</v>
      </c>
      <c r="AA16">
        <v>26848533394.630005</v>
      </c>
      <c r="AB16">
        <v>41729744757.430008</v>
      </c>
      <c r="AC16">
        <v>42690689614.220009</v>
      </c>
      <c r="AD16">
        <v>42856564537.090012</v>
      </c>
      <c r="AE16">
        <v>43156999130.170013</v>
      </c>
      <c r="AF16">
        <v>43246400351.710014</v>
      </c>
      <c r="AG16">
        <v>43431343069.850014</v>
      </c>
      <c r="AH16">
        <v>43460327798.520012</v>
      </c>
      <c r="AI16">
        <v>43391448144.270012</v>
      </c>
      <c r="AJ16">
        <v>43208583133.990013</v>
      </c>
      <c r="AK16">
        <v>43194727030.570015</v>
      </c>
      <c r="AL16">
        <v>43997532937.610016</v>
      </c>
      <c r="AM16">
        <v>43989732386.900017</v>
      </c>
    </row>
    <row r="17" spans="6:46" x14ac:dyDescent="0.2">
      <c r="F17">
        <v>202106</v>
      </c>
      <c r="G17">
        <v>25555482422.040001</v>
      </c>
      <c r="H17">
        <v>76164200469.040009</v>
      </c>
      <c r="I17">
        <v>84892406106.040009</v>
      </c>
      <c r="J17">
        <v>87401119868.040009</v>
      </c>
      <c r="K17">
        <v>88999729075.040009</v>
      </c>
      <c r="L17">
        <v>89678324051.040009</v>
      </c>
      <c r="M17">
        <v>90381747659.040009</v>
      </c>
      <c r="N17">
        <v>90661776813.040009</v>
      </c>
      <c r="O17">
        <v>90781356658.040009</v>
      </c>
      <c r="P17">
        <v>92279891592.040009</v>
      </c>
      <c r="Q17">
        <v>93200423542.040009</v>
      </c>
      <c r="R17">
        <v>93267609994.040009</v>
      </c>
      <c r="AA17">
        <v>43554455417.410004</v>
      </c>
      <c r="AB17">
        <v>86139518998.059998</v>
      </c>
      <c r="AC17">
        <v>89834220154.959991</v>
      </c>
      <c r="AD17">
        <v>90944444389.559998</v>
      </c>
      <c r="AE17">
        <v>91271677176.729996</v>
      </c>
      <c r="AF17">
        <v>91640154730.449997</v>
      </c>
      <c r="AG17">
        <v>91886267604.119995</v>
      </c>
      <c r="AH17">
        <v>92056246206.519989</v>
      </c>
      <c r="AI17">
        <v>91040883517.539993</v>
      </c>
      <c r="AJ17">
        <v>92575033851.389999</v>
      </c>
      <c r="AK17">
        <v>93528908057.029999</v>
      </c>
      <c r="AL17">
        <v>93426318608.839996</v>
      </c>
    </row>
    <row r="18" spans="6:46" x14ac:dyDescent="0.2">
      <c r="F18">
        <v>202109</v>
      </c>
      <c r="G18">
        <v>19367523837</v>
      </c>
      <c r="H18">
        <v>33744150712</v>
      </c>
      <c r="I18">
        <v>37229351718</v>
      </c>
      <c r="J18">
        <v>38633408873</v>
      </c>
      <c r="K18">
        <v>39030233179</v>
      </c>
      <c r="L18">
        <v>39104860192</v>
      </c>
      <c r="M18">
        <v>39188907672</v>
      </c>
      <c r="N18">
        <v>39238728877</v>
      </c>
      <c r="O18">
        <v>40818658230</v>
      </c>
      <c r="P18">
        <v>40778253066</v>
      </c>
      <c r="Q18">
        <v>40772829228</v>
      </c>
      <c r="AA18">
        <v>27795251273.739998</v>
      </c>
      <c r="AB18">
        <v>37586060765.319992</v>
      </c>
      <c r="AC18">
        <v>39288201791.889992</v>
      </c>
      <c r="AD18">
        <v>39393863839.039993</v>
      </c>
      <c r="AE18">
        <v>39544146689.73999</v>
      </c>
      <c r="AF18">
        <v>39587204981.139992</v>
      </c>
      <c r="AG18">
        <v>39628242971.399994</v>
      </c>
      <c r="AH18">
        <v>39377818145.849991</v>
      </c>
      <c r="AI18">
        <v>40938620871.519989</v>
      </c>
      <c r="AJ18">
        <v>41209557310.609985</v>
      </c>
      <c r="AK18">
        <v>40824351135.269989</v>
      </c>
    </row>
    <row r="19" spans="6:46" x14ac:dyDescent="0.2">
      <c r="F19">
        <v>202112</v>
      </c>
      <c r="G19">
        <v>7640675100</v>
      </c>
      <c r="H19">
        <v>20264498547</v>
      </c>
      <c r="I19">
        <v>22153517752</v>
      </c>
      <c r="J19">
        <v>23078530445</v>
      </c>
      <c r="K19">
        <v>23849545245</v>
      </c>
      <c r="L19">
        <v>24016260566</v>
      </c>
      <c r="M19">
        <v>24237355464</v>
      </c>
      <c r="N19">
        <v>25692043977</v>
      </c>
      <c r="O19">
        <v>25715340073</v>
      </c>
      <c r="P19">
        <v>25723668520</v>
      </c>
      <c r="AA19">
        <v>12973599855.59</v>
      </c>
      <c r="AB19">
        <v>22531966550</v>
      </c>
      <c r="AC19">
        <v>23298276076.810001</v>
      </c>
      <c r="AD19">
        <v>23995131713.190002</v>
      </c>
      <c r="AE19">
        <v>24563593294.910004</v>
      </c>
      <c r="AF19">
        <v>24563587281.680004</v>
      </c>
      <c r="AG19">
        <v>24535871145.120003</v>
      </c>
      <c r="AH19">
        <v>26059952051.250004</v>
      </c>
      <c r="AI19">
        <v>26062802964.720005</v>
      </c>
      <c r="AJ19">
        <v>26085467236.590004</v>
      </c>
    </row>
    <row r="20" spans="6:46" x14ac:dyDescent="0.2">
      <c r="F20">
        <v>202203</v>
      </c>
      <c r="G20">
        <v>14188673150</v>
      </c>
      <c r="H20">
        <v>26822373141</v>
      </c>
      <c r="I20">
        <v>28373526949</v>
      </c>
      <c r="J20">
        <v>29208490460</v>
      </c>
      <c r="K20">
        <v>29486327927</v>
      </c>
      <c r="L20">
        <v>29546190057</v>
      </c>
      <c r="M20">
        <v>30734422283</v>
      </c>
      <c r="N20">
        <v>31479355219</v>
      </c>
      <c r="O20">
        <v>31577393688</v>
      </c>
      <c r="AA20">
        <v>20593389015.730003</v>
      </c>
      <c r="AB20">
        <v>29019020312.300003</v>
      </c>
      <c r="AC20">
        <v>29733404771.280003</v>
      </c>
      <c r="AD20">
        <v>29986017221.860004</v>
      </c>
      <c r="AE20">
        <v>30249621290.630005</v>
      </c>
      <c r="AF20">
        <v>29810395442.360004</v>
      </c>
      <c r="AG20">
        <v>31737074416.000004</v>
      </c>
      <c r="AH20">
        <v>31953899864.790005</v>
      </c>
      <c r="AI20">
        <v>32181836894.690006</v>
      </c>
    </row>
    <row r="21" spans="6:46" x14ac:dyDescent="0.2">
      <c r="F21">
        <v>202206</v>
      </c>
      <c r="G21">
        <v>10942093332</v>
      </c>
      <c r="H21">
        <v>20779963253.5</v>
      </c>
      <c r="I21">
        <v>23512181630.5</v>
      </c>
      <c r="J21">
        <v>23878265844.5</v>
      </c>
      <c r="K21">
        <v>24029582420.5</v>
      </c>
      <c r="L21">
        <v>24082711873.5</v>
      </c>
      <c r="M21">
        <v>25026052523.5</v>
      </c>
      <c r="N21">
        <v>25600251522.5</v>
      </c>
      <c r="AA21">
        <v>15471512190.260002</v>
      </c>
      <c r="AB21">
        <v>24337554300.090004</v>
      </c>
      <c r="AC21">
        <v>25282666149.700005</v>
      </c>
      <c r="AD21">
        <v>25359681740.100006</v>
      </c>
      <c r="AE21">
        <v>25087101012.780006</v>
      </c>
      <c r="AF21">
        <v>24819586310.860008</v>
      </c>
      <c r="AG21">
        <v>25953614296.42001</v>
      </c>
      <c r="AH21">
        <v>26105966435.630009</v>
      </c>
    </row>
    <row r="22" spans="6:46" x14ac:dyDescent="0.2">
      <c r="F22">
        <v>202209</v>
      </c>
      <c r="G22">
        <v>13872418970</v>
      </c>
      <c r="H22">
        <v>26697819968</v>
      </c>
      <c r="I22">
        <v>28458107535</v>
      </c>
      <c r="J22">
        <v>28943763057</v>
      </c>
      <c r="K22">
        <v>29093494995</v>
      </c>
      <c r="L22">
        <v>29832430084</v>
      </c>
      <c r="M22">
        <v>30051418467</v>
      </c>
      <c r="AA22">
        <v>20594056584.499996</v>
      </c>
      <c r="AB22">
        <v>28901304559.909996</v>
      </c>
      <c r="AC22">
        <v>29756350351.789997</v>
      </c>
      <c r="AD22">
        <v>29640020195.399998</v>
      </c>
      <c r="AE22">
        <v>30014490541.399998</v>
      </c>
      <c r="AF22">
        <v>30771243264.249996</v>
      </c>
      <c r="AG22">
        <v>31010707880.439995</v>
      </c>
    </row>
    <row r="23" spans="6:46" x14ac:dyDescent="0.2">
      <c r="F23">
        <v>202212</v>
      </c>
      <c r="G23">
        <v>10548596915</v>
      </c>
      <c r="H23">
        <v>21362439288</v>
      </c>
      <c r="I23">
        <v>23637485970</v>
      </c>
      <c r="J23">
        <v>24401452677</v>
      </c>
      <c r="K23">
        <v>24706633788</v>
      </c>
      <c r="L23">
        <v>24854190883</v>
      </c>
      <c r="AA23">
        <v>14185651942.23</v>
      </c>
      <c r="AB23">
        <v>24466086984.16</v>
      </c>
      <c r="AC23">
        <v>25343565060.079998</v>
      </c>
      <c r="AD23">
        <v>25675917926.839996</v>
      </c>
      <c r="AE23">
        <v>25957555277.639996</v>
      </c>
      <c r="AF23">
        <v>26167473650.219997</v>
      </c>
    </row>
    <row r="24" spans="6:46" x14ac:dyDescent="0.2">
      <c r="F24">
        <v>202303</v>
      </c>
      <c r="G24">
        <v>10935718232</v>
      </c>
      <c r="H24">
        <v>20888505017</v>
      </c>
      <c r="I24">
        <v>23184841910</v>
      </c>
      <c r="J24">
        <v>23629856595</v>
      </c>
      <c r="K24">
        <v>23978142412</v>
      </c>
      <c r="AA24">
        <v>15106843316.010002</v>
      </c>
      <c r="AB24">
        <v>23252550515.900002</v>
      </c>
      <c r="AC24">
        <v>24739464688.280003</v>
      </c>
      <c r="AD24">
        <v>24952544854.960003</v>
      </c>
      <c r="AE24">
        <v>25324712167.070004</v>
      </c>
    </row>
    <row r="25" spans="6:46" x14ac:dyDescent="0.2">
      <c r="F25">
        <v>202306</v>
      </c>
      <c r="G25">
        <v>10952192465</v>
      </c>
      <c r="H25">
        <v>26132191082</v>
      </c>
      <c r="I25">
        <v>27771006328</v>
      </c>
      <c r="J25">
        <v>28359108448</v>
      </c>
      <c r="AA25">
        <v>16605158399.620001</v>
      </c>
      <c r="AB25">
        <v>28475641470.93</v>
      </c>
      <c r="AC25">
        <v>29367936883.869999</v>
      </c>
      <c r="AD25">
        <v>29858303793.289997</v>
      </c>
    </row>
    <row r="26" spans="6:46" x14ac:dyDescent="0.2">
      <c r="F26">
        <v>202309</v>
      </c>
      <c r="G26">
        <v>13201614640</v>
      </c>
      <c r="H26">
        <v>22391438489</v>
      </c>
      <c r="I26">
        <v>23782880073</v>
      </c>
      <c r="AA26">
        <v>17152155712.68</v>
      </c>
      <c r="AB26">
        <v>24342309466.110001</v>
      </c>
      <c r="AC26">
        <v>25113266524.220001</v>
      </c>
    </row>
    <row r="27" spans="6:46" x14ac:dyDescent="0.2">
      <c r="F27">
        <v>202312</v>
      </c>
      <c r="G27">
        <v>10382947972</v>
      </c>
      <c r="H27">
        <v>23611413750</v>
      </c>
      <c r="AA27">
        <v>14462715540.6</v>
      </c>
      <c r="AB27">
        <v>25807288958</v>
      </c>
    </row>
    <row r="28" spans="6:46" x14ac:dyDescent="0.2">
      <c r="F28">
        <v>202403</v>
      </c>
      <c r="G28">
        <v>13218340929</v>
      </c>
      <c r="AA28">
        <v>16197087856.98</v>
      </c>
    </row>
    <row r="31" spans="6:46" x14ac:dyDescent="0.2">
      <c r="F31" s="17" t="s">
        <v>10</v>
      </c>
      <c r="G31" s="5" t="s">
        <v>79</v>
      </c>
      <c r="H31" s="5" t="s">
        <v>79</v>
      </c>
      <c r="I31" s="5" t="s">
        <v>79</v>
      </c>
      <c r="J31" s="5" t="s">
        <v>79</v>
      </c>
      <c r="K31" s="5" t="s">
        <v>79</v>
      </c>
      <c r="L31" s="5" t="s">
        <v>79</v>
      </c>
      <c r="M31" s="5" t="s">
        <v>79</v>
      </c>
      <c r="N31" s="5" t="s">
        <v>79</v>
      </c>
      <c r="O31" s="5" t="s">
        <v>79</v>
      </c>
      <c r="P31" s="5" t="s">
        <v>79</v>
      </c>
      <c r="Q31" s="5" t="s">
        <v>79</v>
      </c>
      <c r="R31" s="5" t="s">
        <v>79</v>
      </c>
      <c r="S31" s="5" t="s">
        <v>79</v>
      </c>
      <c r="T31" s="5" t="s">
        <v>79</v>
      </c>
      <c r="U31" s="5" t="s">
        <v>79</v>
      </c>
      <c r="V31" s="5" t="s">
        <v>79</v>
      </c>
      <c r="W31" s="5" t="s">
        <v>79</v>
      </c>
      <c r="X31" s="5" t="s">
        <v>79</v>
      </c>
      <c r="Y31" s="5" t="s">
        <v>79</v>
      </c>
      <c r="Z31" s="5" t="s">
        <v>79</v>
      </c>
      <c r="AA31" s="6" t="s">
        <v>80</v>
      </c>
      <c r="AB31" s="6" t="s">
        <v>80</v>
      </c>
      <c r="AC31" s="6" t="s">
        <v>80</v>
      </c>
      <c r="AD31" s="6" t="s">
        <v>80</v>
      </c>
      <c r="AE31" s="6" t="s">
        <v>80</v>
      </c>
      <c r="AF31" s="6" t="s">
        <v>80</v>
      </c>
      <c r="AG31" s="6" t="s">
        <v>80</v>
      </c>
      <c r="AH31" s="6" t="s">
        <v>80</v>
      </c>
      <c r="AI31" s="6" t="s">
        <v>80</v>
      </c>
      <c r="AJ31" s="6" t="s">
        <v>80</v>
      </c>
      <c r="AK31" s="6" t="s">
        <v>80</v>
      </c>
      <c r="AL31" s="6" t="s">
        <v>80</v>
      </c>
      <c r="AM31" s="6" t="s">
        <v>80</v>
      </c>
      <c r="AN31" s="6" t="s">
        <v>80</v>
      </c>
      <c r="AO31" s="6" t="s">
        <v>80</v>
      </c>
      <c r="AP31" s="6" t="s">
        <v>80</v>
      </c>
      <c r="AQ31" s="6" t="s">
        <v>80</v>
      </c>
      <c r="AR31" s="6" t="s">
        <v>80</v>
      </c>
      <c r="AS31" s="6" t="s">
        <v>80</v>
      </c>
      <c r="AT31" s="6" t="s">
        <v>80</v>
      </c>
    </row>
    <row r="32" spans="6:46" x14ac:dyDescent="0.2">
      <c r="F32" s="17" t="s">
        <v>53</v>
      </c>
      <c r="G32" s="5">
        <v>1</v>
      </c>
      <c r="H32" s="5">
        <v>2</v>
      </c>
      <c r="I32" s="5">
        <v>3</v>
      </c>
      <c r="J32" s="5">
        <v>4</v>
      </c>
      <c r="K32" s="5">
        <v>5</v>
      </c>
      <c r="L32" s="5">
        <v>6</v>
      </c>
      <c r="M32" s="5">
        <v>7</v>
      </c>
      <c r="N32" s="5">
        <v>8</v>
      </c>
      <c r="O32" s="5">
        <v>9</v>
      </c>
      <c r="P32" s="5">
        <v>10</v>
      </c>
      <c r="Q32" s="5">
        <v>11</v>
      </c>
      <c r="R32" s="5">
        <v>12</v>
      </c>
      <c r="S32" s="5">
        <v>13</v>
      </c>
      <c r="T32" s="5">
        <v>14</v>
      </c>
      <c r="U32" s="5">
        <v>15</v>
      </c>
      <c r="V32" s="5">
        <v>16</v>
      </c>
      <c r="W32" s="5">
        <v>17</v>
      </c>
      <c r="X32" s="5">
        <v>18</v>
      </c>
      <c r="Y32" s="5">
        <v>19</v>
      </c>
      <c r="Z32" s="5">
        <v>20</v>
      </c>
      <c r="AA32" s="6">
        <v>1</v>
      </c>
      <c r="AB32" s="6">
        <v>2</v>
      </c>
      <c r="AC32" s="6">
        <v>3</v>
      </c>
      <c r="AD32" s="6">
        <v>4</v>
      </c>
      <c r="AE32" s="6">
        <v>5</v>
      </c>
      <c r="AF32" s="6">
        <v>6</v>
      </c>
      <c r="AG32" s="6">
        <v>7</v>
      </c>
      <c r="AH32" s="6">
        <v>8</v>
      </c>
      <c r="AI32" s="6">
        <v>9</v>
      </c>
      <c r="AJ32" s="6">
        <v>10</v>
      </c>
      <c r="AK32" s="6">
        <v>11</v>
      </c>
      <c r="AL32" s="6">
        <v>12</v>
      </c>
      <c r="AM32" s="6">
        <v>13</v>
      </c>
      <c r="AN32" s="6">
        <v>14</v>
      </c>
      <c r="AO32" s="6">
        <v>15</v>
      </c>
      <c r="AP32" s="6">
        <v>16</v>
      </c>
      <c r="AQ32" s="6">
        <v>17</v>
      </c>
      <c r="AR32" s="6">
        <v>18</v>
      </c>
      <c r="AS32" s="6">
        <v>19</v>
      </c>
      <c r="AT32" s="6">
        <v>20</v>
      </c>
    </row>
    <row r="33" spans="6:46" x14ac:dyDescent="0.2">
      <c r="F33">
        <v>201906</v>
      </c>
      <c r="G33" s="10">
        <f t="shared" ref="G33:AS33" si="0">IF(OR(H9 = "", H$8 &lt; G$8), "", IFERROR(H9/G9, ""))</f>
        <v>1.9122681416246128</v>
      </c>
      <c r="H33" s="10">
        <f t="shared" si="0"/>
        <v>1.1149034250773895</v>
      </c>
      <c r="I33" s="10">
        <f t="shared" si="0"/>
        <v>1.0641088620457926</v>
      </c>
      <c r="J33" s="10">
        <f t="shared" si="0"/>
        <v>1.0170054895351213</v>
      </c>
      <c r="K33" s="10">
        <f t="shared" si="0"/>
        <v>1.060336844211478</v>
      </c>
      <c r="L33" s="10">
        <f t="shared" si="0"/>
        <v>1.0145830906705007</v>
      </c>
      <c r="M33" s="10">
        <f t="shared" si="0"/>
        <v>1.001393160308728</v>
      </c>
      <c r="N33" s="10">
        <f t="shared" si="0"/>
        <v>1.0063665853919215</v>
      </c>
      <c r="O33" s="10">
        <f t="shared" si="0"/>
        <v>1.0047980536486381</v>
      </c>
      <c r="P33" s="10">
        <f t="shared" si="0"/>
        <v>1.0097787035608936</v>
      </c>
      <c r="Q33" s="10">
        <f t="shared" si="0"/>
        <v>1.0066968998491221</v>
      </c>
      <c r="R33" s="10">
        <f t="shared" si="0"/>
        <v>1.0011295039490236</v>
      </c>
      <c r="S33" s="10">
        <f t="shared" si="0"/>
        <v>1.0085662016103067</v>
      </c>
      <c r="T33" s="10">
        <f t="shared" si="0"/>
        <v>1.0167346011371259</v>
      </c>
      <c r="U33" s="10">
        <f t="shared" si="0"/>
        <v>1.0004901482975583</v>
      </c>
      <c r="V33" s="10">
        <f t="shared" si="0"/>
        <v>1.0120218750050058</v>
      </c>
      <c r="W33" s="10">
        <f t="shared" si="0"/>
        <v>1.0032992499874667</v>
      </c>
      <c r="X33" s="10">
        <f t="shared" si="0"/>
        <v>1.0002804189750842</v>
      </c>
      <c r="Y33" s="10">
        <f t="shared" si="0"/>
        <v>1</v>
      </c>
      <c r="Z33" s="10" t="str">
        <f t="shared" si="0"/>
        <v/>
      </c>
      <c r="AA33" s="10">
        <f t="shared" si="0"/>
        <v>1.4204447544650112</v>
      </c>
      <c r="AB33" s="10">
        <f t="shared" si="0"/>
        <v>1.0210511523182395</v>
      </c>
      <c r="AC33" s="10">
        <f t="shared" si="0"/>
        <v>1.0777218271641729</v>
      </c>
      <c r="AD33" s="10">
        <f t="shared" si="0"/>
        <v>1.0234010565688429</v>
      </c>
      <c r="AE33" s="10">
        <f t="shared" si="0"/>
        <v>1.1099389469093006</v>
      </c>
      <c r="AF33" s="10">
        <f t="shared" si="0"/>
        <v>1.0218243091565213</v>
      </c>
      <c r="AG33" s="10">
        <f t="shared" si="0"/>
        <v>1.0094456304243653</v>
      </c>
      <c r="AH33" s="10">
        <f t="shared" si="0"/>
        <v>0.99394027425582743</v>
      </c>
      <c r="AI33" s="10">
        <f t="shared" si="0"/>
        <v>1.0084255138574272</v>
      </c>
      <c r="AJ33" s="10">
        <f t="shared" si="0"/>
        <v>1.0123959677503465</v>
      </c>
      <c r="AK33" s="10">
        <f t="shared" si="0"/>
        <v>1.001777221684256</v>
      </c>
      <c r="AL33" s="10">
        <f t="shared" si="0"/>
        <v>0.99797609497040873</v>
      </c>
      <c r="AM33" s="10">
        <f t="shared" si="0"/>
        <v>1.0223301908931539</v>
      </c>
      <c r="AN33" s="10">
        <f t="shared" si="0"/>
        <v>1.0040510607726878</v>
      </c>
      <c r="AO33" s="10">
        <f t="shared" si="0"/>
        <v>1.0000419321392255</v>
      </c>
      <c r="AP33" s="10">
        <f t="shared" si="0"/>
        <v>1.0248191214128839</v>
      </c>
      <c r="AQ33" s="10">
        <f t="shared" si="0"/>
        <v>1.0007312862627908</v>
      </c>
      <c r="AR33" s="10">
        <f t="shared" si="0"/>
        <v>0.99971054347783772</v>
      </c>
      <c r="AS33" s="10">
        <f t="shared" si="0"/>
        <v>0.99488465615101973</v>
      </c>
      <c r="AT33" s="10" t="e">
        <f>IF(OR(#REF! = "",#REF! &lt; AT$8), "", IFERROR(#REF!/AT9, ""))</f>
        <v>#REF!</v>
      </c>
    </row>
    <row r="34" spans="6:46" x14ac:dyDescent="0.2">
      <c r="F34">
        <v>201909</v>
      </c>
      <c r="G34" s="10">
        <f t="shared" ref="G34:AS34" si="1">IF(OR(H10 = "", H$8 &lt; G$8), "", IFERROR(H10/G10, ""))</f>
        <v>3.1340347664619315</v>
      </c>
      <c r="H34" s="10">
        <f t="shared" si="1"/>
        <v>1.263903777727724</v>
      </c>
      <c r="I34" s="10">
        <f t="shared" si="1"/>
        <v>1.0060933923814164</v>
      </c>
      <c r="J34" s="10">
        <f t="shared" si="1"/>
        <v>1.0131464410808257</v>
      </c>
      <c r="K34" s="10">
        <f t="shared" si="1"/>
        <v>1.0017077138758443</v>
      </c>
      <c r="L34" s="10">
        <f t="shared" si="1"/>
        <v>1.0233392915480026</v>
      </c>
      <c r="M34" s="10">
        <f t="shared" si="1"/>
        <v>1.0062660352875943</v>
      </c>
      <c r="N34" s="10">
        <f t="shared" si="1"/>
        <v>1.0393237171880438</v>
      </c>
      <c r="O34" s="10">
        <f t="shared" si="1"/>
        <v>1.0126178091274294</v>
      </c>
      <c r="P34" s="10">
        <f t="shared" si="1"/>
        <v>1.0008975706784753</v>
      </c>
      <c r="Q34" s="10">
        <f t="shared" si="1"/>
        <v>1.0000831713894565</v>
      </c>
      <c r="R34" s="10">
        <f t="shared" si="1"/>
        <v>1.0000916338250896</v>
      </c>
      <c r="S34" s="10">
        <f t="shared" si="1"/>
        <v>1</v>
      </c>
      <c r="T34" s="10">
        <f t="shared" si="1"/>
        <v>1.0000384980794543</v>
      </c>
      <c r="U34" s="10">
        <f t="shared" si="1"/>
        <v>1.0129428836550032</v>
      </c>
      <c r="V34" s="10">
        <f t="shared" si="1"/>
        <v>1.0055591349307138</v>
      </c>
      <c r="W34" s="10">
        <f t="shared" si="1"/>
        <v>1.0001812491521309</v>
      </c>
      <c r="X34" s="10">
        <f t="shared" si="1"/>
        <v>1</v>
      </c>
      <c r="Y34" s="10" t="str">
        <f t="shared" si="1"/>
        <v/>
      </c>
      <c r="Z34" s="10" t="str">
        <f t="shared" si="1"/>
        <v/>
      </c>
      <c r="AA34" s="10">
        <f t="shared" si="1"/>
        <v>1.9760122642683462</v>
      </c>
      <c r="AB34" s="10">
        <f t="shared" si="1"/>
        <v>1.0054538153487784</v>
      </c>
      <c r="AC34" s="10">
        <f t="shared" si="1"/>
        <v>1.0027491634289054</v>
      </c>
      <c r="AD34" s="10">
        <f t="shared" si="1"/>
        <v>1.0257303744271713</v>
      </c>
      <c r="AE34" s="10">
        <f t="shared" si="1"/>
        <v>1.0024049145476899</v>
      </c>
      <c r="AF34" s="10">
        <f t="shared" si="1"/>
        <v>1.00270759018477</v>
      </c>
      <c r="AG34" s="10">
        <f t="shared" si="1"/>
        <v>1.0050082415486945</v>
      </c>
      <c r="AH34" s="10">
        <f t="shared" si="1"/>
        <v>1.0462672878850485</v>
      </c>
      <c r="AI34" s="10">
        <f t="shared" si="1"/>
        <v>1.0115220967888074</v>
      </c>
      <c r="AJ34" s="10">
        <f t="shared" si="1"/>
        <v>0.99374365169538958</v>
      </c>
      <c r="AK34" s="10">
        <f t="shared" si="1"/>
        <v>1.0000535158190915</v>
      </c>
      <c r="AL34" s="10">
        <f t="shared" si="1"/>
        <v>1.00009157584768</v>
      </c>
      <c r="AM34" s="10">
        <f t="shared" si="1"/>
        <v>0.99936735042357094</v>
      </c>
      <c r="AN34" s="10">
        <f t="shared" si="1"/>
        <v>1.0000384980794543</v>
      </c>
      <c r="AO34" s="10">
        <f t="shared" si="1"/>
        <v>1.0185453520007952</v>
      </c>
      <c r="AP34" s="10">
        <f t="shared" si="1"/>
        <v>1.0000280967572983</v>
      </c>
      <c r="AQ34" s="10">
        <f t="shared" si="1"/>
        <v>1.0001812491521309</v>
      </c>
      <c r="AR34" s="10">
        <f t="shared" si="1"/>
        <v>1</v>
      </c>
      <c r="AS34" s="10" t="str">
        <f t="shared" si="1"/>
        <v/>
      </c>
      <c r="AT34" s="10" t="e">
        <f>IF(OR(#REF! = "",#REF! &lt; AT$8), "", IFERROR(#REF!/AT10, ""))</f>
        <v>#REF!</v>
      </c>
    </row>
    <row r="35" spans="6:46" x14ac:dyDescent="0.2">
      <c r="F35">
        <v>201912</v>
      </c>
      <c r="G35" s="10">
        <f t="shared" ref="G35:AS35" si="2">IF(OR(H11 = "", H$8 &lt; G$8), "", IFERROR(H11/G11, ""))</f>
        <v>5.3417126850803536</v>
      </c>
      <c r="H35" s="10">
        <f t="shared" si="2"/>
        <v>1.0981507878529337</v>
      </c>
      <c r="I35" s="10">
        <f t="shared" si="2"/>
        <v>1.0436717755352851</v>
      </c>
      <c r="J35" s="10">
        <f t="shared" si="2"/>
        <v>1.0219410155468109</v>
      </c>
      <c r="K35" s="10">
        <f t="shared" si="2"/>
        <v>1.0041784675745065</v>
      </c>
      <c r="L35" s="10">
        <f t="shared" si="2"/>
        <v>1.0195750567358084</v>
      </c>
      <c r="M35" s="10">
        <f t="shared" si="2"/>
        <v>1.0055111211145376</v>
      </c>
      <c r="N35" s="10">
        <f t="shared" si="2"/>
        <v>1.0654108786770378</v>
      </c>
      <c r="O35" s="10">
        <f t="shared" si="2"/>
        <v>1.0145006500451017</v>
      </c>
      <c r="P35" s="10">
        <f t="shared" si="2"/>
        <v>1.0013562477491531</v>
      </c>
      <c r="Q35" s="10">
        <f t="shared" si="2"/>
        <v>1.0001080444546624</v>
      </c>
      <c r="R35" s="10">
        <f t="shared" si="2"/>
        <v>1</v>
      </c>
      <c r="S35" s="10">
        <f t="shared" si="2"/>
        <v>1.0046412634229598</v>
      </c>
      <c r="T35" s="10">
        <f t="shared" si="2"/>
        <v>1.0035877242672062</v>
      </c>
      <c r="U35" s="10">
        <f t="shared" si="2"/>
        <v>1.0103107208131124</v>
      </c>
      <c r="V35" s="10">
        <f t="shared" si="2"/>
        <v>1</v>
      </c>
      <c r="W35" s="10">
        <f t="shared" si="2"/>
        <v>1.0002913227248886</v>
      </c>
      <c r="X35" s="10" t="str">
        <f t="shared" si="2"/>
        <v/>
      </c>
      <c r="Y35" s="10" t="str">
        <f t="shared" si="2"/>
        <v/>
      </c>
      <c r="Z35" s="10" t="str">
        <f t="shared" si="2"/>
        <v/>
      </c>
      <c r="AA35" s="10">
        <f t="shared" si="2"/>
        <v>1.2744046201791581</v>
      </c>
      <c r="AB35" s="10">
        <f t="shared" si="2"/>
        <v>1.0507201836714448</v>
      </c>
      <c r="AC35" s="10">
        <f t="shared" si="2"/>
        <v>1.0430621478433135</v>
      </c>
      <c r="AD35" s="10">
        <f t="shared" si="2"/>
        <v>1.0149510734038494</v>
      </c>
      <c r="AE35" s="10">
        <f t="shared" si="2"/>
        <v>1.0020747419343157</v>
      </c>
      <c r="AF35" s="10">
        <f t="shared" si="2"/>
        <v>1.0053065417338354</v>
      </c>
      <c r="AG35" s="10">
        <f t="shared" si="2"/>
        <v>1.0012021853243085</v>
      </c>
      <c r="AH35" s="10">
        <f t="shared" si="2"/>
        <v>1.0711582992862692</v>
      </c>
      <c r="AI35" s="10">
        <f t="shared" si="2"/>
        <v>1.0022958523344108</v>
      </c>
      <c r="AJ35" s="10">
        <f t="shared" si="2"/>
        <v>1.001353809313575</v>
      </c>
      <c r="AK35" s="10">
        <f t="shared" si="2"/>
        <v>1.0005576409214962</v>
      </c>
      <c r="AL35" s="10">
        <f t="shared" si="2"/>
        <v>0.99775596383265752</v>
      </c>
      <c r="AM35" s="10">
        <f t="shared" si="2"/>
        <v>1.0046412634229598</v>
      </c>
      <c r="AN35" s="10">
        <f t="shared" si="2"/>
        <v>1.0122672006540079</v>
      </c>
      <c r="AO35" s="10">
        <f t="shared" si="2"/>
        <v>1.0016480198592888</v>
      </c>
      <c r="AP35" s="10">
        <f t="shared" si="2"/>
        <v>1</v>
      </c>
      <c r="AQ35" s="10">
        <f t="shared" si="2"/>
        <v>1.000552101245298</v>
      </c>
      <c r="AR35" s="10" t="str">
        <f t="shared" si="2"/>
        <v/>
      </c>
      <c r="AS35" s="10" t="str">
        <f t="shared" si="2"/>
        <v/>
      </c>
      <c r="AT35" s="10" t="e">
        <f>IF(OR(#REF! = "",#REF! &lt; AT$8), "", IFERROR(#REF!/AT11, ""))</f>
        <v>#REF!</v>
      </c>
    </row>
    <row r="36" spans="6:46" x14ac:dyDescent="0.2">
      <c r="F36">
        <v>202003</v>
      </c>
      <c r="G36" s="10">
        <f t="shared" ref="G36:AS36" si="3">IF(OR(H12 = "", H$8 &lt; G$8), "", IFERROR(H12/G12, ""))</f>
        <v>2.0369273270120818</v>
      </c>
      <c r="H36" s="10">
        <f t="shared" si="3"/>
        <v>1.2127055543005896</v>
      </c>
      <c r="I36" s="10">
        <f t="shared" si="3"/>
        <v>1.0581476831173326</v>
      </c>
      <c r="J36" s="10">
        <f t="shared" si="3"/>
        <v>1.074882305472818</v>
      </c>
      <c r="K36" s="10">
        <f t="shared" si="3"/>
        <v>1.0415373599150184</v>
      </c>
      <c r="L36" s="10">
        <f t="shared" si="3"/>
        <v>1.0263505531129506</v>
      </c>
      <c r="M36" s="10">
        <f t="shared" si="3"/>
        <v>1.0079647488776855</v>
      </c>
      <c r="N36" s="10">
        <f t="shared" si="3"/>
        <v>1.0418852805114018</v>
      </c>
      <c r="O36" s="10">
        <f t="shared" si="3"/>
        <v>1.0090907930863</v>
      </c>
      <c r="P36" s="10">
        <f t="shared" si="3"/>
        <v>1.0003976754737174</v>
      </c>
      <c r="Q36" s="10">
        <f t="shared" si="3"/>
        <v>1.0009299686558621</v>
      </c>
      <c r="R36" s="10">
        <f t="shared" si="3"/>
        <v>1.0000678867926094</v>
      </c>
      <c r="S36" s="10">
        <f t="shared" si="3"/>
        <v>1.0003877006782707</v>
      </c>
      <c r="T36" s="10">
        <f t="shared" si="3"/>
        <v>1.0132100364253673</v>
      </c>
      <c r="U36" s="10">
        <f t="shared" si="3"/>
        <v>1.0032413620113647</v>
      </c>
      <c r="V36" s="10">
        <f t="shared" si="3"/>
        <v>1.0000445031609946</v>
      </c>
      <c r="W36" s="10" t="str">
        <f t="shared" si="3"/>
        <v/>
      </c>
      <c r="X36" s="10" t="str">
        <f t="shared" si="3"/>
        <v/>
      </c>
      <c r="Y36" s="10" t="str">
        <f t="shared" si="3"/>
        <v/>
      </c>
      <c r="Z36" s="10" t="str">
        <f t="shared" si="3"/>
        <v/>
      </c>
      <c r="AA36" s="10">
        <f t="shared" si="3"/>
        <v>1.7152069827683187</v>
      </c>
      <c r="AB36" s="10">
        <f t="shared" si="3"/>
        <v>1.2029234579443253</v>
      </c>
      <c r="AC36" s="10">
        <f t="shared" si="3"/>
        <v>1.0704669160323736</v>
      </c>
      <c r="AD36" s="10">
        <f t="shared" si="3"/>
        <v>1.0361453184786051</v>
      </c>
      <c r="AE36" s="10">
        <f t="shared" si="3"/>
        <v>1.0011313691600354</v>
      </c>
      <c r="AF36" s="10">
        <f t="shared" si="3"/>
        <v>1.0115209412988166</v>
      </c>
      <c r="AG36" s="10">
        <f t="shared" si="3"/>
        <v>1.0050524053965713</v>
      </c>
      <c r="AH36" s="10">
        <f t="shared" si="3"/>
        <v>1.0296004682888114</v>
      </c>
      <c r="AI36" s="10">
        <f t="shared" si="3"/>
        <v>1.0092549482103048</v>
      </c>
      <c r="AJ36" s="10">
        <f t="shared" si="3"/>
        <v>1.0008076027486343</v>
      </c>
      <c r="AK36" s="10">
        <f t="shared" si="3"/>
        <v>0.98805904239411679</v>
      </c>
      <c r="AL36" s="10">
        <f t="shared" si="3"/>
        <v>1.0001994364052442</v>
      </c>
      <c r="AM36" s="10">
        <f t="shared" si="3"/>
        <v>1.0026628732290068</v>
      </c>
      <c r="AN36" s="10">
        <f t="shared" si="3"/>
        <v>1.0114130067041658</v>
      </c>
      <c r="AO36" s="10">
        <f t="shared" si="3"/>
        <v>1.003558051809943</v>
      </c>
      <c r="AP36" s="10">
        <f t="shared" si="3"/>
        <v>1.0075206271162647</v>
      </c>
      <c r="AQ36" s="10" t="str">
        <f t="shared" si="3"/>
        <v/>
      </c>
      <c r="AR36" s="10" t="str">
        <f t="shared" si="3"/>
        <v/>
      </c>
      <c r="AS36" s="10" t="str">
        <f t="shared" si="3"/>
        <v/>
      </c>
      <c r="AT36" s="10" t="e">
        <f>IF(OR(#REF! = "",#REF! &lt; AT$8), "", IFERROR(#REF!/AT12, ""))</f>
        <v>#REF!</v>
      </c>
    </row>
    <row r="37" spans="6:46" x14ac:dyDescent="0.2">
      <c r="F37">
        <v>202006</v>
      </c>
      <c r="G37" s="10">
        <f t="shared" ref="G37:AS37" si="4">IF(OR(H13 = "", H$8 &lt; G$8), "", IFERROR(H13/G13, ""))</f>
        <v>4.4353764151737236</v>
      </c>
      <c r="H37" s="10">
        <f t="shared" si="4"/>
        <v>1.1578141136217146</v>
      </c>
      <c r="I37" s="10">
        <f t="shared" si="4"/>
        <v>1.0476233104719901</v>
      </c>
      <c r="J37" s="10">
        <f t="shared" si="4"/>
        <v>1.046277752783958</v>
      </c>
      <c r="K37" s="10">
        <f t="shared" si="4"/>
        <v>1.0360928991566549</v>
      </c>
      <c r="L37" s="10">
        <f t="shared" si="4"/>
        <v>1.014120882344957</v>
      </c>
      <c r="M37" s="10">
        <f t="shared" si="4"/>
        <v>1.0324530661296361</v>
      </c>
      <c r="N37" s="10">
        <f t="shared" si="4"/>
        <v>1.0038036848180047</v>
      </c>
      <c r="O37" s="10">
        <f t="shared" si="4"/>
        <v>1.0025455102139618</v>
      </c>
      <c r="P37" s="10">
        <f t="shared" si="4"/>
        <v>1.0056336097024066</v>
      </c>
      <c r="Q37" s="10">
        <f t="shared" si="4"/>
        <v>1</v>
      </c>
      <c r="R37" s="10">
        <f t="shared" si="4"/>
        <v>1.0113308792152929</v>
      </c>
      <c r="S37" s="10">
        <f t="shared" si="4"/>
        <v>1.0161069660036439</v>
      </c>
      <c r="T37" s="10">
        <f t="shared" si="4"/>
        <v>1</v>
      </c>
      <c r="U37" s="10">
        <f t="shared" si="4"/>
        <v>1.0000756653376688</v>
      </c>
      <c r="V37" s="10" t="str">
        <f t="shared" si="4"/>
        <v/>
      </c>
      <c r="W37" s="10" t="str">
        <f t="shared" si="4"/>
        <v/>
      </c>
      <c r="X37" s="10" t="str">
        <f t="shared" si="4"/>
        <v/>
      </c>
      <c r="Y37" s="10" t="str">
        <f t="shared" si="4"/>
        <v/>
      </c>
      <c r="Z37" s="10" t="str">
        <f t="shared" si="4"/>
        <v/>
      </c>
      <c r="AA37" s="10">
        <f t="shared" si="4"/>
        <v>2.7557478165651963</v>
      </c>
      <c r="AB37" s="10">
        <f t="shared" si="4"/>
        <v>1.0927751990836672</v>
      </c>
      <c r="AC37" s="10">
        <f t="shared" si="4"/>
        <v>1.010905450096317</v>
      </c>
      <c r="AD37" s="10">
        <f t="shared" si="4"/>
        <v>1.0176210928256992</v>
      </c>
      <c r="AE37" s="10">
        <f t="shared" si="4"/>
        <v>1.0131287059497962</v>
      </c>
      <c r="AF37" s="10">
        <f t="shared" si="4"/>
        <v>1.0121208641481496</v>
      </c>
      <c r="AG37" s="10">
        <f t="shared" si="4"/>
        <v>1.0147155221991753</v>
      </c>
      <c r="AH37" s="10">
        <f t="shared" si="4"/>
        <v>1.001087471038955</v>
      </c>
      <c r="AI37" s="10">
        <f t="shared" si="4"/>
        <v>1.0051577558747233</v>
      </c>
      <c r="AJ37" s="10">
        <f t="shared" si="4"/>
        <v>0.96467641184646635</v>
      </c>
      <c r="AK37" s="10">
        <f t="shared" si="4"/>
        <v>0.99943297577289314</v>
      </c>
      <c r="AL37" s="10">
        <f t="shared" si="4"/>
        <v>1.0113203094056991</v>
      </c>
      <c r="AM37" s="10">
        <f t="shared" si="4"/>
        <v>1.0160727296290613</v>
      </c>
      <c r="AN37" s="10">
        <f t="shared" si="4"/>
        <v>1.0170268434418162</v>
      </c>
      <c r="AO37" s="10">
        <f t="shared" si="4"/>
        <v>1.000962138413928</v>
      </c>
      <c r="AP37" s="10" t="str">
        <f t="shared" si="4"/>
        <v/>
      </c>
      <c r="AQ37" s="10" t="str">
        <f t="shared" si="4"/>
        <v/>
      </c>
      <c r="AR37" s="10" t="str">
        <f t="shared" si="4"/>
        <v/>
      </c>
      <c r="AS37" s="10" t="str">
        <f t="shared" si="4"/>
        <v/>
      </c>
      <c r="AT37" s="10" t="e">
        <f>IF(OR(#REF! = "",#REF! &lt; AT$8), "", IFERROR(#REF!/AT13, ""))</f>
        <v>#REF!</v>
      </c>
    </row>
    <row r="38" spans="6:46" x14ac:dyDescent="0.2">
      <c r="F38">
        <v>202009</v>
      </c>
      <c r="G38" s="10">
        <f t="shared" ref="G38:AS38" si="5">IF(OR(H14 = "", H$8 &lt; G$8), "", IFERROR(H14/G14, ""))</f>
        <v>2.604935423116673</v>
      </c>
      <c r="H38" s="10">
        <f t="shared" si="5"/>
        <v>1.1241764724118049</v>
      </c>
      <c r="I38" s="10">
        <f t="shared" si="5"/>
        <v>1.0780674106240791</v>
      </c>
      <c r="J38" s="10">
        <f t="shared" si="5"/>
        <v>1.0658836087331096</v>
      </c>
      <c r="K38" s="10">
        <f t="shared" si="5"/>
        <v>1.0120958009605983</v>
      </c>
      <c r="L38" s="10">
        <f t="shared" si="5"/>
        <v>1.0142472943287988</v>
      </c>
      <c r="M38" s="10">
        <f t="shared" si="5"/>
        <v>1.0086548004988833</v>
      </c>
      <c r="N38" s="10">
        <f t="shared" si="5"/>
        <v>1.0019043854480247</v>
      </c>
      <c r="O38" s="10">
        <f t="shared" si="5"/>
        <v>1.0021732777867847</v>
      </c>
      <c r="P38" s="10">
        <f t="shared" si="5"/>
        <v>1.0036978080632872</v>
      </c>
      <c r="Q38" s="10">
        <f t="shared" si="5"/>
        <v>1.0000562014034271</v>
      </c>
      <c r="R38" s="10">
        <f t="shared" si="5"/>
        <v>1.005343464619799</v>
      </c>
      <c r="S38" s="10">
        <f t="shared" si="5"/>
        <v>1.0010460304393314</v>
      </c>
      <c r="T38" s="10">
        <f t="shared" si="5"/>
        <v>1.0001193114405758</v>
      </c>
      <c r="U38" s="10" t="str">
        <f t="shared" si="5"/>
        <v/>
      </c>
      <c r="V38" s="10" t="str">
        <f t="shared" si="5"/>
        <v/>
      </c>
      <c r="W38" s="10" t="str">
        <f t="shared" si="5"/>
        <v/>
      </c>
      <c r="X38" s="10" t="str">
        <f t="shared" si="5"/>
        <v/>
      </c>
      <c r="Y38" s="10" t="str">
        <f t="shared" si="5"/>
        <v/>
      </c>
      <c r="Z38" s="10" t="str">
        <f t="shared" si="5"/>
        <v/>
      </c>
      <c r="AA38" s="10">
        <f t="shared" si="5"/>
        <v>1.7490224943573749</v>
      </c>
      <c r="AB38" s="10">
        <f t="shared" si="5"/>
        <v>1.0284900683654146</v>
      </c>
      <c r="AC38" s="10">
        <f t="shared" si="5"/>
        <v>1.0132207413723144</v>
      </c>
      <c r="AD38" s="10">
        <f t="shared" si="5"/>
        <v>1.0128037308332571</v>
      </c>
      <c r="AE38" s="10">
        <f t="shared" si="5"/>
        <v>1.0020439338799139</v>
      </c>
      <c r="AF38" s="10">
        <f t="shared" si="5"/>
        <v>1.0034939073214206</v>
      </c>
      <c r="AG38" s="10">
        <f t="shared" si="5"/>
        <v>1.0039193534787689</v>
      </c>
      <c r="AH38" s="10">
        <f t="shared" si="5"/>
        <v>1.0004880767874589</v>
      </c>
      <c r="AI38" s="10">
        <f t="shared" si="5"/>
        <v>0.98877151259463492</v>
      </c>
      <c r="AJ38" s="10">
        <f t="shared" si="5"/>
        <v>1.0022222401788374</v>
      </c>
      <c r="AK38" s="10">
        <f t="shared" si="5"/>
        <v>0.9994839747398363</v>
      </c>
      <c r="AL38" s="10">
        <f t="shared" si="5"/>
        <v>1.0038113253218446</v>
      </c>
      <c r="AM38" s="10">
        <f t="shared" si="5"/>
        <v>1.0008490670792372</v>
      </c>
      <c r="AN38" s="10">
        <f t="shared" si="5"/>
        <v>1.0040613342074012</v>
      </c>
      <c r="AO38" s="10" t="str">
        <f t="shared" si="5"/>
        <v/>
      </c>
      <c r="AP38" s="10" t="str">
        <f t="shared" si="5"/>
        <v/>
      </c>
      <c r="AQ38" s="10" t="str">
        <f t="shared" si="5"/>
        <v/>
      </c>
      <c r="AR38" s="10" t="str">
        <f t="shared" si="5"/>
        <v/>
      </c>
      <c r="AS38" s="10" t="str">
        <f t="shared" si="5"/>
        <v/>
      </c>
      <c r="AT38" s="10" t="e">
        <f>IF(OR(#REF! = "",#REF! &lt; AT$8), "", IFERROR(#REF!/AT14, ""))</f>
        <v>#REF!</v>
      </c>
    </row>
    <row r="39" spans="6:46" x14ac:dyDescent="0.2">
      <c r="F39">
        <v>202012</v>
      </c>
      <c r="G39" s="10">
        <f t="shared" ref="G39:AS39" si="6">IF(OR(H15 = "", H$8 &lt; G$8), "", IFERROR(H15/G15, ""))</f>
        <v>2.5219077874668296</v>
      </c>
      <c r="H39" s="10">
        <f t="shared" si="6"/>
        <v>1.2590453722594739</v>
      </c>
      <c r="I39" s="10">
        <f t="shared" si="6"/>
        <v>1.129171698298318</v>
      </c>
      <c r="J39" s="10">
        <f t="shared" si="6"/>
        <v>1.0200888695713561</v>
      </c>
      <c r="K39" s="10">
        <f t="shared" si="6"/>
        <v>1.0285945866397845</v>
      </c>
      <c r="L39" s="10">
        <f t="shared" si="6"/>
        <v>1.0082733558923718</v>
      </c>
      <c r="M39" s="10">
        <f t="shared" si="6"/>
        <v>1.0064184168545693</v>
      </c>
      <c r="N39" s="10">
        <f t="shared" si="6"/>
        <v>1.000659276758459</v>
      </c>
      <c r="O39" s="10">
        <f t="shared" si="6"/>
        <v>1.0014715624364892</v>
      </c>
      <c r="P39" s="10">
        <f t="shared" si="6"/>
        <v>1</v>
      </c>
      <c r="Q39" s="10">
        <f t="shared" si="6"/>
        <v>1.006267814995075</v>
      </c>
      <c r="R39" s="10">
        <f t="shared" si="6"/>
        <v>1.0000877519493776</v>
      </c>
      <c r="S39" s="10">
        <f t="shared" si="6"/>
        <v>1.0006333261745499</v>
      </c>
      <c r="T39" s="10" t="str">
        <f t="shared" si="6"/>
        <v/>
      </c>
      <c r="U39" s="10" t="str">
        <f t="shared" si="6"/>
        <v/>
      </c>
      <c r="V39" s="10" t="str">
        <f t="shared" si="6"/>
        <v/>
      </c>
      <c r="W39" s="10" t="str">
        <f t="shared" si="6"/>
        <v/>
      </c>
      <c r="X39" s="10" t="str">
        <f t="shared" si="6"/>
        <v/>
      </c>
      <c r="Y39" s="10" t="str">
        <f t="shared" si="6"/>
        <v/>
      </c>
      <c r="Z39" s="10" t="str">
        <f t="shared" si="6"/>
        <v/>
      </c>
      <c r="AA39" s="10">
        <f t="shared" si="6"/>
        <v>1.6376695293218893</v>
      </c>
      <c r="AB39" s="10">
        <f t="shared" si="6"/>
        <v>1.041835856405481</v>
      </c>
      <c r="AC39" s="10">
        <f t="shared" si="6"/>
        <v>1.0237876723281256</v>
      </c>
      <c r="AD39" s="10">
        <f t="shared" si="6"/>
        <v>1.0072076528846818</v>
      </c>
      <c r="AE39" s="10">
        <f t="shared" si="6"/>
        <v>1.0077261568783182</v>
      </c>
      <c r="AF39" s="10">
        <f t="shared" si="6"/>
        <v>1.0042775160868251</v>
      </c>
      <c r="AG39" s="10">
        <f t="shared" si="6"/>
        <v>1.0020334033716947</v>
      </c>
      <c r="AH39" s="10">
        <f t="shared" si="6"/>
        <v>0.99134059586008982</v>
      </c>
      <c r="AI39" s="10">
        <f t="shared" si="6"/>
        <v>0.99671194168623756</v>
      </c>
      <c r="AJ39" s="10">
        <f t="shared" si="6"/>
        <v>1</v>
      </c>
      <c r="AK39" s="10">
        <f t="shared" si="6"/>
        <v>1.0065825295833306</v>
      </c>
      <c r="AL39" s="10">
        <f t="shared" si="6"/>
        <v>1.0000875180411466</v>
      </c>
      <c r="AM39" s="10">
        <f t="shared" si="6"/>
        <v>0.99870713532195254</v>
      </c>
      <c r="AN39" s="10" t="str">
        <f t="shared" si="6"/>
        <v/>
      </c>
      <c r="AO39" s="10" t="str">
        <f t="shared" si="6"/>
        <v/>
      </c>
      <c r="AP39" s="10" t="str">
        <f t="shared" si="6"/>
        <v/>
      </c>
      <c r="AQ39" s="10" t="str">
        <f t="shared" si="6"/>
        <v/>
      </c>
      <c r="AR39" s="10" t="str">
        <f t="shared" si="6"/>
        <v/>
      </c>
      <c r="AS39" s="10" t="str">
        <f t="shared" si="6"/>
        <v/>
      </c>
      <c r="AT39" s="10" t="e">
        <f>IF(OR(#REF! = "",#REF! &lt; AT$8), "", IFERROR(#REF!/AT15, ""))</f>
        <v>#REF!</v>
      </c>
    </row>
    <row r="40" spans="6:46" x14ac:dyDescent="0.2">
      <c r="F40">
        <v>202103</v>
      </c>
      <c r="G40" s="10">
        <f t="shared" ref="G40:AS40" si="7">IF(OR(H16 = "", H$8 &lt; G$8), "", IFERROR(H16/G16, ""))</f>
        <v>3.7595825008132797</v>
      </c>
      <c r="H40" s="10">
        <f t="shared" si="7"/>
        <v>1.1074060144189879</v>
      </c>
      <c r="I40" s="10">
        <f t="shared" si="7"/>
        <v>1.0234565909972104</v>
      </c>
      <c r="J40" s="10">
        <f t="shared" si="7"/>
        <v>1.0198074733650806</v>
      </c>
      <c r="K40" s="10">
        <f t="shared" si="7"/>
        <v>1.0115679172893524</v>
      </c>
      <c r="L40" s="10">
        <f t="shared" si="7"/>
        <v>1.0085715711012224</v>
      </c>
      <c r="M40" s="10">
        <f t="shared" si="7"/>
        <v>1.0025226388027042</v>
      </c>
      <c r="N40" s="10">
        <f t="shared" si="7"/>
        <v>1.0014023111795145</v>
      </c>
      <c r="O40" s="10">
        <f t="shared" si="7"/>
        <v>1.0020186670564861</v>
      </c>
      <c r="P40" s="10">
        <f t="shared" si="7"/>
        <v>1.0006470195559125</v>
      </c>
      <c r="Q40" s="10">
        <f t="shared" si="7"/>
        <v>1.0179739267334584</v>
      </c>
      <c r="R40" s="10">
        <f t="shared" si="7"/>
        <v>1.0001738155085369</v>
      </c>
      <c r="S40" s="10" t="str">
        <f t="shared" si="7"/>
        <v/>
      </c>
      <c r="T40" s="10" t="str">
        <f t="shared" si="7"/>
        <v/>
      </c>
      <c r="U40" s="10" t="str">
        <f t="shared" si="7"/>
        <v/>
      </c>
      <c r="V40" s="10" t="str">
        <f t="shared" si="7"/>
        <v/>
      </c>
      <c r="W40" s="10" t="str">
        <f t="shared" si="7"/>
        <v/>
      </c>
      <c r="X40" s="10" t="str">
        <f t="shared" si="7"/>
        <v/>
      </c>
      <c r="Y40" s="10" t="str">
        <f t="shared" si="7"/>
        <v/>
      </c>
      <c r="Z40" s="10" t="str">
        <f t="shared" si="7"/>
        <v/>
      </c>
      <c r="AA40" s="10">
        <f t="shared" si="7"/>
        <v>1.5542653352445839</v>
      </c>
      <c r="AB40" s="10">
        <f t="shared" si="7"/>
        <v>1.0230278153479218</v>
      </c>
      <c r="AC40" s="10">
        <f t="shared" si="7"/>
        <v>1.0038855058179887</v>
      </c>
      <c r="AD40" s="10">
        <f t="shared" si="7"/>
        <v>1.0070102351022558</v>
      </c>
      <c r="AE40" s="10">
        <f t="shared" si="7"/>
        <v>1.0020715347068119</v>
      </c>
      <c r="AF40" s="10">
        <f t="shared" si="7"/>
        <v>1.0042764881385715</v>
      </c>
      <c r="AG40" s="10">
        <f t="shared" si="7"/>
        <v>1.0006673689234842</v>
      </c>
      <c r="AH40" s="10">
        <f t="shared" si="7"/>
        <v>0.99841511424926832</v>
      </c>
      <c r="AI40" s="10">
        <f t="shared" si="7"/>
        <v>0.99578569008178752</v>
      </c>
      <c r="AJ40" s="10">
        <f t="shared" si="7"/>
        <v>0.99967932057903797</v>
      </c>
      <c r="AK40" s="10">
        <f t="shared" si="7"/>
        <v>1.0185857386359181</v>
      </c>
      <c r="AL40" s="10">
        <f t="shared" si="7"/>
        <v>0.99982270481572089</v>
      </c>
      <c r="AM40" s="10" t="str">
        <f t="shared" si="7"/>
        <v/>
      </c>
      <c r="AN40" s="10" t="str">
        <f t="shared" si="7"/>
        <v/>
      </c>
      <c r="AO40" s="10" t="str">
        <f t="shared" si="7"/>
        <v/>
      </c>
      <c r="AP40" s="10" t="str">
        <f t="shared" si="7"/>
        <v/>
      </c>
      <c r="AQ40" s="10" t="str">
        <f t="shared" si="7"/>
        <v/>
      </c>
      <c r="AR40" s="10" t="str">
        <f t="shared" si="7"/>
        <v/>
      </c>
      <c r="AS40" s="10" t="str">
        <f t="shared" si="7"/>
        <v/>
      </c>
      <c r="AT40" s="10" t="e">
        <f>IF(OR(#REF! = "",#REF! &lt; AT$8), "", IFERROR(#REF!/AT16, ""))</f>
        <v>#REF!</v>
      </c>
    </row>
    <row r="41" spans="6:46" x14ac:dyDescent="0.2">
      <c r="F41">
        <v>202106</v>
      </c>
      <c r="G41" s="10">
        <f t="shared" ref="G41:AS41" si="8">IF(OR(H17 = "", H$8 &lt; G$8), "", IFERROR(H17/G17, ""))</f>
        <v>2.9803468082196392</v>
      </c>
      <c r="H41" s="10">
        <f t="shared" si="8"/>
        <v>1.1145972199963936</v>
      </c>
      <c r="I41" s="10">
        <f t="shared" si="8"/>
        <v>1.0295516863883718</v>
      </c>
      <c r="J41" s="10">
        <f t="shared" si="8"/>
        <v>1.0182904888337085</v>
      </c>
      <c r="K41" s="10">
        <f t="shared" si="8"/>
        <v>1.0076246858619968</v>
      </c>
      <c r="L41" s="10">
        <f t="shared" si="8"/>
        <v>1.007843853187975</v>
      </c>
      <c r="M41" s="10">
        <f t="shared" si="8"/>
        <v>1.0030982931980514</v>
      </c>
      <c r="N41" s="10">
        <f t="shared" si="8"/>
        <v>1.001318966484041</v>
      </c>
      <c r="O41" s="10">
        <f t="shared" si="8"/>
        <v>1.0165070779856789</v>
      </c>
      <c r="P41" s="10">
        <f t="shared" si="8"/>
        <v>1.0099754338038192</v>
      </c>
      <c r="Q41" s="10">
        <f t="shared" si="8"/>
        <v>1.0007208814021076</v>
      </c>
      <c r="R41" s="10" t="str">
        <f t="shared" si="8"/>
        <v/>
      </c>
      <c r="S41" s="10" t="str">
        <f t="shared" si="8"/>
        <v/>
      </c>
      <c r="T41" s="10" t="str">
        <f t="shared" si="8"/>
        <v/>
      </c>
      <c r="U41" s="10" t="str">
        <f t="shared" si="8"/>
        <v/>
      </c>
      <c r="V41" s="10" t="str">
        <f t="shared" si="8"/>
        <v/>
      </c>
      <c r="W41" s="10" t="str">
        <f t="shared" si="8"/>
        <v/>
      </c>
      <c r="X41" s="10" t="str">
        <f t="shared" si="8"/>
        <v/>
      </c>
      <c r="Y41" s="10" t="str">
        <f t="shared" si="8"/>
        <v/>
      </c>
      <c r="Z41" s="10" t="str">
        <f t="shared" si="8"/>
        <v/>
      </c>
      <c r="AA41" s="10">
        <f t="shared" si="8"/>
        <v>1.9777429925946792</v>
      </c>
      <c r="AB41" s="10">
        <f t="shared" si="8"/>
        <v>1.0428920569777411</v>
      </c>
      <c r="AC41" s="10">
        <f t="shared" si="8"/>
        <v>1.0123585893291545</v>
      </c>
      <c r="AD41" s="10">
        <f t="shared" si="8"/>
        <v>1.0035981613760627</v>
      </c>
      <c r="AE41" s="10">
        <f t="shared" si="8"/>
        <v>1.0040371511197994</v>
      </c>
      <c r="AF41" s="10">
        <f t="shared" si="8"/>
        <v>1.002685644457868</v>
      </c>
      <c r="AG41" s="10">
        <f t="shared" si="8"/>
        <v>1.001849880366589</v>
      </c>
      <c r="AH41" s="10">
        <f t="shared" si="8"/>
        <v>0.98897019234629535</v>
      </c>
      <c r="AI41" s="10">
        <f t="shared" si="8"/>
        <v>1.0168512241377188</v>
      </c>
      <c r="AJ41" s="10">
        <f t="shared" si="8"/>
        <v>1.0103037953750171</v>
      </c>
      <c r="AK41" s="10">
        <f t="shared" si="8"/>
        <v>0.99890312577874374</v>
      </c>
      <c r="AL41" s="10" t="str">
        <f t="shared" si="8"/>
        <v/>
      </c>
      <c r="AM41" s="10" t="str">
        <f t="shared" si="8"/>
        <v/>
      </c>
      <c r="AN41" s="10" t="str">
        <f t="shared" si="8"/>
        <v/>
      </c>
      <c r="AO41" s="10" t="str">
        <f t="shared" si="8"/>
        <v/>
      </c>
      <c r="AP41" s="10" t="str">
        <f t="shared" si="8"/>
        <v/>
      </c>
      <c r="AQ41" s="10" t="str">
        <f t="shared" si="8"/>
        <v/>
      </c>
      <c r="AR41" s="10" t="str">
        <f t="shared" si="8"/>
        <v/>
      </c>
      <c r="AS41" s="10" t="str">
        <f t="shared" si="8"/>
        <v/>
      </c>
      <c r="AT41" s="10" t="e">
        <f>IF(OR(#REF! = "",#REF! &lt; AT$8), "", IFERROR(#REF!/AT17, ""))</f>
        <v>#REF!</v>
      </c>
    </row>
    <row r="42" spans="6:46" x14ac:dyDescent="0.2">
      <c r="F42">
        <v>202109</v>
      </c>
      <c r="G42" s="10">
        <f t="shared" ref="G42:AS42" si="9">IF(OR(H18 = "", H$8 &lt; G$8), "", IFERROR(H18/G18, ""))</f>
        <v>1.7423058825689779</v>
      </c>
      <c r="H42" s="10">
        <f t="shared" si="9"/>
        <v>1.1032831152203395</v>
      </c>
      <c r="I42" s="10">
        <f t="shared" si="9"/>
        <v>1.0377137148569029</v>
      </c>
      <c r="J42" s="10">
        <f t="shared" si="9"/>
        <v>1.0102715322715758</v>
      </c>
      <c r="K42" s="10">
        <f t="shared" si="9"/>
        <v>1.0019120309288891</v>
      </c>
      <c r="L42" s="10">
        <f t="shared" si="9"/>
        <v>1.0021492847586551</v>
      </c>
      <c r="M42" s="10">
        <f t="shared" si="9"/>
        <v>1.0012713088462937</v>
      </c>
      <c r="N42" s="10">
        <f t="shared" si="9"/>
        <v>1.0402645396070942</v>
      </c>
      <c r="O42" s="10">
        <f t="shared" si="9"/>
        <v>0.99901013002994044</v>
      </c>
      <c r="P42" s="10">
        <f t="shared" si="9"/>
        <v>0.99986699189905903</v>
      </c>
      <c r="Q42" s="10" t="str">
        <f t="shared" si="9"/>
        <v/>
      </c>
      <c r="R42" s="10" t="str">
        <f t="shared" si="9"/>
        <v/>
      </c>
      <c r="S42" s="10" t="str">
        <f t="shared" si="9"/>
        <v/>
      </c>
      <c r="T42" s="10" t="str">
        <f t="shared" si="9"/>
        <v/>
      </c>
      <c r="U42" s="10" t="str">
        <f t="shared" si="9"/>
        <v/>
      </c>
      <c r="V42" s="10" t="str">
        <f t="shared" si="9"/>
        <v/>
      </c>
      <c r="W42" s="10" t="str">
        <f t="shared" si="9"/>
        <v/>
      </c>
      <c r="X42" s="10" t="str">
        <f t="shared" si="9"/>
        <v/>
      </c>
      <c r="Y42" s="10" t="str">
        <f t="shared" si="9"/>
        <v/>
      </c>
      <c r="Z42" s="10" t="str">
        <f t="shared" si="9"/>
        <v/>
      </c>
      <c r="AA42" s="10">
        <f t="shared" si="9"/>
        <v>1.3522475618283047</v>
      </c>
      <c r="AB42" s="10">
        <f t="shared" si="9"/>
        <v>1.0452864969595466</v>
      </c>
      <c r="AC42" s="10">
        <f t="shared" si="9"/>
        <v>1.0026894090930834</v>
      </c>
      <c r="AD42" s="10">
        <f t="shared" si="9"/>
        <v>1.003814879680603</v>
      </c>
      <c r="AE42" s="10">
        <f t="shared" si="9"/>
        <v>1.0010888663684625</v>
      </c>
      <c r="AF42" s="10">
        <f t="shared" si="9"/>
        <v>1.0010366478330448</v>
      </c>
      <c r="AG42" s="10">
        <f t="shared" si="9"/>
        <v>0.99368064777106735</v>
      </c>
      <c r="AH42" s="10">
        <f t="shared" si="9"/>
        <v>1.0396365974338395</v>
      </c>
      <c r="AI42" s="10">
        <f t="shared" si="9"/>
        <v>1.0066181134909329</v>
      </c>
      <c r="AJ42" s="10">
        <f t="shared" si="9"/>
        <v>0.99065250392192838</v>
      </c>
      <c r="AK42" s="10" t="str">
        <f t="shared" si="9"/>
        <v/>
      </c>
      <c r="AL42" s="10" t="str">
        <f t="shared" si="9"/>
        <v/>
      </c>
      <c r="AM42" s="10" t="str">
        <f t="shared" si="9"/>
        <v/>
      </c>
      <c r="AN42" s="10" t="str">
        <f t="shared" si="9"/>
        <v/>
      </c>
      <c r="AO42" s="10" t="str">
        <f t="shared" si="9"/>
        <v/>
      </c>
      <c r="AP42" s="10" t="str">
        <f t="shared" si="9"/>
        <v/>
      </c>
      <c r="AQ42" s="10" t="str">
        <f t="shared" si="9"/>
        <v/>
      </c>
      <c r="AR42" s="10" t="str">
        <f t="shared" si="9"/>
        <v/>
      </c>
      <c r="AS42" s="10" t="str">
        <f t="shared" si="9"/>
        <v/>
      </c>
      <c r="AT42" s="10" t="e">
        <f>IF(OR(#REF! = "",#REF! &lt; AT$8), "", IFERROR(#REF!/AT18, ""))</f>
        <v>#REF!</v>
      </c>
    </row>
    <row r="43" spans="6:46" x14ac:dyDescent="0.2">
      <c r="F43">
        <v>202112</v>
      </c>
      <c r="G43" s="10">
        <f t="shared" ref="G43:AS43" si="10">IF(OR(H19 = "", H$8 &lt; G$8), "", IFERROR(H19/G19, ""))</f>
        <v>2.652186918273753</v>
      </c>
      <c r="H43" s="10">
        <f t="shared" si="10"/>
        <v>1.0932181568973318</v>
      </c>
      <c r="I43" s="10">
        <f t="shared" si="10"/>
        <v>1.0417546641285216</v>
      </c>
      <c r="J43" s="10">
        <f t="shared" si="10"/>
        <v>1.03340831435682</v>
      </c>
      <c r="K43" s="10">
        <f t="shared" si="10"/>
        <v>1.0069902934956361</v>
      </c>
      <c r="L43" s="10">
        <f t="shared" si="10"/>
        <v>1.0092060501006141</v>
      </c>
      <c r="M43" s="10">
        <f t="shared" si="10"/>
        <v>1.0600184502455585</v>
      </c>
      <c r="N43" s="10">
        <f t="shared" si="10"/>
        <v>1.0009067435825991</v>
      </c>
      <c r="O43" s="10">
        <f t="shared" si="10"/>
        <v>1.000323870770379</v>
      </c>
      <c r="P43" s="10" t="str">
        <f t="shared" si="10"/>
        <v/>
      </c>
      <c r="Q43" s="10" t="str">
        <f t="shared" si="10"/>
        <v/>
      </c>
      <c r="R43" s="10" t="str">
        <f t="shared" si="10"/>
        <v/>
      </c>
      <c r="S43" s="10" t="str">
        <f t="shared" si="10"/>
        <v/>
      </c>
      <c r="T43" s="10" t="str">
        <f t="shared" si="10"/>
        <v/>
      </c>
      <c r="U43" s="10" t="str">
        <f t="shared" si="10"/>
        <v/>
      </c>
      <c r="V43" s="10" t="str">
        <f t="shared" si="10"/>
        <v/>
      </c>
      <c r="W43" s="10" t="str">
        <f t="shared" si="10"/>
        <v/>
      </c>
      <c r="X43" s="10" t="str">
        <f t="shared" si="10"/>
        <v/>
      </c>
      <c r="Y43" s="10" t="str">
        <f t="shared" si="10"/>
        <v/>
      </c>
      <c r="Z43" s="10" t="str">
        <f t="shared" si="10"/>
        <v/>
      </c>
      <c r="AA43" s="10">
        <f t="shared" si="10"/>
        <v>1.7367551643957586</v>
      </c>
      <c r="AB43" s="10">
        <f t="shared" si="10"/>
        <v>1.0340098821427552</v>
      </c>
      <c r="AC43" s="10">
        <f t="shared" si="10"/>
        <v>1.0299101802246056</v>
      </c>
      <c r="AD43" s="10">
        <f t="shared" si="10"/>
        <v>1.0236907047860679</v>
      </c>
      <c r="AE43" s="10">
        <f t="shared" si="10"/>
        <v>0.9999997551974612</v>
      </c>
      <c r="AF43" s="10">
        <f t="shared" si="10"/>
        <v>0.9988716576189719</v>
      </c>
      <c r="AG43" s="10">
        <f t="shared" si="10"/>
        <v>1.0621164374851686</v>
      </c>
      <c r="AH43" s="10">
        <f t="shared" si="10"/>
        <v>1.0001093982622991</v>
      </c>
      <c r="AI43" s="10">
        <f t="shared" si="10"/>
        <v>1.0008696022411971</v>
      </c>
      <c r="AJ43" s="10" t="str">
        <f t="shared" si="10"/>
        <v/>
      </c>
      <c r="AK43" s="10" t="str">
        <f t="shared" si="10"/>
        <v/>
      </c>
      <c r="AL43" s="10" t="str">
        <f t="shared" si="10"/>
        <v/>
      </c>
      <c r="AM43" s="10" t="str">
        <f t="shared" si="10"/>
        <v/>
      </c>
      <c r="AN43" s="10" t="str">
        <f t="shared" si="10"/>
        <v/>
      </c>
      <c r="AO43" s="10" t="str">
        <f t="shared" si="10"/>
        <v/>
      </c>
      <c r="AP43" s="10" t="str">
        <f t="shared" si="10"/>
        <v/>
      </c>
      <c r="AQ43" s="10" t="str">
        <f t="shared" si="10"/>
        <v/>
      </c>
      <c r="AR43" s="10" t="str">
        <f t="shared" si="10"/>
        <v/>
      </c>
      <c r="AS43" s="10" t="str">
        <f t="shared" si="10"/>
        <v/>
      </c>
      <c r="AT43" s="10" t="e">
        <f>IF(OR(#REF! = "",#REF! &lt; AT$8), "", IFERROR(#REF!/AT19, ""))</f>
        <v>#REF!</v>
      </c>
    </row>
    <row r="44" spans="6:46" x14ac:dyDescent="0.2">
      <c r="F44">
        <v>202203</v>
      </c>
      <c r="G44" s="10">
        <f t="shared" ref="G44:AS44" si="11">IF(OR(H20 = "", H$8 &lt; G$8), "", IFERROR(H20/G20, ""))</f>
        <v>1.8904074297461704</v>
      </c>
      <c r="H44" s="10">
        <f t="shared" si="11"/>
        <v>1.0578305953707334</v>
      </c>
      <c r="I44" s="10">
        <f t="shared" si="11"/>
        <v>1.0294275545123737</v>
      </c>
      <c r="J44" s="10">
        <f t="shared" si="11"/>
        <v>1.0095122158873799</v>
      </c>
      <c r="K44" s="10">
        <f t="shared" si="11"/>
        <v>1.0020301656465398</v>
      </c>
      <c r="L44" s="10">
        <f t="shared" si="11"/>
        <v>1.0402160895772918</v>
      </c>
      <c r="M44" s="10">
        <f t="shared" si="11"/>
        <v>1.0242377399887566</v>
      </c>
      <c r="N44" s="10">
        <f t="shared" si="11"/>
        <v>1.0031143734780446</v>
      </c>
      <c r="O44" s="10" t="str">
        <f t="shared" si="11"/>
        <v/>
      </c>
      <c r="P44" s="10" t="str">
        <f t="shared" si="11"/>
        <v/>
      </c>
      <c r="Q44" s="10" t="str">
        <f t="shared" si="11"/>
        <v/>
      </c>
      <c r="R44" s="10" t="str">
        <f t="shared" si="11"/>
        <v/>
      </c>
      <c r="S44" s="10" t="str">
        <f t="shared" si="11"/>
        <v/>
      </c>
      <c r="T44" s="10" t="str">
        <f t="shared" si="11"/>
        <v/>
      </c>
      <c r="U44" s="10" t="str">
        <f t="shared" si="11"/>
        <v/>
      </c>
      <c r="V44" s="10" t="str">
        <f t="shared" si="11"/>
        <v/>
      </c>
      <c r="W44" s="10" t="str">
        <f t="shared" si="11"/>
        <v/>
      </c>
      <c r="X44" s="10" t="str">
        <f t="shared" si="11"/>
        <v/>
      </c>
      <c r="Y44" s="10" t="str">
        <f t="shared" si="11"/>
        <v/>
      </c>
      <c r="Z44" s="10" t="str">
        <f t="shared" si="11"/>
        <v/>
      </c>
      <c r="AA44" s="10">
        <f t="shared" si="11"/>
        <v>1.4091425306506951</v>
      </c>
      <c r="AB44" s="10">
        <f t="shared" si="11"/>
        <v>1.024617800714561</v>
      </c>
      <c r="AC44" s="10">
        <f t="shared" si="11"/>
        <v>1.0084959140240812</v>
      </c>
      <c r="AD44" s="10">
        <f t="shared" si="11"/>
        <v>1.0087908996656558</v>
      </c>
      <c r="AE44" s="10">
        <f t="shared" si="11"/>
        <v>0.98547995546621758</v>
      </c>
      <c r="AF44" s="10">
        <f t="shared" si="11"/>
        <v>1.0646311108943636</v>
      </c>
      <c r="AG44" s="10">
        <f t="shared" si="11"/>
        <v>1.0068319293060197</v>
      </c>
      <c r="AH44" s="10">
        <f t="shared" si="11"/>
        <v>1.0071333086372711</v>
      </c>
      <c r="AI44" s="10" t="str">
        <f t="shared" si="11"/>
        <v/>
      </c>
      <c r="AJ44" s="10" t="str">
        <f t="shared" si="11"/>
        <v/>
      </c>
      <c r="AK44" s="10" t="str">
        <f t="shared" si="11"/>
        <v/>
      </c>
      <c r="AL44" s="10" t="str">
        <f t="shared" si="11"/>
        <v/>
      </c>
      <c r="AM44" s="10" t="str">
        <f t="shared" si="11"/>
        <v/>
      </c>
      <c r="AN44" s="10" t="str">
        <f t="shared" si="11"/>
        <v/>
      </c>
      <c r="AO44" s="10" t="str">
        <f t="shared" si="11"/>
        <v/>
      </c>
      <c r="AP44" s="10" t="str">
        <f t="shared" si="11"/>
        <v/>
      </c>
      <c r="AQ44" s="10" t="str">
        <f t="shared" si="11"/>
        <v/>
      </c>
      <c r="AR44" s="10" t="str">
        <f t="shared" si="11"/>
        <v/>
      </c>
      <c r="AS44" s="10" t="str">
        <f t="shared" si="11"/>
        <v/>
      </c>
      <c r="AT44" s="10" t="e">
        <f>IF(OR(#REF! = "",#REF! &lt; AT$8), "", IFERROR(#REF!/AT20, ""))</f>
        <v>#REF!</v>
      </c>
    </row>
    <row r="45" spans="6:46" x14ac:dyDescent="0.2">
      <c r="F45">
        <v>202206</v>
      </c>
      <c r="G45" s="10">
        <f t="shared" ref="G45:AS45" si="12">IF(OR(H21 = "", H$8 &lt; G$8), "", IFERROR(H21/G21, ""))</f>
        <v>1.8990848115624537</v>
      </c>
      <c r="H45" s="10">
        <f t="shared" si="12"/>
        <v>1.1314833112873677</v>
      </c>
      <c r="I45" s="10">
        <f t="shared" si="12"/>
        <v>1.015569980691418</v>
      </c>
      <c r="J45" s="10">
        <f t="shared" si="12"/>
        <v>1.0063370002237768</v>
      </c>
      <c r="K45" s="10">
        <f t="shared" si="12"/>
        <v>1.0022110019254715</v>
      </c>
      <c r="L45" s="10">
        <f t="shared" si="12"/>
        <v>1.0391708647661906</v>
      </c>
      <c r="M45" s="10">
        <f t="shared" si="12"/>
        <v>1.0229440499439859</v>
      </c>
      <c r="N45" s="10" t="str">
        <f t="shared" si="12"/>
        <v/>
      </c>
      <c r="O45" s="10" t="str">
        <f t="shared" si="12"/>
        <v/>
      </c>
      <c r="P45" s="10" t="str">
        <f t="shared" si="12"/>
        <v/>
      </c>
      <c r="Q45" s="10" t="str">
        <f t="shared" si="12"/>
        <v/>
      </c>
      <c r="R45" s="10" t="str">
        <f t="shared" si="12"/>
        <v/>
      </c>
      <c r="S45" s="10" t="str">
        <f t="shared" si="12"/>
        <v/>
      </c>
      <c r="T45" s="10" t="str">
        <f t="shared" si="12"/>
        <v/>
      </c>
      <c r="U45" s="10" t="str">
        <f t="shared" si="12"/>
        <v/>
      </c>
      <c r="V45" s="10" t="str">
        <f t="shared" si="12"/>
        <v/>
      </c>
      <c r="W45" s="10" t="str">
        <f t="shared" si="12"/>
        <v/>
      </c>
      <c r="X45" s="10" t="str">
        <f t="shared" si="12"/>
        <v/>
      </c>
      <c r="Y45" s="10" t="str">
        <f t="shared" si="12"/>
        <v/>
      </c>
      <c r="Z45" s="10" t="str">
        <f t="shared" si="12"/>
        <v/>
      </c>
      <c r="AA45" s="10">
        <f t="shared" si="12"/>
        <v>1.5730559495930569</v>
      </c>
      <c r="AB45" s="10">
        <f t="shared" si="12"/>
        <v>1.0388334767724177</v>
      </c>
      <c r="AC45" s="10">
        <f t="shared" si="12"/>
        <v>1.003046181519939</v>
      </c>
      <c r="AD45" s="10">
        <f t="shared" si="12"/>
        <v>0.98925141371593073</v>
      </c>
      <c r="AE45" s="10">
        <f t="shared" si="12"/>
        <v>0.98933656376702439</v>
      </c>
      <c r="AF45" s="10">
        <f t="shared" si="12"/>
        <v>1.0456908496119373</v>
      </c>
      <c r="AG45" s="10">
        <f t="shared" si="12"/>
        <v>1.0058701704305983</v>
      </c>
      <c r="AH45" s="10" t="str">
        <f t="shared" si="12"/>
        <v/>
      </c>
      <c r="AI45" s="10" t="str">
        <f t="shared" si="12"/>
        <v/>
      </c>
      <c r="AJ45" s="10" t="str">
        <f t="shared" si="12"/>
        <v/>
      </c>
      <c r="AK45" s="10" t="str">
        <f t="shared" si="12"/>
        <v/>
      </c>
      <c r="AL45" s="10" t="str">
        <f t="shared" si="12"/>
        <v/>
      </c>
      <c r="AM45" s="10" t="str">
        <f t="shared" si="12"/>
        <v/>
      </c>
      <c r="AN45" s="10" t="str">
        <f t="shared" si="12"/>
        <v/>
      </c>
      <c r="AO45" s="10" t="str">
        <f t="shared" si="12"/>
        <v/>
      </c>
      <c r="AP45" s="10" t="str">
        <f t="shared" si="12"/>
        <v/>
      </c>
      <c r="AQ45" s="10" t="str">
        <f t="shared" si="12"/>
        <v/>
      </c>
      <c r="AR45" s="10" t="str">
        <f t="shared" si="12"/>
        <v/>
      </c>
      <c r="AS45" s="10" t="str">
        <f t="shared" si="12"/>
        <v/>
      </c>
      <c r="AT45" s="10" t="e">
        <f>IF(OR(#REF! = "",#REF! &lt; AT$8), "", IFERROR(#REF!/AT21, ""))</f>
        <v>#REF!</v>
      </c>
    </row>
    <row r="46" spans="6:46" x14ac:dyDescent="0.2">
      <c r="F46">
        <v>202209</v>
      </c>
      <c r="G46" s="10">
        <f t="shared" ref="G46:AS46" si="13">IF(OR(H22 = "", H$8 &lt; G$8), "", IFERROR(H22/G22, ""))</f>
        <v>1.9245252054263755</v>
      </c>
      <c r="H46" s="10">
        <f t="shared" si="13"/>
        <v>1.0659337567303202</v>
      </c>
      <c r="I46" s="10">
        <f t="shared" si="13"/>
        <v>1.017065629589132</v>
      </c>
      <c r="J46" s="10">
        <f t="shared" si="13"/>
        <v>1.005173202175029</v>
      </c>
      <c r="K46" s="10">
        <f t="shared" si="13"/>
        <v>1.0253986359881133</v>
      </c>
      <c r="L46" s="10">
        <f t="shared" si="13"/>
        <v>1.0073406149744888</v>
      </c>
      <c r="M46" s="10" t="str">
        <f t="shared" si="13"/>
        <v/>
      </c>
      <c r="N46" s="10" t="str">
        <f t="shared" si="13"/>
        <v/>
      </c>
      <c r="O46" s="10" t="str">
        <f t="shared" si="13"/>
        <v/>
      </c>
      <c r="P46" s="10" t="str">
        <f t="shared" si="13"/>
        <v/>
      </c>
      <c r="Q46" s="10" t="str">
        <f t="shared" si="13"/>
        <v/>
      </c>
      <c r="R46" s="10" t="str">
        <f t="shared" si="13"/>
        <v/>
      </c>
      <c r="S46" s="10" t="str">
        <f t="shared" si="13"/>
        <v/>
      </c>
      <c r="T46" s="10" t="str">
        <f t="shared" si="13"/>
        <v/>
      </c>
      <c r="U46" s="10" t="str">
        <f t="shared" si="13"/>
        <v/>
      </c>
      <c r="V46" s="10" t="str">
        <f t="shared" si="13"/>
        <v/>
      </c>
      <c r="W46" s="10" t="str">
        <f t="shared" si="13"/>
        <v/>
      </c>
      <c r="X46" s="10" t="str">
        <f t="shared" si="13"/>
        <v/>
      </c>
      <c r="Y46" s="10" t="str">
        <f t="shared" si="13"/>
        <v/>
      </c>
      <c r="Z46" s="10" t="str">
        <f t="shared" si="13"/>
        <v/>
      </c>
      <c r="AA46" s="10">
        <f t="shared" si="13"/>
        <v>1.4033808463779014</v>
      </c>
      <c r="AB46" s="10">
        <f t="shared" si="13"/>
        <v>1.0295850240983955</v>
      </c>
      <c r="AC46" s="10">
        <f t="shared" si="13"/>
        <v>0.99609057713682281</v>
      </c>
      <c r="AD46" s="10">
        <f t="shared" si="13"/>
        <v>1.0126339436859801</v>
      </c>
      <c r="AE46" s="10">
        <f t="shared" si="13"/>
        <v>1.0252129124699345</v>
      </c>
      <c r="AF46" s="10">
        <f t="shared" si="13"/>
        <v>1.0077820910300432</v>
      </c>
      <c r="AG46" s="10" t="str">
        <f t="shared" si="13"/>
        <v/>
      </c>
      <c r="AH46" s="10" t="str">
        <f t="shared" si="13"/>
        <v/>
      </c>
      <c r="AI46" s="10" t="str">
        <f t="shared" si="13"/>
        <v/>
      </c>
      <c r="AJ46" s="10" t="str">
        <f t="shared" si="13"/>
        <v/>
      </c>
      <c r="AK46" s="10" t="str">
        <f t="shared" si="13"/>
        <v/>
      </c>
      <c r="AL46" s="10" t="str">
        <f t="shared" si="13"/>
        <v/>
      </c>
      <c r="AM46" s="10" t="str">
        <f t="shared" si="13"/>
        <v/>
      </c>
      <c r="AN46" s="10" t="str">
        <f t="shared" si="13"/>
        <v/>
      </c>
      <c r="AO46" s="10" t="str">
        <f t="shared" si="13"/>
        <v/>
      </c>
      <c r="AP46" s="10" t="str">
        <f t="shared" si="13"/>
        <v/>
      </c>
      <c r="AQ46" s="10" t="str">
        <f t="shared" si="13"/>
        <v/>
      </c>
      <c r="AR46" s="10" t="str">
        <f t="shared" si="13"/>
        <v/>
      </c>
      <c r="AS46" s="10" t="str">
        <f t="shared" si="13"/>
        <v/>
      </c>
      <c r="AT46" s="10" t="e">
        <f>IF(OR(#REF! = "",#REF! &lt; AT$8), "", IFERROR(#REF!/AT22, ""))</f>
        <v>#REF!</v>
      </c>
    </row>
    <row r="47" spans="6:46" x14ac:dyDescent="0.2">
      <c r="F47">
        <v>202212</v>
      </c>
      <c r="G47" s="10">
        <f t="shared" ref="G47:AS47" si="14">IF(OR(H23 = "", H$8 &lt; G$8), "", IFERROR(H23/G23, ""))</f>
        <v>2.0251450937160014</v>
      </c>
      <c r="H47" s="10">
        <f t="shared" si="14"/>
        <v>1.1064975142271309</v>
      </c>
      <c r="I47" s="10">
        <f t="shared" si="14"/>
        <v>1.0323201337049805</v>
      </c>
      <c r="J47" s="10">
        <f t="shared" si="14"/>
        <v>1.0125066779851042</v>
      </c>
      <c r="K47" s="10">
        <f t="shared" si="14"/>
        <v>1.0059723674324128</v>
      </c>
      <c r="L47" s="10" t="str">
        <f t="shared" si="14"/>
        <v/>
      </c>
      <c r="M47" s="10" t="str">
        <f t="shared" si="14"/>
        <v/>
      </c>
      <c r="N47" s="10" t="str">
        <f t="shared" si="14"/>
        <v/>
      </c>
      <c r="O47" s="10" t="str">
        <f t="shared" si="14"/>
        <v/>
      </c>
      <c r="P47" s="10" t="str">
        <f t="shared" si="14"/>
        <v/>
      </c>
      <c r="Q47" s="10" t="str">
        <f t="shared" si="14"/>
        <v/>
      </c>
      <c r="R47" s="10" t="str">
        <f t="shared" si="14"/>
        <v/>
      </c>
      <c r="S47" s="10" t="str">
        <f t="shared" si="14"/>
        <v/>
      </c>
      <c r="T47" s="10" t="str">
        <f t="shared" si="14"/>
        <v/>
      </c>
      <c r="U47" s="10" t="str">
        <f t="shared" si="14"/>
        <v/>
      </c>
      <c r="V47" s="10" t="str">
        <f t="shared" si="14"/>
        <v/>
      </c>
      <c r="W47" s="10" t="str">
        <f t="shared" si="14"/>
        <v/>
      </c>
      <c r="X47" s="10" t="str">
        <f t="shared" si="14"/>
        <v/>
      </c>
      <c r="Y47" s="10" t="str">
        <f t="shared" si="14"/>
        <v/>
      </c>
      <c r="Z47" s="10" t="str">
        <f t="shared" si="14"/>
        <v/>
      </c>
      <c r="AA47" s="10">
        <f t="shared" si="14"/>
        <v>1.7247065615169679</v>
      </c>
      <c r="AB47" s="10">
        <f t="shared" si="14"/>
        <v>1.0358650762783645</v>
      </c>
      <c r="AC47" s="10">
        <f t="shared" si="14"/>
        <v>1.0131138956169787</v>
      </c>
      <c r="AD47" s="10">
        <f t="shared" si="14"/>
        <v>1.0109689301703833</v>
      </c>
      <c r="AE47" s="10">
        <f t="shared" si="14"/>
        <v>1.008086985478206</v>
      </c>
      <c r="AF47" s="10" t="str">
        <f t="shared" si="14"/>
        <v/>
      </c>
      <c r="AG47" s="10" t="str">
        <f t="shared" si="14"/>
        <v/>
      </c>
      <c r="AH47" s="10" t="str">
        <f t="shared" si="14"/>
        <v/>
      </c>
      <c r="AI47" s="10" t="str">
        <f t="shared" si="14"/>
        <v/>
      </c>
      <c r="AJ47" s="10" t="str">
        <f t="shared" si="14"/>
        <v/>
      </c>
      <c r="AK47" s="10" t="str">
        <f t="shared" si="14"/>
        <v/>
      </c>
      <c r="AL47" s="10" t="str">
        <f t="shared" si="14"/>
        <v/>
      </c>
      <c r="AM47" s="10" t="str">
        <f t="shared" si="14"/>
        <v/>
      </c>
      <c r="AN47" s="10" t="str">
        <f t="shared" si="14"/>
        <v/>
      </c>
      <c r="AO47" s="10" t="str">
        <f t="shared" si="14"/>
        <v/>
      </c>
      <c r="AP47" s="10" t="str">
        <f t="shared" si="14"/>
        <v/>
      </c>
      <c r="AQ47" s="10" t="str">
        <f t="shared" si="14"/>
        <v/>
      </c>
      <c r="AR47" s="10" t="str">
        <f t="shared" si="14"/>
        <v/>
      </c>
      <c r="AS47" s="10" t="str">
        <f t="shared" si="14"/>
        <v/>
      </c>
      <c r="AT47" s="10" t="e">
        <f>IF(OR(#REF! = "",#REF! &lt; AT$8), "", IFERROR(#REF!/AT23, ""))</f>
        <v>#REF!</v>
      </c>
    </row>
    <row r="48" spans="6:46" x14ac:dyDescent="0.2">
      <c r="F48">
        <v>202303</v>
      </c>
      <c r="G48" s="10">
        <f t="shared" ref="G48:AS48" si="15">IF(OR(H24 = "", H$8 &lt; G$8), "", IFERROR(H24/G24, ""))</f>
        <v>1.9101173396984796</v>
      </c>
      <c r="H48" s="10">
        <f t="shared" si="15"/>
        <v>1.1099330416959536</v>
      </c>
      <c r="I48" s="10">
        <f t="shared" si="15"/>
        <v>1.0191942082990033</v>
      </c>
      <c r="J48" s="10">
        <f t="shared" si="15"/>
        <v>1.0147392268590278</v>
      </c>
      <c r="K48" s="10" t="str">
        <f t="shared" si="15"/>
        <v/>
      </c>
      <c r="L48" s="10" t="str">
        <f t="shared" si="15"/>
        <v/>
      </c>
      <c r="M48" s="10" t="str">
        <f t="shared" si="15"/>
        <v/>
      </c>
      <c r="N48" s="10" t="str">
        <f t="shared" si="15"/>
        <v/>
      </c>
      <c r="O48" s="10" t="str">
        <f t="shared" si="15"/>
        <v/>
      </c>
      <c r="P48" s="10" t="str">
        <f t="shared" si="15"/>
        <v/>
      </c>
      <c r="Q48" s="10" t="str">
        <f t="shared" si="15"/>
        <v/>
      </c>
      <c r="R48" s="10" t="str">
        <f t="shared" si="15"/>
        <v/>
      </c>
      <c r="S48" s="10" t="str">
        <f t="shared" si="15"/>
        <v/>
      </c>
      <c r="T48" s="10" t="str">
        <f t="shared" si="15"/>
        <v/>
      </c>
      <c r="U48" s="10" t="str">
        <f t="shared" si="15"/>
        <v/>
      </c>
      <c r="V48" s="10" t="str">
        <f t="shared" si="15"/>
        <v/>
      </c>
      <c r="W48" s="10" t="str">
        <f t="shared" si="15"/>
        <v/>
      </c>
      <c r="X48" s="10" t="str">
        <f t="shared" si="15"/>
        <v/>
      </c>
      <c r="Y48" s="10" t="str">
        <f t="shared" si="15"/>
        <v/>
      </c>
      <c r="Z48" s="10" t="str">
        <f t="shared" si="15"/>
        <v/>
      </c>
      <c r="AA48" s="10">
        <f t="shared" si="15"/>
        <v>1.5392064397237313</v>
      </c>
      <c r="AB48" s="10">
        <f t="shared" si="15"/>
        <v>1.0639462828545736</v>
      </c>
      <c r="AC48" s="10">
        <f t="shared" si="15"/>
        <v>1.0086129659378178</v>
      </c>
      <c r="AD48" s="10">
        <f t="shared" si="15"/>
        <v>1.0149150042319641</v>
      </c>
      <c r="AE48" s="10" t="str">
        <f t="shared" si="15"/>
        <v/>
      </c>
      <c r="AF48" s="10" t="str">
        <f t="shared" si="15"/>
        <v/>
      </c>
      <c r="AG48" s="10" t="str">
        <f t="shared" si="15"/>
        <v/>
      </c>
      <c r="AH48" s="10" t="str">
        <f t="shared" si="15"/>
        <v/>
      </c>
      <c r="AI48" s="10" t="str">
        <f t="shared" si="15"/>
        <v/>
      </c>
      <c r="AJ48" s="10" t="str">
        <f t="shared" si="15"/>
        <v/>
      </c>
      <c r="AK48" s="10" t="str">
        <f t="shared" si="15"/>
        <v/>
      </c>
      <c r="AL48" s="10" t="str">
        <f t="shared" si="15"/>
        <v/>
      </c>
      <c r="AM48" s="10" t="str">
        <f t="shared" si="15"/>
        <v/>
      </c>
      <c r="AN48" s="10" t="str">
        <f t="shared" si="15"/>
        <v/>
      </c>
      <c r="AO48" s="10" t="str">
        <f t="shared" si="15"/>
        <v/>
      </c>
      <c r="AP48" s="10" t="str">
        <f t="shared" si="15"/>
        <v/>
      </c>
      <c r="AQ48" s="10" t="str">
        <f t="shared" si="15"/>
        <v/>
      </c>
      <c r="AR48" s="10" t="str">
        <f t="shared" si="15"/>
        <v/>
      </c>
      <c r="AS48" s="10" t="str">
        <f t="shared" si="15"/>
        <v/>
      </c>
      <c r="AT48" s="10" t="e">
        <f>IF(OR(#REF! = "",#REF! &lt; AT$8), "", IFERROR(#REF!/AT24, ""))</f>
        <v>#REF!</v>
      </c>
    </row>
    <row r="49" spans="6:46" x14ac:dyDescent="0.2">
      <c r="F49">
        <v>202306</v>
      </c>
      <c r="G49" s="10">
        <f t="shared" ref="G49:AS49" si="16">IF(OR(H25 = "", H$8 &lt; G$8), "", IFERROR(H25/G25, ""))</f>
        <v>2.3860237268027227</v>
      </c>
      <c r="H49" s="10">
        <f t="shared" si="16"/>
        <v>1.0627125081420679</v>
      </c>
      <c r="I49" s="10">
        <f t="shared" si="16"/>
        <v>1.021176838644376</v>
      </c>
      <c r="J49" s="10" t="str">
        <f t="shared" si="16"/>
        <v/>
      </c>
      <c r="K49" s="10" t="str">
        <f t="shared" si="16"/>
        <v/>
      </c>
      <c r="L49" s="10" t="str">
        <f t="shared" si="16"/>
        <v/>
      </c>
      <c r="M49" s="10" t="str">
        <f t="shared" si="16"/>
        <v/>
      </c>
      <c r="N49" s="10" t="str">
        <f t="shared" si="16"/>
        <v/>
      </c>
      <c r="O49" s="10" t="str">
        <f t="shared" si="16"/>
        <v/>
      </c>
      <c r="P49" s="10" t="str">
        <f t="shared" si="16"/>
        <v/>
      </c>
      <c r="Q49" s="10" t="str">
        <f t="shared" si="16"/>
        <v/>
      </c>
      <c r="R49" s="10" t="str">
        <f t="shared" si="16"/>
        <v/>
      </c>
      <c r="S49" s="10" t="str">
        <f t="shared" si="16"/>
        <v/>
      </c>
      <c r="T49" s="10" t="str">
        <f t="shared" si="16"/>
        <v/>
      </c>
      <c r="U49" s="10" t="str">
        <f t="shared" si="16"/>
        <v/>
      </c>
      <c r="V49" s="10" t="str">
        <f t="shared" si="16"/>
        <v/>
      </c>
      <c r="W49" s="10" t="str">
        <f t="shared" si="16"/>
        <v/>
      </c>
      <c r="X49" s="10" t="str">
        <f t="shared" si="16"/>
        <v/>
      </c>
      <c r="Y49" s="10" t="str">
        <f t="shared" si="16"/>
        <v/>
      </c>
      <c r="Z49" s="10" t="str">
        <f t="shared" si="16"/>
        <v/>
      </c>
      <c r="AA49" s="10">
        <f t="shared" si="16"/>
        <v>1.7148671988327222</v>
      </c>
      <c r="AB49" s="10">
        <f t="shared" si="16"/>
        <v>1.0313353928778362</v>
      </c>
      <c r="AC49" s="10">
        <f t="shared" si="16"/>
        <v>1.0166973564182959</v>
      </c>
      <c r="AD49" s="10" t="str">
        <f t="shared" si="16"/>
        <v/>
      </c>
      <c r="AE49" s="10" t="str">
        <f t="shared" si="16"/>
        <v/>
      </c>
      <c r="AF49" s="10" t="str">
        <f t="shared" si="16"/>
        <v/>
      </c>
      <c r="AG49" s="10" t="str">
        <f t="shared" si="16"/>
        <v/>
      </c>
      <c r="AH49" s="10" t="str">
        <f t="shared" si="16"/>
        <v/>
      </c>
      <c r="AI49" s="10" t="str">
        <f t="shared" si="16"/>
        <v/>
      </c>
      <c r="AJ49" s="10" t="str">
        <f t="shared" si="16"/>
        <v/>
      </c>
      <c r="AK49" s="10" t="str">
        <f t="shared" si="16"/>
        <v/>
      </c>
      <c r="AL49" s="10" t="str">
        <f t="shared" si="16"/>
        <v/>
      </c>
      <c r="AM49" s="10" t="str">
        <f t="shared" si="16"/>
        <v/>
      </c>
      <c r="AN49" s="10" t="str">
        <f t="shared" si="16"/>
        <v/>
      </c>
      <c r="AO49" s="10" t="str">
        <f t="shared" si="16"/>
        <v/>
      </c>
      <c r="AP49" s="10" t="str">
        <f t="shared" si="16"/>
        <v/>
      </c>
      <c r="AQ49" s="10" t="str">
        <f t="shared" si="16"/>
        <v/>
      </c>
      <c r="AR49" s="10" t="str">
        <f t="shared" si="16"/>
        <v/>
      </c>
      <c r="AS49" s="10" t="str">
        <f t="shared" si="16"/>
        <v/>
      </c>
      <c r="AT49" s="10" t="e">
        <f>IF(OR(#REF! = "",#REF! &lt; AT$8), "", IFERROR(#REF!/AT25, ""))</f>
        <v>#REF!</v>
      </c>
    </row>
    <row r="50" spans="6:46" x14ac:dyDescent="0.2">
      <c r="F50">
        <v>202309</v>
      </c>
      <c r="G50" s="10">
        <f t="shared" ref="G50:AS50" si="17">IF(OR(H26 = "", H$8 &lt; G$8), "", IFERROR(H26/G26, ""))</f>
        <v>1.696113626976768</v>
      </c>
      <c r="H50" s="10">
        <f t="shared" si="17"/>
        <v>1.062141679047711</v>
      </c>
      <c r="I50" s="10" t="str">
        <f t="shared" si="17"/>
        <v/>
      </c>
      <c r="J50" s="10" t="str">
        <f t="shared" si="17"/>
        <v/>
      </c>
      <c r="K50" s="10" t="str">
        <f t="shared" si="17"/>
        <v/>
      </c>
      <c r="L50" s="10" t="str">
        <f t="shared" si="17"/>
        <v/>
      </c>
      <c r="M50" s="10" t="str">
        <f t="shared" si="17"/>
        <v/>
      </c>
      <c r="N50" s="10" t="str">
        <f t="shared" si="17"/>
        <v/>
      </c>
      <c r="O50" s="10" t="str">
        <f t="shared" si="17"/>
        <v/>
      </c>
      <c r="P50" s="10" t="str">
        <f t="shared" si="17"/>
        <v/>
      </c>
      <c r="Q50" s="10" t="str">
        <f t="shared" si="17"/>
        <v/>
      </c>
      <c r="R50" s="10" t="str">
        <f t="shared" si="17"/>
        <v/>
      </c>
      <c r="S50" s="10" t="str">
        <f t="shared" si="17"/>
        <v/>
      </c>
      <c r="T50" s="10" t="str">
        <f t="shared" si="17"/>
        <v/>
      </c>
      <c r="U50" s="10" t="str">
        <f t="shared" si="17"/>
        <v/>
      </c>
      <c r="V50" s="10" t="str">
        <f t="shared" si="17"/>
        <v/>
      </c>
      <c r="W50" s="10" t="str">
        <f t="shared" si="17"/>
        <v/>
      </c>
      <c r="X50" s="10" t="str">
        <f t="shared" si="17"/>
        <v/>
      </c>
      <c r="Y50" s="10" t="str">
        <f t="shared" si="17"/>
        <v/>
      </c>
      <c r="Z50" s="10" t="str">
        <f t="shared" si="17"/>
        <v/>
      </c>
      <c r="AA50" s="10">
        <f t="shared" si="17"/>
        <v>1.4191982555355749</v>
      </c>
      <c r="AB50" s="10">
        <f t="shared" si="17"/>
        <v>1.0316714837260346</v>
      </c>
      <c r="AC50" s="10" t="str">
        <f t="shared" si="17"/>
        <v/>
      </c>
      <c r="AD50" s="10" t="str">
        <f t="shared" si="17"/>
        <v/>
      </c>
      <c r="AE50" s="10" t="str">
        <f t="shared" si="17"/>
        <v/>
      </c>
      <c r="AF50" s="10" t="str">
        <f t="shared" si="17"/>
        <v/>
      </c>
      <c r="AG50" s="10" t="str">
        <f t="shared" si="17"/>
        <v/>
      </c>
      <c r="AH50" s="10" t="str">
        <f t="shared" si="17"/>
        <v/>
      </c>
      <c r="AI50" s="10" t="str">
        <f t="shared" si="17"/>
        <v/>
      </c>
      <c r="AJ50" s="10" t="str">
        <f t="shared" si="17"/>
        <v/>
      </c>
      <c r="AK50" s="10" t="str">
        <f t="shared" si="17"/>
        <v/>
      </c>
      <c r="AL50" s="10" t="str">
        <f t="shared" si="17"/>
        <v/>
      </c>
      <c r="AM50" s="10" t="str">
        <f t="shared" si="17"/>
        <v/>
      </c>
      <c r="AN50" s="10" t="str">
        <f t="shared" si="17"/>
        <v/>
      </c>
      <c r="AO50" s="10" t="str">
        <f t="shared" si="17"/>
        <v/>
      </c>
      <c r="AP50" s="10" t="str">
        <f t="shared" si="17"/>
        <v/>
      </c>
      <c r="AQ50" s="10" t="str">
        <f t="shared" si="17"/>
        <v/>
      </c>
      <c r="AR50" s="10" t="str">
        <f t="shared" si="17"/>
        <v/>
      </c>
      <c r="AS50" s="10" t="str">
        <f t="shared" si="17"/>
        <v/>
      </c>
      <c r="AT50" s="10" t="e">
        <f>IF(OR(#REF! = "",#REF! &lt; AT$8), "", IFERROR(#REF!/AT26, ""))</f>
        <v>#REF!</v>
      </c>
    </row>
    <row r="51" spans="6:46" x14ac:dyDescent="0.2">
      <c r="F51">
        <v>202312</v>
      </c>
      <c r="G51" s="10">
        <f t="shared" ref="G51:AS51" si="18">IF(OR(H27 = "", H$8 &lt; G$8), "", IFERROR(H27/G27, ""))</f>
        <v>2.2740568298785271</v>
      </c>
      <c r="H51" s="10" t="str">
        <f t="shared" si="18"/>
        <v/>
      </c>
      <c r="I51" s="10" t="str">
        <f t="shared" si="18"/>
        <v/>
      </c>
      <c r="J51" s="10" t="str">
        <f t="shared" si="18"/>
        <v/>
      </c>
      <c r="K51" s="10" t="str">
        <f t="shared" si="18"/>
        <v/>
      </c>
      <c r="L51" s="10" t="str">
        <f t="shared" si="18"/>
        <v/>
      </c>
      <c r="M51" s="10" t="str">
        <f t="shared" si="18"/>
        <v/>
      </c>
      <c r="N51" s="10" t="str">
        <f t="shared" si="18"/>
        <v/>
      </c>
      <c r="O51" s="10" t="str">
        <f t="shared" si="18"/>
        <v/>
      </c>
      <c r="P51" s="10" t="str">
        <f t="shared" si="18"/>
        <v/>
      </c>
      <c r="Q51" s="10" t="str">
        <f t="shared" si="18"/>
        <v/>
      </c>
      <c r="R51" s="10" t="str">
        <f t="shared" si="18"/>
        <v/>
      </c>
      <c r="S51" s="10" t="str">
        <f t="shared" si="18"/>
        <v/>
      </c>
      <c r="T51" s="10" t="str">
        <f t="shared" si="18"/>
        <v/>
      </c>
      <c r="U51" s="10" t="str">
        <f t="shared" si="18"/>
        <v/>
      </c>
      <c r="V51" s="10" t="str">
        <f t="shared" si="18"/>
        <v/>
      </c>
      <c r="W51" s="10" t="str">
        <f t="shared" si="18"/>
        <v/>
      </c>
      <c r="X51" s="10" t="str">
        <f t="shared" si="18"/>
        <v/>
      </c>
      <c r="Y51" s="10" t="str">
        <f t="shared" si="18"/>
        <v/>
      </c>
      <c r="Z51" s="10" t="str">
        <f t="shared" si="18"/>
        <v/>
      </c>
      <c r="AA51" s="10">
        <f t="shared" si="18"/>
        <v>1.7844013377400187</v>
      </c>
      <c r="AB51" s="10" t="str">
        <f t="shared" si="18"/>
        <v/>
      </c>
      <c r="AC51" s="10" t="str">
        <f t="shared" si="18"/>
        <v/>
      </c>
      <c r="AD51" s="10" t="str">
        <f t="shared" si="18"/>
        <v/>
      </c>
      <c r="AE51" s="10" t="str">
        <f t="shared" si="18"/>
        <v/>
      </c>
      <c r="AF51" s="10" t="str">
        <f t="shared" si="18"/>
        <v/>
      </c>
      <c r="AG51" s="10" t="str">
        <f t="shared" si="18"/>
        <v/>
      </c>
      <c r="AH51" s="10" t="str">
        <f t="shared" si="18"/>
        <v/>
      </c>
      <c r="AI51" s="10" t="str">
        <f t="shared" si="18"/>
        <v/>
      </c>
      <c r="AJ51" s="10" t="str">
        <f t="shared" si="18"/>
        <v/>
      </c>
      <c r="AK51" s="10" t="str">
        <f t="shared" si="18"/>
        <v/>
      </c>
      <c r="AL51" s="10" t="str">
        <f t="shared" si="18"/>
        <v/>
      </c>
      <c r="AM51" s="10" t="str">
        <f t="shared" si="18"/>
        <v/>
      </c>
      <c r="AN51" s="10" t="str">
        <f t="shared" si="18"/>
        <v/>
      </c>
      <c r="AO51" s="10" t="str">
        <f t="shared" si="18"/>
        <v/>
      </c>
      <c r="AP51" s="10" t="str">
        <f t="shared" si="18"/>
        <v/>
      </c>
      <c r="AQ51" s="10" t="str">
        <f t="shared" si="18"/>
        <v/>
      </c>
      <c r="AR51" s="10" t="str">
        <f t="shared" si="18"/>
        <v/>
      </c>
      <c r="AS51" s="10" t="str">
        <f t="shared" si="18"/>
        <v/>
      </c>
      <c r="AT51" s="10" t="e">
        <f>IF(OR(#REF! = "",#REF! &lt; AT$8), "", IFERROR(#REF!/AT27, ""))</f>
        <v>#REF!</v>
      </c>
    </row>
    <row r="52" spans="6:46" x14ac:dyDescent="0.2">
      <c r="F52">
        <v>202403</v>
      </c>
      <c r="G52" s="10" t="str">
        <f t="shared" ref="G52:AS52" si="19">IF(OR(H28 = "", H$8 &lt; G$8), "", IFERROR(H28/G28, ""))</f>
        <v/>
      </c>
      <c r="H52" s="10" t="str">
        <f t="shared" si="19"/>
        <v/>
      </c>
      <c r="I52" s="10" t="str">
        <f t="shared" si="19"/>
        <v/>
      </c>
      <c r="J52" s="10" t="str">
        <f t="shared" si="19"/>
        <v/>
      </c>
      <c r="K52" s="10" t="str">
        <f t="shared" si="19"/>
        <v/>
      </c>
      <c r="L52" s="10" t="str">
        <f t="shared" si="19"/>
        <v/>
      </c>
      <c r="M52" s="10" t="str">
        <f t="shared" si="19"/>
        <v/>
      </c>
      <c r="N52" s="10" t="str">
        <f t="shared" si="19"/>
        <v/>
      </c>
      <c r="O52" s="10" t="str">
        <f t="shared" si="19"/>
        <v/>
      </c>
      <c r="P52" s="10" t="str">
        <f t="shared" si="19"/>
        <v/>
      </c>
      <c r="Q52" s="10" t="str">
        <f t="shared" si="19"/>
        <v/>
      </c>
      <c r="R52" s="10" t="str">
        <f t="shared" si="19"/>
        <v/>
      </c>
      <c r="S52" s="10" t="str">
        <f t="shared" si="19"/>
        <v/>
      </c>
      <c r="T52" s="10" t="str">
        <f t="shared" si="19"/>
        <v/>
      </c>
      <c r="U52" s="10" t="str">
        <f t="shared" si="19"/>
        <v/>
      </c>
      <c r="V52" s="10" t="str">
        <f t="shared" si="19"/>
        <v/>
      </c>
      <c r="W52" s="10" t="str">
        <f t="shared" si="19"/>
        <v/>
      </c>
      <c r="X52" s="10" t="str">
        <f t="shared" si="19"/>
        <v/>
      </c>
      <c r="Y52" s="10" t="str">
        <f t="shared" si="19"/>
        <v/>
      </c>
      <c r="Z52" s="10" t="str">
        <f t="shared" si="19"/>
        <v/>
      </c>
      <c r="AA52" s="10" t="str">
        <f t="shared" si="19"/>
        <v/>
      </c>
      <c r="AB52" s="10" t="str">
        <f t="shared" si="19"/>
        <v/>
      </c>
      <c r="AC52" s="10" t="str">
        <f t="shared" si="19"/>
        <v/>
      </c>
      <c r="AD52" s="10" t="str">
        <f t="shared" si="19"/>
        <v/>
      </c>
      <c r="AE52" s="10" t="str">
        <f t="shared" si="19"/>
        <v/>
      </c>
      <c r="AF52" s="10" t="str">
        <f t="shared" si="19"/>
        <v/>
      </c>
      <c r="AG52" s="10" t="str">
        <f t="shared" si="19"/>
        <v/>
      </c>
      <c r="AH52" s="10" t="str">
        <f t="shared" si="19"/>
        <v/>
      </c>
      <c r="AI52" s="10" t="str">
        <f t="shared" si="19"/>
        <v/>
      </c>
      <c r="AJ52" s="10" t="str">
        <f t="shared" si="19"/>
        <v/>
      </c>
      <c r="AK52" s="10" t="str">
        <f t="shared" si="19"/>
        <v/>
      </c>
      <c r="AL52" s="10" t="str">
        <f t="shared" si="19"/>
        <v/>
      </c>
      <c r="AM52" s="10" t="str">
        <f t="shared" si="19"/>
        <v/>
      </c>
      <c r="AN52" s="10" t="str">
        <f t="shared" si="19"/>
        <v/>
      </c>
      <c r="AO52" s="10" t="str">
        <f t="shared" si="19"/>
        <v/>
      </c>
      <c r="AP52" s="10" t="str">
        <f t="shared" si="19"/>
        <v/>
      </c>
      <c r="AQ52" s="10" t="str">
        <f t="shared" si="19"/>
        <v/>
      </c>
      <c r="AR52" s="10" t="str">
        <f t="shared" si="19"/>
        <v/>
      </c>
      <c r="AS52" s="10" t="str">
        <f t="shared" si="19"/>
        <v/>
      </c>
      <c r="AT52" s="10" t="e">
        <f>IF(OR(#REF! = "",#REF! &lt; AT$8), "", IFERROR(#REF!/AT28, ""))</f>
        <v>#REF!</v>
      </c>
    </row>
    <row r="55" spans="6:46" x14ac:dyDescent="0.2">
      <c r="F55" s="17" t="s">
        <v>83</v>
      </c>
      <c r="G55" s="5" t="s">
        <v>79</v>
      </c>
      <c r="H55" s="5" t="s">
        <v>79</v>
      </c>
      <c r="I55" s="5" t="s">
        <v>79</v>
      </c>
      <c r="J55" s="5" t="s">
        <v>79</v>
      </c>
      <c r="K55" s="5" t="s">
        <v>79</v>
      </c>
      <c r="L55" s="5" t="s">
        <v>79</v>
      </c>
      <c r="M55" s="5" t="s">
        <v>79</v>
      </c>
      <c r="N55" s="5" t="s">
        <v>79</v>
      </c>
      <c r="O55" s="5" t="s">
        <v>79</v>
      </c>
      <c r="P55" s="5" t="s">
        <v>79</v>
      </c>
      <c r="Q55" s="5" t="s">
        <v>79</v>
      </c>
      <c r="R55" s="5" t="s">
        <v>79</v>
      </c>
      <c r="S55" s="5" t="s">
        <v>79</v>
      </c>
      <c r="T55" s="5" t="s">
        <v>79</v>
      </c>
      <c r="U55" s="5" t="s">
        <v>79</v>
      </c>
      <c r="V55" s="5" t="s">
        <v>79</v>
      </c>
      <c r="W55" s="5" t="s">
        <v>79</v>
      </c>
      <c r="X55" s="5" t="s">
        <v>79</v>
      </c>
      <c r="Y55" s="5" t="s">
        <v>79</v>
      </c>
      <c r="Z55" s="5" t="s">
        <v>79</v>
      </c>
      <c r="AA55" s="6" t="s">
        <v>80</v>
      </c>
      <c r="AB55" s="6" t="s">
        <v>80</v>
      </c>
      <c r="AC55" s="6" t="s">
        <v>80</v>
      </c>
      <c r="AD55" s="6" t="s">
        <v>80</v>
      </c>
      <c r="AE55" s="6" t="s">
        <v>80</v>
      </c>
      <c r="AF55" s="6" t="s">
        <v>80</v>
      </c>
      <c r="AG55" s="6" t="s">
        <v>80</v>
      </c>
      <c r="AH55" s="6" t="s">
        <v>80</v>
      </c>
      <c r="AI55" s="6" t="s">
        <v>80</v>
      </c>
      <c r="AJ55" s="6" t="s">
        <v>80</v>
      </c>
      <c r="AK55" s="6" t="s">
        <v>80</v>
      </c>
      <c r="AL55" s="6" t="s">
        <v>80</v>
      </c>
      <c r="AM55" s="6" t="s">
        <v>80</v>
      </c>
      <c r="AN55" s="6" t="s">
        <v>80</v>
      </c>
      <c r="AO55" s="6" t="s">
        <v>80</v>
      </c>
      <c r="AP55" s="6" t="s">
        <v>80</v>
      </c>
      <c r="AQ55" s="6" t="s">
        <v>80</v>
      </c>
      <c r="AR55" s="6" t="s">
        <v>80</v>
      </c>
      <c r="AS55" s="6" t="s">
        <v>80</v>
      </c>
      <c r="AT55" s="6" t="s">
        <v>80</v>
      </c>
    </row>
    <row r="56" spans="6:46" x14ac:dyDescent="0.2">
      <c r="F56" s="17" t="s">
        <v>53</v>
      </c>
      <c r="G56" s="5">
        <v>1</v>
      </c>
      <c r="H56" s="5">
        <v>2</v>
      </c>
      <c r="I56" s="5">
        <v>3</v>
      </c>
      <c r="J56" s="5">
        <v>4</v>
      </c>
      <c r="K56" s="5">
        <v>5</v>
      </c>
      <c r="L56" s="5">
        <v>6</v>
      </c>
      <c r="M56" s="5">
        <v>7</v>
      </c>
      <c r="N56" s="5">
        <v>8</v>
      </c>
      <c r="O56" s="5">
        <v>9</v>
      </c>
      <c r="P56" s="5">
        <v>10</v>
      </c>
      <c r="Q56" s="5">
        <v>11</v>
      </c>
      <c r="R56" s="5">
        <v>12</v>
      </c>
      <c r="S56" s="5">
        <v>13</v>
      </c>
      <c r="T56" s="5">
        <v>14</v>
      </c>
      <c r="U56" s="5">
        <v>15</v>
      </c>
      <c r="V56" s="5">
        <v>16</v>
      </c>
      <c r="W56" s="5">
        <v>17</v>
      </c>
      <c r="X56" s="5">
        <v>18</v>
      </c>
      <c r="Y56" s="5">
        <v>19</v>
      </c>
      <c r="Z56" s="5">
        <v>20</v>
      </c>
      <c r="AA56" s="6">
        <v>1</v>
      </c>
      <c r="AB56" s="6">
        <v>2</v>
      </c>
      <c r="AC56" s="6">
        <v>3</v>
      </c>
      <c r="AD56" s="6">
        <v>4</v>
      </c>
      <c r="AE56" s="6">
        <v>5</v>
      </c>
      <c r="AF56" s="6">
        <v>6</v>
      </c>
      <c r="AG56" s="6">
        <v>7</v>
      </c>
      <c r="AH56" s="6">
        <v>8</v>
      </c>
      <c r="AI56" s="6">
        <v>9</v>
      </c>
      <c r="AJ56" s="6">
        <v>10</v>
      </c>
      <c r="AK56" s="6">
        <v>11</v>
      </c>
      <c r="AL56" s="6">
        <v>12</v>
      </c>
      <c r="AM56" s="6">
        <v>13</v>
      </c>
      <c r="AN56" s="6">
        <v>14</v>
      </c>
      <c r="AO56" s="6">
        <v>15</v>
      </c>
      <c r="AP56" s="6">
        <v>16</v>
      </c>
      <c r="AQ56" s="6">
        <v>17</v>
      </c>
      <c r="AR56" s="6">
        <v>18</v>
      </c>
      <c r="AS56" s="6">
        <v>19</v>
      </c>
      <c r="AT56" s="6">
        <v>20</v>
      </c>
    </row>
    <row r="57" spans="6:46" x14ac:dyDescent="0.2">
      <c r="F57">
        <v>201906</v>
      </c>
      <c r="G57" s="11">
        <f t="shared" ref="G57:AS57" si="20">IF(OR(H9 = "", H$8 &lt; G$8), "", 1)</f>
        <v>1</v>
      </c>
      <c r="H57" s="11">
        <f t="shared" si="20"/>
        <v>1</v>
      </c>
      <c r="I57" s="11">
        <f t="shared" si="20"/>
        <v>1</v>
      </c>
      <c r="J57" s="11">
        <f t="shared" si="20"/>
        <v>1</v>
      </c>
      <c r="K57" s="11">
        <f t="shared" si="20"/>
        <v>1</v>
      </c>
      <c r="L57" s="11">
        <f t="shared" si="20"/>
        <v>1</v>
      </c>
      <c r="M57" s="11">
        <f t="shared" si="20"/>
        <v>1</v>
      </c>
      <c r="N57" s="11">
        <f t="shared" si="20"/>
        <v>1</v>
      </c>
      <c r="O57" s="11">
        <f t="shared" si="20"/>
        <v>1</v>
      </c>
      <c r="P57" s="11">
        <f t="shared" si="20"/>
        <v>1</v>
      </c>
      <c r="Q57" s="11">
        <f t="shared" si="20"/>
        <v>1</v>
      </c>
      <c r="R57" s="11">
        <f t="shared" si="20"/>
        <v>1</v>
      </c>
      <c r="S57" s="11">
        <f t="shared" si="20"/>
        <v>1</v>
      </c>
      <c r="T57" s="11">
        <f t="shared" si="20"/>
        <v>1</v>
      </c>
      <c r="U57" s="11">
        <f t="shared" si="20"/>
        <v>1</v>
      </c>
      <c r="V57" s="11">
        <f t="shared" si="20"/>
        <v>1</v>
      </c>
      <c r="W57" s="11">
        <f t="shared" si="20"/>
        <v>1</v>
      </c>
      <c r="X57" s="11">
        <f t="shared" si="20"/>
        <v>1</v>
      </c>
      <c r="Y57" s="11">
        <f t="shared" si="20"/>
        <v>1</v>
      </c>
      <c r="Z57" s="11" t="str">
        <f t="shared" si="20"/>
        <v/>
      </c>
      <c r="AA57" s="11">
        <f t="shared" si="20"/>
        <v>1</v>
      </c>
      <c r="AB57" s="11">
        <f t="shared" si="20"/>
        <v>1</v>
      </c>
      <c r="AC57" s="11">
        <f t="shared" si="20"/>
        <v>1</v>
      </c>
      <c r="AD57" s="11">
        <f t="shared" si="20"/>
        <v>1</v>
      </c>
      <c r="AE57" s="11">
        <f t="shared" si="20"/>
        <v>1</v>
      </c>
      <c r="AF57" s="11">
        <f t="shared" si="20"/>
        <v>1</v>
      </c>
      <c r="AG57" s="11">
        <f t="shared" si="20"/>
        <v>1</v>
      </c>
      <c r="AH57" s="11">
        <f t="shared" si="20"/>
        <v>1</v>
      </c>
      <c r="AI57" s="11">
        <f t="shared" si="20"/>
        <v>1</v>
      </c>
      <c r="AJ57" s="11">
        <f t="shared" si="20"/>
        <v>1</v>
      </c>
      <c r="AK57" s="11">
        <f t="shared" si="20"/>
        <v>1</v>
      </c>
      <c r="AL57" s="11">
        <f t="shared" si="20"/>
        <v>1</v>
      </c>
      <c r="AM57" s="11">
        <f t="shared" si="20"/>
        <v>1</v>
      </c>
      <c r="AN57" s="11">
        <f t="shared" si="20"/>
        <v>1</v>
      </c>
      <c r="AO57" s="11">
        <f t="shared" si="20"/>
        <v>1</v>
      </c>
      <c r="AP57" s="11">
        <f t="shared" si="20"/>
        <v>1</v>
      </c>
      <c r="AQ57" s="11">
        <f t="shared" si="20"/>
        <v>1</v>
      </c>
      <c r="AR57" s="11">
        <f t="shared" si="20"/>
        <v>1</v>
      </c>
      <c r="AS57" s="11">
        <f t="shared" si="20"/>
        <v>1</v>
      </c>
      <c r="AT57" s="11" t="e">
        <f>IF(OR(#REF! = "",#REF! &lt; AT$8), "", 1)</f>
        <v>#REF!</v>
      </c>
    </row>
    <row r="58" spans="6:46" x14ac:dyDescent="0.2">
      <c r="F58">
        <v>201909</v>
      </c>
      <c r="G58" s="11">
        <f t="shared" ref="G58:AS58" si="21">IF(OR(H10 = "", H$8 &lt; G$8), "", 1)</f>
        <v>1</v>
      </c>
      <c r="H58" s="11">
        <f t="shared" si="21"/>
        <v>1</v>
      </c>
      <c r="I58" s="11">
        <f t="shared" si="21"/>
        <v>1</v>
      </c>
      <c r="J58" s="11">
        <f t="shared" si="21"/>
        <v>1</v>
      </c>
      <c r="K58" s="11">
        <f t="shared" si="21"/>
        <v>1</v>
      </c>
      <c r="L58" s="11">
        <f t="shared" si="21"/>
        <v>1</v>
      </c>
      <c r="M58" s="11">
        <f t="shared" si="21"/>
        <v>1</v>
      </c>
      <c r="N58" s="11">
        <f t="shared" si="21"/>
        <v>1</v>
      </c>
      <c r="O58" s="11">
        <f t="shared" si="21"/>
        <v>1</v>
      </c>
      <c r="P58" s="11">
        <f t="shared" si="21"/>
        <v>1</v>
      </c>
      <c r="Q58" s="11">
        <f t="shared" si="21"/>
        <v>1</v>
      </c>
      <c r="R58" s="11">
        <f t="shared" si="21"/>
        <v>1</v>
      </c>
      <c r="S58" s="11">
        <f t="shared" si="21"/>
        <v>1</v>
      </c>
      <c r="T58" s="11">
        <f t="shared" si="21"/>
        <v>1</v>
      </c>
      <c r="U58" s="11">
        <f t="shared" si="21"/>
        <v>1</v>
      </c>
      <c r="V58" s="11">
        <f t="shared" si="21"/>
        <v>1</v>
      </c>
      <c r="W58" s="11">
        <f t="shared" si="21"/>
        <v>1</v>
      </c>
      <c r="X58" s="11">
        <f t="shared" si="21"/>
        <v>1</v>
      </c>
      <c r="Y58" s="11" t="str">
        <f t="shared" si="21"/>
        <v/>
      </c>
      <c r="Z58" s="11" t="str">
        <f t="shared" si="21"/>
        <v/>
      </c>
      <c r="AA58" s="11">
        <f t="shared" si="21"/>
        <v>1</v>
      </c>
      <c r="AB58" s="11">
        <f t="shared" si="21"/>
        <v>1</v>
      </c>
      <c r="AC58" s="11">
        <f t="shared" si="21"/>
        <v>1</v>
      </c>
      <c r="AD58" s="11">
        <f t="shared" si="21"/>
        <v>1</v>
      </c>
      <c r="AE58" s="11">
        <f t="shared" si="21"/>
        <v>1</v>
      </c>
      <c r="AF58" s="11">
        <f t="shared" si="21"/>
        <v>1</v>
      </c>
      <c r="AG58" s="11">
        <f t="shared" si="21"/>
        <v>1</v>
      </c>
      <c r="AH58" s="11">
        <f t="shared" si="21"/>
        <v>1</v>
      </c>
      <c r="AI58" s="11">
        <f t="shared" si="21"/>
        <v>1</v>
      </c>
      <c r="AJ58" s="11">
        <f t="shared" si="21"/>
        <v>1</v>
      </c>
      <c r="AK58" s="11">
        <f t="shared" si="21"/>
        <v>1</v>
      </c>
      <c r="AL58" s="11">
        <f t="shared" si="21"/>
        <v>1</v>
      </c>
      <c r="AM58" s="11">
        <f t="shared" si="21"/>
        <v>1</v>
      </c>
      <c r="AN58" s="11">
        <f t="shared" si="21"/>
        <v>1</v>
      </c>
      <c r="AO58" s="11">
        <f t="shared" si="21"/>
        <v>1</v>
      </c>
      <c r="AP58" s="11">
        <f t="shared" si="21"/>
        <v>1</v>
      </c>
      <c r="AQ58" s="11">
        <f t="shared" si="21"/>
        <v>1</v>
      </c>
      <c r="AR58" s="11">
        <f t="shared" si="21"/>
        <v>1</v>
      </c>
      <c r="AS58" s="11" t="str">
        <f t="shared" si="21"/>
        <v/>
      </c>
      <c r="AT58" s="11" t="e">
        <f>IF(OR(#REF! = "",#REF! &lt; AT$8), "", 1)</f>
        <v>#REF!</v>
      </c>
    </row>
    <row r="59" spans="6:46" x14ac:dyDescent="0.2">
      <c r="F59">
        <v>201912</v>
      </c>
      <c r="G59" s="11">
        <f t="shared" ref="G59:AS59" si="22">IF(OR(H11 = "", H$8 &lt; G$8), "", 1)</f>
        <v>1</v>
      </c>
      <c r="H59" s="11">
        <f t="shared" si="22"/>
        <v>1</v>
      </c>
      <c r="I59" s="11">
        <f t="shared" si="22"/>
        <v>1</v>
      </c>
      <c r="J59" s="11">
        <f t="shared" si="22"/>
        <v>1</v>
      </c>
      <c r="K59" s="11">
        <f t="shared" si="22"/>
        <v>1</v>
      </c>
      <c r="L59" s="11">
        <f t="shared" si="22"/>
        <v>1</v>
      </c>
      <c r="M59" s="11">
        <f t="shared" si="22"/>
        <v>1</v>
      </c>
      <c r="N59" s="11">
        <f t="shared" si="22"/>
        <v>1</v>
      </c>
      <c r="O59" s="11">
        <f t="shared" si="22"/>
        <v>1</v>
      </c>
      <c r="P59" s="11">
        <f t="shared" si="22"/>
        <v>1</v>
      </c>
      <c r="Q59" s="11">
        <f t="shared" si="22"/>
        <v>1</v>
      </c>
      <c r="R59" s="11">
        <f t="shared" si="22"/>
        <v>1</v>
      </c>
      <c r="S59" s="11">
        <f t="shared" si="22"/>
        <v>1</v>
      </c>
      <c r="T59" s="11">
        <f t="shared" si="22"/>
        <v>1</v>
      </c>
      <c r="U59" s="11">
        <f t="shared" si="22"/>
        <v>1</v>
      </c>
      <c r="V59" s="11">
        <f t="shared" si="22"/>
        <v>1</v>
      </c>
      <c r="W59" s="11">
        <f t="shared" si="22"/>
        <v>1</v>
      </c>
      <c r="X59" s="11" t="str">
        <f t="shared" si="22"/>
        <v/>
      </c>
      <c r="Y59" s="11" t="str">
        <f t="shared" si="22"/>
        <v/>
      </c>
      <c r="Z59" s="11" t="str">
        <f t="shared" si="22"/>
        <v/>
      </c>
      <c r="AA59" s="11">
        <f t="shared" si="22"/>
        <v>1</v>
      </c>
      <c r="AB59" s="11">
        <f t="shared" si="22"/>
        <v>1</v>
      </c>
      <c r="AC59" s="11">
        <f t="shared" si="22"/>
        <v>1</v>
      </c>
      <c r="AD59" s="11">
        <f t="shared" si="22"/>
        <v>1</v>
      </c>
      <c r="AE59" s="11">
        <f t="shared" si="22"/>
        <v>1</v>
      </c>
      <c r="AF59" s="11">
        <f t="shared" si="22"/>
        <v>1</v>
      </c>
      <c r="AG59" s="11">
        <f t="shared" si="22"/>
        <v>1</v>
      </c>
      <c r="AH59" s="11">
        <f t="shared" si="22"/>
        <v>1</v>
      </c>
      <c r="AI59" s="11">
        <f t="shared" si="22"/>
        <v>1</v>
      </c>
      <c r="AJ59" s="11">
        <f t="shared" si="22"/>
        <v>1</v>
      </c>
      <c r="AK59" s="11">
        <f t="shared" si="22"/>
        <v>1</v>
      </c>
      <c r="AL59" s="11">
        <f t="shared" si="22"/>
        <v>1</v>
      </c>
      <c r="AM59" s="11">
        <f t="shared" si="22"/>
        <v>1</v>
      </c>
      <c r="AN59" s="11">
        <f t="shared" si="22"/>
        <v>1</v>
      </c>
      <c r="AO59" s="11">
        <f t="shared" si="22"/>
        <v>1</v>
      </c>
      <c r="AP59" s="11">
        <f t="shared" si="22"/>
        <v>1</v>
      </c>
      <c r="AQ59" s="11">
        <f t="shared" si="22"/>
        <v>1</v>
      </c>
      <c r="AR59" s="11" t="str">
        <f t="shared" si="22"/>
        <v/>
      </c>
      <c r="AS59" s="11" t="str">
        <f t="shared" si="22"/>
        <v/>
      </c>
      <c r="AT59" s="11" t="e">
        <f>IF(OR(#REF! = "",#REF! &lt; AT$8), "", 1)</f>
        <v>#REF!</v>
      </c>
    </row>
    <row r="60" spans="6:46" x14ac:dyDescent="0.2">
      <c r="F60">
        <v>202003</v>
      </c>
      <c r="G60" s="11">
        <f t="shared" ref="G60:AS60" si="23">IF(OR(H12 = "", H$8 &lt; G$8), "", 1)</f>
        <v>1</v>
      </c>
      <c r="H60" s="11">
        <f t="shared" si="23"/>
        <v>1</v>
      </c>
      <c r="I60" s="11">
        <f t="shared" si="23"/>
        <v>1</v>
      </c>
      <c r="J60" s="11">
        <f t="shared" si="23"/>
        <v>1</v>
      </c>
      <c r="K60" s="11">
        <f t="shared" si="23"/>
        <v>1</v>
      </c>
      <c r="L60" s="11">
        <f t="shared" si="23"/>
        <v>1</v>
      </c>
      <c r="M60" s="11">
        <f t="shared" si="23"/>
        <v>1</v>
      </c>
      <c r="N60" s="11">
        <f t="shared" si="23"/>
        <v>1</v>
      </c>
      <c r="O60" s="11">
        <f t="shared" si="23"/>
        <v>1</v>
      </c>
      <c r="P60" s="11">
        <f t="shared" si="23"/>
        <v>1</v>
      </c>
      <c r="Q60" s="11">
        <f t="shared" si="23"/>
        <v>1</v>
      </c>
      <c r="R60" s="11">
        <f t="shared" si="23"/>
        <v>1</v>
      </c>
      <c r="S60" s="11">
        <f t="shared" si="23"/>
        <v>1</v>
      </c>
      <c r="T60" s="11">
        <f t="shared" si="23"/>
        <v>1</v>
      </c>
      <c r="U60" s="11">
        <f t="shared" si="23"/>
        <v>1</v>
      </c>
      <c r="V60" s="11">
        <f t="shared" si="23"/>
        <v>1</v>
      </c>
      <c r="W60" s="11" t="str">
        <f t="shared" si="23"/>
        <v/>
      </c>
      <c r="X60" s="11" t="str">
        <f t="shared" si="23"/>
        <v/>
      </c>
      <c r="Y60" s="11" t="str">
        <f t="shared" si="23"/>
        <v/>
      </c>
      <c r="Z60" s="11" t="str">
        <f t="shared" si="23"/>
        <v/>
      </c>
      <c r="AA60" s="11">
        <f t="shared" si="23"/>
        <v>1</v>
      </c>
      <c r="AB60" s="11">
        <f t="shared" si="23"/>
        <v>1</v>
      </c>
      <c r="AC60" s="11">
        <f t="shared" si="23"/>
        <v>1</v>
      </c>
      <c r="AD60" s="11">
        <f t="shared" si="23"/>
        <v>1</v>
      </c>
      <c r="AE60" s="11">
        <f t="shared" si="23"/>
        <v>1</v>
      </c>
      <c r="AF60" s="11">
        <f t="shared" si="23"/>
        <v>1</v>
      </c>
      <c r="AG60" s="11">
        <f t="shared" si="23"/>
        <v>1</v>
      </c>
      <c r="AH60" s="11">
        <f t="shared" si="23"/>
        <v>1</v>
      </c>
      <c r="AI60" s="11">
        <f t="shared" si="23"/>
        <v>1</v>
      </c>
      <c r="AJ60" s="11">
        <f t="shared" si="23"/>
        <v>1</v>
      </c>
      <c r="AK60" s="11">
        <f t="shared" si="23"/>
        <v>1</v>
      </c>
      <c r="AL60" s="11">
        <f t="shared" si="23"/>
        <v>1</v>
      </c>
      <c r="AM60" s="11">
        <f t="shared" si="23"/>
        <v>1</v>
      </c>
      <c r="AN60" s="11">
        <f t="shared" si="23"/>
        <v>1</v>
      </c>
      <c r="AO60" s="11">
        <f t="shared" si="23"/>
        <v>1</v>
      </c>
      <c r="AP60" s="11">
        <f t="shared" si="23"/>
        <v>1</v>
      </c>
      <c r="AQ60" s="11" t="str">
        <f t="shared" si="23"/>
        <v/>
      </c>
      <c r="AR60" s="11" t="str">
        <f t="shared" si="23"/>
        <v/>
      </c>
      <c r="AS60" s="11" t="str">
        <f t="shared" si="23"/>
        <v/>
      </c>
      <c r="AT60" s="11" t="e">
        <f>IF(OR(#REF! = "",#REF! &lt; AT$8), "", 1)</f>
        <v>#REF!</v>
      </c>
    </row>
    <row r="61" spans="6:46" x14ac:dyDescent="0.2">
      <c r="F61">
        <v>202006</v>
      </c>
      <c r="G61" s="11">
        <f t="shared" ref="G61:AS61" si="24">IF(OR(H13 = "", H$8 &lt; G$8), "", 1)</f>
        <v>1</v>
      </c>
      <c r="H61" s="11">
        <f t="shared" si="24"/>
        <v>1</v>
      </c>
      <c r="I61" s="11">
        <f t="shared" si="24"/>
        <v>1</v>
      </c>
      <c r="J61" s="11">
        <f t="shared" si="24"/>
        <v>1</v>
      </c>
      <c r="K61" s="11">
        <f t="shared" si="24"/>
        <v>1</v>
      </c>
      <c r="L61" s="11">
        <f t="shared" si="24"/>
        <v>1</v>
      </c>
      <c r="M61" s="11">
        <f t="shared" si="24"/>
        <v>1</v>
      </c>
      <c r="N61" s="11">
        <f t="shared" si="24"/>
        <v>1</v>
      </c>
      <c r="O61" s="11">
        <f t="shared" si="24"/>
        <v>1</v>
      </c>
      <c r="P61" s="11">
        <f t="shared" si="24"/>
        <v>1</v>
      </c>
      <c r="Q61" s="11">
        <f t="shared" si="24"/>
        <v>1</v>
      </c>
      <c r="R61" s="11">
        <f t="shared" si="24"/>
        <v>1</v>
      </c>
      <c r="S61" s="11">
        <f t="shared" si="24"/>
        <v>1</v>
      </c>
      <c r="T61" s="11">
        <f t="shared" si="24"/>
        <v>1</v>
      </c>
      <c r="U61" s="11">
        <f t="shared" si="24"/>
        <v>1</v>
      </c>
      <c r="V61" s="11" t="str">
        <f t="shared" si="24"/>
        <v/>
      </c>
      <c r="W61" s="11" t="str">
        <f t="shared" si="24"/>
        <v/>
      </c>
      <c r="X61" s="11" t="str">
        <f t="shared" si="24"/>
        <v/>
      </c>
      <c r="Y61" s="11" t="str">
        <f t="shared" si="24"/>
        <v/>
      </c>
      <c r="Z61" s="11" t="str">
        <f t="shared" si="24"/>
        <v/>
      </c>
      <c r="AA61" s="11">
        <f t="shared" si="24"/>
        <v>1</v>
      </c>
      <c r="AB61" s="11">
        <f t="shared" si="24"/>
        <v>1</v>
      </c>
      <c r="AC61" s="11">
        <f t="shared" si="24"/>
        <v>1</v>
      </c>
      <c r="AD61" s="11">
        <f t="shared" si="24"/>
        <v>1</v>
      </c>
      <c r="AE61" s="11">
        <f t="shared" si="24"/>
        <v>1</v>
      </c>
      <c r="AF61" s="11">
        <f t="shared" si="24"/>
        <v>1</v>
      </c>
      <c r="AG61" s="11">
        <f t="shared" si="24"/>
        <v>1</v>
      </c>
      <c r="AH61" s="11">
        <f t="shared" si="24"/>
        <v>1</v>
      </c>
      <c r="AI61" s="11">
        <f t="shared" si="24"/>
        <v>1</v>
      </c>
      <c r="AJ61" s="11">
        <f t="shared" si="24"/>
        <v>1</v>
      </c>
      <c r="AK61" s="11">
        <f t="shared" si="24"/>
        <v>1</v>
      </c>
      <c r="AL61" s="11">
        <f t="shared" si="24"/>
        <v>1</v>
      </c>
      <c r="AM61" s="11">
        <f t="shared" si="24"/>
        <v>1</v>
      </c>
      <c r="AN61" s="11">
        <f t="shared" si="24"/>
        <v>1</v>
      </c>
      <c r="AO61" s="11">
        <f t="shared" si="24"/>
        <v>1</v>
      </c>
      <c r="AP61" s="11" t="str">
        <f t="shared" si="24"/>
        <v/>
      </c>
      <c r="AQ61" s="11" t="str">
        <f t="shared" si="24"/>
        <v/>
      </c>
      <c r="AR61" s="11" t="str">
        <f t="shared" si="24"/>
        <v/>
      </c>
      <c r="AS61" s="11" t="str">
        <f t="shared" si="24"/>
        <v/>
      </c>
      <c r="AT61" s="11" t="e">
        <f>IF(OR(#REF! = "",#REF! &lt; AT$8), "", 1)</f>
        <v>#REF!</v>
      </c>
    </row>
    <row r="62" spans="6:46" x14ac:dyDescent="0.2">
      <c r="F62">
        <v>202009</v>
      </c>
      <c r="G62" s="11">
        <f t="shared" ref="G62:AS62" si="25">IF(OR(H14 = "", H$8 &lt; G$8), "", 1)</f>
        <v>1</v>
      </c>
      <c r="H62" s="11">
        <f t="shared" si="25"/>
        <v>1</v>
      </c>
      <c r="I62" s="11">
        <f t="shared" si="25"/>
        <v>1</v>
      </c>
      <c r="J62" s="11">
        <f t="shared" si="25"/>
        <v>1</v>
      </c>
      <c r="K62" s="11">
        <f t="shared" si="25"/>
        <v>1</v>
      </c>
      <c r="L62" s="11">
        <f t="shared" si="25"/>
        <v>1</v>
      </c>
      <c r="M62" s="11">
        <f t="shared" si="25"/>
        <v>1</v>
      </c>
      <c r="N62" s="11">
        <f t="shared" si="25"/>
        <v>1</v>
      </c>
      <c r="O62" s="11">
        <f t="shared" si="25"/>
        <v>1</v>
      </c>
      <c r="P62" s="11">
        <f t="shared" si="25"/>
        <v>1</v>
      </c>
      <c r="Q62" s="11">
        <f t="shared" si="25"/>
        <v>1</v>
      </c>
      <c r="R62" s="11">
        <f t="shared" si="25"/>
        <v>1</v>
      </c>
      <c r="S62" s="11">
        <f t="shared" si="25"/>
        <v>1</v>
      </c>
      <c r="T62" s="11">
        <f t="shared" si="25"/>
        <v>1</v>
      </c>
      <c r="U62" s="11" t="str">
        <f t="shared" si="25"/>
        <v/>
      </c>
      <c r="V62" s="11" t="str">
        <f t="shared" si="25"/>
        <v/>
      </c>
      <c r="W62" s="11" t="str">
        <f t="shared" si="25"/>
        <v/>
      </c>
      <c r="X62" s="11" t="str">
        <f t="shared" si="25"/>
        <v/>
      </c>
      <c r="Y62" s="11" t="str">
        <f t="shared" si="25"/>
        <v/>
      </c>
      <c r="Z62" s="11" t="str">
        <f t="shared" si="25"/>
        <v/>
      </c>
      <c r="AA62" s="11">
        <f t="shared" si="25"/>
        <v>1</v>
      </c>
      <c r="AB62" s="11">
        <f t="shared" si="25"/>
        <v>1</v>
      </c>
      <c r="AC62" s="11">
        <f t="shared" si="25"/>
        <v>1</v>
      </c>
      <c r="AD62" s="11">
        <f t="shared" si="25"/>
        <v>1</v>
      </c>
      <c r="AE62" s="11">
        <f t="shared" si="25"/>
        <v>1</v>
      </c>
      <c r="AF62" s="11">
        <f t="shared" si="25"/>
        <v>1</v>
      </c>
      <c r="AG62" s="11">
        <f t="shared" si="25"/>
        <v>1</v>
      </c>
      <c r="AH62" s="11">
        <f t="shared" si="25"/>
        <v>1</v>
      </c>
      <c r="AI62" s="11">
        <f t="shared" si="25"/>
        <v>1</v>
      </c>
      <c r="AJ62" s="11">
        <f t="shared" si="25"/>
        <v>1</v>
      </c>
      <c r="AK62" s="11">
        <f t="shared" si="25"/>
        <v>1</v>
      </c>
      <c r="AL62" s="11">
        <f t="shared" si="25"/>
        <v>1</v>
      </c>
      <c r="AM62" s="11">
        <f t="shared" si="25"/>
        <v>1</v>
      </c>
      <c r="AN62" s="11">
        <f t="shared" si="25"/>
        <v>1</v>
      </c>
      <c r="AO62" s="11" t="str">
        <f t="shared" si="25"/>
        <v/>
      </c>
      <c r="AP62" s="11" t="str">
        <f t="shared" si="25"/>
        <v/>
      </c>
      <c r="AQ62" s="11" t="str">
        <f t="shared" si="25"/>
        <v/>
      </c>
      <c r="AR62" s="11" t="str">
        <f t="shared" si="25"/>
        <v/>
      </c>
      <c r="AS62" s="11" t="str">
        <f t="shared" si="25"/>
        <v/>
      </c>
      <c r="AT62" s="11" t="e">
        <f>IF(OR(#REF! = "",#REF! &lt; AT$8), "", 1)</f>
        <v>#REF!</v>
      </c>
    </row>
    <row r="63" spans="6:46" x14ac:dyDescent="0.2">
      <c r="F63">
        <v>202012</v>
      </c>
      <c r="G63" s="11">
        <f t="shared" ref="G63:AS63" si="26">IF(OR(H15 = "", H$8 &lt; G$8), "", 1)</f>
        <v>1</v>
      </c>
      <c r="H63" s="11">
        <f t="shared" si="26"/>
        <v>1</v>
      </c>
      <c r="I63" s="11">
        <f t="shared" si="26"/>
        <v>1</v>
      </c>
      <c r="J63" s="11">
        <f t="shared" si="26"/>
        <v>1</v>
      </c>
      <c r="K63" s="11">
        <f t="shared" si="26"/>
        <v>1</v>
      </c>
      <c r="L63" s="11">
        <f t="shared" si="26"/>
        <v>1</v>
      </c>
      <c r="M63" s="11">
        <f t="shared" si="26"/>
        <v>1</v>
      </c>
      <c r="N63" s="11">
        <f t="shared" si="26"/>
        <v>1</v>
      </c>
      <c r="O63" s="11">
        <f t="shared" si="26"/>
        <v>1</v>
      </c>
      <c r="P63" s="11">
        <f t="shared" si="26"/>
        <v>1</v>
      </c>
      <c r="Q63" s="11">
        <f t="shared" si="26"/>
        <v>1</v>
      </c>
      <c r="R63" s="11">
        <f t="shared" si="26"/>
        <v>1</v>
      </c>
      <c r="S63" s="11">
        <f t="shared" si="26"/>
        <v>1</v>
      </c>
      <c r="T63" s="11" t="str">
        <f t="shared" si="26"/>
        <v/>
      </c>
      <c r="U63" s="11" t="str">
        <f t="shared" si="26"/>
        <v/>
      </c>
      <c r="V63" s="11" t="str">
        <f t="shared" si="26"/>
        <v/>
      </c>
      <c r="W63" s="11" t="str">
        <f t="shared" si="26"/>
        <v/>
      </c>
      <c r="X63" s="11" t="str">
        <f t="shared" si="26"/>
        <v/>
      </c>
      <c r="Y63" s="11" t="str">
        <f t="shared" si="26"/>
        <v/>
      </c>
      <c r="Z63" s="11" t="str">
        <f t="shared" si="26"/>
        <v/>
      </c>
      <c r="AA63" s="11">
        <f t="shared" si="26"/>
        <v>1</v>
      </c>
      <c r="AB63" s="11">
        <f t="shared" si="26"/>
        <v>1</v>
      </c>
      <c r="AC63" s="11">
        <f t="shared" si="26"/>
        <v>1</v>
      </c>
      <c r="AD63" s="11">
        <f t="shared" si="26"/>
        <v>1</v>
      </c>
      <c r="AE63" s="11">
        <f t="shared" si="26"/>
        <v>1</v>
      </c>
      <c r="AF63" s="11">
        <f t="shared" si="26"/>
        <v>1</v>
      </c>
      <c r="AG63" s="11">
        <f t="shared" si="26"/>
        <v>1</v>
      </c>
      <c r="AH63" s="11">
        <f t="shared" si="26"/>
        <v>1</v>
      </c>
      <c r="AI63" s="11">
        <f t="shared" si="26"/>
        <v>1</v>
      </c>
      <c r="AJ63" s="11">
        <f t="shared" si="26"/>
        <v>1</v>
      </c>
      <c r="AK63" s="11">
        <f t="shared" si="26"/>
        <v>1</v>
      </c>
      <c r="AL63" s="11">
        <f t="shared" si="26"/>
        <v>1</v>
      </c>
      <c r="AM63" s="11">
        <f t="shared" si="26"/>
        <v>1</v>
      </c>
      <c r="AN63" s="11" t="str">
        <f t="shared" si="26"/>
        <v/>
      </c>
      <c r="AO63" s="11" t="str">
        <f t="shared" si="26"/>
        <v/>
      </c>
      <c r="AP63" s="11" t="str">
        <f t="shared" si="26"/>
        <v/>
      </c>
      <c r="AQ63" s="11" t="str">
        <f t="shared" si="26"/>
        <v/>
      </c>
      <c r="AR63" s="11" t="str">
        <f t="shared" si="26"/>
        <v/>
      </c>
      <c r="AS63" s="11" t="str">
        <f t="shared" si="26"/>
        <v/>
      </c>
      <c r="AT63" s="11" t="e">
        <f>IF(OR(#REF! = "",#REF! &lt; AT$8), "", 1)</f>
        <v>#REF!</v>
      </c>
    </row>
    <row r="64" spans="6:46" x14ac:dyDescent="0.2">
      <c r="F64">
        <v>202103</v>
      </c>
      <c r="G64" s="11">
        <f t="shared" ref="G64:AS64" si="27">IF(OR(H16 = "", H$8 &lt; G$8), "", 1)</f>
        <v>1</v>
      </c>
      <c r="H64" s="11">
        <f t="shared" si="27"/>
        <v>1</v>
      </c>
      <c r="I64" s="11">
        <f t="shared" si="27"/>
        <v>1</v>
      </c>
      <c r="J64" s="11">
        <f t="shared" si="27"/>
        <v>1</v>
      </c>
      <c r="K64" s="11">
        <f t="shared" si="27"/>
        <v>1</v>
      </c>
      <c r="L64" s="11">
        <f t="shared" si="27"/>
        <v>1</v>
      </c>
      <c r="M64" s="11">
        <f t="shared" si="27"/>
        <v>1</v>
      </c>
      <c r="N64" s="11">
        <f t="shared" si="27"/>
        <v>1</v>
      </c>
      <c r="O64" s="11">
        <f t="shared" si="27"/>
        <v>1</v>
      </c>
      <c r="P64" s="11">
        <f t="shared" si="27"/>
        <v>1</v>
      </c>
      <c r="Q64" s="11">
        <f t="shared" si="27"/>
        <v>1</v>
      </c>
      <c r="R64" s="11">
        <f t="shared" si="27"/>
        <v>1</v>
      </c>
      <c r="S64" s="11" t="str">
        <f t="shared" si="27"/>
        <v/>
      </c>
      <c r="T64" s="11" t="str">
        <f t="shared" si="27"/>
        <v/>
      </c>
      <c r="U64" s="11" t="str">
        <f t="shared" si="27"/>
        <v/>
      </c>
      <c r="V64" s="11" t="str">
        <f t="shared" si="27"/>
        <v/>
      </c>
      <c r="W64" s="11" t="str">
        <f t="shared" si="27"/>
        <v/>
      </c>
      <c r="X64" s="11" t="str">
        <f t="shared" si="27"/>
        <v/>
      </c>
      <c r="Y64" s="11" t="str">
        <f t="shared" si="27"/>
        <v/>
      </c>
      <c r="Z64" s="11" t="str">
        <f t="shared" si="27"/>
        <v/>
      </c>
      <c r="AA64" s="11">
        <f t="shared" si="27"/>
        <v>1</v>
      </c>
      <c r="AB64" s="11">
        <f t="shared" si="27"/>
        <v>1</v>
      </c>
      <c r="AC64" s="11">
        <f t="shared" si="27"/>
        <v>1</v>
      </c>
      <c r="AD64" s="11">
        <f t="shared" si="27"/>
        <v>1</v>
      </c>
      <c r="AE64" s="11">
        <f t="shared" si="27"/>
        <v>1</v>
      </c>
      <c r="AF64" s="11">
        <f t="shared" si="27"/>
        <v>1</v>
      </c>
      <c r="AG64" s="11">
        <f t="shared" si="27"/>
        <v>1</v>
      </c>
      <c r="AH64" s="11">
        <f t="shared" si="27"/>
        <v>1</v>
      </c>
      <c r="AI64" s="11">
        <f t="shared" si="27"/>
        <v>1</v>
      </c>
      <c r="AJ64" s="11">
        <f t="shared" si="27"/>
        <v>1</v>
      </c>
      <c r="AK64" s="11">
        <f t="shared" si="27"/>
        <v>1</v>
      </c>
      <c r="AL64" s="11">
        <f t="shared" si="27"/>
        <v>1</v>
      </c>
      <c r="AM64" s="11" t="str">
        <f t="shared" si="27"/>
        <v/>
      </c>
      <c r="AN64" s="11" t="str">
        <f t="shared" si="27"/>
        <v/>
      </c>
      <c r="AO64" s="11" t="str">
        <f t="shared" si="27"/>
        <v/>
      </c>
      <c r="AP64" s="11" t="str">
        <f t="shared" si="27"/>
        <v/>
      </c>
      <c r="AQ64" s="11" t="str">
        <f t="shared" si="27"/>
        <v/>
      </c>
      <c r="AR64" s="11" t="str">
        <f t="shared" si="27"/>
        <v/>
      </c>
      <c r="AS64" s="11" t="str">
        <f t="shared" si="27"/>
        <v/>
      </c>
      <c r="AT64" s="11" t="e">
        <f>IF(OR(#REF! = "",#REF! &lt; AT$8), "", 1)</f>
        <v>#REF!</v>
      </c>
    </row>
    <row r="65" spans="2:46" x14ac:dyDescent="0.2">
      <c r="F65">
        <v>202106</v>
      </c>
      <c r="G65" s="11">
        <f t="shared" ref="G65:AS65" si="28">IF(OR(H17 = "", H$8 &lt; G$8), "", 1)</f>
        <v>1</v>
      </c>
      <c r="H65" s="11">
        <f t="shared" si="28"/>
        <v>1</v>
      </c>
      <c r="I65" s="11">
        <f t="shared" si="28"/>
        <v>1</v>
      </c>
      <c r="J65" s="11">
        <f t="shared" si="28"/>
        <v>1</v>
      </c>
      <c r="K65" s="11">
        <f t="shared" si="28"/>
        <v>1</v>
      </c>
      <c r="L65" s="11">
        <f t="shared" si="28"/>
        <v>1</v>
      </c>
      <c r="M65" s="11">
        <f t="shared" si="28"/>
        <v>1</v>
      </c>
      <c r="N65" s="11">
        <f t="shared" si="28"/>
        <v>1</v>
      </c>
      <c r="O65" s="11">
        <f t="shared" si="28"/>
        <v>1</v>
      </c>
      <c r="P65" s="11">
        <f t="shared" si="28"/>
        <v>1</v>
      </c>
      <c r="Q65" s="11">
        <f t="shared" si="28"/>
        <v>1</v>
      </c>
      <c r="R65" s="11" t="str">
        <f t="shared" si="28"/>
        <v/>
      </c>
      <c r="S65" s="11" t="str">
        <f t="shared" si="28"/>
        <v/>
      </c>
      <c r="T65" s="11" t="str">
        <f t="shared" si="28"/>
        <v/>
      </c>
      <c r="U65" s="11" t="str">
        <f t="shared" si="28"/>
        <v/>
      </c>
      <c r="V65" s="11" t="str">
        <f t="shared" si="28"/>
        <v/>
      </c>
      <c r="W65" s="11" t="str">
        <f t="shared" si="28"/>
        <v/>
      </c>
      <c r="X65" s="11" t="str">
        <f t="shared" si="28"/>
        <v/>
      </c>
      <c r="Y65" s="11" t="str">
        <f t="shared" si="28"/>
        <v/>
      </c>
      <c r="Z65" s="11" t="str">
        <f t="shared" si="28"/>
        <v/>
      </c>
      <c r="AA65" s="11">
        <f t="shared" si="28"/>
        <v>1</v>
      </c>
      <c r="AB65" s="11">
        <f t="shared" si="28"/>
        <v>1</v>
      </c>
      <c r="AC65" s="11">
        <f t="shared" si="28"/>
        <v>1</v>
      </c>
      <c r="AD65" s="11">
        <f t="shared" si="28"/>
        <v>1</v>
      </c>
      <c r="AE65" s="11">
        <f t="shared" si="28"/>
        <v>1</v>
      </c>
      <c r="AF65" s="11">
        <f t="shared" si="28"/>
        <v>1</v>
      </c>
      <c r="AG65" s="11">
        <f t="shared" si="28"/>
        <v>1</v>
      </c>
      <c r="AH65" s="11">
        <f t="shared" si="28"/>
        <v>1</v>
      </c>
      <c r="AI65" s="11">
        <f t="shared" si="28"/>
        <v>1</v>
      </c>
      <c r="AJ65" s="11">
        <f t="shared" si="28"/>
        <v>1</v>
      </c>
      <c r="AK65" s="11">
        <f t="shared" si="28"/>
        <v>1</v>
      </c>
      <c r="AL65" s="11" t="str">
        <f t="shared" si="28"/>
        <v/>
      </c>
      <c r="AM65" s="11" t="str">
        <f t="shared" si="28"/>
        <v/>
      </c>
      <c r="AN65" s="11" t="str">
        <f t="shared" si="28"/>
        <v/>
      </c>
      <c r="AO65" s="11" t="str">
        <f t="shared" si="28"/>
        <v/>
      </c>
      <c r="AP65" s="11" t="str">
        <f t="shared" si="28"/>
        <v/>
      </c>
      <c r="AQ65" s="11" t="str">
        <f t="shared" si="28"/>
        <v/>
      </c>
      <c r="AR65" s="11" t="str">
        <f t="shared" si="28"/>
        <v/>
      </c>
      <c r="AS65" s="11" t="str">
        <f t="shared" si="28"/>
        <v/>
      </c>
      <c r="AT65" s="11" t="e">
        <f>IF(OR(#REF! = "",#REF! &lt; AT$8), "", 1)</f>
        <v>#REF!</v>
      </c>
    </row>
    <row r="66" spans="2:46" x14ac:dyDescent="0.2">
      <c r="F66">
        <v>202109</v>
      </c>
      <c r="G66" s="11">
        <f t="shared" ref="G66:AS66" si="29">IF(OR(H18 = "", H$8 &lt; G$8), "", 1)</f>
        <v>1</v>
      </c>
      <c r="H66" s="11">
        <f t="shared" si="29"/>
        <v>1</v>
      </c>
      <c r="I66" s="11">
        <f t="shared" si="29"/>
        <v>1</v>
      </c>
      <c r="J66" s="11">
        <f t="shared" si="29"/>
        <v>1</v>
      </c>
      <c r="K66" s="11">
        <f t="shared" si="29"/>
        <v>1</v>
      </c>
      <c r="L66" s="11">
        <f t="shared" si="29"/>
        <v>1</v>
      </c>
      <c r="M66" s="11">
        <f t="shared" si="29"/>
        <v>1</v>
      </c>
      <c r="N66" s="11">
        <f t="shared" si="29"/>
        <v>1</v>
      </c>
      <c r="O66" s="11">
        <f t="shared" si="29"/>
        <v>1</v>
      </c>
      <c r="P66" s="11">
        <f t="shared" si="29"/>
        <v>1</v>
      </c>
      <c r="Q66" s="11" t="str">
        <f t="shared" si="29"/>
        <v/>
      </c>
      <c r="R66" s="11" t="str">
        <f t="shared" si="29"/>
        <v/>
      </c>
      <c r="S66" s="11" t="str">
        <f t="shared" si="29"/>
        <v/>
      </c>
      <c r="T66" s="11" t="str">
        <f t="shared" si="29"/>
        <v/>
      </c>
      <c r="U66" s="11" t="str">
        <f t="shared" si="29"/>
        <v/>
      </c>
      <c r="V66" s="11" t="str">
        <f t="shared" si="29"/>
        <v/>
      </c>
      <c r="W66" s="11" t="str">
        <f t="shared" si="29"/>
        <v/>
      </c>
      <c r="X66" s="11" t="str">
        <f t="shared" si="29"/>
        <v/>
      </c>
      <c r="Y66" s="11" t="str">
        <f t="shared" si="29"/>
        <v/>
      </c>
      <c r="Z66" s="11" t="str">
        <f t="shared" si="29"/>
        <v/>
      </c>
      <c r="AA66" s="11">
        <f t="shared" si="29"/>
        <v>1</v>
      </c>
      <c r="AB66" s="11">
        <f t="shared" si="29"/>
        <v>1</v>
      </c>
      <c r="AC66" s="11">
        <f t="shared" si="29"/>
        <v>1</v>
      </c>
      <c r="AD66" s="11">
        <f t="shared" si="29"/>
        <v>1</v>
      </c>
      <c r="AE66" s="11">
        <f t="shared" si="29"/>
        <v>1</v>
      </c>
      <c r="AF66" s="11">
        <f t="shared" si="29"/>
        <v>1</v>
      </c>
      <c r="AG66" s="11">
        <f t="shared" si="29"/>
        <v>1</v>
      </c>
      <c r="AH66" s="11">
        <f t="shared" si="29"/>
        <v>1</v>
      </c>
      <c r="AI66" s="11">
        <f t="shared" si="29"/>
        <v>1</v>
      </c>
      <c r="AJ66" s="11">
        <f t="shared" si="29"/>
        <v>1</v>
      </c>
      <c r="AK66" s="11" t="str">
        <f t="shared" si="29"/>
        <v/>
      </c>
      <c r="AL66" s="11" t="str">
        <f t="shared" si="29"/>
        <v/>
      </c>
      <c r="AM66" s="11" t="str">
        <f t="shared" si="29"/>
        <v/>
      </c>
      <c r="AN66" s="11" t="str">
        <f t="shared" si="29"/>
        <v/>
      </c>
      <c r="AO66" s="11" t="str">
        <f t="shared" si="29"/>
        <v/>
      </c>
      <c r="AP66" s="11" t="str">
        <f t="shared" si="29"/>
        <v/>
      </c>
      <c r="AQ66" s="11" t="str">
        <f t="shared" si="29"/>
        <v/>
      </c>
      <c r="AR66" s="11" t="str">
        <f t="shared" si="29"/>
        <v/>
      </c>
      <c r="AS66" s="11" t="str">
        <f t="shared" si="29"/>
        <v/>
      </c>
      <c r="AT66" s="11" t="e">
        <f>IF(OR(#REF! = "",#REF! &lt; AT$8), "", 1)</f>
        <v>#REF!</v>
      </c>
    </row>
    <row r="67" spans="2:46" x14ac:dyDescent="0.2">
      <c r="F67">
        <v>202112</v>
      </c>
      <c r="G67" s="11">
        <f t="shared" ref="G67:AS67" si="30">IF(OR(H19 = "", H$8 &lt; G$8), "", 1)</f>
        <v>1</v>
      </c>
      <c r="H67" s="11">
        <f t="shared" si="30"/>
        <v>1</v>
      </c>
      <c r="I67" s="11">
        <f t="shared" si="30"/>
        <v>1</v>
      </c>
      <c r="J67" s="11">
        <f t="shared" si="30"/>
        <v>1</v>
      </c>
      <c r="K67" s="11">
        <f t="shared" si="30"/>
        <v>1</v>
      </c>
      <c r="L67" s="11">
        <f t="shared" si="30"/>
        <v>1</v>
      </c>
      <c r="M67" s="11">
        <f t="shared" si="30"/>
        <v>1</v>
      </c>
      <c r="N67" s="11">
        <f t="shared" si="30"/>
        <v>1</v>
      </c>
      <c r="O67" s="11">
        <f t="shared" si="30"/>
        <v>1</v>
      </c>
      <c r="P67" s="11" t="str">
        <f t="shared" si="30"/>
        <v/>
      </c>
      <c r="Q67" s="11" t="str">
        <f t="shared" si="30"/>
        <v/>
      </c>
      <c r="R67" s="11" t="str">
        <f t="shared" si="30"/>
        <v/>
      </c>
      <c r="S67" s="11" t="str">
        <f t="shared" si="30"/>
        <v/>
      </c>
      <c r="T67" s="11" t="str">
        <f t="shared" si="30"/>
        <v/>
      </c>
      <c r="U67" s="11" t="str">
        <f t="shared" si="30"/>
        <v/>
      </c>
      <c r="V67" s="11" t="str">
        <f t="shared" si="30"/>
        <v/>
      </c>
      <c r="W67" s="11" t="str">
        <f t="shared" si="30"/>
        <v/>
      </c>
      <c r="X67" s="11" t="str">
        <f t="shared" si="30"/>
        <v/>
      </c>
      <c r="Y67" s="11" t="str">
        <f t="shared" si="30"/>
        <v/>
      </c>
      <c r="Z67" s="11" t="str">
        <f t="shared" si="30"/>
        <v/>
      </c>
      <c r="AA67" s="11">
        <f t="shared" si="30"/>
        <v>1</v>
      </c>
      <c r="AB67" s="11">
        <f t="shared" si="30"/>
        <v>1</v>
      </c>
      <c r="AC67" s="11">
        <f t="shared" si="30"/>
        <v>1</v>
      </c>
      <c r="AD67" s="11">
        <f t="shared" si="30"/>
        <v>1</v>
      </c>
      <c r="AE67" s="11">
        <f t="shared" si="30"/>
        <v>1</v>
      </c>
      <c r="AF67" s="11">
        <f t="shared" si="30"/>
        <v>1</v>
      </c>
      <c r="AG67" s="11">
        <f t="shared" si="30"/>
        <v>1</v>
      </c>
      <c r="AH67" s="11">
        <f t="shared" si="30"/>
        <v>1</v>
      </c>
      <c r="AI67" s="11">
        <f t="shared" si="30"/>
        <v>1</v>
      </c>
      <c r="AJ67" s="11" t="str">
        <f t="shared" si="30"/>
        <v/>
      </c>
      <c r="AK67" s="11" t="str">
        <f t="shared" si="30"/>
        <v/>
      </c>
      <c r="AL67" s="11" t="str">
        <f t="shared" si="30"/>
        <v/>
      </c>
      <c r="AM67" s="11" t="str">
        <f t="shared" si="30"/>
        <v/>
      </c>
      <c r="AN67" s="11" t="str">
        <f t="shared" si="30"/>
        <v/>
      </c>
      <c r="AO67" s="11" t="str">
        <f t="shared" si="30"/>
        <v/>
      </c>
      <c r="AP67" s="11" t="str">
        <f t="shared" si="30"/>
        <v/>
      </c>
      <c r="AQ67" s="11" t="str">
        <f t="shared" si="30"/>
        <v/>
      </c>
      <c r="AR67" s="11" t="str">
        <f t="shared" si="30"/>
        <v/>
      </c>
      <c r="AS67" s="11" t="str">
        <f t="shared" si="30"/>
        <v/>
      </c>
      <c r="AT67" s="11" t="e">
        <f>IF(OR(#REF! = "",#REF! &lt; AT$8), "", 1)</f>
        <v>#REF!</v>
      </c>
    </row>
    <row r="68" spans="2:46" x14ac:dyDescent="0.2">
      <c r="F68">
        <v>202203</v>
      </c>
      <c r="G68" s="11">
        <f t="shared" ref="G68:AS68" si="31">IF(OR(H20 = "", H$8 &lt; G$8), "", 1)</f>
        <v>1</v>
      </c>
      <c r="H68" s="11">
        <f t="shared" si="31"/>
        <v>1</v>
      </c>
      <c r="I68" s="11">
        <f t="shared" si="31"/>
        <v>1</v>
      </c>
      <c r="J68" s="11">
        <f t="shared" si="31"/>
        <v>1</v>
      </c>
      <c r="K68" s="11">
        <f t="shared" si="31"/>
        <v>1</v>
      </c>
      <c r="L68" s="11">
        <f t="shared" si="31"/>
        <v>1</v>
      </c>
      <c r="M68" s="11">
        <f t="shared" si="31"/>
        <v>1</v>
      </c>
      <c r="N68" s="11">
        <f t="shared" si="31"/>
        <v>1</v>
      </c>
      <c r="O68" s="11" t="str">
        <f t="shared" si="31"/>
        <v/>
      </c>
      <c r="P68" s="11" t="str">
        <f t="shared" si="31"/>
        <v/>
      </c>
      <c r="Q68" s="11" t="str">
        <f t="shared" si="31"/>
        <v/>
      </c>
      <c r="R68" s="11" t="str">
        <f t="shared" si="31"/>
        <v/>
      </c>
      <c r="S68" s="11" t="str">
        <f t="shared" si="31"/>
        <v/>
      </c>
      <c r="T68" s="11" t="str">
        <f t="shared" si="31"/>
        <v/>
      </c>
      <c r="U68" s="11" t="str">
        <f t="shared" si="31"/>
        <v/>
      </c>
      <c r="V68" s="11" t="str">
        <f t="shared" si="31"/>
        <v/>
      </c>
      <c r="W68" s="11" t="str">
        <f t="shared" si="31"/>
        <v/>
      </c>
      <c r="X68" s="11" t="str">
        <f t="shared" si="31"/>
        <v/>
      </c>
      <c r="Y68" s="11" t="str">
        <f t="shared" si="31"/>
        <v/>
      </c>
      <c r="Z68" s="11" t="str">
        <f t="shared" si="31"/>
        <v/>
      </c>
      <c r="AA68" s="11">
        <f t="shared" si="31"/>
        <v>1</v>
      </c>
      <c r="AB68" s="11">
        <f t="shared" si="31"/>
        <v>1</v>
      </c>
      <c r="AC68" s="11">
        <f t="shared" si="31"/>
        <v>1</v>
      </c>
      <c r="AD68" s="11">
        <f t="shared" si="31"/>
        <v>1</v>
      </c>
      <c r="AE68" s="11">
        <f t="shared" si="31"/>
        <v>1</v>
      </c>
      <c r="AF68" s="11">
        <f t="shared" si="31"/>
        <v>1</v>
      </c>
      <c r="AG68" s="11">
        <f t="shared" si="31"/>
        <v>1</v>
      </c>
      <c r="AH68" s="11">
        <f t="shared" si="31"/>
        <v>1</v>
      </c>
      <c r="AI68" s="11" t="str">
        <f t="shared" si="31"/>
        <v/>
      </c>
      <c r="AJ68" s="11" t="str">
        <f t="shared" si="31"/>
        <v/>
      </c>
      <c r="AK68" s="11" t="str">
        <f t="shared" si="31"/>
        <v/>
      </c>
      <c r="AL68" s="11" t="str">
        <f t="shared" si="31"/>
        <v/>
      </c>
      <c r="AM68" s="11" t="str">
        <f t="shared" si="31"/>
        <v/>
      </c>
      <c r="AN68" s="11" t="str">
        <f t="shared" si="31"/>
        <v/>
      </c>
      <c r="AO68" s="11" t="str">
        <f t="shared" si="31"/>
        <v/>
      </c>
      <c r="AP68" s="11" t="str">
        <f t="shared" si="31"/>
        <v/>
      </c>
      <c r="AQ68" s="11" t="str">
        <f t="shared" si="31"/>
        <v/>
      </c>
      <c r="AR68" s="11" t="str">
        <f t="shared" si="31"/>
        <v/>
      </c>
      <c r="AS68" s="11" t="str">
        <f t="shared" si="31"/>
        <v/>
      </c>
      <c r="AT68" s="11" t="e">
        <f>IF(OR(#REF! = "",#REF! &lt; AT$8), "", 1)</f>
        <v>#REF!</v>
      </c>
    </row>
    <row r="69" spans="2:46" x14ac:dyDescent="0.2">
      <c r="F69">
        <v>202206</v>
      </c>
      <c r="G69" s="11">
        <f t="shared" ref="G69:AS69" si="32">IF(OR(H21 = "", H$8 &lt; G$8), "", 1)</f>
        <v>1</v>
      </c>
      <c r="H69" s="11">
        <f t="shared" si="32"/>
        <v>1</v>
      </c>
      <c r="I69" s="11">
        <f t="shared" si="32"/>
        <v>1</v>
      </c>
      <c r="J69" s="11">
        <f t="shared" si="32"/>
        <v>1</v>
      </c>
      <c r="K69" s="11">
        <f t="shared" si="32"/>
        <v>1</v>
      </c>
      <c r="L69" s="11">
        <f t="shared" si="32"/>
        <v>1</v>
      </c>
      <c r="M69" s="11">
        <f t="shared" si="32"/>
        <v>1</v>
      </c>
      <c r="N69" s="11" t="str">
        <f t="shared" si="32"/>
        <v/>
      </c>
      <c r="O69" s="11" t="str">
        <f t="shared" si="32"/>
        <v/>
      </c>
      <c r="P69" s="11" t="str">
        <f t="shared" si="32"/>
        <v/>
      </c>
      <c r="Q69" s="11" t="str">
        <f t="shared" si="32"/>
        <v/>
      </c>
      <c r="R69" s="11" t="str">
        <f t="shared" si="32"/>
        <v/>
      </c>
      <c r="S69" s="11" t="str">
        <f t="shared" si="32"/>
        <v/>
      </c>
      <c r="T69" s="11" t="str">
        <f t="shared" si="32"/>
        <v/>
      </c>
      <c r="U69" s="11" t="str">
        <f t="shared" si="32"/>
        <v/>
      </c>
      <c r="V69" s="11" t="str">
        <f t="shared" si="32"/>
        <v/>
      </c>
      <c r="W69" s="11" t="str">
        <f t="shared" si="32"/>
        <v/>
      </c>
      <c r="X69" s="11" t="str">
        <f t="shared" si="32"/>
        <v/>
      </c>
      <c r="Y69" s="11" t="str">
        <f t="shared" si="32"/>
        <v/>
      </c>
      <c r="Z69" s="11" t="str">
        <f t="shared" si="32"/>
        <v/>
      </c>
      <c r="AA69" s="11">
        <f t="shared" si="32"/>
        <v>1</v>
      </c>
      <c r="AB69" s="11">
        <f t="shared" si="32"/>
        <v>1</v>
      </c>
      <c r="AC69" s="11">
        <f t="shared" si="32"/>
        <v>1</v>
      </c>
      <c r="AD69" s="11">
        <f t="shared" si="32"/>
        <v>1</v>
      </c>
      <c r="AE69" s="11">
        <f t="shared" si="32"/>
        <v>1</v>
      </c>
      <c r="AF69" s="11">
        <f t="shared" si="32"/>
        <v>1</v>
      </c>
      <c r="AG69" s="11">
        <f t="shared" si="32"/>
        <v>1</v>
      </c>
      <c r="AH69" s="11" t="str">
        <f t="shared" si="32"/>
        <v/>
      </c>
      <c r="AI69" s="11" t="str">
        <f t="shared" si="32"/>
        <v/>
      </c>
      <c r="AJ69" s="11" t="str">
        <f t="shared" si="32"/>
        <v/>
      </c>
      <c r="AK69" s="11" t="str">
        <f t="shared" si="32"/>
        <v/>
      </c>
      <c r="AL69" s="11" t="str">
        <f t="shared" si="32"/>
        <v/>
      </c>
      <c r="AM69" s="11" t="str">
        <f t="shared" si="32"/>
        <v/>
      </c>
      <c r="AN69" s="11" t="str">
        <f t="shared" si="32"/>
        <v/>
      </c>
      <c r="AO69" s="11" t="str">
        <f t="shared" si="32"/>
        <v/>
      </c>
      <c r="AP69" s="11" t="str">
        <f t="shared" si="32"/>
        <v/>
      </c>
      <c r="AQ69" s="11" t="str">
        <f t="shared" si="32"/>
        <v/>
      </c>
      <c r="AR69" s="11" t="str">
        <f t="shared" si="32"/>
        <v/>
      </c>
      <c r="AS69" s="11" t="str">
        <f t="shared" si="32"/>
        <v/>
      </c>
      <c r="AT69" s="11" t="e">
        <f>IF(OR(#REF! = "",#REF! &lt; AT$8), "", 1)</f>
        <v>#REF!</v>
      </c>
    </row>
    <row r="70" spans="2:46" x14ac:dyDescent="0.2">
      <c r="F70">
        <v>202209</v>
      </c>
      <c r="G70" s="11">
        <f t="shared" ref="G70:AS70" si="33">IF(OR(H22 = "", H$8 &lt; G$8), "", 1)</f>
        <v>1</v>
      </c>
      <c r="H70" s="11">
        <f t="shared" si="33"/>
        <v>1</v>
      </c>
      <c r="I70" s="11">
        <f t="shared" si="33"/>
        <v>1</v>
      </c>
      <c r="J70" s="11">
        <f t="shared" si="33"/>
        <v>1</v>
      </c>
      <c r="K70" s="11">
        <f t="shared" si="33"/>
        <v>1</v>
      </c>
      <c r="L70" s="11">
        <f t="shared" si="33"/>
        <v>1</v>
      </c>
      <c r="M70" s="11" t="str">
        <f t="shared" si="33"/>
        <v/>
      </c>
      <c r="N70" s="11" t="str">
        <f t="shared" si="33"/>
        <v/>
      </c>
      <c r="O70" s="11" t="str">
        <f t="shared" si="33"/>
        <v/>
      </c>
      <c r="P70" s="11" t="str">
        <f t="shared" si="33"/>
        <v/>
      </c>
      <c r="Q70" s="11" t="str">
        <f t="shared" si="33"/>
        <v/>
      </c>
      <c r="R70" s="11" t="str">
        <f t="shared" si="33"/>
        <v/>
      </c>
      <c r="S70" s="11" t="str">
        <f t="shared" si="33"/>
        <v/>
      </c>
      <c r="T70" s="11" t="str">
        <f t="shared" si="33"/>
        <v/>
      </c>
      <c r="U70" s="11" t="str">
        <f t="shared" si="33"/>
        <v/>
      </c>
      <c r="V70" s="11" t="str">
        <f t="shared" si="33"/>
        <v/>
      </c>
      <c r="W70" s="11" t="str">
        <f t="shared" si="33"/>
        <v/>
      </c>
      <c r="X70" s="11" t="str">
        <f t="shared" si="33"/>
        <v/>
      </c>
      <c r="Y70" s="11" t="str">
        <f t="shared" si="33"/>
        <v/>
      </c>
      <c r="Z70" s="11" t="str">
        <f t="shared" si="33"/>
        <v/>
      </c>
      <c r="AA70" s="11">
        <f t="shared" si="33"/>
        <v>1</v>
      </c>
      <c r="AB70" s="11">
        <f t="shared" si="33"/>
        <v>1</v>
      </c>
      <c r="AC70" s="11">
        <f t="shared" si="33"/>
        <v>1</v>
      </c>
      <c r="AD70" s="11">
        <f t="shared" si="33"/>
        <v>1</v>
      </c>
      <c r="AE70" s="11">
        <f t="shared" si="33"/>
        <v>1</v>
      </c>
      <c r="AF70" s="11">
        <f t="shared" si="33"/>
        <v>1</v>
      </c>
      <c r="AG70" s="11" t="str">
        <f t="shared" si="33"/>
        <v/>
      </c>
      <c r="AH70" s="11" t="str">
        <f t="shared" si="33"/>
        <v/>
      </c>
      <c r="AI70" s="11" t="str">
        <f t="shared" si="33"/>
        <v/>
      </c>
      <c r="AJ70" s="11" t="str">
        <f t="shared" si="33"/>
        <v/>
      </c>
      <c r="AK70" s="11" t="str">
        <f t="shared" si="33"/>
        <v/>
      </c>
      <c r="AL70" s="11" t="str">
        <f t="shared" si="33"/>
        <v/>
      </c>
      <c r="AM70" s="11" t="str">
        <f t="shared" si="33"/>
        <v/>
      </c>
      <c r="AN70" s="11" t="str">
        <f t="shared" si="33"/>
        <v/>
      </c>
      <c r="AO70" s="11" t="str">
        <f t="shared" si="33"/>
        <v/>
      </c>
      <c r="AP70" s="11" t="str">
        <f t="shared" si="33"/>
        <v/>
      </c>
      <c r="AQ70" s="11" t="str">
        <f t="shared" si="33"/>
        <v/>
      </c>
      <c r="AR70" s="11" t="str">
        <f t="shared" si="33"/>
        <v/>
      </c>
      <c r="AS70" s="11" t="str">
        <f t="shared" si="33"/>
        <v/>
      </c>
      <c r="AT70" s="11" t="e">
        <f>IF(OR(#REF! = "",#REF! &lt; AT$8), "", 1)</f>
        <v>#REF!</v>
      </c>
    </row>
    <row r="71" spans="2:46" x14ac:dyDescent="0.2">
      <c r="F71">
        <v>202212</v>
      </c>
      <c r="G71" s="11">
        <f t="shared" ref="G71:AS71" si="34">IF(OR(H23 = "", H$8 &lt; G$8), "", 1)</f>
        <v>1</v>
      </c>
      <c r="H71" s="11">
        <f t="shared" si="34"/>
        <v>1</v>
      </c>
      <c r="I71" s="11">
        <f t="shared" si="34"/>
        <v>1</v>
      </c>
      <c r="J71" s="11">
        <f t="shared" si="34"/>
        <v>1</v>
      </c>
      <c r="K71" s="11">
        <f t="shared" si="34"/>
        <v>1</v>
      </c>
      <c r="L71" s="11" t="str">
        <f t="shared" si="34"/>
        <v/>
      </c>
      <c r="M71" s="11" t="str">
        <f t="shared" si="34"/>
        <v/>
      </c>
      <c r="N71" s="11" t="str">
        <f t="shared" si="34"/>
        <v/>
      </c>
      <c r="O71" s="11" t="str">
        <f t="shared" si="34"/>
        <v/>
      </c>
      <c r="P71" s="11" t="str">
        <f t="shared" si="34"/>
        <v/>
      </c>
      <c r="Q71" s="11" t="str">
        <f t="shared" si="34"/>
        <v/>
      </c>
      <c r="R71" s="11" t="str">
        <f t="shared" si="34"/>
        <v/>
      </c>
      <c r="S71" s="11" t="str">
        <f t="shared" si="34"/>
        <v/>
      </c>
      <c r="T71" s="11" t="str">
        <f t="shared" si="34"/>
        <v/>
      </c>
      <c r="U71" s="11" t="str">
        <f t="shared" si="34"/>
        <v/>
      </c>
      <c r="V71" s="11" t="str">
        <f t="shared" si="34"/>
        <v/>
      </c>
      <c r="W71" s="11" t="str">
        <f t="shared" si="34"/>
        <v/>
      </c>
      <c r="X71" s="11" t="str">
        <f t="shared" si="34"/>
        <v/>
      </c>
      <c r="Y71" s="11" t="str">
        <f t="shared" si="34"/>
        <v/>
      </c>
      <c r="Z71" s="11" t="str">
        <f t="shared" si="34"/>
        <v/>
      </c>
      <c r="AA71" s="11">
        <f t="shared" si="34"/>
        <v>1</v>
      </c>
      <c r="AB71" s="11">
        <f t="shared" si="34"/>
        <v>1</v>
      </c>
      <c r="AC71" s="11">
        <f t="shared" si="34"/>
        <v>1</v>
      </c>
      <c r="AD71" s="11">
        <f t="shared" si="34"/>
        <v>1</v>
      </c>
      <c r="AE71" s="11">
        <f t="shared" si="34"/>
        <v>1</v>
      </c>
      <c r="AF71" s="11" t="str">
        <f t="shared" si="34"/>
        <v/>
      </c>
      <c r="AG71" s="11" t="str">
        <f t="shared" si="34"/>
        <v/>
      </c>
      <c r="AH71" s="11" t="str">
        <f t="shared" si="34"/>
        <v/>
      </c>
      <c r="AI71" s="11" t="str">
        <f t="shared" si="34"/>
        <v/>
      </c>
      <c r="AJ71" s="11" t="str">
        <f t="shared" si="34"/>
        <v/>
      </c>
      <c r="AK71" s="11" t="str">
        <f t="shared" si="34"/>
        <v/>
      </c>
      <c r="AL71" s="11" t="str">
        <f t="shared" si="34"/>
        <v/>
      </c>
      <c r="AM71" s="11" t="str">
        <f t="shared" si="34"/>
        <v/>
      </c>
      <c r="AN71" s="11" t="str">
        <f t="shared" si="34"/>
        <v/>
      </c>
      <c r="AO71" s="11" t="str">
        <f t="shared" si="34"/>
        <v/>
      </c>
      <c r="AP71" s="11" t="str">
        <f t="shared" si="34"/>
        <v/>
      </c>
      <c r="AQ71" s="11" t="str">
        <f t="shared" si="34"/>
        <v/>
      </c>
      <c r="AR71" s="11" t="str">
        <f t="shared" si="34"/>
        <v/>
      </c>
      <c r="AS71" s="11" t="str">
        <f t="shared" si="34"/>
        <v/>
      </c>
      <c r="AT71" s="11" t="e">
        <f>IF(OR(#REF! = "",#REF! &lt; AT$8), "", 1)</f>
        <v>#REF!</v>
      </c>
    </row>
    <row r="72" spans="2:46" x14ac:dyDescent="0.2">
      <c r="F72">
        <v>202303</v>
      </c>
      <c r="G72" s="11">
        <f t="shared" ref="G72:AS72" si="35">IF(OR(H24 = "", H$8 &lt; G$8), "", 1)</f>
        <v>1</v>
      </c>
      <c r="H72" s="11">
        <f t="shared" si="35"/>
        <v>1</v>
      </c>
      <c r="I72" s="11">
        <f t="shared" si="35"/>
        <v>1</v>
      </c>
      <c r="J72" s="11">
        <f t="shared" si="35"/>
        <v>1</v>
      </c>
      <c r="K72" s="11" t="str">
        <f t="shared" si="35"/>
        <v/>
      </c>
      <c r="L72" s="11" t="str">
        <f t="shared" si="35"/>
        <v/>
      </c>
      <c r="M72" s="11" t="str">
        <f t="shared" si="35"/>
        <v/>
      </c>
      <c r="N72" s="11" t="str">
        <f t="shared" si="35"/>
        <v/>
      </c>
      <c r="O72" s="11" t="str">
        <f t="shared" si="35"/>
        <v/>
      </c>
      <c r="P72" s="11" t="str">
        <f t="shared" si="35"/>
        <v/>
      </c>
      <c r="Q72" s="11" t="str">
        <f t="shared" si="35"/>
        <v/>
      </c>
      <c r="R72" s="11" t="str">
        <f t="shared" si="35"/>
        <v/>
      </c>
      <c r="S72" s="11" t="str">
        <f t="shared" si="35"/>
        <v/>
      </c>
      <c r="T72" s="11" t="str">
        <f t="shared" si="35"/>
        <v/>
      </c>
      <c r="U72" s="11" t="str">
        <f t="shared" si="35"/>
        <v/>
      </c>
      <c r="V72" s="11" t="str">
        <f t="shared" si="35"/>
        <v/>
      </c>
      <c r="W72" s="11" t="str">
        <f t="shared" si="35"/>
        <v/>
      </c>
      <c r="X72" s="11" t="str">
        <f t="shared" si="35"/>
        <v/>
      </c>
      <c r="Y72" s="11" t="str">
        <f t="shared" si="35"/>
        <v/>
      </c>
      <c r="Z72" s="11" t="str">
        <f t="shared" si="35"/>
        <v/>
      </c>
      <c r="AA72" s="11">
        <f t="shared" si="35"/>
        <v>1</v>
      </c>
      <c r="AB72" s="11">
        <f t="shared" si="35"/>
        <v>1</v>
      </c>
      <c r="AC72" s="11">
        <f t="shared" si="35"/>
        <v>1</v>
      </c>
      <c r="AD72" s="11">
        <f t="shared" si="35"/>
        <v>1</v>
      </c>
      <c r="AE72" s="11" t="str">
        <f t="shared" si="35"/>
        <v/>
      </c>
      <c r="AF72" s="11" t="str">
        <f t="shared" si="35"/>
        <v/>
      </c>
      <c r="AG72" s="11" t="str">
        <f t="shared" si="35"/>
        <v/>
      </c>
      <c r="AH72" s="11" t="str">
        <f t="shared" si="35"/>
        <v/>
      </c>
      <c r="AI72" s="11" t="str">
        <f t="shared" si="35"/>
        <v/>
      </c>
      <c r="AJ72" s="11" t="str">
        <f t="shared" si="35"/>
        <v/>
      </c>
      <c r="AK72" s="11" t="str">
        <f t="shared" si="35"/>
        <v/>
      </c>
      <c r="AL72" s="11" t="str">
        <f t="shared" si="35"/>
        <v/>
      </c>
      <c r="AM72" s="11" t="str">
        <f t="shared" si="35"/>
        <v/>
      </c>
      <c r="AN72" s="11" t="str">
        <f t="shared" si="35"/>
        <v/>
      </c>
      <c r="AO72" s="11" t="str">
        <f t="shared" si="35"/>
        <v/>
      </c>
      <c r="AP72" s="11" t="str">
        <f t="shared" si="35"/>
        <v/>
      </c>
      <c r="AQ72" s="11" t="str">
        <f t="shared" si="35"/>
        <v/>
      </c>
      <c r="AR72" s="11" t="str">
        <f t="shared" si="35"/>
        <v/>
      </c>
      <c r="AS72" s="11" t="str">
        <f t="shared" si="35"/>
        <v/>
      </c>
      <c r="AT72" s="11" t="e">
        <f>IF(OR(#REF! = "",#REF! &lt; AT$8), "", 1)</f>
        <v>#REF!</v>
      </c>
    </row>
    <row r="73" spans="2:46" x14ac:dyDescent="0.2">
      <c r="F73">
        <v>202306</v>
      </c>
      <c r="G73" s="11">
        <f t="shared" ref="G73:AS73" si="36">IF(OR(H25 = "", H$8 &lt; G$8), "", 1)</f>
        <v>1</v>
      </c>
      <c r="H73" s="11">
        <f t="shared" si="36"/>
        <v>1</v>
      </c>
      <c r="I73" s="11">
        <f t="shared" si="36"/>
        <v>1</v>
      </c>
      <c r="J73" s="11" t="str">
        <f t="shared" si="36"/>
        <v/>
      </c>
      <c r="K73" s="11" t="str">
        <f t="shared" si="36"/>
        <v/>
      </c>
      <c r="L73" s="11" t="str">
        <f t="shared" si="36"/>
        <v/>
      </c>
      <c r="M73" s="11" t="str">
        <f t="shared" si="36"/>
        <v/>
      </c>
      <c r="N73" s="11" t="str">
        <f t="shared" si="36"/>
        <v/>
      </c>
      <c r="O73" s="11" t="str">
        <f t="shared" si="36"/>
        <v/>
      </c>
      <c r="P73" s="11" t="str">
        <f t="shared" si="36"/>
        <v/>
      </c>
      <c r="Q73" s="11" t="str">
        <f t="shared" si="36"/>
        <v/>
      </c>
      <c r="R73" s="11" t="str">
        <f t="shared" si="36"/>
        <v/>
      </c>
      <c r="S73" s="11" t="str">
        <f t="shared" si="36"/>
        <v/>
      </c>
      <c r="T73" s="11" t="str">
        <f t="shared" si="36"/>
        <v/>
      </c>
      <c r="U73" s="11" t="str">
        <f t="shared" si="36"/>
        <v/>
      </c>
      <c r="V73" s="11" t="str">
        <f t="shared" si="36"/>
        <v/>
      </c>
      <c r="W73" s="11" t="str">
        <f t="shared" si="36"/>
        <v/>
      </c>
      <c r="X73" s="11" t="str">
        <f t="shared" si="36"/>
        <v/>
      </c>
      <c r="Y73" s="11" t="str">
        <f t="shared" si="36"/>
        <v/>
      </c>
      <c r="Z73" s="11" t="str">
        <f t="shared" si="36"/>
        <v/>
      </c>
      <c r="AA73" s="11">
        <f t="shared" si="36"/>
        <v>1</v>
      </c>
      <c r="AB73" s="11">
        <f t="shared" si="36"/>
        <v>1</v>
      </c>
      <c r="AC73" s="11">
        <f t="shared" si="36"/>
        <v>1</v>
      </c>
      <c r="AD73" s="11" t="str">
        <f t="shared" si="36"/>
        <v/>
      </c>
      <c r="AE73" s="11" t="str">
        <f t="shared" si="36"/>
        <v/>
      </c>
      <c r="AF73" s="11" t="str">
        <f t="shared" si="36"/>
        <v/>
      </c>
      <c r="AG73" s="11" t="str">
        <f t="shared" si="36"/>
        <v/>
      </c>
      <c r="AH73" s="11" t="str">
        <f t="shared" si="36"/>
        <v/>
      </c>
      <c r="AI73" s="11" t="str">
        <f t="shared" si="36"/>
        <v/>
      </c>
      <c r="AJ73" s="11" t="str">
        <f t="shared" si="36"/>
        <v/>
      </c>
      <c r="AK73" s="11" t="str">
        <f t="shared" si="36"/>
        <v/>
      </c>
      <c r="AL73" s="11" t="str">
        <f t="shared" si="36"/>
        <v/>
      </c>
      <c r="AM73" s="11" t="str">
        <f t="shared" si="36"/>
        <v/>
      </c>
      <c r="AN73" s="11" t="str">
        <f t="shared" si="36"/>
        <v/>
      </c>
      <c r="AO73" s="11" t="str">
        <f t="shared" si="36"/>
        <v/>
      </c>
      <c r="AP73" s="11" t="str">
        <f t="shared" si="36"/>
        <v/>
      </c>
      <c r="AQ73" s="11" t="str">
        <f t="shared" si="36"/>
        <v/>
      </c>
      <c r="AR73" s="11" t="str">
        <f t="shared" si="36"/>
        <v/>
      </c>
      <c r="AS73" s="11" t="str">
        <f t="shared" si="36"/>
        <v/>
      </c>
      <c r="AT73" s="11" t="e">
        <f>IF(OR(#REF! = "",#REF! &lt; AT$8), "", 1)</f>
        <v>#REF!</v>
      </c>
    </row>
    <row r="74" spans="2:46" x14ac:dyDescent="0.2">
      <c r="F74">
        <v>202309</v>
      </c>
      <c r="G74" s="11">
        <f t="shared" ref="G74:AS74" si="37">IF(OR(H26 = "", H$8 &lt; G$8), "", 1)</f>
        <v>1</v>
      </c>
      <c r="H74" s="11">
        <f t="shared" si="37"/>
        <v>1</v>
      </c>
      <c r="I74" s="11" t="str">
        <f t="shared" si="37"/>
        <v/>
      </c>
      <c r="J74" s="11" t="str">
        <f t="shared" si="37"/>
        <v/>
      </c>
      <c r="K74" s="11" t="str">
        <f t="shared" si="37"/>
        <v/>
      </c>
      <c r="L74" s="11" t="str">
        <f t="shared" si="37"/>
        <v/>
      </c>
      <c r="M74" s="11" t="str">
        <f t="shared" si="37"/>
        <v/>
      </c>
      <c r="N74" s="11" t="str">
        <f t="shared" si="37"/>
        <v/>
      </c>
      <c r="O74" s="11" t="str">
        <f t="shared" si="37"/>
        <v/>
      </c>
      <c r="P74" s="11" t="str">
        <f t="shared" si="37"/>
        <v/>
      </c>
      <c r="Q74" s="11" t="str">
        <f t="shared" si="37"/>
        <v/>
      </c>
      <c r="R74" s="11" t="str">
        <f t="shared" si="37"/>
        <v/>
      </c>
      <c r="S74" s="11" t="str">
        <f t="shared" si="37"/>
        <v/>
      </c>
      <c r="T74" s="11" t="str">
        <f t="shared" si="37"/>
        <v/>
      </c>
      <c r="U74" s="11" t="str">
        <f t="shared" si="37"/>
        <v/>
      </c>
      <c r="V74" s="11" t="str">
        <f t="shared" si="37"/>
        <v/>
      </c>
      <c r="W74" s="11" t="str">
        <f t="shared" si="37"/>
        <v/>
      </c>
      <c r="X74" s="11" t="str">
        <f t="shared" si="37"/>
        <v/>
      </c>
      <c r="Y74" s="11" t="str">
        <f t="shared" si="37"/>
        <v/>
      </c>
      <c r="Z74" s="11" t="str">
        <f t="shared" si="37"/>
        <v/>
      </c>
      <c r="AA74" s="11">
        <f t="shared" si="37"/>
        <v>1</v>
      </c>
      <c r="AB74" s="11">
        <f t="shared" si="37"/>
        <v>1</v>
      </c>
      <c r="AC74" s="11" t="str">
        <f t="shared" si="37"/>
        <v/>
      </c>
      <c r="AD74" s="11" t="str">
        <f t="shared" si="37"/>
        <v/>
      </c>
      <c r="AE74" s="11" t="str">
        <f t="shared" si="37"/>
        <v/>
      </c>
      <c r="AF74" s="11" t="str">
        <f t="shared" si="37"/>
        <v/>
      </c>
      <c r="AG74" s="11" t="str">
        <f t="shared" si="37"/>
        <v/>
      </c>
      <c r="AH74" s="11" t="str">
        <f t="shared" si="37"/>
        <v/>
      </c>
      <c r="AI74" s="11" t="str">
        <f t="shared" si="37"/>
        <v/>
      </c>
      <c r="AJ74" s="11" t="str">
        <f t="shared" si="37"/>
        <v/>
      </c>
      <c r="AK74" s="11" t="str">
        <f t="shared" si="37"/>
        <v/>
      </c>
      <c r="AL74" s="11" t="str">
        <f t="shared" si="37"/>
        <v/>
      </c>
      <c r="AM74" s="11" t="str">
        <f t="shared" si="37"/>
        <v/>
      </c>
      <c r="AN74" s="11" t="str">
        <f t="shared" si="37"/>
        <v/>
      </c>
      <c r="AO74" s="11" t="str">
        <f t="shared" si="37"/>
        <v/>
      </c>
      <c r="AP74" s="11" t="str">
        <f t="shared" si="37"/>
        <v/>
      </c>
      <c r="AQ74" s="11" t="str">
        <f t="shared" si="37"/>
        <v/>
      </c>
      <c r="AR74" s="11" t="str">
        <f t="shared" si="37"/>
        <v/>
      </c>
      <c r="AS74" s="11" t="str">
        <f t="shared" si="37"/>
        <v/>
      </c>
      <c r="AT74" s="11" t="e">
        <f>IF(OR(#REF! = "",#REF! &lt; AT$8), "", 1)</f>
        <v>#REF!</v>
      </c>
    </row>
    <row r="75" spans="2:46" x14ac:dyDescent="0.2">
      <c r="F75">
        <v>202312</v>
      </c>
      <c r="G75" s="11">
        <f t="shared" ref="G75:AS75" si="38">IF(OR(H27 = "", H$8 &lt; G$8), "", 1)</f>
        <v>1</v>
      </c>
      <c r="H75" s="11" t="str">
        <f t="shared" si="38"/>
        <v/>
      </c>
      <c r="I75" s="11" t="str">
        <f t="shared" si="38"/>
        <v/>
      </c>
      <c r="J75" s="11" t="str">
        <f t="shared" si="38"/>
        <v/>
      </c>
      <c r="K75" s="11" t="str">
        <f t="shared" si="38"/>
        <v/>
      </c>
      <c r="L75" s="11" t="str">
        <f t="shared" si="38"/>
        <v/>
      </c>
      <c r="M75" s="11" t="str">
        <f t="shared" si="38"/>
        <v/>
      </c>
      <c r="N75" s="11" t="str">
        <f t="shared" si="38"/>
        <v/>
      </c>
      <c r="O75" s="11" t="str">
        <f t="shared" si="38"/>
        <v/>
      </c>
      <c r="P75" s="11" t="str">
        <f t="shared" si="38"/>
        <v/>
      </c>
      <c r="Q75" s="11" t="str">
        <f t="shared" si="38"/>
        <v/>
      </c>
      <c r="R75" s="11" t="str">
        <f t="shared" si="38"/>
        <v/>
      </c>
      <c r="S75" s="11" t="str">
        <f t="shared" si="38"/>
        <v/>
      </c>
      <c r="T75" s="11" t="str">
        <f t="shared" si="38"/>
        <v/>
      </c>
      <c r="U75" s="11" t="str">
        <f t="shared" si="38"/>
        <v/>
      </c>
      <c r="V75" s="11" t="str">
        <f t="shared" si="38"/>
        <v/>
      </c>
      <c r="W75" s="11" t="str">
        <f t="shared" si="38"/>
        <v/>
      </c>
      <c r="X75" s="11" t="str">
        <f t="shared" si="38"/>
        <v/>
      </c>
      <c r="Y75" s="11" t="str">
        <f t="shared" si="38"/>
        <v/>
      </c>
      <c r="Z75" s="11" t="str">
        <f t="shared" si="38"/>
        <v/>
      </c>
      <c r="AA75" s="11">
        <f t="shared" si="38"/>
        <v>1</v>
      </c>
      <c r="AB75" s="11" t="str">
        <f t="shared" si="38"/>
        <v/>
      </c>
      <c r="AC75" s="11" t="str">
        <f t="shared" si="38"/>
        <v/>
      </c>
      <c r="AD75" s="11" t="str">
        <f t="shared" si="38"/>
        <v/>
      </c>
      <c r="AE75" s="11" t="str">
        <f t="shared" si="38"/>
        <v/>
      </c>
      <c r="AF75" s="11" t="str">
        <f t="shared" si="38"/>
        <v/>
      </c>
      <c r="AG75" s="11" t="str">
        <f t="shared" si="38"/>
        <v/>
      </c>
      <c r="AH75" s="11" t="str">
        <f t="shared" si="38"/>
        <v/>
      </c>
      <c r="AI75" s="11" t="str">
        <f t="shared" si="38"/>
        <v/>
      </c>
      <c r="AJ75" s="11" t="str">
        <f t="shared" si="38"/>
        <v/>
      </c>
      <c r="AK75" s="11" t="str">
        <f t="shared" si="38"/>
        <v/>
      </c>
      <c r="AL75" s="11" t="str">
        <f t="shared" si="38"/>
        <v/>
      </c>
      <c r="AM75" s="11" t="str">
        <f t="shared" si="38"/>
        <v/>
      </c>
      <c r="AN75" s="11" t="str">
        <f t="shared" si="38"/>
        <v/>
      </c>
      <c r="AO75" s="11" t="str">
        <f t="shared" si="38"/>
        <v/>
      </c>
      <c r="AP75" s="11" t="str">
        <f t="shared" si="38"/>
        <v/>
      </c>
      <c r="AQ75" s="11" t="str">
        <f t="shared" si="38"/>
        <v/>
      </c>
      <c r="AR75" s="11" t="str">
        <f t="shared" si="38"/>
        <v/>
      </c>
      <c r="AS75" s="11" t="str">
        <f t="shared" si="38"/>
        <v/>
      </c>
      <c r="AT75" s="11" t="e">
        <f>IF(OR(#REF! = "",#REF! &lt; AT$8), "", 1)</f>
        <v>#REF!</v>
      </c>
    </row>
    <row r="76" spans="2:46" x14ac:dyDescent="0.2">
      <c r="F76">
        <v>202403</v>
      </c>
      <c r="G76" s="11" t="str">
        <f t="shared" ref="G76:AS76" si="39">IF(OR(H28 = "", H$8 &lt; G$8), "", 1)</f>
        <v/>
      </c>
      <c r="H76" s="11" t="str">
        <f t="shared" si="39"/>
        <v/>
      </c>
      <c r="I76" s="11" t="str">
        <f t="shared" si="39"/>
        <v/>
      </c>
      <c r="J76" s="11" t="str">
        <f t="shared" si="39"/>
        <v/>
      </c>
      <c r="K76" s="11" t="str">
        <f t="shared" si="39"/>
        <v/>
      </c>
      <c r="L76" s="11" t="str">
        <f t="shared" si="39"/>
        <v/>
      </c>
      <c r="M76" s="11" t="str">
        <f t="shared" si="39"/>
        <v/>
      </c>
      <c r="N76" s="11" t="str">
        <f t="shared" si="39"/>
        <v/>
      </c>
      <c r="O76" s="11" t="str">
        <f t="shared" si="39"/>
        <v/>
      </c>
      <c r="P76" s="11" t="str">
        <f t="shared" si="39"/>
        <v/>
      </c>
      <c r="Q76" s="11" t="str">
        <f t="shared" si="39"/>
        <v/>
      </c>
      <c r="R76" s="11" t="str">
        <f t="shared" si="39"/>
        <v/>
      </c>
      <c r="S76" s="11" t="str">
        <f t="shared" si="39"/>
        <v/>
      </c>
      <c r="T76" s="11" t="str">
        <f t="shared" si="39"/>
        <v/>
      </c>
      <c r="U76" s="11" t="str">
        <f t="shared" si="39"/>
        <v/>
      </c>
      <c r="V76" s="11" t="str">
        <f t="shared" si="39"/>
        <v/>
      </c>
      <c r="W76" s="11" t="str">
        <f t="shared" si="39"/>
        <v/>
      </c>
      <c r="X76" s="11" t="str">
        <f t="shared" si="39"/>
        <v/>
      </c>
      <c r="Y76" s="11" t="str">
        <f t="shared" si="39"/>
        <v/>
      </c>
      <c r="Z76" s="11" t="str">
        <f t="shared" si="39"/>
        <v/>
      </c>
      <c r="AA76" s="11" t="str">
        <f t="shared" si="39"/>
        <v/>
      </c>
      <c r="AB76" s="11" t="str">
        <f t="shared" si="39"/>
        <v/>
      </c>
      <c r="AC76" s="11" t="str">
        <f t="shared" si="39"/>
        <v/>
      </c>
      <c r="AD76" s="11" t="str">
        <f t="shared" si="39"/>
        <v/>
      </c>
      <c r="AE76" s="11" t="str">
        <f t="shared" si="39"/>
        <v/>
      </c>
      <c r="AF76" s="11" t="str">
        <f t="shared" si="39"/>
        <v/>
      </c>
      <c r="AG76" s="11" t="str">
        <f t="shared" si="39"/>
        <v/>
      </c>
      <c r="AH76" s="11" t="str">
        <f t="shared" si="39"/>
        <v/>
      </c>
      <c r="AI76" s="11" t="str">
        <f t="shared" si="39"/>
        <v/>
      </c>
      <c r="AJ76" s="11" t="str">
        <f t="shared" si="39"/>
        <v/>
      </c>
      <c r="AK76" s="11" t="str">
        <f t="shared" si="39"/>
        <v/>
      </c>
      <c r="AL76" s="11" t="str">
        <f t="shared" si="39"/>
        <v/>
      </c>
      <c r="AM76" s="11" t="str">
        <f t="shared" si="39"/>
        <v/>
      </c>
      <c r="AN76" s="11" t="str">
        <f t="shared" si="39"/>
        <v/>
      </c>
      <c r="AO76" s="11" t="str">
        <f t="shared" si="39"/>
        <v/>
      </c>
      <c r="AP76" s="11" t="str">
        <f t="shared" si="39"/>
        <v/>
      </c>
      <c r="AQ76" s="11" t="str">
        <f t="shared" si="39"/>
        <v/>
      </c>
      <c r="AR76" s="11" t="str">
        <f t="shared" si="39"/>
        <v/>
      </c>
      <c r="AS76" s="11" t="str">
        <f t="shared" si="39"/>
        <v/>
      </c>
      <c r="AT76" s="11" t="e">
        <f>IF(OR(#REF! = "",#REF! &lt; AT$8), "", 1)</f>
        <v>#REF!</v>
      </c>
    </row>
    <row r="79" spans="2:46" x14ac:dyDescent="0.2">
      <c r="B79" s="12" t="s">
        <v>11</v>
      </c>
      <c r="C79" s="12" t="s">
        <v>12</v>
      </c>
      <c r="D79" s="12" t="s">
        <v>13</v>
      </c>
      <c r="G79" s="13" t="s">
        <v>6</v>
      </c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14" t="s">
        <v>14</v>
      </c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</row>
    <row r="80" spans="2:46" x14ac:dyDescent="0.2">
      <c r="F80" s="17" t="s">
        <v>15</v>
      </c>
      <c r="G80" s="10">
        <f>+IF(G$8 = 20, 1, AVERAGE(_xlfn._xlws.FILTER( G$33:G$52,  G$57:G$76  &gt; 0)))</f>
        <v>2.5856346694536501</v>
      </c>
      <c r="H80" s="10">
        <f t="shared" ref="H80:AT80" si="40">+IF(H$8 = 20, 1, AVERAGE(_xlfn._xlws.FILTER( H$33:H$52,  H$57:H$76  &gt; 0)))</f>
        <v>1.1247631342381093</v>
      </c>
      <c r="I80" s="10">
        <f t="shared" si="40"/>
        <v>1.040830302016853</v>
      </c>
      <c r="J80" s="10">
        <f t="shared" si="40"/>
        <v>1.0243294759175938</v>
      </c>
      <c r="K80" s="10">
        <f t="shared" si="40"/>
        <v>1.0165500513934864</v>
      </c>
      <c r="L80" s="10">
        <f t="shared" si="40"/>
        <v>1.0167848466499876</v>
      </c>
      <c r="M80" s="10">
        <f t="shared" si="40"/>
        <v>1.0140579869305371</v>
      </c>
      <c r="N80" s="10">
        <f t="shared" si="40"/>
        <v>1.0171967285936823</v>
      </c>
      <c r="O80" s="10">
        <f t="shared" si="40"/>
        <v>1.0059143092897445</v>
      </c>
      <c r="P80" s="10">
        <f t="shared" si="40"/>
        <v>1.0032251060486723</v>
      </c>
      <c r="Q80" s="10">
        <f t="shared" si="40"/>
        <v>1.0036485454314634</v>
      </c>
      <c r="R80" s="10">
        <f t="shared" si="40"/>
        <v>1.0022781169824662</v>
      </c>
      <c r="S80" s="10">
        <f t="shared" si="40"/>
        <v>1.0044830697612948</v>
      </c>
      <c r="T80" s="10">
        <f t="shared" si="40"/>
        <v>1.0056150285582881</v>
      </c>
      <c r="U80" s="10">
        <f t="shared" si="40"/>
        <v>1.0054121560229414</v>
      </c>
      <c r="V80" s="10">
        <f t="shared" si="40"/>
        <v>1.0044063782741786</v>
      </c>
      <c r="W80" s="10">
        <f t="shared" si="40"/>
        <v>1.0012572739548287</v>
      </c>
      <c r="X80" s="10">
        <f t="shared" si="40"/>
        <v>1.000140209487542</v>
      </c>
      <c r="Y80" s="10">
        <f t="shared" si="40"/>
        <v>1</v>
      </c>
      <c r="Z80" s="10">
        <f t="shared" si="40"/>
        <v>1</v>
      </c>
      <c r="AA80" s="10">
        <f t="shared" si="40"/>
        <v>1.6693409808399626</v>
      </c>
      <c r="AB80" s="10">
        <f t="shared" si="40"/>
        <v>1.0469066956604165</v>
      </c>
      <c r="AC80" s="10">
        <f t="shared" si="40"/>
        <v>1.0198126172578994</v>
      </c>
      <c r="AD80" s="10">
        <f t="shared" si="40"/>
        <v>1.0132834044898129</v>
      </c>
      <c r="AE80" s="10">
        <f t="shared" si="40"/>
        <v>1.0102508329222191</v>
      </c>
      <c r="AF80" s="10">
        <f t="shared" si="40"/>
        <v>1.0133018685367956</v>
      </c>
      <c r="AG80" s="10">
        <f t="shared" si="40"/>
        <v>1.0086456289251158</v>
      </c>
      <c r="AH80" s="10">
        <f t="shared" si="40"/>
        <v>1.0140122570276195</v>
      </c>
      <c r="AI80" s="10">
        <f t="shared" si="40"/>
        <v>1.0038422046634712</v>
      </c>
      <c r="AJ80" s="10">
        <f t="shared" si="40"/>
        <v>0.9975835303409234</v>
      </c>
      <c r="AK80" s="10">
        <f t="shared" si="40"/>
        <v>1.0014928628144091</v>
      </c>
      <c r="AL80" s="10">
        <f t="shared" si="40"/>
        <v>1.0013831160800502</v>
      </c>
      <c r="AM80" s="10">
        <f t="shared" si="40"/>
        <v>1.0063758014284203</v>
      </c>
      <c r="AN80" s="10">
        <f t="shared" si="40"/>
        <v>1.0081429906432555</v>
      </c>
      <c r="AO80" s="10">
        <f t="shared" si="40"/>
        <v>1.0049510988446362</v>
      </c>
      <c r="AP80" s="10">
        <f t="shared" si="40"/>
        <v>1.0080919613216117</v>
      </c>
      <c r="AQ80" s="10">
        <f t="shared" si="40"/>
        <v>1.0004882122200733</v>
      </c>
      <c r="AR80" s="10">
        <f t="shared" si="40"/>
        <v>0.99985527173891886</v>
      </c>
      <c r="AS80" s="10">
        <f t="shared" si="40"/>
        <v>0.99488465615101973</v>
      </c>
      <c r="AT80" s="10">
        <f t="shared" si="40"/>
        <v>1</v>
      </c>
    </row>
    <row r="81" spans="2:46" x14ac:dyDescent="0.2">
      <c r="F81" s="17" t="s">
        <v>16</v>
      </c>
      <c r="G81" s="10">
        <f>+IF(G$8 = 20, 1, MEDIAN(_xlfn._xlws.FILTER( G$33:G$52,  G$57:G$76  &gt; 0)))</f>
        <v>2.2740568298785271</v>
      </c>
      <c r="H81" s="10">
        <f t="shared" ref="H81:AT81" si="41">+IF(H$8 = 20, 1, MEDIAN(_xlfn._xlws.FILTER( H$33:H$52,  H$57:H$76  &gt; 0)))</f>
        <v>1.1086695280574708</v>
      </c>
      <c r="I81" s="10">
        <f t="shared" si="41"/>
        <v>1.0323201337049805</v>
      </c>
      <c r="J81" s="10">
        <f t="shared" si="41"/>
        <v>1.017647989184415</v>
      </c>
      <c r="K81" s="10">
        <f t="shared" si="41"/>
        <v>1.0076246858619968</v>
      </c>
      <c r="L81" s="10">
        <f t="shared" si="41"/>
        <v>1.014184088336878</v>
      </c>
      <c r="M81" s="10">
        <f t="shared" si="41"/>
        <v>1.0064184168545693</v>
      </c>
      <c r="N81" s="10">
        <f t="shared" si="41"/>
        <v>1.0034590291480248</v>
      </c>
      <c r="O81" s="10">
        <f t="shared" si="41"/>
        <v>1.0025455102139618</v>
      </c>
      <c r="P81" s="10">
        <f t="shared" si="41"/>
        <v>1.0011269092138142</v>
      </c>
      <c r="Q81" s="10">
        <f t="shared" si="41"/>
        <v>1.0007208814021076</v>
      </c>
      <c r="R81" s="10">
        <f t="shared" si="41"/>
        <v>1.0001327246668132</v>
      </c>
      <c r="S81" s="10">
        <f t="shared" si="41"/>
        <v>1.0010460304393314</v>
      </c>
      <c r="T81" s="10">
        <f t="shared" si="41"/>
        <v>1.001853517853891</v>
      </c>
      <c r="U81" s="10">
        <f t="shared" si="41"/>
        <v>1.0032413620113647</v>
      </c>
      <c r="V81" s="10">
        <f t="shared" si="41"/>
        <v>1.0028018190458541</v>
      </c>
      <c r="W81" s="10">
        <f t="shared" si="41"/>
        <v>1.0002913227248886</v>
      </c>
      <c r="X81" s="10">
        <f t="shared" si="41"/>
        <v>1.000140209487542</v>
      </c>
      <c r="Y81" s="10">
        <f t="shared" si="41"/>
        <v>1</v>
      </c>
      <c r="Z81" s="10">
        <f t="shared" si="41"/>
        <v>1</v>
      </c>
      <c r="AA81" s="10">
        <f t="shared" si="41"/>
        <v>1.6376695293218893</v>
      </c>
      <c r="AB81" s="10">
        <f t="shared" si="41"/>
        <v>1.0349374792105599</v>
      </c>
      <c r="AC81" s="10">
        <f t="shared" si="41"/>
        <v>1.0123585893291545</v>
      </c>
      <c r="AD81" s="10">
        <f t="shared" si="41"/>
        <v>1.0127188372596185</v>
      </c>
      <c r="AE81" s="10">
        <f t="shared" si="41"/>
        <v>1.0020747419343157</v>
      </c>
      <c r="AF81" s="10">
        <f t="shared" si="41"/>
        <v>1.0047920289103303</v>
      </c>
      <c r="AG81" s="10">
        <f t="shared" si="41"/>
        <v>1.0050082415486945</v>
      </c>
      <c r="AH81" s="10">
        <f t="shared" si="41"/>
        <v>1.0007877739132069</v>
      </c>
      <c r="AI81" s="10">
        <f t="shared" si="41"/>
        <v>1.0051577558747233</v>
      </c>
      <c r="AJ81" s="10">
        <f t="shared" si="41"/>
        <v>1.0004038013743171</v>
      </c>
      <c r="AK81" s="10">
        <f t="shared" si="41"/>
        <v>1.0000535158190915</v>
      </c>
      <c r="AL81" s="10">
        <f t="shared" si="41"/>
        <v>1.0000895469444133</v>
      </c>
      <c r="AM81" s="10">
        <f t="shared" si="41"/>
        <v>1.0026628732290068</v>
      </c>
      <c r="AN81" s="10">
        <f t="shared" si="41"/>
        <v>1.0077371704557834</v>
      </c>
      <c r="AO81" s="10">
        <f t="shared" si="41"/>
        <v>1.0016480198592888</v>
      </c>
      <c r="AP81" s="10">
        <f t="shared" si="41"/>
        <v>1.0037743619367814</v>
      </c>
      <c r="AQ81" s="10">
        <f t="shared" si="41"/>
        <v>1.000552101245298</v>
      </c>
      <c r="AR81" s="10">
        <f t="shared" si="41"/>
        <v>0.99985527173891886</v>
      </c>
      <c r="AS81" s="10">
        <f t="shared" si="41"/>
        <v>0.99488465615101973</v>
      </c>
      <c r="AT81" s="10">
        <f t="shared" si="41"/>
        <v>1</v>
      </c>
    </row>
    <row r="82" spans="2:46" x14ac:dyDescent="0.2">
      <c r="F82" s="17" t="s">
        <v>17</v>
      </c>
      <c r="G82" s="10">
        <f>+IF(G$8 = 20, 1, SUM(_xlfn._xlws.FILTER(INDEX( H$9:H$28, MAX(  COUNT( H$9:H$28 ), 1)) : H$9, INDEX( G$57:G$76, MAX(  COUNT( H$9:H$28 ), 1)) : G$57 &gt; 0)) / SUM(_xlfn._xlws.FILTER(INDEX( G$9:G$28, MAX(  COUNT( H$9:H$28 ), 1)) : G$9, INDEX( G$57:G$76, MAX(  COUNT( H$9:H$28 ), 1)) : G$57 &gt; 0)) )</f>
        <v>2.3430866718636865</v>
      </c>
      <c r="H82" s="10">
        <f>+IF(H$8 = 20, 1, SUM(_xlfn._xlws.FILTER(INDEX( I$9:I$28, MAX(  COUNT( I$9:I$28 ), 1)) : I$9, INDEX( H$57:H$76, MAX(  COUNT( I$9:I$28 ), 1)) : H$57 &gt; 0)) / SUM(_xlfn._xlws.FILTER(INDEX( H$9:H$28, MAX(  COUNT( I$9:I$28 ), 1)) : H$9, INDEX( H$57:H$76, MAX(  COUNT( I$9:I$28 ), 1)) : H$57 &gt; 0)) )</f>
        <v>1.1149995615125639</v>
      </c>
      <c r="I82" s="10">
        <f>+IF(I$8 = 20, 1, SUM(_xlfn._xlws.FILTER(INDEX( J$9:J$28, MAX(  COUNT( J$9:J$28 ), 1)) : J$9, INDEX( I$57:I$76, MAX(  COUNT( J$9:J$28 ), 1)) : I$57 &gt; 0)) / SUM(_xlfn._xlws.FILTER(INDEX( I$9:I$28, MAX(  COUNT( J$9:J$28 ), 1)) : I$9, INDEX( I$57:I$76, MAX(  COUNT( J$9:J$28 ), 1)) : I$57 &gt; 0)) )</f>
        <v>1.0405477454786813</v>
      </c>
      <c r="J82" s="10">
        <f>+IF(J$8 = 20, 1, SUM(_xlfn._xlws.FILTER(INDEX( K$9:K$28, MAX(  COUNT( K$9:K$28 ), 1)) : K$9, INDEX( J$57:J$76, MAX(  COUNT( K$9:K$28 ), 1)) : J$57 &gt; 0)) / SUM(_xlfn._xlws.FILTER(INDEX( J$9:J$28, MAX(  COUNT( K$9:K$28 ), 1)) : J$9, INDEX( J$57:J$76, MAX(  COUNT( K$9:K$28 ), 1)) : J$57 &gt; 0)) )</f>
        <v>1.0219326182773114</v>
      </c>
      <c r="K82" s="10">
        <f>+IF(K$8 = 20, 1, SUM(_xlfn._xlws.FILTER(INDEX( L$9:L$28, MAX(  COUNT( L$9:L$28 ), 1)) : L$9, INDEX( K$57:K$76, MAX(  COUNT( L$9:L$28 ), 1)) : K$57 &gt; 0)) / SUM(_xlfn._xlws.FILTER(INDEX( K$9:K$28, MAX(  COUNT( L$9:L$28 ), 1)) : K$9, INDEX( K$57:K$76, MAX(  COUNT( L$9:L$28 ), 1)) : K$57 &gt; 0)) )</f>
        <v>1.0150362355935092</v>
      </c>
      <c r="L82" s="10">
        <f>+IF(L$8 = 20, 1, SUM(_xlfn._xlws.FILTER(INDEX( M$9:M$28, MAX(  COUNT( M$9:M$28 ), 1)) : M$9, INDEX( L$57:L$76, MAX(  COUNT( M$9:M$28 ), 1)) : L$57 &gt; 0)) / SUM(_xlfn._xlws.FILTER(INDEX( L$9:L$28, MAX(  COUNT( M$9:M$28 ), 1)) : L$9, INDEX( L$57:L$76, MAX(  COUNT( M$9:M$28 ), 1)) : L$57 &gt; 0)) )</f>
        <v>1.0139956582775982</v>
      </c>
      <c r="M82" s="10">
        <f>+IF(M$8 = 20, 1, SUM(_xlfn._xlws.FILTER(INDEX( N$9:N$28, MAX(  COUNT( N$9:N$28 ), 1)) : N$9, INDEX( M$57:M$76, MAX(  COUNT( N$9:N$28 ), 1)) : M$57 &gt; 0)) / SUM(_xlfn._xlws.FILTER(INDEX( M$9:M$28, MAX(  COUNT( N$9:N$28 ), 1)) : M$9, INDEX( M$57:M$76, MAX(  COUNT( N$9:N$28 ), 1)) : M$57 &gt; 0)) )</f>
        <v>1.0112262234324814</v>
      </c>
      <c r="N82" s="10">
        <f>+IF(N$8 = 20, 1, SUM(_xlfn._xlws.FILTER(INDEX( O$9:O$28, MAX(  COUNT( O$9:O$28 ), 1)) : O$9, INDEX( N$57:N$76, MAX(  COUNT( O$9:O$28 ), 1)) : N$57 &gt; 0)) / SUM(_xlfn._xlws.FILTER(INDEX( N$9:N$28, MAX(  COUNT( O$9:O$28 ), 1)) : N$9, INDEX( N$57:N$76, MAX(  COUNT( O$9:O$28 ), 1)) : N$57 &gt; 0)) )</f>
        <v>1.0107819417914219</v>
      </c>
      <c r="O82" s="10">
        <f>+IF(O$8 = 20, 1, SUM(_xlfn._xlws.FILTER(INDEX( P$9:P$28, MAX(  COUNT( P$9:P$28 ), 1)) : P$9, INDEX( O$57:O$76, MAX(  COUNT( P$9:P$28 ), 1)) : O$57 &gt; 0)) / SUM(_xlfn._xlws.FILTER(INDEX( O$9:O$28, MAX(  COUNT( P$9:P$28 ), 1)) : O$9, INDEX( O$57:O$76, MAX(  COUNT( P$9:P$28 ), 1)) : O$57 &gt; 0)) )</f>
        <v>1.0065342116529492</v>
      </c>
      <c r="P82" s="10">
        <f>+IF(P$8 = 20, 1, SUM(_xlfn._xlws.FILTER(INDEX( Q$9:Q$28, MAX(  COUNT( Q$9:Q$28 ), 1)) : Q$9, INDEX( P$57:P$76, MAX(  COUNT( Q$9:Q$28 ), 1)) : P$57 &gt; 0)) / SUM(_xlfn._xlws.FILTER(INDEX( P$9:P$28, MAX(  COUNT( Q$9:Q$28 ), 1)) : P$9, INDEX( P$57:P$76, MAX(  COUNT( Q$9:Q$28 ), 1)) : P$57 &gt; 0)) )</f>
        <v>1.004467315824169</v>
      </c>
      <c r="Q82" s="10">
        <f>+IF(Q$8 = 20, 1, SUM(_xlfn._xlws.FILTER(INDEX( R$9:R$28, MAX(  COUNT( R$9:R$28 ), 1)) : R$9, INDEX( Q$57:Q$76, MAX(  COUNT( R$9:R$28 ), 1)) : Q$57 &gt; 0)) / SUM(_xlfn._xlws.FILTER(INDEX( Q$9:Q$28, MAX(  COUNT( R$9:R$28 ), 1)) : Q$9, INDEX( Q$57:Q$76, MAX(  COUNT( R$9:R$28 ), 1)) : Q$57 &gt; 0)) )</f>
        <v>1.0042882376536528</v>
      </c>
      <c r="R82" s="10">
        <f>+IF(R$8 = 20, 1, SUM(_xlfn._xlws.FILTER(INDEX( S$9:S$28, MAX(  COUNT( S$9:S$28 ), 1)) : S$9, INDEX( R$57:R$76, MAX(  COUNT( S$9:S$28 ), 1)) : R$57 &gt; 0)) / SUM(_xlfn._xlws.FILTER(INDEX( R$9:R$28, MAX(  COUNT( S$9:S$28 ), 1)) : R$9, INDEX( R$57:R$76, MAX(  COUNT( S$9:S$28 ), 1)) : R$57 &gt; 0)) )</f>
        <v>1.0021915517242719</v>
      </c>
      <c r="S82" s="10">
        <f>+IF(S$8 = 20, 1, SUM(_xlfn._xlws.FILTER(INDEX( T$9:T$28, MAX(  COUNT( T$9:T$28 ), 1)) : T$9, INDEX( S$57:S$76, MAX(  COUNT( T$9:T$28 ), 1)) : S$57 &gt; 0)) / SUM(_xlfn._xlws.FILTER(INDEX( S$9:S$28, MAX(  COUNT( T$9:T$28 ), 1)) : S$9, INDEX( S$57:S$76, MAX(  COUNT( T$9:T$28 ), 1)) : S$57 &gt; 0)) )</f>
        <v>1.0043301688707988</v>
      </c>
      <c r="T82" s="10">
        <f>+IF(T$8 = 20, 1, SUM(_xlfn._xlws.FILTER(INDEX( U$9:U$28, MAX(  COUNT( U$9:U$28 ), 1)) : U$9, INDEX( T$57:T$76, MAX(  COUNT( U$9:U$28 ), 1)) : T$57 &gt; 0)) / SUM(_xlfn._xlws.FILTER(INDEX( T$9:T$28, MAX(  COUNT( U$9:U$28 ), 1)) : T$9, INDEX( T$57:T$76, MAX(  COUNT( U$9:U$28 ), 1)) : T$57 &gt; 0)) )</f>
        <v>1.006043238053679</v>
      </c>
      <c r="U82" s="10">
        <f>+IF(U$8 = 20, 1, SUM(_xlfn._xlws.FILTER(INDEX( V$9:V$28, MAX(  COUNT( V$9:V$28 ), 1)) : V$9, INDEX( U$57:U$76, MAX(  COUNT( V$9:V$28 ), 1)) : U$57 &gt; 0)) / SUM(_xlfn._xlws.FILTER(INDEX( U$9:U$28, MAX(  COUNT( V$9:V$28 ), 1)) : U$9, INDEX( U$57:U$76, MAX(  COUNT( V$9:V$28 ), 1)) : U$57 &gt; 0)) )</f>
        <v>1.0040820829690777</v>
      </c>
      <c r="V82" s="10">
        <f>+IF(V$8 = 20, 1, SUM(_xlfn._xlws.FILTER(INDEX( W$9:W$28, MAX(  COUNT( W$9:W$28 ), 1)) : W$9, INDEX( V$57:V$76, MAX(  COUNT( W$9:W$28 ), 1)) : V$57 &gt; 0)) / SUM(_xlfn._xlws.FILTER(INDEX( V$9:V$28, MAX(  COUNT( W$9:W$28 ), 1)) : V$9, INDEX( V$57:V$76, MAX(  COUNT( W$9:W$28 ), 1)) : V$57 &gt; 0)) )</f>
        <v>1.0061529088824173</v>
      </c>
      <c r="W82" s="10">
        <f>+IF(W$8 = 20, 1, SUM(_xlfn._xlws.FILTER(INDEX( X$9:X$28, MAX(  COUNT( X$9:X$28 ), 1)) : X$9, INDEX( W$57:W$76, MAX(  COUNT( X$9:X$28 ), 1)) : W$57 &gt; 0)) / SUM(_xlfn._xlws.FILTER(INDEX( W$9:W$28, MAX(  COUNT( X$9:X$28 ), 1)) : W$9, INDEX( W$57:W$76, MAX(  COUNT( X$9:X$28 ), 1)) : W$57 &gt; 0)) )</f>
        <v>1.0018880415853668</v>
      </c>
      <c r="X82" s="10">
        <f>+IF(X$8 = 20, 1, SUM(_xlfn._xlws.FILTER(INDEX( Y$9:Y$28, MAX(  COUNT( Y$9:Y$28 ), 1)) : Y$9, INDEX( X$57:X$76, MAX(  COUNT( Y$9:Y$28 ), 1)) : X$57 &gt; 0)) / SUM(_xlfn._xlws.FILTER(INDEX( X$9:X$28, MAX(  COUNT( Y$9:Y$28 ), 1)) : X$9, INDEX( X$57:X$76, MAX(  COUNT( Y$9:Y$28 ), 1)) : X$57 &gt; 0)) )</f>
        <v>1.0002021636660852</v>
      </c>
      <c r="Y82" s="10">
        <f>+IF(Y$8 = 20, 1, SUM(_xlfn._xlws.FILTER(INDEX( Z$9:Z$28, MAX(  COUNT( Z$9:Z$28 ), 1)) : Z$9, INDEX( Y$57:Y$76, MAX(  COUNT( Z$9:Z$28 ), 1)) : Y$57 &gt; 0)) / SUM(_xlfn._xlws.FILTER(INDEX( Y$9:Y$28, MAX(  COUNT( Z$9:Z$28 ), 1)) : Y$9, INDEX( Y$57:Y$76, MAX(  COUNT( Z$9:Z$28 ), 1)) : Y$57 &gt; 0)) )</f>
        <v>1</v>
      </c>
      <c r="Z82" s="10">
        <f>+IF(Z$8 = 20, 1, SUM(_xlfn._xlws.FILTER(INDEX( AA$9:AA$28, MAX(  COUNT( AA$9:AA$28 ), 1)) : AA$9, INDEX( Z$57:Z$76, MAX(  COUNT( AA$9:AA$28 ), 1)) : Z$57 &gt; 0)) / SUM(_xlfn._xlws.FILTER(INDEX( Z$9:Z$28, MAX(  COUNT( AA$9:AA$28 ), 1)) : Z$9, INDEX( Z$57:Z$76, MAX(  COUNT( AA$9:AA$28 ), 1)) : Z$57 &gt; 0)) )</f>
        <v>1</v>
      </c>
      <c r="AA82" s="10">
        <f>+IF(AA$8 = 20, 1, SUM(_xlfn._xlws.FILTER(INDEX( AB$9:AB$28, MAX(  COUNT( AB$9:AB$28 ), 1)) : AB$9, INDEX( AA$57:AA$76, MAX(  COUNT( AB$9:AB$28 ), 1)) : AA$57 &gt; 0)) / SUM(_xlfn._xlws.FILTER(INDEX( AA$9:AA$28, MAX(  COUNT( AB$9:AB$28 ), 1)) : AA$9, INDEX( AA$57:AA$76, MAX(  COUNT( AB$9:AB$28 ), 1)) : AA$57 &gt; 0)) )</f>
        <v>1.6380096739835865</v>
      </c>
      <c r="AB82" s="10">
        <f>+IF(AB$8 = 20, 1, SUM(_xlfn._xlws.FILTER(INDEX( AC$9:AC$28, MAX(  COUNT( AC$9:AC$28 ), 1)) : AC$9, INDEX( AB$57:AB$76, MAX(  COUNT( AC$9:AC$28 ), 1)) : AB$57 &gt; 0)) / SUM(_xlfn._xlws.FILTER(INDEX( AB$9:AB$28, MAX(  COUNT( AC$9:AC$28 ), 1)) : AB$9, INDEX( AB$57:AB$76, MAX(  COUNT( AC$9:AC$28 ), 1)) : AB$57 &gt; 0)) )</f>
        <v>1.041009080209337</v>
      </c>
      <c r="AC82" s="10">
        <f>+IF(AC$8 = 20, 1, SUM(_xlfn._xlws.FILTER(INDEX( AD$9:AD$28, MAX(  COUNT( AD$9:AD$28 ), 1)) : AD$9, INDEX( AC$57:AC$76, MAX(  COUNT( AD$9:AD$28 ), 1)) : AC$57 &gt; 0)) / SUM(_xlfn._xlws.FILTER(INDEX( AC$9:AC$28, MAX(  COUNT( AD$9:AD$28 ), 1)) : AC$9, INDEX( AC$57:AC$76, MAX(  COUNT( AD$9:AD$28 ), 1)) : AC$57 &gt; 0)) )</f>
        <v>1.0153610305199472</v>
      </c>
      <c r="AD82" s="10">
        <f>+IF(AD$8 = 20, 1, SUM(_xlfn._xlws.FILTER(INDEX( AE$9:AE$28, MAX(  COUNT( AE$9:AE$28 ), 1)) : AE$9, INDEX( AD$57:AD$76, MAX(  COUNT( AE$9:AE$28 ), 1)) : AD$57 &gt; 0)) / SUM(_xlfn._xlws.FILTER(INDEX( AD$9:AD$28, MAX(  COUNT( AE$9:AE$28 ), 1)) : AD$9, INDEX( AD$57:AD$76, MAX(  COUNT( AE$9:AE$28 ), 1)) : AD$57 &gt; 0)) )</f>
        <v>1.0101140704395797</v>
      </c>
      <c r="AE82" s="10">
        <f>+IF(AE$8 = 20, 1, SUM(_xlfn._xlws.FILTER(INDEX( AF$9:AF$28, MAX(  COUNT( AF$9:AF$28 ), 1)) : AF$9, INDEX( AE$57:AE$76, MAX(  COUNT( AF$9:AF$28 ), 1)) : AE$57 &gt; 0)) / SUM(_xlfn._xlws.FILTER(INDEX( AE$9:AE$28, MAX(  COUNT( AF$9:AF$28 ), 1)) : AE$9, INDEX( AE$57:AE$76, MAX(  COUNT( AF$9:AF$28 ), 1)) : AE$57 &gt; 0)) )</f>
        <v>1.007822876767261</v>
      </c>
      <c r="AF82" s="10">
        <f>+IF(AF$8 = 20, 1, SUM(_xlfn._xlws.FILTER(INDEX( AG$9:AG$28, MAX(  COUNT( AG$9:AG$28 ), 1)) : AG$9, INDEX( AF$57:AF$76, MAX(  COUNT( AG$9:AG$28 ), 1)) : AF$57 &gt; 0)) / SUM(_xlfn._xlws.FILTER(INDEX( AF$9:AF$28, MAX(  COUNT( AG$9:AG$28 ), 1)) : AF$9, INDEX( AF$57:AF$76, MAX(  COUNT( AG$9:AG$28 ), 1)) : AF$57 &gt; 0)) )</f>
        <v>1.0113761230205591</v>
      </c>
      <c r="AG82" s="10">
        <f>+IF(AG$8 = 20, 1, SUM(_xlfn._xlws.FILTER(INDEX( AH$9:AH$28, MAX(  COUNT( AH$9:AH$28 ), 1)) : AH$9, INDEX( AG$57:AG$76, MAX(  COUNT( AH$9:AH$28 ), 1)) : AG$57 &gt; 0)) / SUM(_xlfn._xlws.FILTER(INDEX( AG$9:AG$28, MAX(  COUNT( AH$9:AH$28 ), 1)) : AG$9, INDEX( AG$57:AG$76, MAX(  COUNT( AH$9:AH$28 ), 1)) : AG$57 &gt; 0)) )</f>
        <v>1.0065424106820837</v>
      </c>
      <c r="AH82" s="10">
        <f>+IF(AH$8 = 20, 1, SUM(_xlfn._xlws.FILTER(INDEX( AI$9:AI$28, MAX(  COUNT( AI$9:AI$28 ), 1)) : AI$9, INDEX( AH$57:AH$76, MAX(  COUNT( AI$9:AI$28 ), 1)) : AH$57 &gt; 0)) / SUM(_xlfn._xlws.FILTER(INDEX( AH$9:AH$28, MAX(  COUNT( AI$9:AI$28 ), 1)) : AH$9, INDEX( AH$57:AH$76, MAX(  COUNT( AI$9:AI$28 ), 1)) : AH$57 &gt; 0)) )</f>
        <v>1.0059094631418704</v>
      </c>
      <c r="AI82" s="10">
        <f>+IF(AI$8 = 20, 1, SUM(_xlfn._xlws.FILTER(INDEX( AJ$9:AJ$28, MAX(  COUNT( AJ$9:AJ$28 ), 1)) : AJ$9, INDEX( AI$57:AI$76, MAX(  COUNT( AJ$9:AJ$28 ), 1)) : AI$57 &gt; 0)) / SUM(_xlfn._xlws.FILTER(INDEX( AI$9:AI$28, MAX(  COUNT( AJ$9:AJ$28 ), 1)) : AI$9, INDEX( AI$57:AI$76, MAX(  COUNT( AJ$9:AJ$28 ), 1)) : AI$57 &gt; 0)) )</f>
        <v>1.0047288218690551</v>
      </c>
      <c r="AJ82" s="10">
        <f>+IF(AJ$8 = 20, 1, SUM(_xlfn._xlws.FILTER(INDEX( AK$9:AK$28, MAX(  COUNT( AK$9:AK$28 ), 1)) : AK$9, INDEX( AJ$57:AJ$76, MAX(  COUNT( AK$9:AK$28 ), 1)) : AJ$57 &gt; 0)) / SUM(_xlfn._xlws.FILTER(INDEX( AJ$9:AJ$28, MAX(  COUNT( AK$9:AK$28 ), 1)) : AJ$9, INDEX( AJ$57:AJ$76, MAX(  COUNT( AK$9:AK$28 ), 1)) : AJ$57 &gt; 0)) )</f>
        <v>1.0004647788813841</v>
      </c>
      <c r="AK82" s="10">
        <f>+IF(AK$8 = 20, 1, SUM(_xlfn._xlws.FILTER(INDEX( AL$9:AL$28, MAX(  COUNT( AL$9:AL$28 ), 1)) : AL$9, INDEX( AK$57:AK$76, MAX(  COUNT( AL$9:AL$28 ), 1)) : AK$57 &gt; 0)) / SUM(_xlfn._xlws.FILTER(INDEX( AK$9:AK$28, MAX(  COUNT( AL$9:AL$28 ), 1)) : AK$9, INDEX( AK$57:AK$76, MAX(  COUNT( AL$9:AL$28 ), 1)) : AK$57 &gt; 0)) )</f>
        <v>1.0026484678006575</v>
      </c>
      <c r="AL82" s="10">
        <f>+IF(AL$8 = 20, 1, SUM(_xlfn._xlws.FILTER(INDEX( AM$9:AM$28, MAX(  COUNT( AM$9:AM$28 ), 1)) : AM$9, INDEX( AL$57:AL$76, MAX(  COUNT( AM$9:AM$28 ), 1)) : AL$57 &gt; 0)) / SUM(_xlfn._xlws.FILTER(INDEX( AL$9:AL$28, MAX(  COUNT( AM$9:AM$28 ), 1)) : AL$9, INDEX( AL$57:AL$76, MAX(  COUNT( AM$9:AM$28 ), 1)) : AL$57 &gt; 0)) )</f>
        <v>1.0013686863668956</v>
      </c>
      <c r="AM82" s="10">
        <f>+IF(AM$8 = 20, 1, SUM(_xlfn._xlws.FILTER(INDEX( AN$9:AN$28, MAX(  COUNT( AN$9:AN$28 ), 1)) : AN$9, INDEX( AM$57:AM$76, MAX(  COUNT( AN$9:AN$28 ), 1)) : AM$57 &gt; 0)) / SUM(_xlfn._xlws.FILTER(INDEX( AM$9:AM$28, MAX(  COUNT( AN$9:AN$28 ), 1)) : AM$9, INDEX( AM$57:AM$76, MAX(  COUNT( AN$9:AN$28 ), 1)) : AM$57 &gt; 0)) )</f>
        <v>1.005695320824318</v>
      </c>
      <c r="AN82" s="10">
        <f>+IF(AN$8 = 20, 1, SUM(_xlfn._xlws.FILTER(INDEX( AO$9:AO$28, MAX(  COUNT( AO$9:AO$28 ), 1)) : AO$9, INDEX( AN$57:AN$76, MAX(  COUNT( AO$9:AO$28 ), 1)) : AN$57 &gt; 0)) / SUM(_xlfn._xlws.FILTER(INDEX( AN$9:AN$28, MAX(  COUNT( AO$9:AO$28 ), 1)) : AN$9, INDEX( AN$57:AN$76, MAX(  COUNT( AO$9:AO$28 ), 1)) : AN$57 &gt; 0)) )</f>
        <v>1.0076341601492718</v>
      </c>
      <c r="AO82" s="10">
        <f>+IF(AO$8 = 20, 1, SUM(_xlfn._xlws.FILTER(INDEX( AP$9:AP$28, MAX(  COUNT( AP$9:AP$28 ), 1)) : AP$9, INDEX( AO$57:AO$76, MAX(  COUNT( AP$9:AP$28 ), 1)) : AO$57 &gt; 0)) / SUM(_xlfn._xlws.FILTER(INDEX( AO$9:AO$28, MAX(  COUNT( AP$9:AP$28 ), 1)) : AO$9, INDEX( AO$57:AO$76, MAX(  COUNT( AP$9:AP$28 ), 1)) : AO$57 &gt; 0)) )</f>
        <v>1.0038800766679583</v>
      </c>
      <c r="AP82" s="10">
        <f>+IF(AP$8 = 20, 1, SUM(_xlfn._xlws.FILTER(INDEX( AQ$9:AQ$28, MAX(  COUNT( AQ$9:AQ$28 ), 1)) : AQ$9, INDEX( AP$57:AP$76, MAX(  COUNT( AQ$9:AQ$28 ), 1)) : AP$57 &gt; 0)) / SUM(_xlfn._xlws.FILTER(INDEX( AP$9:AP$28, MAX(  COUNT( AQ$9:AQ$28 ), 1)) : AP$9, INDEX( AP$57:AP$76, MAX(  COUNT( AQ$9:AQ$28 ), 1)) : AP$57 &gt; 0)) )</f>
        <v>1.0103139922574695</v>
      </c>
      <c r="AQ82" s="10">
        <f>+IF(AQ$8 = 20, 1, SUM(_xlfn._xlws.FILTER(INDEX( AR$9:AR$28, MAX(  COUNT( AR$9:AR$28 ), 1)) : AR$9, INDEX( AQ$57:AQ$76, MAX(  COUNT( AR$9:AR$28 ), 1)) : AQ$57 &gt; 0)) / SUM(_xlfn._xlws.FILTER(INDEX( AQ$9:AQ$28, MAX(  COUNT( AR$9:AR$28 ), 1)) : AQ$9, INDEX( AQ$57:AQ$76, MAX(  COUNT( AR$9:AR$28 ), 1)) : AQ$57 &gt; 0)) )</f>
        <v>1.0005414684589895</v>
      </c>
      <c r="AR82" s="10">
        <f>+IF(AR$8 = 20, 1, SUM(_xlfn._xlws.FILTER(INDEX( AS$9:AS$28, MAX(  COUNT( AS$9:AS$28 ), 1)) : AS$9, INDEX( AR$57:AR$76, MAX(  COUNT( AS$9:AS$28 ), 1)) : AR$57 &gt; 0)) / SUM(_xlfn._xlws.FILTER(INDEX( AR$9:AR$28, MAX(  COUNT( AS$9:AS$28 ), 1)) : AR$9, INDEX( AR$57:AR$76, MAX(  COUNT( AS$9:AS$28 ), 1)) : AR$57 &gt; 0)) )</f>
        <v>0.99981278539009955</v>
      </c>
      <c r="AS82" s="10">
        <f>+IF(AS$8 = 20, 1, SUM(_xlfn._xlws.FILTER(INDEX( AT$9:AT$28, MAX(  COUNT( AT$9:AT$28 ), 1)) : AT$9, INDEX( AS$57:AS$76, MAX(  COUNT( AT$9:AT$28 ), 1)) : AS$57 &gt; 0)) / SUM(_xlfn._xlws.FILTER(INDEX( AS$9:AS$28, MAX(  COUNT( AT$9:AT$28 ), 1)) : AS$9, INDEX( AS$57:AS$76, MAX(  COUNT( AT$9:AT$28 ), 1)) : AS$57 &gt; 0)) )</f>
        <v>0.99488465615101973</v>
      </c>
      <c r="AT82" s="10">
        <f>+IF(AT$8 = 20, 1, SUM(_xlfn._xlws.FILTER(INDEX(#REF!, MAX(  COUNT(#REF! ), 1)) :#REF!, INDEX( AT$57:AT$76, MAX(  COUNT(#REF! ), 1)) : AT$57 &gt; 0)) / SUM(_xlfn._xlws.FILTER(INDEX( AT$9:AT$28, MAX(  COUNT(#REF! ), 1)) : AT$9, INDEX( AT$57:AT$76, MAX(  COUNT(#REF! ), 1)) : AT$57 &gt; 0)) )</f>
        <v>1</v>
      </c>
    </row>
    <row r="83" spans="2:46" x14ac:dyDescent="0.2">
      <c r="F83" s="17" t="s">
        <v>18</v>
      </c>
      <c r="G83" s="10">
        <f>+IF(G$8 = 20, 1, MIN(_xlfn._xlws.FILTER( G$33:G$52,  G$57:G$76  &gt; 0)))</f>
        <v>1.696113626976768</v>
      </c>
      <c r="H83" s="10">
        <f t="shared" ref="H83:AT83" si="42">+IF(H$8 = 20, 1, MIN(_xlfn._xlws.FILTER( H$33:H$52,  H$57:H$76  &gt; 0)))</f>
        <v>1.0578305953707334</v>
      </c>
      <c r="I83" s="10">
        <f t="shared" si="42"/>
        <v>1.0060933923814164</v>
      </c>
      <c r="J83" s="10">
        <f t="shared" si="42"/>
        <v>1.005173202175029</v>
      </c>
      <c r="K83" s="10">
        <f t="shared" si="42"/>
        <v>1.0017077138758443</v>
      </c>
      <c r="L83" s="10">
        <f t="shared" si="42"/>
        <v>1.0021492847586551</v>
      </c>
      <c r="M83" s="10">
        <f t="shared" si="42"/>
        <v>1.0012713088462937</v>
      </c>
      <c r="N83" s="10">
        <f t="shared" si="42"/>
        <v>1.000659276758459</v>
      </c>
      <c r="O83" s="10">
        <f t="shared" si="42"/>
        <v>0.99901013002994044</v>
      </c>
      <c r="P83" s="10">
        <f t="shared" si="42"/>
        <v>0.99986699189905903</v>
      </c>
      <c r="Q83" s="10">
        <f t="shared" si="42"/>
        <v>1</v>
      </c>
      <c r="R83" s="10">
        <f t="shared" si="42"/>
        <v>1</v>
      </c>
      <c r="S83" s="10">
        <f t="shared" si="42"/>
        <v>1</v>
      </c>
      <c r="T83" s="10">
        <f t="shared" si="42"/>
        <v>1</v>
      </c>
      <c r="U83" s="10">
        <f t="shared" si="42"/>
        <v>1.0000756653376688</v>
      </c>
      <c r="V83" s="10">
        <f t="shared" si="42"/>
        <v>1</v>
      </c>
      <c r="W83" s="10">
        <f t="shared" si="42"/>
        <v>1.0001812491521309</v>
      </c>
      <c r="X83" s="10">
        <f t="shared" si="42"/>
        <v>1</v>
      </c>
      <c r="Y83" s="10">
        <f t="shared" si="42"/>
        <v>1</v>
      </c>
      <c r="Z83" s="10">
        <f t="shared" si="42"/>
        <v>1</v>
      </c>
      <c r="AA83" s="10">
        <f t="shared" si="42"/>
        <v>1.2744046201791581</v>
      </c>
      <c r="AB83" s="10">
        <f t="shared" si="42"/>
        <v>1.0054538153487784</v>
      </c>
      <c r="AC83" s="10">
        <f t="shared" si="42"/>
        <v>0.99609057713682281</v>
      </c>
      <c r="AD83" s="10">
        <f t="shared" si="42"/>
        <v>0.98925141371593073</v>
      </c>
      <c r="AE83" s="10">
        <f t="shared" si="42"/>
        <v>0.98547995546621758</v>
      </c>
      <c r="AF83" s="10">
        <f t="shared" si="42"/>
        <v>0.9988716576189719</v>
      </c>
      <c r="AG83" s="10">
        <f t="shared" si="42"/>
        <v>0.99368064777106735</v>
      </c>
      <c r="AH83" s="10">
        <f t="shared" si="42"/>
        <v>0.98897019234629535</v>
      </c>
      <c r="AI83" s="10">
        <f t="shared" si="42"/>
        <v>0.98877151259463492</v>
      </c>
      <c r="AJ83" s="10">
        <f t="shared" si="42"/>
        <v>0.96467641184646635</v>
      </c>
      <c r="AK83" s="10">
        <f t="shared" si="42"/>
        <v>0.98805904239411679</v>
      </c>
      <c r="AL83" s="10">
        <f t="shared" si="42"/>
        <v>0.99775596383265752</v>
      </c>
      <c r="AM83" s="10">
        <f t="shared" si="42"/>
        <v>0.99870713532195254</v>
      </c>
      <c r="AN83" s="10">
        <f t="shared" si="42"/>
        <v>1.0000384980794543</v>
      </c>
      <c r="AO83" s="10">
        <f t="shared" si="42"/>
        <v>1.0000419321392255</v>
      </c>
      <c r="AP83" s="10">
        <f t="shared" si="42"/>
        <v>1</v>
      </c>
      <c r="AQ83" s="10">
        <f t="shared" si="42"/>
        <v>1.0001812491521309</v>
      </c>
      <c r="AR83" s="10">
        <f t="shared" si="42"/>
        <v>0.99971054347783772</v>
      </c>
      <c r="AS83" s="10">
        <f t="shared" si="42"/>
        <v>0.99488465615101973</v>
      </c>
      <c r="AT83" s="10">
        <f t="shared" si="42"/>
        <v>1</v>
      </c>
    </row>
    <row r="84" spans="2:46" x14ac:dyDescent="0.2">
      <c r="F84" s="17" t="s">
        <v>19</v>
      </c>
      <c r="G84" s="10">
        <f>+IF(G$8 = 20, 1, MAX(_xlfn._xlws.FILTER( G$33:G$52,  G$57:G$76  &gt; 0)))</f>
        <v>5.3417126850803536</v>
      </c>
      <c r="H84" s="10">
        <f t="shared" ref="H84:AT84" si="43">+IF(H$8 = 20, 1, MAX(_xlfn._xlws.FILTER( H$33:H$52,  H$57:H$76  &gt; 0)))</f>
        <v>1.263903777727724</v>
      </c>
      <c r="I84" s="10">
        <f t="shared" si="43"/>
        <v>1.129171698298318</v>
      </c>
      <c r="J84" s="10">
        <f t="shared" si="43"/>
        <v>1.074882305472818</v>
      </c>
      <c r="K84" s="10">
        <f t="shared" si="43"/>
        <v>1.060336844211478</v>
      </c>
      <c r="L84" s="10">
        <f t="shared" si="43"/>
        <v>1.0402160895772918</v>
      </c>
      <c r="M84" s="10">
        <f t="shared" si="43"/>
        <v>1.0600184502455585</v>
      </c>
      <c r="N84" s="10">
        <f t="shared" si="43"/>
        <v>1.0654108786770378</v>
      </c>
      <c r="O84" s="10">
        <f t="shared" si="43"/>
        <v>1.0165070779856789</v>
      </c>
      <c r="P84" s="10">
        <f t="shared" si="43"/>
        <v>1.0099754338038192</v>
      </c>
      <c r="Q84" s="10">
        <f t="shared" si="43"/>
        <v>1.0179739267334584</v>
      </c>
      <c r="R84" s="10">
        <f t="shared" si="43"/>
        <v>1.0113308792152929</v>
      </c>
      <c r="S84" s="10">
        <f t="shared" si="43"/>
        <v>1.0161069660036439</v>
      </c>
      <c r="T84" s="10">
        <f t="shared" si="43"/>
        <v>1.0167346011371259</v>
      </c>
      <c r="U84" s="10">
        <f t="shared" si="43"/>
        <v>1.0129428836550032</v>
      </c>
      <c r="V84" s="10">
        <f t="shared" si="43"/>
        <v>1.0120218750050058</v>
      </c>
      <c r="W84" s="10">
        <f t="shared" si="43"/>
        <v>1.0032992499874667</v>
      </c>
      <c r="X84" s="10">
        <f t="shared" si="43"/>
        <v>1.0002804189750842</v>
      </c>
      <c r="Y84" s="10">
        <f t="shared" si="43"/>
        <v>1</v>
      </c>
      <c r="Z84" s="10">
        <f t="shared" si="43"/>
        <v>1</v>
      </c>
      <c r="AA84" s="10">
        <f t="shared" si="43"/>
        <v>2.7557478165651963</v>
      </c>
      <c r="AB84" s="10">
        <f t="shared" si="43"/>
        <v>1.2029234579443253</v>
      </c>
      <c r="AC84" s="10">
        <f t="shared" si="43"/>
        <v>1.0777218271641729</v>
      </c>
      <c r="AD84" s="10">
        <f t="shared" si="43"/>
        <v>1.0361453184786051</v>
      </c>
      <c r="AE84" s="10">
        <f t="shared" si="43"/>
        <v>1.1099389469093006</v>
      </c>
      <c r="AF84" s="10">
        <f t="shared" si="43"/>
        <v>1.0646311108943636</v>
      </c>
      <c r="AG84" s="10">
        <f t="shared" si="43"/>
        <v>1.0621164374851686</v>
      </c>
      <c r="AH84" s="10">
        <f t="shared" si="43"/>
        <v>1.0711582992862692</v>
      </c>
      <c r="AI84" s="10">
        <f t="shared" si="43"/>
        <v>1.0168512241377188</v>
      </c>
      <c r="AJ84" s="10">
        <f t="shared" si="43"/>
        <v>1.0123959677503465</v>
      </c>
      <c r="AK84" s="10">
        <f t="shared" si="43"/>
        <v>1.0185857386359181</v>
      </c>
      <c r="AL84" s="10">
        <f t="shared" si="43"/>
        <v>1.0113203094056991</v>
      </c>
      <c r="AM84" s="10">
        <f t="shared" si="43"/>
        <v>1.0223301908931539</v>
      </c>
      <c r="AN84" s="10">
        <f t="shared" si="43"/>
        <v>1.0170268434418162</v>
      </c>
      <c r="AO84" s="10">
        <f t="shared" si="43"/>
        <v>1.0185453520007952</v>
      </c>
      <c r="AP84" s="10">
        <f t="shared" si="43"/>
        <v>1.0248191214128839</v>
      </c>
      <c r="AQ84" s="10">
        <f t="shared" si="43"/>
        <v>1.0007312862627908</v>
      </c>
      <c r="AR84" s="10">
        <f t="shared" si="43"/>
        <v>1</v>
      </c>
      <c r="AS84" s="10">
        <f t="shared" si="43"/>
        <v>0.99488465615101973</v>
      </c>
      <c r="AT84" s="10">
        <f t="shared" si="43"/>
        <v>1</v>
      </c>
    </row>
    <row r="85" spans="2:46" x14ac:dyDescent="0.2">
      <c r="D85">
        <v>0.3</v>
      </c>
      <c r="F85" s="17" t="s">
        <v>20</v>
      </c>
      <c r="G85" s="10">
        <f>+IF(G$8 = 20, 1, _xlfn.PERCENTILE.INC(_xlfn._xlws.FILTER( G$33:G$52,  G$57:G$76  &gt; 0), $D85))</f>
        <v>1.9171709671453179</v>
      </c>
      <c r="H85" s="10">
        <f t="shared" ref="H85:AT86" si="44">+IF(H$8 = 20, 1, _xlfn.PERCENTILE.INC(_xlfn._xlws.FILTER( H$33:H$52,  H$57:H$76  &gt; 0), $D85))</f>
        <v>1.0986640205896743</v>
      </c>
      <c r="I85" s="10">
        <f t="shared" si="44"/>
        <v>1.0230006405266436</v>
      </c>
      <c r="J85" s="10">
        <f t="shared" si="44"/>
        <v>1.0128265595329649</v>
      </c>
      <c r="K85" s="10">
        <f t="shared" si="44"/>
        <v>1.0045372475460876</v>
      </c>
      <c r="L85" s="10">
        <f t="shared" si="44"/>
        <v>1.0085417495803373</v>
      </c>
      <c r="M85" s="10">
        <f t="shared" si="44"/>
        <v>1.0045459899479432</v>
      </c>
      <c r="N85" s="10">
        <f t="shared" si="44"/>
        <v>1.0015529334600675</v>
      </c>
      <c r="O85" s="10">
        <f t="shared" si="44"/>
        <v>1.0020186670564861</v>
      </c>
      <c r="P85" s="10">
        <f t="shared" si="44"/>
        <v>1.000572216331254</v>
      </c>
      <c r="Q85" s="10">
        <f t="shared" si="44"/>
        <v>1.0000931206155388</v>
      </c>
      <c r="R85" s="10">
        <f t="shared" si="44"/>
        <v>1.0000881401369488</v>
      </c>
      <c r="S85" s="10">
        <f t="shared" si="44"/>
        <v>1.0005842010752941</v>
      </c>
      <c r="T85" s="10">
        <f t="shared" si="44"/>
        <v>1.0000789047600152</v>
      </c>
      <c r="U85" s="10">
        <f t="shared" si="44"/>
        <v>1.0010403910403196</v>
      </c>
      <c r="V85" s="10">
        <f t="shared" si="44"/>
        <v>1.0000400528448952</v>
      </c>
      <c r="W85" s="10">
        <f t="shared" si="44"/>
        <v>1.0002472932957855</v>
      </c>
      <c r="X85" s="10">
        <f t="shared" si="44"/>
        <v>1.0000841256925252</v>
      </c>
      <c r="Y85" s="10">
        <f t="shared" si="44"/>
        <v>1</v>
      </c>
      <c r="Z85" s="10">
        <f t="shared" si="44"/>
        <v>1</v>
      </c>
      <c r="AA85" s="10">
        <f t="shared" si="44"/>
        <v>1.4679494285684991</v>
      </c>
      <c r="AB85" s="10">
        <f t="shared" si="44"/>
        <v>1.0297600609763395</v>
      </c>
      <c r="AC85" s="10">
        <f t="shared" si="44"/>
        <v>1.0075738323828627</v>
      </c>
      <c r="AD85" s="10">
        <f t="shared" si="44"/>
        <v>1.0079992762751688</v>
      </c>
      <c r="AE85" s="10">
        <f t="shared" si="44"/>
        <v>1.0013138821040111</v>
      </c>
      <c r="AF85" s="10">
        <f t="shared" si="44"/>
        <v>1.0034152756077557</v>
      </c>
      <c r="AG85" s="10">
        <f t="shared" si="44"/>
        <v>1.0019599941696524</v>
      </c>
      <c r="AH85" s="10">
        <f t="shared" si="44"/>
        <v>0.99892339945317754</v>
      </c>
      <c r="AI85" s="10">
        <f t="shared" si="44"/>
        <v>1.0008696022411971</v>
      </c>
      <c r="AJ85" s="10">
        <f t="shared" si="44"/>
        <v>0.99789861991394346</v>
      </c>
      <c r="AK85" s="10">
        <f t="shared" si="44"/>
        <v>0.99945337535967038</v>
      </c>
      <c r="AL85" s="10">
        <f t="shared" si="44"/>
        <v>0.99984918613826346</v>
      </c>
      <c r="AM85" s="10">
        <f t="shared" si="44"/>
        <v>1.000552723748104</v>
      </c>
      <c r="AN85" s="10">
        <f t="shared" si="44"/>
        <v>1.0040561974900446</v>
      </c>
      <c r="AO85" s="10">
        <f t="shared" si="44"/>
        <v>1.0010993147030001</v>
      </c>
      <c r="AP85" s="10">
        <f t="shared" si="44"/>
        <v>1.0000252870815685</v>
      </c>
      <c r="AQ85" s="10">
        <f t="shared" si="44"/>
        <v>1.0004037604080311</v>
      </c>
      <c r="AR85" s="10">
        <f t="shared" si="44"/>
        <v>0.9997973804344864</v>
      </c>
      <c r="AS85" s="10">
        <f t="shared" si="44"/>
        <v>0.99488465615101973</v>
      </c>
      <c r="AT85" s="10">
        <f t="shared" si="44"/>
        <v>1</v>
      </c>
    </row>
    <row r="86" spans="2:46" x14ac:dyDescent="0.2">
      <c r="D86">
        <v>0.7</v>
      </c>
      <c r="F86" s="17" t="s">
        <v>21</v>
      </c>
      <c r="G86" s="10">
        <f>+IF(G$8 = 20, 1, _xlfn.PERCENTILE.INC(_xlfn._xlws.FILTER( G$33:G$52,  G$57:G$76  &gt; 0), $D86))</f>
        <v>2.6332863202109209</v>
      </c>
      <c r="H86" s="10">
        <f t="shared" si="44"/>
        <v>1.1232491676783634</v>
      </c>
      <c r="I86" s="10">
        <f t="shared" si="44"/>
        <v>1.0444620825226261</v>
      </c>
      <c r="J86" s="10">
        <f t="shared" si="44"/>
        <v>1.0210149425590835</v>
      </c>
      <c r="K86" s="10">
        <f t="shared" si="44"/>
        <v>1.0227380689826102</v>
      </c>
      <c r="L86" s="10">
        <f t="shared" si="44"/>
        <v>1.0199514802170278</v>
      </c>
      <c r="M86" s="10">
        <f t="shared" si="44"/>
        <v>1.0143705002769243</v>
      </c>
      <c r="N86" s="10">
        <f t="shared" si="44"/>
        <v>1.0294365776492072</v>
      </c>
      <c r="O86" s="10">
        <f t="shared" si="44"/>
        <v>1.0090907930863</v>
      </c>
      <c r="P86" s="10">
        <f t="shared" si="44"/>
        <v>1.004278548555023</v>
      </c>
      <c r="Q86" s="10">
        <f t="shared" si="44"/>
        <v>1.0041326764593899</v>
      </c>
      <c r="R86" s="10">
        <f t="shared" si="44"/>
        <v>1.0010339351049748</v>
      </c>
      <c r="S86" s="10">
        <f t="shared" si="44"/>
        <v>1.0054262510604293</v>
      </c>
      <c r="T86" s="10">
        <f t="shared" si="44"/>
        <v>1.0083988803462867</v>
      </c>
      <c r="U86" s="10">
        <f t="shared" si="44"/>
        <v>1.0088968490527628</v>
      </c>
      <c r="V86" s="10">
        <f t="shared" si="44"/>
        <v>1.0062054089381429</v>
      </c>
      <c r="W86" s="10">
        <f t="shared" si="44"/>
        <v>1.0014944936299199</v>
      </c>
      <c r="X86" s="10">
        <f t="shared" si="44"/>
        <v>1.000196293282559</v>
      </c>
      <c r="Y86" s="10">
        <f t="shared" si="44"/>
        <v>1</v>
      </c>
      <c r="Z86" s="10">
        <f t="shared" si="44"/>
        <v>1</v>
      </c>
      <c r="AA86" s="10">
        <f t="shared" si="44"/>
        <v>1.7319357232442423</v>
      </c>
      <c r="AB86" s="10">
        <f t="shared" si="44"/>
        <v>1.0427864369205151</v>
      </c>
      <c r="AC86" s="10">
        <f t="shared" si="44"/>
        <v>1.018115419600262</v>
      </c>
      <c r="AD86" s="10">
        <f t="shared" si="44"/>
        <v>1.0162860831147742</v>
      </c>
      <c r="AE86" s="10">
        <f t="shared" si="44"/>
        <v>1.0069883557266144</v>
      </c>
      <c r="AF86" s="10">
        <f t="shared" si="44"/>
        <v>1.01158093358375</v>
      </c>
      <c r="AG86" s="10">
        <f t="shared" si="44"/>
        <v>1.0062548739807669</v>
      </c>
      <c r="AH86" s="10">
        <f t="shared" si="44"/>
        <v>1.0228603203933493</v>
      </c>
      <c r="AI86" s="10">
        <f t="shared" si="44"/>
        <v>1.0084255138574272</v>
      </c>
      <c r="AJ86" s="10">
        <f t="shared" si="44"/>
        <v>1.0016143385731537</v>
      </c>
      <c r="AK86" s="10">
        <f t="shared" si="44"/>
        <v>1.0012893893791521</v>
      </c>
      <c r="AL86" s="10">
        <f t="shared" si="44"/>
        <v>1.0001886503494879</v>
      </c>
      <c r="AM86" s="10">
        <f t="shared" si="44"/>
        <v>1.00692755666418</v>
      </c>
      <c r="AN86" s="10">
        <f t="shared" si="44"/>
        <v>1.0118401036790869</v>
      </c>
      <c r="AO86" s="10">
        <f t="shared" si="44"/>
        <v>1.0031760454198122</v>
      </c>
      <c r="AP86" s="10">
        <f t="shared" si="44"/>
        <v>1.0092504765459265</v>
      </c>
      <c r="AQ86" s="10">
        <f t="shared" si="44"/>
        <v>1.0006237752522951</v>
      </c>
      <c r="AR86" s="10">
        <f t="shared" si="44"/>
        <v>0.99991316304335132</v>
      </c>
      <c r="AS86" s="10">
        <f t="shared" si="44"/>
        <v>0.99488465615101973</v>
      </c>
      <c r="AT86" s="10">
        <f t="shared" si="44"/>
        <v>1</v>
      </c>
    </row>
    <row r="87" spans="2:46" x14ac:dyDescent="0.2">
      <c r="B87">
        <v>1</v>
      </c>
      <c r="C87">
        <v>4</v>
      </c>
      <c r="F87" s="17" t="s">
        <v>22</v>
      </c>
      <c r="G87" s="10">
        <f>+IF(G$8 = 20, 1, AVERAGE(_xlfn._xlws.FILTER(INDEX( G$33:G$52, MAX( COUNT( H$9:H$28 )  - $B87 + 1, 1)) : INDEX( G$33:G$52, MAX( COUNT( H$9:H$28 )  - $C87 + 1, 1)), INDEX( G$57:G$76, MAX( COUNT( H$9:H$28 )  - $B87 + 1, 1)) : INDEX( G$57:G$76, MAX( COUNT( H$9:H$28 )  - $C87 + 1, 1)) &gt; 0)))</f>
        <v>2.0665778808391244</v>
      </c>
      <c r="H87" s="10">
        <f>+IF(H$8 = 20, 1, AVERAGE(_xlfn._xlws.FILTER(INDEX( H$33:H$52, MAX( COUNT( I$9:I$28 )  - $B87 + 1, 1)) : INDEX( H$33:H$52, MAX( COUNT( I$9:I$28 )  - $C87 + 1, 1)), INDEX( H$57:H$76, MAX( COUNT( I$9:I$28 )  - $B87 + 1, 1)) : INDEX( H$57:H$76, MAX( COUNT( I$9:I$28 )  - $C87 + 1, 1)) &gt; 0)))</f>
        <v>1.0853211857782159</v>
      </c>
      <c r="I87" s="10">
        <f>+IF(I$8 = 20, 1, AVERAGE(_xlfn._xlws.FILTER(INDEX( I$33:I$52, MAX( COUNT( J$9:J$28 )  - $B87 + 1, 1)) : INDEX( I$33:I$52, MAX( COUNT( J$9:J$28 )  - $C87 + 1, 1)), INDEX( I$57:I$76, MAX( COUNT( J$9:J$28 )  - $B87 + 1, 1)) : INDEX( I$57:I$76, MAX( COUNT( J$9:J$28 )  - $C87 + 1, 1)) &gt; 0)))</f>
        <v>1.0224392025593729</v>
      </c>
      <c r="J87" s="10">
        <f>+IF(J$8 = 20, 1, AVERAGE(_xlfn._xlws.FILTER(INDEX( J$33:J$52, MAX( COUNT( K$9:K$28 )  - $B87 + 1, 1)) : INDEX( J$33:J$52, MAX( COUNT( K$9:K$28 )  - $C87 + 1, 1)), INDEX( J$57:J$76, MAX( COUNT( K$9:K$28 )  - $B87 + 1, 1)) : INDEX( J$57:J$76, MAX( COUNT( K$9:K$28 )  - $C87 + 1, 1)) &gt; 0)))</f>
        <v>1.0096890268107344</v>
      </c>
      <c r="K87" s="10">
        <f>+IF(K$8 = 20, 1, AVERAGE(_xlfn._xlws.FILTER(INDEX( K$33:K$52, MAX( COUNT( L$9:L$28 )  - $B87 + 1, 1)) : INDEX( K$33:K$52, MAX( COUNT( L$9:L$28 )  - $C87 + 1, 1)), INDEX( K$57:K$76, MAX( COUNT( L$9:L$28 )  - $B87 + 1, 1)) : INDEX( K$57:K$76, MAX( COUNT( L$9:L$28 )  - $C87 + 1, 1)) &gt; 0)))</f>
        <v>1.0089030427481345</v>
      </c>
      <c r="L87" s="10">
        <f>+IF(L$8 = 20, 1, AVERAGE(_xlfn._xlws.FILTER(INDEX( L$33:L$52, MAX( COUNT( M$9:M$28 )  - $B87 + 1, 1)) : INDEX( L$33:L$52, MAX( COUNT( M$9:M$28 )  - $C87 + 1, 1)), INDEX( L$57:L$76, MAX( COUNT( M$9:M$28 )  - $B87 + 1, 1)) : INDEX( L$57:L$76, MAX( COUNT( M$9:M$28 )  - $C87 + 1, 1)) &gt; 0)))</f>
        <v>1.0239834048546463</v>
      </c>
      <c r="M87" s="10">
        <f>+IF(M$8 = 20, 1, AVERAGE(_xlfn._xlws.FILTER(INDEX( M$33:M$52, MAX( COUNT( N$9:N$28 )  - $B87 + 1, 1)) : INDEX( M$33:M$52, MAX( COUNT( N$9:N$28 )  - $C87 + 1, 1)), INDEX( M$57:M$76, MAX( COUNT( N$9:N$28 )  - $B87 + 1, 1)) : INDEX( M$57:M$76, MAX( COUNT( N$9:N$28 )  - $C87 + 1, 1)) &gt; 0)))</f>
        <v>1.0271178872561486</v>
      </c>
      <c r="N87" s="10">
        <f>+IF(N$8 = 20, 1, AVERAGE(_xlfn._xlws.FILTER(INDEX( N$33:N$52, MAX( COUNT( O$9:O$28 )  - $B87 + 1, 1)) : INDEX( N$33:N$52, MAX( COUNT( O$9:O$28 )  - $C87 + 1, 1)), INDEX( N$57:N$76, MAX( COUNT( O$9:O$28 )  - $B87 + 1, 1)) : INDEX( N$57:N$76, MAX( COUNT( O$9:O$28 )  - $C87 + 1, 1)) &gt; 0)))</f>
        <v>1.0114011557879448</v>
      </c>
      <c r="O87" s="10">
        <f>+IF(O$8 = 20, 1, AVERAGE(_xlfn._xlws.FILTER(INDEX( O$33:O$52, MAX( COUNT( P$9:P$28 )  - $B87 + 1, 1)) : INDEX( O$33:O$52, MAX( COUNT( P$9:P$28 )  - $C87 + 1, 1)), INDEX( O$57:O$76, MAX( COUNT( P$9:P$28 )  - $B87 + 1, 1)) : INDEX( O$57:O$76, MAX( COUNT( P$9:P$28 )  - $C87 + 1, 1)) &gt; 0)))</f>
        <v>1.0044649364606211</v>
      </c>
      <c r="P87" s="10">
        <f>+IF(P$8 = 20, 1, AVERAGE(_xlfn._xlws.FILTER(INDEX( P$33:P$52, MAX( COUNT( Q$9:Q$28 )  - $B87 + 1, 1)) : INDEX( P$33:P$52, MAX( COUNT( Q$9:Q$28 )  - $C87 + 1, 1)), INDEX( P$57:P$76, MAX( COUNT( Q$9:Q$28 )  - $B87 + 1, 1)) : INDEX( P$57:P$76, MAX( COUNT( Q$9:Q$28 )  - $C87 + 1, 1)) &gt; 0)))</f>
        <v>1.0026223613146976</v>
      </c>
      <c r="Q87" s="10">
        <f>+IF(Q$8 = 20, 1, AVERAGE(_xlfn._xlws.FILTER(INDEX( Q$33:Q$52, MAX( COUNT( R$9:R$28 )  - $B87 + 1, 1)) : INDEX( Q$33:Q$52, MAX( COUNT( R$9:R$28 )  - $C87 + 1, 1)), INDEX( Q$57:Q$76, MAX( COUNT( R$9:R$28 )  - $B87 + 1, 1)) : INDEX( Q$57:Q$76, MAX( COUNT( R$9:R$28 )  - $C87 + 1, 1)) &gt; 0)))</f>
        <v>1.0062547061335172</v>
      </c>
      <c r="R87" s="10">
        <f>+IF(R$8 = 20, 1, AVERAGE(_xlfn._xlws.FILTER(INDEX( R$33:R$52, MAX( COUNT( S$9:S$28 )  - $B87 + 1, 1)) : INDEX( R$33:R$52, MAX( COUNT( S$9:S$28 )  - $C87 + 1, 1)), INDEX( R$57:R$76, MAX( COUNT( S$9:S$28 )  - $B87 + 1, 1)) : INDEX( R$57:R$76, MAX( COUNT( S$9:S$28 )  - $C87 + 1, 1)) &gt; 0)))</f>
        <v>1.0042339778232516</v>
      </c>
      <c r="S87" s="10">
        <f>+IF(S$8 = 20, 1, AVERAGE(_xlfn._xlws.FILTER(INDEX( S$33:S$52, MAX( COUNT( T$9:T$28 )  - $B87 + 1, 1)) : INDEX( S$33:S$52, MAX( COUNT( T$9:T$28 )  - $C87 + 1, 1)), INDEX( S$57:S$76, MAX( COUNT( T$9:T$28 )  - $B87 + 1, 1)) : INDEX( S$57:S$76, MAX( COUNT( T$9:T$28 )  - $C87 + 1, 1)) &gt; 0)))</f>
        <v>1.0045435058239491</v>
      </c>
      <c r="T87" s="10">
        <f>+IF(T$8 = 20, 1, AVERAGE(_xlfn._xlws.FILTER(INDEX( T$33:T$52, MAX( COUNT( U$9:U$28 )  - $B87 + 1, 1)) : INDEX( T$33:T$52, MAX( COUNT( U$9:U$28 )  - $C87 + 1, 1)), INDEX( T$57:T$76, MAX( COUNT( U$9:U$28 )  - $B87 + 1, 1)) : INDEX( T$57:T$76, MAX( COUNT( U$9:U$28 )  - $C87 + 1, 1)) &gt; 0)))</f>
        <v>1.0042292680332872</v>
      </c>
      <c r="U87" s="10">
        <f>+IF(U$8 = 20, 1, AVERAGE(_xlfn._xlws.FILTER(INDEX( U$33:U$52, MAX( COUNT( V$9:V$28 )  - $B87 + 1, 1)) : INDEX( U$33:U$52, MAX( COUNT( V$9:V$28 )  - $C87 + 1, 1)), INDEX( U$57:U$76, MAX( COUNT( V$9:V$28 )  - $B87 + 1, 1)) : INDEX( U$57:U$76, MAX( COUNT( V$9:V$28 )  - $C87 + 1, 1)) &gt; 0)))</f>
        <v>1.0066426579542873</v>
      </c>
      <c r="V87" s="10">
        <f>+IF(V$8 = 20, 1, AVERAGE(_xlfn._xlws.FILTER(INDEX( V$33:V$52, MAX( COUNT( W$9:W$28 )  - $B87 + 1, 1)) : INDEX( V$33:V$52, MAX( COUNT( W$9:W$28 )  - $C87 + 1, 1)), INDEX( V$57:V$76, MAX( COUNT( W$9:W$28 )  - $B87 + 1, 1)) : INDEX( V$57:V$76, MAX( COUNT( W$9:W$28 )  - $C87 + 1, 1)) &gt; 0)))</f>
        <v>1.0044063782741786</v>
      </c>
      <c r="W87" s="10">
        <f>+IF(W$8 = 20, 1, AVERAGE(_xlfn._xlws.FILTER(INDEX( W$33:W$52, MAX( COUNT( X$9:X$28 )  - $B87 + 1, 1)) : INDEX( W$33:W$52, MAX( COUNT( X$9:X$28 )  - $C87 + 1, 1)), INDEX( W$57:W$76, MAX( COUNT( X$9:X$28 )  - $B87 + 1, 1)) : INDEX( W$57:W$76, MAX( COUNT( X$9:X$28 )  - $C87 + 1, 1)) &gt; 0)))</f>
        <v>1.0012572739548287</v>
      </c>
      <c r="X87" s="10">
        <f>+IF(X$8 = 20, 1, AVERAGE(_xlfn._xlws.FILTER(INDEX( X$33:X$52, MAX( COUNT( Y$9:Y$28 )  - $B87 + 1, 1)) : INDEX( X$33:X$52, MAX( COUNT( Y$9:Y$28 )  - $C87 + 1, 1)), INDEX( X$57:X$76, MAX( COUNT( Y$9:Y$28 )  - $B87 + 1, 1)) : INDEX( X$57:X$76, MAX( COUNT( Y$9:Y$28 )  - $C87 + 1, 1)) &gt; 0)))</f>
        <v>1.000140209487542</v>
      </c>
      <c r="Y87" s="10">
        <f>+IF(Y$8 = 20, 1, AVERAGE(_xlfn._xlws.FILTER(INDEX( Y$33:Y$52, MAX( COUNT( Z$9:Z$28 )  - $B87 + 1, 1)) : INDEX( Y$33:Y$52, MAX( COUNT( Z$9:Z$28 )  - $C87 + 1, 1)), INDEX( Y$57:Y$76, MAX( COUNT( Z$9:Z$28 )  - $B87 + 1, 1)) : INDEX( Y$57:Y$76, MAX( COUNT( Z$9:Z$28 )  - $C87 + 1, 1)) &gt; 0)))</f>
        <v>1</v>
      </c>
      <c r="Z87" s="10">
        <f>+IF(Z$8 = 20, 1, AVERAGE(_xlfn._xlws.FILTER(INDEX( Z$33:Z$52, MAX( COUNT( AA$9:AA$28 )  - $B87 + 1, 1)) : INDEX( Z$33:Z$52, MAX( COUNT( AA$9:AA$28 )  - $C87 + 1, 1)), INDEX( Z$57:Z$76, MAX( COUNT( AA$9:AA$28 )  - $B87 + 1, 1)) : INDEX( Z$57:Z$76, MAX( COUNT( AA$9:AA$28 )  - $C87 + 1, 1)) &gt; 0)))</f>
        <v>1</v>
      </c>
      <c r="AA87" s="10">
        <f>+IF(AA$8 = 20, 1, AVERAGE(_xlfn._xlws.FILTER(INDEX( AA$33:AA$52, MAX( COUNT( AB$9:AB$28 )  - $B87 + 1, 1)) : INDEX( AA$33:AA$52, MAX( COUNT( AB$9:AB$28 )  - $C87 + 1, 1)), INDEX( AA$57:AA$76, MAX( COUNT( AB$9:AB$28 )  - $B87 + 1, 1)) : INDEX( AA$57:AA$76, MAX( COUNT( AB$9:AB$28 )  - $C87 + 1, 1)) &gt; 0)))</f>
        <v>1.6144183079580119</v>
      </c>
      <c r="AB87" s="10">
        <f>+IF(AB$8 = 20, 1, AVERAGE(_xlfn._xlws.FILTER(INDEX( AB$33:AB$52, MAX( COUNT( AC$9:AC$28 )  - $B87 + 1, 1)) : INDEX( AB$33:AB$52, MAX( COUNT( AC$9:AC$28 )  - $C87 + 1, 1)), INDEX( AB$57:AB$76, MAX( COUNT( AC$9:AC$28 )  - $B87 + 1, 1)) : INDEX( AB$57:AB$76, MAX( COUNT( AC$9:AC$28 )  - $C87 + 1, 1)) &gt; 0)))</f>
        <v>1.0407045589342023</v>
      </c>
      <c r="AC87" s="10">
        <f>+IF(AC$8 = 20, 1, AVERAGE(_xlfn._xlws.FILTER(INDEX( AC$33:AC$52, MAX( COUNT( AD$9:AD$28 )  - $B87 + 1, 1)) : INDEX( AC$33:AC$52, MAX( COUNT( AD$9:AD$28 )  - $C87 + 1, 1)), INDEX( AC$57:AC$76, MAX( COUNT( AD$9:AD$28 )  - $B87 + 1, 1)) : INDEX( AC$57:AC$76, MAX( COUNT( AD$9:AD$28 )  - $C87 + 1, 1)) &gt; 0)))</f>
        <v>1.0086286987774788</v>
      </c>
      <c r="AD87" s="10">
        <f>+IF(AD$8 = 20, 1, AVERAGE(_xlfn._xlws.FILTER(INDEX( AD$33:AD$52, MAX( COUNT( AE$9:AE$28 )  - $B87 + 1, 1)) : INDEX( AD$33:AD$52, MAX( COUNT( AE$9:AE$28 )  - $C87 + 1, 1)), INDEX( AD$57:AD$76, MAX( COUNT( AE$9:AE$28 )  - $B87 + 1, 1)) : INDEX( AD$57:AD$76, MAX( COUNT( AE$9:AE$28 )  - $C87 + 1, 1)) &gt; 0)))</f>
        <v>1.0069423229510646</v>
      </c>
      <c r="AE87" s="10">
        <f>+IF(AE$8 = 20, 1, AVERAGE(_xlfn._xlws.FILTER(INDEX( AE$33:AE$52, MAX( COUNT( AF$9:AF$28 )  - $B87 + 1, 1)) : INDEX( AE$33:AE$52, MAX( COUNT( AF$9:AF$28 )  - $C87 + 1, 1)), INDEX( AE$57:AE$76, MAX( COUNT( AF$9:AF$28 )  - $B87 + 1, 1)) : INDEX( AE$57:AE$76, MAX( COUNT( AF$9:AF$28 )  - $C87 + 1, 1)) &gt; 0)))</f>
        <v>1.0020291042953455</v>
      </c>
      <c r="AF87" s="10">
        <f>+IF(AF$8 = 20, 1, AVERAGE(_xlfn._xlws.FILTER(INDEX( AF$33:AF$52, MAX( COUNT( AG$9:AG$28 )  - $B87 + 1, 1)) : INDEX( AF$33:AF$52, MAX( COUNT( AG$9:AG$28 )  - $C87 + 1, 1)), INDEX( AF$57:AF$76, MAX( COUNT( AG$9:AG$28 )  - $B87 + 1, 1)) : INDEX( AF$57:AF$76, MAX( COUNT( AG$9:AG$28 )  - $C87 + 1, 1)) &gt; 0)))</f>
        <v>1.029243927288829</v>
      </c>
      <c r="AG87" s="10">
        <f>+IF(AG$8 = 20, 1, AVERAGE(_xlfn._xlws.FILTER(INDEX( AG$33:AG$52, MAX( COUNT( AH$9:AH$28 )  - $B87 + 1, 1)) : INDEX( AG$33:AG$52, MAX( COUNT( AH$9:AH$28 )  - $C87 + 1, 1)), INDEX( AG$57:AG$76, MAX( COUNT( AH$9:AH$28 )  - $B87 + 1, 1)) : INDEX( AG$57:AG$76, MAX( COUNT( AH$9:AH$28 )  - $C87 + 1, 1)) &gt; 0)))</f>
        <v>1.0171247962482135</v>
      </c>
      <c r="AH87" s="10">
        <f>+IF(AH$8 = 20, 1, AVERAGE(_xlfn._xlws.FILTER(INDEX( AH$33:AH$52, MAX( COUNT( AI$9:AI$28 )  - $B87 + 1, 1)) : INDEX( AH$33:AH$52, MAX( COUNT( AI$9:AI$28 )  - $C87 + 1, 1)), INDEX( AH$57:AH$76, MAX( COUNT( AI$9:AI$28 )  - $B87 + 1, 1)) : INDEX( AH$57:AH$76, MAX( COUNT( AI$9:AI$28 )  - $C87 + 1, 1)) &gt; 0)))</f>
        <v>1.0089623741699263</v>
      </c>
      <c r="AI87" s="10">
        <f>+IF(AI$8 = 20, 1, AVERAGE(_xlfn._xlws.FILTER(INDEX( AI$33:AI$52, MAX( COUNT( AJ$9:AJ$28 )  - $B87 + 1, 1)) : INDEX( AI$33:AI$52, MAX( COUNT( AJ$9:AJ$28 )  - $C87 + 1, 1)), INDEX( AI$57:AI$76, MAX( COUNT( AJ$9:AJ$28 )  - $B87 + 1, 1)) : INDEX( AI$57:AI$76, MAX( COUNT( AJ$9:AJ$28 )  - $C87 + 1, 1)) &gt; 0)))</f>
        <v>1.0050311574879092</v>
      </c>
      <c r="AJ87" s="10">
        <f>+IF(AJ$8 = 20, 1, AVERAGE(_xlfn._xlws.FILTER(INDEX( AJ$33:AJ$52, MAX( COUNT( AK$9:AK$28 )  - $B87 + 1, 1)) : INDEX( AJ$33:AJ$52, MAX( COUNT( AK$9:AK$28 )  - $C87 + 1, 1)), INDEX( AJ$57:AJ$76, MAX( COUNT( AK$9:AK$28 )  - $B87 + 1, 1)) : INDEX( AJ$57:AJ$76, MAX( COUNT( AK$9:AK$28 )  - $C87 + 1, 1)) &gt; 0)))</f>
        <v>1.0001589049689958</v>
      </c>
      <c r="AK87" s="10">
        <f>+IF(AK$8 = 20, 1, AVERAGE(_xlfn._xlws.FILTER(INDEX( AK$33:AK$52, MAX( COUNT( AL$9:AL$28 )  - $B87 + 1, 1)) : INDEX( AK$33:AK$52, MAX( COUNT( AL$9:AL$28 )  - $C87 + 1, 1)), INDEX( AK$57:AK$76, MAX( COUNT( AL$9:AL$28 )  - $B87 + 1, 1)) : INDEX( AK$57:AK$76, MAX( COUNT( AL$9:AL$28 )  - $C87 + 1, 1)) &gt; 0)))</f>
        <v>1.0058888421844572</v>
      </c>
      <c r="AL87" s="10">
        <f>+IF(AL$8 = 20, 1, AVERAGE(_xlfn._xlws.FILTER(INDEX( AL$33:AL$52, MAX( COUNT( AM$9:AM$28 )  - $B87 + 1, 1)) : INDEX( AL$33:AL$52, MAX( COUNT( AM$9:AM$28 )  - $C87 + 1, 1)), INDEX( AL$57:AL$76, MAX( COUNT( AM$9:AM$28 )  - $B87 + 1, 1)) : INDEX( AL$57:AL$76, MAX( COUNT( AM$9:AM$28 )  - $C87 + 1, 1)) &gt; 0)))</f>
        <v>1.0037604643961027</v>
      </c>
      <c r="AM87" s="10">
        <f>+IF(AM$8 = 20, 1, AVERAGE(_xlfn._xlws.FILTER(INDEX( AM$33:AM$52, MAX( COUNT( AN$9:AN$28 )  - $B87 + 1, 1)) : INDEX( AM$33:AM$52, MAX( COUNT( AN$9:AN$28 )  - $C87 + 1, 1)), INDEX( AM$57:AM$76, MAX( COUNT( AN$9:AN$28 )  - $B87 + 1, 1)) : INDEX( AM$57:AM$76, MAX( COUNT( AN$9:AN$28 )  - $C87 + 1, 1)) &gt; 0)))</f>
        <v>1.0045729513148143</v>
      </c>
      <c r="AN87" s="10">
        <f>+IF(AN$8 = 20, 1, AVERAGE(_xlfn._xlws.FILTER(INDEX( AN$33:AN$52, MAX( COUNT( AO$9:AO$28 )  - $B87 + 1, 1)) : INDEX( AN$33:AN$52, MAX( COUNT( AO$9:AO$28 )  - $C87 + 1, 1)), INDEX( AN$57:AN$76, MAX( COUNT( AO$9:AO$28 )  - $B87 + 1, 1)) : INDEX( AN$57:AN$76, MAX( COUNT( AO$9:AO$28 )  - $C87 + 1, 1)) &gt; 0)))</f>
        <v>1.0111920962518479</v>
      </c>
      <c r="AO87" s="10">
        <f>+IF(AO$8 = 20, 1, AVERAGE(_xlfn._xlws.FILTER(INDEX( AO$33:AO$52, MAX( COUNT( AP$9:AP$28 )  - $B87 + 1, 1)) : INDEX( AO$33:AO$52, MAX( COUNT( AP$9:AP$28 )  - $C87 + 1, 1)), INDEX( AO$57:AO$76, MAX( COUNT( AP$9:AP$28 )  - $B87 + 1, 1)) : INDEX( AO$57:AO$76, MAX( COUNT( AP$9:AP$28 )  - $C87 + 1, 1)) &gt; 0)))</f>
        <v>1.0061783905209887</v>
      </c>
      <c r="AP87" s="10">
        <f>+IF(AP$8 = 20, 1, AVERAGE(_xlfn._xlws.FILTER(INDEX( AP$33:AP$52, MAX( COUNT( AQ$9:AQ$28 )  - $B87 + 1, 1)) : INDEX( AP$33:AP$52, MAX( COUNT( AQ$9:AQ$28 )  - $C87 + 1, 1)), INDEX( AP$57:AP$76, MAX( COUNT( AQ$9:AQ$28 )  - $B87 + 1, 1)) : INDEX( AP$57:AP$76, MAX( COUNT( AQ$9:AQ$28 )  - $C87 + 1, 1)) &gt; 0)))</f>
        <v>1.0080919613216117</v>
      </c>
      <c r="AQ87" s="10">
        <f>+IF(AQ$8 = 20, 1, AVERAGE(_xlfn._xlws.FILTER(INDEX( AQ$33:AQ$52, MAX( COUNT( AR$9:AR$28 )  - $B87 + 1, 1)) : INDEX( AQ$33:AQ$52, MAX( COUNT( AR$9:AR$28 )  - $C87 + 1, 1)), INDEX( AQ$57:AQ$76, MAX( COUNT( AR$9:AR$28 )  - $B87 + 1, 1)) : INDEX( AQ$57:AQ$76, MAX( COUNT( AR$9:AR$28 )  - $C87 + 1, 1)) &gt; 0)))</f>
        <v>1.0004882122200733</v>
      </c>
      <c r="AR87" s="10">
        <f>+IF(AR$8 = 20, 1, AVERAGE(_xlfn._xlws.FILTER(INDEX( AR$33:AR$52, MAX( COUNT( AS$9:AS$28 )  - $B87 + 1, 1)) : INDEX( AR$33:AR$52, MAX( COUNT( AS$9:AS$28 )  - $C87 + 1, 1)), INDEX( AR$57:AR$76, MAX( COUNT( AS$9:AS$28 )  - $B87 + 1, 1)) : INDEX( AR$57:AR$76, MAX( COUNT( AS$9:AS$28 )  - $C87 + 1, 1)) &gt; 0)))</f>
        <v>0.99985527173891886</v>
      </c>
      <c r="AS87" s="10">
        <f>+IF(AS$8 = 20, 1, AVERAGE(_xlfn._xlws.FILTER(INDEX( AS$33:AS$52, MAX( COUNT( AT$9:AT$28 )  - $B87 + 1, 1)) : INDEX( AS$33:AS$52, MAX( COUNT( AT$9:AT$28 )  - $C87 + 1, 1)), INDEX( AS$57:AS$76, MAX( COUNT( AT$9:AT$28 )  - $B87 + 1, 1)) : INDEX( AS$57:AS$76, MAX( COUNT( AT$9:AT$28 )  - $C87 + 1, 1)) &gt; 0)))</f>
        <v>0.99488465615101973</v>
      </c>
      <c r="AT87" s="10">
        <f>+IF(AT$8 = 20, 1, AVERAGE(_xlfn._xlws.FILTER(INDEX( AT$33:AT$52, MAX( COUNT(#REF! )  - $B87 + 1, 1)) : INDEX( AT$33:AT$52, MAX( COUNT(#REF! )  - $C87 + 1, 1)), INDEX( AT$57:AT$76, MAX( COUNT(#REF! )  - $B87 + 1, 1)) : INDEX( AT$57:AT$76, MAX( COUNT(#REF! )  - $C87 + 1, 1)) &gt; 0)))</f>
        <v>1</v>
      </c>
    </row>
    <row r="88" spans="2:46" x14ac:dyDescent="0.2">
      <c r="B88">
        <v>1</v>
      </c>
      <c r="C88">
        <v>4</v>
      </c>
      <c r="F88" s="17" t="s">
        <v>23</v>
      </c>
      <c r="G88" s="10">
        <f>+IF(G$8 = 20, 1, MEDIAN(_xlfn._xlws.FILTER(INDEX( G$33:G$52, MAX( COUNT( H$9:H$28 )  - $B88 + 1, 1)) : INDEX( G$33:G$52, MAX( COUNT( H$9:H$28 )  - $C88 + 1, 1)), INDEX( G$57:G$76, MAX( COUNT( H$9:H$28 )  - $B88 + 1, 1)) : INDEX( G$57:G$76, MAX( COUNT( H$9:H$28 )  - $C88 + 1, 1)) &gt; 0)))</f>
        <v>2.0920870847885036</v>
      </c>
      <c r="H88" s="10">
        <f>+IF(H$8 = 20, 1, MEDIAN(_xlfn._xlws.FILTER(INDEX( H$33:H$52, MAX( COUNT( I$9:I$28 )  - $B88 + 1, 1)) : INDEX( H$33:H$52, MAX( COUNT( I$9:I$28 )  - $C88 + 1, 1)), INDEX( H$57:H$76, MAX( COUNT( I$9:I$28 )  - $B88 + 1, 1)) : INDEX( H$57:H$76, MAX( COUNT( I$9:I$28 )  - $C88 + 1, 1)) &gt; 0)))</f>
        <v>1.0846050111845993</v>
      </c>
      <c r="I88" s="10">
        <f>+IF(I$8 = 20, 1, MEDIAN(_xlfn._xlws.FILTER(INDEX( I$33:I$52, MAX( COUNT( J$9:J$28 )  - $B88 + 1, 1)) : INDEX( I$33:I$52, MAX( COUNT( J$9:J$28 )  - $C88 + 1, 1)), INDEX( I$57:I$76, MAX( COUNT( J$9:J$28 )  - $B88 + 1, 1)) : INDEX( I$57:I$76, MAX( COUNT( J$9:J$28 )  - $C88 + 1, 1)) &gt; 0)))</f>
        <v>1.0201855234716897</v>
      </c>
      <c r="J88" s="10">
        <f>+IF(J$8 = 20, 1, MEDIAN(_xlfn._xlws.FILTER(INDEX( J$33:J$52, MAX( COUNT( K$9:K$28 )  - $B88 + 1, 1)) : INDEX( J$33:J$52, MAX( COUNT( K$9:K$28 )  - $C88 + 1, 1)), INDEX( J$57:J$76, MAX( COUNT( K$9:K$28 )  - $B88 + 1, 1)) : INDEX( J$57:J$76, MAX( COUNT( K$9:K$28 )  - $C88 + 1, 1)) &gt; 0)))</f>
        <v>1.0094218391044405</v>
      </c>
      <c r="K88" s="10">
        <f>+IF(K$8 = 20, 1, MEDIAN(_xlfn._xlws.FILTER(INDEX( K$33:K$52, MAX( COUNT( L$9:L$28 )  - $B88 + 1, 1)) : INDEX( K$33:K$52, MAX( COUNT( L$9:L$28 )  - $C88 + 1, 1)), INDEX( K$57:K$76, MAX( COUNT( L$9:L$28 )  - $B88 + 1, 1)) : INDEX( K$57:K$76, MAX( COUNT( L$9:L$28 )  - $C88 + 1, 1)) &gt; 0)))</f>
        <v>1.0040916846789423</v>
      </c>
      <c r="L88" s="10">
        <f>+IF(L$8 = 20, 1, MEDIAN(_xlfn._xlws.FILTER(INDEX( L$33:L$52, MAX( COUNT( M$9:M$28 )  - $B88 + 1, 1)) : INDEX( L$33:L$52, MAX( COUNT( M$9:M$28 )  - $C88 + 1, 1)), INDEX( L$57:L$76, MAX( COUNT( M$9:M$28 )  - $B88 + 1, 1)) : INDEX( L$57:L$76, MAX( COUNT( M$9:M$28 )  - $C88 + 1, 1)) &gt; 0)))</f>
        <v>1.0241884574334024</v>
      </c>
      <c r="M88" s="10">
        <f>+IF(M$8 = 20, 1, MEDIAN(_xlfn._xlws.FILTER(INDEX( M$33:M$52, MAX( COUNT( N$9:N$28 )  - $B88 + 1, 1)) : INDEX( M$33:M$52, MAX( COUNT( N$9:N$28 )  - $C88 + 1, 1)), INDEX( M$57:M$76, MAX( COUNT( N$9:N$28 )  - $B88 + 1, 1)) : INDEX( M$57:M$76, MAX( COUNT( N$9:N$28 )  - $C88 + 1, 1)) &gt; 0)))</f>
        <v>1.0235908949663712</v>
      </c>
      <c r="N88" s="10">
        <f>+IF(N$8 = 20, 1, MEDIAN(_xlfn._xlws.FILTER(INDEX( N$33:N$52, MAX( COUNT( O$9:O$28 )  - $B88 + 1, 1)) : INDEX( N$33:N$52, MAX( COUNT( O$9:O$28 )  - $C88 + 1, 1)), INDEX( N$57:N$76, MAX( COUNT( O$9:O$28 )  - $B88 + 1, 1)) : INDEX( N$57:N$76, MAX( COUNT( O$9:O$28 )  - $C88 + 1, 1)) &gt; 0)))</f>
        <v>1.0022166699810429</v>
      </c>
      <c r="O88" s="10">
        <f>+IF(O$8 = 20, 1, MEDIAN(_xlfn._xlws.FILTER(INDEX( O$33:O$52, MAX( COUNT( P$9:P$28 )  - $B88 + 1, 1)) : INDEX( O$33:O$52, MAX( COUNT( P$9:P$28 )  - $C88 + 1, 1)), INDEX( O$57:O$76, MAX( COUNT( P$9:P$28 )  - $B88 + 1, 1)) : INDEX( O$57:O$76, MAX( COUNT( P$9:P$28 )  - $C88 + 1, 1)) &gt; 0)))</f>
        <v>1.0011712689134327</v>
      </c>
      <c r="P88" s="10">
        <f>+IF(P$8 = 20, 1, MEDIAN(_xlfn._xlws.FILTER(INDEX( P$33:P$52, MAX( COUNT( Q$9:Q$28 )  - $B88 + 1, 1)) : INDEX( P$33:P$52, MAX( COUNT( Q$9:Q$28 )  - $C88 + 1, 1)), INDEX( P$57:P$76, MAX( COUNT( Q$9:Q$28 )  - $B88 + 1, 1)) : INDEX( P$57:P$76, MAX( COUNT( Q$9:Q$28 )  - $C88 + 1, 1)) &gt; 0)))</f>
        <v>1.0003235097779561</v>
      </c>
      <c r="Q88" s="10">
        <f>+IF(Q$8 = 20, 1, MEDIAN(_xlfn._xlws.FILTER(INDEX( Q$33:Q$52, MAX( COUNT( R$9:R$28 )  - $B88 + 1, 1)) : INDEX( Q$33:Q$52, MAX( COUNT( R$9:R$28 )  - $C88 + 1, 1)), INDEX( Q$57:Q$76, MAX( COUNT( R$9:R$28 )  - $B88 + 1, 1)) : INDEX( Q$57:Q$76, MAX( COUNT( R$9:R$28 )  - $C88 + 1, 1)) &gt; 0)))</f>
        <v>1.0034943481985912</v>
      </c>
      <c r="R88" s="10">
        <f>+IF(R$8 = 20, 1, MEDIAN(_xlfn._xlws.FILTER(INDEX( R$33:R$52, MAX( COUNT( S$9:S$28 )  - $B88 + 1, 1)) : INDEX( R$33:R$52, MAX( COUNT( S$9:S$28 )  - $C88 + 1, 1)), INDEX( R$57:R$76, MAX( COUNT( S$9:S$28 )  - $B88 + 1, 1)) : INDEX( R$57:R$76, MAX( COUNT( S$9:S$28 )  - $C88 + 1, 1)) &gt; 0)))</f>
        <v>1.0027586400641679</v>
      </c>
      <c r="S88" s="10">
        <f>+IF(S$8 = 20, 1, MEDIAN(_xlfn._xlws.FILTER(INDEX( S$33:S$52, MAX( COUNT( T$9:T$28 )  - $B88 + 1, 1)) : INDEX( S$33:S$52, MAX( COUNT( T$9:T$28 )  - $C88 + 1, 1)), INDEX( S$57:S$76, MAX( COUNT( T$9:T$28 )  - $B88 + 1, 1)) : INDEX( S$57:S$76, MAX( COUNT( T$9:T$28 )  - $C88 + 1, 1)) &gt; 0)))</f>
        <v>1.0008396783069406</v>
      </c>
      <c r="T88" s="10">
        <f>+IF(T$8 = 20, 1, MEDIAN(_xlfn._xlws.FILTER(INDEX( T$33:T$52, MAX( COUNT( U$9:U$28 )  - $B88 + 1, 1)) : INDEX( T$33:T$52, MAX( COUNT( U$9:U$28 )  - $C88 + 1, 1)), INDEX( T$57:T$76, MAX( COUNT( U$9:U$28 )  - $B88 + 1, 1)) : INDEX( T$57:T$76, MAX( COUNT( U$9:U$28 )  - $C88 + 1, 1)) &gt; 0)))</f>
        <v>1.001853517853891</v>
      </c>
      <c r="U88" s="10">
        <f>+IF(U$8 = 20, 1, MEDIAN(_xlfn._xlws.FILTER(INDEX( U$33:U$52, MAX( COUNT( V$9:V$28 )  - $B88 + 1, 1)) : INDEX( U$33:U$52, MAX( COUNT( V$9:V$28 )  - $C88 + 1, 1)), INDEX( U$57:U$76, MAX( COUNT( V$9:V$28 )  - $B88 + 1, 1)) : INDEX( U$57:U$76, MAX( COUNT( V$9:V$28 )  - $C88 + 1, 1)) &gt; 0)))</f>
        <v>1.0067760414122384</v>
      </c>
      <c r="V88" s="10">
        <f>+IF(V$8 = 20, 1, MEDIAN(_xlfn._xlws.FILTER(INDEX( V$33:V$52, MAX( COUNT( W$9:W$28 )  - $B88 + 1, 1)) : INDEX( V$33:V$52, MAX( COUNT( W$9:W$28 )  - $C88 + 1, 1)), INDEX( V$57:V$76, MAX( COUNT( W$9:W$28 )  - $B88 + 1, 1)) : INDEX( V$57:V$76, MAX( COUNT( W$9:W$28 )  - $C88 + 1, 1)) &gt; 0)))</f>
        <v>1.0028018190458541</v>
      </c>
      <c r="W88" s="10">
        <f>+IF(W$8 = 20, 1, MEDIAN(_xlfn._xlws.FILTER(INDEX( W$33:W$52, MAX( COUNT( X$9:X$28 )  - $B88 + 1, 1)) : INDEX( W$33:W$52, MAX( COUNT( X$9:X$28 )  - $C88 + 1, 1)), INDEX( W$57:W$76, MAX( COUNT( X$9:X$28 )  - $B88 + 1, 1)) : INDEX( W$57:W$76, MAX( COUNT( X$9:X$28 )  - $C88 + 1, 1)) &gt; 0)))</f>
        <v>1.0002913227248886</v>
      </c>
      <c r="X88" s="10">
        <f>+IF(X$8 = 20, 1, MEDIAN(_xlfn._xlws.FILTER(INDEX( X$33:X$52, MAX( COUNT( Y$9:Y$28 )  - $B88 + 1, 1)) : INDEX( X$33:X$52, MAX( COUNT( Y$9:Y$28 )  - $C88 + 1, 1)), INDEX( X$57:X$76, MAX( COUNT( Y$9:Y$28 )  - $B88 + 1, 1)) : INDEX( X$57:X$76, MAX( COUNT( Y$9:Y$28 )  - $C88 + 1, 1)) &gt; 0)))</f>
        <v>1.000140209487542</v>
      </c>
      <c r="Y88" s="10">
        <f>+IF(Y$8 = 20, 1, MEDIAN(_xlfn._xlws.FILTER(INDEX( Y$33:Y$52, MAX( COUNT( Z$9:Z$28 )  - $B88 + 1, 1)) : INDEX( Y$33:Y$52, MAX( COUNT( Z$9:Z$28 )  - $C88 + 1, 1)), INDEX( Y$57:Y$76, MAX( COUNT( Z$9:Z$28 )  - $B88 + 1, 1)) : INDEX( Y$57:Y$76, MAX( COUNT( Z$9:Z$28 )  - $C88 + 1, 1)) &gt; 0)))</f>
        <v>1</v>
      </c>
      <c r="Z88" s="10">
        <f>+IF(Z$8 = 20, 1, MEDIAN(_xlfn._xlws.FILTER(INDEX( Z$33:Z$52, MAX( COUNT( AA$9:AA$28 )  - $B88 + 1, 1)) : INDEX( Z$33:Z$52, MAX( COUNT( AA$9:AA$28 )  - $C88 + 1, 1)), INDEX( Z$57:Z$76, MAX( COUNT( AA$9:AA$28 )  - $B88 + 1, 1)) : INDEX( Z$57:Z$76, MAX( COUNT( AA$9:AA$28 )  - $C88 + 1, 1)) &gt; 0)))</f>
        <v>1</v>
      </c>
      <c r="AA88" s="10">
        <f>+IF(AA$8 = 20, 1, MEDIAN(_xlfn._xlws.FILTER(INDEX( AA$33:AA$52, MAX( COUNT( AB$9:AB$28 )  - $B88 + 1, 1)) : INDEX( AA$33:AA$52, MAX( COUNT( AB$9:AB$28 )  - $C88 + 1, 1)), INDEX( AA$57:AA$76, MAX( COUNT( AB$9:AB$28 )  - $B88 + 1, 1)) : INDEX( AA$57:AA$76, MAX( COUNT( AB$9:AB$28 )  - $C88 + 1, 1)) &gt; 0)))</f>
        <v>1.6270368192782267</v>
      </c>
      <c r="AB88" s="10">
        <f>+IF(AB$8 = 20, 1, MEDIAN(_xlfn._xlws.FILTER(INDEX( AB$33:AB$52, MAX( COUNT( AC$9:AC$28 )  - $B88 + 1, 1)) : INDEX( AB$33:AB$52, MAX( COUNT( AC$9:AC$28 )  - $C88 + 1, 1)), INDEX( AB$57:AB$76, MAX( COUNT( AC$9:AC$28 )  - $B88 + 1, 1)) : INDEX( AB$57:AB$76, MAX( COUNT( AC$9:AC$28 )  - $C88 + 1, 1)) &gt; 0)))</f>
        <v>1.0337682800021994</v>
      </c>
      <c r="AC88" s="10">
        <f>+IF(AC$8 = 20, 1, MEDIAN(_xlfn._xlws.FILTER(INDEX( AC$33:AC$52, MAX( COUNT( AD$9:AD$28 )  - $B88 + 1, 1)) : INDEX( AC$33:AC$52, MAX( COUNT( AD$9:AD$28 )  - $C88 + 1, 1)), INDEX( AC$57:AC$76, MAX( COUNT( AD$9:AD$28 )  - $B88 + 1, 1)) : INDEX( AC$57:AC$76, MAX( COUNT( AD$9:AD$28 )  - $C88 + 1, 1)) &gt; 0)))</f>
        <v>1.0108634307773983</v>
      </c>
      <c r="AD88" s="10">
        <f>+IF(AD$8 = 20, 1, MEDIAN(_xlfn._xlws.FILTER(INDEX( AD$33:AD$52, MAX( COUNT( AE$9:AE$28 )  - $B88 + 1, 1)) : INDEX( AD$33:AD$52, MAX( COUNT( AE$9:AE$28 )  - $C88 + 1, 1)), INDEX( AD$57:AD$76, MAX( COUNT( AE$9:AE$28 )  - $B88 + 1, 1)) : INDEX( AD$57:AD$76, MAX( COUNT( AE$9:AE$28 )  - $C88 + 1, 1)) &gt; 0)))</f>
        <v>1.0118014369281818</v>
      </c>
      <c r="AE88" s="10">
        <f>+IF(AE$8 = 20, 1, MEDIAN(_xlfn._xlws.FILTER(INDEX( AE$33:AE$52, MAX( COUNT( AF$9:AF$28 )  - $B88 + 1, 1)) : INDEX( AE$33:AE$52, MAX( COUNT( AF$9:AF$28 )  - $C88 + 1, 1)), INDEX( AE$57:AE$76, MAX( COUNT( AF$9:AF$28 )  - $B88 + 1, 1)) : INDEX( AE$57:AE$76, MAX( COUNT( AF$9:AF$28 )  - $C88 + 1, 1)) &gt; 0)))</f>
        <v>0.99871177462261518</v>
      </c>
      <c r="AF88" s="10">
        <f>+IF(AF$8 = 20, 1, MEDIAN(_xlfn._xlws.FILTER(INDEX( AF$33:AF$52, MAX( COUNT( AG$9:AG$28 )  - $B88 + 1, 1)) : INDEX( AF$33:AF$52, MAX( COUNT( AG$9:AG$28 )  - $C88 + 1, 1)), INDEX( AF$57:AF$76, MAX( COUNT( AG$9:AG$28 )  - $B88 + 1, 1)) : INDEX( AF$57:AF$76, MAX( COUNT( AG$9:AG$28 )  - $C88 + 1, 1)) &gt; 0)))</f>
        <v>1.0267364703209902</v>
      </c>
      <c r="AG88" s="10">
        <f>+IF(AG$8 = 20, 1, MEDIAN(_xlfn._xlws.FILTER(INDEX( AG$33:AG$52, MAX( COUNT( AH$9:AH$28 )  - $B88 + 1, 1)) : INDEX( AG$33:AG$52, MAX( COUNT( AH$9:AH$28 )  - $C88 + 1, 1)), INDEX( AG$57:AG$76, MAX( COUNT( AH$9:AH$28 )  - $B88 + 1, 1)) : INDEX( AG$57:AG$76, MAX( COUNT( AH$9:AH$28 )  - $C88 + 1, 1)) &gt; 0)))</f>
        <v>1.006351049868309</v>
      </c>
      <c r="AH88" s="10">
        <f>+IF(AH$8 = 20, 1, MEDIAN(_xlfn._xlws.FILTER(INDEX( AH$33:AH$52, MAX( COUNT( AI$9:AI$28 )  - $B88 + 1, 1)) : INDEX( AH$33:AH$52, MAX( COUNT( AI$9:AI$28 )  - $C88 + 1, 1)), INDEX( AH$57:AH$76, MAX( COUNT( AI$9:AI$28 )  - $B88 + 1, 1)) : INDEX( AH$57:AH$76, MAX( COUNT( AI$9:AI$28 )  - $C88 + 1, 1)) &gt; 0)))</f>
        <v>1.0036213534497851</v>
      </c>
      <c r="AI88" s="10">
        <f>+IF(AI$8 = 20, 1, MEDIAN(_xlfn._xlws.FILTER(INDEX( AI$33:AI$52, MAX( COUNT( AJ$9:AJ$28 )  - $B88 + 1, 1)) : INDEX( AI$33:AI$52, MAX( COUNT( AJ$9:AJ$28 )  - $C88 + 1, 1)), INDEX( AI$57:AI$76, MAX( COUNT( AJ$9:AJ$28 )  - $B88 + 1, 1)) : INDEX( AI$57:AI$76, MAX( COUNT( AJ$9:AJ$28 )  - $C88 + 1, 1)) &gt; 0)))</f>
        <v>1.0037438578660649</v>
      </c>
      <c r="AJ88" s="10">
        <f>+IF(AJ$8 = 20, 1, MEDIAN(_xlfn._xlws.FILTER(INDEX( AJ$33:AJ$52, MAX( COUNT( AK$9:AK$28 )  - $B88 + 1, 1)) : INDEX( AJ$33:AJ$52, MAX( COUNT( AK$9:AK$28 )  - $C88 + 1, 1)), INDEX( AJ$57:AJ$76, MAX( COUNT( AK$9:AK$28 )  - $B88 + 1, 1)) : INDEX( AJ$57:AJ$76, MAX( COUNT( AK$9:AK$28 )  - $C88 + 1, 1)) &gt; 0)))</f>
        <v>0.99983966028951898</v>
      </c>
      <c r="AK88" s="10">
        <f>+IF(AK$8 = 20, 1, MEDIAN(_xlfn._xlws.FILTER(INDEX( AK$33:AK$52, MAX( COUNT( AL$9:AL$28 )  - $B88 + 1, 1)) : INDEX( AK$33:AK$52, MAX( COUNT( AL$9:AL$28 )  - $C88 + 1, 1)), INDEX( AK$57:AK$76, MAX( COUNT( AL$9:AL$28 )  - $B88 + 1, 1)) : INDEX( AK$57:AK$76, MAX( COUNT( AL$9:AL$28 )  - $C88 + 1, 1)) &gt; 0)))</f>
        <v>1.0030332521615835</v>
      </c>
      <c r="AL88" s="10">
        <f>+IF(AL$8 = 20, 1, MEDIAN(_xlfn._xlws.FILTER(INDEX( AL$33:AL$52, MAX( COUNT( AM$9:AM$28 )  - $B88 + 1, 1)) : INDEX( AL$33:AL$52, MAX( COUNT( AM$9:AM$28 )  - $C88 + 1, 1)), INDEX( AL$57:AL$76, MAX( COUNT( AM$9:AM$28 )  - $B88 + 1, 1)) : INDEX( AL$57:AL$76, MAX( COUNT( AM$9:AM$28 )  - $C88 + 1, 1)) &gt; 0)))</f>
        <v>1.0019494216814957</v>
      </c>
      <c r="AM88" s="10">
        <f>+IF(AM$8 = 20, 1, MEDIAN(_xlfn._xlws.FILTER(INDEX( AM$33:AM$52, MAX( COUNT( AN$9:AN$28 )  - $B88 + 1, 1)) : INDEX( AM$33:AM$52, MAX( COUNT( AN$9:AN$28 )  - $C88 + 1, 1)), INDEX( AM$57:AM$76, MAX( COUNT( AN$9:AN$28 )  - $B88 + 1, 1)) : INDEX( AM$57:AM$76, MAX( COUNT( AN$9:AN$28 )  - $C88 + 1, 1)) &gt; 0)))</f>
        <v>1.0017559701541221</v>
      </c>
      <c r="AN88" s="10">
        <f>+IF(AN$8 = 20, 1, MEDIAN(_xlfn._xlws.FILTER(INDEX( AN$33:AN$52, MAX( COUNT( AO$9:AO$28 )  - $B88 + 1, 1)) : INDEX( AN$33:AN$52, MAX( COUNT( AO$9:AO$28 )  - $C88 + 1, 1)), INDEX( AN$57:AN$76, MAX( COUNT( AO$9:AO$28 )  - $B88 + 1, 1)) : INDEX( AN$57:AN$76, MAX( COUNT( AO$9:AO$28 )  - $C88 + 1, 1)) &gt; 0)))</f>
        <v>1.0118401036790869</v>
      </c>
      <c r="AO88" s="10">
        <f>+IF(AO$8 = 20, 1, MEDIAN(_xlfn._xlws.FILTER(INDEX( AO$33:AO$52, MAX( COUNT( AP$9:AP$28 )  - $B88 + 1, 1)) : INDEX( AO$33:AO$52, MAX( COUNT( AP$9:AP$28 )  - $C88 + 1, 1)), INDEX( AO$57:AO$76, MAX( COUNT( AP$9:AP$28 )  - $B88 + 1, 1)) : INDEX( AO$57:AO$76, MAX( COUNT( AP$9:AP$28 )  - $C88 + 1, 1)) &gt; 0)))</f>
        <v>1.0026030358346159</v>
      </c>
      <c r="AP88" s="10">
        <f>+IF(AP$8 = 20, 1, MEDIAN(_xlfn._xlws.FILTER(INDEX( AP$33:AP$52, MAX( COUNT( AQ$9:AQ$28 )  - $B88 + 1, 1)) : INDEX( AP$33:AP$52, MAX( COUNT( AQ$9:AQ$28 )  - $C88 + 1, 1)), INDEX( AP$57:AP$76, MAX( COUNT( AQ$9:AQ$28 )  - $B88 + 1, 1)) : INDEX( AP$57:AP$76, MAX( COUNT( AQ$9:AQ$28 )  - $C88 + 1, 1)) &gt; 0)))</f>
        <v>1.0037743619367814</v>
      </c>
      <c r="AQ88" s="10">
        <f>+IF(AQ$8 = 20, 1, MEDIAN(_xlfn._xlws.FILTER(INDEX( AQ$33:AQ$52, MAX( COUNT( AR$9:AR$28 )  - $B88 + 1, 1)) : INDEX( AQ$33:AQ$52, MAX( COUNT( AR$9:AR$28 )  - $C88 + 1, 1)), INDEX( AQ$57:AQ$76, MAX( COUNT( AR$9:AR$28 )  - $B88 + 1, 1)) : INDEX( AQ$57:AQ$76, MAX( COUNT( AR$9:AR$28 )  - $C88 + 1, 1)) &gt; 0)))</f>
        <v>1.000552101245298</v>
      </c>
      <c r="AR88" s="10">
        <f>+IF(AR$8 = 20, 1, MEDIAN(_xlfn._xlws.FILTER(INDEX( AR$33:AR$52, MAX( COUNT( AS$9:AS$28 )  - $B88 + 1, 1)) : INDEX( AR$33:AR$52, MAX( COUNT( AS$9:AS$28 )  - $C88 + 1, 1)), INDEX( AR$57:AR$76, MAX( COUNT( AS$9:AS$28 )  - $B88 + 1, 1)) : INDEX( AR$57:AR$76, MAX( COUNT( AS$9:AS$28 )  - $C88 + 1, 1)) &gt; 0)))</f>
        <v>0.99985527173891886</v>
      </c>
      <c r="AS88" s="10">
        <f>+IF(AS$8 = 20, 1, MEDIAN(_xlfn._xlws.FILTER(INDEX( AS$33:AS$52, MAX( COUNT( AT$9:AT$28 )  - $B88 + 1, 1)) : INDEX( AS$33:AS$52, MAX( COUNT( AT$9:AT$28 )  - $C88 + 1, 1)), INDEX( AS$57:AS$76, MAX( COUNT( AT$9:AT$28 )  - $B88 + 1, 1)) : INDEX( AS$57:AS$76, MAX( COUNT( AT$9:AT$28 )  - $C88 + 1, 1)) &gt; 0)))</f>
        <v>0.99488465615101973</v>
      </c>
      <c r="AT88" s="10">
        <f>+IF(AT$8 = 20, 1, MEDIAN(_xlfn._xlws.FILTER(INDEX( AT$33:AT$52, MAX( COUNT(#REF! )  - $B88 + 1, 1)) : INDEX( AT$33:AT$52, MAX( COUNT(#REF! )  - $C88 + 1, 1)), INDEX( AT$57:AT$76, MAX( COUNT(#REF! )  - $B88 + 1, 1)) : INDEX( AT$57:AT$76, MAX( COUNT(#REF! )  - $C88 + 1, 1)) &gt; 0)))</f>
        <v>1</v>
      </c>
    </row>
    <row r="89" spans="2:46" x14ac:dyDescent="0.2">
      <c r="B89">
        <v>1</v>
      </c>
      <c r="C89">
        <v>4</v>
      </c>
      <c r="F89" s="17" t="s">
        <v>24</v>
      </c>
      <c r="G89" s="10">
        <f>+IF(G$8 = 20, 1, SUM(_xlfn._xlws.FILTER(INDEX( H$9:H$28, MAX( COUNT( H$9:H$28 )  - $B89 + 1, 1)) : INDEX( H$9:H$28, MAX( COUNT( H$9:H$28 )  - $C89 + 1, 1)), INDEX( G$57:G$76, MAX( COUNT( H$9:H$28 )  - $B89 + 1, 1)) : INDEX( G$57:G$76, MAX( COUNT( H$9:H$28 )  - $C89 + 1, 1)) &gt; 0)) / SUM(_xlfn._xlws.FILTER(INDEX( G$9:G$28, MAX( COUNT( H$9:H$28 )  - $B89 + 1, 1)) : INDEX( G$9:G$28, MAX( COUNT( H$9:H$28 )  - $C89 + 1, 1)), INDEX( G$57:G$76, MAX( COUNT( H$9:H$28 )  - $B89 + 1, 1)) : INDEX( G$57:G$76, MAX( COUNT( H$9:H$28 )  - $C89 + 1, 1)) &gt; 0)) )</f>
        <v>2.0457112087542551</v>
      </c>
      <c r="H89" s="10">
        <f>+IF(H$8 = 20, 1, SUM(_xlfn._xlws.FILTER(INDEX( I$9:I$28, MAX( COUNT( I$9:I$28 )  - $B89 + 1, 1)) : INDEX( I$9:I$28, MAX( COUNT( I$9:I$28 )  - $C89 + 1, 1)), INDEX( H$57:H$76, MAX( COUNT( I$9:I$28 )  - $B89 + 1, 1)) : INDEX( H$57:H$76, MAX( COUNT( I$9:I$28 )  - $C89 + 1, 1)) &gt; 0)) / SUM(_xlfn._xlws.FILTER(INDEX( H$9:H$28, MAX( COUNT( I$9:I$28 )  - $B89 + 1, 1)) : INDEX( H$9:H$28, MAX( COUNT( I$9:I$28 )  - $C89 + 1, 1)), INDEX( H$57:H$76, MAX( COUNT( I$9:I$28 )  - $B89 + 1, 1)) : INDEX( H$57:H$76, MAX( COUNT( I$9:I$28 )  - $C89 + 1, 1)) &gt; 0)) )</f>
        <v>1.0837419563696769</v>
      </c>
      <c r="I89" s="10">
        <f>+IF(I$8 = 20, 1, SUM(_xlfn._xlws.FILTER(INDEX( J$9:J$28, MAX( COUNT( J$9:J$28 )  - $B89 + 1, 1)) : INDEX( J$9:J$28, MAX( COUNT( J$9:J$28 )  - $C89 + 1, 1)), INDEX( I$57:I$76, MAX( COUNT( J$9:J$28 )  - $B89 + 1, 1)) : INDEX( I$57:I$76, MAX( COUNT( J$9:J$28 )  - $C89 + 1, 1)) &gt; 0)) / SUM(_xlfn._xlws.FILTER(INDEX( I$9:I$28, MAX( COUNT( J$9:J$28 )  - $B89 + 1, 1)) : INDEX( I$9:I$28, MAX( COUNT( J$9:J$28 )  - $C89 + 1, 1)), INDEX( I$57:I$76, MAX( COUNT( J$9:J$28 )  - $B89 + 1, 1)) : INDEX( I$57:I$76, MAX( COUNT( J$9:J$28 )  - $C89 + 1, 1)) &gt; 0)) )</f>
        <v>1.0221514516962598</v>
      </c>
      <c r="J89" s="10">
        <f>+IF(J$8 = 20, 1, SUM(_xlfn._xlws.FILTER(INDEX( K$9:K$28, MAX( COUNT( K$9:K$28 )  - $B89 + 1, 1)) : INDEX( K$9:K$28, MAX( COUNT( K$9:K$28 )  - $C89 + 1, 1)), INDEX( J$57:J$76, MAX( COUNT( K$9:K$28 )  - $B89 + 1, 1)) : INDEX( J$57:J$76, MAX( COUNT( K$9:K$28 )  - $C89 + 1, 1)) &gt; 0)) / SUM(_xlfn._xlws.FILTER(INDEX( J$9:J$28, MAX( COUNT( K$9:K$28 )  - $B89 + 1, 1)) : INDEX( J$9:J$28, MAX( COUNT( K$9:K$28 )  - $C89 + 1, 1)), INDEX( J$57:J$76, MAX( COUNT( K$9:K$28 )  - $B89 + 1, 1)) : INDEX( J$57:J$76, MAX( COUNT( K$9:K$28 )  - $C89 + 1, 1)) &gt; 0)) )</f>
        <v>1.0094643911573649</v>
      </c>
      <c r="K89" s="10">
        <f>+IF(K$8 = 20, 1, SUM(_xlfn._xlws.FILTER(INDEX( L$9:L$28, MAX( COUNT( L$9:L$28 )  - $B89 + 1, 1)) : INDEX( L$9:L$28, MAX( COUNT( L$9:L$28 )  - $C89 + 1, 1)), INDEX( K$57:K$76, MAX( COUNT( L$9:L$28 )  - $B89 + 1, 1)) : INDEX( K$57:K$76, MAX( COUNT( L$9:L$28 )  - $C89 + 1, 1)) &gt; 0)) / SUM(_xlfn._xlws.FILTER(INDEX( K$9:K$28, MAX( COUNT( L$9:L$28 )  - $B89 + 1, 1)) : INDEX( K$9:K$28, MAX( COUNT( L$9:L$28 )  - $C89 + 1, 1)), INDEX( K$57:K$76, MAX( COUNT( L$9:L$28 )  - $B89 + 1, 1)) : INDEX( K$57:K$76, MAX( COUNT( L$9:L$28 )  - $C89 + 1, 1)) &gt; 0)) )</f>
        <v>1.0093134612039174</v>
      </c>
      <c r="L89" s="10">
        <f>+IF(L$8 = 20, 1, SUM(_xlfn._xlws.FILTER(INDEX( M$9:M$28, MAX( COUNT( M$9:M$28 )  - $B89 + 1, 1)) : INDEX( M$9:M$28, MAX( COUNT( M$9:M$28 )  - $C89 + 1, 1)), INDEX( L$57:L$76, MAX( COUNT( M$9:M$28 )  - $B89 + 1, 1)) : INDEX( L$57:L$76, MAX( COUNT( M$9:M$28 )  - $C89 + 1, 1)) &gt; 0)) / SUM(_xlfn._xlws.FILTER(INDEX( L$9:L$28, MAX( COUNT( M$9:M$28 )  - $B89 + 1, 1)) : INDEX( L$9:L$28, MAX( COUNT( M$9:M$28 )  - $C89 + 1, 1)), INDEX( L$57:L$76, MAX( COUNT( M$9:M$28 )  - $B89 + 1, 1)) : INDEX( L$57:L$76, MAX( COUNT( M$9:M$28 )  - $C89 + 1, 1)) &gt; 0)) )</f>
        <v>1.0239273703034784</v>
      </c>
      <c r="M89" s="10">
        <f>+IF(M$8 = 20, 1, SUM(_xlfn._xlws.FILTER(INDEX( N$9:N$28, MAX( COUNT( N$9:N$28 )  - $B89 + 1, 1)) : INDEX( N$9:N$28, MAX( COUNT( N$9:N$28 )  - $C89 + 1, 1)), INDEX( M$57:M$76, MAX( COUNT( N$9:N$28 )  - $B89 + 1, 1)) : INDEX( M$57:M$76, MAX( COUNT( N$9:N$28 )  - $C89 + 1, 1)) &gt; 0)) / SUM(_xlfn._xlws.FILTER(INDEX( M$9:M$28, MAX( COUNT( N$9:N$28 )  - $B89 + 1, 1)) : INDEX( M$9:M$28, MAX( COUNT( N$9:N$28 )  - $C89 + 1, 1)), INDEX( M$57:M$76, MAX( COUNT( N$9:N$28 )  - $B89 + 1, 1)) : INDEX( M$57:M$76, MAX( COUNT( N$9:N$28 )  - $C89 + 1, 1)) &gt; 0)) )</f>
        <v>1.0236909047243345</v>
      </c>
      <c r="N89" s="10">
        <f>+IF(N$8 = 20, 1, SUM(_xlfn._xlws.FILTER(INDEX( O$9:O$28, MAX( COUNT( O$9:O$28 )  - $B89 + 1, 1)) : INDEX( O$9:O$28, MAX( COUNT( O$9:O$28 )  - $C89 + 1, 1)), INDEX( N$57:N$76, MAX( COUNT( O$9:O$28 )  - $B89 + 1, 1)) : INDEX( N$57:N$76, MAX( COUNT( O$9:O$28 )  - $C89 + 1, 1)) &gt; 0)) / SUM(_xlfn._xlws.FILTER(INDEX( N$9:N$28, MAX( COUNT( O$9:O$28 )  - $B89 + 1, 1)) : INDEX( N$9:N$28, MAX( COUNT( O$9:O$28 )  - $C89 + 1, 1)), INDEX( N$57:N$76, MAX( COUNT( O$9:O$28 )  - $B89 + 1, 1)) : INDEX( N$57:N$76, MAX( COUNT( O$9:O$28 )  - $C89 + 1, 1)) &gt; 0)) )</f>
        <v>1.009733389757854</v>
      </c>
      <c r="O89" s="10">
        <f>+IF(O$8 = 20, 1, SUM(_xlfn._xlws.FILTER(INDEX( P$9:P$28, MAX( COUNT( P$9:P$28 )  - $B89 + 1, 1)) : INDEX( P$9:P$28, MAX( COUNT( P$9:P$28 )  - $C89 + 1, 1)), INDEX( O$57:O$76, MAX( COUNT( P$9:P$28 )  - $B89 + 1, 1)) : INDEX( O$57:O$76, MAX( COUNT( P$9:P$28 )  - $C89 + 1, 1)) &gt; 0)) / SUM(_xlfn._xlws.FILTER(INDEX( O$9:O$28, MAX( COUNT( P$9:P$28 )  - $B89 + 1, 1)) : INDEX( O$9:O$28, MAX( COUNT( P$9:P$28 )  - $C89 + 1, 1)), INDEX( O$57:O$76, MAX( COUNT( P$9:P$28 )  - $B89 + 1, 1)) : INDEX( O$57:O$76, MAX( COUNT( P$9:P$28 )  - $C89 + 1, 1)) &gt; 0)) )</f>
        <v>1.0077522581611547</v>
      </c>
      <c r="P89" s="10">
        <f>+IF(P$8 = 20, 1, SUM(_xlfn._xlws.FILTER(INDEX( Q$9:Q$28, MAX( COUNT( Q$9:Q$28 )  - $B89 + 1, 1)) : INDEX( Q$9:Q$28, MAX( COUNT( Q$9:Q$28 )  - $C89 + 1, 1)), INDEX( P$57:P$76, MAX( COUNT( Q$9:Q$28 )  - $B89 + 1, 1)) : INDEX( P$57:P$76, MAX( COUNT( Q$9:Q$28 )  - $C89 + 1, 1)) &gt; 0)) / SUM(_xlfn._xlws.FILTER(INDEX( P$9:P$28, MAX( COUNT( Q$9:Q$28 )  - $B89 + 1, 1)) : INDEX( P$9:P$28, MAX( COUNT( Q$9:Q$28 )  - $C89 + 1, 1)), INDEX( P$57:P$76, MAX( COUNT( Q$9:Q$28 )  - $B89 + 1, 1)) : INDEX( P$57:P$76, MAX( COUNT( Q$9:Q$28 )  - $C89 + 1, 1)) &gt; 0)) )</f>
        <v>1.0044185512049455</v>
      </c>
      <c r="Q89" s="10">
        <f>+IF(Q$8 = 20, 1, SUM(_xlfn._xlws.FILTER(INDEX( R$9:R$28, MAX( COUNT( R$9:R$28 )  - $B89 + 1, 1)) : INDEX( R$9:R$28, MAX( COUNT( R$9:R$28 )  - $C89 + 1, 1)), INDEX( Q$57:Q$76, MAX( COUNT( R$9:R$28 )  - $B89 + 1, 1)) : INDEX( Q$57:Q$76, MAX( COUNT( R$9:R$28 )  - $C89 + 1, 1)) &gt; 0)) / SUM(_xlfn._xlws.FILTER(INDEX( Q$9:Q$28, MAX( COUNT( R$9:R$28 )  - $B89 + 1, 1)) : INDEX( Q$9:Q$28, MAX( COUNT( R$9:R$28 )  - $C89 + 1, 1)), INDEX( Q$57:Q$76, MAX( COUNT( R$9:R$28 )  - $B89 + 1, 1)) : INDEX( Q$57:Q$76, MAX( COUNT( R$9:R$28 )  - $C89 + 1, 1)) &gt; 0)) )</f>
        <v>1.0051164059100934</v>
      </c>
      <c r="R89" s="10">
        <f>+IF(R$8 = 20, 1, SUM(_xlfn._xlws.FILTER(INDEX( S$9:S$28, MAX( COUNT( S$9:S$28 )  - $B89 + 1, 1)) : INDEX( S$9:S$28, MAX( COUNT( S$9:S$28 )  - $C89 + 1, 1)), INDEX( R$57:R$76, MAX( COUNT( S$9:S$28 )  - $B89 + 1, 1)) : INDEX( R$57:R$76, MAX( COUNT( S$9:S$28 )  - $C89 + 1, 1)) &gt; 0)) / SUM(_xlfn._xlws.FILTER(INDEX( R$9:R$28, MAX( COUNT( S$9:S$28 )  - $B89 + 1, 1)) : INDEX( R$9:R$28, MAX( COUNT( S$9:S$28 )  - $C89 + 1, 1)), INDEX( R$57:R$76, MAX( COUNT( S$9:S$28 )  - $B89 + 1, 1)) : INDEX( R$57:R$76, MAX( COUNT( S$9:S$28 )  - $C89 + 1, 1)) &gt; 0)) )</f>
        <v>1.0031164828489645</v>
      </c>
      <c r="S89" s="10">
        <f>+IF(S$8 = 20, 1, SUM(_xlfn._xlws.FILTER(INDEX( T$9:T$28, MAX( COUNT( T$9:T$28 )  - $B89 + 1, 1)) : INDEX( T$9:T$28, MAX( COUNT( T$9:T$28 )  - $C89 + 1, 1)), INDEX( S$57:S$76, MAX( COUNT( T$9:T$28 )  - $B89 + 1, 1)) : INDEX( S$57:S$76, MAX( COUNT( T$9:T$28 )  - $C89 + 1, 1)) &gt; 0)) / SUM(_xlfn._xlws.FILTER(INDEX( S$9:S$28, MAX( COUNT( T$9:T$28 )  - $B89 + 1, 1)) : INDEX( S$9:S$28, MAX( COUNT( T$9:T$28 )  - $C89 + 1, 1)), INDEX( S$57:S$76, MAX( COUNT( T$9:T$28 )  - $B89 + 1, 1)) : INDEX( S$57:S$76, MAX( COUNT( T$9:T$28 )  - $C89 + 1, 1)) &gt; 0)) )</f>
        <v>1.0035282546808633</v>
      </c>
      <c r="T89" s="10">
        <f>+IF(T$8 = 20, 1, SUM(_xlfn._xlws.FILTER(INDEX( U$9:U$28, MAX( COUNT( U$9:U$28 )  - $B89 + 1, 1)) : INDEX( U$9:U$28, MAX( COUNT( U$9:U$28 )  - $C89 + 1, 1)), INDEX( T$57:T$76, MAX( COUNT( U$9:U$28 )  - $B89 + 1, 1)) : INDEX( T$57:T$76, MAX( COUNT( U$9:U$28 )  - $C89 + 1, 1)) &gt; 0)) / SUM(_xlfn._xlws.FILTER(INDEX( T$9:T$28, MAX( COUNT( U$9:U$28 )  - $B89 + 1, 1)) : INDEX( T$9:T$28, MAX( COUNT( U$9:U$28 )  - $C89 + 1, 1)), INDEX( T$57:T$76, MAX( COUNT( U$9:U$28 )  - $B89 + 1, 1)) : INDEX( T$57:T$76, MAX( COUNT( U$9:U$28 )  - $C89 + 1, 1)) &gt; 0)) )</f>
        <v>1.002906845016003</v>
      </c>
      <c r="U89" s="10">
        <f>+IF(U$8 = 20, 1, SUM(_xlfn._xlws.FILTER(INDEX( V$9:V$28, MAX( COUNT( V$9:V$28 )  - $B89 + 1, 1)) : INDEX( V$9:V$28, MAX( COUNT( V$9:V$28 )  - $C89 + 1, 1)), INDEX( U$57:U$76, MAX( COUNT( V$9:V$28 )  - $B89 + 1, 1)) : INDEX( U$57:U$76, MAX( COUNT( V$9:V$28 )  - $C89 + 1, 1)) &gt; 0)) / SUM(_xlfn._xlws.FILTER(INDEX( U$9:U$28, MAX( COUNT( V$9:V$28 )  - $B89 + 1, 1)) : INDEX( U$9:U$28, MAX( COUNT( V$9:V$28 )  - $C89 + 1, 1)), INDEX( U$57:U$76, MAX( COUNT( V$9:V$28 )  - $B89 + 1, 1)) : INDEX( U$57:U$76, MAX( COUNT( V$9:V$28 )  - $C89 + 1, 1)) &gt; 0)) )</f>
        <v>1.0059786969956031</v>
      </c>
      <c r="V89" s="10">
        <f>+IF(V$8 = 20, 1, SUM(_xlfn._xlws.FILTER(INDEX( W$9:W$28, MAX( COUNT( W$9:W$28 )  - $B89 + 1, 1)) : INDEX( W$9:W$28, MAX( COUNT( W$9:W$28 )  - $C89 + 1, 1)), INDEX( V$57:V$76, MAX( COUNT( W$9:W$28 )  - $B89 + 1, 1)) : INDEX( V$57:V$76, MAX( COUNT( W$9:W$28 )  - $C89 + 1, 1)) &gt; 0)) / SUM(_xlfn._xlws.FILTER(INDEX( V$9:V$28, MAX( COUNT( W$9:W$28 )  - $B89 + 1, 1)) : INDEX( V$9:V$28, MAX( COUNT( W$9:W$28 )  - $C89 + 1, 1)), INDEX( V$57:V$76, MAX( COUNT( W$9:W$28 )  - $B89 + 1, 1)) : INDEX( V$57:V$76, MAX( COUNT( W$9:W$28 )  - $C89 + 1, 1)) &gt; 0)) )</f>
        <v>1.0061529088824173</v>
      </c>
      <c r="W89" s="10">
        <f>+IF(W$8 = 20, 1, SUM(_xlfn._xlws.FILTER(INDEX( X$9:X$28, MAX( COUNT( X$9:X$28 )  - $B89 + 1, 1)) : INDEX( X$9:X$28, MAX( COUNT( X$9:X$28 )  - $C89 + 1, 1)), INDEX( W$57:W$76, MAX( COUNT( X$9:X$28 )  - $B89 + 1, 1)) : INDEX( W$57:W$76, MAX( COUNT( X$9:X$28 )  - $C89 + 1, 1)) &gt; 0)) / SUM(_xlfn._xlws.FILTER(INDEX( W$9:W$28, MAX( COUNT( X$9:X$28 )  - $B89 + 1, 1)) : INDEX( W$9:W$28, MAX( COUNT( X$9:X$28 )  - $C89 + 1, 1)), INDEX( W$57:W$76, MAX( COUNT( X$9:X$28 )  - $B89 + 1, 1)) : INDEX( W$57:W$76, MAX( COUNT( X$9:X$28 )  - $C89 + 1, 1)) &gt; 0)) )</f>
        <v>1.0018880415853668</v>
      </c>
      <c r="X89" s="10">
        <f>+IF(X$8 = 20, 1, SUM(_xlfn._xlws.FILTER(INDEX( Y$9:Y$28, MAX( COUNT( Y$9:Y$28 )  - $B89 + 1, 1)) : INDEX( Y$9:Y$28, MAX( COUNT( Y$9:Y$28 )  - $C89 + 1, 1)), INDEX( X$57:X$76, MAX( COUNT( Y$9:Y$28 )  - $B89 + 1, 1)) : INDEX( X$57:X$76, MAX( COUNT( Y$9:Y$28 )  - $C89 + 1, 1)) &gt; 0)) / SUM(_xlfn._xlws.FILTER(INDEX( X$9:X$28, MAX( COUNT( Y$9:Y$28 )  - $B89 + 1, 1)) : INDEX( X$9:X$28, MAX( COUNT( Y$9:Y$28 )  - $C89 + 1, 1)), INDEX( X$57:X$76, MAX( COUNT( Y$9:Y$28 )  - $B89 + 1, 1)) : INDEX( X$57:X$76, MAX( COUNT( Y$9:Y$28 )  - $C89 + 1, 1)) &gt; 0)) )</f>
        <v>1.0002021636660852</v>
      </c>
      <c r="Y89" s="10">
        <f>+IF(Y$8 = 20, 1, SUM(_xlfn._xlws.FILTER(INDEX( Z$9:Z$28, MAX( COUNT( Z$9:Z$28 )  - $B89 + 1, 1)) : INDEX( Z$9:Z$28, MAX( COUNT( Z$9:Z$28 )  - $C89 + 1, 1)), INDEX( Y$57:Y$76, MAX( COUNT( Z$9:Z$28 )  - $B89 + 1, 1)) : INDEX( Y$57:Y$76, MAX( COUNT( Z$9:Z$28 )  - $C89 + 1, 1)) &gt; 0)) / SUM(_xlfn._xlws.FILTER(INDEX( Y$9:Y$28, MAX( COUNT( Z$9:Z$28 )  - $B89 + 1, 1)) : INDEX( Y$9:Y$28, MAX( COUNT( Z$9:Z$28 )  - $C89 + 1, 1)), INDEX( Y$57:Y$76, MAX( COUNT( Z$9:Z$28 )  - $B89 + 1, 1)) : INDEX( Y$57:Y$76, MAX( COUNT( Z$9:Z$28 )  - $C89 + 1, 1)) &gt; 0)) )</f>
        <v>1</v>
      </c>
      <c r="Z89" s="10">
        <f>+IF(Z$8 = 20, 1, SUM(_xlfn._xlws.FILTER(INDEX( AA$9:AA$28, MAX( COUNT( AA$9:AA$28 )  - $B89 + 1, 1)) : INDEX( AA$9:AA$28, MAX( COUNT( AA$9:AA$28 )  - $C89 + 1, 1)), INDEX( Z$57:Z$76, MAX( COUNT( AA$9:AA$28 )  - $B89 + 1, 1)) : INDEX( Z$57:Z$76, MAX( COUNT( AA$9:AA$28 )  - $C89 + 1, 1)) &gt; 0)) / SUM(_xlfn._xlws.FILTER(INDEX( Z$9:Z$28, MAX( COUNT( AA$9:AA$28 )  - $B89 + 1, 1)) : INDEX( Z$9:Z$28, MAX( COUNT( AA$9:AA$28 )  - $C89 + 1, 1)), INDEX( Z$57:Z$76, MAX( COUNT( AA$9:AA$28 )  - $B89 + 1, 1)) : INDEX( Z$57:Z$76, MAX( COUNT( AA$9:AA$28 )  - $C89 + 1, 1)) &gt; 0)) )</f>
        <v>1</v>
      </c>
      <c r="AA89" s="10">
        <f>+IF(AA$8 = 20, 1, SUM(_xlfn._xlws.FILTER(INDEX( AB$9:AB$28, MAX( COUNT( AB$9:AB$28 )  - $B89 + 1, 1)) : INDEX( AB$9:AB$28, MAX( COUNT( AB$9:AB$28 )  - $C89 + 1, 1)), INDEX( AA$57:AA$76, MAX( COUNT( AB$9:AB$28 )  - $B89 + 1, 1)) : INDEX( AA$57:AA$76, MAX( COUNT( AB$9:AB$28 )  - $C89 + 1, 1)) &gt; 0)) / SUM(_xlfn._xlws.FILTER(INDEX( AA$9:AA$28, MAX( COUNT( AB$9:AB$28 )  - $B89 + 1, 1)) : INDEX( AA$9:AA$28, MAX( COUNT( AB$9:AB$28 )  - $C89 + 1, 1)), INDEX( AA$57:AA$76, MAX( COUNT( AB$9:AB$28 )  - $B89 + 1, 1)) : INDEX( AA$57:AA$76, MAX( COUNT( AB$9:AB$28 )  - $C89 + 1, 1)) &gt; 0)) )</f>
        <v>1.6087607935568897</v>
      </c>
      <c r="AB89" s="10">
        <f>+IF(AB$8 = 20, 1, SUM(_xlfn._xlws.FILTER(INDEX( AC$9:AC$28, MAX( COUNT( AC$9:AC$28 )  - $B89 + 1, 1)) : INDEX( AC$9:AC$28, MAX( COUNT( AC$9:AC$28 )  - $C89 + 1, 1)), INDEX( AB$57:AB$76, MAX( COUNT( AC$9:AC$28 )  - $B89 + 1, 1)) : INDEX( AB$57:AB$76, MAX( COUNT( AC$9:AC$28 )  - $C89 + 1, 1)) &gt; 0)) / SUM(_xlfn._xlws.FILTER(INDEX( AB$9:AB$28, MAX( COUNT( AC$9:AC$28 )  - $B89 + 1, 1)) : INDEX( AB$9:AB$28, MAX( COUNT( AC$9:AC$28 )  - $C89 + 1, 1)), INDEX( AB$57:AB$76, MAX( COUNT( AC$9:AC$28 )  - $B89 + 1, 1)) : INDEX( AB$57:AB$76, MAX( COUNT( AC$9:AC$28 )  - $C89 + 1, 1)) &gt; 0)) )</f>
        <v>1.0400614819138196</v>
      </c>
      <c r="AC89" s="10">
        <f>+IF(AC$8 = 20, 1, SUM(_xlfn._xlws.FILTER(INDEX( AD$9:AD$28, MAX( COUNT( AD$9:AD$28 )  - $B89 + 1, 1)) : INDEX( AD$9:AD$28, MAX( COUNT( AD$9:AD$28 )  - $C89 + 1, 1)), INDEX( AC$57:AC$76, MAX( COUNT( AD$9:AD$28 )  - $B89 + 1, 1)) : INDEX( AC$57:AC$76, MAX( COUNT( AD$9:AD$28 )  - $C89 + 1, 1)) &gt; 0)) / SUM(_xlfn._xlws.FILTER(INDEX( AC$9:AC$28, MAX( COUNT( AD$9:AD$28 )  - $B89 + 1, 1)) : INDEX( AC$9:AC$28, MAX( COUNT( AD$9:AD$28 )  - $C89 + 1, 1)), INDEX( AC$57:AC$76, MAX( COUNT( AD$9:AD$28 )  - $B89 + 1, 1)) : INDEX( AC$57:AC$76, MAX( COUNT( AD$9:AD$28 )  - $C89 + 1, 1)) &gt; 0)) )</f>
        <v>1.0084194888388709</v>
      </c>
      <c r="AD89" s="10">
        <f>+IF(AD$8 = 20, 1, SUM(_xlfn._xlws.FILTER(INDEX( AE$9:AE$28, MAX( COUNT( AE$9:AE$28 )  - $B89 + 1, 1)) : INDEX( AE$9:AE$28, MAX( COUNT( AE$9:AE$28 )  - $C89 + 1, 1)), INDEX( AD$57:AD$76, MAX( COUNT( AE$9:AE$28 )  - $B89 + 1, 1)) : INDEX( AD$57:AD$76, MAX( COUNT( AE$9:AE$28 )  - $C89 + 1, 1)) &gt; 0)) / SUM(_xlfn._xlws.FILTER(INDEX( AD$9:AD$28, MAX( COUNT( AE$9:AE$28 )  - $B89 + 1, 1)) : INDEX( AD$9:AD$28, MAX( COUNT( AE$9:AE$28 )  - $C89 + 1, 1)), INDEX( AD$57:AD$76, MAX( COUNT( AE$9:AE$28 )  - $B89 + 1, 1)) : INDEX( AD$57:AD$76, MAX( COUNT( AE$9:AE$28 )  - $C89 + 1, 1)) &gt; 0)) )</f>
        <v>1.0071542877187398</v>
      </c>
      <c r="AE89" s="10">
        <f>+IF(AE$8 = 20, 1, SUM(_xlfn._xlws.FILTER(INDEX( AF$9:AF$28, MAX( COUNT( AF$9:AF$28 )  - $B89 + 1, 1)) : INDEX( AF$9:AF$28, MAX( COUNT( AF$9:AF$28 )  - $C89 + 1, 1)), INDEX( AE$57:AE$76, MAX( COUNT( AF$9:AF$28 )  - $B89 + 1, 1)) : INDEX( AE$57:AE$76, MAX( COUNT( AF$9:AF$28 )  - $C89 + 1, 1)) &gt; 0)) / SUM(_xlfn._xlws.FILTER(INDEX( AE$9:AE$28, MAX( COUNT( AF$9:AF$28 )  - $B89 + 1, 1)) : INDEX( AE$9:AE$28, MAX( COUNT( AF$9:AF$28 )  - $C89 + 1, 1)), INDEX( AE$57:AE$76, MAX( COUNT( AF$9:AF$28 )  - $B89 + 1, 1)) : INDEX( AE$57:AE$76, MAX( COUNT( AF$9:AF$28 )  - $C89 + 1, 1)) &gt; 0)) )</f>
        <v>1.0023352207523675</v>
      </c>
      <c r="AF89" s="10">
        <f>+IF(AF$8 = 20, 1, SUM(_xlfn._xlws.FILTER(INDEX( AG$9:AG$28, MAX( COUNT( AG$9:AG$28 )  - $B89 + 1, 1)) : INDEX( AG$9:AG$28, MAX( COUNT( AG$9:AG$28 )  - $C89 + 1, 1)), INDEX( AF$57:AF$76, MAX( COUNT( AG$9:AG$28 )  - $B89 + 1, 1)) : INDEX( AF$57:AF$76, MAX( COUNT( AG$9:AG$28 )  - $C89 + 1, 1)) &gt; 0)) / SUM(_xlfn._xlws.FILTER(INDEX( AF$9:AF$28, MAX( COUNT( AG$9:AG$28 )  - $B89 + 1, 1)) : INDEX( AF$9:AF$28, MAX( COUNT( AG$9:AG$28 )  - $C89 + 1, 1)), INDEX( AF$57:AF$76, MAX( COUNT( AG$9:AG$28 )  - $B89 + 1, 1)) : INDEX( AF$57:AF$76, MAX( COUNT( AG$9:AG$28 )  - $C89 + 1, 1)) &gt; 0)) )</f>
        <v>1.0297591144877103</v>
      </c>
      <c r="AG89" s="10">
        <f>+IF(AG$8 = 20, 1, SUM(_xlfn._xlws.FILTER(INDEX( AH$9:AH$28, MAX( COUNT( AH$9:AH$28 )  - $B89 + 1, 1)) : INDEX( AH$9:AH$28, MAX( COUNT( AH$9:AH$28 )  - $C89 + 1, 1)), INDEX( AG$57:AG$76, MAX( COUNT( AH$9:AH$28 )  - $B89 + 1, 1)) : INDEX( AG$57:AG$76, MAX( COUNT( AH$9:AH$28 )  - $C89 + 1, 1)) &gt; 0)) / SUM(_xlfn._xlws.FILTER(INDEX( AG$9:AG$28, MAX( COUNT( AH$9:AH$28 )  - $B89 + 1, 1)) : INDEX( AG$9:AG$28, MAX( COUNT( AH$9:AH$28 )  - $C89 + 1, 1)), INDEX( AG$57:AG$76, MAX( COUNT( AH$9:AH$28 )  - $B89 + 1, 1)) : INDEX( AG$57:AG$76, MAX( COUNT( AH$9:AH$28 )  - $C89 + 1, 1)) &gt; 0)) )</f>
        <v>1.0134818950951503</v>
      </c>
      <c r="AH89" s="10">
        <f>+IF(AH$8 = 20, 1, SUM(_xlfn._xlws.FILTER(INDEX( AI$9:AI$28, MAX( COUNT( AI$9:AI$28 )  - $B89 + 1, 1)) : INDEX( AI$9:AI$28, MAX( COUNT( AI$9:AI$28 )  - $C89 + 1, 1)), INDEX( AH$57:AH$76, MAX( COUNT( AI$9:AI$28 )  - $B89 + 1, 1)) : INDEX( AH$57:AH$76, MAX( COUNT( AI$9:AI$28 )  - $C89 + 1, 1)) &gt; 0)) / SUM(_xlfn._xlws.FILTER(INDEX( AH$9:AH$28, MAX( COUNT( AI$9:AI$28 )  - $B89 + 1, 1)) : INDEX( AH$9:AH$28, MAX( COUNT( AI$9:AI$28 )  - $C89 + 1, 1)), INDEX( AH$57:AH$76, MAX( COUNT( AI$9:AI$28 )  - $B89 + 1, 1)) : INDEX( AH$57:AH$76, MAX( COUNT( AI$9:AI$28 )  - $C89 + 1, 1)) &gt; 0)) )</f>
        <v>1.0040973160082702</v>
      </c>
      <c r="AI89" s="10">
        <f>+IF(AI$8 = 20, 1, SUM(_xlfn._xlws.FILTER(INDEX( AJ$9:AJ$28, MAX( COUNT( AJ$9:AJ$28 )  - $B89 + 1, 1)) : INDEX( AJ$9:AJ$28, MAX( COUNT( AJ$9:AJ$28 )  - $C89 + 1, 1)), INDEX( AI$57:AI$76, MAX( COUNT( AJ$9:AJ$28 )  - $B89 + 1, 1)) : INDEX( AI$57:AI$76, MAX( COUNT( AJ$9:AJ$28 )  - $C89 + 1, 1)) &gt; 0)) / SUM(_xlfn._xlws.FILTER(INDEX( AI$9:AI$28, MAX( COUNT( AJ$9:AJ$28 )  - $B89 + 1, 1)) : INDEX( AI$9:AI$28, MAX( COUNT( AJ$9:AJ$28 )  - $C89 + 1, 1)), INDEX( AI$57:AI$76, MAX( COUNT( AJ$9:AJ$28 )  - $B89 + 1, 1)) : INDEX( AI$57:AI$76, MAX( COUNT( AJ$9:AJ$28 )  - $C89 + 1, 1)) &gt; 0)) )</f>
        <v>1.0081658907190751</v>
      </c>
      <c r="AJ89" s="10">
        <f>+IF(AJ$8 = 20, 1, SUM(_xlfn._xlws.FILTER(INDEX( AK$9:AK$28, MAX( COUNT( AK$9:AK$28 )  - $B89 + 1, 1)) : INDEX( AK$9:AK$28, MAX( COUNT( AK$9:AK$28 )  - $C89 + 1, 1)), INDEX( AJ$57:AJ$76, MAX( COUNT( AK$9:AK$28 )  - $B89 + 1, 1)) : INDEX( AJ$57:AJ$76, MAX( COUNT( AK$9:AK$28 )  - $C89 + 1, 1)) &gt; 0)) / SUM(_xlfn._xlws.FILTER(INDEX( AJ$9:AJ$28, MAX( COUNT( AK$9:AK$28 )  - $B89 + 1, 1)) : INDEX( AJ$9:AJ$28, MAX( COUNT( AK$9:AK$28 )  - $C89 + 1, 1)), INDEX( AJ$57:AJ$76, MAX( COUNT( AK$9:AK$28 )  - $B89 + 1, 1)) : INDEX( AJ$57:AJ$76, MAX( COUNT( AK$9:AK$28 )  - $C89 + 1, 1)) &gt; 0)) )</f>
        <v>1.0025889874968263</v>
      </c>
      <c r="AK89" s="10">
        <f>+IF(AK$8 = 20, 1, SUM(_xlfn._xlws.FILTER(INDEX( AL$9:AL$28, MAX( COUNT( AL$9:AL$28 )  - $B89 + 1, 1)) : INDEX( AL$9:AL$28, MAX( COUNT( AL$9:AL$28 )  - $C89 + 1, 1)), INDEX( AK$57:AK$76, MAX( COUNT( AL$9:AL$28 )  - $B89 + 1, 1)) : INDEX( AK$57:AK$76, MAX( COUNT( AL$9:AL$28 )  - $C89 + 1, 1)) &gt; 0)) / SUM(_xlfn._xlws.FILTER(INDEX( AK$9:AK$28, MAX( COUNT( AL$9:AL$28 )  - $B89 + 1, 1)) : INDEX( AK$9:AK$28, MAX( COUNT( AL$9:AL$28 )  - $C89 + 1, 1)), INDEX( AK$57:AK$76, MAX( COUNT( AL$9:AL$28 )  - $B89 + 1, 1)) : INDEX( AK$57:AK$76, MAX( COUNT( AL$9:AL$28 )  - $C89 + 1, 1)) &gt; 0)) )</f>
        <v>1.004384021588151</v>
      </c>
      <c r="AL89" s="10">
        <f>+IF(AL$8 = 20, 1, SUM(_xlfn._xlws.FILTER(INDEX( AM$9:AM$28, MAX( COUNT( AM$9:AM$28 )  - $B89 + 1, 1)) : INDEX( AM$9:AM$28, MAX( COUNT( AM$9:AM$28 )  - $C89 + 1, 1)), INDEX( AL$57:AL$76, MAX( COUNT( AM$9:AM$28 )  - $B89 + 1, 1)) : INDEX( AL$57:AL$76, MAX( COUNT( AM$9:AM$28 )  - $C89 + 1, 1)) &gt; 0)) / SUM(_xlfn._xlws.FILTER(INDEX( AL$9:AL$28, MAX( COUNT( AM$9:AM$28 )  - $B89 + 1, 1)) : INDEX( AL$9:AL$28, MAX( COUNT( AM$9:AM$28 )  - $C89 + 1, 1)), INDEX( AL$57:AL$76, MAX( COUNT( AM$9:AM$28 )  - $B89 + 1, 1)) : INDEX( AL$57:AL$76, MAX( COUNT( AM$9:AM$28 )  - $C89 + 1, 1)) &gt; 0)) )</f>
        <v>1.0025892307881794</v>
      </c>
      <c r="AM89" s="10">
        <f>+IF(AM$8 = 20, 1, SUM(_xlfn._xlws.FILTER(INDEX( AN$9:AN$28, MAX( COUNT( AN$9:AN$28 )  - $B89 + 1, 1)) : INDEX( AN$9:AN$28, MAX( COUNT( AN$9:AN$28 )  - $C89 + 1, 1)), INDEX( AM$57:AM$76, MAX( COUNT( AN$9:AN$28 )  - $B89 + 1, 1)) : INDEX( AM$57:AM$76, MAX( COUNT( AN$9:AN$28 )  - $C89 + 1, 1)) &gt; 0)) / SUM(_xlfn._xlws.FILTER(INDEX( AM$9:AM$28, MAX( COUNT( AN$9:AN$28 )  - $B89 + 1, 1)) : INDEX( AM$9:AM$28, MAX( COUNT( AN$9:AN$28 )  - $C89 + 1, 1)), INDEX( AM$57:AM$76, MAX( COUNT( AN$9:AN$28 )  - $B89 + 1, 1)) : INDEX( AM$57:AM$76, MAX( COUNT( AN$9:AN$28 )  - $C89 + 1, 1)) &gt; 0)) )</f>
        <v>1.0030991317955043</v>
      </c>
      <c r="AN89" s="10">
        <f>+IF(AN$8 = 20, 1, SUM(_xlfn._xlws.FILTER(INDEX( AO$9:AO$28, MAX( COUNT( AO$9:AO$28 )  - $B89 + 1, 1)) : INDEX( AO$9:AO$28, MAX( COUNT( AO$9:AO$28 )  - $C89 + 1, 1)), INDEX( AN$57:AN$76, MAX( COUNT( AO$9:AO$28 )  - $B89 + 1, 1)) : INDEX( AN$57:AN$76, MAX( COUNT( AO$9:AO$28 )  - $C89 + 1, 1)) &gt; 0)) / SUM(_xlfn._xlws.FILTER(INDEX( AN$9:AN$28, MAX( COUNT( AO$9:AO$28 )  - $B89 + 1, 1)) : INDEX( AN$9:AN$28, MAX( COUNT( AO$9:AO$28 )  - $C89 + 1, 1)), INDEX( AN$57:AN$76, MAX( COUNT( AO$9:AO$28 )  - $B89 + 1, 1)) : INDEX( AN$57:AN$76, MAX( COUNT( AO$9:AO$28 )  - $C89 + 1, 1)) &gt; 0)) )</f>
        <v>1.0097130076914784</v>
      </c>
      <c r="AO89" s="10">
        <f>+IF(AO$8 = 20, 1, SUM(_xlfn._xlws.FILTER(INDEX( AP$9:AP$28, MAX( COUNT( AP$9:AP$28 )  - $B89 + 1, 1)) : INDEX( AP$9:AP$28, MAX( COUNT( AP$9:AP$28 )  - $C89 + 1, 1)), INDEX( AO$57:AO$76, MAX( COUNT( AP$9:AP$28 )  - $B89 + 1, 1)) : INDEX( AO$57:AO$76, MAX( COUNT( AP$9:AP$28 )  - $C89 + 1, 1)) &gt; 0)) / SUM(_xlfn._xlws.FILTER(INDEX( AO$9:AO$28, MAX( COUNT( AP$9:AP$28 )  - $B89 + 1, 1)) : INDEX( AO$9:AO$28, MAX( COUNT( AP$9:AP$28 )  - $C89 + 1, 1)), INDEX( AO$57:AO$76, MAX( COUNT( AP$9:AP$28 )  - $B89 + 1, 1)) : INDEX( AO$57:AO$76, MAX( COUNT( AP$9:AP$28 )  - $C89 + 1, 1)) &gt; 0)) )</f>
        <v>1.0052916959970213</v>
      </c>
      <c r="AP89" s="10">
        <f>+IF(AP$8 = 20, 1, SUM(_xlfn._xlws.FILTER(INDEX( AQ$9:AQ$28, MAX( COUNT( AQ$9:AQ$28 )  - $B89 + 1, 1)) : INDEX( AQ$9:AQ$28, MAX( COUNT( AQ$9:AQ$28 )  - $C89 + 1, 1)), INDEX( AP$57:AP$76, MAX( COUNT( AQ$9:AQ$28 )  - $B89 + 1, 1)) : INDEX( AP$57:AP$76, MAX( COUNT( AQ$9:AQ$28 )  - $C89 + 1, 1)) &gt; 0)) / SUM(_xlfn._xlws.FILTER(INDEX( AP$9:AP$28, MAX( COUNT( AQ$9:AQ$28 )  - $B89 + 1, 1)) : INDEX( AP$9:AP$28, MAX( COUNT( AQ$9:AQ$28 )  - $C89 + 1, 1)), INDEX( AP$57:AP$76, MAX( COUNT( AQ$9:AQ$28 )  - $B89 + 1, 1)) : INDEX( AP$57:AP$76, MAX( COUNT( AQ$9:AQ$28 )  - $C89 + 1, 1)) &gt; 0)) )</f>
        <v>1.0103139922574695</v>
      </c>
      <c r="AQ89" s="10">
        <f>+IF(AQ$8 = 20, 1, SUM(_xlfn._xlws.FILTER(INDEX( AR$9:AR$28, MAX( COUNT( AR$9:AR$28 )  - $B89 + 1, 1)) : INDEX( AR$9:AR$28, MAX( COUNT( AR$9:AR$28 )  - $C89 + 1, 1)), INDEX( AQ$57:AQ$76, MAX( COUNT( AR$9:AR$28 )  - $B89 + 1, 1)) : INDEX( AQ$57:AQ$76, MAX( COUNT( AR$9:AR$28 )  - $C89 + 1, 1)) &gt; 0)) / SUM(_xlfn._xlws.FILTER(INDEX( AQ$9:AQ$28, MAX( COUNT( AR$9:AR$28 )  - $B89 + 1, 1)) : INDEX( AQ$9:AQ$28, MAX( COUNT( AR$9:AR$28 )  - $C89 + 1, 1)), INDEX( AQ$57:AQ$76, MAX( COUNT( AR$9:AR$28 )  - $B89 + 1, 1)) : INDEX( AQ$57:AQ$76, MAX( COUNT( AR$9:AR$28 )  - $C89 + 1, 1)) &gt; 0)) )</f>
        <v>1.0005414684589895</v>
      </c>
      <c r="AR89" s="10">
        <f>+IF(AR$8 = 20, 1, SUM(_xlfn._xlws.FILTER(INDEX( AS$9:AS$28, MAX( COUNT( AS$9:AS$28 )  - $B89 + 1, 1)) : INDEX( AS$9:AS$28, MAX( COUNT( AS$9:AS$28 )  - $C89 + 1, 1)), INDEX( AR$57:AR$76, MAX( COUNT( AS$9:AS$28 )  - $B89 + 1, 1)) : INDEX( AR$57:AR$76, MAX( COUNT( AS$9:AS$28 )  - $C89 + 1, 1)) &gt; 0)) / SUM(_xlfn._xlws.FILTER(INDEX( AR$9:AR$28, MAX( COUNT( AS$9:AS$28 )  - $B89 + 1, 1)) : INDEX( AR$9:AR$28, MAX( COUNT( AS$9:AS$28 )  - $C89 + 1, 1)), INDEX( AR$57:AR$76, MAX( COUNT( AS$9:AS$28 )  - $B89 + 1, 1)) : INDEX( AR$57:AR$76, MAX( COUNT( AS$9:AS$28 )  - $C89 + 1, 1)) &gt; 0)) )</f>
        <v>0.99981278539009955</v>
      </c>
      <c r="AS89" s="10">
        <f>+IF(AS$8 = 20, 1, SUM(_xlfn._xlws.FILTER(INDEX( AT$9:AT$28, MAX( COUNT( AT$9:AT$28 )  - $B89 + 1, 1)) : INDEX( AT$9:AT$28, MAX( COUNT( AT$9:AT$28 )  - $C89 + 1, 1)), INDEX( AS$57:AS$76, MAX( COUNT( AT$9:AT$28 )  - $B89 + 1, 1)) : INDEX( AS$57:AS$76, MAX( COUNT( AT$9:AT$28 )  - $C89 + 1, 1)) &gt; 0)) / SUM(_xlfn._xlws.FILTER(INDEX( AS$9:AS$28, MAX( COUNT( AT$9:AT$28 )  - $B89 + 1, 1)) : INDEX( AS$9:AS$28, MAX( COUNT( AT$9:AT$28 )  - $C89 + 1, 1)), INDEX( AS$57:AS$76, MAX( COUNT( AT$9:AT$28 )  - $B89 + 1, 1)) : INDEX( AS$57:AS$76, MAX( COUNT( AT$9:AT$28 )  - $C89 + 1, 1)) &gt; 0)) )</f>
        <v>0.99488465615101973</v>
      </c>
      <c r="AT89" s="10">
        <f>+IF(AT$8 = 20, 1, SUM(_xlfn._xlws.FILTER(INDEX(#REF!, MAX( COUNT(#REF! )  - $B89 + 1, 1)) : INDEX(#REF!, MAX( COUNT(#REF! )  - $C89 + 1, 1)), INDEX( AT$57:AT$76, MAX( COUNT(#REF! )  - $B89 + 1, 1)) : INDEX( AT$57:AT$76, MAX( COUNT(#REF! )  - $C89 + 1, 1)) &gt; 0)) / SUM(_xlfn._xlws.FILTER(INDEX( AT$9:AT$28, MAX( COUNT(#REF! )  - $B89 + 1, 1)) : INDEX( AT$9:AT$28, MAX( COUNT(#REF! )  - $C89 + 1, 1)), INDEX( AT$57:AT$76, MAX( COUNT(#REF! )  - $B89 + 1, 1)) : INDEX( AT$57:AT$76, MAX( COUNT(#REF! )  - $C89 + 1, 1)) &gt; 0)) )</f>
        <v>1</v>
      </c>
    </row>
    <row r="90" spans="2:46" x14ac:dyDescent="0.2">
      <c r="B90">
        <v>1</v>
      </c>
      <c r="C90">
        <v>4</v>
      </c>
      <c r="F90" s="17" t="s">
        <v>25</v>
      </c>
      <c r="G90" s="10">
        <f>+IF(G$8 = 20, 1, MIN(_xlfn._xlws.FILTER(INDEX( G$33:G$52, MAX( COUNT( H$9:H$28 )  - $B90 + 1, 1)) : INDEX( G$33:G$52, MAX( COUNT( H$9:H$28 )  - $C90 + 1, 1)), INDEX( G$57:G$76, MAX( COUNT( H$9:H$28 )  - $B90 + 1, 1)) : INDEX( G$57:G$76, MAX( COUNT( H$9:H$28 )  - $C90 + 1, 1)) &gt; 0)))</f>
        <v>1.696113626976768</v>
      </c>
      <c r="H90" s="10">
        <f>+IF(H$8 = 20, 1, MIN(_xlfn._xlws.FILTER(INDEX( H$33:H$52, MAX( COUNT( I$9:I$28 )  - $B90 + 1, 1)) : INDEX( H$33:H$52, MAX( COUNT( I$9:I$28 )  - $C90 + 1, 1)), INDEX( H$57:H$76, MAX( COUNT( I$9:I$28 )  - $B90 + 1, 1)) : INDEX( H$57:H$76, MAX( COUNT( I$9:I$28 )  - $C90 + 1, 1)) &gt; 0)))</f>
        <v>1.062141679047711</v>
      </c>
      <c r="I90" s="10">
        <f>+IF(I$8 = 20, 1, MIN(_xlfn._xlws.FILTER(INDEX( I$33:I$52, MAX( COUNT( J$9:J$28 )  - $B90 + 1, 1)) : INDEX( I$33:I$52, MAX( COUNT( J$9:J$28 )  - $C90 + 1, 1)), INDEX( I$57:I$76, MAX( COUNT( J$9:J$28 )  - $B90 + 1, 1)) : INDEX( I$57:I$76, MAX( COUNT( J$9:J$28 )  - $C90 + 1, 1)) &gt; 0)))</f>
        <v>1.017065629589132</v>
      </c>
      <c r="J90" s="10">
        <f>+IF(J$8 = 20, 1, MIN(_xlfn._xlws.FILTER(INDEX( J$33:J$52, MAX( COUNT( K$9:K$28 )  - $B90 + 1, 1)) : INDEX( J$33:J$52, MAX( COUNT( K$9:K$28 )  - $C90 + 1, 1)), INDEX( J$57:J$76, MAX( COUNT( K$9:K$28 )  - $B90 + 1, 1)) : INDEX( J$57:J$76, MAX( COUNT( K$9:K$28 )  - $C90 + 1, 1)) &gt; 0)))</f>
        <v>1.005173202175029</v>
      </c>
      <c r="K90" s="10">
        <f>+IF(K$8 = 20, 1, MIN(_xlfn._xlws.FILTER(INDEX( K$33:K$52, MAX( COUNT( L$9:L$28 )  - $B90 + 1, 1)) : INDEX( K$33:K$52, MAX( COUNT( L$9:L$28 )  - $C90 + 1, 1)), INDEX( K$57:K$76, MAX( COUNT( L$9:L$28 )  - $B90 + 1, 1)) : INDEX( K$57:K$76, MAX( COUNT( L$9:L$28 )  - $C90 + 1, 1)) &gt; 0)))</f>
        <v>1.0020301656465398</v>
      </c>
      <c r="L90" s="10">
        <f>+IF(L$8 = 20, 1, MIN(_xlfn._xlws.FILTER(INDEX( L$33:L$52, MAX( COUNT( M$9:M$28 )  - $B90 + 1, 1)) : INDEX( L$33:L$52, MAX( COUNT( M$9:M$28 )  - $C90 + 1, 1)), INDEX( L$57:L$76, MAX( COUNT( M$9:M$28 )  - $B90 + 1, 1)) : INDEX( L$57:L$76, MAX( COUNT( M$9:M$28 )  - $C90 + 1, 1)) &gt; 0)))</f>
        <v>1.0073406149744888</v>
      </c>
      <c r="M90" s="10">
        <f>+IF(M$8 = 20, 1, MIN(_xlfn._xlws.FILTER(INDEX( M$33:M$52, MAX( COUNT( N$9:N$28 )  - $B90 + 1, 1)) : INDEX( M$33:M$52, MAX( COUNT( N$9:N$28 )  - $C90 + 1, 1)), INDEX( M$57:M$76, MAX( COUNT( N$9:N$28 )  - $B90 + 1, 1)) : INDEX( M$57:M$76, MAX( COUNT( N$9:N$28 )  - $C90 + 1, 1)) &gt; 0)))</f>
        <v>1.0012713088462937</v>
      </c>
      <c r="N90" s="10">
        <f>+IF(N$8 = 20, 1, MIN(_xlfn._xlws.FILTER(INDEX( N$33:N$52, MAX( COUNT( O$9:O$28 )  - $B90 + 1, 1)) : INDEX( N$33:N$52, MAX( COUNT( O$9:O$28 )  - $C90 + 1, 1)), INDEX( N$57:N$76, MAX( COUNT( O$9:O$28 )  - $B90 + 1, 1)) : INDEX( N$57:N$76, MAX( COUNT( O$9:O$28 )  - $C90 + 1, 1)) &gt; 0)))</f>
        <v>1.0009067435825991</v>
      </c>
      <c r="O90" s="10">
        <f>+IF(O$8 = 20, 1, MIN(_xlfn._xlws.FILTER(INDEX( O$33:O$52, MAX( COUNT( P$9:P$28 )  - $B90 + 1, 1)) : INDEX( O$33:O$52, MAX( COUNT( P$9:P$28 )  - $C90 + 1, 1)), INDEX( O$57:O$76, MAX( COUNT( P$9:P$28 )  - $B90 + 1, 1)) : INDEX( O$57:O$76, MAX( COUNT( P$9:P$28 )  - $C90 + 1, 1)) &gt; 0)))</f>
        <v>0.99901013002994044</v>
      </c>
      <c r="P90" s="10">
        <f>+IF(P$8 = 20, 1, MIN(_xlfn._xlws.FILTER(INDEX( P$33:P$52, MAX( COUNT( Q$9:Q$28 )  - $B90 + 1, 1)) : INDEX( P$33:P$52, MAX( COUNT( Q$9:Q$28 )  - $C90 + 1, 1)), INDEX( P$57:P$76, MAX( COUNT( Q$9:Q$28 )  - $B90 + 1, 1)) : INDEX( P$57:P$76, MAX( COUNT( Q$9:Q$28 )  - $C90 + 1, 1)) &gt; 0)))</f>
        <v>0.99986699189905903</v>
      </c>
      <c r="Q90" s="10">
        <f>+IF(Q$8 = 20, 1, MIN(_xlfn._xlws.FILTER(INDEX( Q$33:Q$52, MAX( COUNT( R$9:R$28 )  - $B90 + 1, 1)) : INDEX( Q$33:Q$52, MAX( COUNT( R$9:R$28 )  - $C90 + 1, 1)), INDEX( Q$57:Q$76, MAX( COUNT( R$9:R$28 )  - $B90 + 1, 1)) : INDEX( Q$57:Q$76, MAX( COUNT( R$9:R$28 )  - $C90 + 1, 1)) &gt; 0)))</f>
        <v>1.0000562014034271</v>
      </c>
      <c r="R90" s="10">
        <f>+IF(R$8 = 20, 1, MIN(_xlfn._xlws.FILTER(INDEX( R$33:R$52, MAX( COUNT( S$9:S$28 )  - $B90 + 1, 1)) : INDEX( R$33:R$52, MAX( COUNT( S$9:S$28 )  - $C90 + 1, 1)), INDEX( R$57:R$76, MAX( COUNT( S$9:S$28 )  - $B90 + 1, 1)) : INDEX( R$57:R$76, MAX( COUNT( S$9:S$28 )  - $C90 + 1, 1)) &gt; 0)))</f>
        <v>1.0000877519493776</v>
      </c>
      <c r="S90" s="10">
        <f>+IF(S$8 = 20, 1, MIN(_xlfn._xlws.FILTER(INDEX( S$33:S$52, MAX( COUNT( T$9:T$28 )  - $B90 + 1, 1)) : INDEX( S$33:S$52, MAX( COUNT( T$9:T$28 )  - $C90 + 1, 1)), INDEX( S$57:S$76, MAX( COUNT( T$9:T$28 )  - $B90 + 1, 1)) : INDEX( S$57:S$76, MAX( COUNT( T$9:T$28 )  - $C90 + 1, 1)) &gt; 0)))</f>
        <v>1.0003877006782707</v>
      </c>
      <c r="T90" s="10">
        <f>+IF(T$8 = 20, 1, MIN(_xlfn._xlws.FILTER(INDEX( T$33:T$52, MAX( COUNT( U$9:U$28 )  - $B90 + 1, 1)) : INDEX( T$33:T$52, MAX( COUNT( U$9:U$28 )  - $C90 + 1, 1)), INDEX( T$57:T$76, MAX( COUNT( U$9:U$28 )  - $B90 + 1, 1)) : INDEX( T$57:T$76, MAX( COUNT( U$9:U$28 )  - $C90 + 1, 1)) &gt; 0)))</f>
        <v>1</v>
      </c>
      <c r="U90" s="10">
        <f>+IF(U$8 = 20, 1, MIN(_xlfn._xlws.FILTER(INDEX( U$33:U$52, MAX( COUNT( V$9:V$28 )  - $B90 + 1, 1)) : INDEX( U$33:U$52, MAX( COUNT( V$9:V$28 )  - $C90 + 1, 1)), INDEX( U$57:U$76, MAX( COUNT( V$9:V$28 )  - $B90 + 1, 1)) : INDEX( U$57:U$76, MAX( COUNT( V$9:V$28 )  - $C90 + 1, 1)) &gt; 0)))</f>
        <v>1.0000756653376688</v>
      </c>
      <c r="V90" s="10">
        <f>+IF(V$8 = 20, 1, MIN(_xlfn._xlws.FILTER(INDEX( V$33:V$52, MAX( COUNT( W$9:W$28 )  - $B90 + 1, 1)) : INDEX( V$33:V$52, MAX( COUNT( W$9:W$28 )  - $C90 + 1, 1)), INDEX( V$57:V$76, MAX( COUNT( W$9:W$28 )  - $B90 + 1, 1)) : INDEX( V$57:V$76, MAX( COUNT( W$9:W$28 )  - $C90 + 1, 1)) &gt; 0)))</f>
        <v>1</v>
      </c>
      <c r="W90" s="10">
        <f>+IF(W$8 = 20, 1, MIN(_xlfn._xlws.FILTER(INDEX( W$33:W$52, MAX( COUNT( X$9:X$28 )  - $B90 + 1, 1)) : INDEX( W$33:W$52, MAX( COUNT( X$9:X$28 )  - $C90 + 1, 1)), INDEX( W$57:W$76, MAX( COUNT( X$9:X$28 )  - $B90 + 1, 1)) : INDEX( W$57:W$76, MAX( COUNT( X$9:X$28 )  - $C90 + 1, 1)) &gt; 0)))</f>
        <v>1.0001812491521309</v>
      </c>
      <c r="X90" s="10">
        <f>+IF(X$8 = 20, 1, MIN(_xlfn._xlws.FILTER(INDEX( X$33:X$52, MAX( COUNT( Y$9:Y$28 )  - $B90 + 1, 1)) : INDEX( X$33:X$52, MAX( COUNT( Y$9:Y$28 )  - $C90 + 1, 1)), INDEX( X$57:X$76, MAX( COUNT( Y$9:Y$28 )  - $B90 + 1, 1)) : INDEX( X$57:X$76, MAX( COUNT( Y$9:Y$28 )  - $C90 + 1, 1)) &gt; 0)))</f>
        <v>1</v>
      </c>
      <c r="Y90" s="10">
        <f>+IF(Y$8 = 20, 1, MIN(_xlfn._xlws.FILTER(INDEX( Y$33:Y$52, MAX( COUNT( Z$9:Z$28 )  - $B90 + 1, 1)) : INDEX( Y$33:Y$52, MAX( COUNT( Z$9:Z$28 )  - $C90 + 1, 1)), INDEX( Y$57:Y$76, MAX( COUNT( Z$9:Z$28 )  - $B90 + 1, 1)) : INDEX( Y$57:Y$76, MAX( COUNT( Z$9:Z$28 )  - $C90 + 1, 1)) &gt; 0)))</f>
        <v>1</v>
      </c>
      <c r="Z90" s="10">
        <f>+IF(Z$8 = 20, 1, MIN(_xlfn._xlws.FILTER(INDEX( Z$33:Z$52, MAX( COUNT( AA$9:AA$28 )  - $B90 + 1, 1)) : INDEX( Z$33:Z$52, MAX( COUNT( AA$9:AA$28 )  - $C90 + 1, 1)), INDEX( Z$57:Z$76, MAX( COUNT( AA$9:AA$28 )  - $B90 + 1, 1)) : INDEX( Z$57:Z$76, MAX( COUNT( AA$9:AA$28 )  - $C90 + 1, 1)) &gt; 0)))</f>
        <v>1</v>
      </c>
      <c r="AA90" s="10">
        <f>+IF(AA$8 = 20, 1, MIN(_xlfn._xlws.FILTER(INDEX( AA$33:AA$52, MAX( COUNT( AB$9:AB$28 )  - $B90 + 1, 1)) : INDEX( AA$33:AA$52, MAX( COUNT( AB$9:AB$28 )  - $C90 + 1, 1)), INDEX( AA$57:AA$76, MAX( COUNT( AB$9:AB$28 )  - $B90 + 1, 1)) : INDEX( AA$57:AA$76, MAX( COUNT( AB$9:AB$28 )  - $C90 + 1, 1)) &gt; 0)))</f>
        <v>1.4191982555355749</v>
      </c>
      <c r="AB90" s="10">
        <f>+IF(AB$8 = 20, 1, MIN(_xlfn._xlws.FILTER(INDEX( AB$33:AB$52, MAX( COUNT( AC$9:AC$28 )  - $B90 + 1, 1)) : INDEX( AB$33:AB$52, MAX( COUNT( AC$9:AC$28 )  - $C90 + 1, 1)), INDEX( AB$57:AB$76, MAX( COUNT( AC$9:AC$28 )  - $B90 + 1, 1)) : INDEX( AB$57:AB$76, MAX( COUNT( AC$9:AC$28 )  - $C90 + 1, 1)) &gt; 0)))</f>
        <v>1.0313353928778362</v>
      </c>
      <c r="AC90" s="10">
        <f>+IF(AC$8 = 20, 1, MIN(_xlfn._xlws.FILTER(INDEX( AC$33:AC$52, MAX( COUNT( AD$9:AD$28 )  - $B90 + 1, 1)) : INDEX( AC$33:AC$52, MAX( COUNT( AD$9:AD$28 )  - $C90 + 1, 1)), INDEX( AC$57:AC$76, MAX( COUNT( AD$9:AD$28 )  - $B90 + 1, 1)) : INDEX( AC$57:AC$76, MAX( COUNT( AD$9:AD$28 )  - $C90 + 1, 1)) &gt; 0)))</f>
        <v>0.99609057713682281</v>
      </c>
      <c r="AD90" s="10">
        <f>+IF(AD$8 = 20, 1, MIN(_xlfn._xlws.FILTER(INDEX( AD$33:AD$52, MAX( COUNT( AE$9:AE$28 )  - $B90 + 1, 1)) : INDEX( AD$33:AD$52, MAX( COUNT( AE$9:AE$28 )  - $C90 + 1, 1)), INDEX( AD$57:AD$76, MAX( COUNT( AE$9:AE$28 )  - $B90 + 1, 1)) : INDEX( AD$57:AD$76, MAX( COUNT( AE$9:AE$28 )  - $C90 + 1, 1)) &gt; 0)))</f>
        <v>0.98925141371593073</v>
      </c>
      <c r="AE90" s="10">
        <f>+IF(AE$8 = 20, 1, MIN(_xlfn._xlws.FILTER(INDEX( AE$33:AE$52, MAX( COUNT( AF$9:AF$28 )  - $B90 + 1, 1)) : INDEX( AE$33:AE$52, MAX( COUNT( AF$9:AF$28 )  - $C90 + 1, 1)), INDEX( AE$57:AE$76, MAX( COUNT( AF$9:AF$28 )  - $B90 + 1, 1)) : INDEX( AE$57:AE$76, MAX( COUNT( AF$9:AF$28 )  - $C90 + 1, 1)) &gt; 0)))</f>
        <v>0.98547995546621758</v>
      </c>
      <c r="AF90" s="10">
        <f>+IF(AF$8 = 20, 1, MIN(_xlfn._xlws.FILTER(INDEX( AF$33:AF$52, MAX( COUNT( AG$9:AG$28 )  - $B90 + 1, 1)) : INDEX( AF$33:AF$52, MAX( COUNT( AG$9:AG$28 )  - $C90 + 1, 1)), INDEX( AF$57:AF$76, MAX( COUNT( AG$9:AG$28 )  - $B90 + 1, 1)) : INDEX( AF$57:AF$76, MAX( COUNT( AG$9:AG$28 )  - $C90 + 1, 1)) &gt; 0)))</f>
        <v>0.9988716576189719</v>
      </c>
      <c r="AG90" s="10">
        <f>+IF(AG$8 = 20, 1, MIN(_xlfn._xlws.FILTER(INDEX( AG$33:AG$52, MAX( COUNT( AH$9:AH$28 )  - $B90 + 1, 1)) : INDEX( AG$33:AG$52, MAX( COUNT( AH$9:AH$28 )  - $C90 + 1, 1)), INDEX( AG$57:AG$76, MAX( COUNT( AH$9:AH$28 )  - $B90 + 1, 1)) : INDEX( AG$57:AG$76, MAX( COUNT( AH$9:AH$28 )  - $C90 + 1, 1)) &gt; 0)))</f>
        <v>0.99368064777106735</v>
      </c>
      <c r="AH90" s="10">
        <f>+IF(AH$8 = 20, 1, MIN(_xlfn._xlws.FILTER(INDEX( AH$33:AH$52, MAX( COUNT( AI$9:AI$28 )  - $B90 + 1, 1)) : INDEX( AH$33:AH$52, MAX( COUNT( AI$9:AI$28 )  - $C90 + 1, 1)), INDEX( AH$57:AH$76, MAX( COUNT( AI$9:AI$28 )  - $B90 + 1, 1)) : INDEX( AH$57:AH$76, MAX( COUNT( AI$9:AI$28 )  - $C90 + 1, 1)) &gt; 0)))</f>
        <v>0.98897019234629535</v>
      </c>
      <c r="AI90" s="10">
        <f>+IF(AI$8 = 20, 1, MIN(_xlfn._xlws.FILTER(INDEX( AI$33:AI$52, MAX( COUNT( AJ$9:AJ$28 )  - $B90 + 1, 1)) : INDEX( AI$33:AI$52, MAX( COUNT( AJ$9:AJ$28 )  - $C90 + 1, 1)), INDEX( AI$57:AI$76, MAX( COUNT( AJ$9:AJ$28 )  - $B90 + 1, 1)) : INDEX( AI$57:AI$76, MAX( COUNT( AJ$9:AJ$28 )  - $C90 + 1, 1)) &gt; 0)))</f>
        <v>0.99578569008178752</v>
      </c>
      <c r="AJ90" s="10">
        <f>+IF(AJ$8 = 20, 1, MIN(_xlfn._xlws.FILTER(INDEX( AJ$33:AJ$52, MAX( COUNT( AK$9:AK$28 )  - $B90 + 1, 1)) : INDEX( AJ$33:AJ$52, MAX( COUNT( AK$9:AK$28 )  - $C90 + 1, 1)), INDEX( AJ$57:AJ$76, MAX( COUNT( AK$9:AK$28 )  - $B90 + 1, 1)) : INDEX( AJ$57:AJ$76, MAX( COUNT( AK$9:AK$28 )  - $C90 + 1, 1)) &gt; 0)))</f>
        <v>0.99065250392192838</v>
      </c>
      <c r="AK90" s="10">
        <f>+IF(AK$8 = 20, 1, MIN(_xlfn._xlws.FILTER(INDEX( AK$33:AK$52, MAX( COUNT( AL$9:AL$28 )  - $B90 + 1, 1)) : INDEX( AK$33:AK$52, MAX( COUNT( AL$9:AL$28 )  - $C90 + 1, 1)), INDEX( AK$57:AK$76, MAX( COUNT( AL$9:AL$28 )  - $B90 + 1, 1)) : INDEX( AK$57:AK$76, MAX( COUNT( AL$9:AL$28 )  - $C90 + 1, 1)) &gt; 0)))</f>
        <v>0.99890312577874374</v>
      </c>
      <c r="AL90" s="10">
        <f>+IF(AL$8 = 20, 1, MIN(_xlfn._xlws.FILTER(INDEX( AL$33:AL$52, MAX( COUNT( AM$9:AM$28 )  - $B90 + 1, 1)) : INDEX( AL$33:AL$52, MAX( COUNT( AM$9:AM$28 )  - $C90 + 1, 1)), INDEX( AL$57:AL$76, MAX( COUNT( AM$9:AM$28 )  - $B90 + 1, 1)) : INDEX( AL$57:AL$76, MAX( COUNT( AM$9:AM$28 )  - $C90 + 1, 1)) &gt; 0)))</f>
        <v>0.99982270481572089</v>
      </c>
      <c r="AM90" s="10">
        <f>+IF(AM$8 = 20, 1, MIN(_xlfn._xlws.FILTER(INDEX( AM$33:AM$52, MAX( COUNT( AN$9:AN$28 )  - $B90 + 1, 1)) : INDEX( AM$33:AM$52, MAX( COUNT( AN$9:AN$28 )  - $C90 + 1, 1)), INDEX( AM$57:AM$76, MAX( COUNT( AN$9:AN$28 )  - $B90 + 1, 1)) : INDEX( AM$57:AM$76, MAX( COUNT( AN$9:AN$28 )  - $C90 + 1, 1)) &gt; 0)))</f>
        <v>0.99870713532195254</v>
      </c>
      <c r="AN90" s="10">
        <f>+IF(AN$8 = 20, 1, MIN(_xlfn._xlws.FILTER(INDEX( AN$33:AN$52, MAX( COUNT( AO$9:AO$28 )  - $B90 + 1, 1)) : INDEX( AN$33:AN$52, MAX( COUNT( AO$9:AO$28 )  - $C90 + 1, 1)), INDEX( AN$57:AN$76, MAX( COUNT( AO$9:AO$28 )  - $B90 + 1, 1)) : INDEX( AN$57:AN$76, MAX( COUNT( AO$9:AO$28 )  - $C90 + 1, 1)) &gt; 0)))</f>
        <v>1.0040613342074012</v>
      </c>
      <c r="AO90" s="10">
        <f>+IF(AO$8 = 20, 1, MIN(_xlfn._xlws.FILTER(INDEX( AO$33:AO$52, MAX( COUNT( AP$9:AP$28 )  - $B90 + 1, 1)) : INDEX( AO$33:AO$52, MAX( COUNT( AP$9:AP$28 )  - $C90 + 1, 1)), INDEX( AO$57:AO$76, MAX( COUNT( AP$9:AP$28 )  - $B90 + 1, 1)) : INDEX( AO$57:AO$76, MAX( COUNT( AP$9:AP$28 )  - $C90 + 1, 1)) &gt; 0)))</f>
        <v>1.000962138413928</v>
      </c>
      <c r="AP90" s="10">
        <f>+IF(AP$8 = 20, 1, MIN(_xlfn._xlws.FILTER(INDEX( AP$33:AP$52, MAX( COUNT( AQ$9:AQ$28 )  - $B90 + 1, 1)) : INDEX( AP$33:AP$52, MAX( COUNT( AQ$9:AQ$28 )  - $C90 + 1, 1)), INDEX( AP$57:AP$76, MAX( COUNT( AQ$9:AQ$28 )  - $B90 + 1, 1)) : INDEX( AP$57:AP$76, MAX( COUNT( AQ$9:AQ$28 )  - $C90 + 1, 1)) &gt; 0)))</f>
        <v>1</v>
      </c>
      <c r="AQ90" s="10">
        <f>+IF(AQ$8 = 20, 1, MIN(_xlfn._xlws.FILTER(INDEX( AQ$33:AQ$52, MAX( COUNT( AR$9:AR$28 )  - $B90 + 1, 1)) : INDEX( AQ$33:AQ$52, MAX( COUNT( AR$9:AR$28 )  - $C90 + 1, 1)), INDEX( AQ$57:AQ$76, MAX( COUNT( AR$9:AR$28 )  - $B90 + 1, 1)) : INDEX( AQ$57:AQ$76, MAX( COUNT( AR$9:AR$28 )  - $C90 + 1, 1)) &gt; 0)))</f>
        <v>1.0001812491521309</v>
      </c>
      <c r="AR90" s="10">
        <f>+IF(AR$8 = 20, 1, MIN(_xlfn._xlws.FILTER(INDEX( AR$33:AR$52, MAX( COUNT( AS$9:AS$28 )  - $B90 + 1, 1)) : INDEX( AR$33:AR$52, MAX( COUNT( AS$9:AS$28 )  - $C90 + 1, 1)), INDEX( AR$57:AR$76, MAX( COUNT( AS$9:AS$28 )  - $B90 + 1, 1)) : INDEX( AR$57:AR$76, MAX( COUNT( AS$9:AS$28 )  - $C90 + 1, 1)) &gt; 0)))</f>
        <v>0.99971054347783772</v>
      </c>
      <c r="AS90" s="10">
        <f>+IF(AS$8 = 20, 1, MIN(_xlfn._xlws.FILTER(INDEX( AS$33:AS$52, MAX( COUNT( AT$9:AT$28 )  - $B90 + 1, 1)) : INDEX( AS$33:AS$52, MAX( COUNT( AT$9:AT$28 )  - $C90 + 1, 1)), INDEX( AS$57:AS$76, MAX( COUNT( AT$9:AT$28 )  - $B90 + 1, 1)) : INDEX( AS$57:AS$76, MAX( COUNT( AT$9:AT$28 )  - $C90 + 1, 1)) &gt; 0)))</f>
        <v>0.99488465615101973</v>
      </c>
      <c r="AT90" s="10">
        <f>+IF(AT$8 = 20, 1, MIN(_xlfn._xlws.FILTER(INDEX( AT$33:AT$52, MAX( COUNT(#REF! )  - $B90 + 1, 1)) : INDEX( AT$33:AT$52, MAX( COUNT(#REF! )  - $C90 + 1, 1)), INDEX( AT$57:AT$76, MAX( COUNT(#REF! )  - $B90 + 1, 1)) : INDEX( AT$57:AT$76, MAX( COUNT(#REF! )  - $C90 + 1, 1)) &gt; 0)))</f>
        <v>1</v>
      </c>
    </row>
    <row r="91" spans="2:46" x14ac:dyDescent="0.2">
      <c r="B91">
        <v>1</v>
      </c>
      <c r="C91">
        <v>4</v>
      </c>
      <c r="F91" s="17" t="s">
        <v>26</v>
      </c>
      <c r="G91" s="10">
        <f>+IF(G$8 = 20, 1, MAX(_xlfn._xlws.FILTER(INDEX( G$33:G$52, MAX( COUNT( H$9:H$28 )  - $B91 + 1, 1)) : INDEX( G$33:G$52, MAX( COUNT( H$9:H$28 )  - $C91 + 1, 1)), INDEX( G$57:G$76, MAX( COUNT( H$9:H$28 )  - $B91 + 1, 1)) : INDEX( G$57:G$76, MAX( COUNT( H$9:H$28 )  - $C91 + 1, 1)) &gt; 0)))</f>
        <v>2.3860237268027227</v>
      </c>
      <c r="H91" s="10">
        <f>+IF(H$8 = 20, 1, MAX(_xlfn._xlws.FILTER(INDEX( H$33:H$52, MAX( COUNT( I$9:I$28 )  - $B91 + 1, 1)) : INDEX( H$33:H$52, MAX( COUNT( I$9:I$28 )  - $C91 + 1, 1)), INDEX( H$57:H$76, MAX( COUNT( I$9:I$28 )  - $B91 + 1, 1)) : INDEX( H$57:H$76, MAX( COUNT( I$9:I$28 )  - $C91 + 1, 1)) &gt; 0)))</f>
        <v>1.1099330416959536</v>
      </c>
      <c r="I91" s="10">
        <f>+IF(I$8 = 20, 1, MAX(_xlfn._xlws.FILTER(INDEX( I$33:I$52, MAX( COUNT( J$9:J$28 )  - $B91 + 1, 1)) : INDEX( I$33:I$52, MAX( COUNT( J$9:J$28 )  - $C91 + 1, 1)), INDEX( I$57:I$76, MAX( COUNT( J$9:J$28 )  - $B91 + 1, 1)) : INDEX( I$57:I$76, MAX( COUNT( J$9:J$28 )  - $C91 + 1, 1)) &gt; 0)))</f>
        <v>1.0323201337049805</v>
      </c>
      <c r="J91" s="10">
        <f>+IF(J$8 = 20, 1, MAX(_xlfn._xlws.FILTER(INDEX( J$33:J$52, MAX( COUNT( K$9:K$28 )  - $B91 + 1, 1)) : INDEX( J$33:J$52, MAX( COUNT( K$9:K$28 )  - $C91 + 1, 1)), INDEX( J$57:J$76, MAX( COUNT( K$9:K$28 )  - $B91 + 1, 1)) : INDEX( J$57:J$76, MAX( COUNT( K$9:K$28 )  - $C91 + 1, 1)) &gt; 0)))</f>
        <v>1.0147392268590278</v>
      </c>
      <c r="K91" s="10">
        <f>+IF(K$8 = 20, 1, MAX(_xlfn._xlws.FILTER(INDEX( K$33:K$52, MAX( COUNT( L$9:L$28 )  - $B91 + 1, 1)) : INDEX( K$33:K$52, MAX( COUNT( L$9:L$28 )  - $C91 + 1, 1)), INDEX( K$57:K$76, MAX( COUNT( L$9:L$28 )  - $B91 + 1, 1)) : INDEX( K$57:K$76, MAX( COUNT( L$9:L$28 )  - $C91 + 1, 1)) &gt; 0)))</f>
        <v>1.0253986359881133</v>
      </c>
      <c r="L91" s="10">
        <f>+IF(L$8 = 20, 1, MAX(_xlfn._xlws.FILTER(INDEX( L$33:L$52, MAX( COUNT( M$9:M$28 )  - $B91 + 1, 1)) : INDEX( L$33:L$52, MAX( COUNT( M$9:M$28 )  - $C91 + 1, 1)), INDEX( L$57:L$76, MAX( COUNT( M$9:M$28 )  - $B91 + 1, 1)) : INDEX( L$57:L$76, MAX( COUNT( M$9:M$28 )  - $C91 + 1, 1)) &gt; 0)))</f>
        <v>1.0402160895772918</v>
      </c>
      <c r="M91" s="10">
        <f>+IF(M$8 = 20, 1, MAX(_xlfn._xlws.FILTER(INDEX( M$33:M$52, MAX( COUNT( N$9:N$28 )  - $B91 + 1, 1)) : INDEX( M$33:M$52, MAX( COUNT( N$9:N$28 )  - $C91 + 1, 1)), INDEX( M$57:M$76, MAX( COUNT( N$9:N$28 )  - $B91 + 1, 1)) : INDEX( M$57:M$76, MAX( COUNT( N$9:N$28 )  - $C91 + 1, 1)) &gt; 0)))</f>
        <v>1.0600184502455585</v>
      </c>
      <c r="N91" s="10">
        <f>+IF(N$8 = 20, 1, MAX(_xlfn._xlws.FILTER(INDEX( N$33:N$52, MAX( COUNT( O$9:O$28 )  - $B91 + 1, 1)) : INDEX( N$33:N$52, MAX( COUNT( O$9:O$28 )  - $C91 + 1, 1)), INDEX( N$57:N$76, MAX( COUNT( O$9:O$28 )  - $B91 + 1, 1)) : INDEX( N$57:N$76, MAX( COUNT( O$9:O$28 )  - $C91 + 1, 1)) &gt; 0)))</f>
        <v>1.0402645396070942</v>
      </c>
      <c r="O91" s="10">
        <f>+IF(O$8 = 20, 1, MAX(_xlfn._xlws.FILTER(INDEX( O$33:O$52, MAX( COUNT( P$9:P$28 )  - $B91 + 1, 1)) : INDEX( O$33:O$52, MAX( COUNT( P$9:P$28 )  - $C91 + 1, 1)), INDEX( O$57:O$76, MAX( COUNT( P$9:P$28 )  - $B91 + 1, 1)) : INDEX( O$57:O$76, MAX( COUNT( P$9:P$28 )  - $C91 + 1, 1)) &gt; 0)))</f>
        <v>1.0165070779856789</v>
      </c>
      <c r="P91" s="10">
        <f>+IF(P$8 = 20, 1, MAX(_xlfn._xlws.FILTER(INDEX( P$33:P$52, MAX( COUNT( Q$9:Q$28 )  - $B91 + 1, 1)) : INDEX( P$33:P$52, MAX( COUNT( Q$9:Q$28 )  - $C91 + 1, 1)), INDEX( P$57:P$76, MAX( COUNT( Q$9:Q$28 )  - $B91 + 1, 1)) : INDEX( P$57:P$76, MAX( COUNT( Q$9:Q$28 )  - $C91 + 1, 1)) &gt; 0)))</f>
        <v>1.0099754338038192</v>
      </c>
      <c r="Q91" s="10">
        <f>+IF(Q$8 = 20, 1, MAX(_xlfn._xlws.FILTER(INDEX( Q$33:Q$52, MAX( COUNT( R$9:R$28 )  - $B91 + 1, 1)) : INDEX( Q$33:Q$52, MAX( COUNT( R$9:R$28 )  - $C91 + 1, 1)), INDEX( Q$57:Q$76, MAX( COUNT( R$9:R$28 )  - $B91 + 1, 1)) : INDEX( Q$57:Q$76, MAX( COUNT( R$9:R$28 )  - $C91 + 1, 1)) &gt; 0)))</f>
        <v>1.0179739267334584</v>
      </c>
      <c r="R91" s="10">
        <f>+IF(R$8 = 20, 1, MAX(_xlfn._xlws.FILTER(INDEX( R$33:R$52, MAX( COUNT( S$9:S$28 )  - $B91 + 1, 1)) : INDEX( R$33:R$52, MAX( COUNT( S$9:S$28 )  - $C91 + 1, 1)), INDEX( R$57:R$76, MAX( COUNT( S$9:S$28 )  - $B91 + 1, 1)) : INDEX( R$57:R$76, MAX( COUNT( S$9:S$28 )  - $C91 + 1, 1)) &gt; 0)))</f>
        <v>1.0113308792152929</v>
      </c>
      <c r="S91" s="10">
        <f>+IF(S$8 = 20, 1, MAX(_xlfn._xlws.FILTER(INDEX( S$33:S$52, MAX( COUNT( T$9:T$28 )  - $B91 + 1, 1)) : INDEX( S$33:S$52, MAX( COUNT( T$9:T$28 )  - $C91 + 1, 1)), INDEX( S$57:S$76, MAX( COUNT( T$9:T$28 )  - $B91 + 1, 1)) : INDEX( S$57:S$76, MAX( COUNT( T$9:T$28 )  - $C91 + 1, 1)) &gt; 0)))</f>
        <v>1.0161069660036439</v>
      </c>
      <c r="T91" s="10">
        <f>+IF(T$8 = 20, 1, MAX(_xlfn._xlws.FILTER(INDEX( T$33:T$52, MAX( COUNT( U$9:U$28 )  - $B91 + 1, 1)) : INDEX( T$33:T$52, MAX( COUNT( U$9:U$28 )  - $C91 + 1, 1)), INDEX( T$57:T$76, MAX( COUNT( U$9:U$28 )  - $B91 + 1, 1)) : INDEX( T$57:T$76, MAX( COUNT( U$9:U$28 )  - $C91 + 1, 1)) &gt; 0)))</f>
        <v>1.0132100364253673</v>
      </c>
      <c r="U91" s="10">
        <f>+IF(U$8 = 20, 1, MAX(_xlfn._xlws.FILTER(INDEX( U$33:U$52, MAX( COUNT( V$9:V$28 )  - $B91 + 1, 1)) : INDEX( U$33:U$52, MAX( COUNT( V$9:V$28 )  - $C91 + 1, 1)), INDEX( U$57:U$76, MAX( COUNT( V$9:V$28 )  - $B91 + 1, 1)) : INDEX( U$57:U$76, MAX( COUNT( V$9:V$28 )  - $C91 + 1, 1)) &gt; 0)))</f>
        <v>1.0129428836550032</v>
      </c>
      <c r="V91" s="10">
        <f>+IF(V$8 = 20, 1, MAX(_xlfn._xlws.FILTER(INDEX( V$33:V$52, MAX( COUNT( W$9:W$28 )  - $B91 + 1, 1)) : INDEX( V$33:V$52, MAX( COUNT( W$9:W$28 )  - $C91 + 1, 1)), INDEX( V$57:V$76, MAX( COUNT( W$9:W$28 )  - $B91 + 1, 1)) : INDEX( V$57:V$76, MAX( COUNT( W$9:W$28 )  - $C91 + 1, 1)) &gt; 0)))</f>
        <v>1.0120218750050058</v>
      </c>
      <c r="W91" s="10">
        <f>+IF(W$8 = 20, 1, MAX(_xlfn._xlws.FILTER(INDEX( W$33:W$52, MAX( COUNT( X$9:X$28 )  - $B91 + 1, 1)) : INDEX( W$33:W$52, MAX( COUNT( X$9:X$28 )  - $C91 + 1, 1)), INDEX( W$57:W$76, MAX( COUNT( X$9:X$28 )  - $B91 + 1, 1)) : INDEX( W$57:W$76, MAX( COUNT( X$9:X$28 )  - $C91 + 1, 1)) &gt; 0)))</f>
        <v>1.0032992499874667</v>
      </c>
      <c r="X91" s="10">
        <f>+IF(X$8 = 20, 1, MAX(_xlfn._xlws.FILTER(INDEX( X$33:X$52, MAX( COUNT( Y$9:Y$28 )  - $B91 + 1, 1)) : INDEX( X$33:X$52, MAX( COUNT( Y$9:Y$28 )  - $C91 + 1, 1)), INDEX( X$57:X$76, MAX( COUNT( Y$9:Y$28 )  - $B91 + 1, 1)) : INDEX( X$57:X$76, MAX( COUNT( Y$9:Y$28 )  - $C91 + 1, 1)) &gt; 0)))</f>
        <v>1.0002804189750842</v>
      </c>
      <c r="Y91" s="10">
        <f>+IF(Y$8 = 20, 1, MAX(_xlfn._xlws.FILTER(INDEX( Y$33:Y$52, MAX( COUNT( Z$9:Z$28 )  - $B91 + 1, 1)) : INDEX( Y$33:Y$52, MAX( COUNT( Z$9:Z$28 )  - $C91 + 1, 1)), INDEX( Y$57:Y$76, MAX( COUNT( Z$9:Z$28 )  - $B91 + 1, 1)) : INDEX( Y$57:Y$76, MAX( COUNT( Z$9:Z$28 )  - $C91 + 1, 1)) &gt; 0)))</f>
        <v>1</v>
      </c>
      <c r="Z91" s="10">
        <f>+IF(Z$8 = 20, 1, MAX(_xlfn._xlws.FILTER(INDEX( Z$33:Z$52, MAX( COUNT( AA$9:AA$28 )  - $B91 + 1, 1)) : INDEX( Z$33:Z$52, MAX( COUNT( AA$9:AA$28 )  - $C91 + 1, 1)), INDEX( Z$57:Z$76, MAX( COUNT( AA$9:AA$28 )  - $B91 + 1, 1)) : INDEX( Z$57:Z$76, MAX( COUNT( AA$9:AA$28 )  - $C91 + 1, 1)) &gt; 0)))</f>
        <v>1</v>
      </c>
      <c r="AA91" s="10">
        <f>+IF(AA$8 = 20, 1, MAX(_xlfn._xlws.FILTER(INDEX( AA$33:AA$52, MAX( COUNT( AB$9:AB$28 )  - $B91 + 1, 1)) : INDEX( AA$33:AA$52, MAX( COUNT( AB$9:AB$28 )  - $C91 + 1, 1)), INDEX( AA$57:AA$76, MAX( COUNT( AB$9:AB$28 )  - $B91 + 1, 1)) : INDEX( AA$57:AA$76, MAX( COUNT( AB$9:AB$28 )  - $C91 + 1, 1)) &gt; 0)))</f>
        <v>1.7844013377400187</v>
      </c>
      <c r="AB91" s="10">
        <f>+IF(AB$8 = 20, 1, MAX(_xlfn._xlws.FILTER(INDEX( AB$33:AB$52, MAX( COUNT( AC$9:AC$28 )  - $B91 + 1, 1)) : INDEX( AB$33:AB$52, MAX( COUNT( AC$9:AC$28 )  - $C91 + 1, 1)), INDEX( AB$57:AB$76, MAX( COUNT( AC$9:AC$28 )  - $B91 + 1, 1)) : INDEX( AB$57:AB$76, MAX( COUNT( AC$9:AC$28 )  - $C91 + 1, 1)) &gt; 0)))</f>
        <v>1.0639462828545736</v>
      </c>
      <c r="AC91" s="10">
        <f>+IF(AC$8 = 20, 1, MAX(_xlfn._xlws.FILTER(INDEX( AC$33:AC$52, MAX( COUNT( AD$9:AD$28 )  - $B91 + 1, 1)) : INDEX( AC$33:AC$52, MAX( COUNT( AD$9:AD$28 )  - $C91 + 1, 1)), INDEX( AC$57:AC$76, MAX( COUNT( AD$9:AD$28 )  - $B91 + 1, 1)) : INDEX( AC$57:AC$76, MAX( COUNT( AD$9:AD$28 )  - $C91 + 1, 1)) &gt; 0)))</f>
        <v>1.0166973564182959</v>
      </c>
      <c r="AD91" s="10">
        <f>+IF(AD$8 = 20, 1, MAX(_xlfn._xlws.FILTER(INDEX( AD$33:AD$52, MAX( COUNT( AE$9:AE$28 )  - $B91 + 1, 1)) : INDEX( AD$33:AD$52, MAX( COUNT( AE$9:AE$28 )  - $C91 + 1, 1)), INDEX( AD$57:AD$76, MAX( COUNT( AE$9:AE$28 )  - $B91 + 1, 1)) : INDEX( AD$57:AD$76, MAX( COUNT( AE$9:AE$28 )  - $C91 + 1, 1)) &gt; 0)))</f>
        <v>1.0149150042319641</v>
      </c>
      <c r="AE91" s="10">
        <f>+IF(AE$8 = 20, 1, MAX(_xlfn._xlws.FILTER(INDEX( AE$33:AE$52, MAX( COUNT( AF$9:AF$28 )  - $B91 + 1, 1)) : INDEX( AE$33:AE$52, MAX( COUNT( AF$9:AF$28 )  - $C91 + 1, 1)), INDEX( AE$57:AE$76, MAX( COUNT( AF$9:AF$28 )  - $B91 + 1, 1)) : INDEX( AE$57:AE$76, MAX( COUNT( AF$9:AF$28 )  - $C91 + 1, 1)) &gt; 0)))</f>
        <v>1.0252129124699345</v>
      </c>
      <c r="AF91" s="10">
        <f>+IF(AF$8 = 20, 1, MAX(_xlfn._xlws.FILTER(INDEX( AF$33:AF$52, MAX( COUNT( AG$9:AG$28 )  - $B91 + 1, 1)) : INDEX( AF$33:AF$52, MAX( COUNT( AG$9:AG$28 )  - $C91 + 1, 1)), INDEX( AF$57:AF$76, MAX( COUNT( AG$9:AG$28 )  - $B91 + 1, 1)) : INDEX( AF$57:AF$76, MAX( COUNT( AG$9:AG$28 )  - $C91 + 1, 1)) &gt; 0)))</f>
        <v>1.0646311108943636</v>
      </c>
      <c r="AG91" s="10">
        <f>+IF(AG$8 = 20, 1, MAX(_xlfn._xlws.FILTER(INDEX( AG$33:AG$52, MAX( COUNT( AH$9:AH$28 )  - $B91 + 1, 1)) : INDEX( AG$33:AG$52, MAX( COUNT( AH$9:AH$28 )  - $C91 + 1, 1)), INDEX( AG$57:AG$76, MAX( COUNT( AH$9:AH$28 )  - $B91 + 1, 1)) : INDEX( AG$57:AG$76, MAX( COUNT( AH$9:AH$28 )  - $C91 + 1, 1)) &gt; 0)))</f>
        <v>1.0621164374851686</v>
      </c>
      <c r="AH91" s="10">
        <f>+IF(AH$8 = 20, 1, MAX(_xlfn._xlws.FILTER(INDEX( AH$33:AH$52, MAX( COUNT( AI$9:AI$28 )  - $B91 + 1, 1)) : INDEX( AH$33:AH$52, MAX( COUNT( AI$9:AI$28 )  - $C91 + 1, 1)), INDEX( AH$57:AH$76, MAX( COUNT( AI$9:AI$28 )  - $B91 + 1, 1)) : INDEX( AH$57:AH$76, MAX( COUNT( AI$9:AI$28 )  - $C91 + 1, 1)) &gt; 0)))</f>
        <v>1.0396365974338395</v>
      </c>
      <c r="AI91" s="10">
        <f>+IF(AI$8 = 20, 1, MAX(_xlfn._xlws.FILTER(INDEX( AI$33:AI$52, MAX( COUNT( AJ$9:AJ$28 )  - $B91 + 1, 1)) : INDEX( AI$33:AI$52, MAX( COUNT( AJ$9:AJ$28 )  - $C91 + 1, 1)), INDEX( AI$57:AI$76, MAX( COUNT( AJ$9:AJ$28 )  - $B91 + 1, 1)) : INDEX( AI$57:AI$76, MAX( COUNT( AJ$9:AJ$28 )  - $C91 + 1, 1)) &gt; 0)))</f>
        <v>1.0168512241377188</v>
      </c>
      <c r="AJ91" s="10">
        <f>+IF(AJ$8 = 20, 1, MAX(_xlfn._xlws.FILTER(INDEX( AJ$33:AJ$52, MAX( COUNT( AK$9:AK$28 )  - $B91 + 1, 1)) : INDEX( AJ$33:AJ$52, MAX( COUNT( AK$9:AK$28 )  - $C91 + 1, 1)), INDEX( AJ$57:AJ$76, MAX( COUNT( AK$9:AK$28 )  - $B91 + 1, 1)) : INDEX( AJ$57:AJ$76, MAX( COUNT( AK$9:AK$28 )  - $C91 + 1, 1)) &gt; 0)))</f>
        <v>1.0103037953750171</v>
      </c>
      <c r="AK91" s="10">
        <f>+IF(AK$8 = 20, 1, MAX(_xlfn._xlws.FILTER(INDEX( AK$33:AK$52, MAX( COUNT( AL$9:AL$28 )  - $B91 + 1, 1)) : INDEX( AK$33:AK$52, MAX( COUNT( AL$9:AL$28 )  - $C91 + 1, 1)), INDEX( AK$57:AK$76, MAX( COUNT( AL$9:AL$28 )  - $B91 + 1, 1)) : INDEX( AK$57:AK$76, MAX( COUNT( AL$9:AL$28 )  - $C91 + 1, 1)) &gt; 0)))</f>
        <v>1.0185857386359181</v>
      </c>
      <c r="AL91" s="10">
        <f>+IF(AL$8 = 20, 1, MAX(_xlfn._xlws.FILTER(INDEX( AL$33:AL$52, MAX( COUNT( AM$9:AM$28 )  - $B91 + 1, 1)) : INDEX( AL$33:AL$52, MAX( COUNT( AM$9:AM$28 )  - $C91 + 1, 1)), INDEX( AL$57:AL$76, MAX( COUNT( AM$9:AM$28 )  - $B91 + 1, 1)) : INDEX( AL$57:AL$76, MAX( COUNT( AM$9:AM$28 )  - $C91 + 1, 1)) &gt; 0)))</f>
        <v>1.0113203094056991</v>
      </c>
      <c r="AM91" s="10">
        <f>+IF(AM$8 = 20, 1, MAX(_xlfn._xlws.FILTER(INDEX( AM$33:AM$52, MAX( COUNT( AN$9:AN$28 )  - $B91 + 1, 1)) : INDEX( AM$33:AM$52, MAX( COUNT( AN$9:AN$28 )  - $C91 + 1, 1)), INDEX( AM$57:AM$76, MAX( COUNT( AN$9:AN$28 )  - $B91 + 1, 1)) : INDEX( AM$57:AM$76, MAX( COUNT( AN$9:AN$28 )  - $C91 + 1, 1)) &gt; 0)))</f>
        <v>1.0160727296290613</v>
      </c>
      <c r="AN91" s="10">
        <f>+IF(AN$8 = 20, 1, MAX(_xlfn._xlws.FILTER(INDEX( AN$33:AN$52, MAX( COUNT( AO$9:AO$28 )  - $B91 + 1, 1)) : INDEX( AN$33:AN$52, MAX( COUNT( AO$9:AO$28 )  - $C91 + 1, 1)), INDEX( AN$57:AN$76, MAX( COUNT( AO$9:AO$28 )  - $B91 + 1, 1)) : INDEX( AN$57:AN$76, MAX( COUNT( AO$9:AO$28 )  - $C91 + 1, 1)) &gt; 0)))</f>
        <v>1.0170268434418162</v>
      </c>
      <c r="AO91" s="10">
        <f>+IF(AO$8 = 20, 1, MAX(_xlfn._xlws.FILTER(INDEX( AO$33:AO$52, MAX( COUNT( AP$9:AP$28 )  - $B91 + 1, 1)) : INDEX( AO$33:AO$52, MAX( COUNT( AP$9:AP$28 )  - $C91 + 1, 1)), INDEX( AO$57:AO$76, MAX( COUNT( AP$9:AP$28 )  - $B91 + 1, 1)) : INDEX( AO$57:AO$76, MAX( COUNT( AP$9:AP$28 )  - $C91 + 1, 1)) &gt; 0)))</f>
        <v>1.0185453520007952</v>
      </c>
      <c r="AP91" s="10">
        <f>+IF(AP$8 = 20, 1, MAX(_xlfn._xlws.FILTER(INDEX( AP$33:AP$52, MAX( COUNT( AQ$9:AQ$28 )  - $B91 + 1, 1)) : INDEX( AP$33:AP$52, MAX( COUNT( AQ$9:AQ$28 )  - $C91 + 1, 1)), INDEX( AP$57:AP$76, MAX( COUNT( AQ$9:AQ$28 )  - $B91 + 1, 1)) : INDEX( AP$57:AP$76, MAX( COUNT( AQ$9:AQ$28 )  - $C91 + 1, 1)) &gt; 0)))</f>
        <v>1.0248191214128839</v>
      </c>
      <c r="AQ91" s="10">
        <f>+IF(AQ$8 = 20, 1, MAX(_xlfn._xlws.FILTER(INDEX( AQ$33:AQ$52, MAX( COUNT( AR$9:AR$28 )  - $B91 + 1, 1)) : INDEX( AQ$33:AQ$52, MAX( COUNT( AR$9:AR$28 )  - $C91 + 1, 1)), INDEX( AQ$57:AQ$76, MAX( COUNT( AR$9:AR$28 )  - $B91 + 1, 1)) : INDEX( AQ$57:AQ$76, MAX( COUNT( AR$9:AR$28 )  - $C91 + 1, 1)) &gt; 0)))</f>
        <v>1.0007312862627908</v>
      </c>
      <c r="AR91" s="10">
        <f>+IF(AR$8 = 20, 1, MAX(_xlfn._xlws.FILTER(INDEX( AR$33:AR$52, MAX( COUNT( AS$9:AS$28 )  - $B91 + 1, 1)) : INDEX( AR$33:AR$52, MAX( COUNT( AS$9:AS$28 )  - $C91 + 1, 1)), INDEX( AR$57:AR$76, MAX( COUNT( AS$9:AS$28 )  - $B91 + 1, 1)) : INDEX( AR$57:AR$76, MAX( COUNT( AS$9:AS$28 )  - $C91 + 1, 1)) &gt; 0)))</f>
        <v>1</v>
      </c>
      <c r="AS91" s="10">
        <f>+IF(AS$8 = 20, 1, MAX(_xlfn._xlws.FILTER(INDEX( AS$33:AS$52, MAX( COUNT( AT$9:AT$28 )  - $B91 + 1, 1)) : INDEX( AS$33:AS$52, MAX( COUNT( AT$9:AT$28 )  - $C91 + 1, 1)), INDEX( AS$57:AS$76, MAX( COUNT( AT$9:AT$28 )  - $B91 + 1, 1)) : INDEX( AS$57:AS$76, MAX( COUNT( AT$9:AT$28 )  - $C91 + 1, 1)) &gt; 0)))</f>
        <v>0.99488465615101973</v>
      </c>
      <c r="AT91" s="10">
        <f>+IF(AT$8 = 20, 1, MAX(_xlfn._xlws.FILTER(INDEX( AT$33:AT$52, MAX( COUNT(#REF! )  - $B91 + 1, 1)) : INDEX( AT$33:AT$52, MAX( COUNT(#REF! )  - $C91 + 1, 1)), INDEX( AT$57:AT$76, MAX( COUNT(#REF! )  - $B91 + 1, 1)) : INDEX( AT$57:AT$76, MAX( COUNT(#REF! )  - $C91 + 1, 1)) &gt; 0)))</f>
        <v>1</v>
      </c>
    </row>
    <row r="92" spans="2:46" x14ac:dyDescent="0.2">
      <c r="B92">
        <v>1</v>
      </c>
      <c r="C92">
        <v>4</v>
      </c>
      <c r="D92">
        <v>0.3</v>
      </c>
      <c r="F92" s="17" t="s">
        <v>27</v>
      </c>
      <c r="G92" s="10">
        <f>+IF(G$8 = 20, 1, _xlfn.PERCENTILE.INC(_xlfn._xlws.FILTER(INDEX( G$33:G$52, MAX( COUNT( H$9:H$28 )  - $B92 + 1, 1)) : INDEX( G$33:G$52, MAX( COUNT( H$9:H$28 )  - $C92 + 1, 1)), INDEX( G$57:G$76, MAX( COUNT( H$9:H$28 )  - $B92 + 1, 1)) : INDEX( G$57:G$76, MAX( COUNT( H$9:H$28 )  - $C92 + 1, 1)) &gt; 0), $D92))</f>
        <v>1.8887169684263085</v>
      </c>
      <c r="H92" s="10">
        <f>+IF(H$8 = 20, 1, _xlfn.PERCENTILE.INC(_xlfn._xlws.FILTER(INDEX( H$33:H$52, MAX( COUNT( I$9:I$28 )  - $B92 + 1, 1)) : INDEX( H$33:H$52, MAX( COUNT( I$9:I$28 )  - $C92 + 1, 1)), INDEX( H$57:H$76, MAX( COUNT( I$9:I$28 )  - $B92 + 1, 1)) : INDEX( H$57:H$76, MAX( COUNT( I$9:I$28 )  - $C92 + 1, 1)) &gt; 0), $D92))</f>
        <v>1.0626554252326321</v>
      </c>
      <c r="I92" s="10">
        <f>+IF(I$8 = 20, 1, _xlfn.PERCENTILE.INC(_xlfn._xlws.FILTER(INDEX( I$33:I$52, MAX( COUNT( J$9:J$28 )  - $B92 + 1, 1)) : INDEX( I$33:I$52, MAX( COUNT( J$9:J$28 )  - $C92 + 1, 1)), INDEX( I$57:I$76, MAX( COUNT( J$9:J$28 )  - $B92 + 1, 1)) : INDEX( I$57:I$76, MAX( COUNT( J$9:J$28 )  - $C92 + 1, 1)) &gt; 0), $D92))</f>
        <v>1.0189813504280161</v>
      </c>
      <c r="J92" s="10">
        <f>+IF(J$8 = 20, 1, _xlfn.PERCENTILE.INC(_xlfn._xlws.FILTER(INDEX( J$33:J$52, MAX( COUNT( K$9:K$28 )  - $B92 + 1, 1)) : INDEX( J$33:J$52, MAX( COUNT( K$9:K$28 )  - $C92 + 1, 1)), INDEX( J$57:J$76, MAX( COUNT( K$9:K$28 )  - $B92 + 1, 1)) : INDEX( J$57:J$76, MAX( COUNT( K$9:K$28 )  - $C92 + 1, 1)) &gt; 0), $D92))</f>
        <v>1.0062206204189019</v>
      </c>
      <c r="K92" s="10">
        <f>+IF(K$8 = 20, 1, _xlfn.PERCENTILE.INC(_xlfn._xlws.FILTER(INDEX( K$33:K$52, MAX( COUNT( L$9:L$28 )  - $B92 + 1, 1)) : INDEX( K$33:K$52, MAX( COUNT( L$9:L$28 )  - $C92 + 1, 1)), INDEX( K$57:K$76, MAX( COUNT( L$9:L$28 )  - $B92 + 1, 1)) : INDEX( K$57:K$76, MAX( COUNT( L$9:L$28 )  - $C92 + 1, 1)) &gt; 0), $D92))</f>
        <v>1.0021929182975784</v>
      </c>
      <c r="L92" s="10">
        <f>+IF(L$8 = 20, 1, _xlfn.PERCENTILE.INC(_xlfn._xlws.FILTER(INDEX( L$33:L$52, MAX( COUNT( M$9:M$28 )  - $B92 + 1, 1)) : INDEX( L$33:L$52, MAX( COUNT( M$9:M$28 )  - $C92 + 1, 1)), INDEX( L$57:L$76, MAX( COUNT( M$9:M$28 )  - $B92 + 1, 1)) : INDEX( L$57:L$76, MAX( COUNT( M$9:M$28 )  - $C92 + 1, 1)) &gt; 0), $D92))</f>
        <v>1.0090195065880017</v>
      </c>
      <c r="M92" s="10">
        <f>+IF(M$8 = 20, 1, _xlfn.PERCENTILE.INC(_xlfn._xlws.FILTER(INDEX( M$33:M$52, MAX( COUNT( N$9:N$28 )  - $B92 + 1, 1)) : INDEX( M$33:M$52, MAX( COUNT( N$9:N$28 )  - $C92 + 1, 1)), INDEX( M$57:M$76, MAX( COUNT( N$9:N$28 )  - $B92 + 1, 1)) : INDEX( M$57:M$76, MAX( COUNT( N$9:N$28 )  - $C92 + 1, 1)) &gt; 0), $D92))</f>
        <v>1.0207767758342168</v>
      </c>
      <c r="N92" s="10">
        <f>+IF(N$8 = 20, 1, _xlfn.PERCENTILE.INC(_xlfn._xlws.FILTER(INDEX( N$33:N$52, MAX( COUNT( O$9:O$28 )  - $B92 + 1, 1)) : INDEX( N$33:N$52, MAX( COUNT( O$9:O$28 )  - $C92 + 1, 1)), INDEX( N$57:N$76, MAX( COUNT( O$9:O$28 )  - $B92 + 1, 1)) : INDEX( N$57:N$76, MAX( COUNT( O$9:O$28 )  - $C92 + 1, 1)) &gt; 0), $D92))</f>
        <v>1.0012777441938967</v>
      </c>
      <c r="O92" s="10">
        <f>+IF(O$8 = 20, 1, _xlfn.PERCENTILE.INC(_xlfn._xlws.FILTER(INDEX( O$33:O$52, MAX( COUNT( P$9:P$28 )  - $B92 + 1, 1)) : INDEX( O$33:O$52, MAX( COUNT( P$9:P$28 )  - $C92 + 1, 1)), INDEX( O$57:O$76, MAX( COUNT( P$9:P$28 )  - $B92 + 1, 1)) : INDEX( O$57:O$76, MAX( COUNT( P$9:P$28 )  - $C92 + 1, 1)) &gt; 0), $D92))</f>
        <v>1.0001924966963351</v>
      </c>
      <c r="P92" s="10">
        <f>+IF(P$8 = 20, 1, _xlfn.PERCENTILE.INC(_xlfn._xlws.FILTER(INDEX( P$33:P$52, MAX( COUNT( Q$9:Q$28 )  - $B92 + 1, 1)) : INDEX( P$33:P$52, MAX( COUNT( Q$9:Q$28 )  - $C92 + 1, 1)), INDEX( P$57:P$76, MAX( COUNT( Q$9:Q$28 )  - $B92 + 1, 1)) : INDEX( P$57:P$76, MAX( COUNT( Q$9:Q$28 )  - $C92 + 1, 1)) &gt; 0), $D92))</f>
        <v>0.9999866991899059</v>
      </c>
      <c r="Q92" s="10">
        <f>+IF(Q$8 = 20, 1, _xlfn.PERCENTILE.INC(_xlfn._xlws.FILTER(INDEX( Q$33:Q$52, MAX( COUNT( R$9:R$28 )  - $B92 + 1, 1)) : INDEX( Q$33:Q$52, MAX( COUNT( R$9:R$28 )  - $C92 + 1, 1)), INDEX( Q$57:Q$76, MAX( COUNT( R$9:R$28 )  - $B92 + 1, 1)) : INDEX( Q$57:Q$76, MAX( COUNT( R$9:R$28 )  - $C92 + 1, 1)) &gt; 0), $D92))</f>
        <v>1.0006544134022395</v>
      </c>
      <c r="R92" s="10">
        <f>+IF(R$8 = 20, 1, _xlfn.PERCENTILE.INC(_xlfn._xlws.FILTER(INDEX( R$33:R$52, MAX( COUNT( S$9:S$28 )  - $B92 + 1, 1)) : INDEX( R$33:R$52, MAX( COUNT( S$9:S$28 )  - $C92 + 1, 1)), INDEX( R$57:R$76, MAX( COUNT( S$9:S$28 )  - $B92 + 1, 1)) : INDEX( R$57:R$76, MAX( COUNT( S$9:S$28 )  - $C92 + 1, 1)) &gt; 0), $D92))</f>
        <v>1.000165209152621</v>
      </c>
      <c r="S92" s="10">
        <f>+IF(S$8 = 20, 1, _xlfn.PERCENTILE.INC(_xlfn._xlws.FILTER(INDEX( S$33:S$52, MAX( COUNT( T$9:T$28 )  - $B92 + 1, 1)) : INDEX( S$33:S$52, MAX( COUNT( T$9:T$28 )  - $C92 + 1, 1)), INDEX( S$57:S$76, MAX( COUNT( T$9:T$28 )  - $B92 + 1, 1)) : INDEX( S$57:S$76, MAX( COUNT( T$9:T$28 )  - $C92 + 1, 1)) &gt; 0), $D92))</f>
        <v>1.0006087636249219</v>
      </c>
      <c r="T92" s="10">
        <f>+IF(T$8 = 20, 1, _xlfn.PERCENTILE.INC(_xlfn._xlws.FILTER(INDEX( T$33:T$52, MAX( COUNT( U$9:U$28 )  - $B92 + 1, 1)) : INDEX( T$33:T$52, MAX( COUNT( U$9:U$28 )  - $C92 + 1, 1)), INDEX( T$57:T$76, MAX( COUNT( U$9:U$28 )  - $B92 + 1, 1)) : INDEX( T$57:T$76, MAX( COUNT( U$9:U$28 )  - $C92 + 1, 1)) &gt; 0), $D92))</f>
        <v>1.0001073802965181</v>
      </c>
      <c r="U92" s="10">
        <f>+IF(U$8 = 20, 1, _xlfn.PERCENTILE.INC(_xlfn._xlws.FILTER(INDEX( U$33:U$52, MAX( COUNT( V$9:V$28 )  - $B92 + 1, 1)) : INDEX( U$33:U$52, MAX( COUNT( V$9:V$28 )  - $C92 + 1, 1)), INDEX( U$57:U$76, MAX( COUNT( V$9:V$28 )  - $B92 + 1, 1)) : INDEX( U$57:U$76, MAX( COUNT( V$9:V$28 )  - $C92 + 1, 1)) &gt; 0), $D92))</f>
        <v>1.002924792343995</v>
      </c>
      <c r="V92" s="10">
        <f>+IF(V$8 = 20, 1, _xlfn.PERCENTILE.INC(_xlfn._xlws.FILTER(INDEX( V$33:V$52, MAX( COUNT( W$9:W$28 )  - $B92 + 1, 1)) : INDEX( V$33:V$52, MAX( COUNT( W$9:W$28 )  - $C92 + 1, 1)), INDEX( V$57:V$76, MAX( COUNT( W$9:W$28 )  - $B92 + 1, 1)) : INDEX( V$57:V$76, MAX( COUNT( W$9:W$28 )  - $C92 + 1, 1)) &gt; 0), $D92))</f>
        <v>1.0000400528448952</v>
      </c>
      <c r="W92" s="10">
        <f>+IF(W$8 = 20, 1, _xlfn.PERCENTILE.INC(_xlfn._xlws.FILTER(INDEX( W$33:W$52, MAX( COUNT( X$9:X$28 )  - $B92 + 1, 1)) : INDEX( W$33:W$52, MAX( COUNT( X$9:X$28 )  - $C92 + 1, 1)), INDEX( W$57:W$76, MAX( COUNT( X$9:X$28 )  - $B92 + 1, 1)) : INDEX( W$57:W$76, MAX( COUNT( X$9:X$28 )  - $C92 + 1, 1)) &gt; 0), $D92))</f>
        <v>1.0002472932957855</v>
      </c>
      <c r="X92" s="10">
        <f>+IF(X$8 = 20, 1, _xlfn.PERCENTILE.INC(_xlfn._xlws.FILTER(INDEX( X$33:X$52, MAX( COUNT( Y$9:Y$28 )  - $B92 + 1, 1)) : INDEX( X$33:X$52, MAX( COUNT( Y$9:Y$28 )  - $C92 + 1, 1)), INDEX( X$57:X$76, MAX( COUNT( Y$9:Y$28 )  - $B92 + 1, 1)) : INDEX( X$57:X$76, MAX( COUNT( Y$9:Y$28 )  - $C92 + 1, 1)) &gt; 0), $D92))</f>
        <v>1.0000841256925252</v>
      </c>
      <c r="Y92" s="10">
        <f>+IF(Y$8 = 20, 1, _xlfn.PERCENTILE.INC(_xlfn._xlws.FILTER(INDEX( Y$33:Y$52, MAX( COUNT( Z$9:Z$28 )  - $B92 + 1, 1)) : INDEX( Y$33:Y$52, MAX( COUNT( Z$9:Z$28 )  - $C92 + 1, 1)), INDEX( Y$57:Y$76, MAX( COUNT( Z$9:Z$28 )  - $B92 + 1, 1)) : INDEX( Y$57:Y$76, MAX( COUNT( Z$9:Z$28 )  - $C92 + 1, 1)) &gt; 0), $D92))</f>
        <v>1</v>
      </c>
      <c r="Z92" s="10">
        <f>+IF(Z$8 = 20, 1, _xlfn.PERCENTILE.INC(_xlfn._xlws.FILTER(INDEX( Z$33:Z$52, MAX( COUNT( AA$9:AA$28 )  - $B92 + 1, 1)) : INDEX( Z$33:Z$52, MAX( COUNT( AA$9:AA$28 )  - $C92 + 1, 1)), INDEX( Z$57:Z$76, MAX( COUNT( AA$9:AA$28 )  - $B92 + 1, 1)) : INDEX( Z$57:Z$76, MAX( COUNT( AA$9:AA$28 )  - $C92 + 1, 1)) &gt; 0), $D92))</f>
        <v>1</v>
      </c>
      <c r="AA92" s="10">
        <f>+IF(AA$8 = 20, 1, _xlfn.PERCENTILE.INC(_xlfn._xlws.FILTER(INDEX( AA$33:AA$52, MAX( COUNT( AB$9:AB$28 )  - $B92 + 1, 1)) : INDEX( AA$33:AA$52, MAX( COUNT( AB$9:AB$28 )  - $C92 + 1, 1)), INDEX( AA$57:AA$76, MAX( COUNT( AB$9:AB$28 )  - $B92 + 1, 1)) : INDEX( AA$57:AA$76, MAX( COUNT( AB$9:AB$28 )  - $C92 + 1, 1)) &gt; 0), $D92))</f>
        <v>1.5272056213049157</v>
      </c>
      <c r="AB92" s="10">
        <f>+IF(AB$8 = 20, 1, _xlfn.PERCENTILE.INC(_xlfn._xlws.FILTER(INDEX( AB$33:AB$52, MAX( COUNT( AC$9:AC$28 )  - $B92 + 1, 1)) : INDEX( AB$33:AB$52, MAX( COUNT( AC$9:AC$28 )  - $C92 + 1, 1)), INDEX( AB$57:AB$76, MAX( COUNT( AC$9:AC$28 )  - $B92 + 1, 1)) : INDEX( AB$57:AB$76, MAX( COUNT( AC$9:AC$28 )  - $C92 + 1, 1)) &gt; 0), $D92))</f>
        <v>1.0316378746412147</v>
      </c>
      <c r="AC92" s="10">
        <f>+IF(AC$8 = 20, 1, _xlfn.PERCENTILE.INC(_xlfn._xlws.FILTER(INDEX( AC$33:AC$52, MAX( COUNT( AD$9:AD$28 )  - $B92 + 1, 1)) : INDEX( AC$33:AC$52, MAX( COUNT( AD$9:AD$28 )  - $C92 + 1, 1)), INDEX( AC$57:AC$76, MAX( COUNT( AD$9:AD$28 )  - $B92 + 1, 1)) : INDEX( AC$57:AC$76, MAX( COUNT( AD$9:AD$28 )  - $C92 + 1, 1)) &gt; 0), $D92))</f>
        <v>1.0073607270577183</v>
      </c>
      <c r="AD92" s="10">
        <f>+IF(AD$8 = 20, 1, _xlfn.PERCENTILE.INC(_xlfn._xlws.FILTER(INDEX( AD$33:AD$52, MAX( COUNT( AE$9:AE$28 )  - $B92 + 1, 1)) : INDEX( AD$33:AD$52, MAX( COUNT( AE$9:AE$28 )  - $C92 + 1, 1)), INDEX( AD$57:AD$76, MAX( COUNT( AE$9:AE$28 )  - $B92 + 1, 1)) : INDEX( AD$57:AD$76, MAX( COUNT( AE$9:AE$28 )  - $C92 + 1, 1)) &gt; 0), $D92))</f>
        <v>1.0087971785249379</v>
      </c>
      <c r="AE92" s="10">
        <f>+IF(AE$8 = 20, 1, _xlfn.PERCENTILE.INC(_xlfn._xlws.FILTER(INDEX( AE$33:AE$52, MAX( COUNT( AF$9:AF$28 )  - $B92 + 1, 1)) : INDEX( AE$33:AE$52, MAX( COUNT( AF$9:AF$28 )  - $C92 + 1, 1)), INDEX( AE$57:AE$76, MAX( COUNT( AF$9:AF$28 )  - $B92 + 1, 1)) : INDEX( AE$57:AE$76, MAX( COUNT( AF$9:AF$28 )  - $C92 + 1, 1)) &gt; 0), $D92))</f>
        <v>0.98895090293694365</v>
      </c>
      <c r="AF92" s="10">
        <f>+IF(AF$8 = 20, 1, _xlfn.PERCENTILE.INC(_xlfn._xlws.FILTER(INDEX( AF$33:AF$52, MAX( COUNT( AG$9:AG$28 )  - $B92 + 1, 1)) : INDEX( AF$33:AF$52, MAX( COUNT( AG$9:AG$28 )  - $C92 + 1, 1)), INDEX( AF$57:AF$76, MAX( COUNT( AG$9:AG$28 )  - $B92 + 1, 1)) : INDEX( AF$57:AF$76, MAX( COUNT( AG$9:AG$28 )  - $C92 + 1, 1)) &gt; 0), $D92))</f>
        <v>1.0068910476889361</v>
      </c>
      <c r="AG92" s="10">
        <f>+IF(AG$8 = 20, 1, _xlfn.PERCENTILE.INC(_xlfn._xlws.FILTER(INDEX( AG$33:AG$52, MAX( COUNT( AH$9:AH$28 )  - $B92 + 1, 1)) : INDEX( AG$33:AG$52, MAX( COUNT( AH$9:AH$28 )  - $C92 + 1, 1)), INDEX( AG$57:AG$76, MAX( COUNT( AH$9:AH$28 )  - $B92 + 1, 1)) : INDEX( AG$57:AG$76, MAX( COUNT( AH$9:AH$28 )  - $C92 + 1, 1)) &gt; 0), $D92))</f>
        <v>1.0046512181646452</v>
      </c>
      <c r="AH92" s="10">
        <f>+IF(AH$8 = 20, 1, _xlfn.PERCENTILE.INC(_xlfn._xlws.FILTER(INDEX( AH$33:AH$52, MAX( COUNT( AI$9:AI$28 )  - $B92 + 1, 1)) : INDEX( AH$33:AH$52, MAX( COUNT( AI$9:AI$28 )  - $C92 + 1, 1)), INDEX( AH$57:AH$76, MAX( COUNT( AI$9:AI$28 )  - $B92 + 1, 1)) : INDEX( AH$57:AH$76, MAX( COUNT( AI$9:AI$28 )  - $C92 + 1, 1)) &gt; 0), $D92))</f>
        <v>0.99899547767069863</v>
      </c>
      <c r="AI92" s="10">
        <f>+IF(AI$8 = 20, 1, _xlfn.PERCENTILE.INC(_xlfn._xlws.FILTER(INDEX( AI$33:AI$52, MAX( COUNT( AJ$9:AJ$28 )  - $B92 + 1, 1)) : INDEX( AI$33:AI$52, MAX( COUNT( AJ$9:AJ$28 )  - $C92 + 1, 1)), INDEX( AI$57:AI$76, MAX( COUNT( AJ$9:AJ$28 )  - $B92 + 1, 1)) : INDEX( AI$57:AI$76, MAX( COUNT( AJ$9:AJ$28 )  - $C92 + 1, 1)) &gt; 0), $D92))</f>
        <v>1.0003612110252562</v>
      </c>
      <c r="AJ92" s="10">
        <f>+IF(AJ$8 = 20, 1, _xlfn.PERCENTILE.INC(_xlfn._xlws.FILTER(INDEX( AJ$33:AJ$52, MAX( COUNT( AK$9:AK$28 )  - $B92 + 1, 1)) : INDEX( AJ$33:AJ$52, MAX( COUNT( AK$9:AK$28 )  - $C92 + 1, 1)), INDEX( AJ$57:AJ$76, MAX( COUNT( AK$9:AK$28 )  - $B92 + 1, 1)) : INDEX( AJ$57:AJ$76, MAX( COUNT( AK$9:AK$28 )  - $C92 + 1, 1)) &gt; 0), $D92))</f>
        <v>0.99877663891332702</v>
      </c>
      <c r="AK92" s="10">
        <f>+IF(AK$8 = 20, 1, _xlfn.PERCENTILE.INC(_xlfn._xlws.FILTER(INDEX( AK$33:AK$52, MAX( COUNT( AL$9:AL$28 )  - $B92 + 1, 1)) : INDEX( AK$33:AK$52, MAX( COUNT( AL$9:AL$28 )  - $C92 + 1, 1)), INDEX( AK$57:AK$76, MAX( COUNT( AL$9:AL$28 )  - $B92 + 1, 1)) : INDEX( AK$57:AK$76, MAX( COUNT( AL$9:AL$28 )  - $C92 + 1, 1)) &gt; 0), $D92))</f>
        <v>0.99942588984372704</v>
      </c>
      <c r="AL92" s="10">
        <f>+IF(AL$8 = 20, 1, _xlfn.PERCENTILE.INC(_xlfn._xlws.FILTER(INDEX( AL$33:AL$52, MAX( COUNT( AM$9:AM$28 )  - $B92 + 1, 1)) : INDEX( AL$33:AL$52, MAX( COUNT( AM$9:AM$28 )  - $C92 + 1, 1)), INDEX( AL$57:AL$76, MAX( COUNT( AM$9:AM$28 )  - $B92 + 1, 1)) : INDEX( AL$57:AL$76, MAX( COUNT( AM$9:AM$28 )  - $C92 + 1, 1)) &gt; 0), $D92))</f>
        <v>1.000061036718604</v>
      </c>
      <c r="AM92" s="10">
        <f>+IF(AM$8 = 20, 1, _xlfn.PERCENTILE.INC(_xlfn._xlws.FILTER(INDEX( AM$33:AM$52, MAX( COUNT( AN$9:AN$28 )  - $B92 + 1, 1)) : INDEX( AM$33:AM$52, MAX( COUNT( AN$9:AN$28 )  - $C92 + 1, 1)), INDEX( AM$57:AM$76, MAX( COUNT( AN$9:AN$28 )  - $B92 + 1, 1)) : INDEX( AM$57:AM$76, MAX( COUNT( AN$9:AN$28 )  - $C92 + 1, 1)) &gt; 0), $D92))</f>
        <v>1.0006348739035087</v>
      </c>
      <c r="AN92" s="10">
        <f>+IF(AN$8 = 20, 1, _xlfn.PERCENTILE.INC(_xlfn._xlws.FILTER(INDEX( AN$33:AN$52, MAX( COUNT( AO$9:AO$28 )  - $B92 + 1, 1)) : INDEX( AN$33:AN$52, MAX( COUNT( AO$9:AO$28 )  - $C92 + 1, 1)), INDEX( AN$57:AN$76, MAX( COUNT( AO$9:AO$28 )  - $B92 + 1, 1)) : INDEX( AN$57:AN$76, MAX( COUNT( AO$9:AO$28 )  - $C92 + 1, 1)) &gt; 0), $D92))</f>
        <v>1.0106778394544893</v>
      </c>
      <c r="AO92" s="10">
        <f>+IF(AO$8 = 20, 1, _xlfn.PERCENTILE.INC(_xlfn._xlws.FILTER(INDEX( AO$33:AO$52, MAX( COUNT( AP$9:AP$28 )  - $B92 + 1, 1)) : INDEX( AO$33:AO$52, MAX( COUNT( AP$9:AP$28 )  - $C92 + 1, 1)), INDEX( AO$57:AO$76, MAX( COUNT( AP$9:AP$28 )  - $B92 + 1, 1)) : INDEX( AO$57:AO$76, MAX( COUNT( AP$9:AP$28 )  - $C92 + 1, 1)) &gt; 0), $D92))</f>
        <v>1.0015794317147526</v>
      </c>
      <c r="AP92" s="10">
        <f>+IF(AP$8 = 20, 1, _xlfn.PERCENTILE.INC(_xlfn._xlws.FILTER(INDEX( AP$33:AP$52, MAX( COUNT( AQ$9:AQ$28 )  - $B92 + 1, 1)) : INDEX( AP$33:AP$52, MAX( COUNT( AQ$9:AQ$28 )  - $C92 + 1, 1)), INDEX( AP$57:AP$76, MAX( COUNT( AQ$9:AQ$28 )  - $B92 + 1, 1)) : INDEX( AP$57:AP$76, MAX( COUNT( AQ$9:AQ$28 )  - $C92 + 1, 1)) &gt; 0), $D92))</f>
        <v>1.0000252870815685</v>
      </c>
      <c r="AQ92" s="10">
        <f>+IF(AQ$8 = 20, 1, _xlfn.PERCENTILE.INC(_xlfn._xlws.FILTER(INDEX( AQ$33:AQ$52, MAX( COUNT( AR$9:AR$28 )  - $B92 + 1, 1)) : INDEX( AQ$33:AQ$52, MAX( COUNT( AR$9:AR$28 )  - $C92 + 1, 1)), INDEX( AQ$57:AQ$76, MAX( COUNT( AR$9:AR$28 )  - $B92 + 1, 1)) : INDEX( AQ$57:AQ$76, MAX( COUNT( AR$9:AR$28 )  - $C92 + 1, 1)) &gt; 0), $D92))</f>
        <v>1.0004037604080311</v>
      </c>
      <c r="AR92" s="10">
        <f>+IF(AR$8 = 20, 1, _xlfn.PERCENTILE.INC(_xlfn._xlws.FILTER(INDEX( AR$33:AR$52, MAX( COUNT( AS$9:AS$28 )  - $B92 + 1, 1)) : INDEX( AR$33:AR$52, MAX( COUNT( AS$9:AS$28 )  - $C92 + 1, 1)), INDEX( AR$57:AR$76, MAX( COUNT( AS$9:AS$28 )  - $B92 + 1, 1)) : INDEX( AR$57:AR$76, MAX( COUNT( AS$9:AS$28 )  - $C92 + 1, 1)) &gt; 0), $D92))</f>
        <v>0.9997973804344864</v>
      </c>
      <c r="AS92" s="10">
        <f>+IF(AS$8 = 20, 1, _xlfn.PERCENTILE.INC(_xlfn._xlws.FILTER(INDEX( AS$33:AS$52, MAX( COUNT( AT$9:AT$28 )  - $B92 + 1, 1)) : INDEX( AS$33:AS$52, MAX( COUNT( AT$9:AT$28 )  - $C92 + 1, 1)), INDEX( AS$57:AS$76, MAX( COUNT( AT$9:AT$28 )  - $B92 + 1, 1)) : INDEX( AS$57:AS$76, MAX( COUNT( AT$9:AT$28 )  - $C92 + 1, 1)) &gt; 0), $D92))</f>
        <v>0.99488465615101973</v>
      </c>
      <c r="AT92" s="10">
        <f>+IF(AT$8 = 20, 1, _xlfn.PERCENTILE.INC(_xlfn._xlws.FILTER(INDEX( AT$33:AT$52, MAX( COUNT(#REF! )  - $B92 + 1, 1)) : INDEX( AT$33:AT$52, MAX( COUNT(#REF! )  - $C92 + 1, 1)), INDEX( AT$57:AT$76, MAX( COUNT(#REF! )  - $B92 + 1, 1)) : INDEX( AT$57:AT$76, MAX( COUNT(#REF! )  - $C92 + 1, 1)) &gt; 0), $D92))</f>
        <v>1</v>
      </c>
    </row>
    <row r="93" spans="2:46" x14ac:dyDescent="0.2">
      <c r="B93">
        <v>1</v>
      </c>
      <c r="C93">
        <v>4</v>
      </c>
      <c r="D93">
        <v>0.7</v>
      </c>
      <c r="F93" s="17" t="s">
        <v>28</v>
      </c>
      <c r="G93" s="10">
        <f>+IF(G$8 = 20, 1, _xlfn.PERCENTILE.INC(_xlfn._xlws.FILTER(INDEX( G$33:G$52, MAX( COUNT( H$9:H$28 )  - $B93 + 1, 1)) : INDEX( G$33:G$52, MAX( COUNT( H$9:H$28 )  - $C93 + 1, 1)), INDEX( G$57:G$76, MAX( COUNT( H$9:H$28 )  - $B93 + 1, 1)) : INDEX( G$57:G$76, MAX( COUNT( H$9:H$28 )  - $C93 + 1, 1)) &gt; 0), $D93))</f>
        <v>2.2852535195709467</v>
      </c>
      <c r="H93" s="10">
        <f>+IF(H$8 = 20, 1, _xlfn.PERCENTILE.INC(_xlfn._xlws.FILTER(INDEX( H$33:H$52, MAX( COUNT( I$9:I$28 )  - $B93 + 1, 1)) : INDEX( H$33:H$52, MAX( COUNT( I$9:I$28 )  - $C93 + 1, 1)), INDEX( H$57:H$76, MAX( COUNT( I$9:I$28 )  - $B93 + 1, 1)) : INDEX( H$57:H$76, MAX( COUNT( I$9:I$28 )  - $C93 + 1, 1)) &gt; 0), $D93))</f>
        <v>1.1068410669740132</v>
      </c>
      <c r="I93" s="10">
        <f>+IF(I$8 = 20, 1, _xlfn.PERCENTILE.INC(_xlfn._xlws.FILTER(INDEX( I$33:I$52, MAX( COUNT( J$9:J$28 )  - $B93 + 1, 1)) : INDEX( I$33:I$52, MAX( COUNT( J$9:J$28 )  - $C93 + 1, 1)), INDEX( I$57:I$76, MAX( COUNT( J$9:J$28 )  - $B93 + 1, 1)) : INDEX( I$57:I$76, MAX( COUNT( J$9:J$28 )  - $C93 + 1, 1)) &gt; 0), $D93))</f>
        <v>1.0222911681504365</v>
      </c>
      <c r="J93" s="10">
        <f>+IF(J$8 = 20, 1, _xlfn.PERCENTILE.INC(_xlfn._xlws.FILTER(INDEX( J$33:J$52, MAX( COUNT( K$9:K$28 )  - $B93 + 1, 1)) : INDEX( J$33:J$52, MAX( COUNT( K$9:K$28 )  - $C93 + 1, 1)), INDEX( J$57:J$76, MAX( COUNT( K$9:K$28 )  - $B93 + 1, 1)) : INDEX( J$57:J$76, MAX( COUNT( K$9:K$28 )  - $C93 + 1, 1)) &gt; 0), $D93))</f>
        <v>1.0127299328724966</v>
      </c>
      <c r="K93" s="10">
        <f>+IF(K$8 = 20, 1, _xlfn.PERCENTILE.INC(_xlfn._xlws.FILTER(INDEX( K$33:K$52, MAX( COUNT( L$9:L$28 )  - $B93 + 1, 1)) : INDEX( K$33:K$52, MAX( COUNT( L$9:L$28 )  - $C93 + 1, 1)), INDEX( K$57:K$76, MAX( COUNT( L$9:L$28 )  - $B93 + 1, 1)) : INDEX( K$57:K$76, MAX( COUNT( L$9:L$28 )  - $C93 + 1, 1)) &gt; 0), $D93))</f>
        <v>1.0079149942879828</v>
      </c>
      <c r="L93" s="10">
        <f>+IF(L$8 = 20, 1, _xlfn.PERCENTILE.INC(_xlfn._xlws.FILTER(INDEX( L$33:L$52, MAX( COUNT( M$9:M$28 )  - $B93 + 1, 1)) : INDEX( L$33:L$52, MAX( COUNT( M$9:M$28 )  - $C93 + 1, 1)), INDEX( L$57:L$76, MAX( COUNT( M$9:M$28 )  - $B93 + 1, 1)) : INDEX( L$57:L$76, MAX( COUNT( M$9:M$28 )  - $C93 + 1, 1)) &gt; 0), $D93))</f>
        <v>1.0392753872473006</v>
      </c>
      <c r="M93" s="10">
        <f>+IF(M$8 = 20, 1, _xlfn.PERCENTILE.INC(_xlfn._xlws.FILTER(INDEX( M$33:M$52, MAX( COUNT( N$9:N$28 )  - $B93 + 1, 1)) : INDEX( M$33:M$52, MAX( COUNT( N$9:N$28 )  - $C93 + 1, 1)), INDEX( M$57:M$76, MAX( COUNT( N$9:N$28 )  - $B93 + 1, 1)) : INDEX( M$57:M$76, MAX( COUNT( N$9:N$28 )  - $C93 + 1, 1)) &gt; 0), $D93))</f>
        <v>1.0278158110144366</v>
      </c>
      <c r="N93" s="10">
        <f>+IF(N$8 = 20, 1, _xlfn.PERCENTILE.INC(_xlfn._xlws.FILTER(INDEX( N$33:N$52, MAX( COUNT( O$9:O$28 )  - $B93 + 1, 1)) : INDEX( N$33:N$52, MAX( COUNT( O$9:O$28 )  - $C93 + 1, 1)), INDEX( N$57:N$76, MAX( COUNT( O$9:O$28 )  - $B93 + 1, 1)) : INDEX( N$57:N$76, MAX( COUNT( O$9:O$28 )  - $C93 + 1, 1)) &gt; 0), $D93))</f>
        <v>1.0068293900909495</v>
      </c>
      <c r="O93" s="10">
        <f>+IF(O$8 = 20, 1, _xlfn.PERCENTILE.INC(_xlfn._xlws.FILTER(INDEX( O$33:O$52, MAX( COUNT( P$9:P$28 )  - $B93 + 1, 1)) : INDEX( O$33:O$52, MAX( COUNT( P$9:P$28 )  - $C93 + 1, 1)), INDEX( O$57:O$76, MAX( COUNT( P$9:P$28 )  - $B93 + 1, 1)) : INDEX( O$57:O$76, MAX( COUNT( P$9:P$28 )  - $C93 + 1, 1)) &gt; 0), $D93))</f>
        <v>1.0034675081494053</v>
      </c>
      <c r="P93" s="10">
        <f>+IF(P$8 = 20, 1, _xlfn.PERCENTILE.INC(_xlfn._xlws.FILTER(INDEX( P$33:P$52, MAX( COUNT( Q$9:Q$28 )  - $B93 + 1, 1)) : INDEX( P$33:P$52, MAX( COUNT( Q$9:Q$28 )  - $C93 + 1, 1)), INDEX( P$57:P$76, MAX( COUNT( Q$9:Q$28 )  - $B93 + 1, 1)) : INDEX( P$57:P$76, MAX( COUNT( Q$9:Q$28 )  - $C93 + 1, 1)) &gt; 0), $D93))</f>
        <v>1.0015798609807032</v>
      </c>
      <c r="Q93" s="10">
        <f>+IF(Q$8 = 20, 1, _xlfn.PERCENTILE.INC(_xlfn._xlws.FILTER(INDEX( Q$33:Q$52, MAX( COUNT( R$9:R$28 )  - $B93 + 1, 1)) : INDEX( Q$33:Q$52, MAX( COUNT( R$9:R$28 )  - $C93 + 1, 1)), INDEX( Q$57:Q$76, MAX( COUNT( R$9:R$28 )  - $B93 + 1, 1)) : INDEX( Q$57:Q$76, MAX( COUNT( R$9:R$28 )  - $C93 + 1, 1)) &gt; 0), $D93))</f>
        <v>1.0074384261689133</v>
      </c>
      <c r="R93" s="10">
        <f>+IF(R$8 = 20, 1, _xlfn.PERCENTILE.INC(_xlfn._xlws.FILTER(INDEX( R$33:R$52, MAX( COUNT( S$9:S$28 )  - $B93 + 1, 1)) : INDEX( R$33:R$52, MAX( COUNT( S$9:S$28 )  - $C93 + 1, 1)), INDEX( R$57:R$76, MAX( COUNT( S$9:S$28 )  - $B93 + 1, 1)) : INDEX( R$57:R$76, MAX( COUNT( S$9:S$28 )  - $C93 + 1, 1)) &gt; 0), $D93))</f>
        <v>1.0059422060793484</v>
      </c>
      <c r="S93" s="10">
        <f>+IF(S$8 = 20, 1, _xlfn.PERCENTILE.INC(_xlfn._xlws.FILTER(INDEX( S$33:S$52, MAX( COUNT( T$9:T$28 )  - $B93 + 1, 1)) : INDEX( S$33:S$52, MAX( COUNT( T$9:T$28 )  - $C93 + 1, 1)), INDEX( S$57:S$76, MAX( COUNT( T$9:T$28 )  - $B93 + 1, 1)) : INDEX( S$57:S$76, MAX( COUNT( T$9:T$28 )  - $C93 + 1, 1)) &gt; 0), $D93))</f>
        <v>1.0025521239957627</v>
      </c>
      <c r="T93" s="10">
        <f>+IF(T$8 = 20, 1, _xlfn.PERCENTILE.INC(_xlfn._xlws.FILTER(INDEX( T$33:T$52, MAX( COUNT( U$9:U$28 )  - $B93 + 1, 1)) : INDEX( T$33:T$52, MAX( COUNT( U$9:U$28 )  - $C93 + 1, 1)), INDEX( T$57:T$76, MAX( COUNT( U$9:U$28 )  - $B93 + 1, 1)) : INDEX( T$57:T$76, MAX( COUNT( U$9:U$28 )  - $C93 + 1, 1)) &gt; 0), $D93))</f>
        <v>1.0045499554830224</v>
      </c>
      <c r="U93" s="10">
        <f>+IF(U$8 = 20, 1, _xlfn.PERCENTILE.INC(_xlfn._xlws.FILTER(INDEX( U$33:U$52, MAX( COUNT( V$9:V$28 )  - $B93 + 1, 1)) : INDEX( U$33:U$52, MAX( COUNT( V$9:V$28 )  - $C93 + 1, 1)), INDEX( U$57:U$76, MAX( COUNT( V$9:V$28 )  - $B93 + 1, 1)) : INDEX( U$57:U$76, MAX( COUNT( V$9:V$28 )  - $C93 + 1, 1)) &gt; 0), $D93))</f>
        <v>1.0105739370973015</v>
      </c>
      <c r="V93" s="10">
        <f>+IF(V$8 = 20, 1, _xlfn.PERCENTILE.INC(_xlfn._xlws.FILTER(INDEX( V$33:V$52, MAX( COUNT( W$9:W$28 )  - $B93 + 1, 1)) : INDEX( V$33:V$52, MAX( COUNT( W$9:W$28 )  - $C93 + 1, 1)), INDEX( V$57:V$76, MAX( COUNT( W$9:W$28 )  - $B93 + 1, 1)) : INDEX( V$57:V$76, MAX( COUNT( W$9:W$28 )  - $C93 + 1, 1)) &gt; 0), $D93))</f>
        <v>1.0062054089381429</v>
      </c>
      <c r="W93" s="10">
        <f>+IF(W$8 = 20, 1, _xlfn.PERCENTILE.INC(_xlfn._xlws.FILTER(INDEX( W$33:W$52, MAX( COUNT( X$9:X$28 )  - $B93 + 1, 1)) : INDEX( W$33:W$52, MAX( COUNT( X$9:X$28 )  - $C93 + 1, 1)), INDEX( W$57:W$76, MAX( COUNT( X$9:X$28 )  - $B93 + 1, 1)) : INDEX( W$57:W$76, MAX( COUNT( X$9:X$28 )  - $C93 + 1, 1)) &gt; 0), $D93))</f>
        <v>1.0014944936299199</v>
      </c>
      <c r="X93" s="10">
        <f>+IF(X$8 = 20, 1, _xlfn.PERCENTILE.INC(_xlfn._xlws.FILTER(INDEX( X$33:X$52, MAX( COUNT( Y$9:Y$28 )  - $B93 + 1, 1)) : INDEX( X$33:X$52, MAX( COUNT( Y$9:Y$28 )  - $C93 + 1, 1)), INDEX( X$57:X$76, MAX( COUNT( Y$9:Y$28 )  - $B93 + 1, 1)) : INDEX( X$57:X$76, MAX( COUNT( Y$9:Y$28 )  - $C93 + 1, 1)) &gt; 0), $D93))</f>
        <v>1.000196293282559</v>
      </c>
      <c r="Y93" s="10">
        <f>+IF(Y$8 = 20, 1, _xlfn.PERCENTILE.INC(_xlfn._xlws.FILTER(INDEX( Y$33:Y$52, MAX( COUNT( Z$9:Z$28 )  - $B93 + 1, 1)) : INDEX( Y$33:Y$52, MAX( COUNT( Z$9:Z$28 )  - $C93 + 1, 1)), INDEX( Y$57:Y$76, MAX( COUNT( Z$9:Z$28 )  - $B93 + 1, 1)) : INDEX( Y$57:Y$76, MAX( COUNT( Z$9:Z$28 )  - $C93 + 1, 1)) &gt; 0), $D93))</f>
        <v>1</v>
      </c>
      <c r="Z93" s="10">
        <f>+IF(Z$8 = 20, 1, _xlfn.PERCENTILE.INC(_xlfn._xlws.FILTER(INDEX( Z$33:Z$52, MAX( COUNT( AA$9:AA$28 )  - $B93 + 1, 1)) : INDEX( Z$33:Z$52, MAX( COUNT( AA$9:AA$28 )  - $C93 + 1, 1)), INDEX( Z$57:Z$76, MAX( COUNT( AA$9:AA$28 )  - $B93 + 1, 1)) : INDEX( Z$57:Z$76, MAX( COUNT( AA$9:AA$28 )  - $C93 + 1, 1)) &gt; 0), $D93))</f>
        <v>1</v>
      </c>
      <c r="AA93" s="10">
        <f>+IF(AA$8 = 20, 1, _xlfn.PERCENTILE.INC(_xlfn._xlws.FILTER(INDEX( AA$33:AA$52, MAX( COUNT( AB$9:AB$28 )  - $B93 + 1, 1)) : INDEX( AA$33:AA$52, MAX( COUNT( AB$9:AB$28 )  - $C93 + 1, 1)), INDEX( AA$57:AA$76, MAX( COUNT( AB$9:AB$28 )  - $B93 + 1, 1)) : INDEX( AA$57:AA$76, MAX( COUNT( AB$9:AB$28 )  - $C93 + 1, 1)) &gt; 0), $D93))</f>
        <v>1.7218206127234519</v>
      </c>
      <c r="AB93" s="10">
        <f>+IF(AB$8 = 20, 1, _xlfn.PERCENTILE.INC(_xlfn._xlws.FILTER(INDEX( AB$33:AB$52, MAX( COUNT( AC$9:AC$28 )  - $B93 + 1, 1)) : INDEX( AB$33:AB$52, MAX( COUNT( AC$9:AC$28 )  - $C93 + 1, 1)), INDEX( AB$57:AB$76, MAX( COUNT( AC$9:AC$28 )  - $B93 + 1, 1)) : INDEX( AB$57:AB$76, MAX( COUNT( AC$9:AC$28 )  - $C93 + 1, 1)) &gt; 0), $D93))</f>
        <v>1.0386731969359855</v>
      </c>
      <c r="AC93" s="10">
        <f>+IF(AC$8 = 20, 1, _xlfn.PERCENTILE.INC(_xlfn._xlws.FILTER(INDEX( AC$33:AC$52, MAX( COUNT( AD$9:AD$28 )  - $B93 + 1, 1)) : INDEX( AC$33:AC$52, MAX( COUNT( AD$9:AD$28 )  - $C93 + 1, 1)), INDEX( AC$57:AC$76, MAX( COUNT( AD$9:AD$28 )  - $B93 + 1, 1)) : INDEX( AC$57:AC$76, MAX( COUNT( AD$9:AD$28 )  - $C93 + 1, 1)) &gt; 0), $D93))</f>
        <v>1.0134722416971105</v>
      </c>
      <c r="AD93" s="10">
        <f>+IF(AD$8 = 20, 1, _xlfn.PERCENTILE.INC(_xlfn._xlws.FILTER(INDEX( AD$33:AD$52, MAX( COUNT( AE$9:AE$28 )  - $B93 + 1, 1)) : INDEX( AD$33:AD$52, MAX( COUNT( AE$9:AE$28 )  - $C93 + 1, 1)), INDEX( AD$57:AD$76, MAX( COUNT( AE$9:AE$28 )  - $B93 + 1, 1)) : INDEX( AD$57:AD$76, MAX( COUNT( AE$9:AE$28 )  - $C93 + 1, 1)) &gt; 0), $D93))</f>
        <v>1.0128620497405785</v>
      </c>
      <c r="AE93" s="10">
        <f>+IF(AE$8 = 20, 1, _xlfn.PERCENTILE.INC(_xlfn._xlws.FILTER(INDEX( AE$33:AE$52, MAX( COUNT( AF$9:AF$28 )  - $B93 + 1, 1)) : INDEX( AE$33:AE$52, MAX( COUNT( AF$9:AF$28 )  - $C93 + 1, 1)), INDEX( AE$57:AE$76, MAX( COUNT( AF$9:AF$28 )  - $B93 + 1, 1)) : INDEX( AE$57:AE$76, MAX( COUNT( AF$9:AF$28 )  - $C93 + 1, 1)) &gt; 0), $D93))</f>
        <v>1.0097995781773788</v>
      </c>
      <c r="AF93" s="10">
        <f>+IF(AF$8 = 20, 1, _xlfn.PERCENTILE.INC(_xlfn._xlws.FILTER(INDEX( AF$33:AF$52, MAX( COUNT( AG$9:AG$28 )  - $B93 + 1, 1)) : INDEX( AF$33:AF$52, MAX( COUNT( AG$9:AG$28 )  - $C93 + 1, 1)), INDEX( AF$57:AF$76, MAX( COUNT( AG$9:AG$28 )  - $B93 + 1, 1)) : INDEX( AF$57:AF$76, MAX( COUNT( AG$9:AG$28 )  - $C93 + 1, 1)) &gt; 0), $D93))</f>
        <v>1.0475848757401798</v>
      </c>
      <c r="AG93" s="10">
        <f>+IF(AG$8 = 20, 1, _xlfn.PERCENTILE.INC(_xlfn._xlws.FILTER(INDEX( AG$33:AG$52, MAX( COUNT( AH$9:AH$28 )  - $B93 + 1, 1)) : INDEX( AG$33:AG$52, MAX( COUNT( AH$9:AH$28 )  - $C93 + 1, 1)), INDEX( AG$57:AG$76, MAX( COUNT( AH$9:AH$28 )  - $B93 + 1, 1)) : INDEX( AG$57:AG$76, MAX( COUNT( AH$9:AH$28 )  - $C93 + 1, 1)) &gt; 0), $D93))</f>
        <v>1.0123603801239347</v>
      </c>
      <c r="AH93" s="10">
        <f>+IF(AH$8 = 20, 1, _xlfn.PERCENTILE.INC(_xlfn._xlws.FILTER(INDEX( AH$33:AH$52, MAX( COUNT( AI$9:AI$28 )  - $B93 + 1, 1)) : INDEX( AH$33:AH$52, MAX( COUNT( AI$9:AI$28 )  - $C93 + 1, 1)), INDEX( AH$57:AH$76, MAX( COUNT( AI$9:AI$28 )  - $B93 + 1, 1)) : INDEX( AH$57:AH$76, MAX( COUNT( AI$9:AI$28 )  - $C93 + 1, 1)) &gt; 0), $D93))</f>
        <v>1.0103836375169279</v>
      </c>
      <c r="AI93" s="10">
        <f>+IF(AI$8 = 20, 1, _xlfn.PERCENTILE.INC(_xlfn._xlws.FILTER(INDEX( AI$33:AI$52, MAX( COUNT( AJ$9:AJ$28 )  - $B93 + 1, 1)) : INDEX( AI$33:AI$52, MAX( COUNT( AJ$9:AJ$28 )  - $C93 + 1, 1)), INDEX( AI$57:AI$76, MAX( COUNT( AJ$9:AJ$28 )  - $B93 + 1, 1)) : INDEX( AI$57:AI$76, MAX( COUNT( AJ$9:AJ$28 )  - $C93 + 1, 1)) &gt; 0), $D93))</f>
        <v>1.0076414245556116</v>
      </c>
      <c r="AJ93" s="10">
        <f>+IF(AJ$8 = 20, 1, _xlfn.PERCENTILE.INC(_xlfn._xlws.FILTER(INDEX( AJ$33:AJ$52, MAX( COUNT( AK$9:AK$28 )  - $B93 + 1, 1)) : INDEX( AJ$33:AJ$52, MAX( COUNT( AK$9:AK$28 )  - $C93 + 1, 1)), INDEX( AJ$57:AJ$76, MAX( COUNT( AK$9:AK$28 )  - $B93 + 1, 1)) : INDEX( AJ$57:AJ$76, MAX( COUNT( AK$9:AK$28 )  - $C93 + 1, 1)) &gt; 0), $D93))</f>
        <v>1.0010303795375017</v>
      </c>
      <c r="AK93" s="10">
        <f>+IF(AK$8 = 20, 1, _xlfn.PERCENTILE.INC(_xlfn._xlws.FILTER(INDEX( AK$33:AK$52, MAX( COUNT( AL$9:AL$28 )  - $B93 + 1, 1)) : INDEX( AK$33:AK$52, MAX( COUNT( AL$9:AL$28 )  - $C93 + 1, 1)), INDEX( AK$57:AK$76, MAX( COUNT( AL$9:AL$28 )  - $B93 + 1, 1)) : INDEX( AK$57:AK$76, MAX( COUNT( AL$9:AL$28 )  - $C93 + 1, 1)) &gt; 0), $D93))</f>
        <v>1.0077828504885893</v>
      </c>
      <c r="AL93" s="10">
        <f>+IF(AL$8 = 20, 1, _xlfn.PERCENTILE.INC(_xlfn._xlws.FILTER(INDEX( AL$33:AL$52, MAX( COUNT( AM$9:AM$28 )  - $B93 + 1, 1)) : INDEX( AL$33:AL$52, MAX( COUNT( AM$9:AM$28 )  - $C93 + 1, 1)), INDEX( AL$57:AL$76, MAX( COUNT( AM$9:AM$28 )  - $B93 + 1, 1)) : INDEX( AL$57:AL$76, MAX( COUNT( AM$9:AM$28 )  - $C93 + 1, 1)) &gt; 0), $D93))</f>
        <v>1.0045622237302301</v>
      </c>
      <c r="AM93" s="10">
        <f>+IF(AM$8 = 20, 1, _xlfn.PERCENTILE.INC(_xlfn._xlws.FILTER(INDEX( AM$33:AM$52, MAX( COUNT( AN$9:AN$28 )  - $B93 + 1, 1)) : INDEX( AM$33:AM$52, MAX( COUNT( AN$9:AN$28 )  - $C93 + 1, 1)), INDEX( AM$57:AM$76, MAX( COUNT( AN$9:AN$28 )  - $B93 + 1, 1)) : INDEX( AM$57:AM$76, MAX( COUNT( AN$9:AN$28 )  - $C93 + 1, 1)) &gt; 0), $D93))</f>
        <v>1.0040038588690123</v>
      </c>
      <c r="AN93" s="10">
        <f>+IF(AN$8 = 20, 1, _xlfn.PERCENTILE.INC(_xlfn._xlws.FILTER(INDEX( AN$33:AN$52, MAX( COUNT( AO$9:AO$28 )  - $B93 + 1, 1)) : INDEX( AN$33:AN$52, MAX( COUNT( AO$9:AO$28 )  - $C93 + 1, 1)), INDEX( AN$57:AN$76, MAX( COUNT( AO$9:AO$28 )  - $B93 + 1, 1)) : INDEX( AN$57:AN$76, MAX( COUNT( AO$9:AO$28 )  - $C93 + 1, 1)) &gt; 0), $D93))</f>
        <v>1.0127431649327887</v>
      </c>
      <c r="AO93" s="10">
        <f>+IF(AO$8 = 20, 1, _xlfn.PERCENTILE.INC(_xlfn._xlws.FILTER(INDEX( AO$33:AO$52, MAX( COUNT( AP$9:AP$28 )  - $B93 + 1, 1)) : INDEX( AO$33:AO$52, MAX( COUNT( AP$9:AP$28 )  - $C93 + 1, 1)), INDEX( AO$57:AO$76, MAX( COUNT( AP$9:AP$28 )  - $B93 + 1, 1)) : INDEX( AO$57:AO$76, MAX( COUNT( AP$9:AP$28 )  - $C93 + 1, 1)) &gt; 0), $D93))</f>
        <v>1.0050567818290281</v>
      </c>
      <c r="AP93" s="10">
        <f>+IF(AP$8 = 20, 1, _xlfn.PERCENTILE.INC(_xlfn._xlws.FILTER(INDEX( AP$33:AP$52, MAX( COUNT( AQ$9:AQ$28 )  - $B93 + 1, 1)) : INDEX( AP$33:AP$52, MAX( COUNT( AQ$9:AQ$28 )  - $C93 + 1, 1)), INDEX( AP$57:AP$76, MAX( COUNT( AQ$9:AQ$28 )  - $B93 + 1, 1)) : INDEX( AP$57:AP$76, MAX( COUNT( AQ$9:AQ$28 )  - $C93 + 1, 1)) &gt; 0), $D93))</f>
        <v>1.0092504765459265</v>
      </c>
      <c r="AQ93" s="10">
        <f>+IF(AQ$8 = 20, 1, _xlfn.PERCENTILE.INC(_xlfn._xlws.FILTER(INDEX( AQ$33:AQ$52, MAX( COUNT( AR$9:AR$28 )  - $B93 + 1, 1)) : INDEX( AQ$33:AQ$52, MAX( COUNT( AR$9:AR$28 )  - $C93 + 1, 1)), INDEX( AQ$57:AQ$76, MAX( COUNT( AR$9:AR$28 )  - $B93 + 1, 1)) : INDEX( AQ$57:AQ$76, MAX( COUNT( AR$9:AR$28 )  - $C93 + 1, 1)) &gt; 0), $D93))</f>
        <v>1.0006237752522951</v>
      </c>
      <c r="AR93" s="10">
        <f>+IF(AR$8 = 20, 1, _xlfn.PERCENTILE.INC(_xlfn._xlws.FILTER(INDEX( AR$33:AR$52, MAX( COUNT( AS$9:AS$28 )  - $B93 + 1, 1)) : INDEX( AR$33:AR$52, MAX( COUNT( AS$9:AS$28 )  - $C93 + 1, 1)), INDEX( AR$57:AR$76, MAX( COUNT( AS$9:AS$28 )  - $B93 + 1, 1)) : INDEX( AR$57:AR$76, MAX( COUNT( AS$9:AS$28 )  - $C93 + 1, 1)) &gt; 0), $D93))</f>
        <v>0.99991316304335132</v>
      </c>
      <c r="AS93" s="10">
        <f>+IF(AS$8 = 20, 1, _xlfn.PERCENTILE.INC(_xlfn._xlws.FILTER(INDEX( AS$33:AS$52, MAX( COUNT( AT$9:AT$28 )  - $B93 + 1, 1)) : INDEX( AS$33:AS$52, MAX( COUNT( AT$9:AT$28 )  - $C93 + 1, 1)), INDEX( AS$57:AS$76, MAX( COUNT( AT$9:AT$28 )  - $B93 + 1, 1)) : INDEX( AS$57:AS$76, MAX( COUNT( AT$9:AT$28 )  - $C93 + 1, 1)) &gt; 0), $D93))</f>
        <v>0.99488465615101973</v>
      </c>
      <c r="AT93" s="10">
        <f>+IF(AT$8 = 20, 1, _xlfn.PERCENTILE.INC(_xlfn._xlws.FILTER(INDEX( AT$33:AT$52, MAX( COUNT(#REF! )  - $B93 + 1, 1)) : INDEX( AT$33:AT$52, MAX( COUNT(#REF! )  - $C93 + 1, 1)), INDEX( AT$57:AT$76, MAX( COUNT(#REF! )  - $B93 + 1, 1)) : INDEX( AT$57:AT$76, MAX( COUNT(#REF! )  - $C93 + 1, 1)) &gt; 0), $D93))</f>
        <v>1</v>
      </c>
    </row>
    <row r="94" spans="2:46" x14ac:dyDescent="0.2">
      <c r="F94" s="17" t="s">
        <v>29</v>
      </c>
      <c r="G94" s="16">
        <f>+IFERROR(G89, 1)</f>
        <v>2.0457112087542551</v>
      </c>
      <c r="H94" s="16">
        <f t="shared" ref="H94:AT94" si="45">+IFERROR(H89, 1)</f>
        <v>1.0837419563696769</v>
      </c>
      <c r="I94" s="16">
        <f t="shared" si="45"/>
        <v>1.0221514516962598</v>
      </c>
      <c r="J94" s="16">
        <f t="shared" si="45"/>
        <v>1.0094643911573649</v>
      </c>
      <c r="K94" s="16">
        <f t="shared" si="45"/>
        <v>1.0093134612039174</v>
      </c>
      <c r="L94" s="16">
        <f t="shared" si="45"/>
        <v>1.0239273703034784</v>
      </c>
      <c r="M94" s="16">
        <f t="shared" si="45"/>
        <v>1.0236909047243345</v>
      </c>
      <c r="N94" s="16">
        <f t="shared" si="45"/>
        <v>1.009733389757854</v>
      </c>
      <c r="O94" s="16">
        <f t="shared" si="45"/>
        <v>1.0077522581611547</v>
      </c>
      <c r="P94" s="16">
        <f t="shared" si="45"/>
        <v>1.0044185512049455</v>
      </c>
      <c r="Q94" s="16">
        <f t="shared" si="45"/>
        <v>1.0051164059100934</v>
      </c>
      <c r="R94" s="16">
        <f t="shared" si="45"/>
        <v>1.0031164828489645</v>
      </c>
      <c r="S94" s="16">
        <f t="shared" si="45"/>
        <v>1.0035282546808633</v>
      </c>
      <c r="T94" s="16">
        <f t="shared" si="45"/>
        <v>1.002906845016003</v>
      </c>
      <c r="U94" s="16">
        <f t="shared" si="45"/>
        <v>1.0059786969956031</v>
      </c>
      <c r="V94" s="16">
        <f t="shared" si="45"/>
        <v>1.0061529088824173</v>
      </c>
      <c r="W94" s="16">
        <f t="shared" si="45"/>
        <v>1.0018880415853668</v>
      </c>
      <c r="X94" s="16">
        <f t="shared" si="45"/>
        <v>1.0002021636660852</v>
      </c>
      <c r="Y94" s="16">
        <f t="shared" si="45"/>
        <v>1</v>
      </c>
      <c r="Z94" s="16">
        <f t="shared" si="45"/>
        <v>1</v>
      </c>
      <c r="AA94" s="16">
        <f t="shared" si="45"/>
        <v>1.6087607935568897</v>
      </c>
      <c r="AB94" s="16">
        <f t="shared" si="45"/>
        <v>1.0400614819138196</v>
      </c>
      <c r="AC94" s="16">
        <f t="shared" si="45"/>
        <v>1.0084194888388709</v>
      </c>
      <c r="AD94" s="16">
        <f t="shared" si="45"/>
        <v>1.0071542877187398</v>
      </c>
      <c r="AE94" s="16">
        <f t="shared" si="45"/>
        <v>1.0023352207523675</v>
      </c>
      <c r="AF94" s="16">
        <f t="shared" si="45"/>
        <v>1.0297591144877103</v>
      </c>
      <c r="AG94" s="16">
        <f t="shared" si="45"/>
        <v>1.0134818950951503</v>
      </c>
      <c r="AH94" s="16">
        <f t="shared" si="45"/>
        <v>1.0040973160082702</v>
      </c>
      <c r="AI94" s="16">
        <f t="shared" si="45"/>
        <v>1.0081658907190751</v>
      </c>
      <c r="AJ94" s="16">
        <f t="shared" si="45"/>
        <v>1.0025889874968263</v>
      </c>
      <c r="AK94" s="16">
        <f t="shared" si="45"/>
        <v>1.004384021588151</v>
      </c>
      <c r="AL94" s="16">
        <f t="shared" si="45"/>
        <v>1.0025892307881794</v>
      </c>
      <c r="AM94" s="16">
        <f t="shared" si="45"/>
        <v>1.0030991317955043</v>
      </c>
      <c r="AN94" s="16">
        <f t="shared" si="45"/>
        <v>1.0097130076914784</v>
      </c>
      <c r="AO94" s="16">
        <f t="shared" si="45"/>
        <v>1.0052916959970213</v>
      </c>
      <c r="AP94" s="16">
        <f t="shared" si="45"/>
        <v>1.0103139922574695</v>
      </c>
      <c r="AQ94" s="16">
        <f t="shared" si="45"/>
        <v>1.0005414684589895</v>
      </c>
      <c r="AR94" s="16">
        <f t="shared" si="45"/>
        <v>0.99981278539009955</v>
      </c>
      <c r="AS94" s="16">
        <f t="shared" si="45"/>
        <v>0.99488465615101973</v>
      </c>
      <c r="AT94" s="16">
        <f t="shared" si="45"/>
        <v>1</v>
      </c>
    </row>
    <row r="95" spans="2:46" x14ac:dyDescent="0.2">
      <c r="F95" s="17" t="s">
        <v>30</v>
      </c>
      <c r="G95" s="10">
        <f>+IF(G$8 = 20, 1, G94 * H95)</f>
        <v>2.5458536431655343</v>
      </c>
      <c r="H95" s="10">
        <f t="shared" ref="H95:AS95" si="46">+IF(H$8 = 20, 1, H94 * I95)</f>
        <v>1.2444834013085568</v>
      </c>
      <c r="I95" s="10">
        <f t="shared" si="46"/>
        <v>1.1483207732192378</v>
      </c>
      <c r="J95" s="10">
        <f t="shared" si="46"/>
        <v>1.1234350558457851</v>
      </c>
      <c r="K95" s="10">
        <f t="shared" si="46"/>
        <v>1.1129021149104144</v>
      </c>
      <c r="L95" s="10">
        <f t="shared" si="46"/>
        <v>1.1026327872244324</v>
      </c>
      <c r="M95" s="10">
        <f t="shared" si="46"/>
        <v>1.0768662106352589</v>
      </c>
      <c r="N95" s="10">
        <f t="shared" si="46"/>
        <v>1.0519446892275004</v>
      </c>
      <c r="O95" s="10">
        <f t="shared" si="46"/>
        <v>1.0418044009416874</v>
      </c>
      <c r="P95" s="10">
        <f t="shared" si="46"/>
        <v>1.0337901924850732</v>
      </c>
      <c r="Q95" s="10">
        <f t="shared" si="46"/>
        <v>1.0292424320965519</v>
      </c>
      <c r="R95" s="10">
        <f t="shared" si="46"/>
        <v>1.0240032159903043</v>
      </c>
      <c r="S95" s="10">
        <f t="shared" si="46"/>
        <v>1.0208218422271551</v>
      </c>
      <c r="T95" s="10">
        <f t="shared" si="46"/>
        <v>1.0172327858888153</v>
      </c>
      <c r="U95" s="10">
        <f t="shared" si="46"/>
        <v>1.0142844182827206</v>
      </c>
      <c r="V95" s="10">
        <f t="shared" si="46"/>
        <v>1.0082563590182605</v>
      </c>
      <c r="W95" s="10">
        <f t="shared" si="46"/>
        <v>1.0020905869448606</v>
      </c>
      <c r="X95" s="10">
        <f t="shared" si="46"/>
        <v>1.0002021636660852</v>
      </c>
      <c r="Y95" s="10">
        <f t="shared" si="46"/>
        <v>1</v>
      </c>
      <c r="Z95" s="10">
        <f t="shared" si="46"/>
        <v>1</v>
      </c>
      <c r="AA95" s="10">
        <f t="shared" si="46"/>
        <v>1.860041785273653</v>
      </c>
      <c r="AB95" s="10">
        <f t="shared" si="46"/>
        <v>1.1561953726888095</v>
      </c>
      <c r="AC95" s="10">
        <f t="shared" si="46"/>
        <v>1.1116606016033701</v>
      </c>
      <c r="AD95" s="10">
        <f t="shared" si="46"/>
        <v>1.1023791327985684</v>
      </c>
      <c r="AE95" s="10">
        <f t="shared" si="46"/>
        <v>1.0945484184905949</v>
      </c>
      <c r="AF95" s="10">
        <f t="shared" si="46"/>
        <v>1.091998361255839</v>
      </c>
      <c r="AG95" s="10">
        <f t="shared" si="46"/>
        <v>1.0604405883788577</v>
      </c>
      <c r="AH95" s="10">
        <f t="shared" si="46"/>
        <v>1.04633402284833</v>
      </c>
      <c r="AI95" s="10">
        <f t="shared" si="46"/>
        <v>1.0420643558813296</v>
      </c>
      <c r="AJ95" s="10">
        <f t="shared" si="46"/>
        <v>1.033623896101143</v>
      </c>
      <c r="AK95" s="10">
        <f t="shared" si="46"/>
        <v>1.0309547670993293</v>
      </c>
      <c r="AL95" s="10">
        <f t="shared" si="46"/>
        <v>1.0264547672404865</v>
      </c>
      <c r="AM95" s="10">
        <f t="shared" si="46"/>
        <v>1.0238039026546748</v>
      </c>
      <c r="AN95" s="10">
        <f t="shared" si="46"/>
        <v>1.0206408022925011</v>
      </c>
      <c r="AO95" s="10">
        <f t="shared" si="46"/>
        <v>1.0108226738863224</v>
      </c>
      <c r="AP95" s="10">
        <f t="shared" si="46"/>
        <v>1.0055018636991879</v>
      </c>
      <c r="AQ95" s="10">
        <f t="shared" si="46"/>
        <v>0.99523699701760104</v>
      </c>
      <c r="AR95" s="10">
        <f t="shared" si="46"/>
        <v>0.99469839920822245</v>
      </c>
      <c r="AS95" s="10">
        <f t="shared" si="46"/>
        <v>0.99488465615101973</v>
      </c>
      <c r="AT95" s="10">
        <f>+IF(AT$8 = 20, 1, AT94 *#REF!)</f>
        <v>1</v>
      </c>
    </row>
    <row r="96" spans="2:46" x14ac:dyDescent="0.2">
      <c r="F96" s="17" t="s">
        <v>31</v>
      </c>
      <c r="G96" s="15">
        <f>+IF(G$8 = 20, 1, 1 / G95)</f>
        <v>0.39279555707554037</v>
      </c>
      <c r="H96" s="15">
        <f t="shared" ref="H96:AT96" si="47">+IF(H$8 = 20, 1, 1 / H95)</f>
        <v>0.80354627385830457</v>
      </c>
      <c r="I96" s="15">
        <f t="shared" si="47"/>
        <v>0.87083681086476317</v>
      </c>
      <c r="J96" s="15">
        <f t="shared" si="47"/>
        <v>0.89012711041595882</v>
      </c>
      <c r="K96" s="15">
        <f t="shared" si="47"/>
        <v>0.89855162156871027</v>
      </c>
      <c r="L96" s="15">
        <f t="shared" si="47"/>
        <v>0.90692024723590747</v>
      </c>
      <c r="M96" s="15">
        <f t="shared" si="47"/>
        <v>0.92862046382724328</v>
      </c>
      <c r="N96" s="15">
        <f t="shared" si="47"/>
        <v>0.95062032276084196</v>
      </c>
      <c r="O96" s="15">
        <f t="shared" si="47"/>
        <v>0.95987308087401013</v>
      </c>
      <c r="P96" s="15">
        <f t="shared" si="47"/>
        <v>0.96731426479888849</v>
      </c>
      <c r="Q96" s="15">
        <f t="shared" si="47"/>
        <v>0.97158839240917672</v>
      </c>
      <c r="R96" s="15">
        <f t="shared" si="47"/>
        <v>0.97655943300227721</v>
      </c>
      <c r="S96" s="15">
        <f t="shared" si="47"/>
        <v>0.97960286372622329</v>
      </c>
      <c r="T96" s="15">
        <f t="shared" si="47"/>
        <v>0.98305915211555239</v>
      </c>
      <c r="U96" s="15">
        <f t="shared" si="47"/>
        <v>0.9859167527123156</v>
      </c>
      <c r="V96" s="15">
        <f t="shared" si="47"/>
        <v>0.99181125023967143</v>
      </c>
      <c r="W96" s="15">
        <f t="shared" si="47"/>
        <v>0.99791377449095264</v>
      </c>
      <c r="X96" s="15">
        <f t="shared" si="47"/>
        <v>0.99979787719580193</v>
      </c>
      <c r="Y96" s="15">
        <f t="shared" si="47"/>
        <v>1</v>
      </c>
      <c r="Z96" s="15">
        <f t="shared" si="47"/>
        <v>1</v>
      </c>
      <c r="AA96" s="15">
        <f t="shared" si="47"/>
        <v>0.53762233080848665</v>
      </c>
      <c r="AB96" s="15">
        <f t="shared" si="47"/>
        <v>0.86490572754536577</v>
      </c>
      <c r="AC96" s="15">
        <f t="shared" si="47"/>
        <v>0.89955513270658349</v>
      </c>
      <c r="AD96" s="15">
        <f t="shared" si="47"/>
        <v>0.90712892710635562</v>
      </c>
      <c r="AE96" s="15">
        <f t="shared" si="47"/>
        <v>0.91361878844886624</v>
      </c>
      <c r="AF96" s="15">
        <f t="shared" si="47"/>
        <v>0.91575229000340486</v>
      </c>
      <c r="AG96" s="15">
        <f t="shared" si="47"/>
        <v>0.94300426724399911</v>
      </c>
      <c r="AH96" s="15">
        <f t="shared" si="47"/>
        <v>0.95571775184926178</v>
      </c>
      <c r="AI96" s="15">
        <f t="shared" si="47"/>
        <v>0.95963362949330178</v>
      </c>
      <c r="AJ96" s="15">
        <f t="shared" si="47"/>
        <v>0.9674698928420935</v>
      </c>
      <c r="AK96" s="15">
        <f t="shared" si="47"/>
        <v>0.96997466029821755</v>
      </c>
      <c r="AL96" s="15">
        <f t="shared" si="47"/>
        <v>0.97422705014892452</v>
      </c>
      <c r="AM96" s="15">
        <f t="shared" si="47"/>
        <v>0.97674954882184717</v>
      </c>
      <c r="AN96" s="15">
        <f t="shared" si="47"/>
        <v>0.97977662440484548</v>
      </c>
      <c r="AO96" s="15">
        <f t="shared" si="47"/>
        <v>0.98929320229362061</v>
      </c>
      <c r="AP96" s="15">
        <f t="shared" si="47"/>
        <v>0.99452824117207816</v>
      </c>
      <c r="AQ96" s="15">
        <f t="shared" si="47"/>
        <v>1.0047857977513619</v>
      </c>
      <c r="AR96" s="15">
        <f t="shared" si="47"/>
        <v>1.0053298575688847</v>
      </c>
      <c r="AS96" s="15">
        <f t="shared" si="47"/>
        <v>1.0051416451317787</v>
      </c>
      <c r="AT96" s="15">
        <f t="shared" si="47"/>
        <v>1</v>
      </c>
    </row>
    <row r="99" spans="6:46" x14ac:dyDescent="0.2">
      <c r="F99" s="17" t="s">
        <v>84</v>
      </c>
      <c r="G99" s="5" t="s">
        <v>79</v>
      </c>
      <c r="H99" s="5" t="s">
        <v>79</v>
      </c>
      <c r="I99" s="5" t="s">
        <v>79</v>
      </c>
      <c r="J99" s="5" t="s">
        <v>79</v>
      </c>
      <c r="K99" s="5" t="s">
        <v>79</v>
      </c>
      <c r="L99" s="5" t="s">
        <v>79</v>
      </c>
      <c r="M99" s="5" t="s">
        <v>79</v>
      </c>
      <c r="N99" s="5" t="s">
        <v>79</v>
      </c>
      <c r="O99" s="5" t="s">
        <v>79</v>
      </c>
      <c r="P99" s="5" t="s">
        <v>79</v>
      </c>
      <c r="Q99" s="5" t="s">
        <v>79</v>
      </c>
      <c r="R99" s="5" t="s">
        <v>79</v>
      </c>
      <c r="S99" s="5" t="s">
        <v>79</v>
      </c>
      <c r="T99" s="5" t="s">
        <v>79</v>
      </c>
      <c r="U99" s="5" t="s">
        <v>79</v>
      </c>
      <c r="V99" s="5" t="s">
        <v>79</v>
      </c>
      <c r="W99" s="5" t="s">
        <v>79</v>
      </c>
      <c r="X99" s="5" t="s">
        <v>79</v>
      </c>
      <c r="Y99" s="5" t="s">
        <v>79</v>
      </c>
      <c r="Z99" s="5" t="s">
        <v>79</v>
      </c>
      <c r="AA99" s="6" t="s">
        <v>80</v>
      </c>
      <c r="AB99" s="6" t="s">
        <v>80</v>
      </c>
      <c r="AC99" s="6" t="s">
        <v>80</v>
      </c>
      <c r="AD99" s="6" t="s">
        <v>80</v>
      </c>
      <c r="AE99" s="6" t="s">
        <v>80</v>
      </c>
      <c r="AF99" s="6" t="s">
        <v>80</v>
      </c>
      <c r="AG99" s="6" t="s">
        <v>80</v>
      </c>
      <c r="AH99" s="6" t="s">
        <v>80</v>
      </c>
      <c r="AI99" s="6" t="s">
        <v>80</v>
      </c>
      <c r="AJ99" s="6" t="s">
        <v>80</v>
      </c>
      <c r="AK99" s="6" t="s">
        <v>80</v>
      </c>
      <c r="AL99" s="6" t="s">
        <v>80</v>
      </c>
      <c r="AM99" s="6" t="s">
        <v>80</v>
      </c>
      <c r="AN99" s="6" t="s">
        <v>80</v>
      </c>
      <c r="AO99" s="6" t="s">
        <v>80</v>
      </c>
      <c r="AP99" s="6" t="s">
        <v>80</v>
      </c>
      <c r="AQ99" s="6" t="s">
        <v>80</v>
      </c>
      <c r="AR99" s="6" t="s">
        <v>80</v>
      </c>
      <c r="AS99" s="6" t="s">
        <v>80</v>
      </c>
      <c r="AT99" s="6" t="s">
        <v>80</v>
      </c>
    </row>
    <row r="100" spans="6:46" x14ac:dyDescent="0.2">
      <c r="F100" s="17" t="s">
        <v>53</v>
      </c>
      <c r="G100" s="5">
        <v>1</v>
      </c>
      <c r="H100" s="5">
        <v>2</v>
      </c>
      <c r="I100" s="5">
        <v>3</v>
      </c>
      <c r="J100" s="5">
        <v>4</v>
      </c>
      <c r="K100" s="5">
        <v>5</v>
      </c>
      <c r="L100" s="5">
        <v>6</v>
      </c>
      <c r="M100" s="5">
        <v>7</v>
      </c>
      <c r="N100" s="5">
        <v>8</v>
      </c>
      <c r="O100" s="5">
        <v>9</v>
      </c>
      <c r="P100" s="5">
        <v>10</v>
      </c>
      <c r="Q100" s="5">
        <v>11</v>
      </c>
      <c r="R100" s="5">
        <v>12</v>
      </c>
      <c r="S100" s="5">
        <v>13</v>
      </c>
      <c r="T100" s="5">
        <v>14</v>
      </c>
      <c r="U100" s="5">
        <v>15</v>
      </c>
      <c r="V100" s="5">
        <v>16</v>
      </c>
      <c r="W100" s="5">
        <v>17</v>
      </c>
      <c r="X100" s="5">
        <v>18</v>
      </c>
      <c r="Y100" s="5">
        <v>19</v>
      </c>
      <c r="Z100" s="5">
        <v>20</v>
      </c>
      <c r="AA100" s="6">
        <v>1</v>
      </c>
      <c r="AB100" s="6">
        <v>2</v>
      </c>
      <c r="AC100" s="6">
        <v>3</v>
      </c>
      <c r="AD100" s="6">
        <v>4</v>
      </c>
      <c r="AE100" s="6">
        <v>5</v>
      </c>
      <c r="AF100" s="6">
        <v>6</v>
      </c>
      <c r="AG100" s="6">
        <v>7</v>
      </c>
      <c r="AH100" s="6">
        <v>8</v>
      </c>
      <c r="AI100" s="6">
        <v>9</v>
      </c>
      <c r="AJ100" s="6">
        <v>10</v>
      </c>
      <c r="AK100" s="6">
        <v>11</v>
      </c>
      <c r="AL100" s="6">
        <v>12</v>
      </c>
      <c r="AM100" s="6">
        <v>13</v>
      </c>
      <c r="AN100" s="6">
        <v>14</v>
      </c>
      <c r="AO100" s="6">
        <v>15</v>
      </c>
      <c r="AP100" s="6">
        <v>16</v>
      </c>
      <c r="AQ100" s="6">
        <v>17</v>
      </c>
      <c r="AR100" s="6">
        <v>18</v>
      </c>
      <c r="AS100" s="6">
        <v>19</v>
      </c>
      <c r="AT100" s="6">
        <v>20</v>
      </c>
    </row>
    <row r="101" spans="6:46" x14ac:dyDescent="0.2">
      <c r="F101">
        <v>201906</v>
      </c>
      <c r="G101" s="10">
        <f t="shared" ref="G101:AT101" si="48">IF(G33 = "", G$94,G33)</f>
        <v>1.9122681416246128</v>
      </c>
      <c r="H101" s="10">
        <f t="shared" si="48"/>
        <v>1.1149034250773895</v>
      </c>
      <c r="I101" s="10">
        <f t="shared" si="48"/>
        <v>1.0641088620457926</v>
      </c>
      <c r="J101" s="10">
        <f t="shared" si="48"/>
        <v>1.0170054895351213</v>
      </c>
      <c r="K101" s="10">
        <f t="shared" si="48"/>
        <v>1.060336844211478</v>
      </c>
      <c r="L101" s="10">
        <f t="shared" si="48"/>
        <v>1.0145830906705007</v>
      </c>
      <c r="M101" s="10">
        <f t="shared" si="48"/>
        <v>1.001393160308728</v>
      </c>
      <c r="N101" s="10">
        <f t="shared" si="48"/>
        <v>1.0063665853919215</v>
      </c>
      <c r="O101" s="10">
        <f t="shared" si="48"/>
        <v>1.0047980536486381</v>
      </c>
      <c r="P101" s="10">
        <f t="shared" si="48"/>
        <v>1.0097787035608936</v>
      </c>
      <c r="Q101" s="10">
        <f t="shared" si="48"/>
        <v>1.0066968998491221</v>
      </c>
      <c r="R101" s="10">
        <f t="shared" si="48"/>
        <v>1.0011295039490236</v>
      </c>
      <c r="S101" s="10">
        <f t="shared" si="48"/>
        <v>1.0085662016103067</v>
      </c>
      <c r="T101" s="10">
        <f t="shared" si="48"/>
        <v>1.0167346011371259</v>
      </c>
      <c r="U101" s="10">
        <f t="shared" si="48"/>
        <v>1.0004901482975583</v>
      </c>
      <c r="V101" s="10">
        <f t="shared" si="48"/>
        <v>1.0120218750050058</v>
      </c>
      <c r="W101" s="10">
        <f t="shared" si="48"/>
        <v>1.0032992499874667</v>
      </c>
      <c r="X101" s="10">
        <f t="shared" si="48"/>
        <v>1.0002804189750842</v>
      </c>
      <c r="Y101" s="10">
        <f t="shared" si="48"/>
        <v>1</v>
      </c>
      <c r="Z101" s="10">
        <f t="shared" si="48"/>
        <v>1</v>
      </c>
      <c r="AA101" s="10">
        <f t="shared" si="48"/>
        <v>1.4204447544650112</v>
      </c>
      <c r="AB101" s="10">
        <f t="shared" si="48"/>
        <v>1.0210511523182395</v>
      </c>
      <c r="AC101" s="10">
        <f t="shared" si="48"/>
        <v>1.0777218271641729</v>
      </c>
      <c r="AD101" s="10">
        <f t="shared" si="48"/>
        <v>1.0234010565688429</v>
      </c>
      <c r="AE101" s="10">
        <f t="shared" si="48"/>
        <v>1.1099389469093006</v>
      </c>
      <c r="AF101" s="10">
        <f t="shared" si="48"/>
        <v>1.0218243091565213</v>
      </c>
      <c r="AG101" s="10">
        <f t="shared" si="48"/>
        <v>1.0094456304243653</v>
      </c>
      <c r="AH101" s="10">
        <f t="shared" si="48"/>
        <v>0.99394027425582743</v>
      </c>
      <c r="AI101" s="10">
        <f t="shared" si="48"/>
        <v>1.0084255138574272</v>
      </c>
      <c r="AJ101" s="10">
        <f t="shared" si="48"/>
        <v>1.0123959677503465</v>
      </c>
      <c r="AK101" s="10">
        <f t="shared" si="48"/>
        <v>1.001777221684256</v>
      </c>
      <c r="AL101" s="10">
        <f t="shared" si="48"/>
        <v>0.99797609497040873</v>
      </c>
      <c r="AM101" s="10">
        <f t="shared" si="48"/>
        <v>1.0223301908931539</v>
      </c>
      <c r="AN101" s="10">
        <f t="shared" si="48"/>
        <v>1.0040510607726878</v>
      </c>
      <c r="AO101" s="10">
        <f t="shared" si="48"/>
        <v>1.0000419321392255</v>
      </c>
      <c r="AP101" s="10">
        <f t="shared" si="48"/>
        <v>1.0248191214128839</v>
      </c>
      <c r="AQ101" s="10">
        <f t="shared" si="48"/>
        <v>1.0007312862627908</v>
      </c>
      <c r="AR101" s="10">
        <f t="shared" si="48"/>
        <v>0.99971054347783772</v>
      </c>
      <c r="AS101" s="10">
        <f t="shared" si="48"/>
        <v>0.99488465615101973</v>
      </c>
      <c r="AT101" s="10" t="e">
        <f t="shared" si="48"/>
        <v>#REF!</v>
      </c>
    </row>
    <row r="102" spans="6:46" x14ac:dyDescent="0.2">
      <c r="F102">
        <v>201909</v>
      </c>
      <c r="G102" s="10">
        <f t="shared" ref="G102:AT102" si="49">IF(G34 = "", G$94,G34)</f>
        <v>3.1340347664619315</v>
      </c>
      <c r="H102" s="10">
        <f t="shared" si="49"/>
        <v>1.263903777727724</v>
      </c>
      <c r="I102" s="10">
        <f t="shared" si="49"/>
        <v>1.0060933923814164</v>
      </c>
      <c r="J102" s="10">
        <f t="shared" si="49"/>
        <v>1.0131464410808257</v>
      </c>
      <c r="K102" s="10">
        <f t="shared" si="49"/>
        <v>1.0017077138758443</v>
      </c>
      <c r="L102" s="10">
        <f t="shared" si="49"/>
        <v>1.0233392915480026</v>
      </c>
      <c r="M102" s="10">
        <f t="shared" si="49"/>
        <v>1.0062660352875943</v>
      </c>
      <c r="N102" s="10">
        <f t="shared" si="49"/>
        <v>1.0393237171880438</v>
      </c>
      <c r="O102" s="10">
        <f t="shared" si="49"/>
        <v>1.0126178091274294</v>
      </c>
      <c r="P102" s="10">
        <f t="shared" si="49"/>
        <v>1.0008975706784753</v>
      </c>
      <c r="Q102" s="10">
        <f t="shared" si="49"/>
        <v>1.0000831713894565</v>
      </c>
      <c r="R102" s="10">
        <f t="shared" si="49"/>
        <v>1.0000916338250896</v>
      </c>
      <c r="S102" s="10">
        <f t="shared" si="49"/>
        <v>1</v>
      </c>
      <c r="T102" s="10">
        <f t="shared" si="49"/>
        <v>1.0000384980794543</v>
      </c>
      <c r="U102" s="10">
        <f t="shared" si="49"/>
        <v>1.0129428836550032</v>
      </c>
      <c r="V102" s="10">
        <f t="shared" si="49"/>
        <v>1.0055591349307138</v>
      </c>
      <c r="W102" s="10">
        <f t="shared" si="49"/>
        <v>1.0001812491521309</v>
      </c>
      <c r="X102" s="10">
        <f t="shared" si="49"/>
        <v>1</v>
      </c>
      <c r="Y102" s="10">
        <f t="shared" si="49"/>
        <v>1</v>
      </c>
      <c r="Z102" s="10">
        <f t="shared" si="49"/>
        <v>1</v>
      </c>
      <c r="AA102" s="10">
        <f t="shared" si="49"/>
        <v>1.9760122642683462</v>
      </c>
      <c r="AB102" s="10">
        <f t="shared" si="49"/>
        <v>1.0054538153487784</v>
      </c>
      <c r="AC102" s="10">
        <f t="shared" si="49"/>
        <v>1.0027491634289054</v>
      </c>
      <c r="AD102" s="10">
        <f t="shared" si="49"/>
        <v>1.0257303744271713</v>
      </c>
      <c r="AE102" s="10">
        <f t="shared" si="49"/>
        <v>1.0024049145476899</v>
      </c>
      <c r="AF102" s="10">
        <f t="shared" si="49"/>
        <v>1.00270759018477</v>
      </c>
      <c r="AG102" s="10">
        <f t="shared" si="49"/>
        <v>1.0050082415486945</v>
      </c>
      <c r="AH102" s="10">
        <f t="shared" si="49"/>
        <v>1.0462672878850485</v>
      </c>
      <c r="AI102" s="10">
        <f t="shared" si="49"/>
        <v>1.0115220967888074</v>
      </c>
      <c r="AJ102" s="10">
        <f t="shared" si="49"/>
        <v>0.99374365169538958</v>
      </c>
      <c r="AK102" s="10">
        <f t="shared" si="49"/>
        <v>1.0000535158190915</v>
      </c>
      <c r="AL102" s="10">
        <f t="shared" si="49"/>
        <v>1.00009157584768</v>
      </c>
      <c r="AM102" s="10">
        <f t="shared" si="49"/>
        <v>0.99936735042357094</v>
      </c>
      <c r="AN102" s="10">
        <f t="shared" si="49"/>
        <v>1.0000384980794543</v>
      </c>
      <c r="AO102" s="10">
        <f t="shared" si="49"/>
        <v>1.0185453520007952</v>
      </c>
      <c r="AP102" s="10">
        <f t="shared" si="49"/>
        <v>1.0000280967572983</v>
      </c>
      <c r="AQ102" s="10">
        <f t="shared" si="49"/>
        <v>1.0001812491521309</v>
      </c>
      <c r="AR102" s="10">
        <f t="shared" si="49"/>
        <v>1</v>
      </c>
      <c r="AS102" s="10">
        <f t="shared" si="49"/>
        <v>0.99488465615101973</v>
      </c>
      <c r="AT102" s="10" t="e">
        <f t="shared" si="49"/>
        <v>#REF!</v>
      </c>
    </row>
    <row r="103" spans="6:46" x14ac:dyDescent="0.2">
      <c r="F103">
        <v>201912</v>
      </c>
      <c r="G103" s="10">
        <f t="shared" ref="G103:AT103" si="50">IF(G35 = "", G$94,G35)</f>
        <v>5.3417126850803536</v>
      </c>
      <c r="H103" s="10">
        <f t="shared" si="50"/>
        <v>1.0981507878529337</v>
      </c>
      <c r="I103" s="10">
        <f t="shared" si="50"/>
        <v>1.0436717755352851</v>
      </c>
      <c r="J103" s="10">
        <f t="shared" si="50"/>
        <v>1.0219410155468109</v>
      </c>
      <c r="K103" s="10">
        <f t="shared" si="50"/>
        <v>1.0041784675745065</v>
      </c>
      <c r="L103" s="10">
        <f t="shared" si="50"/>
        <v>1.0195750567358084</v>
      </c>
      <c r="M103" s="10">
        <f t="shared" si="50"/>
        <v>1.0055111211145376</v>
      </c>
      <c r="N103" s="10">
        <f t="shared" si="50"/>
        <v>1.0654108786770378</v>
      </c>
      <c r="O103" s="10">
        <f t="shared" si="50"/>
        <v>1.0145006500451017</v>
      </c>
      <c r="P103" s="10">
        <f t="shared" si="50"/>
        <v>1.0013562477491531</v>
      </c>
      <c r="Q103" s="10">
        <f t="shared" si="50"/>
        <v>1.0001080444546624</v>
      </c>
      <c r="R103" s="10">
        <f t="shared" si="50"/>
        <v>1</v>
      </c>
      <c r="S103" s="10">
        <f t="shared" si="50"/>
        <v>1.0046412634229598</v>
      </c>
      <c r="T103" s="10">
        <f t="shared" si="50"/>
        <v>1.0035877242672062</v>
      </c>
      <c r="U103" s="10">
        <f t="shared" si="50"/>
        <v>1.0103107208131124</v>
      </c>
      <c r="V103" s="10">
        <f t="shared" si="50"/>
        <v>1</v>
      </c>
      <c r="W103" s="10">
        <f t="shared" si="50"/>
        <v>1.0002913227248886</v>
      </c>
      <c r="X103" s="10">
        <f t="shared" si="50"/>
        <v>1.0002021636660852</v>
      </c>
      <c r="Y103" s="10">
        <f t="shared" si="50"/>
        <v>1</v>
      </c>
      <c r="Z103" s="10">
        <f t="shared" si="50"/>
        <v>1</v>
      </c>
      <c r="AA103" s="10">
        <f t="shared" si="50"/>
        <v>1.2744046201791581</v>
      </c>
      <c r="AB103" s="10">
        <f t="shared" si="50"/>
        <v>1.0507201836714448</v>
      </c>
      <c r="AC103" s="10">
        <f t="shared" si="50"/>
        <v>1.0430621478433135</v>
      </c>
      <c r="AD103" s="10">
        <f t="shared" si="50"/>
        <v>1.0149510734038494</v>
      </c>
      <c r="AE103" s="10">
        <f t="shared" si="50"/>
        <v>1.0020747419343157</v>
      </c>
      <c r="AF103" s="10">
        <f t="shared" si="50"/>
        <v>1.0053065417338354</v>
      </c>
      <c r="AG103" s="10">
        <f t="shared" si="50"/>
        <v>1.0012021853243085</v>
      </c>
      <c r="AH103" s="10">
        <f t="shared" si="50"/>
        <v>1.0711582992862692</v>
      </c>
      <c r="AI103" s="10">
        <f t="shared" si="50"/>
        <v>1.0022958523344108</v>
      </c>
      <c r="AJ103" s="10">
        <f t="shared" si="50"/>
        <v>1.001353809313575</v>
      </c>
      <c r="AK103" s="10">
        <f t="shared" si="50"/>
        <v>1.0005576409214962</v>
      </c>
      <c r="AL103" s="10">
        <f t="shared" si="50"/>
        <v>0.99775596383265752</v>
      </c>
      <c r="AM103" s="10">
        <f t="shared" si="50"/>
        <v>1.0046412634229598</v>
      </c>
      <c r="AN103" s="10">
        <f t="shared" si="50"/>
        <v>1.0122672006540079</v>
      </c>
      <c r="AO103" s="10">
        <f t="shared" si="50"/>
        <v>1.0016480198592888</v>
      </c>
      <c r="AP103" s="10">
        <f t="shared" si="50"/>
        <v>1</v>
      </c>
      <c r="AQ103" s="10">
        <f t="shared" si="50"/>
        <v>1.000552101245298</v>
      </c>
      <c r="AR103" s="10">
        <f t="shared" si="50"/>
        <v>0.99981278539009955</v>
      </c>
      <c r="AS103" s="10">
        <f t="shared" si="50"/>
        <v>0.99488465615101973</v>
      </c>
      <c r="AT103" s="10" t="e">
        <f t="shared" si="50"/>
        <v>#REF!</v>
      </c>
    </row>
    <row r="104" spans="6:46" x14ac:dyDescent="0.2">
      <c r="F104">
        <v>202003</v>
      </c>
      <c r="G104" s="10">
        <f t="shared" ref="G104:AT104" si="51">IF(G36 = "", G$94,G36)</f>
        <v>2.0369273270120818</v>
      </c>
      <c r="H104" s="10">
        <f t="shared" si="51"/>
        <v>1.2127055543005896</v>
      </c>
      <c r="I104" s="10">
        <f t="shared" si="51"/>
        <v>1.0581476831173326</v>
      </c>
      <c r="J104" s="10">
        <f t="shared" si="51"/>
        <v>1.074882305472818</v>
      </c>
      <c r="K104" s="10">
        <f t="shared" si="51"/>
        <v>1.0415373599150184</v>
      </c>
      <c r="L104" s="10">
        <f t="shared" si="51"/>
        <v>1.0263505531129506</v>
      </c>
      <c r="M104" s="10">
        <f t="shared" si="51"/>
        <v>1.0079647488776855</v>
      </c>
      <c r="N104" s="10">
        <f t="shared" si="51"/>
        <v>1.0418852805114018</v>
      </c>
      <c r="O104" s="10">
        <f t="shared" si="51"/>
        <v>1.0090907930863</v>
      </c>
      <c r="P104" s="10">
        <f t="shared" si="51"/>
        <v>1.0003976754737174</v>
      </c>
      <c r="Q104" s="10">
        <f t="shared" si="51"/>
        <v>1.0009299686558621</v>
      </c>
      <c r="R104" s="10">
        <f t="shared" si="51"/>
        <v>1.0000678867926094</v>
      </c>
      <c r="S104" s="10">
        <f t="shared" si="51"/>
        <v>1.0003877006782707</v>
      </c>
      <c r="T104" s="10">
        <f t="shared" si="51"/>
        <v>1.0132100364253673</v>
      </c>
      <c r="U104" s="10">
        <f t="shared" si="51"/>
        <v>1.0032413620113647</v>
      </c>
      <c r="V104" s="10">
        <f t="shared" si="51"/>
        <v>1.0000445031609946</v>
      </c>
      <c r="W104" s="10">
        <f t="shared" si="51"/>
        <v>1.0018880415853668</v>
      </c>
      <c r="X104" s="10">
        <f t="shared" si="51"/>
        <v>1.0002021636660852</v>
      </c>
      <c r="Y104" s="10">
        <f t="shared" si="51"/>
        <v>1</v>
      </c>
      <c r="Z104" s="10">
        <f t="shared" si="51"/>
        <v>1</v>
      </c>
      <c r="AA104" s="10">
        <f t="shared" si="51"/>
        <v>1.7152069827683187</v>
      </c>
      <c r="AB104" s="10">
        <f t="shared" si="51"/>
        <v>1.2029234579443253</v>
      </c>
      <c r="AC104" s="10">
        <f t="shared" si="51"/>
        <v>1.0704669160323736</v>
      </c>
      <c r="AD104" s="10">
        <f t="shared" si="51"/>
        <v>1.0361453184786051</v>
      </c>
      <c r="AE104" s="10">
        <f t="shared" si="51"/>
        <v>1.0011313691600354</v>
      </c>
      <c r="AF104" s="10">
        <f t="shared" si="51"/>
        <v>1.0115209412988166</v>
      </c>
      <c r="AG104" s="10">
        <f t="shared" si="51"/>
        <v>1.0050524053965713</v>
      </c>
      <c r="AH104" s="10">
        <f t="shared" si="51"/>
        <v>1.0296004682888114</v>
      </c>
      <c r="AI104" s="10">
        <f t="shared" si="51"/>
        <v>1.0092549482103048</v>
      </c>
      <c r="AJ104" s="10">
        <f t="shared" si="51"/>
        <v>1.0008076027486343</v>
      </c>
      <c r="AK104" s="10">
        <f t="shared" si="51"/>
        <v>0.98805904239411679</v>
      </c>
      <c r="AL104" s="10">
        <f t="shared" si="51"/>
        <v>1.0001994364052442</v>
      </c>
      <c r="AM104" s="10">
        <f t="shared" si="51"/>
        <v>1.0026628732290068</v>
      </c>
      <c r="AN104" s="10">
        <f t="shared" si="51"/>
        <v>1.0114130067041658</v>
      </c>
      <c r="AO104" s="10">
        <f t="shared" si="51"/>
        <v>1.003558051809943</v>
      </c>
      <c r="AP104" s="10">
        <f t="shared" si="51"/>
        <v>1.0075206271162647</v>
      </c>
      <c r="AQ104" s="10">
        <f t="shared" si="51"/>
        <v>1.0005414684589895</v>
      </c>
      <c r="AR104" s="10">
        <f t="shared" si="51"/>
        <v>0.99981278539009955</v>
      </c>
      <c r="AS104" s="10">
        <f t="shared" si="51"/>
        <v>0.99488465615101973</v>
      </c>
      <c r="AT104" s="10" t="e">
        <f t="shared" si="51"/>
        <v>#REF!</v>
      </c>
    </row>
    <row r="105" spans="6:46" x14ac:dyDescent="0.2">
      <c r="F105">
        <v>202006</v>
      </c>
      <c r="G105" s="10">
        <f t="shared" ref="G105:AT105" si="52">IF(G37 = "", G$94,G37)</f>
        <v>4.4353764151737236</v>
      </c>
      <c r="H105" s="10">
        <f t="shared" si="52"/>
        <v>1.1578141136217146</v>
      </c>
      <c r="I105" s="10">
        <f t="shared" si="52"/>
        <v>1.0476233104719901</v>
      </c>
      <c r="J105" s="10">
        <f t="shared" si="52"/>
        <v>1.046277752783958</v>
      </c>
      <c r="K105" s="10">
        <f t="shared" si="52"/>
        <v>1.0360928991566549</v>
      </c>
      <c r="L105" s="10">
        <f t="shared" si="52"/>
        <v>1.014120882344957</v>
      </c>
      <c r="M105" s="10">
        <f t="shared" si="52"/>
        <v>1.0324530661296361</v>
      </c>
      <c r="N105" s="10">
        <f t="shared" si="52"/>
        <v>1.0038036848180047</v>
      </c>
      <c r="O105" s="10">
        <f t="shared" si="52"/>
        <v>1.0025455102139618</v>
      </c>
      <c r="P105" s="10">
        <f t="shared" si="52"/>
        <v>1.0056336097024066</v>
      </c>
      <c r="Q105" s="10">
        <f t="shared" si="52"/>
        <v>1</v>
      </c>
      <c r="R105" s="10">
        <f t="shared" si="52"/>
        <v>1.0113308792152929</v>
      </c>
      <c r="S105" s="10">
        <f t="shared" si="52"/>
        <v>1.0161069660036439</v>
      </c>
      <c r="T105" s="10">
        <f t="shared" si="52"/>
        <v>1</v>
      </c>
      <c r="U105" s="10">
        <f t="shared" si="52"/>
        <v>1.0000756653376688</v>
      </c>
      <c r="V105" s="10">
        <f t="shared" si="52"/>
        <v>1.0061529088824173</v>
      </c>
      <c r="W105" s="10">
        <f t="shared" si="52"/>
        <v>1.0018880415853668</v>
      </c>
      <c r="X105" s="10">
        <f t="shared" si="52"/>
        <v>1.0002021636660852</v>
      </c>
      <c r="Y105" s="10">
        <f t="shared" si="52"/>
        <v>1</v>
      </c>
      <c r="Z105" s="10">
        <f t="shared" si="52"/>
        <v>1</v>
      </c>
      <c r="AA105" s="10">
        <f t="shared" si="52"/>
        <v>2.7557478165651963</v>
      </c>
      <c r="AB105" s="10">
        <f t="shared" si="52"/>
        <v>1.0927751990836672</v>
      </c>
      <c r="AC105" s="10">
        <f t="shared" si="52"/>
        <v>1.010905450096317</v>
      </c>
      <c r="AD105" s="10">
        <f t="shared" si="52"/>
        <v>1.0176210928256992</v>
      </c>
      <c r="AE105" s="10">
        <f t="shared" si="52"/>
        <v>1.0131287059497962</v>
      </c>
      <c r="AF105" s="10">
        <f t="shared" si="52"/>
        <v>1.0121208641481496</v>
      </c>
      <c r="AG105" s="10">
        <f t="shared" si="52"/>
        <v>1.0147155221991753</v>
      </c>
      <c r="AH105" s="10">
        <f t="shared" si="52"/>
        <v>1.001087471038955</v>
      </c>
      <c r="AI105" s="10">
        <f t="shared" si="52"/>
        <v>1.0051577558747233</v>
      </c>
      <c r="AJ105" s="10">
        <f t="shared" si="52"/>
        <v>0.96467641184646635</v>
      </c>
      <c r="AK105" s="10">
        <f t="shared" si="52"/>
        <v>0.99943297577289314</v>
      </c>
      <c r="AL105" s="10">
        <f t="shared" si="52"/>
        <v>1.0113203094056991</v>
      </c>
      <c r="AM105" s="10">
        <f t="shared" si="52"/>
        <v>1.0160727296290613</v>
      </c>
      <c r="AN105" s="10">
        <f t="shared" si="52"/>
        <v>1.0170268434418162</v>
      </c>
      <c r="AO105" s="10">
        <f t="shared" si="52"/>
        <v>1.000962138413928</v>
      </c>
      <c r="AP105" s="10">
        <f t="shared" si="52"/>
        <v>1.0103139922574695</v>
      </c>
      <c r="AQ105" s="10">
        <f t="shared" si="52"/>
        <v>1.0005414684589895</v>
      </c>
      <c r="AR105" s="10">
        <f t="shared" si="52"/>
        <v>0.99981278539009955</v>
      </c>
      <c r="AS105" s="10">
        <f t="shared" si="52"/>
        <v>0.99488465615101973</v>
      </c>
      <c r="AT105" s="10" t="e">
        <f t="shared" si="52"/>
        <v>#REF!</v>
      </c>
    </row>
    <row r="106" spans="6:46" x14ac:dyDescent="0.2">
      <c r="F106">
        <v>202009</v>
      </c>
      <c r="G106" s="10">
        <f t="shared" ref="G106:AT106" si="53">IF(G38 = "", G$94,G38)</f>
        <v>2.604935423116673</v>
      </c>
      <c r="H106" s="10">
        <f t="shared" si="53"/>
        <v>1.1241764724118049</v>
      </c>
      <c r="I106" s="10">
        <f t="shared" si="53"/>
        <v>1.0780674106240791</v>
      </c>
      <c r="J106" s="10">
        <f t="shared" si="53"/>
        <v>1.0658836087331096</v>
      </c>
      <c r="K106" s="10">
        <f t="shared" si="53"/>
        <v>1.0120958009605983</v>
      </c>
      <c r="L106" s="10">
        <f t="shared" si="53"/>
        <v>1.0142472943287988</v>
      </c>
      <c r="M106" s="10">
        <f t="shared" si="53"/>
        <v>1.0086548004988833</v>
      </c>
      <c r="N106" s="10">
        <f t="shared" si="53"/>
        <v>1.0019043854480247</v>
      </c>
      <c r="O106" s="10">
        <f t="shared" si="53"/>
        <v>1.0021732777867847</v>
      </c>
      <c r="P106" s="10">
        <f t="shared" si="53"/>
        <v>1.0036978080632872</v>
      </c>
      <c r="Q106" s="10">
        <f t="shared" si="53"/>
        <v>1.0000562014034271</v>
      </c>
      <c r="R106" s="10">
        <f t="shared" si="53"/>
        <v>1.005343464619799</v>
      </c>
      <c r="S106" s="10">
        <f t="shared" si="53"/>
        <v>1.0010460304393314</v>
      </c>
      <c r="T106" s="10">
        <f t="shared" si="53"/>
        <v>1.0001193114405758</v>
      </c>
      <c r="U106" s="10">
        <f t="shared" si="53"/>
        <v>1.0059786969956031</v>
      </c>
      <c r="V106" s="10">
        <f t="shared" si="53"/>
        <v>1.0061529088824173</v>
      </c>
      <c r="W106" s="10">
        <f t="shared" si="53"/>
        <v>1.0018880415853668</v>
      </c>
      <c r="X106" s="10">
        <f t="shared" si="53"/>
        <v>1.0002021636660852</v>
      </c>
      <c r="Y106" s="10">
        <f t="shared" si="53"/>
        <v>1</v>
      </c>
      <c r="Z106" s="10">
        <f t="shared" si="53"/>
        <v>1</v>
      </c>
      <c r="AA106" s="10">
        <f t="shared" si="53"/>
        <v>1.7490224943573749</v>
      </c>
      <c r="AB106" s="10">
        <f t="shared" si="53"/>
        <v>1.0284900683654146</v>
      </c>
      <c r="AC106" s="10">
        <f t="shared" si="53"/>
        <v>1.0132207413723144</v>
      </c>
      <c r="AD106" s="10">
        <f t="shared" si="53"/>
        <v>1.0128037308332571</v>
      </c>
      <c r="AE106" s="10">
        <f t="shared" si="53"/>
        <v>1.0020439338799139</v>
      </c>
      <c r="AF106" s="10">
        <f t="shared" si="53"/>
        <v>1.0034939073214206</v>
      </c>
      <c r="AG106" s="10">
        <f t="shared" si="53"/>
        <v>1.0039193534787689</v>
      </c>
      <c r="AH106" s="10">
        <f t="shared" si="53"/>
        <v>1.0004880767874589</v>
      </c>
      <c r="AI106" s="10">
        <f t="shared" si="53"/>
        <v>0.98877151259463492</v>
      </c>
      <c r="AJ106" s="10">
        <f t="shared" si="53"/>
        <v>1.0022222401788374</v>
      </c>
      <c r="AK106" s="10">
        <f t="shared" si="53"/>
        <v>0.9994839747398363</v>
      </c>
      <c r="AL106" s="10">
        <f t="shared" si="53"/>
        <v>1.0038113253218446</v>
      </c>
      <c r="AM106" s="10">
        <f t="shared" si="53"/>
        <v>1.0008490670792372</v>
      </c>
      <c r="AN106" s="10">
        <f t="shared" si="53"/>
        <v>1.0040613342074012</v>
      </c>
      <c r="AO106" s="10">
        <f t="shared" si="53"/>
        <v>1.0052916959970213</v>
      </c>
      <c r="AP106" s="10">
        <f t="shared" si="53"/>
        <v>1.0103139922574695</v>
      </c>
      <c r="AQ106" s="10">
        <f t="shared" si="53"/>
        <v>1.0005414684589895</v>
      </c>
      <c r="AR106" s="10">
        <f t="shared" si="53"/>
        <v>0.99981278539009955</v>
      </c>
      <c r="AS106" s="10">
        <f t="shared" si="53"/>
        <v>0.99488465615101973</v>
      </c>
      <c r="AT106" s="10" t="e">
        <f t="shared" si="53"/>
        <v>#REF!</v>
      </c>
    </row>
    <row r="107" spans="6:46" x14ac:dyDescent="0.2">
      <c r="F107">
        <v>202012</v>
      </c>
      <c r="G107" s="10">
        <f t="shared" ref="G107:AT107" si="54">IF(G39 = "", G$94,G39)</f>
        <v>2.5219077874668296</v>
      </c>
      <c r="H107" s="10">
        <f t="shared" si="54"/>
        <v>1.2590453722594739</v>
      </c>
      <c r="I107" s="10">
        <f t="shared" si="54"/>
        <v>1.129171698298318</v>
      </c>
      <c r="J107" s="10">
        <f t="shared" si="54"/>
        <v>1.0200888695713561</v>
      </c>
      <c r="K107" s="10">
        <f t="shared" si="54"/>
        <v>1.0285945866397845</v>
      </c>
      <c r="L107" s="10">
        <f t="shared" si="54"/>
        <v>1.0082733558923718</v>
      </c>
      <c r="M107" s="10">
        <f t="shared" si="54"/>
        <v>1.0064184168545693</v>
      </c>
      <c r="N107" s="10">
        <f t="shared" si="54"/>
        <v>1.000659276758459</v>
      </c>
      <c r="O107" s="10">
        <f t="shared" si="54"/>
        <v>1.0014715624364892</v>
      </c>
      <c r="P107" s="10">
        <f t="shared" si="54"/>
        <v>1</v>
      </c>
      <c r="Q107" s="10">
        <f t="shared" si="54"/>
        <v>1.006267814995075</v>
      </c>
      <c r="R107" s="10">
        <f t="shared" si="54"/>
        <v>1.0000877519493776</v>
      </c>
      <c r="S107" s="10">
        <f t="shared" si="54"/>
        <v>1.0006333261745499</v>
      </c>
      <c r="T107" s="10">
        <f t="shared" si="54"/>
        <v>1.002906845016003</v>
      </c>
      <c r="U107" s="10">
        <f t="shared" si="54"/>
        <v>1.0059786969956031</v>
      </c>
      <c r="V107" s="10">
        <f t="shared" si="54"/>
        <v>1.0061529088824173</v>
      </c>
      <c r="W107" s="10">
        <f t="shared" si="54"/>
        <v>1.0018880415853668</v>
      </c>
      <c r="X107" s="10">
        <f t="shared" si="54"/>
        <v>1.0002021636660852</v>
      </c>
      <c r="Y107" s="10">
        <f t="shared" si="54"/>
        <v>1</v>
      </c>
      <c r="Z107" s="10">
        <f t="shared" si="54"/>
        <v>1</v>
      </c>
      <c r="AA107" s="10">
        <f t="shared" si="54"/>
        <v>1.6376695293218893</v>
      </c>
      <c r="AB107" s="10">
        <f t="shared" si="54"/>
        <v>1.041835856405481</v>
      </c>
      <c r="AC107" s="10">
        <f t="shared" si="54"/>
        <v>1.0237876723281256</v>
      </c>
      <c r="AD107" s="10">
        <f t="shared" si="54"/>
        <v>1.0072076528846818</v>
      </c>
      <c r="AE107" s="10">
        <f t="shared" si="54"/>
        <v>1.0077261568783182</v>
      </c>
      <c r="AF107" s="10">
        <f t="shared" si="54"/>
        <v>1.0042775160868251</v>
      </c>
      <c r="AG107" s="10">
        <f t="shared" si="54"/>
        <v>1.0020334033716947</v>
      </c>
      <c r="AH107" s="10">
        <f t="shared" si="54"/>
        <v>0.99134059586008982</v>
      </c>
      <c r="AI107" s="10">
        <f t="shared" si="54"/>
        <v>0.99671194168623756</v>
      </c>
      <c r="AJ107" s="10">
        <f t="shared" si="54"/>
        <v>1</v>
      </c>
      <c r="AK107" s="10">
        <f t="shared" si="54"/>
        <v>1.0065825295833306</v>
      </c>
      <c r="AL107" s="10">
        <f t="shared" si="54"/>
        <v>1.0000875180411466</v>
      </c>
      <c r="AM107" s="10">
        <f t="shared" si="54"/>
        <v>0.99870713532195254</v>
      </c>
      <c r="AN107" s="10">
        <f t="shared" si="54"/>
        <v>1.0097130076914784</v>
      </c>
      <c r="AO107" s="10">
        <f t="shared" si="54"/>
        <v>1.0052916959970213</v>
      </c>
      <c r="AP107" s="10">
        <f t="shared" si="54"/>
        <v>1.0103139922574695</v>
      </c>
      <c r="AQ107" s="10">
        <f t="shared" si="54"/>
        <v>1.0005414684589895</v>
      </c>
      <c r="AR107" s="10">
        <f t="shared" si="54"/>
        <v>0.99981278539009955</v>
      </c>
      <c r="AS107" s="10">
        <f t="shared" si="54"/>
        <v>0.99488465615101973</v>
      </c>
      <c r="AT107" s="10" t="e">
        <f t="shared" si="54"/>
        <v>#REF!</v>
      </c>
    </row>
    <row r="108" spans="6:46" x14ac:dyDescent="0.2">
      <c r="F108">
        <v>202103</v>
      </c>
      <c r="G108" s="10">
        <f t="shared" ref="G108:AT108" si="55">IF(G40 = "", G$94,G40)</f>
        <v>3.7595825008132797</v>
      </c>
      <c r="H108" s="10">
        <f t="shared" si="55"/>
        <v>1.1074060144189879</v>
      </c>
      <c r="I108" s="10">
        <f t="shared" si="55"/>
        <v>1.0234565909972104</v>
      </c>
      <c r="J108" s="10">
        <f t="shared" si="55"/>
        <v>1.0198074733650806</v>
      </c>
      <c r="K108" s="10">
        <f t="shared" si="55"/>
        <v>1.0115679172893524</v>
      </c>
      <c r="L108" s="10">
        <f t="shared" si="55"/>
        <v>1.0085715711012224</v>
      </c>
      <c r="M108" s="10">
        <f t="shared" si="55"/>
        <v>1.0025226388027042</v>
      </c>
      <c r="N108" s="10">
        <f t="shared" si="55"/>
        <v>1.0014023111795145</v>
      </c>
      <c r="O108" s="10">
        <f t="shared" si="55"/>
        <v>1.0020186670564861</v>
      </c>
      <c r="P108" s="10">
        <f t="shared" si="55"/>
        <v>1.0006470195559125</v>
      </c>
      <c r="Q108" s="10">
        <f t="shared" si="55"/>
        <v>1.0179739267334584</v>
      </c>
      <c r="R108" s="10">
        <f t="shared" si="55"/>
        <v>1.0001738155085369</v>
      </c>
      <c r="S108" s="10">
        <f t="shared" si="55"/>
        <v>1.0035282546808633</v>
      </c>
      <c r="T108" s="10">
        <f t="shared" si="55"/>
        <v>1.002906845016003</v>
      </c>
      <c r="U108" s="10">
        <f t="shared" si="55"/>
        <v>1.0059786969956031</v>
      </c>
      <c r="V108" s="10">
        <f t="shared" si="55"/>
        <v>1.0061529088824173</v>
      </c>
      <c r="W108" s="10">
        <f t="shared" si="55"/>
        <v>1.0018880415853668</v>
      </c>
      <c r="X108" s="10">
        <f t="shared" si="55"/>
        <v>1.0002021636660852</v>
      </c>
      <c r="Y108" s="10">
        <f t="shared" si="55"/>
        <v>1</v>
      </c>
      <c r="Z108" s="10">
        <f t="shared" si="55"/>
        <v>1</v>
      </c>
      <c r="AA108" s="10">
        <f t="shared" si="55"/>
        <v>1.5542653352445839</v>
      </c>
      <c r="AB108" s="10">
        <f t="shared" si="55"/>
        <v>1.0230278153479218</v>
      </c>
      <c r="AC108" s="10">
        <f t="shared" si="55"/>
        <v>1.0038855058179887</v>
      </c>
      <c r="AD108" s="10">
        <f t="shared" si="55"/>
        <v>1.0070102351022558</v>
      </c>
      <c r="AE108" s="10">
        <f t="shared" si="55"/>
        <v>1.0020715347068119</v>
      </c>
      <c r="AF108" s="10">
        <f t="shared" si="55"/>
        <v>1.0042764881385715</v>
      </c>
      <c r="AG108" s="10">
        <f t="shared" si="55"/>
        <v>1.0006673689234842</v>
      </c>
      <c r="AH108" s="10">
        <f t="shared" si="55"/>
        <v>0.99841511424926832</v>
      </c>
      <c r="AI108" s="10">
        <f t="shared" si="55"/>
        <v>0.99578569008178752</v>
      </c>
      <c r="AJ108" s="10">
        <f t="shared" si="55"/>
        <v>0.99967932057903797</v>
      </c>
      <c r="AK108" s="10">
        <f t="shared" si="55"/>
        <v>1.0185857386359181</v>
      </c>
      <c r="AL108" s="10">
        <f t="shared" si="55"/>
        <v>0.99982270481572089</v>
      </c>
      <c r="AM108" s="10">
        <f t="shared" si="55"/>
        <v>1.0030991317955043</v>
      </c>
      <c r="AN108" s="10">
        <f t="shared" si="55"/>
        <v>1.0097130076914784</v>
      </c>
      <c r="AO108" s="10">
        <f t="shared" si="55"/>
        <v>1.0052916959970213</v>
      </c>
      <c r="AP108" s="10">
        <f t="shared" si="55"/>
        <v>1.0103139922574695</v>
      </c>
      <c r="AQ108" s="10">
        <f t="shared" si="55"/>
        <v>1.0005414684589895</v>
      </c>
      <c r="AR108" s="10">
        <f t="shared" si="55"/>
        <v>0.99981278539009955</v>
      </c>
      <c r="AS108" s="10">
        <f t="shared" si="55"/>
        <v>0.99488465615101973</v>
      </c>
      <c r="AT108" s="10" t="e">
        <f t="shared" si="55"/>
        <v>#REF!</v>
      </c>
    </row>
    <row r="109" spans="6:46" x14ac:dyDescent="0.2">
      <c r="F109">
        <v>202106</v>
      </c>
      <c r="G109" s="10">
        <f t="shared" ref="G109:AT109" si="56">IF(G41 = "", G$94,G41)</f>
        <v>2.9803468082196392</v>
      </c>
      <c r="H109" s="10">
        <f t="shared" si="56"/>
        <v>1.1145972199963936</v>
      </c>
      <c r="I109" s="10">
        <f t="shared" si="56"/>
        <v>1.0295516863883718</v>
      </c>
      <c r="J109" s="10">
        <f t="shared" si="56"/>
        <v>1.0182904888337085</v>
      </c>
      <c r="K109" s="10">
        <f t="shared" si="56"/>
        <v>1.0076246858619968</v>
      </c>
      <c r="L109" s="10">
        <f t="shared" si="56"/>
        <v>1.007843853187975</v>
      </c>
      <c r="M109" s="10">
        <f t="shared" si="56"/>
        <v>1.0030982931980514</v>
      </c>
      <c r="N109" s="10">
        <f t="shared" si="56"/>
        <v>1.001318966484041</v>
      </c>
      <c r="O109" s="10">
        <f t="shared" si="56"/>
        <v>1.0165070779856789</v>
      </c>
      <c r="P109" s="10">
        <f t="shared" si="56"/>
        <v>1.0099754338038192</v>
      </c>
      <c r="Q109" s="10">
        <f t="shared" si="56"/>
        <v>1.0007208814021076</v>
      </c>
      <c r="R109" s="10">
        <f t="shared" si="56"/>
        <v>1.0031164828489645</v>
      </c>
      <c r="S109" s="10">
        <f t="shared" si="56"/>
        <v>1.0035282546808633</v>
      </c>
      <c r="T109" s="10">
        <f t="shared" si="56"/>
        <v>1.002906845016003</v>
      </c>
      <c r="U109" s="10">
        <f t="shared" si="56"/>
        <v>1.0059786969956031</v>
      </c>
      <c r="V109" s="10">
        <f t="shared" si="56"/>
        <v>1.0061529088824173</v>
      </c>
      <c r="W109" s="10">
        <f t="shared" si="56"/>
        <v>1.0018880415853668</v>
      </c>
      <c r="X109" s="10">
        <f t="shared" si="56"/>
        <v>1.0002021636660852</v>
      </c>
      <c r="Y109" s="10">
        <f t="shared" si="56"/>
        <v>1</v>
      </c>
      <c r="Z109" s="10">
        <f t="shared" si="56"/>
        <v>1</v>
      </c>
      <c r="AA109" s="10">
        <f t="shared" si="56"/>
        <v>1.9777429925946792</v>
      </c>
      <c r="AB109" s="10">
        <f t="shared" si="56"/>
        <v>1.0428920569777411</v>
      </c>
      <c r="AC109" s="10">
        <f t="shared" si="56"/>
        <v>1.0123585893291545</v>
      </c>
      <c r="AD109" s="10">
        <f t="shared" si="56"/>
        <v>1.0035981613760627</v>
      </c>
      <c r="AE109" s="10">
        <f t="shared" si="56"/>
        <v>1.0040371511197994</v>
      </c>
      <c r="AF109" s="10">
        <f t="shared" si="56"/>
        <v>1.002685644457868</v>
      </c>
      <c r="AG109" s="10">
        <f t="shared" si="56"/>
        <v>1.001849880366589</v>
      </c>
      <c r="AH109" s="10">
        <f t="shared" si="56"/>
        <v>0.98897019234629535</v>
      </c>
      <c r="AI109" s="10">
        <f t="shared" si="56"/>
        <v>1.0168512241377188</v>
      </c>
      <c r="AJ109" s="10">
        <f t="shared" si="56"/>
        <v>1.0103037953750171</v>
      </c>
      <c r="AK109" s="10">
        <f t="shared" si="56"/>
        <v>0.99890312577874374</v>
      </c>
      <c r="AL109" s="10">
        <f t="shared" si="56"/>
        <v>1.0025892307881794</v>
      </c>
      <c r="AM109" s="10">
        <f t="shared" si="56"/>
        <v>1.0030991317955043</v>
      </c>
      <c r="AN109" s="10">
        <f t="shared" si="56"/>
        <v>1.0097130076914784</v>
      </c>
      <c r="AO109" s="10">
        <f t="shared" si="56"/>
        <v>1.0052916959970213</v>
      </c>
      <c r="AP109" s="10">
        <f t="shared" si="56"/>
        <v>1.0103139922574695</v>
      </c>
      <c r="AQ109" s="10">
        <f t="shared" si="56"/>
        <v>1.0005414684589895</v>
      </c>
      <c r="AR109" s="10">
        <f t="shared" si="56"/>
        <v>0.99981278539009955</v>
      </c>
      <c r="AS109" s="10">
        <f t="shared" si="56"/>
        <v>0.99488465615101973</v>
      </c>
      <c r="AT109" s="10" t="e">
        <f t="shared" si="56"/>
        <v>#REF!</v>
      </c>
    </row>
    <row r="110" spans="6:46" x14ac:dyDescent="0.2">
      <c r="F110">
        <v>202109</v>
      </c>
      <c r="G110" s="10">
        <f t="shared" ref="G110:AT110" si="57">IF(G42 = "", G$94,G42)</f>
        <v>1.7423058825689779</v>
      </c>
      <c r="H110" s="10">
        <f t="shared" si="57"/>
        <v>1.1032831152203395</v>
      </c>
      <c r="I110" s="10">
        <f t="shared" si="57"/>
        <v>1.0377137148569029</v>
      </c>
      <c r="J110" s="10">
        <f t="shared" si="57"/>
        <v>1.0102715322715758</v>
      </c>
      <c r="K110" s="10">
        <f t="shared" si="57"/>
        <v>1.0019120309288891</v>
      </c>
      <c r="L110" s="10">
        <f t="shared" si="57"/>
        <v>1.0021492847586551</v>
      </c>
      <c r="M110" s="10">
        <f t="shared" si="57"/>
        <v>1.0012713088462937</v>
      </c>
      <c r="N110" s="10">
        <f t="shared" si="57"/>
        <v>1.0402645396070942</v>
      </c>
      <c r="O110" s="10">
        <f t="shared" si="57"/>
        <v>0.99901013002994044</v>
      </c>
      <c r="P110" s="10">
        <f t="shared" si="57"/>
        <v>0.99986699189905903</v>
      </c>
      <c r="Q110" s="10">
        <f t="shared" si="57"/>
        <v>1.0051164059100934</v>
      </c>
      <c r="R110" s="10">
        <f t="shared" si="57"/>
        <v>1.0031164828489645</v>
      </c>
      <c r="S110" s="10">
        <f t="shared" si="57"/>
        <v>1.0035282546808633</v>
      </c>
      <c r="T110" s="10">
        <f t="shared" si="57"/>
        <v>1.002906845016003</v>
      </c>
      <c r="U110" s="10">
        <f t="shared" si="57"/>
        <v>1.0059786969956031</v>
      </c>
      <c r="V110" s="10">
        <f t="shared" si="57"/>
        <v>1.0061529088824173</v>
      </c>
      <c r="W110" s="10">
        <f t="shared" si="57"/>
        <v>1.0018880415853668</v>
      </c>
      <c r="X110" s="10">
        <f t="shared" si="57"/>
        <v>1.0002021636660852</v>
      </c>
      <c r="Y110" s="10">
        <f t="shared" si="57"/>
        <v>1</v>
      </c>
      <c r="Z110" s="10">
        <f t="shared" si="57"/>
        <v>1</v>
      </c>
      <c r="AA110" s="10">
        <f t="shared" si="57"/>
        <v>1.3522475618283047</v>
      </c>
      <c r="AB110" s="10">
        <f t="shared" si="57"/>
        <v>1.0452864969595466</v>
      </c>
      <c r="AC110" s="10">
        <f t="shared" si="57"/>
        <v>1.0026894090930834</v>
      </c>
      <c r="AD110" s="10">
        <f t="shared" si="57"/>
        <v>1.003814879680603</v>
      </c>
      <c r="AE110" s="10">
        <f t="shared" si="57"/>
        <v>1.0010888663684625</v>
      </c>
      <c r="AF110" s="10">
        <f t="shared" si="57"/>
        <v>1.0010366478330448</v>
      </c>
      <c r="AG110" s="10">
        <f t="shared" si="57"/>
        <v>0.99368064777106735</v>
      </c>
      <c r="AH110" s="10">
        <f t="shared" si="57"/>
        <v>1.0396365974338395</v>
      </c>
      <c r="AI110" s="10">
        <f t="shared" si="57"/>
        <v>1.0066181134909329</v>
      </c>
      <c r="AJ110" s="10">
        <f t="shared" si="57"/>
        <v>0.99065250392192838</v>
      </c>
      <c r="AK110" s="10">
        <f t="shared" si="57"/>
        <v>1.004384021588151</v>
      </c>
      <c r="AL110" s="10">
        <f t="shared" si="57"/>
        <v>1.0025892307881794</v>
      </c>
      <c r="AM110" s="10">
        <f t="shared" si="57"/>
        <v>1.0030991317955043</v>
      </c>
      <c r="AN110" s="10">
        <f t="shared" si="57"/>
        <v>1.0097130076914784</v>
      </c>
      <c r="AO110" s="10">
        <f t="shared" si="57"/>
        <v>1.0052916959970213</v>
      </c>
      <c r="AP110" s="10">
        <f t="shared" si="57"/>
        <v>1.0103139922574695</v>
      </c>
      <c r="AQ110" s="10">
        <f t="shared" si="57"/>
        <v>1.0005414684589895</v>
      </c>
      <c r="AR110" s="10">
        <f t="shared" si="57"/>
        <v>0.99981278539009955</v>
      </c>
      <c r="AS110" s="10">
        <f t="shared" si="57"/>
        <v>0.99488465615101973</v>
      </c>
      <c r="AT110" s="10" t="e">
        <f t="shared" si="57"/>
        <v>#REF!</v>
      </c>
    </row>
    <row r="111" spans="6:46" x14ac:dyDescent="0.2">
      <c r="F111">
        <v>202112</v>
      </c>
      <c r="G111" s="10">
        <f t="shared" ref="G111:AT111" si="58">IF(G43 = "", G$94,G43)</f>
        <v>2.652186918273753</v>
      </c>
      <c r="H111" s="10">
        <f t="shared" si="58"/>
        <v>1.0932181568973318</v>
      </c>
      <c r="I111" s="10">
        <f t="shared" si="58"/>
        <v>1.0417546641285216</v>
      </c>
      <c r="J111" s="10">
        <f t="shared" si="58"/>
        <v>1.03340831435682</v>
      </c>
      <c r="K111" s="10">
        <f t="shared" si="58"/>
        <v>1.0069902934956361</v>
      </c>
      <c r="L111" s="10">
        <f t="shared" si="58"/>
        <v>1.0092060501006141</v>
      </c>
      <c r="M111" s="10">
        <f t="shared" si="58"/>
        <v>1.0600184502455585</v>
      </c>
      <c r="N111" s="10">
        <f t="shared" si="58"/>
        <v>1.0009067435825991</v>
      </c>
      <c r="O111" s="10">
        <f t="shared" si="58"/>
        <v>1.000323870770379</v>
      </c>
      <c r="P111" s="10">
        <f t="shared" si="58"/>
        <v>1.0044185512049455</v>
      </c>
      <c r="Q111" s="10">
        <f t="shared" si="58"/>
        <v>1.0051164059100934</v>
      </c>
      <c r="R111" s="10">
        <f t="shared" si="58"/>
        <v>1.0031164828489645</v>
      </c>
      <c r="S111" s="10">
        <f t="shared" si="58"/>
        <v>1.0035282546808633</v>
      </c>
      <c r="T111" s="10">
        <f t="shared" si="58"/>
        <v>1.002906845016003</v>
      </c>
      <c r="U111" s="10">
        <f t="shared" si="58"/>
        <v>1.0059786969956031</v>
      </c>
      <c r="V111" s="10">
        <f t="shared" si="58"/>
        <v>1.0061529088824173</v>
      </c>
      <c r="W111" s="10">
        <f t="shared" si="58"/>
        <v>1.0018880415853668</v>
      </c>
      <c r="X111" s="10">
        <f t="shared" si="58"/>
        <v>1.0002021636660852</v>
      </c>
      <c r="Y111" s="10">
        <f t="shared" si="58"/>
        <v>1</v>
      </c>
      <c r="Z111" s="10">
        <f t="shared" si="58"/>
        <v>1</v>
      </c>
      <c r="AA111" s="10">
        <f t="shared" si="58"/>
        <v>1.7367551643957586</v>
      </c>
      <c r="AB111" s="10">
        <f t="shared" si="58"/>
        <v>1.0340098821427552</v>
      </c>
      <c r="AC111" s="10">
        <f t="shared" si="58"/>
        <v>1.0299101802246056</v>
      </c>
      <c r="AD111" s="10">
        <f t="shared" si="58"/>
        <v>1.0236907047860679</v>
      </c>
      <c r="AE111" s="10">
        <f t="shared" si="58"/>
        <v>0.9999997551974612</v>
      </c>
      <c r="AF111" s="10">
        <f t="shared" si="58"/>
        <v>0.9988716576189719</v>
      </c>
      <c r="AG111" s="10">
        <f t="shared" si="58"/>
        <v>1.0621164374851686</v>
      </c>
      <c r="AH111" s="10">
        <f t="shared" si="58"/>
        <v>1.0001093982622991</v>
      </c>
      <c r="AI111" s="10">
        <f t="shared" si="58"/>
        <v>1.0008696022411971</v>
      </c>
      <c r="AJ111" s="10">
        <f t="shared" si="58"/>
        <v>1.0025889874968263</v>
      </c>
      <c r="AK111" s="10">
        <f t="shared" si="58"/>
        <v>1.004384021588151</v>
      </c>
      <c r="AL111" s="10">
        <f t="shared" si="58"/>
        <v>1.0025892307881794</v>
      </c>
      <c r="AM111" s="10">
        <f t="shared" si="58"/>
        <v>1.0030991317955043</v>
      </c>
      <c r="AN111" s="10">
        <f t="shared" si="58"/>
        <v>1.0097130076914784</v>
      </c>
      <c r="AO111" s="10">
        <f t="shared" si="58"/>
        <v>1.0052916959970213</v>
      </c>
      <c r="AP111" s="10">
        <f t="shared" si="58"/>
        <v>1.0103139922574695</v>
      </c>
      <c r="AQ111" s="10">
        <f t="shared" si="58"/>
        <v>1.0005414684589895</v>
      </c>
      <c r="AR111" s="10">
        <f t="shared" si="58"/>
        <v>0.99981278539009955</v>
      </c>
      <c r="AS111" s="10">
        <f t="shared" si="58"/>
        <v>0.99488465615101973</v>
      </c>
      <c r="AT111" s="10" t="e">
        <f t="shared" si="58"/>
        <v>#REF!</v>
      </c>
    </row>
    <row r="112" spans="6:46" x14ac:dyDescent="0.2">
      <c r="F112">
        <v>202203</v>
      </c>
      <c r="G112" s="10">
        <f t="shared" ref="G112:AT112" si="59">IF(G44 = "", G$94,G44)</f>
        <v>1.8904074297461704</v>
      </c>
      <c r="H112" s="10">
        <f t="shared" si="59"/>
        <v>1.0578305953707334</v>
      </c>
      <c r="I112" s="10">
        <f t="shared" si="59"/>
        <v>1.0294275545123737</v>
      </c>
      <c r="J112" s="10">
        <f t="shared" si="59"/>
        <v>1.0095122158873799</v>
      </c>
      <c r="K112" s="10">
        <f t="shared" si="59"/>
        <v>1.0020301656465398</v>
      </c>
      <c r="L112" s="10">
        <f t="shared" si="59"/>
        <v>1.0402160895772918</v>
      </c>
      <c r="M112" s="10">
        <f t="shared" si="59"/>
        <v>1.0242377399887566</v>
      </c>
      <c r="N112" s="10">
        <f t="shared" si="59"/>
        <v>1.0031143734780446</v>
      </c>
      <c r="O112" s="10">
        <f t="shared" si="59"/>
        <v>1.0077522581611547</v>
      </c>
      <c r="P112" s="10">
        <f t="shared" si="59"/>
        <v>1.0044185512049455</v>
      </c>
      <c r="Q112" s="10">
        <f t="shared" si="59"/>
        <v>1.0051164059100934</v>
      </c>
      <c r="R112" s="10">
        <f t="shared" si="59"/>
        <v>1.0031164828489645</v>
      </c>
      <c r="S112" s="10">
        <f t="shared" si="59"/>
        <v>1.0035282546808633</v>
      </c>
      <c r="T112" s="10">
        <f t="shared" si="59"/>
        <v>1.002906845016003</v>
      </c>
      <c r="U112" s="10">
        <f t="shared" si="59"/>
        <v>1.0059786969956031</v>
      </c>
      <c r="V112" s="10">
        <f t="shared" si="59"/>
        <v>1.0061529088824173</v>
      </c>
      <c r="W112" s="10">
        <f t="shared" si="59"/>
        <v>1.0018880415853668</v>
      </c>
      <c r="X112" s="10">
        <f t="shared" si="59"/>
        <v>1.0002021636660852</v>
      </c>
      <c r="Y112" s="10">
        <f t="shared" si="59"/>
        <v>1</v>
      </c>
      <c r="Z112" s="10">
        <f t="shared" si="59"/>
        <v>1</v>
      </c>
      <c r="AA112" s="10">
        <f t="shared" si="59"/>
        <v>1.4091425306506951</v>
      </c>
      <c r="AB112" s="10">
        <f t="shared" si="59"/>
        <v>1.024617800714561</v>
      </c>
      <c r="AC112" s="10">
        <f t="shared" si="59"/>
        <v>1.0084959140240812</v>
      </c>
      <c r="AD112" s="10">
        <f t="shared" si="59"/>
        <v>1.0087908996656558</v>
      </c>
      <c r="AE112" s="10">
        <f t="shared" si="59"/>
        <v>0.98547995546621758</v>
      </c>
      <c r="AF112" s="10">
        <f t="shared" si="59"/>
        <v>1.0646311108943636</v>
      </c>
      <c r="AG112" s="10">
        <f t="shared" si="59"/>
        <v>1.0068319293060197</v>
      </c>
      <c r="AH112" s="10">
        <f t="shared" si="59"/>
        <v>1.0071333086372711</v>
      </c>
      <c r="AI112" s="10">
        <f t="shared" si="59"/>
        <v>1.0081658907190751</v>
      </c>
      <c r="AJ112" s="10">
        <f t="shared" si="59"/>
        <v>1.0025889874968263</v>
      </c>
      <c r="AK112" s="10">
        <f t="shared" si="59"/>
        <v>1.004384021588151</v>
      </c>
      <c r="AL112" s="10">
        <f t="shared" si="59"/>
        <v>1.0025892307881794</v>
      </c>
      <c r="AM112" s="10">
        <f t="shared" si="59"/>
        <v>1.0030991317955043</v>
      </c>
      <c r="AN112" s="10">
        <f t="shared" si="59"/>
        <v>1.0097130076914784</v>
      </c>
      <c r="AO112" s="10">
        <f t="shared" si="59"/>
        <v>1.0052916959970213</v>
      </c>
      <c r="AP112" s="10">
        <f t="shared" si="59"/>
        <v>1.0103139922574695</v>
      </c>
      <c r="AQ112" s="10">
        <f t="shared" si="59"/>
        <v>1.0005414684589895</v>
      </c>
      <c r="AR112" s="10">
        <f t="shared" si="59"/>
        <v>0.99981278539009955</v>
      </c>
      <c r="AS112" s="10">
        <f t="shared" si="59"/>
        <v>0.99488465615101973</v>
      </c>
      <c r="AT112" s="10" t="e">
        <f t="shared" si="59"/>
        <v>#REF!</v>
      </c>
    </row>
    <row r="113" spans="6:46" x14ac:dyDescent="0.2">
      <c r="F113">
        <v>202206</v>
      </c>
      <c r="G113" s="10">
        <f t="shared" ref="G113:AT113" si="60">IF(G45 = "", G$94,G45)</f>
        <v>1.8990848115624537</v>
      </c>
      <c r="H113" s="10">
        <f t="shared" si="60"/>
        <v>1.1314833112873677</v>
      </c>
      <c r="I113" s="10">
        <f t="shared" si="60"/>
        <v>1.015569980691418</v>
      </c>
      <c r="J113" s="10">
        <f t="shared" si="60"/>
        <v>1.0063370002237768</v>
      </c>
      <c r="K113" s="10">
        <f t="shared" si="60"/>
        <v>1.0022110019254715</v>
      </c>
      <c r="L113" s="10">
        <f t="shared" si="60"/>
        <v>1.0391708647661906</v>
      </c>
      <c r="M113" s="10">
        <f t="shared" si="60"/>
        <v>1.0229440499439859</v>
      </c>
      <c r="N113" s="10">
        <f t="shared" si="60"/>
        <v>1.009733389757854</v>
      </c>
      <c r="O113" s="10">
        <f t="shared" si="60"/>
        <v>1.0077522581611547</v>
      </c>
      <c r="P113" s="10">
        <f t="shared" si="60"/>
        <v>1.0044185512049455</v>
      </c>
      <c r="Q113" s="10">
        <f t="shared" si="60"/>
        <v>1.0051164059100934</v>
      </c>
      <c r="R113" s="10">
        <f t="shared" si="60"/>
        <v>1.0031164828489645</v>
      </c>
      <c r="S113" s="10">
        <f t="shared" si="60"/>
        <v>1.0035282546808633</v>
      </c>
      <c r="T113" s="10">
        <f t="shared" si="60"/>
        <v>1.002906845016003</v>
      </c>
      <c r="U113" s="10">
        <f t="shared" si="60"/>
        <v>1.0059786969956031</v>
      </c>
      <c r="V113" s="10">
        <f t="shared" si="60"/>
        <v>1.0061529088824173</v>
      </c>
      <c r="W113" s="10">
        <f t="shared" si="60"/>
        <v>1.0018880415853668</v>
      </c>
      <c r="X113" s="10">
        <f t="shared" si="60"/>
        <v>1.0002021636660852</v>
      </c>
      <c r="Y113" s="10">
        <f t="shared" si="60"/>
        <v>1</v>
      </c>
      <c r="Z113" s="10">
        <f t="shared" si="60"/>
        <v>1</v>
      </c>
      <c r="AA113" s="10">
        <f t="shared" si="60"/>
        <v>1.5730559495930569</v>
      </c>
      <c r="AB113" s="10">
        <f t="shared" si="60"/>
        <v>1.0388334767724177</v>
      </c>
      <c r="AC113" s="10">
        <f t="shared" si="60"/>
        <v>1.003046181519939</v>
      </c>
      <c r="AD113" s="10">
        <f t="shared" si="60"/>
        <v>0.98925141371593073</v>
      </c>
      <c r="AE113" s="10">
        <f t="shared" si="60"/>
        <v>0.98933656376702439</v>
      </c>
      <c r="AF113" s="10">
        <f t="shared" si="60"/>
        <v>1.0456908496119373</v>
      </c>
      <c r="AG113" s="10">
        <f t="shared" si="60"/>
        <v>1.0058701704305983</v>
      </c>
      <c r="AH113" s="10">
        <f t="shared" si="60"/>
        <v>1.0040973160082702</v>
      </c>
      <c r="AI113" s="10">
        <f t="shared" si="60"/>
        <v>1.0081658907190751</v>
      </c>
      <c r="AJ113" s="10">
        <f t="shared" si="60"/>
        <v>1.0025889874968263</v>
      </c>
      <c r="AK113" s="10">
        <f t="shared" si="60"/>
        <v>1.004384021588151</v>
      </c>
      <c r="AL113" s="10">
        <f t="shared" si="60"/>
        <v>1.0025892307881794</v>
      </c>
      <c r="AM113" s="10">
        <f t="shared" si="60"/>
        <v>1.0030991317955043</v>
      </c>
      <c r="AN113" s="10">
        <f t="shared" si="60"/>
        <v>1.0097130076914784</v>
      </c>
      <c r="AO113" s="10">
        <f t="shared" si="60"/>
        <v>1.0052916959970213</v>
      </c>
      <c r="AP113" s="10">
        <f t="shared" si="60"/>
        <v>1.0103139922574695</v>
      </c>
      <c r="AQ113" s="10">
        <f t="shared" si="60"/>
        <v>1.0005414684589895</v>
      </c>
      <c r="AR113" s="10">
        <f t="shared" si="60"/>
        <v>0.99981278539009955</v>
      </c>
      <c r="AS113" s="10">
        <f t="shared" si="60"/>
        <v>0.99488465615101973</v>
      </c>
      <c r="AT113" s="10" t="e">
        <f t="shared" si="60"/>
        <v>#REF!</v>
      </c>
    </row>
    <row r="114" spans="6:46" x14ac:dyDescent="0.2">
      <c r="F114">
        <v>202209</v>
      </c>
      <c r="G114" s="10">
        <f t="shared" ref="G114:AT114" si="61">IF(G46 = "", G$94,G46)</f>
        <v>1.9245252054263755</v>
      </c>
      <c r="H114" s="10">
        <f t="shared" si="61"/>
        <v>1.0659337567303202</v>
      </c>
      <c r="I114" s="10">
        <f t="shared" si="61"/>
        <v>1.017065629589132</v>
      </c>
      <c r="J114" s="10">
        <f t="shared" si="61"/>
        <v>1.005173202175029</v>
      </c>
      <c r="K114" s="10">
        <f t="shared" si="61"/>
        <v>1.0253986359881133</v>
      </c>
      <c r="L114" s="10">
        <f t="shared" si="61"/>
        <v>1.0073406149744888</v>
      </c>
      <c r="M114" s="10">
        <f t="shared" si="61"/>
        <v>1.0236909047243345</v>
      </c>
      <c r="N114" s="10">
        <f t="shared" si="61"/>
        <v>1.009733389757854</v>
      </c>
      <c r="O114" s="10">
        <f t="shared" si="61"/>
        <v>1.0077522581611547</v>
      </c>
      <c r="P114" s="10">
        <f t="shared" si="61"/>
        <v>1.0044185512049455</v>
      </c>
      <c r="Q114" s="10">
        <f t="shared" si="61"/>
        <v>1.0051164059100934</v>
      </c>
      <c r="R114" s="10">
        <f t="shared" si="61"/>
        <v>1.0031164828489645</v>
      </c>
      <c r="S114" s="10">
        <f t="shared" si="61"/>
        <v>1.0035282546808633</v>
      </c>
      <c r="T114" s="10">
        <f t="shared" si="61"/>
        <v>1.002906845016003</v>
      </c>
      <c r="U114" s="10">
        <f t="shared" si="61"/>
        <v>1.0059786969956031</v>
      </c>
      <c r="V114" s="10">
        <f t="shared" si="61"/>
        <v>1.0061529088824173</v>
      </c>
      <c r="W114" s="10">
        <f t="shared" si="61"/>
        <v>1.0018880415853668</v>
      </c>
      <c r="X114" s="10">
        <f t="shared" si="61"/>
        <v>1.0002021636660852</v>
      </c>
      <c r="Y114" s="10">
        <f t="shared" si="61"/>
        <v>1</v>
      </c>
      <c r="Z114" s="10">
        <f t="shared" si="61"/>
        <v>1</v>
      </c>
      <c r="AA114" s="10">
        <f t="shared" si="61"/>
        <v>1.4033808463779014</v>
      </c>
      <c r="AB114" s="10">
        <f t="shared" si="61"/>
        <v>1.0295850240983955</v>
      </c>
      <c r="AC114" s="10">
        <f t="shared" si="61"/>
        <v>0.99609057713682281</v>
      </c>
      <c r="AD114" s="10">
        <f t="shared" si="61"/>
        <v>1.0126339436859801</v>
      </c>
      <c r="AE114" s="10">
        <f t="shared" si="61"/>
        <v>1.0252129124699345</v>
      </c>
      <c r="AF114" s="10">
        <f t="shared" si="61"/>
        <v>1.0077820910300432</v>
      </c>
      <c r="AG114" s="10">
        <f t="shared" si="61"/>
        <v>1.0134818950951503</v>
      </c>
      <c r="AH114" s="10">
        <f t="shared" si="61"/>
        <v>1.0040973160082702</v>
      </c>
      <c r="AI114" s="10">
        <f t="shared" si="61"/>
        <v>1.0081658907190751</v>
      </c>
      <c r="AJ114" s="10">
        <f t="shared" si="61"/>
        <v>1.0025889874968263</v>
      </c>
      <c r="AK114" s="10">
        <f t="shared" si="61"/>
        <v>1.004384021588151</v>
      </c>
      <c r="AL114" s="10">
        <f t="shared" si="61"/>
        <v>1.0025892307881794</v>
      </c>
      <c r="AM114" s="10">
        <f t="shared" si="61"/>
        <v>1.0030991317955043</v>
      </c>
      <c r="AN114" s="10">
        <f t="shared" si="61"/>
        <v>1.0097130076914784</v>
      </c>
      <c r="AO114" s="10">
        <f t="shared" si="61"/>
        <v>1.0052916959970213</v>
      </c>
      <c r="AP114" s="10">
        <f t="shared" si="61"/>
        <v>1.0103139922574695</v>
      </c>
      <c r="AQ114" s="10">
        <f t="shared" si="61"/>
        <v>1.0005414684589895</v>
      </c>
      <c r="AR114" s="10">
        <f t="shared" si="61"/>
        <v>0.99981278539009955</v>
      </c>
      <c r="AS114" s="10">
        <f t="shared" si="61"/>
        <v>0.99488465615101973</v>
      </c>
      <c r="AT114" s="10" t="e">
        <f t="shared" si="61"/>
        <v>#REF!</v>
      </c>
    </row>
    <row r="115" spans="6:46" x14ac:dyDescent="0.2">
      <c r="F115">
        <v>202212</v>
      </c>
      <c r="G115" s="10">
        <f t="shared" ref="G115:AT115" si="62">IF(G47 = "", G$94,G47)</f>
        <v>2.0251450937160014</v>
      </c>
      <c r="H115" s="10">
        <f t="shared" si="62"/>
        <v>1.1064975142271309</v>
      </c>
      <c r="I115" s="10">
        <f t="shared" si="62"/>
        <v>1.0323201337049805</v>
      </c>
      <c r="J115" s="10">
        <f t="shared" si="62"/>
        <v>1.0125066779851042</v>
      </c>
      <c r="K115" s="10">
        <f t="shared" si="62"/>
        <v>1.0059723674324128</v>
      </c>
      <c r="L115" s="10">
        <f t="shared" si="62"/>
        <v>1.0239273703034784</v>
      </c>
      <c r="M115" s="10">
        <f t="shared" si="62"/>
        <v>1.0236909047243345</v>
      </c>
      <c r="N115" s="10">
        <f t="shared" si="62"/>
        <v>1.009733389757854</v>
      </c>
      <c r="O115" s="10">
        <f t="shared" si="62"/>
        <v>1.0077522581611547</v>
      </c>
      <c r="P115" s="10">
        <f t="shared" si="62"/>
        <v>1.0044185512049455</v>
      </c>
      <c r="Q115" s="10">
        <f t="shared" si="62"/>
        <v>1.0051164059100934</v>
      </c>
      <c r="R115" s="10">
        <f t="shared" si="62"/>
        <v>1.0031164828489645</v>
      </c>
      <c r="S115" s="10">
        <f t="shared" si="62"/>
        <v>1.0035282546808633</v>
      </c>
      <c r="T115" s="10">
        <f t="shared" si="62"/>
        <v>1.002906845016003</v>
      </c>
      <c r="U115" s="10">
        <f t="shared" si="62"/>
        <v>1.0059786969956031</v>
      </c>
      <c r="V115" s="10">
        <f t="shared" si="62"/>
        <v>1.0061529088824173</v>
      </c>
      <c r="W115" s="10">
        <f t="shared" si="62"/>
        <v>1.0018880415853668</v>
      </c>
      <c r="X115" s="10">
        <f t="shared" si="62"/>
        <v>1.0002021636660852</v>
      </c>
      <c r="Y115" s="10">
        <f t="shared" si="62"/>
        <v>1</v>
      </c>
      <c r="Z115" s="10">
        <f t="shared" si="62"/>
        <v>1</v>
      </c>
      <c r="AA115" s="10">
        <f t="shared" si="62"/>
        <v>1.7247065615169679</v>
      </c>
      <c r="AB115" s="10">
        <f t="shared" si="62"/>
        <v>1.0358650762783645</v>
      </c>
      <c r="AC115" s="10">
        <f t="shared" si="62"/>
        <v>1.0131138956169787</v>
      </c>
      <c r="AD115" s="10">
        <f t="shared" si="62"/>
        <v>1.0109689301703833</v>
      </c>
      <c r="AE115" s="10">
        <f t="shared" si="62"/>
        <v>1.008086985478206</v>
      </c>
      <c r="AF115" s="10">
        <f t="shared" si="62"/>
        <v>1.0297591144877103</v>
      </c>
      <c r="AG115" s="10">
        <f t="shared" si="62"/>
        <v>1.0134818950951503</v>
      </c>
      <c r="AH115" s="10">
        <f t="shared" si="62"/>
        <v>1.0040973160082702</v>
      </c>
      <c r="AI115" s="10">
        <f t="shared" si="62"/>
        <v>1.0081658907190751</v>
      </c>
      <c r="AJ115" s="10">
        <f t="shared" si="62"/>
        <v>1.0025889874968263</v>
      </c>
      <c r="AK115" s="10">
        <f t="shared" si="62"/>
        <v>1.004384021588151</v>
      </c>
      <c r="AL115" s="10">
        <f t="shared" si="62"/>
        <v>1.0025892307881794</v>
      </c>
      <c r="AM115" s="10">
        <f t="shared" si="62"/>
        <v>1.0030991317955043</v>
      </c>
      <c r="AN115" s="10">
        <f t="shared" si="62"/>
        <v>1.0097130076914784</v>
      </c>
      <c r="AO115" s="10">
        <f t="shared" si="62"/>
        <v>1.0052916959970213</v>
      </c>
      <c r="AP115" s="10">
        <f t="shared" si="62"/>
        <v>1.0103139922574695</v>
      </c>
      <c r="AQ115" s="10">
        <f t="shared" si="62"/>
        <v>1.0005414684589895</v>
      </c>
      <c r="AR115" s="10">
        <f t="shared" si="62"/>
        <v>0.99981278539009955</v>
      </c>
      <c r="AS115" s="10">
        <f t="shared" si="62"/>
        <v>0.99488465615101973</v>
      </c>
      <c r="AT115" s="10" t="e">
        <f t="shared" si="62"/>
        <v>#REF!</v>
      </c>
    </row>
    <row r="116" spans="6:46" x14ac:dyDescent="0.2">
      <c r="F116">
        <v>202303</v>
      </c>
      <c r="G116" s="10">
        <f t="shared" ref="G116:AT116" si="63">IF(G48 = "", G$94,G48)</f>
        <v>1.9101173396984796</v>
      </c>
      <c r="H116" s="10">
        <f t="shared" si="63"/>
        <v>1.1099330416959536</v>
      </c>
      <c r="I116" s="10">
        <f t="shared" si="63"/>
        <v>1.0191942082990033</v>
      </c>
      <c r="J116" s="10">
        <f t="shared" si="63"/>
        <v>1.0147392268590278</v>
      </c>
      <c r="K116" s="10">
        <f t="shared" si="63"/>
        <v>1.0093134612039174</v>
      </c>
      <c r="L116" s="10">
        <f t="shared" si="63"/>
        <v>1.0239273703034784</v>
      </c>
      <c r="M116" s="10">
        <f t="shared" si="63"/>
        <v>1.0236909047243345</v>
      </c>
      <c r="N116" s="10">
        <f t="shared" si="63"/>
        <v>1.009733389757854</v>
      </c>
      <c r="O116" s="10">
        <f t="shared" si="63"/>
        <v>1.0077522581611547</v>
      </c>
      <c r="P116" s="10">
        <f t="shared" si="63"/>
        <v>1.0044185512049455</v>
      </c>
      <c r="Q116" s="10">
        <f t="shared" si="63"/>
        <v>1.0051164059100934</v>
      </c>
      <c r="R116" s="10">
        <f t="shared" si="63"/>
        <v>1.0031164828489645</v>
      </c>
      <c r="S116" s="10">
        <f t="shared" si="63"/>
        <v>1.0035282546808633</v>
      </c>
      <c r="T116" s="10">
        <f t="shared" si="63"/>
        <v>1.002906845016003</v>
      </c>
      <c r="U116" s="10">
        <f t="shared" si="63"/>
        <v>1.0059786969956031</v>
      </c>
      <c r="V116" s="10">
        <f t="shared" si="63"/>
        <v>1.0061529088824173</v>
      </c>
      <c r="W116" s="10">
        <f t="shared" si="63"/>
        <v>1.0018880415853668</v>
      </c>
      <c r="X116" s="10">
        <f t="shared" si="63"/>
        <v>1.0002021636660852</v>
      </c>
      <c r="Y116" s="10">
        <f t="shared" si="63"/>
        <v>1</v>
      </c>
      <c r="Z116" s="10">
        <f t="shared" si="63"/>
        <v>1</v>
      </c>
      <c r="AA116" s="10">
        <f t="shared" si="63"/>
        <v>1.5392064397237313</v>
      </c>
      <c r="AB116" s="10">
        <f t="shared" si="63"/>
        <v>1.0639462828545736</v>
      </c>
      <c r="AC116" s="10">
        <f t="shared" si="63"/>
        <v>1.0086129659378178</v>
      </c>
      <c r="AD116" s="10">
        <f t="shared" si="63"/>
        <v>1.0149150042319641</v>
      </c>
      <c r="AE116" s="10">
        <f t="shared" si="63"/>
        <v>1.0023352207523675</v>
      </c>
      <c r="AF116" s="10">
        <f t="shared" si="63"/>
        <v>1.0297591144877103</v>
      </c>
      <c r="AG116" s="10">
        <f t="shared" si="63"/>
        <v>1.0134818950951503</v>
      </c>
      <c r="AH116" s="10">
        <f t="shared" si="63"/>
        <v>1.0040973160082702</v>
      </c>
      <c r="AI116" s="10">
        <f t="shared" si="63"/>
        <v>1.0081658907190751</v>
      </c>
      <c r="AJ116" s="10">
        <f t="shared" si="63"/>
        <v>1.0025889874968263</v>
      </c>
      <c r="AK116" s="10">
        <f t="shared" si="63"/>
        <v>1.004384021588151</v>
      </c>
      <c r="AL116" s="10">
        <f t="shared" si="63"/>
        <v>1.0025892307881794</v>
      </c>
      <c r="AM116" s="10">
        <f t="shared" si="63"/>
        <v>1.0030991317955043</v>
      </c>
      <c r="AN116" s="10">
        <f t="shared" si="63"/>
        <v>1.0097130076914784</v>
      </c>
      <c r="AO116" s="10">
        <f t="shared" si="63"/>
        <v>1.0052916959970213</v>
      </c>
      <c r="AP116" s="10">
        <f t="shared" si="63"/>
        <v>1.0103139922574695</v>
      </c>
      <c r="AQ116" s="10">
        <f t="shared" si="63"/>
        <v>1.0005414684589895</v>
      </c>
      <c r="AR116" s="10">
        <f t="shared" si="63"/>
        <v>0.99981278539009955</v>
      </c>
      <c r="AS116" s="10">
        <f t="shared" si="63"/>
        <v>0.99488465615101973</v>
      </c>
      <c r="AT116" s="10" t="e">
        <f t="shared" si="63"/>
        <v>#REF!</v>
      </c>
    </row>
    <row r="117" spans="6:46" x14ac:dyDescent="0.2">
      <c r="F117">
        <v>202306</v>
      </c>
      <c r="G117" s="10">
        <f t="shared" ref="G117:AT117" si="64">IF(G49 = "", G$94,G49)</f>
        <v>2.3860237268027227</v>
      </c>
      <c r="H117" s="10">
        <f t="shared" si="64"/>
        <v>1.0627125081420679</v>
      </c>
      <c r="I117" s="10">
        <f t="shared" si="64"/>
        <v>1.021176838644376</v>
      </c>
      <c r="J117" s="10">
        <f t="shared" si="64"/>
        <v>1.0094643911573649</v>
      </c>
      <c r="K117" s="10">
        <f t="shared" si="64"/>
        <v>1.0093134612039174</v>
      </c>
      <c r="L117" s="10">
        <f t="shared" si="64"/>
        <v>1.0239273703034784</v>
      </c>
      <c r="M117" s="10">
        <f t="shared" si="64"/>
        <v>1.0236909047243345</v>
      </c>
      <c r="N117" s="10">
        <f t="shared" si="64"/>
        <v>1.009733389757854</v>
      </c>
      <c r="O117" s="10">
        <f t="shared" si="64"/>
        <v>1.0077522581611547</v>
      </c>
      <c r="P117" s="10">
        <f t="shared" si="64"/>
        <v>1.0044185512049455</v>
      </c>
      <c r="Q117" s="10">
        <f t="shared" si="64"/>
        <v>1.0051164059100934</v>
      </c>
      <c r="R117" s="10">
        <f t="shared" si="64"/>
        <v>1.0031164828489645</v>
      </c>
      <c r="S117" s="10">
        <f t="shared" si="64"/>
        <v>1.0035282546808633</v>
      </c>
      <c r="T117" s="10">
        <f t="shared" si="64"/>
        <v>1.002906845016003</v>
      </c>
      <c r="U117" s="10">
        <f t="shared" si="64"/>
        <v>1.0059786969956031</v>
      </c>
      <c r="V117" s="10">
        <f t="shared" si="64"/>
        <v>1.0061529088824173</v>
      </c>
      <c r="W117" s="10">
        <f t="shared" si="64"/>
        <v>1.0018880415853668</v>
      </c>
      <c r="X117" s="10">
        <f t="shared" si="64"/>
        <v>1.0002021636660852</v>
      </c>
      <c r="Y117" s="10">
        <f t="shared" si="64"/>
        <v>1</v>
      </c>
      <c r="Z117" s="10">
        <f t="shared" si="64"/>
        <v>1</v>
      </c>
      <c r="AA117" s="10">
        <f t="shared" si="64"/>
        <v>1.7148671988327222</v>
      </c>
      <c r="AB117" s="10">
        <f t="shared" si="64"/>
        <v>1.0313353928778362</v>
      </c>
      <c r="AC117" s="10">
        <f t="shared" si="64"/>
        <v>1.0166973564182959</v>
      </c>
      <c r="AD117" s="10">
        <f t="shared" si="64"/>
        <v>1.0071542877187398</v>
      </c>
      <c r="AE117" s="10">
        <f t="shared" si="64"/>
        <v>1.0023352207523675</v>
      </c>
      <c r="AF117" s="10">
        <f t="shared" si="64"/>
        <v>1.0297591144877103</v>
      </c>
      <c r="AG117" s="10">
        <f t="shared" si="64"/>
        <v>1.0134818950951503</v>
      </c>
      <c r="AH117" s="10">
        <f t="shared" si="64"/>
        <v>1.0040973160082702</v>
      </c>
      <c r="AI117" s="10">
        <f t="shared" si="64"/>
        <v>1.0081658907190751</v>
      </c>
      <c r="AJ117" s="10">
        <f t="shared" si="64"/>
        <v>1.0025889874968263</v>
      </c>
      <c r="AK117" s="10">
        <f t="shared" si="64"/>
        <v>1.004384021588151</v>
      </c>
      <c r="AL117" s="10">
        <f t="shared" si="64"/>
        <v>1.0025892307881794</v>
      </c>
      <c r="AM117" s="10">
        <f t="shared" si="64"/>
        <v>1.0030991317955043</v>
      </c>
      <c r="AN117" s="10">
        <f t="shared" si="64"/>
        <v>1.0097130076914784</v>
      </c>
      <c r="AO117" s="10">
        <f t="shared" si="64"/>
        <v>1.0052916959970213</v>
      </c>
      <c r="AP117" s="10">
        <f t="shared" si="64"/>
        <v>1.0103139922574695</v>
      </c>
      <c r="AQ117" s="10">
        <f t="shared" si="64"/>
        <v>1.0005414684589895</v>
      </c>
      <c r="AR117" s="10">
        <f t="shared" si="64"/>
        <v>0.99981278539009955</v>
      </c>
      <c r="AS117" s="10">
        <f t="shared" si="64"/>
        <v>0.99488465615101973</v>
      </c>
      <c r="AT117" s="10" t="e">
        <f t="shared" si="64"/>
        <v>#REF!</v>
      </c>
    </row>
    <row r="118" spans="6:46" x14ac:dyDescent="0.2">
      <c r="F118">
        <v>202309</v>
      </c>
      <c r="G118" s="10">
        <f t="shared" ref="G118:AT118" si="65">IF(G50 = "", G$94,G50)</f>
        <v>1.696113626976768</v>
      </c>
      <c r="H118" s="10">
        <f t="shared" si="65"/>
        <v>1.062141679047711</v>
      </c>
      <c r="I118" s="10">
        <f t="shared" si="65"/>
        <v>1.0221514516962598</v>
      </c>
      <c r="J118" s="10">
        <f t="shared" si="65"/>
        <v>1.0094643911573649</v>
      </c>
      <c r="K118" s="10">
        <f t="shared" si="65"/>
        <v>1.0093134612039174</v>
      </c>
      <c r="L118" s="10">
        <f t="shared" si="65"/>
        <v>1.0239273703034784</v>
      </c>
      <c r="M118" s="10">
        <f t="shared" si="65"/>
        <v>1.0236909047243345</v>
      </c>
      <c r="N118" s="10">
        <f t="shared" si="65"/>
        <v>1.009733389757854</v>
      </c>
      <c r="O118" s="10">
        <f t="shared" si="65"/>
        <v>1.0077522581611547</v>
      </c>
      <c r="P118" s="10">
        <f t="shared" si="65"/>
        <v>1.0044185512049455</v>
      </c>
      <c r="Q118" s="10">
        <f t="shared" si="65"/>
        <v>1.0051164059100934</v>
      </c>
      <c r="R118" s="10">
        <f t="shared" si="65"/>
        <v>1.0031164828489645</v>
      </c>
      <c r="S118" s="10">
        <f t="shared" si="65"/>
        <v>1.0035282546808633</v>
      </c>
      <c r="T118" s="10">
        <f t="shared" si="65"/>
        <v>1.002906845016003</v>
      </c>
      <c r="U118" s="10">
        <f t="shared" si="65"/>
        <v>1.0059786969956031</v>
      </c>
      <c r="V118" s="10">
        <f t="shared" si="65"/>
        <v>1.0061529088824173</v>
      </c>
      <c r="W118" s="10">
        <f t="shared" si="65"/>
        <v>1.0018880415853668</v>
      </c>
      <c r="X118" s="10">
        <f t="shared" si="65"/>
        <v>1.0002021636660852</v>
      </c>
      <c r="Y118" s="10">
        <f t="shared" si="65"/>
        <v>1</v>
      </c>
      <c r="Z118" s="10">
        <f t="shared" si="65"/>
        <v>1</v>
      </c>
      <c r="AA118" s="10">
        <f t="shared" si="65"/>
        <v>1.4191982555355749</v>
      </c>
      <c r="AB118" s="10">
        <f t="shared" si="65"/>
        <v>1.0316714837260346</v>
      </c>
      <c r="AC118" s="10">
        <f t="shared" si="65"/>
        <v>1.0084194888388709</v>
      </c>
      <c r="AD118" s="10">
        <f t="shared" si="65"/>
        <v>1.0071542877187398</v>
      </c>
      <c r="AE118" s="10">
        <f t="shared" si="65"/>
        <v>1.0023352207523675</v>
      </c>
      <c r="AF118" s="10">
        <f t="shared" si="65"/>
        <v>1.0297591144877103</v>
      </c>
      <c r="AG118" s="10">
        <f t="shared" si="65"/>
        <v>1.0134818950951503</v>
      </c>
      <c r="AH118" s="10">
        <f t="shared" si="65"/>
        <v>1.0040973160082702</v>
      </c>
      <c r="AI118" s="10">
        <f t="shared" si="65"/>
        <v>1.0081658907190751</v>
      </c>
      <c r="AJ118" s="10">
        <f t="shared" si="65"/>
        <v>1.0025889874968263</v>
      </c>
      <c r="AK118" s="10">
        <f t="shared" si="65"/>
        <v>1.004384021588151</v>
      </c>
      <c r="AL118" s="10">
        <f t="shared" si="65"/>
        <v>1.0025892307881794</v>
      </c>
      <c r="AM118" s="10">
        <f t="shared" si="65"/>
        <v>1.0030991317955043</v>
      </c>
      <c r="AN118" s="10">
        <f t="shared" si="65"/>
        <v>1.0097130076914784</v>
      </c>
      <c r="AO118" s="10">
        <f t="shared" si="65"/>
        <v>1.0052916959970213</v>
      </c>
      <c r="AP118" s="10">
        <f t="shared" si="65"/>
        <v>1.0103139922574695</v>
      </c>
      <c r="AQ118" s="10">
        <f t="shared" si="65"/>
        <v>1.0005414684589895</v>
      </c>
      <c r="AR118" s="10">
        <f t="shared" si="65"/>
        <v>0.99981278539009955</v>
      </c>
      <c r="AS118" s="10">
        <f t="shared" si="65"/>
        <v>0.99488465615101973</v>
      </c>
      <c r="AT118" s="10" t="e">
        <f t="shared" si="65"/>
        <v>#REF!</v>
      </c>
    </row>
    <row r="119" spans="6:46" x14ac:dyDescent="0.2">
      <c r="F119">
        <v>202312</v>
      </c>
      <c r="G119" s="10">
        <f t="shared" ref="G119:AT119" si="66">IF(G51 = "", G$94,G51)</f>
        <v>2.2740568298785271</v>
      </c>
      <c r="H119" s="10">
        <f t="shared" si="66"/>
        <v>1.0837419563696769</v>
      </c>
      <c r="I119" s="10">
        <f t="shared" si="66"/>
        <v>1.0221514516962598</v>
      </c>
      <c r="J119" s="10">
        <f t="shared" si="66"/>
        <v>1.0094643911573649</v>
      </c>
      <c r="K119" s="10">
        <f t="shared" si="66"/>
        <v>1.0093134612039174</v>
      </c>
      <c r="L119" s="10">
        <f t="shared" si="66"/>
        <v>1.0239273703034784</v>
      </c>
      <c r="M119" s="10">
        <f t="shared" si="66"/>
        <v>1.0236909047243345</v>
      </c>
      <c r="N119" s="10">
        <f t="shared" si="66"/>
        <v>1.009733389757854</v>
      </c>
      <c r="O119" s="10">
        <f t="shared" si="66"/>
        <v>1.0077522581611547</v>
      </c>
      <c r="P119" s="10">
        <f t="shared" si="66"/>
        <v>1.0044185512049455</v>
      </c>
      <c r="Q119" s="10">
        <f t="shared" si="66"/>
        <v>1.0051164059100934</v>
      </c>
      <c r="R119" s="10">
        <f t="shared" si="66"/>
        <v>1.0031164828489645</v>
      </c>
      <c r="S119" s="10">
        <f t="shared" si="66"/>
        <v>1.0035282546808633</v>
      </c>
      <c r="T119" s="10">
        <f t="shared" si="66"/>
        <v>1.002906845016003</v>
      </c>
      <c r="U119" s="10">
        <f t="shared" si="66"/>
        <v>1.0059786969956031</v>
      </c>
      <c r="V119" s="10">
        <f t="shared" si="66"/>
        <v>1.0061529088824173</v>
      </c>
      <c r="W119" s="10">
        <f t="shared" si="66"/>
        <v>1.0018880415853668</v>
      </c>
      <c r="X119" s="10">
        <f t="shared" si="66"/>
        <v>1.0002021636660852</v>
      </c>
      <c r="Y119" s="10">
        <f t="shared" si="66"/>
        <v>1</v>
      </c>
      <c r="Z119" s="10">
        <f t="shared" si="66"/>
        <v>1</v>
      </c>
      <c r="AA119" s="10">
        <f t="shared" si="66"/>
        <v>1.7844013377400187</v>
      </c>
      <c r="AB119" s="10">
        <f t="shared" si="66"/>
        <v>1.0400614819138196</v>
      </c>
      <c r="AC119" s="10">
        <f t="shared" si="66"/>
        <v>1.0084194888388709</v>
      </c>
      <c r="AD119" s="10">
        <f t="shared" si="66"/>
        <v>1.0071542877187398</v>
      </c>
      <c r="AE119" s="10">
        <f t="shared" si="66"/>
        <v>1.0023352207523675</v>
      </c>
      <c r="AF119" s="10">
        <f t="shared" si="66"/>
        <v>1.0297591144877103</v>
      </c>
      <c r="AG119" s="10">
        <f t="shared" si="66"/>
        <v>1.0134818950951503</v>
      </c>
      <c r="AH119" s="10">
        <f t="shared" si="66"/>
        <v>1.0040973160082702</v>
      </c>
      <c r="AI119" s="10">
        <f t="shared" si="66"/>
        <v>1.0081658907190751</v>
      </c>
      <c r="AJ119" s="10">
        <f t="shared" si="66"/>
        <v>1.0025889874968263</v>
      </c>
      <c r="AK119" s="10">
        <f t="shared" si="66"/>
        <v>1.004384021588151</v>
      </c>
      <c r="AL119" s="10">
        <f t="shared" si="66"/>
        <v>1.0025892307881794</v>
      </c>
      <c r="AM119" s="10">
        <f t="shared" si="66"/>
        <v>1.0030991317955043</v>
      </c>
      <c r="AN119" s="10">
        <f t="shared" si="66"/>
        <v>1.0097130076914784</v>
      </c>
      <c r="AO119" s="10">
        <f t="shared" si="66"/>
        <v>1.0052916959970213</v>
      </c>
      <c r="AP119" s="10">
        <f t="shared" si="66"/>
        <v>1.0103139922574695</v>
      </c>
      <c r="AQ119" s="10">
        <f t="shared" si="66"/>
        <v>1.0005414684589895</v>
      </c>
      <c r="AR119" s="10">
        <f t="shared" si="66"/>
        <v>0.99981278539009955</v>
      </c>
      <c r="AS119" s="10">
        <f t="shared" si="66"/>
        <v>0.99488465615101973</v>
      </c>
      <c r="AT119" s="10" t="e">
        <f t="shared" si="66"/>
        <v>#REF!</v>
      </c>
    </row>
    <row r="120" spans="6:46" x14ac:dyDescent="0.2">
      <c r="F120">
        <v>202403</v>
      </c>
      <c r="G120" s="10">
        <f t="shared" ref="G120:AT120" si="67">IF(G52 = "", G$94,G52)</f>
        <v>2.0457112087542551</v>
      </c>
      <c r="H120" s="10">
        <f t="shared" si="67"/>
        <v>1.0837419563696769</v>
      </c>
      <c r="I120" s="10">
        <f t="shared" si="67"/>
        <v>1.0221514516962598</v>
      </c>
      <c r="J120" s="10">
        <f t="shared" si="67"/>
        <v>1.0094643911573649</v>
      </c>
      <c r="K120" s="10">
        <f t="shared" si="67"/>
        <v>1.0093134612039174</v>
      </c>
      <c r="L120" s="10">
        <f t="shared" si="67"/>
        <v>1.0239273703034784</v>
      </c>
      <c r="M120" s="10">
        <f t="shared" si="67"/>
        <v>1.0236909047243345</v>
      </c>
      <c r="N120" s="10">
        <f t="shared" si="67"/>
        <v>1.009733389757854</v>
      </c>
      <c r="O120" s="10">
        <f t="shared" si="67"/>
        <v>1.0077522581611547</v>
      </c>
      <c r="P120" s="10">
        <f t="shared" si="67"/>
        <v>1.0044185512049455</v>
      </c>
      <c r="Q120" s="10">
        <f t="shared" si="67"/>
        <v>1.0051164059100934</v>
      </c>
      <c r="R120" s="10">
        <f t="shared" si="67"/>
        <v>1.0031164828489645</v>
      </c>
      <c r="S120" s="10">
        <f t="shared" si="67"/>
        <v>1.0035282546808633</v>
      </c>
      <c r="T120" s="10">
        <f t="shared" si="67"/>
        <v>1.002906845016003</v>
      </c>
      <c r="U120" s="10">
        <f t="shared" si="67"/>
        <v>1.0059786969956031</v>
      </c>
      <c r="V120" s="10">
        <f t="shared" si="67"/>
        <v>1.0061529088824173</v>
      </c>
      <c r="W120" s="10">
        <f t="shared" si="67"/>
        <v>1.0018880415853668</v>
      </c>
      <c r="X120" s="10">
        <f t="shared" si="67"/>
        <v>1.0002021636660852</v>
      </c>
      <c r="Y120" s="10">
        <f t="shared" si="67"/>
        <v>1</v>
      </c>
      <c r="Z120" s="10">
        <f t="shared" si="67"/>
        <v>1</v>
      </c>
      <c r="AA120" s="10">
        <f t="shared" si="67"/>
        <v>1.6087607935568897</v>
      </c>
      <c r="AB120" s="10">
        <f t="shared" si="67"/>
        <v>1.0400614819138196</v>
      </c>
      <c r="AC120" s="10">
        <f t="shared" si="67"/>
        <v>1.0084194888388709</v>
      </c>
      <c r="AD120" s="10">
        <f t="shared" si="67"/>
        <v>1.0071542877187398</v>
      </c>
      <c r="AE120" s="10">
        <f t="shared" si="67"/>
        <v>1.0023352207523675</v>
      </c>
      <c r="AF120" s="10">
        <f t="shared" si="67"/>
        <v>1.0297591144877103</v>
      </c>
      <c r="AG120" s="10">
        <f t="shared" si="67"/>
        <v>1.0134818950951503</v>
      </c>
      <c r="AH120" s="10">
        <f t="shared" si="67"/>
        <v>1.0040973160082702</v>
      </c>
      <c r="AI120" s="10">
        <f t="shared" si="67"/>
        <v>1.0081658907190751</v>
      </c>
      <c r="AJ120" s="10">
        <f t="shared" si="67"/>
        <v>1.0025889874968263</v>
      </c>
      <c r="AK120" s="10">
        <f t="shared" si="67"/>
        <v>1.004384021588151</v>
      </c>
      <c r="AL120" s="10">
        <f t="shared" si="67"/>
        <v>1.0025892307881794</v>
      </c>
      <c r="AM120" s="10">
        <f t="shared" si="67"/>
        <v>1.0030991317955043</v>
      </c>
      <c r="AN120" s="10">
        <f t="shared" si="67"/>
        <v>1.0097130076914784</v>
      </c>
      <c r="AO120" s="10">
        <f t="shared" si="67"/>
        <v>1.0052916959970213</v>
      </c>
      <c r="AP120" s="10">
        <f t="shared" si="67"/>
        <v>1.0103139922574695</v>
      </c>
      <c r="AQ120" s="10">
        <f t="shared" si="67"/>
        <v>1.0005414684589895</v>
      </c>
      <c r="AR120" s="10">
        <f t="shared" si="67"/>
        <v>0.99981278539009955</v>
      </c>
      <c r="AS120" s="10">
        <f t="shared" si="67"/>
        <v>0.99488465615101973</v>
      </c>
      <c r="AT120" s="10" t="e">
        <f t="shared" si="67"/>
        <v>#REF!</v>
      </c>
    </row>
    <row r="123" spans="6:46" x14ac:dyDescent="0.2">
      <c r="F123" s="17" t="s">
        <v>32</v>
      </c>
      <c r="G123" s="5" t="s">
        <v>79</v>
      </c>
      <c r="H123" s="5" t="s">
        <v>79</v>
      </c>
      <c r="I123" s="5" t="s">
        <v>79</v>
      </c>
      <c r="J123" s="5" t="s">
        <v>79</v>
      </c>
      <c r="K123" s="5" t="s">
        <v>79</v>
      </c>
      <c r="L123" s="5" t="s">
        <v>79</v>
      </c>
      <c r="M123" s="5" t="s">
        <v>79</v>
      </c>
      <c r="N123" s="5" t="s">
        <v>79</v>
      </c>
      <c r="O123" s="5" t="s">
        <v>79</v>
      </c>
      <c r="P123" s="5" t="s">
        <v>79</v>
      </c>
      <c r="Q123" s="5" t="s">
        <v>79</v>
      </c>
      <c r="R123" s="5" t="s">
        <v>79</v>
      </c>
      <c r="S123" s="5" t="s">
        <v>79</v>
      </c>
      <c r="T123" s="5" t="s">
        <v>79</v>
      </c>
      <c r="U123" s="5" t="s">
        <v>79</v>
      </c>
      <c r="V123" s="5" t="s">
        <v>79</v>
      </c>
      <c r="W123" s="5" t="s">
        <v>79</v>
      </c>
      <c r="X123" s="5" t="s">
        <v>79</v>
      </c>
      <c r="Y123" s="5" t="s">
        <v>79</v>
      </c>
      <c r="Z123" s="5" t="s">
        <v>79</v>
      </c>
      <c r="AA123" s="6" t="s">
        <v>80</v>
      </c>
      <c r="AB123" s="6" t="s">
        <v>80</v>
      </c>
      <c r="AC123" s="6" t="s">
        <v>80</v>
      </c>
      <c r="AD123" s="6" t="s">
        <v>80</v>
      </c>
      <c r="AE123" s="6" t="s">
        <v>80</v>
      </c>
      <c r="AF123" s="6" t="s">
        <v>80</v>
      </c>
      <c r="AG123" s="6" t="s">
        <v>80</v>
      </c>
      <c r="AH123" s="6" t="s">
        <v>80</v>
      </c>
      <c r="AI123" s="6" t="s">
        <v>80</v>
      </c>
      <c r="AJ123" s="6" t="s">
        <v>80</v>
      </c>
      <c r="AK123" s="6" t="s">
        <v>80</v>
      </c>
      <c r="AL123" s="6" t="s">
        <v>80</v>
      </c>
      <c r="AM123" s="6" t="s">
        <v>80</v>
      </c>
      <c r="AN123" s="6" t="s">
        <v>80</v>
      </c>
      <c r="AO123" s="6" t="s">
        <v>80</v>
      </c>
      <c r="AP123" s="6" t="s">
        <v>80</v>
      </c>
      <c r="AQ123" s="6" t="s">
        <v>80</v>
      </c>
      <c r="AR123" s="6" t="s">
        <v>80</v>
      </c>
      <c r="AS123" s="6" t="s">
        <v>80</v>
      </c>
      <c r="AT123" s="6" t="s">
        <v>80</v>
      </c>
    </row>
    <row r="124" spans="6:46" x14ac:dyDescent="0.2">
      <c r="F124" s="17" t="s">
        <v>53</v>
      </c>
      <c r="G124" s="5">
        <v>1</v>
      </c>
      <c r="H124" s="5">
        <v>2</v>
      </c>
      <c r="I124" s="5">
        <v>3</v>
      </c>
      <c r="J124" s="5">
        <v>4</v>
      </c>
      <c r="K124" s="5">
        <v>5</v>
      </c>
      <c r="L124" s="5">
        <v>6</v>
      </c>
      <c r="M124" s="5">
        <v>7</v>
      </c>
      <c r="N124" s="5">
        <v>8</v>
      </c>
      <c r="O124" s="5">
        <v>9</v>
      </c>
      <c r="P124" s="5">
        <v>10</v>
      </c>
      <c r="Q124" s="5">
        <v>11</v>
      </c>
      <c r="R124" s="5">
        <v>12</v>
      </c>
      <c r="S124" s="5">
        <v>13</v>
      </c>
      <c r="T124" s="5">
        <v>14</v>
      </c>
      <c r="U124" s="5">
        <v>15</v>
      </c>
      <c r="V124" s="5">
        <v>16</v>
      </c>
      <c r="W124" s="5">
        <v>17</v>
      </c>
      <c r="X124" s="5">
        <v>18</v>
      </c>
      <c r="Y124" s="5">
        <v>19</v>
      </c>
      <c r="Z124" s="5">
        <v>20</v>
      </c>
      <c r="AA124" s="6">
        <v>1</v>
      </c>
      <c r="AB124" s="6">
        <v>2</v>
      </c>
      <c r="AC124" s="6">
        <v>3</v>
      </c>
      <c r="AD124" s="6">
        <v>4</v>
      </c>
      <c r="AE124" s="6">
        <v>5</v>
      </c>
      <c r="AF124" s="6">
        <v>6</v>
      </c>
      <c r="AG124" s="6">
        <v>7</v>
      </c>
      <c r="AH124" s="6">
        <v>8</v>
      </c>
      <c r="AI124" s="6">
        <v>9</v>
      </c>
      <c r="AJ124" s="6">
        <v>10</v>
      </c>
      <c r="AK124" s="6">
        <v>11</v>
      </c>
      <c r="AL124" s="6">
        <v>12</v>
      </c>
      <c r="AM124" s="6">
        <v>13</v>
      </c>
      <c r="AN124" s="6">
        <v>14</v>
      </c>
      <c r="AO124" s="6">
        <v>15</v>
      </c>
      <c r="AP124" s="6">
        <v>16</v>
      </c>
      <c r="AQ124" s="6">
        <v>17</v>
      </c>
      <c r="AR124" s="6">
        <v>18</v>
      </c>
      <c r="AS124" s="6">
        <v>19</v>
      </c>
      <c r="AT124" s="6">
        <v>20</v>
      </c>
    </row>
    <row r="125" spans="6:46" x14ac:dyDescent="0.2">
      <c r="F125">
        <v>201906</v>
      </c>
      <c r="G125" s="18">
        <f t="shared" ref="G125:AT125" si="68">IF(G9 = "", F125 * F101, G9)</f>
        <v>12828661171</v>
      </c>
      <c r="H125" s="18">
        <f t="shared" si="68"/>
        <v>24531840057</v>
      </c>
      <c r="I125" s="18">
        <f t="shared" si="68"/>
        <v>27350632503</v>
      </c>
      <c r="J125" s="18">
        <f t="shared" si="68"/>
        <v>29104050429</v>
      </c>
      <c r="K125" s="18">
        <f t="shared" si="68"/>
        <v>29598979054</v>
      </c>
      <c r="L125" s="18">
        <f t="shared" si="68"/>
        <v>31384888042</v>
      </c>
      <c r="M125" s="18">
        <f t="shared" si="68"/>
        <v>31842576710</v>
      </c>
      <c r="N125" s="18">
        <f t="shared" si="68"/>
        <v>31886938524</v>
      </c>
      <c r="O125" s="18">
        <f t="shared" si="68"/>
        <v>32089949441</v>
      </c>
      <c r="P125" s="18">
        <f t="shared" si="68"/>
        <v>32243918740</v>
      </c>
      <c r="Q125" s="18">
        <f t="shared" si="68"/>
        <v>32559222463</v>
      </c>
      <c r="R125" s="18">
        <f t="shared" si="68"/>
        <v>32777268315</v>
      </c>
      <c r="S125" s="18">
        <f t="shared" si="68"/>
        <v>32814290369</v>
      </c>
      <c r="T125" s="18">
        <f t="shared" si="68"/>
        <v>33095384196</v>
      </c>
      <c r="U125" s="18">
        <f t="shared" si="68"/>
        <v>33649222250</v>
      </c>
      <c r="V125" s="18">
        <f t="shared" si="68"/>
        <v>33665715359</v>
      </c>
      <c r="W125" s="18">
        <f t="shared" si="68"/>
        <v>34070440381</v>
      </c>
      <c r="X125" s="18">
        <f t="shared" si="68"/>
        <v>34182847281</v>
      </c>
      <c r="Y125" s="18">
        <f t="shared" si="68"/>
        <v>34192432800</v>
      </c>
      <c r="Z125" s="18">
        <f t="shared" si="68"/>
        <v>34192432800</v>
      </c>
      <c r="AA125" s="18">
        <f t="shared" si="68"/>
        <v>12387149212.450001</v>
      </c>
      <c r="AB125" s="18">
        <f t="shared" si="68"/>
        <v>17595261121.599998</v>
      </c>
      <c r="AC125" s="18">
        <f t="shared" si="68"/>
        <v>17965661643.549999</v>
      </c>
      <c r="AD125" s="18">
        <f t="shared" si="68"/>
        <v>19361985692.700001</v>
      </c>
      <c r="AE125" s="18">
        <f t="shared" si="68"/>
        <v>19815076615.18</v>
      </c>
      <c r="AF125" s="18">
        <f t="shared" si="68"/>
        <v>21993525271.18</v>
      </c>
      <c r="AG125" s="18">
        <f t="shared" si="68"/>
        <v>22473518766.139999</v>
      </c>
      <c r="AH125" s="18">
        <f t="shared" si="68"/>
        <v>22685795318.739998</v>
      </c>
      <c r="AI125" s="18">
        <f t="shared" si="68"/>
        <v>22548325620.82</v>
      </c>
      <c r="AJ125" s="18">
        <f t="shared" si="68"/>
        <v>22738306850.799999</v>
      </c>
      <c r="AK125" s="18">
        <f t="shared" si="68"/>
        <v>23020170169.219997</v>
      </c>
      <c r="AL125" s="18">
        <f t="shared" si="68"/>
        <v>23061082114.819996</v>
      </c>
      <c r="AM125" s="18">
        <f t="shared" si="68"/>
        <v>23014408674.739994</v>
      </c>
      <c r="AN125" s="18">
        <f t="shared" si="68"/>
        <v>23528324813.739994</v>
      </c>
      <c r="AO125" s="18">
        <f t="shared" si="68"/>
        <v>23623639487.439995</v>
      </c>
      <c r="AP125" s="18">
        <f t="shared" si="68"/>
        <v>23624630077.179996</v>
      </c>
      <c r="AQ125" s="18">
        <f t="shared" si="68"/>
        <v>24210972639.399998</v>
      </c>
      <c r="AR125" s="18">
        <f t="shared" si="68"/>
        <v>24228677791.099998</v>
      </c>
      <c r="AS125" s="18">
        <f t="shared" si="68"/>
        <v>24221664642.289997</v>
      </c>
      <c r="AT125" s="18">
        <f t="shared" si="68"/>
        <v>24097762499.049995</v>
      </c>
    </row>
    <row r="126" spans="6:46" x14ac:dyDescent="0.2">
      <c r="F126">
        <v>201909</v>
      </c>
      <c r="G126" s="18">
        <f t="shared" ref="G126:AT126" si="69">IF(G10 = "", F126 * F102, G10)</f>
        <v>2959832732</v>
      </c>
      <c r="H126" s="18">
        <f t="shared" si="69"/>
        <v>9276218685</v>
      </c>
      <c r="I126" s="18">
        <f t="shared" si="69"/>
        <v>11724247839</v>
      </c>
      <c r="J126" s="18">
        <f t="shared" si="69"/>
        <v>11795688281.459999</v>
      </c>
      <c r="K126" s="18">
        <f t="shared" si="69"/>
        <v>11950759602.459999</v>
      </c>
      <c r="L126" s="18">
        <f t="shared" si="69"/>
        <v>11971168080.459999</v>
      </c>
      <c r="M126" s="18">
        <f t="shared" si="69"/>
        <v>12250566662.459999</v>
      </c>
      <c r="N126" s="18">
        <f t="shared" si="69"/>
        <v>12327329145.459999</v>
      </c>
      <c r="O126" s="18">
        <f t="shared" si="69"/>
        <v>12812085550.459999</v>
      </c>
      <c r="P126" s="18">
        <f t="shared" si="69"/>
        <v>12973746000.459999</v>
      </c>
      <c r="Q126" s="18">
        <f t="shared" si="69"/>
        <v>12985390854.459999</v>
      </c>
      <c r="R126" s="18">
        <f t="shared" si="69"/>
        <v>12986470867.459999</v>
      </c>
      <c r="S126" s="18">
        <f t="shared" si="69"/>
        <v>12987660867.459999</v>
      </c>
      <c r="T126" s="18">
        <f t="shared" si="69"/>
        <v>12987660867.459999</v>
      </c>
      <c r="U126" s="18">
        <f t="shared" si="69"/>
        <v>12988160867.459999</v>
      </c>
      <c r="V126" s="18">
        <f t="shared" si="69"/>
        <v>13156265122.459999</v>
      </c>
      <c r="W126" s="18">
        <f t="shared" si="69"/>
        <v>13229402575.459999</v>
      </c>
      <c r="X126" s="18">
        <f t="shared" si="69"/>
        <v>13231800393.459999</v>
      </c>
      <c r="Y126" s="18">
        <f t="shared" si="69"/>
        <v>13231800393.459999</v>
      </c>
      <c r="Z126" s="18">
        <f t="shared" si="69"/>
        <v>13231800393.459999</v>
      </c>
      <c r="AA126" s="18">
        <f t="shared" si="69"/>
        <v>5985300843.5700006</v>
      </c>
      <c r="AB126" s="18">
        <f t="shared" si="69"/>
        <v>11827027872.23</v>
      </c>
      <c r="AC126" s="18">
        <f t="shared" si="69"/>
        <v>11891530298.369999</v>
      </c>
      <c r="AD126" s="18">
        <f t="shared" si="69"/>
        <v>11924222058.579998</v>
      </c>
      <c r="AE126" s="18">
        <f t="shared" si="69"/>
        <v>12231036756.899998</v>
      </c>
      <c r="AF126" s="18">
        <f t="shared" si="69"/>
        <v>12260451355.129997</v>
      </c>
      <c r="AG126" s="18">
        <f t="shared" si="69"/>
        <v>12293647632.879997</v>
      </c>
      <c r="AH126" s="18">
        <f t="shared" si="69"/>
        <v>12355217189.739998</v>
      </c>
      <c r="AI126" s="18">
        <f t="shared" si="69"/>
        <v>12926859580.339998</v>
      </c>
      <c r="AJ126" s="18">
        <f t="shared" si="69"/>
        <v>13075804107.599998</v>
      </c>
      <c r="AK126" s="18">
        <f t="shared" si="69"/>
        <v>12993997322.739998</v>
      </c>
      <c r="AL126" s="18">
        <f t="shared" si="69"/>
        <v>12994692707.149998</v>
      </c>
      <c r="AM126" s="18">
        <f t="shared" si="69"/>
        <v>12995882707.149998</v>
      </c>
      <c r="AN126" s="18">
        <f t="shared" si="69"/>
        <v>12987660867.459997</v>
      </c>
      <c r="AO126" s="18">
        <f t="shared" si="69"/>
        <v>12988160867.459997</v>
      </c>
      <c r="AP126" s="18">
        <f t="shared" si="69"/>
        <v>13229030882.589996</v>
      </c>
      <c r="AQ126" s="18">
        <f t="shared" si="69"/>
        <v>13229402575.459997</v>
      </c>
      <c r="AR126" s="18">
        <f t="shared" si="69"/>
        <v>13231800393.459997</v>
      </c>
      <c r="AS126" s="18">
        <f t="shared" si="69"/>
        <v>13231800393.459997</v>
      </c>
      <c r="AT126" s="18">
        <f t="shared" si="69"/>
        <v>13164115184.706377</v>
      </c>
    </row>
    <row r="127" spans="6:46" x14ac:dyDescent="0.2">
      <c r="F127">
        <v>201912</v>
      </c>
      <c r="G127" s="18">
        <f t="shared" ref="G127:AT127" si="70">IF(G11 = "", F127 * F103, G11)</f>
        <v>2248781159</v>
      </c>
      <c r="H127" s="18">
        <f t="shared" si="70"/>
        <v>12012342843</v>
      </c>
      <c r="I127" s="18">
        <f t="shared" si="70"/>
        <v>13191363757</v>
      </c>
      <c r="J127" s="18">
        <f t="shared" si="70"/>
        <v>13767454034</v>
      </c>
      <c r="K127" s="18">
        <f t="shared" si="70"/>
        <v>14069525957</v>
      </c>
      <c r="L127" s="18">
        <f t="shared" si="70"/>
        <v>14128315015</v>
      </c>
      <c r="M127" s="18">
        <f t="shared" si="70"/>
        <v>14404877583</v>
      </c>
      <c r="N127" s="18">
        <f t="shared" si="70"/>
        <v>14484264608</v>
      </c>
      <c r="O127" s="18">
        <f t="shared" si="70"/>
        <v>15431693083</v>
      </c>
      <c r="P127" s="18">
        <f t="shared" si="70"/>
        <v>15655462664</v>
      </c>
      <c r="Q127" s="18">
        <f t="shared" si="70"/>
        <v>15676695350</v>
      </c>
      <c r="R127" s="18">
        <f t="shared" si="70"/>
        <v>15678389130</v>
      </c>
      <c r="S127" s="18">
        <f t="shared" si="70"/>
        <v>15678389130</v>
      </c>
      <c r="T127" s="18">
        <f t="shared" si="70"/>
        <v>15751156664</v>
      </c>
      <c r="U127" s="18">
        <f t="shared" si="70"/>
        <v>15807667471</v>
      </c>
      <c r="V127" s="18">
        <f t="shared" si="70"/>
        <v>15970655917</v>
      </c>
      <c r="W127" s="18">
        <f t="shared" si="70"/>
        <v>15970655917</v>
      </c>
      <c r="X127" s="18">
        <f t="shared" si="70"/>
        <v>15975308532</v>
      </c>
      <c r="Y127" s="18">
        <f t="shared" si="70"/>
        <v>15978538158.939671</v>
      </c>
      <c r="Z127" s="18">
        <f t="shared" si="70"/>
        <v>15978538158.939671</v>
      </c>
      <c r="AA127" s="18">
        <f t="shared" si="70"/>
        <v>10217102062.93</v>
      </c>
      <c r="AB127" s="18">
        <f t="shared" si="70"/>
        <v>13020722073.84</v>
      </c>
      <c r="AC127" s="18">
        <f t="shared" si="70"/>
        <v>13681135488.960001</v>
      </c>
      <c r="AD127" s="18">
        <f t="shared" si="70"/>
        <v>14270274568.050001</v>
      </c>
      <c r="AE127" s="18">
        <f t="shared" si="70"/>
        <v>14483630490.610001</v>
      </c>
      <c r="AF127" s="18">
        <f t="shared" si="70"/>
        <v>14513680286.150002</v>
      </c>
      <c r="AG127" s="18">
        <f t="shared" si="70"/>
        <v>14590697736.300001</v>
      </c>
      <c r="AH127" s="18">
        <f t="shared" si="70"/>
        <v>14608238458.990002</v>
      </c>
      <c r="AI127" s="18">
        <f t="shared" si="70"/>
        <v>15647735863.300001</v>
      </c>
      <c r="AJ127" s="18">
        <f t="shared" si="70"/>
        <v>15683660754.210001</v>
      </c>
      <c r="AK127" s="18">
        <f t="shared" si="70"/>
        <v>15704893440.210001</v>
      </c>
      <c r="AL127" s="18">
        <f t="shared" si="70"/>
        <v>15713651131.460001</v>
      </c>
      <c r="AM127" s="18">
        <f t="shared" si="70"/>
        <v>15678389130.000002</v>
      </c>
      <c r="AN127" s="18">
        <f t="shared" si="70"/>
        <v>15751156664.000002</v>
      </c>
      <c r="AO127" s="18">
        <f t="shared" si="70"/>
        <v>15944379263.330002</v>
      </c>
      <c r="AP127" s="18">
        <f t="shared" si="70"/>
        <v>15970655917.000002</v>
      </c>
      <c r="AQ127" s="18">
        <f t="shared" si="70"/>
        <v>15970655917.000002</v>
      </c>
      <c r="AR127" s="18">
        <f t="shared" si="70"/>
        <v>15979473336.020002</v>
      </c>
      <c r="AS127" s="18">
        <f t="shared" si="70"/>
        <v>15976481745.152985</v>
      </c>
      <c r="AT127" s="18">
        <f t="shared" si="70"/>
        <v>15894756547.529572</v>
      </c>
    </row>
    <row r="128" spans="6:46" x14ac:dyDescent="0.2">
      <c r="F128">
        <v>202003</v>
      </c>
      <c r="G128" s="18">
        <f t="shared" ref="G128:AT128" si="71">IF(G12 = "", F128 * F104, G12)</f>
        <v>4622045104</v>
      </c>
      <c r="H128" s="18">
        <f t="shared" si="71"/>
        <v>9414769979.0200005</v>
      </c>
      <c r="I128" s="18">
        <f t="shared" si="71"/>
        <v>11417343846.02</v>
      </c>
      <c r="J128" s="18">
        <f t="shared" si="71"/>
        <v>12081235938.02</v>
      </c>
      <c r="K128" s="18">
        <f t="shared" si="71"/>
        <v>12985906738.02</v>
      </c>
      <c r="L128" s="18">
        <f t="shared" si="71"/>
        <v>13525307020.02</v>
      </c>
      <c r="M128" s="18">
        <f t="shared" si="71"/>
        <v>13881706341.02</v>
      </c>
      <c r="N128" s="18">
        <f t="shared" si="71"/>
        <v>13992270646.02</v>
      </c>
      <c r="O128" s="18">
        <f t="shared" si="71"/>
        <v>14578340827.02</v>
      </c>
      <c r="P128" s="18">
        <f t="shared" si="71"/>
        <v>14710869507.02</v>
      </c>
      <c r="Q128" s="18">
        <f t="shared" si="71"/>
        <v>14716719659.02</v>
      </c>
      <c r="R128" s="18">
        <f t="shared" si="71"/>
        <v>14730405747.02</v>
      </c>
      <c r="S128" s="18">
        <f t="shared" si="71"/>
        <v>14731405747.02</v>
      </c>
      <c r="T128" s="18">
        <f t="shared" si="71"/>
        <v>14737117123.02</v>
      </c>
      <c r="U128" s="18">
        <f t="shared" si="71"/>
        <v>14931794977.02</v>
      </c>
      <c r="V128" s="18">
        <f t="shared" si="71"/>
        <v>14980194330.02</v>
      </c>
      <c r="W128" s="18">
        <f t="shared" si="71"/>
        <v>14980860996.02</v>
      </c>
      <c r="X128" s="18">
        <f t="shared" si="71"/>
        <v>15009145484.565086</v>
      </c>
      <c r="Y128" s="18">
        <f t="shared" si="71"/>
        <v>15012179788.441051</v>
      </c>
      <c r="Z128" s="18">
        <f t="shared" si="71"/>
        <v>15012179788.441051</v>
      </c>
      <c r="AA128" s="18">
        <f t="shared" si="71"/>
        <v>6154722746.710001</v>
      </c>
      <c r="AB128" s="18">
        <f t="shared" si="71"/>
        <v>10556623432.16</v>
      </c>
      <c r="AC128" s="18">
        <f t="shared" si="71"/>
        <v>12698809963.23</v>
      </c>
      <c r="AD128" s="18">
        <f t="shared" si="71"/>
        <v>13593655938.619999</v>
      </c>
      <c r="AE128" s="18">
        <f t="shared" si="71"/>
        <v>14085002961.809999</v>
      </c>
      <c r="AF128" s="18">
        <f t="shared" si="71"/>
        <v>14100938299.779999</v>
      </c>
      <c r="AG128" s="18">
        <f t="shared" si="71"/>
        <v>14263394382.189999</v>
      </c>
      <c r="AH128" s="18">
        <f t="shared" si="71"/>
        <v>14335458832.939999</v>
      </c>
      <c r="AI128" s="18">
        <f t="shared" si="71"/>
        <v>14759795127.529999</v>
      </c>
      <c r="AJ128" s="18">
        <f t="shared" si="71"/>
        <v>14896396267.029999</v>
      </c>
      <c r="AK128" s="18">
        <f t="shared" si="71"/>
        <v>14908426637.599998</v>
      </c>
      <c r="AL128" s="18">
        <f t="shared" si="71"/>
        <v>14730405747.149998</v>
      </c>
      <c r="AM128" s="18">
        <f t="shared" si="71"/>
        <v>14733343526.319998</v>
      </c>
      <c r="AN128" s="18">
        <f t="shared" si="71"/>
        <v>14772576552.369997</v>
      </c>
      <c r="AO128" s="18">
        <f t="shared" si="71"/>
        <v>14941176067.599997</v>
      </c>
      <c r="AP128" s="18">
        <f t="shared" si="71"/>
        <v>14994337546.149996</v>
      </c>
      <c r="AQ128" s="18">
        <f t="shared" si="71"/>
        <v>15107104367.689997</v>
      </c>
      <c r="AR128" s="18">
        <f t="shared" si="71"/>
        <v>15115284388.211763</v>
      </c>
      <c r="AS128" s="18">
        <f t="shared" si="71"/>
        <v>15112454586.141489</v>
      </c>
      <c r="AT128" s="18">
        <f t="shared" si="71"/>
        <v>15035149184.531277</v>
      </c>
    </row>
    <row r="129" spans="6:46" x14ac:dyDescent="0.2">
      <c r="F129">
        <v>202006</v>
      </c>
      <c r="G129" s="18">
        <f t="shared" ref="G129:AT129" si="72">IF(G13 = "", F129 * F105, G13)</f>
        <v>3149300986.1199999</v>
      </c>
      <c r="H129" s="18">
        <f t="shared" si="72"/>
        <v>13968335318.119999</v>
      </c>
      <c r="I129" s="18">
        <f t="shared" si="72"/>
        <v>16172735775.119999</v>
      </c>
      <c r="J129" s="18">
        <f t="shared" si="72"/>
        <v>16942934992.119999</v>
      </c>
      <c r="K129" s="18">
        <f t="shared" si="72"/>
        <v>17727015949.119999</v>
      </c>
      <c r="L129" s="18">
        <f t="shared" si="72"/>
        <v>18366835348.119999</v>
      </c>
      <c r="M129" s="18">
        <f t="shared" si="72"/>
        <v>18626191269.119999</v>
      </c>
      <c r="N129" s="18">
        <f t="shared" si="72"/>
        <v>19230668286.119999</v>
      </c>
      <c r="O129" s="18">
        <f t="shared" si="72"/>
        <v>19303815687.119999</v>
      </c>
      <c r="P129" s="18">
        <f t="shared" si="72"/>
        <v>19352953747.119999</v>
      </c>
      <c r="Q129" s="18">
        <f t="shared" si="72"/>
        <v>19461980735.119999</v>
      </c>
      <c r="R129" s="18">
        <f t="shared" si="72"/>
        <v>19461980735.119999</v>
      </c>
      <c r="S129" s="18">
        <f t="shared" si="72"/>
        <v>19682502088.119999</v>
      </c>
      <c r="T129" s="18">
        <f t="shared" si="72"/>
        <v>19999527480.119999</v>
      </c>
      <c r="U129" s="18">
        <f t="shared" si="72"/>
        <v>19999527480.119999</v>
      </c>
      <c r="V129" s="18">
        <f t="shared" si="72"/>
        <v>20001040751.119999</v>
      </c>
      <c r="W129" s="18">
        <f t="shared" si="72"/>
        <v>20124105332.415154</v>
      </c>
      <c r="X129" s="18">
        <f t="shared" si="72"/>
        <v>20162100480.151054</v>
      </c>
      <c r="Y129" s="18">
        <f t="shared" si="72"/>
        <v>20166176524.300098</v>
      </c>
      <c r="Z129" s="18">
        <f t="shared" si="72"/>
        <v>20166176524.300098</v>
      </c>
      <c r="AA129" s="18">
        <f t="shared" si="72"/>
        <v>6229346959.21</v>
      </c>
      <c r="AB129" s="18">
        <f t="shared" si="72"/>
        <v>17166509281.470001</v>
      </c>
      <c r="AC129" s="18">
        <f t="shared" si="72"/>
        <v>18759135597.630001</v>
      </c>
      <c r="AD129" s="18">
        <f t="shared" si="72"/>
        <v>18963712414.740002</v>
      </c>
      <c r="AE129" s="18">
        <f t="shared" si="72"/>
        <v>19297873751.52</v>
      </c>
      <c r="AF129" s="18">
        <f t="shared" si="72"/>
        <v>19551229861.459999</v>
      </c>
      <c r="AG129" s="18">
        <f t="shared" si="72"/>
        <v>19788207662.540001</v>
      </c>
      <c r="AH129" s="18">
        <f t="shared" si="72"/>
        <v>20079401471.68</v>
      </c>
      <c r="AI129" s="18">
        <f t="shared" si="72"/>
        <v>20101237239.260002</v>
      </c>
      <c r="AJ129" s="18">
        <f t="shared" si="72"/>
        <v>20204914513.720001</v>
      </c>
      <c r="AK129" s="18">
        <f t="shared" si="72"/>
        <v>19491204434.760002</v>
      </c>
      <c r="AL129" s="18">
        <f t="shared" si="72"/>
        <v>19480152449.630001</v>
      </c>
      <c r="AM129" s="18">
        <f t="shared" si="72"/>
        <v>19700673802.630001</v>
      </c>
      <c r="AN129" s="18">
        <f t="shared" si="72"/>
        <v>20017317406.170002</v>
      </c>
      <c r="AO129" s="18">
        <f t="shared" si="72"/>
        <v>20358149135.77</v>
      </c>
      <c r="AP129" s="18">
        <f t="shared" si="72"/>
        <v>20377736493.09</v>
      </c>
      <c r="AQ129" s="18">
        <f t="shared" si="72"/>
        <v>20587912309.504486</v>
      </c>
      <c r="AR129" s="18">
        <f t="shared" si="72"/>
        <v>20599060014.656525</v>
      </c>
      <c r="AS129" s="18">
        <f t="shared" si="72"/>
        <v>20595203569.671566</v>
      </c>
      <c r="AT129" s="18">
        <f t="shared" si="72"/>
        <v>20489852021.772949</v>
      </c>
    </row>
    <row r="130" spans="6:46" x14ac:dyDescent="0.2">
      <c r="F130">
        <v>202009</v>
      </c>
      <c r="G130" s="18">
        <f t="shared" ref="G130:AT130" si="73">IF(G14 = "", F130 * F106, G14)</f>
        <v>10600797371</v>
      </c>
      <c r="H130" s="18">
        <f t="shared" si="73"/>
        <v>27614392585</v>
      </c>
      <c r="I130" s="18">
        <f t="shared" si="73"/>
        <v>31043450444</v>
      </c>
      <c r="J130" s="18">
        <f t="shared" si="73"/>
        <v>33466932237</v>
      </c>
      <c r="K130" s="18">
        <f t="shared" si="73"/>
        <v>35671854506</v>
      </c>
      <c r="L130" s="18">
        <f t="shared" si="73"/>
        <v>36103334158</v>
      </c>
      <c r="M130" s="18">
        <f t="shared" si="73"/>
        <v>36617708986</v>
      </c>
      <c r="N130" s="18">
        <f t="shared" si="73"/>
        <v>36934627952</v>
      </c>
      <c r="O130" s="18">
        <f t="shared" si="73"/>
        <v>37004965720</v>
      </c>
      <c r="P130" s="18">
        <f t="shared" si="73"/>
        <v>37085387790</v>
      </c>
      <c r="Q130" s="18">
        <f t="shared" si="73"/>
        <v>37222522436</v>
      </c>
      <c r="R130" s="18">
        <f t="shared" si="73"/>
        <v>37224614394</v>
      </c>
      <c r="S130" s="18">
        <f t="shared" si="73"/>
        <v>37423522804</v>
      </c>
      <c r="T130" s="18">
        <f t="shared" si="73"/>
        <v>37462668948</v>
      </c>
      <c r="U130" s="18">
        <f t="shared" si="73"/>
        <v>37467138673</v>
      </c>
      <c r="V130" s="18">
        <f t="shared" si="73"/>
        <v>37691143342.418106</v>
      </c>
      <c r="W130" s="18">
        <f t="shared" si="73"/>
        <v>37923053513.078133</v>
      </c>
      <c r="X130" s="18">
        <f t="shared" si="73"/>
        <v>37994653815.154915</v>
      </c>
      <c r="Y130" s="18">
        <f t="shared" si="73"/>
        <v>38002334953.661819</v>
      </c>
      <c r="Z130" s="18">
        <f t="shared" si="73"/>
        <v>38002334953.661819</v>
      </c>
      <c r="AA130" s="18">
        <f t="shared" si="73"/>
        <v>20195244798.779999</v>
      </c>
      <c r="AB130" s="18">
        <f t="shared" si="73"/>
        <v>35321937432.119995</v>
      </c>
      <c r="AC130" s="18">
        <f t="shared" si="73"/>
        <v>36328261844.359993</v>
      </c>
      <c r="AD130" s="18">
        <f t="shared" si="73"/>
        <v>36808548398.709991</v>
      </c>
      <c r="AE130" s="18">
        <f t="shared" si="73"/>
        <v>37279835144.769989</v>
      </c>
      <c r="AF130" s="18">
        <f t="shared" si="73"/>
        <v>37356032662.859985</v>
      </c>
      <c r="AG130" s="18">
        <f t="shared" si="73"/>
        <v>37486551178.879982</v>
      </c>
      <c r="AH130" s="18">
        <f t="shared" si="73"/>
        <v>37633474223.649979</v>
      </c>
      <c r="AI130" s="18">
        <f t="shared" si="73"/>
        <v>37651842248.849976</v>
      </c>
      <c r="AJ130" s="18">
        <f t="shared" si="73"/>
        <v>37229069012.369972</v>
      </c>
      <c r="AK130" s="18">
        <f t="shared" si="73"/>
        <v>37311800945.349976</v>
      </c>
      <c r="AL130" s="18">
        <f t="shared" si="73"/>
        <v>37292547113.559975</v>
      </c>
      <c r="AM130" s="18">
        <f t="shared" si="73"/>
        <v>37434681142.689972</v>
      </c>
      <c r="AN130" s="18">
        <f t="shared" si="73"/>
        <v>37466465698.069969</v>
      </c>
      <c r="AO130" s="18">
        <f t="shared" si="73"/>
        <v>37618629536.839966</v>
      </c>
      <c r="AP130" s="18">
        <f t="shared" si="73"/>
        <v>37817695888.173485</v>
      </c>
      <c r="AQ130" s="18">
        <f t="shared" si="73"/>
        <v>38207747310.759445</v>
      </c>
      <c r="AR130" s="18">
        <f t="shared" si="73"/>
        <v>38228435600.817261</v>
      </c>
      <c r="AS130" s="18">
        <f t="shared" si="73"/>
        <v>38221278679.159149</v>
      </c>
      <c r="AT130" s="18">
        <f t="shared" si="73"/>
        <v>38025763696.367554</v>
      </c>
    </row>
    <row r="131" spans="6:46" x14ac:dyDescent="0.2">
      <c r="F131">
        <v>202012</v>
      </c>
      <c r="G131" s="18">
        <f t="shared" ref="G131:AT131" si="74">IF(G15 = "", F131 * F107, G15)</f>
        <v>9728233822</v>
      </c>
      <c r="H131" s="18">
        <f t="shared" si="74"/>
        <v>24533708634</v>
      </c>
      <c r="I131" s="18">
        <f t="shared" si="74"/>
        <v>30889052320</v>
      </c>
      <c r="J131" s="18">
        <f t="shared" si="74"/>
        <v>34879043667</v>
      </c>
      <c r="K131" s="18">
        <f t="shared" si="74"/>
        <v>35579724226</v>
      </c>
      <c r="L131" s="18">
        <f t="shared" si="74"/>
        <v>36597111733</v>
      </c>
      <c r="M131" s="18">
        <f t="shared" si="74"/>
        <v>36899892663</v>
      </c>
      <c r="N131" s="18">
        <f t="shared" si="74"/>
        <v>37136731556</v>
      </c>
      <c r="O131" s="18">
        <f t="shared" si="74"/>
        <v>37161214940</v>
      </c>
      <c r="P131" s="18">
        <f t="shared" si="74"/>
        <v>37215899988</v>
      </c>
      <c r="Q131" s="18">
        <f t="shared" si="74"/>
        <v>37215899988</v>
      </c>
      <c r="R131" s="18">
        <f t="shared" si="74"/>
        <v>37449162364</v>
      </c>
      <c r="S131" s="18">
        <f t="shared" si="74"/>
        <v>37452448601</v>
      </c>
      <c r="T131" s="18">
        <f t="shared" si="74"/>
        <v>37476168217</v>
      </c>
      <c r="U131" s="18">
        <f t="shared" si="74"/>
        <v>37585105629.800476</v>
      </c>
      <c r="V131" s="18">
        <f t="shared" si="74"/>
        <v>37809815587.908791</v>
      </c>
      <c r="W131" s="18">
        <f t="shared" si="74"/>
        <v>38042455938.082191</v>
      </c>
      <c r="X131" s="18">
        <f t="shared" si="74"/>
        <v>38114281676.902779</v>
      </c>
      <c r="Y131" s="18">
        <f t="shared" si="74"/>
        <v>38121986999.81678</v>
      </c>
      <c r="Z131" s="18">
        <f t="shared" si="74"/>
        <v>38121986999.81678</v>
      </c>
      <c r="AA131" s="18">
        <f t="shared" si="74"/>
        <v>21160523094.32</v>
      </c>
      <c r="AB131" s="18">
        <f t="shared" si="74"/>
        <v>34653943896.080002</v>
      </c>
      <c r="AC131" s="18">
        <f t="shared" si="74"/>
        <v>36103721316.800003</v>
      </c>
      <c r="AD131" s="18">
        <f t="shared" si="74"/>
        <v>36962544809.310005</v>
      </c>
      <c r="AE131" s="18">
        <f t="shared" si="74"/>
        <v>37228958002.030006</v>
      </c>
      <c r="AF131" s="18">
        <f t="shared" si="74"/>
        <v>37516594771.970009</v>
      </c>
      <c r="AG131" s="18">
        <f t="shared" si="74"/>
        <v>37677072609.630013</v>
      </c>
      <c r="AH131" s="18">
        <f t="shared" si="74"/>
        <v>37753685296.110016</v>
      </c>
      <c r="AI131" s="18">
        <f t="shared" si="74"/>
        <v>37426760877.360016</v>
      </c>
      <c r="AJ131" s="18">
        <f t="shared" si="74"/>
        <v>37303699505.100014</v>
      </c>
      <c r="AK131" s="18">
        <f t="shared" si="74"/>
        <v>37303699505.100014</v>
      </c>
      <c r="AL131" s="18">
        <f t="shared" si="74"/>
        <v>37549252210.660011</v>
      </c>
      <c r="AM131" s="18">
        <f t="shared" si="74"/>
        <v>37552538447.660011</v>
      </c>
      <c r="AN131" s="18">
        <f t="shared" si="74"/>
        <v>37503988097.130013</v>
      </c>
      <c r="AO131" s="18">
        <f t="shared" si="74"/>
        <v>37868264621.978554</v>
      </c>
      <c r="AP131" s="18">
        <f t="shared" si="74"/>
        <v>38068651966.292824</v>
      </c>
      <c r="AQ131" s="18">
        <f t="shared" si="74"/>
        <v>38461291747.925468</v>
      </c>
      <c r="AR131" s="18">
        <f t="shared" si="74"/>
        <v>38482117324.298965</v>
      </c>
      <c r="AS131" s="18">
        <f t="shared" si="74"/>
        <v>38474912909.71595</v>
      </c>
      <c r="AT131" s="18">
        <f t="shared" si="74"/>
        <v>38278100500.623184</v>
      </c>
    </row>
    <row r="132" spans="6:46" x14ac:dyDescent="0.2">
      <c r="F132">
        <v>202103</v>
      </c>
      <c r="G132" s="18">
        <f t="shared" ref="G132:AT132" si="75">IF(G16 = "", F132 * F108, G16)</f>
        <v>9675457123</v>
      </c>
      <c r="H132" s="18">
        <f t="shared" si="75"/>
        <v>36375679287</v>
      </c>
      <c r="I132" s="18">
        <f t="shared" si="75"/>
        <v>40282646021</v>
      </c>
      <c r="J132" s="18">
        <f t="shared" si="75"/>
        <v>41227539573</v>
      </c>
      <c r="K132" s="18">
        <f t="shared" si="75"/>
        <v>42044152965</v>
      </c>
      <c r="L132" s="18">
        <f t="shared" si="75"/>
        <v>42530516249</v>
      </c>
      <c r="M132" s="18">
        <f t="shared" si="75"/>
        <v>42895069593</v>
      </c>
      <c r="N132" s="18">
        <f t="shared" si="75"/>
        <v>43003278360</v>
      </c>
      <c r="O132" s="18">
        <f t="shared" si="75"/>
        <v>43063582338</v>
      </c>
      <c r="P132" s="18">
        <f t="shared" si="75"/>
        <v>43150513373</v>
      </c>
      <c r="Q132" s="18">
        <f t="shared" si="75"/>
        <v>43178432599</v>
      </c>
      <c r="R132" s="18">
        <f t="shared" si="75"/>
        <v>43954518583</v>
      </c>
      <c r="S132" s="18">
        <f t="shared" si="75"/>
        <v>43962158560</v>
      </c>
      <c r="T132" s="18">
        <f t="shared" si="75"/>
        <v>44117268251.720177</v>
      </c>
      <c r="U132" s="18">
        <f t="shared" si="75"/>
        <v>44245510313.057358</v>
      </c>
      <c r="V132" s="18">
        <f t="shared" si="75"/>
        <v>44510040812.634956</v>
      </c>
      <c r="W132" s="18">
        <f t="shared" si="75"/>
        <v>44783907038.107773</v>
      </c>
      <c r="X132" s="18">
        <f t="shared" si="75"/>
        <v>44868460916.95092</v>
      </c>
      <c r="Y132" s="18">
        <f t="shared" si="75"/>
        <v>44877531689.501488</v>
      </c>
      <c r="Z132" s="18">
        <f t="shared" si="75"/>
        <v>44877531689.501488</v>
      </c>
      <c r="AA132" s="18">
        <f t="shared" si="75"/>
        <v>26848533394.630005</v>
      </c>
      <c r="AB132" s="18">
        <f t="shared" si="75"/>
        <v>41729744757.430008</v>
      </c>
      <c r="AC132" s="18">
        <f t="shared" si="75"/>
        <v>42690689614.220009</v>
      </c>
      <c r="AD132" s="18">
        <f t="shared" si="75"/>
        <v>42856564537.090012</v>
      </c>
      <c r="AE132" s="18">
        <f t="shared" si="75"/>
        <v>43156999130.170013</v>
      </c>
      <c r="AF132" s="18">
        <f t="shared" si="75"/>
        <v>43246400351.710014</v>
      </c>
      <c r="AG132" s="18">
        <f t="shared" si="75"/>
        <v>43431343069.850014</v>
      </c>
      <c r="AH132" s="18">
        <f t="shared" si="75"/>
        <v>43460327798.520012</v>
      </c>
      <c r="AI132" s="18">
        <f t="shared" si="75"/>
        <v>43391448144.270012</v>
      </c>
      <c r="AJ132" s="18">
        <f t="shared" si="75"/>
        <v>43208583133.990013</v>
      </c>
      <c r="AK132" s="18">
        <f t="shared" si="75"/>
        <v>43194727030.570015</v>
      </c>
      <c r="AL132" s="18">
        <f t="shared" si="75"/>
        <v>43997532937.610016</v>
      </c>
      <c r="AM132" s="18">
        <f t="shared" si="75"/>
        <v>43989732386.900017</v>
      </c>
      <c r="AN132" s="18">
        <f t="shared" si="75"/>
        <v>44126062365.215981</v>
      </c>
      <c r="AO132" s="18">
        <f t="shared" si="75"/>
        <v>44554659148.363983</v>
      </c>
      <c r="AP132" s="18">
        <f t="shared" si="75"/>
        <v>44790428859.828026</v>
      </c>
      <c r="AQ132" s="18">
        <f t="shared" si="75"/>
        <v>45252396996.297035</v>
      </c>
      <c r="AR132" s="18">
        <f t="shared" si="75"/>
        <v>45276899741.964203</v>
      </c>
      <c r="AS132" s="18">
        <f t="shared" si="75"/>
        <v>45268423244.841507</v>
      </c>
      <c r="AT132" s="18">
        <f t="shared" si="75"/>
        <v>45036859694.44297</v>
      </c>
    </row>
    <row r="133" spans="6:46" x14ac:dyDescent="0.2">
      <c r="F133">
        <v>202106</v>
      </c>
      <c r="G133" s="18">
        <f t="shared" ref="G133:AT133" si="76">IF(G17 = "", F133 * F109, G17)</f>
        <v>25555482422.040001</v>
      </c>
      <c r="H133" s="18">
        <f t="shared" si="76"/>
        <v>76164200469.040009</v>
      </c>
      <c r="I133" s="18">
        <f t="shared" si="76"/>
        <v>84892406106.040009</v>
      </c>
      <c r="J133" s="18">
        <f t="shared" si="76"/>
        <v>87401119868.040009</v>
      </c>
      <c r="K133" s="18">
        <f t="shared" si="76"/>
        <v>88999729075.040009</v>
      </c>
      <c r="L133" s="18">
        <f t="shared" si="76"/>
        <v>89678324051.040009</v>
      </c>
      <c r="M133" s="18">
        <f t="shared" si="76"/>
        <v>90381747659.040009</v>
      </c>
      <c r="N133" s="18">
        <f t="shared" si="76"/>
        <v>90661776813.040009</v>
      </c>
      <c r="O133" s="18">
        <f t="shared" si="76"/>
        <v>90781356658.040009</v>
      </c>
      <c r="P133" s="18">
        <f t="shared" si="76"/>
        <v>92279891592.040009</v>
      </c>
      <c r="Q133" s="18">
        <f t="shared" si="76"/>
        <v>93200423542.040009</v>
      </c>
      <c r="R133" s="18">
        <f t="shared" si="76"/>
        <v>93267609994.040009</v>
      </c>
      <c r="S133" s="18">
        <f t="shared" si="76"/>
        <v>93558276900.950348</v>
      </c>
      <c r="T133" s="18">
        <f t="shared" si="76"/>
        <v>93888374329.359634</v>
      </c>
      <c r="U133" s="18">
        <f t="shared" si="76"/>
        <v>94161293282.339554</v>
      </c>
      <c r="V133" s="18">
        <f t="shared" si="76"/>
        <v>94724255123.588776</v>
      </c>
      <c r="W133" s="18">
        <f t="shared" si="76"/>
        <v>95307084834.319061</v>
      </c>
      <c r="X133" s="18">
        <f t="shared" si="76"/>
        <v>95487028573.866333</v>
      </c>
      <c r="Y133" s="18">
        <f t="shared" si="76"/>
        <v>95506332581.626404</v>
      </c>
      <c r="Z133" s="18">
        <f t="shared" si="76"/>
        <v>95506332581.626404</v>
      </c>
      <c r="AA133" s="18">
        <f t="shared" si="76"/>
        <v>43554455417.410004</v>
      </c>
      <c r="AB133" s="18">
        <f t="shared" si="76"/>
        <v>86139518998.059998</v>
      </c>
      <c r="AC133" s="18">
        <f t="shared" si="76"/>
        <v>89834220154.959991</v>
      </c>
      <c r="AD133" s="18">
        <f t="shared" si="76"/>
        <v>90944444389.559998</v>
      </c>
      <c r="AE133" s="18">
        <f t="shared" si="76"/>
        <v>91271677176.729996</v>
      </c>
      <c r="AF133" s="18">
        <f t="shared" si="76"/>
        <v>91640154730.449997</v>
      </c>
      <c r="AG133" s="18">
        <f t="shared" si="76"/>
        <v>91886267604.119995</v>
      </c>
      <c r="AH133" s="18">
        <f t="shared" si="76"/>
        <v>92056246206.519989</v>
      </c>
      <c r="AI133" s="18">
        <f t="shared" si="76"/>
        <v>91040883517.539993</v>
      </c>
      <c r="AJ133" s="18">
        <f t="shared" si="76"/>
        <v>92575033851.389999</v>
      </c>
      <c r="AK133" s="18">
        <f t="shared" si="76"/>
        <v>93528908057.029999</v>
      </c>
      <c r="AL133" s="18">
        <f t="shared" si="76"/>
        <v>93426318608.839996</v>
      </c>
      <c r="AM133" s="18">
        <f t="shared" si="76"/>
        <v>93668220909.408264</v>
      </c>
      <c r="AN133" s="18">
        <f t="shared" si="76"/>
        <v>93958511071.056931</v>
      </c>
      <c r="AO133" s="18">
        <f t="shared" si="76"/>
        <v>94871130811.769974</v>
      </c>
      <c r="AP133" s="18">
        <f t="shared" si="76"/>
        <v>95373159994.919495</v>
      </c>
      <c r="AQ133" s="18">
        <f t="shared" si="76"/>
        <v>96356838028.677505</v>
      </c>
      <c r="AR133" s="18">
        <f t="shared" si="76"/>
        <v>96409012217.278</v>
      </c>
      <c r="AS133" s="18">
        <f t="shared" si="76"/>
        <v>96390963041.664856</v>
      </c>
      <c r="AT133" s="18">
        <f t="shared" si="76"/>
        <v>95897890121.772385</v>
      </c>
    </row>
    <row r="134" spans="6:46" x14ac:dyDescent="0.2">
      <c r="F134">
        <v>202109</v>
      </c>
      <c r="G134" s="18">
        <f t="shared" ref="G134:AT134" si="77">IF(G18 = "", F134 * F110, G18)</f>
        <v>19367523837</v>
      </c>
      <c r="H134" s="18">
        <f t="shared" si="77"/>
        <v>33744150712</v>
      </c>
      <c r="I134" s="18">
        <f t="shared" si="77"/>
        <v>37229351718</v>
      </c>
      <c r="J134" s="18">
        <f t="shared" si="77"/>
        <v>38633408873</v>
      </c>
      <c r="K134" s="18">
        <f t="shared" si="77"/>
        <v>39030233179</v>
      </c>
      <c r="L134" s="18">
        <f t="shared" si="77"/>
        <v>39104860192</v>
      </c>
      <c r="M134" s="18">
        <f t="shared" si="77"/>
        <v>39188907672</v>
      </c>
      <c r="N134" s="18">
        <f t="shared" si="77"/>
        <v>39238728877</v>
      </c>
      <c r="O134" s="18">
        <f t="shared" si="77"/>
        <v>40818658230</v>
      </c>
      <c r="P134" s="18">
        <f t="shared" si="77"/>
        <v>40778253066</v>
      </c>
      <c r="Q134" s="18">
        <f t="shared" si="77"/>
        <v>40772829228</v>
      </c>
      <c r="R134" s="18">
        <f t="shared" si="77"/>
        <v>40981439572.433372</v>
      </c>
      <c r="S134" s="18">
        <f t="shared" si="77"/>
        <v>41109157525.986732</v>
      </c>
      <c r="T134" s="18">
        <f t="shared" si="77"/>
        <v>41254201103.45414</v>
      </c>
      <c r="U134" s="18">
        <f t="shared" si="77"/>
        <v>41374120672.3209</v>
      </c>
      <c r="V134" s="18">
        <f t="shared" si="77"/>
        <v>41621484003.28022</v>
      </c>
      <c r="W134" s="18">
        <f t="shared" si="77"/>
        <v>41877577201.903389</v>
      </c>
      <c r="X134" s="18">
        <f t="shared" si="77"/>
        <v>41956643809.154991</v>
      </c>
      <c r="Y134" s="18">
        <f t="shared" si="77"/>
        <v>41965125918.084076</v>
      </c>
      <c r="Z134" s="18">
        <f t="shared" si="77"/>
        <v>41965125918.084076</v>
      </c>
      <c r="AA134" s="18">
        <f t="shared" si="77"/>
        <v>27795251273.739998</v>
      </c>
      <c r="AB134" s="18">
        <f t="shared" si="77"/>
        <v>37586060765.319992</v>
      </c>
      <c r="AC134" s="18">
        <f t="shared" si="77"/>
        <v>39288201791.889992</v>
      </c>
      <c r="AD134" s="18">
        <f t="shared" si="77"/>
        <v>39393863839.039993</v>
      </c>
      <c r="AE134" s="18">
        <f t="shared" si="77"/>
        <v>39544146689.73999</v>
      </c>
      <c r="AF134" s="18">
        <f t="shared" si="77"/>
        <v>39587204981.139992</v>
      </c>
      <c r="AG134" s="18">
        <f t="shared" si="77"/>
        <v>39628242971.399994</v>
      </c>
      <c r="AH134" s="18">
        <f t="shared" si="77"/>
        <v>39377818145.849991</v>
      </c>
      <c r="AI134" s="18">
        <f t="shared" si="77"/>
        <v>40938620871.519989</v>
      </c>
      <c r="AJ134" s="18">
        <f t="shared" si="77"/>
        <v>41209557310.609985</v>
      </c>
      <c r="AK134" s="18">
        <f t="shared" si="77"/>
        <v>40824351135.269989</v>
      </c>
      <c r="AL134" s="18">
        <f t="shared" si="77"/>
        <v>41003325971.969269</v>
      </c>
      <c r="AM134" s="18">
        <f t="shared" si="77"/>
        <v>41109493045.993645</v>
      </c>
      <c r="AN134" s="18">
        <f t="shared" si="77"/>
        <v>41236896782.989548</v>
      </c>
      <c r="AO134" s="18">
        <f t="shared" si="77"/>
        <v>41637431078.615425</v>
      </c>
      <c r="AP134" s="18">
        <f t="shared" si="77"/>
        <v>41857763705.980385</v>
      </c>
      <c r="AQ134" s="18">
        <f t="shared" si="77"/>
        <v>42289484356.758858</v>
      </c>
      <c r="AR134" s="18">
        <f t="shared" si="77"/>
        <v>42312382778.684975</v>
      </c>
      <c r="AS134" s="18">
        <f t="shared" si="77"/>
        <v>42304461282.449104</v>
      </c>
      <c r="AT134" s="18">
        <f t="shared" si="77"/>
        <v>42088059416.643501</v>
      </c>
    </row>
    <row r="135" spans="6:46" x14ac:dyDescent="0.2">
      <c r="F135">
        <v>202112</v>
      </c>
      <c r="G135" s="18">
        <f t="shared" ref="G135:AT135" si="78">IF(G19 = "", F135 * F111, G19)</f>
        <v>7640675100</v>
      </c>
      <c r="H135" s="18">
        <f t="shared" si="78"/>
        <v>20264498547</v>
      </c>
      <c r="I135" s="18">
        <f t="shared" si="78"/>
        <v>22153517752</v>
      </c>
      <c r="J135" s="18">
        <f t="shared" si="78"/>
        <v>23078530445</v>
      </c>
      <c r="K135" s="18">
        <f t="shared" si="78"/>
        <v>23849545245</v>
      </c>
      <c r="L135" s="18">
        <f t="shared" si="78"/>
        <v>24016260566</v>
      </c>
      <c r="M135" s="18">
        <f t="shared" si="78"/>
        <v>24237355464</v>
      </c>
      <c r="N135" s="18">
        <f t="shared" si="78"/>
        <v>25692043977</v>
      </c>
      <c r="O135" s="18">
        <f t="shared" si="78"/>
        <v>25715340073</v>
      </c>
      <c r="P135" s="18">
        <f t="shared" si="78"/>
        <v>25723668520</v>
      </c>
      <c r="Q135" s="18">
        <f t="shared" si="78"/>
        <v>25837329866.534664</v>
      </c>
      <c r="R135" s="18">
        <f t="shared" si="78"/>
        <v>25969524133.764835</v>
      </c>
      <c r="S135" s="18">
        <f t="shared" si="78"/>
        <v>26050457710.323483</v>
      </c>
      <c r="T135" s="18">
        <f t="shared" si="78"/>
        <v>26142370359.678562</v>
      </c>
      <c r="U135" s="18">
        <f t="shared" si="78"/>
        <v>26218362178.6651</v>
      </c>
      <c r="V135" s="18">
        <f t="shared" si="78"/>
        <v>26375113821.852318</v>
      </c>
      <c r="W135" s="18">
        <f t="shared" si="78"/>
        <v>26537397493.961559</v>
      </c>
      <c r="X135" s="18">
        <f t="shared" si="78"/>
        <v>26587501203.997566</v>
      </c>
      <c r="Y135" s="18">
        <f t="shared" si="78"/>
        <v>26592876230.713009</v>
      </c>
      <c r="Z135" s="18">
        <f t="shared" si="78"/>
        <v>26592876230.713009</v>
      </c>
      <c r="AA135" s="18">
        <f t="shared" si="78"/>
        <v>12973599855.59</v>
      </c>
      <c r="AB135" s="18">
        <f t="shared" si="78"/>
        <v>22531966550</v>
      </c>
      <c r="AC135" s="18">
        <f t="shared" si="78"/>
        <v>23298276076.810001</v>
      </c>
      <c r="AD135" s="18">
        <f t="shared" si="78"/>
        <v>23995131713.190002</v>
      </c>
      <c r="AE135" s="18">
        <f t="shared" si="78"/>
        <v>24563593294.910004</v>
      </c>
      <c r="AF135" s="18">
        <f t="shared" si="78"/>
        <v>24563587281.680004</v>
      </c>
      <c r="AG135" s="18">
        <f t="shared" si="78"/>
        <v>24535871145.120003</v>
      </c>
      <c r="AH135" s="18">
        <f t="shared" si="78"/>
        <v>26059952051.250004</v>
      </c>
      <c r="AI135" s="18">
        <f t="shared" si="78"/>
        <v>26062802964.720005</v>
      </c>
      <c r="AJ135" s="18">
        <f t="shared" si="78"/>
        <v>26085467236.590004</v>
      </c>
      <c r="AK135" s="18">
        <f t="shared" si="78"/>
        <v>26153002185.11441</v>
      </c>
      <c r="AL135" s="18">
        <f t="shared" si="78"/>
        <v>26267657511.288914</v>
      </c>
      <c r="AM135" s="18">
        <f t="shared" si="78"/>
        <v>26335670538.850494</v>
      </c>
      <c r="AN135" s="18">
        <f t="shared" si="78"/>
        <v>26417288252.773369</v>
      </c>
      <c r="AO135" s="18">
        <f t="shared" si="78"/>
        <v>26673879576.760559</v>
      </c>
      <c r="AP135" s="18">
        <f t="shared" si="78"/>
        <v>26815029638.541931</v>
      </c>
      <c r="AQ135" s="18">
        <f t="shared" si="78"/>
        <v>27091599646.617668</v>
      </c>
      <c r="AR135" s="18">
        <f t="shared" si="78"/>
        <v>27106268893.329884</v>
      </c>
      <c r="AS135" s="18">
        <f t="shared" si="78"/>
        <v>27101194203.773163</v>
      </c>
      <c r="AT135" s="18">
        <f t="shared" si="78"/>
        <v>26962562276.702873</v>
      </c>
    </row>
    <row r="136" spans="6:46" x14ac:dyDescent="0.2">
      <c r="F136">
        <v>202203</v>
      </c>
      <c r="G136" s="18">
        <f t="shared" ref="G136:AT136" si="79">IF(G20 = "", F136 * F112, G20)</f>
        <v>14188673150</v>
      </c>
      <c r="H136" s="18">
        <f t="shared" si="79"/>
        <v>26822373141</v>
      </c>
      <c r="I136" s="18">
        <f t="shared" si="79"/>
        <v>28373526949</v>
      </c>
      <c r="J136" s="18">
        <f t="shared" si="79"/>
        <v>29208490460</v>
      </c>
      <c r="K136" s="18">
        <f t="shared" si="79"/>
        <v>29486327927</v>
      </c>
      <c r="L136" s="18">
        <f t="shared" si="79"/>
        <v>29546190057</v>
      </c>
      <c r="M136" s="18">
        <f t="shared" si="79"/>
        <v>30734422283</v>
      </c>
      <c r="N136" s="18">
        <f t="shared" si="79"/>
        <v>31479355219</v>
      </c>
      <c r="O136" s="18">
        <f t="shared" si="79"/>
        <v>31577393688</v>
      </c>
      <c r="P136" s="18">
        <f t="shared" si="79"/>
        <v>31822189795.925793</v>
      </c>
      <c r="Q136" s="18">
        <f t="shared" si="79"/>
        <v>31962797770.992584</v>
      </c>
      <c r="R136" s="18">
        <f t="shared" si="79"/>
        <v>32126332418.411213</v>
      </c>
      <c r="S136" s="18">
        <f t="shared" si="79"/>
        <v>32226453582.393322</v>
      </c>
      <c r="T136" s="18">
        <f t="shared" si="79"/>
        <v>32340156718.093025</v>
      </c>
      <c r="U136" s="18">
        <f t="shared" si="79"/>
        <v>32434164541.465771</v>
      </c>
      <c r="V136" s="18">
        <f t="shared" si="79"/>
        <v>32628078583.564728</v>
      </c>
      <c r="W136" s="18">
        <f t="shared" si="79"/>
        <v>32828836178.097752</v>
      </c>
      <c r="X136" s="18">
        <f t="shared" si="79"/>
        <v>32890818386.001194</v>
      </c>
      <c r="Y136" s="18">
        <f t="shared" si="79"/>
        <v>32897467714.426651</v>
      </c>
      <c r="Z136" s="18">
        <f t="shared" si="79"/>
        <v>32897467714.426651</v>
      </c>
      <c r="AA136" s="18">
        <f t="shared" si="79"/>
        <v>20593389015.730003</v>
      </c>
      <c r="AB136" s="18">
        <f t="shared" si="79"/>
        <v>29019020312.300003</v>
      </c>
      <c r="AC136" s="18">
        <f t="shared" si="79"/>
        <v>29733404771.280003</v>
      </c>
      <c r="AD136" s="18">
        <f t="shared" si="79"/>
        <v>29986017221.860004</v>
      </c>
      <c r="AE136" s="18">
        <f t="shared" si="79"/>
        <v>30249621290.630005</v>
      </c>
      <c r="AF136" s="18">
        <f t="shared" si="79"/>
        <v>29810395442.360004</v>
      </c>
      <c r="AG136" s="18">
        <f t="shared" si="79"/>
        <v>31737074416.000004</v>
      </c>
      <c r="AH136" s="18">
        <f t="shared" si="79"/>
        <v>31953899864.790005</v>
      </c>
      <c r="AI136" s="18">
        <f t="shared" si="79"/>
        <v>32181836894.690006</v>
      </c>
      <c r="AJ136" s="18">
        <f t="shared" si="79"/>
        <v>32444630257.911144</v>
      </c>
      <c r="AK136" s="18">
        <f t="shared" si="79"/>
        <v>32528628999.988029</v>
      </c>
      <c r="AL136" s="18">
        <f t="shared" si="79"/>
        <v>32671235211.756931</v>
      </c>
      <c r="AM136" s="18">
        <f t="shared" si="79"/>
        <v>32755828579.855064</v>
      </c>
      <c r="AN136" s="18">
        <f t="shared" si="79"/>
        <v>32857343209.694981</v>
      </c>
      <c r="AO136" s="18">
        <f t="shared" si="79"/>
        <v>33176486837.012295</v>
      </c>
      <c r="AP136" s="18">
        <f t="shared" si="79"/>
        <v>33352046719.602943</v>
      </c>
      <c r="AQ136" s="18">
        <f t="shared" si="79"/>
        <v>33696039471.239689</v>
      </c>
      <c r="AR136" s="18">
        <f t="shared" si="79"/>
        <v>33714284813.806229</v>
      </c>
      <c r="AS136" s="18">
        <f t="shared" si="79"/>
        <v>33707973007.12674</v>
      </c>
      <c r="AT136" s="18">
        <f t="shared" si="79"/>
        <v>33535545134.743141</v>
      </c>
    </row>
    <row r="137" spans="6:46" x14ac:dyDescent="0.2">
      <c r="F137">
        <v>202206</v>
      </c>
      <c r="G137" s="18">
        <f t="shared" ref="G137:AT137" si="80">IF(G21 = "", F137 * F113, G21)</f>
        <v>10942093332</v>
      </c>
      <c r="H137" s="18">
        <f t="shared" si="80"/>
        <v>20779963253.5</v>
      </c>
      <c r="I137" s="18">
        <f t="shared" si="80"/>
        <v>23512181630.5</v>
      </c>
      <c r="J137" s="18">
        <f t="shared" si="80"/>
        <v>23878265844.5</v>
      </c>
      <c r="K137" s="18">
        <f t="shared" si="80"/>
        <v>24029582420.5</v>
      </c>
      <c r="L137" s="18">
        <f t="shared" si="80"/>
        <v>24082711873.5</v>
      </c>
      <c r="M137" s="18">
        <f t="shared" si="80"/>
        <v>25026052523.5</v>
      </c>
      <c r="N137" s="18">
        <f t="shared" si="80"/>
        <v>25600251522.5</v>
      </c>
      <c r="O137" s="18">
        <f t="shared" si="80"/>
        <v>25849428748.467587</v>
      </c>
      <c r="P137" s="18">
        <f t="shared" si="80"/>
        <v>26049820193.44408</v>
      </c>
      <c r="Q137" s="18">
        <f t="shared" si="80"/>
        <v>26164922657.848434</v>
      </c>
      <c r="R137" s="18">
        <f t="shared" si="80"/>
        <v>26298793022.772186</v>
      </c>
      <c r="S137" s="18">
        <f t="shared" si="80"/>
        <v>26380752760.176125</v>
      </c>
      <c r="T137" s="18">
        <f t="shared" si="80"/>
        <v>26473830774.586914</v>
      </c>
      <c r="U137" s="18">
        <f t="shared" si="80"/>
        <v>26550786097.628529</v>
      </c>
      <c r="V137" s="18">
        <f t="shared" si="80"/>
        <v>26709525202.701321</v>
      </c>
      <c r="W137" s="18">
        <f t="shared" si="80"/>
        <v>26873866477.56617</v>
      </c>
      <c r="X137" s="18">
        <f t="shared" si="80"/>
        <v>26924605455.035412</v>
      </c>
      <c r="Y137" s="18">
        <f t="shared" si="80"/>
        <v>26930048631.982098</v>
      </c>
      <c r="Z137" s="18">
        <f t="shared" si="80"/>
        <v>26930048631.982098</v>
      </c>
      <c r="AA137" s="18">
        <f t="shared" si="80"/>
        <v>15471512190.260002</v>
      </c>
      <c r="AB137" s="18">
        <f t="shared" si="80"/>
        <v>24337554300.090004</v>
      </c>
      <c r="AC137" s="18">
        <f t="shared" si="80"/>
        <v>25282666149.700005</v>
      </c>
      <c r="AD137" s="18">
        <f t="shared" si="80"/>
        <v>25359681740.100006</v>
      </c>
      <c r="AE137" s="18">
        <f t="shared" si="80"/>
        <v>25087101012.780006</v>
      </c>
      <c r="AF137" s="18">
        <f t="shared" si="80"/>
        <v>24819586310.860008</v>
      </c>
      <c r="AG137" s="18">
        <f t="shared" si="80"/>
        <v>25953614296.42001</v>
      </c>
      <c r="AH137" s="18">
        <f t="shared" si="80"/>
        <v>26105966435.630009</v>
      </c>
      <c r="AI137" s="18">
        <f t="shared" si="80"/>
        <v>26212930829.818081</v>
      </c>
      <c r="AJ137" s="18">
        <f t="shared" si="80"/>
        <v>26426982758.401051</v>
      </c>
      <c r="AK137" s="18">
        <f t="shared" si="80"/>
        <v>26495401886.341396</v>
      </c>
      <c r="AL137" s="18">
        <f t="shared" si="80"/>
        <v>26611558300.197853</v>
      </c>
      <c r="AM137" s="18">
        <f t="shared" si="80"/>
        <v>26680461766.270157</v>
      </c>
      <c r="AN137" s="18">
        <f t="shared" si="80"/>
        <v>26763148033.648739</v>
      </c>
      <c r="AO137" s="18">
        <f t="shared" si="80"/>
        <v>27023098696.347744</v>
      </c>
      <c r="AP137" s="18">
        <f t="shared" si="80"/>
        <v>27166096719.546318</v>
      </c>
      <c r="AQ137" s="18">
        <f t="shared" si="80"/>
        <v>27446287630.777386</v>
      </c>
      <c r="AR137" s="18">
        <f t="shared" si="80"/>
        <v>27461148929.845806</v>
      </c>
      <c r="AS137" s="18">
        <f t="shared" si="80"/>
        <v>27456007801.561485</v>
      </c>
      <c r="AT137" s="18">
        <f t="shared" si="80"/>
        <v>27315560880.936214</v>
      </c>
    </row>
    <row r="138" spans="6:46" x14ac:dyDescent="0.2">
      <c r="F138">
        <v>202209</v>
      </c>
      <c r="G138" s="18">
        <f t="shared" ref="G138:AT138" si="81">IF(G22 = "", F138 * F114, G22)</f>
        <v>13872418970</v>
      </c>
      <c r="H138" s="18">
        <f t="shared" si="81"/>
        <v>26697819968</v>
      </c>
      <c r="I138" s="18">
        <f t="shared" si="81"/>
        <v>28458107535</v>
      </c>
      <c r="J138" s="18">
        <f t="shared" si="81"/>
        <v>28943763057</v>
      </c>
      <c r="K138" s="18">
        <f t="shared" si="81"/>
        <v>29093494995</v>
      </c>
      <c r="L138" s="18">
        <f t="shared" si="81"/>
        <v>29832430084</v>
      </c>
      <c r="M138" s="18">
        <f t="shared" si="81"/>
        <v>30051418467</v>
      </c>
      <c r="N138" s="18">
        <f t="shared" si="81"/>
        <v>30763363758.732803</v>
      </c>
      <c r="O138" s="18">
        <f t="shared" si="81"/>
        <v>31062795568.45919</v>
      </c>
      <c r="P138" s="18">
        <f t="shared" si="81"/>
        <v>31303602378.913055</v>
      </c>
      <c r="Q138" s="18">
        <f t="shared" si="81"/>
        <v>31441918948.923538</v>
      </c>
      <c r="R138" s="18">
        <f t="shared" si="81"/>
        <v>31602788568.85849</v>
      </c>
      <c r="S138" s="18">
        <f t="shared" si="81"/>
        <v>31701278117.412788</v>
      </c>
      <c r="T138" s="18">
        <f t="shared" si="81"/>
        <v>31813128300.319897</v>
      </c>
      <c r="U138" s="18">
        <f t="shared" si="81"/>
        <v>31905604133.763145</v>
      </c>
      <c r="V138" s="18">
        <f t="shared" si="81"/>
        <v>32096358073.340576</v>
      </c>
      <c r="W138" s="18">
        <f t="shared" si="81"/>
        <v>32293844040.023277</v>
      </c>
      <c r="X138" s="18">
        <f t="shared" si="81"/>
        <v>32354816160.52219</v>
      </c>
      <c r="Y138" s="18">
        <f t="shared" si="81"/>
        <v>32361357128.772713</v>
      </c>
      <c r="Z138" s="18">
        <f t="shared" si="81"/>
        <v>32361357128.772713</v>
      </c>
      <c r="AA138" s="18">
        <f t="shared" si="81"/>
        <v>20594056584.499996</v>
      </c>
      <c r="AB138" s="18">
        <f t="shared" si="81"/>
        <v>28901304559.909996</v>
      </c>
      <c r="AC138" s="18">
        <f t="shared" si="81"/>
        <v>29756350351.789997</v>
      </c>
      <c r="AD138" s="18">
        <f t="shared" si="81"/>
        <v>29640020195.399998</v>
      </c>
      <c r="AE138" s="18">
        <f t="shared" si="81"/>
        <v>30014490541.399998</v>
      </c>
      <c r="AF138" s="18">
        <f t="shared" si="81"/>
        <v>30771243264.249996</v>
      </c>
      <c r="AG138" s="18">
        <f t="shared" si="81"/>
        <v>31010707880.439995</v>
      </c>
      <c r="AH138" s="18">
        <f t="shared" si="81"/>
        <v>31428790990.910439</v>
      </c>
      <c r="AI138" s="18">
        <f t="shared" si="81"/>
        <v>31557564679.358074</v>
      </c>
      <c r="AJ138" s="18">
        <f t="shared" si="81"/>
        <v>31815260303.889858</v>
      </c>
      <c r="AK138" s="18">
        <f t="shared" si="81"/>
        <v>31897629615.024906</v>
      </c>
      <c r="AL138" s="18">
        <f t="shared" si="81"/>
        <v>32037469511.868019</v>
      </c>
      <c r="AM138" s="18">
        <f t="shared" si="81"/>
        <v>32120421914.303509</v>
      </c>
      <c r="AN138" s="18">
        <f t="shared" si="81"/>
        <v>32219967335.143139</v>
      </c>
      <c r="AO138" s="18">
        <f t="shared" si="81"/>
        <v>32532920125.688568</v>
      </c>
      <c r="AP138" s="18">
        <f t="shared" si="81"/>
        <v>32705074448.889088</v>
      </c>
      <c r="AQ138" s="18">
        <f t="shared" si="81"/>
        <v>33042394333.534893</v>
      </c>
      <c r="AR138" s="18">
        <f t="shared" si="81"/>
        <v>33060285747.875996</v>
      </c>
      <c r="AS138" s="18">
        <f t="shared" si="81"/>
        <v>33054096379.376511</v>
      </c>
      <c r="AT138" s="18">
        <f t="shared" si="81"/>
        <v>32885013310.778667</v>
      </c>
    </row>
    <row r="139" spans="6:46" x14ac:dyDescent="0.2">
      <c r="F139">
        <v>202212</v>
      </c>
      <c r="G139" s="18">
        <f t="shared" ref="G139:AT139" si="82">IF(G23 = "", F139 * F115, G23)</f>
        <v>10548596915</v>
      </c>
      <c r="H139" s="18">
        <f t="shared" si="82"/>
        <v>21362439288</v>
      </c>
      <c r="I139" s="18">
        <f t="shared" si="82"/>
        <v>23637485970</v>
      </c>
      <c r="J139" s="18">
        <f t="shared" si="82"/>
        <v>24401452677</v>
      </c>
      <c r="K139" s="18">
        <f t="shared" si="82"/>
        <v>24706633788</v>
      </c>
      <c r="L139" s="18">
        <f t="shared" si="82"/>
        <v>24854190883</v>
      </c>
      <c r="M139" s="18">
        <f t="shared" si="82"/>
        <v>25448886311.850876</v>
      </c>
      <c r="N139" s="18">
        <f t="shared" si="82"/>
        <v>26051793452.805355</v>
      </c>
      <c r="O139" s="18">
        <f t="shared" si="82"/>
        <v>26305365712.37262</v>
      </c>
      <c r="P139" s="18">
        <f t="shared" si="82"/>
        <v>26509291698.398518</v>
      </c>
      <c r="Q139" s="18">
        <f t="shared" si="82"/>
        <v>26626424361.174728</v>
      </c>
      <c r="R139" s="18">
        <f t="shared" si="82"/>
        <v>26762655956.1409</v>
      </c>
      <c r="S139" s="18">
        <f t="shared" si="82"/>
        <v>26846061314.420952</v>
      </c>
      <c r="T139" s="18">
        <f t="shared" si="82"/>
        <v>26940781055.916298</v>
      </c>
      <c r="U139" s="18">
        <f t="shared" si="82"/>
        <v>27019093731.055916</v>
      </c>
      <c r="V139" s="18">
        <f t="shared" si="82"/>
        <v>27180632705.569698</v>
      </c>
      <c r="W139" s="18">
        <f t="shared" si="82"/>
        <v>27347872661.973518</v>
      </c>
      <c r="X139" s="18">
        <f t="shared" si="82"/>
        <v>27399506582.830639</v>
      </c>
      <c r="Y139" s="18">
        <f t="shared" si="82"/>
        <v>27405045767.53035</v>
      </c>
      <c r="Z139" s="18">
        <f t="shared" si="82"/>
        <v>27405045767.53035</v>
      </c>
      <c r="AA139" s="18">
        <f t="shared" si="82"/>
        <v>14185651942.23</v>
      </c>
      <c r="AB139" s="18">
        <f t="shared" si="82"/>
        <v>24466086984.16</v>
      </c>
      <c r="AC139" s="18">
        <f t="shared" si="82"/>
        <v>25343565060.079998</v>
      </c>
      <c r="AD139" s="18">
        <f t="shared" si="82"/>
        <v>25675917926.839996</v>
      </c>
      <c r="AE139" s="18">
        <f t="shared" si="82"/>
        <v>25957555277.639996</v>
      </c>
      <c r="AF139" s="18">
        <f t="shared" si="82"/>
        <v>26167473650.219997</v>
      </c>
      <c r="AG139" s="18">
        <f t="shared" si="82"/>
        <v>26946194494.431038</v>
      </c>
      <c r="AH139" s="18">
        <f t="shared" si="82"/>
        <v>27309480261.818474</v>
      </c>
      <c r="AI139" s="18">
        <f t="shared" si="82"/>
        <v>27421375832.472763</v>
      </c>
      <c r="AJ139" s="18">
        <f t="shared" si="82"/>
        <v>27645295790.887424</v>
      </c>
      <c r="AK139" s="18">
        <f t="shared" si="82"/>
        <v>27716869116.036098</v>
      </c>
      <c r="AL139" s="18">
        <f t="shared" si="82"/>
        <v>27838380468.596756</v>
      </c>
      <c r="AM139" s="18">
        <f t="shared" si="82"/>
        <v>27910460460.399097</v>
      </c>
      <c r="AN139" s="18">
        <f t="shared" si="82"/>
        <v>27996958655.839085</v>
      </c>
      <c r="AO139" s="18">
        <f t="shared" si="82"/>
        <v>28268893330.601254</v>
      </c>
      <c r="AP139" s="18">
        <f t="shared" si="82"/>
        <v>28418483720.279018</v>
      </c>
      <c r="AQ139" s="18">
        <f t="shared" si="82"/>
        <v>28711591741.339001</v>
      </c>
      <c r="AR139" s="18">
        <f t="shared" si="82"/>
        <v>28727138162.67432</v>
      </c>
      <c r="AS139" s="18">
        <f t="shared" si="82"/>
        <v>28721760022.709641</v>
      </c>
      <c r="AT139" s="18">
        <f t="shared" si="82"/>
        <v>28574838344.245586</v>
      </c>
    </row>
    <row r="140" spans="6:46" x14ac:dyDescent="0.2">
      <c r="F140">
        <v>202303</v>
      </c>
      <c r="G140" s="18">
        <f t="shared" ref="G140:AT140" si="83">IF(G24 = "", F140 * F116, G24)</f>
        <v>10935718232</v>
      </c>
      <c r="H140" s="18">
        <f t="shared" si="83"/>
        <v>20888505017</v>
      </c>
      <c r="I140" s="18">
        <f t="shared" si="83"/>
        <v>23184841910</v>
      </c>
      <c r="J140" s="18">
        <f t="shared" si="83"/>
        <v>23629856595</v>
      </c>
      <c r="K140" s="18">
        <f t="shared" si="83"/>
        <v>23978142412</v>
      </c>
      <c r="L140" s="18">
        <f t="shared" si="83"/>
        <v>24201461911.096169</v>
      </c>
      <c r="M140" s="18">
        <f t="shared" si="83"/>
        <v>24780539252.128494</v>
      </c>
      <c r="N140" s="18">
        <f t="shared" si="83"/>
        <v>25367612646.568302</v>
      </c>
      <c r="O140" s="18">
        <f t="shared" si="83"/>
        <v>25614525507.683617</v>
      </c>
      <c r="P140" s="18">
        <f t="shared" si="83"/>
        <v>25813095922.094662</v>
      </c>
      <c r="Q140" s="18">
        <f t="shared" si="83"/>
        <v>25927152408.184608</v>
      </c>
      <c r="R140" s="18">
        <f t="shared" si="83"/>
        <v>26059806243.997738</v>
      </c>
      <c r="S140" s="18">
        <f t="shared" si="83"/>
        <v>26141021183.204494</v>
      </c>
      <c r="T140" s="18">
        <f t="shared" si="83"/>
        <v>26233253363.556683</v>
      </c>
      <c r="U140" s="18">
        <f t="shared" si="83"/>
        <v>26309509365.350082</v>
      </c>
      <c r="V140" s="18">
        <f t="shared" si="83"/>
        <v>26466805949.94849</v>
      </c>
      <c r="W140" s="18">
        <f t="shared" si="83"/>
        <v>26629653795.367142</v>
      </c>
      <c r="X140" s="18">
        <f t="shared" si="83"/>
        <v>26679931689.136715</v>
      </c>
      <c r="Y140" s="18">
        <f t="shared" si="83"/>
        <v>26685325401.937893</v>
      </c>
      <c r="Z140" s="18">
        <f t="shared" si="83"/>
        <v>26685325401.937893</v>
      </c>
      <c r="AA140" s="18">
        <f t="shared" si="83"/>
        <v>15106843316.010002</v>
      </c>
      <c r="AB140" s="18">
        <f t="shared" si="83"/>
        <v>23252550515.900002</v>
      </c>
      <c r="AC140" s="18">
        <f t="shared" si="83"/>
        <v>24739464688.280003</v>
      </c>
      <c r="AD140" s="18">
        <f t="shared" si="83"/>
        <v>24952544854.960003</v>
      </c>
      <c r="AE140" s="18">
        <f t="shared" si="83"/>
        <v>25324712167.070004</v>
      </c>
      <c r="AF140" s="18">
        <f t="shared" si="83"/>
        <v>25383850960.47028</v>
      </c>
      <c r="AG140" s="18">
        <f t="shared" si="83"/>
        <v>26139251887.341888</v>
      </c>
      <c r="AH140" s="18">
        <f t="shared" si="83"/>
        <v>26491658539.15274</v>
      </c>
      <c r="AI140" s="18">
        <f t="shared" si="83"/>
        <v>26600203235.77084</v>
      </c>
      <c r="AJ140" s="18">
        <f t="shared" si="83"/>
        <v>26817417588.499332</v>
      </c>
      <c r="AK140" s="18">
        <f t="shared" si="83"/>
        <v>26886847547.33313</v>
      </c>
      <c r="AL140" s="18">
        <f t="shared" si="83"/>
        <v>27004720067.417961</v>
      </c>
      <c r="AM140" s="18">
        <f t="shared" si="83"/>
        <v>27074641520.042686</v>
      </c>
      <c r="AN140" s="18">
        <f t="shared" si="83"/>
        <v>27158549402.429329</v>
      </c>
      <c r="AO140" s="18">
        <f t="shared" si="83"/>
        <v>27422340601.66452</v>
      </c>
      <c r="AP140" s="18">
        <f t="shared" si="83"/>
        <v>27567451291.655304</v>
      </c>
      <c r="AQ140" s="18">
        <f t="shared" si="83"/>
        <v>27851781770.835606</v>
      </c>
      <c r="AR140" s="18">
        <f t="shared" si="83"/>
        <v>27866862632.191174</v>
      </c>
      <c r="AS140" s="18">
        <f t="shared" si="83"/>
        <v>27861645548.37434</v>
      </c>
      <c r="AT140" s="18">
        <f t="shared" si="83"/>
        <v>27719123651.195995</v>
      </c>
    </row>
    <row r="141" spans="6:46" x14ac:dyDescent="0.2">
      <c r="F141">
        <v>202306</v>
      </c>
      <c r="G141" s="18">
        <f t="shared" ref="G141:AT141" si="84">IF(G25 = "", F141 * F117, G25)</f>
        <v>10952192465</v>
      </c>
      <c r="H141" s="18">
        <f t="shared" si="84"/>
        <v>26132191082</v>
      </c>
      <c r="I141" s="18">
        <f t="shared" si="84"/>
        <v>27771006328</v>
      </c>
      <c r="J141" s="18">
        <f t="shared" si="84"/>
        <v>28359108448</v>
      </c>
      <c r="K141" s="18">
        <f t="shared" si="84"/>
        <v>28627510143.226002</v>
      </c>
      <c r="L141" s="18">
        <f t="shared" si="84"/>
        <v>28894131348.309689</v>
      </c>
      <c r="M141" s="18">
        <f t="shared" si="84"/>
        <v>29585491928.678036</v>
      </c>
      <c r="N141" s="18">
        <f t="shared" si="84"/>
        <v>30286398999.182915</v>
      </c>
      <c r="O141" s="18">
        <f t="shared" si="84"/>
        <v>30581188325.003841</v>
      </c>
      <c r="P141" s="18">
        <f t="shared" si="84"/>
        <v>30818261591.774158</v>
      </c>
      <c r="Q141" s="18">
        <f t="shared" si="84"/>
        <v>30954433658.664818</v>
      </c>
      <c r="R141" s="18">
        <f t="shared" si="84"/>
        <v>31112809105.979607</v>
      </c>
      <c r="S141" s="18">
        <f t="shared" si="84"/>
        <v>31209771641.941498</v>
      </c>
      <c r="T141" s="18">
        <f t="shared" si="84"/>
        <v>31319887664.825851</v>
      </c>
      <c r="U141" s="18">
        <f t="shared" si="84"/>
        <v>31410929724.186127</v>
      </c>
      <c r="V141" s="18">
        <f t="shared" si="84"/>
        <v>31598726155.357216</v>
      </c>
      <c r="W141" s="18">
        <f t="shared" si="84"/>
        <v>31793150238.191586</v>
      </c>
      <c r="X141" s="18">
        <f t="shared" si="84"/>
        <v>31853177027.971107</v>
      </c>
      <c r="Y141" s="18">
        <f t="shared" si="84"/>
        <v>31859616583.015541</v>
      </c>
      <c r="Z141" s="18">
        <f t="shared" si="84"/>
        <v>31859616583.015541</v>
      </c>
      <c r="AA141" s="18">
        <f t="shared" si="84"/>
        <v>16605158399.620001</v>
      </c>
      <c r="AB141" s="18">
        <f t="shared" si="84"/>
        <v>28475641470.93</v>
      </c>
      <c r="AC141" s="18">
        <f t="shared" si="84"/>
        <v>29367936883.869999</v>
      </c>
      <c r="AD141" s="18">
        <f t="shared" si="84"/>
        <v>29858303793.289997</v>
      </c>
      <c r="AE141" s="18">
        <f t="shared" si="84"/>
        <v>30071918689.420734</v>
      </c>
      <c r="AF141" s="18">
        <f t="shared" si="84"/>
        <v>30142143258.007778</v>
      </c>
      <c r="AG141" s="18">
        <f t="shared" si="84"/>
        <v>31039146750.127796</v>
      </c>
      <c r="AH141" s="18">
        <f t="shared" si="84"/>
        <v>31457613270.455994</v>
      </c>
      <c r="AI141" s="18">
        <f t="shared" si="84"/>
        <v>31586505052.891006</v>
      </c>
      <c r="AJ141" s="18">
        <f t="shared" si="84"/>
        <v>31844437001.35043</v>
      </c>
      <c r="AK141" s="18">
        <f t="shared" si="84"/>
        <v>31926881850.590401</v>
      </c>
      <c r="AL141" s="18">
        <f t="shared" si="84"/>
        <v>32066849989.865734</v>
      </c>
      <c r="AM141" s="18">
        <f t="shared" si="84"/>
        <v>32149878465.139423</v>
      </c>
      <c r="AN141" s="18">
        <f t="shared" si="84"/>
        <v>32249515175.712334</v>
      </c>
      <c r="AO141" s="18">
        <f t="shared" si="84"/>
        <v>32562754964.660477</v>
      </c>
      <c r="AP141" s="18">
        <f t="shared" si="84"/>
        <v>32735067164.758957</v>
      </c>
      <c r="AQ141" s="18">
        <f t="shared" si="84"/>
        <v>33072696394.044025</v>
      </c>
      <c r="AR141" s="18">
        <f t="shared" si="84"/>
        <v>33090604215.995136</v>
      </c>
      <c r="AS141" s="18">
        <f t="shared" si="84"/>
        <v>33084409171.435467</v>
      </c>
      <c r="AT141" s="18">
        <f t="shared" si="84"/>
        <v>32915171042.483219</v>
      </c>
    </row>
    <row r="142" spans="6:46" x14ac:dyDescent="0.2">
      <c r="F142">
        <v>202309</v>
      </c>
      <c r="G142" s="18">
        <f t="shared" ref="G142:AT142" si="85">IF(G26 = "", F142 * F118, G26)</f>
        <v>13201614640</v>
      </c>
      <c r="H142" s="18">
        <f t="shared" si="85"/>
        <v>22391438489</v>
      </c>
      <c r="I142" s="18">
        <f t="shared" si="85"/>
        <v>23782880073</v>
      </c>
      <c r="J142" s="18">
        <f t="shared" si="85"/>
        <v>24309705392.134998</v>
      </c>
      <c r="K142" s="18">
        <f t="shared" si="85"/>
        <v>24539781952.886467</v>
      </c>
      <c r="L142" s="18">
        <f t="shared" si="85"/>
        <v>24768332260.057266</v>
      </c>
      <c r="M142" s="18">
        <f t="shared" si="85"/>
        <v>25360973317.843246</v>
      </c>
      <c r="N142" s="18">
        <f t="shared" si="85"/>
        <v>25961797720.432663</v>
      </c>
      <c r="O142" s="18">
        <f t="shared" si="85"/>
        <v>26214494016.460197</v>
      </c>
      <c r="P142" s="18">
        <f t="shared" si="85"/>
        <v>26417715541.639839</v>
      </c>
      <c r="Q142" s="18">
        <f t="shared" si="85"/>
        <v>26534443570.47826</v>
      </c>
      <c r="R142" s="18">
        <f t="shared" si="85"/>
        <v>26670204554.383297</v>
      </c>
      <c r="S142" s="18">
        <f t="shared" si="85"/>
        <v>26753321789.455406</v>
      </c>
      <c r="T142" s="18">
        <f t="shared" si="85"/>
        <v>26847714322.287693</v>
      </c>
      <c r="U142" s="18">
        <f t="shared" si="85"/>
        <v>26925756466.856506</v>
      </c>
      <c r="V142" s="18">
        <f t="shared" si="85"/>
        <v>27086737406.149242</v>
      </c>
      <c r="W142" s="18">
        <f t="shared" si="85"/>
        <v>27253399633.331242</v>
      </c>
      <c r="X142" s="18">
        <f t="shared" si="85"/>
        <v>27304855185.181591</v>
      </c>
      <c r="Y142" s="18">
        <f t="shared" si="85"/>
        <v>27310375234.807751</v>
      </c>
      <c r="Z142" s="18">
        <f t="shared" si="85"/>
        <v>27310375234.807751</v>
      </c>
      <c r="AA142" s="18">
        <f t="shared" si="85"/>
        <v>17152155712.68</v>
      </c>
      <c r="AB142" s="18">
        <f t="shared" si="85"/>
        <v>24342309466.110001</v>
      </c>
      <c r="AC142" s="18">
        <f t="shared" si="85"/>
        <v>25113266524.220001</v>
      </c>
      <c r="AD142" s="18">
        <f t="shared" si="85"/>
        <v>25324707391.428261</v>
      </c>
      <c r="AE142" s="18">
        <f t="shared" si="85"/>
        <v>25505887634.499435</v>
      </c>
      <c r="AF142" s="18">
        <f t="shared" si="85"/>
        <v>25565449512.611073</v>
      </c>
      <c r="AG142" s="18">
        <f t="shared" si="85"/>
        <v>26326254651.586643</v>
      </c>
      <c r="AH142" s="18">
        <f t="shared" si="85"/>
        <v>26681182455.047546</v>
      </c>
      <c r="AI142" s="18">
        <f t="shared" si="85"/>
        <v>26790503691.040192</v>
      </c>
      <c r="AJ142" s="18">
        <f t="shared" si="85"/>
        <v>27009272016.490204</v>
      </c>
      <c r="AK142" s="18">
        <f t="shared" si="85"/>
        <v>27079198684.03928</v>
      </c>
      <c r="AL142" s="18">
        <f t="shared" si="85"/>
        <v>27197914475.659939</v>
      </c>
      <c r="AM142" s="18">
        <f t="shared" si="85"/>
        <v>27268336153.194588</v>
      </c>
      <c r="AN142" s="18">
        <f t="shared" si="85"/>
        <v>27352844320.777451</v>
      </c>
      <c r="AO142" s="18">
        <f t="shared" si="85"/>
        <v>27618522708.048973</v>
      </c>
      <c r="AP142" s="18">
        <f t="shared" si="85"/>
        <v>27764671534.106796</v>
      </c>
      <c r="AQ142" s="18">
        <f t="shared" si="85"/>
        <v>28051036141.340759</v>
      </c>
      <c r="AR142" s="18">
        <f t="shared" si="85"/>
        <v>28066224892.653271</v>
      </c>
      <c r="AS142" s="18">
        <f t="shared" si="85"/>
        <v>28060970485.308613</v>
      </c>
      <c r="AT142" s="18">
        <f t="shared" si="85"/>
        <v>27917428972.540173</v>
      </c>
    </row>
    <row r="143" spans="6:46" x14ac:dyDescent="0.2">
      <c r="F143">
        <v>202312</v>
      </c>
      <c r="G143" s="18">
        <f t="shared" ref="G143:AT143" si="86">IF(G27 = "", F143 * F119, G27)</f>
        <v>10382947972</v>
      </c>
      <c r="H143" s="18">
        <f t="shared" si="86"/>
        <v>23611413750</v>
      </c>
      <c r="I143" s="18">
        <f t="shared" si="86"/>
        <v>25588679730.078888</v>
      </c>
      <c r="J143" s="18">
        <f t="shared" si="86"/>
        <v>26155506133.09079</v>
      </c>
      <c r="K143" s="18">
        <f t="shared" si="86"/>
        <v>26403052074.053215</v>
      </c>
      <c r="L143" s="18">
        <f t="shared" si="86"/>
        <v>26648955875.209919</v>
      </c>
      <c r="M143" s="18">
        <f t="shared" si="86"/>
        <v>27286595310.637123</v>
      </c>
      <c r="N143" s="18">
        <f t="shared" si="86"/>
        <v>27933039440.392902</v>
      </c>
      <c r="O143" s="18">
        <f t="shared" si="86"/>
        <v>28204922600.387753</v>
      </c>
      <c r="P143" s="18">
        <f t="shared" si="86"/>
        <v>28423574441.801346</v>
      </c>
      <c r="Q143" s="18">
        <f t="shared" si="86"/>
        <v>28549165460.900024</v>
      </c>
      <c r="R143" s="18">
        <f t="shared" si="86"/>
        <v>28695234579.792408</v>
      </c>
      <c r="S143" s="18">
        <f t="shared" si="86"/>
        <v>28784662786.207344</v>
      </c>
      <c r="T143" s="18">
        <f t="shared" si="86"/>
        <v>28886222407.419849</v>
      </c>
      <c r="U143" s="18">
        <f t="shared" si="86"/>
        <v>28970190179.056011</v>
      </c>
      <c r="V143" s="18">
        <f t="shared" si="86"/>
        <v>29143394168.041584</v>
      </c>
      <c r="W143" s="18">
        <f t="shared" si="86"/>
        <v>29322710816.881916</v>
      </c>
      <c r="X143" s="18">
        <f t="shared" si="86"/>
        <v>29378073314.299873</v>
      </c>
      <c r="Y143" s="18">
        <f t="shared" si="86"/>
        <v>29384012493.303612</v>
      </c>
      <c r="Z143" s="18">
        <f t="shared" si="86"/>
        <v>29384012493.303612</v>
      </c>
      <c r="AA143" s="18">
        <f t="shared" si="86"/>
        <v>14462715540.6</v>
      </c>
      <c r="AB143" s="18">
        <f t="shared" si="86"/>
        <v>25807288958</v>
      </c>
      <c r="AC143" s="18">
        <f t="shared" si="86"/>
        <v>26841167197.835636</v>
      </c>
      <c r="AD143" s="18">
        <f t="shared" si="86"/>
        <v>27067156105.48008</v>
      </c>
      <c r="AE143" s="18">
        <f t="shared" si="86"/>
        <v>27260802327.986729</v>
      </c>
      <c r="AF143" s="18">
        <f t="shared" si="86"/>
        <v>27324462319.309231</v>
      </c>
      <c r="AG143" s="18">
        <f t="shared" si="86"/>
        <v>28137614121.784679</v>
      </c>
      <c r="AH143" s="18">
        <f t="shared" si="86"/>
        <v>28516962483.602402</v>
      </c>
      <c r="AI143" s="18">
        <f t="shared" si="86"/>
        <v>28633805490.493706</v>
      </c>
      <c r="AJ143" s="18">
        <f t="shared" si="86"/>
        <v>28867626017.000332</v>
      </c>
      <c r="AK143" s="18">
        <f t="shared" si="86"/>
        <v>28942363939.821404</v>
      </c>
      <c r="AL143" s="18">
        <f t="shared" si="86"/>
        <v>29069247888.145702</v>
      </c>
      <c r="AM143" s="18">
        <f t="shared" si="86"/>
        <v>29144514879.766907</v>
      </c>
      <c r="AN143" s="18">
        <f t="shared" si="86"/>
        <v>29234837572.495338</v>
      </c>
      <c r="AO143" s="18">
        <f t="shared" si="86"/>
        <v>29518795774.69611</v>
      </c>
      <c r="AP143" s="18">
        <f t="shared" si="86"/>
        <v>29675000268.133957</v>
      </c>
      <c r="AQ143" s="18">
        <f t="shared" si="86"/>
        <v>29981067991.139896</v>
      </c>
      <c r="AR143" s="18">
        <f t="shared" si="86"/>
        <v>29997301793.823917</v>
      </c>
      <c r="AS143" s="18">
        <f t="shared" si="86"/>
        <v>29991685860.670521</v>
      </c>
      <c r="AT143" s="18">
        <f t="shared" si="86"/>
        <v>29838268074.882591</v>
      </c>
    </row>
    <row r="144" spans="6:46" x14ac:dyDescent="0.2">
      <c r="F144">
        <v>202403</v>
      </c>
      <c r="G144" s="18">
        <f t="shared" ref="G144:AT144" si="87">IF(G28 = "", F144 * F120, G28)</f>
        <v>13218340929</v>
      </c>
      <c r="H144" s="18">
        <f t="shared" si="87"/>
        <v>27040908199.590431</v>
      </c>
      <c r="I144" s="18">
        <f t="shared" si="87"/>
        <v>29305366754.236969</v>
      </c>
      <c r="J144" s="18">
        <f t="shared" si="87"/>
        <v>29954523170.334625</v>
      </c>
      <c r="K144" s="18">
        <f t="shared" si="87"/>
        <v>30238024494.551022</v>
      </c>
      <c r="L144" s="18">
        <f t="shared" si="87"/>
        <v>30519645162.564125</v>
      </c>
      <c r="M144" s="18">
        <f t="shared" si="87"/>
        <v>31249900013.899559</v>
      </c>
      <c r="N144" s="18">
        <f t="shared" si="87"/>
        <v>31990238417.773834</v>
      </c>
      <c r="O144" s="18">
        <f t="shared" si="87"/>
        <v>32301611876.7407</v>
      </c>
      <c r="P144" s="18">
        <f t="shared" si="87"/>
        <v>32552022311.030613</v>
      </c>
      <c r="Q144" s="18">
        <f t="shared" si="87"/>
        <v>32695855088.436432</v>
      </c>
      <c r="R144" s="18">
        <f t="shared" si="87"/>
        <v>32863140354.646465</v>
      </c>
      <c r="S144" s="18">
        <f t="shared" si="87"/>
        <v>32965557767.924835</v>
      </c>
      <c r="T144" s="18">
        <f t="shared" si="87"/>
        <v>33081868651.426785</v>
      </c>
      <c r="U144" s="18">
        <f t="shared" si="87"/>
        <v>33178032516.436253</v>
      </c>
      <c r="V144" s="18">
        <f t="shared" si="87"/>
        <v>33376393919.762291</v>
      </c>
      <c r="W144" s="18">
        <f t="shared" si="87"/>
        <v>33581755830.374252</v>
      </c>
      <c r="X144" s="18">
        <f t="shared" si="87"/>
        <v>33645159581.891632</v>
      </c>
      <c r="Y144" s="18">
        <f t="shared" si="87"/>
        <v>33651961410.698727</v>
      </c>
      <c r="Z144" s="18">
        <f t="shared" si="87"/>
        <v>33651961410.698727</v>
      </c>
      <c r="AA144" s="18">
        <f t="shared" si="87"/>
        <v>16197087856.98</v>
      </c>
      <c r="AB144" s="18">
        <f t="shared" si="87"/>
        <v>26057239914.105808</v>
      </c>
      <c r="AC144" s="18">
        <f t="shared" si="87"/>
        <v>27101131559.648819</v>
      </c>
      <c r="AD144" s="18">
        <f t="shared" si="87"/>
        <v>27329309234.336056</v>
      </c>
      <c r="AE144" s="18">
        <f t="shared" si="87"/>
        <v>27524830975.752911</v>
      </c>
      <c r="AF144" s="18">
        <f t="shared" si="87"/>
        <v>27589107532.252895</v>
      </c>
      <c r="AG144" s="18">
        <f t="shared" si="87"/>
        <v>28410134941.918961</v>
      </c>
      <c r="AH144" s="18">
        <f t="shared" si="87"/>
        <v>28793157400.844975</v>
      </c>
      <c r="AI144" s="18">
        <f t="shared" si="87"/>
        <v>28911132065.592102</v>
      </c>
      <c r="AJ144" s="18">
        <f t="shared" si="87"/>
        <v>29147217210.604477</v>
      </c>
      <c r="AK144" s="18">
        <f t="shared" si="87"/>
        <v>29222678991.530014</v>
      </c>
      <c r="AL144" s="18">
        <f t="shared" si="87"/>
        <v>29350791847.092487</v>
      </c>
      <c r="AM144" s="18">
        <f t="shared" si="87"/>
        <v>29426787821.000423</v>
      </c>
      <c r="AN144" s="18">
        <f t="shared" si="87"/>
        <v>29517985314.776043</v>
      </c>
      <c r="AO144" s="18">
        <f t="shared" si="87"/>
        <v>29804693733.175411</v>
      </c>
      <c r="AP144" s="18">
        <f t="shared" si="87"/>
        <v>29962411111.695702</v>
      </c>
      <c r="AQ144" s="18">
        <f t="shared" si="87"/>
        <v>30271443187.916851</v>
      </c>
      <c r="AR144" s="18">
        <f t="shared" si="87"/>
        <v>30287834219.611202</v>
      </c>
      <c r="AS144" s="18">
        <f t="shared" si="87"/>
        <v>30282163894.543049</v>
      </c>
      <c r="AT144" s="18">
        <f t="shared" si="87"/>
        <v>30127260213.731285</v>
      </c>
    </row>
    <row r="147" spans="6:46" x14ac:dyDescent="0.2">
      <c r="F147" s="17" t="s">
        <v>33</v>
      </c>
      <c r="G147" s="5" t="s">
        <v>79</v>
      </c>
      <c r="H147" s="5" t="s">
        <v>79</v>
      </c>
      <c r="I147" s="5" t="s">
        <v>79</v>
      </c>
      <c r="J147" s="5" t="s">
        <v>79</v>
      </c>
      <c r="K147" s="5" t="s">
        <v>79</v>
      </c>
      <c r="L147" s="5" t="s">
        <v>79</v>
      </c>
      <c r="M147" s="5" t="s">
        <v>79</v>
      </c>
      <c r="N147" s="5" t="s">
        <v>79</v>
      </c>
      <c r="O147" s="5" t="s">
        <v>79</v>
      </c>
      <c r="P147" s="5" t="s">
        <v>79</v>
      </c>
      <c r="Q147" s="5" t="s">
        <v>79</v>
      </c>
      <c r="R147" s="5" t="s">
        <v>79</v>
      </c>
      <c r="S147" s="5" t="s">
        <v>79</v>
      </c>
      <c r="T147" s="5" t="s">
        <v>79</v>
      </c>
      <c r="U147" s="5" t="s">
        <v>79</v>
      </c>
      <c r="V147" s="5" t="s">
        <v>79</v>
      </c>
      <c r="W147" s="5" t="s">
        <v>79</v>
      </c>
      <c r="X147" s="5" t="s">
        <v>79</v>
      </c>
      <c r="Y147" s="5" t="s">
        <v>79</v>
      </c>
      <c r="Z147" s="5" t="s">
        <v>79</v>
      </c>
      <c r="AA147" s="6" t="s">
        <v>80</v>
      </c>
      <c r="AB147" s="6" t="s">
        <v>80</v>
      </c>
      <c r="AC147" s="6" t="s">
        <v>80</v>
      </c>
      <c r="AD147" s="6" t="s">
        <v>80</v>
      </c>
      <c r="AE147" s="6" t="s">
        <v>80</v>
      </c>
      <c r="AF147" s="6" t="s">
        <v>80</v>
      </c>
      <c r="AG147" s="6" t="s">
        <v>80</v>
      </c>
      <c r="AH147" s="6" t="s">
        <v>80</v>
      </c>
      <c r="AI147" s="6" t="s">
        <v>80</v>
      </c>
      <c r="AJ147" s="6" t="s">
        <v>80</v>
      </c>
      <c r="AK147" s="6" t="s">
        <v>80</v>
      </c>
      <c r="AL147" s="6" t="s">
        <v>80</v>
      </c>
      <c r="AM147" s="6" t="s">
        <v>80</v>
      </c>
      <c r="AN147" s="6" t="s">
        <v>80</v>
      </c>
      <c r="AO147" s="6" t="s">
        <v>80</v>
      </c>
      <c r="AP147" s="6" t="s">
        <v>80</v>
      </c>
      <c r="AQ147" s="6" t="s">
        <v>80</v>
      </c>
      <c r="AR147" s="6" t="s">
        <v>80</v>
      </c>
      <c r="AS147" s="6" t="s">
        <v>80</v>
      </c>
      <c r="AT147" s="6" t="s">
        <v>80</v>
      </c>
    </row>
    <row r="148" spans="6:46" x14ac:dyDescent="0.2">
      <c r="F148" s="17" t="s">
        <v>53</v>
      </c>
      <c r="G148" s="5">
        <v>1</v>
      </c>
      <c r="H148" s="5">
        <v>2</v>
      </c>
      <c r="I148" s="5">
        <v>3</v>
      </c>
      <c r="J148" s="5">
        <v>4</v>
      </c>
      <c r="K148" s="5">
        <v>5</v>
      </c>
      <c r="L148" s="5">
        <v>6</v>
      </c>
      <c r="M148" s="5">
        <v>7</v>
      </c>
      <c r="N148" s="5">
        <v>8</v>
      </c>
      <c r="O148" s="5">
        <v>9</v>
      </c>
      <c r="P148" s="5">
        <v>10</v>
      </c>
      <c r="Q148" s="5">
        <v>11</v>
      </c>
      <c r="R148" s="5">
        <v>12</v>
      </c>
      <c r="S148" s="5">
        <v>13</v>
      </c>
      <c r="T148" s="5">
        <v>14</v>
      </c>
      <c r="U148" s="5">
        <v>15</v>
      </c>
      <c r="V148" s="5">
        <v>16</v>
      </c>
      <c r="W148" s="5">
        <v>17</v>
      </c>
      <c r="X148" s="5">
        <v>18</v>
      </c>
      <c r="Y148" s="5">
        <v>19</v>
      </c>
      <c r="Z148" s="5">
        <v>20</v>
      </c>
      <c r="AA148" s="6">
        <v>1</v>
      </c>
      <c r="AB148" s="6">
        <v>2</v>
      </c>
      <c r="AC148" s="6">
        <v>3</v>
      </c>
      <c r="AD148" s="6">
        <v>4</v>
      </c>
      <c r="AE148" s="6">
        <v>5</v>
      </c>
      <c r="AF148" s="6">
        <v>6</v>
      </c>
      <c r="AG148" s="6">
        <v>7</v>
      </c>
      <c r="AH148" s="6">
        <v>8</v>
      </c>
      <c r="AI148" s="6">
        <v>9</v>
      </c>
      <c r="AJ148" s="6">
        <v>10</v>
      </c>
      <c r="AK148" s="6">
        <v>11</v>
      </c>
      <c r="AL148" s="6">
        <v>12</v>
      </c>
      <c r="AM148" s="6">
        <v>13</v>
      </c>
      <c r="AN148" s="6">
        <v>14</v>
      </c>
      <c r="AO148" s="6">
        <v>15</v>
      </c>
      <c r="AP148" s="6">
        <v>16</v>
      </c>
      <c r="AQ148" s="6">
        <v>17</v>
      </c>
      <c r="AR148" s="6">
        <v>18</v>
      </c>
      <c r="AS148" s="6">
        <v>19</v>
      </c>
      <c r="AT148" s="6">
        <v>20</v>
      </c>
    </row>
    <row r="149" spans="6:46" x14ac:dyDescent="0.2">
      <c r="F149">
        <v>201906</v>
      </c>
      <c r="G149" s="18">
        <f t="shared" ref="G149:AT149" si="88">IF(G9 = "", G125 * $I172, G9)</f>
        <v>12828661171</v>
      </c>
      <c r="H149" s="18">
        <f t="shared" si="88"/>
        <v>24531840057</v>
      </c>
      <c r="I149" s="18">
        <f t="shared" si="88"/>
        <v>27350632503</v>
      </c>
      <c r="J149" s="18">
        <f t="shared" si="88"/>
        <v>29104050429</v>
      </c>
      <c r="K149" s="18">
        <f t="shared" si="88"/>
        <v>29598979054</v>
      </c>
      <c r="L149" s="18">
        <f t="shared" si="88"/>
        <v>31384888042</v>
      </c>
      <c r="M149" s="18">
        <f t="shared" si="88"/>
        <v>31842576710</v>
      </c>
      <c r="N149" s="18">
        <f t="shared" si="88"/>
        <v>31886938524</v>
      </c>
      <c r="O149" s="18">
        <f t="shared" si="88"/>
        <v>32089949441</v>
      </c>
      <c r="P149" s="18">
        <f t="shared" si="88"/>
        <v>32243918740</v>
      </c>
      <c r="Q149" s="18">
        <f t="shared" si="88"/>
        <v>32559222463</v>
      </c>
      <c r="R149" s="18">
        <f t="shared" si="88"/>
        <v>32777268315</v>
      </c>
      <c r="S149" s="18">
        <f t="shared" si="88"/>
        <v>32814290369</v>
      </c>
      <c r="T149" s="18">
        <f t="shared" si="88"/>
        <v>33095384196</v>
      </c>
      <c r="U149" s="18">
        <f t="shared" si="88"/>
        <v>33649222250</v>
      </c>
      <c r="V149" s="18">
        <f t="shared" si="88"/>
        <v>33665715359</v>
      </c>
      <c r="W149" s="18">
        <f t="shared" si="88"/>
        <v>34070440381</v>
      </c>
      <c r="X149" s="18">
        <f t="shared" si="88"/>
        <v>34182847281</v>
      </c>
      <c r="Y149" s="18">
        <f t="shared" si="88"/>
        <v>34192432800</v>
      </c>
      <c r="Z149" s="18">
        <f t="shared" si="88"/>
        <v>34192432800</v>
      </c>
      <c r="AA149" s="18">
        <f t="shared" si="88"/>
        <v>12387149212.450001</v>
      </c>
      <c r="AB149" s="18">
        <f t="shared" si="88"/>
        <v>17595261121.599998</v>
      </c>
      <c r="AC149" s="18">
        <f t="shared" si="88"/>
        <v>17965661643.549999</v>
      </c>
      <c r="AD149" s="18">
        <f t="shared" si="88"/>
        <v>19361985692.700001</v>
      </c>
      <c r="AE149" s="18">
        <f t="shared" si="88"/>
        <v>19815076615.18</v>
      </c>
      <c r="AF149" s="18">
        <f t="shared" si="88"/>
        <v>21993525271.18</v>
      </c>
      <c r="AG149" s="18">
        <f t="shared" si="88"/>
        <v>22473518766.139999</v>
      </c>
      <c r="AH149" s="18">
        <f t="shared" si="88"/>
        <v>22685795318.739998</v>
      </c>
      <c r="AI149" s="18">
        <f t="shared" si="88"/>
        <v>22548325620.82</v>
      </c>
      <c r="AJ149" s="18">
        <f t="shared" si="88"/>
        <v>22738306850.799999</v>
      </c>
      <c r="AK149" s="18">
        <f t="shared" si="88"/>
        <v>23020170169.219997</v>
      </c>
      <c r="AL149" s="18">
        <f t="shared" si="88"/>
        <v>23061082114.819996</v>
      </c>
      <c r="AM149" s="18">
        <f t="shared" si="88"/>
        <v>23014408674.739994</v>
      </c>
      <c r="AN149" s="18">
        <f t="shared" si="88"/>
        <v>23528324813.739994</v>
      </c>
      <c r="AO149" s="18">
        <f t="shared" si="88"/>
        <v>23623639487.439995</v>
      </c>
      <c r="AP149" s="18">
        <f t="shared" si="88"/>
        <v>23624630077.179996</v>
      </c>
      <c r="AQ149" s="18">
        <f t="shared" si="88"/>
        <v>24210972639.399998</v>
      </c>
      <c r="AR149" s="18">
        <f t="shared" si="88"/>
        <v>24228677791.099998</v>
      </c>
      <c r="AS149" s="18">
        <f t="shared" si="88"/>
        <v>24221664642.289997</v>
      </c>
      <c r="AT149" s="18">
        <f t="shared" si="88"/>
        <v>24097762499.049995</v>
      </c>
    </row>
    <row r="150" spans="6:46" x14ac:dyDescent="0.2">
      <c r="F150">
        <v>201909</v>
      </c>
      <c r="G150" s="18">
        <f t="shared" ref="G150:AT150" si="89">IF(G10 = "", G126 * $I173, G10)</f>
        <v>2959832732</v>
      </c>
      <c r="H150" s="18">
        <f t="shared" si="89"/>
        <v>9276218685</v>
      </c>
      <c r="I150" s="18">
        <f t="shared" si="89"/>
        <v>11724247839</v>
      </c>
      <c r="J150" s="18">
        <f t="shared" si="89"/>
        <v>11795688281.459999</v>
      </c>
      <c r="K150" s="18">
        <f t="shared" si="89"/>
        <v>11950759602.459999</v>
      </c>
      <c r="L150" s="18">
        <f t="shared" si="89"/>
        <v>11971168080.459999</v>
      </c>
      <c r="M150" s="18">
        <f t="shared" si="89"/>
        <v>12250566662.459999</v>
      </c>
      <c r="N150" s="18">
        <f t="shared" si="89"/>
        <v>12327329145.459999</v>
      </c>
      <c r="O150" s="18">
        <f t="shared" si="89"/>
        <v>12812085550.459999</v>
      </c>
      <c r="P150" s="18">
        <f t="shared" si="89"/>
        <v>12973746000.459999</v>
      </c>
      <c r="Q150" s="18">
        <f t="shared" si="89"/>
        <v>12985390854.459999</v>
      </c>
      <c r="R150" s="18">
        <f t="shared" si="89"/>
        <v>12986470867.459999</v>
      </c>
      <c r="S150" s="18">
        <f t="shared" si="89"/>
        <v>12987660867.459999</v>
      </c>
      <c r="T150" s="18">
        <f t="shared" si="89"/>
        <v>12987660867.459999</v>
      </c>
      <c r="U150" s="18">
        <f t="shared" si="89"/>
        <v>12988160867.459999</v>
      </c>
      <c r="V150" s="18">
        <f t="shared" si="89"/>
        <v>13156265122.459999</v>
      </c>
      <c r="W150" s="18">
        <f t="shared" si="89"/>
        <v>13229402575.459999</v>
      </c>
      <c r="X150" s="18">
        <f t="shared" si="89"/>
        <v>13231800393.459999</v>
      </c>
      <c r="Y150" s="18">
        <f t="shared" si="89"/>
        <v>13231800393.459999</v>
      </c>
      <c r="Z150" s="18">
        <f t="shared" si="89"/>
        <v>13231800393.459999</v>
      </c>
      <c r="AA150" s="18">
        <f t="shared" si="89"/>
        <v>5985300843.5700006</v>
      </c>
      <c r="AB150" s="18">
        <f t="shared" si="89"/>
        <v>11827027872.23</v>
      </c>
      <c r="AC150" s="18">
        <f t="shared" si="89"/>
        <v>11891530298.369999</v>
      </c>
      <c r="AD150" s="18">
        <f t="shared" si="89"/>
        <v>11924222058.579998</v>
      </c>
      <c r="AE150" s="18">
        <f t="shared" si="89"/>
        <v>12231036756.899998</v>
      </c>
      <c r="AF150" s="18">
        <f t="shared" si="89"/>
        <v>12260451355.129997</v>
      </c>
      <c r="AG150" s="18">
        <f t="shared" si="89"/>
        <v>12293647632.879997</v>
      </c>
      <c r="AH150" s="18">
        <f t="shared" si="89"/>
        <v>12355217189.739998</v>
      </c>
      <c r="AI150" s="18">
        <f t="shared" si="89"/>
        <v>12926859580.339998</v>
      </c>
      <c r="AJ150" s="18">
        <f t="shared" si="89"/>
        <v>13075804107.599998</v>
      </c>
      <c r="AK150" s="18">
        <f t="shared" si="89"/>
        <v>12993997322.739998</v>
      </c>
      <c r="AL150" s="18">
        <f t="shared" si="89"/>
        <v>12994692707.149998</v>
      </c>
      <c r="AM150" s="18">
        <f t="shared" si="89"/>
        <v>12995882707.149998</v>
      </c>
      <c r="AN150" s="18">
        <f t="shared" si="89"/>
        <v>12987660867.459997</v>
      </c>
      <c r="AO150" s="18">
        <f t="shared" si="89"/>
        <v>12988160867.459997</v>
      </c>
      <c r="AP150" s="18">
        <f t="shared" si="89"/>
        <v>13229030882.589996</v>
      </c>
      <c r="AQ150" s="18">
        <f t="shared" si="89"/>
        <v>13229402575.459997</v>
      </c>
      <c r="AR150" s="18">
        <f t="shared" si="89"/>
        <v>13231800393.459997</v>
      </c>
      <c r="AS150" s="18">
        <f t="shared" si="89"/>
        <v>13231800393.459997</v>
      </c>
      <c r="AT150" s="18">
        <f t="shared" si="89"/>
        <v>13164115184.706377</v>
      </c>
    </row>
    <row r="151" spans="6:46" x14ac:dyDescent="0.2">
      <c r="F151">
        <v>201912</v>
      </c>
      <c r="G151" s="18">
        <f t="shared" ref="G151:AT151" si="90">IF(G11 = "", G127 * $I174, G11)</f>
        <v>2248781159</v>
      </c>
      <c r="H151" s="18">
        <f t="shared" si="90"/>
        <v>12012342843</v>
      </c>
      <c r="I151" s="18">
        <f t="shared" si="90"/>
        <v>13191363757</v>
      </c>
      <c r="J151" s="18">
        <f t="shared" si="90"/>
        <v>13767454034</v>
      </c>
      <c r="K151" s="18">
        <f t="shared" si="90"/>
        <v>14069525957</v>
      </c>
      <c r="L151" s="18">
        <f t="shared" si="90"/>
        <v>14128315015</v>
      </c>
      <c r="M151" s="18">
        <f t="shared" si="90"/>
        <v>14404877583</v>
      </c>
      <c r="N151" s="18">
        <f t="shared" si="90"/>
        <v>14484264608</v>
      </c>
      <c r="O151" s="18">
        <f t="shared" si="90"/>
        <v>15431693083</v>
      </c>
      <c r="P151" s="18">
        <f t="shared" si="90"/>
        <v>15655462664</v>
      </c>
      <c r="Q151" s="18">
        <f t="shared" si="90"/>
        <v>15676695350</v>
      </c>
      <c r="R151" s="18">
        <f t="shared" si="90"/>
        <v>15678389130</v>
      </c>
      <c r="S151" s="18">
        <f t="shared" si="90"/>
        <v>15678389130</v>
      </c>
      <c r="T151" s="18">
        <f t="shared" si="90"/>
        <v>15751156664</v>
      </c>
      <c r="U151" s="18">
        <f t="shared" si="90"/>
        <v>15807667471</v>
      </c>
      <c r="V151" s="18">
        <f t="shared" si="90"/>
        <v>15970655917</v>
      </c>
      <c r="W151" s="18">
        <f t="shared" si="90"/>
        <v>15970655917</v>
      </c>
      <c r="X151" s="18">
        <f t="shared" si="90"/>
        <v>15975308532</v>
      </c>
      <c r="Y151" s="18">
        <f t="shared" si="90"/>
        <v>15978538158.939671</v>
      </c>
      <c r="Z151" s="18">
        <f t="shared" si="90"/>
        <v>15978538158.939671</v>
      </c>
      <c r="AA151" s="18">
        <f t="shared" si="90"/>
        <v>10217102062.93</v>
      </c>
      <c r="AB151" s="18">
        <f t="shared" si="90"/>
        <v>13020722073.84</v>
      </c>
      <c r="AC151" s="18">
        <f t="shared" si="90"/>
        <v>13681135488.960001</v>
      </c>
      <c r="AD151" s="18">
        <f t="shared" si="90"/>
        <v>14270274568.050001</v>
      </c>
      <c r="AE151" s="18">
        <f t="shared" si="90"/>
        <v>14483630490.610001</v>
      </c>
      <c r="AF151" s="18">
        <f t="shared" si="90"/>
        <v>14513680286.150002</v>
      </c>
      <c r="AG151" s="18">
        <f t="shared" si="90"/>
        <v>14590697736.300001</v>
      </c>
      <c r="AH151" s="18">
        <f t="shared" si="90"/>
        <v>14608238458.990002</v>
      </c>
      <c r="AI151" s="18">
        <f t="shared" si="90"/>
        <v>15647735863.300001</v>
      </c>
      <c r="AJ151" s="18">
        <f t="shared" si="90"/>
        <v>15683660754.210001</v>
      </c>
      <c r="AK151" s="18">
        <f t="shared" si="90"/>
        <v>15704893440.210001</v>
      </c>
      <c r="AL151" s="18">
        <f t="shared" si="90"/>
        <v>15713651131.460001</v>
      </c>
      <c r="AM151" s="18">
        <f t="shared" si="90"/>
        <v>15678389130.000002</v>
      </c>
      <c r="AN151" s="18">
        <f t="shared" si="90"/>
        <v>15751156664.000002</v>
      </c>
      <c r="AO151" s="18">
        <f t="shared" si="90"/>
        <v>15944379263.330002</v>
      </c>
      <c r="AP151" s="18">
        <f t="shared" si="90"/>
        <v>15970655917.000002</v>
      </c>
      <c r="AQ151" s="18">
        <f t="shared" si="90"/>
        <v>15970655917.000002</v>
      </c>
      <c r="AR151" s="18">
        <f t="shared" si="90"/>
        <v>15979473336.020002</v>
      </c>
      <c r="AS151" s="18">
        <f t="shared" si="90"/>
        <v>15976481745.152985</v>
      </c>
      <c r="AT151" s="18">
        <f t="shared" si="90"/>
        <v>15894756547.529572</v>
      </c>
    </row>
    <row r="152" spans="6:46" x14ac:dyDescent="0.2">
      <c r="F152">
        <v>202003</v>
      </c>
      <c r="G152" s="18">
        <f t="shared" ref="G152:AT152" si="91">IF(G12 = "", G128 * $I175, G12)</f>
        <v>4622045104</v>
      </c>
      <c r="H152" s="18">
        <f t="shared" si="91"/>
        <v>9414769979.0200005</v>
      </c>
      <c r="I152" s="18">
        <f t="shared" si="91"/>
        <v>11417343846.02</v>
      </c>
      <c r="J152" s="18">
        <f t="shared" si="91"/>
        <v>12081235938.02</v>
      </c>
      <c r="K152" s="18">
        <f t="shared" si="91"/>
        <v>12985906738.02</v>
      </c>
      <c r="L152" s="18">
        <f t="shared" si="91"/>
        <v>13525307020.02</v>
      </c>
      <c r="M152" s="18">
        <f t="shared" si="91"/>
        <v>13881706341.02</v>
      </c>
      <c r="N152" s="18">
        <f t="shared" si="91"/>
        <v>13992270646.02</v>
      </c>
      <c r="O152" s="18">
        <f t="shared" si="91"/>
        <v>14578340827.02</v>
      </c>
      <c r="P152" s="18">
        <f t="shared" si="91"/>
        <v>14710869507.02</v>
      </c>
      <c r="Q152" s="18">
        <f t="shared" si="91"/>
        <v>14716719659.02</v>
      </c>
      <c r="R152" s="18">
        <f t="shared" si="91"/>
        <v>14730405747.02</v>
      </c>
      <c r="S152" s="18">
        <f t="shared" si="91"/>
        <v>14731405747.02</v>
      </c>
      <c r="T152" s="18">
        <f t="shared" si="91"/>
        <v>14737117123.02</v>
      </c>
      <c r="U152" s="18">
        <f t="shared" si="91"/>
        <v>14931794977.02</v>
      </c>
      <c r="V152" s="18">
        <f t="shared" si="91"/>
        <v>14980194330.02</v>
      </c>
      <c r="W152" s="18">
        <f t="shared" si="91"/>
        <v>14980860996.02</v>
      </c>
      <c r="X152" s="18">
        <f t="shared" si="91"/>
        <v>15009145484.565086</v>
      </c>
      <c r="Y152" s="18">
        <f t="shared" si="91"/>
        <v>15012179788.441051</v>
      </c>
      <c r="Z152" s="18">
        <f t="shared" si="91"/>
        <v>15012179788.441051</v>
      </c>
      <c r="AA152" s="18">
        <f t="shared" si="91"/>
        <v>6154722746.710001</v>
      </c>
      <c r="AB152" s="18">
        <f t="shared" si="91"/>
        <v>10556623432.16</v>
      </c>
      <c r="AC152" s="18">
        <f t="shared" si="91"/>
        <v>12698809963.23</v>
      </c>
      <c r="AD152" s="18">
        <f t="shared" si="91"/>
        <v>13593655938.619999</v>
      </c>
      <c r="AE152" s="18">
        <f t="shared" si="91"/>
        <v>14085002961.809999</v>
      </c>
      <c r="AF152" s="18">
        <f t="shared" si="91"/>
        <v>14100938299.779999</v>
      </c>
      <c r="AG152" s="18">
        <f t="shared" si="91"/>
        <v>14263394382.189999</v>
      </c>
      <c r="AH152" s="18">
        <f t="shared" si="91"/>
        <v>14335458832.939999</v>
      </c>
      <c r="AI152" s="18">
        <f t="shared" si="91"/>
        <v>14759795127.529999</v>
      </c>
      <c r="AJ152" s="18">
        <f t="shared" si="91"/>
        <v>14896396267.029999</v>
      </c>
      <c r="AK152" s="18">
        <f t="shared" si="91"/>
        <v>14908426637.599998</v>
      </c>
      <c r="AL152" s="18">
        <f t="shared" si="91"/>
        <v>14730405747.149998</v>
      </c>
      <c r="AM152" s="18">
        <f t="shared" si="91"/>
        <v>14733343526.319998</v>
      </c>
      <c r="AN152" s="18">
        <f t="shared" si="91"/>
        <v>14772576552.369997</v>
      </c>
      <c r="AO152" s="18">
        <f t="shared" si="91"/>
        <v>14941176067.599997</v>
      </c>
      <c r="AP152" s="18">
        <f t="shared" si="91"/>
        <v>14994337546.149996</v>
      </c>
      <c r="AQ152" s="18">
        <f t="shared" si="91"/>
        <v>15107104367.689997</v>
      </c>
      <c r="AR152" s="18">
        <f t="shared" si="91"/>
        <v>15115284388.211763</v>
      </c>
      <c r="AS152" s="18">
        <f t="shared" si="91"/>
        <v>15112454586.141489</v>
      </c>
      <c r="AT152" s="18">
        <f t="shared" si="91"/>
        <v>15035149184.531277</v>
      </c>
    </row>
    <row r="153" spans="6:46" x14ac:dyDescent="0.2">
      <c r="F153">
        <v>202006</v>
      </c>
      <c r="G153" s="18">
        <f t="shared" ref="G153:AT153" si="92">IF(G13 = "", G129 * $I176, G13)</f>
        <v>3149300986.1199999</v>
      </c>
      <c r="H153" s="18">
        <f t="shared" si="92"/>
        <v>13968335318.119999</v>
      </c>
      <c r="I153" s="18">
        <f t="shared" si="92"/>
        <v>16172735775.119999</v>
      </c>
      <c r="J153" s="18">
        <f t="shared" si="92"/>
        <v>16942934992.119999</v>
      </c>
      <c r="K153" s="18">
        <f t="shared" si="92"/>
        <v>17727015949.119999</v>
      </c>
      <c r="L153" s="18">
        <f t="shared" si="92"/>
        <v>18366835348.119999</v>
      </c>
      <c r="M153" s="18">
        <f t="shared" si="92"/>
        <v>18626191269.119999</v>
      </c>
      <c r="N153" s="18">
        <f t="shared" si="92"/>
        <v>19230668286.119999</v>
      </c>
      <c r="O153" s="18">
        <f t="shared" si="92"/>
        <v>19303815687.119999</v>
      </c>
      <c r="P153" s="18">
        <f t="shared" si="92"/>
        <v>19352953747.119999</v>
      </c>
      <c r="Q153" s="18">
        <f t="shared" si="92"/>
        <v>19461980735.119999</v>
      </c>
      <c r="R153" s="18">
        <f t="shared" si="92"/>
        <v>19461980735.119999</v>
      </c>
      <c r="S153" s="18">
        <f t="shared" si="92"/>
        <v>19682502088.119999</v>
      </c>
      <c r="T153" s="18">
        <f t="shared" si="92"/>
        <v>19999527480.119999</v>
      </c>
      <c r="U153" s="18">
        <f t="shared" si="92"/>
        <v>19999527480.119999</v>
      </c>
      <c r="V153" s="18">
        <f t="shared" si="92"/>
        <v>20001040751.119999</v>
      </c>
      <c r="W153" s="18">
        <f t="shared" si="92"/>
        <v>20124105332.415154</v>
      </c>
      <c r="X153" s="18">
        <f t="shared" si="92"/>
        <v>20162100480.151054</v>
      </c>
      <c r="Y153" s="18">
        <f t="shared" si="92"/>
        <v>20166176524.300098</v>
      </c>
      <c r="Z153" s="18">
        <f t="shared" si="92"/>
        <v>20166176524.300098</v>
      </c>
      <c r="AA153" s="18">
        <f t="shared" si="92"/>
        <v>6229346959.21</v>
      </c>
      <c r="AB153" s="18">
        <f t="shared" si="92"/>
        <v>17166509281.470001</v>
      </c>
      <c r="AC153" s="18">
        <f t="shared" si="92"/>
        <v>18759135597.630001</v>
      </c>
      <c r="AD153" s="18">
        <f t="shared" si="92"/>
        <v>18963712414.740002</v>
      </c>
      <c r="AE153" s="18">
        <f t="shared" si="92"/>
        <v>19297873751.52</v>
      </c>
      <c r="AF153" s="18">
        <f t="shared" si="92"/>
        <v>19551229861.459999</v>
      </c>
      <c r="AG153" s="18">
        <f t="shared" si="92"/>
        <v>19788207662.540001</v>
      </c>
      <c r="AH153" s="18">
        <f t="shared" si="92"/>
        <v>20079401471.68</v>
      </c>
      <c r="AI153" s="18">
        <f t="shared" si="92"/>
        <v>20101237239.260002</v>
      </c>
      <c r="AJ153" s="18">
        <f t="shared" si="92"/>
        <v>20204914513.720001</v>
      </c>
      <c r="AK153" s="18">
        <f t="shared" si="92"/>
        <v>19491204434.760002</v>
      </c>
      <c r="AL153" s="18">
        <f t="shared" si="92"/>
        <v>19480152449.630001</v>
      </c>
      <c r="AM153" s="18">
        <f t="shared" si="92"/>
        <v>19700673802.630001</v>
      </c>
      <c r="AN153" s="18">
        <f t="shared" si="92"/>
        <v>20017317406.170002</v>
      </c>
      <c r="AO153" s="18">
        <f t="shared" si="92"/>
        <v>20358149135.77</v>
      </c>
      <c r="AP153" s="18">
        <f t="shared" si="92"/>
        <v>20377736493.09</v>
      </c>
      <c r="AQ153" s="18">
        <f t="shared" si="92"/>
        <v>20587912309.504486</v>
      </c>
      <c r="AR153" s="18">
        <f t="shared" si="92"/>
        <v>20599060014.656525</v>
      </c>
      <c r="AS153" s="18">
        <f t="shared" si="92"/>
        <v>20595203569.671566</v>
      </c>
      <c r="AT153" s="18">
        <f t="shared" si="92"/>
        <v>20489852021.772949</v>
      </c>
    </row>
    <row r="154" spans="6:46" x14ac:dyDescent="0.2">
      <c r="F154">
        <v>202009</v>
      </c>
      <c r="G154" s="18">
        <f t="shared" ref="G154:AT154" si="93">IF(G14 = "", G130 * $I177, G14)</f>
        <v>10600797371</v>
      </c>
      <c r="H154" s="18">
        <f t="shared" si="93"/>
        <v>27614392585</v>
      </c>
      <c r="I154" s="18">
        <f t="shared" si="93"/>
        <v>31043450444</v>
      </c>
      <c r="J154" s="18">
        <f t="shared" si="93"/>
        <v>33466932237</v>
      </c>
      <c r="K154" s="18">
        <f t="shared" si="93"/>
        <v>35671854506</v>
      </c>
      <c r="L154" s="18">
        <f t="shared" si="93"/>
        <v>36103334158</v>
      </c>
      <c r="M154" s="18">
        <f t="shared" si="93"/>
        <v>36617708986</v>
      </c>
      <c r="N154" s="18">
        <f t="shared" si="93"/>
        <v>36934627952</v>
      </c>
      <c r="O154" s="18">
        <f t="shared" si="93"/>
        <v>37004965720</v>
      </c>
      <c r="P154" s="18">
        <f t="shared" si="93"/>
        <v>37085387790</v>
      </c>
      <c r="Q154" s="18">
        <f t="shared" si="93"/>
        <v>37222522436</v>
      </c>
      <c r="R154" s="18">
        <f t="shared" si="93"/>
        <v>37224614394</v>
      </c>
      <c r="S154" s="18">
        <f t="shared" si="93"/>
        <v>37423522804</v>
      </c>
      <c r="T154" s="18">
        <f t="shared" si="93"/>
        <v>37462668948</v>
      </c>
      <c r="U154" s="18">
        <f t="shared" si="93"/>
        <v>37467138673</v>
      </c>
      <c r="V154" s="18">
        <f t="shared" si="93"/>
        <v>37691143342.418106</v>
      </c>
      <c r="W154" s="18">
        <f t="shared" si="93"/>
        <v>37923053513.078133</v>
      </c>
      <c r="X154" s="18">
        <f t="shared" si="93"/>
        <v>37994653815.154915</v>
      </c>
      <c r="Y154" s="18">
        <f t="shared" si="93"/>
        <v>38002334953.661819</v>
      </c>
      <c r="Z154" s="18">
        <f t="shared" si="93"/>
        <v>38002334953.661819</v>
      </c>
      <c r="AA154" s="18">
        <f t="shared" si="93"/>
        <v>20195244798.779999</v>
      </c>
      <c r="AB154" s="18">
        <f t="shared" si="93"/>
        <v>35321937432.119995</v>
      </c>
      <c r="AC154" s="18">
        <f t="shared" si="93"/>
        <v>36328261844.359993</v>
      </c>
      <c r="AD154" s="18">
        <f t="shared" si="93"/>
        <v>36808548398.709991</v>
      </c>
      <c r="AE154" s="18">
        <f t="shared" si="93"/>
        <v>37279835144.769989</v>
      </c>
      <c r="AF154" s="18">
        <f t="shared" si="93"/>
        <v>37356032662.859985</v>
      </c>
      <c r="AG154" s="18">
        <f t="shared" si="93"/>
        <v>37486551178.879982</v>
      </c>
      <c r="AH154" s="18">
        <f t="shared" si="93"/>
        <v>37633474223.649979</v>
      </c>
      <c r="AI154" s="18">
        <f t="shared" si="93"/>
        <v>37651842248.849976</v>
      </c>
      <c r="AJ154" s="18">
        <f t="shared" si="93"/>
        <v>37229069012.369972</v>
      </c>
      <c r="AK154" s="18">
        <f t="shared" si="93"/>
        <v>37311800945.349976</v>
      </c>
      <c r="AL154" s="18">
        <f t="shared" si="93"/>
        <v>37292547113.559975</v>
      </c>
      <c r="AM154" s="18">
        <f t="shared" si="93"/>
        <v>37434681142.689972</v>
      </c>
      <c r="AN154" s="18">
        <f t="shared" si="93"/>
        <v>37466465698.069969</v>
      </c>
      <c r="AO154" s="18">
        <f t="shared" si="93"/>
        <v>37618629536.839966</v>
      </c>
      <c r="AP154" s="18">
        <f t="shared" si="93"/>
        <v>37817695888.173485</v>
      </c>
      <c r="AQ154" s="18">
        <f t="shared" si="93"/>
        <v>38207747310.759445</v>
      </c>
      <c r="AR154" s="18">
        <f t="shared" si="93"/>
        <v>38228435600.817261</v>
      </c>
      <c r="AS154" s="18">
        <f t="shared" si="93"/>
        <v>38221278679.159149</v>
      </c>
      <c r="AT154" s="18">
        <f t="shared" si="93"/>
        <v>38025763696.367554</v>
      </c>
    </row>
    <row r="155" spans="6:46" x14ac:dyDescent="0.2">
      <c r="F155">
        <v>202012</v>
      </c>
      <c r="G155" s="18">
        <f t="shared" ref="G155:AT155" si="94">IF(G15 = "", G131 * $I178, G15)</f>
        <v>9728233822</v>
      </c>
      <c r="H155" s="18">
        <f t="shared" si="94"/>
        <v>24533708634</v>
      </c>
      <c r="I155" s="18">
        <f t="shared" si="94"/>
        <v>30889052320</v>
      </c>
      <c r="J155" s="18">
        <f t="shared" si="94"/>
        <v>34879043667</v>
      </c>
      <c r="K155" s="18">
        <f t="shared" si="94"/>
        <v>35579724226</v>
      </c>
      <c r="L155" s="18">
        <f t="shared" si="94"/>
        <v>36597111733</v>
      </c>
      <c r="M155" s="18">
        <f t="shared" si="94"/>
        <v>36899892663</v>
      </c>
      <c r="N155" s="18">
        <f t="shared" si="94"/>
        <v>37136731556</v>
      </c>
      <c r="O155" s="18">
        <f t="shared" si="94"/>
        <v>37161214940</v>
      </c>
      <c r="P155" s="18">
        <f t="shared" si="94"/>
        <v>37215899988</v>
      </c>
      <c r="Q155" s="18">
        <f t="shared" si="94"/>
        <v>37215899988</v>
      </c>
      <c r="R155" s="18">
        <f t="shared" si="94"/>
        <v>37449162364</v>
      </c>
      <c r="S155" s="18">
        <f t="shared" si="94"/>
        <v>37452448601</v>
      </c>
      <c r="T155" s="18">
        <f t="shared" si="94"/>
        <v>37476168217</v>
      </c>
      <c r="U155" s="18">
        <f t="shared" si="94"/>
        <v>37585105629.800476</v>
      </c>
      <c r="V155" s="18">
        <f t="shared" si="94"/>
        <v>37809815587.908791</v>
      </c>
      <c r="W155" s="18">
        <f t="shared" si="94"/>
        <v>38042455938.082191</v>
      </c>
      <c r="X155" s="18">
        <f t="shared" si="94"/>
        <v>38114281676.902779</v>
      </c>
      <c r="Y155" s="18">
        <f t="shared" si="94"/>
        <v>38121986999.81678</v>
      </c>
      <c r="Z155" s="18">
        <f t="shared" si="94"/>
        <v>38121986999.81678</v>
      </c>
      <c r="AA155" s="18">
        <f t="shared" si="94"/>
        <v>21160523094.32</v>
      </c>
      <c r="AB155" s="18">
        <f t="shared" si="94"/>
        <v>34653943896.080002</v>
      </c>
      <c r="AC155" s="18">
        <f t="shared" si="94"/>
        <v>36103721316.800003</v>
      </c>
      <c r="AD155" s="18">
        <f t="shared" si="94"/>
        <v>36962544809.310005</v>
      </c>
      <c r="AE155" s="18">
        <f t="shared" si="94"/>
        <v>37228958002.030006</v>
      </c>
      <c r="AF155" s="18">
        <f t="shared" si="94"/>
        <v>37516594771.970009</v>
      </c>
      <c r="AG155" s="18">
        <f t="shared" si="94"/>
        <v>37677072609.630013</v>
      </c>
      <c r="AH155" s="18">
        <f t="shared" si="94"/>
        <v>37753685296.110016</v>
      </c>
      <c r="AI155" s="18">
        <f t="shared" si="94"/>
        <v>37426760877.360016</v>
      </c>
      <c r="AJ155" s="18">
        <f t="shared" si="94"/>
        <v>37303699505.100014</v>
      </c>
      <c r="AK155" s="18">
        <f t="shared" si="94"/>
        <v>37303699505.100014</v>
      </c>
      <c r="AL155" s="18">
        <f t="shared" si="94"/>
        <v>37549252210.660011</v>
      </c>
      <c r="AM155" s="18">
        <f t="shared" si="94"/>
        <v>37552538447.660011</v>
      </c>
      <c r="AN155" s="18">
        <f t="shared" si="94"/>
        <v>37503988097.130013</v>
      </c>
      <c r="AO155" s="18">
        <f t="shared" si="94"/>
        <v>37868264621.978554</v>
      </c>
      <c r="AP155" s="18">
        <f t="shared" si="94"/>
        <v>38068651966.292824</v>
      </c>
      <c r="AQ155" s="18">
        <f t="shared" si="94"/>
        <v>38461291747.925468</v>
      </c>
      <c r="AR155" s="18">
        <f t="shared" si="94"/>
        <v>38482117324.298965</v>
      </c>
      <c r="AS155" s="18">
        <f t="shared" si="94"/>
        <v>38474912909.71595</v>
      </c>
      <c r="AT155" s="18">
        <f t="shared" si="94"/>
        <v>38278100500.623184</v>
      </c>
    </row>
    <row r="156" spans="6:46" x14ac:dyDescent="0.2">
      <c r="F156">
        <v>202103</v>
      </c>
      <c r="G156" s="18">
        <f t="shared" ref="G156:AT156" si="95">IF(G16 = "", G132 * $I179, G16)</f>
        <v>9675457123</v>
      </c>
      <c r="H156" s="18">
        <f t="shared" si="95"/>
        <v>36375679287</v>
      </c>
      <c r="I156" s="18">
        <f t="shared" si="95"/>
        <v>40282646021</v>
      </c>
      <c r="J156" s="18">
        <f t="shared" si="95"/>
        <v>41227539573</v>
      </c>
      <c r="K156" s="18">
        <f t="shared" si="95"/>
        <v>42044152965</v>
      </c>
      <c r="L156" s="18">
        <f t="shared" si="95"/>
        <v>42530516249</v>
      </c>
      <c r="M156" s="18">
        <f t="shared" si="95"/>
        <v>42895069593</v>
      </c>
      <c r="N156" s="18">
        <f t="shared" si="95"/>
        <v>43003278360</v>
      </c>
      <c r="O156" s="18">
        <f t="shared" si="95"/>
        <v>43063582338</v>
      </c>
      <c r="P156" s="18">
        <f t="shared" si="95"/>
        <v>43150513373</v>
      </c>
      <c r="Q156" s="18">
        <f t="shared" si="95"/>
        <v>43178432599</v>
      </c>
      <c r="R156" s="18">
        <f t="shared" si="95"/>
        <v>43954518583</v>
      </c>
      <c r="S156" s="18">
        <f t="shared" si="95"/>
        <v>43962158560</v>
      </c>
      <c r="T156" s="18">
        <f t="shared" si="95"/>
        <v>44117268251.720177</v>
      </c>
      <c r="U156" s="18">
        <f t="shared" si="95"/>
        <v>44245510313.057358</v>
      </c>
      <c r="V156" s="18">
        <f t="shared" si="95"/>
        <v>44510040812.634956</v>
      </c>
      <c r="W156" s="18">
        <f t="shared" si="95"/>
        <v>44783907038.107773</v>
      </c>
      <c r="X156" s="18">
        <f t="shared" si="95"/>
        <v>44868460916.95092</v>
      </c>
      <c r="Y156" s="18">
        <f t="shared" si="95"/>
        <v>44877531689.501488</v>
      </c>
      <c r="Z156" s="18">
        <f t="shared" si="95"/>
        <v>44877531689.501488</v>
      </c>
      <c r="AA156" s="18">
        <f t="shared" si="95"/>
        <v>26848533394.630005</v>
      </c>
      <c r="AB156" s="18">
        <f t="shared" si="95"/>
        <v>41729744757.430008</v>
      </c>
      <c r="AC156" s="18">
        <f t="shared" si="95"/>
        <v>42690689614.220009</v>
      </c>
      <c r="AD156" s="18">
        <f t="shared" si="95"/>
        <v>42856564537.090012</v>
      </c>
      <c r="AE156" s="18">
        <f t="shared" si="95"/>
        <v>43156999130.170013</v>
      </c>
      <c r="AF156" s="18">
        <f t="shared" si="95"/>
        <v>43246400351.710014</v>
      </c>
      <c r="AG156" s="18">
        <f t="shared" si="95"/>
        <v>43431343069.850014</v>
      </c>
      <c r="AH156" s="18">
        <f t="shared" si="95"/>
        <v>43460327798.520012</v>
      </c>
      <c r="AI156" s="18">
        <f t="shared" si="95"/>
        <v>43391448144.270012</v>
      </c>
      <c r="AJ156" s="18">
        <f t="shared" si="95"/>
        <v>43208583133.990013</v>
      </c>
      <c r="AK156" s="18">
        <f t="shared" si="95"/>
        <v>43194727030.570015</v>
      </c>
      <c r="AL156" s="18">
        <f t="shared" si="95"/>
        <v>43997532937.610016</v>
      </c>
      <c r="AM156" s="18">
        <f t="shared" si="95"/>
        <v>43989732386.900017</v>
      </c>
      <c r="AN156" s="18">
        <f t="shared" si="95"/>
        <v>44126062365.215981</v>
      </c>
      <c r="AO156" s="18">
        <f t="shared" si="95"/>
        <v>44554659148.363983</v>
      </c>
      <c r="AP156" s="18">
        <f t="shared" si="95"/>
        <v>44790428859.828026</v>
      </c>
      <c r="AQ156" s="18">
        <f t="shared" si="95"/>
        <v>45252396996.297035</v>
      </c>
      <c r="AR156" s="18">
        <f t="shared" si="95"/>
        <v>45276899741.964203</v>
      </c>
      <c r="AS156" s="18">
        <f t="shared" si="95"/>
        <v>45268423244.841507</v>
      </c>
      <c r="AT156" s="18">
        <f t="shared" si="95"/>
        <v>45036859694.44297</v>
      </c>
    </row>
    <row r="157" spans="6:46" x14ac:dyDescent="0.2">
      <c r="F157">
        <v>202106</v>
      </c>
      <c r="G157" s="18">
        <f t="shared" ref="G157:AT157" si="96">IF(G17 = "", G133 * $I180, G17)</f>
        <v>25555482422.040001</v>
      </c>
      <c r="H157" s="18">
        <f t="shared" si="96"/>
        <v>76164200469.040009</v>
      </c>
      <c r="I157" s="18">
        <f t="shared" si="96"/>
        <v>84892406106.040009</v>
      </c>
      <c r="J157" s="18">
        <f t="shared" si="96"/>
        <v>87401119868.040009</v>
      </c>
      <c r="K157" s="18">
        <f t="shared" si="96"/>
        <v>88999729075.040009</v>
      </c>
      <c r="L157" s="18">
        <f t="shared" si="96"/>
        <v>89678324051.040009</v>
      </c>
      <c r="M157" s="18">
        <f t="shared" si="96"/>
        <v>90381747659.040009</v>
      </c>
      <c r="N157" s="18">
        <f t="shared" si="96"/>
        <v>90661776813.040009</v>
      </c>
      <c r="O157" s="18">
        <f t="shared" si="96"/>
        <v>90781356658.040009</v>
      </c>
      <c r="P157" s="18">
        <f t="shared" si="96"/>
        <v>92279891592.040009</v>
      </c>
      <c r="Q157" s="18">
        <f t="shared" si="96"/>
        <v>93200423542.040009</v>
      </c>
      <c r="R157" s="18">
        <f t="shared" si="96"/>
        <v>93267609994.040009</v>
      </c>
      <c r="S157" s="18">
        <f t="shared" si="96"/>
        <v>93558276900.950348</v>
      </c>
      <c r="T157" s="18">
        <f t="shared" si="96"/>
        <v>93888374329.359634</v>
      </c>
      <c r="U157" s="18">
        <f t="shared" si="96"/>
        <v>94161293282.339554</v>
      </c>
      <c r="V157" s="18">
        <f t="shared" si="96"/>
        <v>94724255123.588776</v>
      </c>
      <c r="W157" s="18">
        <f t="shared" si="96"/>
        <v>95307084834.319061</v>
      </c>
      <c r="X157" s="18">
        <f t="shared" si="96"/>
        <v>95487028573.866333</v>
      </c>
      <c r="Y157" s="18">
        <f t="shared" si="96"/>
        <v>95506332581.626404</v>
      </c>
      <c r="Z157" s="18">
        <f t="shared" si="96"/>
        <v>95506332581.626404</v>
      </c>
      <c r="AA157" s="18">
        <f t="shared" si="96"/>
        <v>43554455417.410004</v>
      </c>
      <c r="AB157" s="18">
        <f t="shared" si="96"/>
        <v>86139518998.059998</v>
      </c>
      <c r="AC157" s="18">
        <f t="shared" si="96"/>
        <v>89834220154.959991</v>
      </c>
      <c r="AD157" s="18">
        <f t="shared" si="96"/>
        <v>90944444389.559998</v>
      </c>
      <c r="AE157" s="18">
        <f t="shared" si="96"/>
        <v>91271677176.729996</v>
      </c>
      <c r="AF157" s="18">
        <f t="shared" si="96"/>
        <v>91640154730.449997</v>
      </c>
      <c r="AG157" s="18">
        <f t="shared" si="96"/>
        <v>91886267604.119995</v>
      </c>
      <c r="AH157" s="18">
        <f t="shared" si="96"/>
        <v>92056246206.519989</v>
      </c>
      <c r="AI157" s="18">
        <f t="shared" si="96"/>
        <v>91040883517.539993</v>
      </c>
      <c r="AJ157" s="18">
        <f t="shared" si="96"/>
        <v>92575033851.389999</v>
      </c>
      <c r="AK157" s="18">
        <f t="shared" si="96"/>
        <v>93528908057.029999</v>
      </c>
      <c r="AL157" s="18">
        <f t="shared" si="96"/>
        <v>93426318608.839996</v>
      </c>
      <c r="AM157" s="18">
        <f t="shared" si="96"/>
        <v>93668220909.408264</v>
      </c>
      <c r="AN157" s="18">
        <f t="shared" si="96"/>
        <v>93958511071.056931</v>
      </c>
      <c r="AO157" s="18">
        <f t="shared" si="96"/>
        <v>94871130811.769974</v>
      </c>
      <c r="AP157" s="18">
        <f t="shared" si="96"/>
        <v>95373159994.919495</v>
      </c>
      <c r="AQ157" s="18">
        <f t="shared" si="96"/>
        <v>96356838028.677505</v>
      </c>
      <c r="AR157" s="18">
        <f t="shared" si="96"/>
        <v>96409012217.278</v>
      </c>
      <c r="AS157" s="18">
        <f t="shared" si="96"/>
        <v>96390963041.664856</v>
      </c>
      <c r="AT157" s="18">
        <f t="shared" si="96"/>
        <v>95897890121.772385</v>
      </c>
    </row>
    <row r="158" spans="6:46" x14ac:dyDescent="0.2">
      <c r="F158">
        <v>202109</v>
      </c>
      <c r="G158" s="18">
        <f t="shared" ref="G158:AT158" si="97">IF(G18 = "", G134 * $I181, G18)</f>
        <v>19367523837</v>
      </c>
      <c r="H158" s="18">
        <f t="shared" si="97"/>
        <v>33744150712</v>
      </c>
      <c r="I158" s="18">
        <f t="shared" si="97"/>
        <v>37229351718</v>
      </c>
      <c r="J158" s="18">
        <f t="shared" si="97"/>
        <v>38633408873</v>
      </c>
      <c r="K158" s="18">
        <f t="shared" si="97"/>
        <v>39030233179</v>
      </c>
      <c r="L158" s="18">
        <f t="shared" si="97"/>
        <v>39104860192</v>
      </c>
      <c r="M158" s="18">
        <f t="shared" si="97"/>
        <v>39188907672</v>
      </c>
      <c r="N158" s="18">
        <f t="shared" si="97"/>
        <v>39238728877</v>
      </c>
      <c r="O158" s="18">
        <f t="shared" si="97"/>
        <v>40818658230</v>
      </c>
      <c r="P158" s="18">
        <f t="shared" si="97"/>
        <v>40778253066</v>
      </c>
      <c r="Q158" s="18">
        <f t="shared" si="97"/>
        <v>40772829228</v>
      </c>
      <c r="R158" s="18">
        <f t="shared" si="97"/>
        <v>40981439572.433372</v>
      </c>
      <c r="S158" s="18">
        <f t="shared" si="97"/>
        <v>41109157525.986732</v>
      </c>
      <c r="T158" s="18">
        <f t="shared" si="97"/>
        <v>41254201103.45414</v>
      </c>
      <c r="U158" s="18">
        <f t="shared" si="97"/>
        <v>41374120672.3209</v>
      </c>
      <c r="V158" s="18">
        <f t="shared" si="97"/>
        <v>41621484003.28022</v>
      </c>
      <c r="W158" s="18">
        <f t="shared" si="97"/>
        <v>41877577201.903389</v>
      </c>
      <c r="X158" s="18">
        <f t="shared" si="97"/>
        <v>41956643809.154991</v>
      </c>
      <c r="Y158" s="18">
        <f t="shared" si="97"/>
        <v>41965125918.084076</v>
      </c>
      <c r="Z158" s="18">
        <f t="shared" si="97"/>
        <v>41965125918.084076</v>
      </c>
      <c r="AA158" s="18">
        <f t="shared" si="97"/>
        <v>27795251273.739998</v>
      </c>
      <c r="AB158" s="18">
        <f t="shared" si="97"/>
        <v>37586060765.319992</v>
      </c>
      <c r="AC158" s="18">
        <f t="shared" si="97"/>
        <v>39288201791.889992</v>
      </c>
      <c r="AD158" s="18">
        <f t="shared" si="97"/>
        <v>39393863839.039993</v>
      </c>
      <c r="AE158" s="18">
        <f t="shared" si="97"/>
        <v>39544146689.73999</v>
      </c>
      <c r="AF158" s="18">
        <f t="shared" si="97"/>
        <v>39587204981.139992</v>
      </c>
      <c r="AG158" s="18">
        <f t="shared" si="97"/>
        <v>39628242971.399994</v>
      </c>
      <c r="AH158" s="18">
        <f t="shared" si="97"/>
        <v>39377818145.849991</v>
      </c>
      <c r="AI158" s="18">
        <f t="shared" si="97"/>
        <v>40938620871.519989</v>
      </c>
      <c r="AJ158" s="18">
        <f t="shared" si="97"/>
        <v>41209557310.609985</v>
      </c>
      <c r="AK158" s="18">
        <f t="shared" si="97"/>
        <v>40824351135.269989</v>
      </c>
      <c r="AL158" s="18">
        <f t="shared" si="97"/>
        <v>41003325971.969269</v>
      </c>
      <c r="AM158" s="18">
        <f t="shared" si="97"/>
        <v>41109493045.993645</v>
      </c>
      <c r="AN158" s="18">
        <f t="shared" si="97"/>
        <v>41236896782.989548</v>
      </c>
      <c r="AO158" s="18">
        <f t="shared" si="97"/>
        <v>41637431078.615425</v>
      </c>
      <c r="AP158" s="18">
        <f t="shared" si="97"/>
        <v>41857763705.980385</v>
      </c>
      <c r="AQ158" s="18">
        <f t="shared" si="97"/>
        <v>42289484356.758858</v>
      </c>
      <c r="AR158" s="18">
        <f t="shared" si="97"/>
        <v>42312382778.684975</v>
      </c>
      <c r="AS158" s="18">
        <f t="shared" si="97"/>
        <v>42304461282.449104</v>
      </c>
      <c r="AT158" s="18">
        <f t="shared" si="97"/>
        <v>42088059416.643501</v>
      </c>
    </row>
    <row r="159" spans="6:46" x14ac:dyDescent="0.2">
      <c r="F159">
        <v>202112</v>
      </c>
      <c r="G159" s="18">
        <f t="shared" ref="G159:AT159" si="98">IF(G19 = "", G135 * $I182, G19)</f>
        <v>7640675100</v>
      </c>
      <c r="H159" s="18">
        <f t="shared" si="98"/>
        <v>20264498547</v>
      </c>
      <c r="I159" s="18">
        <f t="shared" si="98"/>
        <v>22153517752</v>
      </c>
      <c r="J159" s="18">
        <f t="shared" si="98"/>
        <v>23078530445</v>
      </c>
      <c r="K159" s="18">
        <f t="shared" si="98"/>
        <v>23849545245</v>
      </c>
      <c r="L159" s="18">
        <f t="shared" si="98"/>
        <v>24016260566</v>
      </c>
      <c r="M159" s="18">
        <f t="shared" si="98"/>
        <v>24237355464</v>
      </c>
      <c r="N159" s="18">
        <f t="shared" si="98"/>
        <v>25692043977</v>
      </c>
      <c r="O159" s="18">
        <f t="shared" si="98"/>
        <v>25715340073</v>
      </c>
      <c r="P159" s="18">
        <f t="shared" si="98"/>
        <v>25723668520</v>
      </c>
      <c r="Q159" s="18">
        <f t="shared" si="98"/>
        <v>25837329866.534664</v>
      </c>
      <c r="R159" s="18">
        <f t="shared" si="98"/>
        <v>25969524133.764835</v>
      </c>
      <c r="S159" s="18">
        <f t="shared" si="98"/>
        <v>26050457710.323483</v>
      </c>
      <c r="T159" s="18">
        <f t="shared" si="98"/>
        <v>26142370359.678562</v>
      </c>
      <c r="U159" s="18">
        <f t="shared" si="98"/>
        <v>26218362178.6651</v>
      </c>
      <c r="V159" s="18">
        <f t="shared" si="98"/>
        <v>26375113821.852318</v>
      </c>
      <c r="W159" s="18">
        <f t="shared" si="98"/>
        <v>26537397493.961559</v>
      </c>
      <c r="X159" s="18">
        <f t="shared" si="98"/>
        <v>26587501203.997566</v>
      </c>
      <c r="Y159" s="18">
        <f t="shared" si="98"/>
        <v>26592876230.713009</v>
      </c>
      <c r="Z159" s="18">
        <f t="shared" si="98"/>
        <v>26592876230.713009</v>
      </c>
      <c r="AA159" s="18">
        <f t="shared" si="98"/>
        <v>12973599855.59</v>
      </c>
      <c r="AB159" s="18">
        <f t="shared" si="98"/>
        <v>22531966550</v>
      </c>
      <c r="AC159" s="18">
        <f t="shared" si="98"/>
        <v>23298276076.810001</v>
      </c>
      <c r="AD159" s="18">
        <f t="shared" si="98"/>
        <v>23995131713.190002</v>
      </c>
      <c r="AE159" s="18">
        <f t="shared" si="98"/>
        <v>24563593294.910004</v>
      </c>
      <c r="AF159" s="18">
        <f t="shared" si="98"/>
        <v>24563587281.680004</v>
      </c>
      <c r="AG159" s="18">
        <f t="shared" si="98"/>
        <v>24535871145.120003</v>
      </c>
      <c r="AH159" s="18">
        <f t="shared" si="98"/>
        <v>26059952051.250004</v>
      </c>
      <c r="AI159" s="18">
        <f t="shared" si="98"/>
        <v>26062802964.720005</v>
      </c>
      <c r="AJ159" s="18">
        <f t="shared" si="98"/>
        <v>26085467236.590004</v>
      </c>
      <c r="AK159" s="18">
        <f t="shared" si="98"/>
        <v>26153002185.11441</v>
      </c>
      <c r="AL159" s="18">
        <f t="shared" si="98"/>
        <v>26267657511.288914</v>
      </c>
      <c r="AM159" s="18">
        <f t="shared" si="98"/>
        <v>26335670538.850494</v>
      </c>
      <c r="AN159" s="18">
        <f t="shared" si="98"/>
        <v>26417288252.773369</v>
      </c>
      <c r="AO159" s="18">
        <f t="shared" si="98"/>
        <v>26673879576.760559</v>
      </c>
      <c r="AP159" s="18">
        <f t="shared" si="98"/>
        <v>26815029638.541931</v>
      </c>
      <c r="AQ159" s="18">
        <f t="shared" si="98"/>
        <v>27091599646.617668</v>
      </c>
      <c r="AR159" s="18">
        <f t="shared" si="98"/>
        <v>27106268893.329884</v>
      </c>
      <c r="AS159" s="18">
        <f t="shared" si="98"/>
        <v>27101194203.773163</v>
      </c>
      <c r="AT159" s="18">
        <f t="shared" si="98"/>
        <v>26962562276.702873</v>
      </c>
    </row>
    <row r="160" spans="6:46" x14ac:dyDescent="0.2">
      <c r="F160">
        <v>202203</v>
      </c>
      <c r="G160" s="18">
        <f t="shared" ref="G160:AT160" si="99">IF(G20 = "", G136 * $I183, G20)</f>
        <v>14188673150</v>
      </c>
      <c r="H160" s="18">
        <f t="shared" si="99"/>
        <v>26822373141</v>
      </c>
      <c r="I160" s="18">
        <f t="shared" si="99"/>
        <v>28373526949</v>
      </c>
      <c r="J160" s="18">
        <f t="shared" si="99"/>
        <v>29208490460</v>
      </c>
      <c r="K160" s="18">
        <f t="shared" si="99"/>
        <v>29486327927</v>
      </c>
      <c r="L160" s="18">
        <f t="shared" si="99"/>
        <v>29546190057</v>
      </c>
      <c r="M160" s="18">
        <f t="shared" si="99"/>
        <v>30734422283</v>
      </c>
      <c r="N160" s="18">
        <f t="shared" si="99"/>
        <v>31479355219</v>
      </c>
      <c r="O160" s="18">
        <f t="shared" si="99"/>
        <v>31577393688</v>
      </c>
      <c r="P160" s="18">
        <f t="shared" si="99"/>
        <v>31822189795.925793</v>
      </c>
      <c r="Q160" s="18">
        <f t="shared" si="99"/>
        <v>31962797770.992584</v>
      </c>
      <c r="R160" s="18">
        <f t="shared" si="99"/>
        <v>32126332418.411213</v>
      </c>
      <c r="S160" s="18">
        <f t="shared" si="99"/>
        <v>32226453582.393322</v>
      </c>
      <c r="T160" s="18">
        <f t="shared" si="99"/>
        <v>32340156718.093025</v>
      </c>
      <c r="U160" s="18">
        <f t="shared" si="99"/>
        <v>32434164541.465771</v>
      </c>
      <c r="V160" s="18">
        <f t="shared" si="99"/>
        <v>32628078583.564728</v>
      </c>
      <c r="W160" s="18">
        <f t="shared" si="99"/>
        <v>32828836178.097752</v>
      </c>
      <c r="X160" s="18">
        <f t="shared" si="99"/>
        <v>32890818386.001194</v>
      </c>
      <c r="Y160" s="18">
        <f t="shared" si="99"/>
        <v>32897467714.426651</v>
      </c>
      <c r="Z160" s="18">
        <f t="shared" si="99"/>
        <v>32897467714.426651</v>
      </c>
      <c r="AA160" s="18">
        <f t="shared" si="99"/>
        <v>20593389015.730003</v>
      </c>
      <c r="AB160" s="18">
        <f t="shared" si="99"/>
        <v>29019020312.300003</v>
      </c>
      <c r="AC160" s="18">
        <f t="shared" si="99"/>
        <v>29733404771.280003</v>
      </c>
      <c r="AD160" s="18">
        <f t="shared" si="99"/>
        <v>29986017221.860004</v>
      </c>
      <c r="AE160" s="18">
        <f t="shared" si="99"/>
        <v>30249621290.630005</v>
      </c>
      <c r="AF160" s="18">
        <f t="shared" si="99"/>
        <v>29810395442.360004</v>
      </c>
      <c r="AG160" s="18">
        <f t="shared" si="99"/>
        <v>31737074416.000004</v>
      </c>
      <c r="AH160" s="18">
        <f t="shared" si="99"/>
        <v>31953899864.790005</v>
      </c>
      <c r="AI160" s="18">
        <f t="shared" si="99"/>
        <v>32181836894.690006</v>
      </c>
      <c r="AJ160" s="18">
        <f t="shared" si="99"/>
        <v>32444630257.911144</v>
      </c>
      <c r="AK160" s="18">
        <f t="shared" si="99"/>
        <v>32528628999.988029</v>
      </c>
      <c r="AL160" s="18">
        <f t="shared" si="99"/>
        <v>32671235211.756931</v>
      </c>
      <c r="AM160" s="18">
        <f t="shared" si="99"/>
        <v>32755828579.855064</v>
      </c>
      <c r="AN160" s="18">
        <f t="shared" si="99"/>
        <v>32857343209.694981</v>
      </c>
      <c r="AO160" s="18">
        <f t="shared" si="99"/>
        <v>33176486837.012295</v>
      </c>
      <c r="AP160" s="18">
        <f t="shared" si="99"/>
        <v>33352046719.602943</v>
      </c>
      <c r="AQ160" s="18">
        <f t="shared" si="99"/>
        <v>33696039471.239689</v>
      </c>
      <c r="AR160" s="18">
        <f t="shared" si="99"/>
        <v>33714284813.806229</v>
      </c>
      <c r="AS160" s="18">
        <f t="shared" si="99"/>
        <v>33707973007.12674</v>
      </c>
      <c r="AT160" s="18">
        <f t="shared" si="99"/>
        <v>33535545134.743141</v>
      </c>
    </row>
    <row r="161" spans="1:46" x14ac:dyDescent="0.2">
      <c r="F161">
        <v>202206</v>
      </c>
      <c r="G161" s="18">
        <f t="shared" ref="G161:AT161" si="100">IF(G21 = "", G137 * $I184, G21)</f>
        <v>10942093332</v>
      </c>
      <c r="H161" s="18">
        <f t="shared" si="100"/>
        <v>20779963253.5</v>
      </c>
      <c r="I161" s="18">
        <f t="shared" si="100"/>
        <v>23512181630.5</v>
      </c>
      <c r="J161" s="18">
        <f t="shared" si="100"/>
        <v>23878265844.5</v>
      </c>
      <c r="K161" s="18">
        <f t="shared" si="100"/>
        <v>24029582420.5</v>
      </c>
      <c r="L161" s="18">
        <f t="shared" si="100"/>
        <v>24082711873.5</v>
      </c>
      <c r="M161" s="18">
        <f t="shared" si="100"/>
        <v>25026052523.5</v>
      </c>
      <c r="N161" s="18">
        <f t="shared" si="100"/>
        <v>25600251522.5</v>
      </c>
      <c r="O161" s="18">
        <f t="shared" si="100"/>
        <v>25849428748.467587</v>
      </c>
      <c r="P161" s="18">
        <f t="shared" si="100"/>
        <v>26049820193.44408</v>
      </c>
      <c r="Q161" s="18">
        <f t="shared" si="100"/>
        <v>26164922657.848434</v>
      </c>
      <c r="R161" s="18">
        <f t="shared" si="100"/>
        <v>26298793022.772186</v>
      </c>
      <c r="S161" s="18">
        <f t="shared" si="100"/>
        <v>26380752760.176125</v>
      </c>
      <c r="T161" s="18">
        <f t="shared" si="100"/>
        <v>26473830774.586914</v>
      </c>
      <c r="U161" s="18">
        <f t="shared" si="100"/>
        <v>26550786097.628529</v>
      </c>
      <c r="V161" s="18">
        <f t="shared" si="100"/>
        <v>26709525202.701321</v>
      </c>
      <c r="W161" s="18">
        <f t="shared" si="100"/>
        <v>26873866477.56617</v>
      </c>
      <c r="X161" s="18">
        <f t="shared" si="100"/>
        <v>26924605455.035412</v>
      </c>
      <c r="Y161" s="18">
        <f t="shared" si="100"/>
        <v>26930048631.982098</v>
      </c>
      <c r="Z161" s="18">
        <f t="shared" si="100"/>
        <v>26930048631.982098</v>
      </c>
      <c r="AA161" s="18">
        <f t="shared" si="100"/>
        <v>15471512190.260002</v>
      </c>
      <c r="AB161" s="18">
        <f t="shared" si="100"/>
        <v>24337554300.090004</v>
      </c>
      <c r="AC161" s="18">
        <f t="shared" si="100"/>
        <v>25282666149.700005</v>
      </c>
      <c r="AD161" s="18">
        <f t="shared" si="100"/>
        <v>25359681740.100006</v>
      </c>
      <c r="AE161" s="18">
        <f t="shared" si="100"/>
        <v>25087101012.780006</v>
      </c>
      <c r="AF161" s="18">
        <f t="shared" si="100"/>
        <v>24819586310.860008</v>
      </c>
      <c r="AG161" s="18">
        <f t="shared" si="100"/>
        <v>25953614296.42001</v>
      </c>
      <c r="AH161" s="18">
        <f t="shared" si="100"/>
        <v>26105966435.630009</v>
      </c>
      <c r="AI161" s="18">
        <f t="shared" si="100"/>
        <v>26212930829.818081</v>
      </c>
      <c r="AJ161" s="18">
        <f t="shared" si="100"/>
        <v>26426982758.401051</v>
      </c>
      <c r="AK161" s="18">
        <f t="shared" si="100"/>
        <v>26495401886.341396</v>
      </c>
      <c r="AL161" s="18">
        <f t="shared" si="100"/>
        <v>26611558300.197853</v>
      </c>
      <c r="AM161" s="18">
        <f t="shared" si="100"/>
        <v>26680461766.270157</v>
      </c>
      <c r="AN161" s="18">
        <f t="shared" si="100"/>
        <v>26763148033.648739</v>
      </c>
      <c r="AO161" s="18">
        <f t="shared" si="100"/>
        <v>27023098696.347744</v>
      </c>
      <c r="AP161" s="18">
        <f t="shared" si="100"/>
        <v>27166096719.546318</v>
      </c>
      <c r="AQ161" s="18">
        <f t="shared" si="100"/>
        <v>27446287630.777386</v>
      </c>
      <c r="AR161" s="18">
        <f t="shared" si="100"/>
        <v>27461148929.845806</v>
      </c>
      <c r="AS161" s="18">
        <f t="shared" si="100"/>
        <v>27456007801.561485</v>
      </c>
      <c r="AT161" s="18">
        <f t="shared" si="100"/>
        <v>27315560880.936214</v>
      </c>
    </row>
    <row r="162" spans="1:46" x14ac:dyDescent="0.2">
      <c r="F162">
        <v>202209</v>
      </c>
      <c r="G162" s="18">
        <f t="shared" ref="G162:AT162" si="101">IF(G22 = "", G138 * $I185, G22)</f>
        <v>13872418970</v>
      </c>
      <c r="H162" s="18">
        <f t="shared" si="101"/>
        <v>26697819968</v>
      </c>
      <c r="I162" s="18">
        <f t="shared" si="101"/>
        <v>28458107535</v>
      </c>
      <c r="J162" s="18">
        <f t="shared" si="101"/>
        <v>28943763057</v>
      </c>
      <c r="K162" s="18">
        <f t="shared" si="101"/>
        <v>29093494995</v>
      </c>
      <c r="L162" s="18">
        <f t="shared" si="101"/>
        <v>29832430084</v>
      </c>
      <c r="M162" s="18">
        <f t="shared" si="101"/>
        <v>30051418467</v>
      </c>
      <c r="N162" s="18">
        <f t="shared" si="101"/>
        <v>30763363758.732803</v>
      </c>
      <c r="O162" s="18">
        <f t="shared" si="101"/>
        <v>31062795568.45919</v>
      </c>
      <c r="P162" s="18">
        <f t="shared" si="101"/>
        <v>31303602378.913055</v>
      </c>
      <c r="Q162" s="18">
        <f t="shared" si="101"/>
        <v>31441918948.923538</v>
      </c>
      <c r="R162" s="18">
        <f t="shared" si="101"/>
        <v>31602788568.85849</v>
      </c>
      <c r="S162" s="18">
        <f t="shared" si="101"/>
        <v>31701278117.412788</v>
      </c>
      <c r="T162" s="18">
        <f t="shared" si="101"/>
        <v>31813128300.319897</v>
      </c>
      <c r="U162" s="18">
        <f t="shared" si="101"/>
        <v>31905604133.763145</v>
      </c>
      <c r="V162" s="18">
        <f t="shared" si="101"/>
        <v>32096358073.340576</v>
      </c>
      <c r="W162" s="18">
        <f t="shared" si="101"/>
        <v>32293844040.023277</v>
      </c>
      <c r="X162" s="18">
        <f t="shared" si="101"/>
        <v>32354816160.52219</v>
      </c>
      <c r="Y162" s="18">
        <f t="shared" si="101"/>
        <v>32361357128.772713</v>
      </c>
      <c r="Z162" s="18">
        <f t="shared" si="101"/>
        <v>32361357128.772713</v>
      </c>
      <c r="AA162" s="18">
        <f t="shared" si="101"/>
        <v>20594056584.499996</v>
      </c>
      <c r="AB162" s="18">
        <f t="shared" si="101"/>
        <v>28901304559.909996</v>
      </c>
      <c r="AC162" s="18">
        <f t="shared" si="101"/>
        <v>29756350351.789997</v>
      </c>
      <c r="AD162" s="18">
        <f t="shared" si="101"/>
        <v>29640020195.399998</v>
      </c>
      <c r="AE162" s="18">
        <f t="shared" si="101"/>
        <v>30014490541.399998</v>
      </c>
      <c r="AF162" s="18">
        <f t="shared" si="101"/>
        <v>30771243264.249996</v>
      </c>
      <c r="AG162" s="18">
        <f t="shared" si="101"/>
        <v>31010707880.439995</v>
      </c>
      <c r="AH162" s="18">
        <f t="shared" si="101"/>
        <v>31428790990.910439</v>
      </c>
      <c r="AI162" s="18">
        <f t="shared" si="101"/>
        <v>31557564679.358074</v>
      </c>
      <c r="AJ162" s="18">
        <f t="shared" si="101"/>
        <v>31815260303.889858</v>
      </c>
      <c r="AK162" s="18">
        <f t="shared" si="101"/>
        <v>31897629615.024906</v>
      </c>
      <c r="AL162" s="18">
        <f t="shared" si="101"/>
        <v>32037469511.868019</v>
      </c>
      <c r="AM162" s="18">
        <f t="shared" si="101"/>
        <v>32120421914.303509</v>
      </c>
      <c r="AN162" s="18">
        <f t="shared" si="101"/>
        <v>32219967335.143139</v>
      </c>
      <c r="AO162" s="18">
        <f t="shared" si="101"/>
        <v>32532920125.688568</v>
      </c>
      <c r="AP162" s="18">
        <f t="shared" si="101"/>
        <v>32705074448.889088</v>
      </c>
      <c r="AQ162" s="18">
        <f t="shared" si="101"/>
        <v>33042394333.534893</v>
      </c>
      <c r="AR162" s="18">
        <f t="shared" si="101"/>
        <v>33060285747.875996</v>
      </c>
      <c r="AS162" s="18">
        <f t="shared" si="101"/>
        <v>33054096379.376511</v>
      </c>
      <c r="AT162" s="18">
        <f t="shared" si="101"/>
        <v>32885013310.778667</v>
      </c>
    </row>
    <row r="163" spans="1:46" x14ac:dyDescent="0.2">
      <c r="F163">
        <v>202212</v>
      </c>
      <c r="G163" s="18">
        <f t="shared" ref="G163:AT163" si="102">IF(G23 = "", G139 * $I186, G23)</f>
        <v>10548596915</v>
      </c>
      <c r="H163" s="18">
        <f t="shared" si="102"/>
        <v>21362439288</v>
      </c>
      <c r="I163" s="18">
        <f t="shared" si="102"/>
        <v>23637485970</v>
      </c>
      <c r="J163" s="18">
        <f t="shared" si="102"/>
        <v>24401452677</v>
      </c>
      <c r="K163" s="18">
        <f t="shared" si="102"/>
        <v>24706633788</v>
      </c>
      <c r="L163" s="18">
        <f t="shared" si="102"/>
        <v>24854190883</v>
      </c>
      <c r="M163" s="18">
        <f t="shared" si="102"/>
        <v>25448886311.850876</v>
      </c>
      <c r="N163" s="18">
        <f t="shared" si="102"/>
        <v>26051793452.805355</v>
      </c>
      <c r="O163" s="18">
        <f t="shared" si="102"/>
        <v>26305365712.37262</v>
      </c>
      <c r="P163" s="18">
        <f t="shared" si="102"/>
        <v>26509291698.398518</v>
      </c>
      <c r="Q163" s="18">
        <f t="shared" si="102"/>
        <v>26626424361.174728</v>
      </c>
      <c r="R163" s="18">
        <f t="shared" si="102"/>
        <v>26762655956.1409</v>
      </c>
      <c r="S163" s="18">
        <f t="shared" si="102"/>
        <v>26846061314.420952</v>
      </c>
      <c r="T163" s="18">
        <f t="shared" si="102"/>
        <v>26940781055.916298</v>
      </c>
      <c r="U163" s="18">
        <f t="shared" si="102"/>
        <v>27019093731.055916</v>
      </c>
      <c r="V163" s="18">
        <f t="shared" si="102"/>
        <v>27180632705.569698</v>
      </c>
      <c r="W163" s="18">
        <f t="shared" si="102"/>
        <v>27347872661.973518</v>
      </c>
      <c r="X163" s="18">
        <f t="shared" si="102"/>
        <v>27399506582.830639</v>
      </c>
      <c r="Y163" s="18">
        <f t="shared" si="102"/>
        <v>27405045767.53035</v>
      </c>
      <c r="Z163" s="18">
        <f t="shared" si="102"/>
        <v>27405045767.53035</v>
      </c>
      <c r="AA163" s="18">
        <f t="shared" si="102"/>
        <v>14185651942.23</v>
      </c>
      <c r="AB163" s="18">
        <f t="shared" si="102"/>
        <v>24466086984.16</v>
      </c>
      <c r="AC163" s="18">
        <f t="shared" si="102"/>
        <v>25343565060.079998</v>
      </c>
      <c r="AD163" s="18">
        <f t="shared" si="102"/>
        <v>25675917926.839996</v>
      </c>
      <c r="AE163" s="18">
        <f t="shared" si="102"/>
        <v>25957555277.639996</v>
      </c>
      <c r="AF163" s="18">
        <f t="shared" si="102"/>
        <v>26167473650.219997</v>
      </c>
      <c r="AG163" s="18">
        <f t="shared" si="102"/>
        <v>26946194494.431038</v>
      </c>
      <c r="AH163" s="18">
        <f t="shared" si="102"/>
        <v>27309480261.818474</v>
      </c>
      <c r="AI163" s="18">
        <f t="shared" si="102"/>
        <v>27421375832.472763</v>
      </c>
      <c r="AJ163" s="18">
        <f t="shared" si="102"/>
        <v>27645295790.887424</v>
      </c>
      <c r="AK163" s="18">
        <f t="shared" si="102"/>
        <v>27716869116.036098</v>
      </c>
      <c r="AL163" s="18">
        <f t="shared" si="102"/>
        <v>27838380468.596756</v>
      </c>
      <c r="AM163" s="18">
        <f t="shared" si="102"/>
        <v>27910460460.399097</v>
      </c>
      <c r="AN163" s="18">
        <f t="shared" si="102"/>
        <v>27996958655.839085</v>
      </c>
      <c r="AO163" s="18">
        <f t="shared" si="102"/>
        <v>28268893330.601254</v>
      </c>
      <c r="AP163" s="18">
        <f t="shared" si="102"/>
        <v>28418483720.279018</v>
      </c>
      <c r="AQ163" s="18">
        <f t="shared" si="102"/>
        <v>28711591741.339001</v>
      </c>
      <c r="AR163" s="18">
        <f t="shared" si="102"/>
        <v>28727138162.67432</v>
      </c>
      <c r="AS163" s="18">
        <f t="shared" si="102"/>
        <v>28721760022.709641</v>
      </c>
      <c r="AT163" s="18">
        <f t="shared" si="102"/>
        <v>28574838344.245586</v>
      </c>
    </row>
    <row r="164" spans="1:46" x14ac:dyDescent="0.2">
      <c r="F164">
        <v>202303</v>
      </c>
      <c r="G164" s="18">
        <f t="shared" ref="G164:AT164" si="103">IF(G24 = "", G140 * $I187, G24)</f>
        <v>10935718232</v>
      </c>
      <c r="H164" s="18">
        <f t="shared" si="103"/>
        <v>20888505017</v>
      </c>
      <c r="I164" s="18">
        <f t="shared" si="103"/>
        <v>23184841910</v>
      </c>
      <c r="J164" s="18">
        <f t="shared" si="103"/>
        <v>23629856595</v>
      </c>
      <c r="K164" s="18">
        <f t="shared" si="103"/>
        <v>23978142412</v>
      </c>
      <c r="L164" s="18">
        <f t="shared" si="103"/>
        <v>24201461911.096169</v>
      </c>
      <c r="M164" s="18">
        <f t="shared" si="103"/>
        <v>24780539252.128494</v>
      </c>
      <c r="N164" s="18">
        <f t="shared" si="103"/>
        <v>25367612646.568302</v>
      </c>
      <c r="O164" s="18">
        <f t="shared" si="103"/>
        <v>25614525507.683617</v>
      </c>
      <c r="P164" s="18">
        <f t="shared" si="103"/>
        <v>25813095922.094662</v>
      </c>
      <c r="Q164" s="18">
        <f t="shared" si="103"/>
        <v>25927152408.184608</v>
      </c>
      <c r="R164" s="18">
        <f t="shared" si="103"/>
        <v>26059806243.997738</v>
      </c>
      <c r="S164" s="18">
        <f t="shared" si="103"/>
        <v>26141021183.204494</v>
      </c>
      <c r="T164" s="18">
        <f t="shared" si="103"/>
        <v>26233253363.556683</v>
      </c>
      <c r="U164" s="18">
        <f t="shared" si="103"/>
        <v>26309509365.350082</v>
      </c>
      <c r="V164" s="18">
        <f t="shared" si="103"/>
        <v>26466805949.94849</v>
      </c>
      <c r="W164" s="18">
        <f t="shared" si="103"/>
        <v>26629653795.367142</v>
      </c>
      <c r="X164" s="18">
        <f t="shared" si="103"/>
        <v>26679931689.136715</v>
      </c>
      <c r="Y164" s="18">
        <f t="shared" si="103"/>
        <v>26685325401.937893</v>
      </c>
      <c r="Z164" s="18">
        <f t="shared" si="103"/>
        <v>26685325401.937893</v>
      </c>
      <c r="AA164" s="18">
        <f t="shared" si="103"/>
        <v>15106843316.010002</v>
      </c>
      <c r="AB164" s="18">
        <f t="shared" si="103"/>
        <v>23252550515.900002</v>
      </c>
      <c r="AC164" s="18">
        <f t="shared" si="103"/>
        <v>24739464688.280003</v>
      </c>
      <c r="AD164" s="18">
        <f t="shared" si="103"/>
        <v>24952544854.960003</v>
      </c>
      <c r="AE164" s="18">
        <f t="shared" si="103"/>
        <v>25324712167.070004</v>
      </c>
      <c r="AF164" s="18">
        <f t="shared" si="103"/>
        <v>25383850960.47028</v>
      </c>
      <c r="AG164" s="18">
        <f t="shared" si="103"/>
        <v>26139251887.341888</v>
      </c>
      <c r="AH164" s="18">
        <f t="shared" si="103"/>
        <v>26491658539.15274</v>
      </c>
      <c r="AI164" s="18">
        <f t="shared" si="103"/>
        <v>26600203235.77084</v>
      </c>
      <c r="AJ164" s="18">
        <f t="shared" si="103"/>
        <v>26817417588.499332</v>
      </c>
      <c r="AK164" s="18">
        <f t="shared" si="103"/>
        <v>26886847547.33313</v>
      </c>
      <c r="AL164" s="18">
        <f t="shared" si="103"/>
        <v>27004720067.417961</v>
      </c>
      <c r="AM164" s="18">
        <f t="shared" si="103"/>
        <v>27074641520.042686</v>
      </c>
      <c r="AN164" s="18">
        <f t="shared" si="103"/>
        <v>27158549402.429329</v>
      </c>
      <c r="AO164" s="18">
        <f t="shared" si="103"/>
        <v>27422340601.66452</v>
      </c>
      <c r="AP164" s="18">
        <f t="shared" si="103"/>
        <v>27567451291.655304</v>
      </c>
      <c r="AQ164" s="18">
        <f t="shared" si="103"/>
        <v>27851781770.835606</v>
      </c>
      <c r="AR164" s="18">
        <f t="shared" si="103"/>
        <v>27866862632.191174</v>
      </c>
      <c r="AS164" s="18">
        <f t="shared" si="103"/>
        <v>27861645548.37434</v>
      </c>
      <c r="AT164" s="18">
        <f t="shared" si="103"/>
        <v>27719123651.195995</v>
      </c>
    </row>
    <row r="165" spans="1:46" x14ac:dyDescent="0.2">
      <c r="F165">
        <v>202306</v>
      </c>
      <c r="G165" s="18">
        <f t="shared" ref="G165:AT165" si="104">IF(G25 = "", G141 * $I188, G25)</f>
        <v>10952192465</v>
      </c>
      <c r="H165" s="18">
        <f t="shared" si="104"/>
        <v>26132191082</v>
      </c>
      <c r="I165" s="18">
        <f t="shared" si="104"/>
        <v>27771006328</v>
      </c>
      <c r="J165" s="18">
        <f t="shared" si="104"/>
        <v>28359108448</v>
      </c>
      <c r="K165" s="18">
        <f t="shared" si="104"/>
        <v>28627510143.226002</v>
      </c>
      <c r="L165" s="18">
        <f t="shared" si="104"/>
        <v>28894131348.309689</v>
      </c>
      <c r="M165" s="18">
        <f t="shared" si="104"/>
        <v>29585491928.678036</v>
      </c>
      <c r="N165" s="18">
        <f t="shared" si="104"/>
        <v>30286398999.182915</v>
      </c>
      <c r="O165" s="18">
        <f t="shared" si="104"/>
        <v>30581188325.003841</v>
      </c>
      <c r="P165" s="18">
        <f t="shared" si="104"/>
        <v>30818261591.774158</v>
      </c>
      <c r="Q165" s="18">
        <f t="shared" si="104"/>
        <v>30954433658.664818</v>
      </c>
      <c r="R165" s="18">
        <f t="shared" si="104"/>
        <v>31112809105.979607</v>
      </c>
      <c r="S165" s="18">
        <f t="shared" si="104"/>
        <v>31209771641.941498</v>
      </c>
      <c r="T165" s="18">
        <f t="shared" si="104"/>
        <v>31319887664.825851</v>
      </c>
      <c r="U165" s="18">
        <f t="shared" si="104"/>
        <v>31410929724.186127</v>
      </c>
      <c r="V165" s="18">
        <f t="shared" si="104"/>
        <v>31598726155.357216</v>
      </c>
      <c r="W165" s="18">
        <f t="shared" si="104"/>
        <v>31793150238.191586</v>
      </c>
      <c r="X165" s="18">
        <f t="shared" si="104"/>
        <v>31853177027.971107</v>
      </c>
      <c r="Y165" s="18">
        <f t="shared" si="104"/>
        <v>31859616583.015541</v>
      </c>
      <c r="Z165" s="18">
        <f t="shared" si="104"/>
        <v>31859616583.015541</v>
      </c>
      <c r="AA165" s="18">
        <f t="shared" si="104"/>
        <v>16605158399.620001</v>
      </c>
      <c r="AB165" s="18">
        <f t="shared" si="104"/>
        <v>28475641470.93</v>
      </c>
      <c r="AC165" s="18">
        <f t="shared" si="104"/>
        <v>29367936883.869999</v>
      </c>
      <c r="AD165" s="18">
        <f t="shared" si="104"/>
        <v>29858303793.289997</v>
      </c>
      <c r="AE165" s="18">
        <f t="shared" si="104"/>
        <v>30071918689.420734</v>
      </c>
      <c r="AF165" s="18">
        <f t="shared" si="104"/>
        <v>30142143258.007778</v>
      </c>
      <c r="AG165" s="18">
        <f t="shared" si="104"/>
        <v>31039146750.127796</v>
      </c>
      <c r="AH165" s="18">
        <f t="shared" si="104"/>
        <v>31457613270.455994</v>
      </c>
      <c r="AI165" s="18">
        <f t="shared" si="104"/>
        <v>31586505052.891006</v>
      </c>
      <c r="AJ165" s="18">
        <f t="shared" si="104"/>
        <v>31844437001.35043</v>
      </c>
      <c r="AK165" s="18">
        <f t="shared" si="104"/>
        <v>31926881850.590401</v>
      </c>
      <c r="AL165" s="18">
        <f t="shared" si="104"/>
        <v>32066849989.865734</v>
      </c>
      <c r="AM165" s="18">
        <f t="shared" si="104"/>
        <v>32149878465.139423</v>
      </c>
      <c r="AN165" s="18">
        <f t="shared" si="104"/>
        <v>32249515175.712334</v>
      </c>
      <c r="AO165" s="18">
        <f t="shared" si="104"/>
        <v>32562754964.660477</v>
      </c>
      <c r="AP165" s="18">
        <f t="shared" si="104"/>
        <v>32735067164.758957</v>
      </c>
      <c r="AQ165" s="18">
        <f t="shared" si="104"/>
        <v>33072696394.044025</v>
      </c>
      <c r="AR165" s="18">
        <f t="shared" si="104"/>
        <v>33090604215.995136</v>
      </c>
      <c r="AS165" s="18">
        <f t="shared" si="104"/>
        <v>33084409171.435467</v>
      </c>
      <c r="AT165" s="18">
        <f t="shared" si="104"/>
        <v>32915171042.483219</v>
      </c>
    </row>
    <row r="166" spans="1:46" x14ac:dyDescent="0.2">
      <c r="F166">
        <v>202309</v>
      </c>
      <c r="G166" s="18">
        <f t="shared" ref="G166:AT166" si="105">IF(G26 = "", G142 * $I189, G26)</f>
        <v>13201614640</v>
      </c>
      <c r="H166" s="18">
        <f t="shared" si="105"/>
        <v>22391438489</v>
      </c>
      <c r="I166" s="18">
        <f t="shared" si="105"/>
        <v>23782880073</v>
      </c>
      <c r="J166" s="18">
        <f t="shared" si="105"/>
        <v>24309705392.134998</v>
      </c>
      <c r="K166" s="18">
        <f t="shared" si="105"/>
        <v>24539781952.886467</v>
      </c>
      <c r="L166" s="18">
        <f t="shared" si="105"/>
        <v>24768332260.057266</v>
      </c>
      <c r="M166" s="18">
        <f t="shared" si="105"/>
        <v>25360973317.843246</v>
      </c>
      <c r="N166" s="18">
        <f t="shared" si="105"/>
        <v>25961797720.432663</v>
      </c>
      <c r="O166" s="18">
        <f t="shared" si="105"/>
        <v>26214494016.460197</v>
      </c>
      <c r="P166" s="18">
        <f t="shared" si="105"/>
        <v>26417715541.639839</v>
      </c>
      <c r="Q166" s="18">
        <f t="shared" si="105"/>
        <v>26534443570.47826</v>
      </c>
      <c r="R166" s="18">
        <f t="shared" si="105"/>
        <v>26670204554.383297</v>
      </c>
      <c r="S166" s="18">
        <f t="shared" si="105"/>
        <v>26753321789.455406</v>
      </c>
      <c r="T166" s="18">
        <f t="shared" si="105"/>
        <v>26847714322.287693</v>
      </c>
      <c r="U166" s="18">
        <f t="shared" si="105"/>
        <v>26925756466.856506</v>
      </c>
      <c r="V166" s="18">
        <f t="shared" si="105"/>
        <v>27086737406.149242</v>
      </c>
      <c r="W166" s="18">
        <f t="shared" si="105"/>
        <v>27253399633.331242</v>
      </c>
      <c r="X166" s="18">
        <f t="shared" si="105"/>
        <v>27304855185.181591</v>
      </c>
      <c r="Y166" s="18">
        <f t="shared" si="105"/>
        <v>27310375234.807751</v>
      </c>
      <c r="Z166" s="18">
        <f t="shared" si="105"/>
        <v>27310375234.807751</v>
      </c>
      <c r="AA166" s="18">
        <f t="shared" si="105"/>
        <v>17152155712.68</v>
      </c>
      <c r="AB166" s="18">
        <f t="shared" si="105"/>
        <v>24342309466.110001</v>
      </c>
      <c r="AC166" s="18">
        <f t="shared" si="105"/>
        <v>25113266524.220001</v>
      </c>
      <c r="AD166" s="18">
        <f t="shared" si="105"/>
        <v>25324707391.428261</v>
      </c>
      <c r="AE166" s="18">
        <f t="shared" si="105"/>
        <v>25505887634.499435</v>
      </c>
      <c r="AF166" s="18">
        <f t="shared" si="105"/>
        <v>25565449512.611073</v>
      </c>
      <c r="AG166" s="18">
        <f t="shared" si="105"/>
        <v>26326254651.586643</v>
      </c>
      <c r="AH166" s="18">
        <f t="shared" si="105"/>
        <v>26681182455.047546</v>
      </c>
      <c r="AI166" s="18">
        <f t="shared" si="105"/>
        <v>26790503691.040192</v>
      </c>
      <c r="AJ166" s="18">
        <f t="shared" si="105"/>
        <v>27009272016.490204</v>
      </c>
      <c r="AK166" s="18">
        <f t="shared" si="105"/>
        <v>27079198684.03928</v>
      </c>
      <c r="AL166" s="18">
        <f t="shared" si="105"/>
        <v>27197914475.659939</v>
      </c>
      <c r="AM166" s="18">
        <f t="shared" si="105"/>
        <v>27268336153.194588</v>
      </c>
      <c r="AN166" s="18">
        <f t="shared" si="105"/>
        <v>27352844320.777451</v>
      </c>
      <c r="AO166" s="18">
        <f t="shared" si="105"/>
        <v>27618522708.048973</v>
      </c>
      <c r="AP166" s="18">
        <f t="shared" si="105"/>
        <v>27764671534.106796</v>
      </c>
      <c r="AQ166" s="18">
        <f t="shared" si="105"/>
        <v>28051036141.340759</v>
      </c>
      <c r="AR166" s="18">
        <f t="shared" si="105"/>
        <v>28066224892.653271</v>
      </c>
      <c r="AS166" s="18">
        <f t="shared" si="105"/>
        <v>28060970485.308613</v>
      </c>
      <c r="AT166" s="18">
        <f t="shared" si="105"/>
        <v>27917428972.540173</v>
      </c>
    </row>
    <row r="167" spans="1:46" x14ac:dyDescent="0.2">
      <c r="F167">
        <v>202312</v>
      </c>
      <c r="G167" s="18">
        <f t="shared" ref="G167:AT167" si="106">IF(G27 = "", G143 * $I190, G27)</f>
        <v>10382947972</v>
      </c>
      <c r="H167" s="18">
        <f t="shared" si="106"/>
        <v>23611413750</v>
      </c>
      <c r="I167" s="18">
        <f t="shared" si="106"/>
        <v>25588679730.078888</v>
      </c>
      <c r="J167" s="18">
        <f t="shared" si="106"/>
        <v>26155506133.09079</v>
      </c>
      <c r="K167" s="18">
        <f t="shared" si="106"/>
        <v>26403052074.053215</v>
      </c>
      <c r="L167" s="18">
        <f t="shared" si="106"/>
        <v>26648955875.209919</v>
      </c>
      <c r="M167" s="18">
        <f t="shared" si="106"/>
        <v>27286595310.637123</v>
      </c>
      <c r="N167" s="18">
        <f t="shared" si="106"/>
        <v>27933039440.392902</v>
      </c>
      <c r="O167" s="18">
        <f t="shared" si="106"/>
        <v>28204922600.387753</v>
      </c>
      <c r="P167" s="18">
        <f t="shared" si="106"/>
        <v>28423574441.801346</v>
      </c>
      <c r="Q167" s="18">
        <f t="shared" si="106"/>
        <v>28549165460.900024</v>
      </c>
      <c r="R167" s="18">
        <f t="shared" si="106"/>
        <v>28695234579.792408</v>
      </c>
      <c r="S167" s="18">
        <f t="shared" si="106"/>
        <v>28784662786.207344</v>
      </c>
      <c r="T167" s="18">
        <f t="shared" si="106"/>
        <v>28886222407.419849</v>
      </c>
      <c r="U167" s="18">
        <f t="shared" si="106"/>
        <v>28970190179.056011</v>
      </c>
      <c r="V167" s="18">
        <f t="shared" si="106"/>
        <v>29143394168.041584</v>
      </c>
      <c r="W167" s="18">
        <f t="shared" si="106"/>
        <v>29322710816.881916</v>
      </c>
      <c r="X167" s="18">
        <f t="shared" si="106"/>
        <v>29378073314.299873</v>
      </c>
      <c r="Y167" s="18">
        <f t="shared" si="106"/>
        <v>29384012493.303612</v>
      </c>
      <c r="Z167" s="18">
        <f t="shared" si="106"/>
        <v>29384012493.303612</v>
      </c>
      <c r="AA167" s="18">
        <f t="shared" si="106"/>
        <v>14462715540.6</v>
      </c>
      <c r="AB167" s="18">
        <f t="shared" si="106"/>
        <v>25807288958</v>
      </c>
      <c r="AC167" s="18">
        <f t="shared" si="106"/>
        <v>26841167197.835636</v>
      </c>
      <c r="AD167" s="18">
        <f t="shared" si="106"/>
        <v>27067156105.48008</v>
      </c>
      <c r="AE167" s="18">
        <f t="shared" si="106"/>
        <v>27260802327.986729</v>
      </c>
      <c r="AF167" s="18">
        <f t="shared" si="106"/>
        <v>27324462319.309231</v>
      </c>
      <c r="AG167" s="18">
        <f t="shared" si="106"/>
        <v>28137614121.784679</v>
      </c>
      <c r="AH167" s="18">
        <f t="shared" si="106"/>
        <v>28516962483.602402</v>
      </c>
      <c r="AI167" s="18">
        <f t="shared" si="106"/>
        <v>28633805490.493706</v>
      </c>
      <c r="AJ167" s="18">
        <f t="shared" si="106"/>
        <v>28867626017.000332</v>
      </c>
      <c r="AK167" s="18">
        <f t="shared" si="106"/>
        <v>28942363939.821404</v>
      </c>
      <c r="AL167" s="18">
        <f t="shared" si="106"/>
        <v>29069247888.145702</v>
      </c>
      <c r="AM167" s="18">
        <f t="shared" si="106"/>
        <v>29144514879.766907</v>
      </c>
      <c r="AN167" s="18">
        <f t="shared" si="106"/>
        <v>29234837572.495338</v>
      </c>
      <c r="AO167" s="18">
        <f t="shared" si="106"/>
        <v>29518795774.69611</v>
      </c>
      <c r="AP167" s="18">
        <f t="shared" si="106"/>
        <v>29675000268.133957</v>
      </c>
      <c r="AQ167" s="18">
        <f t="shared" si="106"/>
        <v>29981067991.139896</v>
      </c>
      <c r="AR167" s="18">
        <f t="shared" si="106"/>
        <v>29997301793.823917</v>
      </c>
      <c r="AS167" s="18">
        <f t="shared" si="106"/>
        <v>29991685860.670521</v>
      </c>
      <c r="AT167" s="18">
        <f t="shared" si="106"/>
        <v>29838268074.882591</v>
      </c>
    </row>
    <row r="168" spans="1:46" x14ac:dyDescent="0.2">
      <c r="F168">
        <v>202403</v>
      </c>
      <c r="G168" s="18">
        <f t="shared" ref="G168:AT168" si="107">IF(G28 = "", G144 * $I191, G28)</f>
        <v>13218340929</v>
      </c>
      <c r="H168" s="18">
        <f t="shared" si="107"/>
        <v>27040908199.590431</v>
      </c>
      <c r="I168" s="18">
        <f t="shared" si="107"/>
        <v>29305366754.236969</v>
      </c>
      <c r="J168" s="18">
        <f t="shared" si="107"/>
        <v>29954523170.334625</v>
      </c>
      <c r="K168" s="18">
        <f t="shared" si="107"/>
        <v>30238024494.551022</v>
      </c>
      <c r="L168" s="18">
        <f t="shared" si="107"/>
        <v>30519645162.564125</v>
      </c>
      <c r="M168" s="18">
        <f t="shared" si="107"/>
        <v>31249900013.899559</v>
      </c>
      <c r="N168" s="18">
        <f t="shared" si="107"/>
        <v>31990238417.773834</v>
      </c>
      <c r="O168" s="18">
        <f t="shared" si="107"/>
        <v>32301611876.7407</v>
      </c>
      <c r="P168" s="18">
        <f t="shared" si="107"/>
        <v>32552022311.030613</v>
      </c>
      <c r="Q168" s="18">
        <f t="shared" si="107"/>
        <v>32695855088.436432</v>
      </c>
      <c r="R168" s="18">
        <f t="shared" si="107"/>
        <v>32863140354.646465</v>
      </c>
      <c r="S168" s="18">
        <f t="shared" si="107"/>
        <v>32965557767.924835</v>
      </c>
      <c r="T168" s="18">
        <f t="shared" si="107"/>
        <v>33081868651.426785</v>
      </c>
      <c r="U168" s="18">
        <f t="shared" si="107"/>
        <v>33178032516.436253</v>
      </c>
      <c r="V168" s="18">
        <f t="shared" si="107"/>
        <v>33376393919.762291</v>
      </c>
      <c r="W168" s="18">
        <f t="shared" si="107"/>
        <v>33581755830.374252</v>
      </c>
      <c r="X168" s="18">
        <f t="shared" si="107"/>
        <v>33645159581.891632</v>
      </c>
      <c r="Y168" s="18">
        <f t="shared" si="107"/>
        <v>33651961410.698727</v>
      </c>
      <c r="Z168" s="18">
        <f t="shared" si="107"/>
        <v>33651961410.698727</v>
      </c>
      <c r="AA168" s="18">
        <f t="shared" si="107"/>
        <v>16197087856.98</v>
      </c>
      <c r="AB168" s="18">
        <f t="shared" si="107"/>
        <v>26057239914.105808</v>
      </c>
      <c r="AC168" s="18">
        <f t="shared" si="107"/>
        <v>27101131559.648819</v>
      </c>
      <c r="AD168" s="18">
        <f t="shared" si="107"/>
        <v>27329309234.336056</v>
      </c>
      <c r="AE168" s="18">
        <f t="shared" si="107"/>
        <v>27524830975.752911</v>
      </c>
      <c r="AF168" s="18">
        <f t="shared" si="107"/>
        <v>27589107532.252895</v>
      </c>
      <c r="AG168" s="18">
        <f t="shared" si="107"/>
        <v>28410134941.918961</v>
      </c>
      <c r="AH168" s="18">
        <f t="shared" si="107"/>
        <v>28793157400.844975</v>
      </c>
      <c r="AI168" s="18">
        <f t="shared" si="107"/>
        <v>28911132065.592102</v>
      </c>
      <c r="AJ168" s="18">
        <f t="shared" si="107"/>
        <v>29147217210.604477</v>
      </c>
      <c r="AK168" s="18">
        <f t="shared" si="107"/>
        <v>29222678991.530014</v>
      </c>
      <c r="AL168" s="18">
        <f t="shared" si="107"/>
        <v>29350791847.092487</v>
      </c>
      <c r="AM168" s="18">
        <f t="shared" si="107"/>
        <v>29426787821.000423</v>
      </c>
      <c r="AN168" s="18">
        <f t="shared" si="107"/>
        <v>29517985314.776043</v>
      </c>
      <c r="AO168" s="18">
        <f t="shared" si="107"/>
        <v>29804693733.175411</v>
      </c>
      <c r="AP168" s="18">
        <f t="shared" si="107"/>
        <v>29962411111.695702</v>
      </c>
      <c r="AQ168" s="18">
        <f t="shared" si="107"/>
        <v>30271443187.916851</v>
      </c>
      <c r="AR168" s="18">
        <f t="shared" si="107"/>
        <v>30287834219.611202</v>
      </c>
      <c r="AS168" s="18">
        <f t="shared" si="107"/>
        <v>30282163894.543049</v>
      </c>
      <c r="AT168" s="18">
        <f t="shared" si="107"/>
        <v>30127260213.731285</v>
      </c>
    </row>
    <row r="171" spans="1:46" x14ac:dyDescent="0.2">
      <c r="A171" s="12" t="s">
        <v>85</v>
      </c>
      <c r="B171" s="12" t="s">
        <v>34</v>
      </c>
      <c r="C171" s="12" t="s">
        <v>35</v>
      </c>
      <c r="D171" s="12" t="s">
        <v>36</v>
      </c>
      <c r="E171" s="12" t="s">
        <v>37</v>
      </c>
      <c r="F171" s="12" t="s">
        <v>39</v>
      </c>
      <c r="G171" s="12" t="s">
        <v>40</v>
      </c>
      <c r="H171" s="12" t="s">
        <v>45</v>
      </c>
      <c r="I171" s="12" t="s">
        <v>41</v>
      </c>
      <c r="J171" s="12" t="s">
        <v>42</v>
      </c>
    </row>
    <row r="172" spans="1:46" x14ac:dyDescent="0.2">
      <c r="A172" cm="1">
        <f t="array" ref="A172">INDEX($F$9:$F$28, ROW() - 171)</f>
        <v>201906</v>
      </c>
      <c r="B172" s="18" cm="1">
        <f t="array" ref="B172">INDEX($G$9:$Z$28, COUNTA($A$172:$A172), 20 - (COUNTA($A$172:$A172) - 1))</f>
        <v>34192432800</v>
      </c>
      <c r="C172" s="18" cm="1">
        <f t="array" ref="C172">INDEX($AA$9:$AT$28, COUNTA($A$172:$A172), 20 - (COUNTA($A$172:$A172) - 1))</f>
        <v>24097762499.049995</v>
      </c>
      <c r="D172" s="18" cm="1">
        <f t="array" ref="D172">IF($E172 = "Chain-Ladder", IF($C$2 = "Pago", $Z125, $AT125), IF($E172 = "Bornhuetter-Ferguson",  IF($C$2 = "Pago", $B172, $C172) + F172 * H172 * (1 - INDEX($G$96:$AT$96, 1,  IF($C$2 = "Pago", 20, 40) - COUNTA($A$172:$A172) + 1 )), F172 * H172))</f>
        <v>34192432800</v>
      </c>
      <c r="E172" t="s">
        <v>38</v>
      </c>
      <c r="F172" s="15">
        <f t="shared" ref="F172:F191" si="108">IFERROR( IF($C$2 = "Pago", $Z125, $AT125) / H172, 0)</f>
        <v>0</v>
      </c>
      <c r="G172" s="23"/>
      <c r="H172" s="18">
        <f>SUMIFS(IF(Atributos!$A$2 = "Bruto", Aux_Totales!$P:$P, Aux_Totales!$R:$R), Aux_Totales!$F:$F, $A172, Aux_Totales!$A:$A, Aperturas!$A$2)</f>
        <v>0</v>
      </c>
      <c r="I172">
        <f t="shared" ref="I172:I191" si="109">IFERROR($D172 / J172, 1)</f>
        <v>1</v>
      </c>
      <c r="J172" s="18">
        <f t="shared" ref="J172:J191" si="110">IF($C$2 = "Pago", $Z125, $AT125)</f>
        <v>34192432800</v>
      </c>
    </row>
    <row r="173" spans="1:46" x14ac:dyDescent="0.2">
      <c r="A173" cm="1">
        <f t="array" ref="A173">INDEX($F$9:$F$28, ROW() - 171)</f>
        <v>201909</v>
      </c>
      <c r="B173" s="18" cm="1">
        <f t="array" ref="B173">INDEX($G$9:$Z$28, COUNTA($A$172:$A173), 20 - (COUNTA($A$172:$A173) - 1))</f>
        <v>13231800393.459999</v>
      </c>
      <c r="C173" s="18" cm="1">
        <f t="array" ref="C173">INDEX($AA$9:$AT$28, COUNTA($A$172:$A173), 20 - (COUNTA($A$172:$A173) - 1))</f>
        <v>13231800393.459997</v>
      </c>
      <c r="D173" s="18" cm="1">
        <f t="array" ref="D173">IF($E173 = "Chain-Ladder", IF($C$2 = "Pago", $Z126, $AT126), IF($E173 = "Bornhuetter-Ferguson",  IF($C$2 = "Pago", $B173, $C173) + F173 * H173 * (1 - INDEX($G$96:$AT$96, 1,  IF($C$2 = "Pago", 20, 40) - COUNTA($A$172:$A173) + 1 )), F173 * H173))</f>
        <v>13231800393.459999</v>
      </c>
      <c r="E173" t="s">
        <v>38</v>
      </c>
      <c r="F173" s="15">
        <f t="shared" si="108"/>
        <v>0</v>
      </c>
      <c r="G173" s="23"/>
      <c r="H173" s="18">
        <f>SUMIFS(IF(Atributos!$A$2 = "Bruto", Aux_Totales!$P:$P, Aux_Totales!$R:$R), Aux_Totales!$F:$F, $A173, Aux_Totales!$A:$A, Aperturas!$A$2)</f>
        <v>0</v>
      </c>
      <c r="I173">
        <f t="shared" si="109"/>
        <v>1</v>
      </c>
      <c r="J173" s="18">
        <f t="shared" si="110"/>
        <v>13231800393.459999</v>
      </c>
    </row>
    <row r="174" spans="1:46" x14ac:dyDescent="0.2">
      <c r="A174" cm="1">
        <f t="array" ref="A174">INDEX($F$9:$F$28, ROW() - 171)</f>
        <v>201912</v>
      </c>
      <c r="B174" s="18" cm="1">
        <f t="array" ref="B174">INDEX($G$9:$Z$28, COUNTA($A$172:$A174), 20 - (COUNTA($A$172:$A174) - 1))</f>
        <v>15975308532</v>
      </c>
      <c r="C174" s="18" cm="1">
        <f t="array" ref="C174">INDEX($AA$9:$AT$28, COUNTA($A$172:$A174), 20 - (COUNTA($A$172:$A174) - 1))</f>
        <v>15979473336.020002</v>
      </c>
      <c r="D174" s="18" cm="1">
        <f t="array" ref="D174">IF($E174 = "Chain-Ladder", IF($C$2 = "Pago", $Z127, $AT127), IF($E174 = "Bornhuetter-Ferguson",  IF($C$2 = "Pago", $B174, $C174) + F174 * H174 * (1 - INDEX($G$96:$AT$96, 1,  IF($C$2 = "Pago", 20, 40) - COUNTA($A$172:$A174) + 1 )), F174 * H174))</f>
        <v>15978538158.939671</v>
      </c>
      <c r="E174" t="s">
        <v>38</v>
      </c>
      <c r="F174" s="15">
        <f t="shared" si="108"/>
        <v>0</v>
      </c>
      <c r="G174" s="23"/>
      <c r="H174" s="18">
        <f>SUMIFS(IF(Atributos!$A$2 = "Bruto", Aux_Totales!$P:$P, Aux_Totales!$R:$R), Aux_Totales!$F:$F, $A174, Aux_Totales!$A:$A, Aperturas!$A$2)</f>
        <v>0</v>
      </c>
      <c r="I174">
        <f t="shared" si="109"/>
        <v>1</v>
      </c>
      <c r="J174" s="18">
        <f t="shared" si="110"/>
        <v>15978538158.939671</v>
      </c>
    </row>
    <row r="175" spans="1:46" x14ac:dyDescent="0.2">
      <c r="A175" cm="1">
        <f t="array" ref="A175">INDEX($F$9:$F$28, ROW() - 171)</f>
        <v>202003</v>
      </c>
      <c r="B175" s="18" cm="1">
        <f t="array" ref="B175">INDEX($G$9:$Z$28, COUNTA($A$172:$A175), 20 - (COUNTA($A$172:$A175) - 1))</f>
        <v>14980860996.02</v>
      </c>
      <c r="C175" s="18" cm="1">
        <f t="array" ref="C175">INDEX($AA$9:$AT$28, COUNTA($A$172:$A175), 20 - (COUNTA($A$172:$A175) - 1))</f>
        <v>15107104367.689997</v>
      </c>
      <c r="D175" s="18" cm="1">
        <f t="array" ref="D175">IF($E175 = "Chain-Ladder", IF($C$2 = "Pago", $Z128, $AT128), IF($E175 = "Bornhuetter-Ferguson",  IF($C$2 = "Pago", $B175, $C175) + F175 * H175 * (1 - INDEX($G$96:$AT$96, 1,  IF($C$2 = "Pago", 20, 40) - COUNTA($A$172:$A175) + 1 )), F175 * H175))</f>
        <v>15012179788.441051</v>
      </c>
      <c r="E175" t="s">
        <v>38</v>
      </c>
      <c r="F175" s="15">
        <f t="shared" si="108"/>
        <v>0</v>
      </c>
      <c r="G175" s="23"/>
      <c r="H175" s="18">
        <f>SUMIFS(IF(Atributos!$A$2 = "Bruto", Aux_Totales!$P:$P, Aux_Totales!$R:$R), Aux_Totales!$F:$F, $A175, Aux_Totales!$A:$A, Aperturas!$A$2)</f>
        <v>0</v>
      </c>
      <c r="I175">
        <f t="shared" si="109"/>
        <v>1</v>
      </c>
      <c r="J175" s="18">
        <f t="shared" si="110"/>
        <v>15012179788.441051</v>
      </c>
    </row>
    <row r="176" spans="1:46" x14ac:dyDescent="0.2">
      <c r="A176" cm="1">
        <f t="array" ref="A176">INDEX($F$9:$F$28, ROW() - 171)</f>
        <v>202006</v>
      </c>
      <c r="B176" s="18" cm="1">
        <f t="array" ref="B176">INDEX($G$9:$Z$28, COUNTA($A$172:$A176), 20 - (COUNTA($A$172:$A176) - 1))</f>
        <v>20001040751.119999</v>
      </c>
      <c r="C176" s="18" cm="1">
        <f t="array" ref="C176">INDEX($AA$9:$AT$28, COUNTA($A$172:$A176), 20 - (COUNTA($A$172:$A176) - 1))</f>
        <v>20377736493.09</v>
      </c>
      <c r="D176" s="18" cm="1">
        <f t="array" ref="D176">IF($E176 = "Chain-Ladder", IF($C$2 = "Pago", $Z129, $AT129), IF($E176 = "Bornhuetter-Ferguson",  IF($C$2 = "Pago", $B176, $C176) + F176 * H176 * (1 - INDEX($G$96:$AT$96, 1,  IF($C$2 = "Pago", 20, 40) - COUNTA($A$172:$A176) + 1 )), F176 * H176))</f>
        <v>20166176524.300098</v>
      </c>
      <c r="E176" t="s">
        <v>38</v>
      </c>
      <c r="F176" s="15">
        <f t="shared" si="108"/>
        <v>0</v>
      </c>
      <c r="G176" s="23"/>
      <c r="H176" s="18">
        <f>SUMIFS(IF(Atributos!$A$2 = "Bruto", Aux_Totales!$P:$P, Aux_Totales!$R:$R), Aux_Totales!$F:$F, $A176, Aux_Totales!$A:$A, Aperturas!$A$2)</f>
        <v>0</v>
      </c>
      <c r="I176">
        <f t="shared" si="109"/>
        <v>1</v>
      </c>
      <c r="J176" s="18">
        <f t="shared" si="110"/>
        <v>20166176524.300098</v>
      </c>
    </row>
    <row r="177" spans="1:10" x14ac:dyDescent="0.2">
      <c r="A177" cm="1">
        <f t="array" ref="A177">INDEX($F$9:$F$28, ROW() - 171)</f>
        <v>202009</v>
      </c>
      <c r="B177" s="18" cm="1">
        <f t="array" ref="B177">INDEX($G$9:$Z$28, COUNTA($A$172:$A177), 20 - (COUNTA($A$172:$A177) - 1))</f>
        <v>37467138673</v>
      </c>
      <c r="C177" s="18" cm="1">
        <f t="array" ref="C177">INDEX($AA$9:$AT$28, COUNTA($A$172:$A177), 20 - (COUNTA($A$172:$A177) - 1))</f>
        <v>37618629536.839966</v>
      </c>
      <c r="D177" s="18" cm="1">
        <f t="array" ref="D177">IF($E177 = "Chain-Ladder", IF($C$2 = "Pago", $Z130, $AT130), IF($E177 = "Bornhuetter-Ferguson",  IF($C$2 = "Pago", $B177, $C177) + F177 * H177 * (1 - INDEX($G$96:$AT$96, 1,  IF($C$2 = "Pago", 20, 40) - COUNTA($A$172:$A177) + 1 )), F177 * H177))</f>
        <v>38002334953.661819</v>
      </c>
      <c r="E177" t="s">
        <v>38</v>
      </c>
      <c r="F177" s="15">
        <f t="shared" si="108"/>
        <v>0</v>
      </c>
      <c r="G177" s="23"/>
      <c r="H177" s="18">
        <f>SUMIFS(IF(Atributos!$A$2 = "Bruto", Aux_Totales!$P:$P, Aux_Totales!$R:$R), Aux_Totales!$F:$F, $A177, Aux_Totales!$A:$A, Aperturas!$A$2)</f>
        <v>0</v>
      </c>
      <c r="I177">
        <f t="shared" si="109"/>
        <v>1</v>
      </c>
      <c r="J177" s="18">
        <f t="shared" si="110"/>
        <v>38002334953.661819</v>
      </c>
    </row>
    <row r="178" spans="1:10" x14ac:dyDescent="0.2">
      <c r="A178" cm="1">
        <f t="array" ref="A178">INDEX($F$9:$F$28, ROW() - 171)</f>
        <v>202012</v>
      </c>
      <c r="B178" s="18" cm="1">
        <f t="array" ref="B178">INDEX($G$9:$Z$28, COUNTA($A$172:$A178), 20 - (COUNTA($A$172:$A178) - 1))</f>
        <v>37476168217</v>
      </c>
      <c r="C178" s="18" cm="1">
        <f t="array" ref="C178">INDEX($AA$9:$AT$28, COUNTA($A$172:$A178), 20 - (COUNTA($A$172:$A178) - 1))</f>
        <v>37503988097.130013</v>
      </c>
      <c r="D178" s="18" cm="1">
        <f t="array" ref="D178">IF($E178 = "Chain-Ladder", IF($C$2 = "Pago", $Z131, $AT131), IF($E178 = "Bornhuetter-Ferguson",  IF($C$2 = "Pago", $B178, $C178) + F178 * H178 * (1 - INDEX($G$96:$AT$96, 1,  IF($C$2 = "Pago", 20, 40) - COUNTA($A$172:$A178) + 1 )), F178 * H178))</f>
        <v>38121986999.81678</v>
      </c>
      <c r="E178" t="s">
        <v>38</v>
      </c>
      <c r="F178" s="15">
        <f t="shared" si="108"/>
        <v>0</v>
      </c>
      <c r="G178" s="23"/>
      <c r="H178" s="18">
        <f>SUMIFS(IF(Atributos!$A$2 = "Bruto", Aux_Totales!$P:$P, Aux_Totales!$R:$R), Aux_Totales!$F:$F, $A178, Aux_Totales!$A:$A, Aperturas!$A$2)</f>
        <v>0</v>
      </c>
      <c r="I178">
        <f t="shared" si="109"/>
        <v>1</v>
      </c>
      <c r="J178" s="18">
        <f t="shared" si="110"/>
        <v>38121986999.81678</v>
      </c>
    </row>
    <row r="179" spans="1:10" x14ac:dyDescent="0.2">
      <c r="A179" cm="1">
        <f t="array" ref="A179">INDEX($F$9:$F$28, ROW() - 171)</f>
        <v>202103</v>
      </c>
      <c r="B179" s="18" cm="1">
        <f t="array" ref="B179">INDEX($G$9:$Z$28, COUNTA($A$172:$A179), 20 - (COUNTA($A$172:$A179) - 1))</f>
        <v>43962158560</v>
      </c>
      <c r="C179" s="18" cm="1">
        <f t="array" ref="C179">INDEX($AA$9:$AT$28, COUNTA($A$172:$A179), 20 - (COUNTA($A$172:$A179) - 1))</f>
        <v>43989732386.900017</v>
      </c>
      <c r="D179" s="18" cm="1">
        <f t="array" ref="D179">IF($E179 = "Chain-Ladder", IF($C$2 = "Pago", $Z132, $AT132), IF($E179 = "Bornhuetter-Ferguson",  IF($C$2 = "Pago", $B179, $C179) + F179 * H179 * (1 - INDEX($G$96:$AT$96, 1,  IF($C$2 = "Pago", 20, 40) - COUNTA($A$172:$A179) + 1 )), F179 * H179))</f>
        <v>44877531689.501488</v>
      </c>
      <c r="E179" t="s">
        <v>38</v>
      </c>
      <c r="F179" s="15">
        <f t="shared" si="108"/>
        <v>0</v>
      </c>
      <c r="G179" s="23"/>
      <c r="H179" s="18">
        <f>SUMIFS(IF(Atributos!$A$2 = "Bruto", Aux_Totales!$P:$P, Aux_Totales!$R:$R), Aux_Totales!$F:$F, $A179, Aux_Totales!$A:$A, Aperturas!$A$2)</f>
        <v>0</v>
      </c>
      <c r="I179">
        <f t="shared" si="109"/>
        <v>1</v>
      </c>
      <c r="J179" s="18">
        <f t="shared" si="110"/>
        <v>44877531689.501488</v>
      </c>
    </row>
    <row r="180" spans="1:10" x14ac:dyDescent="0.2">
      <c r="A180" cm="1">
        <f t="array" ref="A180">INDEX($F$9:$F$28, ROW() - 171)</f>
        <v>202106</v>
      </c>
      <c r="B180" s="18" cm="1">
        <f t="array" ref="B180">INDEX($G$9:$Z$28, COUNTA($A$172:$A180), 20 - (COUNTA($A$172:$A180) - 1))</f>
        <v>93267609994.040009</v>
      </c>
      <c r="C180" s="18" cm="1">
        <f t="array" ref="C180">INDEX($AA$9:$AT$28, COUNTA($A$172:$A180), 20 - (COUNTA($A$172:$A180) - 1))</f>
        <v>93426318608.839996</v>
      </c>
      <c r="D180" s="18" cm="1">
        <f t="array" ref="D180">IF($E180 = "Chain-Ladder", IF($C$2 = "Pago", $Z133, $AT133), IF($E180 = "Bornhuetter-Ferguson",  IF($C$2 = "Pago", $B180, $C180) + F180 * H180 * (1 - INDEX($G$96:$AT$96, 1,  IF($C$2 = "Pago", 20, 40) - COUNTA($A$172:$A180) + 1 )), F180 * H180))</f>
        <v>95506332581.626404</v>
      </c>
      <c r="E180" t="s">
        <v>38</v>
      </c>
      <c r="F180" s="15">
        <f t="shared" si="108"/>
        <v>0</v>
      </c>
      <c r="G180" s="23"/>
      <c r="H180" s="18">
        <f>SUMIFS(IF(Atributos!$A$2 = "Bruto", Aux_Totales!$P:$P, Aux_Totales!$R:$R), Aux_Totales!$F:$F, $A180, Aux_Totales!$A:$A, Aperturas!$A$2)</f>
        <v>0</v>
      </c>
      <c r="I180">
        <f t="shared" si="109"/>
        <v>1</v>
      </c>
      <c r="J180" s="18">
        <f t="shared" si="110"/>
        <v>95506332581.626404</v>
      </c>
    </row>
    <row r="181" spans="1:10" x14ac:dyDescent="0.2">
      <c r="A181" cm="1">
        <f t="array" ref="A181">INDEX($F$9:$F$28, ROW() - 171)</f>
        <v>202109</v>
      </c>
      <c r="B181" s="18" cm="1">
        <f t="array" ref="B181">INDEX($G$9:$Z$28, COUNTA($A$172:$A181), 20 - (COUNTA($A$172:$A181) - 1))</f>
        <v>40772829228</v>
      </c>
      <c r="C181" s="18" cm="1">
        <f t="array" ref="C181">INDEX($AA$9:$AT$28, COUNTA($A$172:$A181), 20 - (COUNTA($A$172:$A181) - 1))</f>
        <v>40824351135.269989</v>
      </c>
      <c r="D181" s="18" cm="1">
        <f t="array" ref="D181">IF($E181 = "Chain-Ladder", IF($C$2 = "Pago", $Z134, $AT134), IF($E181 = "Bornhuetter-Ferguson",  IF($C$2 = "Pago", $B181, $C181) + F181 * H181 * (1 - INDEX($G$96:$AT$96, 1,  IF($C$2 = "Pago", 20, 40) - COUNTA($A$172:$A181) + 1 )), F181 * H181))</f>
        <v>41965125918.084076</v>
      </c>
      <c r="E181" t="s">
        <v>38</v>
      </c>
      <c r="F181" s="15">
        <f t="shared" si="108"/>
        <v>0</v>
      </c>
      <c r="G181" s="23"/>
      <c r="H181" s="18">
        <f>SUMIFS(IF(Atributos!$A$2 = "Bruto", Aux_Totales!$P:$P, Aux_Totales!$R:$R), Aux_Totales!$F:$F, $A181, Aux_Totales!$A:$A, Aperturas!$A$2)</f>
        <v>0</v>
      </c>
      <c r="I181">
        <f t="shared" si="109"/>
        <v>1</v>
      </c>
      <c r="J181" s="18">
        <f t="shared" si="110"/>
        <v>41965125918.084076</v>
      </c>
    </row>
    <row r="182" spans="1:10" x14ac:dyDescent="0.2">
      <c r="A182" cm="1">
        <f t="array" ref="A182">INDEX($F$9:$F$28, ROW() - 171)</f>
        <v>202112</v>
      </c>
      <c r="B182" s="18" cm="1">
        <f t="array" ref="B182">INDEX($G$9:$Z$28, COUNTA($A$172:$A182), 20 - (COUNTA($A$172:$A182) - 1))</f>
        <v>25723668520</v>
      </c>
      <c r="C182" s="18" cm="1">
        <f t="array" ref="C182">INDEX($AA$9:$AT$28, COUNTA($A$172:$A182), 20 - (COUNTA($A$172:$A182) - 1))</f>
        <v>26085467236.590004</v>
      </c>
      <c r="D182" s="18" cm="1">
        <f t="array" ref="D182">IF($E182 = "Chain-Ladder", IF($C$2 = "Pago", $Z135, $AT135), IF($E182 = "Bornhuetter-Ferguson",  IF($C$2 = "Pago", $B182, $C182) + F182 * H182 * (1 - INDEX($G$96:$AT$96, 1,  IF($C$2 = "Pago", 20, 40) - COUNTA($A$172:$A182) + 1 )), F182 * H182))</f>
        <v>26592876230.713009</v>
      </c>
      <c r="E182" t="s">
        <v>38</v>
      </c>
      <c r="F182" s="15">
        <f t="shared" si="108"/>
        <v>0</v>
      </c>
      <c r="G182" s="23"/>
      <c r="H182" s="18">
        <f>SUMIFS(IF(Atributos!$A$2 = "Bruto", Aux_Totales!$P:$P, Aux_Totales!$R:$R), Aux_Totales!$F:$F, $A182, Aux_Totales!$A:$A, Aperturas!$A$2)</f>
        <v>0</v>
      </c>
      <c r="I182">
        <f t="shared" si="109"/>
        <v>1</v>
      </c>
      <c r="J182" s="18">
        <f t="shared" si="110"/>
        <v>26592876230.713009</v>
      </c>
    </row>
    <row r="183" spans="1:10" x14ac:dyDescent="0.2">
      <c r="A183" cm="1">
        <f t="array" ref="A183">INDEX($F$9:$F$28, ROW() - 171)</f>
        <v>202203</v>
      </c>
      <c r="B183" s="18" cm="1">
        <f t="array" ref="B183">INDEX($G$9:$Z$28, COUNTA($A$172:$A183), 20 - (COUNTA($A$172:$A183) - 1))</f>
        <v>31577393688</v>
      </c>
      <c r="C183" s="18" cm="1">
        <f t="array" ref="C183">INDEX($AA$9:$AT$28, COUNTA($A$172:$A183), 20 - (COUNTA($A$172:$A183) - 1))</f>
        <v>32181836894.690006</v>
      </c>
      <c r="D183" s="18" cm="1">
        <f t="array" ref="D183">IF($E183 = "Chain-Ladder", IF($C$2 = "Pago", $Z136, $AT136), IF($E183 = "Bornhuetter-Ferguson",  IF($C$2 = "Pago", $B183, $C183) + F183 * H183 * (1 - INDEX($G$96:$AT$96, 1,  IF($C$2 = "Pago", 20, 40) - COUNTA($A$172:$A183) + 1 )), F183 * H183))</f>
        <v>32897467714.426651</v>
      </c>
      <c r="E183" t="s">
        <v>38</v>
      </c>
      <c r="F183" s="15">
        <f t="shared" si="108"/>
        <v>0</v>
      </c>
      <c r="G183" s="23"/>
      <c r="H183" s="18">
        <f>SUMIFS(IF(Atributos!$A$2 = "Bruto", Aux_Totales!$P:$P, Aux_Totales!$R:$R), Aux_Totales!$F:$F, $A183, Aux_Totales!$A:$A, Aperturas!$A$2)</f>
        <v>0</v>
      </c>
      <c r="I183">
        <f t="shared" si="109"/>
        <v>1</v>
      </c>
      <c r="J183" s="18">
        <f t="shared" si="110"/>
        <v>32897467714.426651</v>
      </c>
    </row>
    <row r="184" spans="1:10" x14ac:dyDescent="0.2">
      <c r="A184" cm="1">
        <f t="array" ref="A184">INDEX($F$9:$F$28, ROW() - 171)</f>
        <v>202206</v>
      </c>
      <c r="B184" s="18" cm="1">
        <f t="array" ref="B184">INDEX($G$9:$Z$28, COUNTA($A$172:$A184), 20 - (COUNTA($A$172:$A184) - 1))</f>
        <v>25600251522.5</v>
      </c>
      <c r="C184" s="18" cm="1">
        <f t="array" ref="C184">INDEX($AA$9:$AT$28, COUNTA($A$172:$A184), 20 - (COUNTA($A$172:$A184) - 1))</f>
        <v>26105966435.630009</v>
      </c>
      <c r="D184" s="18" cm="1">
        <f t="array" ref="D184">IF($E184 = "Chain-Ladder", IF($C$2 = "Pago", $Z137, $AT137), IF($E184 = "Bornhuetter-Ferguson",  IF($C$2 = "Pago", $B184, $C184) + F184 * H184 * (1 - INDEX($G$96:$AT$96, 1,  IF($C$2 = "Pago", 20, 40) - COUNTA($A$172:$A184) + 1 )), F184 * H184))</f>
        <v>26930048631.982098</v>
      </c>
      <c r="E184" t="s">
        <v>38</v>
      </c>
      <c r="F184" s="15">
        <f t="shared" si="108"/>
        <v>0</v>
      </c>
      <c r="G184" s="23"/>
      <c r="H184" s="18">
        <f>SUMIFS(IF(Atributos!$A$2 = "Bruto", Aux_Totales!$P:$P, Aux_Totales!$R:$R), Aux_Totales!$F:$F, $A184, Aux_Totales!$A:$A, Aperturas!$A$2)</f>
        <v>0</v>
      </c>
      <c r="I184">
        <f t="shared" si="109"/>
        <v>1</v>
      </c>
      <c r="J184" s="18">
        <f t="shared" si="110"/>
        <v>26930048631.982098</v>
      </c>
    </row>
    <row r="185" spans="1:10" x14ac:dyDescent="0.2">
      <c r="A185" cm="1">
        <f t="array" ref="A185">INDEX($F$9:$F$28, ROW() - 171)</f>
        <v>202209</v>
      </c>
      <c r="B185" s="18" cm="1">
        <f t="array" ref="B185">INDEX($G$9:$Z$28, COUNTA($A$172:$A185), 20 - (COUNTA($A$172:$A185) - 1))</f>
        <v>30051418467</v>
      </c>
      <c r="C185" s="18" cm="1">
        <f t="array" ref="C185">INDEX($AA$9:$AT$28, COUNTA($A$172:$A185), 20 - (COUNTA($A$172:$A185) - 1))</f>
        <v>31010707880.439995</v>
      </c>
      <c r="D185" s="18" cm="1">
        <f t="array" ref="D185">IF($E185 = "Chain-Ladder", IF($C$2 = "Pago", $Z138, $AT138), IF($E185 = "Bornhuetter-Ferguson",  IF($C$2 = "Pago", $B185, $C185) + F185 * H185 * (1 - INDEX($G$96:$AT$96, 1,  IF($C$2 = "Pago", 20, 40) - COUNTA($A$172:$A185) + 1 )), F185 * H185))</f>
        <v>32361357128.772713</v>
      </c>
      <c r="E185" t="s">
        <v>38</v>
      </c>
      <c r="F185" s="15">
        <f t="shared" si="108"/>
        <v>0</v>
      </c>
      <c r="G185" s="23"/>
      <c r="H185" s="18">
        <f>SUMIFS(IF(Atributos!$A$2 = "Bruto", Aux_Totales!$P:$P, Aux_Totales!$R:$R), Aux_Totales!$F:$F, $A185, Aux_Totales!$A:$A, Aperturas!$A$2)</f>
        <v>0</v>
      </c>
      <c r="I185">
        <f t="shared" si="109"/>
        <v>1</v>
      </c>
      <c r="J185" s="18">
        <f t="shared" si="110"/>
        <v>32361357128.772713</v>
      </c>
    </row>
    <row r="186" spans="1:10" x14ac:dyDescent="0.2">
      <c r="A186" cm="1">
        <f t="array" ref="A186">INDEX($F$9:$F$28, ROW() - 171)</f>
        <v>202212</v>
      </c>
      <c r="B186" s="18" cm="1">
        <f t="array" ref="B186">INDEX($G$9:$Z$28, COUNTA($A$172:$A186), 20 - (COUNTA($A$172:$A186) - 1))</f>
        <v>24854190883</v>
      </c>
      <c r="C186" s="18" cm="1">
        <f t="array" ref="C186">INDEX($AA$9:$AT$28, COUNTA($A$172:$A186), 20 - (COUNTA($A$172:$A186) - 1))</f>
        <v>26167473650.219997</v>
      </c>
      <c r="D186" s="18" cm="1">
        <f t="array" ref="D186">IF($E186 = "Chain-Ladder", IF($C$2 = "Pago", $Z139, $AT139), IF($E186 = "Bornhuetter-Ferguson",  IF($C$2 = "Pago", $B186, $C186) + F186 * H186 * (1 - INDEX($G$96:$AT$96, 1,  IF($C$2 = "Pago", 20, 40) - COUNTA($A$172:$A186) + 1 )), F186 * H186))</f>
        <v>27405045767.53035</v>
      </c>
      <c r="E186" t="s">
        <v>38</v>
      </c>
      <c r="F186" s="15">
        <f t="shared" si="108"/>
        <v>0</v>
      </c>
      <c r="G186" s="23"/>
      <c r="H186" s="18">
        <f>SUMIFS(IF(Atributos!$A$2 = "Bruto", Aux_Totales!$P:$P, Aux_Totales!$R:$R), Aux_Totales!$F:$F, $A186, Aux_Totales!$A:$A, Aperturas!$A$2)</f>
        <v>0</v>
      </c>
      <c r="I186">
        <f t="shared" si="109"/>
        <v>1</v>
      </c>
      <c r="J186" s="18">
        <f t="shared" si="110"/>
        <v>27405045767.53035</v>
      </c>
    </row>
    <row r="187" spans="1:10" x14ac:dyDescent="0.2">
      <c r="A187" cm="1">
        <f t="array" ref="A187">INDEX($F$9:$F$28, ROW() - 171)</f>
        <v>202303</v>
      </c>
      <c r="B187" s="18" cm="1">
        <f t="array" ref="B187">INDEX($G$9:$Z$28, COUNTA($A$172:$A187), 20 - (COUNTA($A$172:$A187) - 1))</f>
        <v>23978142412</v>
      </c>
      <c r="C187" s="18" cm="1">
        <f t="array" ref="C187">INDEX($AA$9:$AT$28, COUNTA($A$172:$A187), 20 - (COUNTA($A$172:$A187) - 1))</f>
        <v>25324712167.070004</v>
      </c>
      <c r="D187" s="18" cm="1">
        <f t="array" ref="D187">IF($E187 = "Chain-Ladder", IF($C$2 = "Pago", $Z140, $AT140), IF($E187 = "Bornhuetter-Ferguson",  IF($C$2 = "Pago", $B187, $C187) + F187 * H187 * (1 - INDEX($G$96:$AT$96, 1,  IF($C$2 = "Pago", 20, 40) - COUNTA($A$172:$A187) + 1 )), F187 * H187))</f>
        <v>26685325401.937893</v>
      </c>
      <c r="E187" t="s">
        <v>38</v>
      </c>
      <c r="F187" s="15">
        <f t="shared" si="108"/>
        <v>0</v>
      </c>
      <c r="G187" s="23"/>
      <c r="H187" s="18">
        <f>SUMIFS(IF(Atributos!$A$2 = "Bruto", Aux_Totales!$P:$P, Aux_Totales!$R:$R), Aux_Totales!$F:$F, $A187, Aux_Totales!$A:$A, Aperturas!$A$2)</f>
        <v>0</v>
      </c>
      <c r="I187">
        <f t="shared" si="109"/>
        <v>1</v>
      </c>
      <c r="J187" s="18">
        <f t="shared" si="110"/>
        <v>26685325401.937893</v>
      </c>
    </row>
    <row r="188" spans="1:10" x14ac:dyDescent="0.2">
      <c r="A188" cm="1">
        <f t="array" ref="A188">INDEX($F$9:$F$28, ROW() - 171)</f>
        <v>202306</v>
      </c>
      <c r="B188" s="18" cm="1">
        <f t="array" ref="B188">INDEX($G$9:$Z$28, COUNTA($A$172:$A188), 20 - (COUNTA($A$172:$A188) - 1))</f>
        <v>28359108448</v>
      </c>
      <c r="C188" s="18" cm="1">
        <f t="array" ref="C188">INDEX($AA$9:$AT$28, COUNTA($A$172:$A188), 20 - (COUNTA($A$172:$A188) - 1))</f>
        <v>29858303793.289997</v>
      </c>
      <c r="D188" s="18" cm="1">
        <f t="array" ref="D188">IF($E188 = "Chain-Ladder", IF($C$2 = "Pago", $Z141, $AT141), IF($E188 = "Bornhuetter-Ferguson",  IF($C$2 = "Pago", $B188, $C188) + F188 * H188 * (1 - INDEX($G$96:$AT$96, 1,  IF($C$2 = "Pago", 20, 40) - COUNTA($A$172:$A188) + 1 )), F188 * H188))</f>
        <v>31859616583.015541</v>
      </c>
      <c r="E188" t="s">
        <v>38</v>
      </c>
      <c r="F188" s="15">
        <f t="shared" si="108"/>
        <v>0</v>
      </c>
      <c r="G188" s="23"/>
      <c r="H188" s="18">
        <f>SUMIFS(IF(Atributos!$A$2 = "Bruto", Aux_Totales!$P:$P, Aux_Totales!$R:$R), Aux_Totales!$F:$F, $A188, Aux_Totales!$A:$A, Aperturas!$A$2)</f>
        <v>0</v>
      </c>
      <c r="I188">
        <f t="shared" si="109"/>
        <v>1</v>
      </c>
      <c r="J188" s="18">
        <f t="shared" si="110"/>
        <v>31859616583.015541</v>
      </c>
    </row>
    <row r="189" spans="1:10" x14ac:dyDescent="0.2">
      <c r="A189" cm="1">
        <f t="array" ref="A189">INDEX($F$9:$F$28, ROW() - 171)</f>
        <v>202309</v>
      </c>
      <c r="B189" s="18" cm="1">
        <f t="array" ref="B189">INDEX($G$9:$Z$28, COUNTA($A$172:$A189), 20 - (COUNTA($A$172:$A189) - 1))</f>
        <v>23782880073</v>
      </c>
      <c r="C189" s="18" cm="1">
        <f t="array" ref="C189">INDEX($AA$9:$AT$28, COUNTA($A$172:$A189), 20 - (COUNTA($A$172:$A189) - 1))</f>
        <v>25113266524.220001</v>
      </c>
      <c r="D189" s="18" cm="1">
        <f t="array" ref="D189">IF($E189 = "Chain-Ladder", IF($C$2 = "Pago", $Z142, $AT142), IF($E189 = "Bornhuetter-Ferguson",  IF($C$2 = "Pago", $B189, $C189) + F189 * H189 * (1 - INDEX($G$96:$AT$96, 1,  IF($C$2 = "Pago", 20, 40) - COUNTA($A$172:$A189) + 1 )), F189 * H189))</f>
        <v>27310375234.807751</v>
      </c>
      <c r="E189" t="s">
        <v>38</v>
      </c>
      <c r="F189" s="15">
        <f t="shared" si="108"/>
        <v>0</v>
      </c>
      <c r="G189" s="23"/>
      <c r="H189" s="18">
        <f>SUMIFS(IF(Atributos!$A$2 = "Bruto", Aux_Totales!$P:$P, Aux_Totales!$R:$R), Aux_Totales!$F:$F, $A189, Aux_Totales!$A:$A, Aperturas!$A$2)</f>
        <v>0</v>
      </c>
      <c r="I189">
        <f t="shared" si="109"/>
        <v>1</v>
      </c>
      <c r="J189" s="18">
        <f t="shared" si="110"/>
        <v>27310375234.807751</v>
      </c>
    </row>
    <row r="190" spans="1:10" x14ac:dyDescent="0.2">
      <c r="A190" cm="1">
        <f t="array" ref="A190">INDEX($F$9:$F$28, ROW() - 171)</f>
        <v>202312</v>
      </c>
      <c r="B190" s="18" cm="1">
        <f t="array" ref="B190">INDEX($G$9:$Z$28, COUNTA($A$172:$A190), 20 - (COUNTA($A$172:$A190) - 1))</f>
        <v>23611413750</v>
      </c>
      <c r="C190" s="18" cm="1">
        <f t="array" ref="C190">INDEX($AA$9:$AT$28, COUNTA($A$172:$A190), 20 - (COUNTA($A$172:$A190) - 1))</f>
        <v>25807288958</v>
      </c>
      <c r="D190" s="18" cm="1">
        <f t="array" ref="D190">IF($E190 = "Chain-Ladder", IF($C$2 = "Pago", $Z143, $AT143), IF($E190 = "Bornhuetter-Ferguson",  IF($C$2 = "Pago", $B190, $C190) + F190 * H190 * (1 - INDEX($G$96:$AT$96, 1,  IF($C$2 = "Pago", 20, 40) - COUNTA($A$172:$A190) + 1 )), F190 * H190))</f>
        <v>29384012493.303612</v>
      </c>
      <c r="E190" t="s">
        <v>38</v>
      </c>
      <c r="F190" s="15">
        <f t="shared" si="108"/>
        <v>0</v>
      </c>
      <c r="G190" s="23"/>
      <c r="H190" s="18">
        <f>SUMIFS(IF(Atributos!$A$2 = "Bruto", Aux_Totales!$P:$P, Aux_Totales!$R:$R), Aux_Totales!$F:$F, $A190, Aux_Totales!$A:$A, Aperturas!$A$2)</f>
        <v>0</v>
      </c>
      <c r="I190">
        <f t="shared" si="109"/>
        <v>1</v>
      </c>
      <c r="J190" s="18">
        <f t="shared" si="110"/>
        <v>29384012493.303612</v>
      </c>
    </row>
    <row r="191" spans="1:10" x14ac:dyDescent="0.2">
      <c r="A191" cm="1">
        <f t="array" ref="A191">INDEX($F$9:$F$28, ROW() - 171)</f>
        <v>202403</v>
      </c>
      <c r="B191" s="18" cm="1">
        <f t="array" ref="B191">INDEX($G$9:$Z$28, COUNTA($A$172:$A191), 20 - (COUNTA($A$172:$A191) - 1))</f>
        <v>13218340929</v>
      </c>
      <c r="C191" s="18" cm="1">
        <f t="array" ref="C191">INDEX($AA$9:$AT$28, COUNTA($A$172:$A191), 20 - (COUNTA($A$172:$A191) - 1))</f>
        <v>16197087856.98</v>
      </c>
      <c r="D191" s="18" cm="1">
        <f t="array" ref="D191">IF($E191 = "Chain-Ladder", IF($C$2 = "Pago", $Z144, $AT144), IF($E191 = "Bornhuetter-Ferguson",  IF($C$2 = "Pago", $B191, $C191) + F191 * H191 * (1 - INDEX($G$96:$AT$96, 1,  IF($C$2 = "Pago", 20, 40) - COUNTA($A$172:$A191) + 1 )), F191 * H191))</f>
        <v>33651961410.698727</v>
      </c>
      <c r="E191" t="s">
        <v>38</v>
      </c>
      <c r="F191" s="15">
        <f t="shared" si="108"/>
        <v>0</v>
      </c>
      <c r="G191" s="23"/>
      <c r="H191" s="18">
        <f>SUMIFS(IF(Atributos!$A$2 = "Bruto", Aux_Totales!$P:$P, Aux_Totales!$R:$R), Aux_Totales!$F:$F, $A191, Aux_Totales!$A:$A, Aperturas!$A$2)</f>
        <v>0</v>
      </c>
      <c r="I191">
        <f t="shared" si="109"/>
        <v>1</v>
      </c>
      <c r="J191" s="18">
        <f t="shared" si="110"/>
        <v>33651961410.698727</v>
      </c>
    </row>
  </sheetData>
  <conditionalFormatting sqref="G33:G52">
    <cfRule type="expression" dxfId="42" priority="80">
      <formula>G57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33:H52">
    <cfRule type="expression" dxfId="41" priority="78">
      <formula>H57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33:I52">
    <cfRule type="expression" dxfId="40" priority="76">
      <formula>I57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33:J52">
    <cfRule type="expression" dxfId="39" priority="74">
      <formula>J57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33:K52">
    <cfRule type="expression" dxfId="38" priority="72">
      <formula>K57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33:L52">
    <cfRule type="expression" dxfId="37" priority="70">
      <formula>L57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33:M52">
    <cfRule type="expression" dxfId="36" priority="68">
      <formula>M57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33:N52">
    <cfRule type="expression" dxfId="35" priority="66">
      <formula>N57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33:O52">
    <cfRule type="expression" dxfId="34" priority="64">
      <formula>O57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33:P52">
    <cfRule type="expression" dxfId="33" priority="62">
      <formula>P57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33:Q52">
    <cfRule type="expression" dxfId="32" priority="60">
      <formula>Q57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33:R52">
    <cfRule type="expression" dxfId="31" priority="58">
      <formula>R57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33:S52">
    <cfRule type="expression" dxfId="30" priority="56">
      <formula>S57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33:T52">
    <cfRule type="expression" dxfId="29" priority="54">
      <formula>T57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33:U52">
    <cfRule type="expression" dxfId="28" priority="52">
      <formula>U57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33:V52">
    <cfRule type="expression" dxfId="27" priority="50">
      <formula>V57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33:W52">
    <cfRule type="expression" dxfId="26" priority="48">
      <formula>W57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33:X52">
    <cfRule type="expression" dxfId="25" priority="46">
      <formula>X57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33:Y52">
    <cfRule type="expression" dxfId="24" priority="44">
      <formula>Y57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33:Z52">
    <cfRule type="expression" dxfId="23" priority="42">
      <formula>Z57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33:AA52">
    <cfRule type="expression" dxfId="22" priority="40">
      <formula>AA57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33:AB52">
    <cfRule type="expression" dxfId="21" priority="38">
      <formula>AB57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33:AC52">
    <cfRule type="expression" dxfId="20" priority="36">
      <formula>AC57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33:AD52">
    <cfRule type="expression" dxfId="19" priority="34">
      <formula>AD57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33:AE52">
    <cfRule type="expression" dxfId="18" priority="32">
      <formula>AE57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33:AF52">
    <cfRule type="expression" dxfId="17" priority="30">
      <formula>AF57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33:AG52">
    <cfRule type="expression" dxfId="16" priority="28">
      <formula>AG57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33:AH52">
    <cfRule type="expression" dxfId="15" priority="26">
      <formula>AH57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33:AI52">
    <cfRule type="expression" dxfId="14" priority="24">
      <formula>AI57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33:AJ52">
    <cfRule type="expression" dxfId="13" priority="22">
      <formula>AJ57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33:AK52">
    <cfRule type="expression" dxfId="12" priority="20">
      <formula>AK57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33:AL52">
    <cfRule type="expression" dxfId="11" priority="18">
      <formula>AL57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33:AM52">
    <cfRule type="expression" dxfId="10" priority="16">
      <formula>AM57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33:AN52">
    <cfRule type="expression" dxfId="9" priority="14">
      <formula>AN57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33:AO52">
    <cfRule type="expression" dxfId="8" priority="12">
      <formula>AO57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33:AP52">
    <cfRule type="expression" dxfId="7" priority="10">
      <formula>AP57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33:AQ52">
    <cfRule type="expression" dxfId="6" priority="8">
      <formula>AQ57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33:AR52">
    <cfRule type="expression" dxfId="5" priority="6">
      <formula>AR57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33:AS52">
    <cfRule type="expression" dxfId="4" priority="4">
      <formula>AS57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33:AT52">
    <cfRule type="expression" dxfId="3" priority="2">
      <formula>AT57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57:AT76">
    <cfRule type="cellIs" dxfId="2" priority="1" operator="equal">
      <formula>0</formula>
    </cfRule>
  </conditionalFormatting>
  <dataValidations count="1">
    <dataValidation type="list" allowBlank="1" showInputMessage="1" showErrorMessage="1" sqref="E172:E191" xr:uid="{56DEFEEF-16FE-6543-9C1C-A72453366F6B}">
      <formula1>"Chain-Ladder,Bornhuetter-Ferguson,Indicador"</formula1>
    </dataValidation>
  </dataValidation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F2800-1BB8-0C45-9C39-447C83C8762E}">
  <sheetPr codeName="Hoja13">
    <tabColor theme="6" tint="0.79998168889431442"/>
  </sheetPr>
  <dimension ref="A2:XFD256"/>
  <sheetViews>
    <sheetView showGridLines="0" tabSelected="1" zoomScale="109" zoomScaleNormal="50" workbookViewId="0">
      <pane xSplit="6" ySplit="8" topLeftCell="G9" activePane="bottomRight" state="frozen"/>
      <selection pane="topRight" activeCell="G1" sqref="G1"/>
      <selection pane="bottomLeft" activeCell="A9" sqref="A9"/>
      <selection pane="bottomRight" activeCell="H25" sqref="H25"/>
    </sheetView>
  </sheetViews>
  <sheetFormatPr baseColWidth="10" defaultRowHeight="16" x14ac:dyDescent="0.2"/>
  <cols>
    <col min="1" max="1" width="10.140625" bestFit="1" customWidth="1"/>
    <col min="2" max="4" width="14.28515625" bestFit="1" customWidth="1"/>
    <col min="6" max="6" width="16.28515625" bestFit="1" customWidth="1"/>
    <col min="7" max="130" width="14.42578125" customWidth="1"/>
    <col min="132" max="253" width="20.140625" bestFit="1" customWidth="1"/>
    <col min="254" max="256" width="10.85546875" bestFit="1" customWidth="1"/>
  </cols>
  <sheetData>
    <row r="2" spans="2:256" x14ac:dyDescent="0.2">
      <c r="B2" s="19" t="s">
        <v>37</v>
      </c>
      <c r="C2" s="20" t="s">
        <v>6</v>
      </c>
    </row>
    <row r="3" spans="2:256" x14ac:dyDescent="0.2">
      <c r="B3" s="19" t="s">
        <v>101</v>
      </c>
      <c r="C3" s="20" t="s">
        <v>111</v>
      </c>
    </row>
    <row r="4" spans="2:256" x14ac:dyDescent="0.2">
      <c r="B4" s="19" t="s">
        <v>102</v>
      </c>
      <c r="C4" s="20" t="s">
        <v>47</v>
      </c>
    </row>
    <row r="7" spans="2:256" x14ac:dyDescent="0.2">
      <c r="F7" s="17"/>
      <c r="G7" s="5" t="s">
        <v>79</v>
      </c>
      <c r="H7" s="5" t="s">
        <v>79</v>
      </c>
      <c r="I7" s="5" t="s">
        <v>79</v>
      </c>
      <c r="J7" s="5" t="s">
        <v>79</v>
      </c>
      <c r="K7" s="5" t="s">
        <v>79</v>
      </c>
      <c r="L7" s="5" t="s">
        <v>79</v>
      </c>
      <c r="M7" s="5" t="s">
        <v>79</v>
      </c>
      <c r="N7" s="5" t="s">
        <v>79</v>
      </c>
      <c r="O7" s="5" t="s">
        <v>79</v>
      </c>
      <c r="P7" s="5" t="s">
        <v>79</v>
      </c>
      <c r="Q7" s="5" t="s">
        <v>79</v>
      </c>
      <c r="R7" s="5" t="s">
        <v>79</v>
      </c>
      <c r="S7" s="5" t="s">
        <v>79</v>
      </c>
      <c r="T7" s="5" t="s">
        <v>79</v>
      </c>
      <c r="U7" s="5" t="s">
        <v>79</v>
      </c>
      <c r="V7" s="5" t="s">
        <v>79</v>
      </c>
      <c r="W7" s="5" t="s">
        <v>79</v>
      </c>
      <c r="X7" s="5" t="s">
        <v>79</v>
      </c>
      <c r="Y7" s="5" t="s">
        <v>79</v>
      </c>
      <c r="Z7" s="5" t="s">
        <v>79</v>
      </c>
      <c r="AA7" s="5" t="s">
        <v>79</v>
      </c>
      <c r="AB7" s="5" t="s">
        <v>79</v>
      </c>
      <c r="AC7" s="5" t="s">
        <v>79</v>
      </c>
      <c r="AD7" s="5" t="s">
        <v>79</v>
      </c>
      <c r="AE7" s="5" t="s">
        <v>79</v>
      </c>
      <c r="AF7" s="5" t="s">
        <v>79</v>
      </c>
      <c r="AG7" s="5" t="s">
        <v>79</v>
      </c>
      <c r="AH7" s="5" t="s">
        <v>79</v>
      </c>
      <c r="AI7" s="5" t="s">
        <v>79</v>
      </c>
      <c r="AJ7" s="5" t="s">
        <v>79</v>
      </c>
      <c r="AK7" s="5" t="s">
        <v>79</v>
      </c>
      <c r="AL7" s="5" t="s">
        <v>79</v>
      </c>
      <c r="AM7" s="5" t="s">
        <v>79</v>
      </c>
      <c r="AN7" s="5" t="s">
        <v>79</v>
      </c>
      <c r="AO7" s="5" t="s">
        <v>79</v>
      </c>
      <c r="AP7" s="5" t="s">
        <v>79</v>
      </c>
      <c r="AQ7" s="5" t="s">
        <v>79</v>
      </c>
      <c r="AR7" s="5" t="s">
        <v>79</v>
      </c>
      <c r="AS7" s="5" t="s">
        <v>79</v>
      </c>
      <c r="AT7" s="5" t="s">
        <v>79</v>
      </c>
      <c r="AU7" s="5" t="s">
        <v>79</v>
      </c>
      <c r="AV7" s="5" t="s">
        <v>79</v>
      </c>
      <c r="AW7" s="5" t="s">
        <v>79</v>
      </c>
      <c r="AX7" s="5" t="s">
        <v>79</v>
      </c>
      <c r="AY7" s="5" t="s">
        <v>79</v>
      </c>
      <c r="AZ7" s="5" t="s">
        <v>79</v>
      </c>
      <c r="BA7" s="5" t="s">
        <v>79</v>
      </c>
      <c r="BB7" s="5" t="s">
        <v>79</v>
      </c>
      <c r="BC7" s="5" t="s">
        <v>79</v>
      </c>
      <c r="BD7" s="5" t="s">
        <v>79</v>
      </c>
      <c r="BE7" s="5" t="s">
        <v>79</v>
      </c>
      <c r="BF7" s="5" t="s">
        <v>79</v>
      </c>
      <c r="BG7" s="5" t="s">
        <v>79</v>
      </c>
      <c r="BH7" s="5" t="s">
        <v>79</v>
      </c>
      <c r="BI7" s="5" t="s">
        <v>79</v>
      </c>
      <c r="BJ7" s="5" t="s">
        <v>79</v>
      </c>
      <c r="BK7" s="5" t="s">
        <v>79</v>
      </c>
      <c r="BL7" s="5" t="s">
        <v>79</v>
      </c>
      <c r="BM7" s="5" t="s">
        <v>79</v>
      </c>
      <c r="BN7" s="5" t="s">
        <v>79</v>
      </c>
      <c r="BO7" s="5" t="s">
        <v>79</v>
      </c>
      <c r="BP7" s="5" t="s">
        <v>79</v>
      </c>
      <c r="BQ7" s="5" t="s">
        <v>79</v>
      </c>
      <c r="BR7" s="5" t="s">
        <v>79</v>
      </c>
      <c r="BS7" s="5" t="s">
        <v>79</v>
      </c>
      <c r="BT7" s="5" t="s">
        <v>79</v>
      </c>
      <c r="BU7" s="5" t="s">
        <v>79</v>
      </c>
      <c r="BV7" s="5" t="s">
        <v>79</v>
      </c>
      <c r="BW7" s="5" t="s">
        <v>79</v>
      </c>
      <c r="BX7" s="5" t="s">
        <v>79</v>
      </c>
      <c r="BY7" s="5" t="s">
        <v>79</v>
      </c>
      <c r="BZ7" s="5" t="s">
        <v>79</v>
      </c>
      <c r="CA7" s="5" t="s">
        <v>79</v>
      </c>
      <c r="CB7" s="5" t="s">
        <v>79</v>
      </c>
      <c r="CC7" s="5" t="s">
        <v>79</v>
      </c>
      <c r="CD7" s="5" t="s">
        <v>79</v>
      </c>
      <c r="CE7" s="5" t="s">
        <v>79</v>
      </c>
      <c r="CF7" s="5" t="s">
        <v>79</v>
      </c>
      <c r="CG7" s="5" t="s">
        <v>79</v>
      </c>
      <c r="CH7" s="5" t="s">
        <v>79</v>
      </c>
      <c r="CI7" s="5" t="s">
        <v>79</v>
      </c>
      <c r="CJ7" s="5" t="s">
        <v>79</v>
      </c>
      <c r="CK7" s="5" t="s">
        <v>79</v>
      </c>
      <c r="CL7" s="5" t="s">
        <v>79</v>
      </c>
      <c r="CM7" s="5" t="s">
        <v>79</v>
      </c>
      <c r="CN7" s="5" t="s">
        <v>79</v>
      </c>
      <c r="CO7" s="5" t="s">
        <v>79</v>
      </c>
      <c r="CP7" s="5" t="s">
        <v>79</v>
      </c>
      <c r="CQ7" s="5" t="s">
        <v>79</v>
      </c>
      <c r="CR7" s="5" t="s">
        <v>79</v>
      </c>
      <c r="CS7" s="5" t="s">
        <v>79</v>
      </c>
      <c r="CT7" s="5" t="s">
        <v>79</v>
      </c>
      <c r="CU7" s="5" t="s">
        <v>79</v>
      </c>
      <c r="CV7" s="5" t="s">
        <v>79</v>
      </c>
      <c r="CW7" s="5" t="s">
        <v>79</v>
      </c>
      <c r="CX7" s="5" t="s">
        <v>79</v>
      </c>
      <c r="CY7" s="5" t="s">
        <v>79</v>
      </c>
      <c r="CZ7" s="5" t="s">
        <v>79</v>
      </c>
      <c r="DA7" s="5" t="s">
        <v>79</v>
      </c>
      <c r="DB7" s="5" t="s">
        <v>79</v>
      </c>
      <c r="DC7" s="5" t="s">
        <v>79</v>
      </c>
      <c r="DD7" s="5" t="s">
        <v>79</v>
      </c>
      <c r="DE7" s="5" t="s">
        <v>79</v>
      </c>
      <c r="DF7" s="5" t="s">
        <v>79</v>
      </c>
      <c r="DG7" s="5" t="s">
        <v>79</v>
      </c>
      <c r="DH7" s="5" t="s">
        <v>79</v>
      </c>
      <c r="DI7" s="5" t="s">
        <v>79</v>
      </c>
      <c r="DJ7" s="5" t="s">
        <v>79</v>
      </c>
      <c r="DK7" s="5" t="s">
        <v>79</v>
      </c>
      <c r="DL7" s="5" t="s">
        <v>79</v>
      </c>
      <c r="DM7" s="5" t="s">
        <v>79</v>
      </c>
      <c r="DN7" s="5" t="s">
        <v>79</v>
      </c>
      <c r="DO7" s="5" t="s">
        <v>79</v>
      </c>
      <c r="DP7" s="5" t="s">
        <v>79</v>
      </c>
      <c r="DQ7" s="5" t="s">
        <v>79</v>
      </c>
      <c r="DR7" s="5" t="s">
        <v>79</v>
      </c>
      <c r="DS7" s="5" t="s">
        <v>79</v>
      </c>
      <c r="DT7" s="5" t="s">
        <v>79</v>
      </c>
      <c r="DU7" s="5" t="s">
        <v>79</v>
      </c>
      <c r="DV7" s="5" t="s">
        <v>79</v>
      </c>
      <c r="DW7" s="5" t="s">
        <v>79</v>
      </c>
      <c r="DX7" s="5" t="s">
        <v>79</v>
      </c>
      <c r="DY7" s="5" t="s">
        <v>79</v>
      </c>
      <c r="DZ7" s="5" t="s">
        <v>79</v>
      </c>
      <c r="EA7" s="5" t="s">
        <v>79</v>
      </c>
      <c r="EB7" s="6" t="s">
        <v>80</v>
      </c>
      <c r="EC7" s="6" t="s">
        <v>80</v>
      </c>
      <c r="ED7" s="6" t="s">
        <v>80</v>
      </c>
      <c r="EE7" s="6" t="s">
        <v>80</v>
      </c>
      <c r="EF7" s="6" t="s">
        <v>80</v>
      </c>
      <c r="EG7" s="6" t="s">
        <v>80</v>
      </c>
      <c r="EH7" s="6" t="s">
        <v>80</v>
      </c>
      <c r="EI7" s="6" t="s">
        <v>80</v>
      </c>
      <c r="EJ7" s="6" t="s">
        <v>80</v>
      </c>
      <c r="EK7" s="6" t="s">
        <v>80</v>
      </c>
      <c r="EL7" s="6" t="s">
        <v>80</v>
      </c>
      <c r="EM7" s="6" t="s">
        <v>80</v>
      </c>
      <c r="EN7" s="6" t="s">
        <v>80</v>
      </c>
      <c r="EO7" s="6" t="s">
        <v>80</v>
      </c>
      <c r="EP7" s="6" t="s">
        <v>80</v>
      </c>
      <c r="EQ7" s="6" t="s">
        <v>80</v>
      </c>
      <c r="ER7" s="6" t="s">
        <v>80</v>
      </c>
      <c r="ES7" s="6" t="s">
        <v>80</v>
      </c>
      <c r="ET7" s="6" t="s">
        <v>80</v>
      </c>
      <c r="EU7" s="6" t="s">
        <v>80</v>
      </c>
      <c r="EV7" s="6" t="s">
        <v>80</v>
      </c>
      <c r="EW7" s="6" t="s">
        <v>80</v>
      </c>
      <c r="EX7" s="6" t="s">
        <v>80</v>
      </c>
      <c r="EY7" s="6" t="s">
        <v>80</v>
      </c>
      <c r="EZ7" s="6" t="s">
        <v>80</v>
      </c>
      <c r="FA7" s="6" t="s">
        <v>80</v>
      </c>
      <c r="FB7" s="6" t="s">
        <v>80</v>
      </c>
      <c r="FC7" s="6" t="s">
        <v>80</v>
      </c>
      <c r="FD7" s="6" t="s">
        <v>80</v>
      </c>
      <c r="FE7" s="6" t="s">
        <v>80</v>
      </c>
      <c r="FF7" s="6" t="s">
        <v>80</v>
      </c>
      <c r="FG7" s="6" t="s">
        <v>80</v>
      </c>
      <c r="FH7" s="6" t="s">
        <v>80</v>
      </c>
      <c r="FI7" s="6" t="s">
        <v>80</v>
      </c>
      <c r="FJ7" s="6" t="s">
        <v>80</v>
      </c>
      <c r="FK7" s="6" t="s">
        <v>80</v>
      </c>
      <c r="FL7" s="6" t="s">
        <v>80</v>
      </c>
      <c r="FM7" s="6" t="s">
        <v>80</v>
      </c>
      <c r="FN7" s="6" t="s">
        <v>80</v>
      </c>
      <c r="FO7" s="6" t="s">
        <v>80</v>
      </c>
      <c r="FP7" s="6" t="s">
        <v>80</v>
      </c>
      <c r="FQ7" s="6" t="s">
        <v>80</v>
      </c>
      <c r="FR7" s="6" t="s">
        <v>80</v>
      </c>
      <c r="FS7" s="6" t="s">
        <v>80</v>
      </c>
      <c r="FT7" s="6" t="s">
        <v>80</v>
      </c>
      <c r="FU7" s="6" t="s">
        <v>80</v>
      </c>
      <c r="FV7" s="6" t="s">
        <v>80</v>
      </c>
      <c r="FW7" s="6" t="s">
        <v>80</v>
      </c>
      <c r="FX7" s="6" t="s">
        <v>80</v>
      </c>
      <c r="FY7" s="6" t="s">
        <v>80</v>
      </c>
      <c r="FZ7" s="6" t="s">
        <v>80</v>
      </c>
      <c r="GA7" s="6" t="s">
        <v>80</v>
      </c>
      <c r="GB7" s="6" t="s">
        <v>80</v>
      </c>
      <c r="GC7" s="6" t="s">
        <v>80</v>
      </c>
      <c r="GD7" s="6" t="s">
        <v>80</v>
      </c>
      <c r="GE7" s="6" t="s">
        <v>80</v>
      </c>
      <c r="GF7" s="6" t="s">
        <v>80</v>
      </c>
      <c r="GG7" s="6" t="s">
        <v>80</v>
      </c>
      <c r="GH7" s="6" t="s">
        <v>80</v>
      </c>
      <c r="GI7" s="6" t="s">
        <v>80</v>
      </c>
      <c r="GJ7" s="6" t="s">
        <v>80</v>
      </c>
      <c r="GK7" s="6" t="s">
        <v>80</v>
      </c>
      <c r="GL7" s="6" t="s">
        <v>80</v>
      </c>
      <c r="GM7" s="6" t="s">
        <v>80</v>
      </c>
      <c r="GN7" s="6" t="s">
        <v>80</v>
      </c>
      <c r="GO7" s="6" t="s">
        <v>80</v>
      </c>
      <c r="GP7" s="6" t="s">
        <v>80</v>
      </c>
      <c r="GQ7" s="6" t="s">
        <v>80</v>
      </c>
      <c r="GR7" s="6" t="s">
        <v>80</v>
      </c>
      <c r="GS7" s="6" t="s">
        <v>80</v>
      </c>
      <c r="GT7" s="6" t="s">
        <v>80</v>
      </c>
      <c r="GU7" s="6" t="s">
        <v>80</v>
      </c>
      <c r="GV7" s="6" t="s">
        <v>80</v>
      </c>
      <c r="GW7" s="6" t="s">
        <v>80</v>
      </c>
      <c r="GX7" s="6" t="s">
        <v>80</v>
      </c>
      <c r="GY7" s="6" t="s">
        <v>80</v>
      </c>
      <c r="GZ7" s="6" t="s">
        <v>80</v>
      </c>
      <c r="HA7" s="6" t="s">
        <v>80</v>
      </c>
      <c r="HB7" s="6" t="s">
        <v>80</v>
      </c>
      <c r="HC7" s="6" t="s">
        <v>80</v>
      </c>
      <c r="HD7" s="6" t="s">
        <v>80</v>
      </c>
      <c r="HE7" s="6" t="s">
        <v>80</v>
      </c>
      <c r="HF7" s="6" t="s">
        <v>80</v>
      </c>
      <c r="HG7" s="6" t="s">
        <v>80</v>
      </c>
      <c r="HH7" s="6" t="s">
        <v>80</v>
      </c>
      <c r="HI7" s="6" t="s">
        <v>80</v>
      </c>
      <c r="HJ7" s="6" t="s">
        <v>80</v>
      </c>
      <c r="HK7" s="6" t="s">
        <v>80</v>
      </c>
      <c r="HL7" s="6" t="s">
        <v>80</v>
      </c>
      <c r="HM7" s="6" t="s">
        <v>80</v>
      </c>
      <c r="HN7" s="6" t="s">
        <v>80</v>
      </c>
      <c r="HO7" s="6" t="s">
        <v>80</v>
      </c>
      <c r="HP7" s="6" t="s">
        <v>80</v>
      </c>
      <c r="HQ7" s="6" t="s">
        <v>80</v>
      </c>
      <c r="HR7" s="6" t="s">
        <v>80</v>
      </c>
      <c r="HS7" s="6" t="s">
        <v>80</v>
      </c>
      <c r="HT7" s="6" t="s">
        <v>80</v>
      </c>
      <c r="HU7" s="6" t="s">
        <v>80</v>
      </c>
      <c r="HV7" s="6" t="s">
        <v>80</v>
      </c>
      <c r="HW7" s="6" t="s">
        <v>80</v>
      </c>
      <c r="HX7" s="6" t="s">
        <v>80</v>
      </c>
      <c r="HY7" s="6" t="s">
        <v>80</v>
      </c>
      <c r="HZ7" s="6" t="s">
        <v>80</v>
      </c>
      <c r="IA7" s="6" t="s">
        <v>80</v>
      </c>
      <c r="IB7" s="6" t="s">
        <v>80</v>
      </c>
      <c r="IC7" s="6" t="s">
        <v>80</v>
      </c>
      <c r="ID7" s="6" t="s">
        <v>80</v>
      </c>
      <c r="IE7" s="6" t="s">
        <v>80</v>
      </c>
      <c r="IF7" s="6" t="s">
        <v>80</v>
      </c>
      <c r="IG7" s="6" t="s">
        <v>80</v>
      </c>
      <c r="IH7" s="6" t="s">
        <v>80</v>
      </c>
      <c r="II7" s="6" t="s">
        <v>80</v>
      </c>
      <c r="IJ7" s="6" t="s">
        <v>80</v>
      </c>
      <c r="IK7" s="6" t="s">
        <v>80</v>
      </c>
      <c r="IL7" s="6" t="s">
        <v>80</v>
      </c>
      <c r="IM7" s="6" t="s">
        <v>80</v>
      </c>
      <c r="IN7" s="6" t="s">
        <v>80</v>
      </c>
      <c r="IO7" s="6" t="s">
        <v>80</v>
      </c>
      <c r="IP7" s="6" t="s">
        <v>80</v>
      </c>
      <c r="IQ7" s="6" t="s">
        <v>80</v>
      </c>
      <c r="IR7" s="6" t="s">
        <v>80</v>
      </c>
      <c r="IS7" s="6" t="s">
        <v>80</v>
      </c>
      <c r="IT7" s="6" t="s">
        <v>80</v>
      </c>
      <c r="IU7" s="6" t="s">
        <v>80</v>
      </c>
      <c r="IV7" s="6" t="s">
        <v>80</v>
      </c>
    </row>
    <row r="8" spans="2:256" x14ac:dyDescent="0.2">
      <c r="F8" s="17" t="s">
        <v>53</v>
      </c>
      <c r="G8" s="5">
        <v>1</v>
      </c>
      <c r="H8" s="5">
        <v>2</v>
      </c>
      <c r="I8" s="5">
        <v>3</v>
      </c>
      <c r="J8" s="5">
        <v>4</v>
      </c>
      <c r="K8" s="5">
        <v>5</v>
      </c>
      <c r="L8" s="5">
        <v>6</v>
      </c>
      <c r="M8" s="5">
        <v>7</v>
      </c>
      <c r="N8" s="5">
        <v>8</v>
      </c>
      <c r="O8" s="5">
        <v>9</v>
      </c>
      <c r="P8" s="5">
        <v>10</v>
      </c>
      <c r="Q8" s="5">
        <v>11</v>
      </c>
      <c r="R8" s="5">
        <v>12</v>
      </c>
      <c r="S8" s="5">
        <v>13</v>
      </c>
      <c r="T8" s="5">
        <v>14</v>
      </c>
      <c r="U8" s="5">
        <v>15</v>
      </c>
      <c r="V8" s="5">
        <v>16</v>
      </c>
      <c r="W8" s="5">
        <v>17</v>
      </c>
      <c r="X8" s="5">
        <v>18</v>
      </c>
      <c r="Y8" s="5">
        <v>19</v>
      </c>
      <c r="Z8" s="5">
        <v>20</v>
      </c>
      <c r="AA8" s="5">
        <v>21</v>
      </c>
      <c r="AB8" s="5">
        <v>22</v>
      </c>
      <c r="AC8" s="5">
        <v>23</v>
      </c>
      <c r="AD8" s="5">
        <v>24</v>
      </c>
      <c r="AE8" s="5">
        <v>25</v>
      </c>
      <c r="AF8" s="5">
        <v>26</v>
      </c>
      <c r="AG8" s="5">
        <v>27</v>
      </c>
      <c r="AH8" s="5">
        <v>28</v>
      </c>
      <c r="AI8" s="5">
        <v>29</v>
      </c>
      <c r="AJ8" s="5">
        <v>30</v>
      </c>
      <c r="AK8" s="5">
        <v>31</v>
      </c>
      <c r="AL8" s="5">
        <v>32</v>
      </c>
      <c r="AM8" s="5">
        <v>33</v>
      </c>
      <c r="AN8" s="5">
        <v>34</v>
      </c>
      <c r="AO8" s="5">
        <v>35</v>
      </c>
      <c r="AP8" s="5">
        <v>36</v>
      </c>
      <c r="AQ8" s="5">
        <v>37</v>
      </c>
      <c r="AR8" s="5">
        <v>38</v>
      </c>
      <c r="AS8" s="5">
        <v>39</v>
      </c>
      <c r="AT8" s="5">
        <v>40</v>
      </c>
      <c r="AU8" s="5">
        <v>41</v>
      </c>
      <c r="AV8" s="5">
        <v>42</v>
      </c>
      <c r="AW8" s="5">
        <v>43</v>
      </c>
      <c r="AX8" s="5">
        <v>44</v>
      </c>
      <c r="AY8" s="5">
        <v>45</v>
      </c>
      <c r="AZ8" s="5">
        <v>46</v>
      </c>
      <c r="BA8" s="5">
        <v>47</v>
      </c>
      <c r="BB8" s="5">
        <v>48</v>
      </c>
      <c r="BC8" s="5">
        <v>49</v>
      </c>
      <c r="BD8" s="5">
        <v>50</v>
      </c>
      <c r="BE8" s="5">
        <v>51</v>
      </c>
      <c r="BF8" s="5">
        <v>52</v>
      </c>
      <c r="BG8" s="5">
        <v>53</v>
      </c>
      <c r="BH8" s="5">
        <v>54</v>
      </c>
      <c r="BI8" s="5">
        <v>55</v>
      </c>
      <c r="BJ8" s="5">
        <v>56</v>
      </c>
      <c r="BK8" s="5">
        <v>57</v>
      </c>
      <c r="BL8" s="5">
        <v>58</v>
      </c>
      <c r="BM8" s="5">
        <v>59</v>
      </c>
      <c r="BN8" s="5">
        <v>60</v>
      </c>
      <c r="BO8" s="5">
        <v>61</v>
      </c>
      <c r="BP8" s="5">
        <v>62</v>
      </c>
      <c r="BQ8" s="5">
        <v>63</v>
      </c>
      <c r="BR8" s="5">
        <v>64</v>
      </c>
      <c r="BS8" s="5">
        <v>65</v>
      </c>
      <c r="BT8" s="5">
        <v>66</v>
      </c>
      <c r="BU8" s="5">
        <v>67</v>
      </c>
      <c r="BV8" s="5">
        <v>68</v>
      </c>
      <c r="BW8" s="5">
        <v>69</v>
      </c>
      <c r="BX8" s="5">
        <v>70</v>
      </c>
      <c r="BY8" s="5">
        <v>71</v>
      </c>
      <c r="BZ8" s="5">
        <v>72</v>
      </c>
      <c r="CA8" s="5">
        <v>73</v>
      </c>
      <c r="CB8" s="5">
        <v>74</v>
      </c>
      <c r="CC8" s="5">
        <v>75</v>
      </c>
      <c r="CD8" s="5">
        <v>76</v>
      </c>
      <c r="CE8" s="5">
        <v>77</v>
      </c>
      <c r="CF8" s="5">
        <v>78</v>
      </c>
      <c r="CG8" s="5">
        <v>79</v>
      </c>
      <c r="CH8" s="5">
        <v>80</v>
      </c>
      <c r="CI8" s="5">
        <v>81</v>
      </c>
      <c r="CJ8" s="5">
        <v>82</v>
      </c>
      <c r="CK8" s="5">
        <v>83</v>
      </c>
      <c r="CL8" s="5">
        <v>84</v>
      </c>
      <c r="CM8" s="5">
        <v>85</v>
      </c>
      <c r="CN8" s="5">
        <v>86</v>
      </c>
      <c r="CO8" s="5">
        <v>87</v>
      </c>
      <c r="CP8" s="5">
        <v>88</v>
      </c>
      <c r="CQ8" s="5">
        <v>89</v>
      </c>
      <c r="CR8" s="5">
        <v>90</v>
      </c>
      <c r="CS8" s="5">
        <v>91</v>
      </c>
      <c r="CT8" s="5">
        <v>92</v>
      </c>
      <c r="CU8" s="5">
        <v>93</v>
      </c>
      <c r="CV8" s="5">
        <v>94</v>
      </c>
      <c r="CW8" s="5">
        <v>95</v>
      </c>
      <c r="CX8" s="5">
        <v>96</v>
      </c>
      <c r="CY8" s="5">
        <v>97</v>
      </c>
      <c r="CZ8" s="5">
        <v>98</v>
      </c>
      <c r="DA8" s="5">
        <v>99</v>
      </c>
      <c r="DB8" s="5">
        <v>100</v>
      </c>
      <c r="DC8" s="5">
        <v>101</v>
      </c>
      <c r="DD8" s="5">
        <v>102</v>
      </c>
      <c r="DE8" s="5">
        <v>103</v>
      </c>
      <c r="DF8" s="5">
        <v>104</v>
      </c>
      <c r="DG8" s="5">
        <v>105</v>
      </c>
      <c r="DH8" s="5">
        <v>106</v>
      </c>
      <c r="DI8" s="5">
        <v>107</v>
      </c>
      <c r="DJ8" s="5">
        <v>108</v>
      </c>
      <c r="DK8" s="5">
        <v>109</v>
      </c>
      <c r="DL8" s="5">
        <v>110</v>
      </c>
      <c r="DM8" s="5">
        <v>111</v>
      </c>
      <c r="DN8" s="5">
        <v>112</v>
      </c>
      <c r="DO8" s="5">
        <v>113</v>
      </c>
      <c r="DP8" s="5">
        <v>114</v>
      </c>
      <c r="DQ8" s="5">
        <v>115</v>
      </c>
      <c r="DR8" s="5">
        <v>116</v>
      </c>
      <c r="DS8" s="5">
        <v>117</v>
      </c>
      <c r="DT8" s="5">
        <v>118</v>
      </c>
      <c r="DU8" s="5">
        <v>119</v>
      </c>
      <c r="DV8" s="5">
        <v>120</v>
      </c>
      <c r="DW8" s="5">
        <v>121</v>
      </c>
      <c r="DX8" s="5">
        <v>122</v>
      </c>
      <c r="DY8" s="5">
        <v>123</v>
      </c>
      <c r="DZ8" s="5">
        <v>124</v>
      </c>
      <c r="EA8" s="5">
        <v>125</v>
      </c>
      <c r="EB8" s="6">
        <v>1</v>
      </c>
      <c r="EC8" s="6">
        <v>2</v>
      </c>
      <c r="ED8" s="6">
        <v>3</v>
      </c>
      <c r="EE8" s="6">
        <v>4</v>
      </c>
      <c r="EF8" s="6">
        <v>5</v>
      </c>
      <c r="EG8" s="6">
        <v>6</v>
      </c>
      <c r="EH8" s="6">
        <v>7</v>
      </c>
      <c r="EI8" s="6">
        <v>8</v>
      </c>
      <c r="EJ8" s="6">
        <v>9</v>
      </c>
      <c r="EK8" s="6">
        <v>10</v>
      </c>
      <c r="EL8" s="6">
        <v>11</v>
      </c>
      <c r="EM8" s="6">
        <v>12</v>
      </c>
      <c r="EN8" s="6">
        <v>13</v>
      </c>
      <c r="EO8" s="6">
        <v>14</v>
      </c>
      <c r="EP8" s="6">
        <v>15</v>
      </c>
      <c r="EQ8" s="6">
        <v>16</v>
      </c>
      <c r="ER8" s="6">
        <v>17</v>
      </c>
      <c r="ES8" s="6">
        <v>18</v>
      </c>
      <c r="ET8" s="6">
        <v>19</v>
      </c>
      <c r="EU8" s="6">
        <v>20</v>
      </c>
      <c r="EV8" s="6">
        <v>21</v>
      </c>
      <c r="EW8" s="6">
        <v>22</v>
      </c>
      <c r="EX8" s="6">
        <v>23</v>
      </c>
      <c r="EY8" s="6">
        <v>24</v>
      </c>
      <c r="EZ8" s="6">
        <v>25</v>
      </c>
      <c r="FA8" s="6">
        <v>26</v>
      </c>
      <c r="FB8" s="6">
        <v>27</v>
      </c>
      <c r="FC8" s="6">
        <v>28</v>
      </c>
      <c r="FD8" s="6">
        <v>29</v>
      </c>
      <c r="FE8" s="6">
        <v>30</v>
      </c>
      <c r="FF8" s="6">
        <v>31</v>
      </c>
      <c r="FG8" s="6">
        <v>32</v>
      </c>
      <c r="FH8" s="6">
        <v>33</v>
      </c>
      <c r="FI8" s="6">
        <v>34</v>
      </c>
      <c r="FJ8" s="6">
        <v>35</v>
      </c>
      <c r="FK8" s="6">
        <v>36</v>
      </c>
      <c r="FL8" s="6">
        <v>37</v>
      </c>
      <c r="FM8" s="6">
        <v>38</v>
      </c>
      <c r="FN8" s="6">
        <v>39</v>
      </c>
      <c r="FO8" s="6">
        <v>40</v>
      </c>
      <c r="FP8" s="6">
        <v>41</v>
      </c>
      <c r="FQ8" s="6">
        <v>42</v>
      </c>
      <c r="FR8" s="6">
        <v>43</v>
      </c>
      <c r="FS8" s="6">
        <v>44</v>
      </c>
      <c r="FT8" s="6">
        <v>45</v>
      </c>
      <c r="FU8" s="6">
        <v>46</v>
      </c>
      <c r="FV8" s="6">
        <v>47</v>
      </c>
      <c r="FW8" s="6">
        <v>48</v>
      </c>
      <c r="FX8" s="6">
        <v>49</v>
      </c>
      <c r="FY8" s="6">
        <v>50</v>
      </c>
      <c r="FZ8" s="6">
        <v>51</v>
      </c>
      <c r="GA8" s="6">
        <v>52</v>
      </c>
      <c r="GB8" s="6">
        <v>53</v>
      </c>
      <c r="GC8" s="6">
        <v>54</v>
      </c>
      <c r="GD8" s="6">
        <v>55</v>
      </c>
      <c r="GE8" s="6">
        <v>56</v>
      </c>
      <c r="GF8" s="6">
        <v>57</v>
      </c>
      <c r="GG8" s="6">
        <v>58</v>
      </c>
      <c r="GH8" s="6">
        <v>59</v>
      </c>
      <c r="GI8" s="6">
        <v>60</v>
      </c>
      <c r="GJ8" s="6">
        <v>61</v>
      </c>
      <c r="GK8" s="6">
        <v>62</v>
      </c>
      <c r="GL8" s="6">
        <v>63</v>
      </c>
      <c r="GM8" s="6">
        <v>64</v>
      </c>
      <c r="GN8" s="6">
        <v>65</v>
      </c>
      <c r="GO8" s="6">
        <v>66</v>
      </c>
      <c r="GP8" s="6">
        <v>67</v>
      </c>
      <c r="GQ8" s="6">
        <v>68</v>
      </c>
      <c r="GR8" s="6">
        <v>69</v>
      </c>
      <c r="GS8" s="6">
        <v>70</v>
      </c>
      <c r="GT8" s="6">
        <v>71</v>
      </c>
      <c r="GU8" s="6">
        <v>72</v>
      </c>
      <c r="GV8" s="6">
        <v>73</v>
      </c>
      <c r="GW8" s="6">
        <v>74</v>
      </c>
      <c r="GX8" s="6">
        <v>75</v>
      </c>
      <c r="GY8" s="6">
        <v>76</v>
      </c>
      <c r="GZ8" s="6">
        <v>77</v>
      </c>
      <c r="HA8" s="6">
        <v>78</v>
      </c>
      <c r="HB8" s="6">
        <v>79</v>
      </c>
      <c r="HC8" s="6">
        <v>80</v>
      </c>
      <c r="HD8" s="6">
        <v>81</v>
      </c>
      <c r="HE8" s="6">
        <v>82</v>
      </c>
      <c r="HF8" s="6">
        <v>83</v>
      </c>
      <c r="HG8" s="6">
        <v>84</v>
      </c>
      <c r="HH8" s="6">
        <v>85</v>
      </c>
      <c r="HI8" s="6">
        <v>86</v>
      </c>
      <c r="HJ8" s="6">
        <v>87</v>
      </c>
      <c r="HK8" s="6">
        <v>88</v>
      </c>
      <c r="HL8" s="6">
        <v>89</v>
      </c>
      <c r="HM8" s="6">
        <v>90</v>
      </c>
      <c r="HN8" s="6">
        <v>91</v>
      </c>
      <c r="HO8" s="6">
        <v>92</v>
      </c>
      <c r="HP8" s="6">
        <v>93</v>
      </c>
      <c r="HQ8" s="6">
        <v>94</v>
      </c>
      <c r="HR8" s="6">
        <v>95</v>
      </c>
      <c r="HS8" s="6">
        <v>96</v>
      </c>
      <c r="HT8" s="6">
        <v>97</v>
      </c>
      <c r="HU8" s="6">
        <v>98</v>
      </c>
      <c r="HV8" s="6">
        <v>99</v>
      </c>
      <c r="HW8" s="6">
        <v>100</v>
      </c>
      <c r="HX8" s="6">
        <v>101</v>
      </c>
      <c r="HY8" s="6">
        <v>102</v>
      </c>
      <c r="HZ8" s="6">
        <v>103</v>
      </c>
      <c r="IA8" s="6">
        <v>104</v>
      </c>
      <c r="IB8" s="6">
        <v>105</v>
      </c>
      <c r="IC8" s="6">
        <v>106</v>
      </c>
      <c r="ID8" s="6">
        <v>107</v>
      </c>
      <c r="IE8" s="6">
        <v>108</v>
      </c>
      <c r="IF8" s="6">
        <v>109</v>
      </c>
      <c r="IG8" s="6">
        <v>110</v>
      </c>
      <c r="IH8" s="6">
        <v>111</v>
      </c>
      <c r="II8" s="6">
        <v>112</v>
      </c>
      <c r="IJ8" s="6">
        <v>113</v>
      </c>
      <c r="IK8" s="6">
        <v>114</v>
      </c>
      <c r="IL8" s="6">
        <v>115</v>
      </c>
      <c r="IM8" s="6">
        <v>116</v>
      </c>
      <c r="IN8" s="6">
        <v>117</v>
      </c>
      <c r="IO8" s="6">
        <v>118</v>
      </c>
      <c r="IP8" s="6">
        <v>119</v>
      </c>
      <c r="IQ8" s="6">
        <v>120</v>
      </c>
      <c r="IR8" s="6">
        <v>121</v>
      </c>
      <c r="IS8" s="6">
        <v>122</v>
      </c>
      <c r="IT8" s="6">
        <v>123</v>
      </c>
      <c r="IU8" s="6">
        <v>124</v>
      </c>
      <c r="IV8" s="6">
        <v>125</v>
      </c>
    </row>
    <row r="9" spans="2:256" x14ac:dyDescent="0.2">
      <c r="F9">
        <v>201403</v>
      </c>
      <c r="G9">
        <v>2680760738</v>
      </c>
      <c r="H9">
        <v>6263405005</v>
      </c>
      <c r="I9">
        <v>9807479412</v>
      </c>
      <c r="J9">
        <v>13819079991</v>
      </c>
      <c r="K9">
        <v>16691033464</v>
      </c>
      <c r="L9">
        <v>17300029845</v>
      </c>
      <c r="M9">
        <v>19057672126</v>
      </c>
      <c r="N9">
        <v>19146992777</v>
      </c>
      <c r="O9">
        <v>19484226163</v>
      </c>
      <c r="P9">
        <v>19750134263</v>
      </c>
      <c r="Q9">
        <v>19821519097</v>
      </c>
      <c r="R9">
        <v>19954489361</v>
      </c>
      <c r="S9">
        <v>20011664199</v>
      </c>
      <c r="T9">
        <v>20126815523</v>
      </c>
      <c r="U9">
        <v>20230029234</v>
      </c>
      <c r="V9">
        <v>20355495721</v>
      </c>
      <c r="W9">
        <v>20606377969</v>
      </c>
      <c r="X9">
        <v>20899241205</v>
      </c>
      <c r="Y9">
        <v>21026615909</v>
      </c>
      <c r="Z9">
        <v>21136530962</v>
      </c>
      <c r="AA9">
        <v>21240207216</v>
      </c>
      <c r="AB9">
        <v>21341257640</v>
      </c>
      <c r="AC9">
        <v>21449408824</v>
      </c>
      <c r="AD9">
        <v>21518394812</v>
      </c>
      <c r="AE9">
        <v>21607584375</v>
      </c>
      <c r="AF9">
        <v>21700725274</v>
      </c>
      <c r="AG9">
        <v>21804125279</v>
      </c>
      <c r="AH9">
        <v>21965561292</v>
      </c>
      <c r="AI9">
        <v>22205742520</v>
      </c>
      <c r="AJ9">
        <v>22676135252</v>
      </c>
      <c r="AK9">
        <v>22778959679</v>
      </c>
      <c r="AL9">
        <v>22917578716</v>
      </c>
      <c r="AM9">
        <v>23118803946</v>
      </c>
      <c r="AN9">
        <v>23216808327</v>
      </c>
      <c r="AO9">
        <v>23314521812</v>
      </c>
      <c r="AP9">
        <v>23440221837</v>
      </c>
      <c r="AQ9">
        <v>23541532235</v>
      </c>
      <c r="AR9">
        <v>23652129869</v>
      </c>
      <c r="AS9">
        <v>23831546824</v>
      </c>
      <c r="AT9">
        <v>24481337550</v>
      </c>
      <c r="AU9">
        <v>24739087907</v>
      </c>
      <c r="AV9">
        <v>24881582214</v>
      </c>
      <c r="AW9">
        <v>25035377714</v>
      </c>
      <c r="AX9">
        <v>25118900023</v>
      </c>
      <c r="AY9">
        <v>25355722094</v>
      </c>
      <c r="AZ9">
        <v>25486961575</v>
      </c>
      <c r="BA9">
        <v>25555663979</v>
      </c>
      <c r="BB9">
        <v>25844664596</v>
      </c>
      <c r="BC9">
        <v>25980251108</v>
      </c>
      <c r="BD9">
        <v>26021223059</v>
      </c>
      <c r="BE9">
        <v>26118989963</v>
      </c>
      <c r="BF9">
        <v>26233219574</v>
      </c>
      <c r="BG9">
        <v>26312696003</v>
      </c>
      <c r="BH9">
        <v>26447662599</v>
      </c>
      <c r="BI9">
        <v>26908437245</v>
      </c>
      <c r="BJ9">
        <v>27131831647</v>
      </c>
      <c r="BK9">
        <v>27244060115</v>
      </c>
      <c r="BL9">
        <v>27417775097</v>
      </c>
      <c r="BM9">
        <v>27519636275</v>
      </c>
      <c r="BN9">
        <v>27619978901</v>
      </c>
      <c r="BO9">
        <v>27836913801</v>
      </c>
      <c r="BP9">
        <v>27905737125</v>
      </c>
      <c r="BQ9">
        <v>27935774176</v>
      </c>
      <c r="BR9">
        <v>28037442711</v>
      </c>
      <c r="BS9">
        <v>28179124520</v>
      </c>
      <c r="BT9">
        <v>28311474726</v>
      </c>
      <c r="BU9">
        <v>28447248619</v>
      </c>
      <c r="BV9">
        <v>28465309766</v>
      </c>
      <c r="BW9">
        <v>28585753799</v>
      </c>
      <c r="BX9">
        <v>28716398601</v>
      </c>
      <c r="BY9">
        <v>28849420723</v>
      </c>
      <c r="BZ9">
        <v>28961340830</v>
      </c>
      <c r="CA9">
        <v>29082308289</v>
      </c>
      <c r="CB9">
        <v>29139668378</v>
      </c>
      <c r="CC9">
        <v>29315364299</v>
      </c>
      <c r="CD9">
        <v>29495392724</v>
      </c>
      <c r="CE9">
        <v>29610742930</v>
      </c>
      <c r="CF9">
        <v>29703105413</v>
      </c>
      <c r="CG9">
        <v>30193401934</v>
      </c>
      <c r="CH9">
        <v>30328389450</v>
      </c>
      <c r="CI9">
        <v>30376165836</v>
      </c>
      <c r="CJ9">
        <v>30564842059</v>
      </c>
      <c r="CK9">
        <v>30649183928</v>
      </c>
      <c r="CL9">
        <v>30861336901</v>
      </c>
      <c r="CM9">
        <v>30995672289</v>
      </c>
      <c r="CN9">
        <v>31101426896</v>
      </c>
      <c r="CO9">
        <v>31171877328</v>
      </c>
      <c r="CP9">
        <v>31333506781</v>
      </c>
      <c r="CQ9">
        <v>31460350797</v>
      </c>
      <c r="CR9">
        <v>31603891091</v>
      </c>
      <c r="CS9">
        <v>31711515382</v>
      </c>
      <c r="CT9">
        <v>31870291958</v>
      </c>
      <c r="CU9">
        <v>32250090305</v>
      </c>
      <c r="CV9">
        <v>32428970003</v>
      </c>
      <c r="CW9">
        <v>32495765962</v>
      </c>
      <c r="CX9">
        <v>32674237148</v>
      </c>
      <c r="CY9">
        <v>32775679972</v>
      </c>
      <c r="CZ9">
        <v>32846618008</v>
      </c>
      <c r="DA9">
        <v>32997977767</v>
      </c>
      <c r="DB9">
        <v>33109261563</v>
      </c>
      <c r="DC9">
        <v>33292341358</v>
      </c>
      <c r="DD9">
        <v>33402782175</v>
      </c>
      <c r="DE9">
        <v>33513714767</v>
      </c>
      <c r="DF9">
        <v>33687001893</v>
      </c>
      <c r="DG9">
        <v>33793272681</v>
      </c>
      <c r="DH9">
        <v>33952534848</v>
      </c>
      <c r="DI9">
        <v>34095448826</v>
      </c>
      <c r="DJ9">
        <v>34156441651</v>
      </c>
      <c r="DK9">
        <v>34237909445</v>
      </c>
      <c r="DL9">
        <v>34578840025</v>
      </c>
      <c r="DM9">
        <v>34676548274</v>
      </c>
      <c r="DN9">
        <v>34834308591</v>
      </c>
      <c r="DO9">
        <v>34994635923</v>
      </c>
      <c r="DP9">
        <v>35147087900</v>
      </c>
      <c r="DQ9">
        <v>35266399157</v>
      </c>
      <c r="DR9">
        <v>35334038217</v>
      </c>
      <c r="DS9">
        <v>35456157489</v>
      </c>
      <c r="DT9">
        <v>35693232400</v>
      </c>
      <c r="DU9">
        <v>35777294491</v>
      </c>
      <c r="DV9">
        <v>35842168783</v>
      </c>
      <c r="DW9">
        <v>35942862616</v>
      </c>
      <c r="DX9">
        <v>36067957331</v>
      </c>
      <c r="DY9">
        <v>36206868760</v>
      </c>
      <c r="DZ9">
        <v>36371762809</v>
      </c>
      <c r="EA9">
        <v>36521207668</v>
      </c>
      <c r="EB9">
        <v>1881104828</v>
      </c>
      <c r="EC9">
        <v>5866083794</v>
      </c>
      <c r="ED9">
        <v>8487294066.3999996</v>
      </c>
      <c r="EE9">
        <v>14694775291.4</v>
      </c>
      <c r="EF9">
        <v>15382378786.4</v>
      </c>
      <c r="EG9">
        <v>15426314010.4</v>
      </c>
      <c r="EH9">
        <v>15422277141.4</v>
      </c>
      <c r="EI9">
        <v>15495562243.4</v>
      </c>
      <c r="EJ9">
        <v>15891623734.4</v>
      </c>
      <c r="EK9">
        <v>16203705379.4</v>
      </c>
      <c r="EL9">
        <v>16356546213.4</v>
      </c>
      <c r="EM9">
        <v>16559000675.4</v>
      </c>
      <c r="EN9">
        <v>16696702339.4</v>
      </c>
      <c r="EO9">
        <v>16780168908.08</v>
      </c>
      <c r="EP9">
        <v>16899638157.799999</v>
      </c>
      <c r="EQ9">
        <v>16982472350.039999</v>
      </c>
      <c r="ER9">
        <v>17298683789.059998</v>
      </c>
      <c r="ES9">
        <v>17472913346.559998</v>
      </c>
      <c r="ET9">
        <v>17145610130.259998</v>
      </c>
      <c r="EU9">
        <v>17241078876.549999</v>
      </c>
      <c r="EV9">
        <v>17345402633.689999</v>
      </c>
      <c r="EW9">
        <v>17444020126.109997</v>
      </c>
      <c r="EX9">
        <v>17618081373.579998</v>
      </c>
      <c r="EY9">
        <v>17853753846.759998</v>
      </c>
      <c r="EZ9">
        <v>17994463938.969997</v>
      </c>
      <c r="FA9">
        <v>18025271410.539997</v>
      </c>
      <c r="FB9">
        <v>18123438148.739998</v>
      </c>
      <c r="FC9">
        <v>18297416876.82</v>
      </c>
      <c r="FD9">
        <v>18556671982.060001</v>
      </c>
      <c r="FE9">
        <v>19148725166.52</v>
      </c>
      <c r="FF9">
        <v>19598712426.880001</v>
      </c>
      <c r="FG9">
        <v>19386905512.549999</v>
      </c>
      <c r="FH9">
        <v>19570597285.009998</v>
      </c>
      <c r="FI9">
        <v>19565790880.699997</v>
      </c>
      <c r="FJ9">
        <v>19717145797.799995</v>
      </c>
      <c r="FK9">
        <v>19783994816.769997</v>
      </c>
      <c r="FL9">
        <v>19835729454.549995</v>
      </c>
      <c r="FM9">
        <v>20218856655.239994</v>
      </c>
      <c r="FN9">
        <v>20262258432.709995</v>
      </c>
      <c r="FO9">
        <v>20797238206.509995</v>
      </c>
      <c r="FP9">
        <v>20848958096.519993</v>
      </c>
      <c r="FQ9">
        <v>20957086776.369991</v>
      </c>
      <c r="FR9">
        <v>20795372465.98999</v>
      </c>
      <c r="FS9">
        <v>20878894296.109989</v>
      </c>
      <c r="FT9">
        <v>20978103086.319988</v>
      </c>
      <c r="FU9">
        <v>21008312472.569988</v>
      </c>
      <c r="FV9">
        <v>21076419969.939987</v>
      </c>
      <c r="FW9">
        <v>21364854387.239986</v>
      </c>
      <c r="FX9">
        <v>21499897793.409985</v>
      </c>
      <c r="FY9">
        <v>21452034270.899986</v>
      </c>
      <c r="FZ9">
        <v>21529848674.609985</v>
      </c>
      <c r="GA9">
        <v>21637498623.179985</v>
      </c>
      <c r="GB9">
        <v>21911872757.189983</v>
      </c>
      <c r="GC9">
        <v>21849423828.929985</v>
      </c>
      <c r="GD9">
        <v>22378673962.919987</v>
      </c>
      <c r="GE9">
        <v>22618909797.839985</v>
      </c>
      <c r="GF9">
        <v>22725050633.289986</v>
      </c>
      <c r="GG9">
        <v>22784686137.269985</v>
      </c>
      <c r="GH9">
        <v>22868867787.029984</v>
      </c>
      <c r="GI9">
        <v>22124522701.739983</v>
      </c>
      <c r="GJ9">
        <v>22272274001.759983</v>
      </c>
      <c r="GK9">
        <v>22336664700.239983</v>
      </c>
      <c r="GL9">
        <v>22365940600.499981</v>
      </c>
      <c r="GM9">
        <v>22467609135.499981</v>
      </c>
      <c r="GN9">
        <v>22606266099.859982</v>
      </c>
      <c r="GO9">
        <v>22738073549.349983</v>
      </c>
      <c r="GP9">
        <v>22869364614.259983</v>
      </c>
      <c r="GQ9">
        <v>22760970791.269981</v>
      </c>
      <c r="GR9">
        <v>22865131463.409981</v>
      </c>
      <c r="GS9">
        <v>22994469811.45998</v>
      </c>
      <c r="GT9">
        <v>23116828523.109982</v>
      </c>
      <c r="GU9">
        <v>23360969589.579983</v>
      </c>
      <c r="GV9">
        <v>23343177546.929981</v>
      </c>
      <c r="GW9">
        <v>23529598139.969982</v>
      </c>
      <c r="GX9">
        <v>23570245031.449982</v>
      </c>
      <c r="GY9">
        <v>23748778901.019981</v>
      </c>
      <c r="GZ9">
        <v>23862220474.589981</v>
      </c>
      <c r="HA9">
        <v>23952900003.849979</v>
      </c>
      <c r="HB9">
        <v>24441075295.949978</v>
      </c>
      <c r="HC9">
        <v>24573503983.719978</v>
      </c>
      <c r="HD9">
        <v>24618559691.669979</v>
      </c>
      <c r="HE9">
        <v>24804435551.04998</v>
      </c>
      <c r="HF9">
        <v>24942465207.749981</v>
      </c>
      <c r="HG9">
        <v>25055125975.129982</v>
      </c>
      <c r="HH9">
        <v>25186387299.929981</v>
      </c>
      <c r="HI9">
        <v>25389356816.769981</v>
      </c>
      <c r="HJ9">
        <v>25353023098.699982</v>
      </c>
      <c r="HK9">
        <v>25514936522.469982</v>
      </c>
      <c r="HL9">
        <v>25639780914.589981</v>
      </c>
      <c r="HM9">
        <v>25779385290.499981</v>
      </c>
      <c r="HN9">
        <v>25884640699.93998</v>
      </c>
      <c r="HO9">
        <v>26404887542.04998</v>
      </c>
      <c r="HP9">
        <v>26519456659.95998</v>
      </c>
      <c r="HQ9">
        <v>26696738522.95998</v>
      </c>
      <c r="HR9">
        <v>26761942070.839981</v>
      </c>
      <c r="HS9">
        <v>26838741956.54998</v>
      </c>
      <c r="HT9">
        <v>26938583671.569981</v>
      </c>
      <c r="HU9">
        <v>27009004067.539982</v>
      </c>
      <c r="HV9">
        <v>27160005777.609982</v>
      </c>
      <c r="HW9">
        <v>27271489400.289982</v>
      </c>
      <c r="HX9">
        <v>27598489878.939983</v>
      </c>
      <c r="HY9">
        <v>27709947952.579983</v>
      </c>
      <c r="HZ9">
        <v>27821604639.369984</v>
      </c>
      <c r="IA9">
        <v>27996028734.069984</v>
      </c>
      <c r="IB9">
        <v>28103740233.279984</v>
      </c>
      <c r="IC9">
        <v>28264804789.269985</v>
      </c>
      <c r="ID9">
        <v>28409862188.299984</v>
      </c>
      <c r="IE9">
        <v>28473456252.669983</v>
      </c>
      <c r="IF9">
        <v>28557676957.699982</v>
      </c>
      <c r="IG9">
        <v>28890333948.659981</v>
      </c>
      <c r="IH9">
        <v>28979061831.789982</v>
      </c>
      <c r="II9">
        <v>29127747981.13998</v>
      </c>
      <c r="IJ9">
        <v>29278905958.599979</v>
      </c>
      <c r="IK9">
        <v>29422095946.569981</v>
      </c>
      <c r="IL9">
        <v>29532054828.349979</v>
      </c>
      <c r="IM9">
        <v>29591427798.559978</v>
      </c>
      <c r="IN9">
        <v>29702841067.36998</v>
      </c>
      <c r="IO9">
        <v>29930299576.849979</v>
      </c>
      <c r="IP9">
        <v>30007833838.919979</v>
      </c>
      <c r="IQ9">
        <v>30059754411.839977</v>
      </c>
      <c r="IR9">
        <v>30150587904.069977</v>
      </c>
      <c r="IS9">
        <v>30266126691.879978</v>
      </c>
      <c r="IT9">
        <v>30434100035.419979</v>
      </c>
      <c r="IU9">
        <v>30588926612.879978</v>
      </c>
      <c r="IV9">
        <v>30728244243.419979</v>
      </c>
    </row>
    <row r="10" spans="2:256" x14ac:dyDescent="0.2">
      <c r="F10">
        <v>201406</v>
      </c>
      <c r="G10">
        <v>2466281</v>
      </c>
      <c r="H10">
        <v>1756572659</v>
      </c>
      <c r="I10">
        <v>3220543756</v>
      </c>
      <c r="J10">
        <v>7114734170</v>
      </c>
      <c r="K10">
        <v>9376900639</v>
      </c>
      <c r="L10">
        <v>9472097869</v>
      </c>
      <c r="M10">
        <v>9585367380</v>
      </c>
      <c r="N10">
        <v>9586053380</v>
      </c>
      <c r="O10">
        <v>9591863387</v>
      </c>
      <c r="P10">
        <v>9594574035</v>
      </c>
      <c r="Q10">
        <v>9605115420</v>
      </c>
      <c r="R10">
        <v>9637547777</v>
      </c>
      <c r="S10">
        <v>9639265598</v>
      </c>
      <c r="T10">
        <v>9641510801</v>
      </c>
      <c r="U10">
        <v>9660688675</v>
      </c>
      <c r="V10">
        <v>9715061639</v>
      </c>
      <c r="W10">
        <v>9721312978</v>
      </c>
      <c r="X10">
        <v>9723026081</v>
      </c>
      <c r="Y10">
        <v>9723026081</v>
      </c>
      <c r="Z10">
        <v>9723026081</v>
      </c>
      <c r="AA10">
        <v>9723026081</v>
      </c>
      <c r="AB10">
        <v>9723026081</v>
      </c>
      <c r="AC10">
        <v>9730878733</v>
      </c>
      <c r="AD10">
        <v>9730878733</v>
      </c>
      <c r="AE10">
        <v>9730878733</v>
      </c>
      <c r="AF10">
        <v>9788092050</v>
      </c>
      <c r="AG10">
        <v>9791044873</v>
      </c>
      <c r="AH10">
        <v>9791044873</v>
      </c>
      <c r="AI10">
        <v>9791044873</v>
      </c>
      <c r="AJ10">
        <v>9793080015</v>
      </c>
      <c r="AK10">
        <v>9793421415</v>
      </c>
      <c r="AL10">
        <v>9793421415</v>
      </c>
      <c r="AM10">
        <v>9793421415</v>
      </c>
      <c r="AN10">
        <v>9793421415</v>
      </c>
      <c r="AO10">
        <v>9793421415</v>
      </c>
      <c r="AP10">
        <v>9825853772</v>
      </c>
      <c r="AQ10">
        <v>9869022325</v>
      </c>
      <c r="AR10">
        <v>9851562272</v>
      </c>
      <c r="AS10">
        <v>9853807475</v>
      </c>
      <c r="AT10">
        <v>9853807475</v>
      </c>
      <c r="AU10">
        <v>9854148875</v>
      </c>
      <c r="AV10">
        <v>9856369956</v>
      </c>
      <c r="AW10">
        <v>9856369956</v>
      </c>
      <c r="AX10">
        <v>9856369956</v>
      </c>
      <c r="AY10">
        <v>9856369956</v>
      </c>
      <c r="AZ10">
        <v>9856369956</v>
      </c>
      <c r="BA10">
        <v>9856369956</v>
      </c>
      <c r="BB10">
        <v>9856369956</v>
      </c>
      <c r="BC10">
        <v>9913012913</v>
      </c>
      <c r="BD10">
        <v>9914730734</v>
      </c>
      <c r="BE10">
        <v>9916975937</v>
      </c>
      <c r="BF10">
        <v>9916975937</v>
      </c>
      <c r="BG10">
        <v>9917317337</v>
      </c>
      <c r="BH10">
        <v>9917317337</v>
      </c>
      <c r="BI10">
        <v>9919435112</v>
      </c>
      <c r="BJ10">
        <v>9919435112</v>
      </c>
      <c r="BK10">
        <v>9919435112</v>
      </c>
      <c r="BL10">
        <v>9951867469</v>
      </c>
      <c r="BM10">
        <v>9951867469</v>
      </c>
      <c r="BN10">
        <v>9951867469</v>
      </c>
      <c r="BO10">
        <v>9977373785</v>
      </c>
      <c r="BP10">
        <v>9985556722</v>
      </c>
      <c r="BQ10">
        <v>9987801925</v>
      </c>
      <c r="BR10">
        <v>9987801925</v>
      </c>
      <c r="BS10">
        <v>9987801925</v>
      </c>
      <c r="BT10">
        <v>9990451500</v>
      </c>
      <c r="BU10">
        <v>9990451500</v>
      </c>
      <c r="BV10">
        <v>9990451500</v>
      </c>
      <c r="BW10">
        <v>9990451500</v>
      </c>
      <c r="BX10">
        <v>9990451500</v>
      </c>
      <c r="BY10">
        <v>9990451500</v>
      </c>
      <c r="BZ10">
        <v>9990451500</v>
      </c>
      <c r="CA10">
        <v>9990451500</v>
      </c>
      <c r="CB10">
        <v>10062146734</v>
      </c>
      <c r="CC10">
        <v>10064902757</v>
      </c>
      <c r="CD10">
        <v>10075527113</v>
      </c>
      <c r="CE10">
        <v>10075527113</v>
      </c>
      <c r="CF10">
        <v>10077644888</v>
      </c>
      <c r="CG10">
        <v>10077644888</v>
      </c>
      <c r="CH10">
        <v>10077644888</v>
      </c>
      <c r="CI10">
        <v>10077644888</v>
      </c>
      <c r="CJ10">
        <v>10077644888</v>
      </c>
      <c r="CK10">
        <v>10077644888</v>
      </c>
      <c r="CL10">
        <v>10122584913</v>
      </c>
      <c r="CM10">
        <v>10154865108</v>
      </c>
      <c r="CN10">
        <v>10158870024</v>
      </c>
      <c r="CO10">
        <v>10158870024</v>
      </c>
      <c r="CP10">
        <v>10162188701</v>
      </c>
      <c r="CQ10">
        <v>10162720501</v>
      </c>
      <c r="CR10">
        <v>10162720501</v>
      </c>
      <c r="CS10">
        <v>10165367720</v>
      </c>
      <c r="CT10">
        <v>10165367720</v>
      </c>
      <c r="CU10">
        <v>10165367720</v>
      </c>
      <c r="CV10">
        <v>10165367720</v>
      </c>
      <c r="CW10">
        <v>10210307745</v>
      </c>
      <c r="CX10">
        <v>10210307745</v>
      </c>
      <c r="CY10">
        <v>10242587940</v>
      </c>
      <c r="CZ10">
        <v>10242587940</v>
      </c>
      <c r="DA10">
        <v>10247155510</v>
      </c>
      <c r="DB10">
        <v>10247155510</v>
      </c>
      <c r="DC10">
        <v>10247155510</v>
      </c>
      <c r="DD10">
        <v>10249802729</v>
      </c>
      <c r="DE10">
        <v>10250334529</v>
      </c>
      <c r="DF10">
        <v>10250334529</v>
      </c>
      <c r="DG10">
        <v>10250334529</v>
      </c>
      <c r="DH10">
        <v>10250334529</v>
      </c>
      <c r="DI10">
        <v>10295274554</v>
      </c>
      <c r="DJ10">
        <v>10295274554</v>
      </c>
      <c r="DK10">
        <v>10327554749</v>
      </c>
      <c r="DL10">
        <v>10328803642</v>
      </c>
      <c r="DM10">
        <v>10332122319</v>
      </c>
      <c r="DN10">
        <v>10332122319</v>
      </c>
      <c r="DO10">
        <v>10332122319</v>
      </c>
      <c r="DP10">
        <v>10332654119</v>
      </c>
      <c r="DQ10">
        <v>10332654119</v>
      </c>
      <c r="DR10">
        <v>10332654119</v>
      </c>
      <c r="DS10">
        <v>10332654119</v>
      </c>
      <c r="DT10">
        <v>10332654119</v>
      </c>
      <c r="DU10">
        <v>10377594144</v>
      </c>
      <c r="DV10">
        <v>10377594144</v>
      </c>
      <c r="DW10">
        <v>10419043512</v>
      </c>
      <c r="DX10">
        <v>10427743738</v>
      </c>
      <c r="EB10">
        <v>533615021</v>
      </c>
      <c r="EC10">
        <v>4193013542</v>
      </c>
      <c r="ED10">
        <v>6242328119</v>
      </c>
      <c r="EE10">
        <v>9726168870</v>
      </c>
      <c r="EF10">
        <v>9680753216</v>
      </c>
      <c r="EG10">
        <v>9507817283</v>
      </c>
      <c r="EH10">
        <v>9593220033</v>
      </c>
      <c r="EI10">
        <v>9593906033</v>
      </c>
      <c r="EJ10">
        <v>9604486687</v>
      </c>
      <c r="EK10">
        <v>9607197335</v>
      </c>
      <c r="EL10">
        <v>9613001054.1399994</v>
      </c>
      <c r="EM10">
        <v>9645433411.1399994</v>
      </c>
      <c r="EN10">
        <v>9647151232.1399994</v>
      </c>
      <c r="EO10">
        <v>9693324347.7299995</v>
      </c>
      <c r="EP10">
        <v>9712502221.7299995</v>
      </c>
      <c r="EQ10">
        <v>9766875185.7299995</v>
      </c>
      <c r="ER10">
        <v>9729198612.1399994</v>
      </c>
      <c r="ES10">
        <v>9730911715.1399994</v>
      </c>
      <c r="ET10">
        <v>9730911715.1399994</v>
      </c>
      <c r="EU10">
        <v>9730911715.1399994</v>
      </c>
      <c r="EV10">
        <v>9730911715.1399994</v>
      </c>
      <c r="EW10">
        <v>9730911715.1399994</v>
      </c>
      <c r="EX10">
        <v>9730878733</v>
      </c>
      <c r="EY10">
        <v>9730878733</v>
      </c>
      <c r="EZ10">
        <v>9730878733</v>
      </c>
      <c r="FA10">
        <v>9788092050</v>
      </c>
      <c r="FB10">
        <v>9791044873</v>
      </c>
      <c r="FC10">
        <v>9791044873</v>
      </c>
      <c r="FD10">
        <v>9791044873</v>
      </c>
      <c r="FE10">
        <v>9793080015</v>
      </c>
      <c r="FF10">
        <v>9793421415</v>
      </c>
      <c r="FG10">
        <v>9793421415</v>
      </c>
      <c r="FH10">
        <v>9793421415</v>
      </c>
      <c r="FI10">
        <v>9793421415</v>
      </c>
      <c r="FJ10">
        <v>9793421415</v>
      </c>
      <c r="FK10">
        <v>9825853772</v>
      </c>
      <c r="FL10">
        <v>9869022325</v>
      </c>
      <c r="FM10">
        <v>9851562272</v>
      </c>
      <c r="FN10">
        <v>9853807475</v>
      </c>
      <c r="FO10">
        <v>9853807475</v>
      </c>
      <c r="FP10">
        <v>9854148875</v>
      </c>
      <c r="FQ10">
        <v>9856369956</v>
      </c>
      <c r="FR10">
        <v>9856369956</v>
      </c>
      <c r="FS10">
        <v>9856369956</v>
      </c>
      <c r="FT10">
        <v>9856369956</v>
      </c>
      <c r="FU10">
        <v>9856369956</v>
      </c>
      <c r="FV10">
        <v>9856369956</v>
      </c>
      <c r="FW10">
        <v>9856369956</v>
      </c>
      <c r="FX10">
        <v>9913012913</v>
      </c>
      <c r="FY10">
        <v>9914730734</v>
      </c>
      <c r="FZ10">
        <v>9916975937</v>
      </c>
      <c r="GA10">
        <v>9916975937</v>
      </c>
      <c r="GB10">
        <v>9917317337</v>
      </c>
      <c r="GC10">
        <v>9917317337</v>
      </c>
      <c r="GD10">
        <v>9919435112</v>
      </c>
      <c r="GE10">
        <v>9919435112</v>
      </c>
      <c r="GF10">
        <v>9919435112</v>
      </c>
      <c r="GG10">
        <v>9951867469</v>
      </c>
      <c r="GH10">
        <v>9951867469</v>
      </c>
      <c r="GI10">
        <v>9951867469</v>
      </c>
      <c r="GJ10">
        <v>9977373785</v>
      </c>
      <c r="GK10">
        <v>9985556722</v>
      </c>
      <c r="GL10">
        <v>9987801925</v>
      </c>
      <c r="GM10">
        <v>9987801925</v>
      </c>
      <c r="GN10">
        <v>9987801925</v>
      </c>
      <c r="GO10">
        <v>9990451500</v>
      </c>
      <c r="GP10">
        <v>9990451500</v>
      </c>
      <c r="GQ10">
        <v>9990451500</v>
      </c>
      <c r="GR10">
        <v>9990451500</v>
      </c>
      <c r="GS10">
        <v>9990451500</v>
      </c>
      <c r="GT10">
        <v>9990451500</v>
      </c>
      <c r="GU10">
        <v>9990451500</v>
      </c>
      <c r="GV10">
        <v>9990451500</v>
      </c>
      <c r="GW10">
        <v>10062146734</v>
      </c>
      <c r="GX10">
        <v>10064902757</v>
      </c>
      <c r="GY10">
        <v>10075527113</v>
      </c>
      <c r="GZ10">
        <v>10075527113</v>
      </c>
      <c r="HA10">
        <v>10077644888</v>
      </c>
      <c r="HB10">
        <v>10077644888</v>
      </c>
      <c r="HC10">
        <v>10077644888</v>
      </c>
      <c r="HD10">
        <v>10077644888</v>
      </c>
      <c r="HE10">
        <v>10077644888</v>
      </c>
      <c r="HF10">
        <v>10077644888</v>
      </c>
      <c r="HG10">
        <v>10122584913</v>
      </c>
      <c r="HH10">
        <v>10154865108</v>
      </c>
      <c r="HI10">
        <v>10158870024</v>
      </c>
      <c r="HJ10">
        <v>10158870024</v>
      </c>
      <c r="HK10">
        <v>10162188701</v>
      </c>
      <c r="HL10">
        <v>10162720501</v>
      </c>
      <c r="HM10">
        <v>10162720501</v>
      </c>
      <c r="HN10">
        <v>10165367720</v>
      </c>
      <c r="HO10">
        <v>10165367720</v>
      </c>
      <c r="HP10">
        <v>10165367720</v>
      </c>
      <c r="HQ10">
        <v>10165367720</v>
      </c>
      <c r="HR10">
        <v>10210307745</v>
      </c>
      <c r="HS10">
        <v>10210307745</v>
      </c>
      <c r="HT10">
        <v>10242587940</v>
      </c>
      <c r="HU10">
        <v>10242587940</v>
      </c>
      <c r="HV10">
        <v>10247155510</v>
      </c>
      <c r="HW10">
        <v>10247155510</v>
      </c>
      <c r="HX10">
        <v>10247155510</v>
      </c>
      <c r="HY10">
        <v>10249802729</v>
      </c>
      <c r="HZ10">
        <v>10250334529</v>
      </c>
      <c r="IA10">
        <v>10250334529</v>
      </c>
      <c r="IB10">
        <v>10250334529</v>
      </c>
      <c r="IC10">
        <v>10250334529</v>
      </c>
      <c r="ID10">
        <v>10295274554</v>
      </c>
      <c r="IE10">
        <v>10295274554</v>
      </c>
      <c r="IF10">
        <v>10327554749</v>
      </c>
      <c r="IG10">
        <v>10328803642</v>
      </c>
      <c r="IH10">
        <v>10332122319</v>
      </c>
      <c r="II10">
        <v>10332122319</v>
      </c>
      <c r="IJ10">
        <v>10332122319</v>
      </c>
      <c r="IK10">
        <v>10332654119</v>
      </c>
      <c r="IL10">
        <v>10332654119</v>
      </c>
      <c r="IM10">
        <v>10332654119</v>
      </c>
      <c r="IN10">
        <v>10332654119</v>
      </c>
      <c r="IO10">
        <v>10332654119</v>
      </c>
      <c r="IP10">
        <v>10377594144</v>
      </c>
      <c r="IQ10">
        <v>10377594144</v>
      </c>
      <c r="IR10">
        <v>10419043512</v>
      </c>
      <c r="IS10">
        <v>10427743738</v>
      </c>
    </row>
    <row r="11" spans="2:256" x14ac:dyDescent="0.2">
      <c r="F11">
        <v>201409</v>
      </c>
      <c r="G11">
        <v>69792776</v>
      </c>
      <c r="H11">
        <v>1377156102</v>
      </c>
      <c r="I11">
        <v>4938352248</v>
      </c>
      <c r="J11">
        <v>7968248870</v>
      </c>
      <c r="K11">
        <v>9505206588</v>
      </c>
      <c r="L11">
        <v>10143052670</v>
      </c>
      <c r="M11">
        <v>10146496130</v>
      </c>
      <c r="N11">
        <v>10148229880</v>
      </c>
      <c r="O11">
        <v>10153756753</v>
      </c>
      <c r="P11">
        <v>10154106753</v>
      </c>
      <c r="Q11">
        <v>10155058022</v>
      </c>
      <c r="R11">
        <v>10155341332</v>
      </c>
      <c r="S11">
        <v>10185422250</v>
      </c>
      <c r="T11">
        <v>10185853304</v>
      </c>
      <c r="U11">
        <v>10198666001</v>
      </c>
      <c r="V11">
        <v>10198666001</v>
      </c>
      <c r="W11">
        <v>10199413447</v>
      </c>
      <c r="X11">
        <v>10199916997</v>
      </c>
      <c r="Y11">
        <v>10201704313</v>
      </c>
      <c r="Z11">
        <v>10201704313</v>
      </c>
      <c r="AA11">
        <v>10201704313</v>
      </c>
      <c r="AB11">
        <v>10208480812</v>
      </c>
      <c r="AC11">
        <v>10208480812</v>
      </c>
      <c r="AD11">
        <v>10215111865</v>
      </c>
      <c r="AE11">
        <v>10215395175</v>
      </c>
      <c r="AF11">
        <v>10223704834</v>
      </c>
      <c r="AG11">
        <v>10230210068</v>
      </c>
      <c r="AH11">
        <v>10230210068</v>
      </c>
      <c r="AI11">
        <v>10230210068</v>
      </c>
      <c r="AJ11">
        <v>10230713618</v>
      </c>
      <c r="AK11">
        <v>10248079088</v>
      </c>
      <c r="AL11">
        <v>10248079088</v>
      </c>
      <c r="AM11">
        <v>10248079088</v>
      </c>
      <c r="AN11">
        <v>10255914080</v>
      </c>
      <c r="AO11">
        <v>10256197390</v>
      </c>
      <c r="AP11">
        <v>10261877174</v>
      </c>
      <c r="AQ11">
        <v>10261877174</v>
      </c>
      <c r="AR11">
        <v>10271149422</v>
      </c>
      <c r="AS11">
        <v>10273202914</v>
      </c>
      <c r="AT11">
        <v>10276732330</v>
      </c>
      <c r="AU11">
        <v>10276732330</v>
      </c>
      <c r="AV11">
        <v>10277235880</v>
      </c>
      <c r="AW11">
        <v>10279811619</v>
      </c>
      <c r="AX11">
        <v>10279811619</v>
      </c>
      <c r="AY11">
        <v>10293083620</v>
      </c>
      <c r="AZ11">
        <v>10293083620</v>
      </c>
      <c r="BA11">
        <v>10294034889</v>
      </c>
      <c r="BB11">
        <v>10300802056</v>
      </c>
      <c r="BC11">
        <v>10302364281</v>
      </c>
      <c r="BD11">
        <v>10309192242</v>
      </c>
      <c r="BE11">
        <v>10313253189</v>
      </c>
      <c r="BF11">
        <v>10313253189</v>
      </c>
      <c r="BG11">
        <v>10497138861</v>
      </c>
      <c r="BH11">
        <v>10500218150</v>
      </c>
      <c r="BI11">
        <v>10500218150</v>
      </c>
      <c r="BJ11">
        <v>10512349375</v>
      </c>
      <c r="BK11">
        <v>10514423729</v>
      </c>
      <c r="BL11">
        <v>10525263767</v>
      </c>
      <c r="BM11">
        <v>11308550645</v>
      </c>
      <c r="BN11">
        <v>11308550645</v>
      </c>
      <c r="BO11">
        <v>11316992527</v>
      </c>
      <c r="BP11">
        <v>11324352019</v>
      </c>
      <c r="BQ11">
        <v>11331430461</v>
      </c>
      <c r="BR11">
        <v>11331430461</v>
      </c>
      <c r="BS11">
        <v>11331430461</v>
      </c>
      <c r="BT11">
        <v>11334771115</v>
      </c>
      <c r="BU11">
        <v>11334771115</v>
      </c>
      <c r="BV11">
        <v>11334771115</v>
      </c>
      <c r="BW11">
        <v>11334771115</v>
      </c>
      <c r="BX11">
        <v>11344861796</v>
      </c>
      <c r="BY11">
        <v>11346329074</v>
      </c>
      <c r="BZ11">
        <v>11355054266</v>
      </c>
      <c r="CA11">
        <v>11357630005</v>
      </c>
      <c r="CB11">
        <v>11368592953</v>
      </c>
      <c r="CC11">
        <v>11374068907</v>
      </c>
      <c r="CD11">
        <v>11374068907</v>
      </c>
      <c r="CE11">
        <v>11374068907</v>
      </c>
      <c r="CF11">
        <v>11379140323</v>
      </c>
      <c r="CG11">
        <v>11379140323</v>
      </c>
      <c r="CH11">
        <v>11382364062</v>
      </c>
      <c r="CI11">
        <v>11382364062</v>
      </c>
      <c r="CJ11">
        <v>11382364062</v>
      </c>
      <c r="CK11">
        <v>11386539666</v>
      </c>
      <c r="CL11">
        <v>11390658668</v>
      </c>
      <c r="CM11">
        <v>11396448826</v>
      </c>
      <c r="CN11">
        <v>11412396461</v>
      </c>
      <c r="CO11">
        <v>11413191840</v>
      </c>
      <c r="CP11">
        <v>11413191840</v>
      </c>
      <c r="CQ11">
        <v>11418546566</v>
      </c>
      <c r="CR11">
        <v>11418546566</v>
      </c>
      <c r="CS11">
        <v>11421756907</v>
      </c>
      <c r="CT11">
        <v>11422404907</v>
      </c>
      <c r="CU11">
        <v>11422688217</v>
      </c>
      <c r="CV11">
        <v>11422688217</v>
      </c>
      <c r="CW11">
        <v>11426863821</v>
      </c>
      <c r="CX11">
        <v>11436772981</v>
      </c>
      <c r="CY11">
        <v>11436772981</v>
      </c>
      <c r="CZ11">
        <v>11453556258</v>
      </c>
      <c r="DA11">
        <v>11453556258</v>
      </c>
      <c r="DB11">
        <v>11453556258</v>
      </c>
      <c r="DC11">
        <v>11453556258</v>
      </c>
      <c r="DD11">
        <v>11458627674</v>
      </c>
      <c r="DE11">
        <v>11461838015</v>
      </c>
      <c r="DF11">
        <v>11462486015</v>
      </c>
      <c r="DG11">
        <v>11462486015</v>
      </c>
      <c r="DH11">
        <v>11462486015</v>
      </c>
      <c r="DI11">
        <v>11468128897</v>
      </c>
      <c r="DJ11">
        <v>11474118913</v>
      </c>
      <c r="DK11">
        <v>11480003471</v>
      </c>
      <c r="DL11">
        <v>11512868812</v>
      </c>
      <c r="DM11">
        <v>11518344766</v>
      </c>
      <c r="DN11">
        <v>11518344766</v>
      </c>
      <c r="DO11">
        <v>11518344766</v>
      </c>
      <c r="DP11">
        <v>11527278155</v>
      </c>
      <c r="DQ11">
        <v>11530488496</v>
      </c>
      <c r="DR11">
        <v>11531136496</v>
      </c>
      <c r="DS11">
        <v>11531136496</v>
      </c>
      <c r="DT11">
        <v>11535312100</v>
      </c>
      <c r="DU11">
        <v>11535312100</v>
      </c>
      <c r="EB11">
        <v>730769904</v>
      </c>
      <c r="EC11">
        <v>3020910885</v>
      </c>
      <c r="ED11">
        <v>7633836272</v>
      </c>
      <c r="EE11">
        <v>9449497558</v>
      </c>
      <c r="EF11">
        <v>9751166018</v>
      </c>
      <c r="EG11">
        <v>10165745795</v>
      </c>
      <c r="EH11">
        <v>10169189255</v>
      </c>
      <c r="EI11">
        <v>10171021866.76</v>
      </c>
      <c r="EJ11">
        <v>10176548739.76</v>
      </c>
      <c r="EK11">
        <v>10176898739.76</v>
      </c>
      <c r="EL11">
        <v>10177850008.76</v>
      </c>
      <c r="EM11">
        <v>10178133318.76</v>
      </c>
      <c r="EN11">
        <v>10255716250</v>
      </c>
      <c r="EO11">
        <v>10188318936.34</v>
      </c>
      <c r="EP11">
        <v>10198666001</v>
      </c>
      <c r="EQ11">
        <v>10198666001</v>
      </c>
      <c r="ER11">
        <v>10199413447</v>
      </c>
      <c r="ES11">
        <v>10408870933</v>
      </c>
      <c r="ET11">
        <v>10201704313</v>
      </c>
      <c r="EU11">
        <v>10201704313</v>
      </c>
      <c r="EV11">
        <v>10201704313</v>
      </c>
      <c r="EW11">
        <v>10317938612</v>
      </c>
      <c r="EX11">
        <v>10317938612</v>
      </c>
      <c r="EY11">
        <v>10215111865</v>
      </c>
      <c r="EZ11">
        <v>10215395175</v>
      </c>
      <c r="FA11">
        <v>10223704834</v>
      </c>
      <c r="FB11">
        <v>10230210068</v>
      </c>
      <c r="FC11">
        <v>10230210068</v>
      </c>
      <c r="FD11">
        <v>10230716387.530001</v>
      </c>
      <c r="FE11">
        <v>10286111531.91</v>
      </c>
      <c r="FF11">
        <v>10248079088</v>
      </c>
      <c r="FG11">
        <v>10248079088</v>
      </c>
      <c r="FH11">
        <v>10305204993.879999</v>
      </c>
      <c r="FI11">
        <v>10313039985.879999</v>
      </c>
      <c r="FJ11">
        <v>10313235235.059999</v>
      </c>
      <c r="FK11">
        <v>10318915019.059999</v>
      </c>
      <c r="FL11">
        <v>10318915019.059999</v>
      </c>
      <c r="FM11">
        <v>10328187267.059999</v>
      </c>
      <c r="FN11">
        <v>10330240759.059999</v>
      </c>
      <c r="FO11">
        <v>10333770175.059999</v>
      </c>
      <c r="FP11">
        <v>10333770175.059999</v>
      </c>
      <c r="FQ11">
        <v>10334273725.059999</v>
      </c>
      <c r="FR11">
        <v>10336849464.059999</v>
      </c>
      <c r="FS11">
        <v>10336849464.059999</v>
      </c>
      <c r="FT11">
        <v>10350121465.059999</v>
      </c>
      <c r="FU11">
        <v>10350121465.059999</v>
      </c>
      <c r="FV11">
        <v>10351072734.059999</v>
      </c>
      <c r="FW11">
        <v>10357839901.059999</v>
      </c>
      <c r="FX11">
        <v>10359402126.059999</v>
      </c>
      <c r="FY11">
        <v>10366230087.059999</v>
      </c>
      <c r="FZ11">
        <v>10370291034.059999</v>
      </c>
      <c r="GA11">
        <v>10554903054.459999</v>
      </c>
      <c r="GB11">
        <v>10554102848.589998</v>
      </c>
      <c r="GC11">
        <v>10557182137.589998</v>
      </c>
      <c r="GD11">
        <v>10557182137.589998</v>
      </c>
      <c r="GE11">
        <v>10569313362.589998</v>
      </c>
      <c r="GF11">
        <v>10571387716.589998</v>
      </c>
      <c r="GG11">
        <v>11094997052.829998</v>
      </c>
      <c r="GH11">
        <v>11308550644.999998</v>
      </c>
      <c r="GI11">
        <v>11326307576.499998</v>
      </c>
      <c r="GJ11">
        <v>11334749458.499998</v>
      </c>
      <c r="GK11">
        <v>11342108950.499998</v>
      </c>
      <c r="GL11">
        <v>11349187392.499998</v>
      </c>
      <c r="GM11">
        <v>11349187392.499998</v>
      </c>
      <c r="GN11">
        <v>11349187392.499998</v>
      </c>
      <c r="GO11">
        <v>11352528046.499998</v>
      </c>
      <c r="GP11">
        <v>11352528931.999998</v>
      </c>
      <c r="GQ11">
        <v>11352528931.999998</v>
      </c>
      <c r="GR11">
        <v>11352528931.999998</v>
      </c>
      <c r="GS11">
        <v>11362619612.999998</v>
      </c>
      <c r="GT11">
        <v>11364086890.999998</v>
      </c>
      <c r="GU11">
        <v>11372812082.999998</v>
      </c>
      <c r="GV11">
        <v>11375387821.999998</v>
      </c>
      <c r="GW11">
        <v>11386350769.999998</v>
      </c>
      <c r="GX11">
        <v>11391826723.999998</v>
      </c>
      <c r="GY11">
        <v>11391826723.999998</v>
      </c>
      <c r="GZ11">
        <v>11374068906.999998</v>
      </c>
      <c r="HA11">
        <v>11379140322.999998</v>
      </c>
      <c r="HB11">
        <v>11379140322.999998</v>
      </c>
      <c r="HC11">
        <v>11382364061.999998</v>
      </c>
      <c r="HD11">
        <v>11382364061.999998</v>
      </c>
      <c r="HE11">
        <v>11382364061.999998</v>
      </c>
      <c r="HF11">
        <v>11386539665.999998</v>
      </c>
      <c r="HG11">
        <v>11390658667.999998</v>
      </c>
      <c r="HH11">
        <v>11396448825.999998</v>
      </c>
      <c r="HI11">
        <v>11412396460.999998</v>
      </c>
      <c r="HJ11">
        <v>11413191839.999998</v>
      </c>
      <c r="HK11">
        <v>11413191839.999998</v>
      </c>
      <c r="HL11">
        <v>11418546565.999998</v>
      </c>
      <c r="HM11">
        <v>11418546565.999998</v>
      </c>
      <c r="HN11">
        <v>11421756906.999998</v>
      </c>
      <c r="HO11">
        <v>11422404906.999998</v>
      </c>
      <c r="HP11">
        <v>11422688216.999998</v>
      </c>
      <c r="HQ11">
        <v>11422688216.999998</v>
      </c>
      <c r="HR11">
        <v>11426863820.999998</v>
      </c>
      <c r="HS11">
        <v>11436772980.999998</v>
      </c>
      <c r="HT11">
        <v>11436772980.999998</v>
      </c>
      <c r="HU11">
        <v>11453556257.999998</v>
      </c>
      <c r="HV11">
        <v>11453556257.999998</v>
      </c>
      <c r="HW11">
        <v>11453556257.999998</v>
      </c>
      <c r="HX11">
        <v>11453556257.999998</v>
      </c>
      <c r="HY11">
        <v>11458627673.999998</v>
      </c>
      <c r="HZ11">
        <v>11461838014.999998</v>
      </c>
      <c r="IA11">
        <v>11462486014.999998</v>
      </c>
      <c r="IB11">
        <v>11462486014.999998</v>
      </c>
      <c r="IC11">
        <v>11462486014.999998</v>
      </c>
      <c r="ID11">
        <v>11468128896.999998</v>
      </c>
      <c r="IE11">
        <v>11497204012.999998</v>
      </c>
      <c r="IF11">
        <v>11503088570.999998</v>
      </c>
      <c r="IG11">
        <v>11512868811.999998</v>
      </c>
      <c r="IH11">
        <v>11518344765.999998</v>
      </c>
      <c r="II11">
        <v>11518344765.999998</v>
      </c>
      <c r="IJ11">
        <v>11518344765.999998</v>
      </c>
      <c r="IK11">
        <v>11527278154.999998</v>
      </c>
      <c r="IL11">
        <v>11530488495.999998</v>
      </c>
      <c r="IM11">
        <v>11531136495.999998</v>
      </c>
      <c r="IN11">
        <v>11531136495.999998</v>
      </c>
      <c r="IO11">
        <v>11535312099.999998</v>
      </c>
      <c r="IP11">
        <v>11535312099.999998</v>
      </c>
    </row>
    <row r="12" spans="2:256" x14ac:dyDescent="0.2">
      <c r="F12">
        <v>201412</v>
      </c>
      <c r="G12">
        <v>311999568</v>
      </c>
      <c r="H12">
        <v>1387477584</v>
      </c>
      <c r="I12">
        <v>6896760972</v>
      </c>
      <c r="J12">
        <v>8955076750</v>
      </c>
      <c r="K12">
        <v>10908556378</v>
      </c>
      <c r="L12">
        <v>11082262804</v>
      </c>
      <c r="M12">
        <v>11481409868</v>
      </c>
      <c r="N12">
        <v>11547394718</v>
      </c>
      <c r="O12">
        <v>11667662752</v>
      </c>
      <c r="P12">
        <v>11667662752</v>
      </c>
      <c r="Q12">
        <v>11669776505</v>
      </c>
      <c r="R12">
        <v>11670833305</v>
      </c>
      <c r="S12">
        <v>11671477655</v>
      </c>
      <c r="T12">
        <v>11672385239</v>
      </c>
      <c r="U12">
        <v>11672385239</v>
      </c>
      <c r="V12">
        <v>11700615731</v>
      </c>
      <c r="W12">
        <v>11703981360</v>
      </c>
      <c r="X12">
        <v>11715933031</v>
      </c>
      <c r="Y12">
        <v>11715933031</v>
      </c>
      <c r="Z12">
        <v>11719582860</v>
      </c>
      <c r="AA12">
        <v>11719582860</v>
      </c>
      <c r="AB12">
        <v>11719582860</v>
      </c>
      <c r="AC12">
        <v>11719582860</v>
      </c>
      <c r="AD12">
        <v>11722696213</v>
      </c>
      <c r="AE12">
        <v>11722696213</v>
      </c>
      <c r="AF12">
        <v>11755196213</v>
      </c>
      <c r="AG12">
        <v>11760664769</v>
      </c>
      <c r="AH12">
        <v>11763622650</v>
      </c>
      <c r="AI12">
        <v>11763622650</v>
      </c>
      <c r="AJ12">
        <v>11776837790</v>
      </c>
      <c r="AK12">
        <v>11779693273</v>
      </c>
      <c r="AL12">
        <v>11782751156</v>
      </c>
      <c r="AM12">
        <v>11792407872</v>
      </c>
      <c r="AN12">
        <v>11793176455</v>
      </c>
      <c r="AO12">
        <v>11793176455</v>
      </c>
      <c r="AP12">
        <v>11793176455</v>
      </c>
      <c r="AQ12">
        <v>11793176455</v>
      </c>
      <c r="AR12">
        <v>11804084083</v>
      </c>
      <c r="AS12">
        <v>11809731674</v>
      </c>
      <c r="AT12">
        <v>11809731674</v>
      </c>
      <c r="AU12">
        <v>11809731674</v>
      </c>
      <c r="AV12">
        <v>11835053208</v>
      </c>
      <c r="AW12">
        <v>11837443781</v>
      </c>
      <c r="AX12">
        <v>11840232815</v>
      </c>
      <c r="AY12">
        <v>11842412815</v>
      </c>
      <c r="AZ12">
        <v>11842412815</v>
      </c>
      <c r="BA12">
        <v>11842412815</v>
      </c>
      <c r="BB12">
        <v>11844403615</v>
      </c>
      <c r="BC12">
        <v>11846465290</v>
      </c>
      <c r="BD12">
        <v>11851933846</v>
      </c>
      <c r="BE12">
        <v>11861155917</v>
      </c>
      <c r="BF12">
        <v>11914105594</v>
      </c>
      <c r="BG12">
        <v>11925497771</v>
      </c>
      <c r="BH12">
        <v>11925497771</v>
      </c>
      <c r="BI12">
        <v>11931423344</v>
      </c>
      <c r="BJ12">
        <v>11931423344</v>
      </c>
      <c r="BK12">
        <v>11931423344</v>
      </c>
      <c r="BL12">
        <v>11931423344</v>
      </c>
      <c r="BM12">
        <v>11931423344</v>
      </c>
      <c r="BN12">
        <v>11901493074</v>
      </c>
      <c r="BO12">
        <v>11903193781</v>
      </c>
      <c r="BP12">
        <v>11908662337</v>
      </c>
      <c r="BQ12">
        <v>11911492377</v>
      </c>
      <c r="BR12">
        <v>11911492377</v>
      </c>
      <c r="BS12">
        <v>11911492377</v>
      </c>
      <c r="BT12">
        <v>11923321189</v>
      </c>
      <c r="BU12">
        <v>11926856189</v>
      </c>
      <c r="BV12">
        <v>11926856189</v>
      </c>
      <c r="BW12">
        <v>11926856189</v>
      </c>
      <c r="BX12">
        <v>11926856189</v>
      </c>
      <c r="BY12">
        <v>11933339919</v>
      </c>
      <c r="BZ12">
        <v>11933753326</v>
      </c>
      <c r="CA12">
        <v>11933753326</v>
      </c>
      <c r="CB12">
        <v>11933753326</v>
      </c>
      <c r="CC12">
        <v>11940509182</v>
      </c>
      <c r="CD12">
        <v>11944001189</v>
      </c>
      <c r="CE12">
        <v>11944001189</v>
      </c>
      <c r="CF12">
        <v>11955830001</v>
      </c>
      <c r="CG12">
        <v>11955830001</v>
      </c>
      <c r="CH12">
        <v>11955830001</v>
      </c>
      <c r="CI12">
        <v>11955830001</v>
      </c>
      <c r="CJ12">
        <v>11956243408</v>
      </c>
      <c r="CK12">
        <v>11964391138</v>
      </c>
      <c r="CL12">
        <v>11967256438</v>
      </c>
      <c r="CM12">
        <v>11967256438</v>
      </c>
      <c r="CN12">
        <v>11976908006</v>
      </c>
      <c r="CO12">
        <v>11980819054</v>
      </c>
      <c r="CP12">
        <v>11980819054</v>
      </c>
      <c r="CQ12">
        <v>11982820014</v>
      </c>
      <c r="CR12">
        <v>11993282514</v>
      </c>
      <c r="CS12">
        <v>11993282514</v>
      </c>
      <c r="CT12">
        <v>11993282514</v>
      </c>
      <c r="CU12">
        <v>11993282514</v>
      </c>
      <c r="CV12">
        <v>11993282514</v>
      </c>
      <c r="CW12">
        <v>12001053544</v>
      </c>
      <c r="CX12">
        <v>12001053544</v>
      </c>
      <c r="CY12">
        <v>12001053544</v>
      </c>
      <c r="CZ12">
        <v>12012283112</v>
      </c>
      <c r="DA12">
        <v>12016613201</v>
      </c>
      <c r="DB12">
        <v>12016613201</v>
      </c>
      <c r="DC12">
        <v>12018614161</v>
      </c>
      <c r="DD12">
        <v>12029076661</v>
      </c>
      <c r="DE12">
        <v>12029076661</v>
      </c>
      <c r="DF12">
        <v>12029076661</v>
      </c>
      <c r="DG12">
        <v>12029076661</v>
      </c>
      <c r="DH12">
        <v>12029076661</v>
      </c>
      <c r="DI12">
        <v>12035560391</v>
      </c>
      <c r="DJ12">
        <v>12036847691</v>
      </c>
      <c r="DK12">
        <v>12036847691</v>
      </c>
      <c r="DL12">
        <v>12048077259</v>
      </c>
      <c r="DM12">
        <v>12052826389</v>
      </c>
      <c r="DN12">
        <v>12052826389</v>
      </c>
      <c r="DO12">
        <v>12052826389</v>
      </c>
      <c r="DP12">
        <v>12065289849</v>
      </c>
      <c r="DQ12">
        <v>12065289849</v>
      </c>
      <c r="DR12">
        <v>12065289849</v>
      </c>
      <c r="EB12">
        <v>971157892</v>
      </c>
      <c r="EC12">
        <v>5047900418</v>
      </c>
      <c r="ED12">
        <v>9907746161</v>
      </c>
      <c r="EE12">
        <v>11704130498</v>
      </c>
      <c r="EF12">
        <v>12329112045.01</v>
      </c>
      <c r="EG12">
        <v>12573388847.32</v>
      </c>
      <c r="EH12">
        <v>12592415147.01</v>
      </c>
      <c r="EI12">
        <v>13454386979.85</v>
      </c>
      <c r="EJ12">
        <v>12712030752</v>
      </c>
      <c r="EK12">
        <v>12712030752</v>
      </c>
      <c r="EL12">
        <v>12714144505</v>
      </c>
      <c r="EM12">
        <v>12715201305</v>
      </c>
      <c r="EN12">
        <v>12715845655</v>
      </c>
      <c r="EO12">
        <v>11672385239</v>
      </c>
      <c r="EP12">
        <v>11672385239</v>
      </c>
      <c r="EQ12">
        <v>11700615731</v>
      </c>
      <c r="ER12">
        <v>11703981360</v>
      </c>
      <c r="ES12">
        <v>11715933031</v>
      </c>
      <c r="ET12">
        <v>11715933031</v>
      </c>
      <c r="EU12">
        <v>11719582860</v>
      </c>
      <c r="EV12">
        <v>11719582860</v>
      </c>
      <c r="EW12">
        <v>11719582860</v>
      </c>
      <c r="EX12">
        <v>11719582860</v>
      </c>
      <c r="EY12">
        <v>11772971213</v>
      </c>
      <c r="EZ12">
        <v>11772971213</v>
      </c>
      <c r="FA12">
        <v>11772792463</v>
      </c>
      <c r="FB12">
        <v>11818981422.16</v>
      </c>
      <c r="FC12">
        <v>11821939303.16</v>
      </c>
      <c r="FD12">
        <v>11773109721.48</v>
      </c>
      <c r="FE12">
        <v>11786324861.48</v>
      </c>
      <c r="FF12">
        <v>11960307710.709999</v>
      </c>
      <c r="FG12">
        <v>11964302150.919998</v>
      </c>
      <c r="FH12">
        <v>11964264006.889997</v>
      </c>
      <c r="FI12">
        <v>11964260970.989998</v>
      </c>
      <c r="FJ12">
        <v>11964260970.989998</v>
      </c>
      <c r="FK12">
        <v>11952692195.119997</v>
      </c>
      <c r="FL12">
        <v>11952692195.119997</v>
      </c>
      <c r="FM12">
        <v>11963599823.119997</v>
      </c>
      <c r="FN12">
        <v>11981586326.059998</v>
      </c>
      <c r="FO12">
        <v>11981586326.059998</v>
      </c>
      <c r="FP12">
        <v>11981586326.059998</v>
      </c>
      <c r="FQ12">
        <v>12006907860.059998</v>
      </c>
      <c r="FR12">
        <v>12009298433.059998</v>
      </c>
      <c r="FS12">
        <v>12009287416.379997</v>
      </c>
      <c r="FT12">
        <v>12011467416.379997</v>
      </c>
      <c r="FU12">
        <v>12011467416.379997</v>
      </c>
      <c r="FV12">
        <v>12011467416.379997</v>
      </c>
      <c r="FW12">
        <v>12015075114.999998</v>
      </c>
      <c r="FX12">
        <v>12015066971.379997</v>
      </c>
      <c r="FY12">
        <v>12072475060.559998</v>
      </c>
      <c r="FZ12">
        <v>11923567328.109997</v>
      </c>
      <c r="GA12">
        <v>11923427011.469997</v>
      </c>
      <c r="GB12">
        <v>11933887047.829998</v>
      </c>
      <c r="GC12">
        <v>11933887047.829998</v>
      </c>
      <c r="GD12">
        <v>11940744761.469997</v>
      </c>
      <c r="GE12">
        <v>11940744761.469997</v>
      </c>
      <c r="GF12">
        <v>11940744761.469997</v>
      </c>
      <c r="GG12">
        <v>11940744761.469997</v>
      </c>
      <c r="GH12">
        <v>11940744761.469997</v>
      </c>
      <c r="GI12">
        <v>11947324988.569998</v>
      </c>
      <c r="GJ12">
        <v>11949025695.569998</v>
      </c>
      <c r="GK12">
        <v>11908662336.999998</v>
      </c>
      <c r="GL12">
        <v>11911492376.999998</v>
      </c>
      <c r="GM12">
        <v>11911492376.999998</v>
      </c>
      <c r="GN12">
        <v>11911492376.999998</v>
      </c>
      <c r="GO12">
        <v>11923321188.999998</v>
      </c>
      <c r="GP12">
        <v>11926856188.999998</v>
      </c>
      <c r="GQ12">
        <v>11926856188.999998</v>
      </c>
      <c r="GR12">
        <v>11926856188.999998</v>
      </c>
      <c r="GS12">
        <v>11926856188.999998</v>
      </c>
      <c r="GT12">
        <v>11933339918.999998</v>
      </c>
      <c r="GU12">
        <v>11933753325.999998</v>
      </c>
      <c r="GV12">
        <v>11933753325.999998</v>
      </c>
      <c r="GW12">
        <v>11933753325.999998</v>
      </c>
      <c r="GX12">
        <v>11940509181.999998</v>
      </c>
      <c r="GY12">
        <v>11944001188.999998</v>
      </c>
      <c r="GZ12">
        <v>11944001188.999998</v>
      </c>
      <c r="HA12">
        <v>11955830000.999998</v>
      </c>
      <c r="HB12">
        <v>11955830000.999998</v>
      </c>
      <c r="HC12">
        <v>11955830000.999998</v>
      </c>
      <c r="HD12">
        <v>11955830000.999998</v>
      </c>
      <c r="HE12">
        <v>11956243407.999998</v>
      </c>
      <c r="HF12">
        <v>11964391137.999998</v>
      </c>
      <c r="HG12">
        <v>11967256437.999998</v>
      </c>
      <c r="HH12">
        <v>11967256437.999998</v>
      </c>
      <c r="HI12">
        <v>11976908005.999998</v>
      </c>
      <c r="HJ12">
        <v>11980819053.999998</v>
      </c>
      <c r="HK12">
        <v>11980819053.999998</v>
      </c>
      <c r="HL12">
        <v>11982820013.999998</v>
      </c>
      <c r="HM12">
        <v>11993282513.999998</v>
      </c>
      <c r="HN12">
        <v>11993282513.999998</v>
      </c>
      <c r="HO12">
        <v>11993282513.999998</v>
      </c>
      <c r="HP12">
        <v>11993282513.999998</v>
      </c>
      <c r="HQ12">
        <v>11993282513.999998</v>
      </c>
      <c r="HR12">
        <v>12001053543.999998</v>
      </c>
      <c r="HS12">
        <v>12001053543.999998</v>
      </c>
      <c r="HT12">
        <v>12001053543.999998</v>
      </c>
      <c r="HU12">
        <v>12012283111.999998</v>
      </c>
      <c r="HV12">
        <v>12016613200.999998</v>
      </c>
      <c r="HW12">
        <v>12016613200.999998</v>
      </c>
      <c r="HX12">
        <v>12018614160.999998</v>
      </c>
      <c r="HY12">
        <v>12029076660.999998</v>
      </c>
      <c r="HZ12">
        <v>12029076660.999998</v>
      </c>
      <c r="IA12">
        <v>12029076660.999998</v>
      </c>
      <c r="IB12">
        <v>12029076660.999998</v>
      </c>
      <c r="IC12">
        <v>12029076660.999998</v>
      </c>
      <c r="ID12">
        <v>12035560390.999998</v>
      </c>
      <c r="IE12">
        <v>12036847690.999998</v>
      </c>
      <c r="IF12">
        <v>12036847690.999998</v>
      </c>
      <c r="IG12">
        <v>12048077258.999998</v>
      </c>
      <c r="IH12">
        <v>12052826388.999998</v>
      </c>
      <c r="II12">
        <v>12052826388.999998</v>
      </c>
      <c r="IJ12">
        <v>12052826388.999998</v>
      </c>
      <c r="IK12">
        <v>12065289848.999998</v>
      </c>
      <c r="IL12">
        <v>12065289848.999998</v>
      </c>
      <c r="IM12">
        <v>12093206608.999998</v>
      </c>
    </row>
    <row r="13" spans="2:256" x14ac:dyDescent="0.2">
      <c r="F13">
        <v>201503</v>
      </c>
      <c r="G13">
        <v>273251006</v>
      </c>
      <c r="H13">
        <v>1952336550</v>
      </c>
      <c r="I13">
        <v>4786354750</v>
      </c>
      <c r="J13">
        <v>5794041107</v>
      </c>
      <c r="K13">
        <v>6778158824</v>
      </c>
      <c r="L13">
        <v>7090435916</v>
      </c>
      <c r="M13">
        <v>7615738866</v>
      </c>
      <c r="N13">
        <v>7822189726</v>
      </c>
      <c r="O13">
        <v>7935968951</v>
      </c>
      <c r="P13">
        <v>7941342884</v>
      </c>
      <c r="Q13">
        <v>7942249366</v>
      </c>
      <c r="R13">
        <v>7948884195</v>
      </c>
      <c r="S13">
        <v>7948884195</v>
      </c>
      <c r="T13">
        <v>7957858544</v>
      </c>
      <c r="U13">
        <v>7958672388</v>
      </c>
      <c r="V13">
        <v>7977266446</v>
      </c>
      <c r="W13">
        <v>7989148312</v>
      </c>
      <c r="X13">
        <v>7989148312</v>
      </c>
      <c r="Y13">
        <v>7989148312</v>
      </c>
      <c r="Z13">
        <v>7989148312</v>
      </c>
      <c r="AA13">
        <v>8001310991</v>
      </c>
      <c r="AB13">
        <v>8004885627</v>
      </c>
      <c r="AC13">
        <v>8004885627</v>
      </c>
      <c r="AD13">
        <v>8012691052</v>
      </c>
      <c r="AE13">
        <v>8012691052</v>
      </c>
      <c r="AF13">
        <v>8022756628</v>
      </c>
      <c r="AG13">
        <v>8025035012</v>
      </c>
      <c r="AH13">
        <v>8042522510</v>
      </c>
      <c r="AI13">
        <v>8043575969</v>
      </c>
      <c r="AJ13">
        <v>8045940022</v>
      </c>
      <c r="AK13">
        <v>8083440022</v>
      </c>
      <c r="AL13">
        <v>8092017331</v>
      </c>
      <c r="AM13">
        <v>8103380244</v>
      </c>
      <c r="AN13">
        <v>8103380244</v>
      </c>
      <c r="AO13">
        <v>8103380244</v>
      </c>
      <c r="AP13">
        <v>8110756730</v>
      </c>
      <c r="AQ13">
        <v>8113308520</v>
      </c>
      <c r="AR13">
        <v>8113308520</v>
      </c>
      <c r="AS13">
        <v>8118555209</v>
      </c>
      <c r="AT13">
        <v>8118555209</v>
      </c>
      <c r="AU13">
        <v>8129061322</v>
      </c>
      <c r="AV13">
        <v>8129061322</v>
      </c>
      <c r="AW13">
        <v>8147027203</v>
      </c>
      <c r="AX13">
        <v>8161457550</v>
      </c>
      <c r="AY13">
        <v>8161457550</v>
      </c>
      <c r="AZ13">
        <v>8169204865</v>
      </c>
      <c r="BA13">
        <v>8169204865</v>
      </c>
      <c r="BB13">
        <v>8169204865</v>
      </c>
      <c r="BC13">
        <v>8176191896</v>
      </c>
      <c r="BD13">
        <v>8177005740</v>
      </c>
      <c r="BE13">
        <v>8177005740</v>
      </c>
      <c r="BF13">
        <v>8183312671</v>
      </c>
      <c r="BG13">
        <v>8195866519</v>
      </c>
      <c r="BH13">
        <v>8195866519</v>
      </c>
      <c r="BI13">
        <v>8210296866</v>
      </c>
      <c r="BJ13">
        <v>8215616792</v>
      </c>
      <c r="BK13">
        <v>8215616792</v>
      </c>
      <c r="BL13">
        <v>8215616792</v>
      </c>
      <c r="BM13">
        <v>8215616792</v>
      </c>
      <c r="BN13">
        <v>8214609803</v>
      </c>
      <c r="BO13">
        <v>8214609803</v>
      </c>
      <c r="BP13">
        <v>8214609803</v>
      </c>
      <c r="BQ13">
        <v>8215692205</v>
      </c>
      <c r="BR13">
        <v>8222679236</v>
      </c>
      <c r="BS13">
        <v>8238387263</v>
      </c>
      <c r="BT13">
        <v>8238387263</v>
      </c>
      <c r="BU13">
        <v>8254865345</v>
      </c>
      <c r="BV13">
        <v>8260185271</v>
      </c>
      <c r="BW13">
        <v>8260985038</v>
      </c>
      <c r="BX13">
        <v>8260985038</v>
      </c>
      <c r="BY13">
        <v>8260985038</v>
      </c>
      <c r="BZ13">
        <v>8260985038</v>
      </c>
      <c r="CA13">
        <v>8260985038</v>
      </c>
      <c r="CB13">
        <v>8265417883</v>
      </c>
      <c r="CC13">
        <v>8273906856</v>
      </c>
      <c r="CD13">
        <v>8276461042</v>
      </c>
      <c r="CE13">
        <v>8293251471</v>
      </c>
      <c r="CF13">
        <v>8293251471</v>
      </c>
      <c r="CG13">
        <v>8295299206</v>
      </c>
      <c r="CH13">
        <v>8315049479</v>
      </c>
      <c r="CI13">
        <v>8315049479</v>
      </c>
      <c r="CJ13">
        <v>8315049479</v>
      </c>
      <c r="CK13">
        <v>8315049479</v>
      </c>
      <c r="CL13">
        <v>8315049479</v>
      </c>
      <c r="CM13">
        <v>8315049479</v>
      </c>
      <c r="CN13">
        <v>8315049479</v>
      </c>
      <c r="CO13">
        <v>8326734399</v>
      </c>
      <c r="CP13">
        <v>8326734399</v>
      </c>
      <c r="CQ13">
        <v>8342442426</v>
      </c>
      <c r="CR13">
        <v>8344490161</v>
      </c>
      <c r="CS13">
        <v>8358669889</v>
      </c>
      <c r="CT13">
        <v>8373100236</v>
      </c>
      <c r="CU13">
        <v>8374885236</v>
      </c>
      <c r="CV13">
        <v>8384115866</v>
      </c>
      <c r="CW13">
        <v>8384115866</v>
      </c>
      <c r="CX13">
        <v>8384115866</v>
      </c>
      <c r="CY13">
        <v>8384115866</v>
      </c>
      <c r="CZ13">
        <v>8384115866</v>
      </c>
      <c r="DA13">
        <v>8395800786</v>
      </c>
      <c r="DB13">
        <v>8395800786</v>
      </c>
      <c r="DC13">
        <v>8411508813</v>
      </c>
      <c r="DD13">
        <v>8415604283</v>
      </c>
      <c r="DE13">
        <v>8415604283</v>
      </c>
      <c r="DF13">
        <v>8420924209</v>
      </c>
      <c r="DG13">
        <v>8444075848</v>
      </c>
      <c r="DH13">
        <v>8471502146</v>
      </c>
      <c r="DI13">
        <v>8471502146</v>
      </c>
      <c r="DJ13">
        <v>8471502146</v>
      </c>
      <c r="DK13">
        <v>8471502146</v>
      </c>
      <c r="DL13">
        <v>8478407204</v>
      </c>
      <c r="DM13">
        <v>8482104664</v>
      </c>
      <c r="DN13">
        <v>8482104664</v>
      </c>
      <c r="DO13">
        <v>8497812691</v>
      </c>
      <c r="EB13">
        <v>1534719475</v>
      </c>
      <c r="EC13">
        <v>3989990831.0900002</v>
      </c>
      <c r="ED13">
        <v>6478667736</v>
      </c>
      <c r="EE13">
        <v>7375195920.46</v>
      </c>
      <c r="EF13">
        <v>7690817673.7799997</v>
      </c>
      <c r="EG13">
        <v>7876892337.5900002</v>
      </c>
      <c r="EH13">
        <v>7954688279.4800005</v>
      </c>
      <c r="EI13">
        <v>7961883287.0700006</v>
      </c>
      <c r="EJ13">
        <v>7962155998.5900011</v>
      </c>
      <c r="EK13">
        <v>7963937384.000001</v>
      </c>
      <c r="EL13">
        <v>7964843866.000001</v>
      </c>
      <c r="EM13">
        <v>8024746484.000001</v>
      </c>
      <c r="EN13">
        <v>7971478695.000001</v>
      </c>
      <c r="EO13">
        <v>7972921544.000001</v>
      </c>
      <c r="EP13">
        <v>7973735388.000001</v>
      </c>
      <c r="EQ13">
        <v>7987308446.000001</v>
      </c>
      <c r="ER13">
        <v>7999190312.000001</v>
      </c>
      <c r="ES13">
        <v>7989148312.000001</v>
      </c>
      <c r="ET13">
        <v>7989148312.000001</v>
      </c>
      <c r="EU13">
        <v>7989148312.000001</v>
      </c>
      <c r="EV13">
        <v>8001310991.000001</v>
      </c>
      <c r="EW13">
        <v>8004885627.000001</v>
      </c>
      <c r="EX13">
        <v>8004885627.000001</v>
      </c>
      <c r="EY13">
        <v>8012691052.000001</v>
      </c>
      <c r="EZ13">
        <v>8012691053.0100012</v>
      </c>
      <c r="FA13">
        <v>8022756628.000001</v>
      </c>
      <c r="FB13">
        <v>8051140577.2400007</v>
      </c>
      <c r="FC13">
        <v>8061608292.6200008</v>
      </c>
      <c r="FD13">
        <v>8062632330.4700012</v>
      </c>
      <c r="FE13">
        <v>8090597108.4700012</v>
      </c>
      <c r="FF13">
        <v>8088199315.2400017</v>
      </c>
      <c r="FG13">
        <v>8092571249.3700018</v>
      </c>
      <c r="FH13">
        <v>8103934162.3700018</v>
      </c>
      <c r="FI13">
        <v>8103934162.3700018</v>
      </c>
      <c r="FJ13">
        <v>8103934162.3700018</v>
      </c>
      <c r="FK13">
        <v>8110756730.0000019</v>
      </c>
      <c r="FL13">
        <v>8113308520.0000019</v>
      </c>
      <c r="FM13">
        <v>8113308520.0000019</v>
      </c>
      <c r="FN13">
        <v>8118555209.0000019</v>
      </c>
      <c r="FO13">
        <v>8118555209.0000019</v>
      </c>
      <c r="FP13">
        <v>8129061322.0000019</v>
      </c>
      <c r="FQ13">
        <v>8198504020.4400015</v>
      </c>
      <c r="FR13">
        <v>8211803150.3000011</v>
      </c>
      <c r="FS13">
        <v>8226233497.3000011</v>
      </c>
      <c r="FT13">
        <v>8226233497.3000011</v>
      </c>
      <c r="FU13">
        <v>8233980812.3000011</v>
      </c>
      <c r="FV13">
        <v>8233896934.8900013</v>
      </c>
      <c r="FW13">
        <v>8233896934.8900013</v>
      </c>
      <c r="FX13">
        <v>8240883965.8900013</v>
      </c>
      <c r="FY13">
        <v>8241697809.8900013</v>
      </c>
      <c r="FZ13">
        <v>8241697809.8900013</v>
      </c>
      <c r="GA13">
        <v>8183312671.000001</v>
      </c>
      <c r="GB13">
        <v>8195866519.000001</v>
      </c>
      <c r="GC13">
        <v>8195866519.000001</v>
      </c>
      <c r="GD13">
        <v>8210296866.000001</v>
      </c>
      <c r="GE13">
        <v>8215616792.000001</v>
      </c>
      <c r="GF13">
        <v>8215616792.000001</v>
      </c>
      <c r="GG13">
        <v>8215616792.000001</v>
      </c>
      <c r="GH13">
        <v>8215616792.000001</v>
      </c>
      <c r="GI13">
        <v>8214609803.000001</v>
      </c>
      <c r="GJ13">
        <v>8214609803.000001</v>
      </c>
      <c r="GK13">
        <v>8214609803.000001</v>
      </c>
      <c r="GL13">
        <v>8215692205.000001</v>
      </c>
      <c r="GM13">
        <v>8222679236.000001</v>
      </c>
      <c r="GN13">
        <v>8238387263.000001</v>
      </c>
      <c r="GO13">
        <v>8238387263.000001</v>
      </c>
      <c r="GP13">
        <v>8254865345.000001</v>
      </c>
      <c r="GQ13">
        <v>8260185271.000001</v>
      </c>
      <c r="GR13">
        <v>8260985038.000001</v>
      </c>
      <c r="GS13">
        <v>8260985038.000001</v>
      </c>
      <c r="GT13">
        <v>8260985038.000001</v>
      </c>
      <c r="GU13">
        <v>8260985038.000001</v>
      </c>
      <c r="GV13">
        <v>8260985038.000001</v>
      </c>
      <c r="GW13">
        <v>8265417883.000001</v>
      </c>
      <c r="GX13">
        <v>8273906856.000001</v>
      </c>
      <c r="GY13">
        <v>8276461042.000001</v>
      </c>
      <c r="GZ13">
        <v>8293251471.000001</v>
      </c>
      <c r="HA13">
        <v>8293251471.000001</v>
      </c>
      <c r="HB13">
        <v>8295299206.000001</v>
      </c>
      <c r="HC13">
        <v>8315049479.000001</v>
      </c>
      <c r="HD13">
        <v>8315049479.000001</v>
      </c>
      <c r="HE13">
        <v>8315049479.000001</v>
      </c>
      <c r="HF13">
        <v>8315049479.000001</v>
      </c>
      <c r="HG13">
        <v>8315049479.000001</v>
      </c>
      <c r="HH13">
        <v>8315049479.000001</v>
      </c>
      <c r="HI13">
        <v>8315049479.000001</v>
      </c>
      <c r="HJ13">
        <v>8326734399.000001</v>
      </c>
      <c r="HK13">
        <v>8326734399.000001</v>
      </c>
      <c r="HL13">
        <v>8342442426.000001</v>
      </c>
      <c r="HM13">
        <v>8344490161.000001</v>
      </c>
      <c r="HN13">
        <v>8358669889.000001</v>
      </c>
      <c r="HO13">
        <v>8373100236.000001</v>
      </c>
      <c r="HP13">
        <v>8374885236.000001</v>
      </c>
      <c r="HQ13">
        <v>8384115866.000001</v>
      </c>
      <c r="HR13">
        <v>8384115866.000001</v>
      </c>
      <c r="HS13">
        <v>8384115866.000001</v>
      </c>
      <c r="HT13">
        <v>8384115866.000001</v>
      </c>
      <c r="HU13">
        <v>8384115866.000001</v>
      </c>
      <c r="HV13">
        <v>8395800786.000001</v>
      </c>
      <c r="HW13">
        <v>8395800786.000001</v>
      </c>
      <c r="HX13">
        <v>8411508813.000001</v>
      </c>
      <c r="HY13">
        <v>8415604283.000001</v>
      </c>
      <c r="HZ13">
        <v>8415604283.000001</v>
      </c>
      <c r="IA13">
        <v>8420924209.000001</v>
      </c>
      <c r="IB13">
        <v>8444075848.000001</v>
      </c>
      <c r="IC13">
        <v>8471502146.000001</v>
      </c>
      <c r="ID13">
        <v>8471502146.000001</v>
      </c>
      <c r="IE13">
        <v>8471502146.000001</v>
      </c>
      <c r="IF13">
        <v>8471502146.000001</v>
      </c>
      <c r="IG13">
        <v>8478407204.000001</v>
      </c>
      <c r="IH13">
        <v>8482104664.000001</v>
      </c>
      <c r="II13">
        <v>8482104664.000001</v>
      </c>
      <c r="IJ13">
        <v>8497812691.000001</v>
      </c>
    </row>
    <row r="14" spans="2:256" x14ac:dyDescent="0.2">
      <c r="F14">
        <v>201506</v>
      </c>
      <c r="G14">
        <v>46137847</v>
      </c>
      <c r="H14">
        <v>919816852</v>
      </c>
      <c r="I14">
        <v>3535973404</v>
      </c>
      <c r="J14">
        <v>8032926499</v>
      </c>
      <c r="K14">
        <v>10433505074</v>
      </c>
      <c r="L14">
        <v>10758393876</v>
      </c>
      <c r="M14">
        <v>10827469249</v>
      </c>
      <c r="N14">
        <v>11345421452</v>
      </c>
      <c r="O14">
        <v>11527127265</v>
      </c>
      <c r="P14">
        <v>11531067005</v>
      </c>
      <c r="Q14">
        <v>11534266071</v>
      </c>
      <c r="R14">
        <v>11539901782</v>
      </c>
      <c r="S14">
        <v>11600250994</v>
      </c>
      <c r="T14">
        <v>11600598544</v>
      </c>
      <c r="U14">
        <v>11604137868</v>
      </c>
      <c r="V14">
        <v>11604137868</v>
      </c>
      <c r="W14">
        <v>11605627090</v>
      </c>
      <c r="X14">
        <v>11609073512</v>
      </c>
      <c r="Y14">
        <v>11609676212</v>
      </c>
      <c r="Z14">
        <v>11611823535</v>
      </c>
      <c r="AA14">
        <v>11711823535</v>
      </c>
      <c r="AB14">
        <v>11711823535</v>
      </c>
      <c r="AC14">
        <v>11712783254</v>
      </c>
      <c r="AD14">
        <v>11712783254</v>
      </c>
      <c r="AE14">
        <v>11723932428</v>
      </c>
      <c r="AF14">
        <v>11723932428</v>
      </c>
      <c r="AG14">
        <v>11723932428</v>
      </c>
      <c r="AH14">
        <v>11727378850</v>
      </c>
      <c r="AI14">
        <v>11727378850</v>
      </c>
      <c r="AJ14">
        <v>11727378850</v>
      </c>
      <c r="AK14">
        <v>11730184173</v>
      </c>
      <c r="AL14">
        <v>11730184173</v>
      </c>
      <c r="AM14">
        <v>11730184173</v>
      </c>
      <c r="AN14">
        <v>11730184173</v>
      </c>
      <c r="AO14">
        <v>11730184173</v>
      </c>
      <c r="AP14">
        <v>11730184173</v>
      </c>
      <c r="AQ14">
        <v>11739982240</v>
      </c>
      <c r="AR14">
        <v>11744105077</v>
      </c>
      <c r="AS14">
        <v>11744105077</v>
      </c>
      <c r="AT14">
        <v>11747551499</v>
      </c>
      <c r="AU14">
        <v>11747551499</v>
      </c>
      <c r="AV14">
        <v>11747551499</v>
      </c>
      <c r="AW14">
        <v>11750417722</v>
      </c>
      <c r="AX14">
        <v>11750417722</v>
      </c>
      <c r="AY14">
        <v>11750417722</v>
      </c>
      <c r="AZ14">
        <v>11750417722</v>
      </c>
      <c r="BA14">
        <v>11750417722</v>
      </c>
      <c r="BB14">
        <v>11750417722</v>
      </c>
      <c r="BC14">
        <v>11760215789</v>
      </c>
      <c r="BD14">
        <v>11765496440</v>
      </c>
      <c r="BE14">
        <v>11765496440</v>
      </c>
      <c r="BF14">
        <v>11768942862</v>
      </c>
      <c r="BG14">
        <v>11768942862</v>
      </c>
      <c r="BH14">
        <v>11768942862</v>
      </c>
      <c r="BI14">
        <v>11768942862</v>
      </c>
      <c r="BJ14">
        <v>11773020447</v>
      </c>
      <c r="BK14">
        <v>11773020447</v>
      </c>
      <c r="BL14">
        <v>11773694608</v>
      </c>
      <c r="BM14">
        <v>11773694608</v>
      </c>
      <c r="BN14">
        <v>12049061812</v>
      </c>
      <c r="BO14">
        <v>12089456235</v>
      </c>
      <c r="BP14">
        <v>12091011514</v>
      </c>
      <c r="BQ14">
        <v>12095449997</v>
      </c>
      <c r="BR14">
        <v>12099545794</v>
      </c>
      <c r="BS14">
        <v>12099545794</v>
      </c>
      <c r="BT14">
        <v>12099545794</v>
      </c>
      <c r="BU14">
        <v>12100392094</v>
      </c>
      <c r="BV14">
        <v>12103687079</v>
      </c>
      <c r="BW14">
        <v>12103687079</v>
      </c>
      <c r="BX14">
        <v>12103687079</v>
      </c>
      <c r="BY14">
        <v>12103687079</v>
      </c>
      <c r="BZ14">
        <v>12103687079</v>
      </c>
      <c r="CA14">
        <v>12112155246</v>
      </c>
      <c r="CB14">
        <v>12112155246</v>
      </c>
      <c r="CC14">
        <v>12115728157</v>
      </c>
      <c r="CD14">
        <v>12126438606</v>
      </c>
      <c r="CE14">
        <v>12126438606</v>
      </c>
      <c r="CF14">
        <v>12126438606</v>
      </c>
      <c r="CG14">
        <v>12129733591</v>
      </c>
      <c r="CH14">
        <v>12130640791</v>
      </c>
      <c r="CI14">
        <v>12130640791</v>
      </c>
      <c r="CJ14">
        <v>12130640791</v>
      </c>
      <c r="CK14">
        <v>12130640791</v>
      </c>
      <c r="CL14">
        <v>12130640791</v>
      </c>
      <c r="CM14">
        <v>12139108958</v>
      </c>
      <c r="CN14">
        <v>12144070503</v>
      </c>
      <c r="CO14">
        <v>12151603524</v>
      </c>
      <c r="CP14">
        <v>12151603524</v>
      </c>
      <c r="CQ14">
        <v>12151603524</v>
      </c>
      <c r="CR14">
        <v>12152566724</v>
      </c>
      <c r="CS14">
        <v>12152566724</v>
      </c>
      <c r="CT14">
        <v>12155861709</v>
      </c>
      <c r="CU14">
        <v>12155861709</v>
      </c>
      <c r="CV14">
        <v>12155861709</v>
      </c>
      <c r="CW14">
        <v>12155861709</v>
      </c>
      <c r="CX14">
        <v>12155861709</v>
      </c>
      <c r="CY14">
        <v>12166768124</v>
      </c>
      <c r="CZ14">
        <v>12171831100</v>
      </c>
      <c r="DA14">
        <v>12173793480</v>
      </c>
      <c r="DB14">
        <v>12179390096</v>
      </c>
      <c r="DC14">
        <v>12179390096</v>
      </c>
      <c r="DD14">
        <v>12180400896</v>
      </c>
      <c r="DE14">
        <v>12180400896</v>
      </c>
      <c r="DF14">
        <v>12183695881</v>
      </c>
      <c r="DG14">
        <v>12183695881</v>
      </c>
      <c r="DH14">
        <v>12183695881</v>
      </c>
      <c r="DI14">
        <v>12183695881</v>
      </c>
      <c r="DJ14">
        <v>12183695881</v>
      </c>
      <c r="DK14">
        <v>12194602296</v>
      </c>
      <c r="DL14">
        <v>12201666767</v>
      </c>
      <c r="EB14">
        <v>839470910</v>
      </c>
      <c r="EC14">
        <v>3307231948.5500002</v>
      </c>
      <c r="ED14">
        <v>9116668056.8199997</v>
      </c>
      <c r="EE14">
        <v>10962725986.35</v>
      </c>
      <c r="EF14">
        <v>11309810284.52</v>
      </c>
      <c r="EG14">
        <v>11367199350.58</v>
      </c>
      <c r="EH14">
        <v>11546296883.98</v>
      </c>
      <c r="EI14">
        <v>11626023623</v>
      </c>
      <c r="EJ14">
        <v>11627547265</v>
      </c>
      <c r="EK14">
        <v>11690754198.110001</v>
      </c>
      <c r="EL14">
        <v>11693953264.110001</v>
      </c>
      <c r="EM14">
        <v>11699588975.110001</v>
      </c>
      <c r="EN14">
        <v>11700670994</v>
      </c>
      <c r="EO14">
        <v>11701018544</v>
      </c>
      <c r="EP14">
        <v>11704687868</v>
      </c>
      <c r="EQ14">
        <v>11705652865.450001</v>
      </c>
      <c r="ER14">
        <v>11707142087.450001</v>
      </c>
      <c r="ES14">
        <v>11710588509.450001</v>
      </c>
      <c r="ET14">
        <v>11711191209.450001</v>
      </c>
      <c r="EU14">
        <v>11713338532.450001</v>
      </c>
      <c r="EV14">
        <v>11711823535</v>
      </c>
      <c r="EW14">
        <v>11712788532.450001</v>
      </c>
      <c r="EX14">
        <v>11712783254</v>
      </c>
      <c r="EY14">
        <v>11712783254</v>
      </c>
      <c r="EZ14">
        <v>11723932428</v>
      </c>
      <c r="FA14">
        <v>11723932428</v>
      </c>
      <c r="FB14">
        <v>11723932428</v>
      </c>
      <c r="FC14">
        <v>11727378850</v>
      </c>
      <c r="FD14">
        <v>11727378850</v>
      </c>
      <c r="FE14">
        <v>11727378850</v>
      </c>
      <c r="FF14">
        <v>11730184173</v>
      </c>
      <c r="FG14">
        <v>11730184173</v>
      </c>
      <c r="FH14">
        <v>11730184173</v>
      </c>
      <c r="FI14">
        <v>11730184173</v>
      </c>
      <c r="FJ14">
        <v>11730184173</v>
      </c>
      <c r="FK14">
        <v>11730184173</v>
      </c>
      <c r="FL14">
        <v>11739982240</v>
      </c>
      <c r="FM14">
        <v>11744105077</v>
      </c>
      <c r="FN14">
        <v>11744105077</v>
      </c>
      <c r="FO14">
        <v>11747551499</v>
      </c>
      <c r="FP14">
        <v>11747551499</v>
      </c>
      <c r="FQ14">
        <v>11747551499</v>
      </c>
      <c r="FR14">
        <v>11750417722</v>
      </c>
      <c r="FS14">
        <v>11750417722</v>
      </c>
      <c r="FT14">
        <v>11750417722</v>
      </c>
      <c r="FU14">
        <v>11750417722</v>
      </c>
      <c r="FV14">
        <v>11750417722</v>
      </c>
      <c r="FW14">
        <v>11750417722</v>
      </c>
      <c r="FX14">
        <v>11760215789</v>
      </c>
      <c r="FY14">
        <v>11765496440</v>
      </c>
      <c r="FZ14">
        <v>11765496440</v>
      </c>
      <c r="GA14">
        <v>11768942862</v>
      </c>
      <c r="GB14">
        <v>11768942862</v>
      </c>
      <c r="GC14">
        <v>11768942862</v>
      </c>
      <c r="GD14">
        <v>11768942862</v>
      </c>
      <c r="GE14">
        <v>11773020447</v>
      </c>
      <c r="GF14">
        <v>11773020447</v>
      </c>
      <c r="GG14">
        <v>11773694608</v>
      </c>
      <c r="GH14">
        <v>12080484270.610001</v>
      </c>
      <c r="GI14">
        <v>12079740779.16</v>
      </c>
      <c r="GJ14">
        <v>12089456235</v>
      </c>
      <c r="GK14">
        <v>12091011514</v>
      </c>
      <c r="GL14">
        <v>12095449997</v>
      </c>
      <c r="GM14">
        <v>12099545794</v>
      </c>
      <c r="GN14">
        <v>12099545794</v>
      </c>
      <c r="GO14">
        <v>12099545794</v>
      </c>
      <c r="GP14">
        <v>12100392094</v>
      </c>
      <c r="GQ14">
        <v>12103687079</v>
      </c>
      <c r="GR14">
        <v>12103687079</v>
      </c>
      <c r="GS14">
        <v>12103687079</v>
      </c>
      <c r="GT14">
        <v>12103687079</v>
      </c>
      <c r="GU14">
        <v>12103687079</v>
      </c>
      <c r="GV14">
        <v>12112155246</v>
      </c>
      <c r="GW14">
        <v>12112155246</v>
      </c>
      <c r="GX14">
        <v>12115728157</v>
      </c>
      <c r="GY14">
        <v>12126438606</v>
      </c>
      <c r="GZ14">
        <v>12126438606</v>
      </c>
      <c r="HA14">
        <v>12126438606</v>
      </c>
      <c r="HB14">
        <v>12129733591</v>
      </c>
      <c r="HC14">
        <v>12130640791</v>
      </c>
      <c r="HD14">
        <v>12130640791</v>
      </c>
      <c r="HE14">
        <v>12130640791</v>
      </c>
      <c r="HF14">
        <v>12130640791</v>
      </c>
      <c r="HG14">
        <v>12130640791</v>
      </c>
      <c r="HH14">
        <v>12139108958</v>
      </c>
      <c r="HI14">
        <v>12144070503</v>
      </c>
      <c r="HJ14">
        <v>12151603524</v>
      </c>
      <c r="HK14">
        <v>12151603524</v>
      </c>
      <c r="HL14">
        <v>12151603524</v>
      </c>
      <c r="HM14">
        <v>12152566724</v>
      </c>
      <c r="HN14">
        <v>12152566724</v>
      </c>
      <c r="HO14">
        <v>12155861709</v>
      </c>
      <c r="HP14">
        <v>12155861709</v>
      </c>
      <c r="HQ14">
        <v>12155861709</v>
      </c>
      <c r="HR14">
        <v>12155861709</v>
      </c>
      <c r="HS14">
        <v>12155861709</v>
      </c>
      <c r="HT14">
        <v>12166768124</v>
      </c>
      <c r="HU14">
        <v>12171831100</v>
      </c>
      <c r="HV14">
        <v>12173793480</v>
      </c>
      <c r="HW14">
        <v>12179390096</v>
      </c>
      <c r="HX14">
        <v>12179390096</v>
      </c>
      <c r="HY14">
        <v>12180400896</v>
      </c>
      <c r="HZ14">
        <v>12180400896</v>
      </c>
      <c r="IA14">
        <v>12183695881</v>
      </c>
      <c r="IB14">
        <v>12183695881</v>
      </c>
      <c r="IC14">
        <v>12183695881</v>
      </c>
      <c r="ID14">
        <v>12183695881</v>
      </c>
      <c r="IE14">
        <v>12183695881</v>
      </c>
      <c r="IF14">
        <v>12194602296</v>
      </c>
      <c r="IG14">
        <v>12201666767</v>
      </c>
    </row>
    <row r="15" spans="2:256" x14ac:dyDescent="0.2">
      <c r="F15">
        <v>201509</v>
      </c>
      <c r="G15">
        <v>58124812</v>
      </c>
      <c r="H15">
        <v>1553247603</v>
      </c>
      <c r="I15">
        <v>4525055191</v>
      </c>
      <c r="J15">
        <v>7036962852</v>
      </c>
      <c r="K15">
        <v>7880709901</v>
      </c>
      <c r="L15">
        <v>8061239710</v>
      </c>
      <c r="M15">
        <v>8092402192</v>
      </c>
      <c r="N15">
        <v>8506442192</v>
      </c>
      <c r="O15">
        <v>8541442192</v>
      </c>
      <c r="P15">
        <v>8745307152</v>
      </c>
      <c r="Q15">
        <v>8760307152</v>
      </c>
      <c r="R15">
        <v>8760537152</v>
      </c>
      <c r="S15">
        <v>8761226606</v>
      </c>
      <c r="T15">
        <v>8763697846</v>
      </c>
      <c r="U15">
        <v>8792227748</v>
      </c>
      <c r="V15">
        <v>8842227748</v>
      </c>
      <c r="W15">
        <v>9138227748</v>
      </c>
      <c r="X15">
        <v>9138227748</v>
      </c>
      <c r="Y15">
        <v>9138357858</v>
      </c>
      <c r="Z15">
        <v>9138357858</v>
      </c>
      <c r="AA15">
        <v>9168787119</v>
      </c>
      <c r="AB15">
        <v>9168787119</v>
      </c>
      <c r="AC15">
        <v>9168787119</v>
      </c>
      <c r="AD15">
        <v>9168787119</v>
      </c>
      <c r="AE15">
        <v>9183787119</v>
      </c>
      <c r="AF15">
        <v>9186476409</v>
      </c>
      <c r="AG15">
        <v>9186476409</v>
      </c>
      <c r="AH15">
        <v>9187214126</v>
      </c>
      <c r="AI15">
        <v>9187214126</v>
      </c>
      <c r="AJ15">
        <v>9187214126</v>
      </c>
      <c r="AK15">
        <v>9187214126</v>
      </c>
      <c r="AL15">
        <v>9187214126</v>
      </c>
      <c r="AM15">
        <v>9187214126</v>
      </c>
      <c r="AN15">
        <v>9187214126</v>
      </c>
      <c r="AO15">
        <v>9187214126</v>
      </c>
      <c r="AP15">
        <v>9187214126</v>
      </c>
      <c r="AQ15">
        <v>9191041838</v>
      </c>
      <c r="AR15">
        <v>9191120005</v>
      </c>
      <c r="AS15">
        <v>9191120005</v>
      </c>
      <c r="AT15">
        <v>9191120005</v>
      </c>
      <c r="AU15">
        <v>9191120005</v>
      </c>
      <c r="AV15">
        <v>9191120005</v>
      </c>
      <c r="AW15">
        <v>9191120005</v>
      </c>
      <c r="AX15">
        <v>9191120005</v>
      </c>
      <c r="AY15">
        <v>9191120005</v>
      </c>
      <c r="AZ15">
        <v>9191120005</v>
      </c>
      <c r="BA15">
        <v>9191120005</v>
      </c>
      <c r="BB15">
        <v>9191120005</v>
      </c>
      <c r="BC15">
        <v>9191120005</v>
      </c>
      <c r="BD15">
        <v>9191120005</v>
      </c>
      <c r="BE15">
        <v>9194947717</v>
      </c>
      <c r="BF15">
        <v>9194947717</v>
      </c>
      <c r="BG15">
        <v>9194947717</v>
      </c>
      <c r="BH15">
        <v>9194947717</v>
      </c>
      <c r="BI15">
        <v>9194947717</v>
      </c>
      <c r="BJ15">
        <v>9194947717</v>
      </c>
      <c r="BK15">
        <v>9194947717</v>
      </c>
      <c r="BL15">
        <v>9194947717</v>
      </c>
      <c r="BM15">
        <v>9194947717</v>
      </c>
      <c r="BN15">
        <v>9194947717</v>
      </c>
      <c r="BO15">
        <v>9198775429</v>
      </c>
      <c r="BP15">
        <v>9198775429</v>
      </c>
      <c r="BQ15">
        <v>9198775429</v>
      </c>
      <c r="BR15">
        <v>9198775429</v>
      </c>
      <c r="BS15">
        <v>9198775429</v>
      </c>
      <c r="BT15">
        <v>9198775429</v>
      </c>
      <c r="BU15">
        <v>9198775429</v>
      </c>
      <c r="BV15">
        <v>9198775429</v>
      </c>
      <c r="BW15">
        <v>9198775429</v>
      </c>
      <c r="BX15">
        <v>9198775429</v>
      </c>
      <c r="BY15">
        <v>9198775429</v>
      </c>
      <c r="BZ15">
        <v>9198775429</v>
      </c>
      <c r="CA15">
        <v>9198775429</v>
      </c>
      <c r="CB15">
        <v>9202603141</v>
      </c>
      <c r="CC15">
        <v>9202603141</v>
      </c>
      <c r="CD15">
        <v>9202603141</v>
      </c>
      <c r="CE15">
        <v>9202603141</v>
      </c>
      <c r="CF15">
        <v>9202603141</v>
      </c>
      <c r="CG15">
        <v>9202603141</v>
      </c>
      <c r="CH15">
        <v>9202603141</v>
      </c>
      <c r="CI15">
        <v>9202603141</v>
      </c>
      <c r="CJ15">
        <v>9202603141</v>
      </c>
      <c r="CK15">
        <v>9202603141</v>
      </c>
      <c r="CL15">
        <v>9202603141</v>
      </c>
      <c r="CM15">
        <v>9202603141</v>
      </c>
      <c r="CN15">
        <v>9202603141</v>
      </c>
      <c r="CO15">
        <v>9206430853</v>
      </c>
      <c r="CP15">
        <v>9206430853</v>
      </c>
      <c r="CQ15">
        <v>9206430853</v>
      </c>
      <c r="CR15">
        <v>9206430853</v>
      </c>
      <c r="CS15">
        <v>9206430853</v>
      </c>
      <c r="CT15">
        <v>9206430853</v>
      </c>
      <c r="CU15">
        <v>9206430853</v>
      </c>
      <c r="CV15">
        <v>9206430853</v>
      </c>
      <c r="CW15">
        <v>9206430853</v>
      </c>
      <c r="CX15">
        <v>9206430853</v>
      </c>
      <c r="CY15">
        <v>9206430853</v>
      </c>
      <c r="CZ15">
        <v>9206430853</v>
      </c>
      <c r="DA15">
        <v>9211150264</v>
      </c>
      <c r="DB15">
        <v>9211150264</v>
      </c>
      <c r="DC15">
        <v>9211150264</v>
      </c>
      <c r="DD15">
        <v>9211150264</v>
      </c>
      <c r="DE15">
        <v>9211150264</v>
      </c>
      <c r="DF15">
        <v>9211150264</v>
      </c>
      <c r="DG15">
        <v>9211150264</v>
      </c>
      <c r="DH15">
        <v>9211150264</v>
      </c>
      <c r="DI15">
        <v>9211150264</v>
      </c>
      <c r="EB15">
        <v>1444644617.2700002</v>
      </c>
      <c r="EC15">
        <v>4441413292.75</v>
      </c>
      <c r="ED15">
        <v>7366594743</v>
      </c>
      <c r="EE15">
        <v>8291973339.25</v>
      </c>
      <c r="EF15">
        <v>8404394208.9300003</v>
      </c>
      <c r="EG15">
        <v>8518943537.9500008</v>
      </c>
      <c r="EH15">
        <v>9114466419.9500008</v>
      </c>
      <c r="EI15">
        <v>9172979451.9500008</v>
      </c>
      <c r="EJ15">
        <v>9174840851.9500008</v>
      </c>
      <c r="EK15">
        <v>9077797772</v>
      </c>
      <c r="EL15">
        <v>9228364772</v>
      </c>
      <c r="EM15">
        <v>9229200702</v>
      </c>
      <c r="EN15">
        <v>9280165157.0100002</v>
      </c>
      <c r="EO15">
        <v>9282636396</v>
      </c>
      <c r="EP15">
        <v>9425913565.8600006</v>
      </c>
      <c r="EQ15">
        <v>9259630515.8600006</v>
      </c>
      <c r="ER15">
        <v>9258002515.8600006</v>
      </c>
      <c r="ES15">
        <v>9258002515.8600006</v>
      </c>
      <c r="ET15">
        <v>9258132625.8600006</v>
      </c>
      <c r="EU15">
        <v>9258132625.8600006</v>
      </c>
      <c r="EV15">
        <v>9173814619</v>
      </c>
      <c r="EW15">
        <v>9173814619</v>
      </c>
      <c r="EX15">
        <v>9168787119</v>
      </c>
      <c r="EY15">
        <v>9168787120</v>
      </c>
      <c r="EZ15">
        <v>9183787120</v>
      </c>
      <c r="FA15">
        <v>9186476410</v>
      </c>
      <c r="FB15">
        <v>9186476410</v>
      </c>
      <c r="FC15">
        <v>9187214126</v>
      </c>
      <c r="FD15">
        <v>9187214126</v>
      </c>
      <c r="FE15">
        <v>9187214126</v>
      </c>
      <c r="FF15">
        <v>9187214126</v>
      </c>
      <c r="FG15">
        <v>9187214126</v>
      </c>
      <c r="FH15">
        <v>9187214126</v>
      </c>
      <c r="FI15">
        <v>9187214126</v>
      </c>
      <c r="FJ15">
        <v>9187214126</v>
      </c>
      <c r="FK15">
        <v>9187214126</v>
      </c>
      <c r="FL15">
        <v>9191041838</v>
      </c>
      <c r="FM15">
        <v>9191120005</v>
      </c>
      <c r="FN15">
        <v>9191120005</v>
      </c>
      <c r="FO15">
        <v>9191120005</v>
      </c>
      <c r="FP15">
        <v>9191120005</v>
      </c>
      <c r="FQ15">
        <v>9191120005</v>
      </c>
      <c r="FR15">
        <v>9191120005</v>
      </c>
      <c r="FS15">
        <v>9191120005</v>
      </c>
      <c r="FT15">
        <v>9191120005</v>
      </c>
      <c r="FU15">
        <v>9191120005</v>
      </c>
      <c r="FV15">
        <v>9191120005</v>
      </c>
      <c r="FW15">
        <v>9191120005</v>
      </c>
      <c r="FX15">
        <v>9191120005</v>
      </c>
      <c r="FY15">
        <v>9191120005</v>
      </c>
      <c r="FZ15">
        <v>9194947717</v>
      </c>
      <c r="GA15">
        <v>9194947717</v>
      </c>
      <c r="GB15">
        <v>9194947717</v>
      </c>
      <c r="GC15">
        <v>9194947717</v>
      </c>
      <c r="GD15">
        <v>9194947717</v>
      </c>
      <c r="GE15">
        <v>9194947717</v>
      </c>
      <c r="GF15">
        <v>9194947717</v>
      </c>
      <c r="GG15">
        <v>9194947717</v>
      </c>
      <c r="GH15">
        <v>9194947717</v>
      </c>
      <c r="GI15">
        <v>9194947717</v>
      </c>
      <c r="GJ15">
        <v>9198775429</v>
      </c>
      <c r="GK15">
        <v>9198775429</v>
      </c>
      <c r="GL15">
        <v>9198775429</v>
      </c>
      <c r="GM15">
        <v>9198775429</v>
      </c>
      <c r="GN15">
        <v>9198775429</v>
      </c>
      <c r="GO15">
        <v>9198775429</v>
      </c>
      <c r="GP15">
        <v>9198775429</v>
      </c>
      <c r="GQ15">
        <v>9198775429</v>
      </c>
      <c r="GR15">
        <v>9198775429</v>
      </c>
      <c r="GS15">
        <v>9198775429</v>
      </c>
      <c r="GT15">
        <v>9198775429</v>
      </c>
      <c r="GU15">
        <v>9198775429</v>
      </c>
      <c r="GV15">
        <v>9198775429</v>
      </c>
      <c r="GW15">
        <v>9202603141</v>
      </c>
      <c r="GX15">
        <v>9202603141</v>
      </c>
      <c r="GY15">
        <v>9202603141</v>
      </c>
      <c r="GZ15">
        <v>9202603141</v>
      </c>
      <c r="HA15">
        <v>9202603141</v>
      </c>
      <c r="HB15">
        <v>9202603141</v>
      </c>
      <c r="HC15">
        <v>9202603141</v>
      </c>
      <c r="HD15">
        <v>9202603141</v>
      </c>
      <c r="HE15">
        <v>9202603141</v>
      </c>
      <c r="HF15">
        <v>9202603141</v>
      </c>
      <c r="HG15">
        <v>9202603141</v>
      </c>
      <c r="HH15">
        <v>9202603141</v>
      </c>
      <c r="HI15">
        <v>9202603141</v>
      </c>
      <c r="HJ15">
        <v>9206430853</v>
      </c>
      <c r="HK15">
        <v>9206430853</v>
      </c>
      <c r="HL15">
        <v>9206430853</v>
      </c>
      <c r="HM15">
        <v>9206430853</v>
      </c>
      <c r="HN15">
        <v>9206430853</v>
      </c>
      <c r="HO15">
        <v>9206430853</v>
      </c>
      <c r="HP15">
        <v>9206430853</v>
      </c>
      <c r="HQ15">
        <v>9206430853</v>
      </c>
      <c r="HR15">
        <v>9206430853</v>
      </c>
      <c r="HS15">
        <v>9206430853</v>
      </c>
      <c r="HT15">
        <v>9206430853</v>
      </c>
      <c r="HU15">
        <v>9206430853</v>
      </c>
      <c r="HV15">
        <v>9211150264</v>
      </c>
      <c r="HW15">
        <v>9211150264</v>
      </c>
      <c r="HX15">
        <v>9211150264</v>
      </c>
      <c r="HY15">
        <v>9211150264</v>
      </c>
      <c r="HZ15">
        <v>9211150264</v>
      </c>
      <c r="IA15">
        <v>9211150264</v>
      </c>
      <c r="IB15">
        <v>9211150264</v>
      </c>
      <c r="IC15">
        <v>9211150264</v>
      </c>
      <c r="ID15">
        <v>9211150264</v>
      </c>
    </row>
    <row r="16" spans="2:256" x14ac:dyDescent="0.2">
      <c r="F16">
        <v>201512</v>
      </c>
      <c r="G16">
        <v>1219216</v>
      </c>
      <c r="H16">
        <v>870941307</v>
      </c>
      <c r="I16">
        <v>3007650591</v>
      </c>
      <c r="J16">
        <v>6581211105</v>
      </c>
      <c r="K16">
        <v>8937958493</v>
      </c>
      <c r="L16">
        <v>9252066732.6399994</v>
      </c>
      <c r="M16">
        <v>9661677204.6399994</v>
      </c>
      <c r="N16">
        <v>9971089638.6399994</v>
      </c>
      <c r="O16">
        <v>10016434152.639999</v>
      </c>
      <c r="P16">
        <v>10020978203.639999</v>
      </c>
      <c r="Q16">
        <v>10110679551.639999</v>
      </c>
      <c r="R16">
        <v>10112671641.639999</v>
      </c>
      <c r="S16">
        <v>10172377642.639999</v>
      </c>
      <c r="T16">
        <v>10175050042.639999</v>
      </c>
      <c r="U16">
        <v>10251887442.639999</v>
      </c>
      <c r="V16">
        <v>10254857118.639999</v>
      </c>
      <c r="W16">
        <v>10254857118.639999</v>
      </c>
      <c r="X16">
        <v>10261055169.639999</v>
      </c>
      <c r="Y16">
        <v>10261055169.639999</v>
      </c>
      <c r="Z16">
        <v>10261055169.639999</v>
      </c>
      <c r="AA16">
        <v>10265376680.639999</v>
      </c>
      <c r="AB16">
        <v>10265376680.639999</v>
      </c>
      <c r="AC16">
        <v>10265376680.639999</v>
      </c>
      <c r="AD16">
        <v>10267936502.639999</v>
      </c>
      <c r="AE16">
        <v>10271585343.639999</v>
      </c>
      <c r="AF16">
        <v>10273019715.639999</v>
      </c>
      <c r="AG16">
        <v>10276962015.639999</v>
      </c>
      <c r="AH16">
        <v>10326962015.639999</v>
      </c>
      <c r="AI16">
        <v>10328661791.639999</v>
      </c>
      <c r="AJ16">
        <v>10331320221.639999</v>
      </c>
      <c r="AK16">
        <v>10331320221.639999</v>
      </c>
      <c r="AL16">
        <v>10331320221.639999</v>
      </c>
      <c r="AM16">
        <v>10336626630.639999</v>
      </c>
      <c r="AN16">
        <v>10339082670.639999</v>
      </c>
      <c r="AO16">
        <v>10339082670.639999</v>
      </c>
      <c r="AP16">
        <v>10344547125.639999</v>
      </c>
      <c r="AQ16">
        <v>10344547125.639999</v>
      </c>
      <c r="AR16">
        <v>10344547125.639999</v>
      </c>
      <c r="AS16">
        <v>10351239801.639999</v>
      </c>
      <c r="AT16">
        <v>10354162798.639999</v>
      </c>
      <c r="AU16">
        <v>10354162798.639999</v>
      </c>
      <c r="AV16">
        <v>10354575046.639999</v>
      </c>
      <c r="AW16">
        <v>10354162798.639999</v>
      </c>
      <c r="AX16">
        <v>10354162798.639999</v>
      </c>
      <c r="AY16">
        <v>10356219923.639999</v>
      </c>
      <c r="AZ16">
        <v>10358675963.639999</v>
      </c>
      <c r="BA16">
        <v>10358675963.639999</v>
      </c>
      <c r="BB16">
        <v>10362420247.639999</v>
      </c>
      <c r="BC16">
        <v>10368488925.639999</v>
      </c>
      <c r="BD16">
        <v>10372685093.639999</v>
      </c>
      <c r="BE16">
        <v>10372685093.639999</v>
      </c>
      <c r="BF16">
        <v>10374988619.639999</v>
      </c>
      <c r="BG16">
        <v>10374988619.639999</v>
      </c>
      <c r="BH16">
        <v>10374988619.639999</v>
      </c>
      <c r="BI16">
        <v>10374988619.639999</v>
      </c>
      <c r="BJ16">
        <v>10374988619.639999</v>
      </c>
      <c r="BK16">
        <v>10376641095.639999</v>
      </c>
      <c r="BL16">
        <v>10376641095.639999</v>
      </c>
      <c r="BM16">
        <v>10380577033.639999</v>
      </c>
      <c r="BN16">
        <v>10385046864.639999</v>
      </c>
      <c r="BO16">
        <v>10393210298.639999</v>
      </c>
      <c r="BP16">
        <v>10394967404.639999</v>
      </c>
      <c r="BQ16">
        <v>10397270919.639999</v>
      </c>
      <c r="BR16">
        <v>10397270919.639999</v>
      </c>
      <c r="BS16">
        <v>10397270919.639999</v>
      </c>
      <c r="BT16">
        <v>10397270919.639999</v>
      </c>
      <c r="BU16">
        <v>10397270919.639999</v>
      </c>
      <c r="BV16">
        <v>10398105207.639999</v>
      </c>
      <c r="BW16">
        <v>10398923395.639999</v>
      </c>
      <c r="BX16">
        <v>10400403293.639999</v>
      </c>
      <c r="BY16">
        <v>10413435312.639999</v>
      </c>
      <c r="BZ16">
        <v>10413435312.639999</v>
      </c>
      <c r="CA16">
        <v>10419719146.639999</v>
      </c>
      <c r="CB16">
        <v>10419719146.639999</v>
      </c>
      <c r="CC16">
        <v>10421981973.639999</v>
      </c>
      <c r="CD16">
        <v>10422585723.639999</v>
      </c>
      <c r="CE16">
        <v>10422585723.639999</v>
      </c>
      <c r="CF16">
        <v>10422585723.639999</v>
      </c>
      <c r="CG16">
        <v>10422585723.639999</v>
      </c>
      <c r="CH16">
        <v>10422585723.639999</v>
      </c>
      <c r="CI16">
        <v>10425718097.639999</v>
      </c>
      <c r="CJ16">
        <v>10425718097.639999</v>
      </c>
      <c r="CK16">
        <v>10431550582.639999</v>
      </c>
      <c r="CL16">
        <v>10439023779.639999</v>
      </c>
      <c r="CM16">
        <v>10440996041.639999</v>
      </c>
      <c r="CN16">
        <v>10445415191.639999</v>
      </c>
      <c r="CO16">
        <v>10446018941.639999</v>
      </c>
      <c r="CP16">
        <v>10448281768.639999</v>
      </c>
      <c r="CQ16">
        <v>10448281768.639999</v>
      </c>
      <c r="CR16">
        <v>10448281768.639999</v>
      </c>
      <c r="CS16">
        <v>10448281768.639999</v>
      </c>
      <c r="CT16">
        <v>10449934244.639999</v>
      </c>
      <c r="CU16">
        <v>10451414142.639999</v>
      </c>
      <c r="CV16">
        <v>10451414142.639999</v>
      </c>
      <c r="CW16">
        <v>10457246627.639999</v>
      </c>
      <c r="CX16">
        <v>10465928910.639999</v>
      </c>
      <c r="CY16">
        <v>10468008750.639999</v>
      </c>
      <c r="CZ16">
        <v>10474462800.639999</v>
      </c>
      <c r="DA16">
        <v>10476725627.639999</v>
      </c>
      <c r="DB16">
        <v>10477371377.639999</v>
      </c>
      <c r="DC16">
        <v>10477371377.639999</v>
      </c>
      <c r="DD16">
        <v>10477371377.639999</v>
      </c>
      <c r="DE16">
        <v>10478205665.639999</v>
      </c>
      <c r="DF16">
        <v>10478205665.639999</v>
      </c>
      <c r="EB16">
        <v>1279872303.8599999</v>
      </c>
      <c r="EC16">
        <v>2675562326.9099998</v>
      </c>
      <c r="ED16">
        <v>6679229730.6700001</v>
      </c>
      <c r="EE16">
        <v>8988352110.6900005</v>
      </c>
      <c r="EF16">
        <v>10112713788.940001</v>
      </c>
      <c r="EG16">
        <v>10320187419.68</v>
      </c>
      <c r="EH16">
        <v>10199116173.540001</v>
      </c>
      <c r="EI16">
        <v>10257696676.6</v>
      </c>
      <c r="EJ16">
        <v>10263192221.42</v>
      </c>
      <c r="EK16">
        <v>10167605732.83</v>
      </c>
      <c r="EL16">
        <v>10238487690.35</v>
      </c>
      <c r="EM16">
        <v>10240060319.940001</v>
      </c>
      <c r="EN16">
        <v>10299766320.940001</v>
      </c>
      <c r="EO16">
        <v>10302438720.940001</v>
      </c>
      <c r="EP16">
        <v>10308891120.940001</v>
      </c>
      <c r="EQ16">
        <v>10306833296.940001</v>
      </c>
      <c r="ER16">
        <v>10306833296.940001</v>
      </c>
      <c r="ES16">
        <v>10313031347.940001</v>
      </c>
      <c r="ET16">
        <v>10313031347.940001</v>
      </c>
      <c r="EU16">
        <v>10263333232.59</v>
      </c>
      <c r="EV16">
        <v>10267075236.540001</v>
      </c>
      <c r="EW16">
        <v>10267075236.540001</v>
      </c>
      <c r="EX16">
        <v>10267075236.540001</v>
      </c>
      <c r="EY16">
        <v>10269635058.540001</v>
      </c>
      <c r="EZ16">
        <v>10273283899.540001</v>
      </c>
      <c r="FA16">
        <v>10274718271.540001</v>
      </c>
      <c r="FB16">
        <v>10278660571.540001</v>
      </c>
      <c r="FC16">
        <v>10328660571.540001</v>
      </c>
      <c r="FD16">
        <v>10330360347.540001</v>
      </c>
      <c r="FE16">
        <v>10331320221.640001</v>
      </c>
      <c r="FF16">
        <v>10331320221.640001</v>
      </c>
      <c r="FG16">
        <v>10331320221.640001</v>
      </c>
      <c r="FH16">
        <v>10336626630.640001</v>
      </c>
      <c r="FI16">
        <v>10339082670.640001</v>
      </c>
      <c r="FJ16">
        <v>10339082670.640001</v>
      </c>
      <c r="FK16">
        <v>10344547125.640001</v>
      </c>
      <c r="FL16">
        <v>10344547125.640001</v>
      </c>
      <c r="FM16">
        <v>10344547125.640001</v>
      </c>
      <c r="FN16">
        <v>10351239801.640001</v>
      </c>
      <c r="FO16">
        <v>10354162798.640001</v>
      </c>
      <c r="FP16">
        <v>10354162798.640001</v>
      </c>
      <c r="FQ16">
        <v>10354575046.640001</v>
      </c>
      <c r="FR16">
        <v>10354162798.640001</v>
      </c>
      <c r="FS16">
        <v>10354162798.640001</v>
      </c>
      <c r="FT16">
        <v>10356219923.640001</v>
      </c>
      <c r="FU16">
        <v>10358675963.640001</v>
      </c>
      <c r="FV16">
        <v>10358675963.640001</v>
      </c>
      <c r="FW16">
        <v>10362420247.640001</v>
      </c>
      <c r="FX16">
        <v>10368488925.640001</v>
      </c>
      <c r="FY16">
        <v>10373122582.920002</v>
      </c>
      <c r="FZ16">
        <v>10373122582.920002</v>
      </c>
      <c r="GA16">
        <v>10374988619.640001</v>
      </c>
      <c r="GB16">
        <v>10374988619.640001</v>
      </c>
      <c r="GC16">
        <v>10374988619.640001</v>
      </c>
      <c r="GD16">
        <v>10374988619.640001</v>
      </c>
      <c r="GE16">
        <v>10374988619.640001</v>
      </c>
      <c r="GF16">
        <v>10376641095.640001</v>
      </c>
      <c r="GG16">
        <v>10376641095.640001</v>
      </c>
      <c r="GH16">
        <v>10380577033.640001</v>
      </c>
      <c r="GI16">
        <v>10385046864.640001</v>
      </c>
      <c r="GJ16">
        <v>10393210298.640001</v>
      </c>
      <c r="GK16">
        <v>10394967404.640001</v>
      </c>
      <c r="GL16">
        <v>10397270919.640001</v>
      </c>
      <c r="GM16">
        <v>10397270919.640001</v>
      </c>
      <c r="GN16">
        <v>10397270919.640001</v>
      </c>
      <c r="GO16">
        <v>10397270919.640001</v>
      </c>
      <c r="GP16">
        <v>10397270919.640001</v>
      </c>
      <c r="GQ16">
        <v>10398105207.640001</v>
      </c>
      <c r="GR16">
        <v>10398923395.640001</v>
      </c>
      <c r="GS16">
        <v>10400403293.640001</v>
      </c>
      <c r="GT16">
        <v>10413435312.640001</v>
      </c>
      <c r="GU16">
        <v>10413435312.640001</v>
      </c>
      <c r="GV16">
        <v>10419719146.640001</v>
      </c>
      <c r="GW16">
        <v>10419719146.640001</v>
      </c>
      <c r="GX16">
        <v>10421981973.640001</v>
      </c>
      <c r="GY16">
        <v>10422585723.640001</v>
      </c>
      <c r="GZ16">
        <v>10422585723.640001</v>
      </c>
      <c r="HA16">
        <v>10422585723.640001</v>
      </c>
      <c r="HB16">
        <v>10422585723.640001</v>
      </c>
      <c r="HC16">
        <v>10422585723.640001</v>
      </c>
      <c r="HD16">
        <v>10425718097.640001</v>
      </c>
      <c r="HE16">
        <v>10425718097.640001</v>
      </c>
      <c r="HF16">
        <v>10431550582.640001</v>
      </c>
      <c r="HG16">
        <v>10439023779.640001</v>
      </c>
      <c r="HH16">
        <v>10440996041.640001</v>
      </c>
      <c r="HI16">
        <v>10445415191.640001</v>
      </c>
      <c r="HJ16">
        <v>10446018941.640001</v>
      </c>
      <c r="HK16">
        <v>10448281768.640001</v>
      </c>
      <c r="HL16">
        <v>10448281768.640001</v>
      </c>
      <c r="HM16">
        <v>10448281768.640001</v>
      </c>
      <c r="HN16">
        <v>10448281768.640001</v>
      </c>
      <c r="HO16">
        <v>10449934244.640001</v>
      </c>
      <c r="HP16">
        <v>10451414142.640001</v>
      </c>
      <c r="HQ16">
        <v>10451414142.640001</v>
      </c>
      <c r="HR16">
        <v>10457246627.640001</v>
      </c>
      <c r="HS16">
        <v>10465928910.640001</v>
      </c>
      <c r="HT16">
        <v>10468008750.640001</v>
      </c>
      <c r="HU16">
        <v>10474462800.640001</v>
      </c>
      <c r="HV16">
        <v>10476725627.640001</v>
      </c>
      <c r="HW16">
        <v>10477371377.640001</v>
      </c>
      <c r="HX16">
        <v>10477371377.640001</v>
      </c>
      <c r="HY16">
        <v>10477371377.640001</v>
      </c>
      <c r="HZ16">
        <v>10478205665.640001</v>
      </c>
      <c r="IA16">
        <v>10478205665.640001</v>
      </c>
    </row>
    <row r="17" spans="6:232" x14ac:dyDescent="0.2">
      <c r="F17">
        <v>201603</v>
      </c>
      <c r="G17">
        <v>60000000</v>
      </c>
      <c r="H17">
        <v>1119616980</v>
      </c>
      <c r="I17">
        <v>2217804806</v>
      </c>
      <c r="J17">
        <v>3860646028</v>
      </c>
      <c r="K17">
        <v>7194261033</v>
      </c>
      <c r="L17">
        <v>8905331400</v>
      </c>
      <c r="M17">
        <v>8956242850</v>
      </c>
      <c r="N17">
        <v>9172100991</v>
      </c>
      <c r="O17">
        <v>10356877851</v>
      </c>
      <c r="P17">
        <v>10357927851</v>
      </c>
      <c r="Q17">
        <v>10508977851</v>
      </c>
      <c r="R17">
        <v>10519777988</v>
      </c>
      <c r="S17">
        <v>10524037401</v>
      </c>
      <c r="T17">
        <v>10541502389</v>
      </c>
      <c r="U17">
        <v>10558986399</v>
      </c>
      <c r="V17">
        <v>10558986399</v>
      </c>
      <c r="W17">
        <v>10558986399</v>
      </c>
      <c r="X17">
        <v>10559692133</v>
      </c>
      <c r="Y17">
        <v>10559692133</v>
      </c>
      <c r="Z17">
        <v>10573311050</v>
      </c>
      <c r="AA17">
        <v>10717127524</v>
      </c>
      <c r="AB17">
        <v>10717127524</v>
      </c>
      <c r="AC17">
        <v>10719350470</v>
      </c>
      <c r="AD17">
        <v>10751328479</v>
      </c>
      <c r="AE17">
        <v>10783563713</v>
      </c>
      <c r="AF17">
        <v>10785159489</v>
      </c>
      <c r="AG17">
        <v>10790921476</v>
      </c>
      <c r="AH17">
        <v>10790921476</v>
      </c>
      <c r="AI17">
        <v>10790921476</v>
      </c>
      <c r="AJ17">
        <v>10790921476</v>
      </c>
      <c r="AK17">
        <v>10790921476</v>
      </c>
      <c r="AL17">
        <v>10797429222</v>
      </c>
      <c r="AM17">
        <v>10809452363</v>
      </c>
      <c r="AN17">
        <v>10809452363</v>
      </c>
      <c r="AO17">
        <v>10809452363</v>
      </c>
      <c r="AP17">
        <v>10817324510</v>
      </c>
      <c r="AQ17">
        <v>10857145751</v>
      </c>
      <c r="AR17">
        <v>10866615978</v>
      </c>
      <c r="AS17">
        <v>10866615978</v>
      </c>
      <c r="AT17">
        <v>10866615978</v>
      </c>
      <c r="AU17">
        <v>10866615978</v>
      </c>
      <c r="AV17">
        <v>10866615978</v>
      </c>
      <c r="AW17">
        <v>10866615978</v>
      </c>
      <c r="AX17">
        <v>10866615978</v>
      </c>
      <c r="AY17">
        <v>10884175452</v>
      </c>
      <c r="AZ17">
        <v>10884175452</v>
      </c>
      <c r="BA17">
        <v>10884175452</v>
      </c>
      <c r="BB17">
        <v>10887613407</v>
      </c>
      <c r="BC17">
        <v>10888376407</v>
      </c>
      <c r="BD17">
        <v>10925525766</v>
      </c>
      <c r="BE17">
        <v>10928583086</v>
      </c>
      <c r="BF17">
        <v>10931158144</v>
      </c>
      <c r="BG17">
        <v>10937588340</v>
      </c>
      <c r="BH17">
        <v>10937588340</v>
      </c>
      <c r="BI17">
        <v>10937588340</v>
      </c>
      <c r="BJ17">
        <v>10955147814</v>
      </c>
      <c r="BK17">
        <v>10955147814</v>
      </c>
      <c r="BL17">
        <v>10955147814</v>
      </c>
      <c r="BM17">
        <v>10955147814</v>
      </c>
      <c r="BN17">
        <v>10958133760</v>
      </c>
      <c r="BO17">
        <v>11003868784</v>
      </c>
      <c r="BP17">
        <v>11004446503</v>
      </c>
      <c r="BQ17">
        <v>11008122055</v>
      </c>
      <c r="BR17">
        <v>11008122055</v>
      </c>
      <c r="BS17">
        <v>11008122055</v>
      </c>
      <c r="BT17">
        <v>11016049859</v>
      </c>
      <c r="BU17">
        <v>11016049859</v>
      </c>
      <c r="BV17">
        <v>11033609333</v>
      </c>
      <c r="BW17">
        <v>11033609333</v>
      </c>
      <c r="BX17">
        <v>11033609333</v>
      </c>
      <c r="BY17">
        <v>11033609333</v>
      </c>
      <c r="BZ17">
        <v>11045800947</v>
      </c>
      <c r="CA17">
        <v>11066152987</v>
      </c>
      <c r="CB17">
        <v>11088619535</v>
      </c>
      <c r="CC17">
        <v>11100801577</v>
      </c>
      <c r="CD17">
        <v>11100801577</v>
      </c>
      <c r="CE17">
        <v>11100801577</v>
      </c>
      <c r="CF17">
        <v>11100801577</v>
      </c>
      <c r="CG17">
        <v>11118361051</v>
      </c>
      <c r="CH17">
        <v>11118361051</v>
      </c>
      <c r="CI17">
        <v>11118361051</v>
      </c>
      <c r="CJ17">
        <v>11118361051</v>
      </c>
      <c r="CK17">
        <v>11118361051</v>
      </c>
      <c r="CL17">
        <v>11121579006</v>
      </c>
      <c r="CM17">
        <v>11144706398</v>
      </c>
      <c r="CN17">
        <v>11167172946</v>
      </c>
      <c r="CO17">
        <v>11176779930</v>
      </c>
      <c r="CP17">
        <v>11176779930</v>
      </c>
      <c r="CQ17">
        <v>11176779930</v>
      </c>
      <c r="CR17">
        <v>11176779930</v>
      </c>
      <c r="CS17">
        <v>11194339404</v>
      </c>
      <c r="CT17">
        <v>11194339404</v>
      </c>
      <c r="CU17">
        <v>11194339404</v>
      </c>
      <c r="CV17">
        <v>11194339404</v>
      </c>
      <c r="CW17">
        <v>11194339404</v>
      </c>
      <c r="CX17">
        <v>11198288729</v>
      </c>
      <c r="CY17">
        <v>11225434541</v>
      </c>
      <c r="CZ17">
        <v>11247901089</v>
      </c>
      <c r="DA17">
        <v>11257116914</v>
      </c>
      <c r="DB17">
        <v>11262234166</v>
      </c>
      <c r="DC17">
        <v>11262811885</v>
      </c>
      <c r="EB17">
        <v>549002012.52999997</v>
      </c>
      <c r="EC17">
        <v>2273370715.5900002</v>
      </c>
      <c r="ED17">
        <v>4269936397.48</v>
      </c>
      <c r="EE17">
        <v>7155977533.2700005</v>
      </c>
      <c r="EF17">
        <v>9373775014.9099998</v>
      </c>
      <c r="EG17">
        <v>9492543400</v>
      </c>
      <c r="EH17">
        <v>10566739803.889999</v>
      </c>
      <c r="EI17">
        <v>10694803240.279999</v>
      </c>
      <c r="EJ17">
        <v>10691709352.009998</v>
      </c>
      <c r="EK17">
        <v>10538917850.999998</v>
      </c>
      <c r="EL17">
        <v>10599472850.999998</v>
      </c>
      <c r="EM17">
        <v>10549942987.999998</v>
      </c>
      <c r="EN17">
        <v>10708043900.999998</v>
      </c>
      <c r="EO17">
        <v>10725508888.999998</v>
      </c>
      <c r="EP17">
        <v>10742992898.999998</v>
      </c>
      <c r="EQ17">
        <v>10742992898.999998</v>
      </c>
      <c r="ER17">
        <v>10742709248.999998</v>
      </c>
      <c r="ES17">
        <v>10743414982.999998</v>
      </c>
      <c r="ET17">
        <v>10589810632.999998</v>
      </c>
      <c r="EU17">
        <v>10603429549.999998</v>
      </c>
      <c r="EV17">
        <v>10747246023.999998</v>
      </c>
      <c r="EW17">
        <v>10747246023.999998</v>
      </c>
      <c r="EX17">
        <v>10749468969.999998</v>
      </c>
      <c r="EY17">
        <v>10751328478.999998</v>
      </c>
      <c r="EZ17">
        <v>10783563712.999998</v>
      </c>
      <c r="FA17">
        <v>10785159488.999998</v>
      </c>
      <c r="FB17">
        <v>10790921475.999998</v>
      </c>
      <c r="FC17">
        <v>10790921475.999998</v>
      </c>
      <c r="FD17">
        <v>10790921475.999998</v>
      </c>
      <c r="FE17">
        <v>10790921475.999998</v>
      </c>
      <c r="FF17">
        <v>10790921475.999998</v>
      </c>
      <c r="FG17">
        <v>10803947120.399998</v>
      </c>
      <c r="FH17">
        <v>10815970261.399998</v>
      </c>
      <c r="FI17">
        <v>10815970261.399998</v>
      </c>
      <c r="FJ17">
        <v>10815961821.469997</v>
      </c>
      <c r="FK17">
        <v>10819918974.159998</v>
      </c>
      <c r="FL17">
        <v>10857145750.999998</v>
      </c>
      <c r="FM17">
        <v>10866615977.999998</v>
      </c>
      <c r="FN17">
        <v>10866615977.999998</v>
      </c>
      <c r="FO17">
        <v>10866615977.999998</v>
      </c>
      <c r="FP17">
        <v>10866615977.999998</v>
      </c>
      <c r="FQ17">
        <v>10866615977.999998</v>
      </c>
      <c r="FR17">
        <v>10866615977.999998</v>
      </c>
      <c r="FS17">
        <v>10866615977.999998</v>
      </c>
      <c r="FT17">
        <v>10884175451.999998</v>
      </c>
      <c r="FU17">
        <v>10884175451.999998</v>
      </c>
      <c r="FV17">
        <v>10884175451.999998</v>
      </c>
      <c r="FW17">
        <v>10892026642.999998</v>
      </c>
      <c r="FX17">
        <v>10892789642.999998</v>
      </c>
      <c r="FY17">
        <v>10929939001.999998</v>
      </c>
      <c r="FZ17">
        <v>10932996321.999998</v>
      </c>
      <c r="GA17">
        <v>10935571379.999998</v>
      </c>
      <c r="GB17">
        <v>10942001575.999998</v>
      </c>
      <c r="GC17">
        <v>10942001575.999998</v>
      </c>
      <c r="GD17">
        <v>10942001575.999998</v>
      </c>
      <c r="GE17">
        <v>10959561049.999998</v>
      </c>
      <c r="GF17">
        <v>10959561049.999998</v>
      </c>
      <c r="GG17">
        <v>10959561049.999998</v>
      </c>
      <c r="GH17">
        <v>10959561049.999998</v>
      </c>
      <c r="GI17">
        <v>10962546995.999998</v>
      </c>
      <c r="GJ17">
        <v>11008282019.999998</v>
      </c>
      <c r="GK17">
        <v>11008859738.999998</v>
      </c>
      <c r="GL17">
        <v>11012535290.999998</v>
      </c>
      <c r="GM17">
        <v>11012535290.999998</v>
      </c>
      <c r="GN17">
        <v>11012535290.999998</v>
      </c>
      <c r="GO17">
        <v>11020463094.999998</v>
      </c>
      <c r="GP17">
        <v>11020463094.999998</v>
      </c>
      <c r="GQ17">
        <v>11038022568.999998</v>
      </c>
      <c r="GR17">
        <v>11038022568.999998</v>
      </c>
      <c r="GS17">
        <v>11038022568.999998</v>
      </c>
      <c r="GT17">
        <v>11038022568.999998</v>
      </c>
      <c r="GU17">
        <v>11050214182.999998</v>
      </c>
      <c r="GV17">
        <v>11070566222.999998</v>
      </c>
      <c r="GW17">
        <v>11093032770.999998</v>
      </c>
      <c r="GX17">
        <v>11105214812.999998</v>
      </c>
      <c r="GY17">
        <v>11105214812.999998</v>
      </c>
      <c r="GZ17">
        <v>11105214812.999998</v>
      </c>
      <c r="HA17">
        <v>11105214812.999998</v>
      </c>
      <c r="HB17">
        <v>11122774286.999998</v>
      </c>
      <c r="HC17">
        <v>11122774286.999998</v>
      </c>
      <c r="HD17">
        <v>11122774286.999998</v>
      </c>
      <c r="HE17">
        <v>11122774286.999998</v>
      </c>
      <c r="HF17">
        <v>11122774286.999998</v>
      </c>
      <c r="HG17">
        <v>11125992241.999998</v>
      </c>
      <c r="HH17">
        <v>11149119633.999998</v>
      </c>
      <c r="HI17">
        <v>11171586181.999998</v>
      </c>
      <c r="HJ17">
        <v>11181193165.999998</v>
      </c>
      <c r="HK17">
        <v>11181193165.999998</v>
      </c>
      <c r="HL17">
        <v>11181193165.999998</v>
      </c>
      <c r="HM17">
        <v>11181193165.999998</v>
      </c>
      <c r="HN17">
        <v>11198752639.999998</v>
      </c>
      <c r="HO17">
        <v>11198752639.999998</v>
      </c>
      <c r="HP17">
        <v>11198752639.999998</v>
      </c>
      <c r="HQ17">
        <v>11198752639.999998</v>
      </c>
      <c r="HR17">
        <v>11198752639.999998</v>
      </c>
      <c r="HS17">
        <v>11202701964.999998</v>
      </c>
      <c r="HT17">
        <v>11229847776.999998</v>
      </c>
      <c r="HU17">
        <v>11252314324.999998</v>
      </c>
      <c r="HV17">
        <v>11261530149.999998</v>
      </c>
      <c r="HW17">
        <v>11266647401.999998</v>
      </c>
      <c r="HX17">
        <v>11267225120.999998</v>
      </c>
    </row>
    <row r="18" spans="6:232" x14ac:dyDescent="0.2">
      <c r="F18">
        <v>201606</v>
      </c>
      <c r="G18">
        <v>306058579</v>
      </c>
      <c r="H18">
        <v>1335636247</v>
      </c>
      <c r="I18">
        <v>4105665853</v>
      </c>
      <c r="J18">
        <v>7279042329</v>
      </c>
      <c r="K18">
        <v>8607887366</v>
      </c>
      <c r="L18">
        <v>8695721490</v>
      </c>
      <c r="M18">
        <v>9136914463</v>
      </c>
      <c r="N18">
        <v>9150561606</v>
      </c>
      <c r="O18">
        <v>9184732976</v>
      </c>
      <c r="P18">
        <v>9184732976</v>
      </c>
      <c r="Q18">
        <v>9184732976</v>
      </c>
      <c r="R18">
        <v>9186356562</v>
      </c>
      <c r="S18">
        <v>9189004476</v>
      </c>
      <c r="T18">
        <v>9253835161</v>
      </c>
      <c r="U18">
        <v>9265234113</v>
      </c>
      <c r="V18">
        <v>9265234113</v>
      </c>
      <c r="W18">
        <v>9273468341</v>
      </c>
      <c r="X18">
        <v>9284615916</v>
      </c>
      <c r="Y18">
        <v>9317431047</v>
      </c>
      <c r="Z18">
        <v>9317930118</v>
      </c>
      <c r="AA18">
        <v>9667930118</v>
      </c>
      <c r="AB18">
        <v>9673548569</v>
      </c>
      <c r="AC18">
        <v>9673548569</v>
      </c>
      <c r="AD18">
        <v>9673916533</v>
      </c>
      <c r="AE18">
        <v>9676564447</v>
      </c>
      <c r="AF18">
        <v>9681180172</v>
      </c>
      <c r="AG18">
        <v>9681180172</v>
      </c>
      <c r="AH18">
        <v>9689882479</v>
      </c>
      <c r="AI18">
        <v>9689882479</v>
      </c>
      <c r="AJ18">
        <v>9695597388</v>
      </c>
      <c r="AK18">
        <v>9713244009</v>
      </c>
      <c r="AL18">
        <v>9725573534</v>
      </c>
      <c r="AM18">
        <v>9725573534</v>
      </c>
      <c r="AN18">
        <v>9725941498</v>
      </c>
      <c r="AO18">
        <v>9725941498</v>
      </c>
      <c r="AP18">
        <v>9725941498</v>
      </c>
      <c r="AQ18">
        <v>9729463189</v>
      </c>
      <c r="AR18">
        <v>9734579555</v>
      </c>
      <c r="AS18">
        <v>9734579555</v>
      </c>
      <c r="AT18">
        <v>9743448677</v>
      </c>
      <c r="AU18">
        <v>9743448677</v>
      </c>
      <c r="AV18">
        <v>9761481578</v>
      </c>
      <c r="AW18">
        <v>9766315567</v>
      </c>
      <c r="AX18">
        <v>9766315567</v>
      </c>
      <c r="AY18">
        <v>9912188240</v>
      </c>
      <c r="AZ18">
        <v>9912556204</v>
      </c>
      <c r="BA18">
        <v>9912556204</v>
      </c>
      <c r="BB18">
        <v>9912556204</v>
      </c>
      <c r="BC18">
        <v>9919303167</v>
      </c>
      <c r="BD18">
        <v>9919711434</v>
      </c>
      <c r="BE18">
        <v>9921334921</v>
      </c>
      <c r="BF18">
        <v>9921334921</v>
      </c>
      <c r="BG18">
        <v>9921334921</v>
      </c>
      <c r="BH18">
        <v>9927689625</v>
      </c>
      <c r="BI18">
        <v>9950262406</v>
      </c>
      <c r="BJ18">
        <v>9966710190</v>
      </c>
      <c r="BK18">
        <v>9967209261</v>
      </c>
      <c r="BL18">
        <v>9967577225</v>
      </c>
      <c r="BM18">
        <v>9967577225</v>
      </c>
      <c r="BN18">
        <v>9967577225</v>
      </c>
      <c r="BO18">
        <v>9974441559</v>
      </c>
      <c r="BP18">
        <v>9974441559</v>
      </c>
      <c r="BQ18">
        <v>9976498408</v>
      </c>
      <c r="BR18">
        <v>9976498408</v>
      </c>
      <c r="BS18">
        <v>9976498408</v>
      </c>
      <c r="BT18">
        <v>9982853112</v>
      </c>
      <c r="BU18">
        <v>10007594850</v>
      </c>
      <c r="BV18">
        <v>10008957639</v>
      </c>
      <c r="BW18">
        <v>10009456710</v>
      </c>
      <c r="BX18">
        <v>10009456710</v>
      </c>
      <c r="BY18">
        <v>10009855396</v>
      </c>
      <c r="BZ18">
        <v>10009855396</v>
      </c>
      <c r="CA18">
        <v>10013377087</v>
      </c>
      <c r="CB18">
        <v>10022634904</v>
      </c>
      <c r="CC18">
        <v>10024811265</v>
      </c>
      <c r="CD18">
        <v>10024811265</v>
      </c>
      <c r="CE18">
        <v>10024811265</v>
      </c>
      <c r="CF18">
        <v>10031291058</v>
      </c>
      <c r="CG18">
        <v>10054854634</v>
      </c>
      <c r="CH18">
        <v>10057553511</v>
      </c>
      <c r="CI18">
        <v>10058189797</v>
      </c>
      <c r="CJ18">
        <v>10124189797</v>
      </c>
      <c r="CK18">
        <v>10124189797</v>
      </c>
      <c r="CL18">
        <v>10124588483</v>
      </c>
      <c r="CM18">
        <v>10128593429</v>
      </c>
      <c r="CN18">
        <v>10139569348</v>
      </c>
      <c r="CO18">
        <v>10139569348</v>
      </c>
      <c r="CP18">
        <v>10139569348</v>
      </c>
      <c r="CQ18">
        <v>10139569348</v>
      </c>
      <c r="CR18">
        <v>10146453972</v>
      </c>
      <c r="CS18">
        <v>10166361721</v>
      </c>
      <c r="CT18">
        <v>10166361721</v>
      </c>
      <c r="CU18">
        <v>10166998007</v>
      </c>
      <c r="CV18">
        <v>10167396693</v>
      </c>
      <c r="CW18">
        <v>10167396693</v>
      </c>
      <c r="CX18">
        <v>10167396693</v>
      </c>
      <c r="CY18">
        <v>10173119662</v>
      </c>
      <c r="CZ18">
        <v>10181919220</v>
      </c>
      <c r="EB18">
        <v>2249638014.2799997</v>
      </c>
      <c r="EC18">
        <v>5227570634.8499994</v>
      </c>
      <c r="ED18">
        <v>8067496104.5599995</v>
      </c>
      <c r="EE18">
        <v>9588729903.0499992</v>
      </c>
      <c r="EF18">
        <v>9357337968.7099991</v>
      </c>
      <c r="EG18">
        <v>9286150169.2399998</v>
      </c>
      <c r="EH18">
        <v>9332876394.4799995</v>
      </c>
      <c r="EI18">
        <v>9408395701.9899998</v>
      </c>
      <c r="EJ18">
        <v>9412802338.4099998</v>
      </c>
      <c r="EK18">
        <v>9412802338.4099998</v>
      </c>
      <c r="EL18">
        <v>9412802338.4099998</v>
      </c>
      <c r="EM18">
        <v>9414425924.4099998</v>
      </c>
      <c r="EN18">
        <v>9765644474.3199997</v>
      </c>
      <c r="EO18">
        <v>9930600463.3299999</v>
      </c>
      <c r="EP18">
        <v>9934067257.5799999</v>
      </c>
      <c r="EQ18">
        <v>9934067257.5799999</v>
      </c>
      <c r="ER18">
        <v>9934369327.8299999</v>
      </c>
      <c r="ES18">
        <v>9744726902.8299999</v>
      </c>
      <c r="ET18">
        <v>9777542033.8299999</v>
      </c>
      <c r="EU18">
        <v>9848317604.8299999</v>
      </c>
      <c r="EV18">
        <v>9846935104.8299999</v>
      </c>
      <c r="EW18">
        <v>9844616251.7600002</v>
      </c>
      <c r="EX18">
        <v>9856663651.7600002</v>
      </c>
      <c r="EY18">
        <v>9857031615.7600002</v>
      </c>
      <c r="EZ18">
        <v>9859679529.7600002</v>
      </c>
      <c r="FA18">
        <v>9864295254.7600002</v>
      </c>
      <c r="FB18">
        <v>9864295254.7600002</v>
      </c>
      <c r="FC18">
        <v>9872997561.7600002</v>
      </c>
      <c r="FD18">
        <v>9872997561.7600002</v>
      </c>
      <c r="FE18">
        <v>9878712470.7600002</v>
      </c>
      <c r="FF18">
        <v>9896342358.9300003</v>
      </c>
      <c r="FG18">
        <v>9908434792.5900002</v>
      </c>
      <c r="FH18">
        <v>9908434792.5900002</v>
      </c>
      <c r="FI18">
        <v>9908802756.5900002</v>
      </c>
      <c r="FJ18">
        <v>9908802756.5900002</v>
      </c>
      <c r="FK18">
        <v>9908802756.5900002</v>
      </c>
      <c r="FL18">
        <v>9912324447.5900002</v>
      </c>
      <c r="FM18">
        <v>10117970813.59</v>
      </c>
      <c r="FN18">
        <v>10123014689.530001</v>
      </c>
      <c r="FO18">
        <v>10122991186.360001</v>
      </c>
      <c r="FP18">
        <v>10121447727</v>
      </c>
      <c r="FQ18">
        <v>10139480628</v>
      </c>
      <c r="FR18">
        <v>10144314617</v>
      </c>
      <c r="FS18">
        <v>10144314617</v>
      </c>
      <c r="FT18">
        <v>10155832190</v>
      </c>
      <c r="FU18">
        <v>10156212304</v>
      </c>
      <c r="FV18">
        <v>10156212304</v>
      </c>
      <c r="FW18">
        <v>10156212304</v>
      </c>
      <c r="FX18">
        <v>10165054078.76</v>
      </c>
      <c r="FY18">
        <v>10165462345.76</v>
      </c>
      <c r="FZ18">
        <v>10001640332.76</v>
      </c>
      <c r="GA18">
        <v>10001640332.76</v>
      </c>
      <c r="GB18">
        <v>10001640332.76</v>
      </c>
      <c r="GC18">
        <v>10007995036.76</v>
      </c>
      <c r="GD18">
        <v>10030567817.76</v>
      </c>
      <c r="GE18">
        <v>10044920790</v>
      </c>
      <c r="GF18">
        <v>10045419861</v>
      </c>
      <c r="GG18">
        <v>10045791725</v>
      </c>
      <c r="GH18">
        <v>10045791725</v>
      </c>
      <c r="GI18">
        <v>10045791725</v>
      </c>
      <c r="GJ18">
        <v>10052656059</v>
      </c>
      <c r="GK18">
        <v>10052656059</v>
      </c>
      <c r="GL18">
        <v>10054712908</v>
      </c>
      <c r="GM18">
        <v>10054712908</v>
      </c>
      <c r="GN18">
        <v>10054712908</v>
      </c>
      <c r="GO18">
        <v>10061067612</v>
      </c>
      <c r="GP18">
        <v>10085809350</v>
      </c>
      <c r="GQ18">
        <v>10087172139</v>
      </c>
      <c r="GR18">
        <v>10087671210</v>
      </c>
      <c r="GS18">
        <v>10087671210</v>
      </c>
      <c r="GT18">
        <v>10088089396</v>
      </c>
      <c r="GU18">
        <v>10088089396</v>
      </c>
      <c r="GV18">
        <v>10091611087</v>
      </c>
      <c r="GW18">
        <v>10100868904</v>
      </c>
      <c r="GX18">
        <v>10103045265</v>
      </c>
      <c r="GY18">
        <v>10103045265</v>
      </c>
      <c r="GZ18">
        <v>10103045265</v>
      </c>
      <c r="HA18">
        <v>10109525058</v>
      </c>
      <c r="HB18">
        <v>10133088634</v>
      </c>
      <c r="HC18">
        <v>10069589511</v>
      </c>
      <c r="HD18">
        <v>10070225797</v>
      </c>
      <c r="HE18">
        <v>10136230812</v>
      </c>
      <c r="HF18">
        <v>10136234197</v>
      </c>
      <c r="HG18">
        <v>10136632883</v>
      </c>
      <c r="HH18">
        <v>10140637829</v>
      </c>
      <c r="HI18">
        <v>10151613748</v>
      </c>
      <c r="HJ18">
        <v>10151613748</v>
      </c>
      <c r="HK18">
        <v>10151613748</v>
      </c>
      <c r="HL18">
        <v>10151613748</v>
      </c>
      <c r="HM18">
        <v>10158498372</v>
      </c>
      <c r="HN18">
        <v>10178406121</v>
      </c>
      <c r="HO18">
        <v>10178406121</v>
      </c>
      <c r="HP18">
        <v>10179042407</v>
      </c>
      <c r="HQ18">
        <v>10179441093</v>
      </c>
      <c r="HR18">
        <v>10179447093</v>
      </c>
      <c r="HS18">
        <v>10179447093</v>
      </c>
      <c r="HT18">
        <v>10185170062</v>
      </c>
      <c r="HU18">
        <v>10193969620</v>
      </c>
    </row>
    <row r="19" spans="6:232" x14ac:dyDescent="0.2">
      <c r="F19">
        <v>201609</v>
      </c>
      <c r="G19">
        <v>405797726</v>
      </c>
      <c r="H19">
        <v>3368494223</v>
      </c>
      <c r="I19">
        <v>6163374996</v>
      </c>
      <c r="J19">
        <v>8209193097</v>
      </c>
      <c r="K19">
        <v>9373108052</v>
      </c>
      <c r="L19">
        <v>9941827165</v>
      </c>
      <c r="M19">
        <v>10038139165</v>
      </c>
      <c r="N19">
        <v>10038139165</v>
      </c>
      <c r="O19">
        <v>10080715653</v>
      </c>
      <c r="P19">
        <v>10090009994</v>
      </c>
      <c r="Q19">
        <v>10190009994</v>
      </c>
      <c r="R19">
        <v>10271515889</v>
      </c>
      <c r="S19">
        <v>10274148129</v>
      </c>
      <c r="T19">
        <v>10301081607</v>
      </c>
      <c r="U19">
        <v>10301081607</v>
      </c>
      <c r="V19">
        <v>10314675194</v>
      </c>
      <c r="W19">
        <v>10314675194</v>
      </c>
      <c r="X19">
        <v>10314675194</v>
      </c>
      <c r="Y19">
        <v>10329746522</v>
      </c>
      <c r="Z19">
        <v>10331046522</v>
      </c>
      <c r="AA19">
        <v>10338451169</v>
      </c>
      <c r="AB19">
        <v>10339059843</v>
      </c>
      <c r="AC19">
        <v>10339059843</v>
      </c>
      <c r="AD19">
        <v>10339059843</v>
      </c>
      <c r="AE19">
        <v>10390559843</v>
      </c>
      <c r="AF19">
        <v>10420125561</v>
      </c>
      <c r="AG19">
        <v>10420125561</v>
      </c>
      <c r="AH19">
        <v>10434648825</v>
      </c>
      <c r="AI19">
        <v>10434648825</v>
      </c>
      <c r="AJ19">
        <v>10434648825</v>
      </c>
      <c r="AK19">
        <v>10452168483</v>
      </c>
      <c r="AL19">
        <v>10453791917</v>
      </c>
      <c r="AM19">
        <v>10453791917</v>
      </c>
      <c r="AN19">
        <v>10453791917</v>
      </c>
      <c r="AO19">
        <v>10455604672</v>
      </c>
      <c r="AP19">
        <v>10458236912</v>
      </c>
      <c r="AQ19">
        <v>10469777317</v>
      </c>
      <c r="AR19">
        <v>10485170390</v>
      </c>
      <c r="AS19">
        <v>10496710795</v>
      </c>
      <c r="AT19">
        <v>10510304382</v>
      </c>
      <c r="AU19">
        <v>10510304382</v>
      </c>
      <c r="AV19">
        <v>10510304382</v>
      </c>
      <c r="AW19">
        <v>10510304382</v>
      </c>
      <c r="AX19">
        <v>10510304382</v>
      </c>
      <c r="AY19">
        <v>10510304382</v>
      </c>
      <c r="AZ19">
        <v>10525375710</v>
      </c>
      <c r="BA19">
        <v>10525375710</v>
      </c>
      <c r="BB19">
        <v>10542763171</v>
      </c>
      <c r="BC19">
        <v>10558155938</v>
      </c>
      <c r="BD19">
        <v>10560788178</v>
      </c>
      <c r="BE19">
        <v>10560788178</v>
      </c>
      <c r="BF19">
        <v>10581962956</v>
      </c>
      <c r="BG19">
        <v>10581962956</v>
      </c>
      <c r="BH19">
        <v>10581962956</v>
      </c>
      <c r="BI19">
        <v>10581962956</v>
      </c>
      <c r="BJ19">
        <v>10581962956</v>
      </c>
      <c r="BK19">
        <v>10597034284</v>
      </c>
      <c r="BL19">
        <v>10597034284</v>
      </c>
      <c r="BM19">
        <v>10597034284</v>
      </c>
      <c r="BN19">
        <v>10597034284</v>
      </c>
      <c r="BO19">
        <v>10618109765</v>
      </c>
      <c r="BP19">
        <v>10633502838</v>
      </c>
      <c r="BQ19">
        <v>10633502838</v>
      </c>
      <c r="BR19">
        <v>10654677616</v>
      </c>
      <c r="BS19">
        <v>10654677616</v>
      </c>
      <c r="BT19">
        <v>10654677616</v>
      </c>
      <c r="BU19">
        <v>10654677616</v>
      </c>
      <c r="BV19">
        <v>10654677616</v>
      </c>
      <c r="BW19">
        <v>10669748944</v>
      </c>
      <c r="BX19">
        <v>10669748944</v>
      </c>
      <c r="BY19">
        <v>10669748944</v>
      </c>
      <c r="BZ19">
        <v>10687136585</v>
      </c>
      <c r="CA19">
        <v>10690824425</v>
      </c>
      <c r="CB19">
        <v>10709697875</v>
      </c>
      <c r="CC19">
        <v>10709697875</v>
      </c>
      <c r="CD19">
        <v>10730872653</v>
      </c>
      <c r="CE19">
        <v>10730872653</v>
      </c>
      <c r="CF19">
        <v>10730872653</v>
      </c>
      <c r="CG19">
        <v>10730872653</v>
      </c>
      <c r="CH19">
        <v>10754031763</v>
      </c>
      <c r="CI19">
        <v>10754031763</v>
      </c>
      <c r="CJ19">
        <v>10754031763</v>
      </c>
      <c r="CK19">
        <v>10754031763</v>
      </c>
      <c r="CL19">
        <v>10754031763</v>
      </c>
      <c r="CM19">
        <v>10776593053</v>
      </c>
      <c r="CN19">
        <v>10793980694</v>
      </c>
      <c r="CO19">
        <v>10793980694</v>
      </c>
      <c r="CP19">
        <v>10815155472</v>
      </c>
      <c r="CQ19">
        <v>10815155472</v>
      </c>
      <c r="CR19">
        <v>10815155472</v>
      </c>
      <c r="CS19">
        <v>10815155472</v>
      </c>
      <c r="CT19">
        <v>10838314582</v>
      </c>
      <c r="CU19">
        <v>10838314582</v>
      </c>
      <c r="CV19">
        <v>10838314582</v>
      </c>
      <c r="CW19">
        <v>10838314582</v>
      </c>
      <c r="EB19">
        <v>2734261167.1900001</v>
      </c>
      <c r="EC19">
        <v>6370575301.3400002</v>
      </c>
      <c r="ED19">
        <v>8361438154.3100004</v>
      </c>
      <c r="EE19">
        <v>9486170275.2299995</v>
      </c>
      <c r="EF19">
        <v>9816618540.8899994</v>
      </c>
      <c r="EG19">
        <v>10267187973.119999</v>
      </c>
      <c r="EH19">
        <v>10166108257.119999</v>
      </c>
      <c r="EI19">
        <v>10166108257.119999</v>
      </c>
      <c r="EJ19">
        <v>10308673213.589998</v>
      </c>
      <c r="EK19">
        <v>10217417554.589998</v>
      </c>
      <c r="EL19">
        <v>10486985218.969997</v>
      </c>
      <c r="EM19">
        <v>10398882048.069998</v>
      </c>
      <c r="EN19">
        <v>10401382775.639997</v>
      </c>
      <c r="EO19">
        <v>10428316253.639997</v>
      </c>
      <c r="EP19">
        <v>10428316253.639997</v>
      </c>
      <c r="EQ19">
        <v>10734391357.139997</v>
      </c>
      <c r="ER19">
        <v>10441909840.639997</v>
      </c>
      <c r="ES19">
        <v>10441909840.639997</v>
      </c>
      <c r="ET19">
        <v>10430296522.999998</v>
      </c>
      <c r="EU19">
        <v>10431596522.999998</v>
      </c>
      <c r="EV19">
        <v>10439001169.999998</v>
      </c>
      <c r="EW19">
        <v>10491313268.999998</v>
      </c>
      <c r="EX19">
        <v>10491313268.999998</v>
      </c>
      <c r="EY19">
        <v>10491313268.999998</v>
      </c>
      <c r="EZ19">
        <v>10491109842.999998</v>
      </c>
      <c r="FA19">
        <v>10520675560.999998</v>
      </c>
      <c r="FB19">
        <v>10520675560.999998</v>
      </c>
      <c r="FC19">
        <v>10535198824.999998</v>
      </c>
      <c r="FD19">
        <v>10535198824.999998</v>
      </c>
      <c r="FE19">
        <v>10535198824.999998</v>
      </c>
      <c r="FF19">
        <v>10568029374.629997</v>
      </c>
      <c r="FG19">
        <v>10554341916.999998</v>
      </c>
      <c r="FH19">
        <v>10554341916.999998</v>
      </c>
      <c r="FI19">
        <v>10554341916.999998</v>
      </c>
      <c r="FJ19">
        <v>10556154671.999998</v>
      </c>
      <c r="FK19">
        <v>10558786911.999998</v>
      </c>
      <c r="FL19">
        <v>10570327316.999998</v>
      </c>
      <c r="FM19">
        <v>10585720389.999998</v>
      </c>
      <c r="FN19">
        <v>10597260794.999998</v>
      </c>
      <c r="FO19">
        <v>10610854381.999998</v>
      </c>
      <c r="FP19">
        <v>10610854381.999998</v>
      </c>
      <c r="FQ19">
        <v>10610854381.999998</v>
      </c>
      <c r="FR19">
        <v>10610854381.999998</v>
      </c>
      <c r="FS19">
        <v>10610854381.999998</v>
      </c>
      <c r="FT19">
        <v>10610854381.999998</v>
      </c>
      <c r="FU19">
        <v>10625925709.999998</v>
      </c>
      <c r="FV19">
        <v>10625925709.999998</v>
      </c>
      <c r="FW19">
        <v>10643313170.999998</v>
      </c>
      <c r="FX19">
        <v>10658705937.999998</v>
      </c>
      <c r="FY19">
        <v>10661338177.999998</v>
      </c>
      <c r="FZ19">
        <v>10661338177.999998</v>
      </c>
      <c r="GA19">
        <v>10682512955.999998</v>
      </c>
      <c r="GB19">
        <v>10682512955.999998</v>
      </c>
      <c r="GC19">
        <v>10682512955.999998</v>
      </c>
      <c r="GD19">
        <v>10682512955.999998</v>
      </c>
      <c r="GE19">
        <v>10682512955.999998</v>
      </c>
      <c r="GF19">
        <v>10697584283.999998</v>
      </c>
      <c r="GG19">
        <v>10697584283.999998</v>
      </c>
      <c r="GH19">
        <v>10697584283.999998</v>
      </c>
      <c r="GI19">
        <v>10697584283.999998</v>
      </c>
      <c r="GJ19">
        <v>10718659764.999998</v>
      </c>
      <c r="GK19">
        <v>10734052837.999998</v>
      </c>
      <c r="GL19">
        <v>10734052837.999998</v>
      </c>
      <c r="GM19">
        <v>10755227615.999998</v>
      </c>
      <c r="GN19">
        <v>10755227615.999998</v>
      </c>
      <c r="GO19">
        <v>10863685055.999998</v>
      </c>
      <c r="GP19">
        <v>10863685055.999998</v>
      </c>
      <c r="GQ19">
        <v>10755227615.999998</v>
      </c>
      <c r="GR19">
        <v>10770298943.999998</v>
      </c>
      <c r="GS19">
        <v>10770298943.999998</v>
      </c>
      <c r="GT19">
        <v>10770298943.999998</v>
      </c>
      <c r="GU19">
        <v>10787686584.999998</v>
      </c>
      <c r="GV19">
        <v>10791374424.999998</v>
      </c>
      <c r="GW19">
        <v>10810247874.999998</v>
      </c>
      <c r="GX19">
        <v>10810247874.999998</v>
      </c>
      <c r="GY19">
        <v>10831422652.999998</v>
      </c>
      <c r="GZ19">
        <v>10831422652.999998</v>
      </c>
      <c r="HA19">
        <v>10831422652.999998</v>
      </c>
      <c r="HB19">
        <v>10831422652.999998</v>
      </c>
      <c r="HC19">
        <v>10854581762.999998</v>
      </c>
      <c r="HD19">
        <v>10854581762.999998</v>
      </c>
      <c r="HE19">
        <v>10854581762.999998</v>
      </c>
      <c r="HF19">
        <v>10854581762.999998</v>
      </c>
      <c r="HG19">
        <v>10854581762.999998</v>
      </c>
      <c r="HH19">
        <v>10877143052.999998</v>
      </c>
      <c r="HI19">
        <v>10894530693.999998</v>
      </c>
      <c r="HJ19">
        <v>10894530693.999998</v>
      </c>
      <c r="HK19">
        <v>10915705471.999998</v>
      </c>
      <c r="HL19">
        <v>10915705471.999998</v>
      </c>
      <c r="HM19">
        <v>10915705471.999998</v>
      </c>
      <c r="HN19">
        <v>10915705471.999998</v>
      </c>
      <c r="HO19">
        <v>10938864581.999998</v>
      </c>
      <c r="HP19">
        <v>10938864581.999998</v>
      </c>
      <c r="HQ19">
        <v>10938864581.999998</v>
      </c>
      <c r="HR19">
        <v>10938864581.999998</v>
      </c>
    </row>
    <row r="20" spans="6:232" x14ac:dyDescent="0.2">
      <c r="F20">
        <v>201612</v>
      </c>
      <c r="G20">
        <v>0</v>
      </c>
      <c r="H20">
        <v>247818374</v>
      </c>
      <c r="I20">
        <v>2554332976</v>
      </c>
      <c r="J20">
        <v>5849759984</v>
      </c>
      <c r="K20">
        <v>7566067739</v>
      </c>
      <c r="L20">
        <v>7892694287</v>
      </c>
      <c r="M20">
        <v>9062111151</v>
      </c>
      <c r="N20">
        <v>9205727555</v>
      </c>
      <c r="O20">
        <v>9761291485</v>
      </c>
      <c r="P20">
        <v>10843615401</v>
      </c>
      <c r="Q20">
        <v>10850763139</v>
      </c>
      <c r="R20">
        <v>10850763139</v>
      </c>
      <c r="S20">
        <v>11016884444</v>
      </c>
      <c r="T20">
        <v>11017939118</v>
      </c>
      <c r="U20">
        <v>11020912490</v>
      </c>
      <c r="V20">
        <v>11020912490</v>
      </c>
      <c r="W20">
        <v>11020912490</v>
      </c>
      <c r="X20">
        <v>11022756782</v>
      </c>
      <c r="Y20">
        <v>11022756782</v>
      </c>
      <c r="Z20">
        <v>11037994016</v>
      </c>
      <c r="AA20">
        <v>11046361118</v>
      </c>
      <c r="AB20">
        <v>11046361118</v>
      </c>
      <c r="AC20">
        <v>11052203103</v>
      </c>
      <c r="AD20">
        <v>11052203103</v>
      </c>
      <c r="AE20">
        <v>11053347072</v>
      </c>
      <c r="AF20">
        <v>11053347072</v>
      </c>
      <c r="AG20">
        <v>11054265852</v>
      </c>
      <c r="AH20">
        <v>11054265852</v>
      </c>
      <c r="AI20">
        <v>11054265852</v>
      </c>
      <c r="AJ20">
        <v>11054265852</v>
      </c>
      <c r="AK20">
        <v>11058914250</v>
      </c>
      <c r="AL20">
        <v>11062151484</v>
      </c>
      <c r="AM20">
        <v>11062151484</v>
      </c>
      <c r="AN20">
        <v>11064221774</v>
      </c>
      <c r="AO20">
        <v>11077435640</v>
      </c>
      <c r="AP20">
        <v>11078421098</v>
      </c>
      <c r="AQ20">
        <v>11079431592</v>
      </c>
      <c r="AR20">
        <v>11087456314</v>
      </c>
      <c r="AS20">
        <v>11086283513</v>
      </c>
      <c r="AT20">
        <v>11086283513</v>
      </c>
      <c r="AU20">
        <v>11086283513</v>
      </c>
      <c r="AV20">
        <v>11086283513</v>
      </c>
      <c r="AW20">
        <v>11086283513</v>
      </c>
      <c r="AX20">
        <v>11089520747</v>
      </c>
      <c r="AY20">
        <v>11089520747</v>
      </c>
      <c r="AZ20">
        <v>11096669739</v>
      </c>
      <c r="BA20">
        <v>11096669739</v>
      </c>
      <c r="BB20">
        <v>11096669739</v>
      </c>
      <c r="BC20">
        <v>11097169739</v>
      </c>
      <c r="BD20">
        <v>11104447747</v>
      </c>
      <c r="BE20">
        <v>11104447747</v>
      </c>
      <c r="BF20">
        <v>11104799547</v>
      </c>
      <c r="BG20">
        <v>11105926063</v>
      </c>
      <c r="BH20">
        <v>11105926063</v>
      </c>
      <c r="BI20">
        <v>11105926063</v>
      </c>
      <c r="BJ20">
        <v>11105926063</v>
      </c>
      <c r="BK20">
        <v>11109163297</v>
      </c>
      <c r="BL20">
        <v>11109163297</v>
      </c>
      <c r="BM20">
        <v>11116426306</v>
      </c>
      <c r="BN20">
        <v>11116426306</v>
      </c>
      <c r="BO20">
        <v>11116426306</v>
      </c>
      <c r="BP20">
        <v>11117709584</v>
      </c>
      <c r="BQ20">
        <v>11214069266</v>
      </c>
      <c r="BR20">
        <v>11214069266</v>
      </c>
      <c r="BS20">
        <v>11215195782</v>
      </c>
      <c r="BT20">
        <v>11215195782</v>
      </c>
      <c r="BU20">
        <v>11215195782</v>
      </c>
      <c r="BV20">
        <v>11221933016</v>
      </c>
      <c r="BW20">
        <v>11221933016</v>
      </c>
      <c r="BX20">
        <v>11229669699</v>
      </c>
      <c r="BY20">
        <v>11229669699</v>
      </c>
      <c r="BZ20">
        <v>11239400012</v>
      </c>
      <c r="CA20">
        <v>11239400012</v>
      </c>
      <c r="CB20">
        <v>11240683290</v>
      </c>
      <c r="CC20">
        <v>11240683290</v>
      </c>
      <c r="CD20">
        <v>11240683290</v>
      </c>
      <c r="CE20">
        <v>11241809806</v>
      </c>
      <c r="CF20">
        <v>11241809806</v>
      </c>
      <c r="CG20">
        <v>11241809806</v>
      </c>
      <c r="CH20">
        <v>11246319597</v>
      </c>
      <c r="CI20">
        <v>11246319597</v>
      </c>
      <c r="CJ20">
        <v>11246319597</v>
      </c>
      <c r="CK20">
        <v>11254529955</v>
      </c>
      <c r="CL20">
        <v>11254529955</v>
      </c>
      <c r="CM20">
        <v>11254529955</v>
      </c>
      <c r="CN20">
        <v>11255813233</v>
      </c>
      <c r="CO20">
        <v>11258477236</v>
      </c>
      <c r="CP20">
        <v>12996763879</v>
      </c>
      <c r="CQ20">
        <v>12996763879</v>
      </c>
      <c r="CR20">
        <v>12996763879</v>
      </c>
      <c r="CS20">
        <v>12996763879</v>
      </c>
      <c r="CT20">
        <v>13001273670</v>
      </c>
      <c r="EB20">
        <v>411301474.30000001</v>
      </c>
      <c r="EC20">
        <v>2563280255.7600002</v>
      </c>
      <c r="ED20">
        <v>5458490329.5500002</v>
      </c>
      <c r="EE20">
        <v>7924566664.1400003</v>
      </c>
      <c r="EF20">
        <v>9066272397.6700001</v>
      </c>
      <c r="EG20">
        <v>10567342095.41</v>
      </c>
      <c r="EH20">
        <v>12257002888.719999</v>
      </c>
      <c r="EI20">
        <v>11735251306.209999</v>
      </c>
      <c r="EJ20">
        <v>11739420946.9</v>
      </c>
      <c r="EK20">
        <v>11735145343.91</v>
      </c>
      <c r="EL20">
        <v>11682056081.91</v>
      </c>
      <c r="EM20">
        <v>11682056081.91</v>
      </c>
      <c r="EN20">
        <v>11681399901.75</v>
      </c>
      <c r="EO20">
        <v>11682454575.75</v>
      </c>
      <c r="EP20">
        <v>11685427947.75</v>
      </c>
      <c r="EQ20">
        <v>11685427947.75</v>
      </c>
      <c r="ER20">
        <v>11685427947.75</v>
      </c>
      <c r="ES20">
        <v>11083050663.799999</v>
      </c>
      <c r="ET20">
        <v>11679456603.449999</v>
      </c>
      <c r="EU20">
        <v>11674557956.65</v>
      </c>
      <c r="EV20">
        <v>11672885558.65</v>
      </c>
      <c r="EW20">
        <v>11672885558.65</v>
      </c>
      <c r="EX20">
        <v>11678727543.65</v>
      </c>
      <c r="EY20">
        <v>11738964543.65</v>
      </c>
      <c r="EZ20">
        <v>11740108512.65</v>
      </c>
      <c r="FA20">
        <v>11739258235.43</v>
      </c>
      <c r="FB20">
        <v>11749498431.9</v>
      </c>
      <c r="FC20">
        <v>11749498431.9</v>
      </c>
      <c r="FD20">
        <v>11749498431.9</v>
      </c>
      <c r="FE20">
        <v>11749498431.9</v>
      </c>
      <c r="FF20">
        <v>11749486113.639999</v>
      </c>
      <c r="FG20">
        <v>11752723347.639999</v>
      </c>
      <c r="FH20">
        <v>11752723347.639999</v>
      </c>
      <c r="FI20">
        <v>11874921753.779999</v>
      </c>
      <c r="FJ20">
        <v>11881219133.529999</v>
      </c>
      <c r="FK20">
        <v>11881709993.309999</v>
      </c>
      <c r="FL20">
        <v>11286593352.639999</v>
      </c>
      <c r="FM20">
        <v>11287701588.389999</v>
      </c>
      <c r="FN20">
        <v>11285540717.93</v>
      </c>
      <c r="FO20">
        <v>11281876338.620001</v>
      </c>
      <c r="FP20">
        <v>11181404965.380001</v>
      </c>
      <c r="FQ20">
        <v>11181404965.380001</v>
      </c>
      <c r="FR20">
        <v>11121242965.380001</v>
      </c>
      <c r="FS20">
        <v>11124480199.380001</v>
      </c>
      <c r="FT20">
        <v>11124480199.380001</v>
      </c>
      <c r="FU20">
        <v>11131268562.300001</v>
      </c>
      <c r="FV20">
        <v>11131268562.300001</v>
      </c>
      <c r="FW20">
        <v>11131268562.300001</v>
      </c>
      <c r="FX20">
        <v>11131267212.300001</v>
      </c>
      <c r="FY20">
        <v>11134566248.000002</v>
      </c>
      <c r="FZ20">
        <v>11134566248.000002</v>
      </c>
      <c r="GA20">
        <v>11875678404.340002</v>
      </c>
      <c r="GB20">
        <v>11876804920.340002</v>
      </c>
      <c r="GC20">
        <v>11876804920.340002</v>
      </c>
      <c r="GD20">
        <v>11876804920.340002</v>
      </c>
      <c r="GE20">
        <v>11876804920.340002</v>
      </c>
      <c r="GF20">
        <v>11880042154.340002</v>
      </c>
      <c r="GG20">
        <v>11880042154.340002</v>
      </c>
      <c r="GH20">
        <v>11887305163.340002</v>
      </c>
      <c r="GI20">
        <v>11887305163.340002</v>
      </c>
      <c r="GJ20">
        <v>11887305163.340002</v>
      </c>
      <c r="GK20">
        <v>11888588441.340002</v>
      </c>
      <c r="GL20">
        <v>11984948123.340002</v>
      </c>
      <c r="GM20">
        <v>11984948123.340002</v>
      </c>
      <c r="GN20">
        <v>11986259321.560001</v>
      </c>
      <c r="GO20">
        <v>11986259321.560001</v>
      </c>
      <c r="GP20">
        <v>11986259321.560001</v>
      </c>
      <c r="GQ20">
        <v>11989486055.560001</v>
      </c>
      <c r="GR20">
        <v>11989486055.560001</v>
      </c>
      <c r="GS20">
        <v>11997222738.560001</v>
      </c>
      <c r="GT20">
        <v>11997222738.560001</v>
      </c>
      <c r="GU20">
        <v>12006953051.560001</v>
      </c>
      <c r="GV20">
        <v>12006953051.560001</v>
      </c>
      <c r="GW20">
        <v>12008236329.560001</v>
      </c>
      <c r="GX20">
        <v>12008236329.560001</v>
      </c>
      <c r="GY20">
        <v>12008236329.560001</v>
      </c>
      <c r="GZ20">
        <v>12009877505.750002</v>
      </c>
      <c r="HA20">
        <v>12009877505.750002</v>
      </c>
      <c r="HB20">
        <v>12009877505.750002</v>
      </c>
      <c r="HC20">
        <v>12014387296.750002</v>
      </c>
      <c r="HD20">
        <v>12014387296.750002</v>
      </c>
      <c r="HE20">
        <v>12014387296.750002</v>
      </c>
      <c r="HF20">
        <v>12022597654.750002</v>
      </c>
      <c r="HG20">
        <v>12347132503.190002</v>
      </c>
      <c r="HH20">
        <v>12347132503.190002</v>
      </c>
      <c r="HI20">
        <v>12348415781.190002</v>
      </c>
      <c r="HJ20">
        <v>12984414483.190002</v>
      </c>
      <c r="HK20">
        <v>13026882379.000002</v>
      </c>
      <c r="HL20">
        <v>13026882379.000002</v>
      </c>
      <c r="HM20">
        <v>13026882379.000002</v>
      </c>
      <c r="HN20">
        <v>13026882379.000002</v>
      </c>
      <c r="HO20">
        <v>13031392170.000002</v>
      </c>
    </row>
    <row r="21" spans="6:232" x14ac:dyDescent="0.2">
      <c r="F21">
        <v>201703</v>
      </c>
      <c r="G21">
        <v>965266901</v>
      </c>
      <c r="H21">
        <v>2903030644</v>
      </c>
      <c r="I21">
        <v>6104823385</v>
      </c>
      <c r="J21">
        <v>8230168053</v>
      </c>
      <c r="K21">
        <v>9311097779</v>
      </c>
      <c r="L21">
        <v>9546023131</v>
      </c>
      <c r="M21">
        <v>9961436071</v>
      </c>
      <c r="N21">
        <v>10001743954</v>
      </c>
      <c r="O21">
        <v>10003062526</v>
      </c>
      <c r="P21">
        <v>10284828305</v>
      </c>
      <c r="Q21">
        <v>10831611623</v>
      </c>
      <c r="R21">
        <v>10834245273</v>
      </c>
      <c r="S21">
        <v>10861290025</v>
      </c>
      <c r="T21">
        <v>10861290025</v>
      </c>
      <c r="U21">
        <v>10906176995</v>
      </c>
      <c r="V21">
        <v>10961830146</v>
      </c>
      <c r="W21">
        <v>10962878788</v>
      </c>
      <c r="X21">
        <v>10962878788</v>
      </c>
      <c r="Y21">
        <v>10962878788</v>
      </c>
      <c r="Z21">
        <v>10983499810</v>
      </c>
      <c r="AA21">
        <v>11046184021</v>
      </c>
      <c r="AB21">
        <v>11046184021</v>
      </c>
      <c r="AC21">
        <v>11046184021</v>
      </c>
      <c r="AD21">
        <v>11046184021</v>
      </c>
      <c r="AE21">
        <v>11047435628</v>
      </c>
      <c r="AF21">
        <v>11047435628</v>
      </c>
      <c r="AG21">
        <v>11047947240</v>
      </c>
      <c r="AH21">
        <v>11048023290</v>
      </c>
      <c r="AI21">
        <v>11048165390</v>
      </c>
      <c r="AJ21">
        <v>11048165390</v>
      </c>
      <c r="AK21">
        <v>11050137278</v>
      </c>
      <c r="AL21">
        <v>11050137278</v>
      </c>
      <c r="AM21">
        <v>11050137278</v>
      </c>
      <c r="AN21">
        <v>11050137278</v>
      </c>
      <c r="AO21">
        <v>11050137278</v>
      </c>
      <c r="AP21">
        <v>11050137278</v>
      </c>
      <c r="AQ21">
        <v>11087575820</v>
      </c>
      <c r="AR21">
        <v>11087575820</v>
      </c>
      <c r="AS21">
        <v>11089029707</v>
      </c>
      <c r="AT21">
        <v>11089029707</v>
      </c>
      <c r="AU21">
        <v>11089029707</v>
      </c>
      <c r="AV21">
        <v>11089486972</v>
      </c>
      <c r="AW21">
        <v>11089486972</v>
      </c>
      <c r="AX21">
        <v>11091600960</v>
      </c>
      <c r="AY21">
        <v>11091600960</v>
      </c>
      <c r="AZ21">
        <v>11091600960</v>
      </c>
      <c r="BA21">
        <v>11091600960</v>
      </c>
      <c r="BB21">
        <v>11091600960</v>
      </c>
      <c r="BC21">
        <v>11091600960</v>
      </c>
      <c r="BD21">
        <v>11091600960</v>
      </c>
      <c r="BE21">
        <v>11093674514</v>
      </c>
      <c r="BF21">
        <v>11093674514</v>
      </c>
      <c r="BG21">
        <v>11093674514</v>
      </c>
      <c r="BH21">
        <v>11093674514</v>
      </c>
      <c r="BI21">
        <v>11093674514</v>
      </c>
      <c r="BJ21">
        <v>11095788502</v>
      </c>
      <c r="BK21">
        <v>11095788502</v>
      </c>
      <c r="BL21">
        <v>11095788502</v>
      </c>
      <c r="BM21">
        <v>11095788502</v>
      </c>
      <c r="BN21">
        <v>11095788502</v>
      </c>
      <c r="BO21">
        <v>11095788502</v>
      </c>
      <c r="BP21">
        <v>11095788502</v>
      </c>
      <c r="BQ21">
        <v>11097870636</v>
      </c>
      <c r="BR21">
        <v>11097870636</v>
      </c>
      <c r="BS21">
        <v>11097870636</v>
      </c>
      <c r="BT21">
        <v>11097870636</v>
      </c>
      <c r="BU21">
        <v>11097870636</v>
      </c>
      <c r="BV21">
        <v>11099984624</v>
      </c>
      <c r="BW21">
        <v>11099984624</v>
      </c>
      <c r="BX21">
        <v>11099984624</v>
      </c>
      <c r="BY21">
        <v>11099984624</v>
      </c>
      <c r="BZ21">
        <v>11105877229</v>
      </c>
      <c r="CA21">
        <v>11105877229</v>
      </c>
      <c r="CB21">
        <v>11105877229</v>
      </c>
      <c r="CC21">
        <v>11107739923</v>
      </c>
      <c r="CD21">
        <v>11107739923</v>
      </c>
      <c r="CE21">
        <v>11107967813</v>
      </c>
      <c r="CF21">
        <v>11107967813</v>
      </c>
      <c r="CG21">
        <v>11107967813</v>
      </c>
      <c r="CH21">
        <v>11111478320</v>
      </c>
      <c r="CI21">
        <v>11111699920</v>
      </c>
      <c r="CJ21">
        <v>11111699920</v>
      </c>
      <c r="CK21">
        <v>11111699920</v>
      </c>
      <c r="CL21">
        <v>11111699920</v>
      </c>
      <c r="CM21">
        <v>11111699920</v>
      </c>
      <c r="CN21">
        <v>11113562614</v>
      </c>
      <c r="CO21">
        <v>11114274104</v>
      </c>
      <c r="CP21">
        <v>11114274104</v>
      </c>
      <c r="CQ21">
        <v>11114274104</v>
      </c>
      <c r="EB21">
        <v>3422019874.0799999</v>
      </c>
      <c r="EC21">
        <v>5531076119.5799999</v>
      </c>
      <c r="ED21">
        <v>9484442551.1300011</v>
      </c>
      <c r="EE21">
        <v>10720223009.1</v>
      </c>
      <c r="EF21">
        <v>10971269833.690001</v>
      </c>
      <c r="EG21">
        <v>11217131644.74</v>
      </c>
      <c r="EH21">
        <v>11220801019.610001</v>
      </c>
      <c r="EI21">
        <v>11229297416.630001</v>
      </c>
      <c r="EJ21">
        <v>10929430988.630001</v>
      </c>
      <c r="EK21">
        <v>10947261977.050001</v>
      </c>
      <c r="EL21">
        <v>10945102182.940001</v>
      </c>
      <c r="EM21">
        <v>10972231083.49</v>
      </c>
      <c r="EN21">
        <v>10906168316.789999</v>
      </c>
      <c r="EO21">
        <v>11018732909.549999</v>
      </c>
      <c r="EP21">
        <v>11018741587.759998</v>
      </c>
      <c r="EQ21">
        <v>11024761959.629999</v>
      </c>
      <c r="ER21">
        <v>11025810601.629999</v>
      </c>
      <c r="ES21">
        <v>11027677302.089998</v>
      </c>
      <c r="ET21">
        <v>11027677302.089998</v>
      </c>
      <c r="EU21">
        <v>11046431623.629999</v>
      </c>
      <c r="EV21">
        <v>11046184021</v>
      </c>
      <c r="EW21">
        <v>11046184021</v>
      </c>
      <c r="EX21">
        <v>11046184021</v>
      </c>
      <c r="EY21">
        <v>11046184021</v>
      </c>
      <c r="EZ21">
        <v>11047435628</v>
      </c>
      <c r="FA21">
        <v>11047435628</v>
      </c>
      <c r="FB21">
        <v>11047947240</v>
      </c>
      <c r="FC21">
        <v>11048023290</v>
      </c>
      <c r="FD21">
        <v>11048165390</v>
      </c>
      <c r="FE21">
        <v>11048165390</v>
      </c>
      <c r="FF21">
        <v>11050137278</v>
      </c>
      <c r="FG21">
        <v>11050137278</v>
      </c>
      <c r="FH21">
        <v>11050137278</v>
      </c>
      <c r="FI21">
        <v>11050137278</v>
      </c>
      <c r="FJ21">
        <v>11050137278</v>
      </c>
      <c r="FK21">
        <v>11087675032.139999</v>
      </c>
      <c r="FL21">
        <v>11087575820</v>
      </c>
      <c r="FM21">
        <v>11087575820</v>
      </c>
      <c r="FN21">
        <v>11089029707</v>
      </c>
      <c r="FO21">
        <v>11089029707</v>
      </c>
      <c r="FP21">
        <v>11089029707</v>
      </c>
      <c r="FQ21">
        <v>11089486972</v>
      </c>
      <c r="FR21">
        <v>11089486972</v>
      </c>
      <c r="FS21">
        <v>11091600960</v>
      </c>
      <c r="FT21">
        <v>11091600960</v>
      </c>
      <c r="FU21">
        <v>11091600960</v>
      </c>
      <c r="FV21">
        <v>11091600960</v>
      </c>
      <c r="FW21">
        <v>11091600960</v>
      </c>
      <c r="FX21">
        <v>11091600960</v>
      </c>
      <c r="FY21">
        <v>11091600960</v>
      </c>
      <c r="FZ21">
        <v>11093674514</v>
      </c>
      <c r="GA21">
        <v>11093674514</v>
      </c>
      <c r="GB21">
        <v>11093674514</v>
      </c>
      <c r="GC21">
        <v>11093674514</v>
      </c>
      <c r="GD21">
        <v>11093674514</v>
      </c>
      <c r="GE21">
        <v>11095788502</v>
      </c>
      <c r="GF21">
        <v>11095788502</v>
      </c>
      <c r="GG21">
        <v>11095788502</v>
      </c>
      <c r="GH21">
        <v>11095788502</v>
      </c>
      <c r="GI21">
        <v>11095788502</v>
      </c>
      <c r="GJ21">
        <v>11095788502</v>
      </c>
      <c r="GK21">
        <v>11095788502</v>
      </c>
      <c r="GL21">
        <v>11097870636</v>
      </c>
      <c r="GM21">
        <v>11097870636</v>
      </c>
      <c r="GN21">
        <v>11097870636</v>
      </c>
      <c r="GO21">
        <v>11097870636</v>
      </c>
      <c r="GP21">
        <v>11097870636</v>
      </c>
      <c r="GQ21">
        <v>11099984624</v>
      </c>
      <c r="GR21">
        <v>11099984624</v>
      </c>
      <c r="GS21">
        <v>11099984624</v>
      </c>
      <c r="GT21">
        <v>11099984624</v>
      </c>
      <c r="GU21">
        <v>11105877229</v>
      </c>
      <c r="GV21">
        <v>11105877229</v>
      </c>
      <c r="GW21">
        <v>11105877229</v>
      </c>
      <c r="GX21">
        <v>11107739923</v>
      </c>
      <c r="GY21">
        <v>11107739923</v>
      </c>
      <c r="GZ21">
        <v>11107967813</v>
      </c>
      <c r="HA21">
        <v>11107967813</v>
      </c>
      <c r="HB21">
        <v>11107967813</v>
      </c>
      <c r="HC21">
        <v>11111478320</v>
      </c>
      <c r="HD21">
        <v>11111699920</v>
      </c>
      <c r="HE21">
        <v>11111699920</v>
      </c>
      <c r="HF21">
        <v>11111699920</v>
      </c>
      <c r="HG21">
        <v>11111699920</v>
      </c>
      <c r="HH21">
        <v>11111699920</v>
      </c>
      <c r="HI21">
        <v>11113562614</v>
      </c>
      <c r="HJ21">
        <v>11114274104</v>
      </c>
      <c r="HK21">
        <v>11114274104</v>
      </c>
      <c r="HL21">
        <v>11114274104</v>
      </c>
    </row>
    <row r="22" spans="6:232" x14ac:dyDescent="0.2">
      <c r="F22">
        <v>201706</v>
      </c>
      <c r="G22">
        <v>187593376</v>
      </c>
      <c r="H22">
        <v>3351501136</v>
      </c>
      <c r="I22">
        <v>6217454757</v>
      </c>
      <c r="J22">
        <v>9151519094</v>
      </c>
      <c r="K22">
        <v>10095227870</v>
      </c>
      <c r="L22">
        <v>10170621949</v>
      </c>
      <c r="M22">
        <v>10529376157</v>
      </c>
      <c r="N22">
        <v>10631107689</v>
      </c>
      <c r="O22">
        <v>10631107689</v>
      </c>
      <c r="P22">
        <v>10679937138</v>
      </c>
      <c r="Q22">
        <v>10715836842</v>
      </c>
      <c r="R22">
        <v>10743206556</v>
      </c>
      <c r="S22">
        <v>10738079062</v>
      </c>
      <c r="T22">
        <v>10738185182</v>
      </c>
      <c r="U22">
        <v>10759308586</v>
      </c>
      <c r="V22">
        <v>10812563249</v>
      </c>
      <c r="W22">
        <v>10812563249</v>
      </c>
      <c r="X22">
        <v>10817433453</v>
      </c>
      <c r="Y22">
        <v>10841470411</v>
      </c>
      <c r="Z22">
        <v>10841470411</v>
      </c>
      <c r="AA22">
        <v>10844010596</v>
      </c>
      <c r="AB22">
        <v>10844666343</v>
      </c>
      <c r="AC22">
        <v>10853744611</v>
      </c>
      <c r="AD22">
        <v>10854045456</v>
      </c>
      <c r="AE22">
        <v>10855141003</v>
      </c>
      <c r="AF22">
        <v>10867378120</v>
      </c>
      <c r="AG22">
        <v>10905492763</v>
      </c>
      <c r="AH22">
        <v>10905492763</v>
      </c>
      <c r="AI22">
        <v>10905492763</v>
      </c>
      <c r="AJ22">
        <v>10905492763</v>
      </c>
      <c r="AK22">
        <v>10905875907.17</v>
      </c>
      <c r="AL22">
        <v>10920109487.17</v>
      </c>
      <c r="AM22">
        <v>10924022913.17</v>
      </c>
      <c r="AN22">
        <v>10924653923.17</v>
      </c>
      <c r="AO22">
        <v>10932128723.17</v>
      </c>
      <c r="AP22">
        <v>10932128723.17</v>
      </c>
      <c r="AQ22">
        <v>10932753338.17</v>
      </c>
      <c r="AR22">
        <v>10933639629.17</v>
      </c>
      <c r="AS22">
        <v>10983750018.17</v>
      </c>
      <c r="AT22">
        <v>10983750018.17</v>
      </c>
      <c r="AU22">
        <v>10983750018.17</v>
      </c>
      <c r="AV22">
        <v>10983750018.17</v>
      </c>
      <c r="AW22">
        <v>10986071310.17</v>
      </c>
      <c r="AX22">
        <v>10983750018.17</v>
      </c>
      <c r="AY22">
        <v>11000753258.17</v>
      </c>
      <c r="AZ22">
        <v>11000867772.17</v>
      </c>
      <c r="BA22">
        <v>11000867772.17</v>
      </c>
      <c r="BB22">
        <v>11003189064.17</v>
      </c>
      <c r="BC22">
        <v>11004585456.17</v>
      </c>
      <c r="BD22">
        <v>11012060256.17</v>
      </c>
      <c r="BE22">
        <v>11069912669.17</v>
      </c>
      <c r="BF22">
        <v>11069912669.17</v>
      </c>
      <c r="BG22">
        <v>11069912669.17</v>
      </c>
      <c r="BH22">
        <v>11069912669.17</v>
      </c>
      <c r="BI22">
        <v>11082532871.17</v>
      </c>
      <c r="BJ22">
        <v>11087385520.17</v>
      </c>
      <c r="BK22">
        <v>11087385520.17</v>
      </c>
      <c r="BL22">
        <v>11089785740.17</v>
      </c>
      <c r="BM22">
        <v>11089900254.17</v>
      </c>
      <c r="BN22">
        <v>11090719121.17</v>
      </c>
      <c r="BO22">
        <v>11091605412.17</v>
      </c>
      <c r="BP22">
        <v>11118817982.17</v>
      </c>
      <c r="BQ22">
        <v>11156932625.17</v>
      </c>
      <c r="BR22">
        <v>11183653144.17</v>
      </c>
      <c r="BS22">
        <v>11183653144.17</v>
      </c>
      <c r="BT22">
        <v>11183653144.17</v>
      </c>
      <c r="BU22">
        <v>11196273346.17</v>
      </c>
      <c r="BV22">
        <v>11198752494.17</v>
      </c>
      <c r="BW22">
        <v>11219378517.17</v>
      </c>
      <c r="BX22">
        <v>11219378517.17</v>
      </c>
      <c r="BY22">
        <v>11227021023.17</v>
      </c>
      <c r="BZ22">
        <v>11227021023.17</v>
      </c>
      <c r="CA22">
        <v>11228726181.17</v>
      </c>
      <c r="CB22">
        <v>11248463951.17</v>
      </c>
      <c r="CC22">
        <v>11309088321.17</v>
      </c>
      <c r="CD22">
        <v>11309088321.17</v>
      </c>
      <c r="CE22">
        <v>11309088321.17</v>
      </c>
      <c r="CF22">
        <v>11309088321.17</v>
      </c>
      <c r="CG22">
        <v>11344414839.17</v>
      </c>
      <c r="CH22">
        <v>11344414839.17</v>
      </c>
      <c r="CI22">
        <v>11350206710.17</v>
      </c>
      <c r="CJ22">
        <v>11352764786.17</v>
      </c>
      <c r="CK22">
        <v>11360239586.17</v>
      </c>
      <c r="CL22">
        <v>11361226159.17</v>
      </c>
      <c r="CM22">
        <v>11362393308.17</v>
      </c>
      <c r="CN22">
        <v>11382131078.17</v>
      </c>
      <c r="EB22">
        <v>2460712266.4900002</v>
      </c>
      <c r="EC22">
        <v>5961595283.1300001</v>
      </c>
      <c r="ED22">
        <v>9944252317.1599998</v>
      </c>
      <c r="EE22">
        <v>10850755735.109999</v>
      </c>
      <c r="EF22">
        <v>11046486235.999998</v>
      </c>
      <c r="EG22">
        <v>10710261778.989998</v>
      </c>
      <c r="EH22">
        <v>10713957022.449997</v>
      </c>
      <c r="EI22">
        <v>10715649956.699997</v>
      </c>
      <c r="EJ22">
        <v>10715850746.699997</v>
      </c>
      <c r="EK22">
        <v>10697207029.299997</v>
      </c>
      <c r="EL22">
        <v>10733106733.299997</v>
      </c>
      <c r="EM22">
        <v>10745795453.529997</v>
      </c>
      <c r="EN22">
        <v>10740667959.529997</v>
      </c>
      <c r="EO22">
        <v>10740774079.529997</v>
      </c>
      <c r="EP22">
        <v>10763764183.989996</v>
      </c>
      <c r="EQ22">
        <v>10814530344.879995</v>
      </c>
      <c r="ER22">
        <v>10815380076.119995</v>
      </c>
      <c r="ES22">
        <v>10817533848.419994</v>
      </c>
      <c r="ET22">
        <v>10841570806.419994</v>
      </c>
      <c r="EU22">
        <v>10841570676.419994</v>
      </c>
      <c r="EV22">
        <v>10844110861.419994</v>
      </c>
      <c r="EW22">
        <v>10845677477.839994</v>
      </c>
      <c r="EX22">
        <v>10853844876.419994</v>
      </c>
      <c r="EY22">
        <v>10854145721.419994</v>
      </c>
      <c r="EZ22">
        <v>10855241268.419994</v>
      </c>
      <c r="FA22">
        <v>10867478385.419994</v>
      </c>
      <c r="FB22">
        <v>10905593028.419994</v>
      </c>
      <c r="FC22">
        <v>10905593028.419994</v>
      </c>
      <c r="FD22">
        <v>10905593028.419994</v>
      </c>
      <c r="FE22">
        <v>10905593028.419994</v>
      </c>
      <c r="FF22">
        <v>10905976172.589994</v>
      </c>
      <c r="FG22">
        <v>10920209752.589994</v>
      </c>
      <c r="FH22">
        <v>10924123178.589994</v>
      </c>
      <c r="FI22">
        <v>10924754193.589994</v>
      </c>
      <c r="FJ22">
        <v>10932128723.589994</v>
      </c>
      <c r="FK22">
        <v>10932128723.589994</v>
      </c>
      <c r="FL22">
        <v>10932753338.589994</v>
      </c>
      <c r="FM22">
        <v>10933639629.589994</v>
      </c>
      <c r="FN22">
        <v>10983750018.589994</v>
      </c>
      <c r="FO22">
        <v>10983750018.589994</v>
      </c>
      <c r="FP22">
        <v>10983750018.589994</v>
      </c>
      <c r="FQ22">
        <v>10983750018.589994</v>
      </c>
      <c r="FR22">
        <v>10986071310.589994</v>
      </c>
      <c r="FS22">
        <v>10983750018.589994</v>
      </c>
      <c r="FT22">
        <v>11000753258.589994</v>
      </c>
      <c r="FU22">
        <v>11000867772.589994</v>
      </c>
      <c r="FV22">
        <v>11000867772.589994</v>
      </c>
      <c r="FW22">
        <v>11003189064.589994</v>
      </c>
      <c r="FX22">
        <v>11004585456.589994</v>
      </c>
      <c r="FY22">
        <v>11012060256.589994</v>
      </c>
      <c r="FZ22">
        <v>11069912669.589994</v>
      </c>
      <c r="GA22">
        <v>11120752095.599995</v>
      </c>
      <c r="GB22">
        <v>11069912669.589994</v>
      </c>
      <c r="GC22">
        <v>11069912669.589994</v>
      </c>
      <c r="GD22">
        <v>11082532871.589994</v>
      </c>
      <c r="GE22">
        <v>11087385520.589994</v>
      </c>
      <c r="GF22">
        <v>11087385520.589994</v>
      </c>
      <c r="GG22">
        <v>11089785740.589994</v>
      </c>
      <c r="GH22">
        <v>11089900254.589994</v>
      </c>
      <c r="GI22">
        <v>11090719121.589994</v>
      </c>
      <c r="GJ22">
        <v>11091605412.589994</v>
      </c>
      <c r="GK22">
        <v>11118817982.589994</v>
      </c>
      <c r="GL22">
        <v>11156932625.589994</v>
      </c>
      <c r="GM22">
        <v>11183653144.589994</v>
      </c>
      <c r="GN22">
        <v>11183653144.589994</v>
      </c>
      <c r="GO22">
        <v>11183653144.589994</v>
      </c>
      <c r="GP22">
        <v>11196273346.589994</v>
      </c>
      <c r="GQ22">
        <v>11198752494.589994</v>
      </c>
      <c r="GR22">
        <v>11219378517.589994</v>
      </c>
      <c r="GS22">
        <v>11219378517.589994</v>
      </c>
      <c r="GT22">
        <v>11227021023.589994</v>
      </c>
      <c r="GU22">
        <v>11227021023.589994</v>
      </c>
      <c r="GV22">
        <v>11228726181.589994</v>
      </c>
      <c r="GW22">
        <v>11248463951.589994</v>
      </c>
      <c r="GX22">
        <v>11309088321.589994</v>
      </c>
      <c r="GY22">
        <v>11309088321.589994</v>
      </c>
      <c r="GZ22">
        <v>11309088321.589994</v>
      </c>
      <c r="HA22">
        <v>11309088321.589994</v>
      </c>
      <c r="HB22">
        <v>11344414839.589994</v>
      </c>
      <c r="HC22">
        <v>11344414839.589994</v>
      </c>
      <c r="HD22">
        <v>11350206710.589994</v>
      </c>
      <c r="HE22">
        <v>11352764786.589994</v>
      </c>
      <c r="HF22">
        <v>11360239586.589994</v>
      </c>
      <c r="HG22">
        <v>11361226159.589994</v>
      </c>
      <c r="HH22">
        <v>11362393308.589994</v>
      </c>
      <c r="HI22">
        <v>11382131078.589994</v>
      </c>
    </row>
    <row r="23" spans="6:232" x14ac:dyDescent="0.2">
      <c r="F23">
        <v>201709</v>
      </c>
      <c r="G23">
        <v>0</v>
      </c>
      <c r="H23">
        <v>1633102105</v>
      </c>
      <c r="I23">
        <v>5692943959.3800001</v>
      </c>
      <c r="J23">
        <v>8606975180.3800011</v>
      </c>
      <c r="K23">
        <v>10870556713.380001</v>
      </c>
      <c r="L23">
        <v>10949710855.610001</v>
      </c>
      <c r="M23">
        <v>11210590664.610001</v>
      </c>
      <c r="N23">
        <v>11303829580.610001</v>
      </c>
      <c r="O23">
        <v>11309375654.610001</v>
      </c>
      <c r="P23">
        <v>11325847493.610001</v>
      </c>
      <c r="Q23">
        <v>11325847493.610001</v>
      </c>
      <c r="R23">
        <v>11326333013.610001</v>
      </c>
      <c r="S23">
        <v>11328293006.610001</v>
      </c>
      <c r="T23">
        <v>11475103585.610001</v>
      </c>
      <c r="U23">
        <v>11475591345.610001</v>
      </c>
      <c r="V23">
        <v>11529998833.610001</v>
      </c>
      <c r="W23">
        <v>11529998833.610001</v>
      </c>
      <c r="X23">
        <v>11555157141.610001</v>
      </c>
      <c r="Y23">
        <v>12302823745.610001</v>
      </c>
      <c r="Z23">
        <v>12304065919.610001</v>
      </c>
      <c r="AA23">
        <v>12304065919.610001</v>
      </c>
      <c r="AB23">
        <v>12304065919.610001</v>
      </c>
      <c r="AC23">
        <v>12304862239.610001</v>
      </c>
      <c r="AD23">
        <v>12304862239.610001</v>
      </c>
      <c r="AE23">
        <v>12305211724.610001</v>
      </c>
      <c r="AF23">
        <v>12362874902.610001</v>
      </c>
      <c r="AG23">
        <v>12463174847.610001</v>
      </c>
      <c r="AH23">
        <v>12463174847.610001</v>
      </c>
      <c r="AI23">
        <v>12463174847.610001</v>
      </c>
      <c r="AJ23">
        <v>12488842650.610001</v>
      </c>
      <c r="AK23">
        <v>12488842650.610001</v>
      </c>
      <c r="AL23">
        <v>12488842650.610001</v>
      </c>
      <c r="AM23">
        <v>12488842650.610001</v>
      </c>
      <c r="AN23">
        <v>12496820021.610001</v>
      </c>
      <c r="AO23">
        <v>12497615783.610001</v>
      </c>
      <c r="AP23">
        <v>12497615783.610001</v>
      </c>
      <c r="AQ23">
        <v>12497615783.610001</v>
      </c>
      <c r="AR23">
        <v>12501123441.610001</v>
      </c>
      <c r="AS23">
        <v>12501123441.610001</v>
      </c>
      <c r="AT23">
        <v>12503086174.610001</v>
      </c>
      <c r="AU23">
        <v>12503086174.610001</v>
      </c>
      <c r="AV23">
        <v>12520918482.610001</v>
      </c>
      <c r="AW23">
        <v>12520918482.610001</v>
      </c>
      <c r="AX23">
        <v>12521018482.610001</v>
      </c>
      <c r="AY23">
        <v>12528995853.610001</v>
      </c>
      <c r="AZ23">
        <v>12528995853.610001</v>
      </c>
      <c r="BA23">
        <v>12528995853.610001</v>
      </c>
      <c r="BB23">
        <v>12529792129.610001</v>
      </c>
      <c r="BC23">
        <v>12529792129.610001</v>
      </c>
      <c r="BD23">
        <v>12532455307.610001</v>
      </c>
      <c r="BE23">
        <v>12532804792.610001</v>
      </c>
      <c r="BF23">
        <v>12535262520.610001</v>
      </c>
      <c r="BG23">
        <v>12535262520.610001</v>
      </c>
      <c r="BH23">
        <v>12553094828.610001</v>
      </c>
      <c r="BI23">
        <v>12553094828.610001</v>
      </c>
      <c r="BJ23">
        <v>12553094828.610001</v>
      </c>
      <c r="BK23">
        <v>12561072199.610001</v>
      </c>
      <c r="BL23">
        <v>12561072199.610001</v>
      </c>
      <c r="BM23">
        <v>12561868519.610001</v>
      </c>
      <c r="BN23">
        <v>12561868519.610001</v>
      </c>
      <c r="BO23">
        <v>12564531697.610001</v>
      </c>
      <c r="BP23">
        <v>12797599582.610001</v>
      </c>
      <c r="BQ23">
        <v>12798941656.610001</v>
      </c>
      <c r="BR23">
        <v>12800554904.610001</v>
      </c>
      <c r="BS23">
        <v>12800554904.610001</v>
      </c>
      <c r="BT23">
        <v>12823630087.610001</v>
      </c>
      <c r="BU23">
        <v>12823630087.610001</v>
      </c>
      <c r="BV23">
        <v>12823630087.610001</v>
      </c>
      <c r="BW23">
        <v>12831607458.610001</v>
      </c>
      <c r="BX23">
        <v>12831607458.610001</v>
      </c>
      <c r="BY23">
        <v>12832403778.610001</v>
      </c>
      <c r="BZ23">
        <v>12832403778.610001</v>
      </c>
      <c r="CA23">
        <v>12835564550.610001</v>
      </c>
      <c r="CB23">
        <v>12836409030.610001</v>
      </c>
      <c r="CC23">
        <v>12836409030.610001</v>
      </c>
      <c r="CD23">
        <v>12838022278.610001</v>
      </c>
      <c r="CE23">
        <v>12838022278.610001</v>
      </c>
      <c r="CF23">
        <v>12860016316.610001</v>
      </c>
      <c r="CG23">
        <v>12860016316.610001</v>
      </c>
      <c r="CH23">
        <v>12860016316.610001</v>
      </c>
      <c r="CI23">
        <v>12874989070.610001</v>
      </c>
      <c r="CJ23">
        <v>12874989070.610001</v>
      </c>
      <c r="CK23">
        <v>12874989070.610001</v>
      </c>
      <c r="EB23">
        <v>1120536227.72</v>
      </c>
      <c r="EC23">
        <v>6826209249.5700006</v>
      </c>
      <c r="ED23">
        <v>9639657384.0900002</v>
      </c>
      <c r="EE23">
        <v>11423502490.120001</v>
      </c>
      <c r="EF23">
        <v>11418782871.830002</v>
      </c>
      <c r="EG23">
        <v>11680881800.630001</v>
      </c>
      <c r="EH23">
        <v>11674288205.52</v>
      </c>
      <c r="EI23">
        <v>11673919911.800001</v>
      </c>
      <c r="EJ23">
        <v>11679465985.800001</v>
      </c>
      <c r="EK23">
        <v>11681429402.01</v>
      </c>
      <c r="EL23">
        <v>11680110400.450001</v>
      </c>
      <c r="EM23">
        <v>11680545722.950001</v>
      </c>
      <c r="EN23">
        <v>11582110715.950001</v>
      </c>
      <c r="EO23">
        <v>11677217869.950001</v>
      </c>
      <c r="EP23">
        <v>11697165192.800001</v>
      </c>
      <c r="EQ23">
        <v>11697988857.450001</v>
      </c>
      <c r="ER23">
        <v>11697771329.66</v>
      </c>
      <c r="ES23">
        <v>12462933754.629999</v>
      </c>
      <c r="ET23">
        <v>12470269007.779999</v>
      </c>
      <c r="EU23">
        <v>12471511181.779999</v>
      </c>
      <c r="EV23">
        <v>12471511181.779999</v>
      </c>
      <c r="EW23">
        <v>13173366181.779999</v>
      </c>
      <c r="EX23">
        <v>12472307501.779999</v>
      </c>
      <c r="EY23">
        <v>12472307501.779999</v>
      </c>
      <c r="EZ23">
        <v>12472656986.779999</v>
      </c>
      <c r="FA23">
        <v>12531308234.239998</v>
      </c>
      <c r="FB23">
        <v>12536335297.389997</v>
      </c>
      <c r="FC23">
        <v>12536335297.389997</v>
      </c>
      <c r="FD23">
        <v>12532367724.109997</v>
      </c>
      <c r="FE23">
        <v>12579222401.939997</v>
      </c>
      <c r="FF23">
        <v>12579226908.979998</v>
      </c>
      <c r="FG23">
        <v>12579226908.979998</v>
      </c>
      <c r="FH23">
        <v>12579226908.979998</v>
      </c>
      <c r="FI23">
        <v>12587204279.979998</v>
      </c>
      <c r="FJ23">
        <v>12588000041.979998</v>
      </c>
      <c r="FK23">
        <v>12518803714.979998</v>
      </c>
      <c r="FL23">
        <v>12518803714.979998</v>
      </c>
      <c r="FM23">
        <v>12522311372.979998</v>
      </c>
      <c r="FN23">
        <v>12522311372.979998</v>
      </c>
      <c r="FO23">
        <v>12524374375.979998</v>
      </c>
      <c r="FP23">
        <v>12524374375.979998</v>
      </c>
      <c r="FQ23">
        <v>12560087139.209997</v>
      </c>
      <c r="FR23">
        <v>12542207745.519997</v>
      </c>
      <c r="FS23">
        <v>12542207470.519997</v>
      </c>
      <c r="FT23">
        <v>12550184841.519997</v>
      </c>
      <c r="FU23">
        <v>12550184841.519997</v>
      </c>
      <c r="FV23">
        <v>12550184841.519997</v>
      </c>
      <c r="FW23">
        <v>12550981117.519997</v>
      </c>
      <c r="FX23">
        <v>12550981117.519997</v>
      </c>
      <c r="FY23">
        <v>12553644295.519997</v>
      </c>
      <c r="FZ23">
        <v>12553993780.519997</v>
      </c>
      <c r="GA23">
        <v>12556451508.519997</v>
      </c>
      <c r="GB23">
        <v>12556451508.519997</v>
      </c>
      <c r="GC23">
        <v>12574283816.519997</v>
      </c>
      <c r="GD23">
        <v>12574283816.519997</v>
      </c>
      <c r="GE23">
        <v>12574289099.239996</v>
      </c>
      <c r="GF23">
        <v>12582266470.239996</v>
      </c>
      <c r="GG23">
        <v>12582266470.239996</v>
      </c>
      <c r="GH23">
        <v>12583062790.239996</v>
      </c>
      <c r="GI23">
        <v>12583062790.239996</v>
      </c>
      <c r="GJ23">
        <v>12585725968.239996</v>
      </c>
      <c r="GK23">
        <v>12818793853.239996</v>
      </c>
      <c r="GL23">
        <v>12820135927.239996</v>
      </c>
      <c r="GM23">
        <v>12821749175.239996</v>
      </c>
      <c r="GN23">
        <v>12800554904.609997</v>
      </c>
      <c r="GO23">
        <v>12823630087.609997</v>
      </c>
      <c r="GP23">
        <v>12823630087.609997</v>
      </c>
      <c r="GQ23">
        <v>12823630087.609997</v>
      </c>
      <c r="GR23">
        <v>12831607458.609997</v>
      </c>
      <c r="GS23">
        <v>12831607458.609997</v>
      </c>
      <c r="GT23">
        <v>12832403778.609997</v>
      </c>
      <c r="GU23">
        <v>12832403778.609997</v>
      </c>
      <c r="GV23">
        <v>12835564550.609997</v>
      </c>
      <c r="GW23">
        <v>12836409030.609997</v>
      </c>
      <c r="GX23">
        <v>12836409030.609997</v>
      </c>
      <c r="GY23">
        <v>12838022278.609997</v>
      </c>
      <c r="GZ23">
        <v>12838022278.609997</v>
      </c>
      <c r="HA23">
        <v>12860016316.609997</v>
      </c>
      <c r="HB23">
        <v>12860016316.609997</v>
      </c>
      <c r="HC23">
        <v>12860016316.609997</v>
      </c>
      <c r="HD23">
        <v>12874989070.609997</v>
      </c>
      <c r="HE23">
        <v>12874989070.609997</v>
      </c>
      <c r="HF23">
        <v>12874989070.609997</v>
      </c>
    </row>
    <row r="24" spans="6:232" x14ac:dyDescent="0.2">
      <c r="F24">
        <v>201712</v>
      </c>
      <c r="G24">
        <v>228773868</v>
      </c>
      <c r="H24">
        <v>3237035012</v>
      </c>
      <c r="I24">
        <v>6640829411</v>
      </c>
      <c r="J24">
        <v>9453116546.6399994</v>
      </c>
      <c r="K24">
        <v>10569101251.639999</v>
      </c>
      <c r="L24">
        <v>11628922282.639999</v>
      </c>
      <c r="M24">
        <v>12237568021.639999</v>
      </c>
      <c r="N24">
        <v>12323378256.639999</v>
      </c>
      <c r="O24">
        <v>12323378256.639999</v>
      </c>
      <c r="P24">
        <v>12373378256.639999</v>
      </c>
      <c r="Q24">
        <v>12372877910.639999</v>
      </c>
      <c r="R24">
        <v>12372877910.639999</v>
      </c>
      <c r="S24">
        <v>12448777911.639999</v>
      </c>
      <c r="T24">
        <v>12448777911.639999</v>
      </c>
      <c r="U24">
        <v>12456300761.639999</v>
      </c>
      <c r="V24">
        <v>12457140932.639999</v>
      </c>
      <c r="W24">
        <v>12457140932.639999</v>
      </c>
      <c r="X24">
        <v>12457140932.639999</v>
      </c>
      <c r="Y24">
        <v>12457140932.639999</v>
      </c>
      <c r="Z24">
        <v>12463361901.639999</v>
      </c>
      <c r="AA24">
        <v>12470260107.639999</v>
      </c>
      <c r="AB24">
        <v>12470260107.639999</v>
      </c>
      <c r="AC24">
        <v>12470260107.639999</v>
      </c>
      <c r="AD24">
        <v>12470260107.639999</v>
      </c>
      <c r="AE24">
        <v>12470260107.639999</v>
      </c>
      <c r="AF24">
        <v>12780803775.639999</v>
      </c>
      <c r="AG24">
        <v>12780294484.639999</v>
      </c>
      <c r="AH24">
        <v>12782205174.639999</v>
      </c>
      <c r="AI24">
        <v>12783249759.639999</v>
      </c>
      <c r="AJ24">
        <v>12788861919.639999</v>
      </c>
      <c r="AK24">
        <v>12790553056.639999</v>
      </c>
      <c r="AL24">
        <v>12790553056.639999</v>
      </c>
      <c r="AM24">
        <v>12794209104.639999</v>
      </c>
      <c r="AN24">
        <v>12805919453.639999</v>
      </c>
      <c r="AO24">
        <v>12805919453.639999</v>
      </c>
      <c r="AP24">
        <v>12805919453.639999</v>
      </c>
      <c r="AQ24">
        <v>12805919453.639999</v>
      </c>
      <c r="AR24">
        <v>12806640953.639999</v>
      </c>
      <c r="AS24">
        <v>12810180615.639999</v>
      </c>
      <c r="AT24">
        <v>12810180615.639999</v>
      </c>
      <c r="AU24">
        <v>12814200870.639999</v>
      </c>
      <c r="AV24">
        <v>12814200870.639999</v>
      </c>
      <c r="AW24">
        <v>12815041041.639999</v>
      </c>
      <c r="AX24">
        <v>12832545806.639999</v>
      </c>
      <c r="AY24">
        <v>12832545806.639999</v>
      </c>
      <c r="AZ24">
        <v>12840551342.639999</v>
      </c>
      <c r="BA24">
        <v>12841592668.639999</v>
      </c>
      <c r="BB24">
        <v>12841592668.639999</v>
      </c>
      <c r="BC24">
        <v>12841592668.639999</v>
      </c>
      <c r="BD24">
        <v>12842314168.639999</v>
      </c>
      <c r="BE24">
        <v>12964661412.639999</v>
      </c>
      <c r="BF24">
        <v>12964661412.639999</v>
      </c>
      <c r="BG24">
        <v>12964661412.639999</v>
      </c>
      <c r="BH24">
        <v>12970273572.639999</v>
      </c>
      <c r="BI24">
        <v>12974195571.639999</v>
      </c>
      <c r="BJ24">
        <v>12982201107.639999</v>
      </c>
      <c r="BK24">
        <v>12982201107.639999</v>
      </c>
      <c r="BL24">
        <v>12982201107.639999</v>
      </c>
      <c r="BM24">
        <v>12982201107.639999</v>
      </c>
      <c r="BN24">
        <v>12982201107.639999</v>
      </c>
      <c r="BO24">
        <v>12982201107.639999</v>
      </c>
      <c r="BP24">
        <v>12984112607.639999</v>
      </c>
      <c r="BQ24">
        <v>12985159314.639999</v>
      </c>
      <c r="BR24">
        <v>12992935826.639999</v>
      </c>
      <c r="BS24">
        <v>12992935826.639999</v>
      </c>
      <c r="BT24">
        <v>12996017654.639999</v>
      </c>
      <c r="BU24">
        <v>12997099737.639999</v>
      </c>
      <c r="BV24">
        <v>12997099737.639999</v>
      </c>
      <c r="BW24">
        <v>12998978901.639999</v>
      </c>
      <c r="BX24">
        <v>13006984437.639999</v>
      </c>
      <c r="BY24">
        <v>13006984437.639999</v>
      </c>
      <c r="BZ24">
        <v>13006984437.639999</v>
      </c>
      <c r="CA24">
        <v>13007297631.639999</v>
      </c>
      <c r="CB24">
        <v>13009119978.639999</v>
      </c>
      <c r="CC24">
        <v>13009119978.639999</v>
      </c>
      <c r="CD24">
        <v>13016896490.639999</v>
      </c>
      <c r="CE24">
        <v>13016896490.639999</v>
      </c>
      <c r="CF24">
        <v>13019978318.639999</v>
      </c>
      <c r="CG24">
        <v>13021060401.639999</v>
      </c>
      <c r="CH24">
        <v>13029065937.639999</v>
      </c>
      <c r="EB24">
        <v>2136126626.01</v>
      </c>
      <c r="EC24">
        <v>6760882001.3200006</v>
      </c>
      <c r="ED24">
        <v>8612110951.9899998</v>
      </c>
      <c r="EE24">
        <v>11747785988.02</v>
      </c>
      <c r="EF24">
        <v>12473403388.950001</v>
      </c>
      <c r="EG24">
        <v>12471254916.550001</v>
      </c>
      <c r="EH24">
        <v>12472222507.860001</v>
      </c>
      <c r="EI24">
        <v>12507333267.860001</v>
      </c>
      <c r="EJ24">
        <v>12487254267.860001</v>
      </c>
      <c r="EK24">
        <v>12487056767.860001</v>
      </c>
      <c r="EL24">
        <v>12486556421.860001</v>
      </c>
      <c r="EM24">
        <v>12486556421.860001</v>
      </c>
      <c r="EN24">
        <v>12562456422.860001</v>
      </c>
      <c r="EO24">
        <v>12562309221.970001</v>
      </c>
      <c r="EP24">
        <v>12569832071.970001</v>
      </c>
      <c r="EQ24">
        <v>12570672242.970001</v>
      </c>
      <c r="ER24">
        <v>12570672242.970001</v>
      </c>
      <c r="ES24">
        <v>12570672242.970001</v>
      </c>
      <c r="ET24">
        <v>12570672242.970001</v>
      </c>
      <c r="EU24">
        <v>12477194875.130001</v>
      </c>
      <c r="EV24">
        <v>12477176594.890001</v>
      </c>
      <c r="EW24">
        <v>12477176594.890001</v>
      </c>
      <c r="EX24">
        <v>12477176594.890001</v>
      </c>
      <c r="EY24">
        <v>12784017574.390001</v>
      </c>
      <c r="EZ24">
        <v>12784017574.390001</v>
      </c>
      <c r="FA24">
        <v>12787720262.890001</v>
      </c>
      <c r="FB24">
        <v>12786222902.420002</v>
      </c>
      <c r="FC24">
        <v>12788133888.060001</v>
      </c>
      <c r="FD24">
        <v>12789178473.060001</v>
      </c>
      <c r="FE24">
        <v>12794790633.060001</v>
      </c>
      <c r="FF24">
        <v>12796170933.060001</v>
      </c>
      <c r="FG24">
        <v>12822365945.150002</v>
      </c>
      <c r="FH24">
        <v>12826021993.150002</v>
      </c>
      <c r="FI24">
        <v>12832114465.730001</v>
      </c>
      <c r="FJ24">
        <v>12832114465.730001</v>
      </c>
      <c r="FK24">
        <v>12832114465.730001</v>
      </c>
      <c r="FL24">
        <v>12832114465.730001</v>
      </c>
      <c r="FM24">
        <v>12847876465.730001</v>
      </c>
      <c r="FN24">
        <v>12847750207.400002</v>
      </c>
      <c r="FO24">
        <v>12847752080.820002</v>
      </c>
      <c r="FP24">
        <v>12851772335.820002</v>
      </c>
      <c r="FQ24">
        <v>12851772335.820002</v>
      </c>
      <c r="FR24">
        <v>12946953742.720001</v>
      </c>
      <c r="FS24">
        <v>12952533198.060001</v>
      </c>
      <c r="FT24">
        <v>12952533198.060001</v>
      </c>
      <c r="FU24">
        <v>12960538734.060001</v>
      </c>
      <c r="FV24">
        <v>12919285690.510002</v>
      </c>
      <c r="FW24">
        <v>12919285690.510002</v>
      </c>
      <c r="FX24">
        <v>12919285690.510002</v>
      </c>
      <c r="FY24">
        <v>12920007190.510002</v>
      </c>
      <c r="FZ24">
        <v>13042354434.510002</v>
      </c>
      <c r="GA24">
        <v>13042354434.510002</v>
      </c>
      <c r="GB24">
        <v>13042373804.490002</v>
      </c>
      <c r="GC24">
        <v>13047985964.490002</v>
      </c>
      <c r="GD24">
        <v>13051907963.490002</v>
      </c>
      <c r="GE24">
        <v>13059913499.490002</v>
      </c>
      <c r="GF24">
        <v>13059913499.490002</v>
      </c>
      <c r="GG24">
        <v>13059913499.490002</v>
      </c>
      <c r="GH24">
        <v>13059913499.490002</v>
      </c>
      <c r="GI24">
        <v>13059913499.490002</v>
      </c>
      <c r="GJ24">
        <v>13059913499.490002</v>
      </c>
      <c r="GK24">
        <v>13060631429.490002</v>
      </c>
      <c r="GL24">
        <v>13061678136.490002</v>
      </c>
      <c r="GM24">
        <v>13069454648.490002</v>
      </c>
      <c r="GN24">
        <v>13069508051.470001</v>
      </c>
      <c r="GO24">
        <v>13072589879.470001</v>
      </c>
      <c r="GP24">
        <v>13073671962.470001</v>
      </c>
      <c r="GQ24">
        <v>13073671962.470001</v>
      </c>
      <c r="GR24">
        <v>13083586282.950001</v>
      </c>
      <c r="GS24">
        <v>13083556662.470001</v>
      </c>
      <c r="GT24">
        <v>13083556662.470001</v>
      </c>
      <c r="GU24">
        <v>13083556662.470001</v>
      </c>
      <c r="GV24">
        <v>13083869856.470001</v>
      </c>
      <c r="GW24">
        <v>13085692203.470001</v>
      </c>
      <c r="GX24">
        <v>13085692203.470001</v>
      </c>
      <c r="GY24">
        <v>13093468715.470001</v>
      </c>
      <c r="GZ24">
        <v>13093506860.440001</v>
      </c>
      <c r="HA24">
        <v>13096588688.440001</v>
      </c>
      <c r="HB24">
        <v>13097670771.440001</v>
      </c>
      <c r="HC24">
        <v>13029065937.640001</v>
      </c>
    </row>
    <row r="25" spans="6:232" x14ac:dyDescent="0.2">
      <c r="F25">
        <v>201803</v>
      </c>
      <c r="G25">
        <v>114543265.38</v>
      </c>
      <c r="H25">
        <v>5322152273.3800001</v>
      </c>
      <c r="I25">
        <v>7219412488.6800003</v>
      </c>
      <c r="J25">
        <v>12838635665.68</v>
      </c>
      <c r="K25">
        <v>14221994473.68</v>
      </c>
      <c r="L25">
        <v>16390068288.650002</v>
      </c>
      <c r="M25">
        <v>16784049358.650002</v>
      </c>
      <c r="N25">
        <v>16825403702.650002</v>
      </c>
      <c r="O25">
        <v>16853699654.650002</v>
      </c>
      <c r="P25">
        <v>16855634040.650002</v>
      </c>
      <c r="Q25">
        <v>16856143436.650002</v>
      </c>
      <c r="R25">
        <v>17361379002.650002</v>
      </c>
      <c r="S25">
        <v>17361379002.650002</v>
      </c>
      <c r="T25">
        <v>17385165563.650002</v>
      </c>
      <c r="U25">
        <v>17439915063.650002</v>
      </c>
      <c r="V25">
        <v>17439617563.650002</v>
      </c>
      <c r="W25">
        <v>17442730383.650002</v>
      </c>
      <c r="X25">
        <v>17451599505.650002</v>
      </c>
      <c r="Y25">
        <v>17452534681.650002</v>
      </c>
      <c r="Z25">
        <v>17454357899.650002</v>
      </c>
      <c r="AA25">
        <v>17454357899.650002</v>
      </c>
      <c r="AB25">
        <v>17454357899.650002</v>
      </c>
      <c r="AC25">
        <v>17456027766.650002</v>
      </c>
      <c r="AD25">
        <v>17476409300.650002</v>
      </c>
      <c r="AE25">
        <v>17485691133.650002</v>
      </c>
      <c r="AF25">
        <v>17485691133.650002</v>
      </c>
      <c r="AG25">
        <v>17489380093.650002</v>
      </c>
      <c r="AH25">
        <v>17493111830.650002</v>
      </c>
      <c r="AI25">
        <v>17501529063.650002</v>
      </c>
      <c r="AJ25">
        <v>17503162894.040001</v>
      </c>
      <c r="AK25">
        <v>17504951774.040001</v>
      </c>
      <c r="AL25">
        <v>17505249207.040001</v>
      </c>
      <c r="AM25">
        <v>17503486965.040001</v>
      </c>
      <c r="AN25">
        <v>17503486965.040001</v>
      </c>
      <c r="AO25">
        <v>17542717178.040001</v>
      </c>
      <c r="AP25">
        <v>17542717178.040001</v>
      </c>
      <c r="AQ25">
        <v>17550146086.040001</v>
      </c>
      <c r="AR25">
        <v>17552919371.040001</v>
      </c>
      <c r="AS25">
        <v>17553216804.040001</v>
      </c>
      <c r="AT25">
        <v>17556905764.040001</v>
      </c>
      <c r="AU25">
        <v>17556905764.040001</v>
      </c>
      <c r="AV25">
        <v>17557718924.040001</v>
      </c>
      <c r="AW25">
        <v>17557718924.040001</v>
      </c>
      <c r="AX25">
        <v>17557718924.040001</v>
      </c>
      <c r="AY25">
        <v>17558705468.040001</v>
      </c>
      <c r="AZ25">
        <v>17558705468.040001</v>
      </c>
      <c r="BA25">
        <v>17598500302.040001</v>
      </c>
      <c r="BB25">
        <v>17606867188.040001</v>
      </c>
      <c r="BC25">
        <v>17606867188.040001</v>
      </c>
      <c r="BD25">
        <v>17606867188.040001</v>
      </c>
      <c r="BE25">
        <v>17619471848.040001</v>
      </c>
      <c r="BF25">
        <v>17619471848.040001</v>
      </c>
      <c r="BG25">
        <v>17619471848.040001</v>
      </c>
      <c r="BH25">
        <v>17620748305.040001</v>
      </c>
      <c r="BI25">
        <v>17620748305.040001</v>
      </c>
      <c r="BJ25">
        <v>17620748305.040001</v>
      </c>
      <c r="BK25">
        <v>17620748305.040001</v>
      </c>
      <c r="BL25">
        <v>17662399439.040001</v>
      </c>
      <c r="BM25">
        <v>17665165999.040001</v>
      </c>
      <c r="BN25">
        <v>17668486598.040001</v>
      </c>
      <c r="BO25">
        <v>17671515109.040001</v>
      </c>
      <c r="BP25">
        <v>17671918609.040001</v>
      </c>
      <c r="BQ25">
        <v>17675607569.040001</v>
      </c>
      <c r="BR25">
        <v>17675607569.040001</v>
      </c>
      <c r="BS25">
        <v>17675607569.040001</v>
      </c>
      <c r="BT25">
        <v>17676736785.040001</v>
      </c>
      <c r="BU25">
        <v>17677400601.040001</v>
      </c>
      <c r="BV25">
        <v>17677400601.040001</v>
      </c>
      <c r="BW25">
        <v>17677400601.040001</v>
      </c>
      <c r="BX25">
        <v>17677400601.040001</v>
      </c>
      <c r="BY25">
        <v>17721485453.040001</v>
      </c>
      <c r="BZ25">
        <v>17738350805.040001</v>
      </c>
      <c r="CA25">
        <v>17740095809.040001</v>
      </c>
      <c r="CB25">
        <v>17741255809.040001</v>
      </c>
      <c r="CC25">
        <v>17744944769.040001</v>
      </c>
      <c r="CD25">
        <v>17744944769.040001</v>
      </c>
      <c r="CE25">
        <v>17746525535.040001</v>
      </c>
      <c r="EB25">
        <v>3388908255.8099999</v>
      </c>
      <c r="EC25">
        <v>8359910902.8199997</v>
      </c>
      <c r="ED25">
        <v>13632159752.139999</v>
      </c>
      <c r="EE25">
        <v>16734322974.23</v>
      </c>
      <c r="EF25">
        <v>16978260166.73</v>
      </c>
      <c r="EG25">
        <v>17897793752.509998</v>
      </c>
      <c r="EH25">
        <v>16912925624.019999</v>
      </c>
      <c r="EI25">
        <v>16954279968.019999</v>
      </c>
      <c r="EJ25">
        <v>16853855628.319998</v>
      </c>
      <c r="EK25">
        <v>16855790014.319998</v>
      </c>
      <c r="EL25">
        <v>16932194989.599998</v>
      </c>
      <c r="EM25">
        <v>17361534774.349998</v>
      </c>
      <c r="EN25">
        <v>17361534774.349998</v>
      </c>
      <c r="EO25">
        <v>17495245960.699997</v>
      </c>
      <c r="EP25">
        <v>17440123820.389996</v>
      </c>
      <c r="EQ25">
        <v>17439773335.349995</v>
      </c>
      <c r="ER25">
        <v>17478981555.349995</v>
      </c>
      <c r="ES25">
        <v>17478958052.179996</v>
      </c>
      <c r="ET25">
        <v>17479893228.179996</v>
      </c>
      <c r="EU25">
        <v>17481716446.179996</v>
      </c>
      <c r="EV25">
        <v>17481716446.179996</v>
      </c>
      <c r="EW25">
        <v>17481623041.319996</v>
      </c>
      <c r="EX25">
        <v>17483230541.479996</v>
      </c>
      <c r="EY25">
        <v>17503612075.479996</v>
      </c>
      <c r="EZ25">
        <v>17512895265.019997</v>
      </c>
      <c r="FA25">
        <v>17512895265.019997</v>
      </c>
      <c r="FB25">
        <v>17516584225.019997</v>
      </c>
      <c r="FC25">
        <v>17519327843.279995</v>
      </c>
      <c r="FD25">
        <v>17527745076.279995</v>
      </c>
      <c r="FE25">
        <v>17529378906.669994</v>
      </c>
      <c r="FF25">
        <v>17531167786.669994</v>
      </c>
      <c r="FG25">
        <v>17531465219.669994</v>
      </c>
      <c r="FH25">
        <v>17529702977.669994</v>
      </c>
      <c r="FI25">
        <v>17529702977.669994</v>
      </c>
      <c r="FJ25">
        <v>17568933190.669994</v>
      </c>
      <c r="FK25">
        <v>17568933190.669994</v>
      </c>
      <c r="FL25">
        <v>17576363405.949993</v>
      </c>
      <c r="FM25">
        <v>17579136690.949993</v>
      </c>
      <c r="FN25">
        <v>17579434123.949993</v>
      </c>
      <c r="FO25">
        <v>17583123083.949993</v>
      </c>
      <c r="FP25">
        <v>17583123083.949993</v>
      </c>
      <c r="FQ25">
        <v>17583936243.949993</v>
      </c>
      <c r="FR25">
        <v>17583936243.949993</v>
      </c>
      <c r="FS25">
        <v>17583936243.949993</v>
      </c>
      <c r="FT25">
        <v>17584922787.949993</v>
      </c>
      <c r="FU25">
        <v>17584922787.949993</v>
      </c>
      <c r="FV25">
        <v>17624717621.949993</v>
      </c>
      <c r="FW25">
        <v>17633084507.949993</v>
      </c>
      <c r="FX25">
        <v>17633084507.949993</v>
      </c>
      <c r="FY25">
        <v>17633091044.299992</v>
      </c>
      <c r="FZ25">
        <v>17645695704.299992</v>
      </c>
      <c r="GA25">
        <v>17645695704.299992</v>
      </c>
      <c r="GB25">
        <v>17645695704.299992</v>
      </c>
      <c r="GC25">
        <v>17646972161.299992</v>
      </c>
      <c r="GD25">
        <v>17646972161.299992</v>
      </c>
      <c r="GE25">
        <v>17646972161.299992</v>
      </c>
      <c r="GF25">
        <v>17646972161.299992</v>
      </c>
      <c r="GG25">
        <v>17688623295.299992</v>
      </c>
      <c r="GH25">
        <v>17691389855.299992</v>
      </c>
      <c r="GI25">
        <v>17694710454.299992</v>
      </c>
      <c r="GJ25">
        <v>17697738965.299992</v>
      </c>
      <c r="GK25">
        <v>17698160767.089993</v>
      </c>
      <c r="GL25">
        <v>17701849727.089993</v>
      </c>
      <c r="GM25">
        <v>17701849727.089993</v>
      </c>
      <c r="GN25">
        <v>17701849727.089993</v>
      </c>
      <c r="GO25">
        <v>17735572058.059994</v>
      </c>
      <c r="GP25">
        <v>17736235874.059994</v>
      </c>
      <c r="GQ25">
        <v>17736235874.059994</v>
      </c>
      <c r="GR25">
        <v>17736235874.059994</v>
      </c>
      <c r="GS25">
        <v>17736235874.059994</v>
      </c>
      <c r="GT25">
        <v>17780320726.059994</v>
      </c>
      <c r="GU25">
        <v>17784716510.739994</v>
      </c>
      <c r="GV25">
        <v>17774074431.489994</v>
      </c>
      <c r="GW25">
        <v>17773865160.489994</v>
      </c>
      <c r="GX25">
        <v>17777554120.489994</v>
      </c>
      <c r="GY25">
        <v>17777554120.489994</v>
      </c>
      <c r="GZ25">
        <v>17779134886.489994</v>
      </c>
    </row>
    <row r="26" spans="6:232" x14ac:dyDescent="0.2">
      <c r="F26">
        <v>201806</v>
      </c>
      <c r="G26">
        <v>367909993.63999999</v>
      </c>
      <c r="H26">
        <v>3195469085.6399999</v>
      </c>
      <c r="I26">
        <v>5337413458.6399994</v>
      </c>
      <c r="J26">
        <v>7866444314.6399994</v>
      </c>
      <c r="K26">
        <v>10161078395.639999</v>
      </c>
      <c r="L26">
        <v>10362923422.639999</v>
      </c>
      <c r="M26">
        <v>10369408327.639999</v>
      </c>
      <c r="N26">
        <v>10469408327.639999</v>
      </c>
      <c r="O26">
        <v>10640961527.639999</v>
      </c>
      <c r="P26">
        <v>10652277061.639999</v>
      </c>
      <c r="Q26">
        <v>10882695876.639999</v>
      </c>
      <c r="R26">
        <v>10882695876.639999</v>
      </c>
      <c r="S26">
        <v>10919508589.639999</v>
      </c>
      <c r="T26">
        <v>12197903624.639999</v>
      </c>
      <c r="U26">
        <v>12197903624.639999</v>
      </c>
      <c r="V26">
        <v>12247693526.639999</v>
      </c>
      <c r="W26">
        <v>12249006926.639999</v>
      </c>
      <c r="X26">
        <v>12250550846.639999</v>
      </c>
      <c r="Y26">
        <v>12250550846.639999</v>
      </c>
      <c r="Z26">
        <v>12250550846.639999</v>
      </c>
      <c r="AA26">
        <v>12248536695.639999</v>
      </c>
      <c r="AB26">
        <v>12248536695.639999</v>
      </c>
      <c r="AC26">
        <v>12248747244.639999</v>
      </c>
      <c r="AD26">
        <v>12264829867.639999</v>
      </c>
      <c r="AE26">
        <v>12264829867.639999</v>
      </c>
      <c r="AF26">
        <v>12269264428.639999</v>
      </c>
      <c r="AG26">
        <v>12272238432.639999</v>
      </c>
      <c r="AH26">
        <v>12273782352.639999</v>
      </c>
      <c r="AI26">
        <v>12273782352.639999</v>
      </c>
      <c r="AJ26">
        <v>12273782352.639999</v>
      </c>
      <c r="AK26">
        <v>12343782352.639999</v>
      </c>
      <c r="AL26">
        <v>12343782352.639999</v>
      </c>
      <c r="AM26">
        <v>12706118352.639999</v>
      </c>
      <c r="AN26">
        <v>12706118352.639999</v>
      </c>
      <c r="AO26">
        <v>12716378576.639999</v>
      </c>
      <c r="AP26">
        <v>13107022576.639999</v>
      </c>
      <c r="AQ26">
        <v>13107022576.639999</v>
      </c>
      <c r="AR26">
        <v>13107022576.639999</v>
      </c>
      <c r="AS26">
        <v>13108566496.639999</v>
      </c>
      <c r="AT26">
        <v>13108566496.639999</v>
      </c>
      <c r="AU26">
        <v>13108566496.639999</v>
      </c>
      <c r="AV26">
        <v>13108566496.639999</v>
      </c>
      <c r="AW26">
        <v>13108566496.639999</v>
      </c>
      <c r="AX26">
        <v>13108566496.639999</v>
      </c>
      <c r="AY26">
        <v>13108566496.639999</v>
      </c>
      <c r="AZ26">
        <v>13108566496.639999</v>
      </c>
      <c r="BA26">
        <v>13117219151.639999</v>
      </c>
      <c r="BB26">
        <v>13123578833.639999</v>
      </c>
      <c r="BC26">
        <v>13123578833.639999</v>
      </c>
      <c r="BD26">
        <v>13123578833.639999</v>
      </c>
      <c r="BE26">
        <v>13123578833.639999</v>
      </c>
      <c r="BF26">
        <v>13126273553.639999</v>
      </c>
      <c r="BG26">
        <v>13126273553.639999</v>
      </c>
      <c r="BH26">
        <v>13126273553.639999</v>
      </c>
      <c r="BI26">
        <v>13126273553.639999</v>
      </c>
      <c r="BJ26">
        <v>13126273553.639999</v>
      </c>
      <c r="BK26">
        <v>13126273553.639999</v>
      </c>
      <c r="BL26">
        <v>13128122258.639999</v>
      </c>
      <c r="BM26">
        <v>13136774913.639999</v>
      </c>
      <c r="BN26">
        <v>13136774913.639999</v>
      </c>
      <c r="BO26">
        <v>13136774913.639999</v>
      </c>
      <c r="BP26">
        <v>13136774913.639999</v>
      </c>
      <c r="BQ26">
        <v>13136774913.639999</v>
      </c>
      <c r="BR26">
        <v>13136774913.639999</v>
      </c>
      <c r="BS26">
        <v>13139469633.639999</v>
      </c>
      <c r="BT26">
        <v>13139469633.639999</v>
      </c>
      <c r="BU26">
        <v>13139469633.639999</v>
      </c>
      <c r="BV26">
        <v>13139469633.639999</v>
      </c>
      <c r="BW26">
        <v>13141438906.639999</v>
      </c>
      <c r="BX26">
        <v>13141438906.639999</v>
      </c>
      <c r="BY26">
        <v>13153733342.639999</v>
      </c>
      <c r="BZ26">
        <v>13153733342.639999</v>
      </c>
      <c r="CA26">
        <v>13153733342.639999</v>
      </c>
      <c r="CB26">
        <v>13153733342.639999</v>
      </c>
      <c r="EB26">
        <v>1808894008</v>
      </c>
      <c r="EC26">
        <v>6656071600.9700003</v>
      </c>
      <c r="ED26">
        <v>10717380523.889999</v>
      </c>
      <c r="EE26">
        <v>10872804380.73</v>
      </c>
      <c r="EF26">
        <v>10676730175.369999</v>
      </c>
      <c r="EG26">
        <v>10684187422.639999</v>
      </c>
      <c r="EH26">
        <v>10489882327.639999</v>
      </c>
      <c r="EI26">
        <v>10889117617.639999</v>
      </c>
      <c r="EJ26">
        <v>10870167317.639999</v>
      </c>
      <c r="EK26">
        <v>10881482851.639999</v>
      </c>
      <c r="EL26">
        <v>10882695876.639999</v>
      </c>
      <c r="EM26">
        <v>10882695876.639999</v>
      </c>
      <c r="EN26">
        <v>12250178766.68</v>
      </c>
      <c r="EO26">
        <v>12246791019.83</v>
      </c>
      <c r="EP26">
        <v>12246791019.83</v>
      </c>
      <c r="EQ26">
        <v>12249010407.15</v>
      </c>
      <c r="ER26">
        <v>12249006926.639999</v>
      </c>
      <c r="ES26">
        <v>12250550846.639999</v>
      </c>
      <c r="ET26">
        <v>12251513693.439999</v>
      </c>
      <c r="EU26">
        <v>12251513750.649998</v>
      </c>
      <c r="EV26">
        <v>12251295786.909998</v>
      </c>
      <c r="EW26">
        <v>12248536695.639997</v>
      </c>
      <c r="EX26">
        <v>12248747244.639997</v>
      </c>
      <c r="EY26">
        <v>12264829868.639997</v>
      </c>
      <c r="EZ26">
        <v>12264829868.639997</v>
      </c>
      <c r="FA26">
        <v>12269264429.639997</v>
      </c>
      <c r="FB26">
        <v>12272238432.639997</v>
      </c>
      <c r="FC26">
        <v>12273782352.639997</v>
      </c>
      <c r="FD26">
        <v>12273782352.639997</v>
      </c>
      <c r="FE26">
        <v>12273782352.639997</v>
      </c>
      <c r="FF26">
        <v>13098795398.639997</v>
      </c>
      <c r="FG26">
        <v>13098795398.639997</v>
      </c>
      <c r="FH26">
        <v>13097817091.439997</v>
      </c>
      <c r="FI26">
        <v>13097836623.639997</v>
      </c>
      <c r="FJ26">
        <v>13108096847.639997</v>
      </c>
      <c r="FK26">
        <v>13107022576.639997</v>
      </c>
      <c r="FL26">
        <v>13107022576.639997</v>
      </c>
      <c r="FM26">
        <v>13107022576.639997</v>
      </c>
      <c r="FN26">
        <v>13108566496.639997</v>
      </c>
      <c r="FO26">
        <v>13108566496.639997</v>
      </c>
      <c r="FP26">
        <v>13108566496.639997</v>
      </c>
      <c r="FQ26">
        <v>13108566496.639997</v>
      </c>
      <c r="FR26">
        <v>13108566496.639997</v>
      </c>
      <c r="FS26">
        <v>13108566496.639997</v>
      </c>
      <c r="FT26">
        <v>13108566496.639997</v>
      </c>
      <c r="FU26">
        <v>13114582996.639997</v>
      </c>
      <c r="FV26">
        <v>13123237151.639997</v>
      </c>
      <c r="FW26">
        <v>13129596833.639997</v>
      </c>
      <c r="FX26">
        <v>13129596833.639997</v>
      </c>
      <c r="FY26">
        <v>13129596833.639997</v>
      </c>
      <c r="FZ26">
        <v>13129596833.639997</v>
      </c>
      <c r="GA26">
        <v>13132291553.639997</v>
      </c>
      <c r="GB26">
        <v>13132291553.639997</v>
      </c>
      <c r="GC26">
        <v>13132291553.639997</v>
      </c>
      <c r="GD26">
        <v>13132291553.639997</v>
      </c>
      <c r="GE26">
        <v>13132291553.639997</v>
      </c>
      <c r="GF26">
        <v>13132291553.639997</v>
      </c>
      <c r="GG26">
        <v>13134140258.639997</v>
      </c>
      <c r="GH26">
        <v>13142797113.639997</v>
      </c>
      <c r="GI26">
        <v>13142797113.639997</v>
      </c>
      <c r="GJ26">
        <v>13142797113.639997</v>
      </c>
      <c r="GK26">
        <v>13142797113.639997</v>
      </c>
      <c r="GL26">
        <v>13142797113.639997</v>
      </c>
      <c r="GM26">
        <v>13142797113.639997</v>
      </c>
      <c r="GN26">
        <v>13145491833.639997</v>
      </c>
      <c r="GO26">
        <v>13145491833.639997</v>
      </c>
      <c r="GP26">
        <v>13145491833.639997</v>
      </c>
      <c r="GQ26">
        <v>13145491833.639997</v>
      </c>
      <c r="GR26">
        <v>13144450006.639997</v>
      </c>
      <c r="GS26">
        <v>13144450006.639997</v>
      </c>
      <c r="GT26">
        <v>13156745942.639997</v>
      </c>
      <c r="GU26">
        <v>13156745942.639997</v>
      </c>
      <c r="GV26">
        <v>13156745942.639997</v>
      </c>
      <c r="GW26">
        <v>13153733342.639997</v>
      </c>
    </row>
    <row r="27" spans="6:232" x14ac:dyDescent="0.2">
      <c r="F27">
        <v>201809</v>
      </c>
      <c r="G27">
        <v>10767018</v>
      </c>
      <c r="H27">
        <v>3629563556</v>
      </c>
      <c r="I27">
        <v>6993197214</v>
      </c>
      <c r="J27">
        <v>9913631217</v>
      </c>
      <c r="K27">
        <v>12213497212.76</v>
      </c>
      <c r="L27">
        <v>12561652399.76</v>
      </c>
      <c r="M27">
        <v>12624914770.76</v>
      </c>
      <c r="N27">
        <v>12807821120.76</v>
      </c>
      <c r="O27">
        <v>12851826637.76</v>
      </c>
      <c r="P27">
        <v>13018984388.76</v>
      </c>
      <c r="Q27">
        <v>13021715854.76</v>
      </c>
      <c r="R27">
        <v>13025582206.76</v>
      </c>
      <c r="S27">
        <v>13035875172.76</v>
      </c>
      <c r="T27">
        <v>13036703288.76</v>
      </c>
      <c r="U27">
        <v>13050721324.76</v>
      </c>
      <c r="V27">
        <v>13052132498.76</v>
      </c>
      <c r="W27">
        <v>13052132498.76</v>
      </c>
      <c r="X27">
        <v>13051739143.76</v>
      </c>
      <c r="Y27">
        <v>13103489143.76</v>
      </c>
      <c r="Z27">
        <v>13116706713.76</v>
      </c>
      <c r="AA27">
        <v>13117579397.76</v>
      </c>
      <c r="AB27">
        <v>13117579397.76</v>
      </c>
      <c r="AC27">
        <v>13129069838.76</v>
      </c>
      <c r="AD27">
        <v>13129069838.76</v>
      </c>
      <c r="AE27">
        <v>13149893253.76</v>
      </c>
      <c r="AF27">
        <v>13156525323.76</v>
      </c>
      <c r="AG27">
        <v>13261410818.76</v>
      </c>
      <c r="AH27">
        <v>13309086043.76</v>
      </c>
      <c r="AI27">
        <v>13309086043.76</v>
      </c>
      <c r="AJ27">
        <v>13331719275.76</v>
      </c>
      <c r="AK27">
        <v>13332763861.76</v>
      </c>
      <c r="AL27">
        <v>13332763861.76</v>
      </c>
      <c r="AM27">
        <v>13334792358.76</v>
      </c>
      <c r="AN27">
        <v>13334792358.76</v>
      </c>
      <c r="AO27">
        <v>13335279831.76</v>
      </c>
      <c r="AP27">
        <v>13341766707.76</v>
      </c>
      <c r="AQ27">
        <v>13352723430.76</v>
      </c>
      <c r="AR27">
        <v>13372655367.76</v>
      </c>
      <c r="AS27">
        <v>13372655367.76</v>
      </c>
      <c r="AT27">
        <v>13372655367.76</v>
      </c>
      <c r="AU27">
        <v>13372655367.76</v>
      </c>
      <c r="AV27">
        <v>13372655367.76</v>
      </c>
      <c r="AW27">
        <v>13372655367.76</v>
      </c>
      <c r="AX27">
        <v>13491669720.76</v>
      </c>
      <c r="AY27">
        <v>13491669720.76</v>
      </c>
      <c r="AZ27">
        <v>13491669720.76</v>
      </c>
      <c r="BA27">
        <v>13491669720.76</v>
      </c>
      <c r="BB27">
        <v>13505194193.76</v>
      </c>
      <c r="BC27">
        <v>13512691316.76</v>
      </c>
      <c r="BD27">
        <v>13529363116.76</v>
      </c>
      <c r="BE27">
        <v>13529363116.76</v>
      </c>
      <c r="BF27">
        <v>13529363116.76</v>
      </c>
      <c r="BG27">
        <v>13529363116.76</v>
      </c>
      <c r="BH27">
        <v>13529363116.76</v>
      </c>
      <c r="BI27">
        <v>13529363116.76</v>
      </c>
      <c r="BJ27">
        <v>13529363116.76</v>
      </c>
      <c r="BK27">
        <v>13530235800.76</v>
      </c>
      <c r="BL27">
        <v>13531977235.76</v>
      </c>
      <c r="BM27">
        <v>13531977235.76</v>
      </c>
      <c r="BN27">
        <v>13540259635.76</v>
      </c>
      <c r="BO27">
        <v>13560445734.76</v>
      </c>
      <c r="BP27">
        <v>13576724169.76</v>
      </c>
      <c r="BQ27">
        <v>13576724169.76</v>
      </c>
      <c r="BR27">
        <v>13576724169.76</v>
      </c>
      <c r="BS27">
        <v>13576724169.76</v>
      </c>
      <c r="BT27">
        <v>13576724169.76</v>
      </c>
      <c r="BU27">
        <v>13576724169.76</v>
      </c>
      <c r="BV27">
        <v>13577596853.76</v>
      </c>
      <c r="BW27">
        <v>13577596853.76</v>
      </c>
      <c r="BX27">
        <v>13577596853.76</v>
      </c>
      <c r="BY27">
        <v>13580424522.76</v>
      </c>
      <c r="EB27">
        <v>1815634347.4100001</v>
      </c>
      <c r="EC27">
        <v>6426495925.8199997</v>
      </c>
      <c r="ED27">
        <v>9048946849.4200001</v>
      </c>
      <c r="EE27">
        <v>12791093390.620001</v>
      </c>
      <c r="EF27">
        <v>13030715107.440001</v>
      </c>
      <c r="EG27">
        <v>13302366668.65</v>
      </c>
      <c r="EH27">
        <v>12994949333.65</v>
      </c>
      <c r="EI27">
        <v>13653130435.949999</v>
      </c>
      <c r="EJ27">
        <v>13723199321.329998</v>
      </c>
      <c r="EK27">
        <v>13321534026.259998</v>
      </c>
      <c r="EL27">
        <v>13324265492.259998</v>
      </c>
      <c r="EM27">
        <v>13328131844.259998</v>
      </c>
      <c r="EN27">
        <v>13338424810.259998</v>
      </c>
      <c r="EO27">
        <v>13339252926.259998</v>
      </c>
      <c r="EP27">
        <v>13353270962.259998</v>
      </c>
      <c r="EQ27">
        <v>13104019636.259998</v>
      </c>
      <c r="ER27">
        <v>13104019636.259998</v>
      </c>
      <c r="ES27">
        <v>13103626281.259998</v>
      </c>
      <c r="ET27">
        <v>13168664643.759998</v>
      </c>
      <c r="EU27">
        <v>13181882213.759998</v>
      </c>
      <c r="EV27">
        <v>13182754897.759998</v>
      </c>
      <c r="EW27">
        <v>13182754897.759998</v>
      </c>
      <c r="EX27">
        <v>13194245338.759998</v>
      </c>
      <c r="EY27">
        <v>13194245338.759998</v>
      </c>
      <c r="EZ27">
        <v>13215068753.759998</v>
      </c>
      <c r="FA27">
        <v>13221700823.759998</v>
      </c>
      <c r="FB27">
        <v>13374390266.869999</v>
      </c>
      <c r="FC27">
        <v>13374261543.759998</v>
      </c>
      <c r="FD27">
        <v>13374261543.759998</v>
      </c>
      <c r="FE27">
        <v>13349544345.859999</v>
      </c>
      <c r="FF27">
        <v>13350589820.709999</v>
      </c>
      <c r="FG27">
        <v>13350589820.709999</v>
      </c>
      <c r="FH27">
        <v>13352618317.709999</v>
      </c>
      <c r="FI27">
        <v>13352618317.709999</v>
      </c>
      <c r="FJ27">
        <v>13365626405.969999</v>
      </c>
      <c r="FK27">
        <v>13365608568.07</v>
      </c>
      <c r="FL27">
        <v>13376565291.07</v>
      </c>
      <c r="FM27">
        <v>13410267479.41</v>
      </c>
      <c r="FN27">
        <v>13410267479.41</v>
      </c>
      <c r="FO27">
        <v>13440650804.41</v>
      </c>
      <c r="FP27">
        <v>13440650804.41</v>
      </c>
      <c r="FQ27">
        <v>13440650804.41</v>
      </c>
      <c r="FR27">
        <v>13440650804.41</v>
      </c>
      <c r="FS27">
        <v>13559682109.65</v>
      </c>
      <c r="FT27">
        <v>13559682109.65</v>
      </c>
      <c r="FU27">
        <v>13559682109.65</v>
      </c>
      <c r="FV27">
        <v>13559682109.65</v>
      </c>
      <c r="FW27">
        <v>13563176582.65</v>
      </c>
      <c r="FX27">
        <v>13570673705.65</v>
      </c>
      <c r="FY27">
        <v>13587345505.65</v>
      </c>
      <c r="FZ27">
        <v>13587345505.65</v>
      </c>
      <c r="GA27">
        <v>13587345505.65</v>
      </c>
      <c r="GB27">
        <v>13587345505.65</v>
      </c>
      <c r="GC27">
        <v>13587345505.65</v>
      </c>
      <c r="GD27">
        <v>13587345505.65</v>
      </c>
      <c r="GE27">
        <v>13575833827.549999</v>
      </c>
      <c r="GF27">
        <v>13576706511.549999</v>
      </c>
      <c r="GG27">
        <v>13578447946.549999</v>
      </c>
      <c r="GH27">
        <v>13570702391.639999</v>
      </c>
      <c r="GI27">
        <v>13570671746.76</v>
      </c>
      <c r="GJ27">
        <v>13590857845.76</v>
      </c>
      <c r="GK27">
        <v>13607136280.76</v>
      </c>
      <c r="GL27">
        <v>13607136280.76</v>
      </c>
      <c r="GM27">
        <v>13607136280.76</v>
      </c>
      <c r="GN27">
        <v>13607136280.76</v>
      </c>
      <c r="GO27">
        <v>13607136280.76</v>
      </c>
      <c r="GP27">
        <v>13607136280.76</v>
      </c>
      <c r="GQ27">
        <v>13608024114.76</v>
      </c>
      <c r="GR27">
        <v>13608024114.76</v>
      </c>
      <c r="GS27">
        <v>13608024114.76</v>
      </c>
      <c r="GT27">
        <v>13580424522.76</v>
      </c>
    </row>
    <row r="28" spans="6:232" x14ac:dyDescent="0.2">
      <c r="F28">
        <v>201812</v>
      </c>
      <c r="G28">
        <v>13849871</v>
      </c>
      <c r="H28">
        <v>1418560394.26</v>
      </c>
      <c r="I28">
        <v>4810734452.2600002</v>
      </c>
      <c r="J28">
        <v>7581080728.1499996</v>
      </c>
      <c r="K28">
        <v>7999127504.9699993</v>
      </c>
      <c r="L28">
        <v>9291025882.9699993</v>
      </c>
      <c r="M28">
        <v>9368710855.9699993</v>
      </c>
      <c r="N28">
        <v>9579002693.9699993</v>
      </c>
      <c r="O28">
        <v>9799818853.9699993</v>
      </c>
      <c r="P28">
        <v>9802005699.039999</v>
      </c>
      <c r="Q28">
        <v>9832817252.039999</v>
      </c>
      <c r="R28">
        <v>9845641544.039999</v>
      </c>
      <c r="S28">
        <v>9979139161.039999</v>
      </c>
      <c r="T28">
        <v>9984890061.039999</v>
      </c>
      <c r="U28">
        <v>10029221882.039999</v>
      </c>
      <c r="V28">
        <v>10029840657.039999</v>
      </c>
      <c r="W28">
        <v>10029840657.039999</v>
      </c>
      <c r="X28">
        <v>10031702358.039999</v>
      </c>
      <c r="Y28">
        <v>10031702358.039999</v>
      </c>
      <c r="Z28">
        <v>10037782622.039999</v>
      </c>
      <c r="AA28">
        <v>10048897529.039999</v>
      </c>
      <c r="AB28">
        <v>10048897529.039999</v>
      </c>
      <c r="AC28">
        <v>10048897529.039999</v>
      </c>
      <c r="AD28">
        <v>10048897529.039999</v>
      </c>
      <c r="AE28">
        <v>10053443529.039999</v>
      </c>
      <c r="AF28">
        <v>10053443529.039999</v>
      </c>
      <c r="AG28">
        <v>10057134007.039999</v>
      </c>
      <c r="AH28">
        <v>10063212816.039999</v>
      </c>
      <c r="AI28">
        <v>10063212816.039999</v>
      </c>
      <c r="AJ28">
        <v>10066335828.039999</v>
      </c>
      <c r="AK28">
        <v>10066557896.039999</v>
      </c>
      <c r="AL28">
        <v>10067639043.039999</v>
      </c>
      <c r="AM28">
        <v>10067639043.039999</v>
      </c>
      <c r="AN28">
        <v>10067639043.039999</v>
      </c>
      <c r="AO28">
        <v>10067639043.039999</v>
      </c>
      <c r="AP28">
        <v>10074789233.039999</v>
      </c>
      <c r="AQ28">
        <v>10074789233.039999</v>
      </c>
      <c r="AR28">
        <v>10077678567.039999</v>
      </c>
      <c r="AS28">
        <v>10078528760.039999</v>
      </c>
      <c r="AT28">
        <v>10078528760.039999</v>
      </c>
      <c r="AU28">
        <v>10084609024.039999</v>
      </c>
      <c r="AV28">
        <v>10086831055.039999</v>
      </c>
      <c r="AW28">
        <v>10091276136.039999</v>
      </c>
      <c r="AX28">
        <v>10091276136.039999</v>
      </c>
      <c r="AY28">
        <v>10091276136.039999</v>
      </c>
      <c r="AZ28">
        <v>10091276136.039999</v>
      </c>
      <c r="BA28">
        <v>10091276136.039999</v>
      </c>
      <c r="BB28">
        <v>10100394891.039999</v>
      </c>
      <c r="BC28">
        <v>10103284225.039999</v>
      </c>
      <c r="BD28">
        <v>10103284225.039999</v>
      </c>
      <c r="BE28">
        <v>10104183468.039999</v>
      </c>
      <c r="BF28">
        <v>10104183468.039999</v>
      </c>
      <c r="BG28">
        <v>10104183468.039999</v>
      </c>
      <c r="BH28">
        <v>10106585663.039999</v>
      </c>
      <c r="BI28">
        <v>10106585663.039999</v>
      </c>
      <c r="BJ28">
        <v>10106585663.039999</v>
      </c>
      <c r="BK28">
        <v>10111364125.039999</v>
      </c>
      <c r="BL28">
        <v>10111364125.039999</v>
      </c>
      <c r="BM28">
        <v>10113904999.039999</v>
      </c>
      <c r="BN28">
        <v>10114511885.039999</v>
      </c>
      <c r="BO28">
        <v>10119434661.039999</v>
      </c>
      <c r="BP28">
        <v>10120382954.039999</v>
      </c>
      <c r="BQ28">
        <v>10129495768.039999</v>
      </c>
      <c r="BR28">
        <v>10129495768.039999</v>
      </c>
      <c r="BS28">
        <v>10129495768.039999</v>
      </c>
      <c r="BT28">
        <v>10132078128.039999</v>
      </c>
      <c r="BU28">
        <v>10132078128.039999</v>
      </c>
      <c r="BV28">
        <v>10137189971.039999</v>
      </c>
      <c r="EB28">
        <v>1844858753.1800001</v>
      </c>
      <c r="EC28">
        <v>5745476044.2800007</v>
      </c>
      <c r="ED28">
        <v>8143120207.7000008</v>
      </c>
      <c r="EE28">
        <v>9631015123.6800003</v>
      </c>
      <c r="EF28">
        <v>9705544728.9799995</v>
      </c>
      <c r="EG28">
        <v>10039092072.969999</v>
      </c>
      <c r="EH28">
        <v>10049526409.799999</v>
      </c>
      <c r="EI28">
        <v>9978929673.3999996</v>
      </c>
      <c r="EJ28">
        <v>9978344510.5799999</v>
      </c>
      <c r="EK28">
        <v>9980531355.6499996</v>
      </c>
      <c r="EL28">
        <v>10011342908.65</v>
      </c>
      <c r="EM28">
        <v>10021105294.039999</v>
      </c>
      <c r="EN28">
        <v>10021551256.039999</v>
      </c>
      <c r="EO28">
        <v>10036163717.189999</v>
      </c>
      <c r="EP28">
        <v>10029221882.039999</v>
      </c>
      <c r="EQ28">
        <v>10029840657.039999</v>
      </c>
      <c r="ER28">
        <v>10029840657.039999</v>
      </c>
      <c r="ES28">
        <v>10031702358.039999</v>
      </c>
      <c r="ET28">
        <v>10031702358.039999</v>
      </c>
      <c r="EU28">
        <v>10037782622.039999</v>
      </c>
      <c r="EV28">
        <v>10048897529.039999</v>
      </c>
      <c r="EW28">
        <v>10048897529.039999</v>
      </c>
      <c r="EX28">
        <v>10048897529.039999</v>
      </c>
      <c r="EY28">
        <v>10048897529.039999</v>
      </c>
      <c r="EZ28">
        <v>10053443529.039999</v>
      </c>
      <c r="FA28">
        <v>10053443529.039999</v>
      </c>
      <c r="FB28">
        <v>10057134007.039999</v>
      </c>
      <c r="FC28">
        <v>10063212816.039999</v>
      </c>
      <c r="FD28">
        <v>10063212816.039999</v>
      </c>
      <c r="FE28">
        <v>10066335828.039999</v>
      </c>
      <c r="FF28">
        <v>10066557896.039999</v>
      </c>
      <c r="FG28">
        <v>10067639044.039999</v>
      </c>
      <c r="FH28">
        <v>10067639043.039999</v>
      </c>
      <c r="FI28">
        <v>10067639043.039999</v>
      </c>
      <c r="FJ28">
        <v>10067639043.039999</v>
      </c>
      <c r="FK28">
        <v>10074789233.039999</v>
      </c>
      <c r="FL28">
        <v>10074789233.039999</v>
      </c>
      <c r="FM28">
        <v>10083828763.699999</v>
      </c>
      <c r="FN28">
        <v>10078528760.039999</v>
      </c>
      <c r="FO28">
        <v>10078528760.039999</v>
      </c>
      <c r="FP28">
        <v>10084609024.039999</v>
      </c>
      <c r="FQ28">
        <v>10086831055.039999</v>
      </c>
      <c r="FR28">
        <v>10091276136.039999</v>
      </c>
      <c r="FS28">
        <v>10091276136.039999</v>
      </c>
      <c r="FT28">
        <v>10091276136.039999</v>
      </c>
      <c r="FU28">
        <v>10091276136.039999</v>
      </c>
      <c r="FV28">
        <v>10091276136.039999</v>
      </c>
      <c r="FW28">
        <v>10100394891.039999</v>
      </c>
      <c r="FX28">
        <v>10103284225.039999</v>
      </c>
      <c r="FY28">
        <v>10103284225.039999</v>
      </c>
      <c r="FZ28">
        <v>10104183468.039999</v>
      </c>
      <c r="GA28">
        <v>10104183468.039999</v>
      </c>
      <c r="GB28">
        <v>10104183468.039999</v>
      </c>
      <c r="GC28">
        <v>10106585663.039999</v>
      </c>
      <c r="GD28">
        <v>10106585663.039999</v>
      </c>
      <c r="GE28">
        <v>10106585663.039999</v>
      </c>
      <c r="GF28">
        <v>10111364125.039999</v>
      </c>
      <c r="GG28">
        <v>10111364125.039999</v>
      </c>
      <c r="GH28">
        <v>10113904999.039999</v>
      </c>
      <c r="GI28">
        <v>10114511885.039999</v>
      </c>
      <c r="GJ28">
        <v>10119434661.039999</v>
      </c>
      <c r="GK28">
        <v>10120382954.039999</v>
      </c>
      <c r="GL28">
        <v>10129495768.039999</v>
      </c>
      <c r="GM28">
        <v>10129495768.039999</v>
      </c>
      <c r="GN28">
        <v>10129495768.039999</v>
      </c>
      <c r="GO28">
        <v>10132078128.039999</v>
      </c>
      <c r="GP28">
        <v>10132078128.039999</v>
      </c>
      <c r="GQ28">
        <v>10137189971.039999</v>
      </c>
    </row>
    <row r="29" spans="6:232" x14ac:dyDescent="0.2">
      <c r="F29">
        <v>201903</v>
      </c>
      <c r="G29">
        <v>241962598</v>
      </c>
      <c r="H29">
        <v>2416078814.3699999</v>
      </c>
      <c r="I29">
        <v>5015819096.5299997</v>
      </c>
      <c r="J29">
        <v>9240948502.5299988</v>
      </c>
      <c r="K29">
        <v>11152056602.529999</v>
      </c>
      <c r="L29">
        <v>11983477005.529999</v>
      </c>
      <c r="M29">
        <v>13122713208.529999</v>
      </c>
      <c r="N29">
        <v>13122713208.529999</v>
      </c>
      <c r="O29">
        <v>13309083040.529999</v>
      </c>
      <c r="P29">
        <v>13310502640.529999</v>
      </c>
      <c r="Q29">
        <v>13612722957.529999</v>
      </c>
      <c r="R29">
        <v>13611553459.529999</v>
      </c>
      <c r="S29">
        <v>13613046633.529999</v>
      </c>
      <c r="T29">
        <v>13613268855.529999</v>
      </c>
      <c r="U29">
        <v>13613980313.529999</v>
      </c>
      <c r="V29">
        <v>13614968030.529999</v>
      </c>
      <c r="W29">
        <v>13614968030.529999</v>
      </c>
      <c r="X29">
        <v>13617874293.529999</v>
      </c>
      <c r="Y29">
        <v>13617874293.529999</v>
      </c>
      <c r="Z29">
        <v>13617874293.529999</v>
      </c>
      <c r="AA29">
        <v>13617874293.529999</v>
      </c>
      <c r="AB29">
        <v>13617934809.529999</v>
      </c>
      <c r="AC29">
        <v>13620332552.529999</v>
      </c>
      <c r="AD29">
        <v>13620332552.529999</v>
      </c>
      <c r="AE29">
        <v>13620370787.529999</v>
      </c>
      <c r="AF29">
        <v>13639015449.529999</v>
      </c>
      <c r="AG29">
        <v>13641396290.529999</v>
      </c>
      <c r="AH29">
        <v>13641681808.529999</v>
      </c>
      <c r="AI29">
        <v>13641681808.529999</v>
      </c>
      <c r="AJ29">
        <v>13641948149.529999</v>
      </c>
      <c r="AK29">
        <v>13644026458.529999</v>
      </c>
      <c r="AL29">
        <v>13644934984.529999</v>
      </c>
      <c r="AM29">
        <v>13644995523.529999</v>
      </c>
      <c r="AN29">
        <v>13646415123.529999</v>
      </c>
      <c r="AO29">
        <v>13647393266.529999</v>
      </c>
      <c r="AP29">
        <v>13647393266.529999</v>
      </c>
      <c r="AQ29">
        <v>13647393266.529999</v>
      </c>
      <c r="AR29">
        <v>13647615488.529999</v>
      </c>
      <c r="AS29">
        <v>13656190474.529999</v>
      </c>
      <c r="AT29">
        <v>13676420474.529999</v>
      </c>
      <c r="AU29">
        <v>13680420474.529999</v>
      </c>
      <c r="AV29">
        <v>13682521451.529999</v>
      </c>
      <c r="AW29">
        <v>13682521451.529999</v>
      </c>
      <c r="AX29">
        <v>14863710868.529999</v>
      </c>
      <c r="AY29">
        <v>14865130468.529999</v>
      </c>
      <c r="AZ29">
        <v>14865191007.529999</v>
      </c>
      <c r="BA29">
        <v>14866169150.529999</v>
      </c>
      <c r="BB29">
        <v>14867250296.529999</v>
      </c>
      <c r="BC29">
        <v>14867250296.529999</v>
      </c>
      <c r="BD29">
        <v>14867250296.529999</v>
      </c>
      <c r="BE29">
        <v>14867472518.529999</v>
      </c>
      <c r="BF29">
        <v>14872441958.529999</v>
      </c>
      <c r="BG29">
        <v>14874662585.529999</v>
      </c>
      <c r="BH29">
        <v>14874662585.529999</v>
      </c>
      <c r="BI29">
        <v>14874662585.529999</v>
      </c>
      <c r="BJ29">
        <v>14874662585.529999</v>
      </c>
      <c r="BK29">
        <v>14874723124.529999</v>
      </c>
      <c r="BL29">
        <v>14876466424.529999</v>
      </c>
      <c r="BM29">
        <v>14886331419.529999</v>
      </c>
      <c r="BN29">
        <v>14886331419.529999</v>
      </c>
      <c r="BO29">
        <v>14886331419.529999</v>
      </c>
      <c r="BP29">
        <v>14895981954.529999</v>
      </c>
      <c r="BQ29">
        <v>14901741954.529999</v>
      </c>
      <c r="BR29">
        <v>14901741954.529999</v>
      </c>
      <c r="BS29">
        <v>14903815891.529999</v>
      </c>
      <c r="EB29">
        <v>1783736377.03</v>
      </c>
      <c r="EC29">
        <v>6890201896.0499992</v>
      </c>
      <c r="ED29">
        <v>9867415832.6199989</v>
      </c>
      <c r="EE29">
        <v>14017394347.099998</v>
      </c>
      <c r="EF29">
        <v>13794591398.579998</v>
      </c>
      <c r="EG29">
        <v>13665274139.729998</v>
      </c>
      <c r="EH29">
        <v>14079859549.539997</v>
      </c>
      <c r="EI29">
        <v>13678780246.519997</v>
      </c>
      <c r="EJ29">
        <v>13614891290.529997</v>
      </c>
      <c r="EK29">
        <v>13611297640.529997</v>
      </c>
      <c r="EL29">
        <v>13612722957.529997</v>
      </c>
      <c r="EM29">
        <v>13613896936.329996</v>
      </c>
      <c r="EN29">
        <v>13613046633.529997</v>
      </c>
      <c r="EO29">
        <v>13613268855.529997</v>
      </c>
      <c r="EP29">
        <v>13613980313.529997</v>
      </c>
      <c r="EQ29">
        <v>13614968030.529997</v>
      </c>
      <c r="ER29">
        <v>13614968030.529997</v>
      </c>
      <c r="ES29">
        <v>13617874293.529997</v>
      </c>
      <c r="ET29">
        <v>13617874293.529997</v>
      </c>
      <c r="EU29">
        <v>13617874293.529997</v>
      </c>
      <c r="EV29">
        <v>13617874293.529997</v>
      </c>
      <c r="EW29">
        <v>13617934809.529997</v>
      </c>
      <c r="EX29">
        <v>13620332552.529997</v>
      </c>
      <c r="EY29">
        <v>13620332552.529997</v>
      </c>
      <c r="EZ29">
        <v>13620370788.529997</v>
      </c>
      <c r="FA29">
        <v>13639015450.529997</v>
      </c>
      <c r="FB29">
        <v>14192908791.529997</v>
      </c>
      <c r="FC29">
        <v>14193194309.529997</v>
      </c>
      <c r="FD29">
        <v>13641681809.529997</v>
      </c>
      <c r="FE29">
        <v>13641948150.529997</v>
      </c>
      <c r="FF29">
        <v>13644026460.529997</v>
      </c>
      <c r="FG29">
        <v>13644934986.529997</v>
      </c>
      <c r="FH29">
        <v>13644995525.529997</v>
      </c>
      <c r="FI29">
        <v>13646415125.529997</v>
      </c>
      <c r="FJ29">
        <v>13647393268.529997</v>
      </c>
      <c r="FK29">
        <v>13647393268.529997</v>
      </c>
      <c r="FL29">
        <v>13648897393.529997</v>
      </c>
      <c r="FM29">
        <v>13647615489.529997</v>
      </c>
      <c r="FN29">
        <v>13656190475.529997</v>
      </c>
      <c r="FO29">
        <v>13676420475.529997</v>
      </c>
      <c r="FP29">
        <v>14869330956.779997</v>
      </c>
      <c r="FQ29">
        <v>14871431933.779997</v>
      </c>
      <c r="FR29">
        <v>14871431933.779997</v>
      </c>
      <c r="FS29">
        <v>14867888364.529997</v>
      </c>
      <c r="FT29">
        <v>14869307963.529997</v>
      </c>
      <c r="FU29">
        <v>14869368502.529997</v>
      </c>
      <c r="FV29">
        <v>14870346645.529997</v>
      </c>
      <c r="FW29">
        <v>14867250296.529997</v>
      </c>
      <c r="FX29">
        <v>14867250296.529997</v>
      </c>
      <c r="FY29">
        <v>14867250296.529997</v>
      </c>
      <c r="FZ29">
        <v>14867472518.529997</v>
      </c>
      <c r="GA29">
        <v>14872441958.529997</v>
      </c>
      <c r="GB29">
        <v>14874662585.529997</v>
      </c>
      <c r="GC29">
        <v>14874662585.529997</v>
      </c>
      <c r="GD29">
        <v>14874662585.529997</v>
      </c>
      <c r="GE29">
        <v>14874662585.529997</v>
      </c>
      <c r="GF29">
        <v>14874723124.529997</v>
      </c>
      <c r="GG29">
        <v>14876466424.529997</v>
      </c>
      <c r="GH29">
        <v>14886331419.529997</v>
      </c>
      <c r="GI29">
        <v>14886331419.529997</v>
      </c>
      <c r="GJ29">
        <v>14886331419.529997</v>
      </c>
      <c r="GK29">
        <v>14895981954.529997</v>
      </c>
      <c r="GL29">
        <v>14901741954.529997</v>
      </c>
      <c r="GM29">
        <v>14901741954.529997</v>
      </c>
      <c r="GN29">
        <v>14903815891.529997</v>
      </c>
    </row>
    <row r="30" spans="6:232" x14ac:dyDescent="0.2">
      <c r="F30">
        <v>201906</v>
      </c>
      <c r="G30">
        <v>42529840.369999997</v>
      </c>
      <c r="H30">
        <v>1635817108.29</v>
      </c>
      <c r="I30">
        <v>5438181665</v>
      </c>
      <c r="J30">
        <v>9436050903</v>
      </c>
      <c r="K30">
        <v>11485739503</v>
      </c>
      <c r="L30">
        <v>11888810233</v>
      </c>
      <c r="M30">
        <v>12213689163</v>
      </c>
      <c r="N30">
        <v>12218750511</v>
      </c>
      <c r="O30">
        <v>12258836453</v>
      </c>
      <c r="P30">
        <v>12269739145</v>
      </c>
      <c r="Q30">
        <v>12273751233</v>
      </c>
      <c r="R30">
        <v>12352558350</v>
      </c>
      <c r="S30">
        <v>12355154355</v>
      </c>
      <c r="T30">
        <v>12355946575</v>
      </c>
      <c r="U30">
        <v>12427765823</v>
      </c>
      <c r="V30">
        <v>12427765823</v>
      </c>
      <c r="W30">
        <v>12427970968</v>
      </c>
      <c r="X30">
        <v>12428099118</v>
      </c>
      <c r="Y30">
        <v>12428099118</v>
      </c>
      <c r="Z30">
        <v>12454872365</v>
      </c>
      <c r="AA30">
        <v>12457106784</v>
      </c>
      <c r="AB30">
        <v>12465214880</v>
      </c>
      <c r="AC30">
        <v>12466570875</v>
      </c>
      <c r="AD30">
        <v>12470763128</v>
      </c>
      <c r="AE30">
        <v>12471555348</v>
      </c>
      <c r="AF30">
        <v>12471555348</v>
      </c>
      <c r="AG30">
        <v>12473111690</v>
      </c>
      <c r="AH30">
        <v>12473327931</v>
      </c>
      <c r="AI30">
        <v>12473327931</v>
      </c>
      <c r="AJ30">
        <v>12473327931</v>
      </c>
      <c r="AK30">
        <v>12473327931</v>
      </c>
      <c r="AL30">
        <v>12476976570</v>
      </c>
      <c r="AM30">
        <v>12476976570</v>
      </c>
      <c r="AN30">
        <v>12476976570</v>
      </c>
      <c r="AO30">
        <v>12482144993</v>
      </c>
      <c r="AP30">
        <v>12483579218</v>
      </c>
      <c r="AQ30">
        <v>12483579218</v>
      </c>
      <c r="AR30">
        <v>12503824801</v>
      </c>
      <c r="AS30">
        <v>12503914554</v>
      </c>
      <c r="AT30">
        <v>12503914554</v>
      </c>
      <c r="AU30">
        <v>12503914554</v>
      </c>
      <c r="AV30">
        <v>12526414896</v>
      </c>
      <c r="AW30">
        <v>12526414896</v>
      </c>
      <c r="AX30">
        <v>12527576323</v>
      </c>
      <c r="AY30">
        <v>12530451715</v>
      </c>
      <c r="AZ30">
        <v>12534123112</v>
      </c>
      <c r="BA30">
        <v>12540188150</v>
      </c>
      <c r="BB30">
        <v>12540411150</v>
      </c>
      <c r="BC30">
        <v>12540411150</v>
      </c>
      <c r="BD30">
        <v>12540500902</v>
      </c>
      <c r="BE30">
        <v>12540792236</v>
      </c>
      <c r="BF30">
        <v>12542348578</v>
      </c>
      <c r="BG30">
        <v>12542348578</v>
      </c>
      <c r="BH30">
        <v>12542348578</v>
      </c>
      <c r="BI30">
        <v>12542348578</v>
      </c>
      <c r="BJ30">
        <v>12546385397</v>
      </c>
      <c r="BK30">
        <v>12546385397</v>
      </c>
      <c r="BL30">
        <v>12547181402</v>
      </c>
      <c r="BM30">
        <v>12554069860</v>
      </c>
      <c r="BN30">
        <v>12554069860</v>
      </c>
      <c r="BO30">
        <v>12554069860</v>
      </c>
      <c r="BP30">
        <v>12554069860</v>
      </c>
      <c r="EB30">
        <v>169044217.37</v>
      </c>
      <c r="EC30">
        <v>5419623906.7599993</v>
      </c>
      <c r="ED30">
        <v>10478590525.769999</v>
      </c>
      <c r="EE30">
        <v>11547941586.759998</v>
      </c>
      <c r="EF30">
        <v>12234783685.209999</v>
      </c>
      <c r="EG30">
        <v>12837528516.689999</v>
      </c>
      <c r="EH30">
        <v>12267075310.369999</v>
      </c>
      <c r="EI30">
        <v>12270063189.209999</v>
      </c>
      <c r="EJ30">
        <v>12279797525.029999</v>
      </c>
      <c r="EK30">
        <v>12331386311.15</v>
      </c>
      <c r="EL30">
        <v>12337203259.15</v>
      </c>
      <c r="EM30">
        <v>12391945576.15</v>
      </c>
      <c r="EN30">
        <v>12392736721.15</v>
      </c>
      <c r="EO30">
        <v>12393785934.16</v>
      </c>
      <c r="EP30">
        <v>12453964519.01</v>
      </c>
      <c r="EQ30">
        <v>12453964519.01</v>
      </c>
      <c r="ER30">
        <v>12454169664.01</v>
      </c>
      <c r="ES30">
        <v>12454169318</v>
      </c>
      <c r="ET30">
        <v>12454169318</v>
      </c>
      <c r="EU30">
        <v>12454872365</v>
      </c>
      <c r="EV30">
        <v>12457106784</v>
      </c>
      <c r="EW30">
        <v>12465214880</v>
      </c>
      <c r="EX30">
        <v>12466570875</v>
      </c>
      <c r="EY30">
        <v>12470763128</v>
      </c>
      <c r="EZ30">
        <v>12471555348</v>
      </c>
      <c r="FA30">
        <v>12471555348</v>
      </c>
      <c r="FB30">
        <v>12473111690</v>
      </c>
      <c r="FC30">
        <v>12473327931</v>
      </c>
      <c r="FD30">
        <v>12473327931</v>
      </c>
      <c r="FE30">
        <v>12473327931</v>
      </c>
      <c r="FF30">
        <v>12473327931</v>
      </c>
      <c r="FG30">
        <v>12476976570</v>
      </c>
      <c r="FH30">
        <v>12476976570</v>
      </c>
      <c r="FI30">
        <v>12476976570</v>
      </c>
      <c r="FJ30">
        <v>12482144993</v>
      </c>
      <c r="FK30">
        <v>12483579218</v>
      </c>
      <c r="FL30">
        <v>12483579218</v>
      </c>
      <c r="FM30">
        <v>12503824801</v>
      </c>
      <c r="FN30">
        <v>12503914554</v>
      </c>
      <c r="FO30">
        <v>12503914554</v>
      </c>
      <c r="FP30">
        <v>12503914554</v>
      </c>
      <c r="FQ30">
        <v>12527474064</v>
      </c>
      <c r="FR30">
        <v>12527474064</v>
      </c>
      <c r="FS30">
        <v>12527576323</v>
      </c>
      <c r="FT30">
        <v>12530451715</v>
      </c>
      <c r="FU30">
        <v>12534123112</v>
      </c>
      <c r="FV30">
        <v>12540411975.1</v>
      </c>
      <c r="FW30">
        <v>12540411150</v>
      </c>
      <c r="FX30">
        <v>12540411150</v>
      </c>
      <c r="FY30">
        <v>12540500902</v>
      </c>
      <c r="FZ30">
        <v>12540792236</v>
      </c>
      <c r="GA30">
        <v>12542348578</v>
      </c>
      <c r="GB30">
        <v>12542348578</v>
      </c>
      <c r="GC30">
        <v>12542348578</v>
      </c>
      <c r="GD30">
        <v>12542348578</v>
      </c>
      <c r="GE30">
        <v>12546385397</v>
      </c>
      <c r="GF30">
        <v>12546385397</v>
      </c>
      <c r="GG30">
        <v>12547181402</v>
      </c>
      <c r="GH30">
        <v>12554069860</v>
      </c>
      <c r="GI30">
        <v>12554069860</v>
      </c>
      <c r="GJ30">
        <v>12554069860</v>
      </c>
      <c r="GK30">
        <v>12554069860</v>
      </c>
    </row>
    <row r="31" spans="6:232" x14ac:dyDescent="0.2">
      <c r="F31">
        <v>201909</v>
      </c>
      <c r="G31">
        <v>294546887</v>
      </c>
      <c r="H31">
        <v>2637086226.0100002</v>
      </c>
      <c r="I31">
        <v>8333769357.0100002</v>
      </c>
      <c r="J31">
        <v>10823710264.01</v>
      </c>
      <c r="K31">
        <v>12629187671.01</v>
      </c>
      <c r="L31">
        <v>13643123328.01</v>
      </c>
      <c r="M31">
        <v>16130655882.01</v>
      </c>
      <c r="N31">
        <v>17276631530.010002</v>
      </c>
      <c r="O31">
        <v>17386910102.010002</v>
      </c>
      <c r="P31">
        <v>18386910102.010002</v>
      </c>
      <c r="Q31">
        <v>18386910102.010002</v>
      </c>
      <c r="R31">
        <v>18386910102.010002</v>
      </c>
      <c r="S31">
        <v>18388226802.010002</v>
      </c>
      <c r="T31">
        <v>18406592834.010002</v>
      </c>
      <c r="U31">
        <v>18406592834.010002</v>
      </c>
      <c r="V31">
        <v>18406592834.010002</v>
      </c>
      <c r="W31">
        <v>18406592834.010002</v>
      </c>
      <c r="X31">
        <v>18415704541.010002</v>
      </c>
      <c r="Y31">
        <v>18415800206.860001</v>
      </c>
      <c r="Z31">
        <v>18420799381.860001</v>
      </c>
      <c r="AA31">
        <v>18420799381.860001</v>
      </c>
      <c r="AB31">
        <v>18420799381.860001</v>
      </c>
      <c r="AC31">
        <v>18420799381.860001</v>
      </c>
      <c r="AD31">
        <v>18620799381.860001</v>
      </c>
      <c r="AE31">
        <v>18621586076.860001</v>
      </c>
      <c r="AF31">
        <v>18622494602.860001</v>
      </c>
      <c r="AG31">
        <v>18622494602.860001</v>
      </c>
      <c r="AH31">
        <v>18622494602.860001</v>
      </c>
      <c r="AI31">
        <v>18631606309.860001</v>
      </c>
      <c r="AJ31">
        <v>18633469098.860001</v>
      </c>
      <c r="AK31">
        <v>18633469098.860001</v>
      </c>
      <c r="AL31">
        <v>18633469098.860001</v>
      </c>
      <c r="AM31">
        <v>18642469098.860001</v>
      </c>
      <c r="AN31">
        <v>18643550244.860001</v>
      </c>
      <c r="AO31">
        <v>18643550244.860001</v>
      </c>
      <c r="AP31">
        <v>18643550244.860001</v>
      </c>
      <c r="AQ31">
        <v>18644372902.860001</v>
      </c>
      <c r="AR31">
        <v>18644372902.860001</v>
      </c>
      <c r="AS31">
        <v>18741801402.860001</v>
      </c>
      <c r="AT31">
        <v>18763034499.860001</v>
      </c>
      <c r="AU31">
        <v>18763034499.860001</v>
      </c>
      <c r="AV31">
        <v>18763034499.860001</v>
      </c>
      <c r="AW31">
        <v>18763034499.860001</v>
      </c>
      <c r="AX31">
        <v>18763034499.860001</v>
      </c>
      <c r="AY31">
        <v>18764414899.860001</v>
      </c>
      <c r="AZ31">
        <v>18764414899.860001</v>
      </c>
      <c r="BA31">
        <v>18764414899.860001</v>
      </c>
      <c r="BB31">
        <v>18764414899.860001</v>
      </c>
      <c r="BC31">
        <v>18764414899.860001</v>
      </c>
      <c r="BD31">
        <v>18765482397.860001</v>
      </c>
      <c r="BE31">
        <v>18765482397.860001</v>
      </c>
      <c r="BF31">
        <v>18780289494.860001</v>
      </c>
      <c r="BG31">
        <v>18788571894.860001</v>
      </c>
      <c r="BH31">
        <v>18788571894.860001</v>
      </c>
      <c r="BI31">
        <v>18788571894.860001</v>
      </c>
      <c r="BJ31">
        <v>18788571894.860001</v>
      </c>
      <c r="BK31">
        <v>18788571894.860001</v>
      </c>
      <c r="BL31">
        <v>18788571894.860001</v>
      </c>
      <c r="BM31">
        <v>18788571894.860001</v>
      </c>
      <c r="EB31">
        <v>781041153.43000007</v>
      </c>
      <c r="EC31">
        <v>8428989488.5200005</v>
      </c>
      <c r="ED31">
        <v>13548116935.51</v>
      </c>
      <c r="EE31">
        <v>15709435704.110001</v>
      </c>
      <c r="EF31">
        <v>16824481165.76</v>
      </c>
      <c r="EG31">
        <v>17340945305.93</v>
      </c>
      <c r="EH31">
        <v>17355354269.639999</v>
      </c>
      <c r="EI31">
        <v>18358506595.049999</v>
      </c>
      <c r="EJ31">
        <v>18389610102.009998</v>
      </c>
      <c r="EK31">
        <v>18386910102.009998</v>
      </c>
      <c r="EL31">
        <v>18386910102.009998</v>
      </c>
      <c r="EM31">
        <v>18386910102.009998</v>
      </c>
      <c r="EN31">
        <v>18388226802.009998</v>
      </c>
      <c r="EO31">
        <v>18406592834.009998</v>
      </c>
      <c r="EP31">
        <v>18406592834.009998</v>
      </c>
      <c r="EQ31">
        <v>18406592834.009998</v>
      </c>
      <c r="ER31">
        <v>18406592834.009998</v>
      </c>
      <c r="ES31">
        <v>18616244541.009998</v>
      </c>
      <c r="ET31">
        <v>18616350206.859997</v>
      </c>
      <c r="EU31">
        <v>18621349381.859997</v>
      </c>
      <c r="EV31">
        <v>18621349381.859997</v>
      </c>
      <c r="EW31">
        <v>18621349381.859997</v>
      </c>
      <c r="EX31">
        <v>19172861881.859997</v>
      </c>
      <c r="EY31">
        <v>18620799381.859997</v>
      </c>
      <c r="EZ31">
        <v>18621586076.859997</v>
      </c>
      <c r="FA31">
        <v>18622494602.859997</v>
      </c>
      <c r="FB31">
        <v>18622494602.859997</v>
      </c>
      <c r="FC31">
        <v>18622494602.859997</v>
      </c>
      <c r="FD31">
        <v>18631606309.859997</v>
      </c>
      <c r="FE31">
        <v>18633469098.859997</v>
      </c>
      <c r="FF31">
        <v>18633469098.859997</v>
      </c>
      <c r="FG31">
        <v>18633469098.859997</v>
      </c>
      <c r="FH31">
        <v>18653211228.859997</v>
      </c>
      <c r="FI31">
        <v>18654292374.859997</v>
      </c>
      <c r="FJ31">
        <v>18654292374.859997</v>
      </c>
      <c r="FK31">
        <v>18654292374.859997</v>
      </c>
      <c r="FL31">
        <v>18655115032.859997</v>
      </c>
      <c r="FM31">
        <v>18655115032.859997</v>
      </c>
      <c r="FN31">
        <v>18836427933.359997</v>
      </c>
      <c r="FO31">
        <v>18864106308.359997</v>
      </c>
      <c r="FP31">
        <v>18857661030.359997</v>
      </c>
      <c r="FQ31">
        <v>18857661030.359997</v>
      </c>
      <c r="FR31">
        <v>18857661030.359997</v>
      </c>
      <c r="FS31">
        <v>18857727070.809998</v>
      </c>
      <c r="FT31">
        <v>18859107470.809998</v>
      </c>
      <c r="FU31">
        <v>18859107470.809998</v>
      </c>
      <c r="FV31">
        <v>18859107470.809998</v>
      </c>
      <c r="FW31">
        <v>18859107470.809998</v>
      </c>
      <c r="FX31">
        <v>18859107470.809998</v>
      </c>
      <c r="FY31">
        <v>18860174968.809998</v>
      </c>
      <c r="FZ31">
        <v>18860174968.809998</v>
      </c>
      <c r="GA31">
        <v>18874982065.809998</v>
      </c>
      <c r="GB31">
        <v>18884988420.929996</v>
      </c>
      <c r="GC31">
        <v>18884988420.929996</v>
      </c>
      <c r="GD31">
        <v>18884988420.929996</v>
      </c>
      <c r="GE31">
        <v>18885036451.479996</v>
      </c>
      <c r="GF31">
        <v>18885036451.479996</v>
      </c>
      <c r="GG31">
        <v>18885036451.479996</v>
      </c>
      <c r="GH31">
        <v>18788571894.859997</v>
      </c>
    </row>
    <row r="32" spans="6:232" x14ac:dyDescent="0.2">
      <c r="F32">
        <v>201912</v>
      </c>
      <c r="G32">
        <v>1448843.26</v>
      </c>
      <c r="H32">
        <v>3940876070.2600002</v>
      </c>
      <c r="I32">
        <v>7150341108.0100002</v>
      </c>
      <c r="J32">
        <v>10521220966.01</v>
      </c>
      <c r="K32">
        <v>13795423900.01</v>
      </c>
      <c r="L32">
        <v>14204404538.01</v>
      </c>
      <c r="M32">
        <v>14446668396.01</v>
      </c>
      <c r="N32">
        <v>14381566393.01</v>
      </c>
      <c r="O32">
        <v>14494884988.01</v>
      </c>
      <c r="P32">
        <v>14590768237.01</v>
      </c>
      <c r="Q32">
        <v>14594043235.01</v>
      </c>
      <c r="R32">
        <v>14594043235.01</v>
      </c>
      <c r="S32">
        <v>14601096788.01</v>
      </c>
      <c r="T32">
        <v>14604371786.01</v>
      </c>
      <c r="U32">
        <v>14910803786.01</v>
      </c>
      <c r="V32">
        <v>14912298862.01</v>
      </c>
      <c r="W32">
        <v>14918194750.01</v>
      </c>
      <c r="X32">
        <v>14918194750.01</v>
      </c>
      <c r="Y32">
        <v>14918194750.01</v>
      </c>
      <c r="Z32">
        <v>14918194750.01</v>
      </c>
      <c r="AA32">
        <v>14933240961.01</v>
      </c>
      <c r="AB32">
        <v>14938230961.01</v>
      </c>
      <c r="AC32">
        <v>14938230961.01</v>
      </c>
      <c r="AD32">
        <v>15072804660.01</v>
      </c>
      <c r="AE32">
        <v>15076708728.01</v>
      </c>
      <c r="AF32">
        <v>15076708728.01</v>
      </c>
      <c r="AG32">
        <v>15078203804.01</v>
      </c>
      <c r="AH32">
        <v>15078203804.01</v>
      </c>
      <c r="AI32">
        <v>15078203804.01</v>
      </c>
      <c r="AJ32">
        <v>15078203804.01</v>
      </c>
      <c r="AK32">
        <v>15078203804.01</v>
      </c>
      <c r="AL32">
        <v>15078203804.01</v>
      </c>
      <c r="AM32">
        <v>15078203804.01</v>
      </c>
      <c r="AN32">
        <v>15078203804.01</v>
      </c>
      <c r="AO32">
        <v>15078020120.01</v>
      </c>
      <c r="AP32">
        <v>15078020120.01</v>
      </c>
      <c r="AQ32">
        <v>15088348671.01</v>
      </c>
      <c r="AR32">
        <v>15088977741.01</v>
      </c>
      <c r="AS32">
        <v>15088977741.01</v>
      </c>
      <c r="AT32">
        <v>15088977741.01</v>
      </c>
      <c r="AU32">
        <v>15088977741.01</v>
      </c>
      <c r="AV32">
        <v>15088977741.01</v>
      </c>
      <c r="AW32">
        <v>15093947181.01</v>
      </c>
      <c r="AX32">
        <v>15093947181.01</v>
      </c>
      <c r="AY32">
        <v>15094169235.01</v>
      </c>
      <c r="AZ32">
        <v>15094169235.01</v>
      </c>
      <c r="BA32">
        <v>15094169235.01</v>
      </c>
      <c r="BB32">
        <v>15097444233.01</v>
      </c>
      <c r="BC32">
        <v>15104497786.01</v>
      </c>
      <c r="BD32">
        <v>15104497786.01</v>
      </c>
      <c r="BE32">
        <v>15104497786.01</v>
      </c>
      <c r="BF32">
        <v>15105453286.01</v>
      </c>
      <c r="BG32">
        <v>15105453286.01</v>
      </c>
      <c r="BH32">
        <v>15105453286.01</v>
      </c>
      <c r="BI32">
        <v>15105453286.01</v>
      </c>
      <c r="BJ32">
        <v>15105453286.01</v>
      </c>
      <c r="EB32">
        <v>5832058040.4099998</v>
      </c>
      <c r="EC32">
        <v>7975616719.9100008</v>
      </c>
      <c r="ED32">
        <v>10700216427.09</v>
      </c>
      <c r="EE32">
        <v>14718091869.639999</v>
      </c>
      <c r="EF32">
        <v>15066558278.219999</v>
      </c>
      <c r="EG32">
        <v>15417172330.129999</v>
      </c>
      <c r="EH32">
        <v>15370185344.459999</v>
      </c>
      <c r="EI32">
        <v>14872440110.209999</v>
      </c>
      <c r="EJ32">
        <v>14905281830.75</v>
      </c>
      <c r="EK32">
        <v>14608966323.540001</v>
      </c>
      <c r="EL32">
        <v>14612241321.540001</v>
      </c>
      <c r="EM32">
        <v>14918050471.900002</v>
      </c>
      <c r="EN32">
        <v>14925104024.900002</v>
      </c>
      <c r="EO32">
        <v>14928379022.900002</v>
      </c>
      <c r="EP32">
        <v>14938113733.320002</v>
      </c>
      <c r="EQ32">
        <v>14939610171.140001</v>
      </c>
      <c r="ER32">
        <v>14939221310.480001</v>
      </c>
      <c r="ES32">
        <v>14939221310.480001</v>
      </c>
      <c r="ET32">
        <v>14939221310.480001</v>
      </c>
      <c r="EU32">
        <v>14939221310.480001</v>
      </c>
      <c r="EV32">
        <v>14942522538.350002</v>
      </c>
      <c r="EW32">
        <v>14942508815.850002</v>
      </c>
      <c r="EX32">
        <v>15063039335.770002</v>
      </c>
      <c r="EY32">
        <v>15077082514.850002</v>
      </c>
      <c r="EZ32">
        <v>15080986582.850002</v>
      </c>
      <c r="FA32">
        <v>15080986582.850002</v>
      </c>
      <c r="FB32">
        <v>15082481658.850002</v>
      </c>
      <c r="FC32">
        <v>15082481658.850002</v>
      </c>
      <c r="FD32">
        <v>15082482725.380003</v>
      </c>
      <c r="FE32">
        <v>15082482725.380003</v>
      </c>
      <c r="FF32">
        <v>15082482725.380003</v>
      </c>
      <c r="FG32">
        <v>15082482725.380003</v>
      </c>
      <c r="FH32">
        <v>15082482725.380003</v>
      </c>
      <c r="FI32">
        <v>15082482725.380003</v>
      </c>
      <c r="FJ32">
        <v>15082299041.380003</v>
      </c>
      <c r="FK32">
        <v>15082299041.380003</v>
      </c>
      <c r="FL32">
        <v>15092627592.380003</v>
      </c>
      <c r="FM32">
        <v>15093256662.380003</v>
      </c>
      <c r="FN32">
        <v>15093256662.380003</v>
      </c>
      <c r="FO32">
        <v>15093256662.380003</v>
      </c>
      <c r="FP32">
        <v>15093259648.670004</v>
      </c>
      <c r="FQ32">
        <v>15093259648.670004</v>
      </c>
      <c r="FR32">
        <v>15098229088.670004</v>
      </c>
      <c r="FS32">
        <v>15098229088.670004</v>
      </c>
      <c r="FT32">
        <v>15098451142.670004</v>
      </c>
      <c r="FU32">
        <v>15098451142.670004</v>
      </c>
      <c r="FV32">
        <v>15098451142.670004</v>
      </c>
      <c r="FW32">
        <v>15101726140.670004</v>
      </c>
      <c r="FX32">
        <v>15108779693.670004</v>
      </c>
      <c r="FY32">
        <v>15108779693.670004</v>
      </c>
      <c r="FZ32">
        <v>15108779693.670004</v>
      </c>
      <c r="GA32">
        <v>15109735193.670004</v>
      </c>
      <c r="GB32">
        <v>15109737326.730003</v>
      </c>
      <c r="GC32">
        <v>15109737326.730003</v>
      </c>
      <c r="GD32">
        <v>15109737326.730003</v>
      </c>
      <c r="GE32">
        <v>15105453286.010004</v>
      </c>
    </row>
    <row r="33" spans="6:184" x14ac:dyDescent="0.2">
      <c r="F33">
        <v>202003</v>
      </c>
      <c r="G33">
        <v>96000000</v>
      </c>
      <c r="H33">
        <v>2370411244.5300002</v>
      </c>
      <c r="I33">
        <v>7984877444.2199993</v>
      </c>
      <c r="J33">
        <v>14023449559.219999</v>
      </c>
      <c r="K33">
        <v>16790713849.219999</v>
      </c>
      <c r="L33">
        <v>18381164062.220001</v>
      </c>
      <c r="M33">
        <v>19641857946.220001</v>
      </c>
      <c r="N33">
        <v>19760457855.220001</v>
      </c>
      <c r="O33">
        <v>19987375393.220001</v>
      </c>
      <c r="P33">
        <v>19989568947.220001</v>
      </c>
      <c r="Q33">
        <v>20455518843.220001</v>
      </c>
      <c r="R33">
        <v>20472718298.220001</v>
      </c>
      <c r="S33">
        <v>20473491302.220001</v>
      </c>
      <c r="T33">
        <v>20492868005.32</v>
      </c>
      <c r="U33">
        <v>20546868005.32</v>
      </c>
      <c r="V33">
        <v>20548868005.32</v>
      </c>
      <c r="W33">
        <v>20548868005.32</v>
      </c>
      <c r="X33">
        <v>20548868005.32</v>
      </c>
      <c r="Y33">
        <v>20548868005.32</v>
      </c>
      <c r="Z33">
        <v>20567721565.32</v>
      </c>
      <c r="AA33">
        <v>20568630091.32</v>
      </c>
      <c r="AB33">
        <v>20568630091.32</v>
      </c>
      <c r="AC33">
        <v>20578993707.32</v>
      </c>
      <c r="AD33">
        <v>20599831597.32</v>
      </c>
      <c r="AE33">
        <v>20599831597.32</v>
      </c>
      <c r="AF33">
        <v>20599939695.32</v>
      </c>
      <c r="AG33">
        <v>20599939695.32</v>
      </c>
      <c r="AH33">
        <v>20601533544.32</v>
      </c>
      <c r="AI33">
        <v>20601533544.32</v>
      </c>
      <c r="AJ33">
        <v>20601575544.32</v>
      </c>
      <c r="AK33">
        <v>20602765544.32</v>
      </c>
      <c r="AL33">
        <v>20602533523.32</v>
      </c>
      <c r="AM33">
        <v>20636994093.32</v>
      </c>
      <c r="AN33">
        <v>20652004254.32</v>
      </c>
      <c r="AO33">
        <v>20664303034.32</v>
      </c>
      <c r="AP33">
        <v>20668781242.32</v>
      </c>
      <c r="AQ33">
        <v>20668781242.32</v>
      </c>
      <c r="AR33">
        <v>20668781242.32</v>
      </c>
      <c r="AS33">
        <v>20668781242.32</v>
      </c>
      <c r="AT33">
        <v>20670467043.32</v>
      </c>
      <c r="AU33">
        <v>20670467043.32</v>
      </c>
      <c r="AV33">
        <v>20670467043.32</v>
      </c>
      <c r="AW33">
        <v>20670467043.32</v>
      </c>
      <c r="AX33">
        <v>20672252043.32</v>
      </c>
      <c r="AY33">
        <v>20672252043.32</v>
      </c>
      <c r="AZ33">
        <v>20687262204.32</v>
      </c>
      <c r="BA33">
        <v>20687262204.32</v>
      </c>
      <c r="BB33">
        <v>20691740412.32</v>
      </c>
      <c r="BC33">
        <v>20691740412.32</v>
      </c>
      <c r="BD33">
        <v>20691740412.32</v>
      </c>
      <c r="BE33">
        <v>20691740412.32</v>
      </c>
      <c r="BF33">
        <v>20693518166.32</v>
      </c>
      <c r="BG33">
        <v>20702618166.32</v>
      </c>
      <c r="EB33">
        <v>4160603973.5299997</v>
      </c>
      <c r="EC33">
        <v>9388091381.7700005</v>
      </c>
      <c r="ED33">
        <v>14644619542.1</v>
      </c>
      <c r="EE33">
        <v>18660348051.240002</v>
      </c>
      <c r="EF33">
        <v>19236755684.640003</v>
      </c>
      <c r="EG33">
        <v>20222167209.610004</v>
      </c>
      <c r="EH33">
        <v>20283467610.670006</v>
      </c>
      <c r="EI33">
        <v>20319707874.790005</v>
      </c>
      <c r="EJ33">
        <v>20293498513.490005</v>
      </c>
      <c r="EK33">
        <v>20640370193.920006</v>
      </c>
      <c r="EL33">
        <v>20652624475.300007</v>
      </c>
      <c r="EM33">
        <v>20664540810.280006</v>
      </c>
      <c r="EN33">
        <v>21314416861.770008</v>
      </c>
      <c r="EO33">
        <v>20680607388.050007</v>
      </c>
      <c r="EP33">
        <v>20678527895.380009</v>
      </c>
      <c r="EQ33">
        <v>20680527895.380009</v>
      </c>
      <c r="ER33">
        <v>20583523751.570007</v>
      </c>
      <c r="ES33">
        <v>20583523751.570007</v>
      </c>
      <c r="ET33">
        <v>20583523751.570007</v>
      </c>
      <c r="EU33">
        <v>20602377311.570007</v>
      </c>
      <c r="EV33">
        <v>20625022869.470009</v>
      </c>
      <c r="EW33">
        <v>20603285837.570007</v>
      </c>
      <c r="EX33">
        <v>20713924453.570007</v>
      </c>
      <c r="EY33">
        <v>20734762343.570007</v>
      </c>
      <c r="EZ33">
        <v>20734762343.570007</v>
      </c>
      <c r="FA33">
        <v>20734803647.100006</v>
      </c>
      <c r="FB33">
        <v>20734803647.100006</v>
      </c>
      <c r="FC33">
        <v>20736397496.100006</v>
      </c>
      <c r="FD33">
        <v>20736397496.100006</v>
      </c>
      <c r="FE33">
        <v>20636139496.100006</v>
      </c>
      <c r="FF33">
        <v>20638523066.100006</v>
      </c>
      <c r="FG33">
        <v>20638291045.100006</v>
      </c>
      <c r="FH33">
        <v>20638187663.390007</v>
      </c>
      <c r="FI33">
        <v>20731431824.390007</v>
      </c>
      <c r="FJ33">
        <v>20743730604.390007</v>
      </c>
      <c r="FK33">
        <v>20748208812.390007</v>
      </c>
      <c r="FL33">
        <v>20748208812.390007</v>
      </c>
      <c r="FM33">
        <v>20748264245.390007</v>
      </c>
      <c r="FN33">
        <v>20748264245.390007</v>
      </c>
      <c r="FO33">
        <v>20749950046.390007</v>
      </c>
      <c r="FP33">
        <v>20749950046.390007</v>
      </c>
      <c r="FQ33">
        <v>20749950046.390007</v>
      </c>
      <c r="FR33">
        <v>20749950046.390007</v>
      </c>
      <c r="FS33">
        <v>20749943441.890007</v>
      </c>
      <c r="FT33">
        <v>20749943441.890007</v>
      </c>
      <c r="FU33">
        <v>20764953602.890007</v>
      </c>
      <c r="FV33">
        <v>20764953602.890007</v>
      </c>
      <c r="FW33">
        <v>20769431810.890007</v>
      </c>
      <c r="FX33">
        <v>20769431810.890007</v>
      </c>
      <c r="FY33">
        <v>20769470513.390007</v>
      </c>
      <c r="FZ33">
        <v>20709218513.390007</v>
      </c>
      <c r="GA33">
        <v>20710996267.390007</v>
      </c>
      <c r="GB33">
        <v>20702618166.390007</v>
      </c>
    </row>
    <row r="34" spans="6:184" x14ac:dyDescent="0.2">
      <c r="F34">
        <v>202006</v>
      </c>
      <c r="G34">
        <v>705462997.48000002</v>
      </c>
      <c r="H34">
        <v>1891776022.48</v>
      </c>
      <c r="I34">
        <v>3718030332.0999999</v>
      </c>
      <c r="J34">
        <v>5697451986.04</v>
      </c>
      <c r="K34">
        <v>7373320638.04</v>
      </c>
      <c r="L34">
        <v>8016770936.04</v>
      </c>
      <c r="M34">
        <v>8069607607.04</v>
      </c>
      <c r="N34">
        <v>8070262648.04</v>
      </c>
      <c r="O34">
        <v>8070262648.04</v>
      </c>
      <c r="P34">
        <v>8133246662.04</v>
      </c>
      <c r="Q34">
        <v>8133246662.04</v>
      </c>
      <c r="R34">
        <v>8176316777.04</v>
      </c>
      <c r="S34">
        <v>8176316777.04</v>
      </c>
      <c r="T34">
        <v>8011193257.04</v>
      </c>
      <c r="U34">
        <v>8111714945.04</v>
      </c>
      <c r="V34">
        <v>8111714945.04</v>
      </c>
      <c r="W34">
        <v>8111714945.04</v>
      </c>
      <c r="X34">
        <v>8162979218.04</v>
      </c>
      <c r="Y34">
        <v>8163634259.04</v>
      </c>
      <c r="Z34">
        <v>8194788866.04</v>
      </c>
      <c r="AA34">
        <v>8194788866.04</v>
      </c>
      <c r="AB34">
        <v>8287640454.04</v>
      </c>
      <c r="AC34">
        <v>8287640454.04</v>
      </c>
      <c r="AD34">
        <v>8296140454.04</v>
      </c>
      <c r="AE34">
        <v>8303172866.04</v>
      </c>
      <c r="AF34">
        <v>8307757057.04</v>
      </c>
      <c r="AG34">
        <v>8308634971.04</v>
      </c>
      <c r="AH34">
        <v>8308634971.04</v>
      </c>
      <c r="AI34">
        <v>8308634971.04</v>
      </c>
      <c r="AJ34">
        <v>8367707439.04</v>
      </c>
      <c r="AK34">
        <v>8367707439.04</v>
      </c>
      <c r="AL34">
        <v>8524455825.04</v>
      </c>
      <c r="AM34">
        <v>8438082789.04</v>
      </c>
      <c r="AN34">
        <v>8435834210.04</v>
      </c>
      <c r="AO34">
        <v>8435834210.04</v>
      </c>
      <c r="AP34">
        <v>8606793830.0400009</v>
      </c>
      <c r="AQ34">
        <v>8606793830.0400009</v>
      </c>
      <c r="AR34">
        <v>8612368023.0400009</v>
      </c>
      <c r="AS34">
        <v>8616997211.0400009</v>
      </c>
      <c r="AT34">
        <v>8618377611.0400009</v>
      </c>
      <c r="AU34">
        <v>8618377611.0400009</v>
      </c>
      <c r="AV34">
        <v>8619368304.0400009</v>
      </c>
      <c r="AW34">
        <v>8619368304.0400009</v>
      </c>
      <c r="AX34">
        <v>8619368304.0400009</v>
      </c>
      <c r="AY34">
        <v>8622119725.0400009</v>
      </c>
      <c r="AZ34">
        <v>8622119725.0400009</v>
      </c>
      <c r="BA34">
        <v>8623126933.0400009</v>
      </c>
      <c r="BB34">
        <v>8623126933.0400009</v>
      </c>
      <c r="BC34">
        <v>8623126933.0400009</v>
      </c>
      <c r="BD34">
        <v>8626824457.0400009</v>
      </c>
      <c r="EB34">
        <v>1963299866.0900002</v>
      </c>
      <c r="EC34">
        <v>2978114004.9499998</v>
      </c>
      <c r="ED34">
        <v>5595919758.3699999</v>
      </c>
      <c r="EE34">
        <v>8215206540.6399994</v>
      </c>
      <c r="EF34">
        <v>8331370629.6399994</v>
      </c>
      <c r="EG34">
        <v>8328912132.8899994</v>
      </c>
      <c r="EH34">
        <v>8381748802.8799992</v>
      </c>
      <c r="EI34">
        <v>8382403843.8799992</v>
      </c>
      <c r="EJ34">
        <v>8382403843.8799992</v>
      </c>
      <c r="EK34">
        <v>8445403422.9199991</v>
      </c>
      <c r="EL34">
        <v>8465458422.9199991</v>
      </c>
      <c r="EM34">
        <v>8488473537.9199991</v>
      </c>
      <c r="EN34">
        <v>8488473537.9199991</v>
      </c>
      <c r="EO34">
        <v>8489190254.8399992</v>
      </c>
      <c r="EP34">
        <v>8589711942.8399992</v>
      </c>
      <c r="EQ34">
        <v>8589711942.8399992</v>
      </c>
      <c r="ER34">
        <v>8589711942.8399992</v>
      </c>
      <c r="ES34">
        <v>8640976215.8400002</v>
      </c>
      <c r="ET34">
        <v>8800359335.9699993</v>
      </c>
      <c r="EU34">
        <v>8803298844.2399998</v>
      </c>
      <c r="EV34">
        <v>8803298844.2399998</v>
      </c>
      <c r="EW34">
        <v>8929390002.3699989</v>
      </c>
      <c r="EX34">
        <v>8929549999.7699986</v>
      </c>
      <c r="EY34">
        <v>8811671999.7699986</v>
      </c>
      <c r="EZ34">
        <v>8811650902.5299988</v>
      </c>
      <c r="FA34">
        <v>8816235093.5299988</v>
      </c>
      <c r="FB34">
        <v>8817113007.5299988</v>
      </c>
      <c r="FC34">
        <v>8817113007.5299988</v>
      </c>
      <c r="FD34">
        <v>8817113007.5299988</v>
      </c>
      <c r="FE34">
        <v>9022222275.5299988</v>
      </c>
      <c r="FF34">
        <v>9022222275.5299988</v>
      </c>
      <c r="FG34">
        <v>8737739577.4799995</v>
      </c>
      <c r="FH34">
        <v>8485484958.1999998</v>
      </c>
      <c r="FI34">
        <v>8488311559.1999998</v>
      </c>
      <c r="FJ34">
        <v>8488348183.4799995</v>
      </c>
      <c r="FK34">
        <v>8653712985.9599991</v>
      </c>
      <c r="FL34">
        <v>8617467371.5599995</v>
      </c>
      <c r="FM34">
        <v>8617446745.039999</v>
      </c>
      <c r="FN34">
        <v>8622075933.039999</v>
      </c>
      <c r="FO34">
        <v>8623456333.039999</v>
      </c>
      <c r="FP34">
        <v>8623456333.039999</v>
      </c>
      <c r="FQ34">
        <v>8624447026.039999</v>
      </c>
      <c r="FR34">
        <v>8624447026.039999</v>
      </c>
      <c r="FS34">
        <v>8624447026.039999</v>
      </c>
      <c r="FT34">
        <v>8627198447.039999</v>
      </c>
      <c r="FU34">
        <v>8627198447.039999</v>
      </c>
      <c r="FV34">
        <v>8623187185.039999</v>
      </c>
      <c r="FW34">
        <v>8623187185.039999</v>
      </c>
      <c r="FX34">
        <v>8623187185.039999</v>
      </c>
      <c r="FY34">
        <v>8626824457.039999</v>
      </c>
    </row>
    <row r="35" spans="6:184" x14ac:dyDescent="0.2">
      <c r="F35">
        <v>202009</v>
      </c>
      <c r="G35">
        <v>12805179</v>
      </c>
      <c r="H35">
        <v>2004600496</v>
      </c>
      <c r="I35">
        <v>5231470250</v>
      </c>
      <c r="J35">
        <v>12721805691</v>
      </c>
      <c r="K35">
        <v>17551484304</v>
      </c>
      <c r="L35">
        <v>18846225733</v>
      </c>
      <c r="M35">
        <v>19711900502</v>
      </c>
      <c r="N35">
        <v>20439927510.889999</v>
      </c>
      <c r="O35">
        <v>20889892091.889999</v>
      </c>
      <c r="P35">
        <v>20891208795.889999</v>
      </c>
      <c r="Q35">
        <v>20891967441.889999</v>
      </c>
      <c r="R35">
        <v>20912512587.889999</v>
      </c>
      <c r="S35">
        <v>21127333060.889999</v>
      </c>
      <c r="T35">
        <v>21164955402.889999</v>
      </c>
      <c r="U35">
        <v>21169674561.889999</v>
      </c>
      <c r="V35">
        <v>21232573767.889999</v>
      </c>
      <c r="W35">
        <v>21264737828.889999</v>
      </c>
      <c r="X35">
        <v>21277878588.889999</v>
      </c>
      <c r="Y35">
        <v>21277878588.889999</v>
      </c>
      <c r="Z35">
        <v>21277878588.889999</v>
      </c>
      <c r="AA35">
        <v>21316753137.889999</v>
      </c>
      <c r="AB35">
        <v>21317511783.889999</v>
      </c>
      <c r="AC35">
        <v>21352441148.889999</v>
      </c>
      <c r="AD35">
        <v>21352441148.889999</v>
      </c>
      <c r="AE35">
        <v>21352441148.889999</v>
      </c>
      <c r="AF35">
        <v>21352441148.889999</v>
      </c>
      <c r="AG35">
        <v>21353885649.889999</v>
      </c>
      <c r="AH35">
        <v>21353885649.889999</v>
      </c>
      <c r="AI35">
        <v>21361025649.889999</v>
      </c>
      <c r="AJ35">
        <v>21361025649.889999</v>
      </c>
      <c r="AK35">
        <v>21361025649.889999</v>
      </c>
      <c r="AL35">
        <v>21385710449.889999</v>
      </c>
      <c r="AM35">
        <v>21392363913.889999</v>
      </c>
      <c r="AN35">
        <v>21425012805.889999</v>
      </c>
      <c r="AO35">
        <v>21425012805.889999</v>
      </c>
      <c r="AP35">
        <v>21425012805.889999</v>
      </c>
      <c r="AQ35">
        <v>21425012805.889999</v>
      </c>
      <c r="AR35">
        <v>21427263669.889999</v>
      </c>
      <c r="AS35">
        <v>21430357935.889999</v>
      </c>
      <c r="AT35">
        <v>21430357935.889999</v>
      </c>
      <c r="AU35">
        <v>21453037127.889999</v>
      </c>
      <c r="AV35">
        <v>21453037127.889999</v>
      </c>
      <c r="AW35">
        <v>21454417527.889999</v>
      </c>
      <c r="AX35">
        <v>21454417527.889999</v>
      </c>
      <c r="AY35">
        <v>21454417527.889999</v>
      </c>
      <c r="AZ35">
        <v>21487066419.889999</v>
      </c>
      <c r="BA35">
        <v>21487066419.889999</v>
      </c>
      <c r="EB35">
        <v>3049008109.5900002</v>
      </c>
      <c r="EC35">
        <v>8178814415.3099995</v>
      </c>
      <c r="ED35">
        <v>17848314705.599998</v>
      </c>
      <c r="EE35">
        <v>20340161142.459999</v>
      </c>
      <c r="EF35">
        <v>21158251076.209999</v>
      </c>
      <c r="EG35">
        <v>20778864538.799999</v>
      </c>
      <c r="EH35">
        <v>20753841677.689999</v>
      </c>
      <c r="EI35">
        <v>21106331484.419998</v>
      </c>
      <c r="EJ35">
        <v>21217716754.179996</v>
      </c>
      <c r="EK35">
        <v>21155318723.179996</v>
      </c>
      <c r="EL35">
        <v>21156077369.179996</v>
      </c>
      <c r="EM35">
        <v>21144892661.379997</v>
      </c>
      <c r="EN35">
        <v>21145585899.379997</v>
      </c>
      <c r="EO35">
        <v>21183208241.379997</v>
      </c>
      <c r="EP35">
        <v>21338310683.249996</v>
      </c>
      <c r="EQ35">
        <v>21293106619.549995</v>
      </c>
      <c r="ER35">
        <v>21293018167.379997</v>
      </c>
      <c r="ES35">
        <v>21296131427.379997</v>
      </c>
      <c r="ET35">
        <v>21570884927.379997</v>
      </c>
      <c r="EU35">
        <v>21570958015.419998</v>
      </c>
      <c r="EV35">
        <v>21609832564.419998</v>
      </c>
      <c r="EW35">
        <v>21610591210.419998</v>
      </c>
      <c r="EX35">
        <v>21645520575.419998</v>
      </c>
      <c r="EY35">
        <v>21645520575.419998</v>
      </c>
      <c r="EZ35">
        <v>21645520575.419998</v>
      </c>
      <c r="FA35">
        <v>21645520575.419998</v>
      </c>
      <c r="FB35">
        <v>21646965076.419998</v>
      </c>
      <c r="FC35">
        <v>21659001076.419998</v>
      </c>
      <c r="FD35">
        <v>21658979656.419998</v>
      </c>
      <c r="FE35">
        <v>21640722229.889999</v>
      </c>
      <c r="FF35">
        <v>21640722229.889999</v>
      </c>
      <c r="FG35">
        <v>21679457306.689999</v>
      </c>
      <c r="FH35">
        <v>21685844468</v>
      </c>
      <c r="FI35">
        <v>21718493360</v>
      </c>
      <c r="FJ35">
        <v>21718493360</v>
      </c>
      <c r="FK35">
        <v>21718493360</v>
      </c>
      <c r="FL35">
        <v>21718493360</v>
      </c>
      <c r="FM35">
        <v>21720744224</v>
      </c>
      <c r="FN35">
        <v>21722452982.52</v>
      </c>
      <c r="FO35">
        <v>21722452982.52</v>
      </c>
      <c r="FP35">
        <v>21745132175.529999</v>
      </c>
      <c r="FQ35">
        <v>21745132175.529999</v>
      </c>
      <c r="FR35">
        <v>21745127068.049999</v>
      </c>
      <c r="FS35">
        <v>21745271886.989998</v>
      </c>
      <c r="FT35">
        <v>21899680269.82</v>
      </c>
      <c r="FU35">
        <v>21932329161.82</v>
      </c>
      <c r="FV35">
        <v>21618816365.310001</v>
      </c>
    </row>
    <row r="36" spans="6:184" x14ac:dyDescent="0.2">
      <c r="F36">
        <v>202012</v>
      </c>
      <c r="G36">
        <v>829938</v>
      </c>
      <c r="H36">
        <v>3009227292</v>
      </c>
      <c r="I36">
        <v>10198419715</v>
      </c>
      <c r="J36">
        <v>16871083439.790001</v>
      </c>
      <c r="K36">
        <v>21782895033.010002</v>
      </c>
      <c r="L36">
        <v>23749319184.010002</v>
      </c>
      <c r="M36">
        <v>26274864566.990002</v>
      </c>
      <c r="N36">
        <v>26760391521.990002</v>
      </c>
      <c r="O36">
        <v>26772709210.990002</v>
      </c>
      <c r="P36">
        <v>27021832274.990002</v>
      </c>
      <c r="Q36">
        <v>27021832274.990002</v>
      </c>
      <c r="R36">
        <v>27058664950.990002</v>
      </c>
      <c r="S36">
        <v>27508664950.990002</v>
      </c>
      <c r="T36">
        <v>27521465113.990002</v>
      </c>
      <c r="U36">
        <v>27521687181.990002</v>
      </c>
      <c r="V36">
        <v>27533634827.990002</v>
      </c>
      <c r="W36">
        <v>27574145353.990002</v>
      </c>
      <c r="X36">
        <v>27588966300.990002</v>
      </c>
      <c r="Y36">
        <v>27594916300.990002</v>
      </c>
      <c r="Z36">
        <v>27619038801.990002</v>
      </c>
      <c r="AA36">
        <v>27619038801.990002</v>
      </c>
      <c r="AB36">
        <v>27619038801.990002</v>
      </c>
      <c r="AC36">
        <v>27616147207.990002</v>
      </c>
      <c r="AD36">
        <v>27617228353.990002</v>
      </c>
      <c r="AE36">
        <v>27617228353.990002</v>
      </c>
      <c r="AF36">
        <v>27617228353.990002</v>
      </c>
      <c r="AG36">
        <v>27628211464.990002</v>
      </c>
      <c r="AH36">
        <v>27628211464.990002</v>
      </c>
      <c r="AI36">
        <v>27643395864.990002</v>
      </c>
      <c r="AJ36">
        <v>27661641211.990002</v>
      </c>
      <c r="AK36">
        <v>27667237732.990002</v>
      </c>
      <c r="AL36">
        <v>27667237732.990002</v>
      </c>
      <c r="AM36">
        <v>27667337732.990002</v>
      </c>
      <c r="AN36">
        <v>27679761332.990002</v>
      </c>
      <c r="AO36">
        <v>27679761332.990002</v>
      </c>
      <c r="AP36">
        <v>27679761332.990002</v>
      </c>
      <c r="AQ36">
        <v>27679761332.990002</v>
      </c>
      <c r="AR36">
        <v>27679761332.990002</v>
      </c>
      <c r="AS36">
        <v>27690744443.990002</v>
      </c>
      <c r="AT36">
        <v>27690744443.990002</v>
      </c>
      <c r="AU36">
        <v>27694103243.990002</v>
      </c>
      <c r="AV36">
        <v>27710084190.990002</v>
      </c>
      <c r="AW36">
        <v>27742564190.990002</v>
      </c>
      <c r="AX36">
        <v>27742564190.990002</v>
      </c>
      <c r="EB36">
        <v>6528996794.3000002</v>
      </c>
      <c r="EC36">
        <v>14829100913</v>
      </c>
      <c r="ED36">
        <v>21200194384.630001</v>
      </c>
      <c r="EE36">
        <v>27194399446.75</v>
      </c>
      <c r="EF36">
        <v>28832697426.959999</v>
      </c>
      <c r="EG36">
        <v>28073114165.079998</v>
      </c>
      <c r="EH36">
        <v>28206070443.439999</v>
      </c>
      <c r="EI36">
        <v>27758347918.719997</v>
      </c>
      <c r="EJ36">
        <v>27218490379.219997</v>
      </c>
      <c r="EK36">
        <v>27691163245.219997</v>
      </c>
      <c r="EL36">
        <v>27689889772.769997</v>
      </c>
      <c r="EM36">
        <v>27689898081.489998</v>
      </c>
      <c r="EN36">
        <v>27688660582.489998</v>
      </c>
      <c r="EO36">
        <v>27701460744.489998</v>
      </c>
      <c r="EP36">
        <v>27701682812.489998</v>
      </c>
      <c r="EQ36">
        <v>27815610133.489998</v>
      </c>
      <c r="ER36">
        <v>27733722653.989998</v>
      </c>
      <c r="ES36">
        <v>27748543600.989998</v>
      </c>
      <c r="ET36">
        <v>27754493600.989998</v>
      </c>
      <c r="EU36">
        <v>27778616101.989998</v>
      </c>
      <c r="EV36">
        <v>27778616101.989998</v>
      </c>
      <c r="EW36">
        <v>27778616101.989998</v>
      </c>
      <c r="EX36">
        <v>27775724507.989998</v>
      </c>
      <c r="EY36">
        <v>27776805653.989998</v>
      </c>
      <c r="EZ36">
        <v>27776805653.989998</v>
      </c>
      <c r="FA36">
        <v>27776805653.989998</v>
      </c>
      <c r="FB36">
        <v>27770135964.989998</v>
      </c>
      <c r="FC36">
        <v>27860775871.389999</v>
      </c>
      <c r="FD36">
        <v>28314353657.27</v>
      </c>
      <c r="FE36">
        <v>28324384723.470001</v>
      </c>
      <c r="FF36">
        <v>28307467730.540001</v>
      </c>
      <c r="FG36">
        <v>28307467730.540001</v>
      </c>
      <c r="FH36">
        <v>28310338745.5</v>
      </c>
      <c r="FI36">
        <v>28310292778.18</v>
      </c>
      <c r="FJ36">
        <v>28310292778.18</v>
      </c>
      <c r="FK36">
        <v>28310292778.18</v>
      </c>
      <c r="FL36">
        <v>27881913618.18</v>
      </c>
      <c r="FM36">
        <v>27881913618.18</v>
      </c>
      <c r="FN36">
        <v>27892896729.18</v>
      </c>
      <c r="FO36">
        <v>27892896729.18</v>
      </c>
      <c r="FP36">
        <v>27894288785.760002</v>
      </c>
      <c r="FQ36">
        <v>27910269732.760002</v>
      </c>
      <c r="FR36">
        <v>27927501558.280003</v>
      </c>
      <c r="FS36">
        <v>27742564190.990002</v>
      </c>
    </row>
    <row r="37" spans="6:184" x14ac:dyDescent="0.2">
      <c r="F37">
        <v>202103</v>
      </c>
      <c r="G37">
        <v>270376552</v>
      </c>
      <c r="H37">
        <v>2369351910</v>
      </c>
      <c r="I37">
        <v>8948457014</v>
      </c>
      <c r="J37">
        <v>16864736331.049999</v>
      </c>
      <c r="K37">
        <v>23078294500.049999</v>
      </c>
      <c r="L37">
        <v>27662480605.049999</v>
      </c>
      <c r="M37">
        <v>28744455824.049999</v>
      </c>
      <c r="N37">
        <v>29965204316.049999</v>
      </c>
      <c r="O37">
        <v>32243390380.049999</v>
      </c>
      <c r="P37">
        <v>32450701676.049999</v>
      </c>
      <c r="Q37">
        <v>32507148455.049999</v>
      </c>
      <c r="R37">
        <v>32554632242.049999</v>
      </c>
      <c r="S37">
        <v>32569959846.049999</v>
      </c>
      <c r="T37">
        <v>32536717202.049999</v>
      </c>
      <c r="U37">
        <v>32717508419.049999</v>
      </c>
      <c r="V37">
        <v>32982955508.049999</v>
      </c>
      <c r="W37">
        <v>32982955508.049999</v>
      </c>
      <c r="X37">
        <v>33023755508.049999</v>
      </c>
      <c r="Y37">
        <v>33023755508.049999</v>
      </c>
      <c r="Z37">
        <v>33026203480.049999</v>
      </c>
      <c r="AA37">
        <v>33026203480.049999</v>
      </c>
      <c r="AB37">
        <v>33027393480.049999</v>
      </c>
      <c r="AC37">
        <v>33027393480.049999</v>
      </c>
      <c r="AD37">
        <v>33028583480.049999</v>
      </c>
      <c r="AE37">
        <v>33034155142.049999</v>
      </c>
      <c r="AF37">
        <v>33034155142.049999</v>
      </c>
      <c r="AG37">
        <v>33034155142.049999</v>
      </c>
      <c r="AH37">
        <v>33035800863.049999</v>
      </c>
      <c r="AI37">
        <v>33036643681.049999</v>
      </c>
      <c r="AJ37">
        <v>33036643681.049999</v>
      </c>
      <c r="AK37">
        <v>33036643681.049999</v>
      </c>
      <c r="AL37">
        <v>33038471481.049999</v>
      </c>
      <c r="AM37">
        <v>33055631481.049999</v>
      </c>
      <c r="AN37">
        <v>33055631481.049999</v>
      </c>
      <c r="AO37">
        <v>33055631481.049999</v>
      </c>
      <c r="AP37">
        <v>33055631481.049999</v>
      </c>
      <c r="AQ37">
        <v>33055631481.049999</v>
      </c>
      <c r="AR37">
        <v>33057471480.049999</v>
      </c>
      <c r="AS37">
        <v>33454345899.049999</v>
      </c>
      <c r="AT37">
        <v>33454345899.049999</v>
      </c>
      <c r="AU37">
        <v>33454608195.049999</v>
      </c>
      <c r="EB37">
        <v>6980767382.6199999</v>
      </c>
      <c r="EC37">
        <v>19571968913.759998</v>
      </c>
      <c r="ED37">
        <v>27970288457.299999</v>
      </c>
      <c r="EE37">
        <v>33155801108.290001</v>
      </c>
      <c r="EF37">
        <v>35433138606.470001</v>
      </c>
      <c r="EG37">
        <v>35342156837.800003</v>
      </c>
      <c r="EH37">
        <v>35479263149.280006</v>
      </c>
      <c r="EI37">
        <v>34874255924.090004</v>
      </c>
      <c r="EJ37">
        <v>34316342688.190002</v>
      </c>
      <c r="EK37">
        <v>34304341232.130001</v>
      </c>
      <c r="EL37">
        <v>34278664227.080002</v>
      </c>
      <c r="EM37">
        <v>34280247113.780003</v>
      </c>
      <c r="EN37">
        <v>34280204962.870003</v>
      </c>
      <c r="EO37">
        <v>34205907279.510002</v>
      </c>
      <c r="EP37">
        <v>34426332077.620003</v>
      </c>
      <c r="EQ37">
        <v>34425535736.350006</v>
      </c>
      <c r="ER37">
        <v>34425535736.350006</v>
      </c>
      <c r="ES37">
        <v>34466335736.350006</v>
      </c>
      <c r="ET37">
        <v>34469999273.090004</v>
      </c>
      <c r="EU37">
        <v>34468783708.350006</v>
      </c>
      <c r="EV37">
        <v>34468783708.350006</v>
      </c>
      <c r="EW37">
        <v>34469973708.350006</v>
      </c>
      <c r="EX37">
        <v>34469973708.350006</v>
      </c>
      <c r="EY37">
        <v>34470198923.650009</v>
      </c>
      <c r="EZ37">
        <v>34475770585.650009</v>
      </c>
      <c r="FA37">
        <v>34476776698.12001</v>
      </c>
      <c r="FB37">
        <v>34476776698.12001</v>
      </c>
      <c r="FC37">
        <v>33417875964.590012</v>
      </c>
      <c r="FD37">
        <v>33419067239.130013</v>
      </c>
      <c r="FE37">
        <v>33419067239.130013</v>
      </c>
      <c r="FF37">
        <v>33419067239.130013</v>
      </c>
      <c r="FG37">
        <v>33420895039.130013</v>
      </c>
      <c r="FH37">
        <v>33438055039.130013</v>
      </c>
      <c r="FI37">
        <v>33438055039.130013</v>
      </c>
      <c r="FJ37">
        <v>34040275039.130013</v>
      </c>
      <c r="FK37">
        <v>34040275039.130013</v>
      </c>
      <c r="FL37">
        <v>34040275039.130013</v>
      </c>
      <c r="FM37">
        <v>34043459115.040012</v>
      </c>
      <c r="FN37">
        <v>33837813534.040012</v>
      </c>
      <c r="FO37">
        <v>33836959964.040012</v>
      </c>
      <c r="FP37">
        <v>33835798203.020012</v>
      </c>
    </row>
    <row r="38" spans="6:184" x14ac:dyDescent="0.2">
      <c r="F38">
        <v>202106</v>
      </c>
      <c r="G38">
        <v>0</v>
      </c>
      <c r="H38">
        <v>3584655620</v>
      </c>
      <c r="I38">
        <v>11781870334</v>
      </c>
      <c r="J38">
        <v>25507747019</v>
      </c>
      <c r="K38">
        <v>38737407640</v>
      </c>
      <c r="L38">
        <v>43006535011</v>
      </c>
      <c r="M38">
        <v>44261281493</v>
      </c>
      <c r="N38">
        <v>44777765113</v>
      </c>
      <c r="O38">
        <v>45439975024</v>
      </c>
      <c r="P38">
        <v>46170997292</v>
      </c>
      <c r="Q38">
        <v>46198931123</v>
      </c>
      <c r="R38">
        <v>46380662676</v>
      </c>
      <c r="S38">
        <v>46386333692</v>
      </c>
      <c r="T38">
        <v>46735805912</v>
      </c>
      <c r="U38">
        <v>46781558958</v>
      </c>
      <c r="V38">
        <v>46781558958</v>
      </c>
      <c r="W38">
        <v>46781558958</v>
      </c>
      <c r="X38">
        <v>46884034463</v>
      </c>
      <c r="Y38">
        <v>46884034463</v>
      </c>
      <c r="Z38">
        <v>46884034463</v>
      </c>
      <c r="AA38">
        <v>46910541975</v>
      </c>
      <c r="AB38">
        <v>47005748958</v>
      </c>
      <c r="AC38">
        <v>47005766970</v>
      </c>
      <c r="AD38">
        <v>47005766970</v>
      </c>
      <c r="AE38">
        <v>47006032291</v>
      </c>
      <c r="AF38">
        <v>47022777081</v>
      </c>
      <c r="AG38">
        <v>47022777081</v>
      </c>
      <c r="AH38">
        <v>47037961481</v>
      </c>
      <c r="AI38">
        <v>47059220641</v>
      </c>
      <c r="AJ38">
        <v>47059220641</v>
      </c>
      <c r="AK38">
        <v>47312284444</v>
      </c>
      <c r="AL38">
        <v>47325022204</v>
      </c>
      <c r="AM38">
        <v>47402103491</v>
      </c>
      <c r="AN38">
        <v>47402103491</v>
      </c>
      <c r="AO38">
        <v>47402103491</v>
      </c>
      <c r="AP38">
        <v>46802103491</v>
      </c>
      <c r="AQ38">
        <v>47498024565</v>
      </c>
      <c r="AR38">
        <v>47498024565</v>
      </c>
      <c r="EB38">
        <v>5983646203.8500004</v>
      </c>
      <c r="EC38">
        <v>23653485703.909996</v>
      </c>
      <c r="ED38">
        <v>34517838104.889999</v>
      </c>
      <c r="EE38">
        <v>45820575250.089996</v>
      </c>
      <c r="EF38">
        <v>46934180987.5</v>
      </c>
      <c r="EG38">
        <v>47278861071.849998</v>
      </c>
      <c r="EH38">
        <v>47106070111.419998</v>
      </c>
      <c r="EI38">
        <v>47143384007.540001</v>
      </c>
      <c r="EJ38">
        <v>47310430335.099998</v>
      </c>
      <c r="EK38">
        <v>47488572870.860001</v>
      </c>
      <c r="EL38">
        <v>47494523423.870003</v>
      </c>
      <c r="EM38">
        <v>47474787629.82</v>
      </c>
      <c r="EN38">
        <v>47474770616.769997</v>
      </c>
      <c r="EO38">
        <v>47633506097.419998</v>
      </c>
      <c r="EP38">
        <v>47638383838.279999</v>
      </c>
      <c r="EQ38">
        <v>47638383838.279999</v>
      </c>
      <c r="ER38">
        <v>47638383838.279999</v>
      </c>
      <c r="ES38">
        <v>47371278411.769997</v>
      </c>
      <c r="ET38">
        <v>47421428411.769997</v>
      </c>
      <c r="EU38">
        <v>47389332411.769997</v>
      </c>
      <c r="EV38">
        <v>47390255889.229996</v>
      </c>
      <c r="EW38">
        <v>47391163838.279999</v>
      </c>
      <c r="EX38">
        <v>47361339833.739998</v>
      </c>
      <c r="EY38">
        <v>47361339833.739998</v>
      </c>
      <c r="EZ38">
        <v>47027050561.919998</v>
      </c>
      <c r="FA38">
        <v>47040843681</v>
      </c>
      <c r="FB38">
        <v>47040843681</v>
      </c>
      <c r="FC38">
        <v>47056028081</v>
      </c>
      <c r="FD38">
        <v>47057334929.589996</v>
      </c>
      <c r="FE38">
        <v>47057334929.589996</v>
      </c>
      <c r="FF38">
        <v>47310398732.589996</v>
      </c>
      <c r="FG38">
        <v>47317539459.909996</v>
      </c>
      <c r="FH38">
        <v>47409360435.719994</v>
      </c>
      <c r="FI38">
        <v>47409360435.719994</v>
      </c>
      <c r="FJ38">
        <v>47409364050.80999</v>
      </c>
      <c r="FK38">
        <v>47508207993.319992</v>
      </c>
      <c r="FL38">
        <v>47505285124.80999</v>
      </c>
      <c r="FM38">
        <v>47498024564.999992</v>
      </c>
    </row>
    <row r="39" spans="6:184" x14ac:dyDescent="0.2">
      <c r="F39">
        <v>202109</v>
      </c>
      <c r="G39">
        <v>9423168</v>
      </c>
      <c r="H39">
        <v>2158525955</v>
      </c>
      <c r="I39">
        <v>8461648106</v>
      </c>
      <c r="J39">
        <v>14144494002</v>
      </c>
      <c r="K39">
        <v>16869938703</v>
      </c>
      <c r="L39">
        <v>18008914544</v>
      </c>
      <c r="M39">
        <v>18012708246</v>
      </c>
      <c r="N39">
        <v>18054738975</v>
      </c>
      <c r="O39">
        <v>18441007301</v>
      </c>
      <c r="P39">
        <v>18501620898</v>
      </c>
      <c r="Q39">
        <v>18501620898</v>
      </c>
      <c r="R39">
        <v>18501723352</v>
      </c>
      <c r="S39">
        <v>18505122144</v>
      </c>
      <c r="T39">
        <v>18537221509</v>
      </c>
      <c r="U39">
        <v>18548461429</v>
      </c>
      <c r="V39">
        <v>18548461429</v>
      </c>
      <c r="W39">
        <v>18550841429</v>
      </c>
      <c r="X39">
        <v>18551075978</v>
      </c>
      <c r="Y39">
        <v>18576861551</v>
      </c>
      <c r="Z39">
        <v>18577529618</v>
      </c>
      <c r="AA39">
        <v>18577529618</v>
      </c>
      <c r="AB39">
        <v>18580884918</v>
      </c>
      <c r="AC39">
        <v>18580884918</v>
      </c>
      <c r="AD39">
        <v>18580884918</v>
      </c>
      <c r="AE39">
        <v>18584057981</v>
      </c>
      <c r="AF39">
        <v>18592340381</v>
      </c>
      <c r="AG39">
        <v>18592340381</v>
      </c>
      <c r="AH39">
        <v>18592340381</v>
      </c>
      <c r="AI39">
        <v>18593720781</v>
      </c>
      <c r="AJ39">
        <v>18595606759</v>
      </c>
      <c r="AK39">
        <v>18595872080</v>
      </c>
      <c r="AL39">
        <v>18595872080</v>
      </c>
      <c r="AM39">
        <v>18637699044</v>
      </c>
      <c r="AN39">
        <v>18651999044</v>
      </c>
      <c r="AO39">
        <v>18652579044</v>
      </c>
      <c r="EB39">
        <v>4811666735.4499998</v>
      </c>
      <c r="EC39">
        <v>11028653341.939999</v>
      </c>
      <c r="ED39">
        <v>17511796187.169998</v>
      </c>
      <c r="EE39">
        <v>17894305340.019997</v>
      </c>
      <c r="EF39">
        <v>18628197590.579998</v>
      </c>
      <c r="EG39">
        <v>18530965843.079998</v>
      </c>
      <c r="EH39">
        <v>18534759543.07</v>
      </c>
      <c r="EI39">
        <v>18535382164.900002</v>
      </c>
      <c r="EJ39">
        <v>18563310359.920002</v>
      </c>
      <c r="EK39">
        <v>18559900787.900002</v>
      </c>
      <c r="EL39">
        <v>18559900787.900002</v>
      </c>
      <c r="EM39">
        <v>18560003241.900002</v>
      </c>
      <c r="EN39">
        <v>18563402033.900002</v>
      </c>
      <c r="EO39">
        <v>18563104498.900002</v>
      </c>
      <c r="EP39">
        <v>18574344418.900002</v>
      </c>
      <c r="EQ39">
        <v>18574344418.900002</v>
      </c>
      <c r="ER39">
        <v>18576724418.900002</v>
      </c>
      <c r="ES39">
        <v>18576958967.900002</v>
      </c>
      <c r="ET39">
        <v>18576881611.18</v>
      </c>
      <c r="EU39">
        <v>18577529618.18</v>
      </c>
      <c r="EV39">
        <v>18578914724.18</v>
      </c>
      <c r="EW39">
        <v>18580884918.18</v>
      </c>
      <c r="EX39">
        <v>18580884918.18</v>
      </c>
      <c r="EY39">
        <v>18580884918.18</v>
      </c>
      <c r="EZ39">
        <v>18584057981.18</v>
      </c>
      <c r="FA39">
        <v>18592340381.18</v>
      </c>
      <c r="FB39">
        <v>18592340381.18</v>
      </c>
      <c r="FC39">
        <v>18592340381.18</v>
      </c>
      <c r="FD39">
        <v>18593720781.18</v>
      </c>
      <c r="FE39">
        <v>18595606759.18</v>
      </c>
      <c r="FF39">
        <v>18595872080.18</v>
      </c>
      <c r="FG39">
        <v>18637874717.43</v>
      </c>
      <c r="FH39">
        <v>19039379044.18</v>
      </c>
      <c r="FI39">
        <v>19053679044.18</v>
      </c>
      <c r="FJ39">
        <v>19054259044.18</v>
      </c>
    </row>
    <row r="40" spans="6:184" x14ac:dyDescent="0.2">
      <c r="F40">
        <v>202112</v>
      </c>
      <c r="G40">
        <v>31583022</v>
      </c>
      <c r="H40">
        <v>1147820724</v>
      </c>
      <c r="I40">
        <v>5820055887</v>
      </c>
      <c r="J40">
        <v>11880485569</v>
      </c>
      <c r="K40">
        <v>14441915226</v>
      </c>
      <c r="L40">
        <v>15648256447</v>
      </c>
      <c r="M40">
        <v>16684982207</v>
      </c>
      <c r="N40">
        <v>16723224430</v>
      </c>
      <c r="O40">
        <v>16981061752</v>
      </c>
      <c r="P40">
        <v>17037304952</v>
      </c>
      <c r="Q40">
        <v>17123679563</v>
      </c>
      <c r="R40">
        <v>17359530966</v>
      </c>
      <c r="S40">
        <v>17411825163</v>
      </c>
      <c r="T40">
        <v>17607948304</v>
      </c>
      <c r="U40">
        <v>17796180012</v>
      </c>
      <c r="V40">
        <v>17796180012</v>
      </c>
      <c r="W40">
        <v>17796180012</v>
      </c>
      <c r="X40">
        <v>17813697933</v>
      </c>
      <c r="Y40">
        <v>17824689837</v>
      </c>
      <c r="Z40">
        <v>17824689837</v>
      </c>
      <c r="AA40">
        <v>17824689837</v>
      </c>
      <c r="AB40">
        <v>17824689837</v>
      </c>
      <c r="AC40">
        <v>17824689837</v>
      </c>
      <c r="AD40">
        <v>17888104079</v>
      </c>
      <c r="AE40">
        <v>17891584079</v>
      </c>
      <c r="AF40">
        <v>17891584079</v>
      </c>
      <c r="AG40">
        <v>17891584079</v>
      </c>
      <c r="AH40">
        <v>17891584079</v>
      </c>
      <c r="AI40">
        <v>17891584079</v>
      </c>
      <c r="AJ40">
        <v>17893707980</v>
      </c>
      <c r="AK40">
        <v>17899557980</v>
      </c>
      <c r="AL40">
        <v>17916387868</v>
      </c>
      <c r="EB40">
        <v>3899602039.6300001</v>
      </c>
      <c r="EC40">
        <v>7142413811.210001</v>
      </c>
      <c r="ED40">
        <v>13485816868.35</v>
      </c>
      <c r="EE40">
        <v>18190480717.189999</v>
      </c>
      <c r="EF40">
        <v>18457513947.899998</v>
      </c>
      <c r="EG40">
        <v>18486583358.589996</v>
      </c>
      <c r="EH40">
        <v>18397792808.619995</v>
      </c>
      <c r="EI40">
        <v>18651882225.389996</v>
      </c>
      <c r="EJ40">
        <v>18719423657.259995</v>
      </c>
      <c r="EK40">
        <v>19094091634.339996</v>
      </c>
      <c r="EL40">
        <v>19275779131.749996</v>
      </c>
      <c r="EM40">
        <v>19282493171.919994</v>
      </c>
      <c r="EN40">
        <v>19282571541.979996</v>
      </c>
      <c r="EO40">
        <v>19478694682.979996</v>
      </c>
      <c r="EP40">
        <v>19478129987.859997</v>
      </c>
      <c r="EQ40">
        <v>19478129987.859997</v>
      </c>
      <c r="ER40">
        <v>19479303831.309998</v>
      </c>
      <c r="ES40">
        <v>19480087932.289997</v>
      </c>
      <c r="ET40">
        <v>19418365899.629997</v>
      </c>
      <c r="EU40">
        <v>19418365899.629997</v>
      </c>
      <c r="EV40">
        <v>19418365899.629997</v>
      </c>
      <c r="EW40">
        <v>19481020868.429996</v>
      </c>
      <c r="EX40">
        <v>19481020868.429996</v>
      </c>
      <c r="EY40">
        <v>19481780141.629997</v>
      </c>
      <c r="EZ40">
        <v>19485260141.629997</v>
      </c>
      <c r="FA40">
        <v>19485260141.629997</v>
      </c>
      <c r="FB40">
        <v>19485260141.629997</v>
      </c>
      <c r="FC40">
        <v>19485260141.629997</v>
      </c>
      <c r="FD40">
        <v>19486054042.229996</v>
      </c>
      <c r="FE40">
        <v>19924811634.729996</v>
      </c>
      <c r="FF40">
        <v>19929884886.029995</v>
      </c>
      <c r="FG40">
        <v>19934286851.069996</v>
      </c>
    </row>
    <row r="41" spans="6:184" x14ac:dyDescent="0.2">
      <c r="F41">
        <v>202203</v>
      </c>
      <c r="G41">
        <v>64798936</v>
      </c>
      <c r="H41">
        <v>585425636</v>
      </c>
      <c r="I41">
        <v>6357337991</v>
      </c>
      <c r="J41">
        <v>10236627416</v>
      </c>
      <c r="K41">
        <v>11134582581</v>
      </c>
      <c r="L41">
        <v>11736730072</v>
      </c>
      <c r="M41">
        <v>11843969597</v>
      </c>
      <c r="N41">
        <v>12289754648</v>
      </c>
      <c r="O41">
        <v>12332187204</v>
      </c>
      <c r="P41">
        <v>12337611753</v>
      </c>
      <c r="Q41">
        <v>12357611753</v>
      </c>
      <c r="R41">
        <v>12406237349</v>
      </c>
      <c r="S41">
        <v>12362713054</v>
      </c>
      <c r="T41">
        <v>12427163634</v>
      </c>
      <c r="U41">
        <v>12479903360</v>
      </c>
      <c r="V41">
        <v>12481283760</v>
      </c>
      <c r="W41">
        <v>12481283760</v>
      </c>
      <c r="X41">
        <v>12481626637</v>
      </c>
      <c r="Y41">
        <v>12481626637</v>
      </c>
      <c r="Z41">
        <v>12484644696</v>
      </c>
      <c r="AA41">
        <v>12485191696</v>
      </c>
      <c r="AB41">
        <v>12485191696</v>
      </c>
      <c r="AC41">
        <v>12485191696</v>
      </c>
      <c r="AD41">
        <v>12497371696</v>
      </c>
      <c r="AE41">
        <v>12497371696</v>
      </c>
      <c r="AF41">
        <v>12497371696</v>
      </c>
      <c r="AG41">
        <v>12497371696</v>
      </c>
      <c r="AH41">
        <v>12497371696</v>
      </c>
      <c r="AI41">
        <v>12501271696</v>
      </c>
      <c r="EB41">
        <v>1047546931.3299999</v>
      </c>
      <c r="EC41">
        <v>3977222691.1500001</v>
      </c>
      <c r="ED41">
        <v>9256853414.6800003</v>
      </c>
      <c r="EE41">
        <v>12123171152.1</v>
      </c>
      <c r="EF41">
        <v>12259457560.34</v>
      </c>
      <c r="EG41">
        <v>12310359664.559999</v>
      </c>
      <c r="EH41">
        <v>12317337982.59</v>
      </c>
      <c r="EI41">
        <v>12493751271.4</v>
      </c>
      <c r="EJ41">
        <v>12521688909.709999</v>
      </c>
      <c r="EK41">
        <v>12543161458.709999</v>
      </c>
      <c r="EL41">
        <v>12543101458.709999</v>
      </c>
      <c r="EM41">
        <v>12542955581.919998</v>
      </c>
      <c r="EN41">
        <v>12480254936.939999</v>
      </c>
      <c r="EO41">
        <v>12480098503.009998</v>
      </c>
      <c r="EP41">
        <v>12479903360.999998</v>
      </c>
      <c r="EQ41">
        <v>12481283760.999998</v>
      </c>
      <c r="ER41">
        <v>12481283760.999998</v>
      </c>
      <c r="ES41">
        <v>12481626637.999998</v>
      </c>
      <c r="ET41">
        <v>12481626637.999998</v>
      </c>
      <c r="EU41">
        <v>12484644696.999998</v>
      </c>
      <c r="EV41">
        <v>12485191696.999998</v>
      </c>
      <c r="EW41">
        <v>12485191696.999998</v>
      </c>
      <c r="EX41">
        <v>12485191696.999998</v>
      </c>
      <c r="EY41">
        <v>12497371696.999998</v>
      </c>
      <c r="EZ41">
        <v>12497371696.999998</v>
      </c>
      <c r="FA41">
        <v>12497371696.999998</v>
      </c>
      <c r="FB41">
        <v>12497371696.999998</v>
      </c>
      <c r="FC41">
        <v>12497371696.999998</v>
      </c>
      <c r="FD41">
        <v>12501271696.999998</v>
      </c>
    </row>
    <row r="42" spans="6:184" x14ac:dyDescent="0.2">
      <c r="F42">
        <v>202206</v>
      </c>
      <c r="G42">
        <v>116769303</v>
      </c>
      <c r="H42">
        <v>1032678145</v>
      </c>
      <c r="I42">
        <v>3993874667</v>
      </c>
      <c r="J42">
        <v>5474246700</v>
      </c>
      <c r="K42">
        <v>6437144941</v>
      </c>
      <c r="L42">
        <v>7423179185</v>
      </c>
      <c r="M42">
        <v>7471950129</v>
      </c>
      <c r="N42">
        <v>7534871666</v>
      </c>
      <c r="O42">
        <v>7847605663</v>
      </c>
      <c r="P42">
        <v>7863016568</v>
      </c>
      <c r="Q42">
        <v>7867157768</v>
      </c>
      <c r="R42">
        <v>7867423089</v>
      </c>
      <c r="S42">
        <v>7877959510</v>
      </c>
      <c r="T42">
        <v>7877959510</v>
      </c>
      <c r="U42">
        <v>7877959510</v>
      </c>
      <c r="V42">
        <v>7877959510</v>
      </c>
      <c r="W42">
        <v>7904122681</v>
      </c>
      <c r="X42">
        <v>7923911491</v>
      </c>
      <c r="Y42">
        <v>7929711491</v>
      </c>
      <c r="Z42">
        <v>7946276291</v>
      </c>
      <c r="AA42">
        <v>7946276291</v>
      </c>
      <c r="AB42">
        <v>7948929991</v>
      </c>
      <c r="AC42">
        <v>7948929991</v>
      </c>
      <c r="AD42">
        <v>7948929991</v>
      </c>
      <c r="AE42">
        <v>8777210094</v>
      </c>
      <c r="AF42">
        <v>8781400038</v>
      </c>
      <c r="EB42">
        <v>1200776194.79</v>
      </c>
      <c r="EC42">
        <v>5124833023.3999996</v>
      </c>
      <c r="ED42">
        <v>8073876061.6700001</v>
      </c>
      <c r="EE42">
        <v>9018193520.1200008</v>
      </c>
      <c r="EF42">
        <v>7388554690.960001</v>
      </c>
      <c r="EG42">
        <v>7879853917.8000011</v>
      </c>
      <c r="EH42">
        <v>7919330394.8000011</v>
      </c>
      <c r="EI42">
        <v>7823193213.8900013</v>
      </c>
      <c r="EJ42">
        <v>8016020714.5500011</v>
      </c>
      <c r="EK42">
        <v>8031431619.5500011</v>
      </c>
      <c r="EL42">
        <v>8036921416.6000013</v>
      </c>
      <c r="EM42">
        <v>7979397067.0400009</v>
      </c>
      <c r="EN42">
        <v>7979128335.3500013</v>
      </c>
      <c r="EO42">
        <v>8005388310.0800009</v>
      </c>
      <c r="EP42">
        <v>7905018310.0800009</v>
      </c>
      <c r="EQ42">
        <v>7905018310.0800009</v>
      </c>
      <c r="ER42">
        <v>7904921506.3500013</v>
      </c>
      <c r="ES42">
        <v>8426560316.3500013</v>
      </c>
      <c r="ET42">
        <v>8432360316.3500013</v>
      </c>
      <c r="EU42">
        <v>8448925116.3500013</v>
      </c>
      <c r="EV42">
        <v>8448925116.3500013</v>
      </c>
      <c r="EW42">
        <v>8451578816.3500013</v>
      </c>
      <c r="EX42">
        <v>8451829214.2900009</v>
      </c>
      <c r="EY42">
        <v>8451829214.2900009</v>
      </c>
      <c r="EZ42">
        <v>8778009317.2900009</v>
      </c>
      <c r="FA42">
        <v>8781500515.8400002</v>
      </c>
    </row>
    <row r="43" spans="6:184" x14ac:dyDescent="0.2">
      <c r="F43">
        <v>202209</v>
      </c>
      <c r="G43">
        <v>28111615</v>
      </c>
      <c r="H43">
        <v>4191410411</v>
      </c>
      <c r="I43">
        <v>8010212916</v>
      </c>
      <c r="J43">
        <v>14658592101</v>
      </c>
      <c r="K43">
        <v>16292240782</v>
      </c>
      <c r="L43">
        <v>18705560730</v>
      </c>
      <c r="M43">
        <v>18901733528</v>
      </c>
      <c r="N43">
        <v>19437576053</v>
      </c>
      <c r="O43">
        <v>19654149227</v>
      </c>
      <c r="P43">
        <v>19660539527</v>
      </c>
      <c r="Q43">
        <v>19978771027</v>
      </c>
      <c r="R43">
        <v>20029805027</v>
      </c>
      <c r="S43">
        <v>20310197938</v>
      </c>
      <c r="T43">
        <v>20332753268</v>
      </c>
      <c r="U43">
        <v>20332753268</v>
      </c>
      <c r="V43">
        <v>20340323033</v>
      </c>
      <c r="W43">
        <v>20341703433</v>
      </c>
      <c r="X43">
        <v>20343175576</v>
      </c>
      <c r="Y43">
        <v>20343175576</v>
      </c>
      <c r="Z43">
        <v>20356748857</v>
      </c>
      <c r="AA43">
        <v>20377962888</v>
      </c>
      <c r="AB43">
        <v>20377962888</v>
      </c>
      <c r="AC43">
        <v>20378421756</v>
      </c>
      <c r="EB43">
        <v>3472378858.0500002</v>
      </c>
      <c r="EC43">
        <v>10129212528.880001</v>
      </c>
      <c r="ED43">
        <v>17358171987.84</v>
      </c>
      <c r="EE43">
        <v>20166812042.580002</v>
      </c>
      <c r="EF43">
        <v>20198020303.730003</v>
      </c>
      <c r="EG43">
        <v>20406468477.870003</v>
      </c>
      <c r="EH43">
        <v>20400495034.020004</v>
      </c>
      <c r="EI43">
        <v>20343018936.850006</v>
      </c>
      <c r="EJ43">
        <v>20396559138.550007</v>
      </c>
      <c r="EK43">
        <v>20399374501.040009</v>
      </c>
      <c r="EL43">
        <v>20383317392.730007</v>
      </c>
      <c r="EM43">
        <v>20383128566.930008</v>
      </c>
      <c r="EN43">
        <v>20382357415.850006</v>
      </c>
      <c r="EO43">
        <v>20404912745.850006</v>
      </c>
      <c r="EP43">
        <v>20404912745.850006</v>
      </c>
      <c r="EQ43">
        <v>20412482510.850006</v>
      </c>
      <c r="ER43">
        <v>20413862910.850006</v>
      </c>
      <c r="ES43">
        <v>20415335053.850006</v>
      </c>
      <c r="ET43">
        <v>20415335053.850006</v>
      </c>
      <c r="EU43">
        <v>20428261986.930008</v>
      </c>
      <c r="EV43">
        <v>20428172888.000008</v>
      </c>
      <c r="EW43">
        <v>20428172888.000008</v>
      </c>
      <c r="EX43">
        <v>20428631756.000008</v>
      </c>
    </row>
    <row r="44" spans="6:184" x14ac:dyDescent="0.2">
      <c r="F44">
        <v>202212</v>
      </c>
      <c r="G44">
        <v>242272895</v>
      </c>
      <c r="H44">
        <v>2322048389</v>
      </c>
      <c r="I44">
        <v>6427742668</v>
      </c>
      <c r="J44">
        <v>10327191440</v>
      </c>
      <c r="K44">
        <v>14390510405</v>
      </c>
      <c r="L44">
        <v>15897329828</v>
      </c>
      <c r="M44">
        <v>15983815176</v>
      </c>
      <c r="N44">
        <v>16533863672</v>
      </c>
      <c r="O44">
        <v>17027746754</v>
      </c>
      <c r="P44">
        <v>17037712204</v>
      </c>
      <c r="Q44">
        <v>17200749978</v>
      </c>
      <c r="R44">
        <v>17033451480</v>
      </c>
      <c r="S44">
        <v>17033451480</v>
      </c>
      <c r="T44">
        <v>17038084936</v>
      </c>
      <c r="U44">
        <v>17044759093</v>
      </c>
      <c r="V44">
        <v>17044759093</v>
      </c>
      <c r="W44">
        <v>17045895118</v>
      </c>
      <c r="X44">
        <v>17054101991</v>
      </c>
      <c r="Y44">
        <v>17065801991</v>
      </c>
      <c r="Z44">
        <v>17077970050</v>
      </c>
      <c r="EB44">
        <v>4476536708.0499992</v>
      </c>
      <c r="EC44">
        <v>10073587282.43</v>
      </c>
      <c r="ED44">
        <v>13173658511.91</v>
      </c>
      <c r="EE44">
        <v>15481710164.49</v>
      </c>
      <c r="EF44">
        <v>16434922091.440001</v>
      </c>
      <c r="EG44">
        <v>16550461762.76</v>
      </c>
      <c r="EH44">
        <v>16959052886.469999</v>
      </c>
      <c r="EI44">
        <v>16928021965.559999</v>
      </c>
      <c r="EJ44">
        <v>17617306675.389999</v>
      </c>
      <c r="EK44">
        <v>17627272125.389999</v>
      </c>
      <c r="EL44">
        <v>17627920678.18</v>
      </c>
      <c r="EM44">
        <v>17184720921.700001</v>
      </c>
      <c r="EN44">
        <v>17184720921.700001</v>
      </c>
      <c r="EO44">
        <v>17188860300.350002</v>
      </c>
      <c r="EP44">
        <v>17195534457.350002</v>
      </c>
      <c r="EQ44">
        <v>17195534457.350002</v>
      </c>
      <c r="ER44">
        <v>17196745592.120003</v>
      </c>
      <c r="ES44">
        <v>17204952465.120003</v>
      </c>
      <c r="ET44">
        <v>17226169268.520004</v>
      </c>
      <c r="EU44">
        <v>17238337327.520004</v>
      </c>
    </row>
    <row r="45" spans="6:184" x14ac:dyDescent="0.2">
      <c r="F45">
        <v>202303</v>
      </c>
      <c r="G45">
        <v>320974423</v>
      </c>
      <c r="H45">
        <v>3567877369</v>
      </c>
      <c r="I45">
        <v>7603916207</v>
      </c>
      <c r="J45">
        <v>12214464674</v>
      </c>
      <c r="K45">
        <v>15422298446</v>
      </c>
      <c r="L45">
        <v>15991644086</v>
      </c>
      <c r="M45">
        <v>16594054460</v>
      </c>
      <c r="N45">
        <v>16717567578</v>
      </c>
      <c r="O45">
        <v>16761556163</v>
      </c>
      <c r="P45">
        <v>16970447619</v>
      </c>
      <c r="Q45">
        <v>17412062322</v>
      </c>
      <c r="R45">
        <v>17508164340</v>
      </c>
      <c r="S45">
        <v>17509544740</v>
      </c>
      <c r="T45">
        <v>17509544740</v>
      </c>
      <c r="U45">
        <v>17548011880</v>
      </c>
      <c r="V45">
        <v>17557111880</v>
      </c>
      <c r="W45">
        <v>17568301446</v>
      </c>
      <c r="EB45">
        <v>4282665820.6200004</v>
      </c>
      <c r="EC45">
        <v>11124234877.59</v>
      </c>
      <c r="ED45">
        <v>15115455228.33</v>
      </c>
      <c r="EE45">
        <v>17012110788.879999</v>
      </c>
      <c r="EF45">
        <v>17412158275.719997</v>
      </c>
      <c r="EG45">
        <v>18291393098.129997</v>
      </c>
      <c r="EH45">
        <v>18743305861.409996</v>
      </c>
      <c r="EI45">
        <v>18875015933.329994</v>
      </c>
      <c r="EJ45">
        <v>18867298862.639996</v>
      </c>
      <c r="EK45">
        <v>18887157484.639996</v>
      </c>
      <c r="EL45">
        <v>19174765661.069996</v>
      </c>
      <c r="EM45">
        <v>19179521380.519997</v>
      </c>
      <c r="EN45">
        <v>19180901780.519997</v>
      </c>
      <c r="EO45">
        <v>18655172066.419998</v>
      </c>
      <c r="EP45">
        <v>18655772336.75</v>
      </c>
      <c r="EQ45">
        <v>18664872336.75</v>
      </c>
      <c r="ER45">
        <v>18162988738.220001</v>
      </c>
    </row>
    <row r="46" spans="6:184" x14ac:dyDescent="0.2">
      <c r="F46">
        <v>202306</v>
      </c>
      <c r="G46">
        <v>348501266</v>
      </c>
      <c r="H46">
        <v>1682971735</v>
      </c>
      <c r="I46">
        <v>3978639676</v>
      </c>
      <c r="J46">
        <v>5756088574</v>
      </c>
      <c r="K46">
        <v>11976686536</v>
      </c>
      <c r="L46">
        <v>13364467083</v>
      </c>
      <c r="M46">
        <v>14728086406</v>
      </c>
      <c r="N46">
        <v>15213791843</v>
      </c>
      <c r="O46">
        <v>15272287456</v>
      </c>
      <c r="P46">
        <v>15273667856</v>
      </c>
      <c r="Q46">
        <v>15325453580</v>
      </c>
      <c r="R46">
        <v>15330943524</v>
      </c>
      <c r="S46">
        <v>15330943524</v>
      </c>
      <c r="T46">
        <v>15341605820</v>
      </c>
      <c r="EB46">
        <v>1822673502.8000002</v>
      </c>
      <c r="EC46">
        <v>7168749048.3100004</v>
      </c>
      <c r="ED46">
        <v>13618715804.560001</v>
      </c>
      <c r="EE46">
        <v>15905967490.300001</v>
      </c>
      <c r="EF46">
        <v>16480589978.610001</v>
      </c>
      <c r="EG46">
        <v>16164479532.980001</v>
      </c>
      <c r="EH46">
        <v>16485892513.720001</v>
      </c>
      <c r="EI46">
        <v>16177169501.080002</v>
      </c>
      <c r="EJ46">
        <v>16184863463.890001</v>
      </c>
      <c r="EK46">
        <v>16151315103.890001</v>
      </c>
      <c r="EL46">
        <v>16171618809.800001</v>
      </c>
      <c r="EM46">
        <v>16177108753.800001</v>
      </c>
      <c r="EN46">
        <v>16173093862.780001</v>
      </c>
      <c r="EO46">
        <v>16183756158.780001</v>
      </c>
    </row>
    <row r="47" spans="6:184" x14ac:dyDescent="0.2">
      <c r="F47">
        <v>202309</v>
      </c>
      <c r="G47">
        <v>67121149</v>
      </c>
      <c r="H47">
        <v>3772794682</v>
      </c>
      <c r="I47">
        <v>8105113842</v>
      </c>
      <c r="J47">
        <v>13635253350</v>
      </c>
      <c r="K47">
        <v>16779236567</v>
      </c>
      <c r="L47">
        <v>17436897180</v>
      </c>
      <c r="M47">
        <v>17732763426</v>
      </c>
      <c r="N47">
        <v>17962913609</v>
      </c>
      <c r="O47">
        <v>18017974747</v>
      </c>
      <c r="P47">
        <v>18045831757</v>
      </c>
      <c r="Q47">
        <v>18047131757</v>
      </c>
      <c r="EB47">
        <v>1809198718.72</v>
      </c>
      <c r="EC47">
        <v>8337841162.4200001</v>
      </c>
      <c r="ED47">
        <v>16653314218.68</v>
      </c>
      <c r="EE47">
        <v>19422472147.32</v>
      </c>
      <c r="EF47">
        <v>18177750312.950001</v>
      </c>
      <c r="EG47">
        <v>17993940048.400002</v>
      </c>
      <c r="EH47">
        <v>18199509349.310001</v>
      </c>
      <c r="EI47">
        <v>18359882268.450001</v>
      </c>
      <c r="EJ47">
        <v>18361124968.400002</v>
      </c>
      <c r="EK47">
        <v>18363381080.440002</v>
      </c>
      <c r="EL47">
        <v>18402327634.660004</v>
      </c>
    </row>
    <row r="48" spans="6:184" x14ac:dyDescent="0.2">
      <c r="F48">
        <v>202312</v>
      </c>
      <c r="G48">
        <v>1148987857</v>
      </c>
      <c r="H48">
        <v>1923193242</v>
      </c>
      <c r="I48">
        <v>4576748123</v>
      </c>
      <c r="J48">
        <v>7957705561</v>
      </c>
      <c r="K48">
        <v>9716471250</v>
      </c>
      <c r="L48">
        <v>10439715559</v>
      </c>
      <c r="M48">
        <v>14123729535</v>
      </c>
      <c r="N48">
        <v>14675073298</v>
      </c>
      <c r="EB48">
        <v>1555946241.26</v>
      </c>
      <c r="EC48">
        <v>3808390978.5699997</v>
      </c>
      <c r="ED48">
        <v>11547887182.610001</v>
      </c>
      <c r="EE48">
        <v>14842000942</v>
      </c>
      <c r="EF48">
        <v>14880182908.059999</v>
      </c>
      <c r="EG48">
        <v>15016247510.039999</v>
      </c>
      <c r="EH48">
        <v>16026993636.109999</v>
      </c>
      <c r="EI48">
        <v>15989769732.809999</v>
      </c>
    </row>
    <row r="49" spans="6:256" x14ac:dyDescent="0.2">
      <c r="F49">
        <v>202403</v>
      </c>
      <c r="G49">
        <v>57325116</v>
      </c>
      <c r="H49">
        <v>1001461937</v>
      </c>
      <c r="I49">
        <v>2087732866</v>
      </c>
      <c r="J49">
        <v>5406598089</v>
      </c>
      <c r="K49">
        <v>7879045414</v>
      </c>
      <c r="EB49">
        <v>2034316937.1400001</v>
      </c>
      <c r="EC49">
        <v>3464903188.8900003</v>
      </c>
      <c r="ED49">
        <v>7262915239.960001</v>
      </c>
      <c r="EE49">
        <v>9973848778.1600018</v>
      </c>
      <c r="EF49">
        <v>9872734979.0600014</v>
      </c>
    </row>
    <row r="50" spans="6:256" x14ac:dyDescent="0.2">
      <c r="F50">
        <v>202406</v>
      </c>
      <c r="G50">
        <v>355106929</v>
      </c>
      <c r="H50">
        <v>3783145727</v>
      </c>
      <c r="EB50">
        <v>5368475234.8500004</v>
      </c>
      <c r="EC50">
        <v>9947159136.3699989</v>
      </c>
    </row>
    <row r="53" spans="6:256" x14ac:dyDescent="0.2">
      <c r="F53" s="17" t="s">
        <v>10</v>
      </c>
      <c r="G53" s="5" t="s">
        <v>79</v>
      </c>
      <c r="H53" s="5" t="s">
        <v>79</v>
      </c>
      <c r="I53" s="5" t="s">
        <v>79</v>
      </c>
      <c r="J53" s="5" t="s">
        <v>79</v>
      </c>
      <c r="K53" s="5" t="s">
        <v>79</v>
      </c>
      <c r="L53" s="5" t="s">
        <v>79</v>
      </c>
      <c r="M53" s="5" t="s">
        <v>79</v>
      </c>
      <c r="N53" s="5" t="s">
        <v>79</v>
      </c>
      <c r="O53" s="5" t="s">
        <v>79</v>
      </c>
      <c r="P53" s="5" t="s">
        <v>79</v>
      </c>
      <c r="Q53" s="5" t="s">
        <v>79</v>
      </c>
      <c r="R53" s="5" t="s">
        <v>79</v>
      </c>
      <c r="S53" s="5" t="s">
        <v>79</v>
      </c>
      <c r="T53" s="5" t="s">
        <v>79</v>
      </c>
      <c r="U53" s="5" t="s">
        <v>79</v>
      </c>
      <c r="V53" s="5" t="s">
        <v>79</v>
      </c>
      <c r="W53" s="5" t="s">
        <v>79</v>
      </c>
      <c r="X53" s="5" t="s">
        <v>79</v>
      </c>
      <c r="Y53" s="5" t="s">
        <v>79</v>
      </c>
      <c r="Z53" s="5" t="s">
        <v>79</v>
      </c>
      <c r="AA53" s="5" t="s">
        <v>79</v>
      </c>
      <c r="AB53" s="5" t="s">
        <v>79</v>
      </c>
      <c r="AC53" s="5" t="s">
        <v>79</v>
      </c>
      <c r="AD53" s="5" t="s">
        <v>79</v>
      </c>
      <c r="AE53" s="5" t="s">
        <v>79</v>
      </c>
      <c r="AF53" s="5" t="s">
        <v>79</v>
      </c>
      <c r="AG53" s="5" t="s">
        <v>79</v>
      </c>
      <c r="AH53" s="5" t="s">
        <v>79</v>
      </c>
      <c r="AI53" s="5" t="s">
        <v>79</v>
      </c>
      <c r="AJ53" s="5" t="s">
        <v>79</v>
      </c>
      <c r="AK53" s="5" t="s">
        <v>79</v>
      </c>
      <c r="AL53" s="5" t="s">
        <v>79</v>
      </c>
      <c r="AM53" s="5" t="s">
        <v>79</v>
      </c>
      <c r="AN53" s="5" t="s">
        <v>79</v>
      </c>
      <c r="AO53" s="5" t="s">
        <v>79</v>
      </c>
      <c r="AP53" s="5" t="s">
        <v>79</v>
      </c>
      <c r="AQ53" s="5" t="s">
        <v>79</v>
      </c>
      <c r="AR53" s="5" t="s">
        <v>79</v>
      </c>
      <c r="AS53" s="5" t="s">
        <v>79</v>
      </c>
      <c r="AT53" s="5" t="s">
        <v>79</v>
      </c>
      <c r="AU53" s="5" t="s">
        <v>79</v>
      </c>
      <c r="AV53" s="5" t="s">
        <v>79</v>
      </c>
      <c r="AW53" s="5" t="s">
        <v>79</v>
      </c>
      <c r="AX53" s="5" t="s">
        <v>79</v>
      </c>
      <c r="AY53" s="5" t="s">
        <v>79</v>
      </c>
      <c r="AZ53" s="5" t="s">
        <v>79</v>
      </c>
      <c r="BA53" s="5" t="s">
        <v>79</v>
      </c>
      <c r="BB53" s="5" t="s">
        <v>79</v>
      </c>
      <c r="BC53" s="5" t="s">
        <v>79</v>
      </c>
      <c r="BD53" s="5" t="s">
        <v>79</v>
      </c>
      <c r="BE53" s="5" t="s">
        <v>79</v>
      </c>
      <c r="BF53" s="5" t="s">
        <v>79</v>
      </c>
      <c r="BG53" s="5" t="s">
        <v>79</v>
      </c>
      <c r="BH53" s="5" t="s">
        <v>79</v>
      </c>
      <c r="BI53" s="5" t="s">
        <v>79</v>
      </c>
      <c r="BJ53" s="5" t="s">
        <v>79</v>
      </c>
      <c r="BK53" s="5" t="s">
        <v>79</v>
      </c>
      <c r="BL53" s="5" t="s">
        <v>79</v>
      </c>
      <c r="BM53" s="5" t="s">
        <v>79</v>
      </c>
      <c r="BN53" s="5" t="s">
        <v>79</v>
      </c>
      <c r="BO53" s="5" t="s">
        <v>79</v>
      </c>
      <c r="BP53" s="5" t="s">
        <v>79</v>
      </c>
      <c r="BQ53" s="5" t="s">
        <v>79</v>
      </c>
      <c r="BR53" s="5" t="s">
        <v>79</v>
      </c>
      <c r="BS53" s="5" t="s">
        <v>79</v>
      </c>
      <c r="BT53" s="5" t="s">
        <v>79</v>
      </c>
      <c r="BU53" s="5" t="s">
        <v>79</v>
      </c>
      <c r="BV53" s="5" t="s">
        <v>79</v>
      </c>
      <c r="BW53" s="5" t="s">
        <v>79</v>
      </c>
      <c r="BX53" s="5" t="s">
        <v>79</v>
      </c>
      <c r="BY53" s="5" t="s">
        <v>79</v>
      </c>
      <c r="BZ53" s="5" t="s">
        <v>79</v>
      </c>
      <c r="CA53" s="5" t="s">
        <v>79</v>
      </c>
      <c r="CB53" s="5" t="s">
        <v>79</v>
      </c>
      <c r="CC53" s="5" t="s">
        <v>79</v>
      </c>
      <c r="CD53" s="5" t="s">
        <v>79</v>
      </c>
      <c r="CE53" s="5" t="s">
        <v>79</v>
      </c>
      <c r="CF53" s="5" t="s">
        <v>79</v>
      </c>
      <c r="CG53" s="5" t="s">
        <v>79</v>
      </c>
      <c r="CH53" s="5" t="s">
        <v>79</v>
      </c>
      <c r="CI53" s="5" t="s">
        <v>79</v>
      </c>
      <c r="CJ53" s="5" t="s">
        <v>79</v>
      </c>
      <c r="CK53" s="5" t="s">
        <v>79</v>
      </c>
      <c r="CL53" s="5" t="s">
        <v>79</v>
      </c>
      <c r="CM53" s="5" t="s">
        <v>79</v>
      </c>
      <c r="CN53" s="5" t="s">
        <v>79</v>
      </c>
      <c r="CO53" s="5" t="s">
        <v>79</v>
      </c>
      <c r="CP53" s="5" t="s">
        <v>79</v>
      </c>
      <c r="CQ53" s="5" t="s">
        <v>79</v>
      </c>
      <c r="CR53" s="5" t="s">
        <v>79</v>
      </c>
      <c r="CS53" s="5" t="s">
        <v>79</v>
      </c>
      <c r="CT53" s="5" t="s">
        <v>79</v>
      </c>
      <c r="CU53" s="5" t="s">
        <v>79</v>
      </c>
      <c r="CV53" s="5" t="s">
        <v>79</v>
      </c>
      <c r="CW53" s="5" t="s">
        <v>79</v>
      </c>
      <c r="CX53" s="5" t="s">
        <v>79</v>
      </c>
      <c r="CY53" s="5" t="s">
        <v>79</v>
      </c>
      <c r="CZ53" s="5" t="s">
        <v>79</v>
      </c>
      <c r="DA53" s="5" t="s">
        <v>79</v>
      </c>
      <c r="DB53" s="5" t="s">
        <v>79</v>
      </c>
      <c r="DC53" s="5" t="s">
        <v>79</v>
      </c>
      <c r="DD53" s="5" t="s">
        <v>79</v>
      </c>
      <c r="DE53" s="5" t="s">
        <v>79</v>
      </c>
      <c r="DF53" s="5" t="s">
        <v>79</v>
      </c>
      <c r="DG53" s="5" t="s">
        <v>79</v>
      </c>
      <c r="DH53" s="5" t="s">
        <v>79</v>
      </c>
      <c r="DI53" s="5" t="s">
        <v>79</v>
      </c>
      <c r="DJ53" s="5" t="s">
        <v>79</v>
      </c>
      <c r="DK53" s="5" t="s">
        <v>79</v>
      </c>
      <c r="DL53" s="5" t="s">
        <v>79</v>
      </c>
      <c r="DM53" s="5" t="s">
        <v>79</v>
      </c>
      <c r="DN53" s="5" t="s">
        <v>79</v>
      </c>
      <c r="DO53" s="5" t="s">
        <v>79</v>
      </c>
      <c r="DP53" s="5" t="s">
        <v>79</v>
      </c>
      <c r="DQ53" s="5" t="s">
        <v>79</v>
      </c>
      <c r="DR53" s="5" t="s">
        <v>79</v>
      </c>
      <c r="DS53" s="5" t="s">
        <v>79</v>
      </c>
      <c r="DT53" s="5" t="s">
        <v>79</v>
      </c>
      <c r="DU53" s="5" t="s">
        <v>79</v>
      </c>
      <c r="DV53" s="5" t="s">
        <v>79</v>
      </c>
      <c r="DW53" s="5" t="s">
        <v>79</v>
      </c>
      <c r="DX53" s="5" t="s">
        <v>79</v>
      </c>
      <c r="DY53" s="5" t="s">
        <v>79</v>
      </c>
      <c r="DZ53" s="5" t="s">
        <v>79</v>
      </c>
      <c r="EA53" s="5" t="s">
        <v>79</v>
      </c>
      <c r="EB53" s="6" t="s">
        <v>80</v>
      </c>
      <c r="EC53" s="6" t="s">
        <v>80</v>
      </c>
      <c r="ED53" s="6" t="s">
        <v>80</v>
      </c>
      <c r="EE53" s="6" t="s">
        <v>80</v>
      </c>
      <c r="EF53" s="6" t="s">
        <v>80</v>
      </c>
      <c r="EG53" s="6" t="s">
        <v>80</v>
      </c>
      <c r="EH53" s="6" t="s">
        <v>80</v>
      </c>
      <c r="EI53" s="6" t="s">
        <v>80</v>
      </c>
      <c r="EJ53" s="6" t="s">
        <v>80</v>
      </c>
      <c r="EK53" s="6" t="s">
        <v>80</v>
      </c>
      <c r="EL53" s="6" t="s">
        <v>80</v>
      </c>
      <c r="EM53" s="6" t="s">
        <v>80</v>
      </c>
      <c r="EN53" s="6" t="s">
        <v>80</v>
      </c>
      <c r="EO53" s="6" t="s">
        <v>80</v>
      </c>
      <c r="EP53" s="6" t="s">
        <v>80</v>
      </c>
      <c r="EQ53" s="6" t="s">
        <v>80</v>
      </c>
      <c r="ER53" s="6" t="s">
        <v>80</v>
      </c>
      <c r="ES53" s="6" t="s">
        <v>80</v>
      </c>
      <c r="ET53" s="6" t="s">
        <v>80</v>
      </c>
      <c r="EU53" s="6" t="s">
        <v>80</v>
      </c>
      <c r="EV53" s="6" t="s">
        <v>80</v>
      </c>
      <c r="EW53" s="6" t="s">
        <v>80</v>
      </c>
      <c r="EX53" s="6" t="s">
        <v>80</v>
      </c>
      <c r="EY53" s="6" t="s">
        <v>80</v>
      </c>
      <c r="EZ53" s="6" t="s">
        <v>80</v>
      </c>
      <c r="FA53" s="6" t="s">
        <v>80</v>
      </c>
      <c r="FB53" s="6" t="s">
        <v>80</v>
      </c>
      <c r="FC53" s="6" t="s">
        <v>80</v>
      </c>
      <c r="FD53" s="6" t="s">
        <v>80</v>
      </c>
      <c r="FE53" s="6" t="s">
        <v>80</v>
      </c>
      <c r="FF53" s="6" t="s">
        <v>80</v>
      </c>
      <c r="FG53" s="6" t="s">
        <v>80</v>
      </c>
      <c r="FH53" s="6" t="s">
        <v>80</v>
      </c>
      <c r="FI53" s="6" t="s">
        <v>80</v>
      </c>
      <c r="FJ53" s="6" t="s">
        <v>80</v>
      </c>
      <c r="FK53" s="6" t="s">
        <v>80</v>
      </c>
      <c r="FL53" s="6" t="s">
        <v>80</v>
      </c>
      <c r="FM53" s="6" t="s">
        <v>80</v>
      </c>
      <c r="FN53" s="6" t="s">
        <v>80</v>
      </c>
      <c r="FO53" s="6" t="s">
        <v>80</v>
      </c>
      <c r="FP53" s="6" t="s">
        <v>80</v>
      </c>
      <c r="FQ53" s="6" t="s">
        <v>80</v>
      </c>
      <c r="FR53" s="6" t="s">
        <v>80</v>
      </c>
      <c r="FS53" s="6" t="s">
        <v>80</v>
      </c>
      <c r="FT53" s="6" t="s">
        <v>80</v>
      </c>
      <c r="FU53" s="6" t="s">
        <v>80</v>
      </c>
      <c r="FV53" s="6" t="s">
        <v>80</v>
      </c>
      <c r="FW53" s="6" t="s">
        <v>80</v>
      </c>
      <c r="FX53" s="6" t="s">
        <v>80</v>
      </c>
      <c r="FY53" s="6" t="s">
        <v>80</v>
      </c>
      <c r="FZ53" s="6" t="s">
        <v>80</v>
      </c>
      <c r="GA53" s="6" t="s">
        <v>80</v>
      </c>
      <c r="GB53" s="6" t="s">
        <v>80</v>
      </c>
      <c r="GC53" s="6" t="s">
        <v>80</v>
      </c>
      <c r="GD53" s="6" t="s">
        <v>80</v>
      </c>
      <c r="GE53" s="6" t="s">
        <v>80</v>
      </c>
      <c r="GF53" s="6" t="s">
        <v>80</v>
      </c>
      <c r="GG53" s="6" t="s">
        <v>80</v>
      </c>
      <c r="GH53" s="6" t="s">
        <v>80</v>
      </c>
      <c r="GI53" s="6" t="s">
        <v>80</v>
      </c>
      <c r="GJ53" s="6" t="s">
        <v>80</v>
      </c>
      <c r="GK53" s="6" t="s">
        <v>80</v>
      </c>
      <c r="GL53" s="6" t="s">
        <v>80</v>
      </c>
      <c r="GM53" s="6" t="s">
        <v>80</v>
      </c>
      <c r="GN53" s="6" t="s">
        <v>80</v>
      </c>
      <c r="GO53" s="6" t="s">
        <v>80</v>
      </c>
      <c r="GP53" s="6" t="s">
        <v>80</v>
      </c>
      <c r="GQ53" s="6" t="s">
        <v>80</v>
      </c>
      <c r="GR53" s="6" t="s">
        <v>80</v>
      </c>
      <c r="GS53" s="6" t="s">
        <v>80</v>
      </c>
      <c r="GT53" s="6" t="s">
        <v>80</v>
      </c>
      <c r="GU53" s="6" t="s">
        <v>80</v>
      </c>
      <c r="GV53" s="6" t="s">
        <v>80</v>
      </c>
      <c r="GW53" s="6" t="s">
        <v>80</v>
      </c>
      <c r="GX53" s="6" t="s">
        <v>80</v>
      </c>
      <c r="GY53" s="6" t="s">
        <v>80</v>
      </c>
      <c r="GZ53" s="6" t="s">
        <v>80</v>
      </c>
      <c r="HA53" s="6" t="s">
        <v>80</v>
      </c>
      <c r="HB53" s="6" t="s">
        <v>80</v>
      </c>
      <c r="HC53" s="6" t="s">
        <v>80</v>
      </c>
      <c r="HD53" s="6" t="s">
        <v>80</v>
      </c>
      <c r="HE53" s="6" t="s">
        <v>80</v>
      </c>
      <c r="HF53" s="6" t="s">
        <v>80</v>
      </c>
      <c r="HG53" s="6" t="s">
        <v>80</v>
      </c>
      <c r="HH53" s="6" t="s">
        <v>80</v>
      </c>
      <c r="HI53" s="6" t="s">
        <v>80</v>
      </c>
      <c r="HJ53" s="6" t="s">
        <v>80</v>
      </c>
      <c r="HK53" s="6" t="s">
        <v>80</v>
      </c>
      <c r="HL53" s="6" t="s">
        <v>80</v>
      </c>
      <c r="HM53" s="6" t="s">
        <v>80</v>
      </c>
      <c r="HN53" s="6" t="s">
        <v>80</v>
      </c>
      <c r="HO53" s="6" t="s">
        <v>80</v>
      </c>
      <c r="HP53" s="6" t="s">
        <v>80</v>
      </c>
      <c r="HQ53" s="6" t="s">
        <v>80</v>
      </c>
      <c r="HR53" s="6" t="s">
        <v>80</v>
      </c>
      <c r="HS53" s="6" t="s">
        <v>80</v>
      </c>
      <c r="HT53" s="6" t="s">
        <v>80</v>
      </c>
      <c r="HU53" s="6" t="s">
        <v>80</v>
      </c>
      <c r="HV53" s="6" t="s">
        <v>80</v>
      </c>
      <c r="HW53" s="6" t="s">
        <v>80</v>
      </c>
      <c r="HX53" s="6" t="s">
        <v>80</v>
      </c>
      <c r="HY53" s="6" t="s">
        <v>80</v>
      </c>
      <c r="HZ53" s="6" t="s">
        <v>80</v>
      </c>
      <c r="IA53" s="6" t="s">
        <v>80</v>
      </c>
      <c r="IB53" s="6" t="s">
        <v>80</v>
      </c>
      <c r="IC53" s="6" t="s">
        <v>80</v>
      </c>
      <c r="ID53" s="6" t="s">
        <v>80</v>
      </c>
      <c r="IE53" s="6" t="s">
        <v>80</v>
      </c>
      <c r="IF53" s="6" t="s">
        <v>80</v>
      </c>
      <c r="IG53" s="6" t="s">
        <v>80</v>
      </c>
      <c r="IH53" s="6" t="s">
        <v>80</v>
      </c>
      <c r="II53" s="6" t="s">
        <v>80</v>
      </c>
      <c r="IJ53" s="6" t="s">
        <v>80</v>
      </c>
      <c r="IK53" s="6" t="s">
        <v>80</v>
      </c>
      <c r="IL53" s="6" t="s">
        <v>80</v>
      </c>
      <c r="IM53" s="6" t="s">
        <v>80</v>
      </c>
      <c r="IN53" s="6" t="s">
        <v>80</v>
      </c>
      <c r="IO53" s="6" t="s">
        <v>80</v>
      </c>
      <c r="IP53" s="6" t="s">
        <v>80</v>
      </c>
      <c r="IQ53" s="6" t="s">
        <v>80</v>
      </c>
      <c r="IR53" s="6" t="s">
        <v>80</v>
      </c>
      <c r="IS53" s="6" t="s">
        <v>80</v>
      </c>
      <c r="IT53" s="6" t="s">
        <v>80</v>
      </c>
      <c r="IU53" s="6" t="s">
        <v>80</v>
      </c>
      <c r="IV53" s="6" t="s">
        <v>80</v>
      </c>
    </row>
    <row r="54" spans="6:256" x14ac:dyDescent="0.2">
      <c r="F54" s="17" t="s">
        <v>53</v>
      </c>
      <c r="G54" s="5">
        <v>1</v>
      </c>
      <c r="H54" s="5">
        <v>2</v>
      </c>
      <c r="I54" s="5">
        <v>3</v>
      </c>
      <c r="J54" s="5">
        <v>4</v>
      </c>
      <c r="K54" s="5">
        <v>5</v>
      </c>
      <c r="L54" s="5">
        <v>6</v>
      </c>
      <c r="M54" s="5">
        <v>7</v>
      </c>
      <c r="N54" s="5">
        <v>8</v>
      </c>
      <c r="O54" s="5">
        <v>9</v>
      </c>
      <c r="P54" s="5">
        <v>10</v>
      </c>
      <c r="Q54" s="5">
        <v>11</v>
      </c>
      <c r="R54" s="5">
        <v>12</v>
      </c>
      <c r="S54" s="5">
        <v>13</v>
      </c>
      <c r="T54" s="5">
        <v>14</v>
      </c>
      <c r="U54" s="5">
        <v>15</v>
      </c>
      <c r="V54" s="5">
        <v>16</v>
      </c>
      <c r="W54" s="5">
        <v>17</v>
      </c>
      <c r="X54" s="5">
        <v>18</v>
      </c>
      <c r="Y54" s="5">
        <v>19</v>
      </c>
      <c r="Z54" s="5">
        <v>20</v>
      </c>
      <c r="AA54" s="5">
        <v>21</v>
      </c>
      <c r="AB54" s="5">
        <v>22</v>
      </c>
      <c r="AC54" s="5">
        <v>23</v>
      </c>
      <c r="AD54" s="5">
        <v>24</v>
      </c>
      <c r="AE54" s="5">
        <v>25</v>
      </c>
      <c r="AF54" s="5">
        <v>26</v>
      </c>
      <c r="AG54" s="5">
        <v>27</v>
      </c>
      <c r="AH54" s="5">
        <v>28</v>
      </c>
      <c r="AI54" s="5">
        <v>29</v>
      </c>
      <c r="AJ54" s="5">
        <v>30</v>
      </c>
      <c r="AK54" s="5">
        <v>31</v>
      </c>
      <c r="AL54" s="5">
        <v>32</v>
      </c>
      <c r="AM54" s="5">
        <v>33</v>
      </c>
      <c r="AN54" s="5">
        <v>34</v>
      </c>
      <c r="AO54" s="5">
        <v>35</v>
      </c>
      <c r="AP54" s="5">
        <v>36</v>
      </c>
      <c r="AQ54" s="5">
        <v>37</v>
      </c>
      <c r="AR54" s="5">
        <v>38</v>
      </c>
      <c r="AS54" s="5">
        <v>39</v>
      </c>
      <c r="AT54" s="5">
        <v>40</v>
      </c>
      <c r="AU54" s="5">
        <v>41</v>
      </c>
      <c r="AV54" s="5">
        <v>42</v>
      </c>
      <c r="AW54" s="5">
        <v>43</v>
      </c>
      <c r="AX54" s="5">
        <v>44</v>
      </c>
      <c r="AY54" s="5">
        <v>45</v>
      </c>
      <c r="AZ54" s="5">
        <v>46</v>
      </c>
      <c r="BA54" s="5">
        <v>47</v>
      </c>
      <c r="BB54" s="5">
        <v>48</v>
      </c>
      <c r="BC54" s="5">
        <v>49</v>
      </c>
      <c r="BD54" s="5">
        <v>50</v>
      </c>
      <c r="BE54" s="5">
        <v>51</v>
      </c>
      <c r="BF54" s="5">
        <v>52</v>
      </c>
      <c r="BG54" s="5">
        <v>53</v>
      </c>
      <c r="BH54" s="5">
        <v>54</v>
      </c>
      <c r="BI54" s="5">
        <v>55</v>
      </c>
      <c r="BJ54" s="5">
        <v>56</v>
      </c>
      <c r="BK54" s="5">
        <v>57</v>
      </c>
      <c r="BL54" s="5">
        <v>58</v>
      </c>
      <c r="BM54" s="5">
        <v>59</v>
      </c>
      <c r="BN54" s="5">
        <v>60</v>
      </c>
      <c r="BO54" s="5">
        <v>61</v>
      </c>
      <c r="BP54" s="5">
        <v>62</v>
      </c>
      <c r="BQ54" s="5">
        <v>63</v>
      </c>
      <c r="BR54" s="5">
        <v>64</v>
      </c>
      <c r="BS54" s="5">
        <v>65</v>
      </c>
      <c r="BT54" s="5">
        <v>66</v>
      </c>
      <c r="BU54" s="5">
        <v>67</v>
      </c>
      <c r="BV54" s="5">
        <v>68</v>
      </c>
      <c r="BW54" s="5">
        <v>69</v>
      </c>
      <c r="BX54" s="5">
        <v>70</v>
      </c>
      <c r="BY54" s="5">
        <v>71</v>
      </c>
      <c r="BZ54" s="5">
        <v>72</v>
      </c>
      <c r="CA54" s="5">
        <v>73</v>
      </c>
      <c r="CB54" s="5">
        <v>74</v>
      </c>
      <c r="CC54" s="5">
        <v>75</v>
      </c>
      <c r="CD54" s="5">
        <v>76</v>
      </c>
      <c r="CE54" s="5">
        <v>77</v>
      </c>
      <c r="CF54" s="5">
        <v>78</v>
      </c>
      <c r="CG54" s="5">
        <v>79</v>
      </c>
      <c r="CH54" s="5">
        <v>80</v>
      </c>
      <c r="CI54" s="5">
        <v>81</v>
      </c>
      <c r="CJ54" s="5">
        <v>82</v>
      </c>
      <c r="CK54" s="5">
        <v>83</v>
      </c>
      <c r="CL54" s="5">
        <v>84</v>
      </c>
      <c r="CM54" s="5">
        <v>85</v>
      </c>
      <c r="CN54" s="5">
        <v>86</v>
      </c>
      <c r="CO54" s="5">
        <v>87</v>
      </c>
      <c r="CP54" s="5">
        <v>88</v>
      </c>
      <c r="CQ54" s="5">
        <v>89</v>
      </c>
      <c r="CR54" s="5">
        <v>90</v>
      </c>
      <c r="CS54" s="5">
        <v>91</v>
      </c>
      <c r="CT54" s="5">
        <v>92</v>
      </c>
      <c r="CU54" s="5">
        <v>93</v>
      </c>
      <c r="CV54" s="5">
        <v>94</v>
      </c>
      <c r="CW54" s="5">
        <v>95</v>
      </c>
      <c r="CX54" s="5">
        <v>96</v>
      </c>
      <c r="CY54" s="5">
        <v>97</v>
      </c>
      <c r="CZ54" s="5">
        <v>98</v>
      </c>
      <c r="DA54" s="5">
        <v>99</v>
      </c>
      <c r="DB54" s="5">
        <v>100</v>
      </c>
      <c r="DC54" s="5">
        <v>101</v>
      </c>
      <c r="DD54" s="5">
        <v>102</v>
      </c>
      <c r="DE54" s="5">
        <v>103</v>
      </c>
      <c r="DF54" s="5">
        <v>104</v>
      </c>
      <c r="DG54" s="5">
        <v>105</v>
      </c>
      <c r="DH54" s="5">
        <v>106</v>
      </c>
      <c r="DI54" s="5">
        <v>107</v>
      </c>
      <c r="DJ54" s="5">
        <v>108</v>
      </c>
      <c r="DK54" s="5">
        <v>109</v>
      </c>
      <c r="DL54" s="5">
        <v>110</v>
      </c>
      <c r="DM54" s="5">
        <v>111</v>
      </c>
      <c r="DN54" s="5">
        <v>112</v>
      </c>
      <c r="DO54" s="5">
        <v>113</v>
      </c>
      <c r="DP54" s="5">
        <v>114</v>
      </c>
      <c r="DQ54" s="5">
        <v>115</v>
      </c>
      <c r="DR54" s="5">
        <v>116</v>
      </c>
      <c r="DS54" s="5">
        <v>117</v>
      </c>
      <c r="DT54" s="5">
        <v>118</v>
      </c>
      <c r="DU54" s="5">
        <v>119</v>
      </c>
      <c r="DV54" s="5">
        <v>120</v>
      </c>
      <c r="DW54" s="5">
        <v>121</v>
      </c>
      <c r="DX54" s="5">
        <v>122</v>
      </c>
      <c r="DY54" s="5">
        <v>123</v>
      </c>
      <c r="DZ54" s="5">
        <v>124</v>
      </c>
      <c r="EA54" s="5">
        <v>125</v>
      </c>
      <c r="EB54" s="6">
        <v>1</v>
      </c>
      <c r="EC54" s="6">
        <v>2</v>
      </c>
      <c r="ED54" s="6">
        <v>3</v>
      </c>
      <c r="EE54" s="6">
        <v>4</v>
      </c>
      <c r="EF54" s="6">
        <v>5</v>
      </c>
      <c r="EG54" s="6">
        <v>6</v>
      </c>
      <c r="EH54" s="6">
        <v>7</v>
      </c>
      <c r="EI54" s="6">
        <v>8</v>
      </c>
      <c r="EJ54" s="6">
        <v>9</v>
      </c>
      <c r="EK54" s="6">
        <v>10</v>
      </c>
      <c r="EL54" s="6">
        <v>11</v>
      </c>
      <c r="EM54" s="6">
        <v>12</v>
      </c>
      <c r="EN54" s="6">
        <v>13</v>
      </c>
      <c r="EO54" s="6">
        <v>14</v>
      </c>
      <c r="EP54" s="6">
        <v>15</v>
      </c>
      <c r="EQ54" s="6">
        <v>16</v>
      </c>
      <c r="ER54" s="6">
        <v>17</v>
      </c>
      <c r="ES54" s="6">
        <v>18</v>
      </c>
      <c r="ET54" s="6">
        <v>19</v>
      </c>
      <c r="EU54" s="6">
        <v>20</v>
      </c>
      <c r="EV54" s="6">
        <v>21</v>
      </c>
      <c r="EW54" s="6">
        <v>22</v>
      </c>
      <c r="EX54" s="6">
        <v>23</v>
      </c>
      <c r="EY54" s="6">
        <v>24</v>
      </c>
      <c r="EZ54" s="6">
        <v>25</v>
      </c>
      <c r="FA54" s="6">
        <v>26</v>
      </c>
      <c r="FB54" s="6">
        <v>27</v>
      </c>
      <c r="FC54" s="6">
        <v>28</v>
      </c>
      <c r="FD54" s="6">
        <v>29</v>
      </c>
      <c r="FE54" s="6">
        <v>30</v>
      </c>
      <c r="FF54" s="6">
        <v>31</v>
      </c>
      <c r="FG54" s="6">
        <v>32</v>
      </c>
      <c r="FH54" s="6">
        <v>33</v>
      </c>
      <c r="FI54" s="6">
        <v>34</v>
      </c>
      <c r="FJ54" s="6">
        <v>35</v>
      </c>
      <c r="FK54" s="6">
        <v>36</v>
      </c>
      <c r="FL54" s="6">
        <v>37</v>
      </c>
      <c r="FM54" s="6">
        <v>38</v>
      </c>
      <c r="FN54" s="6">
        <v>39</v>
      </c>
      <c r="FO54" s="6">
        <v>40</v>
      </c>
      <c r="FP54" s="6">
        <v>41</v>
      </c>
      <c r="FQ54" s="6">
        <v>42</v>
      </c>
      <c r="FR54" s="6">
        <v>43</v>
      </c>
      <c r="FS54" s="6">
        <v>44</v>
      </c>
      <c r="FT54" s="6">
        <v>45</v>
      </c>
      <c r="FU54" s="6">
        <v>46</v>
      </c>
      <c r="FV54" s="6">
        <v>47</v>
      </c>
      <c r="FW54" s="6">
        <v>48</v>
      </c>
      <c r="FX54" s="6">
        <v>49</v>
      </c>
      <c r="FY54" s="6">
        <v>50</v>
      </c>
      <c r="FZ54" s="6">
        <v>51</v>
      </c>
      <c r="GA54" s="6">
        <v>52</v>
      </c>
      <c r="GB54" s="6">
        <v>53</v>
      </c>
      <c r="GC54" s="6">
        <v>54</v>
      </c>
      <c r="GD54" s="6">
        <v>55</v>
      </c>
      <c r="GE54" s="6">
        <v>56</v>
      </c>
      <c r="GF54" s="6">
        <v>57</v>
      </c>
      <c r="GG54" s="6">
        <v>58</v>
      </c>
      <c r="GH54" s="6">
        <v>59</v>
      </c>
      <c r="GI54" s="6">
        <v>60</v>
      </c>
      <c r="GJ54" s="6">
        <v>61</v>
      </c>
      <c r="GK54" s="6">
        <v>62</v>
      </c>
      <c r="GL54" s="6">
        <v>63</v>
      </c>
      <c r="GM54" s="6">
        <v>64</v>
      </c>
      <c r="GN54" s="6">
        <v>65</v>
      </c>
      <c r="GO54" s="6">
        <v>66</v>
      </c>
      <c r="GP54" s="6">
        <v>67</v>
      </c>
      <c r="GQ54" s="6">
        <v>68</v>
      </c>
      <c r="GR54" s="6">
        <v>69</v>
      </c>
      <c r="GS54" s="6">
        <v>70</v>
      </c>
      <c r="GT54" s="6">
        <v>71</v>
      </c>
      <c r="GU54" s="6">
        <v>72</v>
      </c>
      <c r="GV54" s="6">
        <v>73</v>
      </c>
      <c r="GW54" s="6">
        <v>74</v>
      </c>
      <c r="GX54" s="6">
        <v>75</v>
      </c>
      <c r="GY54" s="6">
        <v>76</v>
      </c>
      <c r="GZ54" s="6">
        <v>77</v>
      </c>
      <c r="HA54" s="6">
        <v>78</v>
      </c>
      <c r="HB54" s="6">
        <v>79</v>
      </c>
      <c r="HC54" s="6">
        <v>80</v>
      </c>
      <c r="HD54" s="6">
        <v>81</v>
      </c>
      <c r="HE54" s="6">
        <v>82</v>
      </c>
      <c r="HF54" s="6">
        <v>83</v>
      </c>
      <c r="HG54" s="6">
        <v>84</v>
      </c>
      <c r="HH54" s="6">
        <v>85</v>
      </c>
      <c r="HI54" s="6">
        <v>86</v>
      </c>
      <c r="HJ54" s="6">
        <v>87</v>
      </c>
      <c r="HK54" s="6">
        <v>88</v>
      </c>
      <c r="HL54" s="6">
        <v>89</v>
      </c>
      <c r="HM54" s="6">
        <v>90</v>
      </c>
      <c r="HN54" s="6">
        <v>91</v>
      </c>
      <c r="HO54" s="6">
        <v>92</v>
      </c>
      <c r="HP54" s="6">
        <v>93</v>
      </c>
      <c r="HQ54" s="6">
        <v>94</v>
      </c>
      <c r="HR54" s="6">
        <v>95</v>
      </c>
      <c r="HS54" s="6">
        <v>96</v>
      </c>
      <c r="HT54" s="6">
        <v>97</v>
      </c>
      <c r="HU54" s="6">
        <v>98</v>
      </c>
      <c r="HV54" s="6">
        <v>99</v>
      </c>
      <c r="HW54" s="6">
        <v>100</v>
      </c>
      <c r="HX54" s="6">
        <v>101</v>
      </c>
      <c r="HY54" s="6">
        <v>102</v>
      </c>
      <c r="HZ54" s="6">
        <v>103</v>
      </c>
      <c r="IA54" s="6">
        <v>104</v>
      </c>
      <c r="IB54" s="6">
        <v>105</v>
      </c>
      <c r="IC54" s="6">
        <v>106</v>
      </c>
      <c r="ID54" s="6">
        <v>107</v>
      </c>
      <c r="IE54" s="6">
        <v>108</v>
      </c>
      <c r="IF54" s="6">
        <v>109</v>
      </c>
      <c r="IG54" s="6">
        <v>110</v>
      </c>
      <c r="IH54" s="6">
        <v>111</v>
      </c>
      <c r="II54" s="6">
        <v>112</v>
      </c>
      <c r="IJ54" s="6">
        <v>113</v>
      </c>
      <c r="IK54" s="6">
        <v>114</v>
      </c>
      <c r="IL54" s="6">
        <v>115</v>
      </c>
      <c r="IM54" s="6">
        <v>116</v>
      </c>
      <c r="IN54" s="6">
        <v>117</v>
      </c>
      <c r="IO54" s="6">
        <v>118</v>
      </c>
      <c r="IP54" s="6">
        <v>119</v>
      </c>
      <c r="IQ54" s="6">
        <v>120</v>
      </c>
      <c r="IR54" s="6">
        <v>121</v>
      </c>
      <c r="IS54" s="6">
        <v>122</v>
      </c>
      <c r="IT54" s="6">
        <v>123</v>
      </c>
      <c r="IU54" s="6">
        <v>124</v>
      </c>
      <c r="IV54" s="6">
        <v>125</v>
      </c>
    </row>
    <row r="55" spans="6:256" x14ac:dyDescent="0.2">
      <c r="F55">
        <v>201403</v>
      </c>
      <c r="G55" s="10">
        <f t="shared" ref="G55:BR55" si="0">IF(OR(H9 = "", H$8 &lt; G$8), "", IFERROR(H9/G9, ""))</f>
        <v>2.3364282071934763</v>
      </c>
      <c r="H55" s="10">
        <f t="shared" si="0"/>
        <v>1.5658382946928722</v>
      </c>
      <c r="I55" s="10">
        <f t="shared" si="0"/>
        <v>1.4090348203118921</v>
      </c>
      <c r="J55" s="10">
        <f t="shared" si="0"/>
        <v>1.2078252296730627</v>
      </c>
      <c r="K55" s="10">
        <f t="shared" si="0"/>
        <v>1.0364864393995441</v>
      </c>
      <c r="L55" s="10">
        <f t="shared" si="0"/>
        <v>1.1015976444403643</v>
      </c>
      <c r="M55" s="10">
        <f t="shared" si="0"/>
        <v>1.0046868605152537</v>
      </c>
      <c r="N55" s="10">
        <f t="shared" si="0"/>
        <v>1.0176128643243181</v>
      </c>
      <c r="O55" s="10">
        <f t="shared" si="0"/>
        <v>1.0136473523647016</v>
      </c>
      <c r="P55" s="10">
        <f t="shared" si="0"/>
        <v>1.0036143974035525</v>
      </c>
      <c r="Q55" s="10">
        <f t="shared" si="0"/>
        <v>1.0067083790777733</v>
      </c>
      <c r="R55" s="10">
        <f t="shared" si="0"/>
        <v>1.0028652618949871</v>
      </c>
      <c r="S55" s="10">
        <f t="shared" si="0"/>
        <v>1.005754210287306</v>
      </c>
      <c r="T55" s="10">
        <f t="shared" si="0"/>
        <v>1.0051281689784484</v>
      </c>
      <c r="U55" s="10">
        <f t="shared" si="0"/>
        <v>1.0062019923722667</v>
      </c>
      <c r="V55" s="10">
        <f t="shared" si="0"/>
        <v>1.01232503749546</v>
      </c>
      <c r="W55" s="10">
        <f t="shared" si="0"/>
        <v>1.0142122616813387</v>
      </c>
      <c r="X55" s="10">
        <f t="shared" si="0"/>
        <v>1.006094704719209</v>
      </c>
      <c r="Y55" s="10">
        <f t="shared" si="0"/>
        <v>1.0052274247779907</v>
      </c>
      <c r="Z55" s="10">
        <f t="shared" si="0"/>
        <v>1.0049050742615424</v>
      </c>
      <c r="AA55" s="10">
        <f t="shared" si="0"/>
        <v>1.0047575065051098</v>
      </c>
      <c r="AB55" s="10">
        <f t="shared" si="0"/>
        <v>1.0050677043417202</v>
      </c>
      <c r="AC55" s="10">
        <f t="shared" si="0"/>
        <v>1.0032162186177742</v>
      </c>
      <c r="AD55" s="10">
        <f t="shared" si="0"/>
        <v>1.0041448055851387</v>
      </c>
      <c r="AE55" s="10">
        <f t="shared" si="0"/>
        <v>1.0043105650952711</v>
      </c>
      <c r="AF55" s="10">
        <f t="shared" si="0"/>
        <v>1.0047648179355502</v>
      </c>
      <c r="AG55" s="10">
        <f t="shared" si="0"/>
        <v>1.0074039206312708</v>
      </c>
      <c r="AH55" s="10">
        <f t="shared" si="0"/>
        <v>1.0109344452803706</v>
      </c>
      <c r="AI55" s="10">
        <f t="shared" si="0"/>
        <v>1.021183382252421</v>
      </c>
      <c r="AJ55" s="10">
        <f t="shared" si="0"/>
        <v>1.0045344775843552</v>
      </c>
      <c r="AK55" s="10">
        <f t="shared" si="0"/>
        <v>1.00608539805827</v>
      </c>
      <c r="AL55" s="10">
        <f t="shared" si="0"/>
        <v>1.0087803878626809</v>
      </c>
      <c r="AM55" s="10">
        <f t="shared" si="0"/>
        <v>1.0042391631171281</v>
      </c>
      <c r="AN55" s="10">
        <f t="shared" si="0"/>
        <v>1.0042087389284411</v>
      </c>
      <c r="AO55" s="10">
        <f t="shared" si="0"/>
        <v>1.0053914905917265</v>
      </c>
      <c r="AP55" s="10">
        <f t="shared" si="0"/>
        <v>1.0043220750513582</v>
      </c>
      <c r="AQ55" s="10">
        <f t="shared" si="0"/>
        <v>1.0046979794218989</v>
      </c>
      <c r="AR55" s="10">
        <f t="shared" si="0"/>
        <v>1.0075856574436941</v>
      </c>
      <c r="AS55" s="10">
        <f t="shared" si="0"/>
        <v>1.0272659903613817</v>
      </c>
      <c r="AT55" s="10">
        <f t="shared" si="0"/>
        <v>1.0105284425932031</v>
      </c>
      <c r="AU55" s="10">
        <f t="shared" si="0"/>
        <v>1.0057598852284155</v>
      </c>
      <c r="AV55" s="10">
        <f t="shared" si="0"/>
        <v>1.0061810980779777</v>
      </c>
      <c r="AW55" s="10">
        <f t="shared" si="0"/>
        <v>1.0033361713154139</v>
      </c>
      <c r="AX55" s="10">
        <f t="shared" si="0"/>
        <v>1.0094280430585398</v>
      </c>
      <c r="AY55" s="10">
        <f t="shared" si="0"/>
        <v>1.0051759315121638</v>
      </c>
      <c r="AZ55" s="10">
        <f t="shared" si="0"/>
        <v>1.0026955902059109</v>
      </c>
      <c r="BA55" s="10">
        <f t="shared" si="0"/>
        <v>1.011308671816842</v>
      </c>
      <c r="BB55" s="10">
        <f t="shared" si="0"/>
        <v>1.0052462089997865</v>
      </c>
      <c r="BC55" s="10">
        <f t="shared" si="0"/>
        <v>1.0015770421475019</v>
      </c>
      <c r="BD55" s="10">
        <f t="shared" si="0"/>
        <v>1.0037571986442884</v>
      </c>
      <c r="BE55" s="10">
        <f t="shared" si="0"/>
        <v>1.0043734314061079</v>
      </c>
      <c r="BF55" s="10">
        <f t="shared" si="0"/>
        <v>1.0030296101771194</v>
      </c>
      <c r="BG55" s="10">
        <f t="shared" si="0"/>
        <v>1.0051293336108398</v>
      </c>
      <c r="BH55" s="10">
        <f t="shared" si="0"/>
        <v>1.0174221311344702</v>
      </c>
      <c r="BI55" s="10">
        <f t="shared" si="0"/>
        <v>1.0083020206623672</v>
      </c>
      <c r="BJ55" s="10">
        <f t="shared" si="0"/>
        <v>1.0041364132528963</v>
      </c>
      <c r="BK55" s="10">
        <f t="shared" si="0"/>
        <v>1.0063762516037158</v>
      </c>
      <c r="BL55" s="10">
        <f t="shared" si="0"/>
        <v>1.0037151511251234</v>
      </c>
      <c r="BM55" s="10">
        <f t="shared" si="0"/>
        <v>1.0036462191940798</v>
      </c>
      <c r="BN55" s="10">
        <f t="shared" si="0"/>
        <v>1.0078542746458126</v>
      </c>
      <c r="BO55" s="10">
        <f t="shared" si="0"/>
        <v>1.0024723762300665</v>
      </c>
      <c r="BP55" s="10">
        <f t="shared" si="0"/>
        <v>1.0010763754730956</v>
      </c>
      <c r="BQ55" s="10">
        <f t="shared" si="0"/>
        <v>1.0036393670123287</v>
      </c>
      <c r="BR55" s="10">
        <f t="shared" si="0"/>
        <v>1.0050533071243481</v>
      </c>
      <c r="BS55" s="10">
        <f t="shared" ref="BS55:ED55" si="1">IF(OR(BT9 = "", BT$8 &lt; BS$8), "", IFERROR(BT9/BS9, ""))</f>
        <v>1.0046967465545662</v>
      </c>
      <c r="BT55" s="10">
        <f t="shared" si="1"/>
        <v>1.0047957195559054</v>
      </c>
      <c r="BU55" s="10">
        <f t="shared" si="1"/>
        <v>1.0006348996081096</v>
      </c>
      <c r="BV55" s="10">
        <f t="shared" si="1"/>
        <v>1.0042312567117699</v>
      </c>
      <c r="BW55" s="10">
        <f t="shared" si="1"/>
        <v>1.0045702766111617</v>
      </c>
      <c r="BX55" s="10">
        <f t="shared" si="1"/>
        <v>1.0046322703570276</v>
      </c>
      <c r="BY55" s="10">
        <f t="shared" si="1"/>
        <v>1.0038794576873695</v>
      </c>
      <c r="BZ55" s="10">
        <f t="shared" si="1"/>
        <v>1.0041768597562546</v>
      </c>
      <c r="CA55" s="10">
        <f t="shared" si="1"/>
        <v>1.0019723361856285</v>
      </c>
      <c r="CB55" s="10">
        <f t="shared" si="1"/>
        <v>1.0060294413347768</v>
      </c>
      <c r="CC55" s="10">
        <f t="shared" si="1"/>
        <v>1.0061410945865727</v>
      </c>
      <c r="CD55" s="10">
        <f t="shared" si="1"/>
        <v>1.0039107872568227</v>
      </c>
      <c r="CE55" s="10">
        <f t="shared" si="1"/>
        <v>1.0031192220748513</v>
      </c>
      <c r="CF55" s="10">
        <f t="shared" si="1"/>
        <v>1.0165065744535053</v>
      </c>
      <c r="CG55" s="10">
        <f t="shared" si="1"/>
        <v>1.0044707620656681</v>
      </c>
      <c r="CH55" s="10">
        <f t="shared" si="1"/>
        <v>1.0015753024432361</v>
      </c>
      <c r="CI55" s="10">
        <f t="shared" si="1"/>
        <v>1.0062113244975899</v>
      </c>
      <c r="CJ55" s="10">
        <f t="shared" si="1"/>
        <v>1.0027594406945468</v>
      </c>
      <c r="CK55" s="10">
        <f t="shared" si="1"/>
        <v>1.0069219778738117</v>
      </c>
      <c r="CL55" s="10">
        <f t="shared" si="1"/>
        <v>1.0043528700143787</v>
      </c>
      <c r="CM55" s="10">
        <f t="shared" si="1"/>
        <v>1.0034119152510699</v>
      </c>
      <c r="CN55" s="10">
        <f t="shared" si="1"/>
        <v>1.0022651832739244</v>
      </c>
      <c r="CO55" s="10">
        <f t="shared" si="1"/>
        <v>1.0051851048719103</v>
      </c>
      <c r="CP55" s="10">
        <f t="shared" si="1"/>
        <v>1.0040481908675769</v>
      </c>
      <c r="CQ55" s="10">
        <f t="shared" si="1"/>
        <v>1.0045625776688316</v>
      </c>
      <c r="CR55" s="10">
        <f t="shared" si="1"/>
        <v>1.0034054126654881</v>
      </c>
      <c r="CS55" s="10">
        <f t="shared" si="1"/>
        <v>1.0050069059799684</v>
      </c>
      <c r="CT55" s="10">
        <f t="shared" si="1"/>
        <v>1.0119170024391528</v>
      </c>
      <c r="CU55" s="10">
        <f t="shared" si="1"/>
        <v>1.0055466417708687</v>
      </c>
      <c r="CV55" s="10">
        <f t="shared" si="1"/>
        <v>1.0020597619657308</v>
      </c>
      <c r="CW55" s="10">
        <f t="shared" si="1"/>
        <v>1.0054921366127729</v>
      </c>
      <c r="CX55" s="10">
        <f t="shared" si="1"/>
        <v>1.0031046730652198</v>
      </c>
      <c r="CY55" s="10">
        <f t="shared" si="1"/>
        <v>1.0021643497880319</v>
      </c>
      <c r="CZ55" s="10">
        <f t="shared" si="1"/>
        <v>1.0046080774271231</v>
      </c>
      <c r="DA55" s="10">
        <f t="shared" si="1"/>
        <v>1.0033724429050102</v>
      </c>
      <c r="DB55" s="10">
        <f t="shared" si="1"/>
        <v>1.0055295644287214</v>
      </c>
      <c r="DC55" s="10">
        <f t="shared" si="1"/>
        <v>1.0033173039953065</v>
      </c>
      <c r="DD55" s="10">
        <f t="shared" si="1"/>
        <v>1.003321058450126</v>
      </c>
      <c r="DE55" s="10">
        <f t="shared" si="1"/>
        <v>1.0051706331931496</v>
      </c>
      <c r="DF55" s="10">
        <f t="shared" si="1"/>
        <v>1.0031546525967954</v>
      </c>
      <c r="DG55" s="10">
        <f t="shared" si="1"/>
        <v>1.0047128364424303</v>
      </c>
      <c r="DH55" s="10">
        <f t="shared" si="1"/>
        <v>1.0042092285197497</v>
      </c>
      <c r="DI55" s="10">
        <f t="shared" si="1"/>
        <v>1.0017888846488359</v>
      </c>
      <c r="DJ55" s="10">
        <f t="shared" si="1"/>
        <v>1.0023851370360066</v>
      </c>
      <c r="DK55" s="10">
        <f t="shared" si="1"/>
        <v>1.0099576926724358</v>
      </c>
      <c r="DL55" s="10">
        <f t="shared" si="1"/>
        <v>1.002825665896524</v>
      </c>
      <c r="DM55" s="10">
        <f t="shared" si="1"/>
        <v>1.0045494815618163</v>
      </c>
      <c r="DN55" s="10">
        <f t="shared" si="1"/>
        <v>1.004602569664363</v>
      </c>
      <c r="DO55" s="10">
        <f t="shared" si="1"/>
        <v>1.0043564384363206</v>
      </c>
      <c r="DP55" s="10">
        <f t="shared" si="1"/>
        <v>1.0033946270979679</v>
      </c>
      <c r="DQ55" s="10">
        <f t="shared" si="1"/>
        <v>1.0019179463063093</v>
      </c>
      <c r="DR55" s="10">
        <f t="shared" si="1"/>
        <v>1.003456136862988</v>
      </c>
      <c r="DS55" s="10">
        <f t="shared" si="1"/>
        <v>1.0066864242430542</v>
      </c>
      <c r="DT55" s="10">
        <f t="shared" si="1"/>
        <v>1.0023551268783379</v>
      </c>
      <c r="DU55" s="10">
        <f t="shared" si="1"/>
        <v>1.0018132811025249</v>
      </c>
      <c r="DV55" s="10">
        <f t="shared" si="1"/>
        <v>1.0028093677480745</v>
      </c>
      <c r="DW55" s="10">
        <f t="shared" si="1"/>
        <v>1.0034803770733696</v>
      </c>
      <c r="DX55" s="10">
        <f t="shared" si="1"/>
        <v>1.0038513805404945</v>
      </c>
      <c r="DY55" s="10">
        <f t="shared" si="1"/>
        <v>1.0045542200871611</v>
      </c>
      <c r="DZ55" s="10">
        <f t="shared" si="1"/>
        <v>1.0041088153957449</v>
      </c>
      <c r="EA55" s="10" t="str">
        <f t="shared" si="1"/>
        <v/>
      </c>
      <c r="EB55" s="10">
        <f t="shared" si="1"/>
        <v>3.1184247186462488</v>
      </c>
      <c r="EC55" s="10">
        <f t="shared" si="1"/>
        <v>1.4468416007083038</v>
      </c>
      <c r="ED55" s="10">
        <f t="shared" si="1"/>
        <v>1.731385194908533</v>
      </c>
      <c r="EE55" s="10">
        <f t="shared" ref="EE55:GP55" si="2">IF(OR(EF9 = "", EF$8 &lt; EE$8), "", IFERROR(EF9/EE9, ""))</f>
        <v>1.0467923790166709</v>
      </c>
      <c r="EF55" s="10">
        <f t="shared" si="2"/>
        <v>1.0028562047918652</v>
      </c>
      <c r="EG55" s="10">
        <f t="shared" si="2"/>
        <v>0.99973831279479475</v>
      </c>
      <c r="EH55" s="10">
        <f t="shared" si="2"/>
        <v>1.0047518989140243</v>
      </c>
      <c r="EI55" s="10">
        <f t="shared" si="2"/>
        <v>1.0255596721679907</v>
      </c>
      <c r="EJ55" s="10">
        <f t="shared" si="2"/>
        <v>1.0196381219575725</v>
      </c>
      <c r="EK55" s="10">
        <f t="shared" si="2"/>
        <v>1.0094324619228334</v>
      </c>
      <c r="EL55" s="10">
        <f t="shared" si="2"/>
        <v>1.0123775801662909</v>
      </c>
      <c r="EM55" s="10">
        <f t="shared" si="2"/>
        <v>1.0083158196982605</v>
      </c>
      <c r="EN55" s="10">
        <f t="shared" si="2"/>
        <v>1.0049989852477061</v>
      </c>
      <c r="EO55" s="10">
        <f t="shared" si="2"/>
        <v>1.0071196690792827</v>
      </c>
      <c r="EP55" s="10">
        <f t="shared" si="2"/>
        <v>1.0049015364392146</v>
      </c>
      <c r="EQ55" s="10">
        <f t="shared" si="2"/>
        <v>1.018619870682095</v>
      </c>
      <c r="ER55" s="10">
        <f t="shared" si="2"/>
        <v>1.0100718389690542</v>
      </c>
      <c r="ES55" s="10">
        <f t="shared" si="2"/>
        <v>0.98126796546126993</v>
      </c>
      <c r="ET55" s="10">
        <f t="shared" si="2"/>
        <v>1.0055681160113112</v>
      </c>
      <c r="EU55" s="10">
        <f t="shared" si="2"/>
        <v>1.0060508833517312</v>
      </c>
      <c r="EV55" s="10">
        <f t="shared" si="2"/>
        <v>1.005685511861711</v>
      </c>
      <c r="EW55" s="10">
        <f t="shared" si="2"/>
        <v>1.0099782760058542</v>
      </c>
      <c r="EX55" s="10">
        <f t="shared" si="2"/>
        <v>1.0133767388277257</v>
      </c>
      <c r="EY55" s="10">
        <f t="shared" si="2"/>
        <v>1.0078812609055621</v>
      </c>
      <c r="EZ55" s="10">
        <f t="shared" si="2"/>
        <v>1.0017120527554744</v>
      </c>
      <c r="FA55" s="10">
        <f t="shared" si="2"/>
        <v>1.005446061585658</v>
      </c>
      <c r="FB55" s="10">
        <f t="shared" si="2"/>
        <v>1.0095996535895755</v>
      </c>
      <c r="FC55" s="10">
        <f t="shared" si="2"/>
        <v>1.0141689456487402</v>
      </c>
      <c r="FD55" s="10">
        <f t="shared" si="2"/>
        <v>1.0319051382183388</v>
      </c>
      <c r="FE55" s="10">
        <f t="shared" si="2"/>
        <v>1.023499593651632</v>
      </c>
      <c r="FF55" s="10">
        <f t="shared" si="2"/>
        <v>0.98919281482800347</v>
      </c>
      <c r="FG55" s="10">
        <f t="shared" si="2"/>
        <v>1.0094750434689583</v>
      </c>
      <c r="FH55" s="10">
        <f t="shared" si="2"/>
        <v>0.99975440686658634</v>
      </c>
      <c r="FI55" s="10">
        <f t="shared" si="2"/>
        <v>1.0077356912390032</v>
      </c>
      <c r="FJ55" s="10">
        <f t="shared" si="2"/>
        <v>1.0033904003984928</v>
      </c>
      <c r="FK55" s="10">
        <f t="shared" si="2"/>
        <v>1.002614974289022</v>
      </c>
      <c r="FL55" s="10">
        <f t="shared" si="2"/>
        <v>1.019315004349493</v>
      </c>
      <c r="FM55" s="10">
        <f t="shared" si="2"/>
        <v>1.0021465989996399</v>
      </c>
      <c r="FN55" s="10">
        <f t="shared" si="2"/>
        <v>1.0264027712200317</v>
      </c>
      <c r="FO55" s="10">
        <f t="shared" si="2"/>
        <v>1.0024868633756288</v>
      </c>
      <c r="FP55" s="10">
        <f t="shared" si="2"/>
        <v>1.0051862869765202</v>
      </c>
      <c r="FQ55" s="10">
        <f t="shared" si="2"/>
        <v>0.99228355008949332</v>
      </c>
      <c r="FR55" s="10">
        <f t="shared" si="2"/>
        <v>1.0040163661534121</v>
      </c>
      <c r="FS55" s="10">
        <f t="shared" si="2"/>
        <v>1.0047516304648605</v>
      </c>
      <c r="FT55" s="10">
        <f t="shared" si="2"/>
        <v>1.0014400437506525</v>
      </c>
      <c r="FU55" s="10">
        <f t="shared" si="2"/>
        <v>1.0032419309003959</v>
      </c>
      <c r="FV55" s="10">
        <f t="shared" si="2"/>
        <v>1.0136851712820003</v>
      </c>
      <c r="FW55" s="10">
        <f t="shared" si="2"/>
        <v>1.0063208203399061</v>
      </c>
      <c r="FX55" s="10">
        <f t="shared" si="2"/>
        <v>0.99777377906770004</v>
      </c>
      <c r="FY55" s="10">
        <f t="shared" si="2"/>
        <v>1.003627367117139</v>
      </c>
      <c r="FZ55" s="10">
        <f t="shared" si="2"/>
        <v>1.0050000327543849</v>
      </c>
      <c r="GA55" s="10">
        <f t="shared" si="2"/>
        <v>1.0126804922689199</v>
      </c>
      <c r="GB55" s="10">
        <f t="shared" si="2"/>
        <v>0.99714999585147246</v>
      </c>
      <c r="GC55" s="10">
        <f t="shared" si="2"/>
        <v>1.0242226128310643</v>
      </c>
      <c r="GD55" s="10">
        <f t="shared" si="2"/>
        <v>1.0107350344045432</v>
      </c>
      <c r="GE55" s="10">
        <f t="shared" si="2"/>
        <v>1.004692570791371</v>
      </c>
      <c r="GF55" s="10">
        <f t="shared" si="2"/>
        <v>1.0026242187505905</v>
      </c>
      <c r="GG55" s="10">
        <f t="shared" si="2"/>
        <v>1.0036946591782232</v>
      </c>
      <c r="GH55" s="10">
        <f t="shared" si="2"/>
        <v>0.96745159873143549</v>
      </c>
      <c r="GI55" s="10">
        <f t="shared" si="2"/>
        <v>1.0066781689264819</v>
      </c>
      <c r="GJ55" s="10">
        <f t="shared" si="2"/>
        <v>1.002891069788155</v>
      </c>
      <c r="GK55" s="10">
        <f t="shared" si="2"/>
        <v>1.0013106656993283</v>
      </c>
      <c r="GL55" s="10">
        <f t="shared" si="2"/>
        <v>1.0045456856394284</v>
      </c>
      <c r="GM55" s="10">
        <f t="shared" si="2"/>
        <v>1.0061714160827604</v>
      </c>
      <c r="GN55" s="10">
        <f t="shared" si="2"/>
        <v>1.0058305714401379</v>
      </c>
      <c r="GO55" s="10">
        <f t="shared" si="2"/>
        <v>1.0057740628125356</v>
      </c>
      <c r="GP55" s="10">
        <f t="shared" si="2"/>
        <v>0.99526030456821635</v>
      </c>
      <c r="GQ55" s="10">
        <f t="shared" ref="GQ55:IV55" si="3">IF(OR(GR9 = "", GR$8 &lt; GQ$8), "", IFERROR(GR9/GQ9, ""))</f>
        <v>1.0045762842497012</v>
      </c>
      <c r="GR55" s="10">
        <f t="shared" si="3"/>
        <v>1.0056565757453428</v>
      </c>
      <c r="GS55" s="10">
        <f t="shared" si="3"/>
        <v>1.0053212234356028</v>
      </c>
      <c r="GT55" s="10">
        <f t="shared" si="3"/>
        <v>1.0105611834350863</v>
      </c>
      <c r="GU55" s="10">
        <f t="shared" si="3"/>
        <v>0.99923838595047276</v>
      </c>
      <c r="GV55" s="10">
        <f t="shared" si="3"/>
        <v>1.0079860846992752</v>
      </c>
      <c r="GW55" s="10">
        <f t="shared" si="3"/>
        <v>1.0017274792046258</v>
      </c>
      <c r="GX55" s="10">
        <f t="shared" si="3"/>
        <v>1.0075745444874153</v>
      </c>
      <c r="GY55" s="10">
        <f t="shared" si="3"/>
        <v>1.0047767329024706</v>
      </c>
      <c r="GZ55" s="10">
        <f t="shared" si="3"/>
        <v>1.0038001295544376</v>
      </c>
      <c r="HA55" s="10">
        <f t="shared" si="3"/>
        <v>1.0203806341621071</v>
      </c>
      <c r="HB55" s="10">
        <f t="shared" si="3"/>
        <v>1.0054182840225505</v>
      </c>
      <c r="HC55" s="10">
        <f t="shared" si="3"/>
        <v>1.0018335076666254</v>
      </c>
      <c r="HD55" s="10">
        <f t="shared" si="3"/>
        <v>1.0075502329018418</v>
      </c>
      <c r="HE55" s="10">
        <f t="shared" si="3"/>
        <v>1.0055647166981858</v>
      </c>
      <c r="HF55" s="10">
        <f t="shared" si="3"/>
        <v>1.0045168256802859</v>
      </c>
      <c r="HG55" s="10">
        <f t="shared" si="3"/>
        <v>1.0052389010109264</v>
      </c>
      <c r="HH55" s="10">
        <f t="shared" si="3"/>
        <v>1.0080586991069007</v>
      </c>
      <c r="HI55" s="10">
        <f t="shared" si="3"/>
        <v>0.99856893901124744</v>
      </c>
      <c r="HJ55" s="10">
        <f t="shared" si="3"/>
        <v>1.0063863557075488</v>
      </c>
      <c r="HK55" s="10">
        <f t="shared" si="3"/>
        <v>1.0048929924638477</v>
      </c>
      <c r="HL55" s="10">
        <f t="shared" si="3"/>
        <v>1.0054448349763612</v>
      </c>
      <c r="HM55" s="10">
        <f t="shared" si="3"/>
        <v>1.0040829293737576</v>
      </c>
      <c r="HN55" s="10">
        <f t="shared" si="3"/>
        <v>1.0200986696373655</v>
      </c>
      <c r="HO55" s="10">
        <f t="shared" si="3"/>
        <v>1.0043389360294586</v>
      </c>
      <c r="HP55" s="10">
        <f t="shared" si="3"/>
        <v>1.0066849734243488</v>
      </c>
      <c r="HQ55" s="10">
        <f t="shared" si="3"/>
        <v>1.0024423787881027</v>
      </c>
      <c r="HR55" s="10">
        <f t="shared" si="3"/>
        <v>1.0028697426183311</v>
      </c>
      <c r="HS55" s="10">
        <f t="shared" si="3"/>
        <v>1.0037200594268403</v>
      </c>
      <c r="HT55" s="10">
        <f t="shared" si="3"/>
        <v>1.0026141090722718</v>
      </c>
      <c r="HU55" s="10">
        <f t="shared" si="3"/>
        <v>1.0055907914891049</v>
      </c>
      <c r="HV55" s="10">
        <f t="shared" si="3"/>
        <v>1.0041046980472996</v>
      </c>
      <c r="HW55" s="10">
        <f t="shared" si="3"/>
        <v>1.0119905617859846</v>
      </c>
      <c r="HX55" s="10">
        <f t="shared" si="3"/>
        <v>1.0040385569692003</v>
      </c>
      <c r="HY55" s="10">
        <f t="shared" si="3"/>
        <v>1.0040294802062089</v>
      </c>
      <c r="HZ55" s="10">
        <f t="shared" si="3"/>
        <v>1.0062693757948518</v>
      </c>
      <c r="IA55" s="10">
        <f t="shared" si="3"/>
        <v>1.0038473849356684</v>
      </c>
      <c r="IB55" s="10">
        <f t="shared" si="3"/>
        <v>1.0057310719019268</v>
      </c>
      <c r="IC55" s="10">
        <f t="shared" si="3"/>
        <v>1.0051320856489716</v>
      </c>
      <c r="ID55" s="10">
        <f t="shared" si="3"/>
        <v>1.002238450294074</v>
      </c>
      <c r="IE55" s="10">
        <f t="shared" si="3"/>
        <v>1.002957867295162</v>
      </c>
      <c r="IF55" s="10">
        <f t="shared" si="3"/>
        <v>1.0116486012308612</v>
      </c>
      <c r="IG55" s="10">
        <f t="shared" si="3"/>
        <v>1.0030711961754293</v>
      </c>
      <c r="IH55" s="10">
        <f t="shared" si="3"/>
        <v>1.0051308130750765</v>
      </c>
      <c r="II55" s="10">
        <f t="shared" si="3"/>
        <v>1.0051894838405588</v>
      </c>
      <c r="IJ55" s="10">
        <f t="shared" si="3"/>
        <v>1.0048905511760744</v>
      </c>
      <c r="IK55" s="10">
        <f t="shared" si="3"/>
        <v>1.0037372892121514</v>
      </c>
      <c r="IL55" s="10">
        <f t="shared" si="3"/>
        <v>1.0020104584850291</v>
      </c>
      <c r="IM55" s="10">
        <f t="shared" si="3"/>
        <v>1.0037650521484949</v>
      </c>
      <c r="IN55" s="10">
        <f t="shared" si="3"/>
        <v>1.0076578031362082</v>
      </c>
      <c r="IO55" s="10">
        <f t="shared" si="3"/>
        <v>1.0025904940199786</v>
      </c>
      <c r="IP55" s="10">
        <f t="shared" si="3"/>
        <v>1.0017302339515308</v>
      </c>
      <c r="IQ55" s="10">
        <f t="shared" si="3"/>
        <v>1.0030217642827521</v>
      </c>
      <c r="IR55" s="10">
        <f t="shared" si="3"/>
        <v>1.0038320575432098</v>
      </c>
      <c r="IS55" s="10">
        <f t="shared" si="3"/>
        <v>1.0055498790859507</v>
      </c>
      <c r="IT55" s="10">
        <f t="shared" si="3"/>
        <v>1.0050872730680325</v>
      </c>
      <c r="IU55" s="10">
        <f t="shared" si="3"/>
        <v>1.0045545119089383</v>
      </c>
      <c r="IV55" s="10" t="str">
        <f t="shared" si="3"/>
        <v/>
      </c>
    </row>
    <row r="56" spans="6:256" x14ac:dyDescent="0.2">
      <c r="F56">
        <v>201406</v>
      </c>
      <c r="G56" s="10">
        <f t="shared" ref="G56:BR56" si="4">IF(OR(H10 = "", H$8 &lt; G$8), "", IFERROR(H10/G10, ""))</f>
        <v>712.23540991476636</v>
      </c>
      <c r="H56" s="10">
        <f t="shared" si="4"/>
        <v>1.8334247316780079</v>
      </c>
      <c r="I56" s="10">
        <f t="shared" si="4"/>
        <v>2.2091717141693756</v>
      </c>
      <c r="J56" s="10">
        <f t="shared" si="4"/>
        <v>1.3179551638821103</v>
      </c>
      <c r="K56" s="10">
        <f t="shared" si="4"/>
        <v>1.0101523129725893</v>
      </c>
      <c r="L56" s="10">
        <f t="shared" si="4"/>
        <v>1.0119582285325308</v>
      </c>
      <c r="M56" s="10">
        <f t="shared" si="4"/>
        <v>1.0000715674186293</v>
      </c>
      <c r="N56" s="10">
        <f t="shared" si="4"/>
        <v>1.0006060895730167</v>
      </c>
      <c r="O56" s="10">
        <f t="shared" si="4"/>
        <v>1.0002825986870991</v>
      </c>
      <c r="P56" s="10">
        <f t="shared" si="4"/>
        <v>1.0010986819176699</v>
      </c>
      <c r="Q56" s="10">
        <f t="shared" si="4"/>
        <v>1.0033765712937159</v>
      </c>
      <c r="R56" s="10">
        <f t="shared" si="4"/>
        <v>1.0001782425405039</v>
      </c>
      <c r="S56" s="10">
        <f t="shared" si="4"/>
        <v>1.0002329226202114</v>
      </c>
      <c r="T56" s="10">
        <f t="shared" si="4"/>
        <v>1.0019890942815737</v>
      </c>
      <c r="U56" s="10">
        <f t="shared" si="4"/>
        <v>1.0056282699742418</v>
      </c>
      <c r="V56" s="10">
        <f t="shared" si="4"/>
        <v>1.0006434687943619</v>
      </c>
      <c r="W56" s="10">
        <f t="shared" si="4"/>
        <v>1.0001762213606205</v>
      </c>
      <c r="X56" s="10">
        <f t="shared" si="4"/>
        <v>1</v>
      </c>
      <c r="Y56" s="10">
        <f t="shared" si="4"/>
        <v>1</v>
      </c>
      <c r="Z56" s="10">
        <f t="shared" si="4"/>
        <v>1</v>
      </c>
      <c r="AA56" s="10">
        <f t="shared" si="4"/>
        <v>1</v>
      </c>
      <c r="AB56" s="10">
        <f t="shared" si="4"/>
        <v>1.0008076345712313</v>
      </c>
      <c r="AC56" s="10">
        <f t="shared" si="4"/>
        <v>1</v>
      </c>
      <c r="AD56" s="10">
        <f t="shared" si="4"/>
        <v>1</v>
      </c>
      <c r="AE56" s="10">
        <f t="shared" si="4"/>
        <v>1.0058795632511557</v>
      </c>
      <c r="AF56" s="10">
        <f t="shared" si="4"/>
        <v>1.0003016750337979</v>
      </c>
      <c r="AG56" s="10">
        <f t="shared" si="4"/>
        <v>1</v>
      </c>
      <c r="AH56" s="10">
        <f t="shared" si="4"/>
        <v>1</v>
      </c>
      <c r="AI56" s="10">
        <f t="shared" si="4"/>
        <v>1.0002078574887969</v>
      </c>
      <c r="AJ56" s="10">
        <f t="shared" si="4"/>
        <v>1.000034861351023</v>
      </c>
      <c r="AK56" s="10">
        <f t="shared" si="4"/>
        <v>1</v>
      </c>
      <c r="AL56" s="10">
        <f t="shared" si="4"/>
        <v>1</v>
      </c>
      <c r="AM56" s="10">
        <f t="shared" si="4"/>
        <v>1</v>
      </c>
      <c r="AN56" s="10">
        <f t="shared" si="4"/>
        <v>1</v>
      </c>
      <c r="AO56" s="10">
        <f t="shared" si="4"/>
        <v>1.0033116472400876</v>
      </c>
      <c r="AP56" s="10">
        <f t="shared" si="4"/>
        <v>1.0043933640782456</v>
      </c>
      <c r="AQ56" s="10">
        <f t="shared" si="4"/>
        <v>0.99823082242343597</v>
      </c>
      <c r="AR56" s="10">
        <f t="shared" si="4"/>
        <v>1.000227903243974</v>
      </c>
      <c r="AS56" s="10">
        <f t="shared" si="4"/>
        <v>1</v>
      </c>
      <c r="AT56" s="10">
        <f t="shared" si="4"/>
        <v>1.0000346465060197</v>
      </c>
      <c r="AU56" s="10">
        <f t="shared" si="4"/>
        <v>1.0002253955190017</v>
      </c>
      <c r="AV56" s="10">
        <f t="shared" si="4"/>
        <v>1</v>
      </c>
      <c r="AW56" s="10">
        <f t="shared" si="4"/>
        <v>1</v>
      </c>
      <c r="AX56" s="10">
        <f t="shared" si="4"/>
        <v>1</v>
      </c>
      <c r="AY56" s="10">
        <f t="shared" si="4"/>
        <v>1</v>
      </c>
      <c r="AZ56" s="10">
        <f t="shared" si="4"/>
        <v>1</v>
      </c>
      <c r="BA56" s="10">
        <f t="shared" si="4"/>
        <v>1</v>
      </c>
      <c r="BB56" s="10">
        <f t="shared" si="4"/>
        <v>1.0057468375530607</v>
      </c>
      <c r="BC56" s="10">
        <f t="shared" si="4"/>
        <v>1.0001732894948363</v>
      </c>
      <c r="BD56" s="10">
        <f t="shared" si="4"/>
        <v>1.0002264512330425</v>
      </c>
      <c r="BE56" s="10">
        <f t="shared" si="4"/>
        <v>1</v>
      </c>
      <c r="BF56" s="10">
        <f t="shared" si="4"/>
        <v>1.000034425817121</v>
      </c>
      <c r="BG56" s="10">
        <f t="shared" si="4"/>
        <v>1</v>
      </c>
      <c r="BH56" s="10">
        <f t="shared" si="4"/>
        <v>1.0002135431314776</v>
      </c>
      <c r="BI56" s="10">
        <f t="shared" si="4"/>
        <v>1</v>
      </c>
      <c r="BJ56" s="10">
        <f t="shared" si="4"/>
        <v>1</v>
      </c>
      <c r="BK56" s="10">
        <f t="shared" si="4"/>
        <v>1.0032695770105664</v>
      </c>
      <c r="BL56" s="10">
        <f t="shared" si="4"/>
        <v>1</v>
      </c>
      <c r="BM56" s="10">
        <f t="shared" si="4"/>
        <v>1</v>
      </c>
      <c r="BN56" s="10">
        <f t="shared" si="4"/>
        <v>1.0025629678127701</v>
      </c>
      <c r="BO56" s="10">
        <f t="shared" si="4"/>
        <v>1.0008201493876376</v>
      </c>
      <c r="BP56" s="10">
        <f t="shared" si="4"/>
        <v>1.0002248450499562</v>
      </c>
      <c r="BQ56" s="10">
        <f t="shared" si="4"/>
        <v>1</v>
      </c>
      <c r="BR56" s="10">
        <f t="shared" si="4"/>
        <v>1</v>
      </c>
      <c r="BS56" s="10">
        <f t="shared" ref="BS56:ED56" si="5">IF(OR(BT10 = "", BT$8 &lt; BS$8), "", IFERROR(BT10/BS10, ""))</f>
        <v>1.0002652810918655</v>
      </c>
      <c r="BT56" s="10">
        <f t="shared" si="5"/>
        <v>1</v>
      </c>
      <c r="BU56" s="10">
        <f t="shared" si="5"/>
        <v>1</v>
      </c>
      <c r="BV56" s="10">
        <f t="shared" si="5"/>
        <v>1</v>
      </c>
      <c r="BW56" s="10">
        <f t="shared" si="5"/>
        <v>1</v>
      </c>
      <c r="BX56" s="10">
        <f t="shared" si="5"/>
        <v>1</v>
      </c>
      <c r="BY56" s="10">
        <f t="shared" si="5"/>
        <v>1</v>
      </c>
      <c r="BZ56" s="10">
        <f t="shared" si="5"/>
        <v>1</v>
      </c>
      <c r="CA56" s="10">
        <f t="shared" si="5"/>
        <v>1.0071763757623968</v>
      </c>
      <c r="CB56" s="10">
        <f t="shared" si="5"/>
        <v>1.0002739001003322</v>
      </c>
      <c r="CC56" s="10">
        <f t="shared" si="5"/>
        <v>1.0010555845651474</v>
      </c>
      <c r="CD56" s="10">
        <f t="shared" si="5"/>
        <v>1</v>
      </c>
      <c r="CE56" s="10">
        <f t="shared" si="5"/>
        <v>1.0002101899956448</v>
      </c>
      <c r="CF56" s="10">
        <f t="shared" si="5"/>
        <v>1</v>
      </c>
      <c r="CG56" s="10">
        <f t="shared" si="5"/>
        <v>1</v>
      </c>
      <c r="CH56" s="10">
        <f t="shared" si="5"/>
        <v>1</v>
      </c>
      <c r="CI56" s="10">
        <f t="shared" si="5"/>
        <v>1</v>
      </c>
      <c r="CJ56" s="10">
        <f t="shared" si="5"/>
        <v>1</v>
      </c>
      <c r="CK56" s="10">
        <f t="shared" si="5"/>
        <v>1.0044593777117026</v>
      </c>
      <c r="CL56" s="10">
        <f t="shared" si="5"/>
        <v>1.0031889280532036</v>
      </c>
      <c r="CM56" s="10">
        <f t="shared" si="5"/>
        <v>1.0003943839684137</v>
      </c>
      <c r="CN56" s="10">
        <f t="shared" si="5"/>
        <v>1</v>
      </c>
      <c r="CO56" s="10">
        <f t="shared" si="5"/>
        <v>1.0003266777694921</v>
      </c>
      <c r="CP56" s="10">
        <f t="shared" si="5"/>
        <v>1.0000523312463139</v>
      </c>
      <c r="CQ56" s="10">
        <f t="shared" si="5"/>
        <v>1</v>
      </c>
      <c r="CR56" s="10">
        <f t="shared" si="5"/>
        <v>1.0002604833026492</v>
      </c>
      <c r="CS56" s="10">
        <f t="shared" si="5"/>
        <v>1</v>
      </c>
      <c r="CT56" s="10">
        <f t="shared" si="5"/>
        <v>1</v>
      </c>
      <c r="CU56" s="10">
        <f t="shared" si="5"/>
        <v>1</v>
      </c>
      <c r="CV56" s="10">
        <f t="shared" si="5"/>
        <v>1.0044208951646267</v>
      </c>
      <c r="CW56" s="10">
        <f t="shared" si="5"/>
        <v>1</v>
      </c>
      <c r="CX56" s="10">
        <f t="shared" si="5"/>
        <v>1.00316153007394</v>
      </c>
      <c r="CY56" s="10">
        <f t="shared" si="5"/>
        <v>1</v>
      </c>
      <c r="CZ56" s="10">
        <f t="shared" si="5"/>
        <v>1.0004459390562968</v>
      </c>
      <c r="DA56" s="10">
        <f t="shared" si="5"/>
        <v>1</v>
      </c>
      <c r="DB56" s="10">
        <f t="shared" si="5"/>
        <v>1</v>
      </c>
      <c r="DC56" s="10">
        <f t="shared" si="5"/>
        <v>1.0002583369596973</v>
      </c>
      <c r="DD56" s="10">
        <f t="shared" si="5"/>
        <v>1.0000518839253847</v>
      </c>
      <c r="DE56" s="10">
        <f t="shared" si="5"/>
        <v>1</v>
      </c>
      <c r="DF56" s="10">
        <f t="shared" si="5"/>
        <v>1</v>
      </c>
      <c r="DG56" s="10">
        <f t="shared" si="5"/>
        <v>1</v>
      </c>
      <c r="DH56" s="10">
        <f t="shared" si="5"/>
        <v>1.0043842495942799</v>
      </c>
      <c r="DI56" s="10">
        <f t="shared" si="5"/>
        <v>1</v>
      </c>
      <c r="DJ56" s="10">
        <f t="shared" si="5"/>
        <v>1.003135437994459</v>
      </c>
      <c r="DK56" s="10">
        <f t="shared" si="5"/>
        <v>1.0001209282381311</v>
      </c>
      <c r="DL56" s="10">
        <f t="shared" si="5"/>
        <v>1.000321303135874</v>
      </c>
      <c r="DM56" s="10">
        <f t="shared" si="5"/>
        <v>1</v>
      </c>
      <c r="DN56" s="10">
        <f t="shared" si="5"/>
        <v>1</v>
      </c>
      <c r="DO56" s="10">
        <f t="shared" si="5"/>
        <v>1.0000514705482166</v>
      </c>
      <c r="DP56" s="10">
        <f t="shared" si="5"/>
        <v>1</v>
      </c>
      <c r="DQ56" s="10">
        <f t="shared" si="5"/>
        <v>1</v>
      </c>
      <c r="DR56" s="10">
        <f t="shared" si="5"/>
        <v>1</v>
      </c>
      <c r="DS56" s="10">
        <f t="shared" si="5"/>
        <v>1</v>
      </c>
      <c r="DT56" s="10">
        <f t="shared" si="5"/>
        <v>1.0043493205600837</v>
      </c>
      <c r="DU56" s="10">
        <f t="shared" si="5"/>
        <v>1</v>
      </c>
      <c r="DV56" s="10">
        <f t="shared" si="5"/>
        <v>1.0039941211252672</v>
      </c>
      <c r="DW56" s="10">
        <f t="shared" si="5"/>
        <v>1.0008350311609679</v>
      </c>
      <c r="DX56" s="10" t="str">
        <f t="shared" si="5"/>
        <v/>
      </c>
      <c r="DY56" s="10" t="str">
        <f t="shared" si="5"/>
        <v/>
      </c>
      <c r="DZ56" s="10" t="str">
        <f t="shared" si="5"/>
        <v/>
      </c>
      <c r="EA56" s="10" t="str">
        <f t="shared" si="5"/>
        <v/>
      </c>
      <c r="EB56" s="10">
        <f t="shared" si="5"/>
        <v>7.8577502075227379</v>
      </c>
      <c r="EC56" s="10">
        <f t="shared" si="5"/>
        <v>1.4887450413581327</v>
      </c>
      <c r="ED56" s="10">
        <f t="shared" si="5"/>
        <v>1.5580995879399719</v>
      </c>
      <c r="EE56" s="10">
        <f t="shared" ref="EE56:GP56" si="6">IF(OR(EF10 = "", EF$8 &lt; EE$8), "", IFERROR(EF10/EE10, ""))</f>
        <v>0.99533057110080791</v>
      </c>
      <c r="EF56" s="10">
        <f t="shared" si="6"/>
        <v>0.98213610768280124</v>
      </c>
      <c r="EG56" s="10">
        <f t="shared" si="6"/>
        <v>1.0089823718165789</v>
      </c>
      <c r="EH56" s="10">
        <f t="shared" si="6"/>
        <v>1.0000715088362031</v>
      </c>
      <c r="EI56" s="10">
        <f t="shared" si="6"/>
        <v>1.0011028515355065</v>
      </c>
      <c r="EJ56" s="10">
        <f t="shared" si="6"/>
        <v>1.0002822272640213</v>
      </c>
      <c r="EK56" s="10">
        <f t="shared" si="6"/>
        <v>1.0006041011689075</v>
      </c>
      <c r="EL56" s="10">
        <f t="shared" si="6"/>
        <v>1.0033738014608906</v>
      </c>
      <c r="EM56" s="10">
        <f t="shared" si="6"/>
        <v>1.0001780968181291</v>
      </c>
      <c r="EN56" s="10">
        <f t="shared" si="6"/>
        <v>1.0047861917449963</v>
      </c>
      <c r="EO56" s="10">
        <f t="shared" si="6"/>
        <v>1.0019784620128276</v>
      </c>
      <c r="EP56" s="10">
        <f t="shared" si="6"/>
        <v>1.00559824469109</v>
      </c>
      <c r="EQ56" s="10">
        <f t="shared" si="6"/>
        <v>0.99614241270892379</v>
      </c>
      <c r="ER56" s="10">
        <f t="shared" si="6"/>
        <v>1.0001760785310583</v>
      </c>
      <c r="ES56" s="10">
        <f t="shared" si="6"/>
        <v>1</v>
      </c>
      <c r="ET56" s="10">
        <f t="shared" si="6"/>
        <v>1</v>
      </c>
      <c r="EU56" s="10">
        <f t="shared" si="6"/>
        <v>1</v>
      </c>
      <c r="EV56" s="10">
        <f t="shared" si="6"/>
        <v>1</v>
      </c>
      <c r="EW56" s="10">
        <f t="shared" si="6"/>
        <v>0.99999661058069733</v>
      </c>
      <c r="EX56" s="10">
        <f t="shared" si="6"/>
        <v>1</v>
      </c>
      <c r="EY56" s="10">
        <f t="shared" si="6"/>
        <v>1</v>
      </c>
      <c r="EZ56" s="10">
        <f t="shared" si="6"/>
        <v>1.0058795632511557</v>
      </c>
      <c r="FA56" s="10">
        <f t="shared" si="6"/>
        <v>1.0003016750337979</v>
      </c>
      <c r="FB56" s="10">
        <f t="shared" si="6"/>
        <v>1</v>
      </c>
      <c r="FC56" s="10">
        <f t="shared" si="6"/>
        <v>1</v>
      </c>
      <c r="FD56" s="10">
        <f t="shared" si="6"/>
        <v>1.0002078574887969</v>
      </c>
      <c r="FE56" s="10">
        <f t="shared" si="6"/>
        <v>1.000034861351023</v>
      </c>
      <c r="FF56" s="10">
        <f t="shared" si="6"/>
        <v>1</v>
      </c>
      <c r="FG56" s="10">
        <f t="shared" si="6"/>
        <v>1</v>
      </c>
      <c r="FH56" s="10">
        <f t="shared" si="6"/>
        <v>1</v>
      </c>
      <c r="FI56" s="10">
        <f t="shared" si="6"/>
        <v>1</v>
      </c>
      <c r="FJ56" s="10">
        <f t="shared" si="6"/>
        <v>1.0033116472400876</v>
      </c>
      <c r="FK56" s="10">
        <f t="shared" si="6"/>
        <v>1.0043933640782456</v>
      </c>
      <c r="FL56" s="10">
        <f t="shared" si="6"/>
        <v>0.99823082242343597</v>
      </c>
      <c r="FM56" s="10">
        <f t="shared" si="6"/>
        <v>1.000227903243974</v>
      </c>
      <c r="FN56" s="10">
        <f t="shared" si="6"/>
        <v>1</v>
      </c>
      <c r="FO56" s="10">
        <f t="shared" si="6"/>
        <v>1.0000346465060197</v>
      </c>
      <c r="FP56" s="10">
        <f t="shared" si="6"/>
        <v>1.0002253955190017</v>
      </c>
      <c r="FQ56" s="10">
        <f t="shared" si="6"/>
        <v>1</v>
      </c>
      <c r="FR56" s="10">
        <f t="shared" si="6"/>
        <v>1</v>
      </c>
      <c r="FS56" s="10">
        <f t="shared" si="6"/>
        <v>1</v>
      </c>
      <c r="FT56" s="10">
        <f t="shared" si="6"/>
        <v>1</v>
      </c>
      <c r="FU56" s="10">
        <f t="shared" si="6"/>
        <v>1</v>
      </c>
      <c r="FV56" s="10">
        <f t="shared" si="6"/>
        <v>1</v>
      </c>
      <c r="FW56" s="10">
        <f t="shared" si="6"/>
        <v>1.0057468375530607</v>
      </c>
      <c r="FX56" s="10">
        <f t="shared" si="6"/>
        <v>1.0001732894948363</v>
      </c>
      <c r="FY56" s="10">
        <f t="shared" si="6"/>
        <v>1.0002264512330425</v>
      </c>
      <c r="FZ56" s="10">
        <f t="shared" si="6"/>
        <v>1</v>
      </c>
      <c r="GA56" s="10">
        <f t="shared" si="6"/>
        <v>1.000034425817121</v>
      </c>
      <c r="GB56" s="10">
        <f t="shared" si="6"/>
        <v>1</v>
      </c>
      <c r="GC56" s="10">
        <f t="shared" si="6"/>
        <v>1.0002135431314776</v>
      </c>
      <c r="GD56" s="10">
        <f t="shared" si="6"/>
        <v>1</v>
      </c>
      <c r="GE56" s="10">
        <f t="shared" si="6"/>
        <v>1</v>
      </c>
      <c r="GF56" s="10">
        <f t="shared" si="6"/>
        <v>1.0032695770105664</v>
      </c>
      <c r="GG56" s="10">
        <f t="shared" si="6"/>
        <v>1</v>
      </c>
      <c r="GH56" s="10">
        <f t="shared" si="6"/>
        <v>1</v>
      </c>
      <c r="GI56" s="10">
        <f t="shared" si="6"/>
        <v>1.0025629678127701</v>
      </c>
      <c r="GJ56" s="10">
        <f t="shared" si="6"/>
        <v>1.0008201493876376</v>
      </c>
      <c r="GK56" s="10">
        <f t="shared" si="6"/>
        <v>1.0002248450499562</v>
      </c>
      <c r="GL56" s="10">
        <f t="shared" si="6"/>
        <v>1</v>
      </c>
      <c r="GM56" s="10">
        <f t="shared" si="6"/>
        <v>1</v>
      </c>
      <c r="GN56" s="10">
        <f t="shared" si="6"/>
        <v>1.0002652810918655</v>
      </c>
      <c r="GO56" s="10">
        <f t="shared" si="6"/>
        <v>1</v>
      </c>
      <c r="GP56" s="10">
        <f t="shared" si="6"/>
        <v>1</v>
      </c>
      <c r="GQ56" s="10">
        <f t="shared" ref="GQ56:IV56" si="7">IF(OR(GR10 = "", GR$8 &lt; GQ$8), "", IFERROR(GR10/GQ10, ""))</f>
        <v>1</v>
      </c>
      <c r="GR56" s="10">
        <f t="shared" si="7"/>
        <v>1</v>
      </c>
      <c r="GS56" s="10">
        <f t="shared" si="7"/>
        <v>1</v>
      </c>
      <c r="GT56" s="10">
        <f t="shared" si="7"/>
        <v>1</v>
      </c>
      <c r="GU56" s="10">
        <f t="shared" si="7"/>
        <v>1</v>
      </c>
      <c r="GV56" s="10">
        <f t="shared" si="7"/>
        <v>1.0071763757623968</v>
      </c>
      <c r="GW56" s="10">
        <f t="shared" si="7"/>
        <v>1.0002739001003322</v>
      </c>
      <c r="GX56" s="10">
        <f t="shared" si="7"/>
        <v>1.0010555845651474</v>
      </c>
      <c r="GY56" s="10">
        <f t="shared" si="7"/>
        <v>1</v>
      </c>
      <c r="GZ56" s="10">
        <f t="shared" si="7"/>
        <v>1.0002101899956448</v>
      </c>
      <c r="HA56" s="10">
        <f t="shared" si="7"/>
        <v>1</v>
      </c>
      <c r="HB56" s="10">
        <f t="shared" si="7"/>
        <v>1</v>
      </c>
      <c r="HC56" s="10">
        <f t="shared" si="7"/>
        <v>1</v>
      </c>
      <c r="HD56" s="10">
        <f t="shared" si="7"/>
        <v>1</v>
      </c>
      <c r="HE56" s="10">
        <f t="shared" si="7"/>
        <v>1</v>
      </c>
      <c r="HF56" s="10">
        <f t="shared" si="7"/>
        <v>1.0044593777117026</v>
      </c>
      <c r="HG56" s="10">
        <f t="shared" si="7"/>
        <v>1.0031889280532036</v>
      </c>
      <c r="HH56" s="10">
        <f t="shared" si="7"/>
        <v>1.0003943839684137</v>
      </c>
      <c r="HI56" s="10">
        <f t="shared" si="7"/>
        <v>1</v>
      </c>
      <c r="HJ56" s="10">
        <f t="shared" si="7"/>
        <v>1.0003266777694921</v>
      </c>
      <c r="HK56" s="10">
        <f t="shared" si="7"/>
        <v>1.0000523312463139</v>
      </c>
      <c r="HL56" s="10">
        <f t="shared" si="7"/>
        <v>1</v>
      </c>
      <c r="HM56" s="10">
        <f t="shared" si="7"/>
        <v>1.0002604833026492</v>
      </c>
      <c r="HN56" s="10">
        <f t="shared" si="7"/>
        <v>1</v>
      </c>
      <c r="HO56" s="10">
        <f t="shared" si="7"/>
        <v>1</v>
      </c>
      <c r="HP56" s="10">
        <f t="shared" si="7"/>
        <v>1</v>
      </c>
      <c r="HQ56" s="10">
        <f t="shared" si="7"/>
        <v>1.0044208951646267</v>
      </c>
      <c r="HR56" s="10">
        <f t="shared" si="7"/>
        <v>1</v>
      </c>
      <c r="HS56" s="10">
        <f t="shared" si="7"/>
        <v>1.00316153007394</v>
      </c>
      <c r="HT56" s="10">
        <f t="shared" si="7"/>
        <v>1</v>
      </c>
      <c r="HU56" s="10">
        <f t="shared" si="7"/>
        <v>1.0004459390562968</v>
      </c>
      <c r="HV56" s="10">
        <f t="shared" si="7"/>
        <v>1</v>
      </c>
      <c r="HW56" s="10">
        <f t="shared" si="7"/>
        <v>1</v>
      </c>
      <c r="HX56" s="10">
        <f t="shared" si="7"/>
        <v>1.0002583369596973</v>
      </c>
      <c r="HY56" s="10">
        <f t="shared" si="7"/>
        <v>1.0000518839253847</v>
      </c>
      <c r="HZ56" s="10">
        <f t="shared" si="7"/>
        <v>1</v>
      </c>
      <c r="IA56" s="10">
        <f t="shared" si="7"/>
        <v>1</v>
      </c>
      <c r="IB56" s="10">
        <f t="shared" si="7"/>
        <v>1</v>
      </c>
      <c r="IC56" s="10">
        <f t="shared" si="7"/>
        <v>1.0043842495942799</v>
      </c>
      <c r="ID56" s="10">
        <f t="shared" si="7"/>
        <v>1</v>
      </c>
      <c r="IE56" s="10">
        <f t="shared" si="7"/>
        <v>1.003135437994459</v>
      </c>
      <c r="IF56" s="10">
        <f t="shared" si="7"/>
        <v>1.0001209282381311</v>
      </c>
      <c r="IG56" s="10">
        <f t="shared" si="7"/>
        <v>1.000321303135874</v>
      </c>
      <c r="IH56" s="10">
        <f t="shared" si="7"/>
        <v>1</v>
      </c>
      <c r="II56" s="10">
        <f t="shared" si="7"/>
        <v>1</v>
      </c>
      <c r="IJ56" s="10">
        <f t="shared" si="7"/>
        <v>1.0000514705482166</v>
      </c>
      <c r="IK56" s="10">
        <f t="shared" si="7"/>
        <v>1</v>
      </c>
      <c r="IL56" s="10">
        <f t="shared" si="7"/>
        <v>1</v>
      </c>
      <c r="IM56" s="10">
        <f t="shared" si="7"/>
        <v>1</v>
      </c>
      <c r="IN56" s="10">
        <f t="shared" si="7"/>
        <v>1</v>
      </c>
      <c r="IO56" s="10">
        <f t="shared" si="7"/>
        <v>1.0043493205600837</v>
      </c>
      <c r="IP56" s="10">
        <f t="shared" si="7"/>
        <v>1</v>
      </c>
      <c r="IQ56" s="10">
        <f t="shared" si="7"/>
        <v>1.0039941211252672</v>
      </c>
      <c r="IR56" s="10">
        <f t="shared" si="7"/>
        <v>1.0008350311609679</v>
      </c>
      <c r="IS56" s="10" t="str">
        <f t="shared" si="7"/>
        <v/>
      </c>
      <c r="IT56" s="10" t="str">
        <f t="shared" si="7"/>
        <v/>
      </c>
      <c r="IU56" s="10" t="str">
        <f t="shared" si="7"/>
        <v/>
      </c>
      <c r="IV56" s="10" t="str">
        <f t="shared" si="7"/>
        <v/>
      </c>
    </row>
    <row r="57" spans="6:256" x14ac:dyDescent="0.2">
      <c r="F57">
        <v>201409</v>
      </c>
      <c r="G57" s="10">
        <f t="shared" ref="G57:BR57" si="8">IF(OR(H11 = "", H$8 &lt; G$8), "", IFERROR(H11/G11, ""))</f>
        <v>19.732072299287822</v>
      </c>
      <c r="H57" s="10">
        <f t="shared" si="8"/>
        <v>3.5859059411116778</v>
      </c>
      <c r="I57" s="10">
        <f t="shared" si="8"/>
        <v>1.6135440466457387</v>
      </c>
      <c r="J57" s="10">
        <f t="shared" si="8"/>
        <v>1.1928852553522213</v>
      </c>
      <c r="K57" s="10">
        <f t="shared" si="8"/>
        <v>1.0671049151951373</v>
      </c>
      <c r="L57" s="10">
        <f t="shared" si="8"/>
        <v>1.0003394895118887</v>
      </c>
      <c r="M57" s="10">
        <f t="shared" si="8"/>
        <v>1.0001708717943403</v>
      </c>
      <c r="N57" s="10">
        <f t="shared" si="8"/>
        <v>1.0005446144860093</v>
      </c>
      <c r="O57" s="10">
        <f t="shared" si="8"/>
        <v>1.0000344700004653</v>
      </c>
      <c r="P57" s="10">
        <f t="shared" si="8"/>
        <v>1.0000936831789482</v>
      </c>
      <c r="Q57" s="10">
        <f t="shared" si="8"/>
        <v>1.0000278984127304</v>
      </c>
      <c r="R57" s="10">
        <f t="shared" si="8"/>
        <v>1.0029620784783682</v>
      </c>
      <c r="S57" s="10">
        <f t="shared" si="8"/>
        <v>1.0000423206804214</v>
      </c>
      <c r="T57" s="10">
        <f t="shared" si="8"/>
        <v>1.0012578913732213</v>
      </c>
      <c r="U57" s="10">
        <f t="shared" si="8"/>
        <v>1</v>
      </c>
      <c r="V57" s="10">
        <f t="shared" si="8"/>
        <v>1.0000732886046004</v>
      </c>
      <c r="W57" s="10">
        <f t="shared" si="8"/>
        <v>1.0000493704861184</v>
      </c>
      <c r="X57" s="10">
        <f t="shared" si="8"/>
        <v>1.0001752284847538</v>
      </c>
      <c r="Y57" s="10">
        <f t="shared" si="8"/>
        <v>1</v>
      </c>
      <c r="Z57" s="10">
        <f t="shared" si="8"/>
        <v>1</v>
      </c>
      <c r="AA57" s="10">
        <f t="shared" si="8"/>
        <v>1.000664251657575</v>
      </c>
      <c r="AB57" s="10">
        <f t="shared" si="8"/>
        <v>1</v>
      </c>
      <c r="AC57" s="10">
        <f t="shared" si="8"/>
        <v>1.0006495631546082</v>
      </c>
      <c r="AD57" s="10">
        <f t="shared" si="8"/>
        <v>1.000027734400146</v>
      </c>
      <c r="AE57" s="10">
        <f t="shared" si="8"/>
        <v>1.0008134446937831</v>
      </c>
      <c r="AF57" s="10">
        <f t="shared" si="8"/>
        <v>1.0006362893007597</v>
      </c>
      <c r="AG57" s="10">
        <f t="shared" si="8"/>
        <v>1</v>
      </c>
      <c r="AH57" s="10">
        <f t="shared" si="8"/>
        <v>1</v>
      </c>
      <c r="AI57" s="10">
        <f t="shared" si="8"/>
        <v>1.0000492218631536</v>
      </c>
      <c r="AJ57" s="10">
        <f t="shared" si="8"/>
        <v>1.0016973859936267</v>
      </c>
      <c r="AK57" s="10">
        <f t="shared" si="8"/>
        <v>1</v>
      </c>
      <c r="AL57" s="10">
        <f t="shared" si="8"/>
        <v>1</v>
      </c>
      <c r="AM57" s="10">
        <f t="shared" si="8"/>
        <v>1.0007645327414749</v>
      </c>
      <c r="AN57" s="10">
        <f t="shared" si="8"/>
        <v>1.0000276240613748</v>
      </c>
      <c r="AO57" s="10">
        <f t="shared" si="8"/>
        <v>1.0005537904336297</v>
      </c>
      <c r="AP57" s="10">
        <f t="shared" si="8"/>
        <v>1</v>
      </c>
      <c r="AQ57" s="10">
        <f t="shared" si="8"/>
        <v>1.0009035625590503</v>
      </c>
      <c r="AR57" s="10">
        <f t="shared" si="8"/>
        <v>1.0001999281595106</v>
      </c>
      <c r="AS57" s="10">
        <f t="shared" si="8"/>
        <v>1.0003435555619358</v>
      </c>
      <c r="AT57" s="10">
        <f t="shared" si="8"/>
        <v>1</v>
      </c>
      <c r="AU57" s="10">
        <f t="shared" si="8"/>
        <v>1.0000489990381991</v>
      </c>
      <c r="AV57" s="10">
        <f t="shared" si="8"/>
        <v>1.0002506256575285</v>
      </c>
      <c r="AW57" s="10">
        <f t="shared" si="8"/>
        <v>1</v>
      </c>
      <c r="AX57" s="10">
        <f t="shared" si="8"/>
        <v>1.0012910743398711</v>
      </c>
      <c r="AY57" s="10">
        <f t="shared" si="8"/>
        <v>1</v>
      </c>
      <c r="AZ57" s="10">
        <f t="shared" si="8"/>
        <v>1.0000924182718336</v>
      </c>
      <c r="BA57" s="10">
        <f t="shared" si="8"/>
        <v>1.0006573872221116</v>
      </c>
      <c r="BB57" s="10">
        <f t="shared" si="8"/>
        <v>1.000151660520366</v>
      </c>
      <c r="BC57" s="10">
        <f t="shared" si="8"/>
        <v>1.000662756704555</v>
      </c>
      <c r="BD57" s="10">
        <f t="shared" si="8"/>
        <v>1.0003939151491865</v>
      </c>
      <c r="BE57" s="10">
        <f t="shared" si="8"/>
        <v>1</v>
      </c>
      <c r="BF57" s="10">
        <f t="shared" si="8"/>
        <v>1.0178300356473484</v>
      </c>
      <c r="BG57" s="10">
        <f t="shared" si="8"/>
        <v>1.0002933455526095</v>
      </c>
      <c r="BH57" s="10">
        <f t="shared" si="8"/>
        <v>1</v>
      </c>
      <c r="BI57" s="10">
        <f t="shared" si="8"/>
        <v>1.0011553307585328</v>
      </c>
      <c r="BJ57" s="10">
        <f t="shared" si="8"/>
        <v>1.0001973254432481</v>
      </c>
      <c r="BK57" s="10">
        <f t="shared" si="8"/>
        <v>1.0010309683420977</v>
      </c>
      <c r="BL57" s="10">
        <f t="shared" si="8"/>
        <v>1.0744196910728119</v>
      </c>
      <c r="BM57" s="10">
        <f t="shared" si="8"/>
        <v>1</v>
      </c>
      <c r="BN57" s="10">
        <f t="shared" si="8"/>
        <v>1.0007465043280088</v>
      </c>
      <c r="BO57" s="10">
        <f t="shared" si="8"/>
        <v>1.0006503045736261</v>
      </c>
      <c r="BP57" s="10">
        <f t="shared" si="8"/>
        <v>1.0006250637553586</v>
      </c>
      <c r="BQ57" s="10">
        <f t="shared" si="8"/>
        <v>1</v>
      </c>
      <c r="BR57" s="10">
        <f t="shared" si="8"/>
        <v>1</v>
      </c>
      <c r="BS57" s="10">
        <f t="shared" ref="BS57:ED57" si="9">IF(OR(BT11 = "", BT$8 &lt; BS$8), "", IFERROR(BT11/BS11, ""))</f>
        <v>1.0002948130875</v>
      </c>
      <c r="BT57" s="10">
        <f t="shared" si="9"/>
        <v>1</v>
      </c>
      <c r="BU57" s="10">
        <f t="shared" si="9"/>
        <v>1</v>
      </c>
      <c r="BV57" s="10">
        <f t="shared" si="9"/>
        <v>1</v>
      </c>
      <c r="BW57" s="10">
        <f t="shared" si="9"/>
        <v>1.0008902412671259</v>
      </c>
      <c r="BX57" s="10">
        <f t="shared" si="9"/>
        <v>1.0001293341449533</v>
      </c>
      <c r="BY57" s="10">
        <f t="shared" si="9"/>
        <v>1.0007689880967752</v>
      </c>
      <c r="BZ57" s="10">
        <f t="shared" si="9"/>
        <v>1.0002268363443856</v>
      </c>
      <c r="CA57" s="10">
        <f t="shared" si="9"/>
        <v>1.0009652496159123</v>
      </c>
      <c r="CB57" s="10">
        <f t="shared" si="9"/>
        <v>1.0004816738555631</v>
      </c>
      <c r="CC57" s="10">
        <f t="shared" si="9"/>
        <v>1</v>
      </c>
      <c r="CD57" s="10">
        <f t="shared" si="9"/>
        <v>1</v>
      </c>
      <c r="CE57" s="10">
        <f t="shared" si="9"/>
        <v>1.0004458752660519</v>
      </c>
      <c r="CF57" s="10">
        <f t="shared" si="9"/>
        <v>1</v>
      </c>
      <c r="CG57" s="10">
        <f t="shared" si="9"/>
        <v>1.0002833025086688</v>
      </c>
      <c r="CH57" s="10">
        <f t="shared" si="9"/>
        <v>1</v>
      </c>
      <c r="CI57" s="10">
        <f t="shared" si="9"/>
        <v>1</v>
      </c>
      <c r="CJ57" s="10">
        <f t="shared" si="9"/>
        <v>1.0003668485718129</v>
      </c>
      <c r="CK57" s="10">
        <f t="shared" si="9"/>
        <v>1.0003617430862073</v>
      </c>
      <c r="CL57" s="10">
        <f t="shared" si="9"/>
        <v>1.0005083251257687</v>
      </c>
      <c r="CM57" s="10">
        <f t="shared" si="9"/>
        <v>1.0013993512578776</v>
      </c>
      <c r="CN57" s="10">
        <f t="shared" si="9"/>
        <v>1.0000696943015184</v>
      </c>
      <c r="CO57" s="10">
        <f t="shared" si="9"/>
        <v>1</v>
      </c>
      <c r="CP57" s="10">
        <f t="shared" si="9"/>
        <v>1.000469169893494</v>
      </c>
      <c r="CQ57" s="10">
        <f t="shared" si="9"/>
        <v>1</v>
      </c>
      <c r="CR57" s="10">
        <f t="shared" si="9"/>
        <v>1.0002811514566625</v>
      </c>
      <c r="CS57" s="10">
        <f t="shared" si="9"/>
        <v>1.0000567338287163</v>
      </c>
      <c r="CT57" s="10">
        <f t="shared" si="9"/>
        <v>1.0000248030079748</v>
      </c>
      <c r="CU57" s="10">
        <f t="shared" si="9"/>
        <v>1</v>
      </c>
      <c r="CV57" s="10">
        <f t="shared" si="9"/>
        <v>1.0003655535300162</v>
      </c>
      <c r="CW57" s="10">
        <f t="shared" si="9"/>
        <v>1.0008671810704342</v>
      </c>
      <c r="CX57" s="10">
        <f t="shared" si="9"/>
        <v>1</v>
      </c>
      <c r="CY57" s="10">
        <f t="shared" si="9"/>
        <v>1.0014674836186643</v>
      </c>
      <c r="CZ57" s="10">
        <f t="shared" si="9"/>
        <v>1</v>
      </c>
      <c r="DA57" s="10">
        <f t="shared" si="9"/>
        <v>1</v>
      </c>
      <c r="DB57" s="10">
        <f t="shared" si="9"/>
        <v>1</v>
      </c>
      <c r="DC57" s="10">
        <f t="shared" si="9"/>
        <v>1.0004427809045298</v>
      </c>
      <c r="DD57" s="10">
        <f t="shared" si="9"/>
        <v>1.0002801680176139</v>
      </c>
      <c r="DE57" s="10">
        <f t="shared" si="9"/>
        <v>1.0000565354351678</v>
      </c>
      <c r="DF57" s="10">
        <f t="shared" si="9"/>
        <v>1</v>
      </c>
      <c r="DG57" s="10">
        <f t="shared" si="9"/>
        <v>1</v>
      </c>
      <c r="DH57" s="10">
        <f t="shared" si="9"/>
        <v>1.0004922912876504</v>
      </c>
      <c r="DI57" s="10">
        <f t="shared" si="9"/>
        <v>1.000522318510177</v>
      </c>
      <c r="DJ57" s="10">
        <f t="shared" si="9"/>
        <v>1.0005128548906124</v>
      </c>
      <c r="DK57" s="10">
        <f t="shared" si="9"/>
        <v>1.0028628337162984</v>
      </c>
      <c r="DL57" s="10">
        <f t="shared" si="9"/>
        <v>1.000475637661596</v>
      </c>
      <c r="DM57" s="10">
        <f t="shared" si="9"/>
        <v>1</v>
      </c>
      <c r="DN57" s="10">
        <f t="shared" si="9"/>
        <v>1</v>
      </c>
      <c r="DO57" s="10">
        <f t="shared" si="9"/>
        <v>1.000775579233083</v>
      </c>
      <c r="DP57" s="10">
        <f t="shared" si="9"/>
        <v>1.0002784994824305</v>
      </c>
      <c r="DQ57" s="10">
        <f t="shared" si="9"/>
        <v>1.0000561988332259</v>
      </c>
      <c r="DR57" s="10">
        <f t="shared" si="9"/>
        <v>1</v>
      </c>
      <c r="DS57" s="10">
        <f t="shared" si="9"/>
        <v>1.0003621155643634</v>
      </c>
      <c r="DT57" s="10">
        <f t="shared" si="9"/>
        <v>1</v>
      </c>
      <c r="DU57" s="10" t="str">
        <f t="shared" si="9"/>
        <v/>
      </c>
      <c r="DV57" s="10" t="str">
        <f t="shared" si="9"/>
        <v/>
      </c>
      <c r="DW57" s="10" t="str">
        <f t="shared" si="9"/>
        <v/>
      </c>
      <c r="DX57" s="10" t="str">
        <f t="shared" si="9"/>
        <v/>
      </c>
      <c r="DY57" s="10" t="str">
        <f t="shared" si="9"/>
        <v/>
      </c>
      <c r="DZ57" s="10" t="str">
        <f t="shared" si="9"/>
        <v/>
      </c>
      <c r="EA57" s="10" t="str">
        <f t="shared" si="9"/>
        <v/>
      </c>
      <c r="EB57" s="10">
        <f t="shared" si="9"/>
        <v>4.1338742447718539</v>
      </c>
      <c r="EC57" s="10">
        <f t="shared" si="9"/>
        <v>2.5269981679714459</v>
      </c>
      <c r="ED57" s="10">
        <f t="shared" si="9"/>
        <v>1.2378438862593411</v>
      </c>
      <c r="EE57" s="10">
        <f t="shared" ref="EE57:GP57" si="10">IF(OR(EF11 = "", EF$8 &lt; EE$8), "", IFERROR(EF11/EE11, ""))</f>
        <v>1.0319242857250761</v>
      </c>
      <c r="EF57" s="10">
        <f t="shared" si="10"/>
        <v>1.0425159182229811</v>
      </c>
      <c r="EG57" s="10">
        <f t="shared" si="10"/>
        <v>1.0003387316650878</v>
      </c>
      <c r="EH57" s="10">
        <f t="shared" si="10"/>
        <v>1.0001802121795598</v>
      </c>
      <c r="EI57" s="10">
        <f t="shared" si="10"/>
        <v>1.0005433940731228</v>
      </c>
      <c r="EJ57" s="10">
        <f t="shared" si="10"/>
        <v>1.0000343927994599</v>
      </c>
      <c r="EK57" s="10">
        <f t="shared" si="10"/>
        <v>1.0000934733679017</v>
      </c>
      <c r="EL57" s="10">
        <f t="shared" si="10"/>
        <v>1.0000278359378214</v>
      </c>
      <c r="EM57" s="10">
        <f t="shared" si="10"/>
        <v>1.0076225108092267</v>
      </c>
      <c r="EN57" s="10">
        <f t="shared" si="10"/>
        <v>0.99342831724112879</v>
      </c>
      <c r="EO57" s="10">
        <f t="shared" si="10"/>
        <v>1.00101558114981</v>
      </c>
      <c r="EP57" s="10">
        <f t="shared" si="10"/>
        <v>1</v>
      </c>
      <c r="EQ57" s="10">
        <f t="shared" si="10"/>
        <v>1.0000732886046004</v>
      </c>
      <c r="ER57" s="10">
        <f t="shared" si="10"/>
        <v>1.0205362285869104</v>
      </c>
      <c r="ES57" s="10">
        <f t="shared" si="10"/>
        <v>0.98009710934706618</v>
      </c>
      <c r="ET57" s="10">
        <f t="shared" si="10"/>
        <v>1</v>
      </c>
      <c r="EU57" s="10">
        <f t="shared" si="10"/>
        <v>1</v>
      </c>
      <c r="EV57" s="10">
        <f t="shared" si="10"/>
        <v>1.0113936157561323</v>
      </c>
      <c r="EW57" s="10">
        <f t="shared" si="10"/>
        <v>1</v>
      </c>
      <c r="EX57" s="10">
        <f t="shared" si="10"/>
        <v>0.99003417728417087</v>
      </c>
      <c r="EY57" s="10">
        <f t="shared" si="10"/>
        <v>1.000027734400146</v>
      </c>
      <c r="EZ57" s="10">
        <f t="shared" si="10"/>
        <v>1.0008134446937831</v>
      </c>
      <c r="FA57" s="10">
        <f t="shared" si="10"/>
        <v>1.0006362893007597</v>
      </c>
      <c r="FB57" s="10">
        <f t="shared" si="10"/>
        <v>1</v>
      </c>
      <c r="FC57" s="10">
        <f t="shared" si="10"/>
        <v>1.0000494925838899</v>
      </c>
      <c r="FD57" s="10">
        <f t="shared" si="10"/>
        <v>1.0054145909515699</v>
      </c>
      <c r="FE57" s="10">
        <f t="shared" si="10"/>
        <v>0.9963025440865565</v>
      </c>
      <c r="FF57" s="10">
        <f t="shared" si="10"/>
        <v>1</v>
      </c>
      <c r="FG57" s="10">
        <f t="shared" si="10"/>
        <v>1.0055743037684877</v>
      </c>
      <c r="FH57" s="10">
        <f t="shared" si="10"/>
        <v>1.0007602946282634</v>
      </c>
      <c r="FI57" s="10">
        <f t="shared" si="10"/>
        <v>1.000018932262482</v>
      </c>
      <c r="FJ57" s="10">
        <f t="shared" si="10"/>
        <v>1.0005507276689172</v>
      </c>
      <c r="FK57" s="10">
        <f t="shared" si="10"/>
        <v>1</v>
      </c>
      <c r="FL57" s="10">
        <f t="shared" si="10"/>
        <v>1.000898568113302</v>
      </c>
      <c r="FM57" s="10">
        <f t="shared" si="10"/>
        <v>1.0001988240479092</v>
      </c>
      <c r="FN57" s="10">
        <f t="shared" si="10"/>
        <v>1.0003416586391662</v>
      </c>
      <c r="FO57" s="10">
        <f t="shared" si="10"/>
        <v>1</v>
      </c>
      <c r="FP57" s="10">
        <f t="shared" si="10"/>
        <v>1.00004872858516</v>
      </c>
      <c r="FQ57" s="10">
        <f t="shared" si="10"/>
        <v>1.0002492423820508</v>
      </c>
      <c r="FR57" s="10">
        <f t="shared" si="10"/>
        <v>1</v>
      </c>
      <c r="FS57" s="10">
        <f t="shared" si="10"/>
        <v>1.0012839503028601</v>
      </c>
      <c r="FT57" s="10">
        <f t="shared" si="10"/>
        <v>1</v>
      </c>
      <c r="FU57" s="10">
        <f t="shared" si="10"/>
        <v>1.000091908969688</v>
      </c>
      <c r="FV57" s="10">
        <f t="shared" si="10"/>
        <v>1.0006537648004088</v>
      </c>
      <c r="FW57" s="10">
        <f t="shared" si="10"/>
        <v>1.0001508253665747</v>
      </c>
      <c r="FX57" s="10">
        <f t="shared" si="10"/>
        <v>1.0006591076315905</v>
      </c>
      <c r="FY57" s="10">
        <f t="shared" si="10"/>
        <v>1.0003917477198456</v>
      </c>
      <c r="FZ57" s="10">
        <f t="shared" si="10"/>
        <v>1.0178020095861979</v>
      </c>
      <c r="GA57" s="10">
        <f t="shared" si="10"/>
        <v>0.99992418633635272</v>
      </c>
      <c r="GB57" s="10">
        <f t="shared" si="10"/>
        <v>1.000291762269534</v>
      </c>
      <c r="GC57" s="10">
        <f t="shared" si="10"/>
        <v>1</v>
      </c>
      <c r="GD57" s="10">
        <f t="shared" si="10"/>
        <v>1.0011490968747054</v>
      </c>
      <c r="GE57" s="10">
        <f t="shared" si="10"/>
        <v>1.0001962619452027</v>
      </c>
      <c r="GF57" s="10">
        <f t="shared" si="10"/>
        <v>1.0495308043066365</v>
      </c>
      <c r="GG57" s="10">
        <f t="shared" si="10"/>
        <v>1.0192477376202214</v>
      </c>
      <c r="GH57" s="10">
        <f t="shared" si="10"/>
        <v>1.0015702216895364</v>
      </c>
      <c r="GI57" s="10">
        <f t="shared" si="10"/>
        <v>1.0007453339884143</v>
      </c>
      <c r="GJ57" s="10">
        <f t="shared" si="10"/>
        <v>1.0006492858114726</v>
      </c>
      <c r="GK57" s="10">
        <f t="shared" si="10"/>
        <v>1.0006240851706585</v>
      </c>
      <c r="GL57" s="10">
        <f t="shared" si="10"/>
        <v>1</v>
      </c>
      <c r="GM57" s="10">
        <f t="shared" si="10"/>
        <v>1</v>
      </c>
      <c r="GN57" s="10">
        <f t="shared" si="10"/>
        <v>1.0002943518231278</v>
      </c>
      <c r="GO57" s="10">
        <f t="shared" si="10"/>
        <v>1.0000000780002478</v>
      </c>
      <c r="GP57" s="10">
        <f t="shared" si="10"/>
        <v>1</v>
      </c>
      <c r="GQ57" s="10">
        <f t="shared" ref="GQ57:IV57" si="11">IF(OR(GR11 = "", GR$8 &lt; GQ$8), "", IFERROR(GR11/GQ11, ""))</f>
        <v>1</v>
      </c>
      <c r="GR57" s="10">
        <f t="shared" si="11"/>
        <v>1.0008888487367389</v>
      </c>
      <c r="GS57" s="10">
        <f t="shared" si="11"/>
        <v>1.0001291320179655</v>
      </c>
      <c r="GT57" s="10">
        <f t="shared" si="11"/>
        <v>1.0007677864560249</v>
      </c>
      <c r="GU57" s="10">
        <f t="shared" si="11"/>
        <v>1.0002264821559701</v>
      </c>
      <c r="GV57" s="10">
        <f t="shared" si="11"/>
        <v>1.000963742790272</v>
      </c>
      <c r="GW57" s="10">
        <f t="shared" si="11"/>
        <v>1.0004809226512175</v>
      </c>
      <c r="GX57" s="10">
        <f t="shared" si="11"/>
        <v>1</v>
      </c>
      <c r="GY57" s="10">
        <f t="shared" si="11"/>
        <v>0.99844117915148867</v>
      </c>
      <c r="GZ57" s="10">
        <f t="shared" si="11"/>
        <v>1.0004458752660519</v>
      </c>
      <c r="HA57" s="10">
        <f t="shared" si="11"/>
        <v>1</v>
      </c>
      <c r="HB57" s="10">
        <f t="shared" si="11"/>
        <v>1.0002833025086688</v>
      </c>
      <c r="HC57" s="10">
        <f t="shared" si="11"/>
        <v>1</v>
      </c>
      <c r="HD57" s="10">
        <f t="shared" si="11"/>
        <v>1</v>
      </c>
      <c r="HE57" s="10">
        <f t="shared" si="11"/>
        <v>1.0003668485718129</v>
      </c>
      <c r="HF57" s="10">
        <f t="shared" si="11"/>
        <v>1.0003617430862073</v>
      </c>
      <c r="HG57" s="10">
        <f t="shared" si="11"/>
        <v>1.0005083251257687</v>
      </c>
      <c r="HH57" s="10">
        <f t="shared" si="11"/>
        <v>1.0013993512578776</v>
      </c>
      <c r="HI57" s="10">
        <f t="shared" si="11"/>
        <v>1.0000696943015184</v>
      </c>
      <c r="HJ57" s="10">
        <f t="shared" si="11"/>
        <v>1</v>
      </c>
      <c r="HK57" s="10">
        <f t="shared" si="11"/>
        <v>1.000469169893494</v>
      </c>
      <c r="HL57" s="10">
        <f t="shared" si="11"/>
        <v>1</v>
      </c>
      <c r="HM57" s="10">
        <f t="shared" si="11"/>
        <v>1.0002811514566625</v>
      </c>
      <c r="HN57" s="10">
        <f t="shared" si="11"/>
        <v>1.0000567338287163</v>
      </c>
      <c r="HO57" s="10">
        <f t="shared" si="11"/>
        <v>1.0000248030079748</v>
      </c>
      <c r="HP57" s="10">
        <f t="shared" si="11"/>
        <v>1</v>
      </c>
      <c r="HQ57" s="10">
        <f t="shared" si="11"/>
        <v>1.0003655535300162</v>
      </c>
      <c r="HR57" s="10">
        <f t="shared" si="11"/>
        <v>1.0008671810704342</v>
      </c>
      <c r="HS57" s="10">
        <f t="shared" si="11"/>
        <v>1</v>
      </c>
      <c r="HT57" s="10">
        <f t="shared" si="11"/>
        <v>1.0014674836186643</v>
      </c>
      <c r="HU57" s="10">
        <f t="shared" si="11"/>
        <v>1</v>
      </c>
      <c r="HV57" s="10">
        <f t="shared" si="11"/>
        <v>1</v>
      </c>
      <c r="HW57" s="10">
        <f t="shared" si="11"/>
        <v>1</v>
      </c>
      <c r="HX57" s="10">
        <f t="shared" si="11"/>
        <v>1.0004427809045298</v>
      </c>
      <c r="HY57" s="10">
        <f t="shared" si="11"/>
        <v>1.0002801680176139</v>
      </c>
      <c r="HZ57" s="10">
        <f t="shared" si="11"/>
        <v>1.0000565354351678</v>
      </c>
      <c r="IA57" s="10">
        <f t="shared" si="11"/>
        <v>1</v>
      </c>
      <c r="IB57" s="10">
        <f t="shared" si="11"/>
        <v>1</v>
      </c>
      <c r="IC57" s="10">
        <f t="shared" si="11"/>
        <v>1.0004922912876504</v>
      </c>
      <c r="ID57" s="10">
        <f t="shared" si="11"/>
        <v>1.0025352972800652</v>
      </c>
      <c r="IE57" s="10">
        <f t="shared" si="11"/>
        <v>1.0005118251353413</v>
      </c>
      <c r="IF57" s="10">
        <f t="shared" si="11"/>
        <v>1.0008502273923767</v>
      </c>
      <c r="IG57" s="10">
        <f t="shared" si="11"/>
        <v>1.000475637661596</v>
      </c>
      <c r="IH57" s="10">
        <f t="shared" si="11"/>
        <v>1</v>
      </c>
      <c r="II57" s="10">
        <f t="shared" si="11"/>
        <v>1</v>
      </c>
      <c r="IJ57" s="10">
        <f t="shared" si="11"/>
        <v>1.000775579233083</v>
      </c>
      <c r="IK57" s="10">
        <f t="shared" si="11"/>
        <v>1.0002784994824305</v>
      </c>
      <c r="IL57" s="10">
        <f t="shared" si="11"/>
        <v>1.0000561988332259</v>
      </c>
      <c r="IM57" s="10">
        <f t="shared" si="11"/>
        <v>1</v>
      </c>
      <c r="IN57" s="10">
        <f t="shared" si="11"/>
        <v>1.0003621155643634</v>
      </c>
      <c r="IO57" s="10">
        <f t="shared" si="11"/>
        <v>1</v>
      </c>
      <c r="IP57" s="10" t="str">
        <f t="shared" si="11"/>
        <v/>
      </c>
      <c r="IQ57" s="10" t="str">
        <f t="shared" si="11"/>
        <v/>
      </c>
      <c r="IR57" s="10" t="str">
        <f t="shared" si="11"/>
        <v/>
      </c>
      <c r="IS57" s="10" t="str">
        <f t="shared" si="11"/>
        <v/>
      </c>
      <c r="IT57" s="10" t="str">
        <f t="shared" si="11"/>
        <v/>
      </c>
      <c r="IU57" s="10" t="str">
        <f t="shared" si="11"/>
        <v/>
      </c>
      <c r="IV57" s="10" t="str">
        <f t="shared" si="11"/>
        <v/>
      </c>
    </row>
    <row r="58" spans="6:256" x14ac:dyDescent="0.2">
      <c r="F58">
        <v>201412</v>
      </c>
      <c r="G58" s="10">
        <f t="shared" ref="G58:BR58" si="12">IF(OR(H12 = "", H$8 &lt; G$8), "", IFERROR(H12/G12, ""))</f>
        <v>4.4470496959149637</v>
      </c>
      <c r="H58" s="10">
        <f t="shared" si="12"/>
        <v>4.9707188436998919</v>
      </c>
      <c r="I58" s="10">
        <f t="shared" si="12"/>
        <v>1.2984467326555913</v>
      </c>
      <c r="J58" s="10">
        <f t="shared" si="12"/>
        <v>1.2181421424445078</v>
      </c>
      <c r="K58" s="10">
        <f t="shared" si="12"/>
        <v>1.0159238692986292</v>
      </c>
      <c r="L58" s="10">
        <f t="shared" si="12"/>
        <v>1.036016747758042</v>
      </c>
      <c r="M58" s="10">
        <f t="shared" si="12"/>
        <v>1.005747103427072</v>
      </c>
      <c r="N58" s="10">
        <f t="shared" si="12"/>
        <v>1.0104151660991139</v>
      </c>
      <c r="O58" s="10">
        <f t="shared" si="12"/>
        <v>1</v>
      </c>
      <c r="P58" s="10">
        <f t="shared" si="12"/>
        <v>1.0001811633610713</v>
      </c>
      <c r="Q58" s="10">
        <f t="shared" si="12"/>
        <v>1.0000905587180309</v>
      </c>
      <c r="R58" s="10">
        <f t="shared" si="12"/>
        <v>1.0000552102821763</v>
      </c>
      <c r="S58" s="10">
        <f t="shared" si="12"/>
        <v>1.0000777608480116</v>
      </c>
      <c r="T58" s="10">
        <f t="shared" si="12"/>
        <v>1</v>
      </c>
      <c r="U58" s="10">
        <f t="shared" si="12"/>
        <v>1.002418570962315</v>
      </c>
      <c r="V58" s="10">
        <f t="shared" si="12"/>
        <v>1.0002876454604934</v>
      </c>
      <c r="W58" s="10">
        <f t="shared" si="12"/>
        <v>1.0010211628532533</v>
      </c>
      <c r="X58" s="10">
        <f t="shared" si="12"/>
        <v>1</v>
      </c>
      <c r="Y58" s="10">
        <f t="shared" si="12"/>
        <v>1.0003115269599394</v>
      </c>
      <c r="Z58" s="10">
        <f t="shared" si="12"/>
        <v>1</v>
      </c>
      <c r="AA58" s="10">
        <f t="shared" si="12"/>
        <v>1</v>
      </c>
      <c r="AB58" s="10">
        <f t="shared" si="12"/>
        <v>1</v>
      </c>
      <c r="AC58" s="10">
        <f t="shared" si="12"/>
        <v>1.0002656539091188</v>
      </c>
      <c r="AD58" s="10">
        <f t="shared" si="12"/>
        <v>1</v>
      </c>
      <c r="AE58" s="10">
        <f t="shared" si="12"/>
        <v>1.0027723997457136</v>
      </c>
      <c r="AF58" s="10">
        <f t="shared" si="12"/>
        <v>1.0004652032940082</v>
      </c>
      <c r="AG58" s="10">
        <f t="shared" si="12"/>
        <v>1.0002515062760564</v>
      </c>
      <c r="AH58" s="10">
        <f t="shared" si="12"/>
        <v>1</v>
      </c>
      <c r="AI58" s="10">
        <f t="shared" si="12"/>
        <v>1.0011233903358843</v>
      </c>
      <c r="AJ58" s="10">
        <f t="shared" si="12"/>
        <v>1.0002424660210931</v>
      </c>
      <c r="AK58" s="10">
        <f t="shared" si="12"/>
        <v>1.0002595893567967</v>
      </c>
      <c r="AL58" s="10">
        <f t="shared" si="12"/>
        <v>1.000819563773532</v>
      </c>
      <c r="AM58" s="10">
        <f t="shared" si="12"/>
        <v>1.0000651760868808</v>
      </c>
      <c r="AN58" s="10">
        <f t="shared" si="12"/>
        <v>1</v>
      </c>
      <c r="AO58" s="10">
        <f t="shared" si="12"/>
        <v>1</v>
      </c>
      <c r="AP58" s="10">
        <f t="shared" si="12"/>
        <v>1</v>
      </c>
      <c r="AQ58" s="10">
        <f t="shared" si="12"/>
        <v>1.0009249100987865</v>
      </c>
      <c r="AR58" s="10">
        <f t="shared" si="12"/>
        <v>1.0004784438131997</v>
      </c>
      <c r="AS58" s="10">
        <f t="shared" si="12"/>
        <v>1</v>
      </c>
      <c r="AT58" s="10">
        <f t="shared" si="12"/>
        <v>1</v>
      </c>
      <c r="AU58" s="10">
        <f t="shared" si="12"/>
        <v>1.0021441244135756</v>
      </c>
      <c r="AV58" s="10">
        <f t="shared" si="12"/>
        <v>1.000201990895857</v>
      </c>
      <c r="AW58" s="10">
        <f t="shared" si="12"/>
        <v>1.0002356111717698</v>
      </c>
      <c r="AX58" s="10">
        <f t="shared" si="12"/>
        <v>1.0001841180012303</v>
      </c>
      <c r="AY58" s="10">
        <f t="shared" si="12"/>
        <v>1</v>
      </c>
      <c r="AZ58" s="10">
        <f t="shared" si="12"/>
        <v>1</v>
      </c>
      <c r="BA58" s="10">
        <f t="shared" si="12"/>
        <v>1.0001681076340692</v>
      </c>
      <c r="BB58" s="10">
        <f t="shared" si="12"/>
        <v>1.0001740632172809</v>
      </c>
      <c r="BC58" s="10">
        <f t="shared" si="12"/>
        <v>1.0004616192143505</v>
      </c>
      <c r="BD58" s="10">
        <f t="shared" si="12"/>
        <v>1.0007781068574824</v>
      </c>
      <c r="BE58" s="10">
        <f t="shared" si="12"/>
        <v>1.0044641245229826</v>
      </c>
      <c r="BF58" s="10">
        <f t="shared" si="12"/>
        <v>1.000956192381385</v>
      </c>
      <c r="BG58" s="10">
        <f t="shared" si="12"/>
        <v>1</v>
      </c>
      <c r="BH58" s="10">
        <f t="shared" si="12"/>
        <v>1.0004968826554486</v>
      </c>
      <c r="BI58" s="10">
        <f t="shared" si="12"/>
        <v>1</v>
      </c>
      <c r="BJ58" s="10">
        <f t="shared" si="12"/>
        <v>1</v>
      </c>
      <c r="BK58" s="10">
        <f t="shared" si="12"/>
        <v>1</v>
      </c>
      <c r="BL58" s="10">
        <f t="shared" si="12"/>
        <v>1</v>
      </c>
      <c r="BM58" s="10">
        <f t="shared" si="12"/>
        <v>0.9974914753137939</v>
      </c>
      <c r="BN58" s="10">
        <f t="shared" si="12"/>
        <v>1.0001428986253595</v>
      </c>
      <c r="BO58" s="10">
        <f t="shared" si="12"/>
        <v>1.0004594192198004</v>
      </c>
      <c r="BP58" s="10">
        <f t="shared" si="12"/>
        <v>1.0002376454987061</v>
      </c>
      <c r="BQ58" s="10">
        <f t="shared" si="12"/>
        <v>1</v>
      </c>
      <c r="BR58" s="10">
        <f t="shared" si="12"/>
        <v>1</v>
      </c>
      <c r="BS58" s="10">
        <f t="shared" ref="BS58:ED58" si="13">IF(OR(BT12 = "", BT$8 &lt; BS$8), "", IFERROR(BT12/BS12, ""))</f>
        <v>1.0009930587726219</v>
      </c>
      <c r="BT58" s="10">
        <f t="shared" si="13"/>
        <v>1.0002964777970806</v>
      </c>
      <c r="BU58" s="10">
        <f t="shared" si="13"/>
        <v>1</v>
      </c>
      <c r="BV58" s="10">
        <f t="shared" si="13"/>
        <v>1</v>
      </c>
      <c r="BW58" s="10">
        <f t="shared" si="13"/>
        <v>1</v>
      </c>
      <c r="BX58" s="10">
        <f t="shared" si="13"/>
        <v>1.0005436243966772</v>
      </c>
      <c r="BY58" s="10">
        <f t="shared" si="13"/>
        <v>1.0000346430255742</v>
      </c>
      <c r="BZ58" s="10">
        <f t="shared" si="13"/>
        <v>1</v>
      </c>
      <c r="CA58" s="10">
        <f t="shared" si="13"/>
        <v>1</v>
      </c>
      <c r="CB58" s="10">
        <f t="shared" si="13"/>
        <v>1.0005661132600487</v>
      </c>
      <c r="CC58" s="10">
        <f t="shared" si="13"/>
        <v>1.0002924504262569</v>
      </c>
      <c r="CD58" s="10">
        <f t="shared" si="13"/>
        <v>1</v>
      </c>
      <c r="CE58" s="10">
        <f t="shared" si="13"/>
        <v>1.0009903558960538</v>
      </c>
      <c r="CF58" s="10">
        <f t="shared" si="13"/>
        <v>1</v>
      </c>
      <c r="CG58" s="10">
        <f t="shared" si="13"/>
        <v>1</v>
      </c>
      <c r="CH58" s="10">
        <f t="shared" si="13"/>
        <v>1</v>
      </c>
      <c r="CI58" s="10">
        <f t="shared" si="13"/>
        <v>1.0000345778586652</v>
      </c>
      <c r="CJ58" s="10">
        <f t="shared" si="13"/>
        <v>1.0006814623725833</v>
      </c>
      <c r="CK58" s="10">
        <f t="shared" si="13"/>
        <v>1.000239485650958</v>
      </c>
      <c r="CL58" s="10">
        <f t="shared" si="13"/>
        <v>1</v>
      </c>
      <c r="CM58" s="10">
        <f t="shared" si="13"/>
        <v>1.0008064979680182</v>
      </c>
      <c r="CN58" s="10">
        <f t="shared" si="13"/>
        <v>1.0003265490557363</v>
      </c>
      <c r="CO58" s="10">
        <f t="shared" si="13"/>
        <v>1</v>
      </c>
      <c r="CP58" s="10">
        <f t="shared" si="13"/>
        <v>1.0001670136232741</v>
      </c>
      <c r="CQ58" s="10">
        <f t="shared" si="13"/>
        <v>1.0008731250229725</v>
      </c>
      <c r="CR58" s="10">
        <f t="shared" si="13"/>
        <v>1</v>
      </c>
      <c r="CS58" s="10">
        <f t="shared" si="13"/>
        <v>1</v>
      </c>
      <c r="CT58" s="10">
        <f t="shared" si="13"/>
        <v>1</v>
      </c>
      <c r="CU58" s="10">
        <f t="shared" si="13"/>
        <v>1</v>
      </c>
      <c r="CV58" s="10">
        <f t="shared" si="13"/>
        <v>1.0006479485487754</v>
      </c>
      <c r="CW58" s="10">
        <f t="shared" si="13"/>
        <v>1</v>
      </c>
      <c r="CX58" s="10">
        <f t="shared" si="13"/>
        <v>1</v>
      </c>
      <c r="CY58" s="10">
        <f t="shared" si="13"/>
        <v>1.0009357151819069</v>
      </c>
      <c r="CZ58" s="10">
        <f t="shared" si="13"/>
        <v>1.0003604717737358</v>
      </c>
      <c r="DA58" s="10">
        <f t="shared" si="13"/>
        <v>1</v>
      </c>
      <c r="DB58" s="10">
        <f t="shared" si="13"/>
        <v>1.0001665161361633</v>
      </c>
      <c r="DC58" s="10">
        <f t="shared" si="13"/>
        <v>1.0008705246594862</v>
      </c>
      <c r="DD58" s="10">
        <f t="shared" si="13"/>
        <v>1</v>
      </c>
      <c r="DE58" s="10">
        <f t="shared" si="13"/>
        <v>1</v>
      </c>
      <c r="DF58" s="10">
        <f t="shared" si="13"/>
        <v>1</v>
      </c>
      <c r="DG58" s="10">
        <f t="shared" si="13"/>
        <v>1</v>
      </c>
      <c r="DH58" s="10">
        <f t="shared" si="13"/>
        <v>1.0005390047950249</v>
      </c>
      <c r="DI58" s="10">
        <f t="shared" si="13"/>
        <v>1.0001069580441773</v>
      </c>
      <c r="DJ58" s="10">
        <f t="shared" si="13"/>
        <v>1</v>
      </c>
      <c r="DK58" s="10">
        <f t="shared" si="13"/>
        <v>1.0009329326322203</v>
      </c>
      <c r="DL58" s="10">
        <f t="shared" si="13"/>
        <v>1.000394181569217</v>
      </c>
      <c r="DM58" s="10">
        <f t="shared" si="13"/>
        <v>1</v>
      </c>
      <c r="DN58" s="10">
        <f t="shared" si="13"/>
        <v>1</v>
      </c>
      <c r="DO58" s="10">
        <f t="shared" si="13"/>
        <v>1.0010340694869193</v>
      </c>
      <c r="DP58" s="10">
        <f t="shared" si="13"/>
        <v>1</v>
      </c>
      <c r="DQ58" s="10">
        <f t="shared" si="13"/>
        <v>1</v>
      </c>
      <c r="DR58" s="10" t="str">
        <f t="shared" si="13"/>
        <v/>
      </c>
      <c r="DS58" s="10" t="str">
        <f t="shared" si="13"/>
        <v/>
      </c>
      <c r="DT58" s="10" t="str">
        <f t="shared" si="13"/>
        <v/>
      </c>
      <c r="DU58" s="10" t="str">
        <f t="shared" si="13"/>
        <v/>
      </c>
      <c r="DV58" s="10" t="str">
        <f t="shared" si="13"/>
        <v/>
      </c>
      <c r="DW58" s="10" t="str">
        <f t="shared" si="13"/>
        <v/>
      </c>
      <c r="DX58" s="10" t="str">
        <f t="shared" si="13"/>
        <v/>
      </c>
      <c r="DY58" s="10" t="str">
        <f t="shared" si="13"/>
        <v/>
      </c>
      <c r="DZ58" s="10" t="str">
        <f t="shared" si="13"/>
        <v/>
      </c>
      <c r="EA58" s="10" t="str">
        <f t="shared" si="13"/>
        <v/>
      </c>
      <c r="EB58" s="10">
        <f t="shared" si="13"/>
        <v>5.1978163999721687</v>
      </c>
      <c r="EC58" s="10">
        <f t="shared" si="13"/>
        <v>1.96274596180039</v>
      </c>
      <c r="ED58" s="10">
        <f t="shared" si="13"/>
        <v>1.1813110981860973</v>
      </c>
      <c r="EE58" s="10">
        <f t="shared" ref="EE58:GP58" si="14">IF(OR(EF12 = "", EF$8 &lt; EE$8), "", IFERROR(EF12/EE12, ""))</f>
        <v>1.0533983747974098</v>
      </c>
      <c r="EF58" s="10">
        <f t="shared" si="14"/>
        <v>1.0198130085458073</v>
      </c>
      <c r="EG58" s="10">
        <f t="shared" si="14"/>
        <v>1.0015132196992425</v>
      </c>
      <c r="EH58" s="10">
        <f t="shared" si="14"/>
        <v>1.0684516689433219</v>
      </c>
      <c r="EI58" s="10">
        <f t="shared" si="14"/>
        <v>0.94482422506786878</v>
      </c>
      <c r="EJ58" s="10">
        <f t="shared" si="14"/>
        <v>1</v>
      </c>
      <c r="EK58" s="10">
        <f t="shared" si="14"/>
        <v>1.0001662797267594</v>
      </c>
      <c r="EL58" s="10">
        <f t="shared" si="14"/>
        <v>1.0000831200242835</v>
      </c>
      <c r="EM58" s="10">
        <f t="shared" si="14"/>
        <v>1.0000506755641962</v>
      </c>
      <c r="EN58" s="10">
        <f t="shared" si="14"/>
        <v>0.9179401477250787</v>
      </c>
      <c r="EO58" s="10">
        <f t="shared" si="14"/>
        <v>1</v>
      </c>
      <c r="EP58" s="10">
        <f t="shared" si="14"/>
        <v>1.002418570962315</v>
      </c>
      <c r="EQ58" s="10">
        <f t="shared" si="14"/>
        <v>1.0002876454604934</v>
      </c>
      <c r="ER58" s="10">
        <f t="shared" si="14"/>
        <v>1.0010211628532533</v>
      </c>
      <c r="ES58" s="10">
        <f t="shared" si="14"/>
        <v>1</v>
      </c>
      <c r="ET58" s="10">
        <f t="shared" si="14"/>
        <v>1.0003115269599394</v>
      </c>
      <c r="EU58" s="10">
        <f t="shared" si="14"/>
        <v>1</v>
      </c>
      <c r="EV58" s="10">
        <f t="shared" si="14"/>
        <v>1</v>
      </c>
      <c r="EW58" s="10">
        <f t="shared" si="14"/>
        <v>1</v>
      </c>
      <c r="EX58" s="10">
        <f t="shared" si="14"/>
        <v>1.0045554823612552</v>
      </c>
      <c r="EY58" s="10">
        <f t="shared" si="14"/>
        <v>1</v>
      </c>
      <c r="EZ58" s="10">
        <f t="shared" si="14"/>
        <v>0.9999848169169222</v>
      </c>
      <c r="FA58" s="10">
        <f t="shared" si="14"/>
        <v>1.0039233647671242</v>
      </c>
      <c r="FB58" s="10">
        <f t="shared" si="14"/>
        <v>1.0002502653058116</v>
      </c>
      <c r="FC58" s="10">
        <f t="shared" si="14"/>
        <v>0.99586957939574705</v>
      </c>
      <c r="FD58" s="10">
        <f t="shared" si="14"/>
        <v>1.0011224850793574</v>
      </c>
      <c r="FE58" s="10">
        <f t="shared" si="14"/>
        <v>1.0147614164105225</v>
      </c>
      <c r="FF58" s="10">
        <f t="shared" si="14"/>
        <v>1.0003339747025424</v>
      </c>
      <c r="FG58" s="10">
        <f t="shared" si="14"/>
        <v>0.99999681184664846</v>
      </c>
      <c r="FH58" s="10">
        <f t="shared" si="14"/>
        <v>0.99999974625267396</v>
      </c>
      <c r="FI58" s="10">
        <f t="shared" si="14"/>
        <v>1</v>
      </c>
      <c r="FJ58" s="10">
        <f t="shared" si="14"/>
        <v>0.99903305553948951</v>
      </c>
      <c r="FK58" s="10">
        <f t="shared" si="14"/>
        <v>1</v>
      </c>
      <c r="FL58" s="10">
        <f t="shared" si="14"/>
        <v>1.0009125666269942</v>
      </c>
      <c r="FM58" s="10">
        <f t="shared" si="14"/>
        <v>1.00150343568875</v>
      </c>
      <c r="FN58" s="10">
        <f t="shared" si="14"/>
        <v>1</v>
      </c>
      <c r="FO58" s="10">
        <f t="shared" si="14"/>
        <v>1</v>
      </c>
      <c r="FP58" s="10">
        <f t="shared" si="14"/>
        <v>1.0021133707433152</v>
      </c>
      <c r="FQ58" s="10">
        <f t="shared" si="14"/>
        <v>1.0001990998038681</v>
      </c>
      <c r="FR58" s="10">
        <f t="shared" si="14"/>
        <v>0.9999990826541566</v>
      </c>
      <c r="FS58" s="10">
        <f t="shared" si="14"/>
        <v>1.0001815261742364</v>
      </c>
      <c r="FT58" s="10">
        <f t="shared" si="14"/>
        <v>1</v>
      </c>
      <c r="FU58" s="10">
        <f t="shared" si="14"/>
        <v>1</v>
      </c>
      <c r="FV58" s="10">
        <f t="shared" si="14"/>
        <v>1.0003003545274645</v>
      </c>
      <c r="FW58" s="10">
        <f t="shared" si="14"/>
        <v>0.99999932221647203</v>
      </c>
      <c r="FX58" s="10">
        <f t="shared" si="14"/>
        <v>1.00477800825553</v>
      </c>
      <c r="FY58" s="10">
        <f t="shared" si="14"/>
        <v>0.98766551749305553</v>
      </c>
      <c r="FZ58" s="10">
        <f t="shared" si="14"/>
        <v>0.99998823199163989</v>
      </c>
      <c r="GA58" s="10">
        <f t="shared" si="14"/>
        <v>1.000877267613576</v>
      </c>
      <c r="GB58" s="10">
        <f t="shared" si="14"/>
        <v>1</v>
      </c>
      <c r="GC58" s="10">
        <f t="shared" si="14"/>
        <v>1.0005746420770127</v>
      </c>
      <c r="GD58" s="10">
        <f t="shared" si="14"/>
        <v>1</v>
      </c>
      <c r="GE58" s="10">
        <f t="shared" si="14"/>
        <v>1</v>
      </c>
      <c r="GF58" s="10">
        <f t="shared" si="14"/>
        <v>1</v>
      </c>
      <c r="GG58" s="10">
        <f t="shared" si="14"/>
        <v>1</v>
      </c>
      <c r="GH58" s="10">
        <f t="shared" si="14"/>
        <v>1.000551073423932</v>
      </c>
      <c r="GI58" s="10">
        <f t="shared" si="14"/>
        <v>1.0001423504425992</v>
      </c>
      <c r="GJ58" s="10">
        <f t="shared" si="14"/>
        <v>0.99662203767919222</v>
      </c>
      <c r="GK58" s="10">
        <f t="shared" si="14"/>
        <v>1.0002376454987061</v>
      </c>
      <c r="GL58" s="10">
        <f t="shared" si="14"/>
        <v>1</v>
      </c>
      <c r="GM58" s="10">
        <f t="shared" si="14"/>
        <v>1</v>
      </c>
      <c r="GN58" s="10">
        <f t="shared" si="14"/>
        <v>1.0009930587726219</v>
      </c>
      <c r="GO58" s="10">
        <f t="shared" si="14"/>
        <v>1.0002964777970806</v>
      </c>
      <c r="GP58" s="10">
        <f t="shared" si="14"/>
        <v>1</v>
      </c>
      <c r="GQ58" s="10">
        <f t="shared" ref="GQ58:IV58" si="15">IF(OR(GR12 = "", GR$8 &lt; GQ$8), "", IFERROR(GR12/GQ12, ""))</f>
        <v>1</v>
      </c>
      <c r="GR58" s="10">
        <f t="shared" si="15"/>
        <v>1</v>
      </c>
      <c r="GS58" s="10">
        <f t="shared" si="15"/>
        <v>1.0005436243966772</v>
      </c>
      <c r="GT58" s="10">
        <f t="shared" si="15"/>
        <v>1.0000346430255742</v>
      </c>
      <c r="GU58" s="10">
        <f t="shared" si="15"/>
        <v>1</v>
      </c>
      <c r="GV58" s="10">
        <f t="shared" si="15"/>
        <v>1</v>
      </c>
      <c r="GW58" s="10">
        <f t="shared" si="15"/>
        <v>1.0005661132600487</v>
      </c>
      <c r="GX58" s="10">
        <f t="shared" si="15"/>
        <v>1.0002924504262569</v>
      </c>
      <c r="GY58" s="10">
        <f t="shared" si="15"/>
        <v>1</v>
      </c>
      <c r="GZ58" s="10">
        <f t="shared" si="15"/>
        <v>1.0009903558960538</v>
      </c>
      <c r="HA58" s="10">
        <f t="shared" si="15"/>
        <v>1</v>
      </c>
      <c r="HB58" s="10">
        <f t="shared" si="15"/>
        <v>1</v>
      </c>
      <c r="HC58" s="10">
        <f t="shared" si="15"/>
        <v>1</v>
      </c>
      <c r="HD58" s="10">
        <f t="shared" si="15"/>
        <v>1.0000345778586652</v>
      </c>
      <c r="HE58" s="10">
        <f t="shared" si="15"/>
        <v>1.0006814623725833</v>
      </c>
      <c r="HF58" s="10">
        <f t="shared" si="15"/>
        <v>1.000239485650958</v>
      </c>
      <c r="HG58" s="10">
        <f t="shared" si="15"/>
        <v>1</v>
      </c>
      <c r="HH58" s="10">
        <f t="shared" si="15"/>
        <v>1.0008064979680182</v>
      </c>
      <c r="HI58" s="10">
        <f t="shared" si="15"/>
        <v>1.0003265490557363</v>
      </c>
      <c r="HJ58" s="10">
        <f t="shared" si="15"/>
        <v>1</v>
      </c>
      <c r="HK58" s="10">
        <f t="shared" si="15"/>
        <v>1.0001670136232741</v>
      </c>
      <c r="HL58" s="10">
        <f t="shared" si="15"/>
        <v>1.0008731250229725</v>
      </c>
      <c r="HM58" s="10">
        <f t="shared" si="15"/>
        <v>1</v>
      </c>
      <c r="HN58" s="10">
        <f t="shared" si="15"/>
        <v>1</v>
      </c>
      <c r="HO58" s="10">
        <f t="shared" si="15"/>
        <v>1</v>
      </c>
      <c r="HP58" s="10">
        <f t="shared" si="15"/>
        <v>1</v>
      </c>
      <c r="HQ58" s="10">
        <f t="shared" si="15"/>
        <v>1.0006479485487754</v>
      </c>
      <c r="HR58" s="10">
        <f t="shared" si="15"/>
        <v>1</v>
      </c>
      <c r="HS58" s="10">
        <f t="shared" si="15"/>
        <v>1</v>
      </c>
      <c r="HT58" s="10">
        <f t="shared" si="15"/>
        <v>1.0009357151819069</v>
      </c>
      <c r="HU58" s="10">
        <f t="shared" si="15"/>
        <v>1.0003604717737358</v>
      </c>
      <c r="HV58" s="10">
        <f t="shared" si="15"/>
        <v>1</v>
      </c>
      <c r="HW58" s="10">
        <f t="shared" si="15"/>
        <v>1.0001665161361633</v>
      </c>
      <c r="HX58" s="10">
        <f t="shared" si="15"/>
        <v>1.0008705246594862</v>
      </c>
      <c r="HY58" s="10">
        <f t="shared" si="15"/>
        <v>1</v>
      </c>
      <c r="HZ58" s="10">
        <f t="shared" si="15"/>
        <v>1</v>
      </c>
      <c r="IA58" s="10">
        <f t="shared" si="15"/>
        <v>1</v>
      </c>
      <c r="IB58" s="10">
        <f t="shared" si="15"/>
        <v>1</v>
      </c>
      <c r="IC58" s="10">
        <f t="shared" si="15"/>
        <v>1.0005390047950249</v>
      </c>
      <c r="ID58" s="10">
        <f t="shared" si="15"/>
        <v>1.0001069580441773</v>
      </c>
      <c r="IE58" s="10">
        <f t="shared" si="15"/>
        <v>1</v>
      </c>
      <c r="IF58" s="10">
        <f t="shared" si="15"/>
        <v>1.0009329326322203</v>
      </c>
      <c r="IG58" s="10">
        <f t="shared" si="15"/>
        <v>1.000394181569217</v>
      </c>
      <c r="IH58" s="10">
        <f t="shared" si="15"/>
        <v>1</v>
      </c>
      <c r="II58" s="10">
        <f t="shared" si="15"/>
        <v>1</v>
      </c>
      <c r="IJ58" s="10">
        <f t="shared" si="15"/>
        <v>1.0010340694869193</v>
      </c>
      <c r="IK58" s="10">
        <f t="shared" si="15"/>
        <v>1</v>
      </c>
      <c r="IL58" s="10">
        <f t="shared" si="15"/>
        <v>1.0023138076539715</v>
      </c>
      <c r="IM58" s="10" t="str">
        <f t="shared" si="15"/>
        <v/>
      </c>
      <c r="IN58" s="10" t="str">
        <f t="shared" si="15"/>
        <v/>
      </c>
      <c r="IO58" s="10" t="str">
        <f t="shared" si="15"/>
        <v/>
      </c>
      <c r="IP58" s="10" t="str">
        <f t="shared" si="15"/>
        <v/>
      </c>
      <c r="IQ58" s="10" t="str">
        <f t="shared" si="15"/>
        <v/>
      </c>
      <c r="IR58" s="10" t="str">
        <f t="shared" si="15"/>
        <v/>
      </c>
      <c r="IS58" s="10" t="str">
        <f t="shared" si="15"/>
        <v/>
      </c>
      <c r="IT58" s="10" t="str">
        <f t="shared" si="15"/>
        <v/>
      </c>
      <c r="IU58" s="10" t="str">
        <f t="shared" si="15"/>
        <v/>
      </c>
      <c r="IV58" s="10" t="str">
        <f t="shared" si="15"/>
        <v/>
      </c>
    </row>
    <row r="59" spans="6:256" x14ac:dyDescent="0.2">
      <c r="F59">
        <v>201503</v>
      </c>
      <c r="G59" s="10">
        <f t="shared" ref="G59:BR59" si="16">IF(OR(H13 = "", H$8 &lt; G$8), "", IFERROR(H13/G13, ""))</f>
        <v>7.1448467055231992</v>
      </c>
      <c r="H59" s="10">
        <f t="shared" si="16"/>
        <v>2.4516033109148112</v>
      </c>
      <c r="I59" s="10">
        <f t="shared" si="16"/>
        <v>1.2105331530221406</v>
      </c>
      <c r="J59" s="10">
        <f t="shared" si="16"/>
        <v>1.1698499715183328</v>
      </c>
      <c r="K59" s="10">
        <f t="shared" si="16"/>
        <v>1.046071079198424</v>
      </c>
      <c r="L59" s="10">
        <f t="shared" si="16"/>
        <v>1.0740861290086019</v>
      </c>
      <c r="M59" s="10">
        <f t="shared" si="16"/>
        <v>1.0271084478646828</v>
      </c>
      <c r="N59" s="10">
        <f t="shared" si="16"/>
        <v>1.0145456999875382</v>
      </c>
      <c r="O59" s="10">
        <f t="shared" si="16"/>
        <v>1.0006771615455128</v>
      </c>
      <c r="P59" s="10">
        <f t="shared" si="16"/>
        <v>1.0001141471931436</v>
      </c>
      <c r="Q59" s="10">
        <f t="shared" si="16"/>
        <v>1.0008353841203228</v>
      </c>
      <c r="R59" s="10">
        <f t="shared" si="16"/>
        <v>1</v>
      </c>
      <c r="S59" s="10">
        <f t="shared" si="16"/>
        <v>1.0011290073902002</v>
      </c>
      <c r="T59" s="10">
        <f t="shared" si="16"/>
        <v>1.0001022692217385</v>
      </c>
      <c r="U59" s="10">
        <f t="shared" si="16"/>
        <v>1.0023363265999032</v>
      </c>
      <c r="V59" s="10">
        <f t="shared" si="16"/>
        <v>1.0014894658565601</v>
      </c>
      <c r="W59" s="10">
        <f t="shared" si="16"/>
        <v>1</v>
      </c>
      <c r="X59" s="10">
        <f t="shared" si="16"/>
        <v>1</v>
      </c>
      <c r="Y59" s="10">
        <f t="shared" si="16"/>
        <v>1</v>
      </c>
      <c r="Z59" s="10">
        <f t="shared" si="16"/>
        <v>1.0015223999511602</v>
      </c>
      <c r="AA59" s="10">
        <f t="shared" si="16"/>
        <v>1.0004467562883159</v>
      </c>
      <c r="AB59" s="10">
        <f t="shared" si="16"/>
        <v>1</v>
      </c>
      <c r="AC59" s="10">
        <f t="shared" si="16"/>
        <v>1.0009750826387416</v>
      </c>
      <c r="AD59" s="10">
        <f t="shared" si="16"/>
        <v>1</v>
      </c>
      <c r="AE59" s="10">
        <f t="shared" si="16"/>
        <v>1.0012562041809272</v>
      </c>
      <c r="AF59" s="10">
        <f t="shared" si="16"/>
        <v>1.0002839901676748</v>
      </c>
      <c r="AG59" s="10">
        <f t="shared" si="16"/>
        <v>1.0021791179694357</v>
      </c>
      <c r="AH59" s="10">
        <f t="shared" si="16"/>
        <v>1.0001309861425554</v>
      </c>
      <c r="AI59" s="10">
        <f t="shared" si="16"/>
        <v>1.0002939057216729</v>
      </c>
      <c r="AJ59" s="10">
        <f t="shared" si="16"/>
        <v>1.0046607357123547</v>
      </c>
      <c r="AK59" s="10">
        <f t="shared" si="16"/>
        <v>1.0010610963867681</v>
      </c>
      <c r="AL59" s="10">
        <f t="shared" si="16"/>
        <v>1.0014042126376164</v>
      </c>
      <c r="AM59" s="10">
        <f t="shared" si="16"/>
        <v>1</v>
      </c>
      <c r="AN59" s="10">
        <f t="shared" si="16"/>
        <v>1</v>
      </c>
      <c r="AO59" s="10">
        <f t="shared" si="16"/>
        <v>1.0009102974040323</v>
      </c>
      <c r="AP59" s="10">
        <f t="shared" si="16"/>
        <v>1.000314617992494</v>
      </c>
      <c r="AQ59" s="10">
        <f t="shared" si="16"/>
        <v>1</v>
      </c>
      <c r="AR59" s="10">
        <f t="shared" si="16"/>
        <v>1.0006466768750464</v>
      </c>
      <c r="AS59" s="10">
        <f t="shared" si="16"/>
        <v>1</v>
      </c>
      <c r="AT59" s="10">
        <f t="shared" si="16"/>
        <v>1.0012940865375102</v>
      </c>
      <c r="AU59" s="10">
        <f t="shared" si="16"/>
        <v>1</v>
      </c>
      <c r="AV59" s="10">
        <f t="shared" si="16"/>
        <v>1.0022100806339569</v>
      </c>
      <c r="AW59" s="10">
        <f t="shared" si="16"/>
        <v>1.0017712408023733</v>
      </c>
      <c r="AX59" s="10">
        <f t="shared" si="16"/>
        <v>1</v>
      </c>
      <c r="AY59" s="10">
        <f t="shared" si="16"/>
        <v>1.0009492563004263</v>
      </c>
      <c r="AZ59" s="10">
        <f t="shared" si="16"/>
        <v>1</v>
      </c>
      <c r="BA59" s="10">
        <f t="shared" si="16"/>
        <v>1</v>
      </c>
      <c r="BB59" s="10">
        <f t="shared" si="16"/>
        <v>1.0008552889926821</v>
      </c>
      <c r="BC59" s="10">
        <f t="shared" si="16"/>
        <v>1.0000995382704261</v>
      </c>
      <c r="BD59" s="10">
        <f t="shared" si="16"/>
        <v>1</v>
      </c>
      <c r="BE59" s="10">
        <f t="shared" si="16"/>
        <v>1.0007713007915779</v>
      </c>
      <c r="BF59" s="10">
        <f t="shared" si="16"/>
        <v>1.0015340789854563</v>
      </c>
      <c r="BG59" s="10">
        <f t="shared" si="16"/>
        <v>1</v>
      </c>
      <c r="BH59" s="10">
        <f t="shared" si="16"/>
        <v>1.001760685946574</v>
      </c>
      <c r="BI59" s="10">
        <f t="shared" si="16"/>
        <v>1.0006479578128327</v>
      </c>
      <c r="BJ59" s="10">
        <f t="shared" si="16"/>
        <v>1</v>
      </c>
      <c r="BK59" s="10">
        <f t="shared" si="16"/>
        <v>1</v>
      </c>
      <c r="BL59" s="10">
        <f t="shared" si="16"/>
        <v>1</v>
      </c>
      <c r="BM59" s="10">
        <f t="shared" si="16"/>
        <v>0.99987742989656225</v>
      </c>
      <c r="BN59" s="10">
        <f t="shared" si="16"/>
        <v>1</v>
      </c>
      <c r="BO59" s="10">
        <f t="shared" si="16"/>
        <v>1</v>
      </c>
      <c r="BP59" s="10">
        <f t="shared" si="16"/>
        <v>1.000131765479549</v>
      </c>
      <c r="BQ59" s="10">
        <f t="shared" si="16"/>
        <v>1.0008504494600889</v>
      </c>
      <c r="BR59" s="10">
        <f t="shared" si="16"/>
        <v>1.0019103295348344</v>
      </c>
      <c r="BS59" s="10">
        <f t="shared" ref="BS59:ED59" si="17">IF(OR(BT13 = "", BT$8 &lt; BS$8), "", IFERROR(BT13/BS13, ""))</f>
        <v>1</v>
      </c>
      <c r="BT59" s="10">
        <f t="shared" si="17"/>
        <v>1.0020001587050911</v>
      </c>
      <c r="BU59" s="10">
        <f t="shared" si="17"/>
        <v>1.0006444594524153</v>
      </c>
      <c r="BV59" s="10">
        <f t="shared" si="17"/>
        <v>1.0000968219203035</v>
      </c>
      <c r="BW59" s="10">
        <f t="shared" si="17"/>
        <v>1</v>
      </c>
      <c r="BX59" s="10">
        <f t="shared" si="17"/>
        <v>1</v>
      </c>
      <c r="BY59" s="10">
        <f t="shared" si="17"/>
        <v>1</v>
      </c>
      <c r="BZ59" s="10">
        <f t="shared" si="17"/>
        <v>1</v>
      </c>
      <c r="CA59" s="10">
        <f t="shared" si="17"/>
        <v>1.0005366000518836</v>
      </c>
      <c r="CB59" s="10">
        <f t="shared" si="17"/>
        <v>1.0010270470434968</v>
      </c>
      <c r="CC59" s="10">
        <f t="shared" si="17"/>
        <v>1.0003087037411049</v>
      </c>
      <c r="CD59" s="10">
        <f t="shared" si="17"/>
        <v>1.002028696675402</v>
      </c>
      <c r="CE59" s="10">
        <f t="shared" si="17"/>
        <v>1</v>
      </c>
      <c r="CF59" s="10">
        <f t="shared" si="17"/>
        <v>1.0002469158215159</v>
      </c>
      <c r="CG59" s="10">
        <f t="shared" si="17"/>
        <v>1.0023808994117673</v>
      </c>
      <c r="CH59" s="10">
        <f t="shared" si="17"/>
        <v>1</v>
      </c>
      <c r="CI59" s="10">
        <f t="shared" si="17"/>
        <v>1</v>
      </c>
      <c r="CJ59" s="10">
        <f t="shared" si="17"/>
        <v>1</v>
      </c>
      <c r="CK59" s="10">
        <f t="shared" si="17"/>
        <v>1</v>
      </c>
      <c r="CL59" s="10">
        <f t="shared" si="17"/>
        <v>1</v>
      </c>
      <c r="CM59" s="10">
        <f t="shared" si="17"/>
        <v>1</v>
      </c>
      <c r="CN59" s="10">
        <f t="shared" si="17"/>
        <v>1.0014052736582639</v>
      </c>
      <c r="CO59" s="10">
        <f t="shared" si="17"/>
        <v>1</v>
      </c>
      <c r="CP59" s="10">
        <f t="shared" si="17"/>
        <v>1.0018864570727615</v>
      </c>
      <c r="CQ59" s="10">
        <f t="shared" si="17"/>
        <v>1.0002454598899739</v>
      </c>
      <c r="CR59" s="10">
        <f t="shared" si="17"/>
        <v>1.0016992923146188</v>
      </c>
      <c r="CS59" s="10">
        <f t="shared" si="17"/>
        <v>1.0017263927385134</v>
      </c>
      <c r="CT59" s="10">
        <f t="shared" si="17"/>
        <v>1.0002131826861842</v>
      </c>
      <c r="CU59" s="10">
        <f t="shared" si="17"/>
        <v>1.0011021798794713</v>
      </c>
      <c r="CV59" s="10">
        <f t="shared" si="17"/>
        <v>1</v>
      </c>
      <c r="CW59" s="10">
        <f t="shared" si="17"/>
        <v>1</v>
      </c>
      <c r="CX59" s="10">
        <f t="shared" si="17"/>
        <v>1</v>
      </c>
      <c r="CY59" s="10">
        <f t="shared" si="17"/>
        <v>1</v>
      </c>
      <c r="CZ59" s="10">
        <f t="shared" si="17"/>
        <v>1.0013936973423025</v>
      </c>
      <c r="DA59" s="10">
        <f t="shared" si="17"/>
        <v>1</v>
      </c>
      <c r="DB59" s="10">
        <f t="shared" si="17"/>
        <v>1.0018709385084736</v>
      </c>
      <c r="DC59" s="10">
        <f t="shared" si="17"/>
        <v>1.0004868888675085</v>
      </c>
      <c r="DD59" s="10">
        <f t="shared" si="17"/>
        <v>1</v>
      </c>
      <c r="DE59" s="10">
        <f t="shared" si="17"/>
        <v>1.0006321502082443</v>
      </c>
      <c r="DF59" s="10">
        <f t="shared" si="17"/>
        <v>1.0027492990585589</v>
      </c>
      <c r="DG59" s="10">
        <f t="shared" si="17"/>
        <v>1.0032479928524678</v>
      </c>
      <c r="DH59" s="10">
        <f t="shared" si="17"/>
        <v>1</v>
      </c>
      <c r="DI59" s="10">
        <f t="shared" si="17"/>
        <v>1</v>
      </c>
      <c r="DJ59" s="10">
        <f t="shared" si="17"/>
        <v>1</v>
      </c>
      <c r="DK59" s="10">
        <f t="shared" si="17"/>
        <v>1.0008150925161792</v>
      </c>
      <c r="DL59" s="10">
        <f t="shared" si="17"/>
        <v>1.0004361031395443</v>
      </c>
      <c r="DM59" s="10">
        <f t="shared" si="17"/>
        <v>1</v>
      </c>
      <c r="DN59" s="10">
        <f t="shared" si="17"/>
        <v>1.0018519020481635</v>
      </c>
      <c r="DO59" s="10" t="str">
        <f t="shared" si="17"/>
        <v/>
      </c>
      <c r="DP59" s="10" t="str">
        <f t="shared" si="17"/>
        <v/>
      </c>
      <c r="DQ59" s="10" t="str">
        <f t="shared" si="17"/>
        <v/>
      </c>
      <c r="DR59" s="10" t="str">
        <f t="shared" si="17"/>
        <v/>
      </c>
      <c r="DS59" s="10" t="str">
        <f t="shared" si="17"/>
        <v/>
      </c>
      <c r="DT59" s="10" t="str">
        <f t="shared" si="17"/>
        <v/>
      </c>
      <c r="DU59" s="10" t="str">
        <f t="shared" si="17"/>
        <v/>
      </c>
      <c r="DV59" s="10" t="str">
        <f t="shared" si="17"/>
        <v/>
      </c>
      <c r="DW59" s="10" t="str">
        <f t="shared" si="17"/>
        <v/>
      </c>
      <c r="DX59" s="10" t="str">
        <f t="shared" si="17"/>
        <v/>
      </c>
      <c r="DY59" s="10" t="str">
        <f t="shared" si="17"/>
        <v/>
      </c>
      <c r="DZ59" s="10" t="str">
        <f t="shared" si="17"/>
        <v/>
      </c>
      <c r="EA59" s="10" t="str">
        <f t="shared" si="17"/>
        <v/>
      </c>
      <c r="EB59" s="10">
        <f t="shared" si="17"/>
        <v>2.5998176840037819</v>
      </c>
      <c r="EC59" s="10">
        <f t="shared" si="17"/>
        <v>1.6237299809107917</v>
      </c>
      <c r="ED59" s="10">
        <f t="shared" si="17"/>
        <v>1.1383815656231704</v>
      </c>
      <c r="EE59" s="10">
        <f t="shared" ref="EE59:GP59" si="18">IF(OR(EF13 = "", EF$8 &lt; EE$8), "", IFERROR(EF13/EE13, ""))</f>
        <v>1.0427950330708387</v>
      </c>
      <c r="EF59" s="10">
        <f t="shared" si="18"/>
        <v>1.0241943928074615</v>
      </c>
      <c r="EG59" s="10">
        <f t="shared" si="18"/>
        <v>1.009876476477753</v>
      </c>
      <c r="EH59" s="10">
        <f t="shared" si="18"/>
        <v>1.0009044989994844</v>
      </c>
      <c r="EI59" s="10">
        <f t="shared" si="18"/>
        <v>1.0000342521373609</v>
      </c>
      <c r="EJ59" s="10">
        <f t="shared" si="18"/>
        <v>1.0002237315383316</v>
      </c>
      <c r="EK59" s="10">
        <f t="shared" si="18"/>
        <v>1.0001138233459521</v>
      </c>
      <c r="EL59" s="10">
        <f t="shared" si="18"/>
        <v>1.0075208778737912</v>
      </c>
      <c r="EM59" s="10">
        <f t="shared" si="18"/>
        <v>0.99336205958578172</v>
      </c>
      <c r="EN59" s="10">
        <f t="shared" si="18"/>
        <v>1.0001810014246046</v>
      </c>
      <c r="EO59" s="10">
        <f t="shared" si="18"/>
        <v>1.0001020760075849</v>
      </c>
      <c r="EP59" s="10">
        <f t="shared" si="18"/>
        <v>1.0017022207710111</v>
      </c>
      <c r="EQ59" s="10">
        <f t="shared" si="18"/>
        <v>1.0014875932337319</v>
      </c>
      <c r="ER59" s="10">
        <f t="shared" si="18"/>
        <v>0.99874462294203259</v>
      </c>
      <c r="ES59" s="10">
        <f t="shared" si="18"/>
        <v>1</v>
      </c>
      <c r="ET59" s="10">
        <f t="shared" si="18"/>
        <v>1</v>
      </c>
      <c r="EU59" s="10">
        <f t="shared" si="18"/>
        <v>1.0015223999511602</v>
      </c>
      <c r="EV59" s="10">
        <f t="shared" si="18"/>
        <v>1.0004467562883159</v>
      </c>
      <c r="EW59" s="10">
        <f t="shared" si="18"/>
        <v>1</v>
      </c>
      <c r="EX59" s="10">
        <f t="shared" si="18"/>
        <v>1.0009750826387416</v>
      </c>
      <c r="EY59" s="10">
        <f t="shared" si="18"/>
        <v>1.0000000001260501</v>
      </c>
      <c r="EZ59" s="10">
        <f t="shared" si="18"/>
        <v>1.0012562040547188</v>
      </c>
      <c r="FA59" s="10">
        <f t="shared" si="18"/>
        <v>1.003537929736138</v>
      </c>
      <c r="FB59" s="10">
        <f t="shared" si="18"/>
        <v>1.0013001530999956</v>
      </c>
      <c r="FC59" s="10">
        <f t="shared" si="18"/>
        <v>1.0001270264955615</v>
      </c>
      <c r="FD59" s="10">
        <f t="shared" si="18"/>
        <v>1.0034684426690668</v>
      </c>
      <c r="FE59" s="10">
        <f t="shared" si="18"/>
        <v>0.99970363210553526</v>
      </c>
      <c r="FF59" s="10">
        <f t="shared" si="18"/>
        <v>1.00054053244234</v>
      </c>
      <c r="FG59" s="10">
        <f t="shared" si="18"/>
        <v>1.0014041165224075</v>
      </c>
      <c r="FH59" s="10">
        <f t="shared" si="18"/>
        <v>1</v>
      </c>
      <c r="FI59" s="10">
        <f t="shared" si="18"/>
        <v>1</v>
      </c>
      <c r="FJ59" s="10">
        <f t="shared" si="18"/>
        <v>1.0008418833980266</v>
      </c>
      <c r="FK59" s="10">
        <f t="shared" si="18"/>
        <v>1.000314617992494</v>
      </c>
      <c r="FL59" s="10">
        <f t="shared" si="18"/>
        <v>1</v>
      </c>
      <c r="FM59" s="10">
        <f t="shared" si="18"/>
        <v>1.0006466768750464</v>
      </c>
      <c r="FN59" s="10">
        <f t="shared" si="18"/>
        <v>1</v>
      </c>
      <c r="FO59" s="10">
        <f t="shared" si="18"/>
        <v>1.0012940865375102</v>
      </c>
      <c r="FP59" s="10">
        <f t="shared" si="18"/>
        <v>1.0085425236308729</v>
      </c>
      <c r="FQ59" s="10">
        <f t="shared" si="18"/>
        <v>1.0016221410426638</v>
      </c>
      <c r="FR59" s="10">
        <f t="shared" si="18"/>
        <v>1.0017572689865895</v>
      </c>
      <c r="FS59" s="10">
        <f t="shared" si="18"/>
        <v>1</v>
      </c>
      <c r="FT59" s="10">
        <f t="shared" si="18"/>
        <v>1.0009417815580537</v>
      </c>
      <c r="FU59" s="10">
        <f t="shared" si="18"/>
        <v>0.999989813261421</v>
      </c>
      <c r="FV59" s="10">
        <f t="shared" si="18"/>
        <v>1</v>
      </c>
      <c r="FW59" s="10">
        <f t="shared" si="18"/>
        <v>1.0008485691593241</v>
      </c>
      <c r="FX59" s="10">
        <f t="shared" si="18"/>
        <v>1.0000987568813453</v>
      </c>
      <c r="FY59" s="10">
        <f t="shared" si="18"/>
        <v>1</v>
      </c>
      <c r="FZ59" s="10">
        <f t="shared" si="18"/>
        <v>0.99291588453777835</v>
      </c>
      <c r="GA59" s="10">
        <f t="shared" si="18"/>
        <v>1.0015340789854563</v>
      </c>
      <c r="GB59" s="10">
        <f t="shared" si="18"/>
        <v>1</v>
      </c>
      <c r="GC59" s="10">
        <f t="shared" si="18"/>
        <v>1.001760685946574</v>
      </c>
      <c r="GD59" s="10">
        <f t="shared" si="18"/>
        <v>1.0006479578128327</v>
      </c>
      <c r="GE59" s="10">
        <f t="shared" si="18"/>
        <v>1</v>
      </c>
      <c r="GF59" s="10">
        <f t="shared" si="18"/>
        <v>1</v>
      </c>
      <c r="GG59" s="10">
        <f t="shared" si="18"/>
        <v>1</v>
      </c>
      <c r="GH59" s="10">
        <f t="shared" si="18"/>
        <v>0.99987742989656225</v>
      </c>
      <c r="GI59" s="10">
        <f t="shared" si="18"/>
        <v>1</v>
      </c>
      <c r="GJ59" s="10">
        <f t="shared" si="18"/>
        <v>1</v>
      </c>
      <c r="GK59" s="10">
        <f t="shared" si="18"/>
        <v>1.000131765479549</v>
      </c>
      <c r="GL59" s="10">
        <f t="shared" si="18"/>
        <v>1.0008504494600889</v>
      </c>
      <c r="GM59" s="10">
        <f t="shared" si="18"/>
        <v>1.0019103295348344</v>
      </c>
      <c r="GN59" s="10">
        <f t="shared" si="18"/>
        <v>1</v>
      </c>
      <c r="GO59" s="10">
        <f t="shared" si="18"/>
        <v>1.0020001587050911</v>
      </c>
      <c r="GP59" s="10">
        <f t="shared" si="18"/>
        <v>1.0006444594524153</v>
      </c>
      <c r="GQ59" s="10">
        <f t="shared" ref="GQ59:IV59" si="19">IF(OR(GR13 = "", GR$8 &lt; GQ$8), "", IFERROR(GR13/GQ13, ""))</f>
        <v>1.0000968219203035</v>
      </c>
      <c r="GR59" s="10">
        <f t="shared" si="19"/>
        <v>1</v>
      </c>
      <c r="GS59" s="10">
        <f t="shared" si="19"/>
        <v>1</v>
      </c>
      <c r="GT59" s="10">
        <f t="shared" si="19"/>
        <v>1</v>
      </c>
      <c r="GU59" s="10">
        <f t="shared" si="19"/>
        <v>1</v>
      </c>
      <c r="GV59" s="10">
        <f t="shared" si="19"/>
        <v>1.0005366000518836</v>
      </c>
      <c r="GW59" s="10">
        <f t="shared" si="19"/>
        <v>1.0010270470434968</v>
      </c>
      <c r="GX59" s="10">
        <f t="shared" si="19"/>
        <v>1.0003087037411049</v>
      </c>
      <c r="GY59" s="10">
        <f t="shared" si="19"/>
        <v>1.002028696675402</v>
      </c>
      <c r="GZ59" s="10">
        <f t="shared" si="19"/>
        <v>1</v>
      </c>
      <c r="HA59" s="10">
        <f t="shared" si="19"/>
        <v>1.0002469158215159</v>
      </c>
      <c r="HB59" s="10">
        <f t="shared" si="19"/>
        <v>1.0023808994117673</v>
      </c>
      <c r="HC59" s="10">
        <f t="shared" si="19"/>
        <v>1</v>
      </c>
      <c r="HD59" s="10">
        <f t="shared" si="19"/>
        <v>1</v>
      </c>
      <c r="HE59" s="10">
        <f t="shared" si="19"/>
        <v>1</v>
      </c>
      <c r="HF59" s="10">
        <f t="shared" si="19"/>
        <v>1</v>
      </c>
      <c r="HG59" s="10">
        <f t="shared" si="19"/>
        <v>1</v>
      </c>
      <c r="HH59" s="10">
        <f t="shared" si="19"/>
        <v>1</v>
      </c>
      <c r="HI59" s="10">
        <f t="shared" si="19"/>
        <v>1.0014052736582639</v>
      </c>
      <c r="HJ59" s="10">
        <f t="shared" si="19"/>
        <v>1</v>
      </c>
      <c r="HK59" s="10">
        <f t="shared" si="19"/>
        <v>1.0018864570727615</v>
      </c>
      <c r="HL59" s="10">
        <f t="shared" si="19"/>
        <v>1.0002454598899739</v>
      </c>
      <c r="HM59" s="10">
        <f t="shared" si="19"/>
        <v>1.0016992923146188</v>
      </c>
      <c r="HN59" s="10">
        <f t="shared" si="19"/>
        <v>1.0017263927385134</v>
      </c>
      <c r="HO59" s="10">
        <f t="shared" si="19"/>
        <v>1.0002131826861842</v>
      </c>
      <c r="HP59" s="10">
        <f t="shared" si="19"/>
        <v>1.0011021798794713</v>
      </c>
      <c r="HQ59" s="10">
        <f t="shared" si="19"/>
        <v>1</v>
      </c>
      <c r="HR59" s="10">
        <f t="shared" si="19"/>
        <v>1</v>
      </c>
      <c r="HS59" s="10">
        <f t="shared" si="19"/>
        <v>1</v>
      </c>
      <c r="HT59" s="10">
        <f t="shared" si="19"/>
        <v>1</v>
      </c>
      <c r="HU59" s="10">
        <f t="shared" si="19"/>
        <v>1.0013936973423025</v>
      </c>
      <c r="HV59" s="10">
        <f t="shared" si="19"/>
        <v>1</v>
      </c>
      <c r="HW59" s="10">
        <f t="shared" si="19"/>
        <v>1.0018709385084736</v>
      </c>
      <c r="HX59" s="10">
        <f t="shared" si="19"/>
        <v>1.0004868888675085</v>
      </c>
      <c r="HY59" s="10">
        <f t="shared" si="19"/>
        <v>1</v>
      </c>
      <c r="HZ59" s="10">
        <f t="shared" si="19"/>
        <v>1.0006321502082443</v>
      </c>
      <c r="IA59" s="10">
        <f t="shared" si="19"/>
        <v>1.0027492990585589</v>
      </c>
      <c r="IB59" s="10">
        <f t="shared" si="19"/>
        <v>1.0032479928524678</v>
      </c>
      <c r="IC59" s="10">
        <f t="shared" si="19"/>
        <v>1</v>
      </c>
      <c r="ID59" s="10">
        <f t="shared" si="19"/>
        <v>1</v>
      </c>
      <c r="IE59" s="10">
        <f t="shared" si="19"/>
        <v>1</v>
      </c>
      <c r="IF59" s="10">
        <f t="shared" si="19"/>
        <v>1.0008150925161792</v>
      </c>
      <c r="IG59" s="10">
        <f t="shared" si="19"/>
        <v>1.0004361031395443</v>
      </c>
      <c r="IH59" s="10">
        <f t="shared" si="19"/>
        <v>1</v>
      </c>
      <c r="II59" s="10">
        <f t="shared" si="19"/>
        <v>1.0018519020481635</v>
      </c>
      <c r="IJ59" s="10" t="str">
        <f t="shared" si="19"/>
        <v/>
      </c>
      <c r="IK59" s="10" t="str">
        <f t="shared" si="19"/>
        <v/>
      </c>
      <c r="IL59" s="10" t="str">
        <f t="shared" si="19"/>
        <v/>
      </c>
      <c r="IM59" s="10" t="str">
        <f t="shared" si="19"/>
        <v/>
      </c>
      <c r="IN59" s="10" t="str">
        <f t="shared" si="19"/>
        <v/>
      </c>
      <c r="IO59" s="10" t="str">
        <f t="shared" si="19"/>
        <v/>
      </c>
      <c r="IP59" s="10" t="str">
        <f t="shared" si="19"/>
        <v/>
      </c>
      <c r="IQ59" s="10" t="str">
        <f t="shared" si="19"/>
        <v/>
      </c>
      <c r="IR59" s="10" t="str">
        <f t="shared" si="19"/>
        <v/>
      </c>
      <c r="IS59" s="10" t="str">
        <f t="shared" si="19"/>
        <v/>
      </c>
      <c r="IT59" s="10" t="str">
        <f t="shared" si="19"/>
        <v/>
      </c>
      <c r="IU59" s="10" t="str">
        <f t="shared" si="19"/>
        <v/>
      </c>
      <c r="IV59" s="10" t="str">
        <f t="shared" si="19"/>
        <v/>
      </c>
    </row>
    <row r="60" spans="6:256" x14ac:dyDescent="0.2">
      <c r="F60">
        <v>201506</v>
      </c>
      <c r="G60" s="10">
        <f t="shared" ref="G60:BR60" si="20">IF(OR(H14 = "", H$8 &lt; G$8), "", IFERROR(H14/G14, ""))</f>
        <v>19.936276003516159</v>
      </c>
      <c r="H60" s="10">
        <f t="shared" si="20"/>
        <v>3.8442146350238864</v>
      </c>
      <c r="I60" s="10">
        <f t="shared" si="20"/>
        <v>2.2717723187377232</v>
      </c>
      <c r="J60" s="10">
        <f t="shared" si="20"/>
        <v>1.2988423428620743</v>
      </c>
      <c r="K60" s="10">
        <f t="shared" si="20"/>
        <v>1.0311389892174982</v>
      </c>
      <c r="L60" s="10">
        <f t="shared" si="20"/>
        <v>1.006420602721573</v>
      </c>
      <c r="M60" s="10">
        <f t="shared" si="20"/>
        <v>1.0478368666849676</v>
      </c>
      <c r="N60" s="10">
        <f t="shared" si="20"/>
        <v>1.0160157834390513</v>
      </c>
      <c r="O60" s="10">
        <f t="shared" si="20"/>
        <v>1.0003417798649592</v>
      </c>
      <c r="P60" s="10">
        <f t="shared" si="20"/>
        <v>1.0002774301804518</v>
      </c>
      <c r="Q60" s="10">
        <f t="shared" si="20"/>
        <v>1.0004886059472973</v>
      </c>
      <c r="R60" s="10">
        <f t="shared" si="20"/>
        <v>1.0052296122740085</v>
      </c>
      <c r="S60" s="10">
        <f t="shared" si="20"/>
        <v>1.0000299605586276</v>
      </c>
      <c r="T60" s="10">
        <f t="shared" si="20"/>
        <v>1.0003050983952746</v>
      </c>
      <c r="U60" s="10">
        <f t="shared" si="20"/>
        <v>1</v>
      </c>
      <c r="V60" s="10">
        <f t="shared" si="20"/>
        <v>1.0001283354280119</v>
      </c>
      <c r="W60" s="10">
        <f t="shared" si="20"/>
        <v>1.0002969612906976</v>
      </c>
      <c r="X60" s="10">
        <f t="shared" si="20"/>
        <v>1.0000519162876673</v>
      </c>
      <c r="Y60" s="10">
        <f t="shared" si="20"/>
        <v>1.000184959766387</v>
      </c>
      <c r="Z60" s="10">
        <f t="shared" si="20"/>
        <v>1.0086119117896153</v>
      </c>
      <c r="AA60" s="10">
        <f t="shared" si="20"/>
        <v>1</v>
      </c>
      <c r="AB60" s="10">
        <f t="shared" si="20"/>
        <v>1.0000819444552875</v>
      </c>
      <c r="AC60" s="10">
        <f t="shared" si="20"/>
        <v>1</v>
      </c>
      <c r="AD60" s="10">
        <f t="shared" si="20"/>
        <v>1.000951880843197</v>
      </c>
      <c r="AE60" s="10">
        <f t="shared" si="20"/>
        <v>1</v>
      </c>
      <c r="AF60" s="10">
        <f t="shared" si="20"/>
        <v>1</v>
      </c>
      <c r="AG60" s="10">
        <f t="shared" si="20"/>
        <v>1.000293964676201</v>
      </c>
      <c r="AH60" s="10">
        <f t="shared" si="20"/>
        <v>1</v>
      </c>
      <c r="AI60" s="10">
        <f t="shared" si="20"/>
        <v>1</v>
      </c>
      <c r="AJ60" s="10">
        <f t="shared" si="20"/>
        <v>1.0002392114244694</v>
      </c>
      <c r="AK60" s="10">
        <f t="shared" si="20"/>
        <v>1</v>
      </c>
      <c r="AL60" s="10">
        <f t="shared" si="20"/>
        <v>1</v>
      </c>
      <c r="AM60" s="10">
        <f t="shared" si="20"/>
        <v>1</v>
      </c>
      <c r="AN60" s="10">
        <f t="shared" si="20"/>
        <v>1</v>
      </c>
      <c r="AO60" s="10">
        <f t="shared" si="20"/>
        <v>1</v>
      </c>
      <c r="AP60" s="10">
        <f t="shared" si="20"/>
        <v>1.0008352867146411</v>
      </c>
      <c r="AQ60" s="10">
        <f t="shared" si="20"/>
        <v>1.000351179151358</v>
      </c>
      <c r="AR60" s="10">
        <f t="shared" si="20"/>
        <v>1</v>
      </c>
      <c r="AS60" s="10">
        <f t="shared" si="20"/>
        <v>1.0002934597380901</v>
      </c>
      <c r="AT60" s="10">
        <f t="shared" si="20"/>
        <v>1</v>
      </c>
      <c r="AU60" s="10">
        <f t="shared" si="20"/>
        <v>1</v>
      </c>
      <c r="AV60" s="10">
        <f t="shared" si="20"/>
        <v>1.0002439847146227</v>
      </c>
      <c r="AW60" s="10">
        <f t="shared" si="20"/>
        <v>1</v>
      </c>
      <c r="AX60" s="10">
        <f t="shared" si="20"/>
        <v>1</v>
      </c>
      <c r="AY60" s="10">
        <f t="shared" si="20"/>
        <v>1</v>
      </c>
      <c r="AZ60" s="10">
        <f t="shared" si="20"/>
        <v>1</v>
      </c>
      <c r="BA60" s="10">
        <f t="shared" si="20"/>
        <v>1</v>
      </c>
      <c r="BB60" s="10">
        <f t="shared" si="20"/>
        <v>1.0008338483985684</v>
      </c>
      <c r="BC60" s="10">
        <f t="shared" si="20"/>
        <v>1.0004490267096067</v>
      </c>
      <c r="BD60" s="10">
        <f t="shared" si="20"/>
        <v>1</v>
      </c>
      <c r="BE60" s="10">
        <f t="shared" si="20"/>
        <v>1.000292926186122</v>
      </c>
      <c r="BF60" s="10">
        <f t="shared" si="20"/>
        <v>1</v>
      </c>
      <c r="BG60" s="10">
        <f t="shared" si="20"/>
        <v>1</v>
      </c>
      <c r="BH60" s="10">
        <f t="shared" si="20"/>
        <v>1</v>
      </c>
      <c r="BI60" s="10">
        <f t="shared" si="20"/>
        <v>1.0003464699461806</v>
      </c>
      <c r="BJ60" s="10">
        <f t="shared" si="20"/>
        <v>1</v>
      </c>
      <c r="BK60" s="10">
        <f t="shared" si="20"/>
        <v>1.0000572632149103</v>
      </c>
      <c r="BL60" s="10">
        <f t="shared" si="20"/>
        <v>1</v>
      </c>
      <c r="BM60" s="10">
        <f t="shared" si="20"/>
        <v>1.023388342671373</v>
      </c>
      <c r="BN60" s="10">
        <f t="shared" si="20"/>
        <v>1.0033524952921871</v>
      </c>
      <c r="BO60" s="10">
        <f t="shared" si="20"/>
        <v>1.0001286475561653</v>
      </c>
      <c r="BP60" s="10">
        <f t="shared" si="20"/>
        <v>1.0003670894693022</v>
      </c>
      <c r="BQ60" s="10">
        <f t="shared" si="20"/>
        <v>1.0003386229533433</v>
      </c>
      <c r="BR60" s="10">
        <f t="shared" si="20"/>
        <v>1</v>
      </c>
      <c r="BS60" s="10">
        <f t="shared" ref="BS60:ED60" si="21">IF(OR(BT14 = "", BT$8 &lt; BS$8), "", IFERROR(BT14/BS14, ""))</f>
        <v>1</v>
      </c>
      <c r="BT60" s="10">
        <f t="shared" si="21"/>
        <v>1.0000699447743253</v>
      </c>
      <c r="BU60" s="10">
        <f t="shared" si="21"/>
        <v>1.000272303986053</v>
      </c>
      <c r="BV60" s="10">
        <f t="shared" si="21"/>
        <v>1</v>
      </c>
      <c r="BW60" s="10">
        <f t="shared" si="21"/>
        <v>1</v>
      </c>
      <c r="BX60" s="10">
        <f t="shared" si="21"/>
        <v>1</v>
      </c>
      <c r="BY60" s="10">
        <f t="shared" si="21"/>
        <v>1</v>
      </c>
      <c r="BZ60" s="10">
        <f t="shared" si="21"/>
        <v>1.0006996353214297</v>
      </c>
      <c r="CA60" s="10">
        <f t="shared" si="21"/>
        <v>1</v>
      </c>
      <c r="CB60" s="10">
        <f t="shared" si="21"/>
        <v>1.0002949855684173</v>
      </c>
      <c r="CC60" s="10">
        <f t="shared" si="21"/>
        <v>1.0008840119934361</v>
      </c>
      <c r="CD60" s="10">
        <f t="shared" si="21"/>
        <v>1</v>
      </c>
      <c r="CE60" s="10">
        <f t="shared" si="21"/>
        <v>1</v>
      </c>
      <c r="CF60" s="10">
        <f t="shared" si="21"/>
        <v>1.0002717191013006</v>
      </c>
      <c r="CG60" s="10">
        <f t="shared" si="21"/>
        <v>1.0000747914200419</v>
      </c>
      <c r="CH60" s="10">
        <f t="shared" si="21"/>
        <v>1</v>
      </c>
      <c r="CI60" s="10">
        <f t="shared" si="21"/>
        <v>1</v>
      </c>
      <c r="CJ60" s="10">
        <f t="shared" si="21"/>
        <v>1</v>
      </c>
      <c r="CK60" s="10">
        <f t="shared" si="21"/>
        <v>1</v>
      </c>
      <c r="CL60" s="10">
        <f t="shared" si="21"/>
        <v>1.0006980807647261</v>
      </c>
      <c r="CM60" s="10">
        <f t="shared" si="21"/>
        <v>1.0004087239860162</v>
      </c>
      <c r="CN60" s="10">
        <f t="shared" si="21"/>
        <v>1.0006203044521307</v>
      </c>
      <c r="CO60" s="10">
        <f t="shared" si="21"/>
        <v>1</v>
      </c>
      <c r="CP60" s="10">
        <f t="shared" si="21"/>
        <v>1</v>
      </c>
      <c r="CQ60" s="10">
        <f t="shared" si="21"/>
        <v>1.000079265258951</v>
      </c>
      <c r="CR60" s="10">
        <f t="shared" si="21"/>
        <v>1</v>
      </c>
      <c r="CS60" s="10">
        <f t="shared" si="21"/>
        <v>1.0002711349030071</v>
      </c>
      <c r="CT60" s="10">
        <f t="shared" si="21"/>
        <v>1</v>
      </c>
      <c r="CU60" s="10">
        <f t="shared" si="21"/>
        <v>1</v>
      </c>
      <c r="CV60" s="10">
        <f t="shared" si="21"/>
        <v>1</v>
      </c>
      <c r="CW60" s="10">
        <f t="shared" si="21"/>
        <v>1</v>
      </c>
      <c r="CX60" s="10">
        <f t="shared" si="21"/>
        <v>1.0008972144683026</v>
      </c>
      <c r="CY60" s="10">
        <f t="shared" si="21"/>
        <v>1.0004161315435949</v>
      </c>
      <c r="CZ60" s="10">
        <f t="shared" si="21"/>
        <v>1.0001612230718515</v>
      </c>
      <c r="DA60" s="10">
        <f t="shared" si="21"/>
        <v>1.0004597265436772</v>
      </c>
      <c r="DB60" s="10">
        <f t="shared" si="21"/>
        <v>1</v>
      </c>
      <c r="DC60" s="10">
        <f t="shared" si="21"/>
        <v>1.00008299266154</v>
      </c>
      <c r="DD60" s="10">
        <f t="shared" si="21"/>
        <v>1</v>
      </c>
      <c r="DE60" s="10">
        <f t="shared" si="21"/>
        <v>1.0002705153162144</v>
      </c>
      <c r="DF60" s="10">
        <f t="shared" si="21"/>
        <v>1</v>
      </c>
      <c r="DG60" s="10">
        <f t="shared" si="21"/>
        <v>1</v>
      </c>
      <c r="DH60" s="10">
        <f t="shared" si="21"/>
        <v>1</v>
      </c>
      <c r="DI60" s="10">
        <f t="shared" si="21"/>
        <v>1</v>
      </c>
      <c r="DJ60" s="10">
        <f t="shared" si="21"/>
        <v>1.0008951647436479</v>
      </c>
      <c r="DK60" s="10">
        <f t="shared" si="21"/>
        <v>1.0005793113074559</v>
      </c>
      <c r="DL60" s="10" t="str">
        <f t="shared" si="21"/>
        <v/>
      </c>
      <c r="DM60" s="10" t="str">
        <f t="shared" si="21"/>
        <v/>
      </c>
      <c r="DN60" s="10" t="str">
        <f t="shared" si="21"/>
        <v/>
      </c>
      <c r="DO60" s="10" t="str">
        <f t="shared" si="21"/>
        <v/>
      </c>
      <c r="DP60" s="10" t="str">
        <f t="shared" si="21"/>
        <v/>
      </c>
      <c r="DQ60" s="10" t="str">
        <f t="shared" si="21"/>
        <v/>
      </c>
      <c r="DR60" s="10" t="str">
        <f t="shared" si="21"/>
        <v/>
      </c>
      <c r="DS60" s="10" t="str">
        <f t="shared" si="21"/>
        <v/>
      </c>
      <c r="DT60" s="10" t="str">
        <f t="shared" si="21"/>
        <v/>
      </c>
      <c r="DU60" s="10" t="str">
        <f t="shared" si="21"/>
        <v/>
      </c>
      <c r="DV60" s="10" t="str">
        <f t="shared" si="21"/>
        <v/>
      </c>
      <c r="DW60" s="10" t="str">
        <f t="shared" si="21"/>
        <v/>
      </c>
      <c r="DX60" s="10" t="str">
        <f t="shared" si="21"/>
        <v/>
      </c>
      <c r="DY60" s="10" t="str">
        <f t="shared" si="21"/>
        <v/>
      </c>
      <c r="DZ60" s="10" t="str">
        <f t="shared" si="21"/>
        <v/>
      </c>
      <c r="EA60" s="10" t="str">
        <f t="shared" si="21"/>
        <v/>
      </c>
      <c r="EB60" s="10">
        <f t="shared" si="21"/>
        <v>3.939662362511168</v>
      </c>
      <c r="EC60" s="10">
        <f t="shared" si="21"/>
        <v>2.7565856276929859</v>
      </c>
      <c r="ED60" s="10">
        <f t="shared" si="21"/>
        <v>1.2024926122158195</v>
      </c>
      <c r="EE60" s="10">
        <f t="shared" ref="EE60:GP60" si="22">IF(OR(EF14 = "", EF$8 &lt; EE$8), "", IFERROR(EF14/EE14, ""))</f>
        <v>1.0316604007618329</v>
      </c>
      <c r="EF60" s="10">
        <f t="shared" si="22"/>
        <v>1.0050742730970961</v>
      </c>
      <c r="EG60" s="10">
        <f t="shared" si="22"/>
        <v>1.0157556428700145</v>
      </c>
      <c r="EH60" s="10">
        <f t="shared" si="22"/>
        <v>1.0069049618090644</v>
      </c>
      <c r="EI60" s="10">
        <f t="shared" si="22"/>
        <v>1.0001310544386806</v>
      </c>
      <c r="EJ60" s="10">
        <f t="shared" si="22"/>
        <v>1.0054359644101607</v>
      </c>
      <c r="EK60" s="10">
        <f t="shared" si="22"/>
        <v>1.0002736406861172</v>
      </c>
      <c r="EL60" s="10">
        <f t="shared" si="22"/>
        <v>1.0004819337714728</v>
      </c>
      <c r="EM60" s="10">
        <f t="shared" si="22"/>
        <v>1.0000924834959846</v>
      </c>
      <c r="EN60" s="10">
        <f t="shared" si="22"/>
        <v>1.0000297034247163</v>
      </c>
      <c r="EO60" s="10">
        <f t="shared" si="22"/>
        <v>1.0003135901362947</v>
      </c>
      <c r="EP60" s="10">
        <f t="shared" si="22"/>
        <v>1.0000824453809349</v>
      </c>
      <c r="EQ60" s="10">
        <f t="shared" si="22"/>
        <v>1.0001272224639768</v>
      </c>
      <c r="ER60" s="10">
        <f t="shared" si="22"/>
        <v>1.0002943862792693</v>
      </c>
      <c r="ES60" s="10">
        <f t="shared" si="22"/>
        <v>1.0000514662435209</v>
      </c>
      <c r="ET60" s="10">
        <f t="shared" si="22"/>
        <v>1.0001833564973532</v>
      </c>
      <c r="EU60" s="10">
        <f t="shared" si="22"/>
        <v>0.9998706604913874</v>
      </c>
      <c r="EV60" s="10">
        <f t="shared" si="22"/>
        <v>1.0000823951494076</v>
      </c>
      <c r="EW60" s="10">
        <f t="shared" si="22"/>
        <v>0.99999954934301205</v>
      </c>
      <c r="EX60" s="10">
        <f t="shared" si="22"/>
        <v>1</v>
      </c>
      <c r="EY60" s="10">
        <f t="shared" si="22"/>
        <v>1.000951880843197</v>
      </c>
      <c r="EZ60" s="10">
        <f t="shared" si="22"/>
        <v>1</v>
      </c>
      <c r="FA60" s="10">
        <f t="shared" si="22"/>
        <v>1</v>
      </c>
      <c r="FB60" s="10">
        <f t="shared" si="22"/>
        <v>1.000293964676201</v>
      </c>
      <c r="FC60" s="10">
        <f t="shared" si="22"/>
        <v>1</v>
      </c>
      <c r="FD60" s="10">
        <f t="shared" si="22"/>
        <v>1</v>
      </c>
      <c r="FE60" s="10">
        <f t="shared" si="22"/>
        <v>1.0002392114244694</v>
      </c>
      <c r="FF60" s="10">
        <f t="shared" si="22"/>
        <v>1</v>
      </c>
      <c r="FG60" s="10">
        <f t="shared" si="22"/>
        <v>1</v>
      </c>
      <c r="FH60" s="10">
        <f t="shared" si="22"/>
        <v>1</v>
      </c>
      <c r="FI60" s="10">
        <f t="shared" si="22"/>
        <v>1</v>
      </c>
      <c r="FJ60" s="10">
        <f t="shared" si="22"/>
        <v>1</v>
      </c>
      <c r="FK60" s="10">
        <f t="shared" si="22"/>
        <v>1.0008352867146411</v>
      </c>
      <c r="FL60" s="10">
        <f t="shared" si="22"/>
        <v>1.000351179151358</v>
      </c>
      <c r="FM60" s="10">
        <f t="shared" si="22"/>
        <v>1</v>
      </c>
      <c r="FN60" s="10">
        <f t="shared" si="22"/>
        <v>1.0002934597380901</v>
      </c>
      <c r="FO60" s="10">
        <f t="shared" si="22"/>
        <v>1</v>
      </c>
      <c r="FP60" s="10">
        <f t="shared" si="22"/>
        <v>1</v>
      </c>
      <c r="FQ60" s="10">
        <f t="shared" si="22"/>
        <v>1.0002439847146227</v>
      </c>
      <c r="FR60" s="10">
        <f t="shared" si="22"/>
        <v>1</v>
      </c>
      <c r="FS60" s="10">
        <f t="shared" si="22"/>
        <v>1</v>
      </c>
      <c r="FT60" s="10">
        <f t="shared" si="22"/>
        <v>1</v>
      </c>
      <c r="FU60" s="10">
        <f t="shared" si="22"/>
        <v>1</v>
      </c>
      <c r="FV60" s="10">
        <f t="shared" si="22"/>
        <v>1</v>
      </c>
      <c r="FW60" s="10">
        <f t="shared" si="22"/>
        <v>1.0008338483985684</v>
      </c>
      <c r="FX60" s="10">
        <f t="shared" si="22"/>
        <v>1.0004490267096067</v>
      </c>
      <c r="FY60" s="10">
        <f t="shared" si="22"/>
        <v>1</v>
      </c>
      <c r="FZ60" s="10">
        <f t="shared" si="22"/>
        <v>1.000292926186122</v>
      </c>
      <c r="GA60" s="10">
        <f t="shared" si="22"/>
        <v>1</v>
      </c>
      <c r="GB60" s="10">
        <f t="shared" si="22"/>
        <v>1</v>
      </c>
      <c r="GC60" s="10">
        <f t="shared" si="22"/>
        <v>1</v>
      </c>
      <c r="GD60" s="10">
        <f t="shared" si="22"/>
        <v>1.0003464699461806</v>
      </c>
      <c r="GE60" s="10">
        <f t="shared" si="22"/>
        <v>1</v>
      </c>
      <c r="GF60" s="10">
        <f t="shared" si="22"/>
        <v>1.0000572632149103</v>
      </c>
      <c r="GG60" s="10">
        <f t="shared" si="22"/>
        <v>1.0260572125254159</v>
      </c>
      <c r="GH60" s="10">
        <f t="shared" si="22"/>
        <v>0.99993845516178437</v>
      </c>
      <c r="GI60" s="10">
        <f t="shared" si="22"/>
        <v>1.0008042768481225</v>
      </c>
      <c r="GJ60" s="10">
        <f t="shared" si="22"/>
        <v>1.0001286475561653</v>
      </c>
      <c r="GK60" s="10">
        <f t="shared" si="22"/>
        <v>1.0003670894693022</v>
      </c>
      <c r="GL60" s="10">
        <f t="shared" si="22"/>
        <v>1.0003386229533433</v>
      </c>
      <c r="GM60" s="10">
        <f t="shared" si="22"/>
        <v>1</v>
      </c>
      <c r="GN60" s="10">
        <f t="shared" si="22"/>
        <v>1</v>
      </c>
      <c r="GO60" s="10">
        <f t="shared" si="22"/>
        <v>1.0000699447743253</v>
      </c>
      <c r="GP60" s="10">
        <f t="shared" si="22"/>
        <v>1.000272303986053</v>
      </c>
      <c r="GQ60" s="10">
        <f t="shared" ref="GQ60:IV60" si="23">IF(OR(GR14 = "", GR$8 &lt; GQ$8), "", IFERROR(GR14/GQ14, ""))</f>
        <v>1</v>
      </c>
      <c r="GR60" s="10">
        <f t="shared" si="23"/>
        <v>1</v>
      </c>
      <c r="GS60" s="10">
        <f t="shared" si="23"/>
        <v>1</v>
      </c>
      <c r="GT60" s="10">
        <f t="shared" si="23"/>
        <v>1</v>
      </c>
      <c r="GU60" s="10">
        <f t="shared" si="23"/>
        <v>1.0006996353214297</v>
      </c>
      <c r="GV60" s="10">
        <f t="shared" si="23"/>
        <v>1</v>
      </c>
      <c r="GW60" s="10">
        <f t="shared" si="23"/>
        <v>1.0002949855684173</v>
      </c>
      <c r="GX60" s="10">
        <f t="shared" si="23"/>
        <v>1.0008840119934361</v>
      </c>
      <c r="GY60" s="10">
        <f t="shared" si="23"/>
        <v>1</v>
      </c>
      <c r="GZ60" s="10">
        <f t="shared" si="23"/>
        <v>1</v>
      </c>
      <c r="HA60" s="10">
        <f t="shared" si="23"/>
        <v>1.0002717191013006</v>
      </c>
      <c r="HB60" s="10">
        <f t="shared" si="23"/>
        <v>1.0000747914200419</v>
      </c>
      <c r="HC60" s="10">
        <f t="shared" si="23"/>
        <v>1</v>
      </c>
      <c r="HD60" s="10">
        <f t="shared" si="23"/>
        <v>1</v>
      </c>
      <c r="HE60" s="10">
        <f t="shared" si="23"/>
        <v>1</v>
      </c>
      <c r="HF60" s="10">
        <f t="shared" si="23"/>
        <v>1</v>
      </c>
      <c r="HG60" s="10">
        <f t="shared" si="23"/>
        <v>1.0006980807647261</v>
      </c>
      <c r="HH60" s="10">
        <f t="shared" si="23"/>
        <v>1.0004087239860162</v>
      </c>
      <c r="HI60" s="10">
        <f t="shared" si="23"/>
        <v>1.0006203044521307</v>
      </c>
      <c r="HJ60" s="10">
        <f t="shared" si="23"/>
        <v>1</v>
      </c>
      <c r="HK60" s="10">
        <f t="shared" si="23"/>
        <v>1</v>
      </c>
      <c r="HL60" s="10">
        <f t="shared" si="23"/>
        <v>1.000079265258951</v>
      </c>
      <c r="HM60" s="10">
        <f t="shared" si="23"/>
        <v>1</v>
      </c>
      <c r="HN60" s="10">
        <f t="shared" si="23"/>
        <v>1.0002711349030071</v>
      </c>
      <c r="HO60" s="10">
        <f t="shared" si="23"/>
        <v>1</v>
      </c>
      <c r="HP60" s="10">
        <f t="shared" si="23"/>
        <v>1</v>
      </c>
      <c r="HQ60" s="10">
        <f t="shared" si="23"/>
        <v>1</v>
      </c>
      <c r="HR60" s="10">
        <f t="shared" si="23"/>
        <v>1</v>
      </c>
      <c r="HS60" s="10">
        <f t="shared" si="23"/>
        <v>1.0008972144683026</v>
      </c>
      <c r="HT60" s="10">
        <f t="shared" si="23"/>
        <v>1.0004161315435949</v>
      </c>
      <c r="HU60" s="10">
        <f t="shared" si="23"/>
        <v>1.0001612230718515</v>
      </c>
      <c r="HV60" s="10">
        <f t="shared" si="23"/>
        <v>1.0004597265436772</v>
      </c>
      <c r="HW60" s="10">
        <f t="shared" si="23"/>
        <v>1</v>
      </c>
      <c r="HX60" s="10">
        <f t="shared" si="23"/>
        <v>1.00008299266154</v>
      </c>
      <c r="HY60" s="10">
        <f t="shared" si="23"/>
        <v>1</v>
      </c>
      <c r="HZ60" s="10">
        <f t="shared" si="23"/>
        <v>1.0002705153162144</v>
      </c>
      <c r="IA60" s="10">
        <f t="shared" si="23"/>
        <v>1</v>
      </c>
      <c r="IB60" s="10">
        <f t="shared" si="23"/>
        <v>1</v>
      </c>
      <c r="IC60" s="10">
        <f t="shared" si="23"/>
        <v>1</v>
      </c>
      <c r="ID60" s="10">
        <f t="shared" si="23"/>
        <v>1</v>
      </c>
      <c r="IE60" s="10">
        <f t="shared" si="23"/>
        <v>1.0008951647436479</v>
      </c>
      <c r="IF60" s="10">
        <f t="shared" si="23"/>
        <v>1.0005793113074559</v>
      </c>
      <c r="IG60" s="10" t="str">
        <f t="shared" si="23"/>
        <v/>
      </c>
      <c r="IH60" s="10" t="str">
        <f t="shared" si="23"/>
        <v/>
      </c>
      <c r="II60" s="10" t="str">
        <f t="shared" si="23"/>
        <v/>
      </c>
      <c r="IJ60" s="10" t="str">
        <f t="shared" si="23"/>
        <v/>
      </c>
      <c r="IK60" s="10" t="str">
        <f t="shared" si="23"/>
        <v/>
      </c>
      <c r="IL60" s="10" t="str">
        <f t="shared" si="23"/>
        <v/>
      </c>
      <c r="IM60" s="10" t="str">
        <f t="shared" si="23"/>
        <v/>
      </c>
      <c r="IN60" s="10" t="str">
        <f t="shared" si="23"/>
        <v/>
      </c>
      <c r="IO60" s="10" t="str">
        <f t="shared" si="23"/>
        <v/>
      </c>
      <c r="IP60" s="10" t="str">
        <f t="shared" si="23"/>
        <v/>
      </c>
      <c r="IQ60" s="10" t="str">
        <f t="shared" si="23"/>
        <v/>
      </c>
      <c r="IR60" s="10" t="str">
        <f t="shared" si="23"/>
        <v/>
      </c>
      <c r="IS60" s="10" t="str">
        <f t="shared" si="23"/>
        <v/>
      </c>
      <c r="IT60" s="10" t="str">
        <f t="shared" si="23"/>
        <v/>
      </c>
      <c r="IU60" s="10" t="str">
        <f t="shared" si="23"/>
        <v/>
      </c>
      <c r="IV60" s="10" t="str">
        <f t="shared" si="23"/>
        <v/>
      </c>
    </row>
    <row r="61" spans="6:256" x14ac:dyDescent="0.2">
      <c r="F61">
        <v>201509</v>
      </c>
      <c r="G61" s="10">
        <f t="shared" ref="G61:BR61" si="24">IF(OR(H15 = "", H$8 &lt; G$8), "", IFERROR(H15/G15, ""))</f>
        <v>26.722625838342495</v>
      </c>
      <c r="H61" s="10">
        <f t="shared" si="24"/>
        <v>2.9132864472220272</v>
      </c>
      <c r="I61" s="10">
        <f t="shared" si="24"/>
        <v>1.555110944502069</v>
      </c>
      <c r="J61" s="10">
        <f t="shared" si="24"/>
        <v>1.1199021604555146</v>
      </c>
      <c r="K61" s="10">
        <f t="shared" si="24"/>
        <v>1.0229078104977689</v>
      </c>
      <c r="L61" s="10">
        <f t="shared" si="24"/>
        <v>1.0038657183164201</v>
      </c>
      <c r="M61" s="10">
        <f t="shared" si="24"/>
        <v>1.0511640413039915</v>
      </c>
      <c r="N61" s="10">
        <f t="shared" si="24"/>
        <v>1.0041145286372388</v>
      </c>
      <c r="O61" s="10">
        <f t="shared" si="24"/>
        <v>1.0238677445116871</v>
      </c>
      <c r="P61" s="10">
        <f t="shared" si="24"/>
        <v>1.0017152056227745</v>
      </c>
      <c r="Q61" s="10">
        <f t="shared" si="24"/>
        <v>1.0000262547871905</v>
      </c>
      <c r="R61" s="10">
        <f t="shared" si="24"/>
        <v>1.000078699968739</v>
      </c>
      <c r="S61" s="10">
        <f t="shared" si="24"/>
        <v>1.0002820655270241</v>
      </c>
      <c r="T61" s="10">
        <f t="shared" si="24"/>
        <v>1.0032554639036331</v>
      </c>
      <c r="U61" s="10">
        <f t="shared" si="24"/>
        <v>1.0056868408591182</v>
      </c>
      <c r="V61" s="10">
        <f t="shared" si="24"/>
        <v>1.0334757267552797</v>
      </c>
      <c r="W61" s="10">
        <f t="shared" si="24"/>
        <v>1</v>
      </c>
      <c r="X61" s="10">
        <f t="shared" si="24"/>
        <v>1.000014237990515</v>
      </c>
      <c r="Y61" s="10">
        <f t="shared" si="24"/>
        <v>1</v>
      </c>
      <c r="Z61" s="10">
        <f t="shared" si="24"/>
        <v>1.0033298390665848</v>
      </c>
      <c r="AA61" s="10">
        <f t="shared" si="24"/>
        <v>1</v>
      </c>
      <c r="AB61" s="10">
        <f t="shared" si="24"/>
        <v>1</v>
      </c>
      <c r="AC61" s="10">
        <f t="shared" si="24"/>
        <v>1</v>
      </c>
      <c r="AD61" s="10">
        <f t="shared" si="24"/>
        <v>1.001635985196877</v>
      </c>
      <c r="AE61" s="10">
        <f t="shared" si="24"/>
        <v>1.0002928301761738</v>
      </c>
      <c r="AF61" s="10">
        <f t="shared" si="24"/>
        <v>1</v>
      </c>
      <c r="AG61" s="10">
        <f t="shared" si="24"/>
        <v>1.0000803046747366</v>
      </c>
      <c r="AH61" s="10">
        <f t="shared" si="24"/>
        <v>1</v>
      </c>
      <c r="AI61" s="10">
        <f t="shared" si="24"/>
        <v>1</v>
      </c>
      <c r="AJ61" s="10">
        <f t="shared" si="24"/>
        <v>1</v>
      </c>
      <c r="AK61" s="10">
        <f t="shared" si="24"/>
        <v>1</v>
      </c>
      <c r="AL61" s="10">
        <f t="shared" si="24"/>
        <v>1</v>
      </c>
      <c r="AM61" s="10">
        <f t="shared" si="24"/>
        <v>1</v>
      </c>
      <c r="AN61" s="10">
        <f t="shared" si="24"/>
        <v>1</v>
      </c>
      <c r="AO61" s="10">
        <f t="shared" si="24"/>
        <v>1</v>
      </c>
      <c r="AP61" s="10">
        <f t="shared" si="24"/>
        <v>1.0004166346780976</v>
      </c>
      <c r="AQ61" s="10">
        <f t="shared" si="24"/>
        <v>1.0000085046941769</v>
      </c>
      <c r="AR61" s="10">
        <f t="shared" si="24"/>
        <v>1</v>
      </c>
      <c r="AS61" s="10">
        <f t="shared" si="24"/>
        <v>1</v>
      </c>
      <c r="AT61" s="10">
        <f t="shared" si="24"/>
        <v>1</v>
      </c>
      <c r="AU61" s="10">
        <f t="shared" si="24"/>
        <v>1</v>
      </c>
      <c r="AV61" s="10">
        <f t="shared" si="24"/>
        <v>1</v>
      </c>
      <c r="AW61" s="10">
        <f t="shared" si="24"/>
        <v>1</v>
      </c>
      <c r="AX61" s="10">
        <f t="shared" si="24"/>
        <v>1</v>
      </c>
      <c r="AY61" s="10">
        <f t="shared" si="24"/>
        <v>1</v>
      </c>
      <c r="AZ61" s="10">
        <f t="shared" si="24"/>
        <v>1</v>
      </c>
      <c r="BA61" s="10">
        <f t="shared" si="24"/>
        <v>1</v>
      </c>
      <c r="BB61" s="10">
        <f t="shared" si="24"/>
        <v>1</v>
      </c>
      <c r="BC61" s="10">
        <f t="shared" si="24"/>
        <v>1</v>
      </c>
      <c r="BD61" s="10">
        <f t="shared" si="24"/>
        <v>1.000416457624089</v>
      </c>
      <c r="BE61" s="10">
        <f t="shared" si="24"/>
        <v>1</v>
      </c>
      <c r="BF61" s="10">
        <f t="shared" si="24"/>
        <v>1</v>
      </c>
      <c r="BG61" s="10">
        <f t="shared" si="24"/>
        <v>1</v>
      </c>
      <c r="BH61" s="10">
        <f t="shared" si="24"/>
        <v>1</v>
      </c>
      <c r="BI61" s="10">
        <f t="shared" si="24"/>
        <v>1</v>
      </c>
      <c r="BJ61" s="10">
        <f t="shared" si="24"/>
        <v>1</v>
      </c>
      <c r="BK61" s="10">
        <f t="shared" si="24"/>
        <v>1</v>
      </c>
      <c r="BL61" s="10">
        <f t="shared" si="24"/>
        <v>1</v>
      </c>
      <c r="BM61" s="10">
        <f t="shared" si="24"/>
        <v>1</v>
      </c>
      <c r="BN61" s="10">
        <f t="shared" si="24"/>
        <v>1.0004162842593356</v>
      </c>
      <c r="BO61" s="10">
        <f t="shared" si="24"/>
        <v>1</v>
      </c>
      <c r="BP61" s="10">
        <f t="shared" si="24"/>
        <v>1</v>
      </c>
      <c r="BQ61" s="10">
        <f t="shared" si="24"/>
        <v>1</v>
      </c>
      <c r="BR61" s="10">
        <f t="shared" si="24"/>
        <v>1</v>
      </c>
      <c r="BS61" s="10">
        <f t="shared" ref="BS61:ED61" si="25">IF(OR(BT15 = "", BT$8 &lt; BS$8), "", IFERROR(BT15/BS15, ""))</f>
        <v>1</v>
      </c>
      <c r="BT61" s="10">
        <f t="shared" si="25"/>
        <v>1</v>
      </c>
      <c r="BU61" s="10">
        <f t="shared" si="25"/>
        <v>1</v>
      </c>
      <c r="BV61" s="10">
        <f t="shared" si="25"/>
        <v>1</v>
      </c>
      <c r="BW61" s="10">
        <f t="shared" si="25"/>
        <v>1</v>
      </c>
      <c r="BX61" s="10">
        <f t="shared" si="25"/>
        <v>1</v>
      </c>
      <c r="BY61" s="10">
        <f t="shared" si="25"/>
        <v>1</v>
      </c>
      <c r="BZ61" s="10">
        <f t="shared" si="25"/>
        <v>1</v>
      </c>
      <c r="CA61" s="10">
        <f t="shared" si="25"/>
        <v>1.0004161110388599</v>
      </c>
      <c r="CB61" s="10">
        <f t="shared" si="25"/>
        <v>1</v>
      </c>
      <c r="CC61" s="10">
        <f t="shared" si="25"/>
        <v>1</v>
      </c>
      <c r="CD61" s="10">
        <f t="shared" si="25"/>
        <v>1</v>
      </c>
      <c r="CE61" s="10">
        <f t="shared" si="25"/>
        <v>1</v>
      </c>
      <c r="CF61" s="10">
        <f t="shared" si="25"/>
        <v>1</v>
      </c>
      <c r="CG61" s="10">
        <f t="shared" si="25"/>
        <v>1</v>
      </c>
      <c r="CH61" s="10">
        <f t="shared" si="25"/>
        <v>1</v>
      </c>
      <c r="CI61" s="10">
        <f t="shared" si="25"/>
        <v>1</v>
      </c>
      <c r="CJ61" s="10">
        <f t="shared" si="25"/>
        <v>1</v>
      </c>
      <c r="CK61" s="10">
        <f t="shared" si="25"/>
        <v>1</v>
      </c>
      <c r="CL61" s="10">
        <f t="shared" si="25"/>
        <v>1</v>
      </c>
      <c r="CM61" s="10">
        <f t="shared" si="25"/>
        <v>1</v>
      </c>
      <c r="CN61" s="10">
        <f t="shared" si="25"/>
        <v>1.0004159379624822</v>
      </c>
      <c r="CO61" s="10">
        <f t="shared" si="25"/>
        <v>1</v>
      </c>
      <c r="CP61" s="10">
        <f t="shared" si="25"/>
        <v>1</v>
      </c>
      <c r="CQ61" s="10">
        <f t="shared" si="25"/>
        <v>1</v>
      </c>
      <c r="CR61" s="10">
        <f t="shared" si="25"/>
        <v>1</v>
      </c>
      <c r="CS61" s="10">
        <f t="shared" si="25"/>
        <v>1</v>
      </c>
      <c r="CT61" s="10">
        <f t="shared" si="25"/>
        <v>1</v>
      </c>
      <c r="CU61" s="10">
        <f t="shared" si="25"/>
        <v>1</v>
      </c>
      <c r="CV61" s="10">
        <f t="shared" si="25"/>
        <v>1</v>
      </c>
      <c r="CW61" s="10">
        <f t="shared" si="25"/>
        <v>1</v>
      </c>
      <c r="CX61" s="10">
        <f t="shared" si="25"/>
        <v>1</v>
      </c>
      <c r="CY61" s="10">
        <f t="shared" si="25"/>
        <v>1</v>
      </c>
      <c r="CZ61" s="10">
        <f t="shared" si="25"/>
        <v>1.0005126211313977</v>
      </c>
      <c r="DA61" s="10">
        <f t="shared" si="25"/>
        <v>1</v>
      </c>
      <c r="DB61" s="10">
        <f t="shared" si="25"/>
        <v>1</v>
      </c>
      <c r="DC61" s="10">
        <f t="shared" si="25"/>
        <v>1</v>
      </c>
      <c r="DD61" s="10">
        <f t="shared" si="25"/>
        <v>1</v>
      </c>
      <c r="DE61" s="10">
        <f t="shared" si="25"/>
        <v>1</v>
      </c>
      <c r="DF61" s="10">
        <f t="shared" si="25"/>
        <v>1</v>
      </c>
      <c r="DG61" s="10">
        <f t="shared" si="25"/>
        <v>1</v>
      </c>
      <c r="DH61" s="10">
        <f t="shared" si="25"/>
        <v>1</v>
      </c>
      <c r="DI61" s="10" t="str">
        <f t="shared" si="25"/>
        <v/>
      </c>
      <c r="DJ61" s="10" t="str">
        <f t="shared" si="25"/>
        <v/>
      </c>
      <c r="DK61" s="10" t="str">
        <f t="shared" si="25"/>
        <v/>
      </c>
      <c r="DL61" s="10" t="str">
        <f t="shared" si="25"/>
        <v/>
      </c>
      <c r="DM61" s="10" t="str">
        <f t="shared" si="25"/>
        <v/>
      </c>
      <c r="DN61" s="10" t="str">
        <f t="shared" si="25"/>
        <v/>
      </c>
      <c r="DO61" s="10" t="str">
        <f t="shared" si="25"/>
        <v/>
      </c>
      <c r="DP61" s="10" t="str">
        <f t="shared" si="25"/>
        <v/>
      </c>
      <c r="DQ61" s="10" t="str">
        <f t="shared" si="25"/>
        <v/>
      </c>
      <c r="DR61" s="10" t="str">
        <f t="shared" si="25"/>
        <v/>
      </c>
      <c r="DS61" s="10" t="str">
        <f t="shared" si="25"/>
        <v/>
      </c>
      <c r="DT61" s="10" t="str">
        <f t="shared" si="25"/>
        <v/>
      </c>
      <c r="DU61" s="10" t="str">
        <f t="shared" si="25"/>
        <v/>
      </c>
      <c r="DV61" s="10" t="str">
        <f t="shared" si="25"/>
        <v/>
      </c>
      <c r="DW61" s="10" t="str">
        <f t="shared" si="25"/>
        <v/>
      </c>
      <c r="DX61" s="10" t="str">
        <f t="shared" si="25"/>
        <v/>
      </c>
      <c r="DY61" s="10" t="str">
        <f t="shared" si="25"/>
        <v/>
      </c>
      <c r="DZ61" s="10" t="str">
        <f t="shared" si="25"/>
        <v/>
      </c>
      <c r="EA61" s="10" t="str">
        <f t="shared" si="25"/>
        <v/>
      </c>
      <c r="EB61" s="10">
        <f t="shared" si="25"/>
        <v>3.0743985334906152</v>
      </c>
      <c r="EC61" s="10">
        <f t="shared" si="25"/>
        <v>1.6586150077555175</v>
      </c>
      <c r="ED61" s="10">
        <f t="shared" si="25"/>
        <v>1.1256182304760727</v>
      </c>
      <c r="EE61" s="10">
        <f t="shared" ref="EE61:GP61" si="26">IF(OR(EF15 = "", EF$8 &lt; EE$8), "", IFERROR(EF15/EE15, ""))</f>
        <v>1.0135577943971259</v>
      </c>
      <c r="EF61" s="10">
        <f t="shared" si="26"/>
        <v>1.0136296949158201</v>
      </c>
      <c r="EG61" s="10">
        <f t="shared" si="26"/>
        <v>1.0699057200399413</v>
      </c>
      <c r="EH61" s="10">
        <f t="shared" si="26"/>
        <v>1.0064197978580429</v>
      </c>
      <c r="EI61" s="10">
        <f t="shared" si="26"/>
        <v>1.0002029220723485</v>
      </c>
      <c r="EJ61" s="10">
        <f t="shared" si="26"/>
        <v>0.98942291408473038</v>
      </c>
      <c r="EK61" s="10">
        <f t="shared" si="26"/>
        <v>1.0165862914973074</v>
      </c>
      <c r="EL61" s="10">
        <f t="shared" si="26"/>
        <v>1.0000905826785842</v>
      </c>
      <c r="EM61" s="10">
        <f t="shared" si="26"/>
        <v>1.005522087627692</v>
      </c>
      <c r="EN61" s="10">
        <f t="shared" si="26"/>
        <v>1.0002662925657237</v>
      </c>
      <c r="EO61" s="10">
        <f t="shared" si="26"/>
        <v>1.015434965213303</v>
      </c>
      <c r="EP61" s="10">
        <f t="shared" si="26"/>
        <v>0.98235894602277429</v>
      </c>
      <c r="EQ61" s="10">
        <f t="shared" si="26"/>
        <v>0.99982418304950593</v>
      </c>
      <c r="ER61" s="10">
        <f t="shared" si="26"/>
        <v>1</v>
      </c>
      <c r="ES61" s="10">
        <f t="shared" si="26"/>
        <v>1.0000140537874964</v>
      </c>
      <c r="ET61" s="10">
        <f t="shared" si="26"/>
        <v>1</v>
      </c>
      <c r="EU61" s="10">
        <f t="shared" si="26"/>
        <v>0.99089254709697272</v>
      </c>
      <c r="EV61" s="10">
        <f t="shared" si="26"/>
        <v>1</v>
      </c>
      <c r="EW61" s="10">
        <f t="shared" si="26"/>
        <v>0.9994519727933473</v>
      </c>
      <c r="EX61" s="10">
        <f t="shared" si="26"/>
        <v>1.0000000001090656</v>
      </c>
      <c r="EY61" s="10">
        <f t="shared" si="26"/>
        <v>1.0016359851966985</v>
      </c>
      <c r="EZ61" s="10">
        <f t="shared" si="26"/>
        <v>1.000292830176142</v>
      </c>
      <c r="FA61" s="10">
        <f t="shared" si="26"/>
        <v>1</v>
      </c>
      <c r="FB61" s="10">
        <f t="shared" si="26"/>
        <v>1.0000803045658722</v>
      </c>
      <c r="FC61" s="10">
        <f t="shared" si="26"/>
        <v>1</v>
      </c>
      <c r="FD61" s="10">
        <f t="shared" si="26"/>
        <v>1</v>
      </c>
      <c r="FE61" s="10">
        <f t="shared" si="26"/>
        <v>1</v>
      </c>
      <c r="FF61" s="10">
        <f t="shared" si="26"/>
        <v>1</v>
      </c>
      <c r="FG61" s="10">
        <f t="shared" si="26"/>
        <v>1</v>
      </c>
      <c r="FH61" s="10">
        <f t="shared" si="26"/>
        <v>1</v>
      </c>
      <c r="FI61" s="10">
        <f t="shared" si="26"/>
        <v>1</v>
      </c>
      <c r="FJ61" s="10">
        <f t="shared" si="26"/>
        <v>1</v>
      </c>
      <c r="FK61" s="10">
        <f t="shared" si="26"/>
        <v>1.0004166346780976</v>
      </c>
      <c r="FL61" s="10">
        <f t="shared" si="26"/>
        <v>1.0000085046941769</v>
      </c>
      <c r="FM61" s="10">
        <f t="shared" si="26"/>
        <v>1</v>
      </c>
      <c r="FN61" s="10">
        <f t="shared" si="26"/>
        <v>1</v>
      </c>
      <c r="FO61" s="10">
        <f t="shared" si="26"/>
        <v>1</v>
      </c>
      <c r="FP61" s="10">
        <f t="shared" si="26"/>
        <v>1</v>
      </c>
      <c r="FQ61" s="10">
        <f t="shared" si="26"/>
        <v>1</v>
      </c>
      <c r="FR61" s="10">
        <f t="shared" si="26"/>
        <v>1</v>
      </c>
      <c r="FS61" s="10">
        <f t="shared" si="26"/>
        <v>1</v>
      </c>
      <c r="FT61" s="10">
        <f t="shared" si="26"/>
        <v>1</v>
      </c>
      <c r="FU61" s="10">
        <f t="shared" si="26"/>
        <v>1</v>
      </c>
      <c r="FV61" s="10">
        <f t="shared" si="26"/>
        <v>1</v>
      </c>
      <c r="FW61" s="10">
        <f t="shared" si="26"/>
        <v>1</v>
      </c>
      <c r="FX61" s="10">
        <f t="shared" si="26"/>
        <v>1</v>
      </c>
      <c r="FY61" s="10">
        <f t="shared" si="26"/>
        <v>1.000416457624089</v>
      </c>
      <c r="FZ61" s="10">
        <f t="shared" si="26"/>
        <v>1</v>
      </c>
      <c r="GA61" s="10">
        <f t="shared" si="26"/>
        <v>1</v>
      </c>
      <c r="GB61" s="10">
        <f t="shared" si="26"/>
        <v>1</v>
      </c>
      <c r="GC61" s="10">
        <f t="shared" si="26"/>
        <v>1</v>
      </c>
      <c r="GD61" s="10">
        <f t="shared" si="26"/>
        <v>1</v>
      </c>
      <c r="GE61" s="10">
        <f t="shared" si="26"/>
        <v>1</v>
      </c>
      <c r="GF61" s="10">
        <f t="shared" si="26"/>
        <v>1</v>
      </c>
      <c r="GG61" s="10">
        <f t="shared" si="26"/>
        <v>1</v>
      </c>
      <c r="GH61" s="10">
        <f t="shared" si="26"/>
        <v>1</v>
      </c>
      <c r="GI61" s="10">
        <f t="shared" si="26"/>
        <v>1.0004162842593356</v>
      </c>
      <c r="GJ61" s="10">
        <f t="shared" si="26"/>
        <v>1</v>
      </c>
      <c r="GK61" s="10">
        <f t="shared" si="26"/>
        <v>1</v>
      </c>
      <c r="GL61" s="10">
        <f t="shared" si="26"/>
        <v>1</v>
      </c>
      <c r="GM61" s="10">
        <f t="shared" si="26"/>
        <v>1</v>
      </c>
      <c r="GN61" s="10">
        <f t="shared" si="26"/>
        <v>1</v>
      </c>
      <c r="GO61" s="10">
        <f t="shared" si="26"/>
        <v>1</v>
      </c>
      <c r="GP61" s="10">
        <f t="shared" si="26"/>
        <v>1</v>
      </c>
      <c r="GQ61" s="10">
        <f t="shared" ref="GQ61:IV61" si="27">IF(OR(GR15 = "", GR$8 &lt; GQ$8), "", IFERROR(GR15/GQ15, ""))</f>
        <v>1</v>
      </c>
      <c r="GR61" s="10">
        <f t="shared" si="27"/>
        <v>1</v>
      </c>
      <c r="GS61" s="10">
        <f t="shared" si="27"/>
        <v>1</v>
      </c>
      <c r="GT61" s="10">
        <f t="shared" si="27"/>
        <v>1</v>
      </c>
      <c r="GU61" s="10">
        <f t="shared" si="27"/>
        <v>1</v>
      </c>
      <c r="GV61" s="10">
        <f t="shared" si="27"/>
        <v>1.0004161110388599</v>
      </c>
      <c r="GW61" s="10">
        <f t="shared" si="27"/>
        <v>1</v>
      </c>
      <c r="GX61" s="10">
        <f t="shared" si="27"/>
        <v>1</v>
      </c>
      <c r="GY61" s="10">
        <f t="shared" si="27"/>
        <v>1</v>
      </c>
      <c r="GZ61" s="10">
        <f t="shared" si="27"/>
        <v>1</v>
      </c>
      <c r="HA61" s="10">
        <f t="shared" si="27"/>
        <v>1</v>
      </c>
      <c r="HB61" s="10">
        <f t="shared" si="27"/>
        <v>1</v>
      </c>
      <c r="HC61" s="10">
        <f t="shared" si="27"/>
        <v>1</v>
      </c>
      <c r="HD61" s="10">
        <f t="shared" si="27"/>
        <v>1</v>
      </c>
      <c r="HE61" s="10">
        <f t="shared" si="27"/>
        <v>1</v>
      </c>
      <c r="HF61" s="10">
        <f t="shared" si="27"/>
        <v>1</v>
      </c>
      <c r="HG61" s="10">
        <f t="shared" si="27"/>
        <v>1</v>
      </c>
      <c r="HH61" s="10">
        <f t="shared" si="27"/>
        <v>1</v>
      </c>
      <c r="HI61" s="10">
        <f t="shared" si="27"/>
        <v>1.0004159379624822</v>
      </c>
      <c r="HJ61" s="10">
        <f t="shared" si="27"/>
        <v>1</v>
      </c>
      <c r="HK61" s="10">
        <f t="shared" si="27"/>
        <v>1</v>
      </c>
      <c r="HL61" s="10">
        <f t="shared" si="27"/>
        <v>1</v>
      </c>
      <c r="HM61" s="10">
        <f t="shared" si="27"/>
        <v>1</v>
      </c>
      <c r="HN61" s="10">
        <f t="shared" si="27"/>
        <v>1</v>
      </c>
      <c r="HO61" s="10">
        <f t="shared" si="27"/>
        <v>1</v>
      </c>
      <c r="HP61" s="10">
        <f t="shared" si="27"/>
        <v>1</v>
      </c>
      <c r="HQ61" s="10">
        <f t="shared" si="27"/>
        <v>1</v>
      </c>
      <c r="HR61" s="10">
        <f t="shared" si="27"/>
        <v>1</v>
      </c>
      <c r="HS61" s="10">
        <f t="shared" si="27"/>
        <v>1</v>
      </c>
      <c r="HT61" s="10">
        <f t="shared" si="27"/>
        <v>1</v>
      </c>
      <c r="HU61" s="10">
        <f t="shared" si="27"/>
        <v>1.0005126211313977</v>
      </c>
      <c r="HV61" s="10">
        <f t="shared" si="27"/>
        <v>1</v>
      </c>
      <c r="HW61" s="10">
        <f t="shared" si="27"/>
        <v>1</v>
      </c>
      <c r="HX61" s="10">
        <f t="shared" si="27"/>
        <v>1</v>
      </c>
      <c r="HY61" s="10">
        <f t="shared" si="27"/>
        <v>1</v>
      </c>
      <c r="HZ61" s="10">
        <f t="shared" si="27"/>
        <v>1</v>
      </c>
      <c r="IA61" s="10">
        <f t="shared" si="27"/>
        <v>1</v>
      </c>
      <c r="IB61" s="10">
        <f t="shared" si="27"/>
        <v>1</v>
      </c>
      <c r="IC61" s="10">
        <f t="shared" si="27"/>
        <v>1</v>
      </c>
      <c r="ID61" s="10" t="str">
        <f t="shared" si="27"/>
        <v/>
      </c>
      <c r="IE61" s="10" t="str">
        <f t="shared" si="27"/>
        <v/>
      </c>
      <c r="IF61" s="10" t="str">
        <f t="shared" si="27"/>
        <v/>
      </c>
      <c r="IG61" s="10" t="str">
        <f t="shared" si="27"/>
        <v/>
      </c>
      <c r="IH61" s="10" t="str">
        <f t="shared" si="27"/>
        <v/>
      </c>
      <c r="II61" s="10" t="str">
        <f t="shared" si="27"/>
        <v/>
      </c>
      <c r="IJ61" s="10" t="str">
        <f t="shared" si="27"/>
        <v/>
      </c>
      <c r="IK61" s="10" t="str">
        <f t="shared" si="27"/>
        <v/>
      </c>
      <c r="IL61" s="10" t="str">
        <f t="shared" si="27"/>
        <v/>
      </c>
      <c r="IM61" s="10" t="str">
        <f t="shared" si="27"/>
        <v/>
      </c>
      <c r="IN61" s="10" t="str">
        <f t="shared" si="27"/>
        <v/>
      </c>
      <c r="IO61" s="10" t="str">
        <f t="shared" si="27"/>
        <v/>
      </c>
      <c r="IP61" s="10" t="str">
        <f t="shared" si="27"/>
        <v/>
      </c>
      <c r="IQ61" s="10" t="str">
        <f t="shared" si="27"/>
        <v/>
      </c>
      <c r="IR61" s="10" t="str">
        <f t="shared" si="27"/>
        <v/>
      </c>
      <c r="IS61" s="10" t="str">
        <f t="shared" si="27"/>
        <v/>
      </c>
      <c r="IT61" s="10" t="str">
        <f t="shared" si="27"/>
        <v/>
      </c>
      <c r="IU61" s="10" t="str">
        <f t="shared" si="27"/>
        <v/>
      </c>
      <c r="IV61" s="10" t="str">
        <f t="shared" si="27"/>
        <v/>
      </c>
    </row>
    <row r="62" spans="6:256" x14ac:dyDescent="0.2">
      <c r="F62">
        <v>201512</v>
      </c>
      <c r="G62" s="10">
        <f t="shared" ref="G62:BR62" si="28">IF(OR(H16 = "", H$8 &lt; G$8), "", IFERROR(H16/G16, ""))</f>
        <v>714.34537194393772</v>
      </c>
      <c r="H62" s="10">
        <f t="shared" si="28"/>
        <v>3.4533332692187946</v>
      </c>
      <c r="I62" s="10">
        <f t="shared" si="28"/>
        <v>2.1881568040826989</v>
      </c>
      <c r="J62" s="10">
        <f t="shared" si="28"/>
        <v>1.3581023842571298</v>
      </c>
      <c r="K62" s="10">
        <f t="shared" si="28"/>
        <v>1.0351431750198887</v>
      </c>
      <c r="L62" s="10">
        <f t="shared" si="28"/>
        <v>1.0442723213998177</v>
      </c>
      <c r="M62" s="10">
        <f t="shared" si="28"/>
        <v>1.0320247124227464</v>
      </c>
      <c r="N62" s="10">
        <f t="shared" si="28"/>
        <v>1.0045475986720931</v>
      </c>
      <c r="O62" s="10">
        <f t="shared" si="28"/>
        <v>1.0004536595489726</v>
      </c>
      <c r="P62" s="10">
        <f t="shared" si="28"/>
        <v>1.0089513564621284</v>
      </c>
      <c r="Q62" s="10">
        <f t="shared" si="28"/>
        <v>1.0001970282996138</v>
      </c>
      <c r="R62" s="10">
        <f t="shared" si="28"/>
        <v>1.0059040778852302</v>
      </c>
      <c r="S62" s="10">
        <f t="shared" si="28"/>
        <v>1.0002627114420917</v>
      </c>
      <c r="T62" s="10">
        <f t="shared" si="28"/>
        <v>1.007551550083587</v>
      </c>
      <c r="U62" s="10">
        <f t="shared" si="28"/>
        <v>1.000289671147544</v>
      </c>
      <c r="V62" s="10">
        <f t="shared" si="28"/>
        <v>1</v>
      </c>
      <c r="W62" s="10">
        <f t="shared" si="28"/>
        <v>1.0006044014975823</v>
      </c>
      <c r="X62" s="10">
        <f t="shared" si="28"/>
        <v>1</v>
      </c>
      <c r="Y62" s="10">
        <f t="shared" si="28"/>
        <v>1</v>
      </c>
      <c r="Z62" s="10">
        <f t="shared" si="28"/>
        <v>1.000421156589508</v>
      </c>
      <c r="AA62" s="10">
        <f t="shared" si="28"/>
        <v>1</v>
      </c>
      <c r="AB62" s="10">
        <f t="shared" si="28"/>
        <v>1</v>
      </c>
      <c r="AC62" s="10">
        <f t="shared" si="28"/>
        <v>1.0002493646438544</v>
      </c>
      <c r="AD62" s="10">
        <f t="shared" si="28"/>
        <v>1.0003553626377668</v>
      </c>
      <c r="AE62" s="10">
        <f t="shared" si="28"/>
        <v>1.0001396446558162</v>
      </c>
      <c r="AF62" s="10">
        <f t="shared" si="28"/>
        <v>1.0003837527921804</v>
      </c>
      <c r="AG62" s="10">
        <f t="shared" si="28"/>
        <v>1.0048652510268996</v>
      </c>
      <c r="AH62" s="10">
        <f t="shared" si="28"/>
        <v>1.0001645959380334</v>
      </c>
      <c r="AI62" s="10">
        <f t="shared" si="28"/>
        <v>1.0002573837786179</v>
      </c>
      <c r="AJ62" s="10">
        <f t="shared" si="28"/>
        <v>1</v>
      </c>
      <c r="AK62" s="10">
        <f t="shared" si="28"/>
        <v>1</v>
      </c>
      <c r="AL62" s="10">
        <f t="shared" si="28"/>
        <v>1.000513623514339</v>
      </c>
      <c r="AM62" s="10">
        <f t="shared" si="28"/>
        <v>1.0002376055639584</v>
      </c>
      <c r="AN62" s="10">
        <f t="shared" si="28"/>
        <v>1</v>
      </c>
      <c r="AO62" s="10">
        <f t="shared" si="28"/>
        <v>1.0005285241615793</v>
      </c>
      <c r="AP62" s="10">
        <f t="shared" si="28"/>
        <v>1</v>
      </c>
      <c r="AQ62" s="10">
        <f t="shared" si="28"/>
        <v>1</v>
      </c>
      <c r="AR62" s="10">
        <f t="shared" si="28"/>
        <v>1.0006469762202941</v>
      </c>
      <c r="AS62" s="10">
        <f t="shared" si="28"/>
        <v>1.0002823813432993</v>
      </c>
      <c r="AT62" s="10">
        <f t="shared" si="28"/>
        <v>1</v>
      </c>
      <c r="AU62" s="10">
        <f t="shared" si="28"/>
        <v>1.0000398147110507</v>
      </c>
      <c r="AV62" s="10">
        <f t="shared" si="28"/>
        <v>0.99996018687409738</v>
      </c>
      <c r="AW62" s="10">
        <f t="shared" si="28"/>
        <v>1</v>
      </c>
      <c r="AX62" s="10">
        <f t="shared" si="28"/>
        <v>1.0001986761305579</v>
      </c>
      <c r="AY62" s="10">
        <f t="shared" si="28"/>
        <v>1.0002371560297203</v>
      </c>
      <c r="AZ62" s="10">
        <f t="shared" si="28"/>
        <v>1</v>
      </c>
      <c r="BA62" s="10">
        <f t="shared" si="28"/>
        <v>1.0003614635705511</v>
      </c>
      <c r="BB62" s="10">
        <f t="shared" si="28"/>
        <v>1.0005856429149727</v>
      </c>
      <c r="BC62" s="10">
        <f t="shared" si="28"/>
        <v>1.0004047039091322</v>
      </c>
      <c r="BD62" s="10">
        <f t="shared" si="28"/>
        <v>1</v>
      </c>
      <c r="BE62" s="10">
        <f t="shared" si="28"/>
        <v>1.0002220761528191</v>
      </c>
      <c r="BF62" s="10">
        <f t="shared" si="28"/>
        <v>1</v>
      </c>
      <c r="BG62" s="10">
        <f t="shared" si="28"/>
        <v>1</v>
      </c>
      <c r="BH62" s="10">
        <f t="shared" si="28"/>
        <v>1</v>
      </c>
      <c r="BI62" s="10">
        <f t="shared" si="28"/>
        <v>1</v>
      </c>
      <c r="BJ62" s="10">
        <f t="shared" si="28"/>
        <v>1.0001592749698898</v>
      </c>
      <c r="BK62" s="10">
        <f t="shared" si="28"/>
        <v>1</v>
      </c>
      <c r="BL62" s="10">
        <f t="shared" si="28"/>
        <v>1.000379307520008</v>
      </c>
      <c r="BM62" s="10">
        <f t="shared" si="28"/>
        <v>1.000430595619638</v>
      </c>
      <c r="BN62" s="10">
        <f t="shared" si="28"/>
        <v>1.0007860757978662</v>
      </c>
      <c r="BO62" s="10">
        <f t="shared" si="28"/>
        <v>1.0001690628736946</v>
      </c>
      <c r="BP62" s="10">
        <f t="shared" si="28"/>
        <v>1.0002215990594614</v>
      </c>
      <c r="BQ62" s="10">
        <f t="shared" si="28"/>
        <v>1</v>
      </c>
      <c r="BR62" s="10">
        <f t="shared" si="28"/>
        <v>1</v>
      </c>
      <c r="BS62" s="10">
        <f t="shared" ref="BS62:ED62" si="29">IF(OR(BT16 = "", BT$8 &lt; BS$8), "", IFERROR(BT16/BS16, ""))</f>
        <v>1</v>
      </c>
      <c r="BT62" s="10">
        <f t="shared" si="29"/>
        <v>1</v>
      </c>
      <c r="BU62" s="10">
        <f t="shared" si="29"/>
        <v>1.0000802410561818</v>
      </c>
      <c r="BV62" s="10">
        <f t="shared" si="29"/>
        <v>1.0000786862590503</v>
      </c>
      <c r="BW62" s="10">
        <f t="shared" si="29"/>
        <v>1.0001423126167677</v>
      </c>
      <c r="BX62" s="10">
        <f t="shared" si="29"/>
        <v>1.0012530301597025</v>
      </c>
      <c r="BY62" s="10">
        <f t="shared" si="29"/>
        <v>1</v>
      </c>
      <c r="BZ62" s="10">
        <f t="shared" si="29"/>
        <v>1.0006034352556425</v>
      </c>
      <c r="CA62" s="10">
        <f t="shared" si="29"/>
        <v>1</v>
      </c>
      <c r="CB62" s="10">
        <f t="shared" si="29"/>
        <v>1.0002171677535789</v>
      </c>
      <c r="CC62" s="10">
        <f t="shared" si="29"/>
        <v>1.0000579304398651</v>
      </c>
      <c r="CD62" s="10">
        <f t="shared" si="29"/>
        <v>1</v>
      </c>
      <c r="CE62" s="10">
        <f t="shared" si="29"/>
        <v>1</v>
      </c>
      <c r="CF62" s="10">
        <f t="shared" si="29"/>
        <v>1</v>
      </c>
      <c r="CG62" s="10">
        <f t="shared" si="29"/>
        <v>1</v>
      </c>
      <c r="CH62" s="10">
        <f t="shared" si="29"/>
        <v>1.000300537129946</v>
      </c>
      <c r="CI62" s="10">
        <f t="shared" si="29"/>
        <v>1</v>
      </c>
      <c r="CJ62" s="10">
        <f t="shared" si="29"/>
        <v>1.0005594324482379</v>
      </c>
      <c r="CK62" s="10">
        <f t="shared" si="29"/>
        <v>1.0007164032749298</v>
      </c>
      <c r="CL62" s="10">
        <f t="shared" si="29"/>
        <v>1.000188931651238</v>
      </c>
      <c r="CM62" s="10">
        <f t="shared" si="29"/>
        <v>1.0004232498491883</v>
      </c>
      <c r="CN62" s="10">
        <f t="shared" si="29"/>
        <v>1.0000578004788629</v>
      </c>
      <c r="CO62" s="10">
        <f t="shared" si="29"/>
        <v>1.0002166209933796</v>
      </c>
      <c r="CP62" s="10">
        <f t="shared" si="29"/>
        <v>1</v>
      </c>
      <c r="CQ62" s="10">
        <f t="shared" si="29"/>
        <v>1</v>
      </c>
      <c r="CR62" s="10">
        <f t="shared" si="29"/>
        <v>1</v>
      </c>
      <c r="CS62" s="10">
        <f t="shared" si="29"/>
        <v>1.0001581576795679</v>
      </c>
      <c r="CT62" s="10">
        <f t="shared" si="29"/>
        <v>1.0001416179246065</v>
      </c>
      <c r="CU62" s="10">
        <f t="shared" si="29"/>
        <v>1</v>
      </c>
      <c r="CV62" s="10">
        <f t="shared" si="29"/>
        <v>1.0005580570170121</v>
      </c>
      <c r="CW62" s="10">
        <f t="shared" si="29"/>
        <v>1.000830264725425</v>
      </c>
      <c r="CX62" s="10">
        <f t="shared" si="29"/>
        <v>1.0001987248353927</v>
      </c>
      <c r="CY62" s="10">
        <f t="shared" si="29"/>
        <v>1.0006165499240345</v>
      </c>
      <c r="CZ62" s="10">
        <f t="shared" si="29"/>
        <v>1.0002160327496568</v>
      </c>
      <c r="DA62" s="10">
        <f t="shared" si="29"/>
        <v>1.0000616366241659</v>
      </c>
      <c r="DB62" s="10">
        <f t="shared" si="29"/>
        <v>1</v>
      </c>
      <c r="DC62" s="10">
        <f t="shared" si="29"/>
        <v>1</v>
      </c>
      <c r="DD62" s="10">
        <f t="shared" si="29"/>
        <v>1.0000796276060024</v>
      </c>
      <c r="DE62" s="10">
        <f t="shared" si="29"/>
        <v>1</v>
      </c>
      <c r="DF62" s="10" t="str">
        <f t="shared" si="29"/>
        <v/>
      </c>
      <c r="DG62" s="10" t="str">
        <f t="shared" si="29"/>
        <v/>
      </c>
      <c r="DH62" s="10" t="str">
        <f t="shared" si="29"/>
        <v/>
      </c>
      <c r="DI62" s="10" t="str">
        <f t="shared" si="29"/>
        <v/>
      </c>
      <c r="DJ62" s="10" t="str">
        <f t="shared" si="29"/>
        <v/>
      </c>
      <c r="DK62" s="10" t="str">
        <f t="shared" si="29"/>
        <v/>
      </c>
      <c r="DL62" s="10" t="str">
        <f t="shared" si="29"/>
        <v/>
      </c>
      <c r="DM62" s="10" t="str">
        <f t="shared" si="29"/>
        <v/>
      </c>
      <c r="DN62" s="10" t="str">
        <f t="shared" si="29"/>
        <v/>
      </c>
      <c r="DO62" s="10" t="str">
        <f t="shared" si="29"/>
        <v/>
      </c>
      <c r="DP62" s="10" t="str">
        <f t="shared" si="29"/>
        <v/>
      </c>
      <c r="DQ62" s="10" t="str">
        <f t="shared" si="29"/>
        <v/>
      </c>
      <c r="DR62" s="10" t="str">
        <f t="shared" si="29"/>
        <v/>
      </c>
      <c r="DS62" s="10" t="str">
        <f t="shared" si="29"/>
        <v/>
      </c>
      <c r="DT62" s="10" t="str">
        <f t="shared" si="29"/>
        <v/>
      </c>
      <c r="DU62" s="10" t="str">
        <f t="shared" si="29"/>
        <v/>
      </c>
      <c r="DV62" s="10" t="str">
        <f t="shared" si="29"/>
        <v/>
      </c>
      <c r="DW62" s="10" t="str">
        <f t="shared" si="29"/>
        <v/>
      </c>
      <c r="DX62" s="10" t="str">
        <f t="shared" si="29"/>
        <v/>
      </c>
      <c r="DY62" s="10" t="str">
        <f t="shared" si="29"/>
        <v/>
      </c>
      <c r="DZ62" s="10" t="str">
        <f t="shared" si="29"/>
        <v/>
      </c>
      <c r="EA62" s="10" t="str">
        <f t="shared" si="29"/>
        <v/>
      </c>
      <c r="EB62" s="10">
        <f t="shared" si="29"/>
        <v>2.0904916207974047</v>
      </c>
      <c r="EC62" s="10">
        <f t="shared" si="29"/>
        <v>2.4963835316009346</v>
      </c>
      <c r="ED62" s="10">
        <f t="shared" si="29"/>
        <v>1.345716867532923</v>
      </c>
      <c r="EE62" s="10">
        <f t="shared" ref="EE62:GP62" si="30">IF(OR(EF16 = "", EF$8 &lt; EE$8), "", IFERROR(EF16/EE16, ""))</f>
        <v>1.1250909693349438</v>
      </c>
      <c r="EF62" s="10">
        <f t="shared" si="30"/>
        <v>1.020516118133088</v>
      </c>
      <c r="EG62" s="10">
        <f t="shared" si="30"/>
        <v>0.98826850315633574</v>
      </c>
      <c r="EH62" s="10">
        <f t="shared" si="30"/>
        <v>1.0057436842627576</v>
      </c>
      <c r="EI62" s="10">
        <f t="shared" si="30"/>
        <v>1.0005357484231852</v>
      </c>
      <c r="EJ62" s="10">
        <f t="shared" si="30"/>
        <v>0.99068647585197667</v>
      </c>
      <c r="EK62" s="10">
        <f t="shared" si="30"/>
        <v>1.0069713518976382</v>
      </c>
      <c r="EL62" s="10">
        <f t="shared" si="30"/>
        <v>1.0001535997930127</v>
      </c>
      <c r="EM62" s="10">
        <f t="shared" si="30"/>
        <v>1.0058306298141366</v>
      </c>
      <c r="EN62" s="10">
        <f t="shared" si="30"/>
        <v>1.000259462197173</v>
      </c>
      <c r="EO62" s="10">
        <f t="shared" si="30"/>
        <v>1.0006262983139016</v>
      </c>
      <c r="EP62" s="10">
        <f t="shared" si="30"/>
        <v>0.99980038357415379</v>
      </c>
      <c r="EQ62" s="10">
        <f t="shared" si="30"/>
        <v>1</v>
      </c>
      <c r="ER62" s="10">
        <f t="shared" si="30"/>
        <v>1.0006013535701446</v>
      </c>
      <c r="ES62" s="10">
        <f t="shared" si="30"/>
        <v>1</v>
      </c>
      <c r="ET62" s="10">
        <f t="shared" si="30"/>
        <v>0.99518103710991557</v>
      </c>
      <c r="EU62" s="10">
        <f t="shared" si="30"/>
        <v>1.0003645992841894</v>
      </c>
      <c r="EV62" s="10">
        <f t="shared" si="30"/>
        <v>1</v>
      </c>
      <c r="EW62" s="10">
        <f t="shared" si="30"/>
        <v>1</v>
      </c>
      <c r="EX62" s="10">
        <f t="shared" si="30"/>
        <v>1.0002493233896728</v>
      </c>
      <c r="EY62" s="10">
        <f t="shared" si="30"/>
        <v>1.0003553038622308</v>
      </c>
      <c r="EZ62" s="10">
        <f t="shared" si="30"/>
        <v>1.0001396215673612</v>
      </c>
      <c r="FA62" s="10">
        <f t="shared" si="30"/>
        <v>1.0003836893524292</v>
      </c>
      <c r="FB62" s="10">
        <f t="shared" si="30"/>
        <v>1.0048644470407402</v>
      </c>
      <c r="FC62" s="10">
        <f t="shared" si="30"/>
        <v>1.0001645688701093</v>
      </c>
      <c r="FD62" s="10">
        <f t="shared" si="30"/>
        <v>1.000092917775151</v>
      </c>
      <c r="FE62" s="10">
        <f t="shared" si="30"/>
        <v>1</v>
      </c>
      <c r="FF62" s="10">
        <f t="shared" si="30"/>
        <v>1</v>
      </c>
      <c r="FG62" s="10">
        <f t="shared" si="30"/>
        <v>1.000513623514339</v>
      </c>
      <c r="FH62" s="10">
        <f t="shared" si="30"/>
        <v>1.0002376055639584</v>
      </c>
      <c r="FI62" s="10">
        <f t="shared" si="30"/>
        <v>1</v>
      </c>
      <c r="FJ62" s="10">
        <f t="shared" si="30"/>
        <v>1.0005285241615793</v>
      </c>
      <c r="FK62" s="10">
        <f t="shared" si="30"/>
        <v>1</v>
      </c>
      <c r="FL62" s="10">
        <f t="shared" si="30"/>
        <v>1</v>
      </c>
      <c r="FM62" s="10">
        <f t="shared" si="30"/>
        <v>1.0006469762202941</v>
      </c>
      <c r="FN62" s="10">
        <f t="shared" si="30"/>
        <v>1.0002823813432993</v>
      </c>
      <c r="FO62" s="10">
        <f t="shared" si="30"/>
        <v>1</v>
      </c>
      <c r="FP62" s="10">
        <f t="shared" si="30"/>
        <v>1.0000398147110507</v>
      </c>
      <c r="FQ62" s="10">
        <f t="shared" si="30"/>
        <v>0.99996018687409738</v>
      </c>
      <c r="FR62" s="10">
        <f t="shared" si="30"/>
        <v>1</v>
      </c>
      <c r="FS62" s="10">
        <f t="shared" si="30"/>
        <v>1.0001986761305579</v>
      </c>
      <c r="FT62" s="10">
        <f t="shared" si="30"/>
        <v>1.0002371560297203</v>
      </c>
      <c r="FU62" s="10">
        <f t="shared" si="30"/>
        <v>1</v>
      </c>
      <c r="FV62" s="10">
        <f t="shared" si="30"/>
        <v>1.0003614635705511</v>
      </c>
      <c r="FW62" s="10">
        <f t="shared" si="30"/>
        <v>1.0005856429149727</v>
      </c>
      <c r="FX62" s="10">
        <f t="shared" si="30"/>
        <v>1.0004468980304875</v>
      </c>
      <c r="FY62" s="10">
        <f t="shared" si="30"/>
        <v>1</v>
      </c>
      <c r="FZ62" s="10">
        <f t="shared" si="30"/>
        <v>1.0001798915133879</v>
      </c>
      <c r="GA62" s="10">
        <f t="shared" si="30"/>
        <v>1</v>
      </c>
      <c r="GB62" s="10">
        <f t="shared" si="30"/>
        <v>1</v>
      </c>
      <c r="GC62" s="10">
        <f t="shared" si="30"/>
        <v>1</v>
      </c>
      <c r="GD62" s="10">
        <f t="shared" si="30"/>
        <v>1</v>
      </c>
      <c r="GE62" s="10">
        <f t="shared" si="30"/>
        <v>1.0001592749698898</v>
      </c>
      <c r="GF62" s="10">
        <f t="shared" si="30"/>
        <v>1</v>
      </c>
      <c r="GG62" s="10">
        <f t="shared" si="30"/>
        <v>1.000379307520008</v>
      </c>
      <c r="GH62" s="10">
        <f t="shared" si="30"/>
        <v>1.000430595619638</v>
      </c>
      <c r="GI62" s="10">
        <f t="shared" si="30"/>
        <v>1.0007860757978662</v>
      </c>
      <c r="GJ62" s="10">
        <f t="shared" si="30"/>
        <v>1.0001690628736946</v>
      </c>
      <c r="GK62" s="10">
        <f t="shared" si="30"/>
        <v>1.0002215990594614</v>
      </c>
      <c r="GL62" s="10">
        <f t="shared" si="30"/>
        <v>1</v>
      </c>
      <c r="GM62" s="10">
        <f t="shared" si="30"/>
        <v>1</v>
      </c>
      <c r="GN62" s="10">
        <f t="shared" si="30"/>
        <v>1</v>
      </c>
      <c r="GO62" s="10">
        <f t="shared" si="30"/>
        <v>1</v>
      </c>
      <c r="GP62" s="10">
        <f t="shared" si="30"/>
        <v>1.0000802410561818</v>
      </c>
      <c r="GQ62" s="10">
        <f t="shared" ref="GQ62:IV62" si="31">IF(OR(GR16 = "", GR$8 &lt; GQ$8), "", IFERROR(GR16/GQ16, ""))</f>
        <v>1.0000786862590503</v>
      </c>
      <c r="GR62" s="10">
        <f t="shared" si="31"/>
        <v>1.0001423126167677</v>
      </c>
      <c r="GS62" s="10">
        <f t="shared" si="31"/>
        <v>1.0012530301597025</v>
      </c>
      <c r="GT62" s="10">
        <f t="shared" si="31"/>
        <v>1</v>
      </c>
      <c r="GU62" s="10">
        <f t="shared" si="31"/>
        <v>1.0006034352556425</v>
      </c>
      <c r="GV62" s="10">
        <f t="shared" si="31"/>
        <v>1</v>
      </c>
      <c r="GW62" s="10">
        <f t="shared" si="31"/>
        <v>1.0002171677535789</v>
      </c>
      <c r="GX62" s="10">
        <f t="shared" si="31"/>
        <v>1.0000579304398651</v>
      </c>
      <c r="GY62" s="10">
        <f t="shared" si="31"/>
        <v>1</v>
      </c>
      <c r="GZ62" s="10">
        <f t="shared" si="31"/>
        <v>1</v>
      </c>
      <c r="HA62" s="10">
        <f t="shared" si="31"/>
        <v>1</v>
      </c>
      <c r="HB62" s="10">
        <f t="shared" si="31"/>
        <v>1</v>
      </c>
      <c r="HC62" s="10">
        <f t="shared" si="31"/>
        <v>1.000300537129946</v>
      </c>
      <c r="HD62" s="10">
        <f t="shared" si="31"/>
        <v>1</v>
      </c>
      <c r="HE62" s="10">
        <f t="shared" si="31"/>
        <v>1.0005594324482379</v>
      </c>
      <c r="HF62" s="10">
        <f t="shared" si="31"/>
        <v>1.0007164032749298</v>
      </c>
      <c r="HG62" s="10">
        <f t="shared" si="31"/>
        <v>1.000188931651238</v>
      </c>
      <c r="HH62" s="10">
        <f t="shared" si="31"/>
        <v>1.0004232498491883</v>
      </c>
      <c r="HI62" s="10">
        <f t="shared" si="31"/>
        <v>1.0000578004788629</v>
      </c>
      <c r="HJ62" s="10">
        <f t="shared" si="31"/>
        <v>1.0002166209933796</v>
      </c>
      <c r="HK62" s="10">
        <f t="shared" si="31"/>
        <v>1</v>
      </c>
      <c r="HL62" s="10">
        <f t="shared" si="31"/>
        <v>1</v>
      </c>
      <c r="HM62" s="10">
        <f t="shared" si="31"/>
        <v>1</v>
      </c>
      <c r="HN62" s="10">
        <f t="shared" si="31"/>
        <v>1.0001581576795679</v>
      </c>
      <c r="HO62" s="10">
        <f t="shared" si="31"/>
        <v>1.0001416179246065</v>
      </c>
      <c r="HP62" s="10">
        <f t="shared" si="31"/>
        <v>1</v>
      </c>
      <c r="HQ62" s="10">
        <f t="shared" si="31"/>
        <v>1.0005580570170121</v>
      </c>
      <c r="HR62" s="10">
        <f t="shared" si="31"/>
        <v>1.000830264725425</v>
      </c>
      <c r="HS62" s="10">
        <f t="shared" si="31"/>
        <v>1.0001987248353927</v>
      </c>
      <c r="HT62" s="10">
        <f t="shared" si="31"/>
        <v>1.0006165499240345</v>
      </c>
      <c r="HU62" s="10">
        <f t="shared" si="31"/>
        <v>1.0002160327496568</v>
      </c>
      <c r="HV62" s="10">
        <f t="shared" si="31"/>
        <v>1.0000616366241659</v>
      </c>
      <c r="HW62" s="10">
        <f t="shared" si="31"/>
        <v>1</v>
      </c>
      <c r="HX62" s="10">
        <f t="shared" si="31"/>
        <v>1</v>
      </c>
      <c r="HY62" s="10">
        <f t="shared" si="31"/>
        <v>1.0000796276060024</v>
      </c>
      <c r="HZ62" s="10">
        <f t="shared" si="31"/>
        <v>1</v>
      </c>
      <c r="IA62" s="10" t="str">
        <f t="shared" si="31"/>
        <v/>
      </c>
      <c r="IB62" s="10" t="str">
        <f t="shared" si="31"/>
        <v/>
      </c>
      <c r="IC62" s="10" t="str">
        <f t="shared" si="31"/>
        <v/>
      </c>
      <c r="ID62" s="10" t="str">
        <f t="shared" si="31"/>
        <v/>
      </c>
      <c r="IE62" s="10" t="str">
        <f t="shared" si="31"/>
        <v/>
      </c>
      <c r="IF62" s="10" t="str">
        <f t="shared" si="31"/>
        <v/>
      </c>
      <c r="IG62" s="10" t="str">
        <f t="shared" si="31"/>
        <v/>
      </c>
      <c r="IH62" s="10" t="str">
        <f t="shared" si="31"/>
        <v/>
      </c>
      <c r="II62" s="10" t="str">
        <f t="shared" si="31"/>
        <v/>
      </c>
      <c r="IJ62" s="10" t="str">
        <f t="shared" si="31"/>
        <v/>
      </c>
      <c r="IK62" s="10" t="str">
        <f t="shared" si="31"/>
        <v/>
      </c>
      <c r="IL62" s="10" t="str">
        <f t="shared" si="31"/>
        <v/>
      </c>
      <c r="IM62" s="10" t="str">
        <f t="shared" si="31"/>
        <v/>
      </c>
      <c r="IN62" s="10" t="str">
        <f t="shared" si="31"/>
        <v/>
      </c>
      <c r="IO62" s="10" t="str">
        <f t="shared" si="31"/>
        <v/>
      </c>
      <c r="IP62" s="10" t="str">
        <f t="shared" si="31"/>
        <v/>
      </c>
      <c r="IQ62" s="10" t="str">
        <f t="shared" si="31"/>
        <v/>
      </c>
      <c r="IR62" s="10" t="str">
        <f t="shared" si="31"/>
        <v/>
      </c>
      <c r="IS62" s="10" t="str">
        <f t="shared" si="31"/>
        <v/>
      </c>
      <c r="IT62" s="10" t="str">
        <f t="shared" si="31"/>
        <v/>
      </c>
      <c r="IU62" s="10" t="str">
        <f t="shared" si="31"/>
        <v/>
      </c>
      <c r="IV62" s="10" t="str">
        <f t="shared" si="31"/>
        <v/>
      </c>
    </row>
    <row r="63" spans="6:256" x14ac:dyDescent="0.2">
      <c r="F63">
        <v>201603</v>
      </c>
      <c r="G63" s="10">
        <f t="shared" ref="G63:BR63" si="32">IF(OR(H17 = "", H$8 &lt; G$8), "", IFERROR(H17/G17, ""))</f>
        <v>18.660283</v>
      </c>
      <c r="H63" s="10">
        <f t="shared" si="32"/>
        <v>1.9808602813437146</v>
      </c>
      <c r="I63" s="10">
        <f t="shared" si="32"/>
        <v>1.7407510424522004</v>
      </c>
      <c r="J63" s="10">
        <f t="shared" si="32"/>
        <v>1.8634863131254156</v>
      </c>
      <c r="K63" s="10">
        <f t="shared" si="32"/>
        <v>1.2378382378886919</v>
      </c>
      <c r="L63" s="10">
        <f t="shared" si="32"/>
        <v>1.0057169629869136</v>
      </c>
      <c r="M63" s="10">
        <f t="shared" si="32"/>
        <v>1.0241014167006426</v>
      </c>
      <c r="N63" s="10">
        <f t="shared" si="32"/>
        <v>1.1291718071096848</v>
      </c>
      <c r="O63" s="10">
        <f t="shared" si="32"/>
        <v>1.0001013819043834</v>
      </c>
      <c r="P63" s="10">
        <f t="shared" si="32"/>
        <v>1.0145830326463818</v>
      </c>
      <c r="Q63" s="10">
        <f t="shared" si="32"/>
        <v>1.0010277057534165</v>
      </c>
      <c r="R63" s="10">
        <f t="shared" si="32"/>
        <v>1.0004048957121394</v>
      </c>
      <c r="S63" s="10">
        <f t="shared" si="32"/>
        <v>1.0016595330607947</v>
      </c>
      <c r="T63" s="10">
        <f t="shared" si="32"/>
        <v>1.0016585880602982</v>
      </c>
      <c r="U63" s="10">
        <f t="shared" si="32"/>
        <v>1</v>
      </c>
      <c r="V63" s="10">
        <f t="shared" si="32"/>
        <v>1</v>
      </c>
      <c r="W63" s="10">
        <f t="shared" si="32"/>
        <v>1.0000668372865853</v>
      </c>
      <c r="X63" s="10">
        <f t="shared" si="32"/>
        <v>1</v>
      </c>
      <c r="Y63" s="10">
        <f t="shared" si="32"/>
        <v>1.0012897077706877</v>
      </c>
      <c r="Z63" s="10">
        <f t="shared" si="32"/>
        <v>1.0136018389433459</v>
      </c>
      <c r="AA63" s="10">
        <f t="shared" si="32"/>
        <v>1</v>
      </c>
      <c r="AB63" s="10">
        <f t="shared" si="32"/>
        <v>1.0002074199448521</v>
      </c>
      <c r="AC63" s="10">
        <f t="shared" si="32"/>
        <v>1.0029832039813882</v>
      </c>
      <c r="AD63" s="10">
        <f t="shared" si="32"/>
        <v>1.0029982558958146</v>
      </c>
      <c r="AE63" s="10">
        <f t="shared" si="32"/>
        <v>1.0001479822480277</v>
      </c>
      <c r="AF63" s="10">
        <f t="shared" si="32"/>
        <v>1.000534251441147</v>
      </c>
      <c r="AG63" s="10">
        <f t="shared" si="32"/>
        <v>1</v>
      </c>
      <c r="AH63" s="10">
        <f t="shared" si="32"/>
        <v>1</v>
      </c>
      <c r="AI63" s="10">
        <f t="shared" si="32"/>
        <v>1</v>
      </c>
      <c r="AJ63" s="10">
        <f t="shared" si="32"/>
        <v>1</v>
      </c>
      <c r="AK63" s="10">
        <f t="shared" si="32"/>
        <v>1.0006030760222353</v>
      </c>
      <c r="AL63" s="10">
        <f t="shared" si="32"/>
        <v>1.0011135188527565</v>
      </c>
      <c r="AM63" s="10">
        <f t="shared" si="32"/>
        <v>1</v>
      </c>
      <c r="AN63" s="10">
        <f t="shared" si="32"/>
        <v>1</v>
      </c>
      <c r="AO63" s="10">
        <f t="shared" si="32"/>
        <v>1.0007282651086882</v>
      </c>
      <c r="AP63" s="10">
        <f t="shared" si="32"/>
        <v>1.0036812467780909</v>
      </c>
      <c r="AQ63" s="10">
        <f t="shared" si="32"/>
        <v>1.0008722575175089</v>
      </c>
      <c r="AR63" s="10">
        <f t="shared" si="32"/>
        <v>1</v>
      </c>
      <c r="AS63" s="10">
        <f t="shared" si="32"/>
        <v>1</v>
      </c>
      <c r="AT63" s="10">
        <f t="shared" si="32"/>
        <v>1</v>
      </c>
      <c r="AU63" s="10">
        <f t="shared" si="32"/>
        <v>1</v>
      </c>
      <c r="AV63" s="10">
        <f t="shared" si="32"/>
        <v>1</v>
      </c>
      <c r="AW63" s="10">
        <f t="shared" si="32"/>
        <v>1</v>
      </c>
      <c r="AX63" s="10">
        <f t="shared" si="32"/>
        <v>1.0016159100529134</v>
      </c>
      <c r="AY63" s="10">
        <f t="shared" si="32"/>
        <v>1</v>
      </c>
      <c r="AZ63" s="10">
        <f t="shared" si="32"/>
        <v>1</v>
      </c>
      <c r="BA63" s="10">
        <f t="shared" si="32"/>
        <v>1.0003158672896411</v>
      </c>
      <c r="BB63" s="10">
        <f t="shared" si="32"/>
        <v>1.0000700796374262</v>
      </c>
      <c r="BC63" s="10">
        <f t="shared" si="32"/>
        <v>1.0034118364034621</v>
      </c>
      <c r="BD63" s="10">
        <f t="shared" si="32"/>
        <v>1.0002798327572953</v>
      </c>
      <c r="BE63" s="10">
        <f t="shared" si="32"/>
        <v>1.0002356259708818</v>
      </c>
      <c r="BF63" s="10">
        <f t="shared" si="32"/>
        <v>1.0005882447143561</v>
      </c>
      <c r="BG63" s="10">
        <f t="shared" si="32"/>
        <v>1</v>
      </c>
      <c r="BH63" s="10">
        <f t="shared" si="32"/>
        <v>1</v>
      </c>
      <c r="BI63" s="10">
        <f t="shared" si="32"/>
        <v>1.0016054246561632</v>
      </c>
      <c r="BJ63" s="10">
        <f t="shared" si="32"/>
        <v>1</v>
      </c>
      <c r="BK63" s="10">
        <f t="shared" si="32"/>
        <v>1</v>
      </c>
      <c r="BL63" s="10">
        <f t="shared" si="32"/>
        <v>1</v>
      </c>
      <c r="BM63" s="10">
        <f t="shared" si="32"/>
        <v>1.0002725609960446</v>
      </c>
      <c r="BN63" s="10">
        <f t="shared" si="32"/>
        <v>1.0041736143217146</v>
      </c>
      <c r="BO63" s="10">
        <f t="shared" si="32"/>
        <v>1.0000525014439321</v>
      </c>
      <c r="BP63" s="10">
        <f t="shared" si="32"/>
        <v>1.0003340060764527</v>
      </c>
      <c r="BQ63" s="10">
        <f t="shared" si="32"/>
        <v>1</v>
      </c>
      <c r="BR63" s="10">
        <f t="shared" si="32"/>
        <v>1</v>
      </c>
      <c r="BS63" s="10">
        <f t="shared" ref="BS63:ED63" si="33">IF(OR(BT17 = "", BT$8 &lt; BS$8), "", IFERROR(BT17/BS17, ""))</f>
        <v>1.0007201776979207</v>
      </c>
      <c r="BT63" s="10">
        <f t="shared" si="33"/>
        <v>1</v>
      </c>
      <c r="BU63" s="10">
        <f t="shared" si="33"/>
        <v>1.0015939900622048</v>
      </c>
      <c r="BV63" s="10">
        <f t="shared" si="33"/>
        <v>1</v>
      </c>
      <c r="BW63" s="10">
        <f t="shared" si="33"/>
        <v>1</v>
      </c>
      <c r="BX63" s="10">
        <f t="shared" si="33"/>
        <v>1</v>
      </c>
      <c r="BY63" s="10">
        <f t="shared" si="33"/>
        <v>1.0011049524803761</v>
      </c>
      <c r="BZ63" s="10">
        <f t="shared" si="33"/>
        <v>1.0018425137387188</v>
      </c>
      <c r="CA63" s="10">
        <f t="shared" si="33"/>
        <v>1.0020302039946847</v>
      </c>
      <c r="CB63" s="10">
        <f t="shared" si="33"/>
        <v>1.0010986076275363</v>
      </c>
      <c r="CC63" s="10">
        <f t="shared" si="33"/>
        <v>1</v>
      </c>
      <c r="CD63" s="10">
        <f t="shared" si="33"/>
        <v>1</v>
      </c>
      <c r="CE63" s="10">
        <f t="shared" si="33"/>
        <v>1</v>
      </c>
      <c r="CF63" s="10">
        <f t="shared" si="33"/>
        <v>1.0015818203647908</v>
      </c>
      <c r="CG63" s="10">
        <f t="shared" si="33"/>
        <v>1</v>
      </c>
      <c r="CH63" s="10">
        <f t="shared" si="33"/>
        <v>1</v>
      </c>
      <c r="CI63" s="10">
        <f t="shared" si="33"/>
        <v>1</v>
      </c>
      <c r="CJ63" s="10">
        <f t="shared" si="33"/>
        <v>1</v>
      </c>
      <c r="CK63" s="10">
        <f t="shared" si="33"/>
        <v>1.0002894271003828</v>
      </c>
      <c r="CL63" s="10">
        <f t="shared" si="33"/>
        <v>1.0020795061553331</v>
      </c>
      <c r="CM63" s="10">
        <f t="shared" si="33"/>
        <v>1.0020158941113093</v>
      </c>
      <c r="CN63" s="10">
        <f t="shared" si="33"/>
        <v>1.0008602879212543</v>
      </c>
      <c r="CO63" s="10">
        <f t="shared" si="33"/>
        <v>1</v>
      </c>
      <c r="CP63" s="10">
        <f t="shared" si="33"/>
        <v>1</v>
      </c>
      <c r="CQ63" s="10">
        <f t="shared" si="33"/>
        <v>1</v>
      </c>
      <c r="CR63" s="10">
        <f t="shared" si="33"/>
        <v>1.0015710673476597</v>
      </c>
      <c r="CS63" s="10">
        <f t="shared" si="33"/>
        <v>1</v>
      </c>
      <c r="CT63" s="10">
        <f t="shared" si="33"/>
        <v>1</v>
      </c>
      <c r="CU63" s="10">
        <f t="shared" si="33"/>
        <v>1</v>
      </c>
      <c r="CV63" s="10">
        <f t="shared" si="33"/>
        <v>1</v>
      </c>
      <c r="CW63" s="10">
        <f t="shared" si="33"/>
        <v>1.0003527966106325</v>
      </c>
      <c r="CX63" s="10">
        <f t="shared" si="33"/>
        <v>1.0024241035980526</v>
      </c>
      <c r="CY63" s="10">
        <f t="shared" si="33"/>
        <v>1.0020013967314978</v>
      </c>
      <c r="CZ63" s="10">
        <f t="shared" si="33"/>
        <v>1.0008193373080967</v>
      </c>
      <c r="DA63" s="10">
        <f t="shared" si="33"/>
        <v>1.0004545792709709</v>
      </c>
      <c r="DB63" s="10">
        <f t="shared" si="33"/>
        <v>1.0000512970154487</v>
      </c>
      <c r="DC63" s="10" t="str">
        <f t="shared" si="33"/>
        <v/>
      </c>
      <c r="DD63" s="10" t="str">
        <f t="shared" si="33"/>
        <v/>
      </c>
      <c r="DE63" s="10" t="str">
        <f t="shared" si="33"/>
        <v/>
      </c>
      <c r="DF63" s="10" t="str">
        <f t="shared" si="33"/>
        <v/>
      </c>
      <c r="DG63" s="10" t="str">
        <f t="shared" si="33"/>
        <v/>
      </c>
      <c r="DH63" s="10" t="str">
        <f t="shared" si="33"/>
        <v/>
      </c>
      <c r="DI63" s="10" t="str">
        <f t="shared" si="33"/>
        <v/>
      </c>
      <c r="DJ63" s="10" t="str">
        <f t="shared" si="33"/>
        <v/>
      </c>
      <c r="DK63" s="10" t="str">
        <f t="shared" si="33"/>
        <v/>
      </c>
      <c r="DL63" s="10" t="str">
        <f t="shared" si="33"/>
        <v/>
      </c>
      <c r="DM63" s="10" t="str">
        <f t="shared" si="33"/>
        <v/>
      </c>
      <c r="DN63" s="10" t="str">
        <f t="shared" si="33"/>
        <v/>
      </c>
      <c r="DO63" s="10" t="str">
        <f t="shared" si="33"/>
        <v/>
      </c>
      <c r="DP63" s="10" t="str">
        <f t="shared" si="33"/>
        <v/>
      </c>
      <c r="DQ63" s="10" t="str">
        <f t="shared" si="33"/>
        <v/>
      </c>
      <c r="DR63" s="10" t="str">
        <f t="shared" si="33"/>
        <v/>
      </c>
      <c r="DS63" s="10" t="str">
        <f t="shared" si="33"/>
        <v/>
      </c>
      <c r="DT63" s="10" t="str">
        <f t="shared" si="33"/>
        <v/>
      </c>
      <c r="DU63" s="10" t="str">
        <f t="shared" si="33"/>
        <v/>
      </c>
      <c r="DV63" s="10" t="str">
        <f t="shared" si="33"/>
        <v/>
      </c>
      <c r="DW63" s="10" t="str">
        <f t="shared" si="33"/>
        <v/>
      </c>
      <c r="DX63" s="10" t="str">
        <f t="shared" si="33"/>
        <v/>
      </c>
      <c r="DY63" s="10" t="str">
        <f t="shared" si="33"/>
        <v/>
      </c>
      <c r="DZ63" s="10" t="str">
        <f t="shared" si="33"/>
        <v/>
      </c>
      <c r="EA63" s="10" t="str">
        <f t="shared" si="33"/>
        <v/>
      </c>
      <c r="EB63" s="10">
        <f t="shared" si="33"/>
        <v>4.14091508538099</v>
      </c>
      <c r="EC63" s="10">
        <f t="shared" si="33"/>
        <v>1.8782402571644976</v>
      </c>
      <c r="ED63" s="10">
        <f t="shared" si="33"/>
        <v>1.6758979214522407</v>
      </c>
      <c r="EE63" s="10">
        <f t="shared" ref="EE63:GP63" si="34">IF(OR(EF17 = "", EF$8 &lt; EE$8), "", IFERROR(EF17/EE17, ""))</f>
        <v>1.3099223650897285</v>
      </c>
      <c r="EF63" s="10">
        <f t="shared" si="34"/>
        <v>1.0126702833064678</v>
      </c>
      <c r="EG63" s="10">
        <f t="shared" si="34"/>
        <v>1.1131621272218781</v>
      </c>
      <c r="EH63" s="10">
        <f t="shared" si="34"/>
        <v>1.0121194842275623</v>
      </c>
      <c r="EI63" s="10">
        <f t="shared" si="34"/>
        <v>0.99971071106214016</v>
      </c>
      <c r="EJ63" s="10">
        <f t="shared" si="34"/>
        <v>0.98570934768430873</v>
      </c>
      <c r="EK63" s="10">
        <f t="shared" si="34"/>
        <v>1.0057458460969269</v>
      </c>
      <c r="EL63" s="10">
        <f t="shared" si="34"/>
        <v>0.99532713902886905</v>
      </c>
      <c r="EM63" s="10">
        <f t="shared" si="34"/>
        <v>1.0149859495145928</v>
      </c>
      <c r="EN63" s="10">
        <f t="shared" si="34"/>
        <v>1.0016310157262587</v>
      </c>
      <c r="EO63" s="10">
        <f t="shared" si="34"/>
        <v>1.001630133374644</v>
      </c>
      <c r="EP63" s="10">
        <f t="shared" si="34"/>
        <v>1</v>
      </c>
      <c r="EQ63" s="10">
        <f t="shared" si="34"/>
        <v>0.99997359674322917</v>
      </c>
      <c r="ER63" s="10">
        <f t="shared" si="34"/>
        <v>1.0000656942288619</v>
      </c>
      <c r="ES63" s="10">
        <f t="shared" si="34"/>
        <v>0.98570246516186355</v>
      </c>
      <c r="ET63" s="10">
        <f t="shared" si="34"/>
        <v>1.0012860397104326</v>
      </c>
      <c r="EU63" s="10">
        <f t="shared" si="34"/>
        <v>1.0135632036146267</v>
      </c>
      <c r="EV63" s="10">
        <f t="shared" si="34"/>
        <v>1</v>
      </c>
      <c r="EW63" s="10">
        <f t="shared" si="34"/>
        <v>1.0002068386631362</v>
      </c>
      <c r="EX63" s="10">
        <f t="shared" si="34"/>
        <v>1.0001729861265882</v>
      </c>
      <c r="EY63" s="10">
        <f t="shared" si="34"/>
        <v>1.0029982558958146</v>
      </c>
      <c r="EZ63" s="10">
        <f t="shared" si="34"/>
        <v>1.0001479822480277</v>
      </c>
      <c r="FA63" s="10">
        <f t="shared" si="34"/>
        <v>1.000534251441147</v>
      </c>
      <c r="FB63" s="10">
        <f t="shared" si="34"/>
        <v>1</v>
      </c>
      <c r="FC63" s="10">
        <f t="shared" si="34"/>
        <v>1</v>
      </c>
      <c r="FD63" s="10">
        <f t="shared" si="34"/>
        <v>1</v>
      </c>
      <c r="FE63" s="10">
        <f t="shared" si="34"/>
        <v>1</v>
      </c>
      <c r="FF63" s="10">
        <f t="shared" si="34"/>
        <v>1.0012070928723715</v>
      </c>
      <c r="FG63" s="10">
        <f t="shared" si="34"/>
        <v>1.0011128470794992</v>
      </c>
      <c r="FH63" s="10">
        <f t="shared" si="34"/>
        <v>1</v>
      </c>
      <c r="FI63" s="10">
        <f t="shared" si="34"/>
        <v>0.99999921967888261</v>
      </c>
      <c r="FJ63" s="10">
        <f t="shared" si="34"/>
        <v>1.000365862301968</v>
      </c>
      <c r="FK63" s="10">
        <f t="shared" si="34"/>
        <v>1.0034405781530253</v>
      </c>
      <c r="FL63" s="10">
        <f t="shared" si="34"/>
        <v>1.0008722575175089</v>
      </c>
      <c r="FM63" s="10">
        <f t="shared" si="34"/>
        <v>1</v>
      </c>
      <c r="FN63" s="10">
        <f t="shared" si="34"/>
        <v>1</v>
      </c>
      <c r="FO63" s="10">
        <f t="shared" si="34"/>
        <v>1</v>
      </c>
      <c r="FP63" s="10">
        <f t="shared" si="34"/>
        <v>1</v>
      </c>
      <c r="FQ63" s="10">
        <f t="shared" si="34"/>
        <v>1</v>
      </c>
      <c r="FR63" s="10">
        <f t="shared" si="34"/>
        <v>1</v>
      </c>
      <c r="FS63" s="10">
        <f t="shared" si="34"/>
        <v>1.0016159100529134</v>
      </c>
      <c r="FT63" s="10">
        <f t="shared" si="34"/>
        <v>1</v>
      </c>
      <c r="FU63" s="10">
        <f t="shared" si="34"/>
        <v>1</v>
      </c>
      <c r="FV63" s="10">
        <f t="shared" si="34"/>
        <v>1.0007213399889248</v>
      </c>
      <c r="FW63" s="10">
        <f t="shared" si="34"/>
        <v>1.0000700512425289</v>
      </c>
      <c r="FX63" s="10">
        <f t="shared" si="34"/>
        <v>1.0034104540909659</v>
      </c>
      <c r="FY63" s="10">
        <f t="shared" si="34"/>
        <v>1.0002797197678268</v>
      </c>
      <c r="FZ63" s="10">
        <f t="shared" si="34"/>
        <v>1.000235530857613</v>
      </c>
      <c r="GA63" s="10">
        <f t="shared" si="34"/>
        <v>1.0005880073181874</v>
      </c>
      <c r="GB63" s="10">
        <f t="shared" si="34"/>
        <v>1</v>
      </c>
      <c r="GC63" s="10">
        <f t="shared" si="34"/>
        <v>1</v>
      </c>
      <c r="GD63" s="10">
        <f t="shared" si="34"/>
        <v>1.0016047771404561</v>
      </c>
      <c r="GE63" s="10">
        <f t="shared" si="34"/>
        <v>1</v>
      </c>
      <c r="GF63" s="10">
        <f t="shared" si="34"/>
        <v>1</v>
      </c>
      <c r="GG63" s="10">
        <f t="shared" si="34"/>
        <v>1</v>
      </c>
      <c r="GH63" s="10">
        <f t="shared" si="34"/>
        <v>1.000272451240189</v>
      </c>
      <c r="GI63" s="10">
        <f t="shared" si="34"/>
        <v>1.0041719341332527</v>
      </c>
      <c r="GJ63" s="10">
        <f t="shared" si="34"/>
        <v>1.0000524803960282</v>
      </c>
      <c r="GK63" s="10">
        <f t="shared" si="34"/>
        <v>1.0003338721799659</v>
      </c>
      <c r="GL63" s="10">
        <f t="shared" si="34"/>
        <v>1</v>
      </c>
      <c r="GM63" s="10">
        <f t="shared" si="34"/>
        <v>1</v>
      </c>
      <c r="GN63" s="10">
        <f t="shared" si="34"/>
        <v>1.0007198890891618</v>
      </c>
      <c r="GO63" s="10">
        <f t="shared" si="34"/>
        <v>1</v>
      </c>
      <c r="GP63" s="10">
        <f t="shared" si="34"/>
        <v>1.0015933517356423</v>
      </c>
      <c r="GQ63" s="10">
        <f t="shared" ref="GQ63:IV63" si="35">IF(OR(GR17 = "", GR$8 &lt; GQ$8), "", IFERROR(GR17/GQ17, ""))</f>
        <v>1</v>
      </c>
      <c r="GR63" s="10">
        <f t="shared" si="35"/>
        <v>1</v>
      </c>
      <c r="GS63" s="10">
        <f t="shared" si="35"/>
        <v>1</v>
      </c>
      <c r="GT63" s="10">
        <f t="shared" si="35"/>
        <v>1.0011045106968923</v>
      </c>
      <c r="GU63" s="10">
        <f t="shared" si="35"/>
        <v>1.0018417778753383</v>
      </c>
      <c r="GV63" s="10">
        <f t="shared" si="35"/>
        <v>1.0020293946621559</v>
      </c>
      <c r="GW63" s="10">
        <f t="shared" si="35"/>
        <v>1.001098170559078</v>
      </c>
      <c r="GX63" s="10">
        <f t="shared" si="35"/>
        <v>1</v>
      </c>
      <c r="GY63" s="10">
        <f t="shared" si="35"/>
        <v>1</v>
      </c>
      <c r="GZ63" s="10">
        <f t="shared" si="35"/>
        <v>1</v>
      </c>
      <c r="HA63" s="10">
        <f t="shared" si="35"/>
        <v>1.0015811917460116</v>
      </c>
      <c r="HB63" s="10">
        <f t="shared" si="35"/>
        <v>1</v>
      </c>
      <c r="HC63" s="10">
        <f t="shared" si="35"/>
        <v>1</v>
      </c>
      <c r="HD63" s="10">
        <f t="shared" si="35"/>
        <v>1</v>
      </c>
      <c r="HE63" s="10">
        <f t="shared" si="35"/>
        <v>1</v>
      </c>
      <c r="HF63" s="10">
        <f t="shared" si="35"/>
        <v>1.000289312263017</v>
      </c>
      <c r="HG63" s="10">
        <f t="shared" si="35"/>
        <v>1.002078681298437</v>
      </c>
      <c r="HH63" s="10">
        <f t="shared" si="35"/>
        <v>1.0020150961454828</v>
      </c>
      <c r="HI63" s="10">
        <f t="shared" si="35"/>
        <v>1.0008599480721438</v>
      </c>
      <c r="HJ63" s="10">
        <f t="shared" si="35"/>
        <v>1</v>
      </c>
      <c r="HK63" s="10">
        <f t="shared" si="35"/>
        <v>1</v>
      </c>
      <c r="HL63" s="10">
        <f t="shared" si="35"/>
        <v>1</v>
      </c>
      <c r="HM63" s="10">
        <f t="shared" si="35"/>
        <v>1.0015704472446998</v>
      </c>
      <c r="HN63" s="10">
        <f t="shared" si="35"/>
        <v>1</v>
      </c>
      <c r="HO63" s="10">
        <f t="shared" si="35"/>
        <v>1</v>
      </c>
      <c r="HP63" s="10">
        <f t="shared" si="35"/>
        <v>1</v>
      </c>
      <c r="HQ63" s="10">
        <f t="shared" si="35"/>
        <v>1</v>
      </c>
      <c r="HR63" s="10">
        <f t="shared" si="35"/>
        <v>1.0003526575795498</v>
      </c>
      <c r="HS63" s="10">
        <f t="shared" si="35"/>
        <v>1.0024231486372492</v>
      </c>
      <c r="HT63" s="10">
        <f t="shared" si="35"/>
        <v>1.0020006101993666</v>
      </c>
      <c r="HU63" s="10">
        <f t="shared" si="35"/>
        <v>1.0008190159583015</v>
      </c>
      <c r="HV63" s="10">
        <f t="shared" si="35"/>
        <v>1.0004544011277188</v>
      </c>
      <c r="HW63" s="10">
        <f t="shared" si="35"/>
        <v>1.0000512769219969</v>
      </c>
      <c r="HX63" s="10" t="str">
        <f t="shared" si="35"/>
        <v/>
      </c>
      <c r="HY63" s="10" t="str">
        <f t="shared" si="35"/>
        <v/>
      </c>
      <c r="HZ63" s="10" t="str">
        <f t="shared" si="35"/>
        <v/>
      </c>
      <c r="IA63" s="10" t="str">
        <f t="shared" si="35"/>
        <v/>
      </c>
      <c r="IB63" s="10" t="str">
        <f t="shared" si="35"/>
        <v/>
      </c>
      <c r="IC63" s="10" t="str">
        <f t="shared" si="35"/>
        <v/>
      </c>
      <c r="ID63" s="10" t="str">
        <f t="shared" si="35"/>
        <v/>
      </c>
      <c r="IE63" s="10" t="str">
        <f t="shared" si="35"/>
        <v/>
      </c>
      <c r="IF63" s="10" t="str">
        <f t="shared" si="35"/>
        <v/>
      </c>
      <c r="IG63" s="10" t="str">
        <f t="shared" si="35"/>
        <v/>
      </c>
      <c r="IH63" s="10" t="str">
        <f t="shared" si="35"/>
        <v/>
      </c>
      <c r="II63" s="10" t="str">
        <f t="shared" si="35"/>
        <v/>
      </c>
      <c r="IJ63" s="10" t="str">
        <f t="shared" si="35"/>
        <v/>
      </c>
      <c r="IK63" s="10" t="str">
        <f t="shared" si="35"/>
        <v/>
      </c>
      <c r="IL63" s="10" t="str">
        <f t="shared" si="35"/>
        <v/>
      </c>
      <c r="IM63" s="10" t="str">
        <f t="shared" si="35"/>
        <v/>
      </c>
      <c r="IN63" s="10" t="str">
        <f t="shared" si="35"/>
        <v/>
      </c>
      <c r="IO63" s="10" t="str">
        <f t="shared" si="35"/>
        <v/>
      </c>
      <c r="IP63" s="10" t="str">
        <f t="shared" si="35"/>
        <v/>
      </c>
      <c r="IQ63" s="10" t="str">
        <f t="shared" si="35"/>
        <v/>
      </c>
      <c r="IR63" s="10" t="str">
        <f t="shared" si="35"/>
        <v/>
      </c>
      <c r="IS63" s="10" t="str">
        <f t="shared" si="35"/>
        <v/>
      </c>
      <c r="IT63" s="10" t="str">
        <f t="shared" si="35"/>
        <v/>
      </c>
      <c r="IU63" s="10" t="str">
        <f t="shared" si="35"/>
        <v/>
      </c>
      <c r="IV63" s="10" t="str">
        <f t="shared" si="35"/>
        <v/>
      </c>
    </row>
    <row r="64" spans="6:256" x14ac:dyDescent="0.2">
      <c r="F64">
        <v>201606</v>
      </c>
      <c r="G64" s="10">
        <f t="shared" ref="G64:BR64" si="36">IF(OR(H18 = "", H$8 &lt; G$8), "", IFERROR(H18/G18, ""))</f>
        <v>4.363988917951553</v>
      </c>
      <c r="H64" s="10">
        <f t="shared" si="36"/>
        <v>3.0739401257054983</v>
      </c>
      <c r="I64" s="10">
        <f t="shared" si="36"/>
        <v>1.7729261439240658</v>
      </c>
      <c r="J64" s="10">
        <f t="shared" si="36"/>
        <v>1.1825576740645989</v>
      </c>
      <c r="K64" s="10">
        <f t="shared" si="36"/>
        <v>1.0102039118619202</v>
      </c>
      <c r="L64" s="10">
        <f t="shared" si="36"/>
        <v>1.0507367874543094</v>
      </c>
      <c r="M64" s="10">
        <f t="shared" si="36"/>
        <v>1.0014936270942738</v>
      </c>
      <c r="N64" s="10">
        <f t="shared" si="36"/>
        <v>1.0037343467506512</v>
      </c>
      <c r="O64" s="10">
        <f t="shared" si="36"/>
        <v>1</v>
      </c>
      <c r="P64" s="10">
        <f t="shared" si="36"/>
        <v>1</v>
      </c>
      <c r="Q64" s="10">
        <f t="shared" si="36"/>
        <v>1.0001767700818567</v>
      </c>
      <c r="R64" s="10">
        <f t="shared" si="36"/>
        <v>1.0002882442002037</v>
      </c>
      <c r="S64" s="10">
        <f t="shared" si="36"/>
        <v>1.0070552457743738</v>
      </c>
      <c r="T64" s="10">
        <f t="shared" si="36"/>
        <v>1.0012318084125855</v>
      </c>
      <c r="U64" s="10">
        <f t="shared" si="36"/>
        <v>1</v>
      </c>
      <c r="V64" s="10">
        <f t="shared" si="36"/>
        <v>1.0008887231449928</v>
      </c>
      <c r="W64" s="10">
        <f t="shared" si="36"/>
        <v>1.0012020933905295</v>
      </c>
      <c r="X64" s="10">
        <f t="shared" si="36"/>
        <v>1.0035343552492517</v>
      </c>
      <c r="Y64" s="10">
        <f t="shared" si="36"/>
        <v>1.0000535631546381</v>
      </c>
      <c r="Z64" s="10">
        <f t="shared" si="36"/>
        <v>1.0375619902239752</v>
      </c>
      <c r="AA64" s="10">
        <f t="shared" si="36"/>
        <v>1.0005811431124785</v>
      </c>
      <c r="AB64" s="10">
        <f t="shared" si="36"/>
        <v>1</v>
      </c>
      <c r="AC64" s="10">
        <f t="shared" si="36"/>
        <v>1.0000380381612162</v>
      </c>
      <c r="AD64" s="10">
        <f t="shared" si="36"/>
        <v>1.0002737168540754</v>
      </c>
      <c r="AE64" s="10">
        <f t="shared" si="36"/>
        <v>1.0004770003884418</v>
      </c>
      <c r="AF64" s="10">
        <f t="shared" si="36"/>
        <v>1</v>
      </c>
      <c r="AG64" s="10">
        <f t="shared" si="36"/>
        <v>1.0008988890657329</v>
      </c>
      <c r="AH64" s="10">
        <f t="shared" si="36"/>
        <v>1</v>
      </c>
      <c r="AI64" s="10">
        <f t="shared" si="36"/>
        <v>1.0005897810435147</v>
      </c>
      <c r="AJ64" s="10">
        <f t="shared" si="36"/>
        <v>1.0018200653651153</v>
      </c>
      <c r="AK64" s="10">
        <f t="shared" si="36"/>
        <v>1.0012693519269746</v>
      </c>
      <c r="AL64" s="10">
        <f t="shared" si="36"/>
        <v>1</v>
      </c>
      <c r="AM64" s="10">
        <f t="shared" si="36"/>
        <v>1.0000378346838583</v>
      </c>
      <c r="AN64" s="10">
        <f t="shared" si="36"/>
        <v>1</v>
      </c>
      <c r="AO64" s="10">
        <f t="shared" si="36"/>
        <v>1</v>
      </c>
      <c r="AP64" s="10">
        <f t="shared" si="36"/>
        <v>1.0003620925543018</v>
      </c>
      <c r="AQ64" s="10">
        <f t="shared" si="36"/>
        <v>1.0005258631335163</v>
      </c>
      <c r="AR64" s="10">
        <f t="shared" si="36"/>
        <v>1</v>
      </c>
      <c r="AS64" s="10">
        <f t="shared" si="36"/>
        <v>1.0009110945110562</v>
      </c>
      <c r="AT64" s="10">
        <f t="shared" si="36"/>
        <v>1</v>
      </c>
      <c r="AU64" s="10">
        <f t="shared" si="36"/>
        <v>1.0018507718978977</v>
      </c>
      <c r="AV64" s="10">
        <f t="shared" si="36"/>
        <v>1.0004952105847227</v>
      </c>
      <c r="AW64" s="10">
        <f t="shared" si="36"/>
        <v>1</v>
      </c>
      <c r="AX64" s="10">
        <f t="shared" si="36"/>
        <v>1.0149363055083842</v>
      </c>
      <c r="AY64" s="10">
        <f t="shared" si="36"/>
        <v>1.0000371223781359</v>
      </c>
      <c r="AZ64" s="10">
        <f t="shared" si="36"/>
        <v>1</v>
      </c>
      <c r="BA64" s="10">
        <f t="shared" si="36"/>
        <v>1</v>
      </c>
      <c r="BB64" s="10">
        <f t="shared" si="36"/>
        <v>1.0006806481457606</v>
      </c>
      <c r="BC64" s="10">
        <f t="shared" si="36"/>
        <v>1.0000411588387941</v>
      </c>
      <c r="BD64" s="10">
        <f t="shared" si="36"/>
        <v>1.000163662724546</v>
      </c>
      <c r="BE64" s="10">
        <f t="shared" si="36"/>
        <v>1</v>
      </c>
      <c r="BF64" s="10">
        <f t="shared" si="36"/>
        <v>1</v>
      </c>
      <c r="BG64" s="10">
        <f t="shared" si="36"/>
        <v>1.0006405089688637</v>
      </c>
      <c r="BH64" s="10">
        <f t="shared" si="36"/>
        <v>1.0022737194506119</v>
      </c>
      <c r="BI64" s="10">
        <f t="shared" si="36"/>
        <v>1.0016530000244097</v>
      </c>
      <c r="BJ64" s="10">
        <f t="shared" si="36"/>
        <v>1.0000500737947111</v>
      </c>
      <c r="BK64" s="10">
        <f t="shared" si="36"/>
        <v>1.0000369174550634</v>
      </c>
      <c r="BL64" s="10">
        <f t="shared" si="36"/>
        <v>1</v>
      </c>
      <c r="BM64" s="10">
        <f t="shared" si="36"/>
        <v>1</v>
      </c>
      <c r="BN64" s="10">
        <f t="shared" si="36"/>
        <v>1.000688666247078</v>
      </c>
      <c r="BO64" s="10">
        <f t="shared" si="36"/>
        <v>1</v>
      </c>
      <c r="BP64" s="10">
        <f t="shared" si="36"/>
        <v>1.0002062119455846</v>
      </c>
      <c r="BQ64" s="10">
        <f t="shared" si="36"/>
        <v>1</v>
      </c>
      <c r="BR64" s="10">
        <f t="shared" si="36"/>
        <v>1</v>
      </c>
      <c r="BS64" s="10">
        <f t="shared" ref="BS64:ED64" si="37">IF(OR(BT18 = "", BT$8 &lt; BS$8), "", IFERROR(BT18/BS18, ""))</f>
        <v>1.0006369673747357</v>
      </c>
      <c r="BT64" s="10">
        <f t="shared" si="37"/>
        <v>1.0024784235250601</v>
      </c>
      <c r="BU64" s="10">
        <f t="shared" si="37"/>
        <v>1.0001361754767679</v>
      </c>
      <c r="BV64" s="10">
        <f t="shared" si="37"/>
        <v>1.0000498624350307</v>
      </c>
      <c r="BW64" s="10">
        <f t="shared" si="37"/>
        <v>1</v>
      </c>
      <c r="BX64" s="10">
        <f t="shared" si="37"/>
        <v>1.0000398309330418</v>
      </c>
      <c r="BY64" s="10">
        <f t="shared" si="37"/>
        <v>1</v>
      </c>
      <c r="BZ64" s="10">
        <f t="shared" si="37"/>
        <v>1.0003518223651271</v>
      </c>
      <c r="CA64" s="10">
        <f t="shared" si="37"/>
        <v>1.000924544928206</v>
      </c>
      <c r="CB64" s="10">
        <f t="shared" si="37"/>
        <v>1.0002171445952932</v>
      </c>
      <c r="CC64" s="10">
        <f t="shared" si="37"/>
        <v>1</v>
      </c>
      <c r="CD64" s="10">
        <f t="shared" si="37"/>
        <v>1</v>
      </c>
      <c r="CE64" s="10">
        <f t="shared" si="37"/>
        <v>1.000646375560468</v>
      </c>
      <c r="CF64" s="10">
        <f t="shared" si="37"/>
        <v>1.0023490073076096</v>
      </c>
      <c r="CG64" s="10">
        <f t="shared" si="37"/>
        <v>1.0002684153175994</v>
      </c>
      <c r="CH64" s="10">
        <f t="shared" si="37"/>
        <v>1.0000632644906442</v>
      </c>
      <c r="CI64" s="10">
        <f t="shared" si="37"/>
        <v>1.0065618169205441</v>
      </c>
      <c r="CJ64" s="10">
        <f t="shared" si="37"/>
        <v>1</v>
      </c>
      <c r="CK64" s="10">
        <f t="shared" si="37"/>
        <v>1.000039379546215</v>
      </c>
      <c r="CL64" s="10">
        <f t="shared" si="37"/>
        <v>1.0003955662994821</v>
      </c>
      <c r="CM64" s="10">
        <f t="shared" si="37"/>
        <v>1.0010836567858055</v>
      </c>
      <c r="CN64" s="10">
        <f t="shared" si="37"/>
        <v>1</v>
      </c>
      <c r="CO64" s="10">
        <f t="shared" si="37"/>
        <v>1</v>
      </c>
      <c r="CP64" s="10">
        <f t="shared" si="37"/>
        <v>1</v>
      </c>
      <c r="CQ64" s="10">
        <f t="shared" si="37"/>
        <v>1.0006789858389162</v>
      </c>
      <c r="CR64" s="10">
        <f t="shared" si="37"/>
        <v>1.00196204004423</v>
      </c>
      <c r="CS64" s="10">
        <f t="shared" si="37"/>
        <v>1</v>
      </c>
      <c r="CT64" s="10">
        <f t="shared" si="37"/>
        <v>1.0000625873854838</v>
      </c>
      <c r="CU64" s="10">
        <f t="shared" si="37"/>
        <v>1.0000392137383842</v>
      </c>
      <c r="CV64" s="10">
        <f t="shared" si="37"/>
        <v>1</v>
      </c>
      <c r="CW64" s="10">
        <f t="shared" si="37"/>
        <v>1</v>
      </c>
      <c r="CX64" s="10">
        <f t="shared" si="37"/>
        <v>1.0005628745659092</v>
      </c>
      <c r="CY64" s="10">
        <f t="shared" si="37"/>
        <v>1.0008649812734307</v>
      </c>
      <c r="CZ64" s="10" t="str">
        <f t="shared" si="37"/>
        <v/>
      </c>
      <c r="DA64" s="10" t="str">
        <f t="shared" si="37"/>
        <v/>
      </c>
      <c r="DB64" s="10" t="str">
        <f t="shared" si="37"/>
        <v/>
      </c>
      <c r="DC64" s="10" t="str">
        <f t="shared" si="37"/>
        <v/>
      </c>
      <c r="DD64" s="10" t="str">
        <f t="shared" si="37"/>
        <v/>
      </c>
      <c r="DE64" s="10" t="str">
        <f t="shared" si="37"/>
        <v/>
      </c>
      <c r="DF64" s="10" t="str">
        <f t="shared" si="37"/>
        <v/>
      </c>
      <c r="DG64" s="10" t="str">
        <f t="shared" si="37"/>
        <v/>
      </c>
      <c r="DH64" s="10" t="str">
        <f t="shared" si="37"/>
        <v/>
      </c>
      <c r="DI64" s="10" t="str">
        <f t="shared" si="37"/>
        <v/>
      </c>
      <c r="DJ64" s="10" t="str">
        <f t="shared" si="37"/>
        <v/>
      </c>
      <c r="DK64" s="10" t="str">
        <f t="shared" si="37"/>
        <v/>
      </c>
      <c r="DL64" s="10" t="str">
        <f t="shared" si="37"/>
        <v/>
      </c>
      <c r="DM64" s="10" t="str">
        <f t="shared" si="37"/>
        <v/>
      </c>
      <c r="DN64" s="10" t="str">
        <f t="shared" si="37"/>
        <v/>
      </c>
      <c r="DO64" s="10" t="str">
        <f t="shared" si="37"/>
        <v/>
      </c>
      <c r="DP64" s="10" t="str">
        <f t="shared" si="37"/>
        <v/>
      </c>
      <c r="DQ64" s="10" t="str">
        <f t="shared" si="37"/>
        <v/>
      </c>
      <c r="DR64" s="10" t="str">
        <f t="shared" si="37"/>
        <v/>
      </c>
      <c r="DS64" s="10" t="str">
        <f t="shared" si="37"/>
        <v/>
      </c>
      <c r="DT64" s="10" t="str">
        <f t="shared" si="37"/>
        <v/>
      </c>
      <c r="DU64" s="10" t="str">
        <f t="shared" si="37"/>
        <v/>
      </c>
      <c r="DV64" s="10" t="str">
        <f t="shared" si="37"/>
        <v/>
      </c>
      <c r="DW64" s="10" t="str">
        <f t="shared" si="37"/>
        <v/>
      </c>
      <c r="DX64" s="10" t="str">
        <f t="shared" si="37"/>
        <v/>
      </c>
      <c r="DY64" s="10" t="str">
        <f t="shared" si="37"/>
        <v/>
      </c>
      <c r="DZ64" s="10" t="str">
        <f t="shared" si="37"/>
        <v/>
      </c>
      <c r="EA64" s="10" t="str">
        <f t="shared" si="37"/>
        <v/>
      </c>
      <c r="EB64" s="10">
        <f t="shared" si="37"/>
        <v>2.3237385755694975</v>
      </c>
      <c r="EC64" s="10">
        <f t="shared" si="37"/>
        <v>1.5432591289685154</v>
      </c>
      <c r="ED64" s="10">
        <f t="shared" si="37"/>
        <v>1.1885633136692997</v>
      </c>
      <c r="EE64" s="10">
        <f t="shared" ref="EE64:GP64" si="38">IF(OR(EF18 = "", EF$8 &lt; EE$8), "", IFERROR(EF18/EE18, ""))</f>
        <v>0.97586834370353903</v>
      </c>
      <c r="EF64" s="10">
        <f t="shared" si="38"/>
        <v>0.99239230220089902</v>
      </c>
      <c r="EG64" s="10">
        <f t="shared" si="38"/>
        <v>1.0050318188257152</v>
      </c>
      <c r="EH64" s="10">
        <f t="shared" si="38"/>
        <v>1.0080917505298439</v>
      </c>
      <c r="EI64" s="10">
        <f t="shared" si="38"/>
        <v>1.0004683727767816</v>
      </c>
      <c r="EJ64" s="10">
        <f t="shared" si="38"/>
        <v>1</v>
      </c>
      <c r="EK64" s="10">
        <f t="shared" si="38"/>
        <v>1</v>
      </c>
      <c r="EL64" s="10">
        <f t="shared" si="38"/>
        <v>1.0001724869960751</v>
      </c>
      <c r="EM64" s="10">
        <f t="shared" si="38"/>
        <v>1.0373064223703061</v>
      </c>
      <c r="EN64" s="10">
        <f t="shared" si="38"/>
        <v>1.0168914595901759</v>
      </c>
      <c r="EO64" s="10">
        <f t="shared" si="38"/>
        <v>1.00034910217794</v>
      </c>
      <c r="EP64" s="10">
        <f t="shared" si="38"/>
        <v>1</v>
      </c>
      <c r="EQ64" s="10">
        <f t="shared" si="38"/>
        <v>1.0000304075100528</v>
      </c>
      <c r="ER64" s="10">
        <f t="shared" si="38"/>
        <v>0.98091047164224721</v>
      </c>
      <c r="ES64" s="10">
        <f t="shared" si="38"/>
        <v>1.0033674756950315</v>
      </c>
      <c r="ET64" s="10">
        <f t="shared" si="38"/>
        <v>1.0072385851940211</v>
      </c>
      <c r="EU64" s="10">
        <f t="shared" si="38"/>
        <v>0.9998596206930489</v>
      </c>
      <c r="EV64" s="10">
        <f t="shared" si="38"/>
        <v>0.99976451017039181</v>
      </c>
      <c r="EW64" s="10">
        <f t="shared" si="38"/>
        <v>1.0012237551664693</v>
      </c>
      <c r="EX64" s="10">
        <f t="shared" si="38"/>
        <v>1.0000373314960316</v>
      </c>
      <c r="EY64" s="10">
        <f t="shared" si="38"/>
        <v>1.0002686319881298</v>
      </c>
      <c r="EZ64" s="10">
        <f t="shared" si="38"/>
        <v>1.0004681414833076</v>
      </c>
      <c r="FA64" s="10">
        <f t="shared" si="38"/>
        <v>1</v>
      </c>
      <c r="FB64" s="10">
        <f t="shared" si="38"/>
        <v>1.0008822026080171</v>
      </c>
      <c r="FC64" s="10">
        <f t="shared" si="38"/>
        <v>1</v>
      </c>
      <c r="FD64" s="10">
        <f t="shared" si="38"/>
        <v>1.0005788423388389</v>
      </c>
      <c r="FE64" s="10">
        <f t="shared" si="38"/>
        <v>1.001784634204324</v>
      </c>
      <c r="FF64" s="10">
        <f t="shared" si="38"/>
        <v>1.0012219093905022</v>
      </c>
      <c r="FG64" s="10">
        <f t="shared" si="38"/>
        <v>1</v>
      </c>
      <c r="FH64" s="10">
        <f t="shared" si="38"/>
        <v>1.0000371364405884</v>
      </c>
      <c r="FI64" s="10">
        <f t="shared" si="38"/>
        <v>1</v>
      </c>
      <c r="FJ64" s="10">
        <f t="shared" si="38"/>
        <v>1</v>
      </c>
      <c r="FK64" s="10">
        <f t="shared" si="38"/>
        <v>1.0003554103443686</v>
      </c>
      <c r="FL64" s="10">
        <f t="shared" si="38"/>
        <v>1.020746532973908</v>
      </c>
      <c r="FM64" s="10">
        <f t="shared" si="38"/>
        <v>1.000498506670253</v>
      </c>
      <c r="FN64" s="10">
        <f t="shared" si="38"/>
        <v>0.9999976782440092</v>
      </c>
      <c r="FO64" s="10">
        <f t="shared" si="38"/>
        <v>0.99984752931899412</v>
      </c>
      <c r="FP64" s="10">
        <f t="shared" si="38"/>
        <v>1.0017816523373326</v>
      </c>
      <c r="FQ64" s="10">
        <f t="shared" si="38"/>
        <v>1.0004767491726008</v>
      </c>
      <c r="FR64" s="10">
        <f t="shared" si="38"/>
        <v>1</v>
      </c>
      <c r="FS64" s="10">
        <f t="shared" si="38"/>
        <v>1.0011353722193019</v>
      </c>
      <c r="FT64" s="10">
        <f t="shared" si="38"/>
        <v>1.0000374281489581</v>
      </c>
      <c r="FU64" s="10">
        <f t="shared" si="38"/>
        <v>1</v>
      </c>
      <c r="FV64" s="10">
        <f t="shared" si="38"/>
        <v>1</v>
      </c>
      <c r="FW64" s="10">
        <f t="shared" si="38"/>
        <v>1.0008705779768425</v>
      </c>
      <c r="FX64" s="10">
        <f t="shared" si="38"/>
        <v>1.0000401637804224</v>
      </c>
      <c r="FY64" s="10">
        <f t="shared" si="38"/>
        <v>0.98388445036458871</v>
      </c>
      <c r="FZ64" s="10">
        <f t="shared" si="38"/>
        <v>1</v>
      </c>
      <c r="GA64" s="10">
        <f t="shared" si="38"/>
        <v>1</v>
      </c>
      <c r="GB64" s="10">
        <f t="shared" si="38"/>
        <v>1.0006353661788043</v>
      </c>
      <c r="GC64" s="10">
        <f t="shared" si="38"/>
        <v>1.0022554748395747</v>
      </c>
      <c r="GD64" s="10">
        <f t="shared" si="38"/>
        <v>1.001430923204027</v>
      </c>
      <c r="GE64" s="10">
        <f t="shared" si="38"/>
        <v>1.0000496839159247</v>
      </c>
      <c r="GF64" s="10">
        <f t="shared" si="38"/>
        <v>1.0000370182635614</v>
      </c>
      <c r="GG64" s="10">
        <f t="shared" si="38"/>
        <v>1</v>
      </c>
      <c r="GH64" s="10">
        <f t="shared" si="38"/>
        <v>1</v>
      </c>
      <c r="GI64" s="10">
        <f t="shared" si="38"/>
        <v>1.0006833044311398</v>
      </c>
      <c r="GJ64" s="10">
        <f t="shared" si="38"/>
        <v>1</v>
      </c>
      <c r="GK64" s="10">
        <f t="shared" si="38"/>
        <v>1.0002046075174489</v>
      </c>
      <c r="GL64" s="10">
        <f t="shared" si="38"/>
        <v>1</v>
      </c>
      <c r="GM64" s="10">
        <f t="shared" si="38"/>
        <v>1</v>
      </c>
      <c r="GN64" s="10">
        <f t="shared" si="38"/>
        <v>1.0006320124759549</v>
      </c>
      <c r="GO64" s="10">
        <f t="shared" si="38"/>
        <v>1.0024591563196028</v>
      </c>
      <c r="GP64" s="10">
        <f t="shared" si="38"/>
        <v>1.0001351194487926</v>
      </c>
      <c r="GQ64" s="10">
        <f t="shared" ref="GQ64:IV64" si="39">IF(OR(GR18 = "", GR$8 &lt; GQ$8), "", IFERROR(GR18/GQ18, ""))</f>
        <v>1.0000494758087919</v>
      </c>
      <c r="GR64" s="10">
        <f t="shared" si="39"/>
        <v>1</v>
      </c>
      <c r="GS64" s="10">
        <f t="shared" si="39"/>
        <v>1.0000414551576171</v>
      </c>
      <c r="GT64" s="10">
        <f t="shared" si="39"/>
        <v>1</v>
      </c>
      <c r="GU64" s="10">
        <f t="shared" si="39"/>
        <v>1.000349093952458</v>
      </c>
      <c r="GV64" s="10">
        <f t="shared" si="39"/>
        <v>1.0009173775049582</v>
      </c>
      <c r="GW64" s="10">
        <f t="shared" si="39"/>
        <v>1.0002154627508468</v>
      </c>
      <c r="GX64" s="10">
        <f t="shared" si="39"/>
        <v>1</v>
      </c>
      <c r="GY64" s="10">
        <f t="shared" si="39"/>
        <v>1</v>
      </c>
      <c r="GZ64" s="10">
        <f t="shared" si="39"/>
        <v>1.0006413702829233</v>
      </c>
      <c r="HA64" s="10">
        <f t="shared" si="39"/>
        <v>1.0023308291798885</v>
      </c>
      <c r="HB64" s="10">
        <f t="shared" si="39"/>
        <v>0.99373348785414362</v>
      </c>
      <c r="HC64" s="10">
        <f t="shared" si="39"/>
        <v>1.0000631888717315</v>
      </c>
      <c r="HD64" s="10">
        <f t="shared" si="39"/>
        <v>1.006554472196608</v>
      </c>
      <c r="HE64" s="10">
        <f t="shared" si="39"/>
        <v>1.0000003339505643</v>
      </c>
      <c r="HF64" s="10">
        <f t="shared" si="39"/>
        <v>1.0000393327533925</v>
      </c>
      <c r="HG64" s="10">
        <f t="shared" si="39"/>
        <v>1.0003950962855443</v>
      </c>
      <c r="HH64" s="10">
        <f t="shared" si="39"/>
        <v>1.0010823696876947</v>
      </c>
      <c r="HI64" s="10">
        <f t="shared" si="39"/>
        <v>1</v>
      </c>
      <c r="HJ64" s="10">
        <f t="shared" si="39"/>
        <v>1</v>
      </c>
      <c r="HK64" s="10">
        <f t="shared" si="39"/>
        <v>1</v>
      </c>
      <c r="HL64" s="10">
        <f t="shared" si="39"/>
        <v>1.0006781802549725</v>
      </c>
      <c r="HM64" s="10">
        <f t="shared" si="39"/>
        <v>1.0019597137560086</v>
      </c>
      <c r="HN64" s="10">
        <f t="shared" si="39"/>
        <v>1</v>
      </c>
      <c r="HO64" s="10">
        <f t="shared" si="39"/>
        <v>1.0000625133240348</v>
      </c>
      <c r="HP64" s="10">
        <f t="shared" si="39"/>
        <v>1.0000391673385431</v>
      </c>
      <c r="HQ64" s="10">
        <f t="shared" si="39"/>
        <v>1.0000005894233235</v>
      </c>
      <c r="HR64" s="10">
        <f t="shared" si="39"/>
        <v>1</v>
      </c>
      <c r="HS64" s="10">
        <f t="shared" si="39"/>
        <v>1.0005622082366277</v>
      </c>
      <c r="HT64" s="10">
        <f t="shared" si="39"/>
        <v>1.00086395788646</v>
      </c>
      <c r="HU64" s="10" t="str">
        <f t="shared" si="39"/>
        <v/>
      </c>
      <c r="HV64" s="10" t="str">
        <f t="shared" si="39"/>
        <v/>
      </c>
      <c r="HW64" s="10" t="str">
        <f t="shared" si="39"/>
        <v/>
      </c>
      <c r="HX64" s="10" t="str">
        <f t="shared" si="39"/>
        <v/>
      </c>
      <c r="HY64" s="10" t="str">
        <f t="shared" si="39"/>
        <v/>
      </c>
      <c r="HZ64" s="10" t="str">
        <f t="shared" si="39"/>
        <v/>
      </c>
      <c r="IA64" s="10" t="str">
        <f t="shared" si="39"/>
        <v/>
      </c>
      <c r="IB64" s="10" t="str">
        <f t="shared" si="39"/>
        <v/>
      </c>
      <c r="IC64" s="10" t="str">
        <f t="shared" si="39"/>
        <v/>
      </c>
      <c r="ID64" s="10" t="str">
        <f t="shared" si="39"/>
        <v/>
      </c>
      <c r="IE64" s="10" t="str">
        <f t="shared" si="39"/>
        <v/>
      </c>
      <c r="IF64" s="10" t="str">
        <f t="shared" si="39"/>
        <v/>
      </c>
      <c r="IG64" s="10" t="str">
        <f t="shared" si="39"/>
        <v/>
      </c>
      <c r="IH64" s="10" t="str">
        <f t="shared" si="39"/>
        <v/>
      </c>
      <c r="II64" s="10" t="str">
        <f t="shared" si="39"/>
        <v/>
      </c>
      <c r="IJ64" s="10" t="str">
        <f t="shared" si="39"/>
        <v/>
      </c>
      <c r="IK64" s="10" t="str">
        <f t="shared" si="39"/>
        <v/>
      </c>
      <c r="IL64" s="10" t="str">
        <f t="shared" si="39"/>
        <v/>
      </c>
      <c r="IM64" s="10" t="str">
        <f t="shared" si="39"/>
        <v/>
      </c>
      <c r="IN64" s="10" t="str">
        <f t="shared" si="39"/>
        <v/>
      </c>
      <c r="IO64" s="10" t="str">
        <f t="shared" si="39"/>
        <v/>
      </c>
      <c r="IP64" s="10" t="str">
        <f t="shared" si="39"/>
        <v/>
      </c>
      <c r="IQ64" s="10" t="str">
        <f t="shared" si="39"/>
        <v/>
      </c>
      <c r="IR64" s="10" t="str">
        <f t="shared" si="39"/>
        <v/>
      </c>
      <c r="IS64" s="10" t="str">
        <f t="shared" si="39"/>
        <v/>
      </c>
      <c r="IT64" s="10" t="str">
        <f t="shared" si="39"/>
        <v/>
      </c>
      <c r="IU64" s="10" t="str">
        <f t="shared" si="39"/>
        <v/>
      </c>
      <c r="IV64" s="10" t="str">
        <f t="shared" si="39"/>
        <v/>
      </c>
    </row>
    <row r="65" spans="6:256" x14ac:dyDescent="0.2">
      <c r="F65">
        <v>201609</v>
      </c>
      <c r="G65" s="10">
        <f t="shared" ref="G65:BR65" si="40">IF(OR(H19 = "", H$8 &lt; G$8), "", IFERROR(H19/G19, ""))</f>
        <v>8.3009194166849518</v>
      </c>
      <c r="H65" s="10">
        <f t="shared" si="40"/>
        <v>1.8297122060998707</v>
      </c>
      <c r="I65" s="10">
        <f t="shared" si="40"/>
        <v>1.3319314664980999</v>
      </c>
      <c r="J65" s="10">
        <f t="shared" si="40"/>
        <v>1.1417818951567049</v>
      </c>
      <c r="K65" s="10">
        <f t="shared" si="40"/>
        <v>1.0606756168652776</v>
      </c>
      <c r="L65" s="10">
        <f t="shared" si="40"/>
        <v>1.0096875552553422</v>
      </c>
      <c r="M65" s="10">
        <f t="shared" si="40"/>
        <v>1</v>
      </c>
      <c r="N65" s="10">
        <f t="shared" si="40"/>
        <v>1.0042414721792712</v>
      </c>
      <c r="O65" s="10">
        <f t="shared" si="40"/>
        <v>1.0009219921799137</v>
      </c>
      <c r="P65" s="10">
        <f t="shared" si="40"/>
        <v>1.0099107929585267</v>
      </c>
      <c r="Q65" s="10">
        <f t="shared" si="40"/>
        <v>1.0079986079550454</v>
      </c>
      <c r="R65" s="10">
        <f t="shared" si="40"/>
        <v>1.0002562659716876</v>
      </c>
      <c r="S65" s="10">
        <f t="shared" si="40"/>
        <v>1.0026214804051712</v>
      </c>
      <c r="T65" s="10">
        <f t="shared" si="40"/>
        <v>1</v>
      </c>
      <c r="U65" s="10">
        <f t="shared" si="40"/>
        <v>1.0013196271535956</v>
      </c>
      <c r="V65" s="10">
        <f t="shared" si="40"/>
        <v>1</v>
      </c>
      <c r="W65" s="10">
        <f t="shared" si="40"/>
        <v>1</v>
      </c>
      <c r="X65" s="10">
        <f t="shared" si="40"/>
        <v>1.0014611539109604</v>
      </c>
      <c r="Y65" s="10">
        <f t="shared" si="40"/>
        <v>1.0001258501355508</v>
      </c>
      <c r="Z65" s="10">
        <f t="shared" si="40"/>
        <v>1.0007167373590111</v>
      </c>
      <c r="AA65" s="10">
        <f t="shared" si="40"/>
        <v>1.0000588747763133</v>
      </c>
      <c r="AB65" s="10">
        <f t="shared" si="40"/>
        <v>1</v>
      </c>
      <c r="AC65" s="10">
        <f t="shared" si="40"/>
        <v>1</v>
      </c>
      <c r="AD65" s="10">
        <f t="shared" si="40"/>
        <v>1.0049811105440953</v>
      </c>
      <c r="AE65" s="10">
        <f t="shared" si="40"/>
        <v>1.0028454403272522</v>
      </c>
      <c r="AF65" s="10">
        <f t="shared" si="40"/>
        <v>1</v>
      </c>
      <c r="AG65" s="10">
        <f t="shared" si="40"/>
        <v>1.0013937705371188</v>
      </c>
      <c r="AH65" s="10">
        <f t="shared" si="40"/>
        <v>1</v>
      </c>
      <c r="AI65" s="10">
        <f t="shared" si="40"/>
        <v>1</v>
      </c>
      <c r="AJ65" s="10">
        <f t="shared" si="40"/>
        <v>1.0016789887512099</v>
      </c>
      <c r="AK65" s="10">
        <f t="shared" si="40"/>
        <v>1.0001553203053166</v>
      </c>
      <c r="AL65" s="10">
        <f t="shared" si="40"/>
        <v>1</v>
      </c>
      <c r="AM65" s="10">
        <f t="shared" si="40"/>
        <v>1</v>
      </c>
      <c r="AN65" s="10">
        <f t="shared" si="40"/>
        <v>1.0001734064552263</v>
      </c>
      <c r="AO65" s="10">
        <f t="shared" si="40"/>
        <v>1.0002517539714417</v>
      </c>
      <c r="AP65" s="10">
        <f t="shared" si="40"/>
        <v>1.0011034751934869</v>
      </c>
      <c r="AQ65" s="10">
        <f t="shared" si="40"/>
        <v>1.0014702388153953</v>
      </c>
      <c r="AR65" s="10">
        <f t="shared" si="40"/>
        <v>1.0011006406735179</v>
      </c>
      <c r="AS65" s="10">
        <f t="shared" si="40"/>
        <v>1.0012950330122914</v>
      </c>
      <c r="AT65" s="10">
        <f t="shared" si="40"/>
        <v>1</v>
      </c>
      <c r="AU65" s="10">
        <f t="shared" si="40"/>
        <v>1</v>
      </c>
      <c r="AV65" s="10">
        <f t="shared" si="40"/>
        <v>1</v>
      </c>
      <c r="AW65" s="10">
        <f t="shared" si="40"/>
        <v>1</v>
      </c>
      <c r="AX65" s="10">
        <f t="shared" si="40"/>
        <v>1</v>
      </c>
      <c r="AY65" s="10">
        <f t="shared" si="40"/>
        <v>1.0014339573291342</v>
      </c>
      <c r="AZ65" s="10">
        <f t="shared" si="40"/>
        <v>1</v>
      </c>
      <c r="BA65" s="10">
        <f t="shared" si="40"/>
        <v>1.0016519563271722</v>
      </c>
      <c r="BB65" s="10">
        <f t="shared" si="40"/>
        <v>1.0014600315638638</v>
      </c>
      <c r="BC65" s="10">
        <f t="shared" si="40"/>
        <v>1.0002493086875641</v>
      </c>
      <c r="BD65" s="10">
        <f t="shared" si="40"/>
        <v>1</v>
      </c>
      <c r="BE65" s="10">
        <f t="shared" si="40"/>
        <v>1.0020050376584686</v>
      </c>
      <c r="BF65" s="10">
        <f t="shared" si="40"/>
        <v>1</v>
      </c>
      <c r="BG65" s="10">
        <f t="shared" si="40"/>
        <v>1</v>
      </c>
      <c r="BH65" s="10">
        <f t="shared" si="40"/>
        <v>1</v>
      </c>
      <c r="BI65" s="10">
        <f t="shared" si="40"/>
        <v>1</v>
      </c>
      <c r="BJ65" s="10">
        <f t="shared" si="40"/>
        <v>1.0014242469060481</v>
      </c>
      <c r="BK65" s="10">
        <f t="shared" si="40"/>
        <v>1</v>
      </c>
      <c r="BL65" s="10">
        <f t="shared" si="40"/>
        <v>1</v>
      </c>
      <c r="BM65" s="10">
        <f t="shared" si="40"/>
        <v>1</v>
      </c>
      <c r="BN65" s="10">
        <f t="shared" si="40"/>
        <v>1.0019888093626177</v>
      </c>
      <c r="BO65" s="10">
        <f t="shared" si="40"/>
        <v>1.001449699931596</v>
      </c>
      <c r="BP65" s="10">
        <f t="shared" si="40"/>
        <v>1</v>
      </c>
      <c r="BQ65" s="10">
        <f t="shared" si="40"/>
        <v>1.0019913266891065</v>
      </c>
      <c r="BR65" s="10">
        <f t="shared" si="40"/>
        <v>1</v>
      </c>
      <c r="BS65" s="10">
        <f t="shared" ref="BS65:ED65" si="41">IF(OR(BT19 = "", BT$8 &lt; BS$8), "", IFERROR(BT19/BS19, ""))</f>
        <v>1</v>
      </c>
      <c r="BT65" s="10">
        <f t="shared" si="41"/>
        <v>1</v>
      </c>
      <c r="BU65" s="10">
        <f t="shared" si="41"/>
        <v>1</v>
      </c>
      <c r="BV65" s="10">
        <f t="shared" si="41"/>
        <v>1.0014145268907402</v>
      </c>
      <c r="BW65" s="10">
        <f t="shared" si="41"/>
        <v>1</v>
      </c>
      <c r="BX65" s="10">
        <f t="shared" si="41"/>
        <v>1</v>
      </c>
      <c r="BY65" s="10">
        <f t="shared" si="41"/>
        <v>1.0016296204429231</v>
      </c>
      <c r="BZ65" s="10">
        <f t="shared" si="41"/>
        <v>1.0003450727863978</v>
      </c>
      <c r="CA65" s="10">
        <f t="shared" si="41"/>
        <v>1.0017653877053547</v>
      </c>
      <c r="CB65" s="10">
        <f t="shared" si="41"/>
        <v>1</v>
      </c>
      <c r="CC65" s="10">
        <f t="shared" si="41"/>
        <v>1.0019771592296203</v>
      </c>
      <c r="CD65" s="10">
        <f t="shared" si="41"/>
        <v>1</v>
      </c>
      <c r="CE65" s="10">
        <f t="shared" si="41"/>
        <v>1</v>
      </c>
      <c r="CF65" s="10">
        <f t="shared" si="41"/>
        <v>1</v>
      </c>
      <c r="CG65" s="10">
        <f t="shared" si="41"/>
        <v>1.0021581758305114</v>
      </c>
      <c r="CH65" s="10">
        <f t="shared" si="41"/>
        <v>1</v>
      </c>
      <c r="CI65" s="10">
        <f t="shared" si="41"/>
        <v>1</v>
      </c>
      <c r="CJ65" s="10">
        <f t="shared" si="41"/>
        <v>1</v>
      </c>
      <c r="CK65" s="10">
        <f t="shared" si="41"/>
        <v>1</v>
      </c>
      <c r="CL65" s="10">
        <f t="shared" si="41"/>
        <v>1.0020979378243631</v>
      </c>
      <c r="CM65" s="10">
        <f t="shared" si="41"/>
        <v>1.0016134636349805</v>
      </c>
      <c r="CN65" s="10">
        <f t="shared" si="41"/>
        <v>1</v>
      </c>
      <c r="CO65" s="10">
        <f t="shared" si="41"/>
        <v>1.0019617209443195</v>
      </c>
      <c r="CP65" s="10">
        <f t="shared" si="41"/>
        <v>1</v>
      </c>
      <c r="CQ65" s="10">
        <f t="shared" si="41"/>
        <v>1</v>
      </c>
      <c r="CR65" s="10">
        <f t="shared" si="41"/>
        <v>1</v>
      </c>
      <c r="CS65" s="10">
        <f t="shared" si="41"/>
        <v>1.002141357103923</v>
      </c>
      <c r="CT65" s="10">
        <f t="shared" si="41"/>
        <v>1</v>
      </c>
      <c r="CU65" s="10">
        <f t="shared" si="41"/>
        <v>1</v>
      </c>
      <c r="CV65" s="10">
        <f t="shared" si="41"/>
        <v>1</v>
      </c>
      <c r="CW65" s="10" t="str">
        <f t="shared" si="41"/>
        <v/>
      </c>
      <c r="CX65" s="10" t="str">
        <f t="shared" si="41"/>
        <v/>
      </c>
      <c r="CY65" s="10" t="str">
        <f t="shared" si="41"/>
        <v/>
      </c>
      <c r="CZ65" s="10" t="str">
        <f t="shared" si="41"/>
        <v/>
      </c>
      <c r="DA65" s="10" t="str">
        <f t="shared" si="41"/>
        <v/>
      </c>
      <c r="DB65" s="10" t="str">
        <f t="shared" si="41"/>
        <v/>
      </c>
      <c r="DC65" s="10" t="str">
        <f t="shared" si="41"/>
        <v/>
      </c>
      <c r="DD65" s="10" t="str">
        <f t="shared" si="41"/>
        <v/>
      </c>
      <c r="DE65" s="10" t="str">
        <f t="shared" si="41"/>
        <v/>
      </c>
      <c r="DF65" s="10" t="str">
        <f t="shared" si="41"/>
        <v/>
      </c>
      <c r="DG65" s="10" t="str">
        <f t="shared" si="41"/>
        <v/>
      </c>
      <c r="DH65" s="10" t="str">
        <f t="shared" si="41"/>
        <v/>
      </c>
      <c r="DI65" s="10" t="str">
        <f t="shared" si="41"/>
        <v/>
      </c>
      <c r="DJ65" s="10" t="str">
        <f t="shared" si="41"/>
        <v/>
      </c>
      <c r="DK65" s="10" t="str">
        <f t="shared" si="41"/>
        <v/>
      </c>
      <c r="DL65" s="10" t="str">
        <f t="shared" si="41"/>
        <v/>
      </c>
      <c r="DM65" s="10" t="str">
        <f t="shared" si="41"/>
        <v/>
      </c>
      <c r="DN65" s="10" t="str">
        <f t="shared" si="41"/>
        <v/>
      </c>
      <c r="DO65" s="10" t="str">
        <f t="shared" si="41"/>
        <v/>
      </c>
      <c r="DP65" s="10" t="str">
        <f t="shared" si="41"/>
        <v/>
      </c>
      <c r="DQ65" s="10" t="str">
        <f t="shared" si="41"/>
        <v/>
      </c>
      <c r="DR65" s="10" t="str">
        <f t="shared" si="41"/>
        <v/>
      </c>
      <c r="DS65" s="10" t="str">
        <f t="shared" si="41"/>
        <v/>
      </c>
      <c r="DT65" s="10" t="str">
        <f t="shared" si="41"/>
        <v/>
      </c>
      <c r="DU65" s="10" t="str">
        <f t="shared" si="41"/>
        <v/>
      </c>
      <c r="DV65" s="10" t="str">
        <f t="shared" si="41"/>
        <v/>
      </c>
      <c r="DW65" s="10" t="str">
        <f t="shared" si="41"/>
        <v/>
      </c>
      <c r="DX65" s="10" t="str">
        <f t="shared" si="41"/>
        <v/>
      </c>
      <c r="DY65" s="10" t="str">
        <f t="shared" si="41"/>
        <v/>
      </c>
      <c r="DZ65" s="10" t="str">
        <f t="shared" si="41"/>
        <v/>
      </c>
      <c r="EA65" s="10" t="str">
        <f t="shared" si="41"/>
        <v/>
      </c>
      <c r="EB65" s="10">
        <f t="shared" si="41"/>
        <v>2.3299073906268579</v>
      </c>
      <c r="EC65" s="10">
        <f t="shared" si="41"/>
        <v>1.312509115550559</v>
      </c>
      <c r="ED65" s="10">
        <f t="shared" si="41"/>
        <v>1.134514194826669</v>
      </c>
      <c r="EE65" s="10">
        <f t="shared" ref="EE65:GP65" si="42">IF(OR(EF19 = "", EF$8 &lt; EE$8), "", IFERROR(EF19/EE19, ""))</f>
        <v>1.0348347390013499</v>
      </c>
      <c r="EF65" s="10">
        <f t="shared" si="42"/>
        <v>1.0458986391651264</v>
      </c>
      <c r="EG65" s="10">
        <f t="shared" si="42"/>
        <v>0.99015507300882855</v>
      </c>
      <c r="EH65" s="10">
        <f t="shared" si="42"/>
        <v>1</v>
      </c>
      <c r="EI65" s="10">
        <f t="shared" si="42"/>
        <v>1.0140235528546679</v>
      </c>
      <c r="EJ65" s="10">
        <f t="shared" si="42"/>
        <v>0.9911476814611121</v>
      </c>
      <c r="EK65" s="10">
        <f t="shared" si="42"/>
        <v>1.0263831504330465</v>
      </c>
      <c r="EL65" s="10">
        <f t="shared" si="42"/>
        <v>0.99159880851737747</v>
      </c>
      <c r="EM65" s="10">
        <f t="shared" si="42"/>
        <v>1.0002404804245726</v>
      </c>
      <c r="EN65" s="10">
        <f t="shared" si="42"/>
        <v>1.0025894132137005</v>
      </c>
      <c r="EO65" s="10">
        <f t="shared" si="42"/>
        <v>1</v>
      </c>
      <c r="EP65" s="10">
        <f t="shared" si="42"/>
        <v>1.0293503856284723</v>
      </c>
      <c r="EQ65" s="10">
        <f t="shared" si="42"/>
        <v>0.97275285512061604</v>
      </c>
      <c r="ER65" s="10">
        <f t="shared" si="42"/>
        <v>1</v>
      </c>
      <c r="ES65" s="10">
        <f t="shared" si="42"/>
        <v>0.99888781671004279</v>
      </c>
      <c r="ET65" s="10">
        <f t="shared" si="42"/>
        <v>1.0001246369168062</v>
      </c>
      <c r="EU65" s="10">
        <f t="shared" si="42"/>
        <v>1.0007098287384557</v>
      </c>
      <c r="EV65" s="10">
        <f t="shared" si="42"/>
        <v>1.0050112168921235</v>
      </c>
      <c r="EW65" s="10">
        <f t="shared" si="42"/>
        <v>1</v>
      </c>
      <c r="EX65" s="10">
        <f t="shared" si="42"/>
        <v>1</v>
      </c>
      <c r="EY65" s="10">
        <f t="shared" si="42"/>
        <v>0.99998061005378602</v>
      </c>
      <c r="EZ65" s="10">
        <f t="shared" si="42"/>
        <v>1.0028181687583537</v>
      </c>
      <c r="FA65" s="10">
        <f t="shared" si="42"/>
        <v>1</v>
      </c>
      <c r="FB65" s="10">
        <f t="shared" si="42"/>
        <v>1.0013804497549414</v>
      </c>
      <c r="FC65" s="10">
        <f t="shared" si="42"/>
        <v>1</v>
      </c>
      <c r="FD65" s="10">
        <f t="shared" si="42"/>
        <v>1</v>
      </c>
      <c r="FE65" s="10">
        <f t="shared" si="42"/>
        <v>1.0031162724287739</v>
      </c>
      <c r="FF65" s="10">
        <f t="shared" si="42"/>
        <v>0.99870482403627137</v>
      </c>
      <c r="FG65" s="10">
        <f t="shared" si="42"/>
        <v>1</v>
      </c>
      <c r="FH65" s="10">
        <f t="shared" si="42"/>
        <v>1</v>
      </c>
      <c r="FI65" s="10">
        <f t="shared" si="42"/>
        <v>1.0001717544318969</v>
      </c>
      <c r="FJ65" s="10">
        <f t="shared" si="42"/>
        <v>1.0002493559522183</v>
      </c>
      <c r="FK65" s="10">
        <f t="shared" si="42"/>
        <v>1.0010929669379807</v>
      </c>
      <c r="FL65" s="10">
        <f t="shared" si="42"/>
        <v>1.0014562532018516</v>
      </c>
      <c r="FM65" s="10">
        <f t="shared" si="42"/>
        <v>1.0010901860784933</v>
      </c>
      <c r="FN65" s="10">
        <f t="shared" si="42"/>
        <v>1.0012827453492901</v>
      </c>
      <c r="FO65" s="10">
        <f t="shared" si="42"/>
        <v>1</v>
      </c>
      <c r="FP65" s="10">
        <f t="shared" si="42"/>
        <v>1</v>
      </c>
      <c r="FQ65" s="10">
        <f t="shared" si="42"/>
        <v>1</v>
      </c>
      <c r="FR65" s="10">
        <f t="shared" si="42"/>
        <v>1</v>
      </c>
      <c r="FS65" s="10">
        <f t="shared" si="42"/>
        <v>1</v>
      </c>
      <c r="FT65" s="10">
        <f t="shared" si="42"/>
        <v>1.001420368940843</v>
      </c>
      <c r="FU65" s="10">
        <f t="shared" si="42"/>
        <v>1</v>
      </c>
      <c r="FV65" s="10">
        <f t="shared" si="42"/>
        <v>1.0016363243518291</v>
      </c>
      <c r="FW65" s="10">
        <f t="shared" si="42"/>
        <v>1.0014462382862077</v>
      </c>
      <c r="FX65" s="10">
        <f t="shared" si="42"/>
        <v>1.0002469568083885</v>
      </c>
      <c r="FY65" s="10">
        <f t="shared" si="42"/>
        <v>1</v>
      </c>
      <c r="FZ65" s="10">
        <f t="shared" si="42"/>
        <v>1.0019861275992252</v>
      </c>
      <c r="GA65" s="10">
        <f t="shared" si="42"/>
        <v>1</v>
      </c>
      <c r="GB65" s="10">
        <f t="shared" si="42"/>
        <v>1</v>
      </c>
      <c r="GC65" s="10">
        <f t="shared" si="42"/>
        <v>1</v>
      </c>
      <c r="GD65" s="10">
        <f t="shared" si="42"/>
        <v>1</v>
      </c>
      <c r="GE65" s="10">
        <f t="shared" si="42"/>
        <v>1.0014108410691451</v>
      </c>
      <c r="GF65" s="10">
        <f t="shared" si="42"/>
        <v>1</v>
      </c>
      <c r="GG65" s="10">
        <f t="shared" si="42"/>
        <v>1</v>
      </c>
      <c r="GH65" s="10">
        <f t="shared" si="42"/>
        <v>1</v>
      </c>
      <c r="GI65" s="10">
        <f t="shared" si="42"/>
        <v>1.0019701159103296</v>
      </c>
      <c r="GJ65" s="10">
        <f t="shared" si="42"/>
        <v>1.0014361005328543</v>
      </c>
      <c r="GK65" s="10">
        <f t="shared" si="42"/>
        <v>1</v>
      </c>
      <c r="GL65" s="10">
        <f t="shared" si="42"/>
        <v>1.0019726731663774</v>
      </c>
      <c r="GM65" s="10">
        <f t="shared" si="42"/>
        <v>1</v>
      </c>
      <c r="GN65" s="10">
        <f t="shared" si="42"/>
        <v>1.0100841603611117</v>
      </c>
      <c r="GO65" s="10">
        <f t="shared" si="42"/>
        <v>1</v>
      </c>
      <c r="GP65" s="10">
        <f t="shared" si="42"/>
        <v>0.99001651470556029</v>
      </c>
      <c r="GQ65" s="10">
        <f t="shared" ref="GQ65:IV65" si="43">IF(OR(GR19 = "", GR$8 &lt; GQ$8), "", IFERROR(GR19/GQ19, ""))</f>
        <v>1.0014013025607733</v>
      </c>
      <c r="GR65" s="10">
        <f t="shared" si="43"/>
        <v>1</v>
      </c>
      <c r="GS65" s="10">
        <f t="shared" si="43"/>
        <v>1</v>
      </c>
      <c r="GT65" s="10">
        <f t="shared" si="43"/>
        <v>1.0016144065350838</v>
      </c>
      <c r="GU65" s="10">
        <f t="shared" si="43"/>
        <v>1.0003418564277839</v>
      </c>
      <c r="GV65" s="10">
        <f t="shared" si="43"/>
        <v>1.0017489384814855</v>
      </c>
      <c r="GW65" s="10">
        <f t="shared" si="43"/>
        <v>1</v>
      </c>
      <c r="GX65" s="10">
        <f t="shared" si="43"/>
        <v>1.0019587689611604</v>
      </c>
      <c r="GY65" s="10">
        <f t="shared" si="43"/>
        <v>1</v>
      </c>
      <c r="GZ65" s="10">
        <f t="shared" si="43"/>
        <v>1</v>
      </c>
      <c r="HA65" s="10">
        <f t="shared" si="43"/>
        <v>1</v>
      </c>
      <c r="HB65" s="10">
        <f t="shared" si="43"/>
        <v>1.0021381411049992</v>
      </c>
      <c r="HC65" s="10">
        <f t="shared" si="43"/>
        <v>1</v>
      </c>
      <c r="HD65" s="10">
        <f t="shared" si="43"/>
        <v>1</v>
      </c>
      <c r="HE65" s="10">
        <f t="shared" si="43"/>
        <v>1</v>
      </c>
      <c r="HF65" s="10">
        <f t="shared" si="43"/>
        <v>1</v>
      </c>
      <c r="HG65" s="10">
        <f t="shared" si="43"/>
        <v>1.0020785038514248</v>
      </c>
      <c r="HH65" s="10">
        <f t="shared" si="43"/>
        <v>1.0015985485265089</v>
      </c>
      <c r="HI65" s="10">
        <f t="shared" si="43"/>
        <v>1</v>
      </c>
      <c r="HJ65" s="10">
        <f t="shared" si="43"/>
        <v>1.0019436154337205</v>
      </c>
      <c r="HK65" s="10">
        <f t="shared" si="43"/>
        <v>1</v>
      </c>
      <c r="HL65" s="10">
        <f t="shared" si="43"/>
        <v>1</v>
      </c>
      <c r="HM65" s="10">
        <f t="shared" si="43"/>
        <v>1</v>
      </c>
      <c r="HN65" s="10">
        <f t="shared" si="43"/>
        <v>1.0021216319970712</v>
      </c>
      <c r="HO65" s="10">
        <f t="shared" si="43"/>
        <v>1</v>
      </c>
      <c r="HP65" s="10">
        <f t="shared" si="43"/>
        <v>1</v>
      </c>
      <c r="HQ65" s="10">
        <f t="shared" si="43"/>
        <v>1</v>
      </c>
      <c r="HR65" s="10" t="str">
        <f t="shared" si="43"/>
        <v/>
      </c>
      <c r="HS65" s="10" t="str">
        <f t="shared" si="43"/>
        <v/>
      </c>
      <c r="HT65" s="10" t="str">
        <f t="shared" si="43"/>
        <v/>
      </c>
      <c r="HU65" s="10" t="str">
        <f t="shared" si="43"/>
        <v/>
      </c>
      <c r="HV65" s="10" t="str">
        <f t="shared" si="43"/>
        <v/>
      </c>
      <c r="HW65" s="10" t="str">
        <f t="shared" si="43"/>
        <v/>
      </c>
      <c r="HX65" s="10" t="str">
        <f t="shared" si="43"/>
        <v/>
      </c>
      <c r="HY65" s="10" t="str">
        <f t="shared" si="43"/>
        <v/>
      </c>
      <c r="HZ65" s="10" t="str">
        <f t="shared" si="43"/>
        <v/>
      </c>
      <c r="IA65" s="10" t="str">
        <f t="shared" si="43"/>
        <v/>
      </c>
      <c r="IB65" s="10" t="str">
        <f t="shared" si="43"/>
        <v/>
      </c>
      <c r="IC65" s="10" t="str">
        <f t="shared" si="43"/>
        <v/>
      </c>
      <c r="ID65" s="10" t="str">
        <f t="shared" si="43"/>
        <v/>
      </c>
      <c r="IE65" s="10" t="str">
        <f t="shared" si="43"/>
        <v/>
      </c>
      <c r="IF65" s="10" t="str">
        <f t="shared" si="43"/>
        <v/>
      </c>
      <c r="IG65" s="10" t="str">
        <f t="shared" si="43"/>
        <v/>
      </c>
      <c r="IH65" s="10" t="str">
        <f t="shared" si="43"/>
        <v/>
      </c>
      <c r="II65" s="10" t="str">
        <f t="shared" si="43"/>
        <v/>
      </c>
      <c r="IJ65" s="10" t="str">
        <f t="shared" si="43"/>
        <v/>
      </c>
      <c r="IK65" s="10" t="str">
        <f t="shared" si="43"/>
        <v/>
      </c>
      <c r="IL65" s="10" t="str">
        <f t="shared" si="43"/>
        <v/>
      </c>
      <c r="IM65" s="10" t="str">
        <f t="shared" si="43"/>
        <v/>
      </c>
      <c r="IN65" s="10" t="str">
        <f t="shared" si="43"/>
        <v/>
      </c>
      <c r="IO65" s="10" t="str">
        <f t="shared" si="43"/>
        <v/>
      </c>
      <c r="IP65" s="10" t="str">
        <f t="shared" si="43"/>
        <v/>
      </c>
      <c r="IQ65" s="10" t="str">
        <f t="shared" si="43"/>
        <v/>
      </c>
      <c r="IR65" s="10" t="str">
        <f t="shared" si="43"/>
        <v/>
      </c>
      <c r="IS65" s="10" t="str">
        <f t="shared" si="43"/>
        <v/>
      </c>
      <c r="IT65" s="10" t="str">
        <f t="shared" si="43"/>
        <v/>
      </c>
      <c r="IU65" s="10" t="str">
        <f t="shared" si="43"/>
        <v/>
      </c>
      <c r="IV65" s="10" t="str">
        <f t="shared" si="43"/>
        <v/>
      </c>
    </row>
    <row r="66" spans="6:256" x14ac:dyDescent="0.2">
      <c r="F66">
        <v>201612</v>
      </c>
      <c r="G66" s="10" t="str">
        <f t="shared" ref="G66:BR66" si="44">IF(OR(H20 = "", H$8 &lt; G$8), "", IFERROR(H20/G20, ""))</f>
        <v/>
      </c>
      <c r="H66" s="10">
        <f t="shared" si="44"/>
        <v>10.307278410276391</v>
      </c>
      <c r="I66" s="10">
        <f t="shared" si="44"/>
        <v>2.2901321162758226</v>
      </c>
      <c r="J66" s="10">
        <f t="shared" si="44"/>
        <v>1.2933979786682475</v>
      </c>
      <c r="K66" s="10">
        <f t="shared" si="44"/>
        <v>1.0431699211885683</v>
      </c>
      <c r="L66" s="10">
        <f t="shared" si="44"/>
        <v>1.1481644697585891</v>
      </c>
      <c r="M66" s="10">
        <f t="shared" si="44"/>
        <v>1.0158480073359233</v>
      </c>
      <c r="N66" s="10">
        <f t="shared" si="44"/>
        <v>1.0603498122968293</v>
      </c>
      <c r="O66" s="10">
        <f t="shared" si="44"/>
        <v>1.1108791718455686</v>
      </c>
      <c r="P66" s="10">
        <f t="shared" si="44"/>
        <v>1.0006591655767634</v>
      </c>
      <c r="Q66" s="10">
        <f t="shared" si="44"/>
        <v>1</v>
      </c>
      <c r="R66" s="10">
        <f t="shared" si="44"/>
        <v>1.0153096425451333</v>
      </c>
      <c r="S66" s="10">
        <f t="shared" si="44"/>
        <v>1.0000957325099815</v>
      </c>
      <c r="T66" s="10">
        <f t="shared" si="44"/>
        <v>1.0002698664394636</v>
      </c>
      <c r="U66" s="10">
        <f t="shared" si="44"/>
        <v>1</v>
      </c>
      <c r="V66" s="10">
        <f t="shared" si="44"/>
        <v>1</v>
      </c>
      <c r="W66" s="10">
        <f t="shared" si="44"/>
        <v>1.0001673447640269</v>
      </c>
      <c r="X66" s="10">
        <f t="shared" si="44"/>
        <v>1</v>
      </c>
      <c r="Y66" s="10">
        <f t="shared" si="44"/>
        <v>1.0013823433013493</v>
      </c>
      <c r="Z66" s="10">
        <f t="shared" si="44"/>
        <v>1.0007580274085919</v>
      </c>
      <c r="AA66" s="10">
        <f t="shared" si="44"/>
        <v>1</v>
      </c>
      <c r="AB66" s="10">
        <f t="shared" si="44"/>
        <v>1.0005288605847296</v>
      </c>
      <c r="AC66" s="10">
        <f t="shared" si="44"/>
        <v>1</v>
      </c>
      <c r="AD66" s="10">
        <f t="shared" si="44"/>
        <v>1.0001035059697454</v>
      </c>
      <c r="AE66" s="10">
        <f t="shared" si="44"/>
        <v>1</v>
      </c>
      <c r="AF66" s="10">
        <f t="shared" si="44"/>
        <v>1.0000831223333544</v>
      </c>
      <c r="AG66" s="10">
        <f t="shared" si="44"/>
        <v>1</v>
      </c>
      <c r="AH66" s="10">
        <f t="shared" si="44"/>
        <v>1</v>
      </c>
      <c r="AI66" s="10">
        <f t="shared" si="44"/>
        <v>1</v>
      </c>
      <c r="AJ66" s="10">
        <f t="shared" si="44"/>
        <v>1.0004205071654901</v>
      </c>
      <c r="AK66" s="10">
        <f t="shared" si="44"/>
        <v>1.0002927262050161</v>
      </c>
      <c r="AL66" s="10">
        <f t="shared" si="44"/>
        <v>1</v>
      </c>
      <c r="AM66" s="10">
        <f t="shared" si="44"/>
        <v>1.0001871507548052</v>
      </c>
      <c r="AN66" s="10">
        <f t="shared" si="44"/>
        <v>1.001194287883044</v>
      </c>
      <c r="AO66" s="10">
        <f t="shared" si="44"/>
        <v>1.0000889608418433</v>
      </c>
      <c r="AP66" s="10">
        <f t="shared" si="44"/>
        <v>1.0000912128173376</v>
      </c>
      <c r="AQ66" s="10">
        <f t="shared" si="44"/>
        <v>1.0007242900444273</v>
      </c>
      <c r="AR66" s="10">
        <f t="shared" si="44"/>
        <v>0.99989422271738571</v>
      </c>
      <c r="AS66" s="10">
        <f t="shared" si="44"/>
        <v>1</v>
      </c>
      <c r="AT66" s="10">
        <f t="shared" si="44"/>
        <v>1</v>
      </c>
      <c r="AU66" s="10">
        <f t="shared" si="44"/>
        <v>1</v>
      </c>
      <c r="AV66" s="10">
        <f t="shared" si="44"/>
        <v>1</v>
      </c>
      <c r="AW66" s="10">
        <f t="shared" si="44"/>
        <v>1.0002920035371821</v>
      </c>
      <c r="AX66" s="10">
        <f t="shared" si="44"/>
        <v>1</v>
      </c>
      <c r="AY66" s="10">
        <f t="shared" si="44"/>
        <v>1.0006446619437486</v>
      </c>
      <c r="AZ66" s="10">
        <f t="shared" si="44"/>
        <v>1</v>
      </c>
      <c r="BA66" s="10">
        <f t="shared" si="44"/>
        <v>1</v>
      </c>
      <c r="BB66" s="10">
        <f t="shared" si="44"/>
        <v>1.0000450585636735</v>
      </c>
      <c r="BC66" s="10">
        <f t="shared" si="44"/>
        <v>1.0006558436223989</v>
      </c>
      <c r="BD66" s="10">
        <f t="shared" si="44"/>
        <v>1</v>
      </c>
      <c r="BE66" s="10">
        <f t="shared" si="44"/>
        <v>1.0000316809991829</v>
      </c>
      <c r="BF66" s="10">
        <f t="shared" si="44"/>
        <v>1.0001014440643645</v>
      </c>
      <c r="BG66" s="10">
        <f t="shared" si="44"/>
        <v>1</v>
      </c>
      <c r="BH66" s="10">
        <f t="shared" si="44"/>
        <v>1</v>
      </c>
      <c r="BI66" s="10">
        <f t="shared" si="44"/>
        <v>1</v>
      </c>
      <c r="BJ66" s="10">
        <f t="shared" si="44"/>
        <v>1.0002914870837099</v>
      </c>
      <c r="BK66" s="10">
        <f t="shared" si="44"/>
        <v>1</v>
      </c>
      <c r="BL66" s="10">
        <f t="shared" si="44"/>
        <v>1.000653785420722</v>
      </c>
      <c r="BM66" s="10">
        <f t="shared" si="44"/>
        <v>1</v>
      </c>
      <c r="BN66" s="10">
        <f t="shared" si="44"/>
        <v>1</v>
      </c>
      <c r="BO66" s="10">
        <f t="shared" si="44"/>
        <v>1.0001154397973482</v>
      </c>
      <c r="BP66" s="10">
        <f t="shared" si="44"/>
        <v>1.0086672242400248</v>
      </c>
      <c r="BQ66" s="10">
        <f t="shared" si="44"/>
        <v>1</v>
      </c>
      <c r="BR66" s="10">
        <f t="shared" si="44"/>
        <v>1.0001004555949566</v>
      </c>
      <c r="BS66" s="10">
        <f t="shared" ref="BS66:ED66" si="45">IF(OR(BT20 = "", BT$8 &lt; BS$8), "", IFERROR(BT20/BS20, ""))</f>
        <v>1</v>
      </c>
      <c r="BT66" s="10">
        <f t="shared" si="45"/>
        <v>1</v>
      </c>
      <c r="BU66" s="10">
        <f t="shared" si="45"/>
        <v>1.000600723708347</v>
      </c>
      <c r="BV66" s="10">
        <f t="shared" si="45"/>
        <v>1</v>
      </c>
      <c r="BW66" s="10">
        <f t="shared" si="45"/>
        <v>1.0006894251631131</v>
      </c>
      <c r="BX66" s="10">
        <f t="shared" si="45"/>
        <v>1</v>
      </c>
      <c r="BY66" s="10">
        <f t="shared" si="45"/>
        <v>1.0008664825645643</v>
      </c>
      <c r="BZ66" s="10">
        <f t="shared" si="45"/>
        <v>1</v>
      </c>
      <c r="CA66" s="10">
        <f t="shared" si="45"/>
        <v>1.000114176735291</v>
      </c>
      <c r="CB66" s="10">
        <f t="shared" si="45"/>
        <v>1</v>
      </c>
      <c r="CC66" s="10">
        <f t="shared" si="45"/>
        <v>1</v>
      </c>
      <c r="CD66" s="10">
        <f t="shared" si="45"/>
        <v>1.0001002177510865</v>
      </c>
      <c r="CE66" s="10">
        <f t="shared" si="45"/>
        <v>1</v>
      </c>
      <c r="CF66" s="10">
        <f t="shared" si="45"/>
        <v>1</v>
      </c>
      <c r="CG66" s="10">
        <f t="shared" si="45"/>
        <v>1.0004011623642302</v>
      </c>
      <c r="CH66" s="10">
        <f t="shared" si="45"/>
        <v>1</v>
      </c>
      <c r="CI66" s="10">
        <f t="shared" si="45"/>
        <v>1</v>
      </c>
      <c r="CJ66" s="10">
        <f t="shared" si="45"/>
        <v>1.0007300484331061</v>
      </c>
      <c r="CK66" s="10">
        <f t="shared" si="45"/>
        <v>1</v>
      </c>
      <c r="CL66" s="10">
        <f t="shared" si="45"/>
        <v>1</v>
      </c>
      <c r="CM66" s="10">
        <f t="shared" si="45"/>
        <v>1.0001140232426526</v>
      </c>
      <c r="CN66" s="10">
        <f t="shared" si="45"/>
        <v>1.0002366779676293</v>
      </c>
      <c r="CO66" s="10">
        <f t="shared" si="45"/>
        <v>1.1543980244008196</v>
      </c>
      <c r="CP66" s="10">
        <f t="shared" si="45"/>
        <v>1</v>
      </c>
      <c r="CQ66" s="10">
        <f t="shared" si="45"/>
        <v>1</v>
      </c>
      <c r="CR66" s="10">
        <f t="shared" si="45"/>
        <v>1</v>
      </c>
      <c r="CS66" s="10">
        <f t="shared" si="45"/>
        <v>1.000346993377889</v>
      </c>
      <c r="CT66" s="10" t="str">
        <f t="shared" si="45"/>
        <v/>
      </c>
      <c r="CU66" s="10" t="str">
        <f t="shared" si="45"/>
        <v/>
      </c>
      <c r="CV66" s="10" t="str">
        <f t="shared" si="45"/>
        <v/>
      </c>
      <c r="CW66" s="10" t="str">
        <f t="shared" si="45"/>
        <v/>
      </c>
      <c r="CX66" s="10" t="str">
        <f t="shared" si="45"/>
        <v/>
      </c>
      <c r="CY66" s="10" t="str">
        <f t="shared" si="45"/>
        <v/>
      </c>
      <c r="CZ66" s="10" t="str">
        <f t="shared" si="45"/>
        <v/>
      </c>
      <c r="DA66" s="10" t="str">
        <f t="shared" si="45"/>
        <v/>
      </c>
      <c r="DB66" s="10" t="str">
        <f t="shared" si="45"/>
        <v/>
      </c>
      <c r="DC66" s="10" t="str">
        <f t="shared" si="45"/>
        <v/>
      </c>
      <c r="DD66" s="10" t="str">
        <f t="shared" si="45"/>
        <v/>
      </c>
      <c r="DE66" s="10" t="str">
        <f t="shared" si="45"/>
        <v/>
      </c>
      <c r="DF66" s="10" t="str">
        <f t="shared" si="45"/>
        <v/>
      </c>
      <c r="DG66" s="10" t="str">
        <f t="shared" si="45"/>
        <v/>
      </c>
      <c r="DH66" s="10" t="str">
        <f t="shared" si="45"/>
        <v/>
      </c>
      <c r="DI66" s="10" t="str">
        <f t="shared" si="45"/>
        <v/>
      </c>
      <c r="DJ66" s="10" t="str">
        <f t="shared" si="45"/>
        <v/>
      </c>
      <c r="DK66" s="10" t="str">
        <f t="shared" si="45"/>
        <v/>
      </c>
      <c r="DL66" s="10" t="str">
        <f t="shared" si="45"/>
        <v/>
      </c>
      <c r="DM66" s="10" t="str">
        <f t="shared" si="45"/>
        <v/>
      </c>
      <c r="DN66" s="10" t="str">
        <f t="shared" si="45"/>
        <v/>
      </c>
      <c r="DO66" s="10" t="str">
        <f t="shared" si="45"/>
        <v/>
      </c>
      <c r="DP66" s="10" t="str">
        <f t="shared" si="45"/>
        <v/>
      </c>
      <c r="DQ66" s="10" t="str">
        <f t="shared" si="45"/>
        <v/>
      </c>
      <c r="DR66" s="10" t="str">
        <f t="shared" si="45"/>
        <v/>
      </c>
      <c r="DS66" s="10" t="str">
        <f t="shared" si="45"/>
        <v/>
      </c>
      <c r="DT66" s="10" t="str">
        <f t="shared" si="45"/>
        <v/>
      </c>
      <c r="DU66" s="10" t="str">
        <f t="shared" si="45"/>
        <v/>
      </c>
      <c r="DV66" s="10" t="str">
        <f t="shared" si="45"/>
        <v/>
      </c>
      <c r="DW66" s="10" t="str">
        <f t="shared" si="45"/>
        <v/>
      </c>
      <c r="DX66" s="10" t="str">
        <f t="shared" si="45"/>
        <v/>
      </c>
      <c r="DY66" s="10" t="str">
        <f t="shared" si="45"/>
        <v/>
      </c>
      <c r="DZ66" s="10" t="str">
        <f t="shared" si="45"/>
        <v/>
      </c>
      <c r="EA66" s="10" t="str">
        <f t="shared" si="45"/>
        <v/>
      </c>
      <c r="EB66" s="10">
        <f t="shared" si="45"/>
        <v>6.2321202716875357</v>
      </c>
      <c r="EC66" s="10">
        <f t="shared" si="45"/>
        <v>2.1294941578409592</v>
      </c>
      <c r="ED66" s="10">
        <f t="shared" si="45"/>
        <v>1.4517872498994249</v>
      </c>
      <c r="EE66" s="10">
        <f t="shared" ref="EE66:GP66" si="46">IF(OR(EF20 = "", EF$8 &lt; EE$8), "", IFERROR(EF20/EE20, ""))</f>
        <v>1.1440716927395425</v>
      </c>
      <c r="EF66" s="10">
        <f t="shared" si="46"/>
        <v>1.1655663575832742</v>
      </c>
      <c r="EG66" s="10">
        <f t="shared" si="46"/>
        <v>1.1598945863637664</v>
      </c>
      <c r="EH66" s="10">
        <f t="shared" si="46"/>
        <v>0.95743236847972324</v>
      </c>
      <c r="EI66" s="10">
        <f t="shared" si="46"/>
        <v>1.0003553090241701</v>
      </c>
      <c r="EJ66" s="10">
        <f t="shared" si="46"/>
        <v>0.99963579098071875</v>
      </c>
      <c r="EK66" s="10">
        <f t="shared" si="46"/>
        <v>0.9954760456352123</v>
      </c>
      <c r="EL66" s="10">
        <f t="shared" si="46"/>
        <v>1</v>
      </c>
      <c r="EM66" s="10">
        <f t="shared" si="46"/>
        <v>0.99994383007961962</v>
      </c>
      <c r="EN66" s="10">
        <f t="shared" si="46"/>
        <v>1.000090286610241</v>
      </c>
      <c r="EO66" s="10">
        <f t="shared" si="46"/>
        <v>1.0002545160334859</v>
      </c>
      <c r="EP66" s="10">
        <f t="shared" si="46"/>
        <v>1</v>
      </c>
      <c r="EQ66" s="10">
        <f t="shared" si="46"/>
        <v>1</v>
      </c>
      <c r="ER66" s="10">
        <f t="shared" si="46"/>
        <v>0.94845055853808191</v>
      </c>
      <c r="ES66" s="10">
        <f t="shared" si="46"/>
        <v>1.0538124346573647</v>
      </c>
      <c r="ET66" s="10">
        <f t="shared" si="46"/>
        <v>0.99958057579506288</v>
      </c>
      <c r="EU66" s="10">
        <f t="shared" si="46"/>
        <v>0.9998567484947859</v>
      </c>
      <c r="EV66" s="10">
        <f t="shared" si="46"/>
        <v>1</v>
      </c>
      <c r="EW66" s="10">
        <f t="shared" si="46"/>
        <v>1.0005004747943982</v>
      </c>
      <c r="EX66" s="10">
        <f t="shared" si="46"/>
        <v>1.0051578393086797</v>
      </c>
      <c r="EY66" s="10">
        <f t="shared" si="46"/>
        <v>1.000097450588231</v>
      </c>
      <c r="EZ66" s="10">
        <f t="shared" si="46"/>
        <v>0.99992757501184226</v>
      </c>
      <c r="FA66" s="10">
        <f t="shared" si="46"/>
        <v>1.0008723035361036</v>
      </c>
      <c r="FB66" s="10">
        <f t="shared" si="46"/>
        <v>1</v>
      </c>
      <c r="FC66" s="10">
        <f t="shared" si="46"/>
        <v>1</v>
      </c>
      <c r="FD66" s="10">
        <f t="shared" si="46"/>
        <v>1</v>
      </c>
      <c r="FE66" s="10">
        <f t="shared" si="46"/>
        <v>0.99999895159269381</v>
      </c>
      <c r="FF66" s="10">
        <f t="shared" si="46"/>
        <v>1.0002755213265235</v>
      </c>
      <c r="FG66" s="10">
        <f t="shared" si="46"/>
        <v>1</v>
      </c>
      <c r="FH66" s="10">
        <f t="shared" si="46"/>
        <v>1.0103974544899448</v>
      </c>
      <c r="FI66" s="10">
        <f t="shared" si="46"/>
        <v>1.0005303091574473</v>
      </c>
      <c r="FJ66" s="10">
        <f t="shared" si="46"/>
        <v>1.0000413139236373</v>
      </c>
      <c r="FK66" s="10">
        <f t="shared" si="46"/>
        <v>0.94991321611072133</v>
      </c>
      <c r="FL66" s="10">
        <f t="shared" si="46"/>
        <v>1.0000981904561788</v>
      </c>
      <c r="FM66" s="10">
        <f t="shared" si="46"/>
        <v>0.99980856417552522</v>
      </c>
      <c r="FN66" s="10">
        <f t="shared" si="46"/>
        <v>0.99967530316875486</v>
      </c>
      <c r="FO66" s="10">
        <f t="shared" si="46"/>
        <v>0.99109444473380126</v>
      </c>
      <c r="FP66" s="10">
        <f t="shared" si="46"/>
        <v>1</v>
      </c>
      <c r="FQ66" s="10">
        <f t="shared" si="46"/>
        <v>0.99461945970240107</v>
      </c>
      <c r="FR66" s="10">
        <f t="shared" si="46"/>
        <v>1.0002910856286547</v>
      </c>
      <c r="FS66" s="10">
        <f t="shared" si="46"/>
        <v>1</v>
      </c>
      <c r="FT66" s="10">
        <f t="shared" si="46"/>
        <v>1.0006102184370267</v>
      </c>
      <c r="FU66" s="10">
        <f t="shared" si="46"/>
        <v>1</v>
      </c>
      <c r="FV66" s="10">
        <f t="shared" si="46"/>
        <v>1</v>
      </c>
      <c r="FW66" s="10">
        <f t="shared" si="46"/>
        <v>0.99999987872002261</v>
      </c>
      <c r="FX66" s="10">
        <f t="shared" si="46"/>
        <v>1.0002963755731562</v>
      </c>
      <c r="FY66" s="10">
        <f t="shared" si="46"/>
        <v>1</v>
      </c>
      <c r="FZ66" s="10">
        <f t="shared" si="46"/>
        <v>1.0665595892855835</v>
      </c>
      <c r="GA66" s="10">
        <f t="shared" si="46"/>
        <v>1.0000948590860788</v>
      </c>
      <c r="GB66" s="10">
        <f t="shared" si="46"/>
        <v>1</v>
      </c>
      <c r="GC66" s="10">
        <f t="shared" si="46"/>
        <v>1</v>
      </c>
      <c r="GD66" s="10">
        <f t="shared" si="46"/>
        <v>1</v>
      </c>
      <c r="GE66" s="10">
        <f t="shared" si="46"/>
        <v>1.0002725677504778</v>
      </c>
      <c r="GF66" s="10">
        <f t="shared" si="46"/>
        <v>1</v>
      </c>
      <c r="GG66" s="10">
        <f t="shared" si="46"/>
        <v>1.0006113622246153</v>
      </c>
      <c r="GH66" s="10">
        <f t="shared" si="46"/>
        <v>1</v>
      </c>
      <c r="GI66" s="10">
        <f t="shared" si="46"/>
        <v>1</v>
      </c>
      <c r="GJ66" s="10">
        <f t="shared" si="46"/>
        <v>1.0001079536515944</v>
      </c>
      <c r="GK66" s="10">
        <f t="shared" si="46"/>
        <v>1.0081052248107882</v>
      </c>
      <c r="GL66" s="10">
        <f t="shared" si="46"/>
        <v>1</v>
      </c>
      <c r="GM66" s="10">
        <f t="shared" si="46"/>
        <v>1.0001094037459741</v>
      </c>
      <c r="GN66" s="10">
        <f t="shared" si="46"/>
        <v>1</v>
      </c>
      <c r="GO66" s="10">
        <f t="shared" si="46"/>
        <v>1</v>
      </c>
      <c r="GP66" s="10">
        <f t="shared" si="46"/>
        <v>1.0002692027523712</v>
      </c>
      <c r="GQ66" s="10">
        <f t="shared" ref="GQ66:IV66" si="47">IF(OR(GR20 = "", GR$8 &lt; GQ$8), "", IFERROR(GR20/GQ20, ""))</f>
        <v>1</v>
      </c>
      <c r="GR66" s="10">
        <f t="shared" si="47"/>
        <v>1.0006452889610236</v>
      </c>
      <c r="GS66" s="10">
        <f t="shared" si="47"/>
        <v>1</v>
      </c>
      <c r="GT66" s="10">
        <f t="shared" si="47"/>
        <v>1.0008110471241587</v>
      </c>
      <c r="GU66" s="10">
        <f t="shared" si="47"/>
        <v>1</v>
      </c>
      <c r="GV66" s="10">
        <f t="shared" si="47"/>
        <v>1.000106877906034</v>
      </c>
      <c r="GW66" s="10">
        <f t="shared" si="47"/>
        <v>1</v>
      </c>
      <c r="GX66" s="10">
        <f t="shared" si="47"/>
        <v>1</v>
      </c>
      <c r="GY66" s="10">
        <f t="shared" si="47"/>
        <v>1.0001366708769681</v>
      </c>
      <c r="GZ66" s="10">
        <f t="shared" si="47"/>
        <v>1</v>
      </c>
      <c r="HA66" s="10">
        <f t="shared" si="47"/>
        <v>1</v>
      </c>
      <c r="HB66" s="10">
        <f t="shared" si="47"/>
        <v>1.0003755068274294</v>
      </c>
      <c r="HC66" s="10">
        <f t="shared" si="47"/>
        <v>1</v>
      </c>
      <c r="HD66" s="10">
        <f t="shared" si="47"/>
        <v>1</v>
      </c>
      <c r="HE66" s="10">
        <f t="shared" si="47"/>
        <v>1.000683377170821</v>
      </c>
      <c r="HF66" s="10">
        <f t="shared" si="47"/>
        <v>1.0269937377727834</v>
      </c>
      <c r="HG66" s="10">
        <f t="shared" si="47"/>
        <v>1</v>
      </c>
      <c r="HH66" s="10">
        <f t="shared" si="47"/>
        <v>1.0001039332816481</v>
      </c>
      <c r="HI66" s="10">
        <f t="shared" si="47"/>
        <v>1.0515044774382152</v>
      </c>
      <c r="HJ66" s="10">
        <f t="shared" si="47"/>
        <v>1.0032706823911837</v>
      </c>
      <c r="HK66" s="10">
        <f t="shared" si="47"/>
        <v>1</v>
      </c>
      <c r="HL66" s="10">
        <f t="shared" si="47"/>
        <v>1</v>
      </c>
      <c r="HM66" s="10">
        <f t="shared" si="47"/>
        <v>1</v>
      </c>
      <c r="HN66" s="10">
        <f t="shared" si="47"/>
        <v>1.0003461911199314</v>
      </c>
      <c r="HO66" s="10" t="str">
        <f t="shared" si="47"/>
        <v/>
      </c>
      <c r="HP66" s="10" t="str">
        <f t="shared" si="47"/>
        <v/>
      </c>
      <c r="HQ66" s="10" t="str">
        <f t="shared" si="47"/>
        <v/>
      </c>
      <c r="HR66" s="10" t="str">
        <f t="shared" si="47"/>
        <v/>
      </c>
      <c r="HS66" s="10" t="str">
        <f t="shared" si="47"/>
        <v/>
      </c>
      <c r="HT66" s="10" t="str">
        <f t="shared" si="47"/>
        <v/>
      </c>
      <c r="HU66" s="10" t="str">
        <f t="shared" si="47"/>
        <v/>
      </c>
      <c r="HV66" s="10" t="str">
        <f t="shared" si="47"/>
        <v/>
      </c>
      <c r="HW66" s="10" t="str">
        <f t="shared" si="47"/>
        <v/>
      </c>
      <c r="HX66" s="10" t="str">
        <f t="shared" si="47"/>
        <v/>
      </c>
      <c r="HY66" s="10" t="str">
        <f t="shared" si="47"/>
        <v/>
      </c>
      <c r="HZ66" s="10" t="str">
        <f t="shared" si="47"/>
        <v/>
      </c>
      <c r="IA66" s="10" t="str">
        <f t="shared" si="47"/>
        <v/>
      </c>
      <c r="IB66" s="10" t="str">
        <f t="shared" si="47"/>
        <v/>
      </c>
      <c r="IC66" s="10" t="str">
        <f t="shared" si="47"/>
        <v/>
      </c>
      <c r="ID66" s="10" t="str">
        <f t="shared" si="47"/>
        <v/>
      </c>
      <c r="IE66" s="10" t="str">
        <f t="shared" si="47"/>
        <v/>
      </c>
      <c r="IF66" s="10" t="str">
        <f t="shared" si="47"/>
        <v/>
      </c>
      <c r="IG66" s="10" t="str">
        <f t="shared" si="47"/>
        <v/>
      </c>
      <c r="IH66" s="10" t="str">
        <f t="shared" si="47"/>
        <v/>
      </c>
      <c r="II66" s="10" t="str">
        <f t="shared" si="47"/>
        <v/>
      </c>
      <c r="IJ66" s="10" t="str">
        <f t="shared" si="47"/>
        <v/>
      </c>
      <c r="IK66" s="10" t="str">
        <f t="shared" si="47"/>
        <v/>
      </c>
      <c r="IL66" s="10" t="str">
        <f t="shared" si="47"/>
        <v/>
      </c>
      <c r="IM66" s="10" t="str">
        <f t="shared" si="47"/>
        <v/>
      </c>
      <c r="IN66" s="10" t="str">
        <f t="shared" si="47"/>
        <v/>
      </c>
      <c r="IO66" s="10" t="str">
        <f t="shared" si="47"/>
        <v/>
      </c>
      <c r="IP66" s="10" t="str">
        <f t="shared" si="47"/>
        <v/>
      </c>
      <c r="IQ66" s="10" t="str">
        <f t="shared" si="47"/>
        <v/>
      </c>
      <c r="IR66" s="10" t="str">
        <f t="shared" si="47"/>
        <v/>
      </c>
      <c r="IS66" s="10" t="str">
        <f t="shared" si="47"/>
        <v/>
      </c>
      <c r="IT66" s="10" t="str">
        <f t="shared" si="47"/>
        <v/>
      </c>
      <c r="IU66" s="10" t="str">
        <f t="shared" si="47"/>
        <v/>
      </c>
      <c r="IV66" s="10" t="str">
        <f t="shared" si="47"/>
        <v/>
      </c>
    </row>
    <row r="67" spans="6:256" x14ac:dyDescent="0.2">
      <c r="F67">
        <v>201703</v>
      </c>
      <c r="G67" s="10">
        <f t="shared" ref="G67:BR67" si="48">IF(OR(H21 = "", H$8 &lt; G$8), "", IFERROR(H21/G21, ""))</f>
        <v>3.0074900952187522</v>
      </c>
      <c r="H67" s="10">
        <f t="shared" si="48"/>
        <v>2.1029138626619335</v>
      </c>
      <c r="I67" s="10">
        <f t="shared" si="48"/>
        <v>1.3481418763435693</v>
      </c>
      <c r="J67" s="10">
        <f t="shared" si="48"/>
        <v>1.1313375035648254</v>
      </c>
      <c r="K67" s="10">
        <f t="shared" si="48"/>
        <v>1.0252306825227251</v>
      </c>
      <c r="L67" s="10">
        <f t="shared" si="48"/>
        <v>1.0435168587273771</v>
      </c>
      <c r="M67" s="10">
        <f t="shared" si="48"/>
        <v>1.0040463927803889</v>
      </c>
      <c r="N67" s="10">
        <f t="shared" si="48"/>
        <v>1.0001318342087204</v>
      </c>
      <c r="O67" s="10">
        <f t="shared" si="48"/>
        <v>1.0281679513916497</v>
      </c>
      <c r="P67" s="10">
        <f t="shared" si="48"/>
        <v>1.0531640686441193</v>
      </c>
      <c r="Q67" s="10">
        <f t="shared" si="48"/>
        <v>1.0002431447961453</v>
      </c>
      <c r="R67" s="10">
        <f t="shared" si="48"/>
        <v>1.0024962285160184</v>
      </c>
      <c r="S67" s="10">
        <f t="shared" si="48"/>
        <v>1</v>
      </c>
      <c r="T67" s="10">
        <f t="shared" si="48"/>
        <v>1.0041327475738777</v>
      </c>
      <c r="U67" s="10">
        <f t="shared" si="48"/>
        <v>1.0051029018716195</v>
      </c>
      <c r="V67" s="10">
        <f t="shared" si="48"/>
        <v>1.0000956630403894</v>
      </c>
      <c r="W67" s="10">
        <f t="shared" si="48"/>
        <v>1</v>
      </c>
      <c r="X67" s="10">
        <f t="shared" si="48"/>
        <v>1</v>
      </c>
      <c r="Y67" s="10">
        <f t="shared" si="48"/>
        <v>1.0018809860437909</v>
      </c>
      <c r="Z67" s="10">
        <f t="shared" si="48"/>
        <v>1.0057071254230758</v>
      </c>
      <c r="AA67" s="10">
        <f t="shared" si="48"/>
        <v>1</v>
      </c>
      <c r="AB67" s="10">
        <f t="shared" si="48"/>
        <v>1</v>
      </c>
      <c r="AC67" s="10">
        <f t="shared" si="48"/>
        <v>1</v>
      </c>
      <c r="AD67" s="10">
        <f t="shared" si="48"/>
        <v>1.0001133067308692</v>
      </c>
      <c r="AE67" s="10">
        <f t="shared" si="48"/>
        <v>1</v>
      </c>
      <c r="AF67" s="10">
        <f t="shared" si="48"/>
        <v>1.0000463104757726</v>
      </c>
      <c r="AG67" s="10">
        <f t="shared" si="48"/>
        <v>1.0000068836317144</v>
      </c>
      <c r="AH67" s="10">
        <f t="shared" si="48"/>
        <v>1.0000128620293667</v>
      </c>
      <c r="AI67" s="10">
        <f t="shared" si="48"/>
        <v>1</v>
      </c>
      <c r="AJ67" s="10">
        <f t="shared" si="48"/>
        <v>1.0001784810355741</v>
      </c>
      <c r="AK67" s="10">
        <f t="shared" si="48"/>
        <v>1</v>
      </c>
      <c r="AL67" s="10">
        <f t="shared" si="48"/>
        <v>1</v>
      </c>
      <c r="AM67" s="10">
        <f t="shared" si="48"/>
        <v>1</v>
      </c>
      <c r="AN67" s="10">
        <f t="shared" si="48"/>
        <v>1</v>
      </c>
      <c r="AO67" s="10">
        <f t="shared" si="48"/>
        <v>1</v>
      </c>
      <c r="AP67" s="10">
        <f t="shared" si="48"/>
        <v>1.0033880612573509</v>
      </c>
      <c r="AQ67" s="10">
        <f t="shared" si="48"/>
        <v>1</v>
      </c>
      <c r="AR67" s="10">
        <f t="shared" si="48"/>
        <v>1.0001311275813218</v>
      </c>
      <c r="AS67" s="10">
        <f t="shared" si="48"/>
        <v>1</v>
      </c>
      <c r="AT67" s="10">
        <f t="shared" si="48"/>
        <v>1</v>
      </c>
      <c r="AU67" s="10">
        <f t="shared" si="48"/>
        <v>1.0000412357989907</v>
      </c>
      <c r="AV67" s="10">
        <f t="shared" si="48"/>
        <v>1</v>
      </c>
      <c r="AW67" s="10">
        <f t="shared" si="48"/>
        <v>1.0001906299187093</v>
      </c>
      <c r="AX67" s="10">
        <f t="shared" si="48"/>
        <v>1</v>
      </c>
      <c r="AY67" s="10">
        <f t="shared" si="48"/>
        <v>1</v>
      </c>
      <c r="AZ67" s="10">
        <f t="shared" si="48"/>
        <v>1</v>
      </c>
      <c r="BA67" s="10">
        <f t="shared" si="48"/>
        <v>1</v>
      </c>
      <c r="BB67" s="10">
        <f t="shared" si="48"/>
        <v>1</v>
      </c>
      <c r="BC67" s="10">
        <f t="shared" si="48"/>
        <v>1</v>
      </c>
      <c r="BD67" s="10">
        <f t="shared" si="48"/>
        <v>1.0001869481247547</v>
      </c>
      <c r="BE67" s="10">
        <f t="shared" si="48"/>
        <v>1</v>
      </c>
      <c r="BF67" s="10">
        <f t="shared" si="48"/>
        <v>1</v>
      </c>
      <c r="BG67" s="10">
        <f t="shared" si="48"/>
        <v>1</v>
      </c>
      <c r="BH67" s="10">
        <f t="shared" si="48"/>
        <v>1</v>
      </c>
      <c r="BI67" s="10">
        <f t="shared" si="48"/>
        <v>1.0001905579614159</v>
      </c>
      <c r="BJ67" s="10">
        <f t="shared" si="48"/>
        <v>1</v>
      </c>
      <c r="BK67" s="10">
        <f t="shared" si="48"/>
        <v>1</v>
      </c>
      <c r="BL67" s="10">
        <f t="shared" si="48"/>
        <v>1</v>
      </c>
      <c r="BM67" s="10">
        <f t="shared" si="48"/>
        <v>1</v>
      </c>
      <c r="BN67" s="10">
        <f t="shared" si="48"/>
        <v>1</v>
      </c>
      <c r="BO67" s="10">
        <f t="shared" si="48"/>
        <v>1</v>
      </c>
      <c r="BP67" s="10">
        <f t="shared" si="48"/>
        <v>1.0001876508370382</v>
      </c>
      <c r="BQ67" s="10">
        <f t="shared" si="48"/>
        <v>1</v>
      </c>
      <c r="BR67" s="10">
        <f t="shared" si="48"/>
        <v>1</v>
      </c>
      <c r="BS67" s="10">
        <f t="shared" ref="BS67:ED67" si="49">IF(OR(BT21 = "", BT$8 &lt; BS$8), "", IFERROR(BT21/BS21, ""))</f>
        <v>1</v>
      </c>
      <c r="BT67" s="10">
        <f t="shared" si="49"/>
        <v>1</v>
      </c>
      <c r="BU67" s="10">
        <f t="shared" si="49"/>
        <v>1.000190485911157</v>
      </c>
      <c r="BV67" s="10">
        <f t="shared" si="49"/>
        <v>1</v>
      </c>
      <c r="BW67" s="10">
        <f t="shared" si="49"/>
        <v>1</v>
      </c>
      <c r="BX67" s="10">
        <f t="shared" si="49"/>
        <v>1</v>
      </c>
      <c r="BY67" s="10">
        <f t="shared" si="49"/>
        <v>1.0005308660506844</v>
      </c>
      <c r="BZ67" s="10">
        <f t="shared" si="49"/>
        <v>1</v>
      </c>
      <c r="CA67" s="10">
        <f t="shared" si="49"/>
        <v>1</v>
      </c>
      <c r="CB67" s="10">
        <f t="shared" si="49"/>
        <v>1.0001677214650939</v>
      </c>
      <c r="CC67" s="10">
        <f t="shared" si="49"/>
        <v>1</v>
      </c>
      <c r="CD67" s="10">
        <f t="shared" si="49"/>
        <v>1.0000205163247951</v>
      </c>
      <c r="CE67" s="10">
        <f t="shared" si="49"/>
        <v>1</v>
      </c>
      <c r="CF67" s="10">
        <f t="shared" si="49"/>
        <v>1</v>
      </c>
      <c r="CG67" s="10">
        <f t="shared" si="49"/>
        <v>1.0003160350353097</v>
      </c>
      <c r="CH67" s="10">
        <f t="shared" si="49"/>
        <v>1.0000199433408965</v>
      </c>
      <c r="CI67" s="10">
        <f t="shared" si="49"/>
        <v>1</v>
      </c>
      <c r="CJ67" s="10">
        <f t="shared" si="49"/>
        <v>1</v>
      </c>
      <c r="CK67" s="10">
        <f t="shared" si="49"/>
        <v>1</v>
      </c>
      <c r="CL67" s="10">
        <f t="shared" si="49"/>
        <v>1</v>
      </c>
      <c r="CM67" s="10">
        <f t="shared" si="49"/>
        <v>1.0001676335766274</v>
      </c>
      <c r="CN67" s="10">
        <f t="shared" si="49"/>
        <v>1.0000640199749362</v>
      </c>
      <c r="CO67" s="10">
        <f t="shared" si="49"/>
        <v>1</v>
      </c>
      <c r="CP67" s="10">
        <f t="shared" si="49"/>
        <v>1</v>
      </c>
      <c r="CQ67" s="10" t="str">
        <f t="shared" si="49"/>
        <v/>
      </c>
      <c r="CR67" s="10" t="str">
        <f t="shared" si="49"/>
        <v/>
      </c>
      <c r="CS67" s="10" t="str">
        <f t="shared" si="49"/>
        <v/>
      </c>
      <c r="CT67" s="10" t="str">
        <f t="shared" si="49"/>
        <v/>
      </c>
      <c r="CU67" s="10" t="str">
        <f t="shared" si="49"/>
        <v/>
      </c>
      <c r="CV67" s="10" t="str">
        <f t="shared" si="49"/>
        <v/>
      </c>
      <c r="CW67" s="10" t="str">
        <f t="shared" si="49"/>
        <v/>
      </c>
      <c r="CX67" s="10" t="str">
        <f t="shared" si="49"/>
        <v/>
      </c>
      <c r="CY67" s="10" t="str">
        <f t="shared" si="49"/>
        <v/>
      </c>
      <c r="CZ67" s="10" t="str">
        <f t="shared" si="49"/>
        <v/>
      </c>
      <c r="DA67" s="10" t="str">
        <f t="shared" si="49"/>
        <v/>
      </c>
      <c r="DB67" s="10" t="str">
        <f t="shared" si="49"/>
        <v/>
      </c>
      <c r="DC67" s="10" t="str">
        <f t="shared" si="49"/>
        <v/>
      </c>
      <c r="DD67" s="10" t="str">
        <f t="shared" si="49"/>
        <v/>
      </c>
      <c r="DE67" s="10" t="str">
        <f t="shared" si="49"/>
        <v/>
      </c>
      <c r="DF67" s="10" t="str">
        <f t="shared" si="49"/>
        <v/>
      </c>
      <c r="DG67" s="10" t="str">
        <f t="shared" si="49"/>
        <v/>
      </c>
      <c r="DH67" s="10" t="str">
        <f t="shared" si="49"/>
        <v/>
      </c>
      <c r="DI67" s="10" t="str">
        <f t="shared" si="49"/>
        <v/>
      </c>
      <c r="DJ67" s="10" t="str">
        <f t="shared" si="49"/>
        <v/>
      </c>
      <c r="DK67" s="10" t="str">
        <f t="shared" si="49"/>
        <v/>
      </c>
      <c r="DL67" s="10" t="str">
        <f t="shared" si="49"/>
        <v/>
      </c>
      <c r="DM67" s="10" t="str">
        <f t="shared" si="49"/>
        <v/>
      </c>
      <c r="DN67" s="10" t="str">
        <f t="shared" si="49"/>
        <v/>
      </c>
      <c r="DO67" s="10" t="str">
        <f t="shared" si="49"/>
        <v/>
      </c>
      <c r="DP67" s="10" t="str">
        <f t="shared" si="49"/>
        <v/>
      </c>
      <c r="DQ67" s="10" t="str">
        <f t="shared" si="49"/>
        <v/>
      </c>
      <c r="DR67" s="10" t="str">
        <f t="shared" si="49"/>
        <v/>
      </c>
      <c r="DS67" s="10" t="str">
        <f t="shared" si="49"/>
        <v/>
      </c>
      <c r="DT67" s="10" t="str">
        <f t="shared" si="49"/>
        <v/>
      </c>
      <c r="DU67" s="10" t="str">
        <f t="shared" si="49"/>
        <v/>
      </c>
      <c r="DV67" s="10" t="str">
        <f t="shared" si="49"/>
        <v/>
      </c>
      <c r="DW67" s="10" t="str">
        <f t="shared" si="49"/>
        <v/>
      </c>
      <c r="DX67" s="10" t="str">
        <f t="shared" si="49"/>
        <v/>
      </c>
      <c r="DY67" s="10" t="str">
        <f t="shared" si="49"/>
        <v/>
      </c>
      <c r="DZ67" s="10" t="str">
        <f t="shared" si="49"/>
        <v/>
      </c>
      <c r="EA67" s="10" t="str">
        <f t="shared" si="49"/>
        <v/>
      </c>
      <c r="EB67" s="10">
        <f t="shared" si="49"/>
        <v>1.6163191106734918</v>
      </c>
      <c r="EC67" s="10">
        <f t="shared" si="49"/>
        <v>1.7147553832345737</v>
      </c>
      <c r="ED67" s="10">
        <f t="shared" si="49"/>
        <v>1.130295528841889</v>
      </c>
      <c r="EE67" s="10">
        <f t="shared" ref="EE67:GP67" si="50">IF(OR(EF21 = "", EF$8 &lt; EE$8), "", IFERROR(EF21/EE21, ""))</f>
        <v>1.0234180599020091</v>
      </c>
      <c r="EF67" s="10">
        <f t="shared" si="50"/>
        <v>1.022409603881496</v>
      </c>
      <c r="EG67" s="10">
        <f t="shared" si="50"/>
        <v>1.0003271223862049</v>
      </c>
      <c r="EH67" s="10">
        <f t="shared" si="50"/>
        <v>1.0007572005782075</v>
      </c>
      <c r="EI67" s="10">
        <f t="shared" si="50"/>
        <v>0.97329606502754895</v>
      </c>
      <c r="EJ67" s="10">
        <f t="shared" si="50"/>
        <v>1.0016314653927134</v>
      </c>
      <c r="EK67" s="10">
        <f t="shared" si="50"/>
        <v>0.99980270919664405</v>
      </c>
      <c r="EL67" s="10">
        <f t="shared" si="50"/>
        <v>1.0024786338305991</v>
      </c>
      <c r="EM67" s="10">
        <f t="shared" si="50"/>
        <v>0.99397909447975386</v>
      </c>
      <c r="EN67" s="10">
        <f t="shared" si="50"/>
        <v>1.0103211860930761</v>
      </c>
      <c r="EO67" s="10">
        <f t="shared" si="50"/>
        <v>1.0000007875869277</v>
      </c>
      <c r="EP67" s="10">
        <f t="shared" si="50"/>
        <v>1.0005463756293811</v>
      </c>
      <c r="EQ67" s="10">
        <f t="shared" si="50"/>
        <v>1.000095116974302</v>
      </c>
      <c r="ER67" s="10">
        <f t="shared" si="50"/>
        <v>1.0001693027866563</v>
      </c>
      <c r="ES67" s="10">
        <f t="shared" si="50"/>
        <v>1</v>
      </c>
      <c r="ET67" s="10">
        <f t="shared" si="50"/>
        <v>1.0017006592618054</v>
      </c>
      <c r="EU67" s="10">
        <f t="shared" si="50"/>
        <v>0.999977585283788</v>
      </c>
      <c r="EV67" s="10">
        <f t="shared" si="50"/>
        <v>1</v>
      </c>
      <c r="EW67" s="10">
        <f t="shared" si="50"/>
        <v>1</v>
      </c>
      <c r="EX67" s="10">
        <f t="shared" si="50"/>
        <v>1</v>
      </c>
      <c r="EY67" s="10">
        <f t="shared" si="50"/>
        <v>1.0001133067308692</v>
      </c>
      <c r="EZ67" s="10">
        <f t="shared" si="50"/>
        <v>1</v>
      </c>
      <c r="FA67" s="10">
        <f t="shared" si="50"/>
        <v>1.0000463104757726</v>
      </c>
      <c r="FB67" s="10">
        <f t="shared" si="50"/>
        <v>1.0000068836317144</v>
      </c>
      <c r="FC67" s="10">
        <f t="shared" si="50"/>
        <v>1.0000128620293667</v>
      </c>
      <c r="FD67" s="10">
        <f t="shared" si="50"/>
        <v>1</v>
      </c>
      <c r="FE67" s="10">
        <f t="shared" si="50"/>
        <v>1.0001784810355741</v>
      </c>
      <c r="FF67" s="10">
        <f t="shared" si="50"/>
        <v>1</v>
      </c>
      <c r="FG67" s="10">
        <f t="shared" si="50"/>
        <v>1</v>
      </c>
      <c r="FH67" s="10">
        <f t="shared" si="50"/>
        <v>1</v>
      </c>
      <c r="FI67" s="10">
        <f t="shared" si="50"/>
        <v>1</v>
      </c>
      <c r="FJ67" s="10">
        <f t="shared" si="50"/>
        <v>1.0033970396200176</v>
      </c>
      <c r="FK67" s="10">
        <f t="shared" si="50"/>
        <v>0.99999105203392846</v>
      </c>
      <c r="FL67" s="10">
        <f t="shared" si="50"/>
        <v>1</v>
      </c>
      <c r="FM67" s="10">
        <f t="shared" si="50"/>
        <v>1.0001311275813218</v>
      </c>
      <c r="FN67" s="10">
        <f t="shared" si="50"/>
        <v>1</v>
      </c>
      <c r="FO67" s="10">
        <f t="shared" si="50"/>
        <v>1</v>
      </c>
      <c r="FP67" s="10">
        <f t="shared" si="50"/>
        <v>1.0000412357989907</v>
      </c>
      <c r="FQ67" s="10">
        <f t="shared" si="50"/>
        <v>1</v>
      </c>
      <c r="FR67" s="10">
        <f t="shared" si="50"/>
        <v>1.0001906299187093</v>
      </c>
      <c r="FS67" s="10">
        <f t="shared" si="50"/>
        <v>1</v>
      </c>
      <c r="FT67" s="10">
        <f t="shared" si="50"/>
        <v>1</v>
      </c>
      <c r="FU67" s="10">
        <f t="shared" si="50"/>
        <v>1</v>
      </c>
      <c r="FV67" s="10">
        <f t="shared" si="50"/>
        <v>1</v>
      </c>
      <c r="FW67" s="10">
        <f t="shared" si="50"/>
        <v>1</v>
      </c>
      <c r="FX67" s="10">
        <f t="shared" si="50"/>
        <v>1</v>
      </c>
      <c r="FY67" s="10">
        <f t="shared" si="50"/>
        <v>1.0001869481247547</v>
      </c>
      <c r="FZ67" s="10">
        <f t="shared" si="50"/>
        <v>1</v>
      </c>
      <c r="GA67" s="10">
        <f t="shared" si="50"/>
        <v>1</v>
      </c>
      <c r="GB67" s="10">
        <f t="shared" si="50"/>
        <v>1</v>
      </c>
      <c r="GC67" s="10">
        <f t="shared" si="50"/>
        <v>1</v>
      </c>
      <c r="GD67" s="10">
        <f t="shared" si="50"/>
        <v>1.0001905579614159</v>
      </c>
      <c r="GE67" s="10">
        <f t="shared" si="50"/>
        <v>1</v>
      </c>
      <c r="GF67" s="10">
        <f t="shared" si="50"/>
        <v>1</v>
      </c>
      <c r="GG67" s="10">
        <f t="shared" si="50"/>
        <v>1</v>
      </c>
      <c r="GH67" s="10">
        <f t="shared" si="50"/>
        <v>1</v>
      </c>
      <c r="GI67" s="10">
        <f t="shared" si="50"/>
        <v>1</v>
      </c>
      <c r="GJ67" s="10">
        <f t="shared" si="50"/>
        <v>1</v>
      </c>
      <c r="GK67" s="10">
        <f t="shared" si="50"/>
        <v>1.0001876508370382</v>
      </c>
      <c r="GL67" s="10">
        <f t="shared" si="50"/>
        <v>1</v>
      </c>
      <c r="GM67" s="10">
        <f t="shared" si="50"/>
        <v>1</v>
      </c>
      <c r="GN67" s="10">
        <f t="shared" si="50"/>
        <v>1</v>
      </c>
      <c r="GO67" s="10">
        <f t="shared" si="50"/>
        <v>1</v>
      </c>
      <c r="GP67" s="10">
        <f t="shared" si="50"/>
        <v>1.000190485911157</v>
      </c>
      <c r="GQ67" s="10">
        <f t="shared" ref="GQ67:IV67" si="51">IF(OR(GR21 = "", GR$8 &lt; GQ$8), "", IFERROR(GR21/GQ21, ""))</f>
        <v>1</v>
      </c>
      <c r="GR67" s="10">
        <f t="shared" si="51"/>
        <v>1</v>
      </c>
      <c r="GS67" s="10">
        <f t="shared" si="51"/>
        <v>1</v>
      </c>
      <c r="GT67" s="10">
        <f t="shared" si="51"/>
        <v>1.0005308660506844</v>
      </c>
      <c r="GU67" s="10">
        <f t="shared" si="51"/>
        <v>1</v>
      </c>
      <c r="GV67" s="10">
        <f t="shared" si="51"/>
        <v>1</v>
      </c>
      <c r="GW67" s="10">
        <f t="shared" si="51"/>
        <v>1.0001677214650939</v>
      </c>
      <c r="GX67" s="10">
        <f t="shared" si="51"/>
        <v>1</v>
      </c>
      <c r="GY67" s="10">
        <f t="shared" si="51"/>
        <v>1.0000205163247951</v>
      </c>
      <c r="GZ67" s="10">
        <f t="shared" si="51"/>
        <v>1</v>
      </c>
      <c r="HA67" s="10">
        <f t="shared" si="51"/>
        <v>1</v>
      </c>
      <c r="HB67" s="10">
        <f t="shared" si="51"/>
        <v>1.0003160350353097</v>
      </c>
      <c r="HC67" s="10">
        <f t="shared" si="51"/>
        <v>1.0000199433408965</v>
      </c>
      <c r="HD67" s="10">
        <f t="shared" si="51"/>
        <v>1</v>
      </c>
      <c r="HE67" s="10">
        <f t="shared" si="51"/>
        <v>1</v>
      </c>
      <c r="HF67" s="10">
        <f t="shared" si="51"/>
        <v>1</v>
      </c>
      <c r="HG67" s="10">
        <f t="shared" si="51"/>
        <v>1</v>
      </c>
      <c r="HH67" s="10">
        <f t="shared" si="51"/>
        <v>1.0001676335766274</v>
      </c>
      <c r="HI67" s="10">
        <f t="shared" si="51"/>
        <v>1.0000640199749362</v>
      </c>
      <c r="HJ67" s="10">
        <f t="shared" si="51"/>
        <v>1</v>
      </c>
      <c r="HK67" s="10">
        <f t="shared" si="51"/>
        <v>1</v>
      </c>
      <c r="HL67" s="10" t="str">
        <f t="shared" si="51"/>
        <v/>
      </c>
      <c r="HM67" s="10" t="str">
        <f t="shared" si="51"/>
        <v/>
      </c>
      <c r="HN67" s="10" t="str">
        <f t="shared" si="51"/>
        <v/>
      </c>
      <c r="HO67" s="10" t="str">
        <f t="shared" si="51"/>
        <v/>
      </c>
      <c r="HP67" s="10" t="str">
        <f t="shared" si="51"/>
        <v/>
      </c>
      <c r="HQ67" s="10" t="str">
        <f t="shared" si="51"/>
        <v/>
      </c>
      <c r="HR67" s="10" t="str">
        <f t="shared" si="51"/>
        <v/>
      </c>
      <c r="HS67" s="10" t="str">
        <f t="shared" si="51"/>
        <v/>
      </c>
      <c r="HT67" s="10" t="str">
        <f t="shared" si="51"/>
        <v/>
      </c>
      <c r="HU67" s="10" t="str">
        <f t="shared" si="51"/>
        <v/>
      </c>
      <c r="HV67" s="10" t="str">
        <f t="shared" si="51"/>
        <v/>
      </c>
      <c r="HW67" s="10" t="str">
        <f t="shared" si="51"/>
        <v/>
      </c>
      <c r="HX67" s="10" t="str">
        <f t="shared" si="51"/>
        <v/>
      </c>
      <c r="HY67" s="10" t="str">
        <f t="shared" si="51"/>
        <v/>
      </c>
      <c r="HZ67" s="10" t="str">
        <f t="shared" si="51"/>
        <v/>
      </c>
      <c r="IA67" s="10" t="str">
        <f t="shared" si="51"/>
        <v/>
      </c>
      <c r="IB67" s="10" t="str">
        <f t="shared" si="51"/>
        <v/>
      </c>
      <c r="IC67" s="10" t="str">
        <f t="shared" si="51"/>
        <v/>
      </c>
      <c r="ID67" s="10" t="str">
        <f t="shared" si="51"/>
        <v/>
      </c>
      <c r="IE67" s="10" t="str">
        <f t="shared" si="51"/>
        <v/>
      </c>
      <c r="IF67" s="10" t="str">
        <f t="shared" si="51"/>
        <v/>
      </c>
      <c r="IG67" s="10" t="str">
        <f t="shared" si="51"/>
        <v/>
      </c>
      <c r="IH67" s="10" t="str">
        <f t="shared" si="51"/>
        <v/>
      </c>
      <c r="II67" s="10" t="str">
        <f t="shared" si="51"/>
        <v/>
      </c>
      <c r="IJ67" s="10" t="str">
        <f t="shared" si="51"/>
        <v/>
      </c>
      <c r="IK67" s="10" t="str">
        <f t="shared" si="51"/>
        <v/>
      </c>
      <c r="IL67" s="10" t="str">
        <f t="shared" si="51"/>
        <v/>
      </c>
      <c r="IM67" s="10" t="str">
        <f t="shared" si="51"/>
        <v/>
      </c>
      <c r="IN67" s="10" t="str">
        <f t="shared" si="51"/>
        <v/>
      </c>
      <c r="IO67" s="10" t="str">
        <f t="shared" si="51"/>
        <v/>
      </c>
      <c r="IP67" s="10" t="str">
        <f t="shared" si="51"/>
        <v/>
      </c>
      <c r="IQ67" s="10" t="str">
        <f t="shared" si="51"/>
        <v/>
      </c>
      <c r="IR67" s="10" t="str">
        <f t="shared" si="51"/>
        <v/>
      </c>
      <c r="IS67" s="10" t="str">
        <f t="shared" si="51"/>
        <v/>
      </c>
      <c r="IT67" s="10" t="str">
        <f t="shared" si="51"/>
        <v/>
      </c>
      <c r="IU67" s="10" t="str">
        <f t="shared" si="51"/>
        <v/>
      </c>
      <c r="IV67" s="10" t="str">
        <f t="shared" si="51"/>
        <v/>
      </c>
    </row>
    <row r="68" spans="6:256" x14ac:dyDescent="0.2">
      <c r="F68">
        <v>201706</v>
      </c>
      <c r="G68" s="10">
        <f t="shared" ref="G68:BR68" si="52">IF(OR(H22 = "", H$8 &lt; G$8), "", IFERROR(H22/G22, ""))</f>
        <v>17.865775473863213</v>
      </c>
      <c r="H68" s="10">
        <f t="shared" si="52"/>
        <v>1.8551253616522718</v>
      </c>
      <c r="I68" s="10">
        <f t="shared" si="52"/>
        <v>1.4719076296770228</v>
      </c>
      <c r="J68" s="10">
        <f t="shared" si="52"/>
        <v>1.1031204509663015</v>
      </c>
      <c r="K68" s="10">
        <f t="shared" si="52"/>
        <v>1.0074682889748381</v>
      </c>
      <c r="L68" s="10">
        <f t="shared" si="52"/>
        <v>1.0352735761685914</v>
      </c>
      <c r="M68" s="10">
        <f t="shared" si="52"/>
        <v>1.009661686550382</v>
      </c>
      <c r="N68" s="10">
        <f t="shared" si="52"/>
        <v>1</v>
      </c>
      <c r="O68" s="10">
        <f t="shared" si="52"/>
        <v>1.004593072559177</v>
      </c>
      <c r="P68" s="10">
        <f t="shared" si="52"/>
        <v>1.0033614152907573</v>
      </c>
      <c r="Q68" s="10">
        <f t="shared" si="52"/>
        <v>1.0025541368727009</v>
      </c>
      <c r="R68" s="10">
        <f t="shared" si="52"/>
        <v>0.99952272219906857</v>
      </c>
      <c r="S68" s="10">
        <f t="shared" si="52"/>
        <v>1.0000098825869495</v>
      </c>
      <c r="T68" s="10">
        <f t="shared" si="52"/>
        <v>1.0019671297935342</v>
      </c>
      <c r="U68" s="10">
        <f t="shared" si="52"/>
        <v>1.0049496361754411</v>
      </c>
      <c r="V68" s="10">
        <f t="shared" si="52"/>
        <v>1</v>
      </c>
      <c r="W68" s="10">
        <f t="shared" si="52"/>
        <v>1.0004504208565392</v>
      </c>
      <c r="X68" s="10">
        <f t="shared" si="52"/>
        <v>1.0022220573950777</v>
      </c>
      <c r="Y68" s="10">
        <f t="shared" si="52"/>
        <v>1</v>
      </c>
      <c r="Z68" s="10">
        <f t="shared" si="52"/>
        <v>1.0002343026271991</v>
      </c>
      <c r="AA68" s="10">
        <f t="shared" si="52"/>
        <v>1.0000604708925904</v>
      </c>
      <c r="AB68" s="10">
        <f t="shared" si="52"/>
        <v>1.0008371182397751</v>
      </c>
      <c r="AC68" s="10">
        <f t="shared" si="52"/>
        <v>1.000027718083554</v>
      </c>
      <c r="AD68" s="10">
        <f t="shared" si="52"/>
        <v>1.0001009344400151</v>
      </c>
      <c r="AE68" s="10">
        <f t="shared" si="52"/>
        <v>1.001127310736601</v>
      </c>
      <c r="AF68" s="10">
        <f t="shared" si="52"/>
        <v>1.0035072528607296</v>
      </c>
      <c r="AG68" s="10">
        <f t="shared" si="52"/>
        <v>1</v>
      </c>
      <c r="AH68" s="10">
        <f t="shared" si="52"/>
        <v>1</v>
      </c>
      <c r="AI68" s="10">
        <f t="shared" si="52"/>
        <v>1</v>
      </c>
      <c r="AJ68" s="10">
        <f t="shared" si="52"/>
        <v>1.0000351331368813</v>
      </c>
      <c r="AK68" s="10">
        <f t="shared" si="52"/>
        <v>1.0013051294660928</v>
      </c>
      <c r="AL68" s="10">
        <f t="shared" si="52"/>
        <v>1.0003583687512105</v>
      </c>
      <c r="AM68" s="10">
        <f t="shared" si="52"/>
        <v>1.000057763518533</v>
      </c>
      <c r="AN68" s="10">
        <f t="shared" si="52"/>
        <v>1.0006842138938741</v>
      </c>
      <c r="AO68" s="10">
        <f t="shared" si="52"/>
        <v>1</v>
      </c>
      <c r="AP68" s="10">
        <f t="shared" si="52"/>
        <v>1.0000571357158168</v>
      </c>
      <c r="AQ68" s="10">
        <f t="shared" si="52"/>
        <v>1.0000810675017158</v>
      </c>
      <c r="AR68" s="10">
        <f t="shared" si="52"/>
        <v>1.0045831388905768</v>
      </c>
      <c r="AS68" s="10">
        <f t="shared" si="52"/>
        <v>1</v>
      </c>
      <c r="AT68" s="10">
        <f t="shared" si="52"/>
        <v>1</v>
      </c>
      <c r="AU68" s="10">
        <f t="shared" si="52"/>
        <v>1</v>
      </c>
      <c r="AV68" s="10">
        <f t="shared" si="52"/>
        <v>1.0002113387500771</v>
      </c>
      <c r="AW68" s="10">
        <f t="shared" si="52"/>
        <v>0.99978870590455282</v>
      </c>
      <c r="AX68" s="10">
        <f t="shared" si="52"/>
        <v>1.001548035959656</v>
      </c>
      <c r="AY68" s="10">
        <f t="shared" si="52"/>
        <v>1.0000104096508042</v>
      </c>
      <c r="AZ68" s="10">
        <f t="shared" si="52"/>
        <v>1</v>
      </c>
      <c r="BA68" s="10">
        <f t="shared" si="52"/>
        <v>1.0002110098992256</v>
      </c>
      <c r="BB68" s="10">
        <f t="shared" si="52"/>
        <v>1.0001269079347683</v>
      </c>
      <c r="BC68" s="10">
        <f t="shared" si="52"/>
        <v>1.0006792441232586</v>
      </c>
      <c r="BD68" s="10">
        <f t="shared" si="52"/>
        <v>1.0052535503488174</v>
      </c>
      <c r="BE68" s="10">
        <f t="shared" si="52"/>
        <v>1</v>
      </c>
      <c r="BF68" s="10">
        <f t="shared" si="52"/>
        <v>1</v>
      </c>
      <c r="BG68" s="10">
        <f t="shared" si="52"/>
        <v>1</v>
      </c>
      <c r="BH68" s="10">
        <f t="shared" si="52"/>
        <v>1.0011400453081394</v>
      </c>
      <c r="BI68" s="10">
        <f t="shared" si="52"/>
        <v>1.0004378646160053</v>
      </c>
      <c r="BJ68" s="10">
        <f t="shared" si="52"/>
        <v>1</v>
      </c>
      <c r="BK68" s="10">
        <f t="shared" si="52"/>
        <v>1.0002164820548212</v>
      </c>
      <c r="BL68" s="10">
        <f t="shared" si="52"/>
        <v>1.0000103260786712</v>
      </c>
      <c r="BM68" s="10">
        <f t="shared" si="52"/>
        <v>1.000073838986937</v>
      </c>
      <c r="BN68" s="10">
        <f t="shared" si="52"/>
        <v>1.0000799128523874</v>
      </c>
      <c r="BO68" s="10">
        <f t="shared" si="52"/>
        <v>1.0024534383426715</v>
      </c>
      <c r="BP68" s="10">
        <f t="shared" si="52"/>
        <v>1.0034279401876278</v>
      </c>
      <c r="BQ68" s="10">
        <f t="shared" si="52"/>
        <v>1.0023949700063366</v>
      </c>
      <c r="BR68" s="10">
        <f t="shared" si="52"/>
        <v>1</v>
      </c>
      <c r="BS68" s="10">
        <f t="shared" ref="BS68:ED68" si="53">IF(OR(BT22 = "", BT$8 &lt; BS$8), "", IFERROR(BT22/BS22, ""))</f>
        <v>1</v>
      </c>
      <c r="BT68" s="10">
        <f t="shared" si="53"/>
        <v>1.0011284507698255</v>
      </c>
      <c r="BU68" s="10">
        <f t="shared" si="53"/>
        <v>1.0002214261766704</v>
      </c>
      <c r="BV68" s="10">
        <f t="shared" si="53"/>
        <v>1.0018418143459049</v>
      </c>
      <c r="BW68" s="10">
        <f t="shared" si="53"/>
        <v>1</v>
      </c>
      <c r="BX68" s="10">
        <f t="shared" si="53"/>
        <v>1.0006811879988098</v>
      </c>
      <c r="BY68" s="10">
        <f t="shared" si="53"/>
        <v>1</v>
      </c>
      <c r="BZ68" s="10">
        <f t="shared" si="53"/>
        <v>1.0001518798260447</v>
      </c>
      <c r="CA68" s="10">
        <f t="shared" si="53"/>
        <v>1.0017577924407044</v>
      </c>
      <c r="CB68" s="10">
        <f t="shared" si="53"/>
        <v>1.0053895687680712</v>
      </c>
      <c r="CC68" s="10">
        <f t="shared" si="53"/>
        <v>1</v>
      </c>
      <c r="CD68" s="10">
        <f t="shared" si="53"/>
        <v>1</v>
      </c>
      <c r="CE68" s="10">
        <f t="shared" si="53"/>
        <v>1</v>
      </c>
      <c r="CF68" s="10">
        <f t="shared" si="53"/>
        <v>1.0031237281907039</v>
      </c>
      <c r="CG68" s="10">
        <f t="shared" si="53"/>
        <v>1</v>
      </c>
      <c r="CH68" s="10">
        <f t="shared" si="53"/>
        <v>1.0005105482373584</v>
      </c>
      <c r="CI68" s="10">
        <f t="shared" si="53"/>
        <v>1.000225377040729</v>
      </c>
      <c r="CJ68" s="10">
        <f t="shared" si="53"/>
        <v>1.0006584123022708</v>
      </c>
      <c r="CK68" s="10">
        <f t="shared" si="53"/>
        <v>1.0000868443832118</v>
      </c>
      <c r="CL68" s="10">
        <f t="shared" si="53"/>
        <v>1.000102730901018</v>
      </c>
      <c r="CM68" s="10">
        <f t="shared" si="53"/>
        <v>1.0017371137809328</v>
      </c>
      <c r="CN68" s="10" t="str">
        <f t="shared" si="53"/>
        <v/>
      </c>
      <c r="CO68" s="10" t="str">
        <f t="shared" si="53"/>
        <v/>
      </c>
      <c r="CP68" s="10" t="str">
        <f t="shared" si="53"/>
        <v/>
      </c>
      <c r="CQ68" s="10" t="str">
        <f t="shared" si="53"/>
        <v/>
      </c>
      <c r="CR68" s="10" t="str">
        <f t="shared" si="53"/>
        <v/>
      </c>
      <c r="CS68" s="10" t="str">
        <f t="shared" si="53"/>
        <v/>
      </c>
      <c r="CT68" s="10" t="str">
        <f t="shared" si="53"/>
        <v/>
      </c>
      <c r="CU68" s="10" t="str">
        <f t="shared" si="53"/>
        <v/>
      </c>
      <c r="CV68" s="10" t="str">
        <f t="shared" si="53"/>
        <v/>
      </c>
      <c r="CW68" s="10" t="str">
        <f t="shared" si="53"/>
        <v/>
      </c>
      <c r="CX68" s="10" t="str">
        <f t="shared" si="53"/>
        <v/>
      </c>
      <c r="CY68" s="10" t="str">
        <f t="shared" si="53"/>
        <v/>
      </c>
      <c r="CZ68" s="10" t="str">
        <f t="shared" si="53"/>
        <v/>
      </c>
      <c r="DA68" s="10" t="str">
        <f t="shared" si="53"/>
        <v/>
      </c>
      <c r="DB68" s="10" t="str">
        <f t="shared" si="53"/>
        <v/>
      </c>
      <c r="DC68" s="10" t="str">
        <f t="shared" si="53"/>
        <v/>
      </c>
      <c r="DD68" s="10" t="str">
        <f t="shared" si="53"/>
        <v/>
      </c>
      <c r="DE68" s="10" t="str">
        <f t="shared" si="53"/>
        <v/>
      </c>
      <c r="DF68" s="10" t="str">
        <f t="shared" si="53"/>
        <v/>
      </c>
      <c r="DG68" s="10" t="str">
        <f t="shared" si="53"/>
        <v/>
      </c>
      <c r="DH68" s="10" t="str">
        <f t="shared" si="53"/>
        <v/>
      </c>
      <c r="DI68" s="10" t="str">
        <f t="shared" si="53"/>
        <v/>
      </c>
      <c r="DJ68" s="10" t="str">
        <f t="shared" si="53"/>
        <v/>
      </c>
      <c r="DK68" s="10" t="str">
        <f t="shared" si="53"/>
        <v/>
      </c>
      <c r="DL68" s="10" t="str">
        <f t="shared" si="53"/>
        <v/>
      </c>
      <c r="DM68" s="10" t="str">
        <f t="shared" si="53"/>
        <v/>
      </c>
      <c r="DN68" s="10" t="str">
        <f t="shared" si="53"/>
        <v/>
      </c>
      <c r="DO68" s="10" t="str">
        <f t="shared" si="53"/>
        <v/>
      </c>
      <c r="DP68" s="10" t="str">
        <f t="shared" si="53"/>
        <v/>
      </c>
      <c r="DQ68" s="10" t="str">
        <f t="shared" si="53"/>
        <v/>
      </c>
      <c r="DR68" s="10" t="str">
        <f t="shared" si="53"/>
        <v/>
      </c>
      <c r="DS68" s="10" t="str">
        <f t="shared" si="53"/>
        <v/>
      </c>
      <c r="DT68" s="10" t="str">
        <f t="shared" si="53"/>
        <v/>
      </c>
      <c r="DU68" s="10" t="str">
        <f t="shared" si="53"/>
        <v/>
      </c>
      <c r="DV68" s="10" t="str">
        <f t="shared" si="53"/>
        <v/>
      </c>
      <c r="DW68" s="10" t="str">
        <f t="shared" si="53"/>
        <v/>
      </c>
      <c r="DX68" s="10" t="str">
        <f t="shared" si="53"/>
        <v/>
      </c>
      <c r="DY68" s="10" t="str">
        <f t="shared" si="53"/>
        <v/>
      </c>
      <c r="DZ68" s="10" t="str">
        <f t="shared" si="53"/>
        <v/>
      </c>
      <c r="EA68" s="10" t="str">
        <f t="shared" si="53"/>
        <v/>
      </c>
      <c r="EB68" s="10">
        <f t="shared" si="53"/>
        <v>2.4227112467861658</v>
      </c>
      <c r="EC68" s="10">
        <f t="shared" si="53"/>
        <v>1.668052231807825</v>
      </c>
      <c r="ED68" s="10">
        <f t="shared" si="53"/>
        <v>1.0911585294739272</v>
      </c>
      <c r="EE68" s="10">
        <f t="shared" ref="EE68:GP68" si="54">IF(OR(EF22 = "", EF$8 &lt; EE$8), "", IFERROR(EF22/EE22, ""))</f>
        <v>1.0180384210711397</v>
      </c>
      <c r="EF68" s="10">
        <f t="shared" si="54"/>
        <v>0.96956276866445912</v>
      </c>
      <c r="EG68" s="10">
        <f t="shared" si="54"/>
        <v>1.0003450189674399</v>
      </c>
      <c r="EH68" s="10">
        <f t="shared" si="54"/>
        <v>1.0001580120441451</v>
      </c>
      <c r="EI68" s="10">
        <f t="shared" si="54"/>
        <v>1.0000187380141019</v>
      </c>
      <c r="EJ68" s="10">
        <f t="shared" si="54"/>
        <v>0.99826017384520394</v>
      </c>
      <c r="EK68" s="10">
        <f t="shared" si="54"/>
        <v>1.0033559885212719</v>
      </c>
      <c r="EL68" s="10">
        <f t="shared" si="54"/>
        <v>1.0011822038618727</v>
      </c>
      <c r="EM68" s="10">
        <f t="shared" si="54"/>
        <v>0.99952283718574642</v>
      </c>
      <c r="EN68" s="10">
        <f t="shared" si="54"/>
        <v>1.0000098802048811</v>
      </c>
      <c r="EO68" s="10">
        <f t="shared" si="54"/>
        <v>1.0021404513575809</v>
      </c>
      <c r="EP68" s="10">
        <f t="shared" si="54"/>
        <v>1.0047163947502222</v>
      </c>
      <c r="EQ68" s="10">
        <f t="shared" si="54"/>
        <v>1.0000785731060806</v>
      </c>
      <c r="ER68" s="10">
        <f t="shared" si="54"/>
        <v>1.0001991397699239</v>
      </c>
      <c r="ES68" s="10">
        <f t="shared" si="54"/>
        <v>1.0022220367725969</v>
      </c>
      <c r="ET68" s="10">
        <f t="shared" si="54"/>
        <v>0.9999999880091176</v>
      </c>
      <c r="EU68" s="10">
        <f t="shared" si="54"/>
        <v>1.0002343004603129</v>
      </c>
      <c r="EV68" s="10">
        <f t="shared" si="54"/>
        <v>1.0001444670236241</v>
      </c>
      <c r="EW68" s="10">
        <f t="shared" si="54"/>
        <v>1.0007530556386808</v>
      </c>
      <c r="EX68" s="10">
        <f t="shared" si="54"/>
        <v>1.0000277178275003</v>
      </c>
      <c r="EY68" s="10">
        <f t="shared" si="54"/>
        <v>1.000100933507631</v>
      </c>
      <c r="EZ68" s="10">
        <f t="shared" si="54"/>
        <v>1.0011273003240932</v>
      </c>
      <c r="FA68" s="10">
        <f t="shared" si="54"/>
        <v>1.0035072205021485</v>
      </c>
      <c r="FB68" s="10">
        <f t="shared" si="54"/>
        <v>1</v>
      </c>
      <c r="FC68" s="10">
        <f t="shared" si="54"/>
        <v>1</v>
      </c>
      <c r="FD68" s="10">
        <f t="shared" si="54"/>
        <v>1</v>
      </c>
      <c r="FE68" s="10">
        <f t="shared" si="54"/>
        <v>1.0000351328138692</v>
      </c>
      <c r="FF68" s="10">
        <f t="shared" si="54"/>
        <v>1.0013051174672263</v>
      </c>
      <c r="FG68" s="10">
        <f t="shared" si="54"/>
        <v>1.0003583654607981</v>
      </c>
      <c r="FH68" s="10">
        <f t="shared" si="54"/>
        <v>1.0000577634460619</v>
      </c>
      <c r="FI68" s="10">
        <f t="shared" si="54"/>
        <v>1.0006750293754276</v>
      </c>
      <c r="FJ68" s="10">
        <f t="shared" si="54"/>
        <v>1</v>
      </c>
      <c r="FK68" s="10">
        <f t="shared" si="54"/>
        <v>1.0000571357158146</v>
      </c>
      <c r="FL68" s="10">
        <f t="shared" si="54"/>
        <v>1.0000810675017127</v>
      </c>
      <c r="FM68" s="10">
        <f t="shared" si="54"/>
        <v>1.0045831388904007</v>
      </c>
      <c r="FN68" s="10">
        <f t="shared" si="54"/>
        <v>1</v>
      </c>
      <c r="FO68" s="10">
        <f t="shared" si="54"/>
        <v>1</v>
      </c>
      <c r="FP68" s="10">
        <f t="shared" si="54"/>
        <v>1</v>
      </c>
      <c r="FQ68" s="10">
        <f t="shared" si="54"/>
        <v>1.0002113387500691</v>
      </c>
      <c r="FR68" s="10">
        <f t="shared" si="54"/>
        <v>0.99978870590456093</v>
      </c>
      <c r="FS68" s="10">
        <f t="shared" si="54"/>
        <v>1.001548035959597</v>
      </c>
      <c r="FT68" s="10">
        <f t="shared" si="54"/>
        <v>1.0000104096508038</v>
      </c>
      <c r="FU68" s="10">
        <f t="shared" si="54"/>
        <v>1</v>
      </c>
      <c r="FV68" s="10">
        <f t="shared" si="54"/>
        <v>1.0002110098992176</v>
      </c>
      <c r="FW68" s="10">
        <f t="shared" si="54"/>
        <v>1.0001269079347634</v>
      </c>
      <c r="FX68" s="10">
        <f t="shared" si="54"/>
        <v>1.0006792441232326</v>
      </c>
      <c r="FY68" s="10">
        <f t="shared" si="54"/>
        <v>1.0052535503486171</v>
      </c>
      <c r="FZ68" s="10">
        <f t="shared" si="54"/>
        <v>1.0045925769721435</v>
      </c>
      <c r="GA68" s="10">
        <f t="shared" si="54"/>
        <v>0.99542841836838403</v>
      </c>
      <c r="GB68" s="10">
        <f t="shared" si="54"/>
        <v>1</v>
      </c>
      <c r="GC68" s="10">
        <f t="shared" si="54"/>
        <v>1.0011400453080961</v>
      </c>
      <c r="GD68" s="10">
        <f t="shared" si="54"/>
        <v>1.0004378646159886</v>
      </c>
      <c r="GE68" s="10">
        <f t="shared" si="54"/>
        <v>1</v>
      </c>
      <c r="GF68" s="10">
        <f t="shared" si="54"/>
        <v>1.0002164820548129</v>
      </c>
      <c r="GG68" s="10">
        <f t="shared" si="54"/>
        <v>1.0000103260786708</v>
      </c>
      <c r="GH68" s="10">
        <f t="shared" si="54"/>
        <v>1.0000738389869341</v>
      </c>
      <c r="GI68" s="10">
        <f t="shared" si="54"/>
        <v>1.0000799128523843</v>
      </c>
      <c r="GJ68" s="10">
        <f t="shared" si="54"/>
        <v>1.0024534383425785</v>
      </c>
      <c r="GK68" s="10">
        <f t="shared" si="54"/>
        <v>1.0034279401874984</v>
      </c>
      <c r="GL68" s="10">
        <f t="shared" si="54"/>
        <v>1.0023949700062464</v>
      </c>
      <c r="GM68" s="10">
        <f t="shared" si="54"/>
        <v>1</v>
      </c>
      <c r="GN68" s="10">
        <f t="shared" si="54"/>
        <v>1</v>
      </c>
      <c r="GO68" s="10">
        <f t="shared" si="54"/>
        <v>1.0011284507697831</v>
      </c>
      <c r="GP68" s="10">
        <f t="shared" si="54"/>
        <v>1.0002214261766622</v>
      </c>
      <c r="GQ68" s="10">
        <f t="shared" ref="GQ68:IV68" si="55">IF(OR(GR22 = "", GR$8 &lt; GQ$8), "", IFERROR(GR22/GQ22, ""))</f>
        <v>1.0018418143458359</v>
      </c>
      <c r="GR68" s="10">
        <f t="shared" si="55"/>
        <v>1</v>
      </c>
      <c r="GS68" s="10">
        <f t="shared" si="55"/>
        <v>1.0006811879987842</v>
      </c>
      <c r="GT68" s="10">
        <f t="shared" si="55"/>
        <v>1</v>
      </c>
      <c r="GU68" s="10">
        <f t="shared" si="55"/>
        <v>1.0001518798260391</v>
      </c>
      <c r="GV68" s="10">
        <f t="shared" si="55"/>
        <v>1.0017577924406387</v>
      </c>
      <c r="GW68" s="10">
        <f t="shared" si="55"/>
        <v>1.00538956876787</v>
      </c>
      <c r="GX68" s="10">
        <f t="shared" si="55"/>
        <v>1</v>
      </c>
      <c r="GY68" s="10">
        <f t="shared" si="55"/>
        <v>1</v>
      </c>
      <c r="GZ68" s="10">
        <f t="shared" si="55"/>
        <v>1</v>
      </c>
      <c r="HA68" s="10">
        <f t="shared" si="55"/>
        <v>1.003123728190588</v>
      </c>
      <c r="HB68" s="10">
        <f t="shared" si="55"/>
        <v>1</v>
      </c>
      <c r="HC68" s="10">
        <f t="shared" si="55"/>
        <v>1.0005105482373395</v>
      </c>
      <c r="HD68" s="10">
        <f t="shared" si="55"/>
        <v>1.0002253770407206</v>
      </c>
      <c r="HE68" s="10">
        <f t="shared" si="55"/>
        <v>1.0006584123022464</v>
      </c>
      <c r="HF68" s="10">
        <f t="shared" si="55"/>
        <v>1.0000868443832087</v>
      </c>
      <c r="HG68" s="10">
        <f t="shared" si="55"/>
        <v>1.0001027309010142</v>
      </c>
      <c r="HH68" s="10">
        <f t="shared" si="55"/>
        <v>1.0017371137808686</v>
      </c>
      <c r="HI68" s="10" t="str">
        <f t="shared" si="55"/>
        <v/>
      </c>
      <c r="HJ68" s="10" t="str">
        <f t="shared" si="55"/>
        <v/>
      </c>
      <c r="HK68" s="10" t="str">
        <f t="shared" si="55"/>
        <v/>
      </c>
      <c r="HL68" s="10" t="str">
        <f t="shared" si="55"/>
        <v/>
      </c>
      <c r="HM68" s="10" t="str">
        <f t="shared" si="55"/>
        <v/>
      </c>
      <c r="HN68" s="10" t="str">
        <f t="shared" si="55"/>
        <v/>
      </c>
      <c r="HO68" s="10" t="str">
        <f t="shared" si="55"/>
        <v/>
      </c>
      <c r="HP68" s="10" t="str">
        <f t="shared" si="55"/>
        <v/>
      </c>
      <c r="HQ68" s="10" t="str">
        <f t="shared" si="55"/>
        <v/>
      </c>
      <c r="HR68" s="10" t="str">
        <f t="shared" si="55"/>
        <v/>
      </c>
      <c r="HS68" s="10" t="str">
        <f t="shared" si="55"/>
        <v/>
      </c>
      <c r="HT68" s="10" t="str">
        <f t="shared" si="55"/>
        <v/>
      </c>
      <c r="HU68" s="10" t="str">
        <f t="shared" si="55"/>
        <v/>
      </c>
      <c r="HV68" s="10" t="str">
        <f t="shared" si="55"/>
        <v/>
      </c>
      <c r="HW68" s="10" t="str">
        <f t="shared" si="55"/>
        <v/>
      </c>
      <c r="HX68" s="10" t="str">
        <f t="shared" si="55"/>
        <v/>
      </c>
      <c r="HY68" s="10" t="str">
        <f t="shared" si="55"/>
        <v/>
      </c>
      <c r="HZ68" s="10" t="str">
        <f t="shared" si="55"/>
        <v/>
      </c>
      <c r="IA68" s="10" t="str">
        <f t="shared" si="55"/>
        <v/>
      </c>
      <c r="IB68" s="10" t="str">
        <f t="shared" si="55"/>
        <v/>
      </c>
      <c r="IC68" s="10" t="str">
        <f t="shared" si="55"/>
        <v/>
      </c>
      <c r="ID68" s="10" t="str">
        <f t="shared" si="55"/>
        <v/>
      </c>
      <c r="IE68" s="10" t="str">
        <f t="shared" si="55"/>
        <v/>
      </c>
      <c r="IF68" s="10" t="str">
        <f t="shared" si="55"/>
        <v/>
      </c>
      <c r="IG68" s="10" t="str">
        <f t="shared" si="55"/>
        <v/>
      </c>
      <c r="IH68" s="10" t="str">
        <f t="shared" si="55"/>
        <v/>
      </c>
      <c r="II68" s="10" t="str">
        <f t="shared" si="55"/>
        <v/>
      </c>
      <c r="IJ68" s="10" t="str">
        <f t="shared" si="55"/>
        <v/>
      </c>
      <c r="IK68" s="10" t="str">
        <f t="shared" si="55"/>
        <v/>
      </c>
      <c r="IL68" s="10" t="str">
        <f t="shared" si="55"/>
        <v/>
      </c>
      <c r="IM68" s="10" t="str">
        <f t="shared" si="55"/>
        <v/>
      </c>
      <c r="IN68" s="10" t="str">
        <f t="shared" si="55"/>
        <v/>
      </c>
      <c r="IO68" s="10" t="str">
        <f t="shared" si="55"/>
        <v/>
      </c>
      <c r="IP68" s="10" t="str">
        <f t="shared" si="55"/>
        <v/>
      </c>
      <c r="IQ68" s="10" t="str">
        <f t="shared" si="55"/>
        <v/>
      </c>
      <c r="IR68" s="10" t="str">
        <f t="shared" si="55"/>
        <v/>
      </c>
      <c r="IS68" s="10" t="str">
        <f t="shared" si="55"/>
        <v/>
      </c>
      <c r="IT68" s="10" t="str">
        <f t="shared" si="55"/>
        <v/>
      </c>
      <c r="IU68" s="10" t="str">
        <f t="shared" si="55"/>
        <v/>
      </c>
      <c r="IV68" s="10" t="str">
        <f t="shared" si="55"/>
        <v/>
      </c>
    </row>
    <row r="69" spans="6:256" x14ac:dyDescent="0.2">
      <c r="F69">
        <v>201709</v>
      </c>
      <c r="G69" s="10" t="str">
        <f t="shared" ref="G69:BR69" si="56">IF(OR(H23 = "", H$8 &lt; G$8), "", IFERROR(H23/G23, ""))</f>
        <v/>
      </c>
      <c r="H69" s="10">
        <f t="shared" si="56"/>
        <v>3.4859693964940424</v>
      </c>
      <c r="I69" s="10">
        <f t="shared" si="56"/>
        <v>1.5118671888906769</v>
      </c>
      <c r="J69" s="10">
        <f t="shared" si="56"/>
        <v>1.2629938492398514</v>
      </c>
      <c r="K69" s="10">
        <f t="shared" si="56"/>
        <v>1.0072815168824401</v>
      </c>
      <c r="L69" s="10">
        <f t="shared" si="56"/>
        <v>1.0238252692185328</v>
      </c>
      <c r="M69" s="10">
        <f t="shared" si="56"/>
        <v>1.0083170386636575</v>
      </c>
      <c r="N69" s="10">
        <f t="shared" si="56"/>
        <v>1.0004906367316004</v>
      </c>
      <c r="O69" s="10">
        <f t="shared" si="56"/>
        <v>1.0014564764230185</v>
      </c>
      <c r="P69" s="10">
        <f t="shared" si="56"/>
        <v>1</v>
      </c>
      <c r="Q69" s="10">
        <f t="shared" si="56"/>
        <v>1.0000428683151767</v>
      </c>
      <c r="R69" s="10">
        <f t="shared" si="56"/>
        <v>1.0001730474459514</v>
      </c>
      <c r="S69" s="10">
        <f t="shared" si="56"/>
        <v>1.0129596382186032</v>
      </c>
      <c r="T69" s="10">
        <f t="shared" si="56"/>
        <v>1.0000425059343787</v>
      </c>
      <c r="U69" s="10">
        <f t="shared" si="56"/>
        <v>1.0047411489622984</v>
      </c>
      <c r="V69" s="10">
        <f t="shared" si="56"/>
        <v>1</v>
      </c>
      <c r="W69" s="10">
        <f t="shared" si="56"/>
        <v>1.0021819870377318</v>
      </c>
      <c r="X69" s="10">
        <f t="shared" si="56"/>
        <v>1.0647041485318844</v>
      </c>
      <c r="Y69" s="10">
        <f t="shared" si="56"/>
        <v>1.0001009665769165</v>
      </c>
      <c r="Z69" s="10">
        <f t="shared" si="56"/>
        <v>1</v>
      </c>
      <c r="AA69" s="10">
        <f t="shared" si="56"/>
        <v>1</v>
      </c>
      <c r="AB69" s="10">
        <f t="shared" si="56"/>
        <v>1.0000647200693822</v>
      </c>
      <c r="AC69" s="10">
        <f t="shared" si="56"/>
        <v>1</v>
      </c>
      <c r="AD69" s="10">
        <f t="shared" si="56"/>
        <v>1.0000284021871351</v>
      </c>
      <c r="AE69" s="10">
        <f t="shared" si="56"/>
        <v>1.0046860776791573</v>
      </c>
      <c r="AF69" s="10">
        <f t="shared" si="56"/>
        <v>1.0081129952207819</v>
      </c>
      <c r="AG69" s="10">
        <f t="shared" si="56"/>
        <v>1</v>
      </c>
      <c r="AH69" s="10">
        <f t="shared" si="56"/>
        <v>1</v>
      </c>
      <c r="AI69" s="10">
        <f t="shared" si="56"/>
        <v>1.0020594915271466</v>
      </c>
      <c r="AJ69" s="10">
        <f t="shared" si="56"/>
        <v>1</v>
      </c>
      <c r="AK69" s="10">
        <f t="shared" si="56"/>
        <v>1</v>
      </c>
      <c r="AL69" s="10">
        <f t="shared" si="56"/>
        <v>1</v>
      </c>
      <c r="AM69" s="10">
        <f t="shared" si="56"/>
        <v>1.0006387598293274</v>
      </c>
      <c r="AN69" s="10">
        <f t="shared" si="56"/>
        <v>1.0000636771593592</v>
      </c>
      <c r="AO69" s="10">
        <f t="shared" si="56"/>
        <v>1</v>
      </c>
      <c r="AP69" s="10">
        <f t="shared" si="56"/>
        <v>1</v>
      </c>
      <c r="AQ69" s="10">
        <f t="shared" si="56"/>
        <v>1.0002806661735113</v>
      </c>
      <c r="AR69" s="10">
        <f t="shared" si="56"/>
        <v>1</v>
      </c>
      <c r="AS69" s="10">
        <f t="shared" si="56"/>
        <v>1.0001570045291663</v>
      </c>
      <c r="AT69" s="10">
        <f t="shared" si="56"/>
        <v>1</v>
      </c>
      <c r="AU69" s="10">
        <f t="shared" si="56"/>
        <v>1.0014262325117946</v>
      </c>
      <c r="AV69" s="10">
        <f t="shared" si="56"/>
        <v>1</v>
      </c>
      <c r="AW69" s="10">
        <f t="shared" si="56"/>
        <v>1.0000079866345379</v>
      </c>
      <c r="AX69" s="10">
        <f t="shared" si="56"/>
        <v>1.0006371183790743</v>
      </c>
      <c r="AY69" s="10">
        <f t="shared" si="56"/>
        <v>1</v>
      </c>
      <c r="AZ69" s="10">
        <f t="shared" si="56"/>
        <v>1</v>
      </c>
      <c r="BA69" s="10">
        <f t="shared" si="56"/>
        <v>1.0000635546542838</v>
      </c>
      <c r="BB69" s="10">
        <f t="shared" si="56"/>
        <v>1</v>
      </c>
      <c r="BC69" s="10">
        <f t="shared" si="56"/>
        <v>1.0002125476602046</v>
      </c>
      <c r="BD69" s="10">
        <f t="shared" si="56"/>
        <v>1.0000278863950776</v>
      </c>
      <c r="BE69" s="10">
        <f t="shared" si="56"/>
        <v>1.0001961035889946</v>
      </c>
      <c r="BF69" s="10">
        <f t="shared" si="56"/>
        <v>1</v>
      </c>
      <c r="BG69" s="10">
        <f t="shared" si="56"/>
        <v>1.0014225715632745</v>
      </c>
      <c r="BH69" s="10">
        <f t="shared" si="56"/>
        <v>1</v>
      </c>
      <c r="BI69" s="10">
        <f t="shared" si="56"/>
        <v>1</v>
      </c>
      <c r="BJ69" s="10">
        <f t="shared" si="56"/>
        <v>1.0006354903797763</v>
      </c>
      <c r="BK69" s="10">
        <f t="shared" si="56"/>
        <v>1</v>
      </c>
      <c r="BL69" s="10">
        <f t="shared" si="56"/>
        <v>1.0000633958620209</v>
      </c>
      <c r="BM69" s="10">
        <f t="shared" si="56"/>
        <v>1</v>
      </c>
      <c r="BN69" s="10">
        <f t="shared" si="56"/>
        <v>1.0002120049255285</v>
      </c>
      <c r="BO69" s="10">
        <f t="shared" si="56"/>
        <v>1.0185496674774066</v>
      </c>
      <c r="BP69" s="10">
        <f t="shared" si="56"/>
        <v>1.0001048691976442</v>
      </c>
      <c r="BQ69" s="10">
        <f t="shared" si="56"/>
        <v>1.0001260454218233</v>
      </c>
      <c r="BR69" s="10">
        <f t="shared" si="56"/>
        <v>1</v>
      </c>
      <c r="BS69" s="10">
        <f t="shared" ref="BS69:ED69" si="57">IF(OR(BT23 = "", BT$8 &lt; BS$8), "", IFERROR(BT23/BS23, ""))</f>
        <v>1.0018026705226419</v>
      </c>
      <c r="BT69" s="10">
        <f t="shared" si="57"/>
        <v>1</v>
      </c>
      <c r="BU69" s="10">
        <f t="shared" si="57"/>
        <v>1</v>
      </c>
      <c r="BV69" s="10">
        <f t="shared" si="57"/>
        <v>1.000622083680323</v>
      </c>
      <c r="BW69" s="10">
        <f t="shared" si="57"/>
        <v>1</v>
      </c>
      <c r="BX69" s="10">
        <f t="shared" si="57"/>
        <v>1.000062059255052</v>
      </c>
      <c r="BY69" s="10">
        <f t="shared" si="57"/>
        <v>1</v>
      </c>
      <c r="BZ69" s="10">
        <f t="shared" si="57"/>
        <v>1.0002463117631373</v>
      </c>
      <c r="CA69" s="10">
        <f t="shared" si="57"/>
        <v>1.0000657921976606</v>
      </c>
      <c r="CB69" s="10">
        <f t="shared" si="57"/>
        <v>1</v>
      </c>
      <c r="CC69" s="10">
        <f t="shared" si="57"/>
        <v>1.0001256775158966</v>
      </c>
      <c r="CD69" s="10">
        <f t="shared" si="57"/>
        <v>1</v>
      </c>
      <c r="CE69" s="10">
        <f t="shared" si="57"/>
        <v>1.0017131951886893</v>
      </c>
      <c r="CF69" s="10">
        <f t="shared" si="57"/>
        <v>1</v>
      </c>
      <c r="CG69" s="10">
        <f t="shared" si="57"/>
        <v>1</v>
      </c>
      <c r="CH69" s="10">
        <f t="shared" si="57"/>
        <v>1.0011642873252549</v>
      </c>
      <c r="CI69" s="10">
        <f t="shared" si="57"/>
        <v>1</v>
      </c>
      <c r="CJ69" s="10">
        <f t="shared" si="57"/>
        <v>1</v>
      </c>
      <c r="CK69" s="10" t="str">
        <f t="shared" si="57"/>
        <v/>
      </c>
      <c r="CL69" s="10" t="str">
        <f t="shared" si="57"/>
        <v/>
      </c>
      <c r="CM69" s="10" t="str">
        <f t="shared" si="57"/>
        <v/>
      </c>
      <c r="CN69" s="10" t="str">
        <f t="shared" si="57"/>
        <v/>
      </c>
      <c r="CO69" s="10" t="str">
        <f t="shared" si="57"/>
        <v/>
      </c>
      <c r="CP69" s="10" t="str">
        <f t="shared" si="57"/>
        <v/>
      </c>
      <c r="CQ69" s="10" t="str">
        <f t="shared" si="57"/>
        <v/>
      </c>
      <c r="CR69" s="10" t="str">
        <f t="shared" si="57"/>
        <v/>
      </c>
      <c r="CS69" s="10" t="str">
        <f t="shared" si="57"/>
        <v/>
      </c>
      <c r="CT69" s="10" t="str">
        <f t="shared" si="57"/>
        <v/>
      </c>
      <c r="CU69" s="10" t="str">
        <f t="shared" si="57"/>
        <v/>
      </c>
      <c r="CV69" s="10" t="str">
        <f t="shared" si="57"/>
        <v/>
      </c>
      <c r="CW69" s="10" t="str">
        <f t="shared" si="57"/>
        <v/>
      </c>
      <c r="CX69" s="10" t="str">
        <f t="shared" si="57"/>
        <v/>
      </c>
      <c r="CY69" s="10" t="str">
        <f t="shared" si="57"/>
        <v/>
      </c>
      <c r="CZ69" s="10" t="str">
        <f t="shared" si="57"/>
        <v/>
      </c>
      <c r="DA69" s="10" t="str">
        <f t="shared" si="57"/>
        <v/>
      </c>
      <c r="DB69" s="10" t="str">
        <f t="shared" si="57"/>
        <v/>
      </c>
      <c r="DC69" s="10" t="str">
        <f t="shared" si="57"/>
        <v/>
      </c>
      <c r="DD69" s="10" t="str">
        <f t="shared" si="57"/>
        <v/>
      </c>
      <c r="DE69" s="10" t="str">
        <f t="shared" si="57"/>
        <v/>
      </c>
      <c r="DF69" s="10" t="str">
        <f t="shared" si="57"/>
        <v/>
      </c>
      <c r="DG69" s="10" t="str">
        <f t="shared" si="57"/>
        <v/>
      </c>
      <c r="DH69" s="10" t="str">
        <f t="shared" si="57"/>
        <v/>
      </c>
      <c r="DI69" s="10" t="str">
        <f t="shared" si="57"/>
        <v/>
      </c>
      <c r="DJ69" s="10" t="str">
        <f t="shared" si="57"/>
        <v/>
      </c>
      <c r="DK69" s="10" t="str">
        <f t="shared" si="57"/>
        <v/>
      </c>
      <c r="DL69" s="10" t="str">
        <f t="shared" si="57"/>
        <v/>
      </c>
      <c r="DM69" s="10" t="str">
        <f t="shared" si="57"/>
        <v/>
      </c>
      <c r="DN69" s="10" t="str">
        <f t="shared" si="57"/>
        <v/>
      </c>
      <c r="DO69" s="10" t="str">
        <f t="shared" si="57"/>
        <v/>
      </c>
      <c r="DP69" s="10" t="str">
        <f t="shared" si="57"/>
        <v/>
      </c>
      <c r="DQ69" s="10" t="str">
        <f t="shared" si="57"/>
        <v/>
      </c>
      <c r="DR69" s="10" t="str">
        <f t="shared" si="57"/>
        <v/>
      </c>
      <c r="DS69" s="10" t="str">
        <f t="shared" si="57"/>
        <v/>
      </c>
      <c r="DT69" s="10" t="str">
        <f t="shared" si="57"/>
        <v/>
      </c>
      <c r="DU69" s="10" t="str">
        <f t="shared" si="57"/>
        <v/>
      </c>
      <c r="DV69" s="10" t="str">
        <f t="shared" si="57"/>
        <v/>
      </c>
      <c r="DW69" s="10" t="str">
        <f t="shared" si="57"/>
        <v/>
      </c>
      <c r="DX69" s="10" t="str">
        <f t="shared" si="57"/>
        <v/>
      </c>
      <c r="DY69" s="10" t="str">
        <f t="shared" si="57"/>
        <v/>
      </c>
      <c r="DZ69" s="10" t="str">
        <f t="shared" si="57"/>
        <v/>
      </c>
      <c r="EA69" s="10" t="str">
        <f t="shared" si="57"/>
        <v/>
      </c>
      <c r="EB69" s="10">
        <f t="shared" si="57"/>
        <v>6.0919130329766871</v>
      </c>
      <c r="EC69" s="10">
        <f t="shared" si="57"/>
        <v>1.412153807722379</v>
      </c>
      <c r="ED69" s="10">
        <f t="shared" si="57"/>
        <v>1.1850527497973309</v>
      </c>
      <c r="EE69" s="10">
        <f t="shared" ref="EE69:GP69" si="58">IF(OR(EF23 = "", EF$8 &lt; EE$8), "", IFERROR(EF23/EE23, ""))</f>
        <v>0.99958685015440041</v>
      </c>
      <c r="EF69" s="10">
        <f t="shared" si="58"/>
        <v>1.0229533157554467</v>
      </c>
      <c r="EG69" s="10">
        <f t="shared" si="58"/>
        <v>0.99943552248686862</v>
      </c>
      <c r="EH69" s="10">
        <f t="shared" si="58"/>
        <v>0.99996845257599298</v>
      </c>
      <c r="EI69" s="10">
        <f t="shared" si="58"/>
        <v>1.0004750824094992</v>
      </c>
      <c r="EJ69" s="10">
        <f t="shared" si="58"/>
        <v>1.0001681083888927</v>
      </c>
      <c r="EK69" s="10">
        <f t="shared" si="58"/>
        <v>0.99988708560274542</v>
      </c>
      <c r="EL69" s="10">
        <f t="shared" si="58"/>
        <v>1.0000372704097029</v>
      </c>
      <c r="EM69" s="10">
        <f t="shared" si="58"/>
        <v>0.99157273903679055</v>
      </c>
      <c r="EN69" s="10">
        <f t="shared" si="58"/>
        <v>1.0082115562812766</v>
      </c>
      <c r="EO69" s="10">
        <f t="shared" si="58"/>
        <v>1.0017082256297822</v>
      </c>
      <c r="EP69" s="10">
        <f t="shared" si="58"/>
        <v>1.0000704157491516</v>
      </c>
      <c r="EQ69" s="10">
        <f t="shared" si="58"/>
        <v>0.99998140468480079</v>
      </c>
      <c r="ER69" s="10">
        <f t="shared" si="58"/>
        <v>1.0654109576436932</v>
      </c>
      <c r="ES69" s="10">
        <f t="shared" si="58"/>
        <v>1.0005885655251336</v>
      </c>
      <c r="ET69" s="10">
        <f t="shared" si="58"/>
        <v>1.0000996108423343</v>
      </c>
      <c r="EU69" s="10">
        <f t="shared" si="58"/>
        <v>1</v>
      </c>
      <c r="EV69" s="10">
        <f t="shared" si="58"/>
        <v>1.0562766604439533</v>
      </c>
      <c r="EW69" s="10">
        <f t="shared" si="58"/>
        <v>0.94678211549530678</v>
      </c>
      <c r="EX69" s="10">
        <f t="shared" si="58"/>
        <v>1</v>
      </c>
      <c r="EY69" s="10">
        <f t="shared" si="58"/>
        <v>1.0000280208774479</v>
      </c>
      <c r="EZ69" s="10">
        <f t="shared" si="58"/>
        <v>1.004702385988981</v>
      </c>
      <c r="FA69" s="10">
        <f t="shared" si="58"/>
        <v>1.0004011602823928</v>
      </c>
      <c r="FB69" s="10">
        <f t="shared" si="58"/>
        <v>1</v>
      </c>
      <c r="FC69" s="10">
        <f t="shared" si="58"/>
        <v>0.99968351410632528</v>
      </c>
      <c r="FD69" s="10">
        <f t="shared" si="58"/>
        <v>1.0037386931872307</v>
      </c>
      <c r="FE69" s="10">
        <f t="shared" si="58"/>
        <v>1.0000003582924173</v>
      </c>
      <c r="FF69" s="10">
        <f t="shared" si="58"/>
        <v>1</v>
      </c>
      <c r="FG69" s="10">
        <f t="shared" si="58"/>
        <v>1</v>
      </c>
      <c r="FH69" s="10">
        <f t="shared" si="58"/>
        <v>1.0006341702123447</v>
      </c>
      <c r="FI69" s="10">
        <f t="shared" si="58"/>
        <v>1.000063219916218</v>
      </c>
      <c r="FJ69" s="10">
        <f t="shared" si="58"/>
        <v>0.99450299278922505</v>
      </c>
      <c r="FK69" s="10">
        <f t="shared" si="58"/>
        <v>1</v>
      </c>
      <c r="FL69" s="10">
        <f t="shared" si="58"/>
        <v>1.0002801911492392</v>
      </c>
      <c r="FM69" s="10">
        <f t="shared" si="58"/>
        <v>1</v>
      </c>
      <c r="FN69" s="10">
        <f t="shared" si="58"/>
        <v>1.0001647461829173</v>
      </c>
      <c r="FO69" s="10">
        <f t="shared" si="58"/>
        <v>1</v>
      </c>
      <c r="FP69" s="10">
        <f t="shared" si="58"/>
        <v>1.002851460852088</v>
      </c>
      <c r="FQ69" s="10">
        <f t="shared" si="58"/>
        <v>0.99857649127017722</v>
      </c>
      <c r="FR69" s="10">
        <f t="shared" si="58"/>
        <v>0.99999997807403562</v>
      </c>
      <c r="FS69" s="10">
        <f t="shared" si="58"/>
        <v>1.0006360420220086</v>
      </c>
      <c r="FT69" s="10">
        <f t="shared" si="58"/>
        <v>1</v>
      </c>
      <c r="FU69" s="10">
        <f t="shared" si="58"/>
        <v>1</v>
      </c>
      <c r="FV69" s="10">
        <f t="shared" si="58"/>
        <v>1.0000634473523742</v>
      </c>
      <c r="FW69" s="10">
        <f t="shared" si="58"/>
        <v>1</v>
      </c>
      <c r="FX69" s="10">
        <f t="shared" si="58"/>
        <v>1.0002121888301052</v>
      </c>
      <c r="FY69" s="10">
        <f t="shared" si="58"/>
        <v>1.0000278393263162</v>
      </c>
      <c r="FZ69" s="10">
        <f t="shared" si="58"/>
        <v>1.0001957725997772</v>
      </c>
      <c r="GA69" s="10">
        <f t="shared" si="58"/>
        <v>1</v>
      </c>
      <c r="GB69" s="10">
        <f t="shared" si="58"/>
        <v>1.0014201709764816</v>
      </c>
      <c r="GC69" s="10">
        <f t="shared" si="58"/>
        <v>1</v>
      </c>
      <c r="GD69" s="10">
        <f t="shared" si="58"/>
        <v>1.0000004201209449</v>
      </c>
      <c r="GE69" s="10">
        <f t="shared" si="58"/>
        <v>1.0006344192452583</v>
      </c>
      <c r="GF69" s="10">
        <f t="shared" si="58"/>
        <v>1</v>
      </c>
      <c r="GG69" s="10">
        <f t="shared" si="58"/>
        <v>1.0000632890744989</v>
      </c>
      <c r="GH69" s="10">
        <f t="shared" si="58"/>
        <v>1</v>
      </c>
      <c r="GI69" s="10">
        <f t="shared" si="58"/>
        <v>1.0002116478352208</v>
      </c>
      <c r="GJ69" s="10">
        <f t="shared" si="58"/>
        <v>1.0185184299728236</v>
      </c>
      <c r="GK69" s="10">
        <f t="shared" si="58"/>
        <v>1.0001046958095563</v>
      </c>
      <c r="GL69" s="10">
        <f t="shared" si="58"/>
        <v>1.0001258370433166</v>
      </c>
      <c r="GM69" s="10">
        <f t="shared" si="58"/>
        <v>0.99834700629841311</v>
      </c>
      <c r="GN69" s="10">
        <f t="shared" si="58"/>
        <v>1.0018026705226419</v>
      </c>
      <c r="GO69" s="10">
        <f t="shared" si="58"/>
        <v>1</v>
      </c>
      <c r="GP69" s="10">
        <f t="shared" si="58"/>
        <v>1</v>
      </c>
      <c r="GQ69" s="10">
        <f t="shared" ref="GQ69:IV69" si="59">IF(OR(GR23 = "", GR$8 &lt; GQ$8), "", IFERROR(GR23/GQ23, ""))</f>
        <v>1.000622083680323</v>
      </c>
      <c r="GR69" s="10">
        <f t="shared" si="59"/>
        <v>1</v>
      </c>
      <c r="GS69" s="10">
        <f t="shared" si="59"/>
        <v>1.000062059255052</v>
      </c>
      <c r="GT69" s="10">
        <f t="shared" si="59"/>
        <v>1</v>
      </c>
      <c r="GU69" s="10">
        <f t="shared" si="59"/>
        <v>1.0002463117631373</v>
      </c>
      <c r="GV69" s="10">
        <f t="shared" si="59"/>
        <v>1.0000657921976606</v>
      </c>
      <c r="GW69" s="10">
        <f t="shared" si="59"/>
        <v>1</v>
      </c>
      <c r="GX69" s="10">
        <f t="shared" si="59"/>
        <v>1.0001256775158966</v>
      </c>
      <c r="GY69" s="10">
        <f t="shared" si="59"/>
        <v>1</v>
      </c>
      <c r="GZ69" s="10">
        <f t="shared" si="59"/>
        <v>1.0017131951886893</v>
      </c>
      <c r="HA69" s="10">
        <f t="shared" si="59"/>
        <v>1</v>
      </c>
      <c r="HB69" s="10">
        <f t="shared" si="59"/>
        <v>1</v>
      </c>
      <c r="HC69" s="10">
        <f t="shared" si="59"/>
        <v>1.0011642873252549</v>
      </c>
      <c r="HD69" s="10">
        <f t="shared" si="59"/>
        <v>1</v>
      </c>
      <c r="HE69" s="10">
        <f t="shared" si="59"/>
        <v>1</v>
      </c>
      <c r="HF69" s="10" t="str">
        <f t="shared" si="59"/>
        <v/>
      </c>
      <c r="HG69" s="10" t="str">
        <f t="shared" si="59"/>
        <v/>
      </c>
      <c r="HH69" s="10" t="str">
        <f t="shared" si="59"/>
        <v/>
      </c>
      <c r="HI69" s="10" t="str">
        <f t="shared" si="59"/>
        <v/>
      </c>
      <c r="HJ69" s="10" t="str">
        <f t="shared" si="59"/>
        <v/>
      </c>
      <c r="HK69" s="10" t="str">
        <f t="shared" si="59"/>
        <v/>
      </c>
      <c r="HL69" s="10" t="str">
        <f t="shared" si="59"/>
        <v/>
      </c>
      <c r="HM69" s="10" t="str">
        <f t="shared" si="59"/>
        <v/>
      </c>
      <c r="HN69" s="10" t="str">
        <f t="shared" si="59"/>
        <v/>
      </c>
      <c r="HO69" s="10" t="str">
        <f t="shared" si="59"/>
        <v/>
      </c>
      <c r="HP69" s="10" t="str">
        <f t="shared" si="59"/>
        <v/>
      </c>
      <c r="HQ69" s="10" t="str">
        <f t="shared" si="59"/>
        <v/>
      </c>
      <c r="HR69" s="10" t="str">
        <f t="shared" si="59"/>
        <v/>
      </c>
      <c r="HS69" s="10" t="str">
        <f t="shared" si="59"/>
        <v/>
      </c>
      <c r="HT69" s="10" t="str">
        <f t="shared" si="59"/>
        <v/>
      </c>
      <c r="HU69" s="10" t="str">
        <f t="shared" si="59"/>
        <v/>
      </c>
      <c r="HV69" s="10" t="str">
        <f t="shared" si="59"/>
        <v/>
      </c>
      <c r="HW69" s="10" t="str">
        <f t="shared" si="59"/>
        <v/>
      </c>
      <c r="HX69" s="10" t="str">
        <f t="shared" si="59"/>
        <v/>
      </c>
      <c r="HY69" s="10" t="str">
        <f t="shared" si="59"/>
        <v/>
      </c>
      <c r="HZ69" s="10" t="str">
        <f t="shared" si="59"/>
        <v/>
      </c>
      <c r="IA69" s="10" t="str">
        <f t="shared" si="59"/>
        <v/>
      </c>
      <c r="IB69" s="10" t="str">
        <f t="shared" si="59"/>
        <v/>
      </c>
      <c r="IC69" s="10" t="str">
        <f t="shared" si="59"/>
        <v/>
      </c>
      <c r="ID69" s="10" t="str">
        <f t="shared" si="59"/>
        <v/>
      </c>
      <c r="IE69" s="10" t="str">
        <f t="shared" si="59"/>
        <v/>
      </c>
      <c r="IF69" s="10" t="str">
        <f t="shared" si="59"/>
        <v/>
      </c>
      <c r="IG69" s="10" t="str">
        <f t="shared" si="59"/>
        <v/>
      </c>
      <c r="IH69" s="10" t="str">
        <f t="shared" si="59"/>
        <v/>
      </c>
      <c r="II69" s="10" t="str">
        <f t="shared" si="59"/>
        <v/>
      </c>
      <c r="IJ69" s="10" t="str">
        <f t="shared" si="59"/>
        <v/>
      </c>
      <c r="IK69" s="10" t="str">
        <f t="shared" si="59"/>
        <v/>
      </c>
      <c r="IL69" s="10" t="str">
        <f t="shared" si="59"/>
        <v/>
      </c>
      <c r="IM69" s="10" t="str">
        <f t="shared" si="59"/>
        <v/>
      </c>
      <c r="IN69" s="10" t="str">
        <f t="shared" si="59"/>
        <v/>
      </c>
      <c r="IO69" s="10" t="str">
        <f t="shared" si="59"/>
        <v/>
      </c>
      <c r="IP69" s="10" t="str">
        <f t="shared" si="59"/>
        <v/>
      </c>
      <c r="IQ69" s="10" t="str">
        <f t="shared" si="59"/>
        <v/>
      </c>
      <c r="IR69" s="10" t="str">
        <f t="shared" si="59"/>
        <v/>
      </c>
      <c r="IS69" s="10" t="str">
        <f t="shared" si="59"/>
        <v/>
      </c>
      <c r="IT69" s="10" t="str">
        <f t="shared" si="59"/>
        <v/>
      </c>
      <c r="IU69" s="10" t="str">
        <f t="shared" si="59"/>
        <v/>
      </c>
      <c r="IV69" s="10" t="str">
        <f t="shared" si="59"/>
        <v/>
      </c>
    </row>
    <row r="70" spans="6:256" x14ac:dyDescent="0.2">
      <c r="F70">
        <v>201712</v>
      </c>
      <c r="G70" s="10">
        <f t="shared" ref="G70:BR70" si="60">IF(OR(H24 = "", H$8 &lt; G$8), "", IFERROR(H24/G24, ""))</f>
        <v>14.149496357687147</v>
      </c>
      <c r="H70" s="10">
        <f t="shared" si="60"/>
        <v>2.0515160899964959</v>
      </c>
      <c r="I70" s="10">
        <f t="shared" si="60"/>
        <v>1.4234843212478356</v>
      </c>
      <c r="J70" s="10">
        <f t="shared" si="60"/>
        <v>1.1180546859328275</v>
      </c>
      <c r="K70" s="10">
        <f t="shared" si="60"/>
        <v>1.1002754165909374</v>
      </c>
      <c r="L70" s="10">
        <f t="shared" si="60"/>
        <v>1.0523389635089921</v>
      </c>
      <c r="M70" s="10">
        <f t="shared" si="60"/>
        <v>1.0070120333425938</v>
      </c>
      <c r="N70" s="10">
        <f t="shared" si="60"/>
        <v>1</v>
      </c>
      <c r="O70" s="10">
        <f t="shared" si="60"/>
        <v>1.0040573290017336</v>
      </c>
      <c r="P70" s="10">
        <f t="shared" si="60"/>
        <v>0.99995956270069319</v>
      </c>
      <c r="Q70" s="10">
        <f t="shared" si="60"/>
        <v>1</v>
      </c>
      <c r="R70" s="10">
        <f t="shared" si="60"/>
        <v>1.0061343853506168</v>
      </c>
      <c r="S70" s="10">
        <f t="shared" si="60"/>
        <v>1</v>
      </c>
      <c r="T70" s="10">
        <f t="shared" si="60"/>
        <v>1.0006043042982529</v>
      </c>
      <c r="U70" s="10">
        <f t="shared" si="60"/>
        <v>1.0000674494792698</v>
      </c>
      <c r="V70" s="10">
        <f t="shared" si="60"/>
        <v>1</v>
      </c>
      <c r="W70" s="10">
        <f t="shared" si="60"/>
        <v>1</v>
      </c>
      <c r="X70" s="10">
        <f t="shared" si="60"/>
        <v>1</v>
      </c>
      <c r="Y70" s="10">
        <f t="shared" si="60"/>
        <v>1.0004993897904535</v>
      </c>
      <c r="Z70" s="10">
        <f t="shared" si="60"/>
        <v>1.0005534787527186</v>
      </c>
      <c r="AA70" s="10">
        <f t="shared" si="60"/>
        <v>1</v>
      </c>
      <c r="AB70" s="10">
        <f t="shared" si="60"/>
        <v>1</v>
      </c>
      <c r="AC70" s="10">
        <f t="shared" si="60"/>
        <v>1</v>
      </c>
      <c r="AD70" s="10">
        <f t="shared" si="60"/>
        <v>1</v>
      </c>
      <c r="AE70" s="10">
        <f t="shared" si="60"/>
        <v>1.0249027418289169</v>
      </c>
      <c r="AF70" s="10">
        <f t="shared" si="60"/>
        <v>0.99996015188019938</v>
      </c>
      <c r="AG70" s="10">
        <f t="shared" si="60"/>
        <v>1.0001495028148448</v>
      </c>
      <c r="AH70" s="10">
        <f t="shared" si="60"/>
        <v>1.0000817218144857</v>
      </c>
      <c r="AI70" s="10">
        <f t="shared" si="60"/>
        <v>1.0004390245129777</v>
      </c>
      <c r="AJ70" s="10">
        <f t="shared" si="60"/>
        <v>1.0001322351441924</v>
      </c>
      <c r="AK70" s="10">
        <f t="shared" si="60"/>
        <v>1</v>
      </c>
      <c r="AL70" s="10">
        <f t="shared" si="60"/>
        <v>1.0002858397118413</v>
      </c>
      <c r="AM70" s="10">
        <f t="shared" si="60"/>
        <v>1.0009152851031451</v>
      </c>
      <c r="AN70" s="10">
        <f t="shared" si="60"/>
        <v>1</v>
      </c>
      <c r="AO70" s="10">
        <f t="shared" si="60"/>
        <v>1</v>
      </c>
      <c r="AP70" s="10">
        <f t="shared" si="60"/>
        <v>1</v>
      </c>
      <c r="AQ70" s="10">
        <f t="shared" si="60"/>
        <v>1.0000563411321313</v>
      </c>
      <c r="AR70" s="10">
        <f t="shared" si="60"/>
        <v>1.0002763926944476</v>
      </c>
      <c r="AS70" s="10">
        <f t="shared" si="60"/>
        <v>1</v>
      </c>
      <c r="AT70" s="10">
        <f t="shared" si="60"/>
        <v>1.0003138328116226</v>
      </c>
      <c r="AU70" s="10">
        <f t="shared" si="60"/>
        <v>1</v>
      </c>
      <c r="AV70" s="10">
        <f t="shared" si="60"/>
        <v>1.0000655656180577</v>
      </c>
      <c r="AW70" s="10">
        <f t="shared" si="60"/>
        <v>1.0013659546577434</v>
      </c>
      <c r="AX70" s="10">
        <f t="shared" si="60"/>
        <v>1</v>
      </c>
      <c r="AY70" s="10">
        <f t="shared" si="60"/>
        <v>1.0006238462827741</v>
      </c>
      <c r="AZ70" s="10">
        <f t="shared" si="60"/>
        <v>1.0000810966735161</v>
      </c>
      <c r="BA70" s="10">
        <f t="shared" si="60"/>
        <v>1</v>
      </c>
      <c r="BB70" s="10">
        <f t="shared" si="60"/>
        <v>1</v>
      </c>
      <c r="BC70" s="10">
        <f t="shared" si="60"/>
        <v>1.0000561846196665</v>
      </c>
      <c r="BD70" s="10">
        <f t="shared" si="60"/>
        <v>1.0095268845157801</v>
      </c>
      <c r="BE70" s="10">
        <f t="shared" si="60"/>
        <v>1</v>
      </c>
      <c r="BF70" s="10">
        <f t="shared" si="60"/>
        <v>1</v>
      </c>
      <c r="BG70" s="10">
        <f t="shared" si="60"/>
        <v>1.0004328813396182</v>
      </c>
      <c r="BH70" s="10">
        <f t="shared" si="60"/>
        <v>1.0003023836758751</v>
      </c>
      <c r="BI70" s="10">
        <f t="shared" si="60"/>
        <v>1.000617035249376</v>
      </c>
      <c r="BJ70" s="10">
        <f t="shared" si="60"/>
        <v>1</v>
      </c>
      <c r="BK70" s="10">
        <f t="shared" si="60"/>
        <v>1</v>
      </c>
      <c r="BL70" s="10">
        <f t="shared" si="60"/>
        <v>1</v>
      </c>
      <c r="BM70" s="10">
        <f t="shared" si="60"/>
        <v>1</v>
      </c>
      <c r="BN70" s="10">
        <f t="shared" si="60"/>
        <v>1</v>
      </c>
      <c r="BO70" s="10">
        <f t="shared" si="60"/>
        <v>1.0001472400546063</v>
      </c>
      <c r="BP70" s="10">
        <f t="shared" si="60"/>
        <v>1.0000806144425598</v>
      </c>
      <c r="BQ70" s="10">
        <f t="shared" si="60"/>
        <v>1.0005988769033609</v>
      </c>
      <c r="BR70" s="10">
        <f t="shared" si="60"/>
        <v>1</v>
      </c>
      <c r="BS70" s="10">
        <f t="shared" ref="BS70:ED70" si="61">IF(OR(BT24 = "", BT$8 &lt; BS$8), "", IFERROR(BT24/BS24, ""))</f>
        <v>1.0002371925822708</v>
      </c>
      <c r="BT70" s="10">
        <f t="shared" si="61"/>
        <v>1.0000832626600513</v>
      </c>
      <c r="BU70" s="10">
        <f t="shared" si="61"/>
        <v>1</v>
      </c>
      <c r="BV70" s="10">
        <f t="shared" si="61"/>
        <v>1.000144583333046</v>
      </c>
      <c r="BW70" s="10">
        <f t="shared" si="61"/>
        <v>1.0006158588348035</v>
      </c>
      <c r="BX70" s="10">
        <f t="shared" si="61"/>
        <v>1</v>
      </c>
      <c r="BY70" s="10">
        <f t="shared" si="61"/>
        <v>1</v>
      </c>
      <c r="BZ70" s="10">
        <f t="shared" si="61"/>
        <v>1.0000240789094121</v>
      </c>
      <c r="CA70" s="10">
        <f t="shared" si="61"/>
        <v>1.0001401018913849</v>
      </c>
      <c r="CB70" s="10">
        <f t="shared" si="61"/>
        <v>1</v>
      </c>
      <c r="CC70" s="10">
        <f t="shared" si="61"/>
        <v>1.00059777387039</v>
      </c>
      <c r="CD70" s="10">
        <f t="shared" si="61"/>
        <v>1</v>
      </c>
      <c r="CE70" s="10">
        <f t="shared" si="61"/>
        <v>1.0002367559734546</v>
      </c>
      <c r="CF70" s="10">
        <f t="shared" si="61"/>
        <v>1.0000831094317915</v>
      </c>
      <c r="CG70" s="10">
        <f t="shared" si="61"/>
        <v>1.0006148144431457</v>
      </c>
      <c r="CH70" s="10" t="str">
        <f t="shared" si="61"/>
        <v/>
      </c>
      <c r="CI70" s="10" t="str">
        <f t="shared" si="61"/>
        <v/>
      </c>
      <c r="CJ70" s="10" t="str">
        <f t="shared" si="61"/>
        <v/>
      </c>
      <c r="CK70" s="10" t="str">
        <f t="shared" si="61"/>
        <v/>
      </c>
      <c r="CL70" s="10" t="str">
        <f t="shared" si="61"/>
        <v/>
      </c>
      <c r="CM70" s="10" t="str">
        <f t="shared" si="61"/>
        <v/>
      </c>
      <c r="CN70" s="10" t="str">
        <f t="shared" si="61"/>
        <v/>
      </c>
      <c r="CO70" s="10" t="str">
        <f t="shared" si="61"/>
        <v/>
      </c>
      <c r="CP70" s="10" t="str">
        <f t="shared" si="61"/>
        <v/>
      </c>
      <c r="CQ70" s="10" t="str">
        <f t="shared" si="61"/>
        <v/>
      </c>
      <c r="CR70" s="10" t="str">
        <f t="shared" si="61"/>
        <v/>
      </c>
      <c r="CS70" s="10" t="str">
        <f t="shared" si="61"/>
        <v/>
      </c>
      <c r="CT70" s="10" t="str">
        <f t="shared" si="61"/>
        <v/>
      </c>
      <c r="CU70" s="10" t="str">
        <f t="shared" si="61"/>
        <v/>
      </c>
      <c r="CV70" s="10" t="str">
        <f t="shared" si="61"/>
        <v/>
      </c>
      <c r="CW70" s="10" t="str">
        <f t="shared" si="61"/>
        <v/>
      </c>
      <c r="CX70" s="10" t="str">
        <f t="shared" si="61"/>
        <v/>
      </c>
      <c r="CY70" s="10" t="str">
        <f t="shared" si="61"/>
        <v/>
      </c>
      <c r="CZ70" s="10" t="str">
        <f t="shared" si="61"/>
        <v/>
      </c>
      <c r="DA70" s="10" t="str">
        <f t="shared" si="61"/>
        <v/>
      </c>
      <c r="DB70" s="10" t="str">
        <f t="shared" si="61"/>
        <v/>
      </c>
      <c r="DC70" s="10" t="str">
        <f t="shared" si="61"/>
        <v/>
      </c>
      <c r="DD70" s="10" t="str">
        <f t="shared" si="61"/>
        <v/>
      </c>
      <c r="DE70" s="10" t="str">
        <f t="shared" si="61"/>
        <v/>
      </c>
      <c r="DF70" s="10" t="str">
        <f t="shared" si="61"/>
        <v/>
      </c>
      <c r="DG70" s="10" t="str">
        <f t="shared" si="61"/>
        <v/>
      </c>
      <c r="DH70" s="10" t="str">
        <f t="shared" si="61"/>
        <v/>
      </c>
      <c r="DI70" s="10" t="str">
        <f t="shared" si="61"/>
        <v/>
      </c>
      <c r="DJ70" s="10" t="str">
        <f t="shared" si="61"/>
        <v/>
      </c>
      <c r="DK70" s="10" t="str">
        <f t="shared" si="61"/>
        <v/>
      </c>
      <c r="DL70" s="10" t="str">
        <f t="shared" si="61"/>
        <v/>
      </c>
      <c r="DM70" s="10" t="str">
        <f t="shared" si="61"/>
        <v/>
      </c>
      <c r="DN70" s="10" t="str">
        <f t="shared" si="61"/>
        <v/>
      </c>
      <c r="DO70" s="10" t="str">
        <f t="shared" si="61"/>
        <v/>
      </c>
      <c r="DP70" s="10" t="str">
        <f t="shared" si="61"/>
        <v/>
      </c>
      <c r="DQ70" s="10" t="str">
        <f t="shared" si="61"/>
        <v/>
      </c>
      <c r="DR70" s="10" t="str">
        <f t="shared" si="61"/>
        <v/>
      </c>
      <c r="DS70" s="10" t="str">
        <f t="shared" si="61"/>
        <v/>
      </c>
      <c r="DT70" s="10" t="str">
        <f t="shared" si="61"/>
        <v/>
      </c>
      <c r="DU70" s="10" t="str">
        <f t="shared" si="61"/>
        <v/>
      </c>
      <c r="DV70" s="10" t="str">
        <f t="shared" si="61"/>
        <v/>
      </c>
      <c r="DW70" s="10" t="str">
        <f t="shared" si="61"/>
        <v/>
      </c>
      <c r="DX70" s="10" t="str">
        <f t="shared" si="61"/>
        <v/>
      </c>
      <c r="DY70" s="10" t="str">
        <f t="shared" si="61"/>
        <v/>
      </c>
      <c r="DZ70" s="10" t="str">
        <f t="shared" si="61"/>
        <v/>
      </c>
      <c r="EA70" s="10" t="str">
        <f t="shared" si="61"/>
        <v/>
      </c>
      <c r="EB70" s="10">
        <f t="shared" si="61"/>
        <v>3.165019301289469</v>
      </c>
      <c r="EC70" s="10">
        <f t="shared" si="61"/>
        <v>1.2738147109073288</v>
      </c>
      <c r="ED70" s="10">
        <f t="shared" si="61"/>
        <v>1.3641006314840196</v>
      </c>
      <c r="EE70" s="10">
        <f t="shared" ref="EE70:GP70" si="62">IF(OR(EF24 = "", EF$8 &lt; EE$8), "", IFERROR(EF24/EE24, ""))</f>
        <v>1.0617663108325228</v>
      </c>
      <c r="EF70" s="10">
        <f t="shared" si="62"/>
        <v>0.99982775571886795</v>
      </c>
      <c r="EG70" s="10">
        <f t="shared" si="62"/>
        <v>1.000077585721443</v>
      </c>
      <c r="EH70" s="10">
        <f t="shared" si="62"/>
        <v>1.0028151165502277</v>
      </c>
      <c r="EI70" s="10">
        <f t="shared" si="62"/>
        <v>0.99839462181346073</v>
      </c>
      <c r="EJ70" s="10">
        <f t="shared" si="62"/>
        <v>0.99998418387295052</v>
      </c>
      <c r="EK70" s="10">
        <f t="shared" si="62"/>
        <v>0.99995993083003454</v>
      </c>
      <c r="EL70" s="10">
        <f t="shared" si="62"/>
        <v>1</v>
      </c>
      <c r="EM70" s="10">
        <f t="shared" si="62"/>
        <v>1.0060785374634693</v>
      </c>
      <c r="EN70" s="10">
        <f t="shared" si="62"/>
        <v>0.99998828247557292</v>
      </c>
      <c r="EO70" s="10">
        <f t="shared" si="62"/>
        <v>1.0005988429250605</v>
      </c>
      <c r="EP70" s="10">
        <f t="shared" si="62"/>
        <v>1.0000668402724229</v>
      </c>
      <c r="EQ70" s="10">
        <f t="shared" si="62"/>
        <v>1</v>
      </c>
      <c r="ER70" s="10">
        <f t="shared" si="62"/>
        <v>1</v>
      </c>
      <c r="ES70" s="10">
        <f t="shared" si="62"/>
        <v>1</v>
      </c>
      <c r="ET70" s="10">
        <f t="shared" si="62"/>
        <v>0.99256385290832194</v>
      </c>
      <c r="EU70" s="10">
        <f t="shared" si="62"/>
        <v>0.99999853490787127</v>
      </c>
      <c r="EV70" s="10">
        <f t="shared" si="62"/>
        <v>1</v>
      </c>
      <c r="EW70" s="10">
        <f t="shared" si="62"/>
        <v>1</v>
      </c>
      <c r="EX70" s="10">
        <f t="shared" si="62"/>
        <v>1.0245921805439273</v>
      </c>
      <c r="EY70" s="10">
        <f t="shared" si="62"/>
        <v>1</v>
      </c>
      <c r="EZ70" s="10">
        <f t="shared" si="62"/>
        <v>1.0002896341841252</v>
      </c>
      <c r="FA70" s="10">
        <f t="shared" si="62"/>
        <v>0.99988290637899357</v>
      </c>
      <c r="FB70" s="10">
        <f t="shared" si="62"/>
        <v>1.0001494566186264</v>
      </c>
      <c r="FC70" s="10">
        <f t="shared" si="62"/>
        <v>1.0000816839273927</v>
      </c>
      <c r="FD70" s="10">
        <f t="shared" si="62"/>
        <v>1.0004388209932187</v>
      </c>
      <c r="FE70" s="10">
        <f t="shared" si="62"/>
        <v>1.0001078798426317</v>
      </c>
      <c r="FF70" s="10">
        <f t="shared" si="62"/>
        <v>1.0020470977003224</v>
      </c>
      <c r="FG70" s="10">
        <f t="shared" si="62"/>
        <v>1.0002851305301721</v>
      </c>
      <c r="FH70" s="10">
        <f t="shared" si="62"/>
        <v>1.0004750087426368</v>
      </c>
      <c r="FI70" s="10">
        <f t="shared" si="62"/>
        <v>1</v>
      </c>
      <c r="FJ70" s="10">
        <f t="shared" si="62"/>
        <v>1</v>
      </c>
      <c r="FK70" s="10">
        <f t="shared" si="62"/>
        <v>1</v>
      </c>
      <c r="FL70" s="10">
        <f t="shared" si="62"/>
        <v>1.0012283244544065</v>
      </c>
      <c r="FM70" s="10">
        <f t="shared" si="62"/>
        <v>0.99999017282503166</v>
      </c>
      <c r="FN70" s="10">
        <f t="shared" si="62"/>
        <v>1.0000001458169694</v>
      </c>
      <c r="FO70" s="10">
        <f t="shared" si="62"/>
        <v>1.0003129150511865</v>
      </c>
      <c r="FP70" s="10">
        <f t="shared" si="62"/>
        <v>1</v>
      </c>
      <c r="FQ70" s="10">
        <f t="shared" si="62"/>
        <v>1.0074060918924554</v>
      </c>
      <c r="FR70" s="10">
        <f t="shared" si="62"/>
        <v>1.0004309473449025</v>
      </c>
      <c r="FS70" s="10">
        <f t="shared" si="62"/>
        <v>1</v>
      </c>
      <c r="FT70" s="10">
        <f t="shared" si="62"/>
        <v>1.0006180672056644</v>
      </c>
      <c r="FU70" s="10">
        <f t="shared" si="62"/>
        <v>0.99681702710076492</v>
      </c>
      <c r="FV70" s="10">
        <f t="shared" si="62"/>
        <v>1</v>
      </c>
      <c r="FW70" s="10">
        <f t="shared" si="62"/>
        <v>1</v>
      </c>
      <c r="FX70" s="10">
        <f t="shared" si="62"/>
        <v>1.0000558467408558</v>
      </c>
      <c r="FY70" s="10">
        <f t="shared" si="62"/>
        <v>1.0094695956585742</v>
      </c>
      <c r="FZ70" s="10">
        <f t="shared" si="62"/>
        <v>1</v>
      </c>
      <c r="GA70" s="10">
        <f t="shared" si="62"/>
        <v>1.0000014851597614</v>
      </c>
      <c r="GB70" s="10">
        <f t="shared" si="62"/>
        <v>1.0004303020358203</v>
      </c>
      <c r="GC70" s="10">
        <f t="shared" si="62"/>
        <v>1.0003005827114371</v>
      </c>
      <c r="GD70" s="10">
        <f t="shared" si="62"/>
        <v>1.000613361358538</v>
      </c>
      <c r="GE70" s="10">
        <f t="shared" si="62"/>
        <v>1</v>
      </c>
      <c r="GF70" s="10">
        <f t="shared" si="62"/>
        <v>1</v>
      </c>
      <c r="GG70" s="10">
        <f t="shared" si="62"/>
        <v>1</v>
      </c>
      <c r="GH70" s="10">
        <f t="shared" si="62"/>
        <v>1</v>
      </c>
      <c r="GI70" s="10">
        <f t="shared" si="62"/>
        <v>1</v>
      </c>
      <c r="GJ70" s="10">
        <f t="shared" si="62"/>
        <v>1.0000549720333161</v>
      </c>
      <c r="GK70" s="10">
        <f t="shared" si="62"/>
        <v>1.0000801421436361</v>
      </c>
      <c r="GL70" s="10">
        <f t="shared" si="62"/>
        <v>1.000595368521467</v>
      </c>
      <c r="GM70" s="10">
        <f t="shared" si="62"/>
        <v>1.0000040860909223</v>
      </c>
      <c r="GN70" s="10">
        <f t="shared" si="62"/>
        <v>1.000235802907643</v>
      </c>
      <c r="GO70" s="10">
        <f t="shared" si="62"/>
        <v>1.0000827749520163</v>
      </c>
      <c r="GP70" s="10">
        <f t="shared" si="62"/>
        <v>1</v>
      </c>
      <c r="GQ70" s="10">
        <f t="shared" ref="GQ70:IV70" si="63">IF(OR(GR24 = "", GR$8 &lt; GQ$8), "", IFERROR(GR24/GQ24, ""))</f>
        <v>1.0007583424540909</v>
      </c>
      <c r="GR70" s="10">
        <f t="shared" si="63"/>
        <v>0.99999773605803799</v>
      </c>
      <c r="GS70" s="10">
        <f t="shared" si="63"/>
        <v>1</v>
      </c>
      <c r="GT70" s="10">
        <f t="shared" si="63"/>
        <v>1</v>
      </c>
      <c r="GU70" s="10">
        <f t="shared" si="63"/>
        <v>1.0000239379862892</v>
      </c>
      <c r="GV70" s="10">
        <f t="shared" si="63"/>
        <v>1.000139281957096</v>
      </c>
      <c r="GW70" s="10">
        <f t="shared" si="63"/>
        <v>1</v>
      </c>
      <c r="GX70" s="10">
        <f t="shared" si="63"/>
        <v>1.000594275937343</v>
      </c>
      <c r="GY70" s="10">
        <f t="shared" si="63"/>
        <v>1.0000029132822499</v>
      </c>
      <c r="GZ70" s="10">
        <f t="shared" si="63"/>
        <v>1.0002353707095317</v>
      </c>
      <c r="HA70" s="10">
        <f t="shared" si="63"/>
        <v>1.0000826232712763</v>
      </c>
      <c r="HB70" s="10">
        <f t="shared" si="63"/>
        <v>0.99476205846083754</v>
      </c>
      <c r="HC70" s="10" t="str">
        <f t="shared" si="63"/>
        <v/>
      </c>
      <c r="HD70" s="10" t="str">
        <f t="shared" si="63"/>
        <v/>
      </c>
      <c r="HE70" s="10" t="str">
        <f t="shared" si="63"/>
        <v/>
      </c>
      <c r="HF70" s="10" t="str">
        <f t="shared" si="63"/>
        <v/>
      </c>
      <c r="HG70" s="10" t="str">
        <f t="shared" si="63"/>
        <v/>
      </c>
      <c r="HH70" s="10" t="str">
        <f t="shared" si="63"/>
        <v/>
      </c>
      <c r="HI70" s="10" t="str">
        <f t="shared" si="63"/>
        <v/>
      </c>
      <c r="HJ70" s="10" t="str">
        <f t="shared" si="63"/>
        <v/>
      </c>
      <c r="HK70" s="10" t="str">
        <f t="shared" si="63"/>
        <v/>
      </c>
      <c r="HL70" s="10" t="str">
        <f t="shared" si="63"/>
        <v/>
      </c>
      <c r="HM70" s="10" t="str">
        <f t="shared" si="63"/>
        <v/>
      </c>
      <c r="HN70" s="10" t="str">
        <f t="shared" si="63"/>
        <v/>
      </c>
      <c r="HO70" s="10" t="str">
        <f t="shared" si="63"/>
        <v/>
      </c>
      <c r="HP70" s="10" t="str">
        <f t="shared" si="63"/>
        <v/>
      </c>
      <c r="HQ70" s="10" t="str">
        <f t="shared" si="63"/>
        <v/>
      </c>
      <c r="HR70" s="10" t="str">
        <f t="shared" si="63"/>
        <v/>
      </c>
      <c r="HS70" s="10" t="str">
        <f t="shared" si="63"/>
        <v/>
      </c>
      <c r="HT70" s="10" t="str">
        <f t="shared" si="63"/>
        <v/>
      </c>
      <c r="HU70" s="10" t="str">
        <f t="shared" si="63"/>
        <v/>
      </c>
      <c r="HV70" s="10" t="str">
        <f t="shared" si="63"/>
        <v/>
      </c>
      <c r="HW70" s="10" t="str">
        <f t="shared" si="63"/>
        <v/>
      </c>
      <c r="HX70" s="10" t="str">
        <f t="shared" si="63"/>
        <v/>
      </c>
      <c r="HY70" s="10" t="str">
        <f t="shared" si="63"/>
        <v/>
      </c>
      <c r="HZ70" s="10" t="str">
        <f t="shared" si="63"/>
        <v/>
      </c>
      <c r="IA70" s="10" t="str">
        <f t="shared" si="63"/>
        <v/>
      </c>
      <c r="IB70" s="10" t="str">
        <f t="shared" si="63"/>
        <v/>
      </c>
      <c r="IC70" s="10" t="str">
        <f t="shared" si="63"/>
        <v/>
      </c>
      <c r="ID70" s="10" t="str">
        <f t="shared" si="63"/>
        <v/>
      </c>
      <c r="IE70" s="10" t="str">
        <f t="shared" si="63"/>
        <v/>
      </c>
      <c r="IF70" s="10" t="str">
        <f t="shared" si="63"/>
        <v/>
      </c>
      <c r="IG70" s="10" t="str">
        <f t="shared" si="63"/>
        <v/>
      </c>
      <c r="IH70" s="10" t="str">
        <f t="shared" si="63"/>
        <v/>
      </c>
      <c r="II70" s="10" t="str">
        <f t="shared" si="63"/>
        <v/>
      </c>
      <c r="IJ70" s="10" t="str">
        <f t="shared" si="63"/>
        <v/>
      </c>
      <c r="IK70" s="10" t="str">
        <f t="shared" si="63"/>
        <v/>
      </c>
      <c r="IL70" s="10" t="str">
        <f t="shared" si="63"/>
        <v/>
      </c>
      <c r="IM70" s="10" t="str">
        <f t="shared" si="63"/>
        <v/>
      </c>
      <c r="IN70" s="10" t="str">
        <f t="shared" si="63"/>
        <v/>
      </c>
      <c r="IO70" s="10" t="str">
        <f t="shared" si="63"/>
        <v/>
      </c>
      <c r="IP70" s="10" t="str">
        <f t="shared" si="63"/>
        <v/>
      </c>
      <c r="IQ70" s="10" t="str">
        <f t="shared" si="63"/>
        <v/>
      </c>
      <c r="IR70" s="10" t="str">
        <f t="shared" si="63"/>
        <v/>
      </c>
      <c r="IS70" s="10" t="str">
        <f t="shared" si="63"/>
        <v/>
      </c>
      <c r="IT70" s="10" t="str">
        <f t="shared" si="63"/>
        <v/>
      </c>
      <c r="IU70" s="10" t="str">
        <f t="shared" si="63"/>
        <v/>
      </c>
      <c r="IV70" s="10" t="str">
        <f t="shared" si="63"/>
        <v/>
      </c>
    </row>
    <row r="71" spans="6:256" x14ac:dyDescent="0.2">
      <c r="F71">
        <v>201803</v>
      </c>
      <c r="G71" s="10">
        <f t="shared" ref="G71:BR71" si="64">IF(OR(H25 = "", H$8 &lt; G$8), "", IFERROR(H25/G25, ""))</f>
        <v>46.464122143922069</v>
      </c>
      <c r="H71" s="10">
        <f t="shared" si="64"/>
        <v>1.3564836400472031</v>
      </c>
      <c r="I71" s="10">
        <f t="shared" si="64"/>
        <v>1.7783490950005851</v>
      </c>
      <c r="J71" s="10">
        <f t="shared" si="64"/>
        <v>1.1077496740325741</v>
      </c>
      <c r="K71" s="10">
        <f t="shared" si="64"/>
        <v>1.1524451313057642</v>
      </c>
      <c r="L71" s="10">
        <f t="shared" si="64"/>
        <v>1.024037793074531</v>
      </c>
      <c r="M71" s="10">
        <f t="shared" si="64"/>
        <v>1.0024639074347508</v>
      </c>
      <c r="N71" s="10">
        <f t="shared" si="64"/>
        <v>1.0016817398559978</v>
      </c>
      <c r="O71" s="10">
        <f t="shared" si="64"/>
        <v>1.0001147751555823</v>
      </c>
      <c r="P71" s="10">
        <f t="shared" si="64"/>
        <v>1.0000302211117524</v>
      </c>
      <c r="Q71" s="10">
        <f t="shared" si="64"/>
        <v>1.0299733784242413</v>
      </c>
      <c r="R71" s="10">
        <f t="shared" si="64"/>
        <v>1</v>
      </c>
      <c r="S71" s="10">
        <f t="shared" si="64"/>
        <v>1.0013700847724347</v>
      </c>
      <c r="T71" s="10">
        <f t="shared" si="64"/>
        <v>1.0031492078576734</v>
      </c>
      <c r="U71" s="10">
        <f t="shared" si="64"/>
        <v>0.99998294143068278</v>
      </c>
      <c r="V71" s="10">
        <f t="shared" si="64"/>
        <v>1.0001784912994014</v>
      </c>
      <c r="W71" s="10">
        <f t="shared" si="64"/>
        <v>1.0005084709678431</v>
      </c>
      <c r="X71" s="10">
        <f t="shared" si="64"/>
        <v>1.000053586835963</v>
      </c>
      <c r="Y71" s="10">
        <f t="shared" si="64"/>
        <v>1.0001044672325974</v>
      </c>
      <c r="Z71" s="10">
        <f t="shared" si="64"/>
        <v>1</v>
      </c>
      <c r="AA71" s="10">
        <f t="shared" si="64"/>
        <v>1</v>
      </c>
      <c r="AB71" s="10">
        <f t="shared" si="64"/>
        <v>1.0000956704915529</v>
      </c>
      <c r="AC71" s="10">
        <f t="shared" si="64"/>
        <v>1.0011675928952715</v>
      </c>
      <c r="AD71" s="10">
        <f t="shared" si="64"/>
        <v>1.0005311064098079</v>
      </c>
      <c r="AE71" s="10">
        <f t="shared" si="64"/>
        <v>1</v>
      </c>
      <c r="AF71" s="10">
        <f t="shared" si="64"/>
        <v>1.000210970213977</v>
      </c>
      <c r="AG71" s="10">
        <f t="shared" si="64"/>
        <v>1.000213371599223</v>
      </c>
      <c r="AH71" s="10">
        <f t="shared" si="64"/>
        <v>1.000481174137654</v>
      </c>
      <c r="AI71" s="10">
        <f t="shared" si="64"/>
        <v>1.0000933535797962</v>
      </c>
      <c r="AJ71" s="10">
        <f t="shared" si="64"/>
        <v>1.0001022032423985</v>
      </c>
      <c r="AK71" s="10">
        <f t="shared" si="64"/>
        <v>1.0000169913635775</v>
      </c>
      <c r="AL71" s="10">
        <f t="shared" si="64"/>
        <v>0.99989933065338532</v>
      </c>
      <c r="AM71" s="10">
        <f t="shared" si="64"/>
        <v>1</v>
      </c>
      <c r="AN71" s="10">
        <f t="shared" si="64"/>
        <v>1.0022412798705969</v>
      </c>
      <c r="AO71" s="10">
        <f t="shared" si="64"/>
        <v>1</v>
      </c>
      <c r="AP71" s="10">
        <f t="shared" si="64"/>
        <v>1.0004234753330743</v>
      </c>
      <c r="AQ71" s="10">
        <f t="shared" si="64"/>
        <v>1.0001580206219598</v>
      </c>
      <c r="AR71" s="10">
        <f t="shared" si="64"/>
        <v>1.0000169449305676</v>
      </c>
      <c r="AS71" s="10">
        <f t="shared" si="64"/>
        <v>1.000210158630249</v>
      </c>
      <c r="AT71" s="10">
        <f t="shared" si="64"/>
        <v>1</v>
      </c>
      <c r="AU71" s="10">
        <f t="shared" si="64"/>
        <v>1.0000463156783392</v>
      </c>
      <c r="AV71" s="10">
        <f t="shared" si="64"/>
        <v>1</v>
      </c>
      <c r="AW71" s="10">
        <f t="shared" si="64"/>
        <v>1</v>
      </c>
      <c r="AX71" s="10">
        <f t="shared" si="64"/>
        <v>1.0000561886201886</v>
      </c>
      <c r="AY71" s="10">
        <f t="shared" si="64"/>
        <v>1</v>
      </c>
      <c r="AZ71" s="10">
        <f t="shared" si="64"/>
        <v>1.0022663876942657</v>
      </c>
      <c r="BA71" s="10">
        <f t="shared" si="64"/>
        <v>1.0004754317615934</v>
      </c>
      <c r="BB71" s="10">
        <f t="shared" si="64"/>
        <v>1</v>
      </c>
      <c r="BC71" s="10">
        <f t="shared" si="64"/>
        <v>1</v>
      </c>
      <c r="BD71" s="10">
        <f t="shared" si="64"/>
        <v>1.0007158945350916</v>
      </c>
      <c r="BE71" s="10">
        <f t="shared" si="64"/>
        <v>1</v>
      </c>
      <c r="BF71" s="10">
        <f t="shared" si="64"/>
        <v>1</v>
      </c>
      <c r="BG71" s="10">
        <f t="shared" si="64"/>
        <v>1.0000724458151191</v>
      </c>
      <c r="BH71" s="10">
        <f t="shared" si="64"/>
        <v>1</v>
      </c>
      <c r="BI71" s="10">
        <f t="shared" si="64"/>
        <v>1</v>
      </c>
      <c r="BJ71" s="10">
        <f t="shared" si="64"/>
        <v>1</v>
      </c>
      <c r="BK71" s="10">
        <f t="shared" si="64"/>
        <v>1.0023637551186226</v>
      </c>
      <c r="BL71" s="10">
        <f t="shared" si="64"/>
        <v>1.0001566355697904</v>
      </c>
      <c r="BM71" s="10">
        <f t="shared" si="64"/>
        <v>1.0001879744011566</v>
      </c>
      <c r="BN71" s="10">
        <f t="shared" si="64"/>
        <v>1.0001714074934034</v>
      </c>
      <c r="BO71" s="10">
        <f t="shared" si="64"/>
        <v>1.0000228333562522</v>
      </c>
      <c r="BP71" s="10">
        <f t="shared" si="64"/>
        <v>1.0002087470003462</v>
      </c>
      <c r="BQ71" s="10">
        <f t="shared" si="64"/>
        <v>1</v>
      </c>
      <c r="BR71" s="10">
        <f t="shared" si="64"/>
        <v>1</v>
      </c>
      <c r="BS71" s="10">
        <f t="shared" ref="BS71:ED71" si="65">IF(OR(BT25 = "", BT$8 &lt; BS$8), "", IFERROR(BT25/BS25, ""))</f>
        <v>1.0000638855550277</v>
      </c>
      <c r="BT71" s="10">
        <f t="shared" si="65"/>
        <v>1.000037553085056</v>
      </c>
      <c r="BU71" s="10">
        <f t="shared" si="65"/>
        <v>1</v>
      </c>
      <c r="BV71" s="10">
        <f t="shared" si="65"/>
        <v>1</v>
      </c>
      <c r="BW71" s="10">
        <f t="shared" si="65"/>
        <v>1</v>
      </c>
      <c r="BX71" s="10">
        <f t="shared" si="65"/>
        <v>1.002493853762493</v>
      </c>
      <c r="BY71" s="10">
        <f t="shared" si="65"/>
        <v>1.0009516895208752</v>
      </c>
      <c r="BZ71" s="10">
        <f t="shared" si="65"/>
        <v>1.0000983746470673</v>
      </c>
      <c r="CA71" s="10">
        <f t="shared" si="65"/>
        <v>1.0000653885983755</v>
      </c>
      <c r="CB71" s="10">
        <f t="shared" si="65"/>
        <v>1.0002079311656236</v>
      </c>
      <c r="CC71" s="10">
        <f t="shared" si="65"/>
        <v>1</v>
      </c>
      <c r="CD71" s="10">
        <f t="shared" si="65"/>
        <v>1.0000890826103195</v>
      </c>
      <c r="CE71" s="10" t="str">
        <f t="shared" si="65"/>
        <v/>
      </c>
      <c r="CF71" s="10" t="str">
        <f t="shared" si="65"/>
        <v/>
      </c>
      <c r="CG71" s="10" t="str">
        <f t="shared" si="65"/>
        <v/>
      </c>
      <c r="CH71" s="10" t="str">
        <f t="shared" si="65"/>
        <v/>
      </c>
      <c r="CI71" s="10" t="str">
        <f t="shared" si="65"/>
        <v/>
      </c>
      <c r="CJ71" s="10" t="str">
        <f t="shared" si="65"/>
        <v/>
      </c>
      <c r="CK71" s="10" t="str">
        <f t="shared" si="65"/>
        <v/>
      </c>
      <c r="CL71" s="10" t="str">
        <f t="shared" si="65"/>
        <v/>
      </c>
      <c r="CM71" s="10" t="str">
        <f t="shared" si="65"/>
        <v/>
      </c>
      <c r="CN71" s="10" t="str">
        <f t="shared" si="65"/>
        <v/>
      </c>
      <c r="CO71" s="10" t="str">
        <f t="shared" si="65"/>
        <v/>
      </c>
      <c r="CP71" s="10" t="str">
        <f t="shared" si="65"/>
        <v/>
      </c>
      <c r="CQ71" s="10" t="str">
        <f t="shared" si="65"/>
        <v/>
      </c>
      <c r="CR71" s="10" t="str">
        <f t="shared" si="65"/>
        <v/>
      </c>
      <c r="CS71" s="10" t="str">
        <f t="shared" si="65"/>
        <v/>
      </c>
      <c r="CT71" s="10" t="str">
        <f t="shared" si="65"/>
        <v/>
      </c>
      <c r="CU71" s="10" t="str">
        <f t="shared" si="65"/>
        <v/>
      </c>
      <c r="CV71" s="10" t="str">
        <f t="shared" si="65"/>
        <v/>
      </c>
      <c r="CW71" s="10" t="str">
        <f t="shared" si="65"/>
        <v/>
      </c>
      <c r="CX71" s="10" t="str">
        <f t="shared" si="65"/>
        <v/>
      </c>
      <c r="CY71" s="10" t="str">
        <f t="shared" si="65"/>
        <v/>
      </c>
      <c r="CZ71" s="10" t="str">
        <f t="shared" si="65"/>
        <v/>
      </c>
      <c r="DA71" s="10" t="str">
        <f t="shared" si="65"/>
        <v/>
      </c>
      <c r="DB71" s="10" t="str">
        <f t="shared" si="65"/>
        <v/>
      </c>
      <c r="DC71" s="10" t="str">
        <f t="shared" si="65"/>
        <v/>
      </c>
      <c r="DD71" s="10" t="str">
        <f t="shared" si="65"/>
        <v/>
      </c>
      <c r="DE71" s="10" t="str">
        <f t="shared" si="65"/>
        <v/>
      </c>
      <c r="DF71" s="10" t="str">
        <f t="shared" si="65"/>
        <v/>
      </c>
      <c r="DG71" s="10" t="str">
        <f t="shared" si="65"/>
        <v/>
      </c>
      <c r="DH71" s="10" t="str">
        <f t="shared" si="65"/>
        <v/>
      </c>
      <c r="DI71" s="10" t="str">
        <f t="shared" si="65"/>
        <v/>
      </c>
      <c r="DJ71" s="10" t="str">
        <f t="shared" si="65"/>
        <v/>
      </c>
      <c r="DK71" s="10" t="str">
        <f t="shared" si="65"/>
        <v/>
      </c>
      <c r="DL71" s="10" t="str">
        <f t="shared" si="65"/>
        <v/>
      </c>
      <c r="DM71" s="10" t="str">
        <f t="shared" si="65"/>
        <v/>
      </c>
      <c r="DN71" s="10" t="str">
        <f t="shared" si="65"/>
        <v/>
      </c>
      <c r="DO71" s="10" t="str">
        <f t="shared" si="65"/>
        <v/>
      </c>
      <c r="DP71" s="10" t="str">
        <f t="shared" si="65"/>
        <v/>
      </c>
      <c r="DQ71" s="10" t="str">
        <f t="shared" si="65"/>
        <v/>
      </c>
      <c r="DR71" s="10" t="str">
        <f t="shared" si="65"/>
        <v/>
      </c>
      <c r="DS71" s="10" t="str">
        <f t="shared" si="65"/>
        <v/>
      </c>
      <c r="DT71" s="10" t="str">
        <f t="shared" si="65"/>
        <v/>
      </c>
      <c r="DU71" s="10" t="str">
        <f t="shared" si="65"/>
        <v/>
      </c>
      <c r="DV71" s="10" t="str">
        <f t="shared" si="65"/>
        <v/>
      </c>
      <c r="DW71" s="10" t="str">
        <f t="shared" si="65"/>
        <v/>
      </c>
      <c r="DX71" s="10" t="str">
        <f t="shared" si="65"/>
        <v/>
      </c>
      <c r="DY71" s="10" t="str">
        <f t="shared" si="65"/>
        <v/>
      </c>
      <c r="DZ71" s="10" t="str">
        <f t="shared" si="65"/>
        <v/>
      </c>
      <c r="EA71" s="10" t="str">
        <f t="shared" si="65"/>
        <v/>
      </c>
      <c r="EB71" s="10">
        <f t="shared" si="65"/>
        <v>2.4668448573335175</v>
      </c>
      <c r="EC71" s="10">
        <f t="shared" si="65"/>
        <v>1.6306584975135971</v>
      </c>
      <c r="ED71" s="10">
        <f t="shared" si="65"/>
        <v>1.227562123573487</v>
      </c>
      <c r="EE71" s="10">
        <f t="shared" ref="EE71:GP71" si="66">IF(OR(EF25 = "", EF$8 &lt; EE$8), "", IFERROR(EF25/EE25, ""))</f>
        <v>1.0145770577558262</v>
      </c>
      <c r="EF71" s="10">
        <f t="shared" si="66"/>
        <v>1.0541594708026611</v>
      </c>
      <c r="EG71" s="10">
        <f t="shared" si="66"/>
        <v>0.9449726518190612</v>
      </c>
      <c r="EH71" s="10">
        <f t="shared" si="66"/>
        <v>1.0024451324932966</v>
      </c>
      <c r="EI71" s="10">
        <f t="shared" si="66"/>
        <v>0.99407675584634525</v>
      </c>
      <c r="EJ71" s="10">
        <f t="shared" si="66"/>
        <v>1.000114774093398</v>
      </c>
      <c r="EK71" s="10">
        <f t="shared" si="66"/>
        <v>1.0045328623111163</v>
      </c>
      <c r="EL71" s="10">
        <f t="shared" si="66"/>
        <v>1.0253564162835183</v>
      </c>
      <c r="EM71" s="10">
        <f t="shared" si="66"/>
        <v>1</v>
      </c>
      <c r="EN71" s="10">
        <f t="shared" si="66"/>
        <v>1.0077015763921715</v>
      </c>
      <c r="EO71" s="10">
        <f t="shared" si="66"/>
        <v>0.99684930749565781</v>
      </c>
      <c r="EP71" s="10">
        <f t="shared" si="66"/>
        <v>0.9999799035234147</v>
      </c>
      <c r="EQ71" s="10">
        <f t="shared" si="66"/>
        <v>1.002248206971849</v>
      </c>
      <c r="ER71" s="10">
        <f t="shared" si="66"/>
        <v>0.99999865534671317</v>
      </c>
      <c r="ES71" s="10">
        <f t="shared" si="66"/>
        <v>1.0000535029603714</v>
      </c>
      <c r="ET71" s="10">
        <f t="shared" si="66"/>
        <v>1.0001043037263557</v>
      </c>
      <c r="EU71" s="10">
        <f t="shared" si="66"/>
        <v>1</v>
      </c>
      <c r="EV71" s="10">
        <f t="shared" si="66"/>
        <v>0.99999465699719547</v>
      </c>
      <c r="EW71" s="10">
        <f t="shared" si="66"/>
        <v>1.0000919537136912</v>
      </c>
      <c r="EX71" s="10">
        <f t="shared" si="66"/>
        <v>1.0011657761963182</v>
      </c>
      <c r="EY71" s="10">
        <f t="shared" si="66"/>
        <v>1.0005303585054313</v>
      </c>
      <c r="EZ71" s="10">
        <f t="shared" si="66"/>
        <v>1</v>
      </c>
      <c r="FA71" s="10">
        <f t="shared" si="66"/>
        <v>1.0002106424976667</v>
      </c>
      <c r="FB71" s="10">
        <f t="shared" si="66"/>
        <v>1.0001566297529674</v>
      </c>
      <c r="FC71" s="10">
        <f t="shared" si="66"/>
        <v>1.0004804541061905</v>
      </c>
      <c r="FD71" s="10">
        <f t="shared" si="66"/>
        <v>1.0000932139521022</v>
      </c>
      <c r="FE71" s="10">
        <f t="shared" si="66"/>
        <v>1.0001020503926308</v>
      </c>
      <c r="FF71" s="10">
        <f t="shared" si="66"/>
        <v>1.0000169659547853</v>
      </c>
      <c r="FG71" s="10">
        <f t="shared" si="66"/>
        <v>0.99989948119122285</v>
      </c>
      <c r="FH71" s="10">
        <f t="shared" si="66"/>
        <v>1</v>
      </c>
      <c r="FI71" s="10">
        <f t="shared" si="66"/>
        <v>1.0022379279928457</v>
      </c>
      <c r="FJ71" s="10">
        <f t="shared" si="66"/>
        <v>1</v>
      </c>
      <c r="FK71" s="10">
        <f t="shared" si="66"/>
        <v>1.0004229178402217</v>
      </c>
      <c r="FL71" s="10">
        <f t="shared" si="66"/>
        <v>1.0001577849146577</v>
      </c>
      <c r="FM71" s="10">
        <f t="shared" si="66"/>
        <v>1.0000169196590953</v>
      </c>
      <c r="FN71" s="10">
        <f t="shared" si="66"/>
        <v>1.0002098452074162</v>
      </c>
      <c r="FO71" s="10">
        <f t="shared" si="66"/>
        <v>1</v>
      </c>
      <c r="FP71" s="10">
        <f t="shared" si="66"/>
        <v>1.0000462466193358</v>
      </c>
      <c r="FQ71" s="10">
        <f t="shared" si="66"/>
        <v>1</v>
      </c>
      <c r="FR71" s="10">
        <f t="shared" si="66"/>
        <v>1</v>
      </c>
      <c r="FS71" s="10">
        <f t="shared" si="66"/>
        <v>1.0000561048440073</v>
      </c>
      <c r="FT71" s="10">
        <f t="shared" si="66"/>
        <v>1</v>
      </c>
      <c r="FU71" s="10">
        <f t="shared" si="66"/>
        <v>1.0022630087421975</v>
      </c>
      <c r="FV71" s="10">
        <f t="shared" si="66"/>
        <v>1.0004747245419456</v>
      </c>
      <c r="FW71" s="10">
        <f t="shared" si="66"/>
        <v>1</v>
      </c>
      <c r="FX71" s="10">
        <f t="shared" si="66"/>
        <v>1.0000003706867051</v>
      </c>
      <c r="FY71" s="10">
        <f t="shared" si="66"/>
        <v>1.0007148298598545</v>
      </c>
      <c r="FZ71" s="10">
        <f t="shared" si="66"/>
        <v>1</v>
      </c>
      <c r="GA71" s="10">
        <f t="shared" si="66"/>
        <v>1</v>
      </c>
      <c r="GB71" s="10">
        <f t="shared" si="66"/>
        <v>1.0000723381509797</v>
      </c>
      <c r="GC71" s="10">
        <f t="shared" si="66"/>
        <v>1</v>
      </c>
      <c r="GD71" s="10">
        <f t="shared" si="66"/>
        <v>1</v>
      </c>
      <c r="GE71" s="10">
        <f t="shared" si="66"/>
        <v>1</v>
      </c>
      <c r="GF71" s="10">
        <f t="shared" si="66"/>
        <v>1.0023602425174865</v>
      </c>
      <c r="GG71" s="10">
        <f t="shared" si="66"/>
        <v>1.0001564033533765</v>
      </c>
      <c r="GH71" s="10">
        <f t="shared" si="66"/>
        <v>1.0001876957676679</v>
      </c>
      <c r="GI71" s="10">
        <f t="shared" si="66"/>
        <v>1.0001711534646369</v>
      </c>
      <c r="GJ71" s="10">
        <f t="shared" si="66"/>
        <v>1.0000238336541649</v>
      </c>
      <c r="GK71" s="10">
        <f t="shared" si="66"/>
        <v>1.0002084374782525</v>
      </c>
      <c r="GL71" s="10">
        <f t="shared" si="66"/>
        <v>1</v>
      </c>
      <c r="GM71" s="10">
        <f t="shared" si="66"/>
        <v>1</v>
      </c>
      <c r="GN71" s="10">
        <f t="shared" si="66"/>
        <v>1.0019050173563724</v>
      </c>
      <c r="GO71" s="10">
        <f t="shared" si="66"/>
        <v>1.0000374285079627</v>
      </c>
      <c r="GP71" s="10">
        <f t="shared" si="66"/>
        <v>1</v>
      </c>
      <c r="GQ71" s="10">
        <f t="shared" ref="GQ71:IV71" si="67">IF(OR(GR25 = "", GR$8 &lt; GQ$8), "", IFERROR(GR25/GQ25, ""))</f>
        <v>1</v>
      </c>
      <c r="GR71" s="10">
        <f t="shared" si="67"/>
        <v>1</v>
      </c>
      <c r="GS71" s="10">
        <f t="shared" si="67"/>
        <v>1.0024855810620152</v>
      </c>
      <c r="GT71" s="10">
        <f t="shared" si="67"/>
        <v>1.000247227524617</v>
      </c>
      <c r="GU71" s="10">
        <f t="shared" si="67"/>
        <v>0.99940161659346249</v>
      </c>
      <c r="GV71" s="10">
        <f t="shared" si="67"/>
        <v>0.99998822605358118</v>
      </c>
      <c r="GW71" s="10">
        <f t="shared" si="67"/>
        <v>1.0002075496785134</v>
      </c>
      <c r="GX71" s="10">
        <f t="shared" si="67"/>
        <v>1</v>
      </c>
      <c r="GY71" s="10">
        <f t="shared" si="67"/>
        <v>1.0000889192061679</v>
      </c>
      <c r="GZ71" s="10" t="str">
        <f t="shared" si="67"/>
        <v/>
      </c>
      <c r="HA71" s="10" t="str">
        <f t="shared" si="67"/>
        <v/>
      </c>
      <c r="HB71" s="10" t="str">
        <f t="shared" si="67"/>
        <v/>
      </c>
      <c r="HC71" s="10" t="str">
        <f t="shared" si="67"/>
        <v/>
      </c>
      <c r="HD71" s="10" t="str">
        <f t="shared" si="67"/>
        <v/>
      </c>
      <c r="HE71" s="10" t="str">
        <f t="shared" si="67"/>
        <v/>
      </c>
      <c r="HF71" s="10" t="str">
        <f t="shared" si="67"/>
        <v/>
      </c>
      <c r="HG71" s="10" t="str">
        <f t="shared" si="67"/>
        <v/>
      </c>
      <c r="HH71" s="10" t="str">
        <f t="shared" si="67"/>
        <v/>
      </c>
      <c r="HI71" s="10" t="str">
        <f t="shared" si="67"/>
        <v/>
      </c>
      <c r="HJ71" s="10" t="str">
        <f t="shared" si="67"/>
        <v/>
      </c>
      <c r="HK71" s="10" t="str">
        <f t="shared" si="67"/>
        <v/>
      </c>
      <c r="HL71" s="10" t="str">
        <f t="shared" si="67"/>
        <v/>
      </c>
      <c r="HM71" s="10" t="str">
        <f t="shared" si="67"/>
        <v/>
      </c>
      <c r="HN71" s="10" t="str">
        <f t="shared" si="67"/>
        <v/>
      </c>
      <c r="HO71" s="10" t="str">
        <f t="shared" si="67"/>
        <v/>
      </c>
      <c r="HP71" s="10" t="str">
        <f t="shared" si="67"/>
        <v/>
      </c>
      <c r="HQ71" s="10" t="str">
        <f t="shared" si="67"/>
        <v/>
      </c>
      <c r="HR71" s="10" t="str">
        <f t="shared" si="67"/>
        <v/>
      </c>
      <c r="HS71" s="10" t="str">
        <f t="shared" si="67"/>
        <v/>
      </c>
      <c r="HT71" s="10" t="str">
        <f t="shared" si="67"/>
        <v/>
      </c>
      <c r="HU71" s="10" t="str">
        <f t="shared" si="67"/>
        <v/>
      </c>
      <c r="HV71" s="10" t="str">
        <f t="shared" si="67"/>
        <v/>
      </c>
      <c r="HW71" s="10" t="str">
        <f t="shared" si="67"/>
        <v/>
      </c>
      <c r="HX71" s="10" t="str">
        <f t="shared" si="67"/>
        <v/>
      </c>
      <c r="HY71" s="10" t="str">
        <f t="shared" si="67"/>
        <v/>
      </c>
      <c r="HZ71" s="10" t="str">
        <f t="shared" si="67"/>
        <v/>
      </c>
      <c r="IA71" s="10" t="str">
        <f t="shared" si="67"/>
        <v/>
      </c>
      <c r="IB71" s="10" t="str">
        <f t="shared" si="67"/>
        <v/>
      </c>
      <c r="IC71" s="10" t="str">
        <f t="shared" si="67"/>
        <v/>
      </c>
      <c r="ID71" s="10" t="str">
        <f t="shared" si="67"/>
        <v/>
      </c>
      <c r="IE71" s="10" t="str">
        <f t="shared" si="67"/>
        <v/>
      </c>
      <c r="IF71" s="10" t="str">
        <f t="shared" si="67"/>
        <v/>
      </c>
      <c r="IG71" s="10" t="str">
        <f t="shared" si="67"/>
        <v/>
      </c>
      <c r="IH71" s="10" t="str">
        <f t="shared" si="67"/>
        <v/>
      </c>
      <c r="II71" s="10" t="str">
        <f t="shared" si="67"/>
        <v/>
      </c>
      <c r="IJ71" s="10" t="str">
        <f t="shared" si="67"/>
        <v/>
      </c>
      <c r="IK71" s="10" t="str">
        <f t="shared" si="67"/>
        <v/>
      </c>
      <c r="IL71" s="10" t="str">
        <f t="shared" si="67"/>
        <v/>
      </c>
      <c r="IM71" s="10" t="str">
        <f t="shared" si="67"/>
        <v/>
      </c>
      <c r="IN71" s="10" t="str">
        <f t="shared" si="67"/>
        <v/>
      </c>
      <c r="IO71" s="10" t="str">
        <f t="shared" si="67"/>
        <v/>
      </c>
      <c r="IP71" s="10" t="str">
        <f t="shared" si="67"/>
        <v/>
      </c>
      <c r="IQ71" s="10" t="str">
        <f t="shared" si="67"/>
        <v/>
      </c>
      <c r="IR71" s="10" t="str">
        <f t="shared" si="67"/>
        <v/>
      </c>
      <c r="IS71" s="10" t="str">
        <f t="shared" si="67"/>
        <v/>
      </c>
      <c r="IT71" s="10" t="str">
        <f t="shared" si="67"/>
        <v/>
      </c>
      <c r="IU71" s="10" t="str">
        <f t="shared" si="67"/>
        <v/>
      </c>
      <c r="IV71" s="10" t="str">
        <f t="shared" si="67"/>
        <v/>
      </c>
    </row>
    <row r="72" spans="6:256" x14ac:dyDescent="0.2">
      <c r="F72">
        <v>201806</v>
      </c>
      <c r="G72" s="10">
        <f t="shared" ref="G72:BR72" si="68">IF(OR(H26 = "", H$8 &lt; G$8), "", IFERROR(H26/G26, ""))</f>
        <v>8.6854642191828226</v>
      </c>
      <c r="H72" s="10">
        <f t="shared" si="68"/>
        <v>1.6703067110320684</v>
      </c>
      <c r="I72" s="10">
        <f t="shared" si="68"/>
        <v>1.4738307938100808</v>
      </c>
      <c r="J72" s="10">
        <f t="shared" si="68"/>
        <v>1.2916990179069248</v>
      </c>
      <c r="K72" s="10">
        <f t="shared" si="68"/>
        <v>1.0198645280688523</v>
      </c>
      <c r="L72" s="10">
        <f t="shared" si="68"/>
        <v>1.0006257794963371</v>
      </c>
      <c r="M72" s="10">
        <f t="shared" si="68"/>
        <v>1.0096437517783388</v>
      </c>
      <c r="N72" s="10">
        <f t="shared" si="68"/>
        <v>1.0163861409003494</v>
      </c>
      <c r="O72" s="10">
        <f t="shared" si="68"/>
        <v>1.0010633939395992</v>
      </c>
      <c r="P72" s="10">
        <f t="shared" si="68"/>
        <v>1.0216309446014846</v>
      </c>
      <c r="Q72" s="10">
        <f t="shared" si="68"/>
        <v>1</v>
      </c>
      <c r="R72" s="10">
        <f t="shared" si="68"/>
        <v>1.003382683244785</v>
      </c>
      <c r="S72" s="10">
        <f t="shared" si="68"/>
        <v>1.1170744108588266</v>
      </c>
      <c r="T72" s="10">
        <f t="shared" si="68"/>
        <v>1</v>
      </c>
      <c r="U72" s="10">
        <f t="shared" si="68"/>
        <v>1.0040818409074346</v>
      </c>
      <c r="V72" s="10">
        <f t="shared" si="68"/>
        <v>1.0001072365174017</v>
      </c>
      <c r="W72" s="10">
        <f t="shared" si="68"/>
        <v>1.0001260445037909</v>
      </c>
      <c r="X72" s="10">
        <f t="shared" si="68"/>
        <v>1</v>
      </c>
      <c r="Y72" s="10">
        <f t="shared" si="68"/>
        <v>1</v>
      </c>
      <c r="Z72" s="10">
        <f t="shared" si="68"/>
        <v>0.9998355869033797</v>
      </c>
      <c r="AA72" s="10">
        <f t="shared" si="68"/>
        <v>1</v>
      </c>
      <c r="AB72" s="10">
        <f t="shared" si="68"/>
        <v>1.0000171897268411</v>
      </c>
      <c r="AC72" s="10">
        <f t="shared" si="68"/>
        <v>1.0013130014587441</v>
      </c>
      <c r="AD72" s="10">
        <f t="shared" si="68"/>
        <v>1</v>
      </c>
      <c r="AE72" s="10">
        <f t="shared" si="68"/>
        <v>1.0003615672657393</v>
      </c>
      <c r="AF72" s="10">
        <f t="shared" si="68"/>
        <v>1.0002423946453594</v>
      </c>
      <c r="AG72" s="10">
        <f t="shared" si="68"/>
        <v>1.0001258058999158</v>
      </c>
      <c r="AH72" s="10">
        <f t="shared" si="68"/>
        <v>1</v>
      </c>
      <c r="AI72" s="10">
        <f t="shared" si="68"/>
        <v>1</v>
      </c>
      <c r="AJ72" s="10">
        <f t="shared" si="68"/>
        <v>1.0057032134014454</v>
      </c>
      <c r="AK72" s="10">
        <f t="shared" si="68"/>
        <v>1</v>
      </c>
      <c r="AL72" s="10">
        <f t="shared" si="68"/>
        <v>1.0293537255963126</v>
      </c>
      <c r="AM72" s="10">
        <f t="shared" si="68"/>
        <v>1</v>
      </c>
      <c r="AN72" s="10">
        <f t="shared" si="68"/>
        <v>1.000807502631035</v>
      </c>
      <c r="AO72" s="10">
        <f t="shared" si="68"/>
        <v>1.0307197522978446</v>
      </c>
      <c r="AP72" s="10">
        <f t="shared" si="68"/>
        <v>1</v>
      </c>
      <c r="AQ72" s="10">
        <f t="shared" si="68"/>
        <v>1</v>
      </c>
      <c r="AR72" s="10">
        <f t="shared" si="68"/>
        <v>1.0001177933425363</v>
      </c>
      <c r="AS72" s="10">
        <f t="shared" si="68"/>
        <v>1</v>
      </c>
      <c r="AT72" s="10">
        <f t="shared" si="68"/>
        <v>1</v>
      </c>
      <c r="AU72" s="10">
        <f t="shared" si="68"/>
        <v>1</v>
      </c>
      <c r="AV72" s="10">
        <f t="shared" si="68"/>
        <v>1</v>
      </c>
      <c r="AW72" s="10">
        <f t="shared" si="68"/>
        <v>1</v>
      </c>
      <c r="AX72" s="10">
        <f t="shared" si="68"/>
        <v>1</v>
      </c>
      <c r="AY72" s="10">
        <f t="shared" si="68"/>
        <v>1</v>
      </c>
      <c r="AZ72" s="10">
        <f t="shared" si="68"/>
        <v>1.0006600763708386</v>
      </c>
      <c r="BA72" s="10">
        <f t="shared" si="68"/>
        <v>1.0004848346228328</v>
      </c>
      <c r="BB72" s="10">
        <f t="shared" si="68"/>
        <v>1</v>
      </c>
      <c r="BC72" s="10">
        <f t="shared" si="68"/>
        <v>1</v>
      </c>
      <c r="BD72" s="10">
        <f t="shared" si="68"/>
        <v>1</v>
      </c>
      <c r="BE72" s="10">
        <f t="shared" si="68"/>
        <v>1.0002053342334556</v>
      </c>
      <c r="BF72" s="10">
        <f t="shared" si="68"/>
        <v>1</v>
      </c>
      <c r="BG72" s="10">
        <f t="shared" si="68"/>
        <v>1</v>
      </c>
      <c r="BH72" s="10">
        <f t="shared" si="68"/>
        <v>1</v>
      </c>
      <c r="BI72" s="10">
        <f t="shared" si="68"/>
        <v>1</v>
      </c>
      <c r="BJ72" s="10">
        <f t="shared" si="68"/>
        <v>1</v>
      </c>
      <c r="BK72" s="10">
        <f t="shared" si="68"/>
        <v>1.0001408400482015</v>
      </c>
      <c r="BL72" s="10">
        <f t="shared" si="68"/>
        <v>1.0006590931154915</v>
      </c>
      <c r="BM72" s="10">
        <f t="shared" si="68"/>
        <v>1</v>
      </c>
      <c r="BN72" s="10">
        <f t="shared" si="68"/>
        <v>1</v>
      </c>
      <c r="BO72" s="10">
        <f t="shared" si="68"/>
        <v>1</v>
      </c>
      <c r="BP72" s="10">
        <f t="shared" si="68"/>
        <v>1</v>
      </c>
      <c r="BQ72" s="10">
        <f t="shared" si="68"/>
        <v>1</v>
      </c>
      <c r="BR72" s="10">
        <f t="shared" si="68"/>
        <v>1.0002051279722546</v>
      </c>
      <c r="BS72" s="10">
        <f t="shared" ref="BS72:ED72" si="69">IF(OR(BT26 = "", BT$8 &lt; BS$8), "", IFERROR(BT26/BS26, ""))</f>
        <v>1</v>
      </c>
      <c r="BT72" s="10">
        <f t="shared" si="69"/>
        <v>1</v>
      </c>
      <c r="BU72" s="10">
        <f t="shared" si="69"/>
        <v>1</v>
      </c>
      <c r="BV72" s="10">
        <f t="shared" si="69"/>
        <v>1.0001498746186039</v>
      </c>
      <c r="BW72" s="10">
        <f t="shared" si="69"/>
        <v>1</v>
      </c>
      <c r="BX72" s="10">
        <f t="shared" si="69"/>
        <v>1.0009355471716106</v>
      </c>
      <c r="BY72" s="10">
        <f t="shared" si="69"/>
        <v>1</v>
      </c>
      <c r="BZ72" s="10">
        <f t="shared" si="69"/>
        <v>1</v>
      </c>
      <c r="CA72" s="10">
        <f t="shared" si="69"/>
        <v>1</v>
      </c>
      <c r="CB72" s="10" t="str">
        <f t="shared" si="69"/>
        <v/>
      </c>
      <c r="CC72" s="10" t="str">
        <f t="shared" si="69"/>
        <v/>
      </c>
      <c r="CD72" s="10" t="str">
        <f t="shared" si="69"/>
        <v/>
      </c>
      <c r="CE72" s="10" t="str">
        <f t="shared" si="69"/>
        <v/>
      </c>
      <c r="CF72" s="10" t="str">
        <f t="shared" si="69"/>
        <v/>
      </c>
      <c r="CG72" s="10" t="str">
        <f t="shared" si="69"/>
        <v/>
      </c>
      <c r="CH72" s="10" t="str">
        <f t="shared" si="69"/>
        <v/>
      </c>
      <c r="CI72" s="10" t="str">
        <f t="shared" si="69"/>
        <v/>
      </c>
      <c r="CJ72" s="10" t="str">
        <f t="shared" si="69"/>
        <v/>
      </c>
      <c r="CK72" s="10" t="str">
        <f t="shared" si="69"/>
        <v/>
      </c>
      <c r="CL72" s="10" t="str">
        <f t="shared" si="69"/>
        <v/>
      </c>
      <c r="CM72" s="10" t="str">
        <f t="shared" si="69"/>
        <v/>
      </c>
      <c r="CN72" s="10" t="str">
        <f t="shared" si="69"/>
        <v/>
      </c>
      <c r="CO72" s="10" t="str">
        <f t="shared" si="69"/>
        <v/>
      </c>
      <c r="CP72" s="10" t="str">
        <f t="shared" si="69"/>
        <v/>
      </c>
      <c r="CQ72" s="10" t="str">
        <f t="shared" si="69"/>
        <v/>
      </c>
      <c r="CR72" s="10" t="str">
        <f t="shared" si="69"/>
        <v/>
      </c>
      <c r="CS72" s="10" t="str">
        <f t="shared" si="69"/>
        <v/>
      </c>
      <c r="CT72" s="10" t="str">
        <f t="shared" si="69"/>
        <v/>
      </c>
      <c r="CU72" s="10" t="str">
        <f t="shared" si="69"/>
        <v/>
      </c>
      <c r="CV72" s="10" t="str">
        <f t="shared" si="69"/>
        <v/>
      </c>
      <c r="CW72" s="10" t="str">
        <f t="shared" si="69"/>
        <v/>
      </c>
      <c r="CX72" s="10" t="str">
        <f t="shared" si="69"/>
        <v/>
      </c>
      <c r="CY72" s="10" t="str">
        <f t="shared" si="69"/>
        <v/>
      </c>
      <c r="CZ72" s="10" t="str">
        <f t="shared" si="69"/>
        <v/>
      </c>
      <c r="DA72" s="10" t="str">
        <f t="shared" si="69"/>
        <v/>
      </c>
      <c r="DB72" s="10" t="str">
        <f t="shared" si="69"/>
        <v/>
      </c>
      <c r="DC72" s="10" t="str">
        <f t="shared" si="69"/>
        <v/>
      </c>
      <c r="DD72" s="10" t="str">
        <f t="shared" si="69"/>
        <v/>
      </c>
      <c r="DE72" s="10" t="str">
        <f t="shared" si="69"/>
        <v/>
      </c>
      <c r="DF72" s="10" t="str">
        <f t="shared" si="69"/>
        <v/>
      </c>
      <c r="DG72" s="10" t="str">
        <f t="shared" si="69"/>
        <v/>
      </c>
      <c r="DH72" s="10" t="str">
        <f t="shared" si="69"/>
        <v/>
      </c>
      <c r="DI72" s="10" t="str">
        <f t="shared" si="69"/>
        <v/>
      </c>
      <c r="DJ72" s="10" t="str">
        <f t="shared" si="69"/>
        <v/>
      </c>
      <c r="DK72" s="10" t="str">
        <f t="shared" si="69"/>
        <v/>
      </c>
      <c r="DL72" s="10" t="str">
        <f t="shared" si="69"/>
        <v/>
      </c>
      <c r="DM72" s="10" t="str">
        <f t="shared" si="69"/>
        <v/>
      </c>
      <c r="DN72" s="10" t="str">
        <f t="shared" si="69"/>
        <v/>
      </c>
      <c r="DO72" s="10" t="str">
        <f t="shared" si="69"/>
        <v/>
      </c>
      <c r="DP72" s="10" t="str">
        <f t="shared" si="69"/>
        <v/>
      </c>
      <c r="DQ72" s="10" t="str">
        <f t="shared" si="69"/>
        <v/>
      </c>
      <c r="DR72" s="10" t="str">
        <f t="shared" si="69"/>
        <v/>
      </c>
      <c r="DS72" s="10" t="str">
        <f t="shared" si="69"/>
        <v/>
      </c>
      <c r="DT72" s="10" t="str">
        <f t="shared" si="69"/>
        <v/>
      </c>
      <c r="DU72" s="10" t="str">
        <f t="shared" si="69"/>
        <v/>
      </c>
      <c r="DV72" s="10" t="str">
        <f t="shared" si="69"/>
        <v/>
      </c>
      <c r="DW72" s="10" t="str">
        <f t="shared" si="69"/>
        <v/>
      </c>
      <c r="DX72" s="10" t="str">
        <f t="shared" si="69"/>
        <v/>
      </c>
      <c r="DY72" s="10" t="str">
        <f t="shared" si="69"/>
        <v/>
      </c>
      <c r="DZ72" s="10" t="str">
        <f t="shared" si="69"/>
        <v/>
      </c>
      <c r="EA72" s="10" t="str">
        <f t="shared" si="69"/>
        <v/>
      </c>
      <c r="EB72" s="10">
        <f t="shared" si="69"/>
        <v>3.6796360491730926</v>
      </c>
      <c r="EC72" s="10">
        <f t="shared" si="69"/>
        <v>1.61016605084719</v>
      </c>
      <c r="ED72" s="10">
        <f t="shared" si="69"/>
        <v>1.0145020377408029</v>
      </c>
      <c r="EE72" s="10">
        <f t="shared" ref="EE72:GP72" si="70">IF(OR(EF26 = "", EF$8 &lt; EE$8), "", IFERROR(EF26/EE26, ""))</f>
        <v>0.98196654713042519</v>
      </c>
      <c r="EF72" s="10">
        <f t="shared" si="70"/>
        <v>1.0006984579686395</v>
      </c>
      <c r="EG72" s="10">
        <f t="shared" si="70"/>
        <v>0.98181376951622323</v>
      </c>
      <c r="EH72" s="10">
        <f t="shared" si="70"/>
        <v>1.0380590818400361</v>
      </c>
      <c r="EI72" s="10">
        <f t="shared" si="70"/>
        <v>0.99825970288269261</v>
      </c>
      <c r="EJ72" s="10">
        <f t="shared" si="70"/>
        <v>1.0010409714652355</v>
      </c>
      <c r="EK72" s="10">
        <f t="shared" si="70"/>
        <v>1.0001114760751397</v>
      </c>
      <c r="EL72" s="10">
        <f t="shared" si="70"/>
        <v>1</v>
      </c>
      <c r="EM72" s="10">
        <f t="shared" si="70"/>
        <v>1.125656630079624</v>
      </c>
      <c r="EN72" s="10">
        <f t="shared" si="70"/>
        <v>0.99972345327243595</v>
      </c>
      <c r="EO72" s="10">
        <f t="shared" si="70"/>
        <v>1</v>
      </c>
      <c r="EP72" s="10">
        <f t="shared" si="70"/>
        <v>1.0001812219475621</v>
      </c>
      <c r="EQ72" s="10">
        <f t="shared" si="70"/>
        <v>0.99999971585378045</v>
      </c>
      <c r="ER72" s="10">
        <f t="shared" si="70"/>
        <v>1.0001260445037909</v>
      </c>
      <c r="ES72" s="10">
        <f t="shared" si="70"/>
        <v>1.0000785962045342</v>
      </c>
      <c r="ET72" s="10">
        <f t="shared" si="70"/>
        <v>1.0000000046696269</v>
      </c>
      <c r="EU72" s="10">
        <f t="shared" si="70"/>
        <v>0.9999822092400632</v>
      </c>
      <c r="EV72" s="10">
        <f t="shared" si="70"/>
        <v>0.99977479188177398</v>
      </c>
      <c r="EW72" s="10">
        <f t="shared" si="70"/>
        <v>1.0000171897268411</v>
      </c>
      <c r="EX72" s="10">
        <f t="shared" si="70"/>
        <v>1.0013130015403851</v>
      </c>
      <c r="EY72" s="10">
        <f t="shared" si="70"/>
        <v>1</v>
      </c>
      <c r="EZ72" s="10">
        <f t="shared" si="70"/>
        <v>1.0003615672657098</v>
      </c>
      <c r="FA72" s="10">
        <f t="shared" si="70"/>
        <v>1.000242394563835</v>
      </c>
      <c r="FB72" s="10">
        <f t="shared" si="70"/>
        <v>1.0001258058999158</v>
      </c>
      <c r="FC72" s="10">
        <f t="shared" si="70"/>
        <v>1</v>
      </c>
      <c r="FD72" s="10">
        <f t="shared" si="70"/>
        <v>1</v>
      </c>
      <c r="FE72" s="10">
        <f t="shared" si="70"/>
        <v>1.0672175065759208</v>
      </c>
      <c r="FF72" s="10">
        <f t="shared" si="70"/>
        <v>1</v>
      </c>
      <c r="FG72" s="10">
        <f t="shared" si="70"/>
        <v>0.99992531319329547</v>
      </c>
      <c r="FH72" s="10">
        <f t="shared" si="70"/>
        <v>1.0000014912561279</v>
      </c>
      <c r="FI72" s="10">
        <f t="shared" si="70"/>
        <v>1.0007833525714835</v>
      </c>
      <c r="FJ72" s="10">
        <f t="shared" si="70"/>
        <v>0.9999180452347517</v>
      </c>
      <c r="FK72" s="10">
        <f t="shared" si="70"/>
        <v>1</v>
      </c>
      <c r="FL72" s="10">
        <f t="shared" si="70"/>
        <v>1</v>
      </c>
      <c r="FM72" s="10">
        <f t="shared" si="70"/>
        <v>1.0001177933425363</v>
      </c>
      <c r="FN72" s="10">
        <f t="shared" si="70"/>
        <v>1</v>
      </c>
      <c r="FO72" s="10">
        <f t="shared" si="70"/>
        <v>1</v>
      </c>
      <c r="FP72" s="10">
        <f t="shared" si="70"/>
        <v>1</v>
      </c>
      <c r="FQ72" s="10">
        <f t="shared" si="70"/>
        <v>1</v>
      </c>
      <c r="FR72" s="10">
        <f t="shared" si="70"/>
        <v>1</v>
      </c>
      <c r="FS72" s="10">
        <f t="shared" si="70"/>
        <v>1</v>
      </c>
      <c r="FT72" s="10">
        <f t="shared" si="70"/>
        <v>1.0004589746713755</v>
      </c>
      <c r="FU72" s="10">
        <f t="shared" si="70"/>
        <v>1.000659887927982</v>
      </c>
      <c r="FV72" s="10">
        <f t="shared" si="70"/>
        <v>1.0004846122893698</v>
      </c>
      <c r="FW72" s="10">
        <f t="shared" si="70"/>
        <v>1</v>
      </c>
      <c r="FX72" s="10">
        <f t="shared" si="70"/>
        <v>1</v>
      </c>
      <c r="FY72" s="10">
        <f t="shared" si="70"/>
        <v>1</v>
      </c>
      <c r="FZ72" s="10">
        <f t="shared" si="70"/>
        <v>1.0002052401177388</v>
      </c>
      <c r="GA72" s="10">
        <f t="shared" si="70"/>
        <v>1</v>
      </c>
      <c r="GB72" s="10">
        <f t="shared" si="70"/>
        <v>1</v>
      </c>
      <c r="GC72" s="10">
        <f t="shared" si="70"/>
        <v>1</v>
      </c>
      <c r="GD72" s="10">
        <f t="shared" si="70"/>
        <v>1</v>
      </c>
      <c r="GE72" s="10">
        <f t="shared" si="70"/>
        <v>1</v>
      </c>
      <c r="GF72" s="10">
        <f t="shared" si="70"/>
        <v>1.0001407755068832</v>
      </c>
      <c r="GG72" s="10">
        <f t="shared" si="70"/>
        <v>1.0006591108994976</v>
      </c>
      <c r="GH72" s="10">
        <f t="shared" si="70"/>
        <v>1</v>
      </c>
      <c r="GI72" s="10">
        <f t="shared" si="70"/>
        <v>1</v>
      </c>
      <c r="GJ72" s="10">
        <f t="shared" si="70"/>
        <v>1</v>
      </c>
      <c r="GK72" s="10">
        <f t="shared" si="70"/>
        <v>1</v>
      </c>
      <c r="GL72" s="10">
        <f t="shared" si="70"/>
        <v>1</v>
      </c>
      <c r="GM72" s="10">
        <f t="shared" si="70"/>
        <v>1.0002050339799589</v>
      </c>
      <c r="GN72" s="10">
        <f t="shared" si="70"/>
        <v>1</v>
      </c>
      <c r="GO72" s="10">
        <f t="shared" si="70"/>
        <v>1</v>
      </c>
      <c r="GP72" s="10">
        <f t="shared" si="70"/>
        <v>1</v>
      </c>
      <c r="GQ72" s="10">
        <f t="shared" ref="GQ72:IV72" si="71">IF(OR(GR26 = "", GR$8 &lt; GQ$8), "", IFERROR(GR26/GQ26, ""))</f>
        <v>0.99992074644196016</v>
      </c>
      <c r="GR72" s="10">
        <f t="shared" si="71"/>
        <v>1</v>
      </c>
      <c r="GS72" s="10">
        <f t="shared" si="71"/>
        <v>1.0009354469752472</v>
      </c>
      <c r="GT72" s="10">
        <f t="shared" si="71"/>
        <v>1</v>
      </c>
      <c r="GU72" s="10">
        <f t="shared" si="71"/>
        <v>1</v>
      </c>
      <c r="GV72" s="10">
        <f t="shared" si="71"/>
        <v>0.99977102240834215</v>
      </c>
      <c r="GW72" s="10" t="str">
        <f t="shared" si="71"/>
        <v/>
      </c>
      <c r="GX72" s="10" t="str">
        <f t="shared" si="71"/>
        <v/>
      </c>
      <c r="GY72" s="10" t="str">
        <f t="shared" si="71"/>
        <v/>
      </c>
      <c r="GZ72" s="10" t="str">
        <f t="shared" si="71"/>
        <v/>
      </c>
      <c r="HA72" s="10" t="str">
        <f t="shared" si="71"/>
        <v/>
      </c>
      <c r="HB72" s="10" t="str">
        <f t="shared" si="71"/>
        <v/>
      </c>
      <c r="HC72" s="10" t="str">
        <f t="shared" si="71"/>
        <v/>
      </c>
      <c r="HD72" s="10" t="str">
        <f t="shared" si="71"/>
        <v/>
      </c>
      <c r="HE72" s="10" t="str">
        <f t="shared" si="71"/>
        <v/>
      </c>
      <c r="HF72" s="10" t="str">
        <f t="shared" si="71"/>
        <v/>
      </c>
      <c r="HG72" s="10" t="str">
        <f t="shared" si="71"/>
        <v/>
      </c>
      <c r="HH72" s="10" t="str">
        <f t="shared" si="71"/>
        <v/>
      </c>
      <c r="HI72" s="10" t="str">
        <f t="shared" si="71"/>
        <v/>
      </c>
      <c r="HJ72" s="10" t="str">
        <f t="shared" si="71"/>
        <v/>
      </c>
      <c r="HK72" s="10" t="str">
        <f t="shared" si="71"/>
        <v/>
      </c>
      <c r="HL72" s="10" t="str">
        <f t="shared" si="71"/>
        <v/>
      </c>
      <c r="HM72" s="10" t="str">
        <f t="shared" si="71"/>
        <v/>
      </c>
      <c r="HN72" s="10" t="str">
        <f t="shared" si="71"/>
        <v/>
      </c>
      <c r="HO72" s="10" t="str">
        <f t="shared" si="71"/>
        <v/>
      </c>
      <c r="HP72" s="10" t="str">
        <f t="shared" si="71"/>
        <v/>
      </c>
      <c r="HQ72" s="10" t="str">
        <f t="shared" si="71"/>
        <v/>
      </c>
      <c r="HR72" s="10" t="str">
        <f t="shared" si="71"/>
        <v/>
      </c>
      <c r="HS72" s="10" t="str">
        <f t="shared" si="71"/>
        <v/>
      </c>
      <c r="HT72" s="10" t="str">
        <f t="shared" si="71"/>
        <v/>
      </c>
      <c r="HU72" s="10" t="str">
        <f t="shared" si="71"/>
        <v/>
      </c>
      <c r="HV72" s="10" t="str">
        <f t="shared" si="71"/>
        <v/>
      </c>
      <c r="HW72" s="10" t="str">
        <f t="shared" si="71"/>
        <v/>
      </c>
      <c r="HX72" s="10" t="str">
        <f t="shared" si="71"/>
        <v/>
      </c>
      <c r="HY72" s="10" t="str">
        <f t="shared" si="71"/>
        <v/>
      </c>
      <c r="HZ72" s="10" t="str">
        <f t="shared" si="71"/>
        <v/>
      </c>
      <c r="IA72" s="10" t="str">
        <f t="shared" si="71"/>
        <v/>
      </c>
      <c r="IB72" s="10" t="str">
        <f t="shared" si="71"/>
        <v/>
      </c>
      <c r="IC72" s="10" t="str">
        <f t="shared" si="71"/>
        <v/>
      </c>
      <c r="ID72" s="10" t="str">
        <f t="shared" si="71"/>
        <v/>
      </c>
      <c r="IE72" s="10" t="str">
        <f t="shared" si="71"/>
        <v/>
      </c>
      <c r="IF72" s="10" t="str">
        <f t="shared" si="71"/>
        <v/>
      </c>
      <c r="IG72" s="10" t="str">
        <f t="shared" si="71"/>
        <v/>
      </c>
      <c r="IH72" s="10" t="str">
        <f t="shared" si="71"/>
        <v/>
      </c>
      <c r="II72" s="10" t="str">
        <f t="shared" si="71"/>
        <v/>
      </c>
      <c r="IJ72" s="10" t="str">
        <f t="shared" si="71"/>
        <v/>
      </c>
      <c r="IK72" s="10" t="str">
        <f t="shared" si="71"/>
        <v/>
      </c>
      <c r="IL72" s="10" t="str">
        <f t="shared" si="71"/>
        <v/>
      </c>
      <c r="IM72" s="10" t="str">
        <f t="shared" si="71"/>
        <v/>
      </c>
      <c r="IN72" s="10" t="str">
        <f t="shared" si="71"/>
        <v/>
      </c>
      <c r="IO72" s="10" t="str">
        <f t="shared" si="71"/>
        <v/>
      </c>
      <c r="IP72" s="10" t="str">
        <f t="shared" si="71"/>
        <v/>
      </c>
      <c r="IQ72" s="10" t="str">
        <f t="shared" si="71"/>
        <v/>
      </c>
      <c r="IR72" s="10" t="str">
        <f t="shared" si="71"/>
        <v/>
      </c>
      <c r="IS72" s="10" t="str">
        <f t="shared" si="71"/>
        <v/>
      </c>
      <c r="IT72" s="10" t="str">
        <f t="shared" si="71"/>
        <v/>
      </c>
      <c r="IU72" s="10" t="str">
        <f t="shared" si="71"/>
        <v/>
      </c>
      <c r="IV72" s="10" t="str">
        <f t="shared" si="71"/>
        <v/>
      </c>
    </row>
    <row r="73" spans="6:256" x14ac:dyDescent="0.2">
      <c r="F73">
        <v>201809</v>
      </c>
      <c r="G73" s="10">
        <f t="shared" ref="G73:BR73" si="72">IF(OR(H27 = "", H$8 &lt; G$8), "", IFERROR(H27/G27, ""))</f>
        <v>337.10016608126779</v>
      </c>
      <c r="H73" s="10">
        <f t="shared" si="72"/>
        <v>1.9267322657677688</v>
      </c>
      <c r="I73" s="10">
        <f t="shared" si="72"/>
        <v>1.4176107027488729</v>
      </c>
      <c r="J73" s="10">
        <f t="shared" si="72"/>
        <v>1.2319902713161415</v>
      </c>
      <c r="K73" s="10">
        <f t="shared" si="72"/>
        <v>1.0285057736482117</v>
      </c>
      <c r="L73" s="10">
        <f t="shared" si="72"/>
        <v>1.005036150419288</v>
      </c>
      <c r="M73" s="10">
        <f t="shared" si="72"/>
        <v>1.01448772948738</v>
      </c>
      <c r="N73" s="10">
        <f t="shared" si="72"/>
        <v>1.0034358316363954</v>
      </c>
      <c r="O73" s="10">
        <f t="shared" si="72"/>
        <v>1.0130065364022942</v>
      </c>
      <c r="P73" s="10">
        <f t="shared" si="72"/>
        <v>1.0002098063810845</v>
      </c>
      <c r="Q73" s="10">
        <f t="shared" si="72"/>
        <v>1.0002969157093522</v>
      </c>
      <c r="R73" s="10">
        <f t="shared" si="72"/>
        <v>1.0007902115879825</v>
      </c>
      <c r="S73" s="10">
        <f t="shared" si="72"/>
        <v>1.000063525922811</v>
      </c>
      <c r="T73" s="10">
        <f t="shared" si="72"/>
        <v>1.0010752746065861</v>
      </c>
      <c r="U73" s="10">
        <f t="shared" si="72"/>
        <v>1.0001081299619297</v>
      </c>
      <c r="V73" s="10">
        <f t="shared" si="72"/>
        <v>1</v>
      </c>
      <c r="W73" s="10">
        <f t="shared" si="72"/>
        <v>0.99996986277912536</v>
      </c>
      <c r="X73" s="10">
        <f t="shared" si="72"/>
        <v>1.0039649888363531</v>
      </c>
      <c r="Y73" s="10">
        <f t="shared" si="72"/>
        <v>1.0010087061434545</v>
      </c>
      <c r="Z73" s="10">
        <f t="shared" si="72"/>
        <v>1.0000665322492182</v>
      </c>
      <c r="AA73" s="10">
        <f t="shared" si="72"/>
        <v>1</v>
      </c>
      <c r="AB73" s="10">
        <f t="shared" si="72"/>
        <v>1.0008759574195496</v>
      </c>
      <c r="AC73" s="10">
        <f t="shared" si="72"/>
        <v>1</v>
      </c>
      <c r="AD73" s="10">
        <f t="shared" si="72"/>
        <v>1.0015860540964239</v>
      </c>
      <c r="AE73" s="10">
        <f t="shared" si="72"/>
        <v>1.0005043440180097</v>
      </c>
      <c r="AF73" s="10">
        <f t="shared" si="72"/>
        <v>1.0079721273222939</v>
      </c>
      <c r="AG73" s="10">
        <f t="shared" si="72"/>
        <v>1.0035950341672968</v>
      </c>
      <c r="AH73" s="10">
        <f t="shared" si="72"/>
        <v>1</v>
      </c>
      <c r="AI73" s="10">
        <f t="shared" si="72"/>
        <v>1.0017005849932581</v>
      </c>
      <c r="AJ73" s="10">
        <f t="shared" si="72"/>
        <v>1.0000783534350217</v>
      </c>
      <c r="AK73" s="10">
        <f t="shared" si="72"/>
        <v>1</v>
      </c>
      <c r="AL73" s="10">
        <f t="shared" si="72"/>
        <v>1.0001521437731165</v>
      </c>
      <c r="AM73" s="10">
        <f t="shared" si="72"/>
        <v>1</v>
      </c>
      <c r="AN73" s="10">
        <f t="shared" si="72"/>
        <v>1.000036556474738</v>
      </c>
      <c r="AO73" s="10">
        <f t="shared" si="72"/>
        <v>1.000486444685214</v>
      </c>
      <c r="AP73" s="10">
        <f t="shared" si="72"/>
        <v>1.0008212347914633</v>
      </c>
      <c r="AQ73" s="10">
        <f t="shared" si="72"/>
        <v>1.0014927244695329</v>
      </c>
      <c r="AR73" s="10">
        <f t="shared" si="72"/>
        <v>1</v>
      </c>
      <c r="AS73" s="10">
        <f t="shared" si="72"/>
        <v>1</v>
      </c>
      <c r="AT73" s="10">
        <f t="shared" si="72"/>
        <v>1</v>
      </c>
      <c r="AU73" s="10">
        <f t="shared" si="72"/>
        <v>1</v>
      </c>
      <c r="AV73" s="10">
        <f t="shared" si="72"/>
        <v>1</v>
      </c>
      <c r="AW73" s="10">
        <f t="shared" si="72"/>
        <v>1.0088998295197924</v>
      </c>
      <c r="AX73" s="10">
        <f t="shared" si="72"/>
        <v>1</v>
      </c>
      <c r="AY73" s="10">
        <f t="shared" si="72"/>
        <v>1</v>
      </c>
      <c r="AZ73" s="10">
        <f t="shared" si="72"/>
        <v>1</v>
      </c>
      <c r="BA73" s="10">
        <f t="shared" si="72"/>
        <v>1.0010024313728336</v>
      </c>
      <c r="BB73" s="10">
        <f t="shared" si="72"/>
        <v>1.0005551288557897</v>
      </c>
      <c r="BC73" s="10">
        <f t="shared" si="72"/>
        <v>1.0012337882668363</v>
      </c>
      <c r="BD73" s="10">
        <f t="shared" si="72"/>
        <v>1</v>
      </c>
      <c r="BE73" s="10">
        <f t="shared" si="72"/>
        <v>1</v>
      </c>
      <c r="BF73" s="10">
        <f t="shared" si="72"/>
        <v>1</v>
      </c>
      <c r="BG73" s="10">
        <f t="shared" si="72"/>
        <v>1</v>
      </c>
      <c r="BH73" s="10">
        <f t="shared" si="72"/>
        <v>1</v>
      </c>
      <c r="BI73" s="10">
        <f t="shared" si="72"/>
        <v>1</v>
      </c>
      <c r="BJ73" s="10">
        <f t="shared" si="72"/>
        <v>1.0000645029623692</v>
      </c>
      <c r="BK73" s="10">
        <f t="shared" si="72"/>
        <v>1.0001287069217155</v>
      </c>
      <c r="BL73" s="10">
        <f t="shared" si="72"/>
        <v>1</v>
      </c>
      <c r="BM73" s="10">
        <f t="shared" si="72"/>
        <v>1.0006120613311491</v>
      </c>
      <c r="BN73" s="10">
        <f t="shared" si="72"/>
        <v>1.0014908206742719</v>
      </c>
      <c r="BO73" s="10">
        <f t="shared" si="72"/>
        <v>1.001200435097666</v>
      </c>
      <c r="BP73" s="10">
        <f t="shared" si="72"/>
        <v>1</v>
      </c>
      <c r="BQ73" s="10">
        <f t="shared" si="72"/>
        <v>1</v>
      </c>
      <c r="BR73" s="10">
        <f t="shared" si="72"/>
        <v>1</v>
      </c>
      <c r="BS73" s="10">
        <f t="shared" ref="BS73:ED73" si="73">IF(OR(BT27 = "", BT$8 &lt; BS$8), "", IFERROR(BT27/BS27, ""))</f>
        <v>1</v>
      </c>
      <c r="BT73" s="10">
        <f t="shared" si="73"/>
        <v>1</v>
      </c>
      <c r="BU73" s="10">
        <f t="shared" si="73"/>
        <v>1.0000642779501954</v>
      </c>
      <c r="BV73" s="10">
        <f t="shared" si="73"/>
        <v>1</v>
      </c>
      <c r="BW73" s="10">
        <f t="shared" si="73"/>
        <v>1</v>
      </c>
      <c r="BX73" s="10">
        <f t="shared" si="73"/>
        <v>1.0002082599027247</v>
      </c>
      <c r="BY73" s="10" t="str">
        <f t="shared" si="73"/>
        <v/>
      </c>
      <c r="BZ73" s="10" t="str">
        <f t="shared" si="73"/>
        <v/>
      </c>
      <c r="CA73" s="10" t="str">
        <f t="shared" si="73"/>
        <v/>
      </c>
      <c r="CB73" s="10" t="str">
        <f t="shared" si="73"/>
        <v/>
      </c>
      <c r="CC73" s="10" t="str">
        <f t="shared" si="73"/>
        <v/>
      </c>
      <c r="CD73" s="10" t="str">
        <f t="shared" si="73"/>
        <v/>
      </c>
      <c r="CE73" s="10" t="str">
        <f t="shared" si="73"/>
        <v/>
      </c>
      <c r="CF73" s="10" t="str">
        <f t="shared" si="73"/>
        <v/>
      </c>
      <c r="CG73" s="10" t="str">
        <f t="shared" si="73"/>
        <v/>
      </c>
      <c r="CH73" s="10" t="str">
        <f t="shared" si="73"/>
        <v/>
      </c>
      <c r="CI73" s="10" t="str">
        <f t="shared" si="73"/>
        <v/>
      </c>
      <c r="CJ73" s="10" t="str">
        <f t="shared" si="73"/>
        <v/>
      </c>
      <c r="CK73" s="10" t="str">
        <f t="shared" si="73"/>
        <v/>
      </c>
      <c r="CL73" s="10" t="str">
        <f t="shared" si="73"/>
        <v/>
      </c>
      <c r="CM73" s="10" t="str">
        <f t="shared" si="73"/>
        <v/>
      </c>
      <c r="CN73" s="10" t="str">
        <f t="shared" si="73"/>
        <v/>
      </c>
      <c r="CO73" s="10" t="str">
        <f t="shared" si="73"/>
        <v/>
      </c>
      <c r="CP73" s="10" t="str">
        <f t="shared" si="73"/>
        <v/>
      </c>
      <c r="CQ73" s="10" t="str">
        <f t="shared" si="73"/>
        <v/>
      </c>
      <c r="CR73" s="10" t="str">
        <f t="shared" si="73"/>
        <v/>
      </c>
      <c r="CS73" s="10" t="str">
        <f t="shared" si="73"/>
        <v/>
      </c>
      <c r="CT73" s="10" t="str">
        <f t="shared" si="73"/>
        <v/>
      </c>
      <c r="CU73" s="10" t="str">
        <f t="shared" si="73"/>
        <v/>
      </c>
      <c r="CV73" s="10" t="str">
        <f t="shared" si="73"/>
        <v/>
      </c>
      <c r="CW73" s="10" t="str">
        <f t="shared" si="73"/>
        <v/>
      </c>
      <c r="CX73" s="10" t="str">
        <f t="shared" si="73"/>
        <v/>
      </c>
      <c r="CY73" s="10" t="str">
        <f t="shared" si="73"/>
        <v/>
      </c>
      <c r="CZ73" s="10" t="str">
        <f t="shared" si="73"/>
        <v/>
      </c>
      <c r="DA73" s="10" t="str">
        <f t="shared" si="73"/>
        <v/>
      </c>
      <c r="DB73" s="10" t="str">
        <f t="shared" si="73"/>
        <v/>
      </c>
      <c r="DC73" s="10" t="str">
        <f t="shared" si="73"/>
        <v/>
      </c>
      <c r="DD73" s="10" t="str">
        <f t="shared" si="73"/>
        <v/>
      </c>
      <c r="DE73" s="10" t="str">
        <f t="shared" si="73"/>
        <v/>
      </c>
      <c r="DF73" s="10" t="str">
        <f t="shared" si="73"/>
        <v/>
      </c>
      <c r="DG73" s="10" t="str">
        <f t="shared" si="73"/>
        <v/>
      </c>
      <c r="DH73" s="10" t="str">
        <f t="shared" si="73"/>
        <v/>
      </c>
      <c r="DI73" s="10" t="str">
        <f t="shared" si="73"/>
        <v/>
      </c>
      <c r="DJ73" s="10" t="str">
        <f t="shared" si="73"/>
        <v/>
      </c>
      <c r="DK73" s="10" t="str">
        <f t="shared" si="73"/>
        <v/>
      </c>
      <c r="DL73" s="10" t="str">
        <f t="shared" si="73"/>
        <v/>
      </c>
      <c r="DM73" s="10" t="str">
        <f t="shared" si="73"/>
        <v/>
      </c>
      <c r="DN73" s="10" t="str">
        <f t="shared" si="73"/>
        <v/>
      </c>
      <c r="DO73" s="10" t="str">
        <f t="shared" si="73"/>
        <v/>
      </c>
      <c r="DP73" s="10" t="str">
        <f t="shared" si="73"/>
        <v/>
      </c>
      <c r="DQ73" s="10" t="str">
        <f t="shared" si="73"/>
        <v/>
      </c>
      <c r="DR73" s="10" t="str">
        <f t="shared" si="73"/>
        <v/>
      </c>
      <c r="DS73" s="10" t="str">
        <f t="shared" si="73"/>
        <v/>
      </c>
      <c r="DT73" s="10" t="str">
        <f t="shared" si="73"/>
        <v/>
      </c>
      <c r="DU73" s="10" t="str">
        <f t="shared" si="73"/>
        <v/>
      </c>
      <c r="DV73" s="10" t="str">
        <f t="shared" si="73"/>
        <v/>
      </c>
      <c r="DW73" s="10" t="str">
        <f t="shared" si="73"/>
        <v/>
      </c>
      <c r="DX73" s="10" t="str">
        <f t="shared" si="73"/>
        <v/>
      </c>
      <c r="DY73" s="10" t="str">
        <f t="shared" si="73"/>
        <v/>
      </c>
      <c r="DZ73" s="10" t="str">
        <f t="shared" si="73"/>
        <v/>
      </c>
      <c r="EA73" s="10" t="str">
        <f t="shared" si="73"/>
        <v/>
      </c>
      <c r="EB73" s="10">
        <f t="shared" si="73"/>
        <v>3.5395320291155472</v>
      </c>
      <c r="EC73" s="10">
        <f t="shared" si="73"/>
        <v>1.4080685577133365</v>
      </c>
      <c r="ED73" s="10">
        <f t="shared" si="73"/>
        <v>1.4135449797055506</v>
      </c>
      <c r="EE73" s="10">
        <f t="shared" ref="EE73:GP73" si="74">IF(OR(EF27 = "", EF$8 &lt; EE$8), "", IFERROR(EF27/EE27, ""))</f>
        <v>1.0187334819238925</v>
      </c>
      <c r="EF73" s="10">
        <f t="shared" si="74"/>
        <v>1.0208470186762733</v>
      </c>
      <c r="EG73" s="10">
        <f t="shared" si="74"/>
        <v>0.9768900269660663</v>
      </c>
      <c r="EH73" s="10">
        <f t="shared" si="74"/>
        <v>1.0506489933435648</v>
      </c>
      <c r="EI73" s="10">
        <f t="shared" si="74"/>
        <v>1.0051320747068746</v>
      </c>
      <c r="EJ73" s="10">
        <f t="shared" si="74"/>
        <v>0.97073092901553282</v>
      </c>
      <c r="EK73" s="10">
        <f t="shared" si="74"/>
        <v>1.000205041400984</v>
      </c>
      <c r="EL73" s="10">
        <f t="shared" si="74"/>
        <v>1.0002901737437044</v>
      </c>
      <c r="EM73" s="10">
        <f t="shared" si="74"/>
        <v>1.0007722737229998</v>
      </c>
      <c r="EN73" s="10">
        <f t="shared" si="74"/>
        <v>1.0000620849921771</v>
      </c>
      <c r="EO73" s="10">
        <f t="shared" si="74"/>
        <v>1.0010508861386385</v>
      </c>
      <c r="EP73" s="10">
        <f t="shared" si="74"/>
        <v>0.98133406214069552</v>
      </c>
      <c r="EQ73" s="10">
        <f t="shared" si="74"/>
        <v>1</v>
      </c>
      <c r="ER73" s="10">
        <f t="shared" si="74"/>
        <v>0.99996998211152621</v>
      </c>
      <c r="ES73" s="10">
        <f t="shared" si="74"/>
        <v>1.0049633865545307</v>
      </c>
      <c r="ET73" s="10">
        <f t="shared" si="74"/>
        <v>1.0010037137673078</v>
      </c>
      <c r="EU73" s="10">
        <f t="shared" si="74"/>
        <v>1.0000662032922043</v>
      </c>
      <c r="EV73" s="10">
        <f t="shared" si="74"/>
        <v>1</v>
      </c>
      <c r="EW73" s="10">
        <f t="shared" si="74"/>
        <v>1.0008716266887396</v>
      </c>
      <c r="EX73" s="10">
        <f t="shared" si="74"/>
        <v>1</v>
      </c>
      <c r="EY73" s="10">
        <f t="shared" si="74"/>
        <v>1.0015782194786713</v>
      </c>
      <c r="EZ73" s="10">
        <f t="shared" si="74"/>
        <v>1.0005018566398387</v>
      </c>
      <c r="FA73" s="10">
        <f t="shared" si="74"/>
        <v>1.0115483964692054</v>
      </c>
      <c r="FB73" s="10">
        <f t="shared" si="74"/>
        <v>0.99999037540348146</v>
      </c>
      <c r="FC73" s="10">
        <f t="shared" si="74"/>
        <v>1</v>
      </c>
      <c r="FD73" s="10">
        <f t="shared" si="74"/>
        <v>0.99815188316610037</v>
      </c>
      <c r="FE73" s="10">
        <f t="shared" si="74"/>
        <v>1.0000783153958603</v>
      </c>
      <c r="FF73" s="10">
        <f t="shared" si="74"/>
        <v>1</v>
      </c>
      <c r="FG73" s="10">
        <f t="shared" si="74"/>
        <v>1.0001519406278854</v>
      </c>
      <c r="FH73" s="10">
        <f t="shared" si="74"/>
        <v>1</v>
      </c>
      <c r="FI73" s="10">
        <f t="shared" si="74"/>
        <v>1.0009741975656374</v>
      </c>
      <c r="FJ73" s="10">
        <f t="shared" si="74"/>
        <v>0.99999866538989957</v>
      </c>
      <c r="FK73" s="10">
        <f t="shared" si="74"/>
        <v>1.0008197698551622</v>
      </c>
      <c r="FL73" s="10">
        <f t="shared" si="74"/>
        <v>1.0025194949231473</v>
      </c>
      <c r="FM73" s="10">
        <f t="shared" si="74"/>
        <v>1</v>
      </c>
      <c r="FN73" s="10">
        <f t="shared" si="74"/>
        <v>1.0022656762847311</v>
      </c>
      <c r="FO73" s="10">
        <f t="shared" si="74"/>
        <v>1</v>
      </c>
      <c r="FP73" s="10">
        <f t="shared" si="74"/>
        <v>1</v>
      </c>
      <c r="FQ73" s="10">
        <f t="shared" si="74"/>
        <v>1</v>
      </c>
      <c r="FR73" s="10">
        <f t="shared" si="74"/>
        <v>1.0088560670887263</v>
      </c>
      <c r="FS73" s="10">
        <f t="shared" si="74"/>
        <v>1</v>
      </c>
      <c r="FT73" s="10">
        <f t="shared" si="74"/>
        <v>1</v>
      </c>
      <c r="FU73" s="10">
        <f t="shared" si="74"/>
        <v>1</v>
      </c>
      <c r="FV73" s="10">
        <f t="shared" si="74"/>
        <v>1.0002577105400954</v>
      </c>
      <c r="FW73" s="10">
        <f t="shared" si="74"/>
        <v>1.0005527556877487</v>
      </c>
      <c r="FX73" s="10">
        <f t="shared" si="74"/>
        <v>1.0012285167532293</v>
      </c>
      <c r="FY73" s="10">
        <f t="shared" si="74"/>
        <v>1</v>
      </c>
      <c r="FZ73" s="10">
        <f t="shared" si="74"/>
        <v>1</v>
      </c>
      <c r="GA73" s="10">
        <f t="shared" si="74"/>
        <v>1</v>
      </c>
      <c r="GB73" s="10">
        <f t="shared" si="74"/>
        <v>1</v>
      </c>
      <c r="GC73" s="10">
        <f t="shared" si="74"/>
        <v>1</v>
      </c>
      <c r="GD73" s="10">
        <f t="shared" si="74"/>
        <v>0.99915276474752091</v>
      </c>
      <c r="GE73" s="10">
        <f t="shared" si="74"/>
        <v>1.0000642821657282</v>
      </c>
      <c r="GF73" s="10">
        <f t="shared" si="74"/>
        <v>1.0001282663802535</v>
      </c>
      <c r="GG73" s="10">
        <f t="shared" si="74"/>
        <v>0.99942956993755916</v>
      </c>
      <c r="GH73" s="10">
        <f t="shared" si="74"/>
        <v>0.9999977418353807</v>
      </c>
      <c r="GI73" s="10">
        <f t="shared" si="74"/>
        <v>1.001487479719257</v>
      </c>
      <c r="GJ73" s="10">
        <f t="shared" si="74"/>
        <v>1.0011977488974384</v>
      </c>
      <c r="GK73" s="10">
        <f t="shared" si="74"/>
        <v>1</v>
      </c>
      <c r="GL73" s="10">
        <f t="shared" si="74"/>
        <v>1</v>
      </c>
      <c r="GM73" s="10">
        <f t="shared" si="74"/>
        <v>1</v>
      </c>
      <c r="GN73" s="10">
        <f t="shared" si="74"/>
        <v>1</v>
      </c>
      <c r="GO73" s="10">
        <f t="shared" si="74"/>
        <v>1</v>
      </c>
      <c r="GP73" s="10">
        <f t="shared" si="74"/>
        <v>1.000065247674579</v>
      </c>
      <c r="GQ73" s="10">
        <f t="shared" ref="GQ73:IV73" si="75">IF(OR(GR27 = "", GR$8 &lt; GQ$8), "", IFERROR(GR27/GQ27, ""))</f>
        <v>1</v>
      </c>
      <c r="GR73" s="10">
        <f t="shared" si="75"/>
        <v>1</v>
      </c>
      <c r="GS73" s="10">
        <f t="shared" si="75"/>
        <v>0.99797181488162823</v>
      </c>
      <c r="GT73" s="10" t="str">
        <f t="shared" si="75"/>
        <v/>
      </c>
      <c r="GU73" s="10" t="str">
        <f t="shared" si="75"/>
        <v/>
      </c>
      <c r="GV73" s="10" t="str">
        <f t="shared" si="75"/>
        <v/>
      </c>
      <c r="GW73" s="10" t="str">
        <f t="shared" si="75"/>
        <v/>
      </c>
      <c r="GX73" s="10" t="str">
        <f t="shared" si="75"/>
        <v/>
      </c>
      <c r="GY73" s="10" t="str">
        <f t="shared" si="75"/>
        <v/>
      </c>
      <c r="GZ73" s="10" t="str">
        <f t="shared" si="75"/>
        <v/>
      </c>
      <c r="HA73" s="10" t="str">
        <f t="shared" si="75"/>
        <v/>
      </c>
      <c r="HB73" s="10" t="str">
        <f t="shared" si="75"/>
        <v/>
      </c>
      <c r="HC73" s="10" t="str">
        <f t="shared" si="75"/>
        <v/>
      </c>
      <c r="HD73" s="10" t="str">
        <f t="shared" si="75"/>
        <v/>
      </c>
      <c r="HE73" s="10" t="str">
        <f t="shared" si="75"/>
        <v/>
      </c>
      <c r="HF73" s="10" t="str">
        <f t="shared" si="75"/>
        <v/>
      </c>
      <c r="HG73" s="10" t="str">
        <f t="shared" si="75"/>
        <v/>
      </c>
      <c r="HH73" s="10" t="str">
        <f t="shared" si="75"/>
        <v/>
      </c>
      <c r="HI73" s="10" t="str">
        <f t="shared" si="75"/>
        <v/>
      </c>
      <c r="HJ73" s="10" t="str">
        <f t="shared" si="75"/>
        <v/>
      </c>
      <c r="HK73" s="10" t="str">
        <f t="shared" si="75"/>
        <v/>
      </c>
      <c r="HL73" s="10" t="str">
        <f t="shared" si="75"/>
        <v/>
      </c>
      <c r="HM73" s="10" t="str">
        <f t="shared" si="75"/>
        <v/>
      </c>
      <c r="HN73" s="10" t="str">
        <f t="shared" si="75"/>
        <v/>
      </c>
      <c r="HO73" s="10" t="str">
        <f t="shared" si="75"/>
        <v/>
      </c>
      <c r="HP73" s="10" t="str">
        <f t="shared" si="75"/>
        <v/>
      </c>
      <c r="HQ73" s="10" t="str">
        <f t="shared" si="75"/>
        <v/>
      </c>
      <c r="HR73" s="10" t="str">
        <f t="shared" si="75"/>
        <v/>
      </c>
      <c r="HS73" s="10" t="str">
        <f t="shared" si="75"/>
        <v/>
      </c>
      <c r="HT73" s="10" t="str">
        <f t="shared" si="75"/>
        <v/>
      </c>
      <c r="HU73" s="10" t="str">
        <f t="shared" si="75"/>
        <v/>
      </c>
      <c r="HV73" s="10" t="str">
        <f t="shared" si="75"/>
        <v/>
      </c>
      <c r="HW73" s="10" t="str">
        <f t="shared" si="75"/>
        <v/>
      </c>
      <c r="HX73" s="10" t="str">
        <f t="shared" si="75"/>
        <v/>
      </c>
      <c r="HY73" s="10" t="str">
        <f t="shared" si="75"/>
        <v/>
      </c>
      <c r="HZ73" s="10" t="str">
        <f t="shared" si="75"/>
        <v/>
      </c>
      <c r="IA73" s="10" t="str">
        <f t="shared" si="75"/>
        <v/>
      </c>
      <c r="IB73" s="10" t="str">
        <f t="shared" si="75"/>
        <v/>
      </c>
      <c r="IC73" s="10" t="str">
        <f t="shared" si="75"/>
        <v/>
      </c>
      <c r="ID73" s="10" t="str">
        <f t="shared" si="75"/>
        <v/>
      </c>
      <c r="IE73" s="10" t="str">
        <f t="shared" si="75"/>
        <v/>
      </c>
      <c r="IF73" s="10" t="str">
        <f t="shared" si="75"/>
        <v/>
      </c>
      <c r="IG73" s="10" t="str">
        <f t="shared" si="75"/>
        <v/>
      </c>
      <c r="IH73" s="10" t="str">
        <f t="shared" si="75"/>
        <v/>
      </c>
      <c r="II73" s="10" t="str">
        <f t="shared" si="75"/>
        <v/>
      </c>
      <c r="IJ73" s="10" t="str">
        <f t="shared" si="75"/>
        <v/>
      </c>
      <c r="IK73" s="10" t="str">
        <f t="shared" si="75"/>
        <v/>
      </c>
      <c r="IL73" s="10" t="str">
        <f t="shared" si="75"/>
        <v/>
      </c>
      <c r="IM73" s="10" t="str">
        <f t="shared" si="75"/>
        <v/>
      </c>
      <c r="IN73" s="10" t="str">
        <f t="shared" si="75"/>
        <v/>
      </c>
      <c r="IO73" s="10" t="str">
        <f t="shared" si="75"/>
        <v/>
      </c>
      <c r="IP73" s="10" t="str">
        <f t="shared" si="75"/>
        <v/>
      </c>
      <c r="IQ73" s="10" t="str">
        <f t="shared" si="75"/>
        <v/>
      </c>
      <c r="IR73" s="10" t="str">
        <f t="shared" si="75"/>
        <v/>
      </c>
      <c r="IS73" s="10" t="str">
        <f t="shared" si="75"/>
        <v/>
      </c>
      <c r="IT73" s="10" t="str">
        <f t="shared" si="75"/>
        <v/>
      </c>
      <c r="IU73" s="10" t="str">
        <f t="shared" si="75"/>
        <v/>
      </c>
      <c r="IV73" s="10" t="str">
        <f t="shared" si="75"/>
        <v/>
      </c>
    </row>
    <row r="74" spans="6:256" x14ac:dyDescent="0.2">
      <c r="F74">
        <v>201812</v>
      </c>
      <c r="G74" s="10">
        <f t="shared" ref="G74:BR74" si="76">IF(OR(H28 = "", H$8 &lt; G$8), "", IFERROR(H28/G28, ""))</f>
        <v>102.42408714564922</v>
      </c>
      <c r="H74" s="10">
        <f t="shared" si="76"/>
        <v>3.3912792657443021</v>
      </c>
      <c r="I74" s="10">
        <f t="shared" si="76"/>
        <v>1.5758676358842751</v>
      </c>
      <c r="J74" s="10">
        <f t="shared" si="76"/>
        <v>1.055143427673539</v>
      </c>
      <c r="K74" s="10">
        <f t="shared" si="76"/>
        <v>1.1615049112790514</v>
      </c>
      <c r="L74" s="10">
        <f t="shared" si="76"/>
        <v>1.0083612912049242</v>
      </c>
      <c r="M74" s="10">
        <f t="shared" si="76"/>
        <v>1.0224461872324724</v>
      </c>
      <c r="N74" s="10">
        <f t="shared" si="76"/>
        <v>1.023052103340466</v>
      </c>
      <c r="O74" s="10">
        <f t="shared" si="76"/>
        <v>1.0002231515809208</v>
      </c>
      <c r="P74" s="10">
        <f t="shared" si="76"/>
        <v>1.0031433926837052</v>
      </c>
      <c r="Q74" s="10">
        <f t="shared" si="76"/>
        <v>1.0013042337380307</v>
      </c>
      <c r="R74" s="10">
        <f t="shared" si="76"/>
        <v>1.0135590572135762</v>
      </c>
      <c r="S74" s="10">
        <f t="shared" si="76"/>
        <v>1.000576292193865</v>
      </c>
      <c r="T74" s="10">
        <f t="shared" si="76"/>
        <v>1.0044398907478189</v>
      </c>
      <c r="U74" s="10">
        <f t="shared" si="76"/>
        <v>1.0000616972091432</v>
      </c>
      <c r="V74" s="10">
        <f t="shared" si="76"/>
        <v>1</v>
      </c>
      <c r="W74" s="10">
        <f t="shared" si="76"/>
        <v>1.0001856162090366</v>
      </c>
      <c r="X74" s="10">
        <f t="shared" si="76"/>
        <v>1</v>
      </c>
      <c r="Y74" s="10">
        <f t="shared" si="76"/>
        <v>1.0006061049045307</v>
      </c>
      <c r="Z74" s="10">
        <f t="shared" si="76"/>
        <v>1.0011073070037992</v>
      </c>
      <c r="AA74" s="10">
        <f t="shared" si="76"/>
        <v>1</v>
      </c>
      <c r="AB74" s="10">
        <f t="shared" si="76"/>
        <v>1</v>
      </c>
      <c r="AC74" s="10">
        <f t="shared" si="76"/>
        <v>1</v>
      </c>
      <c r="AD74" s="10">
        <f t="shared" si="76"/>
        <v>1.0004523879347822</v>
      </c>
      <c r="AE74" s="10">
        <f t="shared" si="76"/>
        <v>1</v>
      </c>
      <c r="AF74" s="10">
        <f t="shared" si="76"/>
        <v>1.0003670859630673</v>
      </c>
      <c r="AG74" s="10">
        <f t="shared" si="76"/>
        <v>1.0006044275631352</v>
      </c>
      <c r="AH74" s="10">
        <f t="shared" si="76"/>
        <v>1</v>
      </c>
      <c r="AI74" s="10">
        <f t="shared" si="76"/>
        <v>1.0003103394569002</v>
      </c>
      <c r="AJ74" s="10">
        <f t="shared" si="76"/>
        <v>1.0000220604601111</v>
      </c>
      <c r="AK74" s="10">
        <f t="shared" si="76"/>
        <v>1.0001073998690679</v>
      </c>
      <c r="AL74" s="10">
        <f t="shared" si="76"/>
        <v>1</v>
      </c>
      <c r="AM74" s="10">
        <f t="shared" si="76"/>
        <v>1</v>
      </c>
      <c r="AN74" s="10">
        <f t="shared" si="76"/>
        <v>1</v>
      </c>
      <c r="AO74" s="10">
        <f t="shared" si="76"/>
        <v>1.0007102151725378</v>
      </c>
      <c r="AP74" s="10">
        <f t="shared" si="76"/>
        <v>1</v>
      </c>
      <c r="AQ74" s="10">
        <f t="shared" si="76"/>
        <v>1.0002867885305753</v>
      </c>
      <c r="AR74" s="10">
        <f t="shared" si="76"/>
        <v>1.0000843639727488</v>
      </c>
      <c r="AS74" s="10">
        <f t="shared" si="76"/>
        <v>1</v>
      </c>
      <c r="AT74" s="10">
        <f t="shared" si="76"/>
        <v>1.0006032888474861</v>
      </c>
      <c r="AU74" s="10">
        <f t="shared" si="76"/>
        <v>1.0002203388346245</v>
      </c>
      <c r="AV74" s="10">
        <f t="shared" si="76"/>
        <v>1.0004406816150428</v>
      </c>
      <c r="AW74" s="10">
        <f t="shared" si="76"/>
        <v>1</v>
      </c>
      <c r="AX74" s="10">
        <f t="shared" si="76"/>
        <v>1</v>
      </c>
      <c r="AY74" s="10">
        <f t="shared" si="76"/>
        <v>1</v>
      </c>
      <c r="AZ74" s="10">
        <f t="shared" si="76"/>
        <v>1</v>
      </c>
      <c r="BA74" s="10">
        <f t="shared" si="76"/>
        <v>1.0009036275370002</v>
      </c>
      <c r="BB74" s="10">
        <f t="shared" si="76"/>
        <v>1.0002860614888001</v>
      </c>
      <c r="BC74" s="10">
        <f t="shared" si="76"/>
        <v>1</v>
      </c>
      <c r="BD74" s="10">
        <f t="shared" si="76"/>
        <v>1.0000890050185633</v>
      </c>
      <c r="BE74" s="10">
        <f t="shared" si="76"/>
        <v>1</v>
      </c>
      <c r="BF74" s="10">
        <f t="shared" si="76"/>
        <v>1</v>
      </c>
      <c r="BG74" s="10">
        <f t="shared" si="76"/>
        <v>1.0002377426149869</v>
      </c>
      <c r="BH74" s="10">
        <f t="shared" si="76"/>
        <v>1</v>
      </c>
      <c r="BI74" s="10">
        <f t="shared" si="76"/>
        <v>1</v>
      </c>
      <c r="BJ74" s="10">
        <f t="shared" si="76"/>
        <v>1.0004728067578228</v>
      </c>
      <c r="BK74" s="10">
        <f t="shared" si="76"/>
        <v>1</v>
      </c>
      <c r="BL74" s="10">
        <f t="shared" si="76"/>
        <v>1.0002512889426767</v>
      </c>
      <c r="BM74" s="10">
        <f t="shared" si="76"/>
        <v>1.0000600051117801</v>
      </c>
      <c r="BN74" s="10">
        <f t="shared" si="76"/>
        <v>1.0004867042577983</v>
      </c>
      <c r="BO74" s="10">
        <f t="shared" si="76"/>
        <v>1.0000937100768732</v>
      </c>
      <c r="BP74" s="10">
        <f t="shared" si="76"/>
        <v>1.0009004416178107</v>
      </c>
      <c r="BQ74" s="10">
        <f t="shared" si="76"/>
        <v>1</v>
      </c>
      <c r="BR74" s="10">
        <f t="shared" si="76"/>
        <v>1</v>
      </c>
      <c r="BS74" s="10">
        <f t="shared" ref="BS74:ED74" si="77">IF(OR(BT28 = "", BT$8 &lt; BS$8), "", IFERROR(BT28/BS28, ""))</f>
        <v>1.0002549347034773</v>
      </c>
      <c r="BT74" s="10">
        <f t="shared" si="77"/>
        <v>1</v>
      </c>
      <c r="BU74" s="10">
        <f t="shared" si="77"/>
        <v>1.0005045206852337</v>
      </c>
      <c r="BV74" s="10" t="str">
        <f t="shared" si="77"/>
        <v/>
      </c>
      <c r="BW74" s="10" t="str">
        <f t="shared" si="77"/>
        <v/>
      </c>
      <c r="BX74" s="10" t="str">
        <f t="shared" si="77"/>
        <v/>
      </c>
      <c r="BY74" s="10" t="str">
        <f t="shared" si="77"/>
        <v/>
      </c>
      <c r="BZ74" s="10" t="str">
        <f t="shared" si="77"/>
        <v/>
      </c>
      <c r="CA74" s="10" t="str">
        <f t="shared" si="77"/>
        <v/>
      </c>
      <c r="CB74" s="10" t="str">
        <f t="shared" si="77"/>
        <v/>
      </c>
      <c r="CC74" s="10" t="str">
        <f t="shared" si="77"/>
        <v/>
      </c>
      <c r="CD74" s="10" t="str">
        <f t="shared" si="77"/>
        <v/>
      </c>
      <c r="CE74" s="10" t="str">
        <f t="shared" si="77"/>
        <v/>
      </c>
      <c r="CF74" s="10" t="str">
        <f t="shared" si="77"/>
        <v/>
      </c>
      <c r="CG74" s="10" t="str">
        <f t="shared" si="77"/>
        <v/>
      </c>
      <c r="CH74" s="10" t="str">
        <f t="shared" si="77"/>
        <v/>
      </c>
      <c r="CI74" s="10" t="str">
        <f t="shared" si="77"/>
        <v/>
      </c>
      <c r="CJ74" s="10" t="str">
        <f t="shared" si="77"/>
        <v/>
      </c>
      <c r="CK74" s="10" t="str">
        <f t="shared" si="77"/>
        <v/>
      </c>
      <c r="CL74" s="10" t="str">
        <f t="shared" si="77"/>
        <v/>
      </c>
      <c r="CM74" s="10" t="str">
        <f t="shared" si="77"/>
        <v/>
      </c>
      <c r="CN74" s="10" t="str">
        <f t="shared" si="77"/>
        <v/>
      </c>
      <c r="CO74" s="10" t="str">
        <f t="shared" si="77"/>
        <v/>
      </c>
      <c r="CP74" s="10" t="str">
        <f t="shared" si="77"/>
        <v/>
      </c>
      <c r="CQ74" s="10" t="str">
        <f t="shared" si="77"/>
        <v/>
      </c>
      <c r="CR74" s="10" t="str">
        <f t="shared" si="77"/>
        <v/>
      </c>
      <c r="CS74" s="10" t="str">
        <f t="shared" si="77"/>
        <v/>
      </c>
      <c r="CT74" s="10" t="str">
        <f t="shared" si="77"/>
        <v/>
      </c>
      <c r="CU74" s="10" t="str">
        <f t="shared" si="77"/>
        <v/>
      </c>
      <c r="CV74" s="10" t="str">
        <f t="shared" si="77"/>
        <v/>
      </c>
      <c r="CW74" s="10" t="str">
        <f t="shared" si="77"/>
        <v/>
      </c>
      <c r="CX74" s="10" t="str">
        <f t="shared" si="77"/>
        <v/>
      </c>
      <c r="CY74" s="10" t="str">
        <f t="shared" si="77"/>
        <v/>
      </c>
      <c r="CZ74" s="10" t="str">
        <f t="shared" si="77"/>
        <v/>
      </c>
      <c r="DA74" s="10" t="str">
        <f t="shared" si="77"/>
        <v/>
      </c>
      <c r="DB74" s="10" t="str">
        <f t="shared" si="77"/>
        <v/>
      </c>
      <c r="DC74" s="10" t="str">
        <f t="shared" si="77"/>
        <v/>
      </c>
      <c r="DD74" s="10" t="str">
        <f t="shared" si="77"/>
        <v/>
      </c>
      <c r="DE74" s="10" t="str">
        <f t="shared" si="77"/>
        <v/>
      </c>
      <c r="DF74" s="10" t="str">
        <f t="shared" si="77"/>
        <v/>
      </c>
      <c r="DG74" s="10" t="str">
        <f t="shared" si="77"/>
        <v/>
      </c>
      <c r="DH74" s="10" t="str">
        <f t="shared" si="77"/>
        <v/>
      </c>
      <c r="DI74" s="10" t="str">
        <f t="shared" si="77"/>
        <v/>
      </c>
      <c r="DJ74" s="10" t="str">
        <f t="shared" si="77"/>
        <v/>
      </c>
      <c r="DK74" s="10" t="str">
        <f t="shared" si="77"/>
        <v/>
      </c>
      <c r="DL74" s="10" t="str">
        <f t="shared" si="77"/>
        <v/>
      </c>
      <c r="DM74" s="10" t="str">
        <f t="shared" si="77"/>
        <v/>
      </c>
      <c r="DN74" s="10" t="str">
        <f t="shared" si="77"/>
        <v/>
      </c>
      <c r="DO74" s="10" t="str">
        <f t="shared" si="77"/>
        <v/>
      </c>
      <c r="DP74" s="10" t="str">
        <f t="shared" si="77"/>
        <v/>
      </c>
      <c r="DQ74" s="10" t="str">
        <f t="shared" si="77"/>
        <v/>
      </c>
      <c r="DR74" s="10" t="str">
        <f t="shared" si="77"/>
        <v/>
      </c>
      <c r="DS74" s="10" t="str">
        <f t="shared" si="77"/>
        <v/>
      </c>
      <c r="DT74" s="10" t="str">
        <f t="shared" si="77"/>
        <v/>
      </c>
      <c r="DU74" s="10" t="str">
        <f t="shared" si="77"/>
        <v/>
      </c>
      <c r="DV74" s="10" t="str">
        <f t="shared" si="77"/>
        <v/>
      </c>
      <c r="DW74" s="10" t="str">
        <f t="shared" si="77"/>
        <v/>
      </c>
      <c r="DX74" s="10" t="str">
        <f t="shared" si="77"/>
        <v/>
      </c>
      <c r="DY74" s="10" t="str">
        <f t="shared" si="77"/>
        <v/>
      </c>
      <c r="DZ74" s="10" t="str">
        <f t="shared" si="77"/>
        <v/>
      </c>
      <c r="EA74" s="10" t="str">
        <f t="shared" si="77"/>
        <v/>
      </c>
      <c r="EB74" s="10">
        <f t="shared" si="77"/>
        <v>3.1143175781758199</v>
      </c>
      <c r="EC74" s="10">
        <f t="shared" si="77"/>
        <v>1.4173099226141606</v>
      </c>
      <c r="ED74" s="10">
        <f t="shared" si="77"/>
        <v>1.1827180341232186</v>
      </c>
      <c r="EE74" s="10">
        <f t="shared" ref="EE74:GP74" si="78">IF(OR(EF28 = "", EF$8 &lt; EE$8), "", IFERROR(EF28/EE28, ""))</f>
        <v>1.0077384994564853</v>
      </c>
      <c r="EF74" s="10">
        <f t="shared" si="78"/>
        <v>1.034366679388335</v>
      </c>
      <c r="EG74" s="10">
        <f t="shared" si="78"/>
        <v>1.0010393705679914</v>
      </c>
      <c r="EH74" s="10">
        <f t="shared" si="78"/>
        <v>0.99297511807808614</v>
      </c>
      <c r="EI74" s="10">
        <f t="shared" si="78"/>
        <v>0.99994136016194612</v>
      </c>
      <c r="EJ74" s="10">
        <f t="shared" si="78"/>
        <v>1.0002191591067717</v>
      </c>
      <c r="EK74" s="10">
        <f t="shared" si="78"/>
        <v>1.0030871655928977</v>
      </c>
      <c r="EL74" s="10">
        <f t="shared" si="78"/>
        <v>1.0009751324551639</v>
      </c>
      <c r="EM74" s="10">
        <f t="shared" si="78"/>
        <v>1.0000445022766367</v>
      </c>
      <c r="EN74" s="10">
        <f t="shared" si="78"/>
        <v>1.0014581037183432</v>
      </c>
      <c r="EO74" s="10">
        <f t="shared" si="78"/>
        <v>0.99930831786471264</v>
      </c>
      <c r="EP74" s="10">
        <f t="shared" si="78"/>
        <v>1.0000616972091432</v>
      </c>
      <c r="EQ74" s="10">
        <f t="shared" si="78"/>
        <v>1</v>
      </c>
      <c r="ER74" s="10">
        <f t="shared" si="78"/>
        <v>1.0001856162090366</v>
      </c>
      <c r="ES74" s="10">
        <f t="shared" si="78"/>
        <v>1</v>
      </c>
      <c r="ET74" s="10">
        <f t="shared" si="78"/>
        <v>1.0006061049045307</v>
      </c>
      <c r="EU74" s="10">
        <f t="shared" si="78"/>
        <v>1.0011073070037992</v>
      </c>
      <c r="EV74" s="10">
        <f t="shared" si="78"/>
        <v>1</v>
      </c>
      <c r="EW74" s="10">
        <f t="shared" si="78"/>
        <v>1</v>
      </c>
      <c r="EX74" s="10">
        <f t="shared" si="78"/>
        <v>1</v>
      </c>
      <c r="EY74" s="10">
        <f t="shared" si="78"/>
        <v>1.0004523879347822</v>
      </c>
      <c r="EZ74" s="10">
        <f t="shared" si="78"/>
        <v>1</v>
      </c>
      <c r="FA74" s="10">
        <f t="shared" si="78"/>
        <v>1.0003670859630673</v>
      </c>
      <c r="FB74" s="10">
        <f t="shared" si="78"/>
        <v>1.0006044275631352</v>
      </c>
      <c r="FC74" s="10">
        <f t="shared" si="78"/>
        <v>1</v>
      </c>
      <c r="FD74" s="10">
        <f t="shared" si="78"/>
        <v>1.0003103394569002</v>
      </c>
      <c r="FE74" s="10">
        <f t="shared" si="78"/>
        <v>1.0000220604601111</v>
      </c>
      <c r="FF74" s="10">
        <f t="shared" si="78"/>
        <v>1.0001073999684069</v>
      </c>
      <c r="FG74" s="10">
        <f t="shared" si="78"/>
        <v>0.9999999999006719</v>
      </c>
      <c r="FH74" s="10">
        <f t="shared" si="78"/>
        <v>1</v>
      </c>
      <c r="FI74" s="10">
        <f t="shared" si="78"/>
        <v>1</v>
      </c>
      <c r="FJ74" s="10">
        <f t="shared" si="78"/>
        <v>1.0007102151725378</v>
      </c>
      <c r="FK74" s="10">
        <f t="shared" si="78"/>
        <v>1</v>
      </c>
      <c r="FL74" s="10">
        <f t="shared" si="78"/>
        <v>1.0008972426569833</v>
      </c>
      <c r="FM74" s="10">
        <f t="shared" si="78"/>
        <v>0.99947440562665257</v>
      </c>
      <c r="FN74" s="10">
        <f t="shared" si="78"/>
        <v>1</v>
      </c>
      <c r="FO74" s="10">
        <f t="shared" si="78"/>
        <v>1.0006032888474861</v>
      </c>
      <c r="FP74" s="10">
        <f t="shared" si="78"/>
        <v>1.0002203388346245</v>
      </c>
      <c r="FQ74" s="10">
        <f t="shared" si="78"/>
        <v>1.0004406816150428</v>
      </c>
      <c r="FR74" s="10">
        <f t="shared" si="78"/>
        <v>1</v>
      </c>
      <c r="FS74" s="10">
        <f t="shared" si="78"/>
        <v>1</v>
      </c>
      <c r="FT74" s="10">
        <f t="shared" si="78"/>
        <v>1</v>
      </c>
      <c r="FU74" s="10">
        <f t="shared" si="78"/>
        <v>1</v>
      </c>
      <c r="FV74" s="10">
        <f t="shared" si="78"/>
        <v>1.0009036275370002</v>
      </c>
      <c r="FW74" s="10">
        <f t="shared" si="78"/>
        <v>1.0002860614888001</v>
      </c>
      <c r="FX74" s="10">
        <f t="shared" si="78"/>
        <v>1</v>
      </c>
      <c r="FY74" s="10">
        <f t="shared" si="78"/>
        <v>1.0000890050185633</v>
      </c>
      <c r="FZ74" s="10">
        <f t="shared" si="78"/>
        <v>1</v>
      </c>
      <c r="GA74" s="10">
        <f t="shared" si="78"/>
        <v>1</v>
      </c>
      <c r="GB74" s="10">
        <f t="shared" si="78"/>
        <v>1.0002377426149869</v>
      </c>
      <c r="GC74" s="10">
        <f t="shared" si="78"/>
        <v>1</v>
      </c>
      <c r="GD74" s="10">
        <f t="shared" si="78"/>
        <v>1</v>
      </c>
      <c r="GE74" s="10">
        <f t="shared" si="78"/>
        <v>1.0004728067578228</v>
      </c>
      <c r="GF74" s="10">
        <f t="shared" si="78"/>
        <v>1</v>
      </c>
      <c r="GG74" s="10">
        <f t="shared" si="78"/>
        <v>1.0002512889426767</v>
      </c>
      <c r="GH74" s="10">
        <f t="shared" si="78"/>
        <v>1.0000600051117801</v>
      </c>
      <c r="GI74" s="10">
        <f t="shared" si="78"/>
        <v>1.0004867042577983</v>
      </c>
      <c r="GJ74" s="10">
        <f t="shared" si="78"/>
        <v>1.0000937100768732</v>
      </c>
      <c r="GK74" s="10">
        <f t="shared" si="78"/>
        <v>1.0009004416178107</v>
      </c>
      <c r="GL74" s="10">
        <f t="shared" si="78"/>
        <v>1</v>
      </c>
      <c r="GM74" s="10">
        <f t="shared" si="78"/>
        <v>1</v>
      </c>
      <c r="GN74" s="10">
        <f t="shared" si="78"/>
        <v>1.0002549347034773</v>
      </c>
      <c r="GO74" s="10">
        <f t="shared" si="78"/>
        <v>1</v>
      </c>
      <c r="GP74" s="10">
        <f t="shared" si="78"/>
        <v>1.0005045206852337</v>
      </c>
      <c r="GQ74" s="10" t="str">
        <f t="shared" ref="GQ74:IV74" si="79">IF(OR(GR28 = "", GR$8 &lt; GQ$8), "", IFERROR(GR28/GQ28, ""))</f>
        <v/>
      </c>
      <c r="GR74" s="10" t="str">
        <f t="shared" si="79"/>
        <v/>
      </c>
      <c r="GS74" s="10" t="str">
        <f t="shared" si="79"/>
        <v/>
      </c>
      <c r="GT74" s="10" t="str">
        <f t="shared" si="79"/>
        <v/>
      </c>
      <c r="GU74" s="10" t="str">
        <f t="shared" si="79"/>
        <v/>
      </c>
      <c r="GV74" s="10" t="str">
        <f t="shared" si="79"/>
        <v/>
      </c>
      <c r="GW74" s="10" t="str">
        <f t="shared" si="79"/>
        <v/>
      </c>
      <c r="GX74" s="10" t="str">
        <f t="shared" si="79"/>
        <v/>
      </c>
      <c r="GY74" s="10" t="str">
        <f t="shared" si="79"/>
        <v/>
      </c>
      <c r="GZ74" s="10" t="str">
        <f t="shared" si="79"/>
        <v/>
      </c>
      <c r="HA74" s="10" t="str">
        <f t="shared" si="79"/>
        <v/>
      </c>
      <c r="HB74" s="10" t="str">
        <f t="shared" si="79"/>
        <v/>
      </c>
      <c r="HC74" s="10" t="str">
        <f t="shared" si="79"/>
        <v/>
      </c>
      <c r="HD74" s="10" t="str">
        <f t="shared" si="79"/>
        <v/>
      </c>
      <c r="HE74" s="10" t="str">
        <f t="shared" si="79"/>
        <v/>
      </c>
      <c r="HF74" s="10" t="str">
        <f t="shared" si="79"/>
        <v/>
      </c>
      <c r="HG74" s="10" t="str">
        <f t="shared" si="79"/>
        <v/>
      </c>
      <c r="HH74" s="10" t="str">
        <f t="shared" si="79"/>
        <v/>
      </c>
      <c r="HI74" s="10" t="str">
        <f t="shared" si="79"/>
        <v/>
      </c>
      <c r="HJ74" s="10" t="str">
        <f t="shared" si="79"/>
        <v/>
      </c>
      <c r="HK74" s="10" t="str">
        <f t="shared" si="79"/>
        <v/>
      </c>
      <c r="HL74" s="10" t="str">
        <f t="shared" si="79"/>
        <v/>
      </c>
      <c r="HM74" s="10" t="str">
        <f t="shared" si="79"/>
        <v/>
      </c>
      <c r="HN74" s="10" t="str">
        <f t="shared" si="79"/>
        <v/>
      </c>
      <c r="HO74" s="10" t="str">
        <f t="shared" si="79"/>
        <v/>
      </c>
      <c r="HP74" s="10" t="str">
        <f t="shared" si="79"/>
        <v/>
      </c>
      <c r="HQ74" s="10" t="str">
        <f t="shared" si="79"/>
        <v/>
      </c>
      <c r="HR74" s="10" t="str">
        <f t="shared" si="79"/>
        <v/>
      </c>
      <c r="HS74" s="10" t="str">
        <f t="shared" si="79"/>
        <v/>
      </c>
      <c r="HT74" s="10" t="str">
        <f t="shared" si="79"/>
        <v/>
      </c>
      <c r="HU74" s="10" t="str">
        <f t="shared" si="79"/>
        <v/>
      </c>
      <c r="HV74" s="10" t="str">
        <f t="shared" si="79"/>
        <v/>
      </c>
      <c r="HW74" s="10" t="str">
        <f t="shared" si="79"/>
        <v/>
      </c>
      <c r="HX74" s="10" t="str">
        <f t="shared" si="79"/>
        <v/>
      </c>
      <c r="HY74" s="10" t="str">
        <f t="shared" si="79"/>
        <v/>
      </c>
      <c r="HZ74" s="10" t="str">
        <f t="shared" si="79"/>
        <v/>
      </c>
      <c r="IA74" s="10" t="str">
        <f t="shared" si="79"/>
        <v/>
      </c>
      <c r="IB74" s="10" t="str">
        <f t="shared" si="79"/>
        <v/>
      </c>
      <c r="IC74" s="10" t="str">
        <f t="shared" si="79"/>
        <v/>
      </c>
      <c r="ID74" s="10" t="str">
        <f t="shared" si="79"/>
        <v/>
      </c>
      <c r="IE74" s="10" t="str">
        <f t="shared" si="79"/>
        <v/>
      </c>
      <c r="IF74" s="10" t="str">
        <f t="shared" si="79"/>
        <v/>
      </c>
      <c r="IG74" s="10" t="str">
        <f t="shared" si="79"/>
        <v/>
      </c>
      <c r="IH74" s="10" t="str">
        <f t="shared" si="79"/>
        <v/>
      </c>
      <c r="II74" s="10" t="str">
        <f t="shared" si="79"/>
        <v/>
      </c>
      <c r="IJ74" s="10" t="str">
        <f t="shared" si="79"/>
        <v/>
      </c>
      <c r="IK74" s="10" t="str">
        <f t="shared" si="79"/>
        <v/>
      </c>
      <c r="IL74" s="10" t="str">
        <f t="shared" si="79"/>
        <v/>
      </c>
      <c r="IM74" s="10" t="str">
        <f t="shared" si="79"/>
        <v/>
      </c>
      <c r="IN74" s="10" t="str">
        <f t="shared" si="79"/>
        <v/>
      </c>
      <c r="IO74" s="10" t="str">
        <f t="shared" si="79"/>
        <v/>
      </c>
      <c r="IP74" s="10" t="str">
        <f t="shared" si="79"/>
        <v/>
      </c>
      <c r="IQ74" s="10" t="str">
        <f t="shared" si="79"/>
        <v/>
      </c>
      <c r="IR74" s="10" t="str">
        <f t="shared" si="79"/>
        <v/>
      </c>
      <c r="IS74" s="10" t="str">
        <f t="shared" si="79"/>
        <v/>
      </c>
      <c r="IT74" s="10" t="str">
        <f t="shared" si="79"/>
        <v/>
      </c>
      <c r="IU74" s="10" t="str">
        <f t="shared" si="79"/>
        <v/>
      </c>
      <c r="IV74" s="10" t="str">
        <f t="shared" si="79"/>
        <v/>
      </c>
    </row>
    <row r="75" spans="6:256" x14ac:dyDescent="0.2">
      <c r="F75">
        <v>201903</v>
      </c>
      <c r="G75" s="10">
        <f t="shared" ref="G75:BR75" si="80">IF(OR(H29 = "", H$8 &lt; G$8), "", IFERROR(H29/G29, ""))</f>
        <v>9.985340025031471</v>
      </c>
      <c r="H75" s="10">
        <f t="shared" si="80"/>
        <v>2.0760163396564901</v>
      </c>
      <c r="I75" s="10">
        <f t="shared" si="80"/>
        <v>1.8423608038262367</v>
      </c>
      <c r="J75" s="10">
        <f t="shared" si="80"/>
        <v>1.2068086516743139</v>
      </c>
      <c r="K75" s="10">
        <f t="shared" si="80"/>
        <v>1.0745531010675986</v>
      </c>
      <c r="L75" s="10">
        <f t="shared" si="80"/>
        <v>1.0950672498870135</v>
      </c>
      <c r="M75" s="10">
        <f t="shared" si="80"/>
        <v>1</v>
      </c>
      <c r="N75" s="10">
        <f t="shared" si="80"/>
        <v>1.0142020807007239</v>
      </c>
      <c r="O75" s="10">
        <f t="shared" si="80"/>
        <v>1.0001066639974878</v>
      </c>
      <c r="P75" s="10">
        <f t="shared" si="80"/>
        <v>1.0227054022798321</v>
      </c>
      <c r="Q75" s="10">
        <f t="shared" si="80"/>
        <v>0.99991408787179104</v>
      </c>
      <c r="R75" s="10">
        <f t="shared" si="80"/>
        <v>1.0001096990144762</v>
      </c>
      <c r="S75" s="10">
        <f t="shared" si="80"/>
        <v>1.0000163241929585</v>
      </c>
      <c r="T75" s="10">
        <f t="shared" si="80"/>
        <v>1.0000522620986592</v>
      </c>
      <c r="U75" s="10">
        <f t="shared" si="80"/>
        <v>1.0000725516694788</v>
      </c>
      <c r="V75" s="10">
        <f t="shared" si="80"/>
        <v>1</v>
      </c>
      <c r="W75" s="10">
        <f t="shared" si="80"/>
        <v>1.0002134608758158</v>
      </c>
      <c r="X75" s="10">
        <f t="shared" si="80"/>
        <v>1</v>
      </c>
      <c r="Y75" s="10">
        <f t="shared" si="80"/>
        <v>1</v>
      </c>
      <c r="Z75" s="10">
        <f t="shared" si="80"/>
        <v>1</v>
      </c>
      <c r="AA75" s="10">
        <f t="shared" si="80"/>
        <v>1.000004443865371</v>
      </c>
      <c r="AB75" s="10">
        <f t="shared" si="80"/>
        <v>1.0001760724392896</v>
      </c>
      <c r="AC75" s="10">
        <f t="shared" si="80"/>
        <v>1</v>
      </c>
      <c r="AD75" s="10">
        <f t="shared" si="80"/>
        <v>1.0000028072001805</v>
      </c>
      <c r="AE75" s="10">
        <f t="shared" si="80"/>
        <v>1.0013688806487611</v>
      </c>
      <c r="AF75" s="10">
        <f t="shared" si="80"/>
        <v>1.0001745610604234</v>
      </c>
      <c r="AG75" s="10">
        <f t="shared" si="80"/>
        <v>1.0000209302621168</v>
      </c>
      <c r="AH75" s="10">
        <f t="shared" si="80"/>
        <v>1</v>
      </c>
      <c r="AI75" s="10">
        <f t="shared" si="80"/>
        <v>1.0000195240589642</v>
      </c>
      <c r="AJ75" s="10">
        <f t="shared" si="80"/>
        <v>1.0001523469358788</v>
      </c>
      <c r="AK75" s="10">
        <f t="shared" si="80"/>
        <v>1.0000665878216202</v>
      </c>
      <c r="AL75" s="10">
        <f t="shared" si="80"/>
        <v>1.0000044367378862</v>
      </c>
      <c r="AM75" s="10">
        <f t="shared" si="80"/>
        <v>1.000104038143329</v>
      </c>
      <c r="AN75" s="10">
        <f t="shared" si="80"/>
        <v>1.0000716776524197</v>
      </c>
      <c r="AO75" s="10">
        <f t="shared" si="80"/>
        <v>1</v>
      </c>
      <c r="AP75" s="10">
        <f t="shared" si="80"/>
        <v>1</v>
      </c>
      <c r="AQ75" s="10">
        <f t="shared" si="80"/>
        <v>1.0000162831095771</v>
      </c>
      <c r="AR75" s="10">
        <f t="shared" si="80"/>
        <v>1.000628313862389</v>
      </c>
      <c r="AS75" s="10">
        <f t="shared" si="80"/>
        <v>1.0014813794548143</v>
      </c>
      <c r="AT75" s="10">
        <f t="shared" si="80"/>
        <v>1.0002924741899717</v>
      </c>
      <c r="AU75" s="10">
        <f t="shared" si="80"/>
        <v>1.0001535754696949</v>
      </c>
      <c r="AV75" s="10">
        <f t="shared" si="80"/>
        <v>1</v>
      </c>
      <c r="AW75" s="10">
        <f t="shared" si="80"/>
        <v>1.0863283438790383</v>
      </c>
      <c r="AX75" s="10">
        <f t="shared" si="80"/>
        <v>1.0000955077781422</v>
      </c>
      <c r="AY75" s="10">
        <f t="shared" si="80"/>
        <v>1.0000040725508685</v>
      </c>
      <c r="AZ75" s="10">
        <f t="shared" si="80"/>
        <v>1.0000658009035677</v>
      </c>
      <c r="BA75" s="10">
        <f t="shared" si="80"/>
        <v>1.0000727252588781</v>
      </c>
      <c r="BB75" s="10">
        <f t="shared" si="80"/>
        <v>1</v>
      </c>
      <c r="BC75" s="10">
        <f t="shared" si="80"/>
        <v>1</v>
      </c>
      <c r="BD75" s="10">
        <f t="shared" si="80"/>
        <v>1.0000149470813746</v>
      </c>
      <c r="BE75" s="10">
        <f t="shared" si="80"/>
        <v>1.0003342491465046</v>
      </c>
      <c r="BF75" s="10">
        <f t="shared" si="80"/>
        <v>1.0001493115257194</v>
      </c>
      <c r="BG75" s="10">
        <f t="shared" si="80"/>
        <v>1</v>
      </c>
      <c r="BH75" s="10">
        <f t="shared" si="80"/>
        <v>1</v>
      </c>
      <c r="BI75" s="10">
        <f t="shared" si="80"/>
        <v>1</v>
      </c>
      <c r="BJ75" s="10">
        <f t="shared" si="80"/>
        <v>1.0000040699410593</v>
      </c>
      <c r="BK75" s="10">
        <f t="shared" si="80"/>
        <v>1.0001171988201329</v>
      </c>
      <c r="BL75" s="10">
        <f t="shared" si="80"/>
        <v>1.0006631275679643</v>
      </c>
      <c r="BM75" s="10">
        <f t="shared" si="80"/>
        <v>1</v>
      </c>
      <c r="BN75" s="10">
        <f t="shared" si="80"/>
        <v>1</v>
      </c>
      <c r="BO75" s="10">
        <f t="shared" si="80"/>
        <v>1.0006482816167412</v>
      </c>
      <c r="BP75" s="10">
        <f t="shared" si="80"/>
        <v>1.0003866814566225</v>
      </c>
      <c r="BQ75" s="10">
        <f t="shared" si="80"/>
        <v>1</v>
      </c>
      <c r="BR75" s="10">
        <f t="shared" si="80"/>
        <v>1.0001391741318786</v>
      </c>
      <c r="BS75" s="10" t="str">
        <f t="shared" ref="BS75:ED75" si="81">IF(OR(BT29 = "", BT$8 &lt; BS$8), "", IFERROR(BT29/BS29, ""))</f>
        <v/>
      </c>
      <c r="BT75" s="10" t="str">
        <f t="shared" si="81"/>
        <v/>
      </c>
      <c r="BU75" s="10" t="str">
        <f t="shared" si="81"/>
        <v/>
      </c>
      <c r="BV75" s="10" t="str">
        <f t="shared" si="81"/>
        <v/>
      </c>
      <c r="BW75" s="10" t="str">
        <f t="shared" si="81"/>
        <v/>
      </c>
      <c r="BX75" s="10" t="str">
        <f t="shared" si="81"/>
        <v/>
      </c>
      <c r="BY75" s="10" t="str">
        <f t="shared" si="81"/>
        <v/>
      </c>
      <c r="BZ75" s="10" t="str">
        <f t="shared" si="81"/>
        <v/>
      </c>
      <c r="CA75" s="10" t="str">
        <f t="shared" si="81"/>
        <v/>
      </c>
      <c r="CB75" s="10" t="str">
        <f t="shared" si="81"/>
        <v/>
      </c>
      <c r="CC75" s="10" t="str">
        <f t="shared" si="81"/>
        <v/>
      </c>
      <c r="CD75" s="10" t="str">
        <f t="shared" si="81"/>
        <v/>
      </c>
      <c r="CE75" s="10" t="str">
        <f t="shared" si="81"/>
        <v/>
      </c>
      <c r="CF75" s="10" t="str">
        <f t="shared" si="81"/>
        <v/>
      </c>
      <c r="CG75" s="10" t="str">
        <f t="shared" si="81"/>
        <v/>
      </c>
      <c r="CH75" s="10" t="str">
        <f t="shared" si="81"/>
        <v/>
      </c>
      <c r="CI75" s="10" t="str">
        <f t="shared" si="81"/>
        <v/>
      </c>
      <c r="CJ75" s="10" t="str">
        <f t="shared" si="81"/>
        <v/>
      </c>
      <c r="CK75" s="10" t="str">
        <f t="shared" si="81"/>
        <v/>
      </c>
      <c r="CL75" s="10" t="str">
        <f t="shared" si="81"/>
        <v/>
      </c>
      <c r="CM75" s="10" t="str">
        <f t="shared" si="81"/>
        <v/>
      </c>
      <c r="CN75" s="10" t="str">
        <f t="shared" si="81"/>
        <v/>
      </c>
      <c r="CO75" s="10" t="str">
        <f t="shared" si="81"/>
        <v/>
      </c>
      <c r="CP75" s="10" t="str">
        <f t="shared" si="81"/>
        <v/>
      </c>
      <c r="CQ75" s="10" t="str">
        <f t="shared" si="81"/>
        <v/>
      </c>
      <c r="CR75" s="10" t="str">
        <f t="shared" si="81"/>
        <v/>
      </c>
      <c r="CS75" s="10" t="str">
        <f t="shared" si="81"/>
        <v/>
      </c>
      <c r="CT75" s="10" t="str">
        <f t="shared" si="81"/>
        <v/>
      </c>
      <c r="CU75" s="10" t="str">
        <f t="shared" si="81"/>
        <v/>
      </c>
      <c r="CV75" s="10" t="str">
        <f t="shared" si="81"/>
        <v/>
      </c>
      <c r="CW75" s="10" t="str">
        <f t="shared" si="81"/>
        <v/>
      </c>
      <c r="CX75" s="10" t="str">
        <f t="shared" si="81"/>
        <v/>
      </c>
      <c r="CY75" s="10" t="str">
        <f t="shared" si="81"/>
        <v/>
      </c>
      <c r="CZ75" s="10" t="str">
        <f t="shared" si="81"/>
        <v/>
      </c>
      <c r="DA75" s="10" t="str">
        <f t="shared" si="81"/>
        <v/>
      </c>
      <c r="DB75" s="10" t="str">
        <f t="shared" si="81"/>
        <v/>
      </c>
      <c r="DC75" s="10" t="str">
        <f t="shared" si="81"/>
        <v/>
      </c>
      <c r="DD75" s="10" t="str">
        <f t="shared" si="81"/>
        <v/>
      </c>
      <c r="DE75" s="10" t="str">
        <f t="shared" si="81"/>
        <v/>
      </c>
      <c r="DF75" s="10" t="str">
        <f t="shared" si="81"/>
        <v/>
      </c>
      <c r="DG75" s="10" t="str">
        <f t="shared" si="81"/>
        <v/>
      </c>
      <c r="DH75" s="10" t="str">
        <f t="shared" si="81"/>
        <v/>
      </c>
      <c r="DI75" s="10" t="str">
        <f t="shared" si="81"/>
        <v/>
      </c>
      <c r="DJ75" s="10" t="str">
        <f t="shared" si="81"/>
        <v/>
      </c>
      <c r="DK75" s="10" t="str">
        <f t="shared" si="81"/>
        <v/>
      </c>
      <c r="DL75" s="10" t="str">
        <f t="shared" si="81"/>
        <v/>
      </c>
      <c r="DM75" s="10" t="str">
        <f t="shared" si="81"/>
        <v/>
      </c>
      <c r="DN75" s="10" t="str">
        <f t="shared" si="81"/>
        <v/>
      </c>
      <c r="DO75" s="10" t="str">
        <f t="shared" si="81"/>
        <v/>
      </c>
      <c r="DP75" s="10" t="str">
        <f t="shared" si="81"/>
        <v/>
      </c>
      <c r="DQ75" s="10" t="str">
        <f t="shared" si="81"/>
        <v/>
      </c>
      <c r="DR75" s="10" t="str">
        <f t="shared" si="81"/>
        <v/>
      </c>
      <c r="DS75" s="10" t="str">
        <f t="shared" si="81"/>
        <v/>
      </c>
      <c r="DT75" s="10" t="str">
        <f t="shared" si="81"/>
        <v/>
      </c>
      <c r="DU75" s="10" t="str">
        <f t="shared" si="81"/>
        <v/>
      </c>
      <c r="DV75" s="10" t="str">
        <f t="shared" si="81"/>
        <v/>
      </c>
      <c r="DW75" s="10" t="str">
        <f t="shared" si="81"/>
        <v/>
      </c>
      <c r="DX75" s="10" t="str">
        <f t="shared" si="81"/>
        <v/>
      </c>
      <c r="DY75" s="10" t="str">
        <f t="shared" si="81"/>
        <v/>
      </c>
      <c r="DZ75" s="10" t="str">
        <f t="shared" si="81"/>
        <v/>
      </c>
      <c r="EA75" s="10" t="str">
        <f t="shared" si="81"/>
        <v/>
      </c>
      <c r="EB75" s="10">
        <f t="shared" si="81"/>
        <v>3.8627916012580794</v>
      </c>
      <c r="EC75" s="10">
        <f t="shared" si="81"/>
        <v>1.4320938604537512</v>
      </c>
      <c r="ED75" s="10">
        <f t="shared" si="81"/>
        <v>1.4205739967662938</v>
      </c>
      <c r="EE75" s="10">
        <f t="shared" ref="EE75:GP75" si="82">IF(OR(EF29 = "", EF$8 &lt; EE$8), "", IFERROR(EF29/EE29, ""))</f>
        <v>0.98410525216007105</v>
      </c>
      <c r="EF75" s="10">
        <f t="shared" si="82"/>
        <v>0.99062551001957821</v>
      </c>
      <c r="EG75" s="10">
        <f t="shared" si="82"/>
        <v>1.0303386090590489</v>
      </c>
      <c r="EH75" s="10">
        <f t="shared" si="82"/>
        <v>0.97151396989374772</v>
      </c>
      <c r="EI75" s="10">
        <f t="shared" si="82"/>
        <v>0.99532933822763514</v>
      </c>
      <c r="EJ75" s="10">
        <f t="shared" si="82"/>
        <v>0.99973605004084753</v>
      </c>
      <c r="EK75" s="10">
        <f t="shared" si="82"/>
        <v>1.0001047157323013</v>
      </c>
      <c r="EL75" s="10">
        <f t="shared" si="82"/>
        <v>1.0000862412908615</v>
      </c>
      <c r="EM75" s="10">
        <f t="shared" si="82"/>
        <v>0.99993754155742653</v>
      </c>
      <c r="EN75" s="10">
        <f t="shared" si="82"/>
        <v>1.0000163241929585</v>
      </c>
      <c r="EO75" s="10">
        <f t="shared" si="82"/>
        <v>1.0000522620986592</v>
      </c>
      <c r="EP75" s="10">
        <f t="shared" si="82"/>
        <v>1.0000725516694788</v>
      </c>
      <c r="EQ75" s="10">
        <f t="shared" si="82"/>
        <v>1</v>
      </c>
      <c r="ER75" s="10">
        <f t="shared" si="82"/>
        <v>1.0002134608758158</v>
      </c>
      <c r="ES75" s="10">
        <f t="shared" si="82"/>
        <v>1</v>
      </c>
      <c r="ET75" s="10">
        <f t="shared" si="82"/>
        <v>1</v>
      </c>
      <c r="EU75" s="10">
        <f t="shared" si="82"/>
        <v>1</v>
      </c>
      <c r="EV75" s="10">
        <f t="shared" si="82"/>
        <v>1.000004443865371</v>
      </c>
      <c r="EW75" s="10">
        <f t="shared" si="82"/>
        <v>1.0001760724392896</v>
      </c>
      <c r="EX75" s="10">
        <f t="shared" si="82"/>
        <v>1</v>
      </c>
      <c r="EY75" s="10">
        <f t="shared" si="82"/>
        <v>1.0000028072736002</v>
      </c>
      <c r="EZ75" s="10">
        <f t="shared" si="82"/>
        <v>1.0013688806486605</v>
      </c>
      <c r="FA75" s="10">
        <f t="shared" si="82"/>
        <v>1.0406109475430263</v>
      </c>
      <c r="FB75" s="10">
        <f t="shared" si="82"/>
        <v>1.0000201169474274</v>
      </c>
      <c r="FC75" s="10">
        <f t="shared" si="82"/>
        <v>0.96114246814547677</v>
      </c>
      <c r="FD75" s="10">
        <f t="shared" si="82"/>
        <v>1.0000195240589627</v>
      </c>
      <c r="FE75" s="10">
        <f t="shared" si="82"/>
        <v>1.0001523470091711</v>
      </c>
      <c r="FF75" s="10">
        <f t="shared" si="82"/>
        <v>1.0000665878216104</v>
      </c>
      <c r="FG75" s="10">
        <f t="shared" si="82"/>
        <v>1.0000044367378855</v>
      </c>
      <c r="FH75" s="10">
        <f t="shared" si="82"/>
        <v>1.0001040381433137</v>
      </c>
      <c r="FI75" s="10">
        <f t="shared" si="82"/>
        <v>1.0000716776524092</v>
      </c>
      <c r="FJ75" s="10">
        <f t="shared" si="82"/>
        <v>1</v>
      </c>
      <c r="FK75" s="10">
        <f t="shared" si="82"/>
        <v>1.0001102133550639</v>
      </c>
      <c r="FL75" s="10">
        <f t="shared" si="82"/>
        <v>0.9999060800324715</v>
      </c>
      <c r="FM75" s="10">
        <f t="shared" si="82"/>
        <v>1.0006283138623431</v>
      </c>
      <c r="FN75" s="10">
        <f t="shared" si="82"/>
        <v>1.0014813794547059</v>
      </c>
      <c r="FO75" s="10">
        <f t="shared" si="82"/>
        <v>1.0872238816716968</v>
      </c>
      <c r="FP75" s="10">
        <f t="shared" si="82"/>
        <v>1.0001412960008831</v>
      </c>
      <c r="FQ75" s="10">
        <f t="shared" si="82"/>
        <v>1</v>
      </c>
      <c r="FR75" s="10">
        <f t="shared" si="82"/>
        <v>0.99976171970084793</v>
      </c>
      <c r="FS75" s="10">
        <f t="shared" si="82"/>
        <v>1.0000954808756424</v>
      </c>
      <c r="FT75" s="10">
        <f t="shared" si="82"/>
        <v>1.0000040714066956</v>
      </c>
      <c r="FU75" s="10">
        <f t="shared" si="82"/>
        <v>1.0000657824170431</v>
      </c>
      <c r="FV75" s="10">
        <f t="shared" si="82"/>
        <v>0.99979177694550037</v>
      </c>
      <c r="FW75" s="10">
        <f t="shared" si="82"/>
        <v>1</v>
      </c>
      <c r="FX75" s="10">
        <f t="shared" si="82"/>
        <v>1</v>
      </c>
      <c r="FY75" s="10">
        <f t="shared" si="82"/>
        <v>1.0000149470813746</v>
      </c>
      <c r="FZ75" s="10">
        <f t="shared" si="82"/>
        <v>1.0003342491465046</v>
      </c>
      <c r="GA75" s="10">
        <f t="shared" si="82"/>
        <v>1.0001493115257194</v>
      </c>
      <c r="GB75" s="10">
        <f t="shared" si="82"/>
        <v>1</v>
      </c>
      <c r="GC75" s="10">
        <f t="shared" si="82"/>
        <v>1</v>
      </c>
      <c r="GD75" s="10">
        <f t="shared" si="82"/>
        <v>1</v>
      </c>
      <c r="GE75" s="10">
        <f t="shared" si="82"/>
        <v>1.0000040699410593</v>
      </c>
      <c r="GF75" s="10">
        <f t="shared" si="82"/>
        <v>1.0001171988201329</v>
      </c>
      <c r="GG75" s="10">
        <f t="shared" si="82"/>
        <v>1.0006631275679643</v>
      </c>
      <c r="GH75" s="10">
        <f t="shared" si="82"/>
        <v>1</v>
      </c>
      <c r="GI75" s="10">
        <f t="shared" si="82"/>
        <v>1</v>
      </c>
      <c r="GJ75" s="10">
        <f t="shared" si="82"/>
        <v>1.0006482816167412</v>
      </c>
      <c r="GK75" s="10">
        <f t="shared" si="82"/>
        <v>1.0003866814566225</v>
      </c>
      <c r="GL75" s="10">
        <f t="shared" si="82"/>
        <v>1</v>
      </c>
      <c r="GM75" s="10">
        <f t="shared" si="82"/>
        <v>1.0001391741318786</v>
      </c>
      <c r="GN75" s="10" t="str">
        <f t="shared" si="82"/>
        <v/>
      </c>
      <c r="GO75" s="10" t="str">
        <f t="shared" si="82"/>
        <v/>
      </c>
      <c r="GP75" s="10" t="str">
        <f t="shared" si="82"/>
        <v/>
      </c>
      <c r="GQ75" s="10" t="str">
        <f t="shared" ref="GQ75:IV75" si="83">IF(OR(GR29 = "", GR$8 &lt; GQ$8), "", IFERROR(GR29/GQ29, ""))</f>
        <v/>
      </c>
      <c r="GR75" s="10" t="str">
        <f t="shared" si="83"/>
        <v/>
      </c>
      <c r="GS75" s="10" t="str">
        <f t="shared" si="83"/>
        <v/>
      </c>
      <c r="GT75" s="10" t="str">
        <f t="shared" si="83"/>
        <v/>
      </c>
      <c r="GU75" s="10" t="str">
        <f t="shared" si="83"/>
        <v/>
      </c>
      <c r="GV75" s="10" t="str">
        <f t="shared" si="83"/>
        <v/>
      </c>
      <c r="GW75" s="10" t="str">
        <f t="shared" si="83"/>
        <v/>
      </c>
      <c r="GX75" s="10" t="str">
        <f t="shared" si="83"/>
        <v/>
      </c>
      <c r="GY75" s="10" t="str">
        <f t="shared" si="83"/>
        <v/>
      </c>
      <c r="GZ75" s="10" t="str">
        <f t="shared" si="83"/>
        <v/>
      </c>
      <c r="HA75" s="10" t="str">
        <f t="shared" si="83"/>
        <v/>
      </c>
      <c r="HB75" s="10" t="str">
        <f t="shared" si="83"/>
        <v/>
      </c>
      <c r="HC75" s="10" t="str">
        <f t="shared" si="83"/>
        <v/>
      </c>
      <c r="HD75" s="10" t="str">
        <f t="shared" si="83"/>
        <v/>
      </c>
      <c r="HE75" s="10" t="str">
        <f t="shared" si="83"/>
        <v/>
      </c>
      <c r="HF75" s="10" t="str">
        <f t="shared" si="83"/>
        <v/>
      </c>
      <c r="HG75" s="10" t="str">
        <f t="shared" si="83"/>
        <v/>
      </c>
      <c r="HH75" s="10" t="str">
        <f t="shared" si="83"/>
        <v/>
      </c>
      <c r="HI75" s="10" t="str">
        <f t="shared" si="83"/>
        <v/>
      </c>
      <c r="HJ75" s="10" t="str">
        <f t="shared" si="83"/>
        <v/>
      </c>
      <c r="HK75" s="10" t="str">
        <f t="shared" si="83"/>
        <v/>
      </c>
      <c r="HL75" s="10" t="str">
        <f t="shared" si="83"/>
        <v/>
      </c>
      <c r="HM75" s="10" t="str">
        <f t="shared" si="83"/>
        <v/>
      </c>
      <c r="HN75" s="10" t="str">
        <f t="shared" si="83"/>
        <v/>
      </c>
      <c r="HO75" s="10" t="str">
        <f t="shared" si="83"/>
        <v/>
      </c>
      <c r="HP75" s="10" t="str">
        <f t="shared" si="83"/>
        <v/>
      </c>
      <c r="HQ75" s="10" t="str">
        <f t="shared" si="83"/>
        <v/>
      </c>
      <c r="HR75" s="10" t="str">
        <f t="shared" si="83"/>
        <v/>
      </c>
      <c r="HS75" s="10" t="str">
        <f t="shared" si="83"/>
        <v/>
      </c>
      <c r="HT75" s="10" t="str">
        <f t="shared" si="83"/>
        <v/>
      </c>
      <c r="HU75" s="10" t="str">
        <f t="shared" si="83"/>
        <v/>
      </c>
      <c r="HV75" s="10" t="str">
        <f t="shared" si="83"/>
        <v/>
      </c>
      <c r="HW75" s="10" t="str">
        <f t="shared" si="83"/>
        <v/>
      </c>
      <c r="HX75" s="10" t="str">
        <f t="shared" si="83"/>
        <v/>
      </c>
      <c r="HY75" s="10" t="str">
        <f t="shared" si="83"/>
        <v/>
      </c>
      <c r="HZ75" s="10" t="str">
        <f t="shared" si="83"/>
        <v/>
      </c>
      <c r="IA75" s="10" t="str">
        <f t="shared" si="83"/>
        <v/>
      </c>
      <c r="IB75" s="10" t="str">
        <f t="shared" si="83"/>
        <v/>
      </c>
      <c r="IC75" s="10" t="str">
        <f t="shared" si="83"/>
        <v/>
      </c>
      <c r="ID75" s="10" t="str">
        <f t="shared" si="83"/>
        <v/>
      </c>
      <c r="IE75" s="10" t="str">
        <f t="shared" si="83"/>
        <v/>
      </c>
      <c r="IF75" s="10" t="str">
        <f t="shared" si="83"/>
        <v/>
      </c>
      <c r="IG75" s="10" t="str">
        <f t="shared" si="83"/>
        <v/>
      </c>
      <c r="IH75" s="10" t="str">
        <f t="shared" si="83"/>
        <v/>
      </c>
      <c r="II75" s="10" t="str">
        <f t="shared" si="83"/>
        <v/>
      </c>
      <c r="IJ75" s="10" t="str">
        <f t="shared" si="83"/>
        <v/>
      </c>
      <c r="IK75" s="10" t="str">
        <f t="shared" si="83"/>
        <v/>
      </c>
      <c r="IL75" s="10" t="str">
        <f t="shared" si="83"/>
        <v/>
      </c>
      <c r="IM75" s="10" t="str">
        <f t="shared" si="83"/>
        <v/>
      </c>
      <c r="IN75" s="10" t="str">
        <f t="shared" si="83"/>
        <v/>
      </c>
      <c r="IO75" s="10" t="str">
        <f t="shared" si="83"/>
        <v/>
      </c>
      <c r="IP75" s="10" t="str">
        <f t="shared" si="83"/>
        <v/>
      </c>
      <c r="IQ75" s="10" t="str">
        <f t="shared" si="83"/>
        <v/>
      </c>
      <c r="IR75" s="10" t="str">
        <f t="shared" si="83"/>
        <v/>
      </c>
      <c r="IS75" s="10" t="str">
        <f t="shared" si="83"/>
        <v/>
      </c>
      <c r="IT75" s="10" t="str">
        <f t="shared" si="83"/>
        <v/>
      </c>
      <c r="IU75" s="10" t="str">
        <f t="shared" si="83"/>
        <v/>
      </c>
      <c r="IV75" s="10" t="str">
        <f t="shared" si="83"/>
        <v/>
      </c>
    </row>
    <row r="76" spans="6:256" x14ac:dyDescent="0.2">
      <c r="F76">
        <v>201906</v>
      </c>
      <c r="G76" s="10">
        <f t="shared" ref="G76:BR76" si="84">IF(OR(H30 = "", H$8 &lt; G$8), "", IFERROR(H30/G30, ""))</f>
        <v>38.462808561206927</v>
      </c>
      <c r="H76" s="10">
        <f t="shared" si="84"/>
        <v>3.3244435685629909</v>
      </c>
      <c r="I76" s="10">
        <f t="shared" si="84"/>
        <v>1.7351481587550091</v>
      </c>
      <c r="J76" s="10">
        <f t="shared" si="84"/>
        <v>1.2172189002656124</v>
      </c>
      <c r="K76" s="10">
        <f t="shared" si="84"/>
        <v>1.0350931457129704</v>
      </c>
      <c r="L76" s="10">
        <f t="shared" si="84"/>
        <v>1.0273264459296547</v>
      </c>
      <c r="M76" s="10">
        <f t="shared" si="84"/>
        <v>1.0004143996078869</v>
      </c>
      <c r="N76" s="10">
        <f t="shared" si="84"/>
        <v>1.0032806907681691</v>
      </c>
      <c r="O76" s="10">
        <f t="shared" si="84"/>
        <v>1.0008893741295759</v>
      </c>
      <c r="P76" s="10">
        <f t="shared" si="84"/>
        <v>1.0003269904887615</v>
      </c>
      <c r="Q76" s="10">
        <f t="shared" si="84"/>
        <v>1.0064207849339584</v>
      </c>
      <c r="R76" s="10">
        <f t="shared" si="84"/>
        <v>1.0002101592987012</v>
      </c>
      <c r="S76" s="10">
        <f t="shared" si="84"/>
        <v>1.0000641206072574</v>
      </c>
      <c r="T76" s="10">
        <f t="shared" si="84"/>
        <v>1.0058125249703906</v>
      </c>
      <c r="U76" s="10">
        <f t="shared" si="84"/>
        <v>1</v>
      </c>
      <c r="V76" s="10">
        <f t="shared" si="84"/>
        <v>1.0000165069895042</v>
      </c>
      <c r="W76" s="10">
        <f t="shared" si="84"/>
        <v>1.000010311417715</v>
      </c>
      <c r="X76" s="10">
        <f t="shared" si="84"/>
        <v>1</v>
      </c>
      <c r="Y76" s="10">
        <f t="shared" si="84"/>
        <v>1.0021542511647032</v>
      </c>
      <c r="Z76" s="10">
        <f t="shared" si="84"/>
        <v>1.0001794011961358</v>
      </c>
      <c r="AA76" s="10">
        <f t="shared" si="84"/>
        <v>1.0006508811508636</v>
      </c>
      <c r="AB76" s="10">
        <f t="shared" si="84"/>
        <v>1.0001087823204857</v>
      </c>
      <c r="AC76" s="10">
        <f t="shared" si="84"/>
        <v>1.0003362795625224</v>
      </c>
      <c r="AD76" s="10">
        <f t="shared" si="84"/>
        <v>1.0000635261845541</v>
      </c>
      <c r="AE76" s="10">
        <f t="shared" si="84"/>
        <v>1</v>
      </c>
      <c r="AF76" s="10">
        <f t="shared" si="84"/>
        <v>1.0001247913316802</v>
      </c>
      <c r="AG76" s="10">
        <f t="shared" si="84"/>
        <v>1.0000173365720899</v>
      </c>
      <c r="AH76" s="10">
        <f t="shared" si="84"/>
        <v>1</v>
      </c>
      <c r="AI76" s="10">
        <f t="shared" si="84"/>
        <v>1</v>
      </c>
      <c r="AJ76" s="10">
        <f t="shared" si="84"/>
        <v>1</v>
      </c>
      <c r="AK76" s="10">
        <f t="shared" si="84"/>
        <v>1.0002925152790165</v>
      </c>
      <c r="AL76" s="10">
        <f t="shared" si="84"/>
        <v>1</v>
      </c>
      <c r="AM76" s="10">
        <f t="shared" si="84"/>
        <v>1</v>
      </c>
      <c r="AN76" s="10">
        <f t="shared" si="84"/>
        <v>1.00041423681218</v>
      </c>
      <c r="AO76" s="10">
        <f t="shared" si="84"/>
        <v>1.0001149021262614</v>
      </c>
      <c r="AP76" s="10">
        <f t="shared" si="84"/>
        <v>1</v>
      </c>
      <c r="AQ76" s="10">
        <f t="shared" si="84"/>
        <v>1.0016217771078673</v>
      </c>
      <c r="AR76" s="10">
        <f t="shared" si="84"/>
        <v>1.0000071780436328</v>
      </c>
      <c r="AS76" s="10">
        <f t="shared" si="84"/>
        <v>1</v>
      </c>
      <c r="AT76" s="10">
        <f t="shared" si="84"/>
        <v>1</v>
      </c>
      <c r="AU76" s="10">
        <f t="shared" si="84"/>
        <v>1.0017994638321326</v>
      </c>
      <c r="AV76" s="10">
        <f t="shared" si="84"/>
        <v>1</v>
      </c>
      <c r="AW76" s="10">
        <f t="shared" si="84"/>
        <v>1.0000927182286108</v>
      </c>
      <c r="AX76" s="10">
        <f t="shared" si="84"/>
        <v>1.0002295250035493</v>
      </c>
      <c r="AY76" s="10">
        <f t="shared" si="84"/>
        <v>1.0002929979767294</v>
      </c>
      <c r="AZ76" s="10">
        <f t="shared" si="84"/>
        <v>1.0004838821149118</v>
      </c>
      <c r="BA76" s="10">
        <f t="shared" si="84"/>
        <v>1.0000177828272856</v>
      </c>
      <c r="BB76" s="10">
        <f t="shared" si="84"/>
        <v>1</v>
      </c>
      <c r="BC76" s="10">
        <f t="shared" si="84"/>
        <v>1.0000071570221205</v>
      </c>
      <c r="BD76" s="10">
        <f t="shared" si="84"/>
        <v>1.0000232314484307</v>
      </c>
      <c r="BE76" s="10">
        <f t="shared" si="84"/>
        <v>1.0001241023669567</v>
      </c>
      <c r="BF76" s="10">
        <f t="shared" si="84"/>
        <v>1</v>
      </c>
      <c r="BG76" s="10">
        <f t="shared" si="84"/>
        <v>1</v>
      </c>
      <c r="BH76" s="10">
        <f t="shared" si="84"/>
        <v>1</v>
      </c>
      <c r="BI76" s="10">
        <f t="shared" si="84"/>
        <v>1.0003218551114965</v>
      </c>
      <c r="BJ76" s="10">
        <f t="shared" si="84"/>
        <v>1</v>
      </c>
      <c r="BK76" s="10">
        <f t="shared" si="84"/>
        <v>1.0000634449664036</v>
      </c>
      <c r="BL76" s="10">
        <f t="shared" si="84"/>
        <v>1.0005490044161554</v>
      </c>
      <c r="BM76" s="10">
        <f t="shared" si="84"/>
        <v>1</v>
      </c>
      <c r="BN76" s="10">
        <f t="shared" si="84"/>
        <v>1</v>
      </c>
      <c r="BO76" s="10">
        <f t="shared" si="84"/>
        <v>1</v>
      </c>
      <c r="BP76" s="10" t="str">
        <f t="shared" si="84"/>
        <v/>
      </c>
      <c r="BQ76" s="10" t="str">
        <f t="shared" si="84"/>
        <v/>
      </c>
      <c r="BR76" s="10" t="str">
        <f t="shared" si="84"/>
        <v/>
      </c>
      <c r="BS76" s="10" t="str">
        <f t="shared" ref="BS76:ED76" si="85">IF(OR(BT30 = "", BT$8 &lt; BS$8), "", IFERROR(BT30/BS30, ""))</f>
        <v/>
      </c>
      <c r="BT76" s="10" t="str">
        <f t="shared" si="85"/>
        <v/>
      </c>
      <c r="BU76" s="10" t="str">
        <f t="shared" si="85"/>
        <v/>
      </c>
      <c r="BV76" s="10" t="str">
        <f t="shared" si="85"/>
        <v/>
      </c>
      <c r="BW76" s="10" t="str">
        <f t="shared" si="85"/>
        <v/>
      </c>
      <c r="BX76" s="10" t="str">
        <f t="shared" si="85"/>
        <v/>
      </c>
      <c r="BY76" s="10" t="str">
        <f t="shared" si="85"/>
        <v/>
      </c>
      <c r="BZ76" s="10" t="str">
        <f t="shared" si="85"/>
        <v/>
      </c>
      <c r="CA76" s="10" t="str">
        <f t="shared" si="85"/>
        <v/>
      </c>
      <c r="CB76" s="10" t="str">
        <f t="shared" si="85"/>
        <v/>
      </c>
      <c r="CC76" s="10" t="str">
        <f t="shared" si="85"/>
        <v/>
      </c>
      <c r="CD76" s="10" t="str">
        <f t="shared" si="85"/>
        <v/>
      </c>
      <c r="CE76" s="10" t="str">
        <f t="shared" si="85"/>
        <v/>
      </c>
      <c r="CF76" s="10" t="str">
        <f t="shared" si="85"/>
        <v/>
      </c>
      <c r="CG76" s="10" t="str">
        <f t="shared" si="85"/>
        <v/>
      </c>
      <c r="CH76" s="10" t="str">
        <f t="shared" si="85"/>
        <v/>
      </c>
      <c r="CI76" s="10" t="str">
        <f t="shared" si="85"/>
        <v/>
      </c>
      <c r="CJ76" s="10" t="str">
        <f t="shared" si="85"/>
        <v/>
      </c>
      <c r="CK76" s="10" t="str">
        <f t="shared" si="85"/>
        <v/>
      </c>
      <c r="CL76" s="10" t="str">
        <f t="shared" si="85"/>
        <v/>
      </c>
      <c r="CM76" s="10" t="str">
        <f t="shared" si="85"/>
        <v/>
      </c>
      <c r="CN76" s="10" t="str">
        <f t="shared" si="85"/>
        <v/>
      </c>
      <c r="CO76" s="10" t="str">
        <f t="shared" si="85"/>
        <v/>
      </c>
      <c r="CP76" s="10" t="str">
        <f t="shared" si="85"/>
        <v/>
      </c>
      <c r="CQ76" s="10" t="str">
        <f t="shared" si="85"/>
        <v/>
      </c>
      <c r="CR76" s="10" t="str">
        <f t="shared" si="85"/>
        <v/>
      </c>
      <c r="CS76" s="10" t="str">
        <f t="shared" si="85"/>
        <v/>
      </c>
      <c r="CT76" s="10" t="str">
        <f t="shared" si="85"/>
        <v/>
      </c>
      <c r="CU76" s="10" t="str">
        <f t="shared" si="85"/>
        <v/>
      </c>
      <c r="CV76" s="10" t="str">
        <f t="shared" si="85"/>
        <v/>
      </c>
      <c r="CW76" s="10" t="str">
        <f t="shared" si="85"/>
        <v/>
      </c>
      <c r="CX76" s="10" t="str">
        <f t="shared" si="85"/>
        <v/>
      </c>
      <c r="CY76" s="10" t="str">
        <f t="shared" si="85"/>
        <v/>
      </c>
      <c r="CZ76" s="10" t="str">
        <f t="shared" si="85"/>
        <v/>
      </c>
      <c r="DA76" s="10" t="str">
        <f t="shared" si="85"/>
        <v/>
      </c>
      <c r="DB76" s="10" t="str">
        <f t="shared" si="85"/>
        <v/>
      </c>
      <c r="DC76" s="10" t="str">
        <f t="shared" si="85"/>
        <v/>
      </c>
      <c r="DD76" s="10" t="str">
        <f t="shared" si="85"/>
        <v/>
      </c>
      <c r="DE76" s="10" t="str">
        <f t="shared" si="85"/>
        <v/>
      </c>
      <c r="DF76" s="10" t="str">
        <f t="shared" si="85"/>
        <v/>
      </c>
      <c r="DG76" s="10" t="str">
        <f t="shared" si="85"/>
        <v/>
      </c>
      <c r="DH76" s="10" t="str">
        <f t="shared" si="85"/>
        <v/>
      </c>
      <c r="DI76" s="10" t="str">
        <f t="shared" si="85"/>
        <v/>
      </c>
      <c r="DJ76" s="10" t="str">
        <f t="shared" si="85"/>
        <v/>
      </c>
      <c r="DK76" s="10" t="str">
        <f t="shared" si="85"/>
        <v/>
      </c>
      <c r="DL76" s="10" t="str">
        <f t="shared" si="85"/>
        <v/>
      </c>
      <c r="DM76" s="10" t="str">
        <f t="shared" si="85"/>
        <v/>
      </c>
      <c r="DN76" s="10" t="str">
        <f t="shared" si="85"/>
        <v/>
      </c>
      <c r="DO76" s="10" t="str">
        <f t="shared" si="85"/>
        <v/>
      </c>
      <c r="DP76" s="10" t="str">
        <f t="shared" si="85"/>
        <v/>
      </c>
      <c r="DQ76" s="10" t="str">
        <f t="shared" si="85"/>
        <v/>
      </c>
      <c r="DR76" s="10" t="str">
        <f t="shared" si="85"/>
        <v/>
      </c>
      <c r="DS76" s="10" t="str">
        <f t="shared" si="85"/>
        <v/>
      </c>
      <c r="DT76" s="10" t="str">
        <f t="shared" si="85"/>
        <v/>
      </c>
      <c r="DU76" s="10" t="str">
        <f t="shared" si="85"/>
        <v/>
      </c>
      <c r="DV76" s="10" t="str">
        <f t="shared" si="85"/>
        <v/>
      </c>
      <c r="DW76" s="10" t="str">
        <f t="shared" si="85"/>
        <v/>
      </c>
      <c r="DX76" s="10" t="str">
        <f t="shared" si="85"/>
        <v/>
      </c>
      <c r="DY76" s="10" t="str">
        <f t="shared" si="85"/>
        <v/>
      </c>
      <c r="DZ76" s="10" t="str">
        <f t="shared" si="85"/>
        <v/>
      </c>
      <c r="EA76" s="10" t="str">
        <f t="shared" si="85"/>
        <v/>
      </c>
      <c r="EB76" s="10">
        <f t="shared" si="85"/>
        <v>32.060392192521171</v>
      </c>
      <c r="EC76" s="10">
        <f t="shared" si="85"/>
        <v>1.933453447332361</v>
      </c>
      <c r="ED76" s="10">
        <f t="shared" si="85"/>
        <v>1.102051040009641</v>
      </c>
      <c r="EE76" s="10">
        <f t="shared" ref="EE76:GP76" si="86">IF(OR(EF30 = "", EF$8 &lt; EE$8), "", IFERROR(EF30/EE30, ""))</f>
        <v>1.0594774482785299</v>
      </c>
      <c r="EF76" s="10">
        <f t="shared" si="86"/>
        <v>1.0492648539596681</v>
      </c>
      <c r="EG76" s="10">
        <f t="shared" si="86"/>
        <v>0.9555636269412483</v>
      </c>
      <c r="EH76" s="10">
        <f t="shared" si="86"/>
        <v>1.0002435689652507</v>
      </c>
      <c r="EI76" s="10">
        <f t="shared" si="86"/>
        <v>1.0007933403169886</v>
      </c>
      <c r="EJ76" s="10">
        <f t="shared" si="86"/>
        <v>1.0042011104836905</v>
      </c>
      <c r="EK76" s="10">
        <f t="shared" si="86"/>
        <v>1.0004717189011214</v>
      </c>
      <c r="EL76" s="10">
        <f t="shared" si="86"/>
        <v>1.0044371739566988</v>
      </c>
      <c r="EM76" s="10">
        <f t="shared" si="86"/>
        <v>1.000063843485685</v>
      </c>
      <c r="EN76" s="10">
        <f t="shared" si="86"/>
        <v>1.0000846635439458</v>
      </c>
      <c r="EO76" s="10">
        <f t="shared" si="86"/>
        <v>1.0048555449617809</v>
      </c>
      <c r="EP76" s="10">
        <f t="shared" si="86"/>
        <v>1</v>
      </c>
      <c r="EQ76" s="10">
        <f t="shared" si="86"/>
        <v>1.0000164722646903</v>
      </c>
      <c r="ER76" s="10">
        <f t="shared" si="86"/>
        <v>0.99999997221733683</v>
      </c>
      <c r="ES76" s="10">
        <f t="shared" si="86"/>
        <v>1</v>
      </c>
      <c r="ET76" s="10">
        <f t="shared" si="86"/>
        <v>1.0000564507340512</v>
      </c>
      <c r="EU76" s="10">
        <f t="shared" si="86"/>
        <v>1.0001794011961358</v>
      </c>
      <c r="EV76" s="10">
        <f t="shared" si="86"/>
        <v>1.0006508811508636</v>
      </c>
      <c r="EW76" s="10">
        <f t="shared" si="86"/>
        <v>1.0001087823204857</v>
      </c>
      <c r="EX76" s="10">
        <f t="shared" si="86"/>
        <v>1.0003362795625224</v>
      </c>
      <c r="EY76" s="10">
        <f t="shared" si="86"/>
        <v>1.0000635261845541</v>
      </c>
      <c r="EZ76" s="10">
        <f t="shared" si="86"/>
        <v>1</v>
      </c>
      <c r="FA76" s="10">
        <f t="shared" si="86"/>
        <v>1.0001247913316802</v>
      </c>
      <c r="FB76" s="10">
        <f t="shared" si="86"/>
        <v>1.0000173365720899</v>
      </c>
      <c r="FC76" s="10">
        <f t="shared" si="86"/>
        <v>1</v>
      </c>
      <c r="FD76" s="10">
        <f t="shared" si="86"/>
        <v>1</v>
      </c>
      <c r="FE76" s="10">
        <f t="shared" si="86"/>
        <v>1</v>
      </c>
      <c r="FF76" s="10">
        <f t="shared" si="86"/>
        <v>1.0002925152790165</v>
      </c>
      <c r="FG76" s="10">
        <f t="shared" si="86"/>
        <v>1</v>
      </c>
      <c r="FH76" s="10">
        <f t="shared" si="86"/>
        <v>1</v>
      </c>
      <c r="FI76" s="10">
        <f t="shared" si="86"/>
        <v>1.00041423681218</v>
      </c>
      <c r="FJ76" s="10">
        <f t="shared" si="86"/>
        <v>1.0001149021262614</v>
      </c>
      <c r="FK76" s="10">
        <f t="shared" si="86"/>
        <v>1</v>
      </c>
      <c r="FL76" s="10">
        <f t="shared" si="86"/>
        <v>1.0016217771078673</v>
      </c>
      <c r="FM76" s="10">
        <f t="shared" si="86"/>
        <v>1.0000071780436328</v>
      </c>
      <c r="FN76" s="10">
        <f t="shared" si="86"/>
        <v>1</v>
      </c>
      <c r="FO76" s="10">
        <f t="shared" si="86"/>
        <v>1</v>
      </c>
      <c r="FP76" s="10">
        <f t="shared" si="86"/>
        <v>1.00188417074495</v>
      </c>
      <c r="FQ76" s="10">
        <f t="shared" si="86"/>
        <v>1</v>
      </c>
      <c r="FR76" s="10">
        <f t="shared" si="86"/>
        <v>1.0000081627788233</v>
      </c>
      <c r="FS76" s="10">
        <f t="shared" si="86"/>
        <v>1.0002295250035493</v>
      </c>
      <c r="FT76" s="10">
        <f t="shared" si="86"/>
        <v>1.0002929979767294</v>
      </c>
      <c r="FU76" s="10">
        <f t="shared" si="86"/>
        <v>1.0005017393752882</v>
      </c>
      <c r="FV76" s="10">
        <f t="shared" si="86"/>
        <v>0.99999993420471334</v>
      </c>
      <c r="FW76" s="10">
        <f t="shared" si="86"/>
        <v>1</v>
      </c>
      <c r="FX76" s="10">
        <f t="shared" si="86"/>
        <v>1.0000071570221205</v>
      </c>
      <c r="FY76" s="10">
        <f t="shared" si="86"/>
        <v>1.0000232314484307</v>
      </c>
      <c r="FZ76" s="10">
        <f t="shared" si="86"/>
        <v>1.0001241023669567</v>
      </c>
      <c r="GA76" s="10">
        <f t="shared" si="86"/>
        <v>1</v>
      </c>
      <c r="GB76" s="10">
        <f t="shared" si="86"/>
        <v>1</v>
      </c>
      <c r="GC76" s="10">
        <f t="shared" si="86"/>
        <v>1</v>
      </c>
      <c r="GD76" s="10">
        <f t="shared" si="86"/>
        <v>1.0003218551114965</v>
      </c>
      <c r="GE76" s="10">
        <f t="shared" si="86"/>
        <v>1</v>
      </c>
      <c r="GF76" s="10">
        <f t="shared" si="86"/>
        <v>1.0000634449664036</v>
      </c>
      <c r="GG76" s="10">
        <f t="shared" si="86"/>
        <v>1.0005490044161554</v>
      </c>
      <c r="GH76" s="10">
        <f t="shared" si="86"/>
        <v>1</v>
      </c>
      <c r="GI76" s="10">
        <f t="shared" si="86"/>
        <v>1</v>
      </c>
      <c r="GJ76" s="10">
        <f t="shared" si="86"/>
        <v>1</v>
      </c>
      <c r="GK76" s="10" t="str">
        <f t="shared" si="86"/>
        <v/>
      </c>
      <c r="GL76" s="10" t="str">
        <f t="shared" si="86"/>
        <v/>
      </c>
      <c r="GM76" s="10" t="str">
        <f t="shared" si="86"/>
        <v/>
      </c>
      <c r="GN76" s="10" t="str">
        <f t="shared" si="86"/>
        <v/>
      </c>
      <c r="GO76" s="10" t="str">
        <f t="shared" si="86"/>
        <v/>
      </c>
      <c r="GP76" s="10" t="str">
        <f t="shared" si="86"/>
        <v/>
      </c>
      <c r="GQ76" s="10" t="str">
        <f t="shared" ref="GQ76:IV76" si="87">IF(OR(GR30 = "", GR$8 &lt; GQ$8), "", IFERROR(GR30/GQ30, ""))</f>
        <v/>
      </c>
      <c r="GR76" s="10" t="str">
        <f t="shared" si="87"/>
        <v/>
      </c>
      <c r="GS76" s="10" t="str">
        <f t="shared" si="87"/>
        <v/>
      </c>
      <c r="GT76" s="10" t="str">
        <f t="shared" si="87"/>
        <v/>
      </c>
      <c r="GU76" s="10" t="str">
        <f t="shared" si="87"/>
        <v/>
      </c>
      <c r="GV76" s="10" t="str">
        <f t="shared" si="87"/>
        <v/>
      </c>
      <c r="GW76" s="10" t="str">
        <f t="shared" si="87"/>
        <v/>
      </c>
      <c r="GX76" s="10" t="str">
        <f t="shared" si="87"/>
        <v/>
      </c>
      <c r="GY76" s="10" t="str">
        <f t="shared" si="87"/>
        <v/>
      </c>
      <c r="GZ76" s="10" t="str">
        <f t="shared" si="87"/>
        <v/>
      </c>
      <c r="HA76" s="10" t="str">
        <f t="shared" si="87"/>
        <v/>
      </c>
      <c r="HB76" s="10" t="str">
        <f t="shared" si="87"/>
        <v/>
      </c>
      <c r="HC76" s="10" t="str">
        <f t="shared" si="87"/>
        <v/>
      </c>
      <c r="HD76" s="10" t="str">
        <f t="shared" si="87"/>
        <v/>
      </c>
      <c r="HE76" s="10" t="str">
        <f t="shared" si="87"/>
        <v/>
      </c>
      <c r="HF76" s="10" t="str">
        <f t="shared" si="87"/>
        <v/>
      </c>
      <c r="HG76" s="10" t="str">
        <f t="shared" si="87"/>
        <v/>
      </c>
      <c r="HH76" s="10" t="str">
        <f t="shared" si="87"/>
        <v/>
      </c>
      <c r="HI76" s="10" t="str">
        <f t="shared" si="87"/>
        <v/>
      </c>
      <c r="HJ76" s="10" t="str">
        <f t="shared" si="87"/>
        <v/>
      </c>
      <c r="HK76" s="10" t="str">
        <f t="shared" si="87"/>
        <v/>
      </c>
      <c r="HL76" s="10" t="str">
        <f t="shared" si="87"/>
        <v/>
      </c>
      <c r="HM76" s="10" t="str">
        <f t="shared" si="87"/>
        <v/>
      </c>
      <c r="HN76" s="10" t="str">
        <f t="shared" si="87"/>
        <v/>
      </c>
      <c r="HO76" s="10" t="str">
        <f t="shared" si="87"/>
        <v/>
      </c>
      <c r="HP76" s="10" t="str">
        <f t="shared" si="87"/>
        <v/>
      </c>
      <c r="HQ76" s="10" t="str">
        <f t="shared" si="87"/>
        <v/>
      </c>
      <c r="HR76" s="10" t="str">
        <f t="shared" si="87"/>
        <v/>
      </c>
      <c r="HS76" s="10" t="str">
        <f t="shared" si="87"/>
        <v/>
      </c>
      <c r="HT76" s="10" t="str">
        <f t="shared" si="87"/>
        <v/>
      </c>
      <c r="HU76" s="10" t="str">
        <f t="shared" si="87"/>
        <v/>
      </c>
      <c r="HV76" s="10" t="str">
        <f t="shared" si="87"/>
        <v/>
      </c>
      <c r="HW76" s="10" t="str">
        <f t="shared" si="87"/>
        <v/>
      </c>
      <c r="HX76" s="10" t="str">
        <f t="shared" si="87"/>
        <v/>
      </c>
      <c r="HY76" s="10" t="str">
        <f t="shared" si="87"/>
        <v/>
      </c>
      <c r="HZ76" s="10" t="str">
        <f t="shared" si="87"/>
        <v/>
      </c>
      <c r="IA76" s="10" t="str">
        <f t="shared" si="87"/>
        <v/>
      </c>
      <c r="IB76" s="10" t="str">
        <f t="shared" si="87"/>
        <v/>
      </c>
      <c r="IC76" s="10" t="str">
        <f t="shared" si="87"/>
        <v/>
      </c>
      <c r="ID76" s="10" t="str">
        <f t="shared" si="87"/>
        <v/>
      </c>
      <c r="IE76" s="10" t="str">
        <f t="shared" si="87"/>
        <v/>
      </c>
      <c r="IF76" s="10" t="str">
        <f t="shared" si="87"/>
        <v/>
      </c>
      <c r="IG76" s="10" t="str">
        <f t="shared" si="87"/>
        <v/>
      </c>
      <c r="IH76" s="10" t="str">
        <f t="shared" si="87"/>
        <v/>
      </c>
      <c r="II76" s="10" t="str">
        <f t="shared" si="87"/>
        <v/>
      </c>
      <c r="IJ76" s="10" t="str">
        <f t="shared" si="87"/>
        <v/>
      </c>
      <c r="IK76" s="10" t="str">
        <f t="shared" si="87"/>
        <v/>
      </c>
      <c r="IL76" s="10" t="str">
        <f t="shared" si="87"/>
        <v/>
      </c>
      <c r="IM76" s="10" t="str">
        <f t="shared" si="87"/>
        <v/>
      </c>
      <c r="IN76" s="10" t="str">
        <f t="shared" si="87"/>
        <v/>
      </c>
      <c r="IO76" s="10" t="str">
        <f t="shared" si="87"/>
        <v/>
      </c>
      <c r="IP76" s="10" t="str">
        <f t="shared" si="87"/>
        <v/>
      </c>
      <c r="IQ76" s="10" t="str">
        <f t="shared" si="87"/>
        <v/>
      </c>
      <c r="IR76" s="10" t="str">
        <f t="shared" si="87"/>
        <v/>
      </c>
      <c r="IS76" s="10" t="str">
        <f t="shared" si="87"/>
        <v/>
      </c>
      <c r="IT76" s="10" t="str">
        <f t="shared" si="87"/>
        <v/>
      </c>
      <c r="IU76" s="10" t="str">
        <f t="shared" si="87"/>
        <v/>
      </c>
      <c r="IV76" s="10" t="str">
        <f t="shared" si="87"/>
        <v/>
      </c>
    </row>
    <row r="77" spans="6:256" x14ac:dyDescent="0.2">
      <c r="F77">
        <v>201909</v>
      </c>
      <c r="G77" s="10">
        <f t="shared" ref="G77:BR77" si="88">IF(OR(H31 = "", H$8 &lt; G$8), "", IFERROR(H31/G31, ""))</f>
        <v>8.9530269794024342</v>
      </c>
      <c r="H77" s="10">
        <f t="shared" si="88"/>
        <v>3.160218757662419</v>
      </c>
      <c r="I77" s="10">
        <f t="shared" si="88"/>
        <v>1.2987772759640355</v>
      </c>
      <c r="J77" s="10">
        <f t="shared" si="88"/>
        <v>1.1668076253854842</v>
      </c>
      <c r="K77" s="10">
        <f t="shared" si="88"/>
        <v>1.0802851049024684</v>
      </c>
      <c r="L77" s="10">
        <f t="shared" si="88"/>
        <v>1.1823286716827497</v>
      </c>
      <c r="M77" s="10">
        <f t="shared" si="88"/>
        <v>1.0710433386207234</v>
      </c>
      <c r="N77" s="10">
        <f t="shared" si="88"/>
        <v>1.0063831060938264</v>
      </c>
      <c r="O77" s="10">
        <f t="shared" si="88"/>
        <v>1.0575145321470545</v>
      </c>
      <c r="P77" s="10">
        <f t="shared" si="88"/>
        <v>1</v>
      </c>
      <c r="Q77" s="10">
        <f t="shared" si="88"/>
        <v>1</v>
      </c>
      <c r="R77" s="10">
        <f t="shared" si="88"/>
        <v>1.0000716107270169</v>
      </c>
      <c r="S77" s="10">
        <f t="shared" si="88"/>
        <v>1.0009987929884567</v>
      </c>
      <c r="T77" s="10">
        <f t="shared" si="88"/>
        <v>1</v>
      </c>
      <c r="U77" s="10">
        <f t="shared" si="88"/>
        <v>1</v>
      </c>
      <c r="V77" s="10">
        <f t="shared" si="88"/>
        <v>1</v>
      </c>
      <c r="W77" s="10">
        <f t="shared" si="88"/>
        <v>1.0004950240971899</v>
      </c>
      <c r="X77" s="10">
        <f t="shared" si="88"/>
        <v>1.0000051947971789</v>
      </c>
      <c r="Y77" s="10">
        <f t="shared" si="88"/>
        <v>1.0002714611878847</v>
      </c>
      <c r="Z77" s="10">
        <f t="shared" si="88"/>
        <v>1</v>
      </c>
      <c r="AA77" s="10">
        <f t="shared" si="88"/>
        <v>1</v>
      </c>
      <c r="AB77" s="10">
        <f t="shared" si="88"/>
        <v>1</v>
      </c>
      <c r="AC77" s="10">
        <f t="shared" si="88"/>
        <v>1.0108572921214782</v>
      </c>
      <c r="AD77" s="10">
        <f t="shared" si="88"/>
        <v>1.0000422481862281</v>
      </c>
      <c r="AE77" s="10">
        <f t="shared" si="88"/>
        <v>1.0000487888623584</v>
      </c>
      <c r="AF77" s="10">
        <f t="shared" si="88"/>
        <v>1</v>
      </c>
      <c r="AG77" s="10">
        <f t="shared" si="88"/>
        <v>1</v>
      </c>
      <c r="AH77" s="10">
        <f t="shared" si="88"/>
        <v>1.0004892849854068</v>
      </c>
      <c r="AI77" s="10">
        <f t="shared" si="88"/>
        <v>1.0000999800537334</v>
      </c>
      <c r="AJ77" s="10">
        <f t="shared" si="88"/>
        <v>1</v>
      </c>
      <c r="AK77" s="10">
        <f t="shared" si="88"/>
        <v>1</v>
      </c>
      <c r="AL77" s="10">
        <f t="shared" si="88"/>
        <v>1.0004830018474955</v>
      </c>
      <c r="AM77" s="10">
        <f t="shared" si="88"/>
        <v>1.0000579937128642</v>
      </c>
      <c r="AN77" s="10">
        <f t="shared" si="88"/>
        <v>1</v>
      </c>
      <c r="AO77" s="10">
        <f t="shared" si="88"/>
        <v>1</v>
      </c>
      <c r="AP77" s="10">
        <f t="shared" si="88"/>
        <v>1.0000441256085453</v>
      </c>
      <c r="AQ77" s="10">
        <f t="shared" si="88"/>
        <v>1</v>
      </c>
      <c r="AR77" s="10">
        <f t="shared" si="88"/>
        <v>1.005225624938292</v>
      </c>
      <c r="AS77" s="10">
        <f t="shared" si="88"/>
        <v>1.0011329272220737</v>
      </c>
      <c r="AT77" s="10">
        <f t="shared" si="88"/>
        <v>1</v>
      </c>
      <c r="AU77" s="10">
        <f t="shared" si="88"/>
        <v>1</v>
      </c>
      <c r="AV77" s="10">
        <f t="shared" si="88"/>
        <v>1</v>
      </c>
      <c r="AW77" s="10">
        <f t="shared" si="88"/>
        <v>1</v>
      </c>
      <c r="AX77" s="10">
        <f t="shared" si="88"/>
        <v>1.0000735701893002</v>
      </c>
      <c r="AY77" s="10">
        <f t="shared" si="88"/>
        <v>1</v>
      </c>
      <c r="AZ77" s="10">
        <f t="shared" si="88"/>
        <v>1</v>
      </c>
      <c r="BA77" s="10">
        <f t="shared" si="88"/>
        <v>1</v>
      </c>
      <c r="BB77" s="10">
        <f t="shared" si="88"/>
        <v>1</v>
      </c>
      <c r="BC77" s="10">
        <f t="shared" si="88"/>
        <v>1.0000568894903303</v>
      </c>
      <c r="BD77" s="10">
        <f t="shared" si="88"/>
        <v>1</v>
      </c>
      <c r="BE77" s="10">
        <f t="shared" si="88"/>
        <v>1.0007890602909142</v>
      </c>
      <c r="BF77" s="10">
        <f t="shared" si="88"/>
        <v>1.0004410155659351</v>
      </c>
      <c r="BG77" s="10">
        <f t="shared" si="88"/>
        <v>1</v>
      </c>
      <c r="BH77" s="10">
        <f t="shared" si="88"/>
        <v>1</v>
      </c>
      <c r="BI77" s="10">
        <f t="shared" si="88"/>
        <v>1</v>
      </c>
      <c r="BJ77" s="10">
        <f t="shared" si="88"/>
        <v>1</v>
      </c>
      <c r="BK77" s="10">
        <f t="shared" si="88"/>
        <v>1</v>
      </c>
      <c r="BL77" s="10">
        <f t="shared" si="88"/>
        <v>1</v>
      </c>
      <c r="BM77" s="10" t="str">
        <f t="shared" si="88"/>
        <v/>
      </c>
      <c r="BN77" s="10" t="str">
        <f t="shared" si="88"/>
        <v/>
      </c>
      <c r="BO77" s="10" t="str">
        <f t="shared" si="88"/>
        <v/>
      </c>
      <c r="BP77" s="10" t="str">
        <f t="shared" si="88"/>
        <v/>
      </c>
      <c r="BQ77" s="10" t="str">
        <f t="shared" si="88"/>
        <v/>
      </c>
      <c r="BR77" s="10" t="str">
        <f t="shared" si="88"/>
        <v/>
      </c>
      <c r="BS77" s="10" t="str">
        <f t="shared" ref="BS77:ED77" si="89">IF(OR(BT31 = "", BT$8 &lt; BS$8), "", IFERROR(BT31/BS31, ""))</f>
        <v/>
      </c>
      <c r="BT77" s="10" t="str">
        <f t="shared" si="89"/>
        <v/>
      </c>
      <c r="BU77" s="10" t="str">
        <f t="shared" si="89"/>
        <v/>
      </c>
      <c r="BV77" s="10" t="str">
        <f t="shared" si="89"/>
        <v/>
      </c>
      <c r="BW77" s="10" t="str">
        <f t="shared" si="89"/>
        <v/>
      </c>
      <c r="BX77" s="10" t="str">
        <f t="shared" si="89"/>
        <v/>
      </c>
      <c r="BY77" s="10" t="str">
        <f t="shared" si="89"/>
        <v/>
      </c>
      <c r="BZ77" s="10" t="str">
        <f t="shared" si="89"/>
        <v/>
      </c>
      <c r="CA77" s="10" t="str">
        <f t="shared" si="89"/>
        <v/>
      </c>
      <c r="CB77" s="10" t="str">
        <f t="shared" si="89"/>
        <v/>
      </c>
      <c r="CC77" s="10" t="str">
        <f t="shared" si="89"/>
        <v/>
      </c>
      <c r="CD77" s="10" t="str">
        <f t="shared" si="89"/>
        <v/>
      </c>
      <c r="CE77" s="10" t="str">
        <f t="shared" si="89"/>
        <v/>
      </c>
      <c r="CF77" s="10" t="str">
        <f t="shared" si="89"/>
        <v/>
      </c>
      <c r="CG77" s="10" t="str">
        <f t="shared" si="89"/>
        <v/>
      </c>
      <c r="CH77" s="10" t="str">
        <f t="shared" si="89"/>
        <v/>
      </c>
      <c r="CI77" s="10" t="str">
        <f t="shared" si="89"/>
        <v/>
      </c>
      <c r="CJ77" s="10" t="str">
        <f t="shared" si="89"/>
        <v/>
      </c>
      <c r="CK77" s="10" t="str">
        <f t="shared" si="89"/>
        <v/>
      </c>
      <c r="CL77" s="10" t="str">
        <f t="shared" si="89"/>
        <v/>
      </c>
      <c r="CM77" s="10" t="str">
        <f t="shared" si="89"/>
        <v/>
      </c>
      <c r="CN77" s="10" t="str">
        <f t="shared" si="89"/>
        <v/>
      </c>
      <c r="CO77" s="10" t="str">
        <f t="shared" si="89"/>
        <v/>
      </c>
      <c r="CP77" s="10" t="str">
        <f t="shared" si="89"/>
        <v/>
      </c>
      <c r="CQ77" s="10" t="str">
        <f t="shared" si="89"/>
        <v/>
      </c>
      <c r="CR77" s="10" t="str">
        <f t="shared" si="89"/>
        <v/>
      </c>
      <c r="CS77" s="10" t="str">
        <f t="shared" si="89"/>
        <v/>
      </c>
      <c r="CT77" s="10" t="str">
        <f t="shared" si="89"/>
        <v/>
      </c>
      <c r="CU77" s="10" t="str">
        <f t="shared" si="89"/>
        <v/>
      </c>
      <c r="CV77" s="10" t="str">
        <f t="shared" si="89"/>
        <v/>
      </c>
      <c r="CW77" s="10" t="str">
        <f t="shared" si="89"/>
        <v/>
      </c>
      <c r="CX77" s="10" t="str">
        <f t="shared" si="89"/>
        <v/>
      </c>
      <c r="CY77" s="10" t="str">
        <f t="shared" si="89"/>
        <v/>
      </c>
      <c r="CZ77" s="10" t="str">
        <f t="shared" si="89"/>
        <v/>
      </c>
      <c r="DA77" s="10" t="str">
        <f t="shared" si="89"/>
        <v/>
      </c>
      <c r="DB77" s="10" t="str">
        <f t="shared" si="89"/>
        <v/>
      </c>
      <c r="DC77" s="10" t="str">
        <f t="shared" si="89"/>
        <v/>
      </c>
      <c r="DD77" s="10" t="str">
        <f t="shared" si="89"/>
        <v/>
      </c>
      <c r="DE77" s="10" t="str">
        <f t="shared" si="89"/>
        <v/>
      </c>
      <c r="DF77" s="10" t="str">
        <f t="shared" si="89"/>
        <v/>
      </c>
      <c r="DG77" s="10" t="str">
        <f t="shared" si="89"/>
        <v/>
      </c>
      <c r="DH77" s="10" t="str">
        <f t="shared" si="89"/>
        <v/>
      </c>
      <c r="DI77" s="10" t="str">
        <f t="shared" si="89"/>
        <v/>
      </c>
      <c r="DJ77" s="10" t="str">
        <f t="shared" si="89"/>
        <v/>
      </c>
      <c r="DK77" s="10" t="str">
        <f t="shared" si="89"/>
        <v/>
      </c>
      <c r="DL77" s="10" t="str">
        <f t="shared" si="89"/>
        <v/>
      </c>
      <c r="DM77" s="10" t="str">
        <f t="shared" si="89"/>
        <v/>
      </c>
      <c r="DN77" s="10" t="str">
        <f t="shared" si="89"/>
        <v/>
      </c>
      <c r="DO77" s="10" t="str">
        <f t="shared" si="89"/>
        <v/>
      </c>
      <c r="DP77" s="10" t="str">
        <f t="shared" si="89"/>
        <v/>
      </c>
      <c r="DQ77" s="10" t="str">
        <f t="shared" si="89"/>
        <v/>
      </c>
      <c r="DR77" s="10" t="str">
        <f t="shared" si="89"/>
        <v/>
      </c>
      <c r="DS77" s="10" t="str">
        <f t="shared" si="89"/>
        <v/>
      </c>
      <c r="DT77" s="10" t="str">
        <f t="shared" si="89"/>
        <v/>
      </c>
      <c r="DU77" s="10" t="str">
        <f t="shared" si="89"/>
        <v/>
      </c>
      <c r="DV77" s="10" t="str">
        <f t="shared" si="89"/>
        <v/>
      </c>
      <c r="DW77" s="10" t="str">
        <f t="shared" si="89"/>
        <v/>
      </c>
      <c r="DX77" s="10" t="str">
        <f t="shared" si="89"/>
        <v/>
      </c>
      <c r="DY77" s="10" t="str">
        <f t="shared" si="89"/>
        <v/>
      </c>
      <c r="DZ77" s="10" t="str">
        <f t="shared" si="89"/>
        <v/>
      </c>
      <c r="EA77" s="10" t="str">
        <f t="shared" si="89"/>
        <v/>
      </c>
      <c r="EB77" s="10">
        <f t="shared" si="89"/>
        <v>10.791991499427999</v>
      </c>
      <c r="EC77" s="10">
        <f t="shared" si="89"/>
        <v>1.6073239804085744</v>
      </c>
      <c r="ED77" s="10">
        <f t="shared" si="89"/>
        <v>1.1595290901966695</v>
      </c>
      <c r="EE77" s="10">
        <f t="shared" ref="EE77:GP77" si="90">IF(OR(EF31 = "", EF$8 &lt; EE$8), "", IFERROR(EF31/EE31, ""))</f>
        <v>1.0709793453216321</v>
      </c>
      <c r="EF77" s="10">
        <f t="shared" si="90"/>
        <v>1.0306971807975316</v>
      </c>
      <c r="EG77" s="10">
        <f t="shared" si="90"/>
        <v>1.0008309214668403</v>
      </c>
      <c r="EH77" s="10">
        <f t="shared" si="90"/>
        <v>1.0578007403262768</v>
      </c>
      <c r="EI77" s="10">
        <f t="shared" si="90"/>
        <v>1.001694228601818</v>
      </c>
      <c r="EJ77" s="10">
        <f t="shared" si="90"/>
        <v>0.99985317796380546</v>
      </c>
      <c r="EK77" s="10">
        <f t="shared" si="90"/>
        <v>1</v>
      </c>
      <c r="EL77" s="10">
        <f t="shared" si="90"/>
        <v>1</v>
      </c>
      <c r="EM77" s="10">
        <f t="shared" si="90"/>
        <v>1.0000716107270169</v>
      </c>
      <c r="EN77" s="10">
        <f t="shared" si="90"/>
        <v>1.0009987929884567</v>
      </c>
      <c r="EO77" s="10">
        <f t="shared" si="90"/>
        <v>1</v>
      </c>
      <c r="EP77" s="10">
        <f t="shared" si="90"/>
        <v>1</v>
      </c>
      <c r="EQ77" s="10">
        <f t="shared" si="90"/>
        <v>1</v>
      </c>
      <c r="ER77" s="10">
        <f t="shared" si="90"/>
        <v>1.0113900333913306</v>
      </c>
      <c r="ES77" s="10">
        <f t="shared" si="90"/>
        <v>1.00000567600247</v>
      </c>
      <c r="ET77" s="10">
        <f t="shared" si="90"/>
        <v>1.0002685367939714</v>
      </c>
      <c r="EU77" s="10">
        <f t="shared" si="90"/>
        <v>1</v>
      </c>
      <c r="EV77" s="10">
        <f t="shared" si="90"/>
        <v>1</v>
      </c>
      <c r="EW77" s="10">
        <f t="shared" si="90"/>
        <v>1.029617214557891</v>
      </c>
      <c r="EX77" s="10">
        <f t="shared" si="90"/>
        <v>0.97120604616036366</v>
      </c>
      <c r="EY77" s="10">
        <f t="shared" si="90"/>
        <v>1.0000422481862281</v>
      </c>
      <c r="EZ77" s="10">
        <f t="shared" si="90"/>
        <v>1.0000487888623584</v>
      </c>
      <c r="FA77" s="10">
        <f t="shared" si="90"/>
        <v>1</v>
      </c>
      <c r="FB77" s="10">
        <f t="shared" si="90"/>
        <v>1</v>
      </c>
      <c r="FC77" s="10">
        <f t="shared" si="90"/>
        <v>1.0004892849854068</v>
      </c>
      <c r="FD77" s="10">
        <f t="shared" si="90"/>
        <v>1.0000999800537334</v>
      </c>
      <c r="FE77" s="10">
        <f t="shared" si="90"/>
        <v>1</v>
      </c>
      <c r="FF77" s="10">
        <f t="shared" si="90"/>
        <v>1</v>
      </c>
      <c r="FG77" s="10">
        <f t="shared" si="90"/>
        <v>1.0010594983626107</v>
      </c>
      <c r="FH77" s="10">
        <f t="shared" si="90"/>
        <v>1.0000579603150759</v>
      </c>
      <c r="FI77" s="10">
        <f t="shared" si="90"/>
        <v>1</v>
      </c>
      <c r="FJ77" s="10">
        <f t="shared" si="90"/>
        <v>1</v>
      </c>
      <c r="FK77" s="10">
        <f t="shared" si="90"/>
        <v>1.0000441001986817</v>
      </c>
      <c r="FL77" s="10">
        <f t="shared" si="90"/>
        <v>1</v>
      </c>
      <c r="FM77" s="10">
        <f t="shared" si="90"/>
        <v>1.0097192057074227</v>
      </c>
      <c r="FN77" s="10">
        <f t="shared" si="90"/>
        <v>1.0014694067844456</v>
      </c>
      <c r="FO77" s="10">
        <f t="shared" si="90"/>
        <v>0.99965833112395341</v>
      </c>
      <c r="FP77" s="10">
        <f t="shared" si="90"/>
        <v>1</v>
      </c>
      <c r="FQ77" s="10">
        <f t="shared" si="90"/>
        <v>1</v>
      </c>
      <c r="FR77" s="10">
        <f t="shared" si="90"/>
        <v>1.0000035020488434</v>
      </c>
      <c r="FS77" s="10">
        <f t="shared" si="90"/>
        <v>1.0000732007624682</v>
      </c>
      <c r="FT77" s="10">
        <f t="shared" si="90"/>
        <v>1</v>
      </c>
      <c r="FU77" s="10">
        <f t="shared" si="90"/>
        <v>1</v>
      </c>
      <c r="FV77" s="10">
        <f t="shared" si="90"/>
        <v>1</v>
      </c>
      <c r="FW77" s="10">
        <f t="shared" si="90"/>
        <v>1</v>
      </c>
      <c r="FX77" s="10">
        <f t="shared" si="90"/>
        <v>1.0000566038452059</v>
      </c>
      <c r="FY77" s="10">
        <f t="shared" si="90"/>
        <v>1</v>
      </c>
      <c r="FZ77" s="10">
        <f t="shared" si="90"/>
        <v>1.0007850986019211</v>
      </c>
      <c r="GA77" s="10">
        <f t="shared" si="90"/>
        <v>1.0005301385233167</v>
      </c>
      <c r="GB77" s="10">
        <f t="shared" si="90"/>
        <v>1</v>
      </c>
      <c r="GC77" s="10">
        <f t="shared" si="90"/>
        <v>1</v>
      </c>
      <c r="GD77" s="10">
        <f t="shared" si="90"/>
        <v>1.0000025433190072</v>
      </c>
      <c r="GE77" s="10">
        <f t="shared" si="90"/>
        <v>1</v>
      </c>
      <c r="GF77" s="10">
        <f t="shared" si="90"/>
        <v>1</v>
      </c>
      <c r="GG77" s="10">
        <f t="shared" si="90"/>
        <v>0.99489201109736602</v>
      </c>
      <c r="GH77" s="10" t="str">
        <f t="shared" si="90"/>
        <v/>
      </c>
      <c r="GI77" s="10" t="str">
        <f t="shared" si="90"/>
        <v/>
      </c>
      <c r="GJ77" s="10" t="str">
        <f t="shared" si="90"/>
        <v/>
      </c>
      <c r="GK77" s="10" t="str">
        <f t="shared" si="90"/>
        <v/>
      </c>
      <c r="GL77" s="10" t="str">
        <f t="shared" si="90"/>
        <v/>
      </c>
      <c r="GM77" s="10" t="str">
        <f t="shared" si="90"/>
        <v/>
      </c>
      <c r="GN77" s="10" t="str">
        <f t="shared" si="90"/>
        <v/>
      </c>
      <c r="GO77" s="10" t="str">
        <f t="shared" si="90"/>
        <v/>
      </c>
      <c r="GP77" s="10" t="str">
        <f t="shared" si="90"/>
        <v/>
      </c>
      <c r="GQ77" s="10" t="str">
        <f t="shared" ref="GQ77:IV77" si="91">IF(OR(GR31 = "", GR$8 &lt; GQ$8), "", IFERROR(GR31/GQ31, ""))</f>
        <v/>
      </c>
      <c r="GR77" s="10" t="str">
        <f t="shared" si="91"/>
        <v/>
      </c>
      <c r="GS77" s="10" t="str">
        <f t="shared" si="91"/>
        <v/>
      </c>
      <c r="GT77" s="10" t="str">
        <f t="shared" si="91"/>
        <v/>
      </c>
      <c r="GU77" s="10" t="str">
        <f t="shared" si="91"/>
        <v/>
      </c>
      <c r="GV77" s="10" t="str">
        <f t="shared" si="91"/>
        <v/>
      </c>
      <c r="GW77" s="10" t="str">
        <f t="shared" si="91"/>
        <v/>
      </c>
      <c r="GX77" s="10" t="str">
        <f t="shared" si="91"/>
        <v/>
      </c>
      <c r="GY77" s="10" t="str">
        <f t="shared" si="91"/>
        <v/>
      </c>
      <c r="GZ77" s="10" t="str">
        <f t="shared" si="91"/>
        <v/>
      </c>
      <c r="HA77" s="10" t="str">
        <f t="shared" si="91"/>
        <v/>
      </c>
      <c r="HB77" s="10" t="str">
        <f t="shared" si="91"/>
        <v/>
      </c>
      <c r="HC77" s="10" t="str">
        <f t="shared" si="91"/>
        <v/>
      </c>
      <c r="HD77" s="10" t="str">
        <f t="shared" si="91"/>
        <v/>
      </c>
      <c r="HE77" s="10" t="str">
        <f t="shared" si="91"/>
        <v/>
      </c>
      <c r="HF77" s="10" t="str">
        <f t="shared" si="91"/>
        <v/>
      </c>
      <c r="HG77" s="10" t="str">
        <f t="shared" si="91"/>
        <v/>
      </c>
      <c r="HH77" s="10" t="str">
        <f t="shared" si="91"/>
        <v/>
      </c>
      <c r="HI77" s="10" t="str">
        <f t="shared" si="91"/>
        <v/>
      </c>
      <c r="HJ77" s="10" t="str">
        <f t="shared" si="91"/>
        <v/>
      </c>
      <c r="HK77" s="10" t="str">
        <f t="shared" si="91"/>
        <v/>
      </c>
      <c r="HL77" s="10" t="str">
        <f t="shared" si="91"/>
        <v/>
      </c>
      <c r="HM77" s="10" t="str">
        <f t="shared" si="91"/>
        <v/>
      </c>
      <c r="HN77" s="10" t="str">
        <f t="shared" si="91"/>
        <v/>
      </c>
      <c r="HO77" s="10" t="str">
        <f t="shared" si="91"/>
        <v/>
      </c>
      <c r="HP77" s="10" t="str">
        <f t="shared" si="91"/>
        <v/>
      </c>
      <c r="HQ77" s="10" t="str">
        <f t="shared" si="91"/>
        <v/>
      </c>
      <c r="HR77" s="10" t="str">
        <f t="shared" si="91"/>
        <v/>
      </c>
      <c r="HS77" s="10" t="str">
        <f t="shared" si="91"/>
        <v/>
      </c>
      <c r="HT77" s="10" t="str">
        <f t="shared" si="91"/>
        <v/>
      </c>
      <c r="HU77" s="10" t="str">
        <f t="shared" si="91"/>
        <v/>
      </c>
      <c r="HV77" s="10" t="str">
        <f t="shared" si="91"/>
        <v/>
      </c>
      <c r="HW77" s="10" t="str">
        <f t="shared" si="91"/>
        <v/>
      </c>
      <c r="HX77" s="10" t="str">
        <f t="shared" si="91"/>
        <v/>
      </c>
      <c r="HY77" s="10" t="str">
        <f t="shared" si="91"/>
        <v/>
      </c>
      <c r="HZ77" s="10" t="str">
        <f t="shared" si="91"/>
        <v/>
      </c>
      <c r="IA77" s="10" t="str">
        <f t="shared" si="91"/>
        <v/>
      </c>
      <c r="IB77" s="10" t="str">
        <f t="shared" si="91"/>
        <v/>
      </c>
      <c r="IC77" s="10" t="str">
        <f t="shared" si="91"/>
        <v/>
      </c>
      <c r="ID77" s="10" t="str">
        <f t="shared" si="91"/>
        <v/>
      </c>
      <c r="IE77" s="10" t="str">
        <f t="shared" si="91"/>
        <v/>
      </c>
      <c r="IF77" s="10" t="str">
        <f t="shared" si="91"/>
        <v/>
      </c>
      <c r="IG77" s="10" t="str">
        <f t="shared" si="91"/>
        <v/>
      </c>
      <c r="IH77" s="10" t="str">
        <f t="shared" si="91"/>
        <v/>
      </c>
      <c r="II77" s="10" t="str">
        <f t="shared" si="91"/>
        <v/>
      </c>
      <c r="IJ77" s="10" t="str">
        <f t="shared" si="91"/>
        <v/>
      </c>
      <c r="IK77" s="10" t="str">
        <f t="shared" si="91"/>
        <v/>
      </c>
      <c r="IL77" s="10" t="str">
        <f t="shared" si="91"/>
        <v/>
      </c>
      <c r="IM77" s="10" t="str">
        <f t="shared" si="91"/>
        <v/>
      </c>
      <c r="IN77" s="10" t="str">
        <f t="shared" si="91"/>
        <v/>
      </c>
      <c r="IO77" s="10" t="str">
        <f t="shared" si="91"/>
        <v/>
      </c>
      <c r="IP77" s="10" t="str">
        <f t="shared" si="91"/>
        <v/>
      </c>
      <c r="IQ77" s="10" t="str">
        <f t="shared" si="91"/>
        <v/>
      </c>
      <c r="IR77" s="10" t="str">
        <f t="shared" si="91"/>
        <v/>
      </c>
      <c r="IS77" s="10" t="str">
        <f t="shared" si="91"/>
        <v/>
      </c>
      <c r="IT77" s="10" t="str">
        <f t="shared" si="91"/>
        <v/>
      </c>
      <c r="IU77" s="10" t="str">
        <f t="shared" si="91"/>
        <v/>
      </c>
      <c r="IV77" s="10" t="str">
        <f t="shared" si="91"/>
        <v/>
      </c>
    </row>
    <row r="78" spans="6:256" x14ac:dyDescent="0.2">
      <c r="F78">
        <v>201912</v>
      </c>
      <c r="G78" s="10">
        <f t="shared" ref="G78:BR78" si="92">IF(OR(H32 = "", H$8 &lt; G$8), "", IFERROR(H32/G32, ""))</f>
        <v>2720.0154627216198</v>
      </c>
      <c r="H78" s="10">
        <f t="shared" si="92"/>
        <v>1.8144039499162059</v>
      </c>
      <c r="I78" s="10">
        <f t="shared" si="92"/>
        <v>1.4714292377217992</v>
      </c>
      <c r="J78" s="10">
        <f t="shared" si="92"/>
        <v>1.3111999020434686</v>
      </c>
      <c r="K78" s="10">
        <f t="shared" si="92"/>
        <v>1.0296461088085669</v>
      </c>
      <c r="L78" s="10">
        <f t="shared" si="92"/>
        <v>1.0170555448031431</v>
      </c>
      <c r="M78" s="10">
        <f t="shared" si="92"/>
        <v>0.99549363208073771</v>
      </c>
      <c r="N78" s="10">
        <f t="shared" si="92"/>
        <v>1.0078794334291066</v>
      </c>
      <c r="O78" s="10">
        <f t="shared" si="92"/>
        <v>1.0066149713557102</v>
      </c>
      <c r="P78" s="10">
        <f t="shared" si="92"/>
        <v>1.0002244568583916</v>
      </c>
      <c r="Q78" s="10">
        <f t="shared" si="92"/>
        <v>1</v>
      </c>
      <c r="R78" s="10">
        <f t="shared" si="92"/>
        <v>1.0004833172607766</v>
      </c>
      <c r="S78" s="10">
        <f t="shared" si="92"/>
        <v>1.0002242980816818</v>
      </c>
      <c r="T78" s="10">
        <f t="shared" si="92"/>
        <v>1.0209822102922319</v>
      </c>
      <c r="U78" s="10">
        <f t="shared" si="92"/>
        <v>1.0001002679682098</v>
      </c>
      <c r="V78" s="10">
        <f t="shared" si="92"/>
        <v>1.0003953708314564</v>
      </c>
      <c r="W78" s="10">
        <f t="shared" si="92"/>
        <v>1</v>
      </c>
      <c r="X78" s="10">
        <f t="shared" si="92"/>
        <v>1</v>
      </c>
      <c r="Y78" s="10">
        <f t="shared" si="92"/>
        <v>1</v>
      </c>
      <c r="Z78" s="10">
        <f t="shared" si="92"/>
        <v>1.0010085812159002</v>
      </c>
      <c r="AA78" s="10">
        <f t="shared" si="92"/>
        <v>1.000334153852672</v>
      </c>
      <c r="AB78" s="10">
        <f t="shared" si="92"/>
        <v>1</v>
      </c>
      <c r="AC78" s="10">
        <f t="shared" si="92"/>
        <v>1.0090086770884215</v>
      </c>
      <c r="AD78" s="10">
        <f t="shared" si="92"/>
        <v>1.0002590140380681</v>
      </c>
      <c r="AE78" s="10">
        <f t="shared" si="92"/>
        <v>1</v>
      </c>
      <c r="AF78" s="10">
        <f t="shared" si="92"/>
        <v>1.0000991646139068</v>
      </c>
      <c r="AG78" s="10">
        <f t="shared" si="92"/>
        <v>1</v>
      </c>
      <c r="AH78" s="10">
        <f t="shared" si="92"/>
        <v>1</v>
      </c>
      <c r="AI78" s="10">
        <f t="shared" si="92"/>
        <v>1</v>
      </c>
      <c r="AJ78" s="10">
        <f t="shared" si="92"/>
        <v>1</v>
      </c>
      <c r="AK78" s="10">
        <f t="shared" si="92"/>
        <v>1</v>
      </c>
      <c r="AL78" s="10">
        <f t="shared" si="92"/>
        <v>1</v>
      </c>
      <c r="AM78" s="10">
        <f t="shared" si="92"/>
        <v>1</v>
      </c>
      <c r="AN78" s="10">
        <f t="shared" si="92"/>
        <v>0.9999878179123729</v>
      </c>
      <c r="AO78" s="10">
        <f t="shared" si="92"/>
        <v>1</v>
      </c>
      <c r="AP78" s="10">
        <f t="shared" si="92"/>
        <v>1.0006850071108668</v>
      </c>
      <c r="AQ78" s="10">
        <f t="shared" si="92"/>
        <v>1.0000416924352502</v>
      </c>
      <c r="AR78" s="10">
        <f t="shared" si="92"/>
        <v>1</v>
      </c>
      <c r="AS78" s="10">
        <f t="shared" si="92"/>
        <v>1</v>
      </c>
      <c r="AT78" s="10">
        <f t="shared" si="92"/>
        <v>1</v>
      </c>
      <c r="AU78" s="10">
        <f t="shared" si="92"/>
        <v>1</v>
      </c>
      <c r="AV78" s="10">
        <f t="shared" si="92"/>
        <v>1.0003293423905382</v>
      </c>
      <c r="AW78" s="10">
        <f t="shared" si="92"/>
        <v>1</v>
      </c>
      <c r="AX78" s="10">
        <f t="shared" si="92"/>
        <v>1.0000147114599871</v>
      </c>
      <c r="AY78" s="10">
        <f t="shared" si="92"/>
        <v>1</v>
      </c>
      <c r="AZ78" s="10">
        <f t="shared" si="92"/>
        <v>1</v>
      </c>
      <c r="BA78" s="10">
        <f t="shared" si="92"/>
        <v>1.0002169710667086</v>
      </c>
      <c r="BB78" s="10">
        <f t="shared" si="92"/>
        <v>1.0004672017919813</v>
      </c>
      <c r="BC78" s="10">
        <f t="shared" si="92"/>
        <v>1</v>
      </c>
      <c r="BD78" s="10">
        <f t="shared" si="92"/>
        <v>1</v>
      </c>
      <c r="BE78" s="10">
        <f t="shared" si="92"/>
        <v>1.0000632593028604</v>
      </c>
      <c r="BF78" s="10">
        <f t="shared" si="92"/>
        <v>1</v>
      </c>
      <c r="BG78" s="10">
        <f t="shared" si="92"/>
        <v>1</v>
      </c>
      <c r="BH78" s="10">
        <f t="shared" si="92"/>
        <v>1</v>
      </c>
      <c r="BI78" s="10">
        <f t="shared" si="92"/>
        <v>1</v>
      </c>
      <c r="BJ78" s="10" t="str">
        <f t="shared" si="92"/>
        <v/>
      </c>
      <c r="BK78" s="10" t="str">
        <f t="shared" si="92"/>
        <v/>
      </c>
      <c r="BL78" s="10" t="str">
        <f t="shared" si="92"/>
        <v/>
      </c>
      <c r="BM78" s="10" t="str">
        <f t="shared" si="92"/>
        <v/>
      </c>
      <c r="BN78" s="10" t="str">
        <f t="shared" si="92"/>
        <v/>
      </c>
      <c r="BO78" s="10" t="str">
        <f t="shared" si="92"/>
        <v/>
      </c>
      <c r="BP78" s="10" t="str">
        <f t="shared" si="92"/>
        <v/>
      </c>
      <c r="BQ78" s="10" t="str">
        <f t="shared" si="92"/>
        <v/>
      </c>
      <c r="BR78" s="10" t="str">
        <f t="shared" si="92"/>
        <v/>
      </c>
      <c r="BS78" s="10" t="str">
        <f t="shared" ref="BS78:ED78" si="93">IF(OR(BT32 = "", BT$8 &lt; BS$8), "", IFERROR(BT32/BS32, ""))</f>
        <v/>
      </c>
      <c r="BT78" s="10" t="str">
        <f t="shared" si="93"/>
        <v/>
      </c>
      <c r="BU78" s="10" t="str">
        <f t="shared" si="93"/>
        <v/>
      </c>
      <c r="BV78" s="10" t="str">
        <f t="shared" si="93"/>
        <v/>
      </c>
      <c r="BW78" s="10" t="str">
        <f t="shared" si="93"/>
        <v/>
      </c>
      <c r="BX78" s="10" t="str">
        <f t="shared" si="93"/>
        <v/>
      </c>
      <c r="BY78" s="10" t="str">
        <f t="shared" si="93"/>
        <v/>
      </c>
      <c r="BZ78" s="10" t="str">
        <f t="shared" si="93"/>
        <v/>
      </c>
      <c r="CA78" s="10" t="str">
        <f t="shared" si="93"/>
        <v/>
      </c>
      <c r="CB78" s="10" t="str">
        <f t="shared" si="93"/>
        <v/>
      </c>
      <c r="CC78" s="10" t="str">
        <f t="shared" si="93"/>
        <v/>
      </c>
      <c r="CD78" s="10" t="str">
        <f t="shared" si="93"/>
        <v/>
      </c>
      <c r="CE78" s="10" t="str">
        <f t="shared" si="93"/>
        <v/>
      </c>
      <c r="CF78" s="10" t="str">
        <f t="shared" si="93"/>
        <v/>
      </c>
      <c r="CG78" s="10" t="str">
        <f t="shared" si="93"/>
        <v/>
      </c>
      <c r="CH78" s="10" t="str">
        <f t="shared" si="93"/>
        <v/>
      </c>
      <c r="CI78" s="10" t="str">
        <f t="shared" si="93"/>
        <v/>
      </c>
      <c r="CJ78" s="10" t="str">
        <f t="shared" si="93"/>
        <v/>
      </c>
      <c r="CK78" s="10" t="str">
        <f t="shared" si="93"/>
        <v/>
      </c>
      <c r="CL78" s="10" t="str">
        <f t="shared" si="93"/>
        <v/>
      </c>
      <c r="CM78" s="10" t="str">
        <f t="shared" si="93"/>
        <v/>
      </c>
      <c r="CN78" s="10" t="str">
        <f t="shared" si="93"/>
        <v/>
      </c>
      <c r="CO78" s="10" t="str">
        <f t="shared" si="93"/>
        <v/>
      </c>
      <c r="CP78" s="10" t="str">
        <f t="shared" si="93"/>
        <v/>
      </c>
      <c r="CQ78" s="10" t="str">
        <f t="shared" si="93"/>
        <v/>
      </c>
      <c r="CR78" s="10" t="str">
        <f t="shared" si="93"/>
        <v/>
      </c>
      <c r="CS78" s="10" t="str">
        <f t="shared" si="93"/>
        <v/>
      </c>
      <c r="CT78" s="10" t="str">
        <f t="shared" si="93"/>
        <v/>
      </c>
      <c r="CU78" s="10" t="str">
        <f t="shared" si="93"/>
        <v/>
      </c>
      <c r="CV78" s="10" t="str">
        <f t="shared" si="93"/>
        <v/>
      </c>
      <c r="CW78" s="10" t="str">
        <f t="shared" si="93"/>
        <v/>
      </c>
      <c r="CX78" s="10" t="str">
        <f t="shared" si="93"/>
        <v/>
      </c>
      <c r="CY78" s="10" t="str">
        <f t="shared" si="93"/>
        <v/>
      </c>
      <c r="CZ78" s="10" t="str">
        <f t="shared" si="93"/>
        <v/>
      </c>
      <c r="DA78" s="10" t="str">
        <f t="shared" si="93"/>
        <v/>
      </c>
      <c r="DB78" s="10" t="str">
        <f t="shared" si="93"/>
        <v/>
      </c>
      <c r="DC78" s="10" t="str">
        <f t="shared" si="93"/>
        <v/>
      </c>
      <c r="DD78" s="10" t="str">
        <f t="shared" si="93"/>
        <v/>
      </c>
      <c r="DE78" s="10" t="str">
        <f t="shared" si="93"/>
        <v/>
      </c>
      <c r="DF78" s="10" t="str">
        <f t="shared" si="93"/>
        <v/>
      </c>
      <c r="DG78" s="10" t="str">
        <f t="shared" si="93"/>
        <v/>
      </c>
      <c r="DH78" s="10" t="str">
        <f t="shared" si="93"/>
        <v/>
      </c>
      <c r="DI78" s="10" t="str">
        <f t="shared" si="93"/>
        <v/>
      </c>
      <c r="DJ78" s="10" t="str">
        <f t="shared" si="93"/>
        <v/>
      </c>
      <c r="DK78" s="10" t="str">
        <f t="shared" si="93"/>
        <v/>
      </c>
      <c r="DL78" s="10" t="str">
        <f t="shared" si="93"/>
        <v/>
      </c>
      <c r="DM78" s="10" t="str">
        <f t="shared" si="93"/>
        <v/>
      </c>
      <c r="DN78" s="10" t="str">
        <f t="shared" si="93"/>
        <v/>
      </c>
      <c r="DO78" s="10" t="str">
        <f t="shared" si="93"/>
        <v/>
      </c>
      <c r="DP78" s="10" t="str">
        <f t="shared" si="93"/>
        <v/>
      </c>
      <c r="DQ78" s="10" t="str">
        <f t="shared" si="93"/>
        <v/>
      </c>
      <c r="DR78" s="10" t="str">
        <f t="shared" si="93"/>
        <v/>
      </c>
      <c r="DS78" s="10" t="str">
        <f t="shared" si="93"/>
        <v/>
      </c>
      <c r="DT78" s="10" t="str">
        <f t="shared" si="93"/>
        <v/>
      </c>
      <c r="DU78" s="10" t="str">
        <f t="shared" si="93"/>
        <v/>
      </c>
      <c r="DV78" s="10" t="str">
        <f t="shared" si="93"/>
        <v/>
      </c>
      <c r="DW78" s="10" t="str">
        <f t="shared" si="93"/>
        <v/>
      </c>
      <c r="DX78" s="10" t="str">
        <f t="shared" si="93"/>
        <v/>
      </c>
      <c r="DY78" s="10" t="str">
        <f t="shared" si="93"/>
        <v/>
      </c>
      <c r="DZ78" s="10" t="str">
        <f t="shared" si="93"/>
        <v/>
      </c>
      <c r="EA78" s="10" t="str">
        <f t="shared" si="93"/>
        <v/>
      </c>
      <c r="EB78" s="10">
        <f t="shared" si="93"/>
        <v>1.3675475560509522</v>
      </c>
      <c r="EC78" s="10">
        <f t="shared" si="93"/>
        <v>1.3416161787687741</v>
      </c>
      <c r="ED78" s="10">
        <f t="shared" si="93"/>
        <v>1.375494782738959</v>
      </c>
      <c r="EE78" s="10">
        <f t="shared" ref="EE78:GP78" si="94">IF(OR(EF32 = "", EF$8 &lt; EE$8), "", IFERROR(EF32/EE32, ""))</f>
        <v>1.0236760588034381</v>
      </c>
      <c r="EF78" s="10">
        <f t="shared" si="94"/>
        <v>1.0232710115631944</v>
      </c>
      <c r="EG78" s="10">
        <f t="shared" si="94"/>
        <v>0.99695229548818287</v>
      </c>
      <c r="EH78" s="10">
        <f t="shared" si="94"/>
        <v>0.96761618529021798</v>
      </c>
      <c r="EI78" s="10">
        <f t="shared" si="94"/>
        <v>1.0022082267803152</v>
      </c>
      <c r="EJ78" s="10">
        <f t="shared" si="94"/>
        <v>0.98012010033928432</v>
      </c>
      <c r="EK78" s="10">
        <f t="shared" si="94"/>
        <v>1.0002241772571359</v>
      </c>
      <c r="EL78" s="10">
        <f t="shared" si="94"/>
        <v>1.0209282849653738</v>
      </c>
      <c r="EM78" s="10">
        <f t="shared" si="94"/>
        <v>1.000472820025196</v>
      </c>
      <c r="EN78" s="10">
        <f t="shared" si="94"/>
        <v>1.0002194288223745</v>
      </c>
      <c r="EO78" s="10">
        <f t="shared" si="94"/>
        <v>1.0006520942699182</v>
      </c>
      <c r="EP78" s="10">
        <f t="shared" si="94"/>
        <v>1.0001001758218417</v>
      </c>
      <c r="EQ78" s="10">
        <f t="shared" si="94"/>
        <v>0.99997397116420406</v>
      </c>
      <c r="ER78" s="10">
        <f t="shared" si="94"/>
        <v>1</v>
      </c>
      <c r="ES78" s="10">
        <f t="shared" si="94"/>
        <v>1</v>
      </c>
      <c r="ET78" s="10">
        <f t="shared" si="94"/>
        <v>1</v>
      </c>
      <c r="EU78" s="10">
        <f t="shared" si="94"/>
        <v>1.0002209772384645</v>
      </c>
      <c r="EV78" s="10">
        <f t="shared" si="94"/>
        <v>0.99999908164769602</v>
      </c>
      <c r="EW78" s="10">
        <f t="shared" si="94"/>
        <v>1.0080662840092922</v>
      </c>
      <c r="EX78" s="10">
        <f t="shared" si="94"/>
        <v>1.000932293859623</v>
      </c>
      <c r="EY78" s="10">
        <f t="shared" si="94"/>
        <v>1.0002589405474271</v>
      </c>
      <c r="EZ78" s="10">
        <f t="shared" si="94"/>
        <v>1</v>
      </c>
      <c r="FA78" s="10">
        <f t="shared" si="94"/>
        <v>1.0000991364849896</v>
      </c>
      <c r="FB78" s="10">
        <f t="shared" si="94"/>
        <v>1</v>
      </c>
      <c r="FC78" s="10">
        <f t="shared" si="94"/>
        <v>1.0000000707131642</v>
      </c>
      <c r="FD78" s="10">
        <f t="shared" si="94"/>
        <v>1</v>
      </c>
      <c r="FE78" s="10">
        <f t="shared" si="94"/>
        <v>1</v>
      </c>
      <c r="FF78" s="10">
        <f t="shared" si="94"/>
        <v>1</v>
      </c>
      <c r="FG78" s="10">
        <f t="shared" si="94"/>
        <v>1</v>
      </c>
      <c r="FH78" s="10">
        <f t="shared" si="94"/>
        <v>1</v>
      </c>
      <c r="FI78" s="10">
        <f t="shared" si="94"/>
        <v>0.9999878213684481</v>
      </c>
      <c r="FJ78" s="10">
        <f t="shared" si="94"/>
        <v>1</v>
      </c>
      <c r="FK78" s="10">
        <f t="shared" si="94"/>
        <v>1.0006848127710279</v>
      </c>
      <c r="FL78" s="10">
        <f t="shared" si="94"/>
        <v>1.000041680614999</v>
      </c>
      <c r="FM78" s="10">
        <f t="shared" si="94"/>
        <v>1</v>
      </c>
      <c r="FN78" s="10">
        <f t="shared" si="94"/>
        <v>1</v>
      </c>
      <c r="FO78" s="10">
        <f t="shared" si="94"/>
        <v>1.0000001978559079</v>
      </c>
      <c r="FP78" s="10">
        <f t="shared" si="94"/>
        <v>1</v>
      </c>
      <c r="FQ78" s="10">
        <f t="shared" si="94"/>
        <v>1.0003292489571951</v>
      </c>
      <c r="FR78" s="10">
        <f t="shared" si="94"/>
        <v>1</v>
      </c>
      <c r="FS78" s="10">
        <f t="shared" si="94"/>
        <v>1.0000147072877683</v>
      </c>
      <c r="FT78" s="10">
        <f t="shared" si="94"/>
        <v>1</v>
      </c>
      <c r="FU78" s="10">
        <f t="shared" si="94"/>
        <v>1</v>
      </c>
      <c r="FV78" s="10">
        <f t="shared" si="94"/>
        <v>1.0002169095339022</v>
      </c>
      <c r="FW78" s="10">
        <f t="shared" si="94"/>
        <v>1.0004670693226918</v>
      </c>
      <c r="FX78" s="10">
        <f t="shared" si="94"/>
        <v>1</v>
      </c>
      <c r="FY78" s="10">
        <f t="shared" si="94"/>
        <v>1</v>
      </c>
      <c r="FZ78" s="10">
        <f t="shared" si="94"/>
        <v>1.0000632413748411</v>
      </c>
      <c r="GA78" s="10">
        <f t="shared" si="94"/>
        <v>1.0000001411712365</v>
      </c>
      <c r="GB78" s="10">
        <f t="shared" si="94"/>
        <v>1</v>
      </c>
      <c r="GC78" s="10">
        <f t="shared" si="94"/>
        <v>1</v>
      </c>
      <c r="GD78" s="10">
        <f t="shared" si="94"/>
        <v>0.9997164715290966</v>
      </c>
      <c r="GE78" s="10" t="str">
        <f t="shared" si="94"/>
        <v/>
      </c>
      <c r="GF78" s="10" t="str">
        <f t="shared" si="94"/>
        <v/>
      </c>
      <c r="GG78" s="10" t="str">
        <f t="shared" si="94"/>
        <v/>
      </c>
      <c r="GH78" s="10" t="str">
        <f t="shared" si="94"/>
        <v/>
      </c>
      <c r="GI78" s="10" t="str">
        <f t="shared" si="94"/>
        <v/>
      </c>
      <c r="GJ78" s="10" t="str">
        <f t="shared" si="94"/>
        <v/>
      </c>
      <c r="GK78" s="10" t="str">
        <f t="shared" si="94"/>
        <v/>
      </c>
      <c r="GL78" s="10" t="str">
        <f t="shared" si="94"/>
        <v/>
      </c>
      <c r="GM78" s="10" t="str">
        <f t="shared" si="94"/>
        <v/>
      </c>
      <c r="GN78" s="10" t="str">
        <f t="shared" si="94"/>
        <v/>
      </c>
      <c r="GO78" s="10" t="str">
        <f t="shared" si="94"/>
        <v/>
      </c>
      <c r="GP78" s="10" t="str">
        <f t="shared" si="94"/>
        <v/>
      </c>
      <c r="GQ78" s="10" t="str">
        <f t="shared" ref="GQ78:IV78" si="95">IF(OR(GR32 = "", GR$8 &lt; GQ$8), "", IFERROR(GR32/GQ32, ""))</f>
        <v/>
      </c>
      <c r="GR78" s="10" t="str">
        <f t="shared" si="95"/>
        <v/>
      </c>
      <c r="GS78" s="10" t="str">
        <f t="shared" si="95"/>
        <v/>
      </c>
      <c r="GT78" s="10" t="str">
        <f t="shared" si="95"/>
        <v/>
      </c>
      <c r="GU78" s="10" t="str">
        <f t="shared" si="95"/>
        <v/>
      </c>
      <c r="GV78" s="10" t="str">
        <f t="shared" si="95"/>
        <v/>
      </c>
      <c r="GW78" s="10" t="str">
        <f t="shared" si="95"/>
        <v/>
      </c>
      <c r="GX78" s="10" t="str">
        <f t="shared" si="95"/>
        <v/>
      </c>
      <c r="GY78" s="10" t="str">
        <f t="shared" si="95"/>
        <v/>
      </c>
      <c r="GZ78" s="10" t="str">
        <f t="shared" si="95"/>
        <v/>
      </c>
      <c r="HA78" s="10" t="str">
        <f t="shared" si="95"/>
        <v/>
      </c>
      <c r="HB78" s="10" t="str">
        <f t="shared" si="95"/>
        <v/>
      </c>
      <c r="HC78" s="10" t="str">
        <f t="shared" si="95"/>
        <v/>
      </c>
      <c r="HD78" s="10" t="str">
        <f t="shared" si="95"/>
        <v/>
      </c>
      <c r="HE78" s="10" t="str">
        <f t="shared" si="95"/>
        <v/>
      </c>
      <c r="HF78" s="10" t="str">
        <f t="shared" si="95"/>
        <v/>
      </c>
      <c r="HG78" s="10" t="str">
        <f t="shared" si="95"/>
        <v/>
      </c>
      <c r="HH78" s="10" t="str">
        <f t="shared" si="95"/>
        <v/>
      </c>
      <c r="HI78" s="10" t="str">
        <f t="shared" si="95"/>
        <v/>
      </c>
      <c r="HJ78" s="10" t="str">
        <f t="shared" si="95"/>
        <v/>
      </c>
      <c r="HK78" s="10" t="str">
        <f t="shared" si="95"/>
        <v/>
      </c>
      <c r="HL78" s="10" t="str">
        <f t="shared" si="95"/>
        <v/>
      </c>
      <c r="HM78" s="10" t="str">
        <f t="shared" si="95"/>
        <v/>
      </c>
      <c r="HN78" s="10" t="str">
        <f t="shared" si="95"/>
        <v/>
      </c>
      <c r="HO78" s="10" t="str">
        <f t="shared" si="95"/>
        <v/>
      </c>
      <c r="HP78" s="10" t="str">
        <f t="shared" si="95"/>
        <v/>
      </c>
      <c r="HQ78" s="10" t="str">
        <f t="shared" si="95"/>
        <v/>
      </c>
      <c r="HR78" s="10" t="str">
        <f t="shared" si="95"/>
        <v/>
      </c>
      <c r="HS78" s="10" t="str">
        <f t="shared" si="95"/>
        <v/>
      </c>
      <c r="HT78" s="10" t="str">
        <f t="shared" si="95"/>
        <v/>
      </c>
      <c r="HU78" s="10" t="str">
        <f t="shared" si="95"/>
        <v/>
      </c>
      <c r="HV78" s="10" t="str">
        <f t="shared" si="95"/>
        <v/>
      </c>
      <c r="HW78" s="10" t="str">
        <f t="shared" si="95"/>
        <v/>
      </c>
      <c r="HX78" s="10" t="str">
        <f t="shared" si="95"/>
        <v/>
      </c>
      <c r="HY78" s="10" t="str">
        <f t="shared" si="95"/>
        <v/>
      </c>
      <c r="HZ78" s="10" t="str">
        <f t="shared" si="95"/>
        <v/>
      </c>
      <c r="IA78" s="10" t="str">
        <f t="shared" si="95"/>
        <v/>
      </c>
      <c r="IB78" s="10" t="str">
        <f t="shared" si="95"/>
        <v/>
      </c>
      <c r="IC78" s="10" t="str">
        <f t="shared" si="95"/>
        <v/>
      </c>
      <c r="ID78" s="10" t="str">
        <f t="shared" si="95"/>
        <v/>
      </c>
      <c r="IE78" s="10" t="str">
        <f t="shared" si="95"/>
        <v/>
      </c>
      <c r="IF78" s="10" t="str">
        <f t="shared" si="95"/>
        <v/>
      </c>
      <c r="IG78" s="10" t="str">
        <f t="shared" si="95"/>
        <v/>
      </c>
      <c r="IH78" s="10" t="str">
        <f t="shared" si="95"/>
        <v/>
      </c>
      <c r="II78" s="10" t="str">
        <f t="shared" si="95"/>
        <v/>
      </c>
      <c r="IJ78" s="10" t="str">
        <f t="shared" si="95"/>
        <v/>
      </c>
      <c r="IK78" s="10" t="str">
        <f t="shared" si="95"/>
        <v/>
      </c>
      <c r="IL78" s="10" t="str">
        <f t="shared" si="95"/>
        <v/>
      </c>
      <c r="IM78" s="10" t="str">
        <f t="shared" si="95"/>
        <v/>
      </c>
      <c r="IN78" s="10" t="str">
        <f t="shared" si="95"/>
        <v/>
      </c>
      <c r="IO78" s="10" t="str">
        <f t="shared" si="95"/>
        <v/>
      </c>
      <c r="IP78" s="10" t="str">
        <f t="shared" si="95"/>
        <v/>
      </c>
      <c r="IQ78" s="10" t="str">
        <f t="shared" si="95"/>
        <v/>
      </c>
      <c r="IR78" s="10" t="str">
        <f t="shared" si="95"/>
        <v/>
      </c>
      <c r="IS78" s="10" t="str">
        <f t="shared" si="95"/>
        <v/>
      </c>
      <c r="IT78" s="10" t="str">
        <f t="shared" si="95"/>
        <v/>
      </c>
      <c r="IU78" s="10" t="str">
        <f t="shared" si="95"/>
        <v/>
      </c>
      <c r="IV78" s="10" t="str">
        <f t="shared" si="95"/>
        <v/>
      </c>
    </row>
    <row r="79" spans="6:256" x14ac:dyDescent="0.2">
      <c r="F79">
        <v>202003</v>
      </c>
      <c r="G79" s="10">
        <f t="shared" ref="G79:BR79" si="96">IF(OR(H33 = "", H$8 &lt; G$8), "", IFERROR(H33/G33, ""))</f>
        <v>24.691783797187501</v>
      </c>
      <c r="H79" s="10">
        <f t="shared" si="96"/>
        <v>3.3685620850162743</v>
      </c>
      <c r="I79" s="10">
        <f t="shared" si="96"/>
        <v>1.7562510704996646</v>
      </c>
      <c r="J79" s="10">
        <f t="shared" si="96"/>
        <v>1.1973312114336809</v>
      </c>
      <c r="K79" s="10">
        <f t="shared" si="96"/>
        <v>1.0947220128508048</v>
      </c>
      <c r="L79" s="10">
        <f t="shared" si="96"/>
        <v>1.0685861831020369</v>
      </c>
      <c r="M79" s="10">
        <f t="shared" si="96"/>
        <v>1.0060381206973765</v>
      </c>
      <c r="N79" s="10">
        <f t="shared" si="96"/>
        <v>1.0114834149928391</v>
      </c>
      <c r="O79" s="10">
        <f t="shared" si="96"/>
        <v>1.0001097469756206</v>
      </c>
      <c r="P79" s="10">
        <f t="shared" si="96"/>
        <v>1.0233096520105203</v>
      </c>
      <c r="Q79" s="10">
        <f t="shared" si="96"/>
        <v>1.000840822231488</v>
      </c>
      <c r="R79" s="10">
        <f t="shared" si="96"/>
        <v>1.0000377577607791</v>
      </c>
      <c r="S79" s="10">
        <f t="shared" si="96"/>
        <v>1.0009464288632539</v>
      </c>
      <c r="T79" s="10">
        <f t="shared" si="96"/>
        <v>1.002635063085654</v>
      </c>
      <c r="U79" s="10">
        <f t="shared" si="96"/>
        <v>1.0000973384361782</v>
      </c>
      <c r="V79" s="10">
        <f t="shared" si="96"/>
        <v>1</v>
      </c>
      <c r="W79" s="10">
        <f t="shared" si="96"/>
        <v>1</v>
      </c>
      <c r="X79" s="10">
        <f t="shared" si="96"/>
        <v>1</v>
      </c>
      <c r="Y79" s="10">
        <f t="shared" si="96"/>
        <v>1.0009174987155067</v>
      </c>
      <c r="Z79" s="10">
        <f t="shared" si="96"/>
        <v>1.0000441724182776</v>
      </c>
      <c r="AA79" s="10">
        <f t="shared" si="96"/>
        <v>1</v>
      </c>
      <c r="AB79" s="10">
        <f t="shared" si="96"/>
        <v>1.0005038554319849</v>
      </c>
      <c r="AC79" s="10">
        <f t="shared" si="96"/>
        <v>1.0010125806099346</v>
      </c>
      <c r="AD79" s="10">
        <f t="shared" si="96"/>
        <v>1</v>
      </c>
      <c r="AE79" s="10">
        <f t="shared" si="96"/>
        <v>1.0000052475186261</v>
      </c>
      <c r="AF79" s="10">
        <f t="shared" si="96"/>
        <v>1</v>
      </c>
      <c r="AG79" s="10">
        <f t="shared" si="96"/>
        <v>1.000077371537178</v>
      </c>
      <c r="AH79" s="10">
        <f t="shared" si="96"/>
        <v>1</v>
      </c>
      <c r="AI79" s="10">
        <f t="shared" si="96"/>
        <v>1.0000020386831838</v>
      </c>
      <c r="AJ79" s="10">
        <f t="shared" si="96"/>
        <v>1.0000577625724518</v>
      </c>
      <c r="AK79" s="10">
        <f t="shared" si="96"/>
        <v>0.99998873835653268</v>
      </c>
      <c r="AL79" s="10">
        <f t="shared" si="96"/>
        <v>1.0016726374919374</v>
      </c>
      <c r="AM79" s="10">
        <f t="shared" si="96"/>
        <v>1.0007273424090797</v>
      </c>
      <c r="AN79" s="10">
        <f t="shared" si="96"/>
        <v>1.0005955247659524</v>
      </c>
      <c r="AO79" s="10">
        <f t="shared" si="96"/>
        <v>1.000216712269103</v>
      </c>
      <c r="AP79" s="10">
        <f t="shared" si="96"/>
        <v>1</v>
      </c>
      <c r="AQ79" s="10">
        <f t="shared" si="96"/>
        <v>1</v>
      </c>
      <c r="AR79" s="10">
        <f t="shared" si="96"/>
        <v>1</v>
      </c>
      <c r="AS79" s="10">
        <f t="shared" si="96"/>
        <v>1.0000815626707853</v>
      </c>
      <c r="AT79" s="10">
        <f t="shared" si="96"/>
        <v>1</v>
      </c>
      <c r="AU79" s="10">
        <f t="shared" si="96"/>
        <v>1</v>
      </c>
      <c r="AV79" s="10">
        <f t="shared" si="96"/>
        <v>1</v>
      </c>
      <c r="AW79" s="10">
        <f t="shared" si="96"/>
        <v>1.0000863550879746</v>
      </c>
      <c r="AX79" s="10">
        <f t="shared" si="96"/>
        <v>1</v>
      </c>
      <c r="AY79" s="10">
        <f t="shared" si="96"/>
        <v>1.0007261018764935</v>
      </c>
      <c r="AZ79" s="10">
        <f t="shared" si="96"/>
        <v>1</v>
      </c>
      <c r="BA79" s="10">
        <f t="shared" si="96"/>
        <v>1.0002164717571504</v>
      </c>
      <c r="BB79" s="10">
        <f t="shared" si="96"/>
        <v>1</v>
      </c>
      <c r="BC79" s="10">
        <f t="shared" si="96"/>
        <v>1</v>
      </c>
      <c r="BD79" s="10">
        <f t="shared" si="96"/>
        <v>1</v>
      </c>
      <c r="BE79" s="10">
        <f t="shared" si="96"/>
        <v>1.0000859161174738</v>
      </c>
      <c r="BF79" s="10">
        <f t="shared" si="96"/>
        <v>1.0004397512267784</v>
      </c>
      <c r="BG79" s="10" t="str">
        <f t="shared" si="96"/>
        <v/>
      </c>
      <c r="BH79" s="10" t="str">
        <f t="shared" si="96"/>
        <v/>
      </c>
      <c r="BI79" s="10" t="str">
        <f t="shared" si="96"/>
        <v/>
      </c>
      <c r="BJ79" s="10" t="str">
        <f t="shared" si="96"/>
        <v/>
      </c>
      <c r="BK79" s="10" t="str">
        <f t="shared" si="96"/>
        <v/>
      </c>
      <c r="BL79" s="10" t="str">
        <f t="shared" si="96"/>
        <v/>
      </c>
      <c r="BM79" s="10" t="str">
        <f t="shared" si="96"/>
        <v/>
      </c>
      <c r="BN79" s="10" t="str">
        <f t="shared" si="96"/>
        <v/>
      </c>
      <c r="BO79" s="10" t="str">
        <f t="shared" si="96"/>
        <v/>
      </c>
      <c r="BP79" s="10" t="str">
        <f t="shared" si="96"/>
        <v/>
      </c>
      <c r="BQ79" s="10" t="str">
        <f t="shared" si="96"/>
        <v/>
      </c>
      <c r="BR79" s="10" t="str">
        <f t="shared" si="96"/>
        <v/>
      </c>
      <c r="BS79" s="10" t="str">
        <f t="shared" ref="BS79:ED79" si="97">IF(OR(BT33 = "", BT$8 &lt; BS$8), "", IFERROR(BT33/BS33, ""))</f>
        <v/>
      </c>
      <c r="BT79" s="10" t="str">
        <f t="shared" si="97"/>
        <v/>
      </c>
      <c r="BU79" s="10" t="str">
        <f t="shared" si="97"/>
        <v/>
      </c>
      <c r="BV79" s="10" t="str">
        <f t="shared" si="97"/>
        <v/>
      </c>
      <c r="BW79" s="10" t="str">
        <f t="shared" si="97"/>
        <v/>
      </c>
      <c r="BX79" s="10" t="str">
        <f t="shared" si="97"/>
        <v/>
      </c>
      <c r="BY79" s="10" t="str">
        <f t="shared" si="97"/>
        <v/>
      </c>
      <c r="BZ79" s="10" t="str">
        <f t="shared" si="97"/>
        <v/>
      </c>
      <c r="CA79" s="10" t="str">
        <f t="shared" si="97"/>
        <v/>
      </c>
      <c r="CB79" s="10" t="str">
        <f t="shared" si="97"/>
        <v/>
      </c>
      <c r="CC79" s="10" t="str">
        <f t="shared" si="97"/>
        <v/>
      </c>
      <c r="CD79" s="10" t="str">
        <f t="shared" si="97"/>
        <v/>
      </c>
      <c r="CE79" s="10" t="str">
        <f t="shared" si="97"/>
        <v/>
      </c>
      <c r="CF79" s="10" t="str">
        <f t="shared" si="97"/>
        <v/>
      </c>
      <c r="CG79" s="10" t="str">
        <f t="shared" si="97"/>
        <v/>
      </c>
      <c r="CH79" s="10" t="str">
        <f t="shared" si="97"/>
        <v/>
      </c>
      <c r="CI79" s="10" t="str">
        <f t="shared" si="97"/>
        <v/>
      </c>
      <c r="CJ79" s="10" t="str">
        <f t="shared" si="97"/>
        <v/>
      </c>
      <c r="CK79" s="10" t="str">
        <f t="shared" si="97"/>
        <v/>
      </c>
      <c r="CL79" s="10" t="str">
        <f t="shared" si="97"/>
        <v/>
      </c>
      <c r="CM79" s="10" t="str">
        <f t="shared" si="97"/>
        <v/>
      </c>
      <c r="CN79" s="10" t="str">
        <f t="shared" si="97"/>
        <v/>
      </c>
      <c r="CO79" s="10" t="str">
        <f t="shared" si="97"/>
        <v/>
      </c>
      <c r="CP79" s="10" t="str">
        <f t="shared" si="97"/>
        <v/>
      </c>
      <c r="CQ79" s="10" t="str">
        <f t="shared" si="97"/>
        <v/>
      </c>
      <c r="CR79" s="10" t="str">
        <f t="shared" si="97"/>
        <v/>
      </c>
      <c r="CS79" s="10" t="str">
        <f t="shared" si="97"/>
        <v/>
      </c>
      <c r="CT79" s="10" t="str">
        <f t="shared" si="97"/>
        <v/>
      </c>
      <c r="CU79" s="10" t="str">
        <f t="shared" si="97"/>
        <v/>
      </c>
      <c r="CV79" s="10" t="str">
        <f t="shared" si="97"/>
        <v/>
      </c>
      <c r="CW79" s="10" t="str">
        <f t="shared" si="97"/>
        <v/>
      </c>
      <c r="CX79" s="10" t="str">
        <f t="shared" si="97"/>
        <v/>
      </c>
      <c r="CY79" s="10" t="str">
        <f t="shared" si="97"/>
        <v/>
      </c>
      <c r="CZ79" s="10" t="str">
        <f t="shared" si="97"/>
        <v/>
      </c>
      <c r="DA79" s="10" t="str">
        <f t="shared" si="97"/>
        <v/>
      </c>
      <c r="DB79" s="10" t="str">
        <f t="shared" si="97"/>
        <v/>
      </c>
      <c r="DC79" s="10" t="str">
        <f t="shared" si="97"/>
        <v/>
      </c>
      <c r="DD79" s="10" t="str">
        <f t="shared" si="97"/>
        <v/>
      </c>
      <c r="DE79" s="10" t="str">
        <f t="shared" si="97"/>
        <v/>
      </c>
      <c r="DF79" s="10" t="str">
        <f t="shared" si="97"/>
        <v/>
      </c>
      <c r="DG79" s="10" t="str">
        <f t="shared" si="97"/>
        <v/>
      </c>
      <c r="DH79" s="10" t="str">
        <f t="shared" si="97"/>
        <v/>
      </c>
      <c r="DI79" s="10" t="str">
        <f t="shared" si="97"/>
        <v/>
      </c>
      <c r="DJ79" s="10" t="str">
        <f t="shared" si="97"/>
        <v/>
      </c>
      <c r="DK79" s="10" t="str">
        <f t="shared" si="97"/>
        <v/>
      </c>
      <c r="DL79" s="10" t="str">
        <f t="shared" si="97"/>
        <v/>
      </c>
      <c r="DM79" s="10" t="str">
        <f t="shared" si="97"/>
        <v/>
      </c>
      <c r="DN79" s="10" t="str">
        <f t="shared" si="97"/>
        <v/>
      </c>
      <c r="DO79" s="10" t="str">
        <f t="shared" si="97"/>
        <v/>
      </c>
      <c r="DP79" s="10" t="str">
        <f t="shared" si="97"/>
        <v/>
      </c>
      <c r="DQ79" s="10" t="str">
        <f t="shared" si="97"/>
        <v/>
      </c>
      <c r="DR79" s="10" t="str">
        <f t="shared" si="97"/>
        <v/>
      </c>
      <c r="DS79" s="10" t="str">
        <f t="shared" si="97"/>
        <v/>
      </c>
      <c r="DT79" s="10" t="str">
        <f t="shared" si="97"/>
        <v/>
      </c>
      <c r="DU79" s="10" t="str">
        <f t="shared" si="97"/>
        <v/>
      </c>
      <c r="DV79" s="10" t="str">
        <f t="shared" si="97"/>
        <v/>
      </c>
      <c r="DW79" s="10" t="str">
        <f t="shared" si="97"/>
        <v/>
      </c>
      <c r="DX79" s="10" t="str">
        <f t="shared" si="97"/>
        <v/>
      </c>
      <c r="DY79" s="10" t="str">
        <f t="shared" si="97"/>
        <v/>
      </c>
      <c r="DZ79" s="10" t="str">
        <f t="shared" si="97"/>
        <v/>
      </c>
      <c r="EA79" s="10" t="str">
        <f t="shared" si="97"/>
        <v/>
      </c>
      <c r="EB79" s="10">
        <f t="shared" si="97"/>
        <v>2.256425134787539</v>
      </c>
      <c r="EC79" s="10">
        <f t="shared" si="97"/>
        <v>1.5599144646735374</v>
      </c>
      <c r="ED79" s="10">
        <f t="shared" si="97"/>
        <v>1.2742118699359639</v>
      </c>
      <c r="EE79" s="10">
        <f t="shared" ref="EE79:GP79" si="98">IF(OR(EF33 = "", EF$8 &lt; EE$8), "", IFERROR(EF33/EE33, ""))</f>
        <v>1.0308894363501273</v>
      </c>
      <c r="EF79" s="10">
        <f t="shared" si="98"/>
        <v>1.051225453040235</v>
      </c>
      <c r="EG79" s="10">
        <f t="shared" si="98"/>
        <v>1.0030313467604437</v>
      </c>
      <c r="EH79" s="10">
        <f t="shared" si="98"/>
        <v>1.0017866897719665</v>
      </c>
      <c r="EI79" s="10">
        <f t="shared" si="98"/>
        <v>0.99871015068417812</v>
      </c>
      <c r="EJ79" s="10">
        <f t="shared" si="98"/>
        <v>1.0170927491974544</v>
      </c>
      <c r="EK79" s="10">
        <f t="shared" si="98"/>
        <v>1.0005937045346023</v>
      </c>
      <c r="EL79" s="10">
        <f t="shared" si="98"/>
        <v>1.0005769888952492</v>
      </c>
      <c r="EM79" s="10">
        <f t="shared" si="98"/>
        <v>1.0314488503498083</v>
      </c>
      <c r="EN79" s="10">
        <f t="shared" si="98"/>
        <v>0.970263813557254</v>
      </c>
      <c r="EO79" s="10">
        <f t="shared" si="98"/>
        <v>0.99989944721492074</v>
      </c>
      <c r="EP79" s="10">
        <f t="shared" si="98"/>
        <v>1.0000967186837535</v>
      </c>
      <c r="EQ79" s="10">
        <f t="shared" si="98"/>
        <v>0.99530939711497057</v>
      </c>
      <c r="ER79" s="10">
        <f t="shared" si="98"/>
        <v>1</v>
      </c>
      <c r="ES79" s="10">
        <f t="shared" si="98"/>
        <v>1</v>
      </c>
      <c r="ET79" s="10">
        <f t="shared" si="98"/>
        <v>1.0009159539555788</v>
      </c>
      <c r="EU79" s="10">
        <f t="shared" si="98"/>
        <v>1.0010991720789078</v>
      </c>
      <c r="EV79" s="10">
        <f t="shared" si="98"/>
        <v>0.99894608447042366</v>
      </c>
      <c r="EW79" s="10">
        <f t="shared" si="98"/>
        <v>1.0053699500590461</v>
      </c>
      <c r="EX79" s="10">
        <f t="shared" si="98"/>
        <v>1.001005984647994</v>
      </c>
      <c r="EY79" s="10">
        <f t="shared" si="98"/>
        <v>1</v>
      </c>
      <c r="EZ79" s="10">
        <f t="shared" si="98"/>
        <v>1.000001991994377</v>
      </c>
      <c r="FA79" s="10">
        <f t="shared" si="98"/>
        <v>1</v>
      </c>
      <c r="FB79" s="10">
        <f t="shared" si="98"/>
        <v>1.0000768682948307</v>
      </c>
      <c r="FC79" s="10">
        <f t="shared" si="98"/>
        <v>1</v>
      </c>
      <c r="FD79" s="10">
        <f t="shared" si="98"/>
        <v>0.99516511968779264</v>
      </c>
      <c r="FE79" s="10">
        <f t="shared" si="98"/>
        <v>1.0001155046466152</v>
      </c>
      <c r="FF79" s="10">
        <f t="shared" si="98"/>
        <v>0.99998875786802877</v>
      </c>
      <c r="FG79" s="10">
        <f t="shared" si="98"/>
        <v>0.9999949907814667</v>
      </c>
      <c r="FH79" s="10">
        <f t="shared" si="98"/>
        <v>1.0045180401748843</v>
      </c>
      <c r="FI79" s="10">
        <f t="shared" si="98"/>
        <v>1.0005932431538824</v>
      </c>
      <c r="FJ79" s="10">
        <f t="shared" si="98"/>
        <v>1.0002158824796468</v>
      </c>
      <c r="FK79" s="10">
        <f t="shared" si="98"/>
        <v>1</v>
      </c>
      <c r="FL79" s="10">
        <f t="shared" si="98"/>
        <v>1.0000026717005068</v>
      </c>
      <c r="FM79" s="10">
        <f t="shared" si="98"/>
        <v>1</v>
      </c>
      <c r="FN79" s="10">
        <f t="shared" si="98"/>
        <v>1.0000812502183345</v>
      </c>
      <c r="FO79" s="10">
        <f t="shared" si="98"/>
        <v>1</v>
      </c>
      <c r="FP79" s="10">
        <f t="shared" si="98"/>
        <v>1</v>
      </c>
      <c r="FQ79" s="10">
        <f t="shared" si="98"/>
        <v>1</v>
      </c>
      <c r="FR79" s="10">
        <f t="shared" si="98"/>
        <v>0.99999968171007714</v>
      </c>
      <c r="FS79" s="10">
        <f t="shared" si="98"/>
        <v>1</v>
      </c>
      <c r="FT79" s="10">
        <f t="shared" si="98"/>
        <v>1.000723383224732</v>
      </c>
      <c r="FU79" s="10">
        <f t="shared" si="98"/>
        <v>1</v>
      </c>
      <c r="FV79" s="10">
        <f t="shared" si="98"/>
        <v>1.0002156618351112</v>
      </c>
      <c r="FW79" s="10">
        <f t="shared" si="98"/>
        <v>1</v>
      </c>
      <c r="FX79" s="10">
        <f t="shared" si="98"/>
        <v>1.000001863435666</v>
      </c>
      <c r="FY79" s="10">
        <f t="shared" si="98"/>
        <v>0.99709901126457912</v>
      </c>
      <c r="FZ79" s="10">
        <f t="shared" si="98"/>
        <v>1.0000858436062592</v>
      </c>
      <c r="GA79" s="10">
        <f t="shared" si="98"/>
        <v>0.99959547571290952</v>
      </c>
      <c r="GB79" s="10" t="str">
        <f t="shared" si="98"/>
        <v/>
      </c>
      <c r="GC79" s="10" t="str">
        <f t="shared" si="98"/>
        <v/>
      </c>
      <c r="GD79" s="10" t="str">
        <f t="shared" si="98"/>
        <v/>
      </c>
      <c r="GE79" s="10" t="str">
        <f t="shared" si="98"/>
        <v/>
      </c>
      <c r="GF79" s="10" t="str">
        <f t="shared" si="98"/>
        <v/>
      </c>
      <c r="GG79" s="10" t="str">
        <f t="shared" si="98"/>
        <v/>
      </c>
      <c r="GH79" s="10" t="str">
        <f t="shared" si="98"/>
        <v/>
      </c>
      <c r="GI79" s="10" t="str">
        <f t="shared" si="98"/>
        <v/>
      </c>
      <c r="GJ79" s="10" t="str">
        <f t="shared" si="98"/>
        <v/>
      </c>
      <c r="GK79" s="10" t="str">
        <f t="shared" si="98"/>
        <v/>
      </c>
      <c r="GL79" s="10" t="str">
        <f t="shared" si="98"/>
        <v/>
      </c>
      <c r="GM79" s="10" t="str">
        <f t="shared" si="98"/>
        <v/>
      </c>
      <c r="GN79" s="10" t="str">
        <f t="shared" si="98"/>
        <v/>
      </c>
      <c r="GO79" s="10" t="str">
        <f t="shared" si="98"/>
        <v/>
      </c>
      <c r="GP79" s="10" t="str">
        <f t="shared" si="98"/>
        <v/>
      </c>
      <c r="GQ79" s="10" t="str">
        <f t="shared" ref="GQ79:IV79" si="99">IF(OR(GR33 = "", GR$8 &lt; GQ$8), "", IFERROR(GR33/GQ33, ""))</f>
        <v/>
      </c>
      <c r="GR79" s="10" t="str">
        <f t="shared" si="99"/>
        <v/>
      </c>
      <c r="GS79" s="10" t="str">
        <f t="shared" si="99"/>
        <v/>
      </c>
      <c r="GT79" s="10" t="str">
        <f t="shared" si="99"/>
        <v/>
      </c>
      <c r="GU79" s="10" t="str">
        <f t="shared" si="99"/>
        <v/>
      </c>
      <c r="GV79" s="10" t="str">
        <f t="shared" si="99"/>
        <v/>
      </c>
      <c r="GW79" s="10" t="str">
        <f t="shared" si="99"/>
        <v/>
      </c>
      <c r="GX79" s="10" t="str">
        <f t="shared" si="99"/>
        <v/>
      </c>
      <c r="GY79" s="10" t="str">
        <f t="shared" si="99"/>
        <v/>
      </c>
      <c r="GZ79" s="10" t="str">
        <f t="shared" si="99"/>
        <v/>
      </c>
      <c r="HA79" s="10" t="str">
        <f t="shared" si="99"/>
        <v/>
      </c>
      <c r="HB79" s="10" t="str">
        <f t="shared" si="99"/>
        <v/>
      </c>
      <c r="HC79" s="10" t="str">
        <f t="shared" si="99"/>
        <v/>
      </c>
      <c r="HD79" s="10" t="str">
        <f t="shared" si="99"/>
        <v/>
      </c>
      <c r="HE79" s="10" t="str">
        <f t="shared" si="99"/>
        <v/>
      </c>
      <c r="HF79" s="10" t="str">
        <f t="shared" si="99"/>
        <v/>
      </c>
      <c r="HG79" s="10" t="str">
        <f t="shared" si="99"/>
        <v/>
      </c>
      <c r="HH79" s="10" t="str">
        <f t="shared" si="99"/>
        <v/>
      </c>
      <c r="HI79" s="10" t="str">
        <f t="shared" si="99"/>
        <v/>
      </c>
      <c r="HJ79" s="10" t="str">
        <f t="shared" si="99"/>
        <v/>
      </c>
      <c r="HK79" s="10" t="str">
        <f t="shared" si="99"/>
        <v/>
      </c>
      <c r="HL79" s="10" t="str">
        <f t="shared" si="99"/>
        <v/>
      </c>
      <c r="HM79" s="10" t="str">
        <f t="shared" si="99"/>
        <v/>
      </c>
      <c r="HN79" s="10" t="str">
        <f t="shared" si="99"/>
        <v/>
      </c>
      <c r="HO79" s="10" t="str">
        <f t="shared" si="99"/>
        <v/>
      </c>
      <c r="HP79" s="10" t="str">
        <f t="shared" si="99"/>
        <v/>
      </c>
      <c r="HQ79" s="10" t="str">
        <f t="shared" si="99"/>
        <v/>
      </c>
      <c r="HR79" s="10" t="str">
        <f t="shared" si="99"/>
        <v/>
      </c>
      <c r="HS79" s="10" t="str">
        <f t="shared" si="99"/>
        <v/>
      </c>
      <c r="HT79" s="10" t="str">
        <f t="shared" si="99"/>
        <v/>
      </c>
      <c r="HU79" s="10" t="str">
        <f t="shared" si="99"/>
        <v/>
      </c>
      <c r="HV79" s="10" t="str">
        <f t="shared" si="99"/>
        <v/>
      </c>
      <c r="HW79" s="10" t="str">
        <f t="shared" si="99"/>
        <v/>
      </c>
      <c r="HX79" s="10" t="str">
        <f t="shared" si="99"/>
        <v/>
      </c>
      <c r="HY79" s="10" t="str">
        <f t="shared" si="99"/>
        <v/>
      </c>
      <c r="HZ79" s="10" t="str">
        <f t="shared" si="99"/>
        <v/>
      </c>
      <c r="IA79" s="10" t="str">
        <f t="shared" si="99"/>
        <v/>
      </c>
      <c r="IB79" s="10" t="str">
        <f t="shared" si="99"/>
        <v/>
      </c>
      <c r="IC79" s="10" t="str">
        <f t="shared" si="99"/>
        <v/>
      </c>
      <c r="ID79" s="10" t="str">
        <f t="shared" si="99"/>
        <v/>
      </c>
      <c r="IE79" s="10" t="str">
        <f t="shared" si="99"/>
        <v/>
      </c>
      <c r="IF79" s="10" t="str">
        <f t="shared" si="99"/>
        <v/>
      </c>
      <c r="IG79" s="10" t="str">
        <f t="shared" si="99"/>
        <v/>
      </c>
      <c r="IH79" s="10" t="str">
        <f t="shared" si="99"/>
        <v/>
      </c>
      <c r="II79" s="10" t="str">
        <f t="shared" si="99"/>
        <v/>
      </c>
      <c r="IJ79" s="10" t="str">
        <f t="shared" si="99"/>
        <v/>
      </c>
      <c r="IK79" s="10" t="str">
        <f t="shared" si="99"/>
        <v/>
      </c>
      <c r="IL79" s="10" t="str">
        <f t="shared" si="99"/>
        <v/>
      </c>
      <c r="IM79" s="10" t="str">
        <f t="shared" si="99"/>
        <v/>
      </c>
      <c r="IN79" s="10" t="str">
        <f t="shared" si="99"/>
        <v/>
      </c>
      <c r="IO79" s="10" t="str">
        <f t="shared" si="99"/>
        <v/>
      </c>
      <c r="IP79" s="10" t="str">
        <f t="shared" si="99"/>
        <v/>
      </c>
      <c r="IQ79" s="10" t="str">
        <f t="shared" si="99"/>
        <v/>
      </c>
      <c r="IR79" s="10" t="str">
        <f t="shared" si="99"/>
        <v/>
      </c>
      <c r="IS79" s="10" t="str">
        <f t="shared" si="99"/>
        <v/>
      </c>
      <c r="IT79" s="10" t="str">
        <f t="shared" si="99"/>
        <v/>
      </c>
      <c r="IU79" s="10" t="str">
        <f t="shared" si="99"/>
        <v/>
      </c>
      <c r="IV79" s="10" t="str">
        <f t="shared" si="99"/>
        <v/>
      </c>
    </row>
    <row r="80" spans="6:256" x14ac:dyDescent="0.2">
      <c r="F80">
        <v>202006</v>
      </c>
      <c r="G80" s="10">
        <f t="shared" ref="G80:BR80" si="100">IF(OR(H34 = "", H$8 &lt; G$8), "", IFERROR(H34/G34, ""))</f>
        <v>2.6816091407170255</v>
      </c>
      <c r="H80" s="10">
        <f t="shared" si="100"/>
        <v>1.9653649733999137</v>
      </c>
      <c r="I80" s="10">
        <f t="shared" si="100"/>
        <v>1.5323844824100703</v>
      </c>
      <c r="J80" s="10">
        <f t="shared" si="100"/>
        <v>1.2941435322502486</v>
      </c>
      <c r="K80" s="10">
        <f t="shared" si="100"/>
        <v>1.087267369695053</v>
      </c>
      <c r="L80" s="10">
        <f t="shared" si="100"/>
        <v>1.0065907672080874</v>
      </c>
      <c r="M80" s="10">
        <f t="shared" si="100"/>
        <v>1.0000811738354451</v>
      </c>
      <c r="N80" s="10">
        <f t="shared" si="100"/>
        <v>1</v>
      </c>
      <c r="O80" s="10">
        <f t="shared" si="100"/>
        <v>1.0078044565272355</v>
      </c>
      <c r="P80" s="10">
        <f t="shared" si="100"/>
        <v>1</v>
      </c>
      <c r="Q80" s="10">
        <f t="shared" si="100"/>
        <v>1.0052955623737589</v>
      </c>
      <c r="R80" s="10">
        <f t="shared" si="100"/>
        <v>1</v>
      </c>
      <c r="S80" s="10">
        <f t="shared" si="100"/>
        <v>0.97980465721879995</v>
      </c>
      <c r="T80" s="10">
        <f t="shared" si="100"/>
        <v>1.0125476548592389</v>
      </c>
      <c r="U80" s="10">
        <f t="shared" si="100"/>
        <v>1</v>
      </c>
      <c r="V80" s="10">
        <f t="shared" si="100"/>
        <v>1</v>
      </c>
      <c r="W80" s="10">
        <f t="shared" si="100"/>
        <v>1.0063197823576562</v>
      </c>
      <c r="X80" s="10">
        <f t="shared" si="100"/>
        <v>1.0000802453347613</v>
      </c>
      <c r="Y80" s="10">
        <f t="shared" si="100"/>
        <v>1.0038162668747073</v>
      </c>
      <c r="Z80" s="10">
        <f t="shared" si="100"/>
        <v>1</v>
      </c>
      <c r="AA80" s="10">
        <f t="shared" si="100"/>
        <v>1.0113305650112336</v>
      </c>
      <c r="AB80" s="10">
        <f t="shared" si="100"/>
        <v>1</v>
      </c>
      <c r="AC80" s="10">
        <f t="shared" si="100"/>
        <v>1.0010256236436821</v>
      </c>
      <c r="AD80" s="10">
        <f t="shared" si="100"/>
        <v>1.0008476727267286</v>
      </c>
      <c r="AE80" s="10">
        <f t="shared" si="100"/>
        <v>1.0005521011153158</v>
      </c>
      <c r="AF80" s="10">
        <f t="shared" si="100"/>
        <v>1.0001056740097203</v>
      </c>
      <c r="AG80" s="10">
        <f t="shared" si="100"/>
        <v>1</v>
      </c>
      <c r="AH80" s="10">
        <f t="shared" si="100"/>
        <v>1</v>
      </c>
      <c r="AI80" s="10">
        <f t="shared" si="100"/>
        <v>1.0071097681154484</v>
      </c>
      <c r="AJ80" s="10">
        <f t="shared" si="100"/>
        <v>1</v>
      </c>
      <c r="AK80" s="10">
        <f t="shared" si="100"/>
        <v>1.0187325366167419</v>
      </c>
      <c r="AL80" s="10">
        <f t="shared" si="100"/>
        <v>0.9898676187931803</v>
      </c>
      <c r="AM80" s="10">
        <f t="shared" si="100"/>
        <v>0.99973352015425587</v>
      </c>
      <c r="AN80" s="10">
        <f t="shared" si="100"/>
        <v>1</v>
      </c>
      <c r="AO80" s="10">
        <f t="shared" si="100"/>
        <v>1.0202658819203123</v>
      </c>
      <c r="AP80" s="10">
        <f t="shared" si="100"/>
        <v>1</v>
      </c>
      <c r="AQ80" s="10">
        <f t="shared" si="100"/>
        <v>1.0006476503457704</v>
      </c>
      <c r="AR80" s="10">
        <f t="shared" si="100"/>
        <v>1.0005375046662679</v>
      </c>
      <c r="AS80" s="10">
        <f t="shared" si="100"/>
        <v>1.0001601950152927</v>
      </c>
      <c r="AT80" s="10">
        <f t="shared" si="100"/>
        <v>1</v>
      </c>
      <c r="AU80" s="10">
        <f t="shared" si="100"/>
        <v>1.0001149512175853</v>
      </c>
      <c r="AV80" s="10">
        <f t="shared" si="100"/>
        <v>1</v>
      </c>
      <c r="AW80" s="10">
        <f t="shared" si="100"/>
        <v>1</v>
      </c>
      <c r="AX80" s="10">
        <f t="shared" si="100"/>
        <v>1.0003192137640424</v>
      </c>
      <c r="AY80" s="10">
        <f t="shared" si="100"/>
        <v>1</v>
      </c>
      <c r="AZ80" s="10">
        <f t="shared" si="100"/>
        <v>1.0001168167494909</v>
      </c>
      <c r="BA80" s="10">
        <f t="shared" si="100"/>
        <v>1</v>
      </c>
      <c r="BB80" s="10">
        <f t="shared" si="100"/>
        <v>1</v>
      </c>
      <c r="BC80" s="10">
        <f t="shared" si="100"/>
        <v>1.0004287915542369</v>
      </c>
      <c r="BD80" s="10" t="str">
        <f t="shared" si="100"/>
        <v/>
      </c>
      <c r="BE80" s="10" t="str">
        <f t="shared" si="100"/>
        <v/>
      </c>
      <c r="BF80" s="10" t="str">
        <f t="shared" si="100"/>
        <v/>
      </c>
      <c r="BG80" s="10" t="str">
        <f t="shared" si="100"/>
        <v/>
      </c>
      <c r="BH80" s="10" t="str">
        <f t="shared" si="100"/>
        <v/>
      </c>
      <c r="BI80" s="10" t="str">
        <f t="shared" si="100"/>
        <v/>
      </c>
      <c r="BJ80" s="10" t="str">
        <f t="shared" si="100"/>
        <v/>
      </c>
      <c r="BK80" s="10" t="str">
        <f t="shared" si="100"/>
        <v/>
      </c>
      <c r="BL80" s="10" t="str">
        <f t="shared" si="100"/>
        <v/>
      </c>
      <c r="BM80" s="10" t="str">
        <f t="shared" si="100"/>
        <v/>
      </c>
      <c r="BN80" s="10" t="str">
        <f t="shared" si="100"/>
        <v/>
      </c>
      <c r="BO80" s="10" t="str">
        <f t="shared" si="100"/>
        <v/>
      </c>
      <c r="BP80" s="10" t="str">
        <f t="shared" si="100"/>
        <v/>
      </c>
      <c r="BQ80" s="10" t="str">
        <f t="shared" si="100"/>
        <v/>
      </c>
      <c r="BR80" s="10" t="str">
        <f t="shared" si="100"/>
        <v/>
      </c>
      <c r="BS80" s="10" t="str">
        <f t="shared" ref="BS80:ED80" si="101">IF(OR(BT34 = "", BT$8 &lt; BS$8), "", IFERROR(BT34/BS34, ""))</f>
        <v/>
      </c>
      <c r="BT80" s="10" t="str">
        <f t="shared" si="101"/>
        <v/>
      </c>
      <c r="BU80" s="10" t="str">
        <f t="shared" si="101"/>
        <v/>
      </c>
      <c r="BV80" s="10" t="str">
        <f t="shared" si="101"/>
        <v/>
      </c>
      <c r="BW80" s="10" t="str">
        <f t="shared" si="101"/>
        <v/>
      </c>
      <c r="BX80" s="10" t="str">
        <f t="shared" si="101"/>
        <v/>
      </c>
      <c r="BY80" s="10" t="str">
        <f t="shared" si="101"/>
        <v/>
      </c>
      <c r="BZ80" s="10" t="str">
        <f t="shared" si="101"/>
        <v/>
      </c>
      <c r="CA80" s="10" t="str">
        <f t="shared" si="101"/>
        <v/>
      </c>
      <c r="CB80" s="10" t="str">
        <f t="shared" si="101"/>
        <v/>
      </c>
      <c r="CC80" s="10" t="str">
        <f t="shared" si="101"/>
        <v/>
      </c>
      <c r="CD80" s="10" t="str">
        <f t="shared" si="101"/>
        <v/>
      </c>
      <c r="CE80" s="10" t="str">
        <f t="shared" si="101"/>
        <v/>
      </c>
      <c r="CF80" s="10" t="str">
        <f t="shared" si="101"/>
        <v/>
      </c>
      <c r="CG80" s="10" t="str">
        <f t="shared" si="101"/>
        <v/>
      </c>
      <c r="CH80" s="10" t="str">
        <f t="shared" si="101"/>
        <v/>
      </c>
      <c r="CI80" s="10" t="str">
        <f t="shared" si="101"/>
        <v/>
      </c>
      <c r="CJ80" s="10" t="str">
        <f t="shared" si="101"/>
        <v/>
      </c>
      <c r="CK80" s="10" t="str">
        <f t="shared" si="101"/>
        <v/>
      </c>
      <c r="CL80" s="10" t="str">
        <f t="shared" si="101"/>
        <v/>
      </c>
      <c r="CM80" s="10" t="str">
        <f t="shared" si="101"/>
        <v/>
      </c>
      <c r="CN80" s="10" t="str">
        <f t="shared" si="101"/>
        <v/>
      </c>
      <c r="CO80" s="10" t="str">
        <f t="shared" si="101"/>
        <v/>
      </c>
      <c r="CP80" s="10" t="str">
        <f t="shared" si="101"/>
        <v/>
      </c>
      <c r="CQ80" s="10" t="str">
        <f t="shared" si="101"/>
        <v/>
      </c>
      <c r="CR80" s="10" t="str">
        <f t="shared" si="101"/>
        <v/>
      </c>
      <c r="CS80" s="10" t="str">
        <f t="shared" si="101"/>
        <v/>
      </c>
      <c r="CT80" s="10" t="str">
        <f t="shared" si="101"/>
        <v/>
      </c>
      <c r="CU80" s="10" t="str">
        <f t="shared" si="101"/>
        <v/>
      </c>
      <c r="CV80" s="10" t="str">
        <f t="shared" si="101"/>
        <v/>
      </c>
      <c r="CW80" s="10" t="str">
        <f t="shared" si="101"/>
        <v/>
      </c>
      <c r="CX80" s="10" t="str">
        <f t="shared" si="101"/>
        <v/>
      </c>
      <c r="CY80" s="10" t="str">
        <f t="shared" si="101"/>
        <v/>
      </c>
      <c r="CZ80" s="10" t="str">
        <f t="shared" si="101"/>
        <v/>
      </c>
      <c r="DA80" s="10" t="str">
        <f t="shared" si="101"/>
        <v/>
      </c>
      <c r="DB80" s="10" t="str">
        <f t="shared" si="101"/>
        <v/>
      </c>
      <c r="DC80" s="10" t="str">
        <f t="shared" si="101"/>
        <v/>
      </c>
      <c r="DD80" s="10" t="str">
        <f t="shared" si="101"/>
        <v/>
      </c>
      <c r="DE80" s="10" t="str">
        <f t="shared" si="101"/>
        <v/>
      </c>
      <c r="DF80" s="10" t="str">
        <f t="shared" si="101"/>
        <v/>
      </c>
      <c r="DG80" s="10" t="str">
        <f t="shared" si="101"/>
        <v/>
      </c>
      <c r="DH80" s="10" t="str">
        <f t="shared" si="101"/>
        <v/>
      </c>
      <c r="DI80" s="10" t="str">
        <f t="shared" si="101"/>
        <v/>
      </c>
      <c r="DJ80" s="10" t="str">
        <f t="shared" si="101"/>
        <v/>
      </c>
      <c r="DK80" s="10" t="str">
        <f t="shared" si="101"/>
        <v/>
      </c>
      <c r="DL80" s="10" t="str">
        <f t="shared" si="101"/>
        <v/>
      </c>
      <c r="DM80" s="10" t="str">
        <f t="shared" si="101"/>
        <v/>
      </c>
      <c r="DN80" s="10" t="str">
        <f t="shared" si="101"/>
        <v/>
      </c>
      <c r="DO80" s="10" t="str">
        <f t="shared" si="101"/>
        <v/>
      </c>
      <c r="DP80" s="10" t="str">
        <f t="shared" si="101"/>
        <v/>
      </c>
      <c r="DQ80" s="10" t="str">
        <f t="shared" si="101"/>
        <v/>
      </c>
      <c r="DR80" s="10" t="str">
        <f t="shared" si="101"/>
        <v/>
      </c>
      <c r="DS80" s="10" t="str">
        <f t="shared" si="101"/>
        <v/>
      </c>
      <c r="DT80" s="10" t="str">
        <f t="shared" si="101"/>
        <v/>
      </c>
      <c r="DU80" s="10" t="str">
        <f t="shared" si="101"/>
        <v/>
      </c>
      <c r="DV80" s="10" t="str">
        <f t="shared" si="101"/>
        <v/>
      </c>
      <c r="DW80" s="10" t="str">
        <f t="shared" si="101"/>
        <v/>
      </c>
      <c r="DX80" s="10" t="str">
        <f t="shared" si="101"/>
        <v/>
      </c>
      <c r="DY80" s="10" t="str">
        <f t="shared" si="101"/>
        <v/>
      </c>
      <c r="DZ80" s="10" t="str">
        <f t="shared" si="101"/>
        <v/>
      </c>
      <c r="EA80" s="10" t="str">
        <f t="shared" si="101"/>
        <v/>
      </c>
      <c r="EB80" s="10">
        <f t="shared" si="101"/>
        <v>1.5168920735888642</v>
      </c>
      <c r="EC80" s="10">
        <f t="shared" si="101"/>
        <v>1.8790146210215182</v>
      </c>
      <c r="ED80" s="10">
        <f t="shared" si="101"/>
        <v>1.4680708257748418</v>
      </c>
      <c r="EE80" s="10">
        <f t="shared" ref="EE80:GP80" si="102">IF(OR(EF34 = "", EF$8 &lt; EE$8), "", IFERROR(EF34/EE34, ""))</f>
        <v>1.0141401300655493</v>
      </c>
      <c r="EF80" s="10">
        <f t="shared" si="102"/>
        <v>0.99970491088930147</v>
      </c>
      <c r="EG80" s="10">
        <f t="shared" si="102"/>
        <v>1.0063437660461507</v>
      </c>
      <c r="EH80" s="10">
        <f t="shared" si="102"/>
        <v>1.000078150874645</v>
      </c>
      <c r="EI80" s="10">
        <f t="shared" si="102"/>
        <v>1</v>
      </c>
      <c r="EJ80" s="10">
        <f t="shared" si="102"/>
        <v>1.0075156936140695</v>
      </c>
      <c r="EK80" s="10">
        <f t="shared" si="102"/>
        <v>1.0023746645359264</v>
      </c>
      <c r="EL80" s="10">
        <f t="shared" si="102"/>
        <v>1.0027187086452032</v>
      </c>
      <c r="EM80" s="10">
        <f t="shared" si="102"/>
        <v>1</v>
      </c>
      <c r="EN80" s="10">
        <f t="shared" si="102"/>
        <v>1.000084434134924</v>
      </c>
      <c r="EO80" s="10">
        <f t="shared" si="102"/>
        <v>1.0118411397297509</v>
      </c>
      <c r="EP80" s="10">
        <f t="shared" si="102"/>
        <v>1</v>
      </c>
      <c r="EQ80" s="10">
        <f t="shared" si="102"/>
        <v>1</v>
      </c>
      <c r="ER80" s="10">
        <f t="shared" si="102"/>
        <v>1.0059681015313595</v>
      </c>
      <c r="ES80" s="10">
        <f t="shared" si="102"/>
        <v>1.0184450363186777</v>
      </c>
      <c r="ET80" s="10">
        <f t="shared" si="102"/>
        <v>1.000334021391375</v>
      </c>
      <c r="EU80" s="10">
        <f t="shared" si="102"/>
        <v>1</v>
      </c>
      <c r="EV80" s="10">
        <f t="shared" si="102"/>
        <v>1.0143231713884733</v>
      </c>
      <c r="EW80" s="10">
        <f t="shared" si="102"/>
        <v>1.0000179180660669</v>
      </c>
      <c r="EX80" s="10">
        <f t="shared" si="102"/>
        <v>0.98679911081711436</v>
      </c>
      <c r="EY80" s="10">
        <f t="shared" si="102"/>
        <v>0.99999760576199381</v>
      </c>
      <c r="EZ80" s="10">
        <f t="shared" si="102"/>
        <v>1.0005202420126158</v>
      </c>
      <c r="FA80" s="10">
        <f t="shared" si="102"/>
        <v>1.0000995792411032</v>
      </c>
      <c r="FB80" s="10">
        <f t="shared" si="102"/>
        <v>1</v>
      </c>
      <c r="FC80" s="10">
        <f t="shared" si="102"/>
        <v>1</v>
      </c>
      <c r="FD80" s="10">
        <f t="shared" si="102"/>
        <v>1.0232626334521098</v>
      </c>
      <c r="FE80" s="10">
        <f t="shared" si="102"/>
        <v>1</v>
      </c>
      <c r="FF80" s="10">
        <f t="shared" si="102"/>
        <v>0.96846866665859355</v>
      </c>
      <c r="FG80" s="10">
        <f t="shared" si="102"/>
        <v>0.97113044889434086</v>
      </c>
      <c r="FH80" s="10">
        <f t="shared" si="102"/>
        <v>1.0003331101302899</v>
      </c>
      <c r="FI80" s="10">
        <f t="shared" si="102"/>
        <v>1.000004314671975</v>
      </c>
      <c r="FJ80" s="10">
        <f t="shared" si="102"/>
        <v>1.0194813877689222</v>
      </c>
      <c r="FK80" s="10">
        <f t="shared" si="102"/>
        <v>0.99581155343852912</v>
      </c>
      <c r="FL80" s="10">
        <f t="shared" si="102"/>
        <v>0.99999760642899926</v>
      </c>
      <c r="FM80" s="10">
        <f t="shared" si="102"/>
        <v>1.0005371878860365</v>
      </c>
      <c r="FN80" s="10">
        <f t="shared" si="102"/>
        <v>1.0001601006544967</v>
      </c>
      <c r="FO80" s="10">
        <f t="shared" si="102"/>
        <v>1</v>
      </c>
      <c r="FP80" s="10">
        <f t="shared" si="102"/>
        <v>1.0001148835179003</v>
      </c>
      <c r="FQ80" s="10">
        <f t="shared" si="102"/>
        <v>1</v>
      </c>
      <c r="FR80" s="10">
        <f t="shared" si="102"/>
        <v>1</v>
      </c>
      <c r="FS80" s="10">
        <f t="shared" si="102"/>
        <v>1.0003190257870089</v>
      </c>
      <c r="FT80" s="10">
        <f t="shared" si="102"/>
        <v>1</v>
      </c>
      <c r="FU80" s="10">
        <f t="shared" si="102"/>
        <v>0.99953504465851528</v>
      </c>
      <c r="FV80" s="10">
        <f t="shared" si="102"/>
        <v>1</v>
      </c>
      <c r="FW80" s="10">
        <f t="shared" si="102"/>
        <v>1</v>
      </c>
      <c r="FX80" s="10">
        <f t="shared" si="102"/>
        <v>1.0004218013504693</v>
      </c>
      <c r="FY80" s="10" t="str">
        <f t="shared" si="102"/>
        <v/>
      </c>
      <c r="FZ80" s="10" t="str">
        <f t="shared" si="102"/>
        <v/>
      </c>
      <c r="GA80" s="10" t="str">
        <f t="shared" si="102"/>
        <v/>
      </c>
      <c r="GB80" s="10" t="str">
        <f t="shared" si="102"/>
        <v/>
      </c>
      <c r="GC80" s="10" t="str">
        <f t="shared" si="102"/>
        <v/>
      </c>
      <c r="GD80" s="10" t="str">
        <f t="shared" si="102"/>
        <v/>
      </c>
      <c r="GE80" s="10" t="str">
        <f t="shared" si="102"/>
        <v/>
      </c>
      <c r="GF80" s="10" t="str">
        <f t="shared" si="102"/>
        <v/>
      </c>
      <c r="GG80" s="10" t="str">
        <f t="shared" si="102"/>
        <v/>
      </c>
      <c r="GH80" s="10" t="str">
        <f t="shared" si="102"/>
        <v/>
      </c>
      <c r="GI80" s="10" t="str">
        <f t="shared" si="102"/>
        <v/>
      </c>
      <c r="GJ80" s="10" t="str">
        <f t="shared" si="102"/>
        <v/>
      </c>
      <c r="GK80" s="10" t="str">
        <f t="shared" si="102"/>
        <v/>
      </c>
      <c r="GL80" s="10" t="str">
        <f t="shared" si="102"/>
        <v/>
      </c>
      <c r="GM80" s="10" t="str">
        <f t="shared" si="102"/>
        <v/>
      </c>
      <c r="GN80" s="10" t="str">
        <f t="shared" si="102"/>
        <v/>
      </c>
      <c r="GO80" s="10" t="str">
        <f t="shared" si="102"/>
        <v/>
      </c>
      <c r="GP80" s="10" t="str">
        <f t="shared" si="102"/>
        <v/>
      </c>
      <c r="GQ80" s="10" t="str">
        <f t="shared" ref="GQ80:IV80" si="103">IF(OR(GR34 = "", GR$8 &lt; GQ$8), "", IFERROR(GR34/GQ34, ""))</f>
        <v/>
      </c>
      <c r="GR80" s="10" t="str">
        <f t="shared" si="103"/>
        <v/>
      </c>
      <c r="GS80" s="10" t="str">
        <f t="shared" si="103"/>
        <v/>
      </c>
      <c r="GT80" s="10" t="str">
        <f t="shared" si="103"/>
        <v/>
      </c>
      <c r="GU80" s="10" t="str">
        <f t="shared" si="103"/>
        <v/>
      </c>
      <c r="GV80" s="10" t="str">
        <f t="shared" si="103"/>
        <v/>
      </c>
      <c r="GW80" s="10" t="str">
        <f t="shared" si="103"/>
        <v/>
      </c>
      <c r="GX80" s="10" t="str">
        <f t="shared" si="103"/>
        <v/>
      </c>
      <c r="GY80" s="10" t="str">
        <f t="shared" si="103"/>
        <v/>
      </c>
      <c r="GZ80" s="10" t="str">
        <f t="shared" si="103"/>
        <v/>
      </c>
      <c r="HA80" s="10" t="str">
        <f t="shared" si="103"/>
        <v/>
      </c>
      <c r="HB80" s="10" t="str">
        <f t="shared" si="103"/>
        <v/>
      </c>
      <c r="HC80" s="10" t="str">
        <f t="shared" si="103"/>
        <v/>
      </c>
      <c r="HD80" s="10" t="str">
        <f t="shared" si="103"/>
        <v/>
      </c>
      <c r="HE80" s="10" t="str">
        <f t="shared" si="103"/>
        <v/>
      </c>
      <c r="HF80" s="10" t="str">
        <f t="shared" si="103"/>
        <v/>
      </c>
      <c r="HG80" s="10" t="str">
        <f t="shared" si="103"/>
        <v/>
      </c>
      <c r="HH80" s="10" t="str">
        <f t="shared" si="103"/>
        <v/>
      </c>
      <c r="HI80" s="10" t="str">
        <f t="shared" si="103"/>
        <v/>
      </c>
      <c r="HJ80" s="10" t="str">
        <f t="shared" si="103"/>
        <v/>
      </c>
      <c r="HK80" s="10" t="str">
        <f t="shared" si="103"/>
        <v/>
      </c>
      <c r="HL80" s="10" t="str">
        <f t="shared" si="103"/>
        <v/>
      </c>
      <c r="HM80" s="10" t="str">
        <f t="shared" si="103"/>
        <v/>
      </c>
      <c r="HN80" s="10" t="str">
        <f t="shared" si="103"/>
        <v/>
      </c>
      <c r="HO80" s="10" t="str">
        <f t="shared" si="103"/>
        <v/>
      </c>
      <c r="HP80" s="10" t="str">
        <f t="shared" si="103"/>
        <v/>
      </c>
      <c r="HQ80" s="10" t="str">
        <f t="shared" si="103"/>
        <v/>
      </c>
      <c r="HR80" s="10" t="str">
        <f t="shared" si="103"/>
        <v/>
      </c>
      <c r="HS80" s="10" t="str">
        <f t="shared" si="103"/>
        <v/>
      </c>
      <c r="HT80" s="10" t="str">
        <f t="shared" si="103"/>
        <v/>
      </c>
      <c r="HU80" s="10" t="str">
        <f t="shared" si="103"/>
        <v/>
      </c>
      <c r="HV80" s="10" t="str">
        <f t="shared" si="103"/>
        <v/>
      </c>
      <c r="HW80" s="10" t="str">
        <f t="shared" si="103"/>
        <v/>
      </c>
      <c r="HX80" s="10" t="str">
        <f t="shared" si="103"/>
        <v/>
      </c>
      <c r="HY80" s="10" t="str">
        <f t="shared" si="103"/>
        <v/>
      </c>
      <c r="HZ80" s="10" t="str">
        <f t="shared" si="103"/>
        <v/>
      </c>
      <c r="IA80" s="10" t="str">
        <f t="shared" si="103"/>
        <v/>
      </c>
      <c r="IB80" s="10" t="str">
        <f t="shared" si="103"/>
        <v/>
      </c>
      <c r="IC80" s="10" t="str">
        <f t="shared" si="103"/>
        <v/>
      </c>
      <c r="ID80" s="10" t="str">
        <f t="shared" si="103"/>
        <v/>
      </c>
      <c r="IE80" s="10" t="str">
        <f t="shared" si="103"/>
        <v/>
      </c>
      <c r="IF80" s="10" t="str">
        <f t="shared" si="103"/>
        <v/>
      </c>
      <c r="IG80" s="10" t="str">
        <f t="shared" si="103"/>
        <v/>
      </c>
      <c r="IH80" s="10" t="str">
        <f t="shared" si="103"/>
        <v/>
      </c>
      <c r="II80" s="10" t="str">
        <f t="shared" si="103"/>
        <v/>
      </c>
      <c r="IJ80" s="10" t="str">
        <f t="shared" si="103"/>
        <v/>
      </c>
      <c r="IK80" s="10" t="str">
        <f t="shared" si="103"/>
        <v/>
      </c>
      <c r="IL80" s="10" t="str">
        <f t="shared" si="103"/>
        <v/>
      </c>
      <c r="IM80" s="10" t="str">
        <f t="shared" si="103"/>
        <v/>
      </c>
      <c r="IN80" s="10" t="str">
        <f t="shared" si="103"/>
        <v/>
      </c>
      <c r="IO80" s="10" t="str">
        <f t="shared" si="103"/>
        <v/>
      </c>
      <c r="IP80" s="10" t="str">
        <f t="shared" si="103"/>
        <v/>
      </c>
      <c r="IQ80" s="10" t="str">
        <f t="shared" si="103"/>
        <v/>
      </c>
      <c r="IR80" s="10" t="str">
        <f t="shared" si="103"/>
        <v/>
      </c>
      <c r="IS80" s="10" t="str">
        <f t="shared" si="103"/>
        <v/>
      </c>
      <c r="IT80" s="10" t="str">
        <f t="shared" si="103"/>
        <v/>
      </c>
      <c r="IU80" s="10" t="str">
        <f t="shared" si="103"/>
        <v/>
      </c>
      <c r="IV80" s="10" t="str">
        <f t="shared" si="103"/>
        <v/>
      </c>
    </row>
    <row r="81" spans="6:256" x14ac:dyDescent="0.2">
      <c r="F81">
        <v>202009</v>
      </c>
      <c r="G81" s="10">
        <f t="shared" ref="G81:BR81" si="104">IF(OR(H35 = "", H$8 &lt; G$8), "", IFERROR(H35/G35, ""))</f>
        <v>156.54607374094496</v>
      </c>
      <c r="H81" s="10">
        <f t="shared" si="104"/>
        <v>2.609732093970309</v>
      </c>
      <c r="I81" s="10">
        <f t="shared" si="104"/>
        <v>2.4317840077557547</v>
      </c>
      <c r="J81" s="10">
        <f t="shared" si="104"/>
        <v>1.3796378226729826</v>
      </c>
      <c r="K81" s="10">
        <f t="shared" si="104"/>
        <v>1.0737682013996348</v>
      </c>
      <c r="L81" s="10">
        <f t="shared" si="104"/>
        <v>1.0459335880437954</v>
      </c>
      <c r="M81" s="10">
        <f t="shared" si="104"/>
        <v>1.0369333747811953</v>
      </c>
      <c r="N81" s="10">
        <f t="shared" si="104"/>
        <v>1.0220140008207108</v>
      </c>
      <c r="O81" s="10">
        <f t="shared" si="104"/>
        <v>1.0000630306750369</v>
      </c>
      <c r="P81" s="10">
        <f t="shared" si="104"/>
        <v>1.0000363141265503</v>
      </c>
      <c r="Q81" s="10">
        <f t="shared" si="104"/>
        <v>1.0009833992924384</v>
      </c>
      <c r="R81" s="10">
        <f t="shared" si="104"/>
        <v>1.0102723415991821</v>
      </c>
      <c r="S81" s="10">
        <f t="shared" si="104"/>
        <v>1.0017807425997201</v>
      </c>
      <c r="T81" s="10">
        <f t="shared" si="104"/>
        <v>1.0002229704202144</v>
      </c>
      <c r="U81" s="10">
        <f t="shared" si="104"/>
        <v>1.0029711938091497</v>
      </c>
      <c r="V81" s="10">
        <f t="shared" si="104"/>
        <v>1.0015148451314293</v>
      </c>
      <c r="W81" s="10">
        <f t="shared" si="104"/>
        <v>1.0006179601227976</v>
      </c>
      <c r="X81" s="10">
        <f t="shared" si="104"/>
        <v>1</v>
      </c>
      <c r="Y81" s="10">
        <f t="shared" si="104"/>
        <v>1</v>
      </c>
      <c r="Z81" s="10">
        <f t="shared" si="104"/>
        <v>1.0018269936468336</v>
      </c>
      <c r="AA81" s="10">
        <f t="shared" si="104"/>
        <v>1.0000355891910504</v>
      </c>
      <c r="AB81" s="10">
        <f t="shared" si="104"/>
        <v>1.001638529175173</v>
      </c>
      <c r="AC81" s="10">
        <f t="shared" si="104"/>
        <v>1</v>
      </c>
      <c r="AD81" s="10">
        <f t="shared" si="104"/>
        <v>1</v>
      </c>
      <c r="AE81" s="10">
        <f t="shared" si="104"/>
        <v>1</v>
      </c>
      <c r="AF81" s="10">
        <f t="shared" si="104"/>
        <v>1.0000676503913499</v>
      </c>
      <c r="AG81" s="10">
        <f t="shared" si="104"/>
        <v>1</v>
      </c>
      <c r="AH81" s="10">
        <f t="shared" si="104"/>
        <v>1.0003343653757946</v>
      </c>
      <c r="AI81" s="10">
        <f t="shared" si="104"/>
        <v>1</v>
      </c>
      <c r="AJ81" s="10">
        <f t="shared" si="104"/>
        <v>1</v>
      </c>
      <c r="AK81" s="10">
        <f t="shared" si="104"/>
        <v>1.0011555999419028</v>
      </c>
      <c r="AL81" s="10">
        <f t="shared" si="104"/>
        <v>1.0003111172769121</v>
      </c>
      <c r="AM81" s="10">
        <f t="shared" si="104"/>
        <v>1.0015261937451803</v>
      </c>
      <c r="AN81" s="10">
        <f t="shared" si="104"/>
        <v>1</v>
      </c>
      <c r="AO81" s="10">
        <f t="shared" si="104"/>
        <v>1</v>
      </c>
      <c r="AP81" s="10">
        <f t="shared" si="104"/>
        <v>1</v>
      </c>
      <c r="AQ81" s="10">
        <f t="shared" si="104"/>
        <v>1.0001050577668444</v>
      </c>
      <c r="AR81" s="10">
        <f t="shared" si="104"/>
        <v>1.0001444078930315</v>
      </c>
      <c r="AS81" s="10">
        <f t="shared" si="104"/>
        <v>1</v>
      </c>
      <c r="AT81" s="10">
        <f t="shared" si="104"/>
        <v>1.0010582740646632</v>
      </c>
      <c r="AU81" s="10">
        <f t="shared" si="104"/>
        <v>1</v>
      </c>
      <c r="AV81" s="10">
        <f t="shared" si="104"/>
        <v>1.00006434520165</v>
      </c>
      <c r="AW81" s="10">
        <f t="shared" si="104"/>
        <v>1</v>
      </c>
      <c r="AX81" s="10">
        <f t="shared" si="104"/>
        <v>1</v>
      </c>
      <c r="AY81" s="10">
        <f t="shared" si="104"/>
        <v>1.0015217794637192</v>
      </c>
      <c r="AZ81" s="10">
        <f t="shared" si="104"/>
        <v>1</v>
      </c>
      <c r="BA81" s="10" t="str">
        <f t="shared" si="104"/>
        <v/>
      </c>
      <c r="BB81" s="10" t="str">
        <f t="shared" si="104"/>
        <v/>
      </c>
      <c r="BC81" s="10" t="str">
        <f t="shared" si="104"/>
        <v/>
      </c>
      <c r="BD81" s="10" t="str">
        <f t="shared" si="104"/>
        <v/>
      </c>
      <c r="BE81" s="10" t="str">
        <f t="shared" si="104"/>
        <v/>
      </c>
      <c r="BF81" s="10" t="str">
        <f t="shared" si="104"/>
        <v/>
      </c>
      <c r="BG81" s="10" t="str">
        <f t="shared" si="104"/>
        <v/>
      </c>
      <c r="BH81" s="10" t="str">
        <f t="shared" si="104"/>
        <v/>
      </c>
      <c r="BI81" s="10" t="str">
        <f t="shared" si="104"/>
        <v/>
      </c>
      <c r="BJ81" s="10" t="str">
        <f t="shared" si="104"/>
        <v/>
      </c>
      <c r="BK81" s="10" t="str">
        <f t="shared" si="104"/>
        <v/>
      </c>
      <c r="BL81" s="10" t="str">
        <f t="shared" si="104"/>
        <v/>
      </c>
      <c r="BM81" s="10" t="str">
        <f t="shared" si="104"/>
        <v/>
      </c>
      <c r="BN81" s="10" t="str">
        <f t="shared" si="104"/>
        <v/>
      </c>
      <c r="BO81" s="10" t="str">
        <f t="shared" si="104"/>
        <v/>
      </c>
      <c r="BP81" s="10" t="str">
        <f t="shared" si="104"/>
        <v/>
      </c>
      <c r="BQ81" s="10" t="str">
        <f t="shared" si="104"/>
        <v/>
      </c>
      <c r="BR81" s="10" t="str">
        <f t="shared" si="104"/>
        <v/>
      </c>
      <c r="BS81" s="10" t="str">
        <f t="shared" ref="BS81:ED81" si="105">IF(OR(BT35 = "", BT$8 &lt; BS$8), "", IFERROR(BT35/BS35, ""))</f>
        <v/>
      </c>
      <c r="BT81" s="10" t="str">
        <f t="shared" si="105"/>
        <v/>
      </c>
      <c r="BU81" s="10" t="str">
        <f t="shared" si="105"/>
        <v/>
      </c>
      <c r="BV81" s="10" t="str">
        <f t="shared" si="105"/>
        <v/>
      </c>
      <c r="BW81" s="10" t="str">
        <f t="shared" si="105"/>
        <v/>
      </c>
      <c r="BX81" s="10" t="str">
        <f t="shared" si="105"/>
        <v/>
      </c>
      <c r="BY81" s="10" t="str">
        <f t="shared" si="105"/>
        <v/>
      </c>
      <c r="BZ81" s="10" t="str">
        <f t="shared" si="105"/>
        <v/>
      </c>
      <c r="CA81" s="10" t="str">
        <f t="shared" si="105"/>
        <v/>
      </c>
      <c r="CB81" s="10" t="str">
        <f t="shared" si="105"/>
        <v/>
      </c>
      <c r="CC81" s="10" t="str">
        <f t="shared" si="105"/>
        <v/>
      </c>
      <c r="CD81" s="10" t="str">
        <f t="shared" si="105"/>
        <v/>
      </c>
      <c r="CE81" s="10" t="str">
        <f t="shared" si="105"/>
        <v/>
      </c>
      <c r="CF81" s="10" t="str">
        <f t="shared" si="105"/>
        <v/>
      </c>
      <c r="CG81" s="10" t="str">
        <f t="shared" si="105"/>
        <v/>
      </c>
      <c r="CH81" s="10" t="str">
        <f t="shared" si="105"/>
        <v/>
      </c>
      <c r="CI81" s="10" t="str">
        <f t="shared" si="105"/>
        <v/>
      </c>
      <c r="CJ81" s="10" t="str">
        <f t="shared" si="105"/>
        <v/>
      </c>
      <c r="CK81" s="10" t="str">
        <f t="shared" si="105"/>
        <v/>
      </c>
      <c r="CL81" s="10" t="str">
        <f t="shared" si="105"/>
        <v/>
      </c>
      <c r="CM81" s="10" t="str">
        <f t="shared" si="105"/>
        <v/>
      </c>
      <c r="CN81" s="10" t="str">
        <f t="shared" si="105"/>
        <v/>
      </c>
      <c r="CO81" s="10" t="str">
        <f t="shared" si="105"/>
        <v/>
      </c>
      <c r="CP81" s="10" t="str">
        <f t="shared" si="105"/>
        <v/>
      </c>
      <c r="CQ81" s="10" t="str">
        <f t="shared" si="105"/>
        <v/>
      </c>
      <c r="CR81" s="10" t="str">
        <f t="shared" si="105"/>
        <v/>
      </c>
      <c r="CS81" s="10" t="str">
        <f t="shared" si="105"/>
        <v/>
      </c>
      <c r="CT81" s="10" t="str">
        <f t="shared" si="105"/>
        <v/>
      </c>
      <c r="CU81" s="10" t="str">
        <f t="shared" si="105"/>
        <v/>
      </c>
      <c r="CV81" s="10" t="str">
        <f t="shared" si="105"/>
        <v/>
      </c>
      <c r="CW81" s="10" t="str">
        <f t="shared" si="105"/>
        <v/>
      </c>
      <c r="CX81" s="10" t="str">
        <f t="shared" si="105"/>
        <v/>
      </c>
      <c r="CY81" s="10" t="str">
        <f t="shared" si="105"/>
        <v/>
      </c>
      <c r="CZ81" s="10" t="str">
        <f t="shared" si="105"/>
        <v/>
      </c>
      <c r="DA81" s="10" t="str">
        <f t="shared" si="105"/>
        <v/>
      </c>
      <c r="DB81" s="10" t="str">
        <f t="shared" si="105"/>
        <v/>
      </c>
      <c r="DC81" s="10" t="str">
        <f t="shared" si="105"/>
        <v/>
      </c>
      <c r="DD81" s="10" t="str">
        <f t="shared" si="105"/>
        <v/>
      </c>
      <c r="DE81" s="10" t="str">
        <f t="shared" si="105"/>
        <v/>
      </c>
      <c r="DF81" s="10" t="str">
        <f t="shared" si="105"/>
        <v/>
      </c>
      <c r="DG81" s="10" t="str">
        <f t="shared" si="105"/>
        <v/>
      </c>
      <c r="DH81" s="10" t="str">
        <f t="shared" si="105"/>
        <v/>
      </c>
      <c r="DI81" s="10" t="str">
        <f t="shared" si="105"/>
        <v/>
      </c>
      <c r="DJ81" s="10" t="str">
        <f t="shared" si="105"/>
        <v/>
      </c>
      <c r="DK81" s="10" t="str">
        <f t="shared" si="105"/>
        <v/>
      </c>
      <c r="DL81" s="10" t="str">
        <f t="shared" si="105"/>
        <v/>
      </c>
      <c r="DM81" s="10" t="str">
        <f t="shared" si="105"/>
        <v/>
      </c>
      <c r="DN81" s="10" t="str">
        <f t="shared" si="105"/>
        <v/>
      </c>
      <c r="DO81" s="10" t="str">
        <f t="shared" si="105"/>
        <v/>
      </c>
      <c r="DP81" s="10" t="str">
        <f t="shared" si="105"/>
        <v/>
      </c>
      <c r="DQ81" s="10" t="str">
        <f t="shared" si="105"/>
        <v/>
      </c>
      <c r="DR81" s="10" t="str">
        <f t="shared" si="105"/>
        <v/>
      </c>
      <c r="DS81" s="10" t="str">
        <f t="shared" si="105"/>
        <v/>
      </c>
      <c r="DT81" s="10" t="str">
        <f t="shared" si="105"/>
        <v/>
      </c>
      <c r="DU81" s="10" t="str">
        <f t="shared" si="105"/>
        <v/>
      </c>
      <c r="DV81" s="10" t="str">
        <f t="shared" si="105"/>
        <v/>
      </c>
      <c r="DW81" s="10" t="str">
        <f t="shared" si="105"/>
        <v/>
      </c>
      <c r="DX81" s="10" t="str">
        <f t="shared" si="105"/>
        <v/>
      </c>
      <c r="DY81" s="10" t="str">
        <f t="shared" si="105"/>
        <v/>
      </c>
      <c r="DZ81" s="10" t="str">
        <f t="shared" si="105"/>
        <v/>
      </c>
      <c r="EA81" s="10" t="str">
        <f t="shared" si="105"/>
        <v/>
      </c>
      <c r="EB81" s="10">
        <f t="shared" si="105"/>
        <v>2.682450856586867</v>
      </c>
      <c r="EC81" s="10">
        <f t="shared" si="105"/>
        <v>2.1822618535260525</v>
      </c>
      <c r="ED81" s="10">
        <f t="shared" si="105"/>
        <v>1.13961242156259</v>
      </c>
      <c r="EE81" s="10">
        <f t="shared" ref="EE81:GP81" si="106">IF(OR(EF35 = "", EF$8 &lt; EE$8), "", IFERROR(EF35/EE35, ""))</f>
        <v>1.0402204253948726</v>
      </c>
      <c r="EF81" s="10">
        <f t="shared" si="106"/>
        <v>0.98206909748620119</v>
      </c>
      <c r="EG81" s="10">
        <f t="shared" si="106"/>
        <v>0.99879575416340605</v>
      </c>
      <c r="EH81" s="10">
        <f t="shared" si="106"/>
        <v>1.0169843160704517</v>
      </c>
      <c r="EI81" s="10">
        <f t="shared" si="106"/>
        <v>1.0052773391644219</v>
      </c>
      <c r="EJ81" s="10">
        <f t="shared" si="106"/>
        <v>0.99705915430378689</v>
      </c>
      <c r="EK81" s="10">
        <f t="shared" si="106"/>
        <v>1.0000358607691016</v>
      </c>
      <c r="EL81" s="10">
        <f t="shared" si="106"/>
        <v>0.99947132412096895</v>
      </c>
      <c r="EM81" s="10">
        <f t="shared" si="106"/>
        <v>1.0000327851274111</v>
      </c>
      <c r="EN81" s="10">
        <f t="shared" si="106"/>
        <v>1.0017792054653403</v>
      </c>
      <c r="EO81" s="10">
        <f t="shared" si="106"/>
        <v>1.0073219523739099</v>
      </c>
      <c r="EP81" s="10">
        <f t="shared" si="106"/>
        <v>0.99788155377569399</v>
      </c>
      <c r="EQ81" s="10">
        <f t="shared" si="106"/>
        <v>0.99999584597158231</v>
      </c>
      <c r="ER81" s="10">
        <f t="shared" si="106"/>
        <v>1.0001462103669629</v>
      </c>
      <c r="ES81" s="10">
        <f t="shared" si="106"/>
        <v>1.0129015685753495</v>
      </c>
      <c r="ET81" s="10">
        <f t="shared" si="106"/>
        <v>1.0000033882726762</v>
      </c>
      <c r="EU81" s="10">
        <f t="shared" si="106"/>
        <v>1.0018021707228864</v>
      </c>
      <c r="EV81" s="10">
        <f t="shared" si="106"/>
        <v>1.0000351065191153</v>
      </c>
      <c r="EW81" s="10">
        <f t="shared" si="106"/>
        <v>1.0016163077011591</v>
      </c>
      <c r="EX81" s="10">
        <f t="shared" si="106"/>
        <v>1</v>
      </c>
      <c r="EY81" s="10">
        <f t="shared" si="106"/>
        <v>1</v>
      </c>
      <c r="EZ81" s="10">
        <f t="shared" si="106"/>
        <v>1</v>
      </c>
      <c r="FA81" s="10">
        <f t="shared" si="106"/>
        <v>1.0000667344079328</v>
      </c>
      <c r="FB81" s="10">
        <f t="shared" si="106"/>
        <v>1.0005560132774969</v>
      </c>
      <c r="FC81" s="10">
        <f t="shared" si="106"/>
        <v>0.999999011034723</v>
      </c>
      <c r="FD81" s="10">
        <f t="shared" si="106"/>
        <v>0.99915705047884895</v>
      </c>
      <c r="FE81" s="10">
        <f t="shared" si="106"/>
        <v>1</v>
      </c>
      <c r="FF81" s="10">
        <f t="shared" si="106"/>
        <v>1.0017899160845241</v>
      </c>
      <c r="FG81" s="10">
        <f t="shared" si="106"/>
        <v>1.0002946181364065</v>
      </c>
      <c r="FH81" s="10">
        <f t="shared" si="106"/>
        <v>1.0015055393414896</v>
      </c>
      <c r="FI81" s="10">
        <f t="shared" si="106"/>
        <v>1</v>
      </c>
      <c r="FJ81" s="10">
        <f t="shared" si="106"/>
        <v>1</v>
      </c>
      <c r="FK81" s="10">
        <f t="shared" si="106"/>
        <v>1</v>
      </c>
      <c r="FL81" s="10">
        <f t="shared" si="106"/>
        <v>1.0001036381282389</v>
      </c>
      <c r="FM81" s="10">
        <f t="shared" si="106"/>
        <v>1.0000786694278234</v>
      </c>
      <c r="FN81" s="10">
        <f t="shared" si="106"/>
        <v>1</v>
      </c>
      <c r="FO81" s="10">
        <f t="shared" si="106"/>
        <v>1.0010440438300521</v>
      </c>
      <c r="FP81" s="10">
        <f t="shared" si="106"/>
        <v>1</v>
      </c>
      <c r="FQ81" s="10">
        <f t="shared" si="106"/>
        <v>0.99999976512076549</v>
      </c>
      <c r="FR81" s="10">
        <f t="shared" si="106"/>
        <v>1.000006659834157</v>
      </c>
      <c r="FS81" s="10">
        <f t="shared" si="106"/>
        <v>1.0071007795916491</v>
      </c>
      <c r="FT81" s="10">
        <f t="shared" si="106"/>
        <v>1.0014908387518786</v>
      </c>
      <c r="FU81" s="10">
        <f t="shared" si="106"/>
        <v>0.98570544905664814</v>
      </c>
      <c r="FV81" s="10" t="str">
        <f t="shared" si="106"/>
        <v/>
      </c>
      <c r="FW81" s="10" t="str">
        <f t="shared" si="106"/>
        <v/>
      </c>
      <c r="FX81" s="10" t="str">
        <f t="shared" si="106"/>
        <v/>
      </c>
      <c r="FY81" s="10" t="str">
        <f t="shared" si="106"/>
        <v/>
      </c>
      <c r="FZ81" s="10" t="str">
        <f t="shared" si="106"/>
        <v/>
      </c>
      <c r="GA81" s="10" t="str">
        <f t="shared" si="106"/>
        <v/>
      </c>
      <c r="GB81" s="10" t="str">
        <f t="shared" si="106"/>
        <v/>
      </c>
      <c r="GC81" s="10" t="str">
        <f t="shared" si="106"/>
        <v/>
      </c>
      <c r="GD81" s="10" t="str">
        <f t="shared" si="106"/>
        <v/>
      </c>
      <c r="GE81" s="10" t="str">
        <f t="shared" si="106"/>
        <v/>
      </c>
      <c r="GF81" s="10" t="str">
        <f t="shared" si="106"/>
        <v/>
      </c>
      <c r="GG81" s="10" t="str">
        <f t="shared" si="106"/>
        <v/>
      </c>
      <c r="GH81" s="10" t="str">
        <f t="shared" si="106"/>
        <v/>
      </c>
      <c r="GI81" s="10" t="str">
        <f t="shared" si="106"/>
        <v/>
      </c>
      <c r="GJ81" s="10" t="str">
        <f t="shared" si="106"/>
        <v/>
      </c>
      <c r="GK81" s="10" t="str">
        <f t="shared" si="106"/>
        <v/>
      </c>
      <c r="GL81" s="10" t="str">
        <f t="shared" si="106"/>
        <v/>
      </c>
      <c r="GM81" s="10" t="str">
        <f t="shared" si="106"/>
        <v/>
      </c>
      <c r="GN81" s="10" t="str">
        <f t="shared" si="106"/>
        <v/>
      </c>
      <c r="GO81" s="10" t="str">
        <f t="shared" si="106"/>
        <v/>
      </c>
      <c r="GP81" s="10" t="str">
        <f t="shared" si="106"/>
        <v/>
      </c>
      <c r="GQ81" s="10" t="str">
        <f t="shared" ref="GQ81:IV81" si="107">IF(OR(GR35 = "", GR$8 &lt; GQ$8), "", IFERROR(GR35/GQ35, ""))</f>
        <v/>
      </c>
      <c r="GR81" s="10" t="str">
        <f t="shared" si="107"/>
        <v/>
      </c>
      <c r="GS81" s="10" t="str">
        <f t="shared" si="107"/>
        <v/>
      </c>
      <c r="GT81" s="10" t="str">
        <f t="shared" si="107"/>
        <v/>
      </c>
      <c r="GU81" s="10" t="str">
        <f t="shared" si="107"/>
        <v/>
      </c>
      <c r="GV81" s="10" t="str">
        <f t="shared" si="107"/>
        <v/>
      </c>
      <c r="GW81" s="10" t="str">
        <f t="shared" si="107"/>
        <v/>
      </c>
      <c r="GX81" s="10" t="str">
        <f t="shared" si="107"/>
        <v/>
      </c>
      <c r="GY81" s="10" t="str">
        <f t="shared" si="107"/>
        <v/>
      </c>
      <c r="GZ81" s="10" t="str">
        <f t="shared" si="107"/>
        <v/>
      </c>
      <c r="HA81" s="10" t="str">
        <f t="shared" si="107"/>
        <v/>
      </c>
      <c r="HB81" s="10" t="str">
        <f t="shared" si="107"/>
        <v/>
      </c>
      <c r="HC81" s="10" t="str">
        <f t="shared" si="107"/>
        <v/>
      </c>
      <c r="HD81" s="10" t="str">
        <f t="shared" si="107"/>
        <v/>
      </c>
      <c r="HE81" s="10" t="str">
        <f t="shared" si="107"/>
        <v/>
      </c>
      <c r="HF81" s="10" t="str">
        <f t="shared" si="107"/>
        <v/>
      </c>
      <c r="HG81" s="10" t="str">
        <f t="shared" si="107"/>
        <v/>
      </c>
      <c r="HH81" s="10" t="str">
        <f t="shared" si="107"/>
        <v/>
      </c>
      <c r="HI81" s="10" t="str">
        <f t="shared" si="107"/>
        <v/>
      </c>
      <c r="HJ81" s="10" t="str">
        <f t="shared" si="107"/>
        <v/>
      </c>
      <c r="HK81" s="10" t="str">
        <f t="shared" si="107"/>
        <v/>
      </c>
      <c r="HL81" s="10" t="str">
        <f t="shared" si="107"/>
        <v/>
      </c>
      <c r="HM81" s="10" t="str">
        <f t="shared" si="107"/>
        <v/>
      </c>
      <c r="HN81" s="10" t="str">
        <f t="shared" si="107"/>
        <v/>
      </c>
      <c r="HO81" s="10" t="str">
        <f t="shared" si="107"/>
        <v/>
      </c>
      <c r="HP81" s="10" t="str">
        <f t="shared" si="107"/>
        <v/>
      </c>
      <c r="HQ81" s="10" t="str">
        <f t="shared" si="107"/>
        <v/>
      </c>
      <c r="HR81" s="10" t="str">
        <f t="shared" si="107"/>
        <v/>
      </c>
      <c r="HS81" s="10" t="str">
        <f t="shared" si="107"/>
        <v/>
      </c>
      <c r="HT81" s="10" t="str">
        <f t="shared" si="107"/>
        <v/>
      </c>
      <c r="HU81" s="10" t="str">
        <f t="shared" si="107"/>
        <v/>
      </c>
      <c r="HV81" s="10" t="str">
        <f t="shared" si="107"/>
        <v/>
      </c>
      <c r="HW81" s="10" t="str">
        <f t="shared" si="107"/>
        <v/>
      </c>
      <c r="HX81" s="10" t="str">
        <f t="shared" si="107"/>
        <v/>
      </c>
      <c r="HY81" s="10" t="str">
        <f t="shared" si="107"/>
        <v/>
      </c>
      <c r="HZ81" s="10" t="str">
        <f t="shared" si="107"/>
        <v/>
      </c>
      <c r="IA81" s="10" t="str">
        <f t="shared" si="107"/>
        <v/>
      </c>
      <c r="IB81" s="10" t="str">
        <f t="shared" si="107"/>
        <v/>
      </c>
      <c r="IC81" s="10" t="str">
        <f t="shared" si="107"/>
        <v/>
      </c>
      <c r="ID81" s="10" t="str">
        <f t="shared" si="107"/>
        <v/>
      </c>
      <c r="IE81" s="10" t="str">
        <f t="shared" si="107"/>
        <v/>
      </c>
      <c r="IF81" s="10" t="str">
        <f t="shared" si="107"/>
        <v/>
      </c>
      <c r="IG81" s="10" t="str">
        <f t="shared" si="107"/>
        <v/>
      </c>
      <c r="IH81" s="10" t="str">
        <f t="shared" si="107"/>
        <v/>
      </c>
      <c r="II81" s="10" t="str">
        <f t="shared" si="107"/>
        <v/>
      </c>
      <c r="IJ81" s="10" t="str">
        <f t="shared" si="107"/>
        <v/>
      </c>
      <c r="IK81" s="10" t="str">
        <f t="shared" si="107"/>
        <v/>
      </c>
      <c r="IL81" s="10" t="str">
        <f t="shared" si="107"/>
        <v/>
      </c>
      <c r="IM81" s="10" t="str">
        <f t="shared" si="107"/>
        <v/>
      </c>
      <c r="IN81" s="10" t="str">
        <f t="shared" si="107"/>
        <v/>
      </c>
      <c r="IO81" s="10" t="str">
        <f t="shared" si="107"/>
        <v/>
      </c>
      <c r="IP81" s="10" t="str">
        <f t="shared" si="107"/>
        <v/>
      </c>
      <c r="IQ81" s="10" t="str">
        <f t="shared" si="107"/>
        <v/>
      </c>
      <c r="IR81" s="10" t="str">
        <f t="shared" si="107"/>
        <v/>
      </c>
      <c r="IS81" s="10" t="str">
        <f t="shared" si="107"/>
        <v/>
      </c>
      <c r="IT81" s="10" t="str">
        <f t="shared" si="107"/>
        <v/>
      </c>
      <c r="IU81" s="10" t="str">
        <f t="shared" si="107"/>
        <v/>
      </c>
      <c r="IV81" s="10" t="str">
        <f t="shared" si="107"/>
        <v/>
      </c>
    </row>
    <row r="82" spans="6:256" x14ac:dyDescent="0.2">
      <c r="F82">
        <v>202012</v>
      </c>
      <c r="G82" s="10">
        <f t="shared" ref="G82:BR82" si="108">IF(OR(H36 = "", H$8 &lt; G$8), "", IFERROR(H36/G36, ""))</f>
        <v>3625.8458969224207</v>
      </c>
      <c r="H82" s="10">
        <f t="shared" si="108"/>
        <v>3.389049322433169</v>
      </c>
      <c r="I82" s="10">
        <f t="shared" si="108"/>
        <v>1.6542840862860095</v>
      </c>
      <c r="J82" s="10">
        <f t="shared" si="108"/>
        <v>1.2911378875428725</v>
      </c>
      <c r="K82" s="10">
        <f t="shared" si="108"/>
        <v>1.0902737743546054</v>
      </c>
      <c r="L82" s="10">
        <f t="shared" si="108"/>
        <v>1.1063418013548953</v>
      </c>
      <c r="M82" s="10">
        <f t="shared" si="108"/>
        <v>1.0184787614703821</v>
      </c>
      <c r="N82" s="10">
        <f t="shared" si="108"/>
        <v>1.000460295544999</v>
      </c>
      <c r="O82" s="10">
        <f t="shared" si="108"/>
        <v>1.0093051122333834</v>
      </c>
      <c r="P82" s="10">
        <f t="shared" si="108"/>
        <v>1</v>
      </c>
      <c r="Q82" s="10">
        <f t="shared" si="108"/>
        <v>1.001363071002187</v>
      </c>
      <c r="R82" s="10">
        <f t="shared" si="108"/>
        <v>1.0166305322459575</v>
      </c>
      <c r="S82" s="10">
        <f t="shared" si="108"/>
        <v>1.0004653138573902</v>
      </c>
      <c r="T82" s="10">
        <f t="shared" si="108"/>
        <v>1.0000080689018218</v>
      </c>
      <c r="U82" s="10">
        <f t="shared" si="108"/>
        <v>1.0004341174987199</v>
      </c>
      <c r="V82" s="10">
        <f t="shared" si="108"/>
        <v>1.0014713104990707</v>
      </c>
      <c r="W82" s="10">
        <f t="shared" si="108"/>
        <v>1.0005374943378926</v>
      </c>
      <c r="X82" s="10">
        <f t="shared" si="108"/>
        <v>1.0002156659272801</v>
      </c>
      <c r="Y82" s="10">
        <f t="shared" si="108"/>
        <v>1.0008741646735537</v>
      </c>
      <c r="Z82" s="10">
        <f t="shared" si="108"/>
        <v>1</v>
      </c>
      <c r="AA82" s="10">
        <f t="shared" si="108"/>
        <v>1</v>
      </c>
      <c r="AB82" s="10">
        <f t="shared" si="108"/>
        <v>0.99989530432174956</v>
      </c>
      <c r="AC82" s="10">
        <f t="shared" si="108"/>
        <v>1.0000391490526126</v>
      </c>
      <c r="AD82" s="10">
        <f t="shared" si="108"/>
        <v>1</v>
      </c>
      <c r="AE82" s="10">
        <f t="shared" si="108"/>
        <v>1</v>
      </c>
      <c r="AF82" s="10">
        <f t="shared" si="108"/>
        <v>1.000397690559647</v>
      </c>
      <c r="AG82" s="10">
        <f t="shared" si="108"/>
        <v>1</v>
      </c>
      <c r="AH82" s="10">
        <f t="shared" si="108"/>
        <v>1.0005495976465666</v>
      </c>
      <c r="AI82" s="10">
        <f t="shared" si="108"/>
        <v>1.0006600255297544</v>
      </c>
      <c r="AJ82" s="10">
        <f t="shared" si="108"/>
        <v>1.0002023206416826</v>
      </c>
      <c r="AK82" s="10">
        <f t="shared" si="108"/>
        <v>1</v>
      </c>
      <c r="AL82" s="10">
        <f t="shared" si="108"/>
        <v>1.0000036143832269</v>
      </c>
      <c r="AM82" s="10">
        <f t="shared" si="108"/>
        <v>1.0004490348916075</v>
      </c>
      <c r="AN82" s="10">
        <f t="shared" si="108"/>
        <v>1</v>
      </c>
      <c r="AO82" s="10">
        <f t="shared" si="108"/>
        <v>1</v>
      </c>
      <c r="AP82" s="10">
        <f t="shared" si="108"/>
        <v>1</v>
      </c>
      <c r="AQ82" s="10">
        <f t="shared" si="108"/>
        <v>1</v>
      </c>
      <c r="AR82" s="10">
        <f t="shared" si="108"/>
        <v>1.0003967921134822</v>
      </c>
      <c r="AS82" s="10">
        <f t="shared" si="108"/>
        <v>1</v>
      </c>
      <c r="AT82" s="10">
        <f t="shared" si="108"/>
        <v>1.0001212968472839</v>
      </c>
      <c r="AU82" s="10">
        <f t="shared" si="108"/>
        <v>1.0005770523370698</v>
      </c>
      <c r="AV82" s="10">
        <f t="shared" si="108"/>
        <v>1.0011721364603634</v>
      </c>
      <c r="AW82" s="10">
        <f t="shared" si="108"/>
        <v>1</v>
      </c>
      <c r="AX82" s="10" t="str">
        <f t="shared" si="108"/>
        <v/>
      </c>
      <c r="AY82" s="10" t="str">
        <f t="shared" si="108"/>
        <v/>
      </c>
      <c r="AZ82" s="10" t="str">
        <f t="shared" si="108"/>
        <v/>
      </c>
      <c r="BA82" s="10" t="str">
        <f t="shared" si="108"/>
        <v/>
      </c>
      <c r="BB82" s="10" t="str">
        <f t="shared" si="108"/>
        <v/>
      </c>
      <c r="BC82" s="10" t="str">
        <f t="shared" si="108"/>
        <v/>
      </c>
      <c r="BD82" s="10" t="str">
        <f t="shared" si="108"/>
        <v/>
      </c>
      <c r="BE82" s="10" t="str">
        <f t="shared" si="108"/>
        <v/>
      </c>
      <c r="BF82" s="10" t="str">
        <f t="shared" si="108"/>
        <v/>
      </c>
      <c r="BG82" s="10" t="str">
        <f t="shared" si="108"/>
        <v/>
      </c>
      <c r="BH82" s="10" t="str">
        <f t="shared" si="108"/>
        <v/>
      </c>
      <c r="BI82" s="10" t="str">
        <f t="shared" si="108"/>
        <v/>
      </c>
      <c r="BJ82" s="10" t="str">
        <f t="shared" si="108"/>
        <v/>
      </c>
      <c r="BK82" s="10" t="str">
        <f t="shared" si="108"/>
        <v/>
      </c>
      <c r="BL82" s="10" t="str">
        <f t="shared" si="108"/>
        <v/>
      </c>
      <c r="BM82" s="10" t="str">
        <f t="shared" si="108"/>
        <v/>
      </c>
      <c r="BN82" s="10" t="str">
        <f t="shared" si="108"/>
        <v/>
      </c>
      <c r="BO82" s="10" t="str">
        <f t="shared" si="108"/>
        <v/>
      </c>
      <c r="BP82" s="10" t="str">
        <f t="shared" si="108"/>
        <v/>
      </c>
      <c r="BQ82" s="10" t="str">
        <f t="shared" si="108"/>
        <v/>
      </c>
      <c r="BR82" s="10" t="str">
        <f t="shared" si="108"/>
        <v/>
      </c>
      <c r="BS82" s="10" t="str">
        <f t="shared" ref="BS82:ED82" si="109">IF(OR(BT36 = "", BT$8 &lt; BS$8), "", IFERROR(BT36/BS36, ""))</f>
        <v/>
      </c>
      <c r="BT82" s="10" t="str">
        <f t="shared" si="109"/>
        <v/>
      </c>
      <c r="BU82" s="10" t="str">
        <f t="shared" si="109"/>
        <v/>
      </c>
      <c r="BV82" s="10" t="str">
        <f t="shared" si="109"/>
        <v/>
      </c>
      <c r="BW82" s="10" t="str">
        <f t="shared" si="109"/>
        <v/>
      </c>
      <c r="BX82" s="10" t="str">
        <f t="shared" si="109"/>
        <v/>
      </c>
      <c r="BY82" s="10" t="str">
        <f t="shared" si="109"/>
        <v/>
      </c>
      <c r="BZ82" s="10" t="str">
        <f t="shared" si="109"/>
        <v/>
      </c>
      <c r="CA82" s="10" t="str">
        <f t="shared" si="109"/>
        <v/>
      </c>
      <c r="CB82" s="10" t="str">
        <f t="shared" si="109"/>
        <v/>
      </c>
      <c r="CC82" s="10" t="str">
        <f t="shared" si="109"/>
        <v/>
      </c>
      <c r="CD82" s="10" t="str">
        <f t="shared" si="109"/>
        <v/>
      </c>
      <c r="CE82" s="10" t="str">
        <f t="shared" si="109"/>
        <v/>
      </c>
      <c r="CF82" s="10" t="str">
        <f t="shared" si="109"/>
        <v/>
      </c>
      <c r="CG82" s="10" t="str">
        <f t="shared" si="109"/>
        <v/>
      </c>
      <c r="CH82" s="10" t="str">
        <f t="shared" si="109"/>
        <v/>
      </c>
      <c r="CI82" s="10" t="str">
        <f t="shared" si="109"/>
        <v/>
      </c>
      <c r="CJ82" s="10" t="str">
        <f t="shared" si="109"/>
        <v/>
      </c>
      <c r="CK82" s="10" t="str">
        <f t="shared" si="109"/>
        <v/>
      </c>
      <c r="CL82" s="10" t="str">
        <f t="shared" si="109"/>
        <v/>
      </c>
      <c r="CM82" s="10" t="str">
        <f t="shared" si="109"/>
        <v/>
      </c>
      <c r="CN82" s="10" t="str">
        <f t="shared" si="109"/>
        <v/>
      </c>
      <c r="CO82" s="10" t="str">
        <f t="shared" si="109"/>
        <v/>
      </c>
      <c r="CP82" s="10" t="str">
        <f t="shared" si="109"/>
        <v/>
      </c>
      <c r="CQ82" s="10" t="str">
        <f t="shared" si="109"/>
        <v/>
      </c>
      <c r="CR82" s="10" t="str">
        <f t="shared" si="109"/>
        <v/>
      </c>
      <c r="CS82" s="10" t="str">
        <f t="shared" si="109"/>
        <v/>
      </c>
      <c r="CT82" s="10" t="str">
        <f t="shared" si="109"/>
        <v/>
      </c>
      <c r="CU82" s="10" t="str">
        <f t="shared" si="109"/>
        <v/>
      </c>
      <c r="CV82" s="10" t="str">
        <f t="shared" si="109"/>
        <v/>
      </c>
      <c r="CW82" s="10" t="str">
        <f t="shared" si="109"/>
        <v/>
      </c>
      <c r="CX82" s="10" t="str">
        <f t="shared" si="109"/>
        <v/>
      </c>
      <c r="CY82" s="10" t="str">
        <f t="shared" si="109"/>
        <v/>
      </c>
      <c r="CZ82" s="10" t="str">
        <f t="shared" si="109"/>
        <v/>
      </c>
      <c r="DA82" s="10" t="str">
        <f t="shared" si="109"/>
        <v/>
      </c>
      <c r="DB82" s="10" t="str">
        <f t="shared" si="109"/>
        <v/>
      </c>
      <c r="DC82" s="10" t="str">
        <f t="shared" si="109"/>
        <v/>
      </c>
      <c r="DD82" s="10" t="str">
        <f t="shared" si="109"/>
        <v/>
      </c>
      <c r="DE82" s="10" t="str">
        <f t="shared" si="109"/>
        <v/>
      </c>
      <c r="DF82" s="10" t="str">
        <f t="shared" si="109"/>
        <v/>
      </c>
      <c r="DG82" s="10" t="str">
        <f t="shared" si="109"/>
        <v/>
      </c>
      <c r="DH82" s="10" t="str">
        <f t="shared" si="109"/>
        <v/>
      </c>
      <c r="DI82" s="10" t="str">
        <f t="shared" si="109"/>
        <v/>
      </c>
      <c r="DJ82" s="10" t="str">
        <f t="shared" si="109"/>
        <v/>
      </c>
      <c r="DK82" s="10" t="str">
        <f t="shared" si="109"/>
        <v/>
      </c>
      <c r="DL82" s="10" t="str">
        <f t="shared" si="109"/>
        <v/>
      </c>
      <c r="DM82" s="10" t="str">
        <f t="shared" si="109"/>
        <v/>
      </c>
      <c r="DN82" s="10" t="str">
        <f t="shared" si="109"/>
        <v/>
      </c>
      <c r="DO82" s="10" t="str">
        <f t="shared" si="109"/>
        <v/>
      </c>
      <c r="DP82" s="10" t="str">
        <f t="shared" si="109"/>
        <v/>
      </c>
      <c r="DQ82" s="10" t="str">
        <f t="shared" si="109"/>
        <v/>
      </c>
      <c r="DR82" s="10" t="str">
        <f t="shared" si="109"/>
        <v/>
      </c>
      <c r="DS82" s="10" t="str">
        <f t="shared" si="109"/>
        <v/>
      </c>
      <c r="DT82" s="10" t="str">
        <f t="shared" si="109"/>
        <v/>
      </c>
      <c r="DU82" s="10" t="str">
        <f t="shared" si="109"/>
        <v/>
      </c>
      <c r="DV82" s="10" t="str">
        <f t="shared" si="109"/>
        <v/>
      </c>
      <c r="DW82" s="10" t="str">
        <f t="shared" si="109"/>
        <v/>
      </c>
      <c r="DX82" s="10" t="str">
        <f t="shared" si="109"/>
        <v/>
      </c>
      <c r="DY82" s="10" t="str">
        <f t="shared" si="109"/>
        <v/>
      </c>
      <c r="DZ82" s="10" t="str">
        <f t="shared" si="109"/>
        <v/>
      </c>
      <c r="EA82" s="10" t="str">
        <f t="shared" si="109"/>
        <v/>
      </c>
      <c r="EB82" s="10">
        <f t="shared" si="109"/>
        <v>2.2712679114724375</v>
      </c>
      <c r="EC82" s="10">
        <f t="shared" si="109"/>
        <v>1.4296345077835941</v>
      </c>
      <c r="ED82" s="10">
        <f t="shared" si="109"/>
        <v>1.2827429293037877</v>
      </c>
      <c r="EE82" s="10">
        <f t="shared" ref="EE82:GP82" si="110">IF(OR(EF36 = "", EF$8 &lt; EE$8), "", IFERROR(EF36/EE36, ""))</f>
        <v>1.0602439477811594</v>
      </c>
      <c r="EF82" s="10">
        <f t="shared" si="110"/>
        <v>0.97365549082585134</v>
      </c>
      <c r="EG82" s="10">
        <f t="shared" si="110"/>
        <v>1.0047360715871481</v>
      </c>
      <c r="EH82" s="10">
        <f t="shared" si="110"/>
        <v>0.98412673166870968</v>
      </c>
      <c r="EI82" s="10">
        <f t="shared" si="110"/>
        <v>0.98055152485728714</v>
      </c>
      <c r="EJ82" s="10">
        <f t="shared" si="110"/>
        <v>1.0173658736915425</v>
      </c>
      <c r="EK82" s="10">
        <f t="shared" si="110"/>
        <v>0.99995401159428643</v>
      </c>
      <c r="EL82" s="10">
        <f t="shared" si="110"/>
        <v>1.0000003000633109</v>
      </c>
      <c r="EM82" s="10">
        <f t="shared" si="110"/>
        <v>0.99995530864735005</v>
      </c>
      <c r="EN82" s="10">
        <f t="shared" si="110"/>
        <v>1.0004622889562269</v>
      </c>
      <c r="EO82" s="10">
        <f t="shared" si="110"/>
        <v>1.0000080164725624</v>
      </c>
      <c r="EP82" s="10">
        <f t="shared" si="110"/>
        <v>1.0041126498260471</v>
      </c>
      <c r="EQ82" s="10">
        <f t="shared" si="110"/>
        <v>0.99705606028028815</v>
      </c>
      <c r="ER82" s="10">
        <f t="shared" si="110"/>
        <v>1.000534401644702</v>
      </c>
      <c r="ES82" s="10">
        <f t="shared" si="110"/>
        <v>1.0002144256680841</v>
      </c>
      <c r="ET82" s="10">
        <f t="shared" si="110"/>
        <v>1.0008691385743438</v>
      </c>
      <c r="EU82" s="10">
        <f t="shared" si="110"/>
        <v>1</v>
      </c>
      <c r="EV82" s="10">
        <f t="shared" si="110"/>
        <v>1</v>
      </c>
      <c r="EW82" s="10">
        <f t="shared" si="110"/>
        <v>0.99989590575753007</v>
      </c>
      <c r="EX82" s="10">
        <f t="shared" si="110"/>
        <v>1.0000389241331828</v>
      </c>
      <c r="EY82" s="10">
        <f t="shared" si="110"/>
        <v>1</v>
      </c>
      <c r="EZ82" s="10">
        <f t="shared" si="110"/>
        <v>1</v>
      </c>
      <c r="FA82" s="10">
        <f t="shared" si="110"/>
        <v>0.99975988279274863</v>
      </c>
      <c r="FB82" s="10">
        <f t="shared" si="110"/>
        <v>1.003263934555966</v>
      </c>
      <c r="FC82" s="10">
        <f t="shared" si="110"/>
        <v>1.0162801563019563</v>
      </c>
      <c r="FD82" s="10">
        <f t="shared" si="110"/>
        <v>1.0003542749490744</v>
      </c>
      <c r="FE82" s="10">
        <f t="shared" si="110"/>
        <v>0.99940274102702809</v>
      </c>
      <c r="FF82" s="10">
        <f t="shared" si="110"/>
        <v>1</v>
      </c>
      <c r="FG82" s="10">
        <f t="shared" si="110"/>
        <v>1.0001014225287592</v>
      </c>
      <c r="FH82" s="10">
        <f t="shared" si="110"/>
        <v>0.99999837630625288</v>
      </c>
      <c r="FI82" s="10">
        <f t="shared" si="110"/>
        <v>1</v>
      </c>
      <c r="FJ82" s="10">
        <f t="shared" si="110"/>
        <v>1</v>
      </c>
      <c r="FK82" s="10">
        <f t="shared" si="110"/>
        <v>0.98486843059672735</v>
      </c>
      <c r="FL82" s="10">
        <f t="shared" si="110"/>
        <v>1</v>
      </c>
      <c r="FM82" s="10">
        <f t="shared" si="110"/>
        <v>1.0003939152509547</v>
      </c>
      <c r="FN82" s="10">
        <f t="shared" si="110"/>
        <v>1</v>
      </c>
      <c r="FO82" s="10">
        <f t="shared" si="110"/>
        <v>1.0000499072073266</v>
      </c>
      <c r="FP82" s="10">
        <f t="shared" si="110"/>
        <v>1.0005729110759103</v>
      </c>
      <c r="FQ82" s="10">
        <f t="shared" si="110"/>
        <v>1.0006174008952617</v>
      </c>
      <c r="FR82" s="10">
        <f t="shared" si="110"/>
        <v>0.99337794800927437</v>
      </c>
      <c r="FS82" s="10" t="str">
        <f t="shared" si="110"/>
        <v/>
      </c>
      <c r="FT82" s="10" t="str">
        <f t="shared" si="110"/>
        <v/>
      </c>
      <c r="FU82" s="10" t="str">
        <f t="shared" si="110"/>
        <v/>
      </c>
      <c r="FV82" s="10" t="str">
        <f t="shared" si="110"/>
        <v/>
      </c>
      <c r="FW82" s="10" t="str">
        <f t="shared" si="110"/>
        <v/>
      </c>
      <c r="FX82" s="10" t="str">
        <f t="shared" si="110"/>
        <v/>
      </c>
      <c r="FY82" s="10" t="str">
        <f t="shared" si="110"/>
        <v/>
      </c>
      <c r="FZ82" s="10" t="str">
        <f t="shared" si="110"/>
        <v/>
      </c>
      <c r="GA82" s="10" t="str">
        <f t="shared" si="110"/>
        <v/>
      </c>
      <c r="GB82" s="10" t="str">
        <f t="shared" si="110"/>
        <v/>
      </c>
      <c r="GC82" s="10" t="str">
        <f t="shared" si="110"/>
        <v/>
      </c>
      <c r="GD82" s="10" t="str">
        <f t="shared" si="110"/>
        <v/>
      </c>
      <c r="GE82" s="10" t="str">
        <f t="shared" si="110"/>
        <v/>
      </c>
      <c r="GF82" s="10" t="str">
        <f t="shared" si="110"/>
        <v/>
      </c>
      <c r="GG82" s="10" t="str">
        <f t="shared" si="110"/>
        <v/>
      </c>
      <c r="GH82" s="10" t="str">
        <f t="shared" si="110"/>
        <v/>
      </c>
      <c r="GI82" s="10" t="str">
        <f t="shared" si="110"/>
        <v/>
      </c>
      <c r="GJ82" s="10" t="str">
        <f t="shared" si="110"/>
        <v/>
      </c>
      <c r="GK82" s="10" t="str">
        <f t="shared" si="110"/>
        <v/>
      </c>
      <c r="GL82" s="10" t="str">
        <f t="shared" si="110"/>
        <v/>
      </c>
      <c r="GM82" s="10" t="str">
        <f t="shared" si="110"/>
        <v/>
      </c>
      <c r="GN82" s="10" t="str">
        <f t="shared" si="110"/>
        <v/>
      </c>
      <c r="GO82" s="10" t="str">
        <f t="shared" si="110"/>
        <v/>
      </c>
      <c r="GP82" s="10" t="str">
        <f t="shared" si="110"/>
        <v/>
      </c>
      <c r="GQ82" s="10" t="str">
        <f t="shared" ref="GQ82:IV82" si="111">IF(OR(GR36 = "", GR$8 &lt; GQ$8), "", IFERROR(GR36/GQ36, ""))</f>
        <v/>
      </c>
      <c r="GR82" s="10" t="str">
        <f t="shared" si="111"/>
        <v/>
      </c>
      <c r="GS82" s="10" t="str">
        <f t="shared" si="111"/>
        <v/>
      </c>
      <c r="GT82" s="10" t="str">
        <f t="shared" si="111"/>
        <v/>
      </c>
      <c r="GU82" s="10" t="str">
        <f t="shared" si="111"/>
        <v/>
      </c>
      <c r="GV82" s="10" t="str">
        <f t="shared" si="111"/>
        <v/>
      </c>
      <c r="GW82" s="10" t="str">
        <f t="shared" si="111"/>
        <v/>
      </c>
      <c r="GX82" s="10" t="str">
        <f t="shared" si="111"/>
        <v/>
      </c>
      <c r="GY82" s="10" t="str">
        <f t="shared" si="111"/>
        <v/>
      </c>
      <c r="GZ82" s="10" t="str">
        <f t="shared" si="111"/>
        <v/>
      </c>
      <c r="HA82" s="10" t="str">
        <f t="shared" si="111"/>
        <v/>
      </c>
      <c r="HB82" s="10" t="str">
        <f t="shared" si="111"/>
        <v/>
      </c>
      <c r="HC82" s="10" t="str">
        <f t="shared" si="111"/>
        <v/>
      </c>
      <c r="HD82" s="10" t="str">
        <f t="shared" si="111"/>
        <v/>
      </c>
      <c r="HE82" s="10" t="str">
        <f t="shared" si="111"/>
        <v/>
      </c>
      <c r="HF82" s="10" t="str">
        <f t="shared" si="111"/>
        <v/>
      </c>
      <c r="HG82" s="10" t="str">
        <f t="shared" si="111"/>
        <v/>
      </c>
      <c r="HH82" s="10" t="str">
        <f t="shared" si="111"/>
        <v/>
      </c>
      <c r="HI82" s="10" t="str">
        <f t="shared" si="111"/>
        <v/>
      </c>
      <c r="HJ82" s="10" t="str">
        <f t="shared" si="111"/>
        <v/>
      </c>
      <c r="HK82" s="10" t="str">
        <f t="shared" si="111"/>
        <v/>
      </c>
      <c r="HL82" s="10" t="str">
        <f t="shared" si="111"/>
        <v/>
      </c>
      <c r="HM82" s="10" t="str">
        <f t="shared" si="111"/>
        <v/>
      </c>
      <c r="HN82" s="10" t="str">
        <f t="shared" si="111"/>
        <v/>
      </c>
      <c r="HO82" s="10" t="str">
        <f t="shared" si="111"/>
        <v/>
      </c>
      <c r="HP82" s="10" t="str">
        <f t="shared" si="111"/>
        <v/>
      </c>
      <c r="HQ82" s="10" t="str">
        <f t="shared" si="111"/>
        <v/>
      </c>
      <c r="HR82" s="10" t="str">
        <f t="shared" si="111"/>
        <v/>
      </c>
      <c r="HS82" s="10" t="str">
        <f t="shared" si="111"/>
        <v/>
      </c>
      <c r="HT82" s="10" t="str">
        <f t="shared" si="111"/>
        <v/>
      </c>
      <c r="HU82" s="10" t="str">
        <f t="shared" si="111"/>
        <v/>
      </c>
      <c r="HV82" s="10" t="str">
        <f t="shared" si="111"/>
        <v/>
      </c>
      <c r="HW82" s="10" t="str">
        <f t="shared" si="111"/>
        <v/>
      </c>
      <c r="HX82" s="10" t="str">
        <f t="shared" si="111"/>
        <v/>
      </c>
      <c r="HY82" s="10" t="str">
        <f t="shared" si="111"/>
        <v/>
      </c>
      <c r="HZ82" s="10" t="str">
        <f t="shared" si="111"/>
        <v/>
      </c>
      <c r="IA82" s="10" t="str">
        <f t="shared" si="111"/>
        <v/>
      </c>
      <c r="IB82" s="10" t="str">
        <f t="shared" si="111"/>
        <v/>
      </c>
      <c r="IC82" s="10" t="str">
        <f t="shared" si="111"/>
        <v/>
      </c>
      <c r="ID82" s="10" t="str">
        <f t="shared" si="111"/>
        <v/>
      </c>
      <c r="IE82" s="10" t="str">
        <f t="shared" si="111"/>
        <v/>
      </c>
      <c r="IF82" s="10" t="str">
        <f t="shared" si="111"/>
        <v/>
      </c>
      <c r="IG82" s="10" t="str">
        <f t="shared" si="111"/>
        <v/>
      </c>
      <c r="IH82" s="10" t="str">
        <f t="shared" si="111"/>
        <v/>
      </c>
      <c r="II82" s="10" t="str">
        <f t="shared" si="111"/>
        <v/>
      </c>
      <c r="IJ82" s="10" t="str">
        <f t="shared" si="111"/>
        <v/>
      </c>
      <c r="IK82" s="10" t="str">
        <f t="shared" si="111"/>
        <v/>
      </c>
      <c r="IL82" s="10" t="str">
        <f t="shared" si="111"/>
        <v/>
      </c>
      <c r="IM82" s="10" t="str">
        <f t="shared" si="111"/>
        <v/>
      </c>
      <c r="IN82" s="10" t="str">
        <f t="shared" si="111"/>
        <v/>
      </c>
      <c r="IO82" s="10" t="str">
        <f t="shared" si="111"/>
        <v/>
      </c>
      <c r="IP82" s="10" t="str">
        <f t="shared" si="111"/>
        <v/>
      </c>
      <c r="IQ82" s="10" t="str">
        <f t="shared" si="111"/>
        <v/>
      </c>
      <c r="IR82" s="10" t="str">
        <f t="shared" si="111"/>
        <v/>
      </c>
      <c r="IS82" s="10" t="str">
        <f t="shared" si="111"/>
        <v/>
      </c>
      <c r="IT82" s="10" t="str">
        <f t="shared" si="111"/>
        <v/>
      </c>
      <c r="IU82" s="10" t="str">
        <f t="shared" si="111"/>
        <v/>
      </c>
      <c r="IV82" s="10" t="str">
        <f t="shared" si="111"/>
        <v/>
      </c>
    </row>
    <row r="83" spans="6:256" x14ac:dyDescent="0.2">
      <c r="F83">
        <v>202103</v>
      </c>
      <c r="G83" s="10">
        <f t="shared" ref="G83:BR83" si="112">IF(OR(H37 = "", H$8 &lt; G$8), "", IFERROR(H37/G37, ""))</f>
        <v>8.7631560224941403</v>
      </c>
      <c r="H83" s="10">
        <f t="shared" si="112"/>
        <v>3.7767530337019459</v>
      </c>
      <c r="I83" s="10">
        <f t="shared" si="112"/>
        <v>1.8846529971217225</v>
      </c>
      <c r="J83" s="10">
        <f t="shared" si="112"/>
        <v>1.3684349430094613</v>
      </c>
      <c r="K83" s="10">
        <f t="shared" si="112"/>
        <v>1.1986362599277025</v>
      </c>
      <c r="L83" s="10">
        <f t="shared" si="112"/>
        <v>1.0391134560362774</v>
      </c>
      <c r="M83" s="10">
        <f t="shared" si="112"/>
        <v>1.042469006874662</v>
      </c>
      <c r="N83" s="10">
        <f t="shared" si="112"/>
        <v>1.0760277166800347</v>
      </c>
      <c r="O83" s="10">
        <f t="shared" si="112"/>
        <v>1.0064295749782031</v>
      </c>
      <c r="P83" s="10">
        <f t="shared" si="112"/>
        <v>1.0017394625103488</v>
      </c>
      <c r="Q83" s="10">
        <f t="shared" si="112"/>
        <v>1.0014607183114095</v>
      </c>
      <c r="R83" s="10">
        <f t="shared" si="112"/>
        <v>1.0004708271279503</v>
      </c>
      <c r="S83" s="10">
        <f t="shared" si="112"/>
        <v>0.99897934648500863</v>
      </c>
      <c r="T83" s="10">
        <f t="shared" si="112"/>
        <v>1.0055565291322202</v>
      </c>
      <c r="U83" s="10">
        <f t="shared" si="112"/>
        <v>1.0081133039105583</v>
      </c>
      <c r="V83" s="10">
        <f t="shared" si="112"/>
        <v>1</v>
      </c>
      <c r="W83" s="10">
        <f t="shared" si="112"/>
        <v>1.0012370025478778</v>
      </c>
      <c r="X83" s="10">
        <f t="shared" si="112"/>
        <v>1</v>
      </c>
      <c r="Y83" s="10">
        <f t="shared" si="112"/>
        <v>1.0000741276079095</v>
      </c>
      <c r="Z83" s="10">
        <f t="shared" si="112"/>
        <v>1</v>
      </c>
      <c r="AA83" s="10">
        <f t="shared" si="112"/>
        <v>1.0000360319950405</v>
      </c>
      <c r="AB83" s="10">
        <f t="shared" si="112"/>
        <v>1</v>
      </c>
      <c r="AC83" s="10">
        <f t="shared" si="112"/>
        <v>1.0000360306967826</v>
      </c>
      <c r="AD83" s="10">
        <f t="shared" si="112"/>
        <v>1.000168692127029</v>
      </c>
      <c r="AE83" s="10">
        <f t="shared" si="112"/>
        <v>1</v>
      </c>
      <c r="AF83" s="10">
        <f t="shared" si="112"/>
        <v>1</v>
      </c>
      <c r="AG83" s="10">
        <f t="shared" si="112"/>
        <v>1.0000498187706912</v>
      </c>
      <c r="AH83" s="10">
        <f t="shared" si="112"/>
        <v>1.0000255122617883</v>
      </c>
      <c r="AI83" s="10">
        <f t="shared" si="112"/>
        <v>1</v>
      </c>
      <c r="AJ83" s="10">
        <f t="shared" si="112"/>
        <v>1</v>
      </c>
      <c r="AK83" s="10">
        <f t="shared" si="112"/>
        <v>1.0000553264434986</v>
      </c>
      <c r="AL83" s="10">
        <f t="shared" si="112"/>
        <v>1.0005193944886295</v>
      </c>
      <c r="AM83" s="10">
        <f t="shared" si="112"/>
        <v>1</v>
      </c>
      <c r="AN83" s="10">
        <f t="shared" si="112"/>
        <v>1</v>
      </c>
      <c r="AO83" s="10">
        <f t="shared" si="112"/>
        <v>1</v>
      </c>
      <c r="AP83" s="10">
        <f t="shared" si="112"/>
        <v>1</v>
      </c>
      <c r="AQ83" s="10">
        <f t="shared" si="112"/>
        <v>1.0000556637074398</v>
      </c>
      <c r="AR83" s="10">
        <f t="shared" si="112"/>
        <v>1.0120055890916979</v>
      </c>
      <c r="AS83" s="10">
        <f t="shared" si="112"/>
        <v>1</v>
      </c>
      <c r="AT83" s="10">
        <f t="shared" si="112"/>
        <v>1.0000078404163331</v>
      </c>
      <c r="AU83" s="10" t="str">
        <f t="shared" si="112"/>
        <v/>
      </c>
      <c r="AV83" s="10" t="str">
        <f t="shared" si="112"/>
        <v/>
      </c>
      <c r="AW83" s="10" t="str">
        <f t="shared" si="112"/>
        <v/>
      </c>
      <c r="AX83" s="10" t="str">
        <f t="shared" si="112"/>
        <v/>
      </c>
      <c r="AY83" s="10" t="str">
        <f t="shared" si="112"/>
        <v/>
      </c>
      <c r="AZ83" s="10" t="str">
        <f t="shared" si="112"/>
        <v/>
      </c>
      <c r="BA83" s="10" t="str">
        <f t="shared" si="112"/>
        <v/>
      </c>
      <c r="BB83" s="10" t="str">
        <f t="shared" si="112"/>
        <v/>
      </c>
      <c r="BC83" s="10" t="str">
        <f t="shared" si="112"/>
        <v/>
      </c>
      <c r="BD83" s="10" t="str">
        <f t="shared" si="112"/>
        <v/>
      </c>
      <c r="BE83" s="10" t="str">
        <f t="shared" si="112"/>
        <v/>
      </c>
      <c r="BF83" s="10" t="str">
        <f t="shared" si="112"/>
        <v/>
      </c>
      <c r="BG83" s="10" t="str">
        <f t="shared" si="112"/>
        <v/>
      </c>
      <c r="BH83" s="10" t="str">
        <f t="shared" si="112"/>
        <v/>
      </c>
      <c r="BI83" s="10" t="str">
        <f t="shared" si="112"/>
        <v/>
      </c>
      <c r="BJ83" s="10" t="str">
        <f t="shared" si="112"/>
        <v/>
      </c>
      <c r="BK83" s="10" t="str">
        <f t="shared" si="112"/>
        <v/>
      </c>
      <c r="BL83" s="10" t="str">
        <f t="shared" si="112"/>
        <v/>
      </c>
      <c r="BM83" s="10" t="str">
        <f t="shared" si="112"/>
        <v/>
      </c>
      <c r="BN83" s="10" t="str">
        <f t="shared" si="112"/>
        <v/>
      </c>
      <c r="BO83" s="10" t="str">
        <f t="shared" si="112"/>
        <v/>
      </c>
      <c r="BP83" s="10" t="str">
        <f t="shared" si="112"/>
        <v/>
      </c>
      <c r="BQ83" s="10" t="str">
        <f t="shared" si="112"/>
        <v/>
      </c>
      <c r="BR83" s="10" t="str">
        <f t="shared" si="112"/>
        <v/>
      </c>
      <c r="BS83" s="10" t="str">
        <f t="shared" ref="BS83:ED83" si="113">IF(OR(BT37 = "", BT$8 &lt; BS$8), "", IFERROR(BT37/BS37, ""))</f>
        <v/>
      </c>
      <c r="BT83" s="10" t="str">
        <f t="shared" si="113"/>
        <v/>
      </c>
      <c r="BU83" s="10" t="str">
        <f t="shared" si="113"/>
        <v/>
      </c>
      <c r="BV83" s="10" t="str">
        <f t="shared" si="113"/>
        <v/>
      </c>
      <c r="BW83" s="10" t="str">
        <f t="shared" si="113"/>
        <v/>
      </c>
      <c r="BX83" s="10" t="str">
        <f t="shared" si="113"/>
        <v/>
      </c>
      <c r="BY83" s="10" t="str">
        <f t="shared" si="113"/>
        <v/>
      </c>
      <c r="BZ83" s="10" t="str">
        <f t="shared" si="113"/>
        <v/>
      </c>
      <c r="CA83" s="10" t="str">
        <f t="shared" si="113"/>
        <v/>
      </c>
      <c r="CB83" s="10" t="str">
        <f t="shared" si="113"/>
        <v/>
      </c>
      <c r="CC83" s="10" t="str">
        <f t="shared" si="113"/>
        <v/>
      </c>
      <c r="CD83" s="10" t="str">
        <f t="shared" si="113"/>
        <v/>
      </c>
      <c r="CE83" s="10" t="str">
        <f t="shared" si="113"/>
        <v/>
      </c>
      <c r="CF83" s="10" t="str">
        <f t="shared" si="113"/>
        <v/>
      </c>
      <c r="CG83" s="10" t="str">
        <f t="shared" si="113"/>
        <v/>
      </c>
      <c r="CH83" s="10" t="str">
        <f t="shared" si="113"/>
        <v/>
      </c>
      <c r="CI83" s="10" t="str">
        <f t="shared" si="113"/>
        <v/>
      </c>
      <c r="CJ83" s="10" t="str">
        <f t="shared" si="113"/>
        <v/>
      </c>
      <c r="CK83" s="10" t="str">
        <f t="shared" si="113"/>
        <v/>
      </c>
      <c r="CL83" s="10" t="str">
        <f t="shared" si="113"/>
        <v/>
      </c>
      <c r="CM83" s="10" t="str">
        <f t="shared" si="113"/>
        <v/>
      </c>
      <c r="CN83" s="10" t="str">
        <f t="shared" si="113"/>
        <v/>
      </c>
      <c r="CO83" s="10" t="str">
        <f t="shared" si="113"/>
        <v/>
      </c>
      <c r="CP83" s="10" t="str">
        <f t="shared" si="113"/>
        <v/>
      </c>
      <c r="CQ83" s="10" t="str">
        <f t="shared" si="113"/>
        <v/>
      </c>
      <c r="CR83" s="10" t="str">
        <f t="shared" si="113"/>
        <v/>
      </c>
      <c r="CS83" s="10" t="str">
        <f t="shared" si="113"/>
        <v/>
      </c>
      <c r="CT83" s="10" t="str">
        <f t="shared" si="113"/>
        <v/>
      </c>
      <c r="CU83" s="10" t="str">
        <f t="shared" si="113"/>
        <v/>
      </c>
      <c r="CV83" s="10" t="str">
        <f t="shared" si="113"/>
        <v/>
      </c>
      <c r="CW83" s="10" t="str">
        <f t="shared" si="113"/>
        <v/>
      </c>
      <c r="CX83" s="10" t="str">
        <f t="shared" si="113"/>
        <v/>
      </c>
      <c r="CY83" s="10" t="str">
        <f t="shared" si="113"/>
        <v/>
      </c>
      <c r="CZ83" s="10" t="str">
        <f t="shared" si="113"/>
        <v/>
      </c>
      <c r="DA83" s="10" t="str">
        <f t="shared" si="113"/>
        <v/>
      </c>
      <c r="DB83" s="10" t="str">
        <f t="shared" si="113"/>
        <v/>
      </c>
      <c r="DC83" s="10" t="str">
        <f t="shared" si="113"/>
        <v/>
      </c>
      <c r="DD83" s="10" t="str">
        <f t="shared" si="113"/>
        <v/>
      </c>
      <c r="DE83" s="10" t="str">
        <f t="shared" si="113"/>
        <v/>
      </c>
      <c r="DF83" s="10" t="str">
        <f t="shared" si="113"/>
        <v/>
      </c>
      <c r="DG83" s="10" t="str">
        <f t="shared" si="113"/>
        <v/>
      </c>
      <c r="DH83" s="10" t="str">
        <f t="shared" si="113"/>
        <v/>
      </c>
      <c r="DI83" s="10" t="str">
        <f t="shared" si="113"/>
        <v/>
      </c>
      <c r="DJ83" s="10" t="str">
        <f t="shared" si="113"/>
        <v/>
      </c>
      <c r="DK83" s="10" t="str">
        <f t="shared" si="113"/>
        <v/>
      </c>
      <c r="DL83" s="10" t="str">
        <f t="shared" si="113"/>
        <v/>
      </c>
      <c r="DM83" s="10" t="str">
        <f t="shared" si="113"/>
        <v/>
      </c>
      <c r="DN83" s="10" t="str">
        <f t="shared" si="113"/>
        <v/>
      </c>
      <c r="DO83" s="10" t="str">
        <f t="shared" si="113"/>
        <v/>
      </c>
      <c r="DP83" s="10" t="str">
        <f t="shared" si="113"/>
        <v/>
      </c>
      <c r="DQ83" s="10" t="str">
        <f t="shared" si="113"/>
        <v/>
      </c>
      <c r="DR83" s="10" t="str">
        <f t="shared" si="113"/>
        <v/>
      </c>
      <c r="DS83" s="10" t="str">
        <f t="shared" si="113"/>
        <v/>
      </c>
      <c r="DT83" s="10" t="str">
        <f t="shared" si="113"/>
        <v/>
      </c>
      <c r="DU83" s="10" t="str">
        <f t="shared" si="113"/>
        <v/>
      </c>
      <c r="DV83" s="10" t="str">
        <f t="shared" si="113"/>
        <v/>
      </c>
      <c r="DW83" s="10" t="str">
        <f t="shared" si="113"/>
        <v/>
      </c>
      <c r="DX83" s="10" t="str">
        <f t="shared" si="113"/>
        <v/>
      </c>
      <c r="DY83" s="10" t="str">
        <f t="shared" si="113"/>
        <v/>
      </c>
      <c r="DZ83" s="10" t="str">
        <f t="shared" si="113"/>
        <v/>
      </c>
      <c r="EA83" s="10" t="str">
        <f t="shared" si="113"/>
        <v/>
      </c>
      <c r="EB83" s="10">
        <f t="shared" si="113"/>
        <v>2.803698768489018</v>
      </c>
      <c r="EC83" s="10">
        <f t="shared" si="113"/>
        <v>1.4290993706635</v>
      </c>
      <c r="ED83" s="10">
        <f t="shared" si="113"/>
        <v>1.1853936064658863</v>
      </c>
      <c r="EE83" s="10">
        <f t="shared" ref="EE83:GP83" si="114">IF(OR(EF37 = "", EF$8 &lt; EE$8), "", IFERROR(EF37/EE37, ""))</f>
        <v>1.0686859439994225</v>
      </c>
      <c r="EF83" s="10">
        <f t="shared" si="114"/>
        <v>0.99743229721531401</v>
      </c>
      <c r="EG83" s="10">
        <f t="shared" si="114"/>
        <v>1.0038793985355574</v>
      </c>
      <c r="EH83" s="10">
        <f t="shared" si="114"/>
        <v>0.9829475820102459</v>
      </c>
      <c r="EI83" s="10">
        <f t="shared" si="114"/>
        <v>0.98400214653713625</v>
      </c>
      <c r="EJ83" s="10">
        <f t="shared" si="114"/>
        <v>0.99965026995536643</v>
      </c>
      <c r="EK83" s="10">
        <f t="shared" si="114"/>
        <v>0.99925149400548907</v>
      </c>
      <c r="EL83" s="10">
        <f t="shared" si="114"/>
        <v>1.0000461770239795</v>
      </c>
      <c r="EM83" s="10">
        <f t="shared" si="114"/>
        <v>0.99999877040238772</v>
      </c>
      <c r="EN83" s="10">
        <f t="shared" si="114"/>
        <v>0.99783263596467775</v>
      </c>
      <c r="EO83" s="10">
        <f t="shared" si="114"/>
        <v>1.0064440564698027</v>
      </c>
      <c r="EP83" s="10">
        <f t="shared" si="114"/>
        <v>0.9999768682510759</v>
      </c>
      <c r="EQ83" s="10">
        <f t="shared" si="114"/>
        <v>1</v>
      </c>
      <c r="ER83" s="10">
        <f t="shared" si="114"/>
        <v>1.0011851667411211</v>
      </c>
      <c r="ES83" s="10">
        <f t="shared" si="114"/>
        <v>1.0001062931890417</v>
      </c>
      <c r="ET83" s="10">
        <f t="shared" si="114"/>
        <v>0.99996473557395904</v>
      </c>
      <c r="EU83" s="10">
        <f t="shared" si="114"/>
        <v>1</v>
      </c>
      <c r="EV83" s="10">
        <f t="shared" si="114"/>
        <v>1.0000345239916228</v>
      </c>
      <c r="EW83" s="10">
        <f t="shared" si="114"/>
        <v>1</v>
      </c>
      <c r="EX83" s="10">
        <f t="shared" si="114"/>
        <v>1.0000065336661381</v>
      </c>
      <c r="EY83" s="10">
        <f t="shared" si="114"/>
        <v>1.0001616370712667</v>
      </c>
      <c r="EZ83" s="10">
        <f t="shared" si="114"/>
        <v>1.0000291831756887</v>
      </c>
      <c r="FA83" s="10">
        <f t="shared" si="114"/>
        <v>1</v>
      </c>
      <c r="FB83" s="10">
        <f t="shared" si="114"/>
        <v>0.96928655068883685</v>
      </c>
      <c r="FC83" s="10">
        <f t="shared" si="114"/>
        <v>1.0000356478233765</v>
      </c>
      <c r="FD83" s="10">
        <f t="shared" si="114"/>
        <v>1</v>
      </c>
      <c r="FE83" s="10">
        <f t="shared" si="114"/>
        <v>1</v>
      </c>
      <c r="FF83" s="10">
        <f t="shared" si="114"/>
        <v>1.0000546933278216</v>
      </c>
      <c r="FG83" s="10">
        <f t="shared" si="114"/>
        <v>1.0005134512400073</v>
      </c>
      <c r="FH83" s="10">
        <f t="shared" si="114"/>
        <v>1</v>
      </c>
      <c r="FI83" s="10">
        <f t="shared" si="114"/>
        <v>1.0180100188032848</v>
      </c>
      <c r="FJ83" s="10">
        <f t="shared" si="114"/>
        <v>1</v>
      </c>
      <c r="FK83" s="10">
        <f t="shared" si="114"/>
        <v>1</v>
      </c>
      <c r="FL83" s="10">
        <f t="shared" si="114"/>
        <v>1.0000935384895198</v>
      </c>
      <c r="FM83" s="10">
        <f t="shared" si="114"/>
        <v>0.99395932180965862</v>
      </c>
      <c r="FN83" s="10">
        <f t="shared" si="114"/>
        <v>0.99997477467038043</v>
      </c>
      <c r="FO83" s="10">
        <f t="shared" si="114"/>
        <v>0.99996566591616876</v>
      </c>
      <c r="FP83" s="10" t="str">
        <f t="shared" si="114"/>
        <v/>
      </c>
      <c r="FQ83" s="10" t="str">
        <f t="shared" si="114"/>
        <v/>
      </c>
      <c r="FR83" s="10" t="str">
        <f t="shared" si="114"/>
        <v/>
      </c>
      <c r="FS83" s="10" t="str">
        <f t="shared" si="114"/>
        <v/>
      </c>
      <c r="FT83" s="10" t="str">
        <f t="shared" si="114"/>
        <v/>
      </c>
      <c r="FU83" s="10" t="str">
        <f t="shared" si="114"/>
        <v/>
      </c>
      <c r="FV83" s="10" t="str">
        <f t="shared" si="114"/>
        <v/>
      </c>
      <c r="FW83" s="10" t="str">
        <f t="shared" si="114"/>
        <v/>
      </c>
      <c r="FX83" s="10" t="str">
        <f t="shared" si="114"/>
        <v/>
      </c>
      <c r="FY83" s="10" t="str">
        <f t="shared" si="114"/>
        <v/>
      </c>
      <c r="FZ83" s="10" t="str">
        <f t="shared" si="114"/>
        <v/>
      </c>
      <c r="GA83" s="10" t="str">
        <f t="shared" si="114"/>
        <v/>
      </c>
      <c r="GB83" s="10" t="str">
        <f t="shared" si="114"/>
        <v/>
      </c>
      <c r="GC83" s="10" t="str">
        <f t="shared" si="114"/>
        <v/>
      </c>
      <c r="GD83" s="10" t="str">
        <f t="shared" si="114"/>
        <v/>
      </c>
      <c r="GE83" s="10" t="str">
        <f t="shared" si="114"/>
        <v/>
      </c>
      <c r="GF83" s="10" t="str">
        <f t="shared" si="114"/>
        <v/>
      </c>
      <c r="GG83" s="10" t="str">
        <f t="shared" si="114"/>
        <v/>
      </c>
      <c r="GH83" s="10" t="str">
        <f t="shared" si="114"/>
        <v/>
      </c>
      <c r="GI83" s="10" t="str">
        <f t="shared" si="114"/>
        <v/>
      </c>
      <c r="GJ83" s="10" t="str">
        <f t="shared" si="114"/>
        <v/>
      </c>
      <c r="GK83" s="10" t="str">
        <f t="shared" si="114"/>
        <v/>
      </c>
      <c r="GL83" s="10" t="str">
        <f t="shared" si="114"/>
        <v/>
      </c>
      <c r="GM83" s="10" t="str">
        <f t="shared" si="114"/>
        <v/>
      </c>
      <c r="GN83" s="10" t="str">
        <f t="shared" si="114"/>
        <v/>
      </c>
      <c r="GO83" s="10" t="str">
        <f t="shared" si="114"/>
        <v/>
      </c>
      <c r="GP83" s="10" t="str">
        <f t="shared" si="114"/>
        <v/>
      </c>
      <c r="GQ83" s="10" t="str">
        <f t="shared" ref="GQ83:IV83" si="115">IF(OR(GR37 = "", GR$8 &lt; GQ$8), "", IFERROR(GR37/GQ37, ""))</f>
        <v/>
      </c>
      <c r="GR83" s="10" t="str">
        <f t="shared" si="115"/>
        <v/>
      </c>
      <c r="GS83" s="10" t="str">
        <f t="shared" si="115"/>
        <v/>
      </c>
      <c r="GT83" s="10" t="str">
        <f t="shared" si="115"/>
        <v/>
      </c>
      <c r="GU83" s="10" t="str">
        <f t="shared" si="115"/>
        <v/>
      </c>
      <c r="GV83" s="10" t="str">
        <f t="shared" si="115"/>
        <v/>
      </c>
      <c r="GW83" s="10" t="str">
        <f t="shared" si="115"/>
        <v/>
      </c>
      <c r="GX83" s="10" t="str">
        <f t="shared" si="115"/>
        <v/>
      </c>
      <c r="GY83" s="10" t="str">
        <f t="shared" si="115"/>
        <v/>
      </c>
      <c r="GZ83" s="10" t="str">
        <f t="shared" si="115"/>
        <v/>
      </c>
      <c r="HA83" s="10" t="str">
        <f t="shared" si="115"/>
        <v/>
      </c>
      <c r="HB83" s="10" t="str">
        <f t="shared" si="115"/>
        <v/>
      </c>
      <c r="HC83" s="10" t="str">
        <f t="shared" si="115"/>
        <v/>
      </c>
      <c r="HD83" s="10" t="str">
        <f t="shared" si="115"/>
        <v/>
      </c>
      <c r="HE83" s="10" t="str">
        <f t="shared" si="115"/>
        <v/>
      </c>
      <c r="HF83" s="10" t="str">
        <f t="shared" si="115"/>
        <v/>
      </c>
      <c r="HG83" s="10" t="str">
        <f t="shared" si="115"/>
        <v/>
      </c>
      <c r="HH83" s="10" t="str">
        <f t="shared" si="115"/>
        <v/>
      </c>
      <c r="HI83" s="10" t="str">
        <f t="shared" si="115"/>
        <v/>
      </c>
      <c r="HJ83" s="10" t="str">
        <f t="shared" si="115"/>
        <v/>
      </c>
      <c r="HK83" s="10" t="str">
        <f t="shared" si="115"/>
        <v/>
      </c>
      <c r="HL83" s="10" t="str">
        <f t="shared" si="115"/>
        <v/>
      </c>
      <c r="HM83" s="10" t="str">
        <f t="shared" si="115"/>
        <v/>
      </c>
      <c r="HN83" s="10" t="str">
        <f t="shared" si="115"/>
        <v/>
      </c>
      <c r="HO83" s="10" t="str">
        <f t="shared" si="115"/>
        <v/>
      </c>
      <c r="HP83" s="10" t="str">
        <f t="shared" si="115"/>
        <v/>
      </c>
      <c r="HQ83" s="10" t="str">
        <f t="shared" si="115"/>
        <v/>
      </c>
      <c r="HR83" s="10" t="str">
        <f t="shared" si="115"/>
        <v/>
      </c>
      <c r="HS83" s="10" t="str">
        <f t="shared" si="115"/>
        <v/>
      </c>
      <c r="HT83" s="10" t="str">
        <f t="shared" si="115"/>
        <v/>
      </c>
      <c r="HU83" s="10" t="str">
        <f t="shared" si="115"/>
        <v/>
      </c>
      <c r="HV83" s="10" t="str">
        <f t="shared" si="115"/>
        <v/>
      </c>
      <c r="HW83" s="10" t="str">
        <f t="shared" si="115"/>
        <v/>
      </c>
      <c r="HX83" s="10" t="str">
        <f t="shared" si="115"/>
        <v/>
      </c>
      <c r="HY83" s="10" t="str">
        <f t="shared" si="115"/>
        <v/>
      </c>
      <c r="HZ83" s="10" t="str">
        <f t="shared" si="115"/>
        <v/>
      </c>
      <c r="IA83" s="10" t="str">
        <f t="shared" si="115"/>
        <v/>
      </c>
      <c r="IB83" s="10" t="str">
        <f t="shared" si="115"/>
        <v/>
      </c>
      <c r="IC83" s="10" t="str">
        <f t="shared" si="115"/>
        <v/>
      </c>
      <c r="ID83" s="10" t="str">
        <f t="shared" si="115"/>
        <v/>
      </c>
      <c r="IE83" s="10" t="str">
        <f t="shared" si="115"/>
        <v/>
      </c>
      <c r="IF83" s="10" t="str">
        <f t="shared" si="115"/>
        <v/>
      </c>
      <c r="IG83" s="10" t="str">
        <f t="shared" si="115"/>
        <v/>
      </c>
      <c r="IH83" s="10" t="str">
        <f t="shared" si="115"/>
        <v/>
      </c>
      <c r="II83" s="10" t="str">
        <f t="shared" si="115"/>
        <v/>
      </c>
      <c r="IJ83" s="10" t="str">
        <f t="shared" si="115"/>
        <v/>
      </c>
      <c r="IK83" s="10" t="str">
        <f t="shared" si="115"/>
        <v/>
      </c>
      <c r="IL83" s="10" t="str">
        <f t="shared" si="115"/>
        <v/>
      </c>
      <c r="IM83" s="10" t="str">
        <f t="shared" si="115"/>
        <v/>
      </c>
      <c r="IN83" s="10" t="str">
        <f t="shared" si="115"/>
        <v/>
      </c>
      <c r="IO83" s="10" t="str">
        <f t="shared" si="115"/>
        <v/>
      </c>
      <c r="IP83" s="10" t="str">
        <f t="shared" si="115"/>
        <v/>
      </c>
      <c r="IQ83" s="10" t="str">
        <f t="shared" si="115"/>
        <v/>
      </c>
      <c r="IR83" s="10" t="str">
        <f t="shared" si="115"/>
        <v/>
      </c>
      <c r="IS83" s="10" t="str">
        <f t="shared" si="115"/>
        <v/>
      </c>
      <c r="IT83" s="10" t="str">
        <f t="shared" si="115"/>
        <v/>
      </c>
      <c r="IU83" s="10" t="str">
        <f t="shared" si="115"/>
        <v/>
      </c>
      <c r="IV83" s="10" t="str">
        <f t="shared" si="115"/>
        <v/>
      </c>
    </row>
    <row r="84" spans="6:256" x14ac:dyDescent="0.2">
      <c r="F84">
        <v>202106</v>
      </c>
      <c r="G84" s="10" t="str">
        <f t="shared" ref="G84:BR84" si="116">IF(OR(H38 = "", H$8 &lt; G$8), "", IFERROR(H38/G38, ""))</f>
        <v/>
      </c>
      <c r="H84" s="10">
        <f t="shared" si="116"/>
        <v>3.2867509693999559</v>
      </c>
      <c r="I84" s="10">
        <f t="shared" si="116"/>
        <v>2.1649998086797821</v>
      </c>
      <c r="J84" s="10">
        <f t="shared" si="116"/>
        <v>1.5186526513355179</v>
      </c>
      <c r="K84" s="10">
        <f t="shared" si="116"/>
        <v>1.110206842199521</v>
      </c>
      <c r="L84" s="10">
        <f t="shared" si="116"/>
        <v>1.0291757167062883</v>
      </c>
      <c r="M84" s="10">
        <f t="shared" si="116"/>
        <v>1.0116689712222111</v>
      </c>
      <c r="N84" s="10">
        <f t="shared" si="116"/>
        <v>1.0147888111282211</v>
      </c>
      <c r="O84" s="10">
        <f t="shared" si="116"/>
        <v>1.0160876467826818</v>
      </c>
      <c r="P84" s="10">
        <f t="shared" si="116"/>
        <v>1.0006050081791247</v>
      </c>
      <c r="Q84" s="10">
        <f t="shared" si="116"/>
        <v>1.0039336744072316</v>
      </c>
      <c r="R84" s="10">
        <f t="shared" si="116"/>
        <v>1.0001222711292337</v>
      </c>
      <c r="S84" s="10">
        <f t="shared" si="116"/>
        <v>1.0075339478718119</v>
      </c>
      <c r="T84" s="10">
        <f t="shared" si="116"/>
        <v>1.000978972013153</v>
      </c>
      <c r="U84" s="10">
        <f t="shared" si="116"/>
        <v>1</v>
      </c>
      <c r="V84" s="10">
        <f t="shared" si="116"/>
        <v>1</v>
      </c>
      <c r="W84" s="10">
        <f t="shared" si="116"/>
        <v>1.0021905106901632</v>
      </c>
      <c r="X84" s="10">
        <f t="shared" si="116"/>
        <v>1</v>
      </c>
      <c r="Y84" s="10">
        <f t="shared" si="116"/>
        <v>1</v>
      </c>
      <c r="Z84" s="10">
        <f t="shared" si="116"/>
        <v>1.0005653846198095</v>
      </c>
      <c r="AA84" s="10">
        <f t="shared" si="116"/>
        <v>1.0020295434457087</v>
      </c>
      <c r="AB84" s="10">
        <f t="shared" si="116"/>
        <v>1.0000003831871718</v>
      </c>
      <c r="AC84" s="10">
        <f t="shared" si="116"/>
        <v>1</v>
      </c>
      <c r="AD84" s="10">
        <f t="shared" si="116"/>
        <v>1.0000056444350789</v>
      </c>
      <c r="AE84" s="10">
        <f t="shared" si="116"/>
        <v>1.0003562264072052</v>
      </c>
      <c r="AF84" s="10">
        <f t="shared" si="116"/>
        <v>1</v>
      </c>
      <c r="AG84" s="10">
        <f t="shared" si="116"/>
        <v>1.0003229158493521</v>
      </c>
      <c r="AH84" s="10">
        <f t="shared" si="116"/>
        <v>1.0004519575111388</v>
      </c>
      <c r="AI84" s="10">
        <f t="shared" si="116"/>
        <v>1</v>
      </c>
      <c r="AJ84" s="10">
        <f t="shared" si="116"/>
        <v>1.0053775604345543</v>
      </c>
      <c r="AK84" s="10">
        <f t="shared" si="116"/>
        <v>1.0002692273296394</v>
      </c>
      <c r="AL84" s="10">
        <f t="shared" si="116"/>
        <v>1.0016287638845203</v>
      </c>
      <c r="AM84" s="10">
        <f t="shared" si="116"/>
        <v>1</v>
      </c>
      <c r="AN84" s="10">
        <f t="shared" si="116"/>
        <v>1</v>
      </c>
      <c r="AO84" s="10">
        <f t="shared" si="116"/>
        <v>0.98734233386680992</v>
      </c>
      <c r="AP84" s="10">
        <f t="shared" si="116"/>
        <v>1.0148694400911664</v>
      </c>
      <c r="AQ84" s="10">
        <f t="shared" si="116"/>
        <v>1</v>
      </c>
      <c r="AR84" s="10" t="str">
        <f t="shared" si="116"/>
        <v/>
      </c>
      <c r="AS84" s="10" t="str">
        <f t="shared" si="116"/>
        <v/>
      </c>
      <c r="AT84" s="10" t="str">
        <f t="shared" si="116"/>
        <v/>
      </c>
      <c r="AU84" s="10" t="str">
        <f t="shared" si="116"/>
        <v/>
      </c>
      <c r="AV84" s="10" t="str">
        <f t="shared" si="116"/>
        <v/>
      </c>
      <c r="AW84" s="10" t="str">
        <f t="shared" si="116"/>
        <v/>
      </c>
      <c r="AX84" s="10" t="str">
        <f t="shared" si="116"/>
        <v/>
      </c>
      <c r="AY84" s="10" t="str">
        <f t="shared" si="116"/>
        <v/>
      </c>
      <c r="AZ84" s="10" t="str">
        <f t="shared" si="116"/>
        <v/>
      </c>
      <c r="BA84" s="10" t="str">
        <f t="shared" si="116"/>
        <v/>
      </c>
      <c r="BB84" s="10" t="str">
        <f t="shared" si="116"/>
        <v/>
      </c>
      <c r="BC84" s="10" t="str">
        <f t="shared" si="116"/>
        <v/>
      </c>
      <c r="BD84" s="10" t="str">
        <f t="shared" si="116"/>
        <v/>
      </c>
      <c r="BE84" s="10" t="str">
        <f t="shared" si="116"/>
        <v/>
      </c>
      <c r="BF84" s="10" t="str">
        <f t="shared" si="116"/>
        <v/>
      </c>
      <c r="BG84" s="10" t="str">
        <f t="shared" si="116"/>
        <v/>
      </c>
      <c r="BH84" s="10" t="str">
        <f t="shared" si="116"/>
        <v/>
      </c>
      <c r="BI84" s="10" t="str">
        <f t="shared" si="116"/>
        <v/>
      </c>
      <c r="BJ84" s="10" t="str">
        <f t="shared" si="116"/>
        <v/>
      </c>
      <c r="BK84" s="10" t="str">
        <f t="shared" si="116"/>
        <v/>
      </c>
      <c r="BL84" s="10" t="str">
        <f t="shared" si="116"/>
        <v/>
      </c>
      <c r="BM84" s="10" t="str">
        <f t="shared" si="116"/>
        <v/>
      </c>
      <c r="BN84" s="10" t="str">
        <f t="shared" si="116"/>
        <v/>
      </c>
      <c r="BO84" s="10" t="str">
        <f t="shared" si="116"/>
        <v/>
      </c>
      <c r="BP84" s="10" t="str">
        <f t="shared" si="116"/>
        <v/>
      </c>
      <c r="BQ84" s="10" t="str">
        <f t="shared" si="116"/>
        <v/>
      </c>
      <c r="BR84" s="10" t="str">
        <f t="shared" si="116"/>
        <v/>
      </c>
      <c r="BS84" s="10" t="str">
        <f t="shared" ref="BS84:ED84" si="117">IF(OR(BT38 = "", BT$8 &lt; BS$8), "", IFERROR(BT38/BS38, ""))</f>
        <v/>
      </c>
      <c r="BT84" s="10" t="str">
        <f t="shared" si="117"/>
        <v/>
      </c>
      <c r="BU84" s="10" t="str">
        <f t="shared" si="117"/>
        <v/>
      </c>
      <c r="BV84" s="10" t="str">
        <f t="shared" si="117"/>
        <v/>
      </c>
      <c r="BW84" s="10" t="str">
        <f t="shared" si="117"/>
        <v/>
      </c>
      <c r="BX84" s="10" t="str">
        <f t="shared" si="117"/>
        <v/>
      </c>
      <c r="BY84" s="10" t="str">
        <f t="shared" si="117"/>
        <v/>
      </c>
      <c r="BZ84" s="10" t="str">
        <f t="shared" si="117"/>
        <v/>
      </c>
      <c r="CA84" s="10" t="str">
        <f t="shared" si="117"/>
        <v/>
      </c>
      <c r="CB84" s="10" t="str">
        <f t="shared" si="117"/>
        <v/>
      </c>
      <c r="CC84" s="10" t="str">
        <f t="shared" si="117"/>
        <v/>
      </c>
      <c r="CD84" s="10" t="str">
        <f t="shared" si="117"/>
        <v/>
      </c>
      <c r="CE84" s="10" t="str">
        <f t="shared" si="117"/>
        <v/>
      </c>
      <c r="CF84" s="10" t="str">
        <f t="shared" si="117"/>
        <v/>
      </c>
      <c r="CG84" s="10" t="str">
        <f t="shared" si="117"/>
        <v/>
      </c>
      <c r="CH84" s="10" t="str">
        <f t="shared" si="117"/>
        <v/>
      </c>
      <c r="CI84" s="10" t="str">
        <f t="shared" si="117"/>
        <v/>
      </c>
      <c r="CJ84" s="10" t="str">
        <f t="shared" si="117"/>
        <v/>
      </c>
      <c r="CK84" s="10" t="str">
        <f t="shared" si="117"/>
        <v/>
      </c>
      <c r="CL84" s="10" t="str">
        <f t="shared" si="117"/>
        <v/>
      </c>
      <c r="CM84" s="10" t="str">
        <f t="shared" si="117"/>
        <v/>
      </c>
      <c r="CN84" s="10" t="str">
        <f t="shared" si="117"/>
        <v/>
      </c>
      <c r="CO84" s="10" t="str">
        <f t="shared" si="117"/>
        <v/>
      </c>
      <c r="CP84" s="10" t="str">
        <f t="shared" si="117"/>
        <v/>
      </c>
      <c r="CQ84" s="10" t="str">
        <f t="shared" si="117"/>
        <v/>
      </c>
      <c r="CR84" s="10" t="str">
        <f t="shared" si="117"/>
        <v/>
      </c>
      <c r="CS84" s="10" t="str">
        <f t="shared" si="117"/>
        <v/>
      </c>
      <c r="CT84" s="10" t="str">
        <f t="shared" si="117"/>
        <v/>
      </c>
      <c r="CU84" s="10" t="str">
        <f t="shared" si="117"/>
        <v/>
      </c>
      <c r="CV84" s="10" t="str">
        <f t="shared" si="117"/>
        <v/>
      </c>
      <c r="CW84" s="10" t="str">
        <f t="shared" si="117"/>
        <v/>
      </c>
      <c r="CX84" s="10" t="str">
        <f t="shared" si="117"/>
        <v/>
      </c>
      <c r="CY84" s="10" t="str">
        <f t="shared" si="117"/>
        <v/>
      </c>
      <c r="CZ84" s="10" t="str">
        <f t="shared" si="117"/>
        <v/>
      </c>
      <c r="DA84" s="10" t="str">
        <f t="shared" si="117"/>
        <v/>
      </c>
      <c r="DB84" s="10" t="str">
        <f t="shared" si="117"/>
        <v/>
      </c>
      <c r="DC84" s="10" t="str">
        <f t="shared" si="117"/>
        <v/>
      </c>
      <c r="DD84" s="10" t="str">
        <f t="shared" si="117"/>
        <v/>
      </c>
      <c r="DE84" s="10" t="str">
        <f t="shared" si="117"/>
        <v/>
      </c>
      <c r="DF84" s="10" t="str">
        <f t="shared" si="117"/>
        <v/>
      </c>
      <c r="DG84" s="10" t="str">
        <f t="shared" si="117"/>
        <v/>
      </c>
      <c r="DH84" s="10" t="str">
        <f t="shared" si="117"/>
        <v/>
      </c>
      <c r="DI84" s="10" t="str">
        <f t="shared" si="117"/>
        <v/>
      </c>
      <c r="DJ84" s="10" t="str">
        <f t="shared" si="117"/>
        <v/>
      </c>
      <c r="DK84" s="10" t="str">
        <f t="shared" si="117"/>
        <v/>
      </c>
      <c r="DL84" s="10" t="str">
        <f t="shared" si="117"/>
        <v/>
      </c>
      <c r="DM84" s="10" t="str">
        <f t="shared" si="117"/>
        <v/>
      </c>
      <c r="DN84" s="10" t="str">
        <f t="shared" si="117"/>
        <v/>
      </c>
      <c r="DO84" s="10" t="str">
        <f t="shared" si="117"/>
        <v/>
      </c>
      <c r="DP84" s="10" t="str">
        <f t="shared" si="117"/>
        <v/>
      </c>
      <c r="DQ84" s="10" t="str">
        <f t="shared" si="117"/>
        <v/>
      </c>
      <c r="DR84" s="10" t="str">
        <f t="shared" si="117"/>
        <v/>
      </c>
      <c r="DS84" s="10" t="str">
        <f t="shared" si="117"/>
        <v/>
      </c>
      <c r="DT84" s="10" t="str">
        <f t="shared" si="117"/>
        <v/>
      </c>
      <c r="DU84" s="10" t="str">
        <f t="shared" si="117"/>
        <v/>
      </c>
      <c r="DV84" s="10" t="str">
        <f t="shared" si="117"/>
        <v/>
      </c>
      <c r="DW84" s="10" t="str">
        <f t="shared" si="117"/>
        <v/>
      </c>
      <c r="DX84" s="10" t="str">
        <f t="shared" si="117"/>
        <v/>
      </c>
      <c r="DY84" s="10" t="str">
        <f t="shared" si="117"/>
        <v/>
      </c>
      <c r="DZ84" s="10" t="str">
        <f t="shared" si="117"/>
        <v/>
      </c>
      <c r="EA84" s="10" t="str">
        <f t="shared" si="117"/>
        <v/>
      </c>
      <c r="EB84" s="10">
        <f t="shared" si="117"/>
        <v>3.9530221035947712</v>
      </c>
      <c r="EC84" s="10">
        <f t="shared" si="117"/>
        <v>1.4593129544194026</v>
      </c>
      <c r="ED84" s="10">
        <f t="shared" si="117"/>
        <v>1.3274462644750276</v>
      </c>
      <c r="EE84" s="10">
        <f t="shared" ref="EE84:GP84" si="118">IF(OR(EF38 = "", EF$8 &lt; EE$8), "", IFERROR(EF38/EE38, ""))</f>
        <v>1.0243036175633307</v>
      </c>
      <c r="EF84" s="10">
        <f t="shared" si="118"/>
        <v>1.0073439032512743</v>
      </c>
      <c r="EG84" s="10">
        <f t="shared" si="118"/>
        <v>0.99634528081868534</v>
      </c>
      <c r="EH84" s="10">
        <f t="shared" si="118"/>
        <v>1.000792125007069</v>
      </c>
      <c r="EI84" s="10">
        <f t="shared" si="118"/>
        <v>1.0035433673478611</v>
      </c>
      <c r="EJ84" s="10">
        <f t="shared" si="118"/>
        <v>1.0037653966471709</v>
      </c>
      <c r="EK84" s="10">
        <f t="shared" si="118"/>
        <v>1.0001253049449641</v>
      </c>
      <c r="EL84" s="10">
        <f t="shared" si="118"/>
        <v>0.99958446168890103</v>
      </c>
      <c r="EM84" s="10">
        <f t="shared" si="118"/>
        <v>0.99999964164031363</v>
      </c>
      <c r="EN84" s="10">
        <f t="shared" si="118"/>
        <v>1.0033435755157483</v>
      </c>
      <c r="EO84" s="10">
        <f t="shared" si="118"/>
        <v>1.0001024014661031</v>
      </c>
      <c r="EP84" s="10">
        <f t="shared" si="118"/>
        <v>1</v>
      </c>
      <c r="EQ84" s="10">
        <f t="shared" si="118"/>
        <v>1</v>
      </c>
      <c r="ER84" s="10">
        <f t="shared" si="118"/>
        <v>0.9943930627995955</v>
      </c>
      <c r="ES84" s="10">
        <f t="shared" si="118"/>
        <v>1.0010586583618046</v>
      </c>
      <c r="ET84" s="10">
        <f t="shared" si="118"/>
        <v>0.9993231751747057</v>
      </c>
      <c r="EU84" s="10">
        <f t="shared" si="118"/>
        <v>1.0000194870324819</v>
      </c>
      <c r="EV84" s="10">
        <f t="shared" si="118"/>
        <v>1.0000191589817984</v>
      </c>
      <c r="EW84" s="10">
        <f t="shared" si="118"/>
        <v>0.99937068427688813</v>
      </c>
      <c r="EX84" s="10">
        <f t="shared" si="118"/>
        <v>1</v>
      </c>
      <c r="EY84" s="10">
        <f t="shared" si="118"/>
        <v>0.99294172688117543</v>
      </c>
      <c r="EZ84" s="10">
        <f t="shared" si="118"/>
        <v>1.0002933018106641</v>
      </c>
      <c r="FA84" s="10">
        <f t="shared" si="118"/>
        <v>1</v>
      </c>
      <c r="FB84" s="10">
        <f t="shared" si="118"/>
        <v>1.0003227918296484</v>
      </c>
      <c r="FC84" s="10">
        <f t="shared" si="118"/>
        <v>1.0000277721822961</v>
      </c>
      <c r="FD84" s="10">
        <f t="shared" si="118"/>
        <v>1</v>
      </c>
      <c r="FE84" s="10">
        <f t="shared" si="118"/>
        <v>1.005377775927571</v>
      </c>
      <c r="FF84" s="10">
        <f t="shared" si="118"/>
        <v>1.0001509335687564</v>
      </c>
      <c r="FG84" s="10">
        <f t="shared" si="118"/>
        <v>1.001940527272932</v>
      </c>
      <c r="FH84" s="10">
        <f t="shared" si="118"/>
        <v>1</v>
      </c>
      <c r="FI84" s="10">
        <f t="shared" si="118"/>
        <v>1.0000000762526633</v>
      </c>
      <c r="FJ84" s="10">
        <f t="shared" si="118"/>
        <v>1.0020849033622148</v>
      </c>
      <c r="FK84" s="10">
        <f t="shared" si="118"/>
        <v>0.99993847655734747</v>
      </c>
      <c r="FL84" s="10">
        <f t="shared" si="118"/>
        <v>0.99984716311477928</v>
      </c>
      <c r="FM84" s="10" t="str">
        <f t="shared" si="118"/>
        <v/>
      </c>
      <c r="FN84" s="10" t="str">
        <f t="shared" si="118"/>
        <v/>
      </c>
      <c r="FO84" s="10" t="str">
        <f t="shared" si="118"/>
        <v/>
      </c>
      <c r="FP84" s="10" t="str">
        <f t="shared" si="118"/>
        <v/>
      </c>
      <c r="FQ84" s="10" t="str">
        <f t="shared" si="118"/>
        <v/>
      </c>
      <c r="FR84" s="10" t="str">
        <f t="shared" si="118"/>
        <v/>
      </c>
      <c r="FS84" s="10" t="str">
        <f t="shared" si="118"/>
        <v/>
      </c>
      <c r="FT84" s="10" t="str">
        <f t="shared" si="118"/>
        <v/>
      </c>
      <c r="FU84" s="10" t="str">
        <f t="shared" si="118"/>
        <v/>
      </c>
      <c r="FV84" s="10" t="str">
        <f t="shared" si="118"/>
        <v/>
      </c>
      <c r="FW84" s="10" t="str">
        <f t="shared" si="118"/>
        <v/>
      </c>
      <c r="FX84" s="10" t="str">
        <f t="shared" si="118"/>
        <v/>
      </c>
      <c r="FY84" s="10" t="str">
        <f t="shared" si="118"/>
        <v/>
      </c>
      <c r="FZ84" s="10" t="str">
        <f t="shared" si="118"/>
        <v/>
      </c>
      <c r="GA84" s="10" t="str">
        <f t="shared" si="118"/>
        <v/>
      </c>
      <c r="GB84" s="10" t="str">
        <f t="shared" si="118"/>
        <v/>
      </c>
      <c r="GC84" s="10" t="str">
        <f t="shared" si="118"/>
        <v/>
      </c>
      <c r="GD84" s="10" t="str">
        <f t="shared" si="118"/>
        <v/>
      </c>
      <c r="GE84" s="10" t="str">
        <f t="shared" si="118"/>
        <v/>
      </c>
      <c r="GF84" s="10" t="str">
        <f t="shared" si="118"/>
        <v/>
      </c>
      <c r="GG84" s="10" t="str">
        <f t="shared" si="118"/>
        <v/>
      </c>
      <c r="GH84" s="10" t="str">
        <f t="shared" si="118"/>
        <v/>
      </c>
      <c r="GI84" s="10" t="str">
        <f t="shared" si="118"/>
        <v/>
      </c>
      <c r="GJ84" s="10" t="str">
        <f t="shared" si="118"/>
        <v/>
      </c>
      <c r="GK84" s="10" t="str">
        <f t="shared" si="118"/>
        <v/>
      </c>
      <c r="GL84" s="10" t="str">
        <f t="shared" si="118"/>
        <v/>
      </c>
      <c r="GM84" s="10" t="str">
        <f t="shared" si="118"/>
        <v/>
      </c>
      <c r="GN84" s="10" t="str">
        <f t="shared" si="118"/>
        <v/>
      </c>
      <c r="GO84" s="10" t="str">
        <f t="shared" si="118"/>
        <v/>
      </c>
      <c r="GP84" s="10" t="str">
        <f t="shared" si="118"/>
        <v/>
      </c>
      <c r="GQ84" s="10" t="str">
        <f t="shared" ref="GQ84:IV84" si="119">IF(OR(GR38 = "", GR$8 &lt; GQ$8), "", IFERROR(GR38/GQ38, ""))</f>
        <v/>
      </c>
      <c r="GR84" s="10" t="str">
        <f t="shared" si="119"/>
        <v/>
      </c>
      <c r="GS84" s="10" t="str">
        <f t="shared" si="119"/>
        <v/>
      </c>
      <c r="GT84" s="10" t="str">
        <f t="shared" si="119"/>
        <v/>
      </c>
      <c r="GU84" s="10" t="str">
        <f t="shared" si="119"/>
        <v/>
      </c>
      <c r="GV84" s="10" t="str">
        <f t="shared" si="119"/>
        <v/>
      </c>
      <c r="GW84" s="10" t="str">
        <f t="shared" si="119"/>
        <v/>
      </c>
      <c r="GX84" s="10" t="str">
        <f t="shared" si="119"/>
        <v/>
      </c>
      <c r="GY84" s="10" t="str">
        <f t="shared" si="119"/>
        <v/>
      </c>
      <c r="GZ84" s="10" t="str">
        <f t="shared" si="119"/>
        <v/>
      </c>
      <c r="HA84" s="10" t="str">
        <f t="shared" si="119"/>
        <v/>
      </c>
      <c r="HB84" s="10" t="str">
        <f t="shared" si="119"/>
        <v/>
      </c>
      <c r="HC84" s="10" t="str">
        <f t="shared" si="119"/>
        <v/>
      </c>
      <c r="HD84" s="10" t="str">
        <f t="shared" si="119"/>
        <v/>
      </c>
      <c r="HE84" s="10" t="str">
        <f t="shared" si="119"/>
        <v/>
      </c>
      <c r="HF84" s="10" t="str">
        <f t="shared" si="119"/>
        <v/>
      </c>
      <c r="HG84" s="10" t="str">
        <f t="shared" si="119"/>
        <v/>
      </c>
      <c r="HH84" s="10" t="str">
        <f t="shared" si="119"/>
        <v/>
      </c>
      <c r="HI84" s="10" t="str">
        <f t="shared" si="119"/>
        <v/>
      </c>
      <c r="HJ84" s="10" t="str">
        <f t="shared" si="119"/>
        <v/>
      </c>
      <c r="HK84" s="10" t="str">
        <f t="shared" si="119"/>
        <v/>
      </c>
      <c r="HL84" s="10" t="str">
        <f t="shared" si="119"/>
        <v/>
      </c>
      <c r="HM84" s="10" t="str">
        <f t="shared" si="119"/>
        <v/>
      </c>
      <c r="HN84" s="10" t="str">
        <f t="shared" si="119"/>
        <v/>
      </c>
      <c r="HO84" s="10" t="str">
        <f t="shared" si="119"/>
        <v/>
      </c>
      <c r="HP84" s="10" t="str">
        <f t="shared" si="119"/>
        <v/>
      </c>
      <c r="HQ84" s="10" t="str">
        <f t="shared" si="119"/>
        <v/>
      </c>
      <c r="HR84" s="10" t="str">
        <f t="shared" si="119"/>
        <v/>
      </c>
      <c r="HS84" s="10" t="str">
        <f t="shared" si="119"/>
        <v/>
      </c>
      <c r="HT84" s="10" t="str">
        <f t="shared" si="119"/>
        <v/>
      </c>
      <c r="HU84" s="10" t="str">
        <f t="shared" si="119"/>
        <v/>
      </c>
      <c r="HV84" s="10" t="str">
        <f t="shared" si="119"/>
        <v/>
      </c>
      <c r="HW84" s="10" t="str">
        <f t="shared" si="119"/>
        <v/>
      </c>
      <c r="HX84" s="10" t="str">
        <f t="shared" si="119"/>
        <v/>
      </c>
      <c r="HY84" s="10" t="str">
        <f t="shared" si="119"/>
        <v/>
      </c>
      <c r="HZ84" s="10" t="str">
        <f t="shared" si="119"/>
        <v/>
      </c>
      <c r="IA84" s="10" t="str">
        <f t="shared" si="119"/>
        <v/>
      </c>
      <c r="IB84" s="10" t="str">
        <f t="shared" si="119"/>
        <v/>
      </c>
      <c r="IC84" s="10" t="str">
        <f t="shared" si="119"/>
        <v/>
      </c>
      <c r="ID84" s="10" t="str">
        <f t="shared" si="119"/>
        <v/>
      </c>
      <c r="IE84" s="10" t="str">
        <f t="shared" si="119"/>
        <v/>
      </c>
      <c r="IF84" s="10" t="str">
        <f t="shared" si="119"/>
        <v/>
      </c>
      <c r="IG84" s="10" t="str">
        <f t="shared" si="119"/>
        <v/>
      </c>
      <c r="IH84" s="10" t="str">
        <f t="shared" si="119"/>
        <v/>
      </c>
      <c r="II84" s="10" t="str">
        <f t="shared" si="119"/>
        <v/>
      </c>
      <c r="IJ84" s="10" t="str">
        <f t="shared" si="119"/>
        <v/>
      </c>
      <c r="IK84" s="10" t="str">
        <f t="shared" si="119"/>
        <v/>
      </c>
      <c r="IL84" s="10" t="str">
        <f t="shared" si="119"/>
        <v/>
      </c>
      <c r="IM84" s="10" t="str">
        <f t="shared" si="119"/>
        <v/>
      </c>
      <c r="IN84" s="10" t="str">
        <f t="shared" si="119"/>
        <v/>
      </c>
      <c r="IO84" s="10" t="str">
        <f t="shared" si="119"/>
        <v/>
      </c>
      <c r="IP84" s="10" t="str">
        <f t="shared" si="119"/>
        <v/>
      </c>
      <c r="IQ84" s="10" t="str">
        <f t="shared" si="119"/>
        <v/>
      </c>
      <c r="IR84" s="10" t="str">
        <f t="shared" si="119"/>
        <v/>
      </c>
      <c r="IS84" s="10" t="str">
        <f t="shared" si="119"/>
        <v/>
      </c>
      <c r="IT84" s="10" t="str">
        <f t="shared" si="119"/>
        <v/>
      </c>
      <c r="IU84" s="10" t="str">
        <f t="shared" si="119"/>
        <v/>
      </c>
      <c r="IV84" s="10" t="str">
        <f t="shared" si="119"/>
        <v/>
      </c>
    </row>
    <row r="85" spans="6:256" x14ac:dyDescent="0.2">
      <c r="F85">
        <v>202109</v>
      </c>
      <c r="G85" s="10">
        <f t="shared" ref="G85:BR85" si="120">IF(OR(H39 = "", H$8 &lt; G$8), "", IFERROR(H39/G39, ""))</f>
        <v>229.06584653908325</v>
      </c>
      <c r="H85" s="10">
        <f t="shared" si="120"/>
        <v>3.9201048689729561</v>
      </c>
      <c r="I85" s="10">
        <f t="shared" si="120"/>
        <v>1.6716003578511376</v>
      </c>
      <c r="J85" s="10">
        <f t="shared" si="120"/>
        <v>1.1926859101933678</v>
      </c>
      <c r="K85" s="10">
        <f t="shared" si="120"/>
        <v>1.0675151143730863</v>
      </c>
      <c r="L85" s="10">
        <f t="shared" si="120"/>
        <v>1.0002106568938807</v>
      </c>
      <c r="M85" s="10">
        <f t="shared" si="120"/>
        <v>1.0023333930925868</v>
      </c>
      <c r="N85" s="10">
        <f t="shared" si="120"/>
        <v>1.0213942902489401</v>
      </c>
      <c r="O85" s="10">
        <f t="shared" si="120"/>
        <v>1.0032868918715039</v>
      </c>
      <c r="P85" s="10">
        <f t="shared" si="120"/>
        <v>1</v>
      </c>
      <c r="Q85" s="10">
        <f t="shared" si="120"/>
        <v>1.0000055375688739</v>
      </c>
      <c r="R85" s="10">
        <f t="shared" si="120"/>
        <v>1.000183701373939</v>
      </c>
      <c r="S85" s="10">
        <f t="shared" si="120"/>
        <v>1.0017346205418269</v>
      </c>
      <c r="T85" s="10">
        <f t="shared" si="120"/>
        <v>1.000606343296623</v>
      </c>
      <c r="U85" s="10">
        <f t="shared" si="120"/>
        <v>1</v>
      </c>
      <c r="V85" s="10">
        <f t="shared" si="120"/>
        <v>1.0001283125292688</v>
      </c>
      <c r="W85" s="10">
        <f t="shared" si="120"/>
        <v>1.0000126435774301</v>
      </c>
      <c r="X85" s="10">
        <f t="shared" si="120"/>
        <v>1.0013899772191424</v>
      </c>
      <c r="Y85" s="10">
        <f t="shared" si="120"/>
        <v>1.0000359623178634</v>
      </c>
      <c r="Z85" s="10">
        <f t="shared" si="120"/>
        <v>1</v>
      </c>
      <c r="AA85" s="10">
        <f t="shared" si="120"/>
        <v>1.0001806106661646</v>
      </c>
      <c r="AB85" s="10">
        <f t="shared" si="120"/>
        <v>1</v>
      </c>
      <c r="AC85" s="10">
        <f t="shared" si="120"/>
        <v>1</v>
      </c>
      <c r="AD85" s="10">
        <f t="shared" si="120"/>
        <v>1.0001707702843003</v>
      </c>
      <c r="AE85" s="10">
        <f t="shared" si="120"/>
        <v>1.0004456723073329</v>
      </c>
      <c r="AF85" s="10">
        <f t="shared" si="120"/>
        <v>1</v>
      </c>
      <c r="AG85" s="10">
        <f t="shared" si="120"/>
        <v>1</v>
      </c>
      <c r="AH85" s="10">
        <f t="shared" si="120"/>
        <v>1.0000742456286682</v>
      </c>
      <c r="AI85" s="10">
        <f t="shared" si="120"/>
        <v>1.0001014309089726</v>
      </c>
      <c r="AJ85" s="10">
        <f t="shared" si="120"/>
        <v>1.0000142679399193</v>
      </c>
      <c r="AK85" s="10">
        <f t="shared" si="120"/>
        <v>1</v>
      </c>
      <c r="AL85" s="10">
        <f t="shared" si="120"/>
        <v>1.0022492606864608</v>
      </c>
      <c r="AM85" s="10">
        <f t="shared" si="120"/>
        <v>1.0007672620942232</v>
      </c>
      <c r="AN85" s="10">
        <f t="shared" si="120"/>
        <v>1.0000310958626275</v>
      </c>
      <c r="AO85" s="10" t="str">
        <f t="shared" si="120"/>
        <v/>
      </c>
      <c r="AP85" s="10" t="str">
        <f t="shared" si="120"/>
        <v/>
      </c>
      <c r="AQ85" s="10" t="str">
        <f t="shared" si="120"/>
        <v/>
      </c>
      <c r="AR85" s="10" t="str">
        <f t="shared" si="120"/>
        <v/>
      </c>
      <c r="AS85" s="10" t="str">
        <f t="shared" si="120"/>
        <v/>
      </c>
      <c r="AT85" s="10" t="str">
        <f t="shared" si="120"/>
        <v/>
      </c>
      <c r="AU85" s="10" t="str">
        <f t="shared" si="120"/>
        <v/>
      </c>
      <c r="AV85" s="10" t="str">
        <f t="shared" si="120"/>
        <v/>
      </c>
      <c r="AW85" s="10" t="str">
        <f t="shared" si="120"/>
        <v/>
      </c>
      <c r="AX85" s="10" t="str">
        <f t="shared" si="120"/>
        <v/>
      </c>
      <c r="AY85" s="10" t="str">
        <f t="shared" si="120"/>
        <v/>
      </c>
      <c r="AZ85" s="10" t="str">
        <f t="shared" si="120"/>
        <v/>
      </c>
      <c r="BA85" s="10" t="str">
        <f t="shared" si="120"/>
        <v/>
      </c>
      <c r="BB85" s="10" t="str">
        <f t="shared" si="120"/>
        <v/>
      </c>
      <c r="BC85" s="10" t="str">
        <f t="shared" si="120"/>
        <v/>
      </c>
      <c r="BD85" s="10" t="str">
        <f t="shared" si="120"/>
        <v/>
      </c>
      <c r="BE85" s="10" t="str">
        <f t="shared" si="120"/>
        <v/>
      </c>
      <c r="BF85" s="10" t="str">
        <f t="shared" si="120"/>
        <v/>
      </c>
      <c r="BG85" s="10" t="str">
        <f t="shared" si="120"/>
        <v/>
      </c>
      <c r="BH85" s="10" t="str">
        <f t="shared" si="120"/>
        <v/>
      </c>
      <c r="BI85" s="10" t="str">
        <f t="shared" si="120"/>
        <v/>
      </c>
      <c r="BJ85" s="10" t="str">
        <f t="shared" si="120"/>
        <v/>
      </c>
      <c r="BK85" s="10" t="str">
        <f t="shared" si="120"/>
        <v/>
      </c>
      <c r="BL85" s="10" t="str">
        <f t="shared" si="120"/>
        <v/>
      </c>
      <c r="BM85" s="10" t="str">
        <f t="shared" si="120"/>
        <v/>
      </c>
      <c r="BN85" s="10" t="str">
        <f t="shared" si="120"/>
        <v/>
      </c>
      <c r="BO85" s="10" t="str">
        <f t="shared" si="120"/>
        <v/>
      </c>
      <c r="BP85" s="10" t="str">
        <f t="shared" si="120"/>
        <v/>
      </c>
      <c r="BQ85" s="10" t="str">
        <f t="shared" si="120"/>
        <v/>
      </c>
      <c r="BR85" s="10" t="str">
        <f t="shared" si="120"/>
        <v/>
      </c>
      <c r="BS85" s="10" t="str">
        <f t="shared" ref="BS85:ED85" si="121">IF(OR(BT39 = "", BT$8 &lt; BS$8), "", IFERROR(BT39/BS39, ""))</f>
        <v/>
      </c>
      <c r="BT85" s="10" t="str">
        <f t="shared" si="121"/>
        <v/>
      </c>
      <c r="BU85" s="10" t="str">
        <f t="shared" si="121"/>
        <v/>
      </c>
      <c r="BV85" s="10" t="str">
        <f t="shared" si="121"/>
        <v/>
      </c>
      <c r="BW85" s="10" t="str">
        <f t="shared" si="121"/>
        <v/>
      </c>
      <c r="BX85" s="10" t="str">
        <f t="shared" si="121"/>
        <v/>
      </c>
      <c r="BY85" s="10" t="str">
        <f t="shared" si="121"/>
        <v/>
      </c>
      <c r="BZ85" s="10" t="str">
        <f t="shared" si="121"/>
        <v/>
      </c>
      <c r="CA85" s="10" t="str">
        <f t="shared" si="121"/>
        <v/>
      </c>
      <c r="CB85" s="10" t="str">
        <f t="shared" si="121"/>
        <v/>
      </c>
      <c r="CC85" s="10" t="str">
        <f t="shared" si="121"/>
        <v/>
      </c>
      <c r="CD85" s="10" t="str">
        <f t="shared" si="121"/>
        <v/>
      </c>
      <c r="CE85" s="10" t="str">
        <f t="shared" si="121"/>
        <v/>
      </c>
      <c r="CF85" s="10" t="str">
        <f t="shared" si="121"/>
        <v/>
      </c>
      <c r="CG85" s="10" t="str">
        <f t="shared" si="121"/>
        <v/>
      </c>
      <c r="CH85" s="10" t="str">
        <f t="shared" si="121"/>
        <v/>
      </c>
      <c r="CI85" s="10" t="str">
        <f t="shared" si="121"/>
        <v/>
      </c>
      <c r="CJ85" s="10" t="str">
        <f t="shared" si="121"/>
        <v/>
      </c>
      <c r="CK85" s="10" t="str">
        <f t="shared" si="121"/>
        <v/>
      </c>
      <c r="CL85" s="10" t="str">
        <f t="shared" si="121"/>
        <v/>
      </c>
      <c r="CM85" s="10" t="str">
        <f t="shared" si="121"/>
        <v/>
      </c>
      <c r="CN85" s="10" t="str">
        <f t="shared" si="121"/>
        <v/>
      </c>
      <c r="CO85" s="10" t="str">
        <f t="shared" si="121"/>
        <v/>
      </c>
      <c r="CP85" s="10" t="str">
        <f t="shared" si="121"/>
        <v/>
      </c>
      <c r="CQ85" s="10" t="str">
        <f t="shared" si="121"/>
        <v/>
      </c>
      <c r="CR85" s="10" t="str">
        <f t="shared" si="121"/>
        <v/>
      </c>
      <c r="CS85" s="10" t="str">
        <f t="shared" si="121"/>
        <v/>
      </c>
      <c r="CT85" s="10" t="str">
        <f t="shared" si="121"/>
        <v/>
      </c>
      <c r="CU85" s="10" t="str">
        <f t="shared" si="121"/>
        <v/>
      </c>
      <c r="CV85" s="10" t="str">
        <f t="shared" si="121"/>
        <v/>
      </c>
      <c r="CW85" s="10" t="str">
        <f t="shared" si="121"/>
        <v/>
      </c>
      <c r="CX85" s="10" t="str">
        <f t="shared" si="121"/>
        <v/>
      </c>
      <c r="CY85" s="10" t="str">
        <f t="shared" si="121"/>
        <v/>
      </c>
      <c r="CZ85" s="10" t="str">
        <f t="shared" si="121"/>
        <v/>
      </c>
      <c r="DA85" s="10" t="str">
        <f t="shared" si="121"/>
        <v/>
      </c>
      <c r="DB85" s="10" t="str">
        <f t="shared" si="121"/>
        <v/>
      </c>
      <c r="DC85" s="10" t="str">
        <f t="shared" si="121"/>
        <v/>
      </c>
      <c r="DD85" s="10" t="str">
        <f t="shared" si="121"/>
        <v/>
      </c>
      <c r="DE85" s="10" t="str">
        <f t="shared" si="121"/>
        <v/>
      </c>
      <c r="DF85" s="10" t="str">
        <f t="shared" si="121"/>
        <v/>
      </c>
      <c r="DG85" s="10" t="str">
        <f t="shared" si="121"/>
        <v/>
      </c>
      <c r="DH85" s="10" t="str">
        <f t="shared" si="121"/>
        <v/>
      </c>
      <c r="DI85" s="10" t="str">
        <f t="shared" si="121"/>
        <v/>
      </c>
      <c r="DJ85" s="10" t="str">
        <f t="shared" si="121"/>
        <v/>
      </c>
      <c r="DK85" s="10" t="str">
        <f t="shared" si="121"/>
        <v/>
      </c>
      <c r="DL85" s="10" t="str">
        <f t="shared" si="121"/>
        <v/>
      </c>
      <c r="DM85" s="10" t="str">
        <f t="shared" si="121"/>
        <v/>
      </c>
      <c r="DN85" s="10" t="str">
        <f t="shared" si="121"/>
        <v/>
      </c>
      <c r="DO85" s="10" t="str">
        <f t="shared" si="121"/>
        <v/>
      </c>
      <c r="DP85" s="10" t="str">
        <f t="shared" si="121"/>
        <v/>
      </c>
      <c r="DQ85" s="10" t="str">
        <f t="shared" si="121"/>
        <v/>
      </c>
      <c r="DR85" s="10" t="str">
        <f t="shared" si="121"/>
        <v/>
      </c>
      <c r="DS85" s="10" t="str">
        <f t="shared" si="121"/>
        <v/>
      </c>
      <c r="DT85" s="10" t="str">
        <f t="shared" si="121"/>
        <v/>
      </c>
      <c r="DU85" s="10" t="str">
        <f t="shared" si="121"/>
        <v/>
      </c>
      <c r="DV85" s="10" t="str">
        <f t="shared" si="121"/>
        <v/>
      </c>
      <c r="DW85" s="10" t="str">
        <f t="shared" si="121"/>
        <v/>
      </c>
      <c r="DX85" s="10" t="str">
        <f t="shared" si="121"/>
        <v/>
      </c>
      <c r="DY85" s="10" t="str">
        <f t="shared" si="121"/>
        <v/>
      </c>
      <c r="DZ85" s="10" t="str">
        <f t="shared" si="121"/>
        <v/>
      </c>
      <c r="EA85" s="10" t="str">
        <f t="shared" si="121"/>
        <v/>
      </c>
      <c r="EB85" s="10">
        <f t="shared" si="121"/>
        <v>2.2920650885245837</v>
      </c>
      <c r="EC85" s="10">
        <f t="shared" si="121"/>
        <v>1.5878453737026774</v>
      </c>
      <c r="ED85" s="10">
        <f t="shared" si="121"/>
        <v>1.021842942252277</v>
      </c>
      <c r="EE85" s="10">
        <f t="shared" ref="EE85:GP85" si="122">IF(OR(EF39 = "", EF$8 &lt; EE$8), "", IFERROR(EF39/EE39, ""))</f>
        <v>1.0410126147181962</v>
      </c>
      <c r="EF85" s="10">
        <f t="shared" si="122"/>
        <v>0.99478039960510356</v>
      </c>
      <c r="EG85" s="10">
        <f t="shared" si="122"/>
        <v>1.0002047221943058</v>
      </c>
      <c r="EH85" s="10">
        <f t="shared" si="122"/>
        <v>1.0000335921180177</v>
      </c>
      <c r="EI85" s="10">
        <f t="shared" si="122"/>
        <v>1.0015067504285338</v>
      </c>
      <c r="EJ85" s="10">
        <f t="shared" si="122"/>
        <v>0.99981632737082482</v>
      </c>
      <c r="EK85" s="10">
        <f t="shared" si="122"/>
        <v>1</v>
      </c>
      <c r="EL85" s="10">
        <f t="shared" si="122"/>
        <v>1.0000055201803701</v>
      </c>
      <c r="EM85" s="10">
        <f t="shared" si="122"/>
        <v>1.000183124536979</v>
      </c>
      <c r="EN85" s="10">
        <f t="shared" si="122"/>
        <v>0.99998397195732458</v>
      </c>
      <c r="EO85" s="10">
        <f t="shared" si="122"/>
        <v>1.0006054978573582</v>
      </c>
      <c r="EP85" s="10">
        <f t="shared" si="122"/>
        <v>1</v>
      </c>
      <c r="EQ85" s="10">
        <f t="shared" si="122"/>
        <v>1.0001281337282395</v>
      </c>
      <c r="ER85" s="10">
        <f t="shared" si="122"/>
        <v>1.0000126259611066</v>
      </c>
      <c r="ES85" s="10">
        <f t="shared" si="122"/>
        <v>0.99999583587819008</v>
      </c>
      <c r="ET85" s="10">
        <f t="shared" si="122"/>
        <v>1.0000348824422507</v>
      </c>
      <c r="EU85" s="10">
        <f t="shared" si="122"/>
        <v>1.0000745581370865</v>
      </c>
      <c r="EV85" s="10">
        <f t="shared" si="122"/>
        <v>1.0001060446225869</v>
      </c>
      <c r="EW85" s="10">
        <f t="shared" si="122"/>
        <v>1</v>
      </c>
      <c r="EX85" s="10">
        <f t="shared" si="122"/>
        <v>1</v>
      </c>
      <c r="EY85" s="10">
        <f t="shared" si="122"/>
        <v>1.0001707702842988</v>
      </c>
      <c r="EZ85" s="10">
        <f t="shared" si="122"/>
        <v>1.0004456723073285</v>
      </c>
      <c r="FA85" s="10">
        <f t="shared" si="122"/>
        <v>1</v>
      </c>
      <c r="FB85" s="10">
        <f t="shared" si="122"/>
        <v>1</v>
      </c>
      <c r="FC85" s="10">
        <f t="shared" si="122"/>
        <v>1.0000742456286675</v>
      </c>
      <c r="FD85" s="10">
        <f t="shared" si="122"/>
        <v>1.0001014309089717</v>
      </c>
      <c r="FE85" s="10">
        <f t="shared" si="122"/>
        <v>1.0000142679399191</v>
      </c>
      <c r="FF85" s="10">
        <f t="shared" si="122"/>
        <v>1.0022587075813867</v>
      </c>
      <c r="FG85" s="10">
        <f t="shared" si="122"/>
        <v>1.0215423878976135</v>
      </c>
      <c r="FH85" s="10">
        <f t="shared" si="122"/>
        <v>1.0007510749151438</v>
      </c>
      <c r="FI85" s="10">
        <f t="shared" si="122"/>
        <v>1.0000304403154192</v>
      </c>
      <c r="FJ85" s="10" t="str">
        <f t="shared" si="122"/>
        <v/>
      </c>
      <c r="FK85" s="10" t="str">
        <f t="shared" si="122"/>
        <v/>
      </c>
      <c r="FL85" s="10" t="str">
        <f t="shared" si="122"/>
        <v/>
      </c>
      <c r="FM85" s="10" t="str">
        <f t="shared" si="122"/>
        <v/>
      </c>
      <c r="FN85" s="10" t="str">
        <f t="shared" si="122"/>
        <v/>
      </c>
      <c r="FO85" s="10" t="str">
        <f t="shared" si="122"/>
        <v/>
      </c>
      <c r="FP85" s="10" t="str">
        <f t="shared" si="122"/>
        <v/>
      </c>
      <c r="FQ85" s="10" t="str">
        <f t="shared" si="122"/>
        <v/>
      </c>
      <c r="FR85" s="10" t="str">
        <f t="shared" si="122"/>
        <v/>
      </c>
      <c r="FS85" s="10" t="str">
        <f t="shared" si="122"/>
        <v/>
      </c>
      <c r="FT85" s="10" t="str">
        <f t="shared" si="122"/>
        <v/>
      </c>
      <c r="FU85" s="10" t="str">
        <f t="shared" si="122"/>
        <v/>
      </c>
      <c r="FV85" s="10" t="str">
        <f t="shared" si="122"/>
        <v/>
      </c>
      <c r="FW85" s="10" t="str">
        <f t="shared" si="122"/>
        <v/>
      </c>
      <c r="FX85" s="10" t="str">
        <f t="shared" si="122"/>
        <v/>
      </c>
      <c r="FY85" s="10" t="str">
        <f t="shared" si="122"/>
        <v/>
      </c>
      <c r="FZ85" s="10" t="str">
        <f t="shared" si="122"/>
        <v/>
      </c>
      <c r="GA85" s="10" t="str">
        <f t="shared" si="122"/>
        <v/>
      </c>
      <c r="GB85" s="10" t="str">
        <f t="shared" si="122"/>
        <v/>
      </c>
      <c r="GC85" s="10" t="str">
        <f t="shared" si="122"/>
        <v/>
      </c>
      <c r="GD85" s="10" t="str">
        <f t="shared" si="122"/>
        <v/>
      </c>
      <c r="GE85" s="10" t="str">
        <f t="shared" si="122"/>
        <v/>
      </c>
      <c r="GF85" s="10" t="str">
        <f t="shared" si="122"/>
        <v/>
      </c>
      <c r="GG85" s="10" t="str">
        <f t="shared" si="122"/>
        <v/>
      </c>
      <c r="GH85" s="10" t="str">
        <f t="shared" si="122"/>
        <v/>
      </c>
      <c r="GI85" s="10" t="str">
        <f t="shared" si="122"/>
        <v/>
      </c>
      <c r="GJ85" s="10" t="str">
        <f t="shared" si="122"/>
        <v/>
      </c>
      <c r="GK85" s="10" t="str">
        <f t="shared" si="122"/>
        <v/>
      </c>
      <c r="GL85" s="10" t="str">
        <f t="shared" si="122"/>
        <v/>
      </c>
      <c r="GM85" s="10" t="str">
        <f t="shared" si="122"/>
        <v/>
      </c>
      <c r="GN85" s="10" t="str">
        <f t="shared" si="122"/>
        <v/>
      </c>
      <c r="GO85" s="10" t="str">
        <f t="shared" si="122"/>
        <v/>
      </c>
      <c r="GP85" s="10" t="str">
        <f t="shared" si="122"/>
        <v/>
      </c>
      <c r="GQ85" s="10" t="str">
        <f t="shared" ref="GQ85:IV85" si="123">IF(OR(GR39 = "", GR$8 &lt; GQ$8), "", IFERROR(GR39/GQ39, ""))</f>
        <v/>
      </c>
      <c r="GR85" s="10" t="str">
        <f t="shared" si="123"/>
        <v/>
      </c>
      <c r="GS85" s="10" t="str">
        <f t="shared" si="123"/>
        <v/>
      </c>
      <c r="GT85" s="10" t="str">
        <f t="shared" si="123"/>
        <v/>
      </c>
      <c r="GU85" s="10" t="str">
        <f t="shared" si="123"/>
        <v/>
      </c>
      <c r="GV85" s="10" t="str">
        <f t="shared" si="123"/>
        <v/>
      </c>
      <c r="GW85" s="10" t="str">
        <f t="shared" si="123"/>
        <v/>
      </c>
      <c r="GX85" s="10" t="str">
        <f t="shared" si="123"/>
        <v/>
      </c>
      <c r="GY85" s="10" t="str">
        <f t="shared" si="123"/>
        <v/>
      </c>
      <c r="GZ85" s="10" t="str">
        <f t="shared" si="123"/>
        <v/>
      </c>
      <c r="HA85" s="10" t="str">
        <f t="shared" si="123"/>
        <v/>
      </c>
      <c r="HB85" s="10" t="str">
        <f t="shared" si="123"/>
        <v/>
      </c>
      <c r="HC85" s="10" t="str">
        <f t="shared" si="123"/>
        <v/>
      </c>
      <c r="HD85" s="10" t="str">
        <f t="shared" si="123"/>
        <v/>
      </c>
      <c r="HE85" s="10" t="str">
        <f t="shared" si="123"/>
        <v/>
      </c>
      <c r="HF85" s="10" t="str">
        <f t="shared" si="123"/>
        <v/>
      </c>
      <c r="HG85" s="10" t="str">
        <f t="shared" si="123"/>
        <v/>
      </c>
      <c r="HH85" s="10" t="str">
        <f t="shared" si="123"/>
        <v/>
      </c>
      <c r="HI85" s="10" t="str">
        <f t="shared" si="123"/>
        <v/>
      </c>
      <c r="HJ85" s="10" t="str">
        <f t="shared" si="123"/>
        <v/>
      </c>
      <c r="HK85" s="10" t="str">
        <f t="shared" si="123"/>
        <v/>
      </c>
      <c r="HL85" s="10" t="str">
        <f t="shared" si="123"/>
        <v/>
      </c>
      <c r="HM85" s="10" t="str">
        <f t="shared" si="123"/>
        <v/>
      </c>
      <c r="HN85" s="10" t="str">
        <f t="shared" si="123"/>
        <v/>
      </c>
      <c r="HO85" s="10" t="str">
        <f t="shared" si="123"/>
        <v/>
      </c>
      <c r="HP85" s="10" t="str">
        <f t="shared" si="123"/>
        <v/>
      </c>
      <c r="HQ85" s="10" t="str">
        <f t="shared" si="123"/>
        <v/>
      </c>
      <c r="HR85" s="10" t="str">
        <f t="shared" si="123"/>
        <v/>
      </c>
      <c r="HS85" s="10" t="str">
        <f t="shared" si="123"/>
        <v/>
      </c>
      <c r="HT85" s="10" t="str">
        <f t="shared" si="123"/>
        <v/>
      </c>
      <c r="HU85" s="10" t="str">
        <f t="shared" si="123"/>
        <v/>
      </c>
      <c r="HV85" s="10" t="str">
        <f t="shared" si="123"/>
        <v/>
      </c>
      <c r="HW85" s="10" t="str">
        <f t="shared" si="123"/>
        <v/>
      </c>
      <c r="HX85" s="10" t="str">
        <f t="shared" si="123"/>
        <v/>
      </c>
      <c r="HY85" s="10" t="str">
        <f t="shared" si="123"/>
        <v/>
      </c>
      <c r="HZ85" s="10" t="str">
        <f t="shared" si="123"/>
        <v/>
      </c>
      <c r="IA85" s="10" t="str">
        <f t="shared" si="123"/>
        <v/>
      </c>
      <c r="IB85" s="10" t="str">
        <f t="shared" si="123"/>
        <v/>
      </c>
      <c r="IC85" s="10" t="str">
        <f t="shared" si="123"/>
        <v/>
      </c>
      <c r="ID85" s="10" t="str">
        <f t="shared" si="123"/>
        <v/>
      </c>
      <c r="IE85" s="10" t="str">
        <f t="shared" si="123"/>
        <v/>
      </c>
      <c r="IF85" s="10" t="str">
        <f t="shared" si="123"/>
        <v/>
      </c>
      <c r="IG85" s="10" t="str">
        <f t="shared" si="123"/>
        <v/>
      </c>
      <c r="IH85" s="10" t="str">
        <f t="shared" si="123"/>
        <v/>
      </c>
      <c r="II85" s="10" t="str">
        <f t="shared" si="123"/>
        <v/>
      </c>
      <c r="IJ85" s="10" t="str">
        <f t="shared" si="123"/>
        <v/>
      </c>
      <c r="IK85" s="10" t="str">
        <f t="shared" si="123"/>
        <v/>
      </c>
      <c r="IL85" s="10" t="str">
        <f t="shared" si="123"/>
        <v/>
      </c>
      <c r="IM85" s="10" t="str">
        <f t="shared" si="123"/>
        <v/>
      </c>
      <c r="IN85" s="10" t="str">
        <f t="shared" si="123"/>
        <v/>
      </c>
      <c r="IO85" s="10" t="str">
        <f t="shared" si="123"/>
        <v/>
      </c>
      <c r="IP85" s="10" t="str">
        <f t="shared" si="123"/>
        <v/>
      </c>
      <c r="IQ85" s="10" t="str">
        <f t="shared" si="123"/>
        <v/>
      </c>
      <c r="IR85" s="10" t="str">
        <f t="shared" si="123"/>
        <v/>
      </c>
      <c r="IS85" s="10" t="str">
        <f t="shared" si="123"/>
        <v/>
      </c>
      <c r="IT85" s="10" t="str">
        <f t="shared" si="123"/>
        <v/>
      </c>
      <c r="IU85" s="10" t="str">
        <f t="shared" si="123"/>
        <v/>
      </c>
      <c r="IV85" s="10" t="str">
        <f t="shared" si="123"/>
        <v/>
      </c>
    </row>
    <row r="86" spans="6:256" x14ac:dyDescent="0.2">
      <c r="F86">
        <v>202112</v>
      </c>
      <c r="G86" s="10">
        <f t="shared" ref="G86:BR86" si="124">IF(OR(H40 = "", H$8 &lt; G$8), "", IFERROR(H40/G40, ""))</f>
        <v>36.342966926977411</v>
      </c>
      <c r="H86" s="10">
        <f t="shared" si="124"/>
        <v>5.0705269257710315</v>
      </c>
      <c r="I86" s="10">
        <f t="shared" si="124"/>
        <v>2.0413009427515827</v>
      </c>
      <c r="J86" s="10">
        <f t="shared" si="124"/>
        <v>1.2155997448188138</v>
      </c>
      <c r="K86" s="10">
        <f t="shared" si="124"/>
        <v>1.0835305568632756</v>
      </c>
      <c r="L86" s="10">
        <f t="shared" si="124"/>
        <v>1.0662518385681719</v>
      </c>
      <c r="M86" s="10">
        <f t="shared" si="124"/>
        <v>1.0022920146108369</v>
      </c>
      <c r="N86" s="10">
        <f t="shared" si="124"/>
        <v>1.0154179191386956</v>
      </c>
      <c r="O86" s="10">
        <f t="shared" si="124"/>
        <v>1.0033121132719145</v>
      </c>
      <c r="P86" s="10">
        <f t="shared" si="124"/>
        <v>1.0050697344000912</v>
      </c>
      <c r="Q86" s="10">
        <f t="shared" si="124"/>
        <v>1.0137734067104138</v>
      </c>
      <c r="R86" s="10">
        <f t="shared" si="124"/>
        <v>1.0030124199266917</v>
      </c>
      <c r="S86" s="10">
        <f t="shared" si="124"/>
        <v>1.0112637899337951</v>
      </c>
      <c r="T86" s="10">
        <f t="shared" si="124"/>
        <v>1.0106901556473356</v>
      </c>
      <c r="U86" s="10">
        <f t="shared" si="124"/>
        <v>1</v>
      </c>
      <c r="V86" s="10">
        <f t="shared" si="124"/>
        <v>1</v>
      </c>
      <c r="W86" s="10">
        <f t="shared" si="124"/>
        <v>1.0009843641156804</v>
      </c>
      <c r="X86" s="10">
        <f t="shared" si="124"/>
        <v>1.0006170478494327</v>
      </c>
      <c r="Y86" s="10">
        <f t="shared" si="124"/>
        <v>1</v>
      </c>
      <c r="Z86" s="10">
        <f t="shared" si="124"/>
        <v>1</v>
      </c>
      <c r="AA86" s="10">
        <f t="shared" si="124"/>
        <v>1</v>
      </c>
      <c r="AB86" s="10">
        <f t="shared" si="124"/>
        <v>1</v>
      </c>
      <c r="AC86" s="10">
        <f t="shared" si="124"/>
        <v>1.003557663139157</v>
      </c>
      <c r="AD86" s="10">
        <f t="shared" si="124"/>
        <v>1.0001945426963434</v>
      </c>
      <c r="AE86" s="10">
        <f t="shared" si="124"/>
        <v>1</v>
      </c>
      <c r="AF86" s="10">
        <f t="shared" si="124"/>
        <v>1</v>
      </c>
      <c r="AG86" s="10">
        <f t="shared" si="124"/>
        <v>1</v>
      </c>
      <c r="AH86" s="10">
        <f t="shared" si="124"/>
        <v>1</v>
      </c>
      <c r="AI86" s="10">
        <f t="shared" si="124"/>
        <v>1.0001187094999873</v>
      </c>
      <c r="AJ86" s="10">
        <f t="shared" si="124"/>
        <v>1.0003269305616556</v>
      </c>
      <c r="AK86" s="10">
        <f t="shared" si="124"/>
        <v>1.0009402404248644</v>
      </c>
      <c r="AL86" s="10" t="str">
        <f t="shared" si="124"/>
        <v/>
      </c>
      <c r="AM86" s="10" t="str">
        <f t="shared" si="124"/>
        <v/>
      </c>
      <c r="AN86" s="10" t="str">
        <f t="shared" si="124"/>
        <v/>
      </c>
      <c r="AO86" s="10" t="str">
        <f t="shared" si="124"/>
        <v/>
      </c>
      <c r="AP86" s="10" t="str">
        <f t="shared" si="124"/>
        <v/>
      </c>
      <c r="AQ86" s="10" t="str">
        <f t="shared" si="124"/>
        <v/>
      </c>
      <c r="AR86" s="10" t="str">
        <f t="shared" si="124"/>
        <v/>
      </c>
      <c r="AS86" s="10" t="str">
        <f t="shared" si="124"/>
        <v/>
      </c>
      <c r="AT86" s="10" t="str">
        <f t="shared" si="124"/>
        <v/>
      </c>
      <c r="AU86" s="10" t="str">
        <f t="shared" si="124"/>
        <v/>
      </c>
      <c r="AV86" s="10" t="str">
        <f t="shared" si="124"/>
        <v/>
      </c>
      <c r="AW86" s="10" t="str">
        <f t="shared" si="124"/>
        <v/>
      </c>
      <c r="AX86" s="10" t="str">
        <f t="shared" si="124"/>
        <v/>
      </c>
      <c r="AY86" s="10" t="str">
        <f t="shared" si="124"/>
        <v/>
      </c>
      <c r="AZ86" s="10" t="str">
        <f t="shared" si="124"/>
        <v/>
      </c>
      <c r="BA86" s="10" t="str">
        <f t="shared" si="124"/>
        <v/>
      </c>
      <c r="BB86" s="10" t="str">
        <f t="shared" si="124"/>
        <v/>
      </c>
      <c r="BC86" s="10" t="str">
        <f t="shared" si="124"/>
        <v/>
      </c>
      <c r="BD86" s="10" t="str">
        <f t="shared" si="124"/>
        <v/>
      </c>
      <c r="BE86" s="10" t="str">
        <f t="shared" si="124"/>
        <v/>
      </c>
      <c r="BF86" s="10" t="str">
        <f t="shared" si="124"/>
        <v/>
      </c>
      <c r="BG86" s="10" t="str">
        <f t="shared" si="124"/>
        <v/>
      </c>
      <c r="BH86" s="10" t="str">
        <f t="shared" si="124"/>
        <v/>
      </c>
      <c r="BI86" s="10" t="str">
        <f t="shared" si="124"/>
        <v/>
      </c>
      <c r="BJ86" s="10" t="str">
        <f t="shared" si="124"/>
        <v/>
      </c>
      <c r="BK86" s="10" t="str">
        <f t="shared" si="124"/>
        <v/>
      </c>
      <c r="BL86" s="10" t="str">
        <f t="shared" si="124"/>
        <v/>
      </c>
      <c r="BM86" s="10" t="str">
        <f t="shared" si="124"/>
        <v/>
      </c>
      <c r="BN86" s="10" t="str">
        <f t="shared" si="124"/>
        <v/>
      </c>
      <c r="BO86" s="10" t="str">
        <f t="shared" si="124"/>
        <v/>
      </c>
      <c r="BP86" s="10" t="str">
        <f t="shared" si="124"/>
        <v/>
      </c>
      <c r="BQ86" s="10" t="str">
        <f t="shared" si="124"/>
        <v/>
      </c>
      <c r="BR86" s="10" t="str">
        <f t="shared" si="124"/>
        <v/>
      </c>
      <c r="BS86" s="10" t="str">
        <f t="shared" ref="BS86:ED86" si="125">IF(OR(BT40 = "", BT$8 &lt; BS$8), "", IFERROR(BT40/BS40, ""))</f>
        <v/>
      </c>
      <c r="BT86" s="10" t="str">
        <f t="shared" si="125"/>
        <v/>
      </c>
      <c r="BU86" s="10" t="str">
        <f t="shared" si="125"/>
        <v/>
      </c>
      <c r="BV86" s="10" t="str">
        <f t="shared" si="125"/>
        <v/>
      </c>
      <c r="BW86" s="10" t="str">
        <f t="shared" si="125"/>
        <v/>
      </c>
      <c r="BX86" s="10" t="str">
        <f t="shared" si="125"/>
        <v/>
      </c>
      <c r="BY86" s="10" t="str">
        <f t="shared" si="125"/>
        <v/>
      </c>
      <c r="BZ86" s="10" t="str">
        <f t="shared" si="125"/>
        <v/>
      </c>
      <c r="CA86" s="10" t="str">
        <f t="shared" si="125"/>
        <v/>
      </c>
      <c r="CB86" s="10" t="str">
        <f t="shared" si="125"/>
        <v/>
      </c>
      <c r="CC86" s="10" t="str">
        <f t="shared" si="125"/>
        <v/>
      </c>
      <c r="CD86" s="10" t="str">
        <f t="shared" si="125"/>
        <v/>
      </c>
      <c r="CE86" s="10" t="str">
        <f t="shared" si="125"/>
        <v/>
      </c>
      <c r="CF86" s="10" t="str">
        <f t="shared" si="125"/>
        <v/>
      </c>
      <c r="CG86" s="10" t="str">
        <f t="shared" si="125"/>
        <v/>
      </c>
      <c r="CH86" s="10" t="str">
        <f t="shared" si="125"/>
        <v/>
      </c>
      <c r="CI86" s="10" t="str">
        <f t="shared" si="125"/>
        <v/>
      </c>
      <c r="CJ86" s="10" t="str">
        <f t="shared" si="125"/>
        <v/>
      </c>
      <c r="CK86" s="10" t="str">
        <f t="shared" si="125"/>
        <v/>
      </c>
      <c r="CL86" s="10" t="str">
        <f t="shared" si="125"/>
        <v/>
      </c>
      <c r="CM86" s="10" t="str">
        <f t="shared" si="125"/>
        <v/>
      </c>
      <c r="CN86" s="10" t="str">
        <f t="shared" si="125"/>
        <v/>
      </c>
      <c r="CO86" s="10" t="str">
        <f t="shared" si="125"/>
        <v/>
      </c>
      <c r="CP86" s="10" t="str">
        <f t="shared" si="125"/>
        <v/>
      </c>
      <c r="CQ86" s="10" t="str">
        <f t="shared" si="125"/>
        <v/>
      </c>
      <c r="CR86" s="10" t="str">
        <f t="shared" si="125"/>
        <v/>
      </c>
      <c r="CS86" s="10" t="str">
        <f t="shared" si="125"/>
        <v/>
      </c>
      <c r="CT86" s="10" t="str">
        <f t="shared" si="125"/>
        <v/>
      </c>
      <c r="CU86" s="10" t="str">
        <f t="shared" si="125"/>
        <v/>
      </c>
      <c r="CV86" s="10" t="str">
        <f t="shared" si="125"/>
        <v/>
      </c>
      <c r="CW86" s="10" t="str">
        <f t="shared" si="125"/>
        <v/>
      </c>
      <c r="CX86" s="10" t="str">
        <f t="shared" si="125"/>
        <v/>
      </c>
      <c r="CY86" s="10" t="str">
        <f t="shared" si="125"/>
        <v/>
      </c>
      <c r="CZ86" s="10" t="str">
        <f t="shared" si="125"/>
        <v/>
      </c>
      <c r="DA86" s="10" t="str">
        <f t="shared" si="125"/>
        <v/>
      </c>
      <c r="DB86" s="10" t="str">
        <f t="shared" si="125"/>
        <v/>
      </c>
      <c r="DC86" s="10" t="str">
        <f t="shared" si="125"/>
        <v/>
      </c>
      <c r="DD86" s="10" t="str">
        <f t="shared" si="125"/>
        <v/>
      </c>
      <c r="DE86" s="10" t="str">
        <f t="shared" si="125"/>
        <v/>
      </c>
      <c r="DF86" s="10" t="str">
        <f t="shared" si="125"/>
        <v/>
      </c>
      <c r="DG86" s="10" t="str">
        <f t="shared" si="125"/>
        <v/>
      </c>
      <c r="DH86" s="10" t="str">
        <f t="shared" si="125"/>
        <v/>
      </c>
      <c r="DI86" s="10" t="str">
        <f t="shared" si="125"/>
        <v/>
      </c>
      <c r="DJ86" s="10" t="str">
        <f t="shared" si="125"/>
        <v/>
      </c>
      <c r="DK86" s="10" t="str">
        <f t="shared" si="125"/>
        <v/>
      </c>
      <c r="DL86" s="10" t="str">
        <f t="shared" si="125"/>
        <v/>
      </c>
      <c r="DM86" s="10" t="str">
        <f t="shared" si="125"/>
        <v/>
      </c>
      <c r="DN86" s="10" t="str">
        <f t="shared" si="125"/>
        <v/>
      </c>
      <c r="DO86" s="10" t="str">
        <f t="shared" si="125"/>
        <v/>
      </c>
      <c r="DP86" s="10" t="str">
        <f t="shared" si="125"/>
        <v/>
      </c>
      <c r="DQ86" s="10" t="str">
        <f t="shared" si="125"/>
        <v/>
      </c>
      <c r="DR86" s="10" t="str">
        <f t="shared" si="125"/>
        <v/>
      </c>
      <c r="DS86" s="10" t="str">
        <f t="shared" si="125"/>
        <v/>
      </c>
      <c r="DT86" s="10" t="str">
        <f t="shared" si="125"/>
        <v/>
      </c>
      <c r="DU86" s="10" t="str">
        <f t="shared" si="125"/>
        <v/>
      </c>
      <c r="DV86" s="10" t="str">
        <f t="shared" si="125"/>
        <v/>
      </c>
      <c r="DW86" s="10" t="str">
        <f t="shared" si="125"/>
        <v/>
      </c>
      <c r="DX86" s="10" t="str">
        <f t="shared" si="125"/>
        <v/>
      </c>
      <c r="DY86" s="10" t="str">
        <f t="shared" si="125"/>
        <v/>
      </c>
      <c r="DZ86" s="10" t="str">
        <f t="shared" si="125"/>
        <v/>
      </c>
      <c r="EA86" s="10" t="str">
        <f t="shared" si="125"/>
        <v/>
      </c>
      <c r="EB86" s="10">
        <f t="shared" si="125"/>
        <v>1.8315750526911929</v>
      </c>
      <c r="EC86" s="10">
        <f t="shared" si="125"/>
        <v>1.8881315511548833</v>
      </c>
      <c r="ED86" s="10">
        <f t="shared" si="125"/>
        <v>1.3488601317048448</v>
      </c>
      <c r="EE86" s="10">
        <f t="shared" ref="EE86:GP86" si="126">IF(OR(EF40 = "", EF$8 &lt; EE$8), "", IFERROR(EF40/EE40, ""))</f>
        <v>1.0146798336372524</v>
      </c>
      <c r="EF86" s="10">
        <f t="shared" si="126"/>
        <v>1.0015749364064983</v>
      </c>
      <c r="EG86" s="10">
        <f t="shared" si="126"/>
        <v>0.99519702758223605</v>
      </c>
      <c r="EH86" s="10">
        <f t="shared" si="126"/>
        <v>1.0138108641299053</v>
      </c>
      <c r="EI86" s="10">
        <f t="shared" si="126"/>
        <v>1.0036211590365962</v>
      </c>
      <c r="EJ86" s="10">
        <f t="shared" si="126"/>
        <v>1.0200149312254436</v>
      </c>
      <c r="EK86" s="10">
        <f t="shared" si="126"/>
        <v>1.0095153778922503</v>
      </c>
      <c r="EL86" s="10">
        <f t="shared" si="126"/>
        <v>1.0003483148527541</v>
      </c>
      <c r="EM86" s="10">
        <f t="shared" si="126"/>
        <v>1.0000040643115651</v>
      </c>
      <c r="EN86" s="10">
        <f t="shared" si="126"/>
        <v>1.0101710054892326</v>
      </c>
      <c r="EO86" s="10">
        <f t="shared" si="126"/>
        <v>0.99997100960155749</v>
      </c>
      <c r="EP86" s="10">
        <f t="shared" si="126"/>
        <v>1</v>
      </c>
      <c r="EQ86" s="10">
        <f t="shared" si="126"/>
        <v>1.0000602646892043</v>
      </c>
      <c r="ER86" s="10">
        <f t="shared" si="126"/>
        <v>1.0000402530288961</v>
      </c>
      <c r="ES86" s="10">
        <f t="shared" si="126"/>
        <v>0.99683153213298947</v>
      </c>
      <c r="ET86" s="10">
        <f t="shared" si="126"/>
        <v>1</v>
      </c>
      <c r="EU86" s="10">
        <f t="shared" si="126"/>
        <v>1</v>
      </c>
      <c r="EV86" s="10">
        <f t="shared" si="126"/>
        <v>1.0032265829742755</v>
      </c>
      <c r="EW86" s="10">
        <f t="shared" si="126"/>
        <v>1</v>
      </c>
      <c r="EX86" s="10">
        <f t="shared" si="126"/>
        <v>1.0000389750211309</v>
      </c>
      <c r="EY86" s="10">
        <f t="shared" si="126"/>
        <v>1.0001786284402503</v>
      </c>
      <c r="EZ86" s="10">
        <f t="shared" si="126"/>
        <v>1</v>
      </c>
      <c r="FA86" s="10">
        <f t="shared" si="126"/>
        <v>1</v>
      </c>
      <c r="FB86" s="10">
        <f t="shared" si="126"/>
        <v>1</v>
      </c>
      <c r="FC86" s="10">
        <f t="shared" si="126"/>
        <v>1.000040743649006</v>
      </c>
      <c r="FD86" s="10">
        <f t="shared" si="126"/>
        <v>1.0225164926438739</v>
      </c>
      <c r="FE86" s="10">
        <f t="shared" si="126"/>
        <v>1.0002546197872786</v>
      </c>
      <c r="FF86" s="10">
        <f t="shared" si="126"/>
        <v>1.0002208725772965</v>
      </c>
      <c r="FG86" s="10" t="str">
        <f t="shared" si="126"/>
        <v/>
      </c>
      <c r="FH86" s="10" t="str">
        <f t="shared" si="126"/>
        <v/>
      </c>
      <c r="FI86" s="10" t="str">
        <f t="shared" si="126"/>
        <v/>
      </c>
      <c r="FJ86" s="10" t="str">
        <f t="shared" si="126"/>
        <v/>
      </c>
      <c r="FK86" s="10" t="str">
        <f t="shared" si="126"/>
        <v/>
      </c>
      <c r="FL86" s="10" t="str">
        <f t="shared" si="126"/>
        <v/>
      </c>
      <c r="FM86" s="10" t="str">
        <f t="shared" si="126"/>
        <v/>
      </c>
      <c r="FN86" s="10" t="str">
        <f t="shared" si="126"/>
        <v/>
      </c>
      <c r="FO86" s="10" t="str">
        <f t="shared" si="126"/>
        <v/>
      </c>
      <c r="FP86" s="10" t="str">
        <f t="shared" si="126"/>
        <v/>
      </c>
      <c r="FQ86" s="10" t="str">
        <f t="shared" si="126"/>
        <v/>
      </c>
      <c r="FR86" s="10" t="str">
        <f t="shared" si="126"/>
        <v/>
      </c>
      <c r="FS86" s="10" t="str">
        <f t="shared" si="126"/>
        <v/>
      </c>
      <c r="FT86" s="10" t="str">
        <f t="shared" si="126"/>
        <v/>
      </c>
      <c r="FU86" s="10" t="str">
        <f t="shared" si="126"/>
        <v/>
      </c>
      <c r="FV86" s="10" t="str">
        <f t="shared" si="126"/>
        <v/>
      </c>
      <c r="FW86" s="10" t="str">
        <f t="shared" si="126"/>
        <v/>
      </c>
      <c r="FX86" s="10" t="str">
        <f t="shared" si="126"/>
        <v/>
      </c>
      <c r="FY86" s="10" t="str">
        <f t="shared" si="126"/>
        <v/>
      </c>
      <c r="FZ86" s="10" t="str">
        <f t="shared" si="126"/>
        <v/>
      </c>
      <c r="GA86" s="10" t="str">
        <f t="shared" si="126"/>
        <v/>
      </c>
      <c r="GB86" s="10" t="str">
        <f t="shared" si="126"/>
        <v/>
      </c>
      <c r="GC86" s="10" t="str">
        <f t="shared" si="126"/>
        <v/>
      </c>
      <c r="GD86" s="10" t="str">
        <f t="shared" si="126"/>
        <v/>
      </c>
      <c r="GE86" s="10" t="str">
        <f t="shared" si="126"/>
        <v/>
      </c>
      <c r="GF86" s="10" t="str">
        <f t="shared" si="126"/>
        <v/>
      </c>
      <c r="GG86" s="10" t="str">
        <f t="shared" si="126"/>
        <v/>
      </c>
      <c r="GH86" s="10" t="str">
        <f t="shared" si="126"/>
        <v/>
      </c>
      <c r="GI86" s="10" t="str">
        <f t="shared" si="126"/>
        <v/>
      </c>
      <c r="GJ86" s="10" t="str">
        <f t="shared" si="126"/>
        <v/>
      </c>
      <c r="GK86" s="10" t="str">
        <f t="shared" si="126"/>
        <v/>
      </c>
      <c r="GL86" s="10" t="str">
        <f t="shared" si="126"/>
        <v/>
      </c>
      <c r="GM86" s="10" t="str">
        <f t="shared" si="126"/>
        <v/>
      </c>
      <c r="GN86" s="10" t="str">
        <f t="shared" si="126"/>
        <v/>
      </c>
      <c r="GO86" s="10" t="str">
        <f t="shared" si="126"/>
        <v/>
      </c>
      <c r="GP86" s="10" t="str">
        <f t="shared" si="126"/>
        <v/>
      </c>
      <c r="GQ86" s="10" t="str">
        <f t="shared" ref="GQ86:IV86" si="127">IF(OR(GR40 = "", GR$8 &lt; GQ$8), "", IFERROR(GR40/GQ40, ""))</f>
        <v/>
      </c>
      <c r="GR86" s="10" t="str">
        <f t="shared" si="127"/>
        <v/>
      </c>
      <c r="GS86" s="10" t="str">
        <f t="shared" si="127"/>
        <v/>
      </c>
      <c r="GT86" s="10" t="str">
        <f t="shared" si="127"/>
        <v/>
      </c>
      <c r="GU86" s="10" t="str">
        <f t="shared" si="127"/>
        <v/>
      </c>
      <c r="GV86" s="10" t="str">
        <f t="shared" si="127"/>
        <v/>
      </c>
      <c r="GW86" s="10" t="str">
        <f t="shared" si="127"/>
        <v/>
      </c>
      <c r="GX86" s="10" t="str">
        <f t="shared" si="127"/>
        <v/>
      </c>
      <c r="GY86" s="10" t="str">
        <f t="shared" si="127"/>
        <v/>
      </c>
      <c r="GZ86" s="10" t="str">
        <f t="shared" si="127"/>
        <v/>
      </c>
      <c r="HA86" s="10" t="str">
        <f t="shared" si="127"/>
        <v/>
      </c>
      <c r="HB86" s="10" t="str">
        <f t="shared" si="127"/>
        <v/>
      </c>
      <c r="HC86" s="10" t="str">
        <f t="shared" si="127"/>
        <v/>
      </c>
      <c r="HD86" s="10" t="str">
        <f t="shared" si="127"/>
        <v/>
      </c>
      <c r="HE86" s="10" t="str">
        <f t="shared" si="127"/>
        <v/>
      </c>
      <c r="HF86" s="10" t="str">
        <f t="shared" si="127"/>
        <v/>
      </c>
      <c r="HG86" s="10" t="str">
        <f t="shared" si="127"/>
        <v/>
      </c>
      <c r="HH86" s="10" t="str">
        <f t="shared" si="127"/>
        <v/>
      </c>
      <c r="HI86" s="10" t="str">
        <f t="shared" si="127"/>
        <v/>
      </c>
      <c r="HJ86" s="10" t="str">
        <f t="shared" si="127"/>
        <v/>
      </c>
      <c r="HK86" s="10" t="str">
        <f t="shared" si="127"/>
        <v/>
      </c>
      <c r="HL86" s="10" t="str">
        <f t="shared" si="127"/>
        <v/>
      </c>
      <c r="HM86" s="10" t="str">
        <f t="shared" si="127"/>
        <v/>
      </c>
      <c r="HN86" s="10" t="str">
        <f t="shared" si="127"/>
        <v/>
      </c>
      <c r="HO86" s="10" t="str">
        <f t="shared" si="127"/>
        <v/>
      </c>
      <c r="HP86" s="10" t="str">
        <f t="shared" si="127"/>
        <v/>
      </c>
      <c r="HQ86" s="10" t="str">
        <f t="shared" si="127"/>
        <v/>
      </c>
      <c r="HR86" s="10" t="str">
        <f t="shared" si="127"/>
        <v/>
      </c>
      <c r="HS86" s="10" t="str">
        <f t="shared" si="127"/>
        <v/>
      </c>
      <c r="HT86" s="10" t="str">
        <f t="shared" si="127"/>
        <v/>
      </c>
      <c r="HU86" s="10" t="str">
        <f t="shared" si="127"/>
        <v/>
      </c>
      <c r="HV86" s="10" t="str">
        <f t="shared" si="127"/>
        <v/>
      </c>
      <c r="HW86" s="10" t="str">
        <f t="shared" si="127"/>
        <v/>
      </c>
      <c r="HX86" s="10" t="str">
        <f t="shared" si="127"/>
        <v/>
      </c>
      <c r="HY86" s="10" t="str">
        <f t="shared" si="127"/>
        <v/>
      </c>
      <c r="HZ86" s="10" t="str">
        <f t="shared" si="127"/>
        <v/>
      </c>
      <c r="IA86" s="10" t="str">
        <f t="shared" si="127"/>
        <v/>
      </c>
      <c r="IB86" s="10" t="str">
        <f t="shared" si="127"/>
        <v/>
      </c>
      <c r="IC86" s="10" t="str">
        <f t="shared" si="127"/>
        <v/>
      </c>
      <c r="ID86" s="10" t="str">
        <f t="shared" si="127"/>
        <v/>
      </c>
      <c r="IE86" s="10" t="str">
        <f t="shared" si="127"/>
        <v/>
      </c>
      <c r="IF86" s="10" t="str">
        <f t="shared" si="127"/>
        <v/>
      </c>
      <c r="IG86" s="10" t="str">
        <f t="shared" si="127"/>
        <v/>
      </c>
      <c r="IH86" s="10" t="str">
        <f t="shared" si="127"/>
        <v/>
      </c>
      <c r="II86" s="10" t="str">
        <f t="shared" si="127"/>
        <v/>
      </c>
      <c r="IJ86" s="10" t="str">
        <f t="shared" si="127"/>
        <v/>
      </c>
      <c r="IK86" s="10" t="str">
        <f t="shared" si="127"/>
        <v/>
      </c>
      <c r="IL86" s="10" t="str">
        <f t="shared" si="127"/>
        <v/>
      </c>
      <c r="IM86" s="10" t="str">
        <f t="shared" si="127"/>
        <v/>
      </c>
      <c r="IN86" s="10" t="str">
        <f t="shared" si="127"/>
        <v/>
      </c>
      <c r="IO86" s="10" t="str">
        <f t="shared" si="127"/>
        <v/>
      </c>
      <c r="IP86" s="10" t="str">
        <f t="shared" si="127"/>
        <v/>
      </c>
      <c r="IQ86" s="10" t="str">
        <f t="shared" si="127"/>
        <v/>
      </c>
      <c r="IR86" s="10" t="str">
        <f t="shared" si="127"/>
        <v/>
      </c>
      <c r="IS86" s="10" t="str">
        <f t="shared" si="127"/>
        <v/>
      </c>
      <c r="IT86" s="10" t="str">
        <f t="shared" si="127"/>
        <v/>
      </c>
      <c r="IU86" s="10" t="str">
        <f t="shared" si="127"/>
        <v/>
      </c>
      <c r="IV86" s="10" t="str">
        <f t="shared" si="127"/>
        <v/>
      </c>
    </row>
    <row r="87" spans="6:256" x14ac:dyDescent="0.2">
      <c r="F87">
        <v>202203</v>
      </c>
      <c r="G87" s="10">
        <f t="shared" ref="G87:BR87" si="128">IF(OR(H41 = "", H$8 &lt; G$8), "", IFERROR(H41/G41, ""))</f>
        <v>9.0344945787381441</v>
      </c>
      <c r="H87" s="10">
        <f t="shared" si="128"/>
        <v>10.859343356463468</v>
      </c>
      <c r="I87" s="10">
        <f t="shared" si="128"/>
        <v>1.6102065723879806</v>
      </c>
      <c r="J87" s="10">
        <f t="shared" si="128"/>
        <v>1.0877198249490339</v>
      </c>
      <c r="K87" s="10">
        <f t="shared" si="128"/>
        <v>1.0540790358883774</v>
      </c>
      <c r="L87" s="10">
        <f t="shared" si="128"/>
        <v>1.0091370871053633</v>
      </c>
      <c r="M87" s="10">
        <f t="shared" si="128"/>
        <v>1.0376381455008896</v>
      </c>
      <c r="N87" s="10">
        <f t="shared" si="128"/>
        <v>1.0034526772271166</v>
      </c>
      <c r="O87" s="10">
        <f t="shared" si="128"/>
        <v>1.0004398691740781</v>
      </c>
      <c r="P87" s="10">
        <f t="shared" si="128"/>
        <v>1.0016210592779544</v>
      </c>
      <c r="Q87" s="10">
        <f t="shared" si="128"/>
        <v>1.0039348700195405</v>
      </c>
      <c r="R87" s="10">
        <f t="shared" si="128"/>
        <v>0.99649174090615733</v>
      </c>
      <c r="S87" s="10">
        <f t="shared" si="128"/>
        <v>1.0052133038855211</v>
      </c>
      <c r="T87" s="10">
        <f t="shared" si="128"/>
        <v>1.0042439069407365</v>
      </c>
      <c r="U87" s="10">
        <f t="shared" si="128"/>
        <v>1.0001106098308761</v>
      </c>
      <c r="V87" s="10">
        <f t="shared" si="128"/>
        <v>1</v>
      </c>
      <c r="W87" s="10">
        <f t="shared" si="128"/>
        <v>1.0000274712927446</v>
      </c>
      <c r="X87" s="10">
        <f t="shared" si="128"/>
        <v>1</v>
      </c>
      <c r="Y87" s="10">
        <f t="shared" si="128"/>
        <v>1.0002418001345317</v>
      </c>
      <c r="Z87" s="10">
        <f t="shared" si="128"/>
        <v>1.0000438138219645</v>
      </c>
      <c r="AA87" s="10">
        <f t="shared" si="128"/>
        <v>1</v>
      </c>
      <c r="AB87" s="10">
        <f t="shared" si="128"/>
        <v>1</v>
      </c>
      <c r="AC87" s="10">
        <f t="shared" si="128"/>
        <v>1.0009755557060371</v>
      </c>
      <c r="AD87" s="10">
        <f t="shared" si="128"/>
        <v>1</v>
      </c>
      <c r="AE87" s="10">
        <f t="shared" si="128"/>
        <v>1</v>
      </c>
      <c r="AF87" s="10">
        <f t="shared" si="128"/>
        <v>1</v>
      </c>
      <c r="AG87" s="10">
        <f t="shared" si="128"/>
        <v>1</v>
      </c>
      <c r="AH87" s="10">
        <f t="shared" si="128"/>
        <v>1.0003120656162645</v>
      </c>
      <c r="AI87" s="10" t="str">
        <f t="shared" si="128"/>
        <v/>
      </c>
      <c r="AJ87" s="10" t="str">
        <f t="shared" si="128"/>
        <v/>
      </c>
      <c r="AK87" s="10" t="str">
        <f t="shared" si="128"/>
        <v/>
      </c>
      <c r="AL87" s="10" t="str">
        <f t="shared" si="128"/>
        <v/>
      </c>
      <c r="AM87" s="10" t="str">
        <f t="shared" si="128"/>
        <v/>
      </c>
      <c r="AN87" s="10" t="str">
        <f t="shared" si="128"/>
        <v/>
      </c>
      <c r="AO87" s="10" t="str">
        <f t="shared" si="128"/>
        <v/>
      </c>
      <c r="AP87" s="10" t="str">
        <f t="shared" si="128"/>
        <v/>
      </c>
      <c r="AQ87" s="10" t="str">
        <f t="shared" si="128"/>
        <v/>
      </c>
      <c r="AR87" s="10" t="str">
        <f t="shared" si="128"/>
        <v/>
      </c>
      <c r="AS87" s="10" t="str">
        <f t="shared" si="128"/>
        <v/>
      </c>
      <c r="AT87" s="10" t="str">
        <f t="shared" si="128"/>
        <v/>
      </c>
      <c r="AU87" s="10" t="str">
        <f t="shared" si="128"/>
        <v/>
      </c>
      <c r="AV87" s="10" t="str">
        <f t="shared" si="128"/>
        <v/>
      </c>
      <c r="AW87" s="10" t="str">
        <f t="shared" si="128"/>
        <v/>
      </c>
      <c r="AX87" s="10" t="str">
        <f t="shared" si="128"/>
        <v/>
      </c>
      <c r="AY87" s="10" t="str">
        <f t="shared" si="128"/>
        <v/>
      </c>
      <c r="AZ87" s="10" t="str">
        <f t="shared" si="128"/>
        <v/>
      </c>
      <c r="BA87" s="10" t="str">
        <f t="shared" si="128"/>
        <v/>
      </c>
      <c r="BB87" s="10" t="str">
        <f t="shared" si="128"/>
        <v/>
      </c>
      <c r="BC87" s="10" t="str">
        <f t="shared" si="128"/>
        <v/>
      </c>
      <c r="BD87" s="10" t="str">
        <f t="shared" si="128"/>
        <v/>
      </c>
      <c r="BE87" s="10" t="str">
        <f t="shared" si="128"/>
        <v/>
      </c>
      <c r="BF87" s="10" t="str">
        <f t="shared" si="128"/>
        <v/>
      </c>
      <c r="BG87" s="10" t="str">
        <f t="shared" si="128"/>
        <v/>
      </c>
      <c r="BH87" s="10" t="str">
        <f t="shared" si="128"/>
        <v/>
      </c>
      <c r="BI87" s="10" t="str">
        <f t="shared" si="128"/>
        <v/>
      </c>
      <c r="BJ87" s="10" t="str">
        <f t="shared" si="128"/>
        <v/>
      </c>
      <c r="BK87" s="10" t="str">
        <f t="shared" si="128"/>
        <v/>
      </c>
      <c r="BL87" s="10" t="str">
        <f t="shared" si="128"/>
        <v/>
      </c>
      <c r="BM87" s="10" t="str">
        <f t="shared" si="128"/>
        <v/>
      </c>
      <c r="BN87" s="10" t="str">
        <f t="shared" si="128"/>
        <v/>
      </c>
      <c r="BO87" s="10" t="str">
        <f t="shared" si="128"/>
        <v/>
      </c>
      <c r="BP87" s="10" t="str">
        <f t="shared" si="128"/>
        <v/>
      </c>
      <c r="BQ87" s="10" t="str">
        <f t="shared" si="128"/>
        <v/>
      </c>
      <c r="BR87" s="10" t="str">
        <f t="shared" si="128"/>
        <v/>
      </c>
      <c r="BS87" s="10" t="str">
        <f t="shared" ref="BS87:ED87" si="129">IF(OR(BT41 = "", BT$8 &lt; BS$8), "", IFERROR(BT41/BS41, ""))</f>
        <v/>
      </c>
      <c r="BT87" s="10" t="str">
        <f t="shared" si="129"/>
        <v/>
      </c>
      <c r="BU87" s="10" t="str">
        <f t="shared" si="129"/>
        <v/>
      </c>
      <c r="BV87" s="10" t="str">
        <f t="shared" si="129"/>
        <v/>
      </c>
      <c r="BW87" s="10" t="str">
        <f t="shared" si="129"/>
        <v/>
      </c>
      <c r="BX87" s="10" t="str">
        <f t="shared" si="129"/>
        <v/>
      </c>
      <c r="BY87" s="10" t="str">
        <f t="shared" si="129"/>
        <v/>
      </c>
      <c r="BZ87" s="10" t="str">
        <f t="shared" si="129"/>
        <v/>
      </c>
      <c r="CA87" s="10" t="str">
        <f t="shared" si="129"/>
        <v/>
      </c>
      <c r="CB87" s="10" t="str">
        <f t="shared" si="129"/>
        <v/>
      </c>
      <c r="CC87" s="10" t="str">
        <f t="shared" si="129"/>
        <v/>
      </c>
      <c r="CD87" s="10" t="str">
        <f t="shared" si="129"/>
        <v/>
      </c>
      <c r="CE87" s="10" t="str">
        <f t="shared" si="129"/>
        <v/>
      </c>
      <c r="CF87" s="10" t="str">
        <f t="shared" si="129"/>
        <v/>
      </c>
      <c r="CG87" s="10" t="str">
        <f t="shared" si="129"/>
        <v/>
      </c>
      <c r="CH87" s="10" t="str">
        <f t="shared" si="129"/>
        <v/>
      </c>
      <c r="CI87" s="10" t="str">
        <f t="shared" si="129"/>
        <v/>
      </c>
      <c r="CJ87" s="10" t="str">
        <f t="shared" si="129"/>
        <v/>
      </c>
      <c r="CK87" s="10" t="str">
        <f t="shared" si="129"/>
        <v/>
      </c>
      <c r="CL87" s="10" t="str">
        <f t="shared" si="129"/>
        <v/>
      </c>
      <c r="CM87" s="10" t="str">
        <f t="shared" si="129"/>
        <v/>
      </c>
      <c r="CN87" s="10" t="str">
        <f t="shared" si="129"/>
        <v/>
      </c>
      <c r="CO87" s="10" t="str">
        <f t="shared" si="129"/>
        <v/>
      </c>
      <c r="CP87" s="10" t="str">
        <f t="shared" si="129"/>
        <v/>
      </c>
      <c r="CQ87" s="10" t="str">
        <f t="shared" si="129"/>
        <v/>
      </c>
      <c r="CR87" s="10" t="str">
        <f t="shared" si="129"/>
        <v/>
      </c>
      <c r="CS87" s="10" t="str">
        <f t="shared" si="129"/>
        <v/>
      </c>
      <c r="CT87" s="10" t="str">
        <f t="shared" si="129"/>
        <v/>
      </c>
      <c r="CU87" s="10" t="str">
        <f t="shared" si="129"/>
        <v/>
      </c>
      <c r="CV87" s="10" t="str">
        <f t="shared" si="129"/>
        <v/>
      </c>
      <c r="CW87" s="10" t="str">
        <f t="shared" si="129"/>
        <v/>
      </c>
      <c r="CX87" s="10" t="str">
        <f t="shared" si="129"/>
        <v/>
      </c>
      <c r="CY87" s="10" t="str">
        <f t="shared" si="129"/>
        <v/>
      </c>
      <c r="CZ87" s="10" t="str">
        <f t="shared" si="129"/>
        <v/>
      </c>
      <c r="DA87" s="10" t="str">
        <f t="shared" si="129"/>
        <v/>
      </c>
      <c r="DB87" s="10" t="str">
        <f t="shared" si="129"/>
        <v/>
      </c>
      <c r="DC87" s="10" t="str">
        <f t="shared" si="129"/>
        <v/>
      </c>
      <c r="DD87" s="10" t="str">
        <f t="shared" si="129"/>
        <v/>
      </c>
      <c r="DE87" s="10" t="str">
        <f t="shared" si="129"/>
        <v/>
      </c>
      <c r="DF87" s="10" t="str">
        <f t="shared" si="129"/>
        <v/>
      </c>
      <c r="DG87" s="10" t="str">
        <f t="shared" si="129"/>
        <v/>
      </c>
      <c r="DH87" s="10" t="str">
        <f t="shared" si="129"/>
        <v/>
      </c>
      <c r="DI87" s="10" t="str">
        <f t="shared" si="129"/>
        <v/>
      </c>
      <c r="DJ87" s="10" t="str">
        <f t="shared" si="129"/>
        <v/>
      </c>
      <c r="DK87" s="10" t="str">
        <f t="shared" si="129"/>
        <v/>
      </c>
      <c r="DL87" s="10" t="str">
        <f t="shared" si="129"/>
        <v/>
      </c>
      <c r="DM87" s="10" t="str">
        <f t="shared" si="129"/>
        <v/>
      </c>
      <c r="DN87" s="10" t="str">
        <f t="shared" si="129"/>
        <v/>
      </c>
      <c r="DO87" s="10" t="str">
        <f t="shared" si="129"/>
        <v/>
      </c>
      <c r="DP87" s="10" t="str">
        <f t="shared" si="129"/>
        <v/>
      </c>
      <c r="DQ87" s="10" t="str">
        <f t="shared" si="129"/>
        <v/>
      </c>
      <c r="DR87" s="10" t="str">
        <f t="shared" si="129"/>
        <v/>
      </c>
      <c r="DS87" s="10" t="str">
        <f t="shared" si="129"/>
        <v/>
      </c>
      <c r="DT87" s="10" t="str">
        <f t="shared" si="129"/>
        <v/>
      </c>
      <c r="DU87" s="10" t="str">
        <f t="shared" si="129"/>
        <v/>
      </c>
      <c r="DV87" s="10" t="str">
        <f t="shared" si="129"/>
        <v/>
      </c>
      <c r="DW87" s="10" t="str">
        <f t="shared" si="129"/>
        <v/>
      </c>
      <c r="DX87" s="10" t="str">
        <f t="shared" si="129"/>
        <v/>
      </c>
      <c r="DY87" s="10" t="str">
        <f t="shared" si="129"/>
        <v/>
      </c>
      <c r="DZ87" s="10" t="str">
        <f t="shared" si="129"/>
        <v/>
      </c>
      <c r="EA87" s="10" t="str">
        <f t="shared" si="129"/>
        <v/>
      </c>
      <c r="EB87" s="10">
        <f t="shared" si="129"/>
        <v>3.7967011999170173</v>
      </c>
      <c r="EC87" s="10">
        <f t="shared" si="129"/>
        <v>2.3274667106969091</v>
      </c>
      <c r="ED87" s="10">
        <f t="shared" si="129"/>
        <v>1.3096427704984983</v>
      </c>
      <c r="EE87" s="10">
        <f t="shared" ref="EE87:GP87" si="130">IF(OR(EF41 = "", EF$8 &lt; EE$8), "", IFERROR(EF41/EE41, ""))</f>
        <v>1.0112418117776381</v>
      </c>
      <c r="EF87" s="10">
        <f t="shared" si="130"/>
        <v>1.004152068227282</v>
      </c>
      <c r="EG87" s="10">
        <f t="shared" si="130"/>
        <v>1.0005668654872928</v>
      </c>
      <c r="EH87" s="10">
        <f t="shared" si="130"/>
        <v>1.0143223551273295</v>
      </c>
      <c r="EI87" s="10">
        <f t="shared" si="130"/>
        <v>1.0022361289018098</v>
      </c>
      <c r="EJ87" s="10">
        <f t="shared" si="130"/>
        <v>1.001714828499161</v>
      </c>
      <c r="EK87" s="10">
        <f t="shared" si="130"/>
        <v>0.99999521651696843</v>
      </c>
      <c r="EL87" s="10">
        <f t="shared" si="130"/>
        <v>0.99998836995854012</v>
      </c>
      <c r="EM87" s="10">
        <f t="shared" si="130"/>
        <v>0.99500112676230956</v>
      </c>
      <c r="EN87" s="10">
        <f t="shared" si="130"/>
        <v>0.99998746548601847</v>
      </c>
      <c r="EO87" s="10">
        <f t="shared" si="130"/>
        <v>0.99998436374440847</v>
      </c>
      <c r="EP87" s="10">
        <f t="shared" si="130"/>
        <v>1.0001106098308672</v>
      </c>
      <c r="EQ87" s="10">
        <f t="shared" si="130"/>
        <v>1</v>
      </c>
      <c r="ER87" s="10">
        <f t="shared" si="130"/>
        <v>1.0000274712927424</v>
      </c>
      <c r="ES87" s="10">
        <f t="shared" si="130"/>
        <v>1</v>
      </c>
      <c r="ET87" s="10">
        <f t="shared" si="130"/>
        <v>1.0002418001345121</v>
      </c>
      <c r="EU87" s="10">
        <f t="shared" si="130"/>
        <v>1.0000438138219609</v>
      </c>
      <c r="EV87" s="10">
        <f t="shared" si="130"/>
        <v>1</v>
      </c>
      <c r="EW87" s="10">
        <f t="shared" si="130"/>
        <v>1</v>
      </c>
      <c r="EX87" s="10">
        <f t="shared" si="130"/>
        <v>1.000975555705959</v>
      </c>
      <c r="EY87" s="10">
        <f t="shared" si="130"/>
        <v>1</v>
      </c>
      <c r="EZ87" s="10">
        <f t="shared" si="130"/>
        <v>1</v>
      </c>
      <c r="FA87" s="10">
        <f t="shared" si="130"/>
        <v>1</v>
      </c>
      <c r="FB87" s="10">
        <f t="shared" si="130"/>
        <v>1</v>
      </c>
      <c r="FC87" s="10">
        <f t="shared" si="130"/>
        <v>1.0003120656162396</v>
      </c>
      <c r="FD87" s="10" t="str">
        <f t="shared" si="130"/>
        <v/>
      </c>
      <c r="FE87" s="10" t="str">
        <f t="shared" si="130"/>
        <v/>
      </c>
      <c r="FF87" s="10" t="str">
        <f t="shared" si="130"/>
        <v/>
      </c>
      <c r="FG87" s="10" t="str">
        <f t="shared" si="130"/>
        <v/>
      </c>
      <c r="FH87" s="10" t="str">
        <f t="shared" si="130"/>
        <v/>
      </c>
      <c r="FI87" s="10" t="str">
        <f t="shared" si="130"/>
        <v/>
      </c>
      <c r="FJ87" s="10" t="str">
        <f t="shared" si="130"/>
        <v/>
      </c>
      <c r="FK87" s="10" t="str">
        <f t="shared" si="130"/>
        <v/>
      </c>
      <c r="FL87" s="10" t="str">
        <f t="shared" si="130"/>
        <v/>
      </c>
      <c r="FM87" s="10" t="str">
        <f t="shared" si="130"/>
        <v/>
      </c>
      <c r="FN87" s="10" t="str">
        <f t="shared" si="130"/>
        <v/>
      </c>
      <c r="FO87" s="10" t="str">
        <f t="shared" si="130"/>
        <v/>
      </c>
      <c r="FP87" s="10" t="str">
        <f t="shared" si="130"/>
        <v/>
      </c>
      <c r="FQ87" s="10" t="str">
        <f t="shared" si="130"/>
        <v/>
      </c>
      <c r="FR87" s="10" t="str">
        <f t="shared" si="130"/>
        <v/>
      </c>
      <c r="FS87" s="10" t="str">
        <f t="shared" si="130"/>
        <v/>
      </c>
      <c r="FT87" s="10" t="str">
        <f t="shared" si="130"/>
        <v/>
      </c>
      <c r="FU87" s="10" t="str">
        <f t="shared" si="130"/>
        <v/>
      </c>
      <c r="FV87" s="10" t="str">
        <f t="shared" si="130"/>
        <v/>
      </c>
      <c r="FW87" s="10" t="str">
        <f t="shared" si="130"/>
        <v/>
      </c>
      <c r="FX87" s="10" t="str">
        <f t="shared" si="130"/>
        <v/>
      </c>
      <c r="FY87" s="10" t="str">
        <f t="shared" si="130"/>
        <v/>
      </c>
      <c r="FZ87" s="10" t="str">
        <f t="shared" si="130"/>
        <v/>
      </c>
      <c r="GA87" s="10" t="str">
        <f t="shared" si="130"/>
        <v/>
      </c>
      <c r="GB87" s="10" t="str">
        <f t="shared" si="130"/>
        <v/>
      </c>
      <c r="GC87" s="10" t="str">
        <f t="shared" si="130"/>
        <v/>
      </c>
      <c r="GD87" s="10" t="str">
        <f t="shared" si="130"/>
        <v/>
      </c>
      <c r="GE87" s="10" t="str">
        <f t="shared" si="130"/>
        <v/>
      </c>
      <c r="GF87" s="10" t="str">
        <f t="shared" si="130"/>
        <v/>
      </c>
      <c r="GG87" s="10" t="str">
        <f t="shared" si="130"/>
        <v/>
      </c>
      <c r="GH87" s="10" t="str">
        <f t="shared" si="130"/>
        <v/>
      </c>
      <c r="GI87" s="10" t="str">
        <f t="shared" si="130"/>
        <v/>
      </c>
      <c r="GJ87" s="10" t="str">
        <f t="shared" si="130"/>
        <v/>
      </c>
      <c r="GK87" s="10" t="str">
        <f t="shared" si="130"/>
        <v/>
      </c>
      <c r="GL87" s="10" t="str">
        <f t="shared" si="130"/>
        <v/>
      </c>
      <c r="GM87" s="10" t="str">
        <f t="shared" si="130"/>
        <v/>
      </c>
      <c r="GN87" s="10" t="str">
        <f t="shared" si="130"/>
        <v/>
      </c>
      <c r="GO87" s="10" t="str">
        <f t="shared" si="130"/>
        <v/>
      </c>
      <c r="GP87" s="10" t="str">
        <f t="shared" si="130"/>
        <v/>
      </c>
      <c r="GQ87" s="10" t="str">
        <f t="shared" ref="GQ87:IV87" si="131">IF(OR(GR41 = "", GR$8 &lt; GQ$8), "", IFERROR(GR41/GQ41, ""))</f>
        <v/>
      </c>
      <c r="GR87" s="10" t="str">
        <f t="shared" si="131"/>
        <v/>
      </c>
      <c r="GS87" s="10" t="str">
        <f t="shared" si="131"/>
        <v/>
      </c>
      <c r="GT87" s="10" t="str">
        <f t="shared" si="131"/>
        <v/>
      </c>
      <c r="GU87" s="10" t="str">
        <f t="shared" si="131"/>
        <v/>
      </c>
      <c r="GV87" s="10" t="str">
        <f t="shared" si="131"/>
        <v/>
      </c>
      <c r="GW87" s="10" t="str">
        <f t="shared" si="131"/>
        <v/>
      </c>
      <c r="GX87" s="10" t="str">
        <f t="shared" si="131"/>
        <v/>
      </c>
      <c r="GY87" s="10" t="str">
        <f t="shared" si="131"/>
        <v/>
      </c>
      <c r="GZ87" s="10" t="str">
        <f t="shared" si="131"/>
        <v/>
      </c>
      <c r="HA87" s="10" t="str">
        <f t="shared" si="131"/>
        <v/>
      </c>
      <c r="HB87" s="10" t="str">
        <f t="shared" si="131"/>
        <v/>
      </c>
      <c r="HC87" s="10" t="str">
        <f t="shared" si="131"/>
        <v/>
      </c>
      <c r="HD87" s="10" t="str">
        <f t="shared" si="131"/>
        <v/>
      </c>
      <c r="HE87" s="10" t="str">
        <f t="shared" si="131"/>
        <v/>
      </c>
      <c r="HF87" s="10" t="str">
        <f t="shared" si="131"/>
        <v/>
      </c>
      <c r="HG87" s="10" t="str">
        <f t="shared" si="131"/>
        <v/>
      </c>
      <c r="HH87" s="10" t="str">
        <f t="shared" si="131"/>
        <v/>
      </c>
      <c r="HI87" s="10" t="str">
        <f t="shared" si="131"/>
        <v/>
      </c>
      <c r="HJ87" s="10" t="str">
        <f t="shared" si="131"/>
        <v/>
      </c>
      <c r="HK87" s="10" t="str">
        <f t="shared" si="131"/>
        <v/>
      </c>
      <c r="HL87" s="10" t="str">
        <f t="shared" si="131"/>
        <v/>
      </c>
      <c r="HM87" s="10" t="str">
        <f t="shared" si="131"/>
        <v/>
      </c>
      <c r="HN87" s="10" t="str">
        <f t="shared" si="131"/>
        <v/>
      </c>
      <c r="HO87" s="10" t="str">
        <f t="shared" si="131"/>
        <v/>
      </c>
      <c r="HP87" s="10" t="str">
        <f t="shared" si="131"/>
        <v/>
      </c>
      <c r="HQ87" s="10" t="str">
        <f t="shared" si="131"/>
        <v/>
      </c>
      <c r="HR87" s="10" t="str">
        <f t="shared" si="131"/>
        <v/>
      </c>
      <c r="HS87" s="10" t="str">
        <f t="shared" si="131"/>
        <v/>
      </c>
      <c r="HT87" s="10" t="str">
        <f t="shared" si="131"/>
        <v/>
      </c>
      <c r="HU87" s="10" t="str">
        <f t="shared" si="131"/>
        <v/>
      </c>
      <c r="HV87" s="10" t="str">
        <f t="shared" si="131"/>
        <v/>
      </c>
      <c r="HW87" s="10" t="str">
        <f t="shared" si="131"/>
        <v/>
      </c>
      <c r="HX87" s="10" t="str">
        <f t="shared" si="131"/>
        <v/>
      </c>
      <c r="HY87" s="10" t="str">
        <f t="shared" si="131"/>
        <v/>
      </c>
      <c r="HZ87" s="10" t="str">
        <f t="shared" si="131"/>
        <v/>
      </c>
      <c r="IA87" s="10" t="str">
        <f t="shared" si="131"/>
        <v/>
      </c>
      <c r="IB87" s="10" t="str">
        <f t="shared" si="131"/>
        <v/>
      </c>
      <c r="IC87" s="10" t="str">
        <f t="shared" si="131"/>
        <v/>
      </c>
      <c r="ID87" s="10" t="str">
        <f t="shared" si="131"/>
        <v/>
      </c>
      <c r="IE87" s="10" t="str">
        <f t="shared" si="131"/>
        <v/>
      </c>
      <c r="IF87" s="10" t="str">
        <f t="shared" si="131"/>
        <v/>
      </c>
      <c r="IG87" s="10" t="str">
        <f t="shared" si="131"/>
        <v/>
      </c>
      <c r="IH87" s="10" t="str">
        <f t="shared" si="131"/>
        <v/>
      </c>
      <c r="II87" s="10" t="str">
        <f t="shared" si="131"/>
        <v/>
      </c>
      <c r="IJ87" s="10" t="str">
        <f t="shared" si="131"/>
        <v/>
      </c>
      <c r="IK87" s="10" t="str">
        <f t="shared" si="131"/>
        <v/>
      </c>
      <c r="IL87" s="10" t="str">
        <f t="shared" si="131"/>
        <v/>
      </c>
      <c r="IM87" s="10" t="str">
        <f t="shared" si="131"/>
        <v/>
      </c>
      <c r="IN87" s="10" t="str">
        <f t="shared" si="131"/>
        <v/>
      </c>
      <c r="IO87" s="10" t="str">
        <f t="shared" si="131"/>
        <v/>
      </c>
      <c r="IP87" s="10" t="str">
        <f t="shared" si="131"/>
        <v/>
      </c>
      <c r="IQ87" s="10" t="str">
        <f t="shared" si="131"/>
        <v/>
      </c>
      <c r="IR87" s="10" t="str">
        <f t="shared" si="131"/>
        <v/>
      </c>
      <c r="IS87" s="10" t="str">
        <f t="shared" si="131"/>
        <v/>
      </c>
      <c r="IT87" s="10" t="str">
        <f t="shared" si="131"/>
        <v/>
      </c>
      <c r="IU87" s="10" t="str">
        <f t="shared" si="131"/>
        <v/>
      </c>
      <c r="IV87" s="10" t="str">
        <f t="shared" si="131"/>
        <v/>
      </c>
    </row>
    <row r="88" spans="6:256" x14ac:dyDescent="0.2">
      <c r="F88">
        <v>202206</v>
      </c>
      <c r="G88" s="10">
        <f t="shared" ref="G88:BR88" si="132">IF(OR(H42 = "", H$8 &lt; G$8), "", IFERROR(H42/G42, ""))</f>
        <v>8.84374675936877</v>
      </c>
      <c r="H88" s="10">
        <f t="shared" si="132"/>
        <v>3.8674921962253785</v>
      </c>
      <c r="I88" s="10">
        <f t="shared" si="132"/>
        <v>1.3706606131714147</v>
      </c>
      <c r="J88" s="10">
        <f t="shared" si="132"/>
        <v>1.1758960262057609</v>
      </c>
      <c r="K88" s="10">
        <f t="shared" si="132"/>
        <v>1.1531788165463961</v>
      </c>
      <c r="L88" s="10">
        <f t="shared" si="132"/>
        <v>1.0065700884734874</v>
      </c>
      <c r="M88" s="10">
        <f t="shared" si="132"/>
        <v>1.0084210327844387</v>
      </c>
      <c r="N88" s="10">
        <f t="shared" si="132"/>
        <v>1.0415048869924575</v>
      </c>
      <c r="O88" s="10">
        <f t="shared" si="132"/>
        <v>1.0019637715835621</v>
      </c>
      <c r="P88" s="10">
        <f t="shared" si="132"/>
        <v>1.0005266681004912</v>
      </c>
      <c r="Q88" s="10">
        <f t="shared" si="132"/>
        <v>1.000033725140365</v>
      </c>
      <c r="R88" s="10">
        <f t="shared" si="132"/>
        <v>1.001339246775063</v>
      </c>
      <c r="S88" s="10">
        <f t="shared" si="132"/>
        <v>1</v>
      </c>
      <c r="T88" s="10">
        <f t="shared" si="132"/>
        <v>1</v>
      </c>
      <c r="U88" s="10">
        <f t="shared" si="132"/>
        <v>1</v>
      </c>
      <c r="V88" s="10">
        <f t="shared" si="132"/>
        <v>1.0033210593386257</v>
      </c>
      <c r="W88" s="10">
        <f t="shared" si="132"/>
        <v>1.0025036061304524</v>
      </c>
      <c r="X88" s="10">
        <f t="shared" si="132"/>
        <v>1.0007319617346291</v>
      </c>
      <c r="Y88" s="10">
        <f t="shared" si="132"/>
        <v>1.0020889536799416</v>
      </c>
      <c r="Z88" s="10">
        <f t="shared" si="132"/>
        <v>1</v>
      </c>
      <c r="AA88" s="10">
        <f t="shared" si="132"/>
        <v>1.0003339551637547</v>
      </c>
      <c r="AB88" s="10">
        <f t="shared" si="132"/>
        <v>1</v>
      </c>
      <c r="AC88" s="10">
        <f t="shared" si="132"/>
        <v>1</v>
      </c>
      <c r="AD88" s="10">
        <f t="shared" si="132"/>
        <v>1.1042002010255219</v>
      </c>
      <c r="AE88" s="10">
        <f t="shared" si="132"/>
        <v>1.000477366265035</v>
      </c>
      <c r="AF88" s="10" t="str">
        <f t="shared" si="132"/>
        <v/>
      </c>
      <c r="AG88" s="10" t="str">
        <f t="shared" si="132"/>
        <v/>
      </c>
      <c r="AH88" s="10" t="str">
        <f t="shared" si="132"/>
        <v/>
      </c>
      <c r="AI88" s="10" t="str">
        <f t="shared" si="132"/>
        <v/>
      </c>
      <c r="AJ88" s="10" t="str">
        <f t="shared" si="132"/>
        <v/>
      </c>
      <c r="AK88" s="10" t="str">
        <f t="shared" si="132"/>
        <v/>
      </c>
      <c r="AL88" s="10" t="str">
        <f t="shared" si="132"/>
        <v/>
      </c>
      <c r="AM88" s="10" t="str">
        <f t="shared" si="132"/>
        <v/>
      </c>
      <c r="AN88" s="10" t="str">
        <f t="shared" si="132"/>
        <v/>
      </c>
      <c r="AO88" s="10" t="str">
        <f t="shared" si="132"/>
        <v/>
      </c>
      <c r="AP88" s="10" t="str">
        <f t="shared" si="132"/>
        <v/>
      </c>
      <c r="AQ88" s="10" t="str">
        <f t="shared" si="132"/>
        <v/>
      </c>
      <c r="AR88" s="10" t="str">
        <f t="shared" si="132"/>
        <v/>
      </c>
      <c r="AS88" s="10" t="str">
        <f t="shared" si="132"/>
        <v/>
      </c>
      <c r="AT88" s="10" t="str">
        <f t="shared" si="132"/>
        <v/>
      </c>
      <c r="AU88" s="10" t="str">
        <f t="shared" si="132"/>
        <v/>
      </c>
      <c r="AV88" s="10" t="str">
        <f t="shared" si="132"/>
        <v/>
      </c>
      <c r="AW88" s="10" t="str">
        <f t="shared" si="132"/>
        <v/>
      </c>
      <c r="AX88" s="10" t="str">
        <f t="shared" si="132"/>
        <v/>
      </c>
      <c r="AY88" s="10" t="str">
        <f t="shared" si="132"/>
        <v/>
      </c>
      <c r="AZ88" s="10" t="str">
        <f t="shared" si="132"/>
        <v/>
      </c>
      <c r="BA88" s="10" t="str">
        <f t="shared" si="132"/>
        <v/>
      </c>
      <c r="BB88" s="10" t="str">
        <f t="shared" si="132"/>
        <v/>
      </c>
      <c r="BC88" s="10" t="str">
        <f t="shared" si="132"/>
        <v/>
      </c>
      <c r="BD88" s="10" t="str">
        <f t="shared" si="132"/>
        <v/>
      </c>
      <c r="BE88" s="10" t="str">
        <f t="shared" si="132"/>
        <v/>
      </c>
      <c r="BF88" s="10" t="str">
        <f t="shared" si="132"/>
        <v/>
      </c>
      <c r="BG88" s="10" t="str">
        <f t="shared" si="132"/>
        <v/>
      </c>
      <c r="BH88" s="10" t="str">
        <f t="shared" si="132"/>
        <v/>
      </c>
      <c r="BI88" s="10" t="str">
        <f t="shared" si="132"/>
        <v/>
      </c>
      <c r="BJ88" s="10" t="str">
        <f t="shared" si="132"/>
        <v/>
      </c>
      <c r="BK88" s="10" t="str">
        <f t="shared" si="132"/>
        <v/>
      </c>
      <c r="BL88" s="10" t="str">
        <f t="shared" si="132"/>
        <v/>
      </c>
      <c r="BM88" s="10" t="str">
        <f t="shared" si="132"/>
        <v/>
      </c>
      <c r="BN88" s="10" t="str">
        <f t="shared" si="132"/>
        <v/>
      </c>
      <c r="BO88" s="10" t="str">
        <f t="shared" si="132"/>
        <v/>
      </c>
      <c r="BP88" s="10" t="str">
        <f t="shared" si="132"/>
        <v/>
      </c>
      <c r="BQ88" s="10" t="str">
        <f t="shared" si="132"/>
        <v/>
      </c>
      <c r="BR88" s="10" t="str">
        <f t="shared" si="132"/>
        <v/>
      </c>
      <c r="BS88" s="10" t="str">
        <f t="shared" ref="BS88:ED88" si="133">IF(OR(BT42 = "", BT$8 &lt; BS$8), "", IFERROR(BT42/BS42, ""))</f>
        <v/>
      </c>
      <c r="BT88" s="10" t="str">
        <f t="shared" si="133"/>
        <v/>
      </c>
      <c r="BU88" s="10" t="str">
        <f t="shared" si="133"/>
        <v/>
      </c>
      <c r="BV88" s="10" t="str">
        <f t="shared" si="133"/>
        <v/>
      </c>
      <c r="BW88" s="10" t="str">
        <f t="shared" si="133"/>
        <v/>
      </c>
      <c r="BX88" s="10" t="str">
        <f t="shared" si="133"/>
        <v/>
      </c>
      <c r="BY88" s="10" t="str">
        <f t="shared" si="133"/>
        <v/>
      </c>
      <c r="BZ88" s="10" t="str">
        <f t="shared" si="133"/>
        <v/>
      </c>
      <c r="CA88" s="10" t="str">
        <f t="shared" si="133"/>
        <v/>
      </c>
      <c r="CB88" s="10" t="str">
        <f t="shared" si="133"/>
        <v/>
      </c>
      <c r="CC88" s="10" t="str">
        <f t="shared" si="133"/>
        <v/>
      </c>
      <c r="CD88" s="10" t="str">
        <f t="shared" si="133"/>
        <v/>
      </c>
      <c r="CE88" s="10" t="str">
        <f t="shared" si="133"/>
        <v/>
      </c>
      <c r="CF88" s="10" t="str">
        <f t="shared" si="133"/>
        <v/>
      </c>
      <c r="CG88" s="10" t="str">
        <f t="shared" si="133"/>
        <v/>
      </c>
      <c r="CH88" s="10" t="str">
        <f t="shared" si="133"/>
        <v/>
      </c>
      <c r="CI88" s="10" t="str">
        <f t="shared" si="133"/>
        <v/>
      </c>
      <c r="CJ88" s="10" t="str">
        <f t="shared" si="133"/>
        <v/>
      </c>
      <c r="CK88" s="10" t="str">
        <f t="shared" si="133"/>
        <v/>
      </c>
      <c r="CL88" s="10" t="str">
        <f t="shared" si="133"/>
        <v/>
      </c>
      <c r="CM88" s="10" t="str">
        <f t="shared" si="133"/>
        <v/>
      </c>
      <c r="CN88" s="10" t="str">
        <f t="shared" si="133"/>
        <v/>
      </c>
      <c r="CO88" s="10" t="str">
        <f t="shared" si="133"/>
        <v/>
      </c>
      <c r="CP88" s="10" t="str">
        <f t="shared" si="133"/>
        <v/>
      </c>
      <c r="CQ88" s="10" t="str">
        <f t="shared" si="133"/>
        <v/>
      </c>
      <c r="CR88" s="10" t="str">
        <f t="shared" si="133"/>
        <v/>
      </c>
      <c r="CS88" s="10" t="str">
        <f t="shared" si="133"/>
        <v/>
      </c>
      <c r="CT88" s="10" t="str">
        <f t="shared" si="133"/>
        <v/>
      </c>
      <c r="CU88" s="10" t="str">
        <f t="shared" si="133"/>
        <v/>
      </c>
      <c r="CV88" s="10" t="str">
        <f t="shared" si="133"/>
        <v/>
      </c>
      <c r="CW88" s="10" t="str">
        <f t="shared" si="133"/>
        <v/>
      </c>
      <c r="CX88" s="10" t="str">
        <f t="shared" si="133"/>
        <v/>
      </c>
      <c r="CY88" s="10" t="str">
        <f t="shared" si="133"/>
        <v/>
      </c>
      <c r="CZ88" s="10" t="str">
        <f t="shared" si="133"/>
        <v/>
      </c>
      <c r="DA88" s="10" t="str">
        <f t="shared" si="133"/>
        <v/>
      </c>
      <c r="DB88" s="10" t="str">
        <f t="shared" si="133"/>
        <v/>
      </c>
      <c r="DC88" s="10" t="str">
        <f t="shared" si="133"/>
        <v/>
      </c>
      <c r="DD88" s="10" t="str">
        <f t="shared" si="133"/>
        <v/>
      </c>
      <c r="DE88" s="10" t="str">
        <f t="shared" si="133"/>
        <v/>
      </c>
      <c r="DF88" s="10" t="str">
        <f t="shared" si="133"/>
        <v/>
      </c>
      <c r="DG88" s="10" t="str">
        <f t="shared" si="133"/>
        <v/>
      </c>
      <c r="DH88" s="10" t="str">
        <f t="shared" si="133"/>
        <v/>
      </c>
      <c r="DI88" s="10" t="str">
        <f t="shared" si="133"/>
        <v/>
      </c>
      <c r="DJ88" s="10" t="str">
        <f t="shared" si="133"/>
        <v/>
      </c>
      <c r="DK88" s="10" t="str">
        <f t="shared" si="133"/>
        <v/>
      </c>
      <c r="DL88" s="10" t="str">
        <f t="shared" si="133"/>
        <v/>
      </c>
      <c r="DM88" s="10" t="str">
        <f t="shared" si="133"/>
        <v/>
      </c>
      <c r="DN88" s="10" t="str">
        <f t="shared" si="133"/>
        <v/>
      </c>
      <c r="DO88" s="10" t="str">
        <f t="shared" si="133"/>
        <v/>
      </c>
      <c r="DP88" s="10" t="str">
        <f t="shared" si="133"/>
        <v/>
      </c>
      <c r="DQ88" s="10" t="str">
        <f t="shared" si="133"/>
        <v/>
      </c>
      <c r="DR88" s="10" t="str">
        <f t="shared" si="133"/>
        <v/>
      </c>
      <c r="DS88" s="10" t="str">
        <f t="shared" si="133"/>
        <v/>
      </c>
      <c r="DT88" s="10" t="str">
        <f t="shared" si="133"/>
        <v/>
      </c>
      <c r="DU88" s="10" t="str">
        <f t="shared" si="133"/>
        <v/>
      </c>
      <c r="DV88" s="10" t="str">
        <f t="shared" si="133"/>
        <v/>
      </c>
      <c r="DW88" s="10" t="str">
        <f t="shared" si="133"/>
        <v/>
      </c>
      <c r="DX88" s="10" t="str">
        <f t="shared" si="133"/>
        <v/>
      </c>
      <c r="DY88" s="10" t="str">
        <f t="shared" si="133"/>
        <v/>
      </c>
      <c r="DZ88" s="10" t="str">
        <f t="shared" si="133"/>
        <v/>
      </c>
      <c r="EA88" s="10" t="str">
        <f t="shared" si="133"/>
        <v/>
      </c>
      <c r="EB88" s="10">
        <f t="shared" si="133"/>
        <v>4.2679335630036084</v>
      </c>
      <c r="EC88" s="10">
        <f t="shared" si="133"/>
        <v>1.5754417802111138</v>
      </c>
      <c r="ED88" s="10">
        <f t="shared" si="133"/>
        <v>1.1169596178139349</v>
      </c>
      <c r="EE88" s="10">
        <f t="shared" ref="EE88:GP88" si="134">IF(OR(EF42 = "", EF$8 &lt; EE$8), "", IFERROR(EF42/EE42, ""))</f>
        <v>0.81929431592655433</v>
      </c>
      <c r="EF88" s="10">
        <f t="shared" si="134"/>
        <v>1.0664946322236895</v>
      </c>
      <c r="EG88" s="10">
        <f t="shared" si="134"/>
        <v>1.0050097980764372</v>
      </c>
      <c r="EH88" s="10">
        <f t="shared" si="134"/>
        <v>0.98786044070428913</v>
      </c>
      <c r="EI88" s="10">
        <f t="shared" si="134"/>
        <v>1.0246481833425303</v>
      </c>
      <c r="EJ88" s="10">
        <f t="shared" si="134"/>
        <v>1.0019225131207592</v>
      </c>
      <c r="EK88" s="10">
        <f t="shared" si="134"/>
        <v>1.0006835390388729</v>
      </c>
      <c r="EL88" s="10">
        <f t="shared" si="134"/>
        <v>0.99284248948345</v>
      </c>
      <c r="EM88" s="10">
        <f t="shared" si="134"/>
        <v>0.99996632180505096</v>
      </c>
      <c r="EN88" s="10">
        <f t="shared" si="134"/>
        <v>1.0032910831392021</v>
      </c>
      <c r="EO88" s="10">
        <f t="shared" si="134"/>
        <v>0.98746219469783636</v>
      </c>
      <c r="EP88" s="10">
        <f t="shared" si="134"/>
        <v>1</v>
      </c>
      <c r="EQ88" s="10">
        <f t="shared" si="134"/>
        <v>0.99998775414221674</v>
      </c>
      <c r="ER88" s="10">
        <f t="shared" si="134"/>
        <v>1.0659891195100379</v>
      </c>
      <c r="ES88" s="10">
        <f t="shared" si="134"/>
        <v>1.0006882998260567</v>
      </c>
      <c r="ET88" s="10">
        <f t="shared" si="134"/>
        <v>1.0019644321848868</v>
      </c>
      <c r="EU88" s="10">
        <f t="shared" si="134"/>
        <v>1</v>
      </c>
      <c r="EV88" s="10">
        <f t="shared" si="134"/>
        <v>1.0003140872908041</v>
      </c>
      <c r="EW88" s="10">
        <f t="shared" si="134"/>
        <v>1.000029627356668</v>
      </c>
      <c r="EX88" s="10">
        <f t="shared" si="134"/>
        <v>1</v>
      </c>
      <c r="EY88" s="10">
        <f t="shared" si="134"/>
        <v>1.0385928412335295</v>
      </c>
      <c r="EZ88" s="10">
        <f t="shared" si="134"/>
        <v>1.0003977209893276</v>
      </c>
      <c r="FA88" s="10" t="str">
        <f t="shared" si="134"/>
        <v/>
      </c>
      <c r="FB88" s="10" t="str">
        <f t="shared" si="134"/>
        <v/>
      </c>
      <c r="FC88" s="10" t="str">
        <f t="shared" si="134"/>
        <v/>
      </c>
      <c r="FD88" s="10" t="str">
        <f t="shared" si="134"/>
        <v/>
      </c>
      <c r="FE88" s="10" t="str">
        <f t="shared" si="134"/>
        <v/>
      </c>
      <c r="FF88" s="10" t="str">
        <f t="shared" si="134"/>
        <v/>
      </c>
      <c r="FG88" s="10" t="str">
        <f t="shared" si="134"/>
        <v/>
      </c>
      <c r="FH88" s="10" t="str">
        <f t="shared" si="134"/>
        <v/>
      </c>
      <c r="FI88" s="10" t="str">
        <f t="shared" si="134"/>
        <v/>
      </c>
      <c r="FJ88" s="10" t="str">
        <f t="shared" si="134"/>
        <v/>
      </c>
      <c r="FK88" s="10" t="str">
        <f t="shared" si="134"/>
        <v/>
      </c>
      <c r="FL88" s="10" t="str">
        <f t="shared" si="134"/>
        <v/>
      </c>
      <c r="FM88" s="10" t="str">
        <f t="shared" si="134"/>
        <v/>
      </c>
      <c r="FN88" s="10" t="str">
        <f t="shared" si="134"/>
        <v/>
      </c>
      <c r="FO88" s="10" t="str">
        <f t="shared" si="134"/>
        <v/>
      </c>
      <c r="FP88" s="10" t="str">
        <f t="shared" si="134"/>
        <v/>
      </c>
      <c r="FQ88" s="10" t="str">
        <f t="shared" si="134"/>
        <v/>
      </c>
      <c r="FR88" s="10" t="str">
        <f t="shared" si="134"/>
        <v/>
      </c>
      <c r="FS88" s="10" t="str">
        <f t="shared" si="134"/>
        <v/>
      </c>
      <c r="FT88" s="10" t="str">
        <f t="shared" si="134"/>
        <v/>
      </c>
      <c r="FU88" s="10" t="str">
        <f t="shared" si="134"/>
        <v/>
      </c>
      <c r="FV88" s="10" t="str">
        <f t="shared" si="134"/>
        <v/>
      </c>
      <c r="FW88" s="10" t="str">
        <f t="shared" si="134"/>
        <v/>
      </c>
      <c r="FX88" s="10" t="str">
        <f t="shared" si="134"/>
        <v/>
      </c>
      <c r="FY88" s="10" t="str">
        <f t="shared" si="134"/>
        <v/>
      </c>
      <c r="FZ88" s="10" t="str">
        <f t="shared" si="134"/>
        <v/>
      </c>
      <c r="GA88" s="10" t="str">
        <f t="shared" si="134"/>
        <v/>
      </c>
      <c r="GB88" s="10" t="str">
        <f t="shared" si="134"/>
        <v/>
      </c>
      <c r="GC88" s="10" t="str">
        <f t="shared" si="134"/>
        <v/>
      </c>
      <c r="GD88" s="10" t="str">
        <f t="shared" si="134"/>
        <v/>
      </c>
      <c r="GE88" s="10" t="str">
        <f t="shared" si="134"/>
        <v/>
      </c>
      <c r="GF88" s="10" t="str">
        <f t="shared" si="134"/>
        <v/>
      </c>
      <c r="GG88" s="10" t="str">
        <f t="shared" si="134"/>
        <v/>
      </c>
      <c r="GH88" s="10" t="str">
        <f t="shared" si="134"/>
        <v/>
      </c>
      <c r="GI88" s="10" t="str">
        <f t="shared" si="134"/>
        <v/>
      </c>
      <c r="GJ88" s="10" t="str">
        <f t="shared" si="134"/>
        <v/>
      </c>
      <c r="GK88" s="10" t="str">
        <f t="shared" si="134"/>
        <v/>
      </c>
      <c r="GL88" s="10" t="str">
        <f t="shared" si="134"/>
        <v/>
      </c>
      <c r="GM88" s="10" t="str">
        <f t="shared" si="134"/>
        <v/>
      </c>
      <c r="GN88" s="10" t="str">
        <f t="shared" si="134"/>
        <v/>
      </c>
      <c r="GO88" s="10" t="str">
        <f t="shared" si="134"/>
        <v/>
      </c>
      <c r="GP88" s="10" t="str">
        <f t="shared" si="134"/>
        <v/>
      </c>
      <c r="GQ88" s="10" t="str">
        <f t="shared" ref="GQ88:IV88" si="135">IF(OR(GR42 = "", GR$8 &lt; GQ$8), "", IFERROR(GR42/GQ42, ""))</f>
        <v/>
      </c>
      <c r="GR88" s="10" t="str">
        <f t="shared" si="135"/>
        <v/>
      </c>
      <c r="GS88" s="10" t="str">
        <f t="shared" si="135"/>
        <v/>
      </c>
      <c r="GT88" s="10" t="str">
        <f t="shared" si="135"/>
        <v/>
      </c>
      <c r="GU88" s="10" t="str">
        <f t="shared" si="135"/>
        <v/>
      </c>
      <c r="GV88" s="10" t="str">
        <f t="shared" si="135"/>
        <v/>
      </c>
      <c r="GW88" s="10" t="str">
        <f t="shared" si="135"/>
        <v/>
      </c>
      <c r="GX88" s="10" t="str">
        <f t="shared" si="135"/>
        <v/>
      </c>
      <c r="GY88" s="10" t="str">
        <f t="shared" si="135"/>
        <v/>
      </c>
      <c r="GZ88" s="10" t="str">
        <f t="shared" si="135"/>
        <v/>
      </c>
      <c r="HA88" s="10" t="str">
        <f t="shared" si="135"/>
        <v/>
      </c>
      <c r="HB88" s="10" t="str">
        <f t="shared" si="135"/>
        <v/>
      </c>
      <c r="HC88" s="10" t="str">
        <f t="shared" si="135"/>
        <v/>
      </c>
      <c r="HD88" s="10" t="str">
        <f t="shared" si="135"/>
        <v/>
      </c>
      <c r="HE88" s="10" t="str">
        <f t="shared" si="135"/>
        <v/>
      </c>
      <c r="HF88" s="10" t="str">
        <f t="shared" si="135"/>
        <v/>
      </c>
      <c r="HG88" s="10" t="str">
        <f t="shared" si="135"/>
        <v/>
      </c>
      <c r="HH88" s="10" t="str">
        <f t="shared" si="135"/>
        <v/>
      </c>
      <c r="HI88" s="10" t="str">
        <f t="shared" si="135"/>
        <v/>
      </c>
      <c r="HJ88" s="10" t="str">
        <f t="shared" si="135"/>
        <v/>
      </c>
      <c r="HK88" s="10" t="str">
        <f t="shared" si="135"/>
        <v/>
      </c>
      <c r="HL88" s="10" t="str">
        <f t="shared" si="135"/>
        <v/>
      </c>
      <c r="HM88" s="10" t="str">
        <f t="shared" si="135"/>
        <v/>
      </c>
      <c r="HN88" s="10" t="str">
        <f t="shared" si="135"/>
        <v/>
      </c>
      <c r="HO88" s="10" t="str">
        <f t="shared" si="135"/>
        <v/>
      </c>
      <c r="HP88" s="10" t="str">
        <f t="shared" si="135"/>
        <v/>
      </c>
      <c r="HQ88" s="10" t="str">
        <f t="shared" si="135"/>
        <v/>
      </c>
      <c r="HR88" s="10" t="str">
        <f t="shared" si="135"/>
        <v/>
      </c>
      <c r="HS88" s="10" t="str">
        <f t="shared" si="135"/>
        <v/>
      </c>
      <c r="HT88" s="10" t="str">
        <f t="shared" si="135"/>
        <v/>
      </c>
      <c r="HU88" s="10" t="str">
        <f t="shared" si="135"/>
        <v/>
      </c>
      <c r="HV88" s="10" t="str">
        <f t="shared" si="135"/>
        <v/>
      </c>
      <c r="HW88" s="10" t="str">
        <f t="shared" si="135"/>
        <v/>
      </c>
      <c r="HX88" s="10" t="str">
        <f t="shared" si="135"/>
        <v/>
      </c>
      <c r="HY88" s="10" t="str">
        <f t="shared" si="135"/>
        <v/>
      </c>
      <c r="HZ88" s="10" t="str">
        <f t="shared" si="135"/>
        <v/>
      </c>
      <c r="IA88" s="10" t="str">
        <f t="shared" si="135"/>
        <v/>
      </c>
      <c r="IB88" s="10" t="str">
        <f t="shared" si="135"/>
        <v/>
      </c>
      <c r="IC88" s="10" t="str">
        <f t="shared" si="135"/>
        <v/>
      </c>
      <c r="ID88" s="10" t="str">
        <f t="shared" si="135"/>
        <v/>
      </c>
      <c r="IE88" s="10" t="str">
        <f t="shared" si="135"/>
        <v/>
      </c>
      <c r="IF88" s="10" t="str">
        <f t="shared" si="135"/>
        <v/>
      </c>
      <c r="IG88" s="10" t="str">
        <f t="shared" si="135"/>
        <v/>
      </c>
      <c r="IH88" s="10" t="str">
        <f t="shared" si="135"/>
        <v/>
      </c>
      <c r="II88" s="10" t="str">
        <f t="shared" si="135"/>
        <v/>
      </c>
      <c r="IJ88" s="10" t="str">
        <f t="shared" si="135"/>
        <v/>
      </c>
      <c r="IK88" s="10" t="str">
        <f t="shared" si="135"/>
        <v/>
      </c>
      <c r="IL88" s="10" t="str">
        <f t="shared" si="135"/>
        <v/>
      </c>
      <c r="IM88" s="10" t="str">
        <f t="shared" si="135"/>
        <v/>
      </c>
      <c r="IN88" s="10" t="str">
        <f t="shared" si="135"/>
        <v/>
      </c>
      <c r="IO88" s="10" t="str">
        <f t="shared" si="135"/>
        <v/>
      </c>
      <c r="IP88" s="10" t="str">
        <f t="shared" si="135"/>
        <v/>
      </c>
      <c r="IQ88" s="10" t="str">
        <f t="shared" si="135"/>
        <v/>
      </c>
      <c r="IR88" s="10" t="str">
        <f t="shared" si="135"/>
        <v/>
      </c>
      <c r="IS88" s="10" t="str">
        <f t="shared" si="135"/>
        <v/>
      </c>
      <c r="IT88" s="10" t="str">
        <f t="shared" si="135"/>
        <v/>
      </c>
      <c r="IU88" s="10" t="str">
        <f t="shared" si="135"/>
        <v/>
      </c>
      <c r="IV88" s="10" t="str">
        <f t="shared" si="135"/>
        <v/>
      </c>
    </row>
    <row r="89" spans="6:256" x14ac:dyDescent="0.2">
      <c r="F89">
        <v>202209</v>
      </c>
      <c r="G89" s="10">
        <f t="shared" ref="G89:BR89" si="136">IF(OR(H43 = "", H$8 &lt; G$8), "", IFERROR(H43/G43, ""))</f>
        <v>149.09888353977527</v>
      </c>
      <c r="H89" s="10">
        <f t="shared" si="136"/>
        <v>1.9111020230750675</v>
      </c>
      <c r="I89" s="10">
        <f t="shared" si="136"/>
        <v>1.8299878236345246</v>
      </c>
      <c r="J89" s="10">
        <f t="shared" si="136"/>
        <v>1.1114464929335577</v>
      </c>
      <c r="K89" s="10">
        <f t="shared" si="136"/>
        <v>1.1481269507547596</v>
      </c>
      <c r="L89" s="10">
        <f t="shared" si="136"/>
        <v>1.0104874053673985</v>
      </c>
      <c r="M89" s="10">
        <f t="shared" si="136"/>
        <v>1.0283488561621204</v>
      </c>
      <c r="N89" s="10">
        <f t="shared" si="136"/>
        <v>1.0111419846491905</v>
      </c>
      <c r="O89" s="10">
        <f t="shared" si="136"/>
        <v>1.0003251374519544</v>
      </c>
      <c r="P89" s="10">
        <f t="shared" si="136"/>
        <v>1.016186305546853</v>
      </c>
      <c r="Q89" s="10">
        <f t="shared" si="136"/>
        <v>1.0025544113765072</v>
      </c>
      <c r="R89" s="10">
        <f t="shared" si="136"/>
        <v>1.013998783843479</v>
      </c>
      <c r="S89" s="10">
        <f t="shared" si="136"/>
        <v>1.0011105421064261</v>
      </c>
      <c r="T89" s="10">
        <f t="shared" si="136"/>
        <v>1</v>
      </c>
      <c r="U89" s="10">
        <f t="shared" si="136"/>
        <v>1.0003722941453244</v>
      </c>
      <c r="V89" s="10">
        <f t="shared" si="136"/>
        <v>1.000067865195541</v>
      </c>
      <c r="W89" s="10">
        <f t="shared" si="136"/>
        <v>1.0000723706844341</v>
      </c>
      <c r="X89" s="10">
        <f t="shared" si="136"/>
        <v>1</v>
      </c>
      <c r="Y89" s="10">
        <f t="shared" si="136"/>
        <v>1.0006672154477205</v>
      </c>
      <c r="Z89" s="10">
        <f t="shared" si="136"/>
        <v>1.0010421129203402</v>
      </c>
      <c r="AA89" s="10">
        <f t="shared" si="136"/>
        <v>1</v>
      </c>
      <c r="AB89" s="10">
        <f t="shared" si="136"/>
        <v>1.0000225178543372</v>
      </c>
      <c r="AC89" s="10" t="str">
        <f t="shared" si="136"/>
        <v/>
      </c>
      <c r="AD89" s="10" t="str">
        <f t="shared" si="136"/>
        <v/>
      </c>
      <c r="AE89" s="10" t="str">
        <f t="shared" si="136"/>
        <v/>
      </c>
      <c r="AF89" s="10" t="str">
        <f t="shared" si="136"/>
        <v/>
      </c>
      <c r="AG89" s="10" t="str">
        <f t="shared" si="136"/>
        <v/>
      </c>
      <c r="AH89" s="10" t="str">
        <f t="shared" si="136"/>
        <v/>
      </c>
      <c r="AI89" s="10" t="str">
        <f t="shared" si="136"/>
        <v/>
      </c>
      <c r="AJ89" s="10" t="str">
        <f t="shared" si="136"/>
        <v/>
      </c>
      <c r="AK89" s="10" t="str">
        <f t="shared" si="136"/>
        <v/>
      </c>
      <c r="AL89" s="10" t="str">
        <f t="shared" si="136"/>
        <v/>
      </c>
      <c r="AM89" s="10" t="str">
        <f t="shared" si="136"/>
        <v/>
      </c>
      <c r="AN89" s="10" t="str">
        <f t="shared" si="136"/>
        <v/>
      </c>
      <c r="AO89" s="10" t="str">
        <f t="shared" si="136"/>
        <v/>
      </c>
      <c r="AP89" s="10" t="str">
        <f t="shared" si="136"/>
        <v/>
      </c>
      <c r="AQ89" s="10" t="str">
        <f t="shared" si="136"/>
        <v/>
      </c>
      <c r="AR89" s="10" t="str">
        <f t="shared" si="136"/>
        <v/>
      </c>
      <c r="AS89" s="10" t="str">
        <f t="shared" si="136"/>
        <v/>
      </c>
      <c r="AT89" s="10" t="str">
        <f t="shared" si="136"/>
        <v/>
      </c>
      <c r="AU89" s="10" t="str">
        <f t="shared" si="136"/>
        <v/>
      </c>
      <c r="AV89" s="10" t="str">
        <f t="shared" si="136"/>
        <v/>
      </c>
      <c r="AW89" s="10" t="str">
        <f t="shared" si="136"/>
        <v/>
      </c>
      <c r="AX89" s="10" t="str">
        <f t="shared" si="136"/>
        <v/>
      </c>
      <c r="AY89" s="10" t="str">
        <f t="shared" si="136"/>
        <v/>
      </c>
      <c r="AZ89" s="10" t="str">
        <f t="shared" si="136"/>
        <v/>
      </c>
      <c r="BA89" s="10" t="str">
        <f t="shared" si="136"/>
        <v/>
      </c>
      <c r="BB89" s="10" t="str">
        <f t="shared" si="136"/>
        <v/>
      </c>
      <c r="BC89" s="10" t="str">
        <f t="shared" si="136"/>
        <v/>
      </c>
      <c r="BD89" s="10" t="str">
        <f t="shared" si="136"/>
        <v/>
      </c>
      <c r="BE89" s="10" t="str">
        <f t="shared" si="136"/>
        <v/>
      </c>
      <c r="BF89" s="10" t="str">
        <f t="shared" si="136"/>
        <v/>
      </c>
      <c r="BG89" s="10" t="str">
        <f t="shared" si="136"/>
        <v/>
      </c>
      <c r="BH89" s="10" t="str">
        <f t="shared" si="136"/>
        <v/>
      </c>
      <c r="BI89" s="10" t="str">
        <f t="shared" si="136"/>
        <v/>
      </c>
      <c r="BJ89" s="10" t="str">
        <f t="shared" si="136"/>
        <v/>
      </c>
      <c r="BK89" s="10" t="str">
        <f t="shared" si="136"/>
        <v/>
      </c>
      <c r="BL89" s="10" t="str">
        <f t="shared" si="136"/>
        <v/>
      </c>
      <c r="BM89" s="10" t="str">
        <f t="shared" si="136"/>
        <v/>
      </c>
      <c r="BN89" s="10" t="str">
        <f t="shared" si="136"/>
        <v/>
      </c>
      <c r="BO89" s="10" t="str">
        <f t="shared" si="136"/>
        <v/>
      </c>
      <c r="BP89" s="10" t="str">
        <f t="shared" si="136"/>
        <v/>
      </c>
      <c r="BQ89" s="10" t="str">
        <f t="shared" si="136"/>
        <v/>
      </c>
      <c r="BR89" s="10" t="str">
        <f t="shared" si="136"/>
        <v/>
      </c>
      <c r="BS89" s="10" t="str">
        <f t="shared" ref="BS89:ED89" si="137">IF(OR(BT43 = "", BT$8 &lt; BS$8), "", IFERROR(BT43/BS43, ""))</f>
        <v/>
      </c>
      <c r="BT89" s="10" t="str">
        <f t="shared" si="137"/>
        <v/>
      </c>
      <c r="BU89" s="10" t="str">
        <f t="shared" si="137"/>
        <v/>
      </c>
      <c r="BV89" s="10" t="str">
        <f t="shared" si="137"/>
        <v/>
      </c>
      <c r="BW89" s="10" t="str">
        <f t="shared" si="137"/>
        <v/>
      </c>
      <c r="BX89" s="10" t="str">
        <f t="shared" si="137"/>
        <v/>
      </c>
      <c r="BY89" s="10" t="str">
        <f t="shared" si="137"/>
        <v/>
      </c>
      <c r="BZ89" s="10" t="str">
        <f t="shared" si="137"/>
        <v/>
      </c>
      <c r="CA89" s="10" t="str">
        <f t="shared" si="137"/>
        <v/>
      </c>
      <c r="CB89" s="10" t="str">
        <f t="shared" si="137"/>
        <v/>
      </c>
      <c r="CC89" s="10" t="str">
        <f t="shared" si="137"/>
        <v/>
      </c>
      <c r="CD89" s="10" t="str">
        <f t="shared" si="137"/>
        <v/>
      </c>
      <c r="CE89" s="10" t="str">
        <f t="shared" si="137"/>
        <v/>
      </c>
      <c r="CF89" s="10" t="str">
        <f t="shared" si="137"/>
        <v/>
      </c>
      <c r="CG89" s="10" t="str">
        <f t="shared" si="137"/>
        <v/>
      </c>
      <c r="CH89" s="10" t="str">
        <f t="shared" si="137"/>
        <v/>
      </c>
      <c r="CI89" s="10" t="str">
        <f t="shared" si="137"/>
        <v/>
      </c>
      <c r="CJ89" s="10" t="str">
        <f t="shared" si="137"/>
        <v/>
      </c>
      <c r="CK89" s="10" t="str">
        <f t="shared" si="137"/>
        <v/>
      </c>
      <c r="CL89" s="10" t="str">
        <f t="shared" si="137"/>
        <v/>
      </c>
      <c r="CM89" s="10" t="str">
        <f t="shared" si="137"/>
        <v/>
      </c>
      <c r="CN89" s="10" t="str">
        <f t="shared" si="137"/>
        <v/>
      </c>
      <c r="CO89" s="10" t="str">
        <f t="shared" si="137"/>
        <v/>
      </c>
      <c r="CP89" s="10" t="str">
        <f t="shared" si="137"/>
        <v/>
      </c>
      <c r="CQ89" s="10" t="str">
        <f t="shared" si="137"/>
        <v/>
      </c>
      <c r="CR89" s="10" t="str">
        <f t="shared" si="137"/>
        <v/>
      </c>
      <c r="CS89" s="10" t="str">
        <f t="shared" si="137"/>
        <v/>
      </c>
      <c r="CT89" s="10" t="str">
        <f t="shared" si="137"/>
        <v/>
      </c>
      <c r="CU89" s="10" t="str">
        <f t="shared" si="137"/>
        <v/>
      </c>
      <c r="CV89" s="10" t="str">
        <f t="shared" si="137"/>
        <v/>
      </c>
      <c r="CW89" s="10" t="str">
        <f t="shared" si="137"/>
        <v/>
      </c>
      <c r="CX89" s="10" t="str">
        <f t="shared" si="137"/>
        <v/>
      </c>
      <c r="CY89" s="10" t="str">
        <f t="shared" si="137"/>
        <v/>
      </c>
      <c r="CZ89" s="10" t="str">
        <f t="shared" si="137"/>
        <v/>
      </c>
      <c r="DA89" s="10" t="str">
        <f t="shared" si="137"/>
        <v/>
      </c>
      <c r="DB89" s="10" t="str">
        <f t="shared" si="137"/>
        <v/>
      </c>
      <c r="DC89" s="10" t="str">
        <f t="shared" si="137"/>
        <v/>
      </c>
      <c r="DD89" s="10" t="str">
        <f t="shared" si="137"/>
        <v/>
      </c>
      <c r="DE89" s="10" t="str">
        <f t="shared" si="137"/>
        <v/>
      </c>
      <c r="DF89" s="10" t="str">
        <f t="shared" si="137"/>
        <v/>
      </c>
      <c r="DG89" s="10" t="str">
        <f t="shared" si="137"/>
        <v/>
      </c>
      <c r="DH89" s="10" t="str">
        <f t="shared" si="137"/>
        <v/>
      </c>
      <c r="DI89" s="10" t="str">
        <f t="shared" si="137"/>
        <v/>
      </c>
      <c r="DJ89" s="10" t="str">
        <f t="shared" si="137"/>
        <v/>
      </c>
      <c r="DK89" s="10" t="str">
        <f t="shared" si="137"/>
        <v/>
      </c>
      <c r="DL89" s="10" t="str">
        <f t="shared" si="137"/>
        <v/>
      </c>
      <c r="DM89" s="10" t="str">
        <f t="shared" si="137"/>
        <v/>
      </c>
      <c r="DN89" s="10" t="str">
        <f t="shared" si="137"/>
        <v/>
      </c>
      <c r="DO89" s="10" t="str">
        <f t="shared" si="137"/>
        <v/>
      </c>
      <c r="DP89" s="10" t="str">
        <f t="shared" si="137"/>
        <v/>
      </c>
      <c r="DQ89" s="10" t="str">
        <f t="shared" si="137"/>
        <v/>
      </c>
      <c r="DR89" s="10" t="str">
        <f t="shared" si="137"/>
        <v/>
      </c>
      <c r="DS89" s="10" t="str">
        <f t="shared" si="137"/>
        <v/>
      </c>
      <c r="DT89" s="10" t="str">
        <f t="shared" si="137"/>
        <v/>
      </c>
      <c r="DU89" s="10" t="str">
        <f t="shared" si="137"/>
        <v/>
      </c>
      <c r="DV89" s="10" t="str">
        <f t="shared" si="137"/>
        <v/>
      </c>
      <c r="DW89" s="10" t="str">
        <f t="shared" si="137"/>
        <v/>
      </c>
      <c r="DX89" s="10" t="str">
        <f t="shared" si="137"/>
        <v/>
      </c>
      <c r="DY89" s="10" t="str">
        <f t="shared" si="137"/>
        <v/>
      </c>
      <c r="DZ89" s="10" t="str">
        <f t="shared" si="137"/>
        <v/>
      </c>
      <c r="EA89" s="10" t="str">
        <f t="shared" si="137"/>
        <v/>
      </c>
      <c r="EB89" s="10">
        <f t="shared" si="137"/>
        <v>2.9170816155033008</v>
      </c>
      <c r="EC89" s="10">
        <f t="shared" si="137"/>
        <v>1.7136743787682489</v>
      </c>
      <c r="ED89" s="10">
        <f t="shared" si="137"/>
        <v>1.1618050596979654</v>
      </c>
      <c r="EE89" s="10">
        <f t="shared" ref="EE89:GP89" si="138">IF(OR(EF43 = "", EF$8 &lt; EE$8), "", IFERROR(EF43/EE43, ""))</f>
        <v>1.0015475059262768</v>
      </c>
      <c r="EF89" s="10">
        <f t="shared" si="138"/>
        <v>1.0103202279731101</v>
      </c>
      <c r="EG89" s="10">
        <f t="shared" si="138"/>
        <v>0.99970727694228545</v>
      </c>
      <c r="EH89" s="10">
        <f t="shared" si="138"/>
        <v>0.99718261262414709</v>
      </c>
      <c r="EI89" s="10">
        <f t="shared" si="138"/>
        <v>1.0026318710052919</v>
      </c>
      <c r="EJ89" s="10">
        <f t="shared" si="138"/>
        <v>1.0001380312468822</v>
      </c>
      <c r="EK89" s="10">
        <f t="shared" si="138"/>
        <v>0.99921286271257082</v>
      </c>
      <c r="EL89" s="10">
        <f t="shared" si="138"/>
        <v>0.99999073625767776</v>
      </c>
      <c r="EM89" s="10">
        <f t="shared" si="138"/>
        <v>0.99996216718756059</v>
      </c>
      <c r="EN89" s="10">
        <f t="shared" si="138"/>
        <v>1.0011066104641291</v>
      </c>
      <c r="EO89" s="10">
        <f t="shared" si="138"/>
        <v>1</v>
      </c>
      <c r="EP89" s="10">
        <f t="shared" si="138"/>
        <v>1.0003709775726211</v>
      </c>
      <c r="EQ89" s="10">
        <f t="shared" si="138"/>
        <v>1.0000676252875791</v>
      </c>
      <c r="ER89" s="10">
        <f t="shared" si="138"/>
        <v>1.0000721148665703</v>
      </c>
      <c r="ES89" s="10">
        <f t="shared" si="138"/>
        <v>1</v>
      </c>
      <c r="ET89" s="10">
        <f t="shared" si="138"/>
        <v>1.0006331972042537</v>
      </c>
      <c r="EU89" s="10">
        <f t="shared" si="138"/>
        <v>0.99999563844784944</v>
      </c>
      <c r="EV89" s="10">
        <f t="shared" si="138"/>
        <v>1</v>
      </c>
      <c r="EW89" s="10">
        <f t="shared" si="138"/>
        <v>1.0000224625081506</v>
      </c>
      <c r="EX89" s="10" t="str">
        <f t="shared" si="138"/>
        <v/>
      </c>
      <c r="EY89" s="10" t="str">
        <f t="shared" si="138"/>
        <v/>
      </c>
      <c r="EZ89" s="10" t="str">
        <f t="shared" si="138"/>
        <v/>
      </c>
      <c r="FA89" s="10" t="str">
        <f t="shared" si="138"/>
        <v/>
      </c>
      <c r="FB89" s="10" t="str">
        <f t="shared" si="138"/>
        <v/>
      </c>
      <c r="FC89" s="10" t="str">
        <f t="shared" si="138"/>
        <v/>
      </c>
      <c r="FD89" s="10" t="str">
        <f t="shared" si="138"/>
        <v/>
      </c>
      <c r="FE89" s="10" t="str">
        <f t="shared" si="138"/>
        <v/>
      </c>
      <c r="FF89" s="10" t="str">
        <f t="shared" si="138"/>
        <v/>
      </c>
      <c r="FG89" s="10" t="str">
        <f t="shared" si="138"/>
        <v/>
      </c>
      <c r="FH89" s="10" t="str">
        <f t="shared" si="138"/>
        <v/>
      </c>
      <c r="FI89" s="10" t="str">
        <f t="shared" si="138"/>
        <v/>
      </c>
      <c r="FJ89" s="10" t="str">
        <f t="shared" si="138"/>
        <v/>
      </c>
      <c r="FK89" s="10" t="str">
        <f t="shared" si="138"/>
        <v/>
      </c>
      <c r="FL89" s="10" t="str">
        <f t="shared" si="138"/>
        <v/>
      </c>
      <c r="FM89" s="10" t="str">
        <f t="shared" si="138"/>
        <v/>
      </c>
      <c r="FN89" s="10" t="str">
        <f t="shared" si="138"/>
        <v/>
      </c>
      <c r="FO89" s="10" t="str">
        <f t="shared" si="138"/>
        <v/>
      </c>
      <c r="FP89" s="10" t="str">
        <f t="shared" si="138"/>
        <v/>
      </c>
      <c r="FQ89" s="10" t="str">
        <f t="shared" si="138"/>
        <v/>
      </c>
      <c r="FR89" s="10" t="str">
        <f t="shared" si="138"/>
        <v/>
      </c>
      <c r="FS89" s="10" t="str">
        <f t="shared" si="138"/>
        <v/>
      </c>
      <c r="FT89" s="10" t="str">
        <f t="shared" si="138"/>
        <v/>
      </c>
      <c r="FU89" s="10" t="str">
        <f t="shared" si="138"/>
        <v/>
      </c>
      <c r="FV89" s="10" t="str">
        <f t="shared" si="138"/>
        <v/>
      </c>
      <c r="FW89" s="10" t="str">
        <f t="shared" si="138"/>
        <v/>
      </c>
      <c r="FX89" s="10" t="str">
        <f t="shared" si="138"/>
        <v/>
      </c>
      <c r="FY89" s="10" t="str">
        <f t="shared" si="138"/>
        <v/>
      </c>
      <c r="FZ89" s="10" t="str">
        <f t="shared" si="138"/>
        <v/>
      </c>
      <c r="GA89" s="10" t="str">
        <f t="shared" si="138"/>
        <v/>
      </c>
      <c r="GB89" s="10" t="str">
        <f t="shared" si="138"/>
        <v/>
      </c>
      <c r="GC89" s="10" t="str">
        <f t="shared" si="138"/>
        <v/>
      </c>
      <c r="GD89" s="10" t="str">
        <f t="shared" si="138"/>
        <v/>
      </c>
      <c r="GE89" s="10" t="str">
        <f t="shared" si="138"/>
        <v/>
      </c>
      <c r="GF89" s="10" t="str">
        <f t="shared" si="138"/>
        <v/>
      </c>
      <c r="GG89" s="10" t="str">
        <f t="shared" si="138"/>
        <v/>
      </c>
      <c r="GH89" s="10" t="str">
        <f t="shared" si="138"/>
        <v/>
      </c>
      <c r="GI89" s="10" t="str">
        <f t="shared" si="138"/>
        <v/>
      </c>
      <c r="GJ89" s="10" t="str">
        <f t="shared" si="138"/>
        <v/>
      </c>
      <c r="GK89" s="10" t="str">
        <f t="shared" si="138"/>
        <v/>
      </c>
      <c r="GL89" s="10" t="str">
        <f t="shared" si="138"/>
        <v/>
      </c>
      <c r="GM89" s="10" t="str">
        <f t="shared" si="138"/>
        <v/>
      </c>
      <c r="GN89" s="10" t="str">
        <f t="shared" si="138"/>
        <v/>
      </c>
      <c r="GO89" s="10" t="str">
        <f t="shared" si="138"/>
        <v/>
      </c>
      <c r="GP89" s="10" t="str">
        <f t="shared" si="138"/>
        <v/>
      </c>
      <c r="GQ89" s="10" t="str">
        <f t="shared" ref="GQ89:IV89" si="139">IF(OR(GR43 = "", GR$8 &lt; GQ$8), "", IFERROR(GR43/GQ43, ""))</f>
        <v/>
      </c>
      <c r="GR89" s="10" t="str">
        <f t="shared" si="139"/>
        <v/>
      </c>
      <c r="GS89" s="10" t="str">
        <f t="shared" si="139"/>
        <v/>
      </c>
      <c r="GT89" s="10" t="str">
        <f t="shared" si="139"/>
        <v/>
      </c>
      <c r="GU89" s="10" t="str">
        <f t="shared" si="139"/>
        <v/>
      </c>
      <c r="GV89" s="10" t="str">
        <f t="shared" si="139"/>
        <v/>
      </c>
      <c r="GW89" s="10" t="str">
        <f t="shared" si="139"/>
        <v/>
      </c>
      <c r="GX89" s="10" t="str">
        <f t="shared" si="139"/>
        <v/>
      </c>
      <c r="GY89" s="10" t="str">
        <f t="shared" si="139"/>
        <v/>
      </c>
      <c r="GZ89" s="10" t="str">
        <f t="shared" si="139"/>
        <v/>
      </c>
      <c r="HA89" s="10" t="str">
        <f t="shared" si="139"/>
        <v/>
      </c>
      <c r="HB89" s="10" t="str">
        <f t="shared" si="139"/>
        <v/>
      </c>
      <c r="HC89" s="10" t="str">
        <f t="shared" si="139"/>
        <v/>
      </c>
      <c r="HD89" s="10" t="str">
        <f t="shared" si="139"/>
        <v/>
      </c>
      <c r="HE89" s="10" t="str">
        <f t="shared" si="139"/>
        <v/>
      </c>
      <c r="HF89" s="10" t="str">
        <f t="shared" si="139"/>
        <v/>
      </c>
      <c r="HG89" s="10" t="str">
        <f t="shared" si="139"/>
        <v/>
      </c>
      <c r="HH89" s="10" t="str">
        <f t="shared" si="139"/>
        <v/>
      </c>
      <c r="HI89" s="10" t="str">
        <f t="shared" si="139"/>
        <v/>
      </c>
      <c r="HJ89" s="10" t="str">
        <f t="shared" si="139"/>
        <v/>
      </c>
      <c r="HK89" s="10" t="str">
        <f t="shared" si="139"/>
        <v/>
      </c>
      <c r="HL89" s="10" t="str">
        <f t="shared" si="139"/>
        <v/>
      </c>
      <c r="HM89" s="10" t="str">
        <f t="shared" si="139"/>
        <v/>
      </c>
      <c r="HN89" s="10" t="str">
        <f t="shared" si="139"/>
        <v/>
      </c>
      <c r="HO89" s="10" t="str">
        <f t="shared" si="139"/>
        <v/>
      </c>
      <c r="HP89" s="10" t="str">
        <f t="shared" si="139"/>
        <v/>
      </c>
      <c r="HQ89" s="10" t="str">
        <f t="shared" si="139"/>
        <v/>
      </c>
      <c r="HR89" s="10" t="str">
        <f t="shared" si="139"/>
        <v/>
      </c>
      <c r="HS89" s="10" t="str">
        <f t="shared" si="139"/>
        <v/>
      </c>
      <c r="HT89" s="10" t="str">
        <f t="shared" si="139"/>
        <v/>
      </c>
      <c r="HU89" s="10" t="str">
        <f t="shared" si="139"/>
        <v/>
      </c>
      <c r="HV89" s="10" t="str">
        <f t="shared" si="139"/>
        <v/>
      </c>
      <c r="HW89" s="10" t="str">
        <f t="shared" si="139"/>
        <v/>
      </c>
      <c r="HX89" s="10" t="str">
        <f t="shared" si="139"/>
        <v/>
      </c>
      <c r="HY89" s="10" t="str">
        <f t="shared" si="139"/>
        <v/>
      </c>
      <c r="HZ89" s="10" t="str">
        <f t="shared" si="139"/>
        <v/>
      </c>
      <c r="IA89" s="10" t="str">
        <f t="shared" si="139"/>
        <v/>
      </c>
      <c r="IB89" s="10" t="str">
        <f t="shared" si="139"/>
        <v/>
      </c>
      <c r="IC89" s="10" t="str">
        <f t="shared" si="139"/>
        <v/>
      </c>
      <c r="ID89" s="10" t="str">
        <f t="shared" si="139"/>
        <v/>
      </c>
      <c r="IE89" s="10" t="str">
        <f t="shared" si="139"/>
        <v/>
      </c>
      <c r="IF89" s="10" t="str">
        <f t="shared" si="139"/>
        <v/>
      </c>
      <c r="IG89" s="10" t="str">
        <f t="shared" si="139"/>
        <v/>
      </c>
      <c r="IH89" s="10" t="str">
        <f t="shared" si="139"/>
        <v/>
      </c>
      <c r="II89" s="10" t="str">
        <f t="shared" si="139"/>
        <v/>
      </c>
      <c r="IJ89" s="10" t="str">
        <f t="shared" si="139"/>
        <v/>
      </c>
      <c r="IK89" s="10" t="str">
        <f t="shared" si="139"/>
        <v/>
      </c>
      <c r="IL89" s="10" t="str">
        <f t="shared" si="139"/>
        <v/>
      </c>
      <c r="IM89" s="10" t="str">
        <f t="shared" si="139"/>
        <v/>
      </c>
      <c r="IN89" s="10" t="str">
        <f t="shared" si="139"/>
        <v/>
      </c>
      <c r="IO89" s="10" t="str">
        <f t="shared" si="139"/>
        <v/>
      </c>
      <c r="IP89" s="10" t="str">
        <f t="shared" si="139"/>
        <v/>
      </c>
      <c r="IQ89" s="10" t="str">
        <f t="shared" si="139"/>
        <v/>
      </c>
      <c r="IR89" s="10" t="str">
        <f t="shared" si="139"/>
        <v/>
      </c>
      <c r="IS89" s="10" t="str">
        <f t="shared" si="139"/>
        <v/>
      </c>
      <c r="IT89" s="10" t="str">
        <f t="shared" si="139"/>
        <v/>
      </c>
      <c r="IU89" s="10" t="str">
        <f t="shared" si="139"/>
        <v/>
      </c>
      <c r="IV89" s="10" t="str">
        <f t="shared" si="139"/>
        <v/>
      </c>
    </row>
    <row r="90" spans="6:256" x14ac:dyDescent="0.2">
      <c r="F90">
        <v>202212</v>
      </c>
      <c r="G90" s="10">
        <f t="shared" ref="G90:BR90" si="140">IF(OR(H44 = "", H$8 &lt; G$8), "", IFERROR(H44/G44, ""))</f>
        <v>9.5844332441728568</v>
      </c>
      <c r="H90" s="10">
        <f t="shared" si="140"/>
        <v>2.7681346773174416</v>
      </c>
      <c r="I90" s="10">
        <f t="shared" si="140"/>
        <v>1.6066591295592918</v>
      </c>
      <c r="J90" s="10">
        <f t="shared" si="140"/>
        <v>1.3934582784300549</v>
      </c>
      <c r="K90" s="10">
        <f t="shared" si="140"/>
        <v>1.1047092410618358</v>
      </c>
      <c r="L90" s="10">
        <f t="shared" si="140"/>
        <v>1.0054402436720959</v>
      </c>
      <c r="M90" s="10">
        <f t="shared" si="140"/>
        <v>1.0344128413612983</v>
      </c>
      <c r="N90" s="10">
        <f t="shared" si="140"/>
        <v>1.0298710024346207</v>
      </c>
      <c r="O90" s="10">
        <f t="shared" si="140"/>
        <v>1.0005852477220838</v>
      </c>
      <c r="P90" s="10">
        <f t="shared" si="140"/>
        <v>1.0095692292514322</v>
      </c>
      <c r="Q90" s="10">
        <f t="shared" si="140"/>
        <v>0.99027376723608118</v>
      </c>
      <c r="R90" s="10">
        <f t="shared" si="140"/>
        <v>1</v>
      </c>
      <c r="S90" s="10">
        <f t="shared" si="140"/>
        <v>1.00027202097035</v>
      </c>
      <c r="T90" s="10">
        <f t="shared" si="140"/>
        <v>1.0003917199042656</v>
      </c>
      <c r="U90" s="10">
        <f t="shared" si="140"/>
        <v>1</v>
      </c>
      <c r="V90" s="10">
        <f t="shared" si="140"/>
        <v>1.0000666495192923</v>
      </c>
      <c r="W90" s="10">
        <f t="shared" si="140"/>
        <v>1.0004814574384735</v>
      </c>
      <c r="X90" s="10">
        <f t="shared" si="140"/>
        <v>1.0006860519543141</v>
      </c>
      <c r="Y90" s="10">
        <f t="shared" si="140"/>
        <v>1.0007130083313058</v>
      </c>
      <c r="Z90" s="10" t="str">
        <f t="shared" si="140"/>
        <v/>
      </c>
      <c r="AA90" s="10" t="str">
        <f t="shared" si="140"/>
        <v/>
      </c>
      <c r="AB90" s="10" t="str">
        <f t="shared" si="140"/>
        <v/>
      </c>
      <c r="AC90" s="10" t="str">
        <f t="shared" si="140"/>
        <v/>
      </c>
      <c r="AD90" s="10" t="str">
        <f t="shared" si="140"/>
        <v/>
      </c>
      <c r="AE90" s="10" t="str">
        <f t="shared" si="140"/>
        <v/>
      </c>
      <c r="AF90" s="10" t="str">
        <f t="shared" si="140"/>
        <v/>
      </c>
      <c r="AG90" s="10" t="str">
        <f t="shared" si="140"/>
        <v/>
      </c>
      <c r="AH90" s="10" t="str">
        <f t="shared" si="140"/>
        <v/>
      </c>
      <c r="AI90" s="10" t="str">
        <f t="shared" si="140"/>
        <v/>
      </c>
      <c r="AJ90" s="10" t="str">
        <f t="shared" si="140"/>
        <v/>
      </c>
      <c r="AK90" s="10" t="str">
        <f t="shared" si="140"/>
        <v/>
      </c>
      <c r="AL90" s="10" t="str">
        <f t="shared" si="140"/>
        <v/>
      </c>
      <c r="AM90" s="10" t="str">
        <f t="shared" si="140"/>
        <v/>
      </c>
      <c r="AN90" s="10" t="str">
        <f t="shared" si="140"/>
        <v/>
      </c>
      <c r="AO90" s="10" t="str">
        <f t="shared" si="140"/>
        <v/>
      </c>
      <c r="AP90" s="10" t="str">
        <f t="shared" si="140"/>
        <v/>
      </c>
      <c r="AQ90" s="10" t="str">
        <f t="shared" si="140"/>
        <v/>
      </c>
      <c r="AR90" s="10" t="str">
        <f t="shared" si="140"/>
        <v/>
      </c>
      <c r="AS90" s="10" t="str">
        <f t="shared" si="140"/>
        <v/>
      </c>
      <c r="AT90" s="10" t="str">
        <f t="shared" si="140"/>
        <v/>
      </c>
      <c r="AU90" s="10" t="str">
        <f t="shared" si="140"/>
        <v/>
      </c>
      <c r="AV90" s="10" t="str">
        <f t="shared" si="140"/>
        <v/>
      </c>
      <c r="AW90" s="10" t="str">
        <f t="shared" si="140"/>
        <v/>
      </c>
      <c r="AX90" s="10" t="str">
        <f t="shared" si="140"/>
        <v/>
      </c>
      <c r="AY90" s="10" t="str">
        <f t="shared" si="140"/>
        <v/>
      </c>
      <c r="AZ90" s="10" t="str">
        <f t="shared" si="140"/>
        <v/>
      </c>
      <c r="BA90" s="10" t="str">
        <f t="shared" si="140"/>
        <v/>
      </c>
      <c r="BB90" s="10" t="str">
        <f t="shared" si="140"/>
        <v/>
      </c>
      <c r="BC90" s="10" t="str">
        <f t="shared" si="140"/>
        <v/>
      </c>
      <c r="BD90" s="10" t="str">
        <f t="shared" si="140"/>
        <v/>
      </c>
      <c r="BE90" s="10" t="str">
        <f t="shared" si="140"/>
        <v/>
      </c>
      <c r="BF90" s="10" t="str">
        <f t="shared" si="140"/>
        <v/>
      </c>
      <c r="BG90" s="10" t="str">
        <f t="shared" si="140"/>
        <v/>
      </c>
      <c r="BH90" s="10" t="str">
        <f t="shared" si="140"/>
        <v/>
      </c>
      <c r="BI90" s="10" t="str">
        <f t="shared" si="140"/>
        <v/>
      </c>
      <c r="BJ90" s="10" t="str">
        <f t="shared" si="140"/>
        <v/>
      </c>
      <c r="BK90" s="10" t="str">
        <f t="shared" si="140"/>
        <v/>
      </c>
      <c r="BL90" s="10" t="str">
        <f t="shared" si="140"/>
        <v/>
      </c>
      <c r="BM90" s="10" t="str">
        <f t="shared" si="140"/>
        <v/>
      </c>
      <c r="BN90" s="10" t="str">
        <f t="shared" si="140"/>
        <v/>
      </c>
      <c r="BO90" s="10" t="str">
        <f t="shared" si="140"/>
        <v/>
      </c>
      <c r="BP90" s="10" t="str">
        <f t="shared" si="140"/>
        <v/>
      </c>
      <c r="BQ90" s="10" t="str">
        <f t="shared" si="140"/>
        <v/>
      </c>
      <c r="BR90" s="10" t="str">
        <f t="shared" si="140"/>
        <v/>
      </c>
      <c r="BS90" s="10" t="str">
        <f t="shared" ref="BS90:ED90" si="141">IF(OR(BT44 = "", BT$8 &lt; BS$8), "", IFERROR(BT44/BS44, ""))</f>
        <v/>
      </c>
      <c r="BT90" s="10" t="str">
        <f t="shared" si="141"/>
        <v/>
      </c>
      <c r="BU90" s="10" t="str">
        <f t="shared" si="141"/>
        <v/>
      </c>
      <c r="BV90" s="10" t="str">
        <f t="shared" si="141"/>
        <v/>
      </c>
      <c r="BW90" s="10" t="str">
        <f t="shared" si="141"/>
        <v/>
      </c>
      <c r="BX90" s="10" t="str">
        <f t="shared" si="141"/>
        <v/>
      </c>
      <c r="BY90" s="10" t="str">
        <f t="shared" si="141"/>
        <v/>
      </c>
      <c r="BZ90" s="10" t="str">
        <f t="shared" si="141"/>
        <v/>
      </c>
      <c r="CA90" s="10" t="str">
        <f t="shared" si="141"/>
        <v/>
      </c>
      <c r="CB90" s="10" t="str">
        <f t="shared" si="141"/>
        <v/>
      </c>
      <c r="CC90" s="10" t="str">
        <f t="shared" si="141"/>
        <v/>
      </c>
      <c r="CD90" s="10" t="str">
        <f t="shared" si="141"/>
        <v/>
      </c>
      <c r="CE90" s="10" t="str">
        <f t="shared" si="141"/>
        <v/>
      </c>
      <c r="CF90" s="10" t="str">
        <f t="shared" si="141"/>
        <v/>
      </c>
      <c r="CG90" s="10" t="str">
        <f t="shared" si="141"/>
        <v/>
      </c>
      <c r="CH90" s="10" t="str">
        <f t="shared" si="141"/>
        <v/>
      </c>
      <c r="CI90" s="10" t="str">
        <f t="shared" si="141"/>
        <v/>
      </c>
      <c r="CJ90" s="10" t="str">
        <f t="shared" si="141"/>
        <v/>
      </c>
      <c r="CK90" s="10" t="str">
        <f t="shared" si="141"/>
        <v/>
      </c>
      <c r="CL90" s="10" t="str">
        <f t="shared" si="141"/>
        <v/>
      </c>
      <c r="CM90" s="10" t="str">
        <f t="shared" si="141"/>
        <v/>
      </c>
      <c r="CN90" s="10" t="str">
        <f t="shared" si="141"/>
        <v/>
      </c>
      <c r="CO90" s="10" t="str">
        <f t="shared" si="141"/>
        <v/>
      </c>
      <c r="CP90" s="10" t="str">
        <f t="shared" si="141"/>
        <v/>
      </c>
      <c r="CQ90" s="10" t="str">
        <f t="shared" si="141"/>
        <v/>
      </c>
      <c r="CR90" s="10" t="str">
        <f t="shared" si="141"/>
        <v/>
      </c>
      <c r="CS90" s="10" t="str">
        <f t="shared" si="141"/>
        <v/>
      </c>
      <c r="CT90" s="10" t="str">
        <f t="shared" si="141"/>
        <v/>
      </c>
      <c r="CU90" s="10" t="str">
        <f t="shared" si="141"/>
        <v/>
      </c>
      <c r="CV90" s="10" t="str">
        <f t="shared" si="141"/>
        <v/>
      </c>
      <c r="CW90" s="10" t="str">
        <f t="shared" si="141"/>
        <v/>
      </c>
      <c r="CX90" s="10" t="str">
        <f t="shared" si="141"/>
        <v/>
      </c>
      <c r="CY90" s="10" t="str">
        <f t="shared" si="141"/>
        <v/>
      </c>
      <c r="CZ90" s="10" t="str">
        <f t="shared" si="141"/>
        <v/>
      </c>
      <c r="DA90" s="10" t="str">
        <f t="shared" si="141"/>
        <v/>
      </c>
      <c r="DB90" s="10" t="str">
        <f t="shared" si="141"/>
        <v/>
      </c>
      <c r="DC90" s="10" t="str">
        <f t="shared" si="141"/>
        <v/>
      </c>
      <c r="DD90" s="10" t="str">
        <f t="shared" si="141"/>
        <v/>
      </c>
      <c r="DE90" s="10" t="str">
        <f t="shared" si="141"/>
        <v/>
      </c>
      <c r="DF90" s="10" t="str">
        <f t="shared" si="141"/>
        <v/>
      </c>
      <c r="DG90" s="10" t="str">
        <f t="shared" si="141"/>
        <v/>
      </c>
      <c r="DH90" s="10" t="str">
        <f t="shared" si="141"/>
        <v/>
      </c>
      <c r="DI90" s="10" t="str">
        <f t="shared" si="141"/>
        <v/>
      </c>
      <c r="DJ90" s="10" t="str">
        <f t="shared" si="141"/>
        <v/>
      </c>
      <c r="DK90" s="10" t="str">
        <f t="shared" si="141"/>
        <v/>
      </c>
      <c r="DL90" s="10" t="str">
        <f t="shared" si="141"/>
        <v/>
      </c>
      <c r="DM90" s="10" t="str">
        <f t="shared" si="141"/>
        <v/>
      </c>
      <c r="DN90" s="10" t="str">
        <f t="shared" si="141"/>
        <v/>
      </c>
      <c r="DO90" s="10" t="str">
        <f t="shared" si="141"/>
        <v/>
      </c>
      <c r="DP90" s="10" t="str">
        <f t="shared" si="141"/>
        <v/>
      </c>
      <c r="DQ90" s="10" t="str">
        <f t="shared" si="141"/>
        <v/>
      </c>
      <c r="DR90" s="10" t="str">
        <f t="shared" si="141"/>
        <v/>
      </c>
      <c r="DS90" s="10" t="str">
        <f t="shared" si="141"/>
        <v/>
      </c>
      <c r="DT90" s="10" t="str">
        <f t="shared" si="141"/>
        <v/>
      </c>
      <c r="DU90" s="10" t="str">
        <f t="shared" si="141"/>
        <v/>
      </c>
      <c r="DV90" s="10" t="str">
        <f t="shared" si="141"/>
        <v/>
      </c>
      <c r="DW90" s="10" t="str">
        <f t="shared" si="141"/>
        <v/>
      </c>
      <c r="DX90" s="10" t="str">
        <f t="shared" si="141"/>
        <v/>
      </c>
      <c r="DY90" s="10" t="str">
        <f t="shared" si="141"/>
        <v/>
      </c>
      <c r="DZ90" s="10" t="str">
        <f t="shared" si="141"/>
        <v/>
      </c>
      <c r="EA90" s="10" t="str">
        <f t="shared" si="141"/>
        <v/>
      </c>
      <c r="EB90" s="10">
        <f t="shared" si="141"/>
        <v>2.2503082046250222</v>
      </c>
      <c r="EC90" s="10">
        <f t="shared" si="141"/>
        <v>1.3077425293060234</v>
      </c>
      <c r="ED90" s="10">
        <f t="shared" si="141"/>
        <v>1.1752020253518294</v>
      </c>
      <c r="EE90" s="10">
        <f t="shared" ref="EE90:GP90" si="142">IF(OR(EF44 = "", EF$8 &lt; EE$8), "", IFERROR(EF44/EE44, ""))</f>
        <v>1.0615701958518999</v>
      </c>
      <c r="EF90" s="10">
        <f t="shared" si="142"/>
        <v>1.0070301319761155</v>
      </c>
      <c r="EG90" s="10">
        <f t="shared" si="142"/>
        <v>1.0246875966101059</v>
      </c>
      <c r="EH90" s="10">
        <f t="shared" si="142"/>
        <v>0.99817024446366598</v>
      </c>
      <c r="EI90" s="10">
        <f t="shared" si="142"/>
        <v>1.0407185618752355</v>
      </c>
      <c r="EJ90" s="10">
        <f t="shared" si="142"/>
        <v>1.0005656625149133</v>
      </c>
      <c r="EK90" s="10">
        <f t="shared" si="142"/>
        <v>1.0000367925783065</v>
      </c>
      <c r="EL90" s="10">
        <f t="shared" si="142"/>
        <v>0.97485808084962644</v>
      </c>
      <c r="EM90" s="10">
        <f t="shared" si="142"/>
        <v>1</v>
      </c>
      <c r="EN90" s="10">
        <f t="shared" si="142"/>
        <v>1.0002408755236039</v>
      </c>
      <c r="EO90" s="10">
        <f t="shared" si="142"/>
        <v>1.000388283858463</v>
      </c>
      <c r="EP90" s="10">
        <f t="shared" si="142"/>
        <v>1</v>
      </c>
      <c r="EQ90" s="10">
        <f t="shared" si="142"/>
        <v>1.0000704330983723</v>
      </c>
      <c r="ER90" s="10">
        <f t="shared" si="142"/>
        <v>1.000477234076415</v>
      </c>
      <c r="ES90" s="10">
        <f t="shared" si="142"/>
        <v>1.0012331800069203</v>
      </c>
      <c r="ET90" s="10">
        <f t="shared" si="142"/>
        <v>1.0007063705697028</v>
      </c>
      <c r="EU90" s="10" t="str">
        <f t="shared" si="142"/>
        <v/>
      </c>
      <c r="EV90" s="10" t="str">
        <f t="shared" si="142"/>
        <v/>
      </c>
      <c r="EW90" s="10" t="str">
        <f t="shared" si="142"/>
        <v/>
      </c>
      <c r="EX90" s="10" t="str">
        <f t="shared" si="142"/>
        <v/>
      </c>
      <c r="EY90" s="10" t="str">
        <f t="shared" si="142"/>
        <v/>
      </c>
      <c r="EZ90" s="10" t="str">
        <f t="shared" si="142"/>
        <v/>
      </c>
      <c r="FA90" s="10" t="str">
        <f t="shared" si="142"/>
        <v/>
      </c>
      <c r="FB90" s="10" t="str">
        <f t="shared" si="142"/>
        <v/>
      </c>
      <c r="FC90" s="10" t="str">
        <f t="shared" si="142"/>
        <v/>
      </c>
      <c r="FD90" s="10" t="str">
        <f t="shared" si="142"/>
        <v/>
      </c>
      <c r="FE90" s="10" t="str">
        <f t="shared" si="142"/>
        <v/>
      </c>
      <c r="FF90" s="10" t="str">
        <f t="shared" si="142"/>
        <v/>
      </c>
      <c r="FG90" s="10" t="str">
        <f t="shared" si="142"/>
        <v/>
      </c>
      <c r="FH90" s="10" t="str">
        <f t="shared" si="142"/>
        <v/>
      </c>
      <c r="FI90" s="10" t="str">
        <f t="shared" si="142"/>
        <v/>
      </c>
      <c r="FJ90" s="10" t="str">
        <f t="shared" si="142"/>
        <v/>
      </c>
      <c r="FK90" s="10" t="str">
        <f t="shared" si="142"/>
        <v/>
      </c>
      <c r="FL90" s="10" t="str">
        <f t="shared" si="142"/>
        <v/>
      </c>
      <c r="FM90" s="10" t="str">
        <f t="shared" si="142"/>
        <v/>
      </c>
      <c r="FN90" s="10" t="str">
        <f t="shared" si="142"/>
        <v/>
      </c>
      <c r="FO90" s="10" t="str">
        <f t="shared" si="142"/>
        <v/>
      </c>
      <c r="FP90" s="10" t="str">
        <f t="shared" si="142"/>
        <v/>
      </c>
      <c r="FQ90" s="10" t="str">
        <f t="shared" si="142"/>
        <v/>
      </c>
      <c r="FR90" s="10" t="str">
        <f t="shared" si="142"/>
        <v/>
      </c>
      <c r="FS90" s="10" t="str">
        <f t="shared" si="142"/>
        <v/>
      </c>
      <c r="FT90" s="10" t="str">
        <f t="shared" si="142"/>
        <v/>
      </c>
      <c r="FU90" s="10" t="str">
        <f t="shared" si="142"/>
        <v/>
      </c>
      <c r="FV90" s="10" t="str">
        <f t="shared" si="142"/>
        <v/>
      </c>
      <c r="FW90" s="10" t="str">
        <f t="shared" si="142"/>
        <v/>
      </c>
      <c r="FX90" s="10" t="str">
        <f t="shared" si="142"/>
        <v/>
      </c>
      <c r="FY90" s="10" t="str">
        <f t="shared" si="142"/>
        <v/>
      </c>
      <c r="FZ90" s="10" t="str">
        <f t="shared" si="142"/>
        <v/>
      </c>
      <c r="GA90" s="10" t="str">
        <f t="shared" si="142"/>
        <v/>
      </c>
      <c r="GB90" s="10" t="str">
        <f t="shared" si="142"/>
        <v/>
      </c>
      <c r="GC90" s="10" t="str">
        <f t="shared" si="142"/>
        <v/>
      </c>
      <c r="GD90" s="10" t="str">
        <f t="shared" si="142"/>
        <v/>
      </c>
      <c r="GE90" s="10" t="str">
        <f t="shared" si="142"/>
        <v/>
      </c>
      <c r="GF90" s="10" t="str">
        <f t="shared" si="142"/>
        <v/>
      </c>
      <c r="GG90" s="10" t="str">
        <f t="shared" si="142"/>
        <v/>
      </c>
      <c r="GH90" s="10" t="str">
        <f t="shared" si="142"/>
        <v/>
      </c>
      <c r="GI90" s="10" t="str">
        <f t="shared" si="142"/>
        <v/>
      </c>
      <c r="GJ90" s="10" t="str">
        <f t="shared" si="142"/>
        <v/>
      </c>
      <c r="GK90" s="10" t="str">
        <f t="shared" si="142"/>
        <v/>
      </c>
      <c r="GL90" s="10" t="str">
        <f t="shared" si="142"/>
        <v/>
      </c>
      <c r="GM90" s="10" t="str">
        <f t="shared" si="142"/>
        <v/>
      </c>
      <c r="GN90" s="10" t="str">
        <f t="shared" si="142"/>
        <v/>
      </c>
      <c r="GO90" s="10" t="str">
        <f t="shared" si="142"/>
        <v/>
      </c>
      <c r="GP90" s="10" t="str">
        <f t="shared" si="142"/>
        <v/>
      </c>
      <c r="GQ90" s="10" t="str">
        <f t="shared" ref="GQ90:IV90" si="143">IF(OR(GR44 = "", GR$8 &lt; GQ$8), "", IFERROR(GR44/GQ44, ""))</f>
        <v/>
      </c>
      <c r="GR90" s="10" t="str">
        <f t="shared" si="143"/>
        <v/>
      </c>
      <c r="GS90" s="10" t="str">
        <f t="shared" si="143"/>
        <v/>
      </c>
      <c r="GT90" s="10" t="str">
        <f t="shared" si="143"/>
        <v/>
      </c>
      <c r="GU90" s="10" t="str">
        <f t="shared" si="143"/>
        <v/>
      </c>
      <c r="GV90" s="10" t="str">
        <f t="shared" si="143"/>
        <v/>
      </c>
      <c r="GW90" s="10" t="str">
        <f t="shared" si="143"/>
        <v/>
      </c>
      <c r="GX90" s="10" t="str">
        <f t="shared" si="143"/>
        <v/>
      </c>
      <c r="GY90" s="10" t="str">
        <f t="shared" si="143"/>
        <v/>
      </c>
      <c r="GZ90" s="10" t="str">
        <f t="shared" si="143"/>
        <v/>
      </c>
      <c r="HA90" s="10" t="str">
        <f t="shared" si="143"/>
        <v/>
      </c>
      <c r="HB90" s="10" t="str">
        <f t="shared" si="143"/>
        <v/>
      </c>
      <c r="HC90" s="10" t="str">
        <f t="shared" si="143"/>
        <v/>
      </c>
      <c r="HD90" s="10" t="str">
        <f t="shared" si="143"/>
        <v/>
      </c>
      <c r="HE90" s="10" t="str">
        <f t="shared" si="143"/>
        <v/>
      </c>
      <c r="HF90" s="10" t="str">
        <f t="shared" si="143"/>
        <v/>
      </c>
      <c r="HG90" s="10" t="str">
        <f t="shared" si="143"/>
        <v/>
      </c>
      <c r="HH90" s="10" t="str">
        <f t="shared" si="143"/>
        <v/>
      </c>
      <c r="HI90" s="10" t="str">
        <f t="shared" si="143"/>
        <v/>
      </c>
      <c r="HJ90" s="10" t="str">
        <f t="shared" si="143"/>
        <v/>
      </c>
      <c r="HK90" s="10" t="str">
        <f t="shared" si="143"/>
        <v/>
      </c>
      <c r="HL90" s="10" t="str">
        <f t="shared" si="143"/>
        <v/>
      </c>
      <c r="HM90" s="10" t="str">
        <f t="shared" si="143"/>
        <v/>
      </c>
      <c r="HN90" s="10" t="str">
        <f t="shared" si="143"/>
        <v/>
      </c>
      <c r="HO90" s="10" t="str">
        <f t="shared" si="143"/>
        <v/>
      </c>
      <c r="HP90" s="10" t="str">
        <f t="shared" si="143"/>
        <v/>
      </c>
      <c r="HQ90" s="10" t="str">
        <f t="shared" si="143"/>
        <v/>
      </c>
      <c r="HR90" s="10" t="str">
        <f t="shared" si="143"/>
        <v/>
      </c>
      <c r="HS90" s="10" t="str">
        <f t="shared" si="143"/>
        <v/>
      </c>
      <c r="HT90" s="10" t="str">
        <f t="shared" si="143"/>
        <v/>
      </c>
      <c r="HU90" s="10" t="str">
        <f t="shared" si="143"/>
        <v/>
      </c>
      <c r="HV90" s="10" t="str">
        <f t="shared" si="143"/>
        <v/>
      </c>
      <c r="HW90" s="10" t="str">
        <f t="shared" si="143"/>
        <v/>
      </c>
      <c r="HX90" s="10" t="str">
        <f t="shared" si="143"/>
        <v/>
      </c>
      <c r="HY90" s="10" t="str">
        <f t="shared" si="143"/>
        <v/>
      </c>
      <c r="HZ90" s="10" t="str">
        <f t="shared" si="143"/>
        <v/>
      </c>
      <c r="IA90" s="10" t="str">
        <f t="shared" si="143"/>
        <v/>
      </c>
      <c r="IB90" s="10" t="str">
        <f t="shared" si="143"/>
        <v/>
      </c>
      <c r="IC90" s="10" t="str">
        <f t="shared" si="143"/>
        <v/>
      </c>
      <c r="ID90" s="10" t="str">
        <f t="shared" si="143"/>
        <v/>
      </c>
      <c r="IE90" s="10" t="str">
        <f t="shared" si="143"/>
        <v/>
      </c>
      <c r="IF90" s="10" t="str">
        <f t="shared" si="143"/>
        <v/>
      </c>
      <c r="IG90" s="10" t="str">
        <f t="shared" si="143"/>
        <v/>
      </c>
      <c r="IH90" s="10" t="str">
        <f t="shared" si="143"/>
        <v/>
      </c>
      <c r="II90" s="10" t="str">
        <f t="shared" si="143"/>
        <v/>
      </c>
      <c r="IJ90" s="10" t="str">
        <f t="shared" si="143"/>
        <v/>
      </c>
      <c r="IK90" s="10" t="str">
        <f t="shared" si="143"/>
        <v/>
      </c>
      <c r="IL90" s="10" t="str">
        <f t="shared" si="143"/>
        <v/>
      </c>
      <c r="IM90" s="10" t="str">
        <f t="shared" si="143"/>
        <v/>
      </c>
      <c r="IN90" s="10" t="str">
        <f t="shared" si="143"/>
        <v/>
      </c>
      <c r="IO90" s="10" t="str">
        <f t="shared" si="143"/>
        <v/>
      </c>
      <c r="IP90" s="10" t="str">
        <f t="shared" si="143"/>
        <v/>
      </c>
      <c r="IQ90" s="10" t="str">
        <f t="shared" si="143"/>
        <v/>
      </c>
      <c r="IR90" s="10" t="str">
        <f t="shared" si="143"/>
        <v/>
      </c>
      <c r="IS90" s="10" t="str">
        <f t="shared" si="143"/>
        <v/>
      </c>
      <c r="IT90" s="10" t="str">
        <f t="shared" si="143"/>
        <v/>
      </c>
      <c r="IU90" s="10" t="str">
        <f t="shared" si="143"/>
        <v/>
      </c>
      <c r="IV90" s="10" t="str">
        <f t="shared" si="143"/>
        <v/>
      </c>
    </row>
    <row r="91" spans="6:256" x14ac:dyDescent="0.2">
      <c r="F91">
        <v>202303</v>
      </c>
      <c r="G91" s="10">
        <f t="shared" ref="G91:BR91" si="144">IF(OR(H45 = "", H$8 &lt; G$8), "", IFERROR(H45/G45, ""))</f>
        <v>11.115768464205635</v>
      </c>
      <c r="H91" s="10">
        <f t="shared" si="144"/>
        <v>2.1312156838874805</v>
      </c>
      <c r="I91" s="10">
        <f t="shared" si="144"/>
        <v>1.6063386735844918</v>
      </c>
      <c r="J91" s="10">
        <f t="shared" si="144"/>
        <v>1.2626258176363858</v>
      </c>
      <c r="K91" s="10">
        <f t="shared" si="144"/>
        <v>1.0369170420345268</v>
      </c>
      <c r="L91" s="10">
        <f t="shared" si="144"/>
        <v>1.0376703214979244</v>
      </c>
      <c r="M91" s="10">
        <f t="shared" si="144"/>
        <v>1.0074432151767205</v>
      </c>
      <c r="N91" s="10">
        <f t="shared" si="144"/>
        <v>1.0026312790299641</v>
      </c>
      <c r="O91" s="10">
        <f t="shared" si="144"/>
        <v>1.012462533548115</v>
      </c>
      <c r="P91" s="10">
        <f t="shared" si="144"/>
        <v>1.0260225724691887</v>
      </c>
      <c r="Q91" s="10">
        <f t="shared" si="144"/>
        <v>1.0055192783153881</v>
      </c>
      <c r="R91" s="10">
        <f t="shared" si="144"/>
        <v>1.0000788432169812</v>
      </c>
      <c r="S91" s="10">
        <f t="shared" si="144"/>
        <v>1</v>
      </c>
      <c r="T91" s="10">
        <f t="shared" si="144"/>
        <v>1.0021969240532065</v>
      </c>
      <c r="U91" s="10">
        <f t="shared" si="144"/>
        <v>1.0005185772646057</v>
      </c>
      <c r="V91" s="10">
        <f t="shared" si="144"/>
        <v>1.0006373238421262</v>
      </c>
      <c r="W91" s="10" t="str">
        <f t="shared" si="144"/>
        <v/>
      </c>
      <c r="X91" s="10" t="str">
        <f t="shared" si="144"/>
        <v/>
      </c>
      <c r="Y91" s="10" t="str">
        <f t="shared" si="144"/>
        <v/>
      </c>
      <c r="Z91" s="10" t="str">
        <f t="shared" si="144"/>
        <v/>
      </c>
      <c r="AA91" s="10" t="str">
        <f t="shared" si="144"/>
        <v/>
      </c>
      <c r="AB91" s="10" t="str">
        <f t="shared" si="144"/>
        <v/>
      </c>
      <c r="AC91" s="10" t="str">
        <f t="shared" si="144"/>
        <v/>
      </c>
      <c r="AD91" s="10" t="str">
        <f t="shared" si="144"/>
        <v/>
      </c>
      <c r="AE91" s="10" t="str">
        <f t="shared" si="144"/>
        <v/>
      </c>
      <c r="AF91" s="10" t="str">
        <f t="shared" si="144"/>
        <v/>
      </c>
      <c r="AG91" s="10" t="str">
        <f t="shared" si="144"/>
        <v/>
      </c>
      <c r="AH91" s="10" t="str">
        <f t="shared" si="144"/>
        <v/>
      </c>
      <c r="AI91" s="10" t="str">
        <f t="shared" si="144"/>
        <v/>
      </c>
      <c r="AJ91" s="10" t="str">
        <f t="shared" si="144"/>
        <v/>
      </c>
      <c r="AK91" s="10" t="str">
        <f t="shared" si="144"/>
        <v/>
      </c>
      <c r="AL91" s="10" t="str">
        <f t="shared" si="144"/>
        <v/>
      </c>
      <c r="AM91" s="10" t="str">
        <f t="shared" si="144"/>
        <v/>
      </c>
      <c r="AN91" s="10" t="str">
        <f t="shared" si="144"/>
        <v/>
      </c>
      <c r="AO91" s="10" t="str">
        <f t="shared" si="144"/>
        <v/>
      </c>
      <c r="AP91" s="10" t="str">
        <f t="shared" si="144"/>
        <v/>
      </c>
      <c r="AQ91" s="10" t="str">
        <f t="shared" si="144"/>
        <v/>
      </c>
      <c r="AR91" s="10" t="str">
        <f t="shared" si="144"/>
        <v/>
      </c>
      <c r="AS91" s="10" t="str">
        <f t="shared" si="144"/>
        <v/>
      </c>
      <c r="AT91" s="10" t="str">
        <f t="shared" si="144"/>
        <v/>
      </c>
      <c r="AU91" s="10" t="str">
        <f t="shared" si="144"/>
        <v/>
      </c>
      <c r="AV91" s="10" t="str">
        <f t="shared" si="144"/>
        <v/>
      </c>
      <c r="AW91" s="10" t="str">
        <f t="shared" si="144"/>
        <v/>
      </c>
      <c r="AX91" s="10" t="str">
        <f t="shared" si="144"/>
        <v/>
      </c>
      <c r="AY91" s="10" t="str">
        <f t="shared" si="144"/>
        <v/>
      </c>
      <c r="AZ91" s="10" t="str">
        <f t="shared" si="144"/>
        <v/>
      </c>
      <c r="BA91" s="10" t="str">
        <f t="shared" si="144"/>
        <v/>
      </c>
      <c r="BB91" s="10" t="str">
        <f t="shared" si="144"/>
        <v/>
      </c>
      <c r="BC91" s="10" t="str">
        <f t="shared" si="144"/>
        <v/>
      </c>
      <c r="BD91" s="10" t="str">
        <f t="shared" si="144"/>
        <v/>
      </c>
      <c r="BE91" s="10" t="str">
        <f t="shared" si="144"/>
        <v/>
      </c>
      <c r="BF91" s="10" t="str">
        <f t="shared" si="144"/>
        <v/>
      </c>
      <c r="BG91" s="10" t="str">
        <f t="shared" si="144"/>
        <v/>
      </c>
      <c r="BH91" s="10" t="str">
        <f t="shared" si="144"/>
        <v/>
      </c>
      <c r="BI91" s="10" t="str">
        <f t="shared" si="144"/>
        <v/>
      </c>
      <c r="BJ91" s="10" t="str">
        <f t="shared" si="144"/>
        <v/>
      </c>
      <c r="BK91" s="10" t="str">
        <f t="shared" si="144"/>
        <v/>
      </c>
      <c r="BL91" s="10" t="str">
        <f t="shared" si="144"/>
        <v/>
      </c>
      <c r="BM91" s="10" t="str">
        <f t="shared" si="144"/>
        <v/>
      </c>
      <c r="BN91" s="10" t="str">
        <f t="shared" si="144"/>
        <v/>
      </c>
      <c r="BO91" s="10" t="str">
        <f t="shared" si="144"/>
        <v/>
      </c>
      <c r="BP91" s="10" t="str">
        <f t="shared" si="144"/>
        <v/>
      </c>
      <c r="BQ91" s="10" t="str">
        <f t="shared" si="144"/>
        <v/>
      </c>
      <c r="BR91" s="10" t="str">
        <f t="shared" si="144"/>
        <v/>
      </c>
      <c r="BS91" s="10" t="str">
        <f t="shared" ref="BS91:ED91" si="145">IF(OR(BT45 = "", BT$8 &lt; BS$8), "", IFERROR(BT45/BS45, ""))</f>
        <v/>
      </c>
      <c r="BT91" s="10" t="str">
        <f t="shared" si="145"/>
        <v/>
      </c>
      <c r="BU91" s="10" t="str">
        <f t="shared" si="145"/>
        <v/>
      </c>
      <c r="BV91" s="10" t="str">
        <f t="shared" si="145"/>
        <v/>
      </c>
      <c r="BW91" s="10" t="str">
        <f t="shared" si="145"/>
        <v/>
      </c>
      <c r="BX91" s="10" t="str">
        <f t="shared" si="145"/>
        <v/>
      </c>
      <c r="BY91" s="10" t="str">
        <f t="shared" si="145"/>
        <v/>
      </c>
      <c r="BZ91" s="10" t="str">
        <f t="shared" si="145"/>
        <v/>
      </c>
      <c r="CA91" s="10" t="str">
        <f t="shared" si="145"/>
        <v/>
      </c>
      <c r="CB91" s="10" t="str">
        <f t="shared" si="145"/>
        <v/>
      </c>
      <c r="CC91" s="10" t="str">
        <f t="shared" si="145"/>
        <v/>
      </c>
      <c r="CD91" s="10" t="str">
        <f t="shared" si="145"/>
        <v/>
      </c>
      <c r="CE91" s="10" t="str">
        <f t="shared" si="145"/>
        <v/>
      </c>
      <c r="CF91" s="10" t="str">
        <f t="shared" si="145"/>
        <v/>
      </c>
      <c r="CG91" s="10" t="str">
        <f t="shared" si="145"/>
        <v/>
      </c>
      <c r="CH91" s="10" t="str">
        <f t="shared" si="145"/>
        <v/>
      </c>
      <c r="CI91" s="10" t="str">
        <f t="shared" si="145"/>
        <v/>
      </c>
      <c r="CJ91" s="10" t="str">
        <f t="shared" si="145"/>
        <v/>
      </c>
      <c r="CK91" s="10" t="str">
        <f t="shared" si="145"/>
        <v/>
      </c>
      <c r="CL91" s="10" t="str">
        <f t="shared" si="145"/>
        <v/>
      </c>
      <c r="CM91" s="10" t="str">
        <f t="shared" si="145"/>
        <v/>
      </c>
      <c r="CN91" s="10" t="str">
        <f t="shared" si="145"/>
        <v/>
      </c>
      <c r="CO91" s="10" t="str">
        <f t="shared" si="145"/>
        <v/>
      </c>
      <c r="CP91" s="10" t="str">
        <f t="shared" si="145"/>
        <v/>
      </c>
      <c r="CQ91" s="10" t="str">
        <f t="shared" si="145"/>
        <v/>
      </c>
      <c r="CR91" s="10" t="str">
        <f t="shared" si="145"/>
        <v/>
      </c>
      <c r="CS91" s="10" t="str">
        <f t="shared" si="145"/>
        <v/>
      </c>
      <c r="CT91" s="10" t="str">
        <f t="shared" si="145"/>
        <v/>
      </c>
      <c r="CU91" s="10" t="str">
        <f t="shared" si="145"/>
        <v/>
      </c>
      <c r="CV91" s="10" t="str">
        <f t="shared" si="145"/>
        <v/>
      </c>
      <c r="CW91" s="10" t="str">
        <f t="shared" si="145"/>
        <v/>
      </c>
      <c r="CX91" s="10" t="str">
        <f t="shared" si="145"/>
        <v/>
      </c>
      <c r="CY91" s="10" t="str">
        <f t="shared" si="145"/>
        <v/>
      </c>
      <c r="CZ91" s="10" t="str">
        <f t="shared" si="145"/>
        <v/>
      </c>
      <c r="DA91" s="10" t="str">
        <f t="shared" si="145"/>
        <v/>
      </c>
      <c r="DB91" s="10" t="str">
        <f t="shared" si="145"/>
        <v/>
      </c>
      <c r="DC91" s="10" t="str">
        <f t="shared" si="145"/>
        <v/>
      </c>
      <c r="DD91" s="10" t="str">
        <f t="shared" si="145"/>
        <v/>
      </c>
      <c r="DE91" s="10" t="str">
        <f t="shared" si="145"/>
        <v/>
      </c>
      <c r="DF91" s="10" t="str">
        <f t="shared" si="145"/>
        <v/>
      </c>
      <c r="DG91" s="10" t="str">
        <f t="shared" si="145"/>
        <v/>
      </c>
      <c r="DH91" s="10" t="str">
        <f t="shared" si="145"/>
        <v/>
      </c>
      <c r="DI91" s="10" t="str">
        <f t="shared" si="145"/>
        <v/>
      </c>
      <c r="DJ91" s="10" t="str">
        <f t="shared" si="145"/>
        <v/>
      </c>
      <c r="DK91" s="10" t="str">
        <f t="shared" si="145"/>
        <v/>
      </c>
      <c r="DL91" s="10" t="str">
        <f t="shared" si="145"/>
        <v/>
      </c>
      <c r="DM91" s="10" t="str">
        <f t="shared" si="145"/>
        <v/>
      </c>
      <c r="DN91" s="10" t="str">
        <f t="shared" si="145"/>
        <v/>
      </c>
      <c r="DO91" s="10" t="str">
        <f t="shared" si="145"/>
        <v/>
      </c>
      <c r="DP91" s="10" t="str">
        <f t="shared" si="145"/>
        <v/>
      </c>
      <c r="DQ91" s="10" t="str">
        <f t="shared" si="145"/>
        <v/>
      </c>
      <c r="DR91" s="10" t="str">
        <f t="shared" si="145"/>
        <v/>
      </c>
      <c r="DS91" s="10" t="str">
        <f t="shared" si="145"/>
        <v/>
      </c>
      <c r="DT91" s="10" t="str">
        <f t="shared" si="145"/>
        <v/>
      </c>
      <c r="DU91" s="10" t="str">
        <f t="shared" si="145"/>
        <v/>
      </c>
      <c r="DV91" s="10" t="str">
        <f t="shared" si="145"/>
        <v/>
      </c>
      <c r="DW91" s="10" t="str">
        <f t="shared" si="145"/>
        <v/>
      </c>
      <c r="DX91" s="10" t="str">
        <f t="shared" si="145"/>
        <v/>
      </c>
      <c r="DY91" s="10" t="str">
        <f t="shared" si="145"/>
        <v/>
      </c>
      <c r="DZ91" s="10" t="str">
        <f t="shared" si="145"/>
        <v/>
      </c>
      <c r="EA91" s="10" t="str">
        <f t="shared" si="145"/>
        <v/>
      </c>
      <c r="EB91" s="10">
        <f t="shared" si="145"/>
        <v>2.5975024303856489</v>
      </c>
      <c r="EC91" s="10">
        <f t="shared" si="145"/>
        <v>1.3587860553700097</v>
      </c>
      <c r="ED91" s="10">
        <f t="shared" si="145"/>
        <v>1.12547789874004</v>
      </c>
      <c r="EE91" s="10">
        <f t="shared" ref="EE91:GP91" si="146">IF(OR(EF45 = "", EF$8 &lt; EE$8), "", IFERROR(EF45/EE45, ""))</f>
        <v>1.0235154527151029</v>
      </c>
      <c r="EF91" s="10">
        <f t="shared" si="146"/>
        <v>1.0504954531475876</v>
      </c>
      <c r="EG91" s="10">
        <f t="shared" si="146"/>
        <v>1.0247063064500102</v>
      </c>
      <c r="EH91" s="10">
        <f t="shared" si="146"/>
        <v>1.0070270459701121</v>
      </c>
      <c r="EI91" s="10">
        <f t="shared" si="146"/>
        <v>0.99959114891784695</v>
      </c>
      <c r="EJ91" s="10">
        <f t="shared" si="146"/>
        <v>1.0010525418685832</v>
      </c>
      <c r="EK91" s="10">
        <f t="shared" si="146"/>
        <v>1.0152277110340133</v>
      </c>
      <c r="EL91" s="10">
        <f t="shared" si="146"/>
        <v>1.0002480196907781</v>
      </c>
      <c r="EM91" s="10">
        <f t="shared" si="146"/>
        <v>1.0000719725989304</v>
      </c>
      <c r="EN91" s="10">
        <f t="shared" si="146"/>
        <v>0.97259098033472413</v>
      </c>
      <c r="EO91" s="10">
        <f t="shared" si="146"/>
        <v>1.0000321771532241</v>
      </c>
      <c r="EP91" s="10">
        <f t="shared" si="146"/>
        <v>1.0004877846832465</v>
      </c>
      <c r="EQ91" s="10">
        <f t="shared" si="146"/>
        <v>0.97311079393016686</v>
      </c>
      <c r="ER91" s="10" t="str">
        <f t="shared" si="146"/>
        <v/>
      </c>
      <c r="ES91" s="10" t="str">
        <f t="shared" si="146"/>
        <v/>
      </c>
      <c r="ET91" s="10" t="str">
        <f t="shared" si="146"/>
        <v/>
      </c>
      <c r="EU91" s="10" t="str">
        <f t="shared" si="146"/>
        <v/>
      </c>
      <c r="EV91" s="10" t="str">
        <f t="shared" si="146"/>
        <v/>
      </c>
      <c r="EW91" s="10" t="str">
        <f t="shared" si="146"/>
        <v/>
      </c>
      <c r="EX91" s="10" t="str">
        <f t="shared" si="146"/>
        <v/>
      </c>
      <c r="EY91" s="10" t="str">
        <f t="shared" si="146"/>
        <v/>
      </c>
      <c r="EZ91" s="10" t="str">
        <f t="shared" si="146"/>
        <v/>
      </c>
      <c r="FA91" s="10" t="str">
        <f t="shared" si="146"/>
        <v/>
      </c>
      <c r="FB91" s="10" t="str">
        <f t="shared" si="146"/>
        <v/>
      </c>
      <c r="FC91" s="10" t="str">
        <f t="shared" si="146"/>
        <v/>
      </c>
      <c r="FD91" s="10" t="str">
        <f t="shared" si="146"/>
        <v/>
      </c>
      <c r="FE91" s="10" t="str">
        <f t="shared" si="146"/>
        <v/>
      </c>
      <c r="FF91" s="10" t="str">
        <f t="shared" si="146"/>
        <v/>
      </c>
      <c r="FG91" s="10" t="str">
        <f t="shared" si="146"/>
        <v/>
      </c>
      <c r="FH91" s="10" t="str">
        <f t="shared" si="146"/>
        <v/>
      </c>
      <c r="FI91" s="10" t="str">
        <f t="shared" si="146"/>
        <v/>
      </c>
      <c r="FJ91" s="10" t="str">
        <f t="shared" si="146"/>
        <v/>
      </c>
      <c r="FK91" s="10" t="str">
        <f t="shared" si="146"/>
        <v/>
      </c>
      <c r="FL91" s="10" t="str">
        <f t="shared" si="146"/>
        <v/>
      </c>
      <c r="FM91" s="10" t="str">
        <f t="shared" si="146"/>
        <v/>
      </c>
      <c r="FN91" s="10" t="str">
        <f t="shared" si="146"/>
        <v/>
      </c>
      <c r="FO91" s="10" t="str">
        <f t="shared" si="146"/>
        <v/>
      </c>
      <c r="FP91" s="10" t="str">
        <f t="shared" si="146"/>
        <v/>
      </c>
      <c r="FQ91" s="10" t="str">
        <f t="shared" si="146"/>
        <v/>
      </c>
      <c r="FR91" s="10" t="str">
        <f t="shared" si="146"/>
        <v/>
      </c>
      <c r="FS91" s="10" t="str">
        <f t="shared" si="146"/>
        <v/>
      </c>
      <c r="FT91" s="10" t="str">
        <f t="shared" si="146"/>
        <v/>
      </c>
      <c r="FU91" s="10" t="str">
        <f t="shared" si="146"/>
        <v/>
      </c>
      <c r="FV91" s="10" t="str">
        <f t="shared" si="146"/>
        <v/>
      </c>
      <c r="FW91" s="10" t="str">
        <f t="shared" si="146"/>
        <v/>
      </c>
      <c r="FX91" s="10" t="str">
        <f t="shared" si="146"/>
        <v/>
      </c>
      <c r="FY91" s="10" t="str">
        <f t="shared" si="146"/>
        <v/>
      </c>
      <c r="FZ91" s="10" t="str">
        <f t="shared" si="146"/>
        <v/>
      </c>
      <c r="GA91" s="10" t="str">
        <f t="shared" si="146"/>
        <v/>
      </c>
      <c r="GB91" s="10" t="str">
        <f t="shared" si="146"/>
        <v/>
      </c>
      <c r="GC91" s="10" t="str">
        <f t="shared" si="146"/>
        <v/>
      </c>
      <c r="GD91" s="10" t="str">
        <f t="shared" si="146"/>
        <v/>
      </c>
      <c r="GE91" s="10" t="str">
        <f t="shared" si="146"/>
        <v/>
      </c>
      <c r="GF91" s="10" t="str">
        <f t="shared" si="146"/>
        <v/>
      </c>
      <c r="GG91" s="10" t="str">
        <f t="shared" si="146"/>
        <v/>
      </c>
      <c r="GH91" s="10" t="str">
        <f t="shared" si="146"/>
        <v/>
      </c>
      <c r="GI91" s="10" t="str">
        <f t="shared" si="146"/>
        <v/>
      </c>
      <c r="GJ91" s="10" t="str">
        <f t="shared" si="146"/>
        <v/>
      </c>
      <c r="GK91" s="10" t="str">
        <f t="shared" si="146"/>
        <v/>
      </c>
      <c r="GL91" s="10" t="str">
        <f t="shared" si="146"/>
        <v/>
      </c>
      <c r="GM91" s="10" t="str">
        <f t="shared" si="146"/>
        <v/>
      </c>
      <c r="GN91" s="10" t="str">
        <f t="shared" si="146"/>
        <v/>
      </c>
      <c r="GO91" s="10" t="str">
        <f t="shared" si="146"/>
        <v/>
      </c>
      <c r="GP91" s="10" t="str">
        <f t="shared" si="146"/>
        <v/>
      </c>
      <c r="GQ91" s="10" t="str">
        <f t="shared" ref="GQ91:IV91" si="147">IF(OR(GR45 = "", GR$8 &lt; GQ$8), "", IFERROR(GR45/GQ45, ""))</f>
        <v/>
      </c>
      <c r="GR91" s="10" t="str">
        <f t="shared" si="147"/>
        <v/>
      </c>
      <c r="GS91" s="10" t="str">
        <f t="shared" si="147"/>
        <v/>
      </c>
      <c r="GT91" s="10" t="str">
        <f t="shared" si="147"/>
        <v/>
      </c>
      <c r="GU91" s="10" t="str">
        <f t="shared" si="147"/>
        <v/>
      </c>
      <c r="GV91" s="10" t="str">
        <f t="shared" si="147"/>
        <v/>
      </c>
      <c r="GW91" s="10" t="str">
        <f t="shared" si="147"/>
        <v/>
      </c>
      <c r="GX91" s="10" t="str">
        <f t="shared" si="147"/>
        <v/>
      </c>
      <c r="GY91" s="10" t="str">
        <f t="shared" si="147"/>
        <v/>
      </c>
      <c r="GZ91" s="10" t="str">
        <f t="shared" si="147"/>
        <v/>
      </c>
      <c r="HA91" s="10" t="str">
        <f t="shared" si="147"/>
        <v/>
      </c>
      <c r="HB91" s="10" t="str">
        <f t="shared" si="147"/>
        <v/>
      </c>
      <c r="HC91" s="10" t="str">
        <f t="shared" si="147"/>
        <v/>
      </c>
      <c r="HD91" s="10" t="str">
        <f t="shared" si="147"/>
        <v/>
      </c>
      <c r="HE91" s="10" t="str">
        <f t="shared" si="147"/>
        <v/>
      </c>
      <c r="HF91" s="10" t="str">
        <f t="shared" si="147"/>
        <v/>
      </c>
      <c r="HG91" s="10" t="str">
        <f t="shared" si="147"/>
        <v/>
      </c>
      <c r="HH91" s="10" t="str">
        <f t="shared" si="147"/>
        <v/>
      </c>
      <c r="HI91" s="10" t="str">
        <f t="shared" si="147"/>
        <v/>
      </c>
      <c r="HJ91" s="10" t="str">
        <f t="shared" si="147"/>
        <v/>
      </c>
      <c r="HK91" s="10" t="str">
        <f t="shared" si="147"/>
        <v/>
      </c>
      <c r="HL91" s="10" t="str">
        <f t="shared" si="147"/>
        <v/>
      </c>
      <c r="HM91" s="10" t="str">
        <f t="shared" si="147"/>
        <v/>
      </c>
      <c r="HN91" s="10" t="str">
        <f t="shared" si="147"/>
        <v/>
      </c>
      <c r="HO91" s="10" t="str">
        <f t="shared" si="147"/>
        <v/>
      </c>
      <c r="HP91" s="10" t="str">
        <f t="shared" si="147"/>
        <v/>
      </c>
      <c r="HQ91" s="10" t="str">
        <f t="shared" si="147"/>
        <v/>
      </c>
      <c r="HR91" s="10" t="str">
        <f t="shared" si="147"/>
        <v/>
      </c>
      <c r="HS91" s="10" t="str">
        <f t="shared" si="147"/>
        <v/>
      </c>
      <c r="HT91" s="10" t="str">
        <f t="shared" si="147"/>
        <v/>
      </c>
      <c r="HU91" s="10" t="str">
        <f t="shared" si="147"/>
        <v/>
      </c>
      <c r="HV91" s="10" t="str">
        <f t="shared" si="147"/>
        <v/>
      </c>
      <c r="HW91" s="10" t="str">
        <f t="shared" si="147"/>
        <v/>
      </c>
      <c r="HX91" s="10" t="str">
        <f t="shared" si="147"/>
        <v/>
      </c>
      <c r="HY91" s="10" t="str">
        <f t="shared" si="147"/>
        <v/>
      </c>
      <c r="HZ91" s="10" t="str">
        <f t="shared" si="147"/>
        <v/>
      </c>
      <c r="IA91" s="10" t="str">
        <f t="shared" si="147"/>
        <v/>
      </c>
      <c r="IB91" s="10" t="str">
        <f t="shared" si="147"/>
        <v/>
      </c>
      <c r="IC91" s="10" t="str">
        <f t="shared" si="147"/>
        <v/>
      </c>
      <c r="ID91" s="10" t="str">
        <f t="shared" si="147"/>
        <v/>
      </c>
      <c r="IE91" s="10" t="str">
        <f t="shared" si="147"/>
        <v/>
      </c>
      <c r="IF91" s="10" t="str">
        <f t="shared" si="147"/>
        <v/>
      </c>
      <c r="IG91" s="10" t="str">
        <f t="shared" si="147"/>
        <v/>
      </c>
      <c r="IH91" s="10" t="str">
        <f t="shared" si="147"/>
        <v/>
      </c>
      <c r="II91" s="10" t="str">
        <f t="shared" si="147"/>
        <v/>
      </c>
      <c r="IJ91" s="10" t="str">
        <f t="shared" si="147"/>
        <v/>
      </c>
      <c r="IK91" s="10" t="str">
        <f t="shared" si="147"/>
        <v/>
      </c>
      <c r="IL91" s="10" t="str">
        <f t="shared" si="147"/>
        <v/>
      </c>
      <c r="IM91" s="10" t="str">
        <f t="shared" si="147"/>
        <v/>
      </c>
      <c r="IN91" s="10" t="str">
        <f t="shared" si="147"/>
        <v/>
      </c>
      <c r="IO91" s="10" t="str">
        <f t="shared" si="147"/>
        <v/>
      </c>
      <c r="IP91" s="10" t="str">
        <f t="shared" si="147"/>
        <v/>
      </c>
      <c r="IQ91" s="10" t="str">
        <f t="shared" si="147"/>
        <v/>
      </c>
      <c r="IR91" s="10" t="str">
        <f t="shared" si="147"/>
        <v/>
      </c>
      <c r="IS91" s="10" t="str">
        <f t="shared" si="147"/>
        <v/>
      </c>
      <c r="IT91" s="10" t="str">
        <f t="shared" si="147"/>
        <v/>
      </c>
      <c r="IU91" s="10" t="str">
        <f t="shared" si="147"/>
        <v/>
      </c>
      <c r="IV91" s="10" t="str">
        <f t="shared" si="147"/>
        <v/>
      </c>
    </row>
    <row r="92" spans="6:256" x14ac:dyDescent="0.2">
      <c r="F92">
        <v>202306</v>
      </c>
      <c r="G92" s="10">
        <f t="shared" ref="G92:BR92" si="148">IF(OR(H46 = "", H$8 &lt; G$8), "", IFERROR(H46/G46, ""))</f>
        <v>4.82916964496766</v>
      </c>
      <c r="H92" s="10">
        <f t="shared" si="148"/>
        <v>2.3640561473838417</v>
      </c>
      <c r="I92" s="10">
        <f t="shared" si="148"/>
        <v>1.4467478944429046</v>
      </c>
      <c r="J92" s="10">
        <f t="shared" si="148"/>
        <v>2.0806987908591554</v>
      </c>
      <c r="K92" s="10">
        <f t="shared" si="148"/>
        <v>1.1158734966326918</v>
      </c>
      <c r="L92" s="10">
        <f t="shared" si="148"/>
        <v>1.1020331985204681</v>
      </c>
      <c r="M92" s="10">
        <f t="shared" si="148"/>
        <v>1.0329781767712967</v>
      </c>
      <c r="N92" s="10">
        <f t="shared" si="148"/>
        <v>1.0038449068847299</v>
      </c>
      <c r="O92" s="10">
        <f t="shared" si="148"/>
        <v>1.0000903859362245</v>
      </c>
      <c r="P92" s="10">
        <f t="shared" si="148"/>
        <v>1.0033905231204603</v>
      </c>
      <c r="Q92" s="10">
        <f t="shared" si="148"/>
        <v>1.0003582239162674</v>
      </c>
      <c r="R92" s="10">
        <f t="shared" si="148"/>
        <v>1</v>
      </c>
      <c r="S92" s="10">
        <f t="shared" si="148"/>
        <v>1.0006954755252544</v>
      </c>
      <c r="T92" s="10" t="str">
        <f t="shared" si="148"/>
        <v/>
      </c>
      <c r="U92" s="10" t="str">
        <f t="shared" si="148"/>
        <v/>
      </c>
      <c r="V92" s="10" t="str">
        <f t="shared" si="148"/>
        <v/>
      </c>
      <c r="W92" s="10" t="str">
        <f t="shared" si="148"/>
        <v/>
      </c>
      <c r="X92" s="10" t="str">
        <f t="shared" si="148"/>
        <v/>
      </c>
      <c r="Y92" s="10" t="str">
        <f t="shared" si="148"/>
        <v/>
      </c>
      <c r="Z92" s="10" t="str">
        <f t="shared" si="148"/>
        <v/>
      </c>
      <c r="AA92" s="10" t="str">
        <f t="shared" si="148"/>
        <v/>
      </c>
      <c r="AB92" s="10" t="str">
        <f t="shared" si="148"/>
        <v/>
      </c>
      <c r="AC92" s="10" t="str">
        <f t="shared" si="148"/>
        <v/>
      </c>
      <c r="AD92" s="10" t="str">
        <f t="shared" si="148"/>
        <v/>
      </c>
      <c r="AE92" s="10" t="str">
        <f t="shared" si="148"/>
        <v/>
      </c>
      <c r="AF92" s="10" t="str">
        <f t="shared" si="148"/>
        <v/>
      </c>
      <c r="AG92" s="10" t="str">
        <f t="shared" si="148"/>
        <v/>
      </c>
      <c r="AH92" s="10" t="str">
        <f t="shared" si="148"/>
        <v/>
      </c>
      <c r="AI92" s="10" t="str">
        <f t="shared" si="148"/>
        <v/>
      </c>
      <c r="AJ92" s="10" t="str">
        <f t="shared" si="148"/>
        <v/>
      </c>
      <c r="AK92" s="10" t="str">
        <f t="shared" si="148"/>
        <v/>
      </c>
      <c r="AL92" s="10" t="str">
        <f t="shared" si="148"/>
        <v/>
      </c>
      <c r="AM92" s="10" t="str">
        <f t="shared" si="148"/>
        <v/>
      </c>
      <c r="AN92" s="10" t="str">
        <f t="shared" si="148"/>
        <v/>
      </c>
      <c r="AO92" s="10" t="str">
        <f t="shared" si="148"/>
        <v/>
      </c>
      <c r="AP92" s="10" t="str">
        <f t="shared" si="148"/>
        <v/>
      </c>
      <c r="AQ92" s="10" t="str">
        <f t="shared" si="148"/>
        <v/>
      </c>
      <c r="AR92" s="10" t="str">
        <f t="shared" si="148"/>
        <v/>
      </c>
      <c r="AS92" s="10" t="str">
        <f t="shared" si="148"/>
        <v/>
      </c>
      <c r="AT92" s="10" t="str">
        <f t="shared" si="148"/>
        <v/>
      </c>
      <c r="AU92" s="10" t="str">
        <f t="shared" si="148"/>
        <v/>
      </c>
      <c r="AV92" s="10" t="str">
        <f t="shared" si="148"/>
        <v/>
      </c>
      <c r="AW92" s="10" t="str">
        <f t="shared" si="148"/>
        <v/>
      </c>
      <c r="AX92" s="10" t="str">
        <f t="shared" si="148"/>
        <v/>
      </c>
      <c r="AY92" s="10" t="str">
        <f t="shared" si="148"/>
        <v/>
      </c>
      <c r="AZ92" s="10" t="str">
        <f t="shared" si="148"/>
        <v/>
      </c>
      <c r="BA92" s="10" t="str">
        <f t="shared" si="148"/>
        <v/>
      </c>
      <c r="BB92" s="10" t="str">
        <f t="shared" si="148"/>
        <v/>
      </c>
      <c r="BC92" s="10" t="str">
        <f t="shared" si="148"/>
        <v/>
      </c>
      <c r="BD92" s="10" t="str">
        <f t="shared" si="148"/>
        <v/>
      </c>
      <c r="BE92" s="10" t="str">
        <f t="shared" si="148"/>
        <v/>
      </c>
      <c r="BF92" s="10" t="str">
        <f t="shared" si="148"/>
        <v/>
      </c>
      <c r="BG92" s="10" t="str">
        <f t="shared" si="148"/>
        <v/>
      </c>
      <c r="BH92" s="10" t="str">
        <f t="shared" si="148"/>
        <v/>
      </c>
      <c r="BI92" s="10" t="str">
        <f t="shared" si="148"/>
        <v/>
      </c>
      <c r="BJ92" s="10" t="str">
        <f t="shared" si="148"/>
        <v/>
      </c>
      <c r="BK92" s="10" t="str">
        <f t="shared" si="148"/>
        <v/>
      </c>
      <c r="BL92" s="10" t="str">
        <f t="shared" si="148"/>
        <v/>
      </c>
      <c r="BM92" s="10" t="str">
        <f t="shared" si="148"/>
        <v/>
      </c>
      <c r="BN92" s="10" t="str">
        <f t="shared" si="148"/>
        <v/>
      </c>
      <c r="BO92" s="10" t="str">
        <f t="shared" si="148"/>
        <v/>
      </c>
      <c r="BP92" s="10" t="str">
        <f t="shared" si="148"/>
        <v/>
      </c>
      <c r="BQ92" s="10" t="str">
        <f t="shared" si="148"/>
        <v/>
      </c>
      <c r="BR92" s="10" t="str">
        <f t="shared" si="148"/>
        <v/>
      </c>
      <c r="BS92" s="10" t="str">
        <f t="shared" ref="BS92:ED92" si="149">IF(OR(BT46 = "", BT$8 &lt; BS$8), "", IFERROR(BT46/BS46, ""))</f>
        <v/>
      </c>
      <c r="BT92" s="10" t="str">
        <f t="shared" si="149"/>
        <v/>
      </c>
      <c r="BU92" s="10" t="str">
        <f t="shared" si="149"/>
        <v/>
      </c>
      <c r="BV92" s="10" t="str">
        <f t="shared" si="149"/>
        <v/>
      </c>
      <c r="BW92" s="10" t="str">
        <f t="shared" si="149"/>
        <v/>
      </c>
      <c r="BX92" s="10" t="str">
        <f t="shared" si="149"/>
        <v/>
      </c>
      <c r="BY92" s="10" t="str">
        <f t="shared" si="149"/>
        <v/>
      </c>
      <c r="BZ92" s="10" t="str">
        <f t="shared" si="149"/>
        <v/>
      </c>
      <c r="CA92" s="10" t="str">
        <f t="shared" si="149"/>
        <v/>
      </c>
      <c r="CB92" s="10" t="str">
        <f t="shared" si="149"/>
        <v/>
      </c>
      <c r="CC92" s="10" t="str">
        <f t="shared" si="149"/>
        <v/>
      </c>
      <c r="CD92" s="10" t="str">
        <f t="shared" si="149"/>
        <v/>
      </c>
      <c r="CE92" s="10" t="str">
        <f t="shared" si="149"/>
        <v/>
      </c>
      <c r="CF92" s="10" t="str">
        <f t="shared" si="149"/>
        <v/>
      </c>
      <c r="CG92" s="10" t="str">
        <f t="shared" si="149"/>
        <v/>
      </c>
      <c r="CH92" s="10" t="str">
        <f t="shared" si="149"/>
        <v/>
      </c>
      <c r="CI92" s="10" t="str">
        <f t="shared" si="149"/>
        <v/>
      </c>
      <c r="CJ92" s="10" t="str">
        <f t="shared" si="149"/>
        <v/>
      </c>
      <c r="CK92" s="10" t="str">
        <f t="shared" si="149"/>
        <v/>
      </c>
      <c r="CL92" s="10" t="str">
        <f t="shared" si="149"/>
        <v/>
      </c>
      <c r="CM92" s="10" t="str">
        <f t="shared" si="149"/>
        <v/>
      </c>
      <c r="CN92" s="10" t="str">
        <f t="shared" si="149"/>
        <v/>
      </c>
      <c r="CO92" s="10" t="str">
        <f t="shared" si="149"/>
        <v/>
      </c>
      <c r="CP92" s="10" t="str">
        <f t="shared" si="149"/>
        <v/>
      </c>
      <c r="CQ92" s="10" t="str">
        <f t="shared" si="149"/>
        <v/>
      </c>
      <c r="CR92" s="10" t="str">
        <f t="shared" si="149"/>
        <v/>
      </c>
      <c r="CS92" s="10" t="str">
        <f t="shared" si="149"/>
        <v/>
      </c>
      <c r="CT92" s="10" t="str">
        <f t="shared" si="149"/>
        <v/>
      </c>
      <c r="CU92" s="10" t="str">
        <f t="shared" si="149"/>
        <v/>
      </c>
      <c r="CV92" s="10" t="str">
        <f t="shared" si="149"/>
        <v/>
      </c>
      <c r="CW92" s="10" t="str">
        <f t="shared" si="149"/>
        <v/>
      </c>
      <c r="CX92" s="10" t="str">
        <f t="shared" si="149"/>
        <v/>
      </c>
      <c r="CY92" s="10" t="str">
        <f t="shared" si="149"/>
        <v/>
      </c>
      <c r="CZ92" s="10" t="str">
        <f t="shared" si="149"/>
        <v/>
      </c>
      <c r="DA92" s="10" t="str">
        <f t="shared" si="149"/>
        <v/>
      </c>
      <c r="DB92" s="10" t="str">
        <f t="shared" si="149"/>
        <v/>
      </c>
      <c r="DC92" s="10" t="str">
        <f t="shared" si="149"/>
        <v/>
      </c>
      <c r="DD92" s="10" t="str">
        <f t="shared" si="149"/>
        <v/>
      </c>
      <c r="DE92" s="10" t="str">
        <f t="shared" si="149"/>
        <v/>
      </c>
      <c r="DF92" s="10" t="str">
        <f t="shared" si="149"/>
        <v/>
      </c>
      <c r="DG92" s="10" t="str">
        <f t="shared" si="149"/>
        <v/>
      </c>
      <c r="DH92" s="10" t="str">
        <f t="shared" si="149"/>
        <v/>
      </c>
      <c r="DI92" s="10" t="str">
        <f t="shared" si="149"/>
        <v/>
      </c>
      <c r="DJ92" s="10" t="str">
        <f t="shared" si="149"/>
        <v/>
      </c>
      <c r="DK92" s="10" t="str">
        <f t="shared" si="149"/>
        <v/>
      </c>
      <c r="DL92" s="10" t="str">
        <f t="shared" si="149"/>
        <v/>
      </c>
      <c r="DM92" s="10" t="str">
        <f t="shared" si="149"/>
        <v/>
      </c>
      <c r="DN92" s="10" t="str">
        <f t="shared" si="149"/>
        <v/>
      </c>
      <c r="DO92" s="10" t="str">
        <f t="shared" si="149"/>
        <v/>
      </c>
      <c r="DP92" s="10" t="str">
        <f t="shared" si="149"/>
        <v/>
      </c>
      <c r="DQ92" s="10" t="str">
        <f t="shared" si="149"/>
        <v/>
      </c>
      <c r="DR92" s="10" t="str">
        <f t="shared" si="149"/>
        <v/>
      </c>
      <c r="DS92" s="10" t="str">
        <f t="shared" si="149"/>
        <v/>
      </c>
      <c r="DT92" s="10" t="str">
        <f t="shared" si="149"/>
        <v/>
      </c>
      <c r="DU92" s="10" t="str">
        <f t="shared" si="149"/>
        <v/>
      </c>
      <c r="DV92" s="10" t="str">
        <f t="shared" si="149"/>
        <v/>
      </c>
      <c r="DW92" s="10" t="str">
        <f t="shared" si="149"/>
        <v/>
      </c>
      <c r="DX92" s="10" t="str">
        <f t="shared" si="149"/>
        <v/>
      </c>
      <c r="DY92" s="10" t="str">
        <f t="shared" si="149"/>
        <v/>
      </c>
      <c r="DZ92" s="10" t="str">
        <f t="shared" si="149"/>
        <v/>
      </c>
      <c r="EA92" s="10" t="str">
        <f t="shared" si="149"/>
        <v/>
      </c>
      <c r="EB92" s="10">
        <f t="shared" si="149"/>
        <v>3.9330955529321803</v>
      </c>
      <c r="EC92" s="10">
        <f t="shared" si="149"/>
        <v>1.8997339302553142</v>
      </c>
      <c r="ED92" s="10">
        <f t="shared" si="149"/>
        <v>1.1679491457611701</v>
      </c>
      <c r="EE92" s="10">
        <f t="shared" ref="EE92:GP92" si="150">IF(OR(EF46 = "", EF$8 &lt; EE$8), "", IFERROR(EF46/EE46, ""))</f>
        <v>1.0361262204679107</v>
      </c>
      <c r="EF92" s="10">
        <f t="shared" si="150"/>
        <v>0.98081922758588891</v>
      </c>
      <c r="EG92" s="10">
        <f t="shared" si="150"/>
        <v>1.0198839053298454</v>
      </c>
      <c r="EH92" s="10">
        <f t="shared" si="150"/>
        <v>0.98127350324630158</v>
      </c>
      <c r="EI92" s="10">
        <f t="shared" si="150"/>
        <v>1.0004756062430753</v>
      </c>
      <c r="EJ92" s="10">
        <f t="shared" si="150"/>
        <v>0.99792717682945864</v>
      </c>
      <c r="EK92" s="10">
        <f t="shared" si="150"/>
        <v>1.0012570930465663</v>
      </c>
      <c r="EL92" s="10">
        <f t="shared" si="150"/>
        <v>1.000339480176015</v>
      </c>
      <c r="EM92" s="10">
        <f t="shared" si="150"/>
        <v>0.99975181652784173</v>
      </c>
      <c r="EN92" s="10">
        <f t="shared" si="150"/>
        <v>1.0006592613689418</v>
      </c>
      <c r="EO92" s="10" t="str">
        <f t="shared" si="150"/>
        <v/>
      </c>
      <c r="EP92" s="10" t="str">
        <f t="shared" si="150"/>
        <v/>
      </c>
      <c r="EQ92" s="10" t="str">
        <f t="shared" si="150"/>
        <v/>
      </c>
      <c r="ER92" s="10" t="str">
        <f t="shared" si="150"/>
        <v/>
      </c>
      <c r="ES92" s="10" t="str">
        <f t="shared" si="150"/>
        <v/>
      </c>
      <c r="ET92" s="10" t="str">
        <f t="shared" si="150"/>
        <v/>
      </c>
      <c r="EU92" s="10" t="str">
        <f t="shared" si="150"/>
        <v/>
      </c>
      <c r="EV92" s="10" t="str">
        <f t="shared" si="150"/>
        <v/>
      </c>
      <c r="EW92" s="10" t="str">
        <f t="shared" si="150"/>
        <v/>
      </c>
      <c r="EX92" s="10" t="str">
        <f t="shared" si="150"/>
        <v/>
      </c>
      <c r="EY92" s="10" t="str">
        <f t="shared" si="150"/>
        <v/>
      </c>
      <c r="EZ92" s="10" t="str">
        <f t="shared" si="150"/>
        <v/>
      </c>
      <c r="FA92" s="10" t="str">
        <f t="shared" si="150"/>
        <v/>
      </c>
      <c r="FB92" s="10" t="str">
        <f t="shared" si="150"/>
        <v/>
      </c>
      <c r="FC92" s="10" t="str">
        <f t="shared" si="150"/>
        <v/>
      </c>
      <c r="FD92" s="10" t="str">
        <f t="shared" si="150"/>
        <v/>
      </c>
      <c r="FE92" s="10" t="str">
        <f t="shared" si="150"/>
        <v/>
      </c>
      <c r="FF92" s="10" t="str">
        <f t="shared" si="150"/>
        <v/>
      </c>
      <c r="FG92" s="10" t="str">
        <f t="shared" si="150"/>
        <v/>
      </c>
      <c r="FH92" s="10" t="str">
        <f t="shared" si="150"/>
        <v/>
      </c>
      <c r="FI92" s="10" t="str">
        <f t="shared" si="150"/>
        <v/>
      </c>
      <c r="FJ92" s="10" t="str">
        <f t="shared" si="150"/>
        <v/>
      </c>
      <c r="FK92" s="10" t="str">
        <f t="shared" si="150"/>
        <v/>
      </c>
      <c r="FL92" s="10" t="str">
        <f t="shared" si="150"/>
        <v/>
      </c>
      <c r="FM92" s="10" t="str">
        <f t="shared" si="150"/>
        <v/>
      </c>
      <c r="FN92" s="10" t="str">
        <f t="shared" si="150"/>
        <v/>
      </c>
      <c r="FO92" s="10" t="str">
        <f t="shared" si="150"/>
        <v/>
      </c>
      <c r="FP92" s="10" t="str">
        <f t="shared" si="150"/>
        <v/>
      </c>
      <c r="FQ92" s="10" t="str">
        <f t="shared" si="150"/>
        <v/>
      </c>
      <c r="FR92" s="10" t="str">
        <f t="shared" si="150"/>
        <v/>
      </c>
      <c r="FS92" s="10" t="str">
        <f t="shared" si="150"/>
        <v/>
      </c>
      <c r="FT92" s="10" t="str">
        <f t="shared" si="150"/>
        <v/>
      </c>
      <c r="FU92" s="10" t="str">
        <f t="shared" si="150"/>
        <v/>
      </c>
      <c r="FV92" s="10" t="str">
        <f t="shared" si="150"/>
        <v/>
      </c>
      <c r="FW92" s="10" t="str">
        <f t="shared" si="150"/>
        <v/>
      </c>
      <c r="FX92" s="10" t="str">
        <f t="shared" si="150"/>
        <v/>
      </c>
      <c r="FY92" s="10" t="str">
        <f t="shared" si="150"/>
        <v/>
      </c>
      <c r="FZ92" s="10" t="str">
        <f t="shared" si="150"/>
        <v/>
      </c>
      <c r="GA92" s="10" t="str">
        <f t="shared" si="150"/>
        <v/>
      </c>
      <c r="GB92" s="10" t="str">
        <f t="shared" si="150"/>
        <v/>
      </c>
      <c r="GC92" s="10" t="str">
        <f t="shared" si="150"/>
        <v/>
      </c>
      <c r="GD92" s="10" t="str">
        <f t="shared" si="150"/>
        <v/>
      </c>
      <c r="GE92" s="10" t="str">
        <f t="shared" si="150"/>
        <v/>
      </c>
      <c r="GF92" s="10" t="str">
        <f t="shared" si="150"/>
        <v/>
      </c>
      <c r="GG92" s="10" t="str">
        <f t="shared" si="150"/>
        <v/>
      </c>
      <c r="GH92" s="10" t="str">
        <f t="shared" si="150"/>
        <v/>
      </c>
      <c r="GI92" s="10" t="str">
        <f t="shared" si="150"/>
        <v/>
      </c>
      <c r="GJ92" s="10" t="str">
        <f t="shared" si="150"/>
        <v/>
      </c>
      <c r="GK92" s="10" t="str">
        <f t="shared" si="150"/>
        <v/>
      </c>
      <c r="GL92" s="10" t="str">
        <f t="shared" si="150"/>
        <v/>
      </c>
      <c r="GM92" s="10" t="str">
        <f t="shared" si="150"/>
        <v/>
      </c>
      <c r="GN92" s="10" t="str">
        <f t="shared" si="150"/>
        <v/>
      </c>
      <c r="GO92" s="10" t="str">
        <f t="shared" si="150"/>
        <v/>
      </c>
      <c r="GP92" s="10" t="str">
        <f t="shared" si="150"/>
        <v/>
      </c>
      <c r="GQ92" s="10" t="str">
        <f t="shared" ref="GQ92:IV92" si="151">IF(OR(GR46 = "", GR$8 &lt; GQ$8), "", IFERROR(GR46/GQ46, ""))</f>
        <v/>
      </c>
      <c r="GR92" s="10" t="str">
        <f t="shared" si="151"/>
        <v/>
      </c>
      <c r="GS92" s="10" t="str">
        <f t="shared" si="151"/>
        <v/>
      </c>
      <c r="GT92" s="10" t="str">
        <f t="shared" si="151"/>
        <v/>
      </c>
      <c r="GU92" s="10" t="str">
        <f t="shared" si="151"/>
        <v/>
      </c>
      <c r="GV92" s="10" t="str">
        <f t="shared" si="151"/>
        <v/>
      </c>
      <c r="GW92" s="10" t="str">
        <f t="shared" si="151"/>
        <v/>
      </c>
      <c r="GX92" s="10" t="str">
        <f t="shared" si="151"/>
        <v/>
      </c>
      <c r="GY92" s="10" t="str">
        <f t="shared" si="151"/>
        <v/>
      </c>
      <c r="GZ92" s="10" t="str">
        <f t="shared" si="151"/>
        <v/>
      </c>
      <c r="HA92" s="10" t="str">
        <f t="shared" si="151"/>
        <v/>
      </c>
      <c r="HB92" s="10" t="str">
        <f t="shared" si="151"/>
        <v/>
      </c>
      <c r="HC92" s="10" t="str">
        <f t="shared" si="151"/>
        <v/>
      </c>
      <c r="HD92" s="10" t="str">
        <f t="shared" si="151"/>
        <v/>
      </c>
      <c r="HE92" s="10" t="str">
        <f t="shared" si="151"/>
        <v/>
      </c>
      <c r="HF92" s="10" t="str">
        <f t="shared" si="151"/>
        <v/>
      </c>
      <c r="HG92" s="10" t="str">
        <f t="shared" si="151"/>
        <v/>
      </c>
      <c r="HH92" s="10" t="str">
        <f t="shared" si="151"/>
        <v/>
      </c>
      <c r="HI92" s="10" t="str">
        <f t="shared" si="151"/>
        <v/>
      </c>
      <c r="HJ92" s="10" t="str">
        <f t="shared" si="151"/>
        <v/>
      </c>
      <c r="HK92" s="10" t="str">
        <f t="shared" si="151"/>
        <v/>
      </c>
      <c r="HL92" s="10" t="str">
        <f t="shared" si="151"/>
        <v/>
      </c>
      <c r="HM92" s="10" t="str">
        <f t="shared" si="151"/>
        <v/>
      </c>
      <c r="HN92" s="10" t="str">
        <f t="shared" si="151"/>
        <v/>
      </c>
      <c r="HO92" s="10" t="str">
        <f t="shared" si="151"/>
        <v/>
      </c>
      <c r="HP92" s="10" t="str">
        <f t="shared" si="151"/>
        <v/>
      </c>
      <c r="HQ92" s="10" t="str">
        <f t="shared" si="151"/>
        <v/>
      </c>
      <c r="HR92" s="10" t="str">
        <f t="shared" si="151"/>
        <v/>
      </c>
      <c r="HS92" s="10" t="str">
        <f t="shared" si="151"/>
        <v/>
      </c>
      <c r="HT92" s="10" t="str">
        <f t="shared" si="151"/>
        <v/>
      </c>
      <c r="HU92" s="10" t="str">
        <f t="shared" si="151"/>
        <v/>
      </c>
      <c r="HV92" s="10" t="str">
        <f t="shared" si="151"/>
        <v/>
      </c>
      <c r="HW92" s="10" t="str">
        <f t="shared" si="151"/>
        <v/>
      </c>
      <c r="HX92" s="10" t="str">
        <f t="shared" si="151"/>
        <v/>
      </c>
      <c r="HY92" s="10" t="str">
        <f t="shared" si="151"/>
        <v/>
      </c>
      <c r="HZ92" s="10" t="str">
        <f t="shared" si="151"/>
        <v/>
      </c>
      <c r="IA92" s="10" t="str">
        <f t="shared" si="151"/>
        <v/>
      </c>
      <c r="IB92" s="10" t="str">
        <f t="shared" si="151"/>
        <v/>
      </c>
      <c r="IC92" s="10" t="str">
        <f t="shared" si="151"/>
        <v/>
      </c>
      <c r="ID92" s="10" t="str">
        <f t="shared" si="151"/>
        <v/>
      </c>
      <c r="IE92" s="10" t="str">
        <f t="shared" si="151"/>
        <v/>
      </c>
      <c r="IF92" s="10" t="str">
        <f t="shared" si="151"/>
        <v/>
      </c>
      <c r="IG92" s="10" t="str">
        <f t="shared" si="151"/>
        <v/>
      </c>
      <c r="IH92" s="10" t="str">
        <f t="shared" si="151"/>
        <v/>
      </c>
      <c r="II92" s="10" t="str">
        <f t="shared" si="151"/>
        <v/>
      </c>
      <c r="IJ92" s="10" t="str">
        <f t="shared" si="151"/>
        <v/>
      </c>
      <c r="IK92" s="10" t="str">
        <f t="shared" si="151"/>
        <v/>
      </c>
      <c r="IL92" s="10" t="str">
        <f t="shared" si="151"/>
        <v/>
      </c>
      <c r="IM92" s="10" t="str">
        <f t="shared" si="151"/>
        <v/>
      </c>
      <c r="IN92" s="10" t="str">
        <f t="shared" si="151"/>
        <v/>
      </c>
      <c r="IO92" s="10" t="str">
        <f t="shared" si="151"/>
        <v/>
      </c>
      <c r="IP92" s="10" t="str">
        <f t="shared" si="151"/>
        <v/>
      </c>
      <c r="IQ92" s="10" t="str">
        <f t="shared" si="151"/>
        <v/>
      </c>
      <c r="IR92" s="10" t="str">
        <f t="shared" si="151"/>
        <v/>
      </c>
      <c r="IS92" s="10" t="str">
        <f t="shared" si="151"/>
        <v/>
      </c>
      <c r="IT92" s="10" t="str">
        <f t="shared" si="151"/>
        <v/>
      </c>
      <c r="IU92" s="10" t="str">
        <f t="shared" si="151"/>
        <v/>
      </c>
      <c r="IV92" s="10" t="str">
        <f t="shared" si="151"/>
        <v/>
      </c>
    </row>
    <row r="93" spans="6:256" x14ac:dyDescent="0.2">
      <c r="F93">
        <v>202309</v>
      </c>
      <c r="G93" s="10">
        <f t="shared" ref="G93:BR93" si="152">IF(OR(H47 = "", H$8 &lt; G$8), "", IFERROR(H47/G47, ""))</f>
        <v>56.208732094261379</v>
      </c>
      <c r="H93" s="10">
        <f t="shared" si="152"/>
        <v>2.1483050431208173</v>
      </c>
      <c r="I93" s="10">
        <f t="shared" si="152"/>
        <v>1.6823025087375447</v>
      </c>
      <c r="J93" s="10">
        <f t="shared" si="152"/>
        <v>1.2305775431008035</v>
      </c>
      <c r="K93" s="10">
        <f t="shared" si="152"/>
        <v>1.0391949067750454</v>
      </c>
      <c r="L93" s="10">
        <f t="shared" si="152"/>
        <v>1.016967826497214</v>
      </c>
      <c r="M93" s="10">
        <f t="shared" si="152"/>
        <v>1.0129788108864382</v>
      </c>
      <c r="N93" s="10">
        <f t="shared" si="152"/>
        <v>1.0030652676508121</v>
      </c>
      <c r="O93" s="10">
        <f t="shared" si="152"/>
        <v>1.001546067767946</v>
      </c>
      <c r="P93" s="10">
        <f t="shared" si="152"/>
        <v>1.0000720387964104</v>
      </c>
      <c r="Q93" s="10" t="str">
        <f t="shared" si="152"/>
        <v/>
      </c>
      <c r="R93" s="10" t="str">
        <f t="shared" si="152"/>
        <v/>
      </c>
      <c r="S93" s="10" t="str">
        <f t="shared" si="152"/>
        <v/>
      </c>
      <c r="T93" s="10" t="str">
        <f t="shared" si="152"/>
        <v/>
      </c>
      <c r="U93" s="10" t="str">
        <f t="shared" si="152"/>
        <v/>
      </c>
      <c r="V93" s="10" t="str">
        <f t="shared" si="152"/>
        <v/>
      </c>
      <c r="W93" s="10" t="str">
        <f t="shared" si="152"/>
        <v/>
      </c>
      <c r="X93" s="10" t="str">
        <f t="shared" si="152"/>
        <v/>
      </c>
      <c r="Y93" s="10" t="str">
        <f t="shared" si="152"/>
        <v/>
      </c>
      <c r="Z93" s="10" t="str">
        <f t="shared" si="152"/>
        <v/>
      </c>
      <c r="AA93" s="10" t="str">
        <f t="shared" si="152"/>
        <v/>
      </c>
      <c r="AB93" s="10" t="str">
        <f t="shared" si="152"/>
        <v/>
      </c>
      <c r="AC93" s="10" t="str">
        <f t="shared" si="152"/>
        <v/>
      </c>
      <c r="AD93" s="10" t="str">
        <f t="shared" si="152"/>
        <v/>
      </c>
      <c r="AE93" s="10" t="str">
        <f t="shared" si="152"/>
        <v/>
      </c>
      <c r="AF93" s="10" t="str">
        <f t="shared" si="152"/>
        <v/>
      </c>
      <c r="AG93" s="10" t="str">
        <f t="shared" si="152"/>
        <v/>
      </c>
      <c r="AH93" s="10" t="str">
        <f t="shared" si="152"/>
        <v/>
      </c>
      <c r="AI93" s="10" t="str">
        <f t="shared" si="152"/>
        <v/>
      </c>
      <c r="AJ93" s="10" t="str">
        <f t="shared" si="152"/>
        <v/>
      </c>
      <c r="AK93" s="10" t="str">
        <f t="shared" si="152"/>
        <v/>
      </c>
      <c r="AL93" s="10" t="str">
        <f t="shared" si="152"/>
        <v/>
      </c>
      <c r="AM93" s="10" t="str">
        <f t="shared" si="152"/>
        <v/>
      </c>
      <c r="AN93" s="10" t="str">
        <f t="shared" si="152"/>
        <v/>
      </c>
      <c r="AO93" s="10" t="str">
        <f t="shared" si="152"/>
        <v/>
      </c>
      <c r="AP93" s="10" t="str">
        <f t="shared" si="152"/>
        <v/>
      </c>
      <c r="AQ93" s="10" t="str">
        <f t="shared" si="152"/>
        <v/>
      </c>
      <c r="AR93" s="10" t="str">
        <f t="shared" si="152"/>
        <v/>
      </c>
      <c r="AS93" s="10" t="str">
        <f t="shared" si="152"/>
        <v/>
      </c>
      <c r="AT93" s="10" t="str">
        <f t="shared" si="152"/>
        <v/>
      </c>
      <c r="AU93" s="10" t="str">
        <f t="shared" si="152"/>
        <v/>
      </c>
      <c r="AV93" s="10" t="str">
        <f t="shared" si="152"/>
        <v/>
      </c>
      <c r="AW93" s="10" t="str">
        <f t="shared" si="152"/>
        <v/>
      </c>
      <c r="AX93" s="10" t="str">
        <f t="shared" si="152"/>
        <v/>
      </c>
      <c r="AY93" s="10" t="str">
        <f t="shared" si="152"/>
        <v/>
      </c>
      <c r="AZ93" s="10" t="str">
        <f t="shared" si="152"/>
        <v/>
      </c>
      <c r="BA93" s="10" t="str">
        <f t="shared" si="152"/>
        <v/>
      </c>
      <c r="BB93" s="10" t="str">
        <f t="shared" si="152"/>
        <v/>
      </c>
      <c r="BC93" s="10" t="str">
        <f t="shared" si="152"/>
        <v/>
      </c>
      <c r="BD93" s="10" t="str">
        <f t="shared" si="152"/>
        <v/>
      </c>
      <c r="BE93" s="10" t="str">
        <f t="shared" si="152"/>
        <v/>
      </c>
      <c r="BF93" s="10" t="str">
        <f t="shared" si="152"/>
        <v/>
      </c>
      <c r="BG93" s="10" t="str">
        <f t="shared" si="152"/>
        <v/>
      </c>
      <c r="BH93" s="10" t="str">
        <f t="shared" si="152"/>
        <v/>
      </c>
      <c r="BI93" s="10" t="str">
        <f t="shared" si="152"/>
        <v/>
      </c>
      <c r="BJ93" s="10" t="str">
        <f t="shared" si="152"/>
        <v/>
      </c>
      <c r="BK93" s="10" t="str">
        <f t="shared" si="152"/>
        <v/>
      </c>
      <c r="BL93" s="10" t="str">
        <f t="shared" si="152"/>
        <v/>
      </c>
      <c r="BM93" s="10" t="str">
        <f t="shared" si="152"/>
        <v/>
      </c>
      <c r="BN93" s="10" t="str">
        <f t="shared" si="152"/>
        <v/>
      </c>
      <c r="BO93" s="10" t="str">
        <f t="shared" si="152"/>
        <v/>
      </c>
      <c r="BP93" s="10" t="str">
        <f t="shared" si="152"/>
        <v/>
      </c>
      <c r="BQ93" s="10" t="str">
        <f t="shared" si="152"/>
        <v/>
      </c>
      <c r="BR93" s="10" t="str">
        <f t="shared" si="152"/>
        <v/>
      </c>
      <c r="BS93" s="10" t="str">
        <f t="shared" ref="BS93:ED93" si="153">IF(OR(BT47 = "", BT$8 &lt; BS$8), "", IFERROR(BT47/BS47, ""))</f>
        <v/>
      </c>
      <c r="BT93" s="10" t="str">
        <f t="shared" si="153"/>
        <v/>
      </c>
      <c r="BU93" s="10" t="str">
        <f t="shared" si="153"/>
        <v/>
      </c>
      <c r="BV93" s="10" t="str">
        <f t="shared" si="153"/>
        <v/>
      </c>
      <c r="BW93" s="10" t="str">
        <f t="shared" si="153"/>
        <v/>
      </c>
      <c r="BX93" s="10" t="str">
        <f t="shared" si="153"/>
        <v/>
      </c>
      <c r="BY93" s="10" t="str">
        <f t="shared" si="153"/>
        <v/>
      </c>
      <c r="BZ93" s="10" t="str">
        <f t="shared" si="153"/>
        <v/>
      </c>
      <c r="CA93" s="10" t="str">
        <f t="shared" si="153"/>
        <v/>
      </c>
      <c r="CB93" s="10" t="str">
        <f t="shared" si="153"/>
        <v/>
      </c>
      <c r="CC93" s="10" t="str">
        <f t="shared" si="153"/>
        <v/>
      </c>
      <c r="CD93" s="10" t="str">
        <f t="shared" si="153"/>
        <v/>
      </c>
      <c r="CE93" s="10" t="str">
        <f t="shared" si="153"/>
        <v/>
      </c>
      <c r="CF93" s="10" t="str">
        <f t="shared" si="153"/>
        <v/>
      </c>
      <c r="CG93" s="10" t="str">
        <f t="shared" si="153"/>
        <v/>
      </c>
      <c r="CH93" s="10" t="str">
        <f t="shared" si="153"/>
        <v/>
      </c>
      <c r="CI93" s="10" t="str">
        <f t="shared" si="153"/>
        <v/>
      </c>
      <c r="CJ93" s="10" t="str">
        <f t="shared" si="153"/>
        <v/>
      </c>
      <c r="CK93" s="10" t="str">
        <f t="shared" si="153"/>
        <v/>
      </c>
      <c r="CL93" s="10" t="str">
        <f t="shared" si="153"/>
        <v/>
      </c>
      <c r="CM93" s="10" t="str">
        <f t="shared" si="153"/>
        <v/>
      </c>
      <c r="CN93" s="10" t="str">
        <f t="shared" si="153"/>
        <v/>
      </c>
      <c r="CO93" s="10" t="str">
        <f t="shared" si="153"/>
        <v/>
      </c>
      <c r="CP93" s="10" t="str">
        <f t="shared" si="153"/>
        <v/>
      </c>
      <c r="CQ93" s="10" t="str">
        <f t="shared" si="153"/>
        <v/>
      </c>
      <c r="CR93" s="10" t="str">
        <f t="shared" si="153"/>
        <v/>
      </c>
      <c r="CS93" s="10" t="str">
        <f t="shared" si="153"/>
        <v/>
      </c>
      <c r="CT93" s="10" t="str">
        <f t="shared" si="153"/>
        <v/>
      </c>
      <c r="CU93" s="10" t="str">
        <f t="shared" si="153"/>
        <v/>
      </c>
      <c r="CV93" s="10" t="str">
        <f t="shared" si="153"/>
        <v/>
      </c>
      <c r="CW93" s="10" t="str">
        <f t="shared" si="153"/>
        <v/>
      </c>
      <c r="CX93" s="10" t="str">
        <f t="shared" si="153"/>
        <v/>
      </c>
      <c r="CY93" s="10" t="str">
        <f t="shared" si="153"/>
        <v/>
      </c>
      <c r="CZ93" s="10" t="str">
        <f t="shared" si="153"/>
        <v/>
      </c>
      <c r="DA93" s="10" t="str">
        <f t="shared" si="153"/>
        <v/>
      </c>
      <c r="DB93" s="10" t="str">
        <f t="shared" si="153"/>
        <v/>
      </c>
      <c r="DC93" s="10" t="str">
        <f t="shared" si="153"/>
        <v/>
      </c>
      <c r="DD93" s="10" t="str">
        <f t="shared" si="153"/>
        <v/>
      </c>
      <c r="DE93" s="10" t="str">
        <f t="shared" si="153"/>
        <v/>
      </c>
      <c r="DF93" s="10" t="str">
        <f t="shared" si="153"/>
        <v/>
      </c>
      <c r="DG93" s="10" t="str">
        <f t="shared" si="153"/>
        <v/>
      </c>
      <c r="DH93" s="10" t="str">
        <f t="shared" si="153"/>
        <v/>
      </c>
      <c r="DI93" s="10" t="str">
        <f t="shared" si="153"/>
        <v/>
      </c>
      <c r="DJ93" s="10" t="str">
        <f t="shared" si="153"/>
        <v/>
      </c>
      <c r="DK93" s="10" t="str">
        <f t="shared" si="153"/>
        <v/>
      </c>
      <c r="DL93" s="10" t="str">
        <f t="shared" si="153"/>
        <v/>
      </c>
      <c r="DM93" s="10" t="str">
        <f t="shared" si="153"/>
        <v/>
      </c>
      <c r="DN93" s="10" t="str">
        <f t="shared" si="153"/>
        <v/>
      </c>
      <c r="DO93" s="10" t="str">
        <f t="shared" si="153"/>
        <v/>
      </c>
      <c r="DP93" s="10" t="str">
        <f t="shared" si="153"/>
        <v/>
      </c>
      <c r="DQ93" s="10" t="str">
        <f t="shared" si="153"/>
        <v/>
      </c>
      <c r="DR93" s="10" t="str">
        <f t="shared" si="153"/>
        <v/>
      </c>
      <c r="DS93" s="10" t="str">
        <f t="shared" si="153"/>
        <v/>
      </c>
      <c r="DT93" s="10" t="str">
        <f t="shared" si="153"/>
        <v/>
      </c>
      <c r="DU93" s="10" t="str">
        <f t="shared" si="153"/>
        <v/>
      </c>
      <c r="DV93" s="10" t="str">
        <f t="shared" si="153"/>
        <v/>
      </c>
      <c r="DW93" s="10" t="str">
        <f t="shared" si="153"/>
        <v/>
      </c>
      <c r="DX93" s="10" t="str">
        <f t="shared" si="153"/>
        <v/>
      </c>
      <c r="DY93" s="10" t="str">
        <f t="shared" si="153"/>
        <v/>
      </c>
      <c r="DZ93" s="10" t="str">
        <f t="shared" si="153"/>
        <v/>
      </c>
      <c r="EA93" s="10" t="str">
        <f t="shared" si="153"/>
        <v/>
      </c>
      <c r="EB93" s="10">
        <f t="shared" si="153"/>
        <v>4.6085822834978485</v>
      </c>
      <c r="EC93" s="10">
        <f t="shared" si="153"/>
        <v>1.9973172784508277</v>
      </c>
      <c r="ED93" s="10">
        <f t="shared" si="153"/>
        <v>1.1662826925786243</v>
      </c>
      <c r="EE93" s="10">
        <f t="shared" ref="EE93:GP93" si="154">IF(OR(EF47 = "", EF$8 &lt; EE$8), "", IFERROR(EF47/EE47, ""))</f>
        <v>0.93591331603264771</v>
      </c>
      <c r="EF93" s="10">
        <f t="shared" si="154"/>
        <v>0.98988817310252908</v>
      </c>
      <c r="EG93" s="10">
        <f t="shared" si="154"/>
        <v>1.0114243628886759</v>
      </c>
      <c r="EH93" s="10">
        <f t="shared" si="154"/>
        <v>1.0088119364133341</v>
      </c>
      <c r="EI93" s="10">
        <f t="shared" si="154"/>
        <v>1.0000676856164887</v>
      </c>
      <c r="EJ93" s="10">
        <f t="shared" si="154"/>
        <v>1.0001228743905335</v>
      </c>
      <c r="EK93" s="10">
        <f t="shared" si="154"/>
        <v>1.0021208814460365</v>
      </c>
      <c r="EL93" s="10" t="str">
        <f t="shared" si="154"/>
        <v/>
      </c>
      <c r="EM93" s="10" t="str">
        <f t="shared" si="154"/>
        <v/>
      </c>
      <c r="EN93" s="10" t="str">
        <f t="shared" si="154"/>
        <v/>
      </c>
      <c r="EO93" s="10" t="str">
        <f t="shared" si="154"/>
        <v/>
      </c>
      <c r="EP93" s="10" t="str">
        <f t="shared" si="154"/>
        <v/>
      </c>
      <c r="EQ93" s="10" t="str">
        <f t="shared" si="154"/>
        <v/>
      </c>
      <c r="ER93" s="10" t="str">
        <f t="shared" si="154"/>
        <v/>
      </c>
      <c r="ES93" s="10" t="str">
        <f t="shared" si="154"/>
        <v/>
      </c>
      <c r="ET93" s="10" t="str">
        <f t="shared" si="154"/>
        <v/>
      </c>
      <c r="EU93" s="10" t="str">
        <f t="shared" si="154"/>
        <v/>
      </c>
      <c r="EV93" s="10" t="str">
        <f t="shared" si="154"/>
        <v/>
      </c>
      <c r="EW93" s="10" t="str">
        <f t="shared" si="154"/>
        <v/>
      </c>
      <c r="EX93" s="10" t="str">
        <f t="shared" si="154"/>
        <v/>
      </c>
      <c r="EY93" s="10" t="str">
        <f t="shared" si="154"/>
        <v/>
      </c>
      <c r="EZ93" s="10" t="str">
        <f t="shared" si="154"/>
        <v/>
      </c>
      <c r="FA93" s="10" t="str">
        <f t="shared" si="154"/>
        <v/>
      </c>
      <c r="FB93" s="10" t="str">
        <f t="shared" si="154"/>
        <v/>
      </c>
      <c r="FC93" s="10" t="str">
        <f t="shared" si="154"/>
        <v/>
      </c>
      <c r="FD93" s="10" t="str">
        <f t="shared" si="154"/>
        <v/>
      </c>
      <c r="FE93" s="10" t="str">
        <f t="shared" si="154"/>
        <v/>
      </c>
      <c r="FF93" s="10" t="str">
        <f t="shared" si="154"/>
        <v/>
      </c>
      <c r="FG93" s="10" t="str">
        <f t="shared" si="154"/>
        <v/>
      </c>
      <c r="FH93" s="10" t="str">
        <f t="shared" si="154"/>
        <v/>
      </c>
      <c r="FI93" s="10" t="str">
        <f t="shared" si="154"/>
        <v/>
      </c>
      <c r="FJ93" s="10" t="str">
        <f t="shared" si="154"/>
        <v/>
      </c>
      <c r="FK93" s="10" t="str">
        <f t="shared" si="154"/>
        <v/>
      </c>
      <c r="FL93" s="10" t="str">
        <f t="shared" si="154"/>
        <v/>
      </c>
      <c r="FM93" s="10" t="str">
        <f t="shared" si="154"/>
        <v/>
      </c>
      <c r="FN93" s="10" t="str">
        <f t="shared" si="154"/>
        <v/>
      </c>
      <c r="FO93" s="10" t="str">
        <f t="shared" si="154"/>
        <v/>
      </c>
      <c r="FP93" s="10" t="str">
        <f t="shared" si="154"/>
        <v/>
      </c>
      <c r="FQ93" s="10" t="str">
        <f t="shared" si="154"/>
        <v/>
      </c>
      <c r="FR93" s="10" t="str">
        <f t="shared" si="154"/>
        <v/>
      </c>
      <c r="FS93" s="10" t="str">
        <f t="shared" si="154"/>
        <v/>
      </c>
      <c r="FT93" s="10" t="str">
        <f t="shared" si="154"/>
        <v/>
      </c>
      <c r="FU93" s="10" t="str">
        <f t="shared" si="154"/>
        <v/>
      </c>
      <c r="FV93" s="10" t="str">
        <f t="shared" si="154"/>
        <v/>
      </c>
      <c r="FW93" s="10" t="str">
        <f t="shared" si="154"/>
        <v/>
      </c>
      <c r="FX93" s="10" t="str">
        <f t="shared" si="154"/>
        <v/>
      </c>
      <c r="FY93" s="10" t="str">
        <f t="shared" si="154"/>
        <v/>
      </c>
      <c r="FZ93" s="10" t="str">
        <f t="shared" si="154"/>
        <v/>
      </c>
      <c r="GA93" s="10" t="str">
        <f t="shared" si="154"/>
        <v/>
      </c>
      <c r="GB93" s="10" t="str">
        <f t="shared" si="154"/>
        <v/>
      </c>
      <c r="GC93" s="10" t="str">
        <f t="shared" si="154"/>
        <v/>
      </c>
      <c r="GD93" s="10" t="str">
        <f t="shared" si="154"/>
        <v/>
      </c>
      <c r="GE93" s="10" t="str">
        <f t="shared" si="154"/>
        <v/>
      </c>
      <c r="GF93" s="10" t="str">
        <f t="shared" si="154"/>
        <v/>
      </c>
      <c r="GG93" s="10" t="str">
        <f t="shared" si="154"/>
        <v/>
      </c>
      <c r="GH93" s="10" t="str">
        <f t="shared" si="154"/>
        <v/>
      </c>
      <c r="GI93" s="10" t="str">
        <f t="shared" si="154"/>
        <v/>
      </c>
      <c r="GJ93" s="10" t="str">
        <f t="shared" si="154"/>
        <v/>
      </c>
      <c r="GK93" s="10" t="str">
        <f t="shared" si="154"/>
        <v/>
      </c>
      <c r="GL93" s="10" t="str">
        <f t="shared" si="154"/>
        <v/>
      </c>
      <c r="GM93" s="10" t="str">
        <f t="shared" si="154"/>
        <v/>
      </c>
      <c r="GN93" s="10" t="str">
        <f t="shared" si="154"/>
        <v/>
      </c>
      <c r="GO93" s="10" t="str">
        <f t="shared" si="154"/>
        <v/>
      </c>
      <c r="GP93" s="10" t="str">
        <f t="shared" si="154"/>
        <v/>
      </c>
      <c r="GQ93" s="10" t="str">
        <f t="shared" ref="GQ93:IV93" si="155">IF(OR(GR47 = "", GR$8 &lt; GQ$8), "", IFERROR(GR47/GQ47, ""))</f>
        <v/>
      </c>
      <c r="GR93" s="10" t="str">
        <f t="shared" si="155"/>
        <v/>
      </c>
      <c r="GS93" s="10" t="str">
        <f t="shared" si="155"/>
        <v/>
      </c>
      <c r="GT93" s="10" t="str">
        <f t="shared" si="155"/>
        <v/>
      </c>
      <c r="GU93" s="10" t="str">
        <f t="shared" si="155"/>
        <v/>
      </c>
      <c r="GV93" s="10" t="str">
        <f t="shared" si="155"/>
        <v/>
      </c>
      <c r="GW93" s="10" t="str">
        <f t="shared" si="155"/>
        <v/>
      </c>
      <c r="GX93" s="10" t="str">
        <f t="shared" si="155"/>
        <v/>
      </c>
      <c r="GY93" s="10" t="str">
        <f t="shared" si="155"/>
        <v/>
      </c>
      <c r="GZ93" s="10" t="str">
        <f t="shared" si="155"/>
        <v/>
      </c>
      <c r="HA93" s="10" t="str">
        <f t="shared" si="155"/>
        <v/>
      </c>
      <c r="HB93" s="10" t="str">
        <f t="shared" si="155"/>
        <v/>
      </c>
      <c r="HC93" s="10" t="str">
        <f t="shared" si="155"/>
        <v/>
      </c>
      <c r="HD93" s="10" t="str">
        <f t="shared" si="155"/>
        <v/>
      </c>
      <c r="HE93" s="10" t="str">
        <f t="shared" si="155"/>
        <v/>
      </c>
      <c r="HF93" s="10" t="str">
        <f t="shared" si="155"/>
        <v/>
      </c>
      <c r="HG93" s="10" t="str">
        <f t="shared" si="155"/>
        <v/>
      </c>
      <c r="HH93" s="10" t="str">
        <f t="shared" si="155"/>
        <v/>
      </c>
      <c r="HI93" s="10" t="str">
        <f t="shared" si="155"/>
        <v/>
      </c>
      <c r="HJ93" s="10" t="str">
        <f t="shared" si="155"/>
        <v/>
      </c>
      <c r="HK93" s="10" t="str">
        <f t="shared" si="155"/>
        <v/>
      </c>
      <c r="HL93" s="10" t="str">
        <f t="shared" si="155"/>
        <v/>
      </c>
      <c r="HM93" s="10" t="str">
        <f t="shared" si="155"/>
        <v/>
      </c>
      <c r="HN93" s="10" t="str">
        <f t="shared" si="155"/>
        <v/>
      </c>
      <c r="HO93" s="10" t="str">
        <f t="shared" si="155"/>
        <v/>
      </c>
      <c r="HP93" s="10" t="str">
        <f t="shared" si="155"/>
        <v/>
      </c>
      <c r="HQ93" s="10" t="str">
        <f t="shared" si="155"/>
        <v/>
      </c>
      <c r="HR93" s="10" t="str">
        <f t="shared" si="155"/>
        <v/>
      </c>
      <c r="HS93" s="10" t="str">
        <f t="shared" si="155"/>
        <v/>
      </c>
      <c r="HT93" s="10" t="str">
        <f t="shared" si="155"/>
        <v/>
      </c>
      <c r="HU93" s="10" t="str">
        <f t="shared" si="155"/>
        <v/>
      </c>
      <c r="HV93" s="10" t="str">
        <f t="shared" si="155"/>
        <v/>
      </c>
      <c r="HW93" s="10" t="str">
        <f t="shared" si="155"/>
        <v/>
      </c>
      <c r="HX93" s="10" t="str">
        <f t="shared" si="155"/>
        <v/>
      </c>
      <c r="HY93" s="10" t="str">
        <f t="shared" si="155"/>
        <v/>
      </c>
      <c r="HZ93" s="10" t="str">
        <f t="shared" si="155"/>
        <v/>
      </c>
      <c r="IA93" s="10" t="str">
        <f t="shared" si="155"/>
        <v/>
      </c>
      <c r="IB93" s="10" t="str">
        <f t="shared" si="155"/>
        <v/>
      </c>
      <c r="IC93" s="10" t="str">
        <f t="shared" si="155"/>
        <v/>
      </c>
      <c r="ID93" s="10" t="str">
        <f t="shared" si="155"/>
        <v/>
      </c>
      <c r="IE93" s="10" t="str">
        <f t="shared" si="155"/>
        <v/>
      </c>
      <c r="IF93" s="10" t="str">
        <f t="shared" si="155"/>
        <v/>
      </c>
      <c r="IG93" s="10" t="str">
        <f t="shared" si="155"/>
        <v/>
      </c>
      <c r="IH93" s="10" t="str">
        <f t="shared" si="155"/>
        <v/>
      </c>
      <c r="II93" s="10" t="str">
        <f t="shared" si="155"/>
        <v/>
      </c>
      <c r="IJ93" s="10" t="str">
        <f t="shared" si="155"/>
        <v/>
      </c>
      <c r="IK93" s="10" t="str">
        <f t="shared" si="155"/>
        <v/>
      </c>
      <c r="IL93" s="10" t="str">
        <f t="shared" si="155"/>
        <v/>
      </c>
      <c r="IM93" s="10" t="str">
        <f t="shared" si="155"/>
        <v/>
      </c>
      <c r="IN93" s="10" t="str">
        <f t="shared" si="155"/>
        <v/>
      </c>
      <c r="IO93" s="10" t="str">
        <f t="shared" si="155"/>
        <v/>
      </c>
      <c r="IP93" s="10" t="str">
        <f t="shared" si="155"/>
        <v/>
      </c>
      <c r="IQ93" s="10" t="str">
        <f t="shared" si="155"/>
        <v/>
      </c>
      <c r="IR93" s="10" t="str">
        <f t="shared" si="155"/>
        <v/>
      </c>
      <c r="IS93" s="10" t="str">
        <f t="shared" si="155"/>
        <v/>
      </c>
      <c r="IT93" s="10" t="str">
        <f t="shared" si="155"/>
        <v/>
      </c>
      <c r="IU93" s="10" t="str">
        <f t="shared" si="155"/>
        <v/>
      </c>
      <c r="IV93" s="10" t="str">
        <f t="shared" si="155"/>
        <v/>
      </c>
    </row>
    <row r="94" spans="6:256" x14ac:dyDescent="0.2">
      <c r="F94">
        <v>202312</v>
      </c>
      <c r="G94" s="10">
        <f t="shared" ref="G94:BR94" si="156">IF(OR(H48 = "", H$8 &lt; G$8), "", IFERROR(H48/G48, ""))</f>
        <v>1.6738151150016898</v>
      </c>
      <c r="H94" s="10">
        <f t="shared" si="156"/>
        <v>2.3797650818700204</v>
      </c>
      <c r="I94" s="10">
        <f t="shared" si="156"/>
        <v>1.7387248210163302</v>
      </c>
      <c r="J94" s="10">
        <f t="shared" si="156"/>
        <v>1.2210141699159558</v>
      </c>
      <c r="K94" s="10">
        <f t="shared" si="156"/>
        <v>1.0744348735658535</v>
      </c>
      <c r="L94" s="10">
        <f t="shared" si="156"/>
        <v>1.3528845163625209</v>
      </c>
      <c r="M94" s="10">
        <f t="shared" si="156"/>
        <v>1.0390366978943992</v>
      </c>
      <c r="N94" s="10" t="str">
        <f t="shared" si="156"/>
        <v/>
      </c>
      <c r="O94" s="10" t="str">
        <f t="shared" si="156"/>
        <v/>
      </c>
      <c r="P94" s="10" t="str">
        <f t="shared" si="156"/>
        <v/>
      </c>
      <c r="Q94" s="10" t="str">
        <f t="shared" si="156"/>
        <v/>
      </c>
      <c r="R94" s="10" t="str">
        <f t="shared" si="156"/>
        <v/>
      </c>
      <c r="S94" s="10" t="str">
        <f t="shared" si="156"/>
        <v/>
      </c>
      <c r="T94" s="10" t="str">
        <f t="shared" si="156"/>
        <v/>
      </c>
      <c r="U94" s="10" t="str">
        <f t="shared" si="156"/>
        <v/>
      </c>
      <c r="V94" s="10" t="str">
        <f t="shared" si="156"/>
        <v/>
      </c>
      <c r="W94" s="10" t="str">
        <f t="shared" si="156"/>
        <v/>
      </c>
      <c r="X94" s="10" t="str">
        <f t="shared" si="156"/>
        <v/>
      </c>
      <c r="Y94" s="10" t="str">
        <f t="shared" si="156"/>
        <v/>
      </c>
      <c r="Z94" s="10" t="str">
        <f t="shared" si="156"/>
        <v/>
      </c>
      <c r="AA94" s="10" t="str">
        <f t="shared" si="156"/>
        <v/>
      </c>
      <c r="AB94" s="10" t="str">
        <f t="shared" si="156"/>
        <v/>
      </c>
      <c r="AC94" s="10" t="str">
        <f t="shared" si="156"/>
        <v/>
      </c>
      <c r="AD94" s="10" t="str">
        <f t="shared" si="156"/>
        <v/>
      </c>
      <c r="AE94" s="10" t="str">
        <f t="shared" si="156"/>
        <v/>
      </c>
      <c r="AF94" s="10" t="str">
        <f t="shared" si="156"/>
        <v/>
      </c>
      <c r="AG94" s="10" t="str">
        <f t="shared" si="156"/>
        <v/>
      </c>
      <c r="AH94" s="10" t="str">
        <f t="shared" si="156"/>
        <v/>
      </c>
      <c r="AI94" s="10" t="str">
        <f t="shared" si="156"/>
        <v/>
      </c>
      <c r="AJ94" s="10" t="str">
        <f t="shared" si="156"/>
        <v/>
      </c>
      <c r="AK94" s="10" t="str">
        <f t="shared" si="156"/>
        <v/>
      </c>
      <c r="AL94" s="10" t="str">
        <f t="shared" si="156"/>
        <v/>
      </c>
      <c r="AM94" s="10" t="str">
        <f t="shared" si="156"/>
        <v/>
      </c>
      <c r="AN94" s="10" t="str">
        <f t="shared" si="156"/>
        <v/>
      </c>
      <c r="AO94" s="10" t="str">
        <f t="shared" si="156"/>
        <v/>
      </c>
      <c r="AP94" s="10" t="str">
        <f t="shared" si="156"/>
        <v/>
      </c>
      <c r="AQ94" s="10" t="str">
        <f t="shared" si="156"/>
        <v/>
      </c>
      <c r="AR94" s="10" t="str">
        <f t="shared" si="156"/>
        <v/>
      </c>
      <c r="AS94" s="10" t="str">
        <f t="shared" si="156"/>
        <v/>
      </c>
      <c r="AT94" s="10" t="str">
        <f t="shared" si="156"/>
        <v/>
      </c>
      <c r="AU94" s="10" t="str">
        <f t="shared" si="156"/>
        <v/>
      </c>
      <c r="AV94" s="10" t="str">
        <f t="shared" si="156"/>
        <v/>
      </c>
      <c r="AW94" s="10" t="str">
        <f t="shared" si="156"/>
        <v/>
      </c>
      <c r="AX94" s="10" t="str">
        <f t="shared" si="156"/>
        <v/>
      </c>
      <c r="AY94" s="10" t="str">
        <f t="shared" si="156"/>
        <v/>
      </c>
      <c r="AZ94" s="10" t="str">
        <f t="shared" si="156"/>
        <v/>
      </c>
      <c r="BA94" s="10" t="str">
        <f t="shared" si="156"/>
        <v/>
      </c>
      <c r="BB94" s="10" t="str">
        <f t="shared" si="156"/>
        <v/>
      </c>
      <c r="BC94" s="10" t="str">
        <f t="shared" si="156"/>
        <v/>
      </c>
      <c r="BD94" s="10" t="str">
        <f t="shared" si="156"/>
        <v/>
      </c>
      <c r="BE94" s="10" t="str">
        <f t="shared" si="156"/>
        <v/>
      </c>
      <c r="BF94" s="10" t="str">
        <f t="shared" si="156"/>
        <v/>
      </c>
      <c r="BG94" s="10" t="str">
        <f t="shared" si="156"/>
        <v/>
      </c>
      <c r="BH94" s="10" t="str">
        <f t="shared" si="156"/>
        <v/>
      </c>
      <c r="BI94" s="10" t="str">
        <f t="shared" si="156"/>
        <v/>
      </c>
      <c r="BJ94" s="10" t="str">
        <f t="shared" si="156"/>
        <v/>
      </c>
      <c r="BK94" s="10" t="str">
        <f t="shared" si="156"/>
        <v/>
      </c>
      <c r="BL94" s="10" t="str">
        <f t="shared" si="156"/>
        <v/>
      </c>
      <c r="BM94" s="10" t="str">
        <f t="shared" si="156"/>
        <v/>
      </c>
      <c r="BN94" s="10" t="str">
        <f t="shared" si="156"/>
        <v/>
      </c>
      <c r="BO94" s="10" t="str">
        <f t="shared" si="156"/>
        <v/>
      </c>
      <c r="BP94" s="10" t="str">
        <f t="shared" si="156"/>
        <v/>
      </c>
      <c r="BQ94" s="10" t="str">
        <f t="shared" si="156"/>
        <v/>
      </c>
      <c r="BR94" s="10" t="str">
        <f t="shared" si="156"/>
        <v/>
      </c>
      <c r="BS94" s="10" t="str">
        <f t="shared" ref="BS94:ED94" si="157">IF(OR(BT48 = "", BT$8 &lt; BS$8), "", IFERROR(BT48/BS48, ""))</f>
        <v/>
      </c>
      <c r="BT94" s="10" t="str">
        <f t="shared" si="157"/>
        <v/>
      </c>
      <c r="BU94" s="10" t="str">
        <f t="shared" si="157"/>
        <v/>
      </c>
      <c r="BV94" s="10" t="str">
        <f t="shared" si="157"/>
        <v/>
      </c>
      <c r="BW94" s="10" t="str">
        <f t="shared" si="157"/>
        <v/>
      </c>
      <c r="BX94" s="10" t="str">
        <f t="shared" si="157"/>
        <v/>
      </c>
      <c r="BY94" s="10" t="str">
        <f t="shared" si="157"/>
        <v/>
      </c>
      <c r="BZ94" s="10" t="str">
        <f t="shared" si="157"/>
        <v/>
      </c>
      <c r="CA94" s="10" t="str">
        <f t="shared" si="157"/>
        <v/>
      </c>
      <c r="CB94" s="10" t="str">
        <f t="shared" si="157"/>
        <v/>
      </c>
      <c r="CC94" s="10" t="str">
        <f t="shared" si="157"/>
        <v/>
      </c>
      <c r="CD94" s="10" t="str">
        <f t="shared" si="157"/>
        <v/>
      </c>
      <c r="CE94" s="10" t="str">
        <f t="shared" si="157"/>
        <v/>
      </c>
      <c r="CF94" s="10" t="str">
        <f t="shared" si="157"/>
        <v/>
      </c>
      <c r="CG94" s="10" t="str">
        <f t="shared" si="157"/>
        <v/>
      </c>
      <c r="CH94" s="10" t="str">
        <f t="shared" si="157"/>
        <v/>
      </c>
      <c r="CI94" s="10" t="str">
        <f t="shared" si="157"/>
        <v/>
      </c>
      <c r="CJ94" s="10" t="str">
        <f t="shared" si="157"/>
        <v/>
      </c>
      <c r="CK94" s="10" t="str">
        <f t="shared" si="157"/>
        <v/>
      </c>
      <c r="CL94" s="10" t="str">
        <f t="shared" si="157"/>
        <v/>
      </c>
      <c r="CM94" s="10" t="str">
        <f t="shared" si="157"/>
        <v/>
      </c>
      <c r="CN94" s="10" t="str">
        <f t="shared" si="157"/>
        <v/>
      </c>
      <c r="CO94" s="10" t="str">
        <f t="shared" si="157"/>
        <v/>
      </c>
      <c r="CP94" s="10" t="str">
        <f t="shared" si="157"/>
        <v/>
      </c>
      <c r="CQ94" s="10" t="str">
        <f t="shared" si="157"/>
        <v/>
      </c>
      <c r="CR94" s="10" t="str">
        <f t="shared" si="157"/>
        <v/>
      </c>
      <c r="CS94" s="10" t="str">
        <f t="shared" si="157"/>
        <v/>
      </c>
      <c r="CT94" s="10" t="str">
        <f t="shared" si="157"/>
        <v/>
      </c>
      <c r="CU94" s="10" t="str">
        <f t="shared" si="157"/>
        <v/>
      </c>
      <c r="CV94" s="10" t="str">
        <f t="shared" si="157"/>
        <v/>
      </c>
      <c r="CW94" s="10" t="str">
        <f t="shared" si="157"/>
        <v/>
      </c>
      <c r="CX94" s="10" t="str">
        <f t="shared" si="157"/>
        <v/>
      </c>
      <c r="CY94" s="10" t="str">
        <f t="shared" si="157"/>
        <v/>
      </c>
      <c r="CZ94" s="10" t="str">
        <f t="shared" si="157"/>
        <v/>
      </c>
      <c r="DA94" s="10" t="str">
        <f t="shared" si="157"/>
        <v/>
      </c>
      <c r="DB94" s="10" t="str">
        <f t="shared" si="157"/>
        <v/>
      </c>
      <c r="DC94" s="10" t="str">
        <f t="shared" si="157"/>
        <v/>
      </c>
      <c r="DD94" s="10" t="str">
        <f t="shared" si="157"/>
        <v/>
      </c>
      <c r="DE94" s="10" t="str">
        <f t="shared" si="157"/>
        <v/>
      </c>
      <c r="DF94" s="10" t="str">
        <f t="shared" si="157"/>
        <v/>
      </c>
      <c r="DG94" s="10" t="str">
        <f t="shared" si="157"/>
        <v/>
      </c>
      <c r="DH94" s="10" t="str">
        <f t="shared" si="157"/>
        <v/>
      </c>
      <c r="DI94" s="10" t="str">
        <f t="shared" si="157"/>
        <v/>
      </c>
      <c r="DJ94" s="10" t="str">
        <f t="shared" si="157"/>
        <v/>
      </c>
      <c r="DK94" s="10" t="str">
        <f t="shared" si="157"/>
        <v/>
      </c>
      <c r="DL94" s="10" t="str">
        <f t="shared" si="157"/>
        <v/>
      </c>
      <c r="DM94" s="10" t="str">
        <f t="shared" si="157"/>
        <v/>
      </c>
      <c r="DN94" s="10" t="str">
        <f t="shared" si="157"/>
        <v/>
      </c>
      <c r="DO94" s="10" t="str">
        <f t="shared" si="157"/>
        <v/>
      </c>
      <c r="DP94" s="10" t="str">
        <f t="shared" si="157"/>
        <v/>
      </c>
      <c r="DQ94" s="10" t="str">
        <f t="shared" si="157"/>
        <v/>
      </c>
      <c r="DR94" s="10" t="str">
        <f t="shared" si="157"/>
        <v/>
      </c>
      <c r="DS94" s="10" t="str">
        <f t="shared" si="157"/>
        <v/>
      </c>
      <c r="DT94" s="10" t="str">
        <f t="shared" si="157"/>
        <v/>
      </c>
      <c r="DU94" s="10" t="str">
        <f t="shared" si="157"/>
        <v/>
      </c>
      <c r="DV94" s="10" t="str">
        <f t="shared" si="157"/>
        <v/>
      </c>
      <c r="DW94" s="10" t="str">
        <f t="shared" si="157"/>
        <v/>
      </c>
      <c r="DX94" s="10" t="str">
        <f t="shared" si="157"/>
        <v/>
      </c>
      <c r="DY94" s="10" t="str">
        <f t="shared" si="157"/>
        <v/>
      </c>
      <c r="DZ94" s="10" t="str">
        <f t="shared" si="157"/>
        <v/>
      </c>
      <c r="EA94" s="10" t="str">
        <f t="shared" si="157"/>
        <v/>
      </c>
      <c r="EB94" s="10">
        <f t="shared" si="157"/>
        <v>2.4476366069601334</v>
      </c>
      <c r="EC94" s="10">
        <f t="shared" si="157"/>
        <v>3.0322220716282864</v>
      </c>
      <c r="ED94" s="10">
        <f t="shared" si="157"/>
        <v>1.285256835930179</v>
      </c>
      <c r="EE94" s="10">
        <f t="shared" ref="EE94:GP94" si="158">IF(OR(EF48 = "", EF$8 &lt; EE$8), "", IFERROR(EF48/EE48, ""))</f>
        <v>1.0025725618943975</v>
      </c>
      <c r="EF94" s="10">
        <f t="shared" si="158"/>
        <v>1.0091440140770245</v>
      </c>
      <c r="EG94" s="10">
        <f t="shared" si="158"/>
        <v>1.0673101668971696</v>
      </c>
      <c r="EH94" s="10">
        <f t="shared" si="158"/>
        <v>0.99767742446617491</v>
      </c>
      <c r="EI94" s="10" t="str">
        <f t="shared" si="158"/>
        <v/>
      </c>
      <c r="EJ94" s="10" t="str">
        <f t="shared" si="158"/>
        <v/>
      </c>
      <c r="EK94" s="10" t="str">
        <f t="shared" si="158"/>
        <v/>
      </c>
      <c r="EL94" s="10" t="str">
        <f t="shared" si="158"/>
        <v/>
      </c>
      <c r="EM94" s="10" t="str">
        <f t="shared" si="158"/>
        <v/>
      </c>
      <c r="EN94" s="10" t="str">
        <f t="shared" si="158"/>
        <v/>
      </c>
      <c r="EO94" s="10" t="str">
        <f t="shared" si="158"/>
        <v/>
      </c>
      <c r="EP94" s="10" t="str">
        <f t="shared" si="158"/>
        <v/>
      </c>
      <c r="EQ94" s="10" t="str">
        <f t="shared" si="158"/>
        <v/>
      </c>
      <c r="ER94" s="10" t="str">
        <f t="shared" si="158"/>
        <v/>
      </c>
      <c r="ES94" s="10" t="str">
        <f t="shared" si="158"/>
        <v/>
      </c>
      <c r="ET94" s="10" t="str">
        <f t="shared" si="158"/>
        <v/>
      </c>
      <c r="EU94" s="10" t="str">
        <f t="shared" si="158"/>
        <v/>
      </c>
      <c r="EV94" s="10" t="str">
        <f t="shared" si="158"/>
        <v/>
      </c>
      <c r="EW94" s="10" t="str">
        <f t="shared" si="158"/>
        <v/>
      </c>
      <c r="EX94" s="10" t="str">
        <f t="shared" si="158"/>
        <v/>
      </c>
      <c r="EY94" s="10" t="str">
        <f t="shared" si="158"/>
        <v/>
      </c>
      <c r="EZ94" s="10" t="str">
        <f t="shared" si="158"/>
        <v/>
      </c>
      <c r="FA94" s="10" t="str">
        <f t="shared" si="158"/>
        <v/>
      </c>
      <c r="FB94" s="10" t="str">
        <f t="shared" si="158"/>
        <v/>
      </c>
      <c r="FC94" s="10" t="str">
        <f t="shared" si="158"/>
        <v/>
      </c>
      <c r="FD94" s="10" t="str">
        <f t="shared" si="158"/>
        <v/>
      </c>
      <c r="FE94" s="10" t="str">
        <f t="shared" si="158"/>
        <v/>
      </c>
      <c r="FF94" s="10" t="str">
        <f t="shared" si="158"/>
        <v/>
      </c>
      <c r="FG94" s="10" t="str">
        <f t="shared" si="158"/>
        <v/>
      </c>
      <c r="FH94" s="10" t="str">
        <f t="shared" si="158"/>
        <v/>
      </c>
      <c r="FI94" s="10" t="str">
        <f t="shared" si="158"/>
        <v/>
      </c>
      <c r="FJ94" s="10" t="str">
        <f t="shared" si="158"/>
        <v/>
      </c>
      <c r="FK94" s="10" t="str">
        <f t="shared" si="158"/>
        <v/>
      </c>
      <c r="FL94" s="10" t="str">
        <f t="shared" si="158"/>
        <v/>
      </c>
      <c r="FM94" s="10" t="str">
        <f t="shared" si="158"/>
        <v/>
      </c>
      <c r="FN94" s="10" t="str">
        <f t="shared" si="158"/>
        <v/>
      </c>
      <c r="FO94" s="10" t="str">
        <f t="shared" si="158"/>
        <v/>
      </c>
      <c r="FP94" s="10" t="str">
        <f t="shared" si="158"/>
        <v/>
      </c>
      <c r="FQ94" s="10" t="str">
        <f t="shared" si="158"/>
        <v/>
      </c>
      <c r="FR94" s="10" t="str">
        <f t="shared" si="158"/>
        <v/>
      </c>
      <c r="FS94" s="10" t="str">
        <f t="shared" si="158"/>
        <v/>
      </c>
      <c r="FT94" s="10" t="str">
        <f t="shared" si="158"/>
        <v/>
      </c>
      <c r="FU94" s="10" t="str">
        <f t="shared" si="158"/>
        <v/>
      </c>
      <c r="FV94" s="10" t="str">
        <f t="shared" si="158"/>
        <v/>
      </c>
      <c r="FW94" s="10" t="str">
        <f t="shared" si="158"/>
        <v/>
      </c>
      <c r="FX94" s="10" t="str">
        <f t="shared" si="158"/>
        <v/>
      </c>
      <c r="FY94" s="10" t="str">
        <f t="shared" si="158"/>
        <v/>
      </c>
      <c r="FZ94" s="10" t="str">
        <f t="shared" si="158"/>
        <v/>
      </c>
      <c r="GA94" s="10" t="str">
        <f t="shared" si="158"/>
        <v/>
      </c>
      <c r="GB94" s="10" t="str">
        <f t="shared" si="158"/>
        <v/>
      </c>
      <c r="GC94" s="10" t="str">
        <f t="shared" si="158"/>
        <v/>
      </c>
      <c r="GD94" s="10" t="str">
        <f t="shared" si="158"/>
        <v/>
      </c>
      <c r="GE94" s="10" t="str">
        <f t="shared" si="158"/>
        <v/>
      </c>
      <c r="GF94" s="10" t="str">
        <f t="shared" si="158"/>
        <v/>
      </c>
      <c r="GG94" s="10" t="str">
        <f t="shared" si="158"/>
        <v/>
      </c>
      <c r="GH94" s="10" t="str">
        <f t="shared" si="158"/>
        <v/>
      </c>
      <c r="GI94" s="10" t="str">
        <f t="shared" si="158"/>
        <v/>
      </c>
      <c r="GJ94" s="10" t="str">
        <f t="shared" si="158"/>
        <v/>
      </c>
      <c r="GK94" s="10" t="str">
        <f t="shared" si="158"/>
        <v/>
      </c>
      <c r="GL94" s="10" t="str">
        <f t="shared" si="158"/>
        <v/>
      </c>
      <c r="GM94" s="10" t="str">
        <f t="shared" si="158"/>
        <v/>
      </c>
      <c r="GN94" s="10" t="str">
        <f t="shared" si="158"/>
        <v/>
      </c>
      <c r="GO94" s="10" t="str">
        <f t="shared" si="158"/>
        <v/>
      </c>
      <c r="GP94" s="10" t="str">
        <f t="shared" si="158"/>
        <v/>
      </c>
      <c r="GQ94" s="10" t="str">
        <f t="shared" ref="GQ94:IV94" si="159">IF(OR(GR48 = "", GR$8 &lt; GQ$8), "", IFERROR(GR48/GQ48, ""))</f>
        <v/>
      </c>
      <c r="GR94" s="10" t="str">
        <f t="shared" si="159"/>
        <v/>
      </c>
      <c r="GS94" s="10" t="str">
        <f t="shared" si="159"/>
        <v/>
      </c>
      <c r="GT94" s="10" t="str">
        <f t="shared" si="159"/>
        <v/>
      </c>
      <c r="GU94" s="10" t="str">
        <f t="shared" si="159"/>
        <v/>
      </c>
      <c r="GV94" s="10" t="str">
        <f t="shared" si="159"/>
        <v/>
      </c>
      <c r="GW94" s="10" t="str">
        <f t="shared" si="159"/>
        <v/>
      </c>
      <c r="GX94" s="10" t="str">
        <f t="shared" si="159"/>
        <v/>
      </c>
      <c r="GY94" s="10" t="str">
        <f t="shared" si="159"/>
        <v/>
      </c>
      <c r="GZ94" s="10" t="str">
        <f t="shared" si="159"/>
        <v/>
      </c>
      <c r="HA94" s="10" t="str">
        <f t="shared" si="159"/>
        <v/>
      </c>
      <c r="HB94" s="10" t="str">
        <f t="shared" si="159"/>
        <v/>
      </c>
      <c r="HC94" s="10" t="str">
        <f t="shared" si="159"/>
        <v/>
      </c>
      <c r="HD94" s="10" t="str">
        <f t="shared" si="159"/>
        <v/>
      </c>
      <c r="HE94" s="10" t="str">
        <f t="shared" si="159"/>
        <v/>
      </c>
      <c r="HF94" s="10" t="str">
        <f t="shared" si="159"/>
        <v/>
      </c>
      <c r="HG94" s="10" t="str">
        <f t="shared" si="159"/>
        <v/>
      </c>
      <c r="HH94" s="10" t="str">
        <f t="shared" si="159"/>
        <v/>
      </c>
      <c r="HI94" s="10" t="str">
        <f t="shared" si="159"/>
        <v/>
      </c>
      <c r="HJ94" s="10" t="str">
        <f t="shared" si="159"/>
        <v/>
      </c>
      <c r="HK94" s="10" t="str">
        <f t="shared" si="159"/>
        <v/>
      </c>
      <c r="HL94" s="10" t="str">
        <f t="shared" si="159"/>
        <v/>
      </c>
      <c r="HM94" s="10" t="str">
        <f t="shared" si="159"/>
        <v/>
      </c>
      <c r="HN94" s="10" t="str">
        <f t="shared" si="159"/>
        <v/>
      </c>
      <c r="HO94" s="10" t="str">
        <f t="shared" si="159"/>
        <v/>
      </c>
      <c r="HP94" s="10" t="str">
        <f t="shared" si="159"/>
        <v/>
      </c>
      <c r="HQ94" s="10" t="str">
        <f t="shared" si="159"/>
        <v/>
      </c>
      <c r="HR94" s="10" t="str">
        <f t="shared" si="159"/>
        <v/>
      </c>
      <c r="HS94" s="10" t="str">
        <f t="shared" si="159"/>
        <v/>
      </c>
      <c r="HT94" s="10" t="str">
        <f t="shared" si="159"/>
        <v/>
      </c>
      <c r="HU94" s="10" t="str">
        <f t="shared" si="159"/>
        <v/>
      </c>
      <c r="HV94" s="10" t="str">
        <f t="shared" si="159"/>
        <v/>
      </c>
      <c r="HW94" s="10" t="str">
        <f t="shared" si="159"/>
        <v/>
      </c>
      <c r="HX94" s="10" t="str">
        <f t="shared" si="159"/>
        <v/>
      </c>
      <c r="HY94" s="10" t="str">
        <f t="shared" si="159"/>
        <v/>
      </c>
      <c r="HZ94" s="10" t="str">
        <f t="shared" si="159"/>
        <v/>
      </c>
      <c r="IA94" s="10" t="str">
        <f t="shared" si="159"/>
        <v/>
      </c>
      <c r="IB94" s="10" t="str">
        <f t="shared" si="159"/>
        <v/>
      </c>
      <c r="IC94" s="10" t="str">
        <f t="shared" si="159"/>
        <v/>
      </c>
      <c r="ID94" s="10" t="str">
        <f t="shared" si="159"/>
        <v/>
      </c>
      <c r="IE94" s="10" t="str">
        <f t="shared" si="159"/>
        <v/>
      </c>
      <c r="IF94" s="10" t="str">
        <f t="shared" si="159"/>
        <v/>
      </c>
      <c r="IG94" s="10" t="str">
        <f t="shared" si="159"/>
        <v/>
      </c>
      <c r="IH94" s="10" t="str">
        <f t="shared" si="159"/>
        <v/>
      </c>
      <c r="II94" s="10" t="str">
        <f t="shared" si="159"/>
        <v/>
      </c>
      <c r="IJ94" s="10" t="str">
        <f t="shared" si="159"/>
        <v/>
      </c>
      <c r="IK94" s="10" t="str">
        <f t="shared" si="159"/>
        <v/>
      </c>
      <c r="IL94" s="10" t="str">
        <f t="shared" si="159"/>
        <v/>
      </c>
      <c r="IM94" s="10" t="str">
        <f t="shared" si="159"/>
        <v/>
      </c>
      <c r="IN94" s="10" t="str">
        <f t="shared" si="159"/>
        <v/>
      </c>
      <c r="IO94" s="10" t="str">
        <f t="shared" si="159"/>
        <v/>
      </c>
      <c r="IP94" s="10" t="str">
        <f t="shared" si="159"/>
        <v/>
      </c>
      <c r="IQ94" s="10" t="str">
        <f t="shared" si="159"/>
        <v/>
      </c>
      <c r="IR94" s="10" t="str">
        <f t="shared" si="159"/>
        <v/>
      </c>
      <c r="IS94" s="10" t="str">
        <f t="shared" si="159"/>
        <v/>
      </c>
      <c r="IT94" s="10" t="str">
        <f t="shared" si="159"/>
        <v/>
      </c>
      <c r="IU94" s="10" t="str">
        <f t="shared" si="159"/>
        <v/>
      </c>
      <c r="IV94" s="10" t="str">
        <f t="shared" si="159"/>
        <v/>
      </c>
    </row>
    <row r="95" spans="6:256" x14ac:dyDescent="0.2">
      <c r="F95">
        <v>202403</v>
      </c>
      <c r="G95" s="10">
        <f t="shared" ref="G95:BR95" si="160">IF(OR(H49 = "", H$8 &lt; G$8), "", IFERROR(H49/G49, ""))</f>
        <v>17.469863244585497</v>
      </c>
      <c r="H95" s="10">
        <f t="shared" si="160"/>
        <v>2.0846851875909089</v>
      </c>
      <c r="I95" s="10">
        <f t="shared" si="160"/>
        <v>2.5896982209983563</v>
      </c>
      <c r="J95" s="10">
        <f t="shared" si="160"/>
        <v>1.4573018530876782</v>
      </c>
      <c r="K95" s="10" t="str">
        <f t="shared" si="160"/>
        <v/>
      </c>
      <c r="L95" s="10" t="str">
        <f t="shared" si="160"/>
        <v/>
      </c>
      <c r="M95" s="10" t="str">
        <f t="shared" si="160"/>
        <v/>
      </c>
      <c r="N95" s="10" t="str">
        <f t="shared" si="160"/>
        <v/>
      </c>
      <c r="O95" s="10" t="str">
        <f t="shared" si="160"/>
        <v/>
      </c>
      <c r="P95" s="10" t="str">
        <f t="shared" si="160"/>
        <v/>
      </c>
      <c r="Q95" s="10" t="str">
        <f t="shared" si="160"/>
        <v/>
      </c>
      <c r="R95" s="10" t="str">
        <f t="shared" si="160"/>
        <v/>
      </c>
      <c r="S95" s="10" t="str">
        <f t="shared" si="160"/>
        <v/>
      </c>
      <c r="T95" s="10" t="str">
        <f t="shared" si="160"/>
        <v/>
      </c>
      <c r="U95" s="10" t="str">
        <f t="shared" si="160"/>
        <v/>
      </c>
      <c r="V95" s="10" t="str">
        <f t="shared" si="160"/>
        <v/>
      </c>
      <c r="W95" s="10" t="str">
        <f t="shared" si="160"/>
        <v/>
      </c>
      <c r="X95" s="10" t="str">
        <f t="shared" si="160"/>
        <v/>
      </c>
      <c r="Y95" s="10" t="str">
        <f t="shared" si="160"/>
        <v/>
      </c>
      <c r="Z95" s="10" t="str">
        <f t="shared" si="160"/>
        <v/>
      </c>
      <c r="AA95" s="10" t="str">
        <f t="shared" si="160"/>
        <v/>
      </c>
      <c r="AB95" s="10" t="str">
        <f t="shared" si="160"/>
        <v/>
      </c>
      <c r="AC95" s="10" t="str">
        <f t="shared" si="160"/>
        <v/>
      </c>
      <c r="AD95" s="10" t="str">
        <f t="shared" si="160"/>
        <v/>
      </c>
      <c r="AE95" s="10" t="str">
        <f t="shared" si="160"/>
        <v/>
      </c>
      <c r="AF95" s="10" t="str">
        <f t="shared" si="160"/>
        <v/>
      </c>
      <c r="AG95" s="10" t="str">
        <f t="shared" si="160"/>
        <v/>
      </c>
      <c r="AH95" s="10" t="str">
        <f t="shared" si="160"/>
        <v/>
      </c>
      <c r="AI95" s="10" t="str">
        <f t="shared" si="160"/>
        <v/>
      </c>
      <c r="AJ95" s="10" t="str">
        <f t="shared" si="160"/>
        <v/>
      </c>
      <c r="AK95" s="10" t="str">
        <f t="shared" si="160"/>
        <v/>
      </c>
      <c r="AL95" s="10" t="str">
        <f t="shared" si="160"/>
        <v/>
      </c>
      <c r="AM95" s="10" t="str">
        <f t="shared" si="160"/>
        <v/>
      </c>
      <c r="AN95" s="10" t="str">
        <f t="shared" si="160"/>
        <v/>
      </c>
      <c r="AO95" s="10" t="str">
        <f t="shared" si="160"/>
        <v/>
      </c>
      <c r="AP95" s="10" t="str">
        <f t="shared" si="160"/>
        <v/>
      </c>
      <c r="AQ95" s="10" t="str">
        <f t="shared" si="160"/>
        <v/>
      </c>
      <c r="AR95" s="10" t="str">
        <f t="shared" si="160"/>
        <v/>
      </c>
      <c r="AS95" s="10" t="str">
        <f t="shared" si="160"/>
        <v/>
      </c>
      <c r="AT95" s="10" t="str">
        <f t="shared" si="160"/>
        <v/>
      </c>
      <c r="AU95" s="10" t="str">
        <f t="shared" si="160"/>
        <v/>
      </c>
      <c r="AV95" s="10" t="str">
        <f t="shared" si="160"/>
        <v/>
      </c>
      <c r="AW95" s="10" t="str">
        <f t="shared" si="160"/>
        <v/>
      </c>
      <c r="AX95" s="10" t="str">
        <f t="shared" si="160"/>
        <v/>
      </c>
      <c r="AY95" s="10" t="str">
        <f t="shared" si="160"/>
        <v/>
      </c>
      <c r="AZ95" s="10" t="str">
        <f t="shared" si="160"/>
        <v/>
      </c>
      <c r="BA95" s="10" t="str">
        <f t="shared" si="160"/>
        <v/>
      </c>
      <c r="BB95" s="10" t="str">
        <f t="shared" si="160"/>
        <v/>
      </c>
      <c r="BC95" s="10" t="str">
        <f t="shared" si="160"/>
        <v/>
      </c>
      <c r="BD95" s="10" t="str">
        <f t="shared" si="160"/>
        <v/>
      </c>
      <c r="BE95" s="10" t="str">
        <f t="shared" si="160"/>
        <v/>
      </c>
      <c r="BF95" s="10" t="str">
        <f t="shared" si="160"/>
        <v/>
      </c>
      <c r="BG95" s="10" t="str">
        <f t="shared" si="160"/>
        <v/>
      </c>
      <c r="BH95" s="10" t="str">
        <f t="shared" si="160"/>
        <v/>
      </c>
      <c r="BI95" s="10" t="str">
        <f t="shared" si="160"/>
        <v/>
      </c>
      <c r="BJ95" s="10" t="str">
        <f t="shared" si="160"/>
        <v/>
      </c>
      <c r="BK95" s="10" t="str">
        <f t="shared" si="160"/>
        <v/>
      </c>
      <c r="BL95" s="10" t="str">
        <f t="shared" si="160"/>
        <v/>
      </c>
      <c r="BM95" s="10" t="str">
        <f t="shared" si="160"/>
        <v/>
      </c>
      <c r="BN95" s="10" t="str">
        <f t="shared" si="160"/>
        <v/>
      </c>
      <c r="BO95" s="10" t="str">
        <f t="shared" si="160"/>
        <v/>
      </c>
      <c r="BP95" s="10" t="str">
        <f t="shared" si="160"/>
        <v/>
      </c>
      <c r="BQ95" s="10" t="str">
        <f t="shared" si="160"/>
        <v/>
      </c>
      <c r="BR95" s="10" t="str">
        <f t="shared" si="160"/>
        <v/>
      </c>
      <c r="BS95" s="10" t="str">
        <f t="shared" ref="BS95:ED95" si="161">IF(OR(BT49 = "", BT$8 &lt; BS$8), "", IFERROR(BT49/BS49, ""))</f>
        <v/>
      </c>
      <c r="BT95" s="10" t="str">
        <f t="shared" si="161"/>
        <v/>
      </c>
      <c r="BU95" s="10" t="str">
        <f t="shared" si="161"/>
        <v/>
      </c>
      <c r="BV95" s="10" t="str">
        <f t="shared" si="161"/>
        <v/>
      </c>
      <c r="BW95" s="10" t="str">
        <f t="shared" si="161"/>
        <v/>
      </c>
      <c r="BX95" s="10" t="str">
        <f t="shared" si="161"/>
        <v/>
      </c>
      <c r="BY95" s="10" t="str">
        <f t="shared" si="161"/>
        <v/>
      </c>
      <c r="BZ95" s="10" t="str">
        <f t="shared" si="161"/>
        <v/>
      </c>
      <c r="CA95" s="10" t="str">
        <f t="shared" si="161"/>
        <v/>
      </c>
      <c r="CB95" s="10" t="str">
        <f t="shared" si="161"/>
        <v/>
      </c>
      <c r="CC95" s="10" t="str">
        <f t="shared" si="161"/>
        <v/>
      </c>
      <c r="CD95" s="10" t="str">
        <f t="shared" si="161"/>
        <v/>
      </c>
      <c r="CE95" s="10" t="str">
        <f t="shared" si="161"/>
        <v/>
      </c>
      <c r="CF95" s="10" t="str">
        <f t="shared" si="161"/>
        <v/>
      </c>
      <c r="CG95" s="10" t="str">
        <f t="shared" si="161"/>
        <v/>
      </c>
      <c r="CH95" s="10" t="str">
        <f t="shared" si="161"/>
        <v/>
      </c>
      <c r="CI95" s="10" t="str">
        <f t="shared" si="161"/>
        <v/>
      </c>
      <c r="CJ95" s="10" t="str">
        <f t="shared" si="161"/>
        <v/>
      </c>
      <c r="CK95" s="10" t="str">
        <f t="shared" si="161"/>
        <v/>
      </c>
      <c r="CL95" s="10" t="str">
        <f t="shared" si="161"/>
        <v/>
      </c>
      <c r="CM95" s="10" t="str">
        <f t="shared" si="161"/>
        <v/>
      </c>
      <c r="CN95" s="10" t="str">
        <f t="shared" si="161"/>
        <v/>
      </c>
      <c r="CO95" s="10" t="str">
        <f t="shared" si="161"/>
        <v/>
      </c>
      <c r="CP95" s="10" t="str">
        <f t="shared" si="161"/>
        <v/>
      </c>
      <c r="CQ95" s="10" t="str">
        <f t="shared" si="161"/>
        <v/>
      </c>
      <c r="CR95" s="10" t="str">
        <f t="shared" si="161"/>
        <v/>
      </c>
      <c r="CS95" s="10" t="str">
        <f t="shared" si="161"/>
        <v/>
      </c>
      <c r="CT95" s="10" t="str">
        <f t="shared" si="161"/>
        <v/>
      </c>
      <c r="CU95" s="10" t="str">
        <f t="shared" si="161"/>
        <v/>
      </c>
      <c r="CV95" s="10" t="str">
        <f t="shared" si="161"/>
        <v/>
      </c>
      <c r="CW95" s="10" t="str">
        <f t="shared" si="161"/>
        <v/>
      </c>
      <c r="CX95" s="10" t="str">
        <f t="shared" si="161"/>
        <v/>
      </c>
      <c r="CY95" s="10" t="str">
        <f t="shared" si="161"/>
        <v/>
      </c>
      <c r="CZ95" s="10" t="str">
        <f t="shared" si="161"/>
        <v/>
      </c>
      <c r="DA95" s="10" t="str">
        <f t="shared" si="161"/>
        <v/>
      </c>
      <c r="DB95" s="10" t="str">
        <f t="shared" si="161"/>
        <v/>
      </c>
      <c r="DC95" s="10" t="str">
        <f t="shared" si="161"/>
        <v/>
      </c>
      <c r="DD95" s="10" t="str">
        <f t="shared" si="161"/>
        <v/>
      </c>
      <c r="DE95" s="10" t="str">
        <f t="shared" si="161"/>
        <v/>
      </c>
      <c r="DF95" s="10" t="str">
        <f t="shared" si="161"/>
        <v/>
      </c>
      <c r="DG95" s="10" t="str">
        <f t="shared" si="161"/>
        <v/>
      </c>
      <c r="DH95" s="10" t="str">
        <f t="shared" si="161"/>
        <v/>
      </c>
      <c r="DI95" s="10" t="str">
        <f t="shared" si="161"/>
        <v/>
      </c>
      <c r="DJ95" s="10" t="str">
        <f t="shared" si="161"/>
        <v/>
      </c>
      <c r="DK95" s="10" t="str">
        <f t="shared" si="161"/>
        <v/>
      </c>
      <c r="DL95" s="10" t="str">
        <f t="shared" si="161"/>
        <v/>
      </c>
      <c r="DM95" s="10" t="str">
        <f t="shared" si="161"/>
        <v/>
      </c>
      <c r="DN95" s="10" t="str">
        <f t="shared" si="161"/>
        <v/>
      </c>
      <c r="DO95" s="10" t="str">
        <f t="shared" si="161"/>
        <v/>
      </c>
      <c r="DP95" s="10" t="str">
        <f t="shared" si="161"/>
        <v/>
      </c>
      <c r="DQ95" s="10" t="str">
        <f t="shared" si="161"/>
        <v/>
      </c>
      <c r="DR95" s="10" t="str">
        <f t="shared" si="161"/>
        <v/>
      </c>
      <c r="DS95" s="10" t="str">
        <f t="shared" si="161"/>
        <v/>
      </c>
      <c r="DT95" s="10" t="str">
        <f t="shared" si="161"/>
        <v/>
      </c>
      <c r="DU95" s="10" t="str">
        <f t="shared" si="161"/>
        <v/>
      </c>
      <c r="DV95" s="10" t="str">
        <f t="shared" si="161"/>
        <v/>
      </c>
      <c r="DW95" s="10" t="str">
        <f t="shared" si="161"/>
        <v/>
      </c>
      <c r="DX95" s="10" t="str">
        <f t="shared" si="161"/>
        <v/>
      </c>
      <c r="DY95" s="10" t="str">
        <f t="shared" si="161"/>
        <v/>
      </c>
      <c r="DZ95" s="10" t="str">
        <f t="shared" si="161"/>
        <v/>
      </c>
      <c r="EA95" s="10" t="str">
        <f t="shared" si="161"/>
        <v/>
      </c>
      <c r="EB95" s="10">
        <f t="shared" si="161"/>
        <v>1.7032268304078659</v>
      </c>
      <c r="EC95" s="10">
        <f t="shared" si="161"/>
        <v>2.0961379998287089</v>
      </c>
      <c r="ED95" s="10">
        <f t="shared" si="161"/>
        <v>1.3732569427885724</v>
      </c>
      <c r="EE95" s="10">
        <f t="shared" ref="EE95:GP95" si="162">IF(OR(EF49 = "", EF$8 &lt; EE$8), "", IFERROR(EF49/EE49, ""))</f>
        <v>0.98986210826442322</v>
      </c>
      <c r="EF95" s="10" t="str">
        <f t="shared" si="162"/>
        <v/>
      </c>
      <c r="EG95" s="10" t="str">
        <f t="shared" si="162"/>
        <v/>
      </c>
      <c r="EH95" s="10" t="str">
        <f t="shared" si="162"/>
        <v/>
      </c>
      <c r="EI95" s="10" t="str">
        <f t="shared" si="162"/>
        <v/>
      </c>
      <c r="EJ95" s="10" t="str">
        <f t="shared" si="162"/>
        <v/>
      </c>
      <c r="EK95" s="10" t="str">
        <f t="shared" si="162"/>
        <v/>
      </c>
      <c r="EL95" s="10" t="str">
        <f t="shared" si="162"/>
        <v/>
      </c>
      <c r="EM95" s="10" t="str">
        <f t="shared" si="162"/>
        <v/>
      </c>
      <c r="EN95" s="10" t="str">
        <f t="shared" si="162"/>
        <v/>
      </c>
      <c r="EO95" s="10" t="str">
        <f t="shared" si="162"/>
        <v/>
      </c>
      <c r="EP95" s="10" t="str">
        <f t="shared" si="162"/>
        <v/>
      </c>
      <c r="EQ95" s="10" t="str">
        <f t="shared" si="162"/>
        <v/>
      </c>
      <c r="ER95" s="10" t="str">
        <f t="shared" si="162"/>
        <v/>
      </c>
      <c r="ES95" s="10" t="str">
        <f t="shared" si="162"/>
        <v/>
      </c>
      <c r="ET95" s="10" t="str">
        <f t="shared" si="162"/>
        <v/>
      </c>
      <c r="EU95" s="10" t="str">
        <f t="shared" si="162"/>
        <v/>
      </c>
      <c r="EV95" s="10" t="str">
        <f t="shared" si="162"/>
        <v/>
      </c>
      <c r="EW95" s="10" t="str">
        <f t="shared" si="162"/>
        <v/>
      </c>
      <c r="EX95" s="10" t="str">
        <f t="shared" si="162"/>
        <v/>
      </c>
      <c r="EY95" s="10" t="str">
        <f t="shared" si="162"/>
        <v/>
      </c>
      <c r="EZ95" s="10" t="str">
        <f t="shared" si="162"/>
        <v/>
      </c>
      <c r="FA95" s="10" t="str">
        <f t="shared" si="162"/>
        <v/>
      </c>
      <c r="FB95" s="10" t="str">
        <f t="shared" si="162"/>
        <v/>
      </c>
      <c r="FC95" s="10" t="str">
        <f t="shared" si="162"/>
        <v/>
      </c>
      <c r="FD95" s="10" t="str">
        <f t="shared" si="162"/>
        <v/>
      </c>
      <c r="FE95" s="10" t="str">
        <f t="shared" si="162"/>
        <v/>
      </c>
      <c r="FF95" s="10" t="str">
        <f t="shared" si="162"/>
        <v/>
      </c>
      <c r="FG95" s="10" t="str">
        <f t="shared" si="162"/>
        <v/>
      </c>
      <c r="FH95" s="10" t="str">
        <f t="shared" si="162"/>
        <v/>
      </c>
      <c r="FI95" s="10" t="str">
        <f t="shared" si="162"/>
        <v/>
      </c>
      <c r="FJ95" s="10" t="str">
        <f t="shared" si="162"/>
        <v/>
      </c>
      <c r="FK95" s="10" t="str">
        <f t="shared" si="162"/>
        <v/>
      </c>
      <c r="FL95" s="10" t="str">
        <f t="shared" si="162"/>
        <v/>
      </c>
      <c r="FM95" s="10" t="str">
        <f t="shared" si="162"/>
        <v/>
      </c>
      <c r="FN95" s="10" t="str">
        <f t="shared" si="162"/>
        <v/>
      </c>
      <c r="FO95" s="10" t="str">
        <f t="shared" si="162"/>
        <v/>
      </c>
      <c r="FP95" s="10" t="str">
        <f t="shared" si="162"/>
        <v/>
      </c>
      <c r="FQ95" s="10" t="str">
        <f t="shared" si="162"/>
        <v/>
      </c>
      <c r="FR95" s="10" t="str">
        <f t="shared" si="162"/>
        <v/>
      </c>
      <c r="FS95" s="10" t="str">
        <f t="shared" si="162"/>
        <v/>
      </c>
      <c r="FT95" s="10" t="str">
        <f t="shared" si="162"/>
        <v/>
      </c>
      <c r="FU95" s="10" t="str">
        <f t="shared" si="162"/>
        <v/>
      </c>
      <c r="FV95" s="10" t="str">
        <f t="shared" si="162"/>
        <v/>
      </c>
      <c r="FW95" s="10" t="str">
        <f t="shared" si="162"/>
        <v/>
      </c>
      <c r="FX95" s="10" t="str">
        <f t="shared" si="162"/>
        <v/>
      </c>
      <c r="FY95" s="10" t="str">
        <f t="shared" si="162"/>
        <v/>
      </c>
      <c r="FZ95" s="10" t="str">
        <f t="shared" si="162"/>
        <v/>
      </c>
      <c r="GA95" s="10" t="str">
        <f t="shared" si="162"/>
        <v/>
      </c>
      <c r="GB95" s="10" t="str">
        <f t="shared" si="162"/>
        <v/>
      </c>
      <c r="GC95" s="10" t="str">
        <f t="shared" si="162"/>
        <v/>
      </c>
      <c r="GD95" s="10" t="str">
        <f t="shared" si="162"/>
        <v/>
      </c>
      <c r="GE95" s="10" t="str">
        <f t="shared" si="162"/>
        <v/>
      </c>
      <c r="GF95" s="10" t="str">
        <f t="shared" si="162"/>
        <v/>
      </c>
      <c r="GG95" s="10" t="str">
        <f t="shared" si="162"/>
        <v/>
      </c>
      <c r="GH95" s="10" t="str">
        <f t="shared" si="162"/>
        <v/>
      </c>
      <c r="GI95" s="10" t="str">
        <f t="shared" si="162"/>
        <v/>
      </c>
      <c r="GJ95" s="10" t="str">
        <f t="shared" si="162"/>
        <v/>
      </c>
      <c r="GK95" s="10" t="str">
        <f t="shared" si="162"/>
        <v/>
      </c>
      <c r="GL95" s="10" t="str">
        <f t="shared" si="162"/>
        <v/>
      </c>
      <c r="GM95" s="10" t="str">
        <f t="shared" si="162"/>
        <v/>
      </c>
      <c r="GN95" s="10" t="str">
        <f t="shared" si="162"/>
        <v/>
      </c>
      <c r="GO95" s="10" t="str">
        <f t="shared" si="162"/>
        <v/>
      </c>
      <c r="GP95" s="10" t="str">
        <f t="shared" si="162"/>
        <v/>
      </c>
      <c r="GQ95" s="10" t="str">
        <f t="shared" ref="GQ95:IV95" si="163">IF(OR(GR49 = "", GR$8 &lt; GQ$8), "", IFERROR(GR49/GQ49, ""))</f>
        <v/>
      </c>
      <c r="GR95" s="10" t="str">
        <f t="shared" si="163"/>
        <v/>
      </c>
      <c r="GS95" s="10" t="str">
        <f t="shared" si="163"/>
        <v/>
      </c>
      <c r="GT95" s="10" t="str">
        <f t="shared" si="163"/>
        <v/>
      </c>
      <c r="GU95" s="10" t="str">
        <f t="shared" si="163"/>
        <v/>
      </c>
      <c r="GV95" s="10" t="str">
        <f t="shared" si="163"/>
        <v/>
      </c>
      <c r="GW95" s="10" t="str">
        <f t="shared" si="163"/>
        <v/>
      </c>
      <c r="GX95" s="10" t="str">
        <f t="shared" si="163"/>
        <v/>
      </c>
      <c r="GY95" s="10" t="str">
        <f t="shared" si="163"/>
        <v/>
      </c>
      <c r="GZ95" s="10" t="str">
        <f t="shared" si="163"/>
        <v/>
      </c>
      <c r="HA95" s="10" t="str">
        <f t="shared" si="163"/>
        <v/>
      </c>
      <c r="HB95" s="10" t="str">
        <f t="shared" si="163"/>
        <v/>
      </c>
      <c r="HC95" s="10" t="str">
        <f t="shared" si="163"/>
        <v/>
      </c>
      <c r="HD95" s="10" t="str">
        <f t="shared" si="163"/>
        <v/>
      </c>
      <c r="HE95" s="10" t="str">
        <f t="shared" si="163"/>
        <v/>
      </c>
      <c r="HF95" s="10" t="str">
        <f t="shared" si="163"/>
        <v/>
      </c>
      <c r="HG95" s="10" t="str">
        <f t="shared" si="163"/>
        <v/>
      </c>
      <c r="HH95" s="10" t="str">
        <f t="shared" si="163"/>
        <v/>
      </c>
      <c r="HI95" s="10" t="str">
        <f t="shared" si="163"/>
        <v/>
      </c>
      <c r="HJ95" s="10" t="str">
        <f t="shared" si="163"/>
        <v/>
      </c>
      <c r="HK95" s="10" t="str">
        <f t="shared" si="163"/>
        <v/>
      </c>
      <c r="HL95" s="10" t="str">
        <f t="shared" si="163"/>
        <v/>
      </c>
      <c r="HM95" s="10" t="str">
        <f t="shared" si="163"/>
        <v/>
      </c>
      <c r="HN95" s="10" t="str">
        <f t="shared" si="163"/>
        <v/>
      </c>
      <c r="HO95" s="10" t="str">
        <f t="shared" si="163"/>
        <v/>
      </c>
      <c r="HP95" s="10" t="str">
        <f t="shared" si="163"/>
        <v/>
      </c>
      <c r="HQ95" s="10" t="str">
        <f t="shared" si="163"/>
        <v/>
      </c>
      <c r="HR95" s="10" t="str">
        <f t="shared" si="163"/>
        <v/>
      </c>
      <c r="HS95" s="10" t="str">
        <f t="shared" si="163"/>
        <v/>
      </c>
      <c r="HT95" s="10" t="str">
        <f t="shared" si="163"/>
        <v/>
      </c>
      <c r="HU95" s="10" t="str">
        <f t="shared" si="163"/>
        <v/>
      </c>
      <c r="HV95" s="10" t="str">
        <f t="shared" si="163"/>
        <v/>
      </c>
      <c r="HW95" s="10" t="str">
        <f t="shared" si="163"/>
        <v/>
      </c>
      <c r="HX95" s="10" t="str">
        <f t="shared" si="163"/>
        <v/>
      </c>
      <c r="HY95" s="10" t="str">
        <f t="shared" si="163"/>
        <v/>
      </c>
      <c r="HZ95" s="10" t="str">
        <f t="shared" si="163"/>
        <v/>
      </c>
      <c r="IA95" s="10" t="str">
        <f t="shared" si="163"/>
        <v/>
      </c>
      <c r="IB95" s="10" t="str">
        <f t="shared" si="163"/>
        <v/>
      </c>
      <c r="IC95" s="10" t="str">
        <f t="shared" si="163"/>
        <v/>
      </c>
      <c r="ID95" s="10" t="str">
        <f t="shared" si="163"/>
        <v/>
      </c>
      <c r="IE95" s="10" t="str">
        <f t="shared" si="163"/>
        <v/>
      </c>
      <c r="IF95" s="10" t="str">
        <f t="shared" si="163"/>
        <v/>
      </c>
      <c r="IG95" s="10" t="str">
        <f t="shared" si="163"/>
        <v/>
      </c>
      <c r="IH95" s="10" t="str">
        <f t="shared" si="163"/>
        <v/>
      </c>
      <c r="II95" s="10" t="str">
        <f t="shared" si="163"/>
        <v/>
      </c>
      <c r="IJ95" s="10" t="str">
        <f t="shared" si="163"/>
        <v/>
      </c>
      <c r="IK95" s="10" t="str">
        <f t="shared" si="163"/>
        <v/>
      </c>
      <c r="IL95" s="10" t="str">
        <f t="shared" si="163"/>
        <v/>
      </c>
      <c r="IM95" s="10" t="str">
        <f t="shared" si="163"/>
        <v/>
      </c>
      <c r="IN95" s="10" t="str">
        <f t="shared" si="163"/>
        <v/>
      </c>
      <c r="IO95" s="10" t="str">
        <f t="shared" si="163"/>
        <v/>
      </c>
      <c r="IP95" s="10" t="str">
        <f t="shared" si="163"/>
        <v/>
      </c>
      <c r="IQ95" s="10" t="str">
        <f t="shared" si="163"/>
        <v/>
      </c>
      <c r="IR95" s="10" t="str">
        <f t="shared" si="163"/>
        <v/>
      </c>
      <c r="IS95" s="10" t="str">
        <f t="shared" si="163"/>
        <v/>
      </c>
      <c r="IT95" s="10" t="str">
        <f t="shared" si="163"/>
        <v/>
      </c>
      <c r="IU95" s="10" t="str">
        <f t="shared" si="163"/>
        <v/>
      </c>
      <c r="IV95" s="10" t="str">
        <f t="shared" si="163"/>
        <v/>
      </c>
    </row>
    <row r="96" spans="6:256" x14ac:dyDescent="0.2">
      <c r="F96">
        <v>202406</v>
      </c>
      <c r="G96" s="10">
        <f t="shared" ref="G96:BR96" si="164">IF(OR(H50 = "", H$8 &lt; G$8), "", IFERROR(H50/G50, ""))</f>
        <v>10.653539590605961</v>
      </c>
      <c r="H96" s="10" t="str">
        <f t="shared" si="164"/>
        <v/>
      </c>
      <c r="I96" s="10" t="str">
        <f t="shared" si="164"/>
        <v/>
      </c>
      <c r="J96" s="10" t="str">
        <f t="shared" si="164"/>
        <v/>
      </c>
      <c r="K96" s="10" t="str">
        <f t="shared" si="164"/>
        <v/>
      </c>
      <c r="L96" s="10" t="str">
        <f t="shared" si="164"/>
        <v/>
      </c>
      <c r="M96" s="10" t="str">
        <f t="shared" si="164"/>
        <v/>
      </c>
      <c r="N96" s="10" t="str">
        <f t="shared" si="164"/>
        <v/>
      </c>
      <c r="O96" s="10" t="str">
        <f t="shared" si="164"/>
        <v/>
      </c>
      <c r="P96" s="10" t="str">
        <f t="shared" si="164"/>
        <v/>
      </c>
      <c r="Q96" s="10" t="str">
        <f t="shared" si="164"/>
        <v/>
      </c>
      <c r="R96" s="10" t="str">
        <f t="shared" si="164"/>
        <v/>
      </c>
      <c r="S96" s="10" t="str">
        <f t="shared" si="164"/>
        <v/>
      </c>
      <c r="T96" s="10" t="str">
        <f t="shared" si="164"/>
        <v/>
      </c>
      <c r="U96" s="10" t="str">
        <f t="shared" si="164"/>
        <v/>
      </c>
      <c r="V96" s="10" t="str">
        <f t="shared" si="164"/>
        <v/>
      </c>
      <c r="W96" s="10" t="str">
        <f t="shared" si="164"/>
        <v/>
      </c>
      <c r="X96" s="10" t="str">
        <f t="shared" si="164"/>
        <v/>
      </c>
      <c r="Y96" s="10" t="str">
        <f t="shared" si="164"/>
        <v/>
      </c>
      <c r="Z96" s="10" t="str">
        <f t="shared" si="164"/>
        <v/>
      </c>
      <c r="AA96" s="10" t="str">
        <f t="shared" si="164"/>
        <v/>
      </c>
      <c r="AB96" s="10" t="str">
        <f t="shared" si="164"/>
        <v/>
      </c>
      <c r="AC96" s="10" t="str">
        <f t="shared" si="164"/>
        <v/>
      </c>
      <c r="AD96" s="10" t="str">
        <f t="shared" si="164"/>
        <v/>
      </c>
      <c r="AE96" s="10" t="str">
        <f t="shared" si="164"/>
        <v/>
      </c>
      <c r="AF96" s="10" t="str">
        <f t="shared" si="164"/>
        <v/>
      </c>
      <c r="AG96" s="10" t="str">
        <f t="shared" si="164"/>
        <v/>
      </c>
      <c r="AH96" s="10" t="str">
        <f t="shared" si="164"/>
        <v/>
      </c>
      <c r="AI96" s="10" t="str">
        <f t="shared" si="164"/>
        <v/>
      </c>
      <c r="AJ96" s="10" t="str">
        <f t="shared" si="164"/>
        <v/>
      </c>
      <c r="AK96" s="10" t="str">
        <f t="shared" si="164"/>
        <v/>
      </c>
      <c r="AL96" s="10" t="str">
        <f t="shared" si="164"/>
        <v/>
      </c>
      <c r="AM96" s="10" t="str">
        <f t="shared" si="164"/>
        <v/>
      </c>
      <c r="AN96" s="10" t="str">
        <f t="shared" si="164"/>
        <v/>
      </c>
      <c r="AO96" s="10" t="str">
        <f t="shared" si="164"/>
        <v/>
      </c>
      <c r="AP96" s="10" t="str">
        <f t="shared" si="164"/>
        <v/>
      </c>
      <c r="AQ96" s="10" t="str">
        <f t="shared" si="164"/>
        <v/>
      </c>
      <c r="AR96" s="10" t="str">
        <f t="shared" si="164"/>
        <v/>
      </c>
      <c r="AS96" s="10" t="str">
        <f t="shared" si="164"/>
        <v/>
      </c>
      <c r="AT96" s="10" t="str">
        <f t="shared" si="164"/>
        <v/>
      </c>
      <c r="AU96" s="10" t="str">
        <f t="shared" si="164"/>
        <v/>
      </c>
      <c r="AV96" s="10" t="str">
        <f t="shared" si="164"/>
        <v/>
      </c>
      <c r="AW96" s="10" t="str">
        <f t="shared" si="164"/>
        <v/>
      </c>
      <c r="AX96" s="10" t="str">
        <f t="shared" si="164"/>
        <v/>
      </c>
      <c r="AY96" s="10" t="str">
        <f t="shared" si="164"/>
        <v/>
      </c>
      <c r="AZ96" s="10" t="str">
        <f t="shared" si="164"/>
        <v/>
      </c>
      <c r="BA96" s="10" t="str">
        <f t="shared" si="164"/>
        <v/>
      </c>
      <c r="BB96" s="10" t="str">
        <f t="shared" si="164"/>
        <v/>
      </c>
      <c r="BC96" s="10" t="str">
        <f t="shared" si="164"/>
        <v/>
      </c>
      <c r="BD96" s="10" t="str">
        <f t="shared" si="164"/>
        <v/>
      </c>
      <c r="BE96" s="10" t="str">
        <f t="shared" si="164"/>
        <v/>
      </c>
      <c r="BF96" s="10" t="str">
        <f t="shared" si="164"/>
        <v/>
      </c>
      <c r="BG96" s="10" t="str">
        <f t="shared" si="164"/>
        <v/>
      </c>
      <c r="BH96" s="10" t="str">
        <f t="shared" si="164"/>
        <v/>
      </c>
      <c r="BI96" s="10" t="str">
        <f t="shared" si="164"/>
        <v/>
      </c>
      <c r="BJ96" s="10" t="str">
        <f t="shared" si="164"/>
        <v/>
      </c>
      <c r="BK96" s="10" t="str">
        <f t="shared" si="164"/>
        <v/>
      </c>
      <c r="BL96" s="10" t="str">
        <f t="shared" si="164"/>
        <v/>
      </c>
      <c r="BM96" s="10" t="str">
        <f t="shared" si="164"/>
        <v/>
      </c>
      <c r="BN96" s="10" t="str">
        <f t="shared" si="164"/>
        <v/>
      </c>
      <c r="BO96" s="10" t="str">
        <f t="shared" si="164"/>
        <v/>
      </c>
      <c r="BP96" s="10" t="str">
        <f t="shared" si="164"/>
        <v/>
      </c>
      <c r="BQ96" s="10" t="str">
        <f t="shared" si="164"/>
        <v/>
      </c>
      <c r="BR96" s="10" t="str">
        <f t="shared" si="164"/>
        <v/>
      </c>
      <c r="BS96" s="10" t="str">
        <f t="shared" ref="BS96:ED96" si="165">IF(OR(BT50 = "", BT$8 &lt; BS$8), "", IFERROR(BT50/BS50, ""))</f>
        <v/>
      </c>
      <c r="BT96" s="10" t="str">
        <f t="shared" si="165"/>
        <v/>
      </c>
      <c r="BU96" s="10" t="str">
        <f t="shared" si="165"/>
        <v/>
      </c>
      <c r="BV96" s="10" t="str">
        <f t="shared" si="165"/>
        <v/>
      </c>
      <c r="BW96" s="10" t="str">
        <f t="shared" si="165"/>
        <v/>
      </c>
      <c r="BX96" s="10" t="str">
        <f t="shared" si="165"/>
        <v/>
      </c>
      <c r="BY96" s="10" t="str">
        <f t="shared" si="165"/>
        <v/>
      </c>
      <c r="BZ96" s="10" t="str">
        <f t="shared" si="165"/>
        <v/>
      </c>
      <c r="CA96" s="10" t="str">
        <f t="shared" si="165"/>
        <v/>
      </c>
      <c r="CB96" s="10" t="str">
        <f t="shared" si="165"/>
        <v/>
      </c>
      <c r="CC96" s="10" t="str">
        <f t="shared" si="165"/>
        <v/>
      </c>
      <c r="CD96" s="10" t="str">
        <f t="shared" si="165"/>
        <v/>
      </c>
      <c r="CE96" s="10" t="str">
        <f t="shared" si="165"/>
        <v/>
      </c>
      <c r="CF96" s="10" t="str">
        <f t="shared" si="165"/>
        <v/>
      </c>
      <c r="CG96" s="10" t="str">
        <f t="shared" si="165"/>
        <v/>
      </c>
      <c r="CH96" s="10" t="str">
        <f t="shared" si="165"/>
        <v/>
      </c>
      <c r="CI96" s="10" t="str">
        <f t="shared" si="165"/>
        <v/>
      </c>
      <c r="CJ96" s="10" t="str">
        <f t="shared" si="165"/>
        <v/>
      </c>
      <c r="CK96" s="10" t="str">
        <f t="shared" si="165"/>
        <v/>
      </c>
      <c r="CL96" s="10" t="str">
        <f t="shared" si="165"/>
        <v/>
      </c>
      <c r="CM96" s="10" t="str">
        <f t="shared" si="165"/>
        <v/>
      </c>
      <c r="CN96" s="10" t="str">
        <f t="shared" si="165"/>
        <v/>
      </c>
      <c r="CO96" s="10" t="str">
        <f t="shared" si="165"/>
        <v/>
      </c>
      <c r="CP96" s="10" t="str">
        <f t="shared" si="165"/>
        <v/>
      </c>
      <c r="CQ96" s="10" t="str">
        <f t="shared" si="165"/>
        <v/>
      </c>
      <c r="CR96" s="10" t="str">
        <f t="shared" si="165"/>
        <v/>
      </c>
      <c r="CS96" s="10" t="str">
        <f t="shared" si="165"/>
        <v/>
      </c>
      <c r="CT96" s="10" t="str">
        <f t="shared" si="165"/>
        <v/>
      </c>
      <c r="CU96" s="10" t="str">
        <f t="shared" si="165"/>
        <v/>
      </c>
      <c r="CV96" s="10" t="str">
        <f t="shared" si="165"/>
        <v/>
      </c>
      <c r="CW96" s="10" t="str">
        <f t="shared" si="165"/>
        <v/>
      </c>
      <c r="CX96" s="10" t="str">
        <f t="shared" si="165"/>
        <v/>
      </c>
      <c r="CY96" s="10" t="str">
        <f t="shared" si="165"/>
        <v/>
      </c>
      <c r="CZ96" s="10" t="str">
        <f t="shared" si="165"/>
        <v/>
      </c>
      <c r="DA96" s="10" t="str">
        <f t="shared" si="165"/>
        <v/>
      </c>
      <c r="DB96" s="10" t="str">
        <f t="shared" si="165"/>
        <v/>
      </c>
      <c r="DC96" s="10" t="str">
        <f t="shared" si="165"/>
        <v/>
      </c>
      <c r="DD96" s="10" t="str">
        <f t="shared" si="165"/>
        <v/>
      </c>
      <c r="DE96" s="10" t="str">
        <f t="shared" si="165"/>
        <v/>
      </c>
      <c r="DF96" s="10" t="str">
        <f t="shared" si="165"/>
        <v/>
      </c>
      <c r="DG96" s="10" t="str">
        <f t="shared" si="165"/>
        <v/>
      </c>
      <c r="DH96" s="10" t="str">
        <f t="shared" si="165"/>
        <v/>
      </c>
      <c r="DI96" s="10" t="str">
        <f t="shared" si="165"/>
        <v/>
      </c>
      <c r="DJ96" s="10" t="str">
        <f t="shared" si="165"/>
        <v/>
      </c>
      <c r="DK96" s="10" t="str">
        <f t="shared" si="165"/>
        <v/>
      </c>
      <c r="DL96" s="10" t="str">
        <f t="shared" si="165"/>
        <v/>
      </c>
      <c r="DM96" s="10" t="str">
        <f t="shared" si="165"/>
        <v/>
      </c>
      <c r="DN96" s="10" t="str">
        <f t="shared" si="165"/>
        <v/>
      </c>
      <c r="DO96" s="10" t="str">
        <f t="shared" si="165"/>
        <v/>
      </c>
      <c r="DP96" s="10" t="str">
        <f t="shared" si="165"/>
        <v/>
      </c>
      <c r="DQ96" s="10" t="str">
        <f t="shared" si="165"/>
        <v/>
      </c>
      <c r="DR96" s="10" t="str">
        <f t="shared" si="165"/>
        <v/>
      </c>
      <c r="DS96" s="10" t="str">
        <f t="shared" si="165"/>
        <v/>
      </c>
      <c r="DT96" s="10" t="str">
        <f t="shared" si="165"/>
        <v/>
      </c>
      <c r="DU96" s="10" t="str">
        <f t="shared" si="165"/>
        <v/>
      </c>
      <c r="DV96" s="10" t="str">
        <f t="shared" si="165"/>
        <v/>
      </c>
      <c r="DW96" s="10" t="str">
        <f t="shared" si="165"/>
        <v/>
      </c>
      <c r="DX96" s="10" t="str">
        <f t="shared" si="165"/>
        <v/>
      </c>
      <c r="DY96" s="10" t="str">
        <f t="shared" si="165"/>
        <v/>
      </c>
      <c r="DZ96" s="10" t="str">
        <f t="shared" si="165"/>
        <v/>
      </c>
      <c r="EA96" s="10" t="str">
        <f t="shared" si="165"/>
        <v/>
      </c>
      <c r="EB96" s="10">
        <f t="shared" si="165"/>
        <v>1.8528834913490908</v>
      </c>
      <c r="EC96" s="10" t="str">
        <f t="shared" si="165"/>
        <v/>
      </c>
      <c r="ED96" s="10" t="str">
        <f t="shared" si="165"/>
        <v/>
      </c>
      <c r="EE96" s="10" t="str">
        <f t="shared" ref="EE96:GP96" si="166">IF(OR(EF50 = "", EF$8 &lt; EE$8), "", IFERROR(EF50/EE50, ""))</f>
        <v/>
      </c>
      <c r="EF96" s="10" t="str">
        <f t="shared" si="166"/>
        <v/>
      </c>
      <c r="EG96" s="10" t="str">
        <f t="shared" si="166"/>
        <v/>
      </c>
      <c r="EH96" s="10" t="str">
        <f t="shared" si="166"/>
        <v/>
      </c>
      <c r="EI96" s="10" t="str">
        <f t="shared" si="166"/>
        <v/>
      </c>
      <c r="EJ96" s="10" t="str">
        <f t="shared" si="166"/>
        <v/>
      </c>
      <c r="EK96" s="10" t="str">
        <f t="shared" si="166"/>
        <v/>
      </c>
      <c r="EL96" s="10" t="str">
        <f t="shared" si="166"/>
        <v/>
      </c>
      <c r="EM96" s="10" t="str">
        <f t="shared" si="166"/>
        <v/>
      </c>
      <c r="EN96" s="10" t="str">
        <f t="shared" si="166"/>
        <v/>
      </c>
      <c r="EO96" s="10" t="str">
        <f t="shared" si="166"/>
        <v/>
      </c>
      <c r="EP96" s="10" t="str">
        <f t="shared" si="166"/>
        <v/>
      </c>
      <c r="EQ96" s="10" t="str">
        <f t="shared" si="166"/>
        <v/>
      </c>
      <c r="ER96" s="10" t="str">
        <f t="shared" si="166"/>
        <v/>
      </c>
      <c r="ES96" s="10" t="str">
        <f t="shared" si="166"/>
        <v/>
      </c>
      <c r="ET96" s="10" t="str">
        <f t="shared" si="166"/>
        <v/>
      </c>
      <c r="EU96" s="10" t="str">
        <f t="shared" si="166"/>
        <v/>
      </c>
      <c r="EV96" s="10" t="str">
        <f t="shared" si="166"/>
        <v/>
      </c>
      <c r="EW96" s="10" t="str">
        <f t="shared" si="166"/>
        <v/>
      </c>
      <c r="EX96" s="10" t="str">
        <f t="shared" si="166"/>
        <v/>
      </c>
      <c r="EY96" s="10" t="str">
        <f t="shared" si="166"/>
        <v/>
      </c>
      <c r="EZ96" s="10" t="str">
        <f t="shared" si="166"/>
        <v/>
      </c>
      <c r="FA96" s="10" t="str">
        <f t="shared" si="166"/>
        <v/>
      </c>
      <c r="FB96" s="10" t="str">
        <f t="shared" si="166"/>
        <v/>
      </c>
      <c r="FC96" s="10" t="str">
        <f t="shared" si="166"/>
        <v/>
      </c>
      <c r="FD96" s="10" t="str">
        <f t="shared" si="166"/>
        <v/>
      </c>
      <c r="FE96" s="10" t="str">
        <f t="shared" si="166"/>
        <v/>
      </c>
      <c r="FF96" s="10" t="str">
        <f t="shared" si="166"/>
        <v/>
      </c>
      <c r="FG96" s="10" t="str">
        <f t="shared" si="166"/>
        <v/>
      </c>
      <c r="FH96" s="10" t="str">
        <f t="shared" si="166"/>
        <v/>
      </c>
      <c r="FI96" s="10" t="str">
        <f t="shared" si="166"/>
        <v/>
      </c>
      <c r="FJ96" s="10" t="str">
        <f t="shared" si="166"/>
        <v/>
      </c>
      <c r="FK96" s="10" t="str">
        <f t="shared" si="166"/>
        <v/>
      </c>
      <c r="FL96" s="10" t="str">
        <f t="shared" si="166"/>
        <v/>
      </c>
      <c r="FM96" s="10" t="str">
        <f t="shared" si="166"/>
        <v/>
      </c>
      <c r="FN96" s="10" t="str">
        <f t="shared" si="166"/>
        <v/>
      </c>
      <c r="FO96" s="10" t="str">
        <f t="shared" si="166"/>
        <v/>
      </c>
      <c r="FP96" s="10" t="str">
        <f t="shared" si="166"/>
        <v/>
      </c>
      <c r="FQ96" s="10" t="str">
        <f t="shared" si="166"/>
        <v/>
      </c>
      <c r="FR96" s="10" t="str">
        <f t="shared" si="166"/>
        <v/>
      </c>
      <c r="FS96" s="10" t="str">
        <f t="shared" si="166"/>
        <v/>
      </c>
      <c r="FT96" s="10" t="str">
        <f t="shared" si="166"/>
        <v/>
      </c>
      <c r="FU96" s="10" t="str">
        <f t="shared" si="166"/>
        <v/>
      </c>
      <c r="FV96" s="10" t="str">
        <f t="shared" si="166"/>
        <v/>
      </c>
      <c r="FW96" s="10" t="str">
        <f t="shared" si="166"/>
        <v/>
      </c>
      <c r="FX96" s="10" t="str">
        <f t="shared" si="166"/>
        <v/>
      </c>
      <c r="FY96" s="10" t="str">
        <f t="shared" si="166"/>
        <v/>
      </c>
      <c r="FZ96" s="10" t="str">
        <f t="shared" si="166"/>
        <v/>
      </c>
      <c r="GA96" s="10" t="str">
        <f t="shared" si="166"/>
        <v/>
      </c>
      <c r="GB96" s="10" t="str">
        <f t="shared" si="166"/>
        <v/>
      </c>
      <c r="GC96" s="10" t="str">
        <f t="shared" si="166"/>
        <v/>
      </c>
      <c r="GD96" s="10" t="str">
        <f t="shared" si="166"/>
        <v/>
      </c>
      <c r="GE96" s="10" t="str">
        <f t="shared" si="166"/>
        <v/>
      </c>
      <c r="GF96" s="10" t="str">
        <f t="shared" si="166"/>
        <v/>
      </c>
      <c r="GG96" s="10" t="str">
        <f t="shared" si="166"/>
        <v/>
      </c>
      <c r="GH96" s="10" t="str">
        <f t="shared" si="166"/>
        <v/>
      </c>
      <c r="GI96" s="10" t="str">
        <f t="shared" si="166"/>
        <v/>
      </c>
      <c r="GJ96" s="10" t="str">
        <f t="shared" si="166"/>
        <v/>
      </c>
      <c r="GK96" s="10" t="str">
        <f t="shared" si="166"/>
        <v/>
      </c>
      <c r="GL96" s="10" t="str">
        <f t="shared" si="166"/>
        <v/>
      </c>
      <c r="GM96" s="10" t="str">
        <f t="shared" si="166"/>
        <v/>
      </c>
      <c r="GN96" s="10" t="str">
        <f t="shared" si="166"/>
        <v/>
      </c>
      <c r="GO96" s="10" t="str">
        <f t="shared" si="166"/>
        <v/>
      </c>
      <c r="GP96" s="10" t="str">
        <f t="shared" si="166"/>
        <v/>
      </c>
      <c r="GQ96" s="10" t="str">
        <f t="shared" ref="GQ96:IV96" si="167">IF(OR(GR50 = "", GR$8 &lt; GQ$8), "", IFERROR(GR50/GQ50, ""))</f>
        <v/>
      </c>
      <c r="GR96" s="10" t="str">
        <f t="shared" si="167"/>
        <v/>
      </c>
      <c r="GS96" s="10" t="str">
        <f t="shared" si="167"/>
        <v/>
      </c>
      <c r="GT96" s="10" t="str">
        <f t="shared" si="167"/>
        <v/>
      </c>
      <c r="GU96" s="10" t="str">
        <f t="shared" si="167"/>
        <v/>
      </c>
      <c r="GV96" s="10" t="str">
        <f t="shared" si="167"/>
        <v/>
      </c>
      <c r="GW96" s="10" t="str">
        <f t="shared" si="167"/>
        <v/>
      </c>
      <c r="GX96" s="10" t="str">
        <f t="shared" si="167"/>
        <v/>
      </c>
      <c r="GY96" s="10" t="str">
        <f t="shared" si="167"/>
        <v/>
      </c>
      <c r="GZ96" s="10" t="str">
        <f t="shared" si="167"/>
        <v/>
      </c>
      <c r="HA96" s="10" t="str">
        <f t="shared" si="167"/>
        <v/>
      </c>
      <c r="HB96" s="10" t="str">
        <f t="shared" si="167"/>
        <v/>
      </c>
      <c r="HC96" s="10" t="str">
        <f t="shared" si="167"/>
        <v/>
      </c>
      <c r="HD96" s="10" t="str">
        <f t="shared" si="167"/>
        <v/>
      </c>
      <c r="HE96" s="10" t="str">
        <f t="shared" si="167"/>
        <v/>
      </c>
      <c r="HF96" s="10" t="str">
        <f t="shared" si="167"/>
        <v/>
      </c>
      <c r="HG96" s="10" t="str">
        <f t="shared" si="167"/>
        <v/>
      </c>
      <c r="HH96" s="10" t="str">
        <f t="shared" si="167"/>
        <v/>
      </c>
      <c r="HI96" s="10" t="str">
        <f t="shared" si="167"/>
        <v/>
      </c>
      <c r="HJ96" s="10" t="str">
        <f t="shared" si="167"/>
        <v/>
      </c>
      <c r="HK96" s="10" t="str">
        <f t="shared" si="167"/>
        <v/>
      </c>
      <c r="HL96" s="10" t="str">
        <f t="shared" si="167"/>
        <v/>
      </c>
      <c r="HM96" s="10" t="str">
        <f t="shared" si="167"/>
        <v/>
      </c>
      <c r="HN96" s="10" t="str">
        <f t="shared" si="167"/>
        <v/>
      </c>
      <c r="HO96" s="10" t="str">
        <f t="shared" si="167"/>
        <v/>
      </c>
      <c r="HP96" s="10" t="str">
        <f t="shared" si="167"/>
        <v/>
      </c>
      <c r="HQ96" s="10" t="str">
        <f t="shared" si="167"/>
        <v/>
      </c>
      <c r="HR96" s="10" t="str">
        <f t="shared" si="167"/>
        <v/>
      </c>
      <c r="HS96" s="10" t="str">
        <f t="shared" si="167"/>
        <v/>
      </c>
      <c r="HT96" s="10" t="str">
        <f t="shared" si="167"/>
        <v/>
      </c>
      <c r="HU96" s="10" t="str">
        <f t="shared" si="167"/>
        <v/>
      </c>
      <c r="HV96" s="10" t="str">
        <f t="shared" si="167"/>
        <v/>
      </c>
      <c r="HW96" s="10" t="str">
        <f t="shared" si="167"/>
        <v/>
      </c>
      <c r="HX96" s="10" t="str">
        <f t="shared" si="167"/>
        <v/>
      </c>
      <c r="HY96" s="10" t="str">
        <f t="shared" si="167"/>
        <v/>
      </c>
      <c r="HZ96" s="10" t="str">
        <f t="shared" si="167"/>
        <v/>
      </c>
      <c r="IA96" s="10" t="str">
        <f t="shared" si="167"/>
        <v/>
      </c>
      <c r="IB96" s="10" t="str">
        <f t="shared" si="167"/>
        <v/>
      </c>
      <c r="IC96" s="10" t="str">
        <f t="shared" si="167"/>
        <v/>
      </c>
      <c r="ID96" s="10" t="str">
        <f t="shared" si="167"/>
        <v/>
      </c>
      <c r="IE96" s="10" t="str">
        <f t="shared" si="167"/>
        <v/>
      </c>
      <c r="IF96" s="10" t="str">
        <f t="shared" si="167"/>
        <v/>
      </c>
      <c r="IG96" s="10" t="str">
        <f t="shared" si="167"/>
        <v/>
      </c>
      <c r="IH96" s="10" t="str">
        <f t="shared" si="167"/>
        <v/>
      </c>
      <c r="II96" s="10" t="str">
        <f t="shared" si="167"/>
        <v/>
      </c>
      <c r="IJ96" s="10" t="str">
        <f t="shared" si="167"/>
        <v/>
      </c>
      <c r="IK96" s="10" t="str">
        <f t="shared" si="167"/>
        <v/>
      </c>
      <c r="IL96" s="10" t="str">
        <f t="shared" si="167"/>
        <v/>
      </c>
      <c r="IM96" s="10" t="str">
        <f t="shared" si="167"/>
        <v/>
      </c>
      <c r="IN96" s="10" t="str">
        <f t="shared" si="167"/>
        <v/>
      </c>
      <c r="IO96" s="10" t="str">
        <f t="shared" si="167"/>
        <v/>
      </c>
      <c r="IP96" s="10" t="str">
        <f t="shared" si="167"/>
        <v/>
      </c>
      <c r="IQ96" s="10" t="str">
        <f t="shared" si="167"/>
        <v/>
      </c>
      <c r="IR96" s="10" t="str">
        <f t="shared" si="167"/>
        <v/>
      </c>
      <c r="IS96" s="10" t="str">
        <f t="shared" si="167"/>
        <v/>
      </c>
      <c r="IT96" s="10" t="str">
        <f t="shared" si="167"/>
        <v/>
      </c>
      <c r="IU96" s="10" t="str">
        <f t="shared" si="167"/>
        <v/>
      </c>
      <c r="IV96" s="10" t="str">
        <f t="shared" si="167"/>
        <v/>
      </c>
    </row>
    <row r="99" spans="6:256" x14ac:dyDescent="0.2">
      <c r="F99" s="17" t="s">
        <v>83</v>
      </c>
      <c r="G99" s="5" t="s">
        <v>79</v>
      </c>
      <c r="H99" s="5" t="s">
        <v>79</v>
      </c>
      <c r="I99" s="5" t="s">
        <v>79</v>
      </c>
      <c r="J99" s="5" t="s">
        <v>79</v>
      </c>
      <c r="K99" s="5" t="s">
        <v>79</v>
      </c>
      <c r="L99" s="5" t="s">
        <v>79</v>
      </c>
      <c r="M99" s="5" t="s">
        <v>79</v>
      </c>
      <c r="N99" s="5" t="s">
        <v>79</v>
      </c>
      <c r="O99" s="5" t="s">
        <v>79</v>
      </c>
      <c r="P99" s="5" t="s">
        <v>79</v>
      </c>
      <c r="Q99" s="5" t="s">
        <v>79</v>
      </c>
      <c r="R99" s="5" t="s">
        <v>79</v>
      </c>
      <c r="S99" s="5" t="s">
        <v>79</v>
      </c>
      <c r="T99" s="5" t="s">
        <v>79</v>
      </c>
      <c r="U99" s="5" t="s">
        <v>79</v>
      </c>
      <c r="V99" s="5" t="s">
        <v>79</v>
      </c>
      <c r="W99" s="5" t="s">
        <v>79</v>
      </c>
      <c r="X99" s="5" t="s">
        <v>79</v>
      </c>
      <c r="Y99" s="5" t="s">
        <v>79</v>
      </c>
      <c r="Z99" s="5" t="s">
        <v>79</v>
      </c>
      <c r="AA99" s="5" t="s">
        <v>79</v>
      </c>
      <c r="AB99" s="5" t="s">
        <v>79</v>
      </c>
      <c r="AC99" s="5" t="s">
        <v>79</v>
      </c>
      <c r="AD99" s="5" t="s">
        <v>79</v>
      </c>
      <c r="AE99" s="5" t="s">
        <v>79</v>
      </c>
      <c r="AF99" s="5" t="s">
        <v>79</v>
      </c>
      <c r="AG99" s="5" t="s">
        <v>79</v>
      </c>
      <c r="AH99" s="5" t="s">
        <v>79</v>
      </c>
      <c r="AI99" s="5" t="s">
        <v>79</v>
      </c>
      <c r="AJ99" s="5" t="s">
        <v>79</v>
      </c>
      <c r="AK99" s="5" t="s">
        <v>79</v>
      </c>
      <c r="AL99" s="5" t="s">
        <v>79</v>
      </c>
      <c r="AM99" s="5" t="s">
        <v>79</v>
      </c>
      <c r="AN99" s="5" t="s">
        <v>79</v>
      </c>
      <c r="AO99" s="5" t="s">
        <v>79</v>
      </c>
      <c r="AP99" s="5" t="s">
        <v>79</v>
      </c>
      <c r="AQ99" s="5" t="s">
        <v>79</v>
      </c>
      <c r="AR99" s="5" t="s">
        <v>79</v>
      </c>
      <c r="AS99" s="5" t="s">
        <v>79</v>
      </c>
      <c r="AT99" s="5" t="s">
        <v>79</v>
      </c>
      <c r="AU99" s="5" t="s">
        <v>79</v>
      </c>
      <c r="AV99" s="5" t="s">
        <v>79</v>
      </c>
      <c r="AW99" s="5" t="s">
        <v>79</v>
      </c>
      <c r="AX99" s="5" t="s">
        <v>79</v>
      </c>
      <c r="AY99" s="5" t="s">
        <v>79</v>
      </c>
      <c r="AZ99" s="5" t="s">
        <v>79</v>
      </c>
      <c r="BA99" s="5" t="s">
        <v>79</v>
      </c>
      <c r="BB99" s="5" t="s">
        <v>79</v>
      </c>
      <c r="BC99" s="5" t="s">
        <v>79</v>
      </c>
      <c r="BD99" s="5" t="s">
        <v>79</v>
      </c>
      <c r="BE99" s="5" t="s">
        <v>79</v>
      </c>
      <c r="BF99" s="5" t="s">
        <v>79</v>
      </c>
      <c r="BG99" s="5" t="s">
        <v>79</v>
      </c>
      <c r="BH99" s="5" t="s">
        <v>79</v>
      </c>
      <c r="BI99" s="5" t="s">
        <v>79</v>
      </c>
      <c r="BJ99" s="5" t="s">
        <v>79</v>
      </c>
      <c r="BK99" s="5" t="s">
        <v>79</v>
      </c>
      <c r="BL99" s="5" t="s">
        <v>79</v>
      </c>
      <c r="BM99" s="5" t="s">
        <v>79</v>
      </c>
      <c r="BN99" s="5" t="s">
        <v>79</v>
      </c>
      <c r="BO99" s="5" t="s">
        <v>79</v>
      </c>
      <c r="BP99" s="5" t="s">
        <v>79</v>
      </c>
      <c r="BQ99" s="5" t="s">
        <v>79</v>
      </c>
      <c r="BR99" s="5" t="s">
        <v>79</v>
      </c>
      <c r="BS99" s="5" t="s">
        <v>79</v>
      </c>
      <c r="BT99" s="5" t="s">
        <v>79</v>
      </c>
      <c r="BU99" s="5" t="s">
        <v>79</v>
      </c>
      <c r="BV99" s="5" t="s">
        <v>79</v>
      </c>
      <c r="BW99" s="5" t="s">
        <v>79</v>
      </c>
      <c r="BX99" s="5" t="s">
        <v>79</v>
      </c>
      <c r="BY99" s="5" t="s">
        <v>79</v>
      </c>
      <c r="BZ99" s="5" t="s">
        <v>79</v>
      </c>
      <c r="CA99" s="5" t="s">
        <v>79</v>
      </c>
      <c r="CB99" s="5" t="s">
        <v>79</v>
      </c>
      <c r="CC99" s="5" t="s">
        <v>79</v>
      </c>
      <c r="CD99" s="5" t="s">
        <v>79</v>
      </c>
      <c r="CE99" s="5" t="s">
        <v>79</v>
      </c>
      <c r="CF99" s="5" t="s">
        <v>79</v>
      </c>
      <c r="CG99" s="5" t="s">
        <v>79</v>
      </c>
      <c r="CH99" s="5" t="s">
        <v>79</v>
      </c>
      <c r="CI99" s="5" t="s">
        <v>79</v>
      </c>
      <c r="CJ99" s="5" t="s">
        <v>79</v>
      </c>
      <c r="CK99" s="5" t="s">
        <v>79</v>
      </c>
      <c r="CL99" s="5" t="s">
        <v>79</v>
      </c>
      <c r="CM99" s="5" t="s">
        <v>79</v>
      </c>
      <c r="CN99" s="5" t="s">
        <v>79</v>
      </c>
      <c r="CO99" s="5" t="s">
        <v>79</v>
      </c>
      <c r="CP99" s="5" t="s">
        <v>79</v>
      </c>
      <c r="CQ99" s="5" t="s">
        <v>79</v>
      </c>
      <c r="CR99" s="5" t="s">
        <v>79</v>
      </c>
      <c r="CS99" s="5" t="s">
        <v>79</v>
      </c>
      <c r="CT99" s="5" t="s">
        <v>79</v>
      </c>
      <c r="CU99" s="5" t="s">
        <v>79</v>
      </c>
      <c r="CV99" s="5" t="s">
        <v>79</v>
      </c>
      <c r="CW99" s="5" t="s">
        <v>79</v>
      </c>
      <c r="CX99" s="5" t="s">
        <v>79</v>
      </c>
      <c r="CY99" s="5" t="s">
        <v>79</v>
      </c>
      <c r="CZ99" s="5" t="s">
        <v>79</v>
      </c>
      <c r="DA99" s="5" t="s">
        <v>79</v>
      </c>
      <c r="DB99" s="5" t="s">
        <v>79</v>
      </c>
      <c r="DC99" s="5" t="s">
        <v>79</v>
      </c>
      <c r="DD99" s="5" t="s">
        <v>79</v>
      </c>
      <c r="DE99" s="5" t="s">
        <v>79</v>
      </c>
      <c r="DF99" s="5" t="s">
        <v>79</v>
      </c>
      <c r="DG99" s="5" t="s">
        <v>79</v>
      </c>
      <c r="DH99" s="5" t="s">
        <v>79</v>
      </c>
      <c r="DI99" s="5" t="s">
        <v>79</v>
      </c>
      <c r="DJ99" s="5" t="s">
        <v>79</v>
      </c>
      <c r="DK99" s="5" t="s">
        <v>79</v>
      </c>
      <c r="DL99" s="5" t="s">
        <v>79</v>
      </c>
      <c r="DM99" s="5" t="s">
        <v>79</v>
      </c>
      <c r="DN99" s="5" t="s">
        <v>79</v>
      </c>
      <c r="DO99" s="5" t="s">
        <v>79</v>
      </c>
      <c r="DP99" s="5" t="s">
        <v>79</v>
      </c>
      <c r="DQ99" s="5" t="s">
        <v>79</v>
      </c>
      <c r="DR99" s="5" t="s">
        <v>79</v>
      </c>
      <c r="DS99" s="5" t="s">
        <v>79</v>
      </c>
      <c r="DT99" s="5" t="s">
        <v>79</v>
      </c>
      <c r="DU99" s="5" t="s">
        <v>79</v>
      </c>
      <c r="DV99" s="5" t="s">
        <v>79</v>
      </c>
      <c r="DW99" s="5" t="s">
        <v>79</v>
      </c>
      <c r="DX99" s="5" t="s">
        <v>79</v>
      </c>
      <c r="DY99" s="5" t="s">
        <v>79</v>
      </c>
      <c r="DZ99" s="5" t="s">
        <v>79</v>
      </c>
      <c r="EA99" s="5" t="s">
        <v>79</v>
      </c>
      <c r="EB99" s="6" t="s">
        <v>80</v>
      </c>
      <c r="EC99" s="6" t="s">
        <v>80</v>
      </c>
      <c r="ED99" s="6" t="s">
        <v>80</v>
      </c>
      <c r="EE99" s="6" t="s">
        <v>80</v>
      </c>
      <c r="EF99" s="6" t="s">
        <v>80</v>
      </c>
      <c r="EG99" s="6" t="s">
        <v>80</v>
      </c>
      <c r="EH99" s="6" t="s">
        <v>80</v>
      </c>
      <c r="EI99" s="6" t="s">
        <v>80</v>
      </c>
      <c r="EJ99" s="6" t="s">
        <v>80</v>
      </c>
      <c r="EK99" s="6" t="s">
        <v>80</v>
      </c>
      <c r="EL99" s="6" t="s">
        <v>80</v>
      </c>
      <c r="EM99" s="6" t="s">
        <v>80</v>
      </c>
      <c r="EN99" s="6" t="s">
        <v>80</v>
      </c>
      <c r="EO99" s="6" t="s">
        <v>80</v>
      </c>
      <c r="EP99" s="6" t="s">
        <v>80</v>
      </c>
      <c r="EQ99" s="6" t="s">
        <v>80</v>
      </c>
      <c r="ER99" s="6" t="s">
        <v>80</v>
      </c>
      <c r="ES99" s="6" t="s">
        <v>80</v>
      </c>
      <c r="ET99" s="6" t="s">
        <v>80</v>
      </c>
      <c r="EU99" s="6" t="s">
        <v>80</v>
      </c>
      <c r="EV99" s="6" t="s">
        <v>80</v>
      </c>
      <c r="EW99" s="6" t="s">
        <v>80</v>
      </c>
      <c r="EX99" s="6" t="s">
        <v>80</v>
      </c>
      <c r="EY99" s="6" t="s">
        <v>80</v>
      </c>
      <c r="EZ99" s="6" t="s">
        <v>80</v>
      </c>
      <c r="FA99" s="6" t="s">
        <v>80</v>
      </c>
      <c r="FB99" s="6" t="s">
        <v>80</v>
      </c>
      <c r="FC99" s="6" t="s">
        <v>80</v>
      </c>
      <c r="FD99" s="6" t="s">
        <v>80</v>
      </c>
      <c r="FE99" s="6" t="s">
        <v>80</v>
      </c>
      <c r="FF99" s="6" t="s">
        <v>80</v>
      </c>
      <c r="FG99" s="6" t="s">
        <v>80</v>
      </c>
      <c r="FH99" s="6" t="s">
        <v>80</v>
      </c>
      <c r="FI99" s="6" t="s">
        <v>80</v>
      </c>
      <c r="FJ99" s="6" t="s">
        <v>80</v>
      </c>
      <c r="FK99" s="6" t="s">
        <v>80</v>
      </c>
      <c r="FL99" s="6" t="s">
        <v>80</v>
      </c>
      <c r="FM99" s="6" t="s">
        <v>80</v>
      </c>
      <c r="FN99" s="6" t="s">
        <v>80</v>
      </c>
      <c r="FO99" s="6" t="s">
        <v>80</v>
      </c>
      <c r="FP99" s="6" t="s">
        <v>80</v>
      </c>
      <c r="FQ99" s="6" t="s">
        <v>80</v>
      </c>
      <c r="FR99" s="6" t="s">
        <v>80</v>
      </c>
      <c r="FS99" s="6" t="s">
        <v>80</v>
      </c>
      <c r="FT99" s="6" t="s">
        <v>80</v>
      </c>
      <c r="FU99" s="6" t="s">
        <v>80</v>
      </c>
      <c r="FV99" s="6" t="s">
        <v>80</v>
      </c>
      <c r="FW99" s="6" t="s">
        <v>80</v>
      </c>
      <c r="FX99" s="6" t="s">
        <v>80</v>
      </c>
      <c r="FY99" s="6" t="s">
        <v>80</v>
      </c>
      <c r="FZ99" s="6" t="s">
        <v>80</v>
      </c>
      <c r="GA99" s="6" t="s">
        <v>80</v>
      </c>
      <c r="GB99" s="6" t="s">
        <v>80</v>
      </c>
      <c r="GC99" s="6" t="s">
        <v>80</v>
      </c>
      <c r="GD99" s="6" t="s">
        <v>80</v>
      </c>
      <c r="GE99" s="6" t="s">
        <v>80</v>
      </c>
      <c r="GF99" s="6" t="s">
        <v>80</v>
      </c>
      <c r="GG99" s="6" t="s">
        <v>80</v>
      </c>
      <c r="GH99" s="6" t="s">
        <v>80</v>
      </c>
      <c r="GI99" s="6" t="s">
        <v>80</v>
      </c>
      <c r="GJ99" s="6" t="s">
        <v>80</v>
      </c>
      <c r="GK99" s="6" t="s">
        <v>80</v>
      </c>
      <c r="GL99" s="6" t="s">
        <v>80</v>
      </c>
      <c r="GM99" s="6" t="s">
        <v>80</v>
      </c>
      <c r="GN99" s="6" t="s">
        <v>80</v>
      </c>
      <c r="GO99" s="6" t="s">
        <v>80</v>
      </c>
      <c r="GP99" s="6" t="s">
        <v>80</v>
      </c>
      <c r="GQ99" s="6" t="s">
        <v>80</v>
      </c>
      <c r="GR99" s="6" t="s">
        <v>80</v>
      </c>
      <c r="GS99" s="6" t="s">
        <v>80</v>
      </c>
      <c r="GT99" s="6" t="s">
        <v>80</v>
      </c>
      <c r="GU99" s="6" t="s">
        <v>80</v>
      </c>
      <c r="GV99" s="6" t="s">
        <v>80</v>
      </c>
      <c r="GW99" s="6" t="s">
        <v>80</v>
      </c>
      <c r="GX99" s="6" t="s">
        <v>80</v>
      </c>
      <c r="GY99" s="6" t="s">
        <v>80</v>
      </c>
      <c r="GZ99" s="6" t="s">
        <v>80</v>
      </c>
      <c r="HA99" s="6" t="s">
        <v>80</v>
      </c>
      <c r="HB99" s="6" t="s">
        <v>80</v>
      </c>
      <c r="HC99" s="6" t="s">
        <v>80</v>
      </c>
      <c r="HD99" s="6" t="s">
        <v>80</v>
      </c>
      <c r="HE99" s="6" t="s">
        <v>80</v>
      </c>
      <c r="HF99" s="6" t="s">
        <v>80</v>
      </c>
      <c r="HG99" s="6" t="s">
        <v>80</v>
      </c>
      <c r="HH99" s="6" t="s">
        <v>80</v>
      </c>
      <c r="HI99" s="6" t="s">
        <v>80</v>
      </c>
      <c r="HJ99" s="6" t="s">
        <v>80</v>
      </c>
      <c r="HK99" s="6" t="s">
        <v>80</v>
      </c>
      <c r="HL99" s="6" t="s">
        <v>80</v>
      </c>
      <c r="HM99" s="6" t="s">
        <v>80</v>
      </c>
      <c r="HN99" s="6" t="s">
        <v>80</v>
      </c>
      <c r="HO99" s="6" t="s">
        <v>80</v>
      </c>
      <c r="HP99" s="6" t="s">
        <v>80</v>
      </c>
      <c r="HQ99" s="6" t="s">
        <v>80</v>
      </c>
      <c r="HR99" s="6" t="s">
        <v>80</v>
      </c>
      <c r="HS99" s="6" t="s">
        <v>80</v>
      </c>
      <c r="HT99" s="6" t="s">
        <v>80</v>
      </c>
      <c r="HU99" s="6" t="s">
        <v>80</v>
      </c>
      <c r="HV99" s="6" t="s">
        <v>80</v>
      </c>
      <c r="HW99" s="6" t="s">
        <v>80</v>
      </c>
      <c r="HX99" s="6" t="s">
        <v>80</v>
      </c>
      <c r="HY99" s="6" t="s">
        <v>80</v>
      </c>
      <c r="HZ99" s="6" t="s">
        <v>80</v>
      </c>
      <c r="IA99" s="6" t="s">
        <v>80</v>
      </c>
      <c r="IB99" s="6" t="s">
        <v>80</v>
      </c>
      <c r="IC99" s="6" t="s">
        <v>80</v>
      </c>
      <c r="ID99" s="6" t="s">
        <v>80</v>
      </c>
      <c r="IE99" s="6" t="s">
        <v>80</v>
      </c>
      <c r="IF99" s="6" t="s">
        <v>80</v>
      </c>
      <c r="IG99" s="6" t="s">
        <v>80</v>
      </c>
      <c r="IH99" s="6" t="s">
        <v>80</v>
      </c>
      <c r="II99" s="6" t="s">
        <v>80</v>
      </c>
      <c r="IJ99" s="6" t="s">
        <v>80</v>
      </c>
      <c r="IK99" s="6" t="s">
        <v>80</v>
      </c>
      <c r="IL99" s="6" t="s">
        <v>80</v>
      </c>
      <c r="IM99" s="6" t="s">
        <v>80</v>
      </c>
      <c r="IN99" s="6" t="s">
        <v>80</v>
      </c>
      <c r="IO99" s="6" t="s">
        <v>80</v>
      </c>
      <c r="IP99" s="6" t="s">
        <v>80</v>
      </c>
      <c r="IQ99" s="6" t="s">
        <v>80</v>
      </c>
      <c r="IR99" s="6" t="s">
        <v>80</v>
      </c>
      <c r="IS99" s="6" t="s">
        <v>80</v>
      </c>
      <c r="IT99" s="6" t="s">
        <v>80</v>
      </c>
      <c r="IU99" s="6" t="s">
        <v>80</v>
      </c>
      <c r="IV99" s="6" t="s">
        <v>80</v>
      </c>
    </row>
    <row r="100" spans="6:256" x14ac:dyDescent="0.2">
      <c r="F100" s="17" t="s">
        <v>53</v>
      </c>
      <c r="G100" s="5">
        <v>1</v>
      </c>
      <c r="H100" s="5">
        <v>2</v>
      </c>
      <c r="I100" s="5">
        <v>3</v>
      </c>
      <c r="J100" s="5">
        <v>4</v>
      </c>
      <c r="K100" s="5">
        <v>5</v>
      </c>
      <c r="L100" s="5">
        <v>6</v>
      </c>
      <c r="M100" s="5">
        <v>7</v>
      </c>
      <c r="N100" s="5">
        <v>8</v>
      </c>
      <c r="O100" s="5">
        <v>9</v>
      </c>
      <c r="P100" s="5">
        <v>10</v>
      </c>
      <c r="Q100" s="5">
        <v>11</v>
      </c>
      <c r="R100" s="5">
        <v>12</v>
      </c>
      <c r="S100" s="5">
        <v>13</v>
      </c>
      <c r="T100" s="5">
        <v>14</v>
      </c>
      <c r="U100" s="5">
        <v>15</v>
      </c>
      <c r="V100" s="5">
        <v>16</v>
      </c>
      <c r="W100" s="5">
        <v>17</v>
      </c>
      <c r="X100" s="5">
        <v>18</v>
      </c>
      <c r="Y100" s="5">
        <v>19</v>
      </c>
      <c r="Z100" s="5">
        <v>20</v>
      </c>
      <c r="AA100" s="5">
        <v>21</v>
      </c>
      <c r="AB100" s="5">
        <v>22</v>
      </c>
      <c r="AC100" s="5">
        <v>23</v>
      </c>
      <c r="AD100" s="5">
        <v>24</v>
      </c>
      <c r="AE100" s="5">
        <v>25</v>
      </c>
      <c r="AF100" s="5">
        <v>26</v>
      </c>
      <c r="AG100" s="5">
        <v>27</v>
      </c>
      <c r="AH100" s="5">
        <v>28</v>
      </c>
      <c r="AI100" s="5">
        <v>29</v>
      </c>
      <c r="AJ100" s="5">
        <v>30</v>
      </c>
      <c r="AK100" s="5">
        <v>31</v>
      </c>
      <c r="AL100" s="5">
        <v>32</v>
      </c>
      <c r="AM100" s="5">
        <v>33</v>
      </c>
      <c r="AN100" s="5">
        <v>34</v>
      </c>
      <c r="AO100" s="5">
        <v>35</v>
      </c>
      <c r="AP100" s="5">
        <v>36</v>
      </c>
      <c r="AQ100" s="5">
        <v>37</v>
      </c>
      <c r="AR100" s="5">
        <v>38</v>
      </c>
      <c r="AS100" s="5">
        <v>39</v>
      </c>
      <c r="AT100" s="5">
        <v>40</v>
      </c>
      <c r="AU100" s="5">
        <v>41</v>
      </c>
      <c r="AV100" s="5">
        <v>42</v>
      </c>
      <c r="AW100" s="5">
        <v>43</v>
      </c>
      <c r="AX100" s="5">
        <v>44</v>
      </c>
      <c r="AY100" s="5">
        <v>45</v>
      </c>
      <c r="AZ100" s="5">
        <v>46</v>
      </c>
      <c r="BA100" s="5">
        <v>47</v>
      </c>
      <c r="BB100" s="5">
        <v>48</v>
      </c>
      <c r="BC100" s="5">
        <v>49</v>
      </c>
      <c r="BD100" s="5">
        <v>50</v>
      </c>
      <c r="BE100" s="5">
        <v>51</v>
      </c>
      <c r="BF100" s="5">
        <v>52</v>
      </c>
      <c r="BG100" s="5">
        <v>53</v>
      </c>
      <c r="BH100" s="5">
        <v>54</v>
      </c>
      <c r="BI100" s="5">
        <v>55</v>
      </c>
      <c r="BJ100" s="5">
        <v>56</v>
      </c>
      <c r="BK100" s="5">
        <v>57</v>
      </c>
      <c r="BL100" s="5">
        <v>58</v>
      </c>
      <c r="BM100" s="5">
        <v>59</v>
      </c>
      <c r="BN100" s="5">
        <v>60</v>
      </c>
      <c r="BO100" s="5">
        <v>61</v>
      </c>
      <c r="BP100" s="5">
        <v>62</v>
      </c>
      <c r="BQ100" s="5">
        <v>63</v>
      </c>
      <c r="BR100" s="5">
        <v>64</v>
      </c>
      <c r="BS100" s="5">
        <v>65</v>
      </c>
      <c r="BT100" s="5">
        <v>66</v>
      </c>
      <c r="BU100" s="5">
        <v>67</v>
      </c>
      <c r="BV100" s="5">
        <v>68</v>
      </c>
      <c r="BW100" s="5">
        <v>69</v>
      </c>
      <c r="BX100" s="5">
        <v>70</v>
      </c>
      <c r="BY100" s="5">
        <v>71</v>
      </c>
      <c r="BZ100" s="5">
        <v>72</v>
      </c>
      <c r="CA100" s="5">
        <v>73</v>
      </c>
      <c r="CB100" s="5">
        <v>74</v>
      </c>
      <c r="CC100" s="5">
        <v>75</v>
      </c>
      <c r="CD100" s="5">
        <v>76</v>
      </c>
      <c r="CE100" s="5">
        <v>77</v>
      </c>
      <c r="CF100" s="5">
        <v>78</v>
      </c>
      <c r="CG100" s="5">
        <v>79</v>
      </c>
      <c r="CH100" s="5">
        <v>80</v>
      </c>
      <c r="CI100" s="5">
        <v>81</v>
      </c>
      <c r="CJ100" s="5">
        <v>82</v>
      </c>
      <c r="CK100" s="5">
        <v>83</v>
      </c>
      <c r="CL100" s="5">
        <v>84</v>
      </c>
      <c r="CM100" s="5">
        <v>85</v>
      </c>
      <c r="CN100" s="5">
        <v>86</v>
      </c>
      <c r="CO100" s="5">
        <v>87</v>
      </c>
      <c r="CP100" s="5">
        <v>88</v>
      </c>
      <c r="CQ100" s="5">
        <v>89</v>
      </c>
      <c r="CR100" s="5">
        <v>90</v>
      </c>
      <c r="CS100" s="5">
        <v>91</v>
      </c>
      <c r="CT100" s="5">
        <v>92</v>
      </c>
      <c r="CU100" s="5">
        <v>93</v>
      </c>
      <c r="CV100" s="5">
        <v>94</v>
      </c>
      <c r="CW100" s="5">
        <v>95</v>
      </c>
      <c r="CX100" s="5">
        <v>96</v>
      </c>
      <c r="CY100" s="5">
        <v>97</v>
      </c>
      <c r="CZ100" s="5">
        <v>98</v>
      </c>
      <c r="DA100" s="5">
        <v>99</v>
      </c>
      <c r="DB100" s="5">
        <v>100</v>
      </c>
      <c r="DC100" s="5">
        <v>101</v>
      </c>
      <c r="DD100" s="5">
        <v>102</v>
      </c>
      <c r="DE100" s="5">
        <v>103</v>
      </c>
      <c r="DF100" s="5">
        <v>104</v>
      </c>
      <c r="DG100" s="5">
        <v>105</v>
      </c>
      <c r="DH100" s="5">
        <v>106</v>
      </c>
      <c r="DI100" s="5">
        <v>107</v>
      </c>
      <c r="DJ100" s="5">
        <v>108</v>
      </c>
      <c r="DK100" s="5">
        <v>109</v>
      </c>
      <c r="DL100" s="5">
        <v>110</v>
      </c>
      <c r="DM100" s="5">
        <v>111</v>
      </c>
      <c r="DN100" s="5">
        <v>112</v>
      </c>
      <c r="DO100" s="5">
        <v>113</v>
      </c>
      <c r="DP100" s="5">
        <v>114</v>
      </c>
      <c r="DQ100" s="5">
        <v>115</v>
      </c>
      <c r="DR100" s="5">
        <v>116</v>
      </c>
      <c r="DS100" s="5">
        <v>117</v>
      </c>
      <c r="DT100" s="5">
        <v>118</v>
      </c>
      <c r="DU100" s="5">
        <v>119</v>
      </c>
      <c r="DV100" s="5">
        <v>120</v>
      </c>
      <c r="DW100" s="5">
        <v>121</v>
      </c>
      <c r="DX100" s="5">
        <v>122</v>
      </c>
      <c r="DY100" s="5">
        <v>123</v>
      </c>
      <c r="DZ100" s="5">
        <v>124</v>
      </c>
      <c r="EA100" s="5">
        <v>125</v>
      </c>
      <c r="EB100" s="6">
        <v>1</v>
      </c>
      <c r="EC100" s="6">
        <v>2</v>
      </c>
      <c r="ED100" s="6">
        <v>3</v>
      </c>
      <c r="EE100" s="6">
        <v>4</v>
      </c>
      <c r="EF100" s="6">
        <v>5</v>
      </c>
      <c r="EG100" s="6">
        <v>6</v>
      </c>
      <c r="EH100" s="6">
        <v>7</v>
      </c>
      <c r="EI100" s="6">
        <v>8</v>
      </c>
      <c r="EJ100" s="6">
        <v>9</v>
      </c>
      <c r="EK100" s="6">
        <v>10</v>
      </c>
      <c r="EL100" s="6">
        <v>11</v>
      </c>
      <c r="EM100" s="6">
        <v>12</v>
      </c>
      <c r="EN100" s="6">
        <v>13</v>
      </c>
      <c r="EO100" s="6">
        <v>14</v>
      </c>
      <c r="EP100" s="6">
        <v>15</v>
      </c>
      <c r="EQ100" s="6">
        <v>16</v>
      </c>
      <c r="ER100" s="6">
        <v>17</v>
      </c>
      <c r="ES100" s="6">
        <v>18</v>
      </c>
      <c r="ET100" s="6">
        <v>19</v>
      </c>
      <c r="EU100" s="6">
        <v>20</v>
      </c>
      <c r="EV100" s="6">
        <v>21</v>
      </c>
      <c r="EW100" s="6">
        <v>22</v>
      </c>
      <c r="EX100" s="6">
        <v>23</v>
      </c>
      <c r="EY100" s="6">
        <v>24</v>
      </c>
      <c r="EZ100" s="6">
        <v>25</v>
      </c>
      <c r="FA100" s="6">
        <v>26</v>
      </c>
      <c r="FB100" s="6">
        <v>27</v>
      </c>
      <c r="FC100" s="6">
        <v>28</v>
      </c>
      <c r="FD100" s="6">
        <v>29</v>
      </c>
      <c r="FE100" s="6">
        <v>30</v>
      </c>
      <c r="FF100" s="6">
        <v>31</v>
      </c>
      <c r="FG100" s="6">
        <v>32</v>
      </c>
      <c r="FH100" s="6">
        <v>33</v>
      </c>
      <c r="FI100" s="6">
        <v>34</v>
      </c>
      <c r="FJ100" s="6">
        <v>35</v>
      </c>
      <c r="FK100" s="6">
        <v>36</v>
      </c>
      <c r="FL100" s="6">
        <v>37</v>
      </c>
      <c r="FM100" s="6">
        <v>38</v>
      </c>
      <c r="FN100" s="6">
        <v>39</v>
      </c>
      <c r="FO100" s="6">
        <v>40</v>
      </c>
      <c r="FP100" s="6">
        <v>41</v>
      </c>
      <c r="FQ100" s="6">
        <v>42</v>
      </c>
      <c r="FR100" s="6">
        <v>43</v>
      </c>
      <c r="FS100" s="6">
        <v>44</v>
      </c>
      <c r="FT100" s="6">
        <v>45</v>
      </c>
      <c r="FU100" s="6">
        <v>46</v>
      </c>
      <c r="FV100" s="6">
        <v>47</v>
      </c>
      <c r="FW100" s="6">
        <v>48</v>
      </c>
      <c r="FX100" s="6">
        <v>49</v>
      </c>
      <c r="FY100" s="6">
        <v>50</v>
      </c>
      <c r="FZ100" s="6">
        <v>51</v>
      </c>
      <c r="GA100" s="6">
        <v>52</v>
      </c>
      <c r="GB100" s="6">
        <v>53</v>
      </c>
      <c r="GC100" s="6">
        <v>54</v>
      </c>
      <c r="GD100" s="6">
        <v>55</v>
      </c>
      <c r="GE100" s="6">
        <v>56</v>
      </c>
      <c r="GF100" s="6">
        <v>57</v>
      </c>
      <c r="GG100" s="6">
        <v>58</v>
      </c>
      <c r="GH100" s="6">
        <v>59</v>
      </c>
      <c r="GI100" s="6">
        <v>60</v>
      </c>
      <c r="GJ100" s="6">
        <v>61</v>
      </c>
      <c r="GK100" s="6">
        <v>62</v>
      </c>
      <c r="GL100" s="6">
        <v>63</v>
      </c>
      <c r="GM100" s="6">
        <v>64</v>
      </c>
      <c r="GN100" s="6">
        <v>65</v>
      </c>
      <c r="GO100" s="6">
        <v>66</v>
      </c>
      <c r="GP100" s="6">
        <v>67</v>
      </c>
      <c r="GQ100" s="6">
        <v>68</v>
      </c>
      <c r="GR100" s="6">
        <v>69</v>
      </c>
      <c r="GS100" s="6">
        <v>70</v>
      </c>
      <c r="GT100" s="6">
        <v>71</v>
      </c>
      <c r="GU100" s="6">
        <v>72</v>
      </c>
      <c r="GV100" s="6">
        <v>73</v>
      </c>
      <c r="GW100" s="6">
        <v>74</v>
      </c>
      <c r="GX100" s="6">
        <v>75</v>
      </c>
      <c r="GY100" s="6">
        <v>76</v>
      </c>
      <c r="GZ100" s="6">
        <v>77</v>
      </c>
      <c r="HA100" s="6">
        <v>78</v>
      </c>
      <c r="HB100" s="6">
        <v>79</v>
      </c>
      <c r="HC100" s="6">
        <v>80</v>
      </c>
      <c r="HD100" s="6">
        <v>81</v>
      </c>
      <c r="HE100" s="6">
        <v>82</v>
      </c>
      <c r="HF100" s="6">
        <v>83</v>
      </c>
      <c r="HG100" s="6">
        <v>84</v>
      </c>
      <c r="HH100" s="6">
        <v>85</v>
      </c>
      <c r="HI100" s="6">
        <v>86</v>
      </c>
      <c r="HJ100" s="6">
        <v>87</v>
      </c>
      <c r="HK100" s="6">
        <v>88</v>
      </c>
      <c r="HL100" s="6">
        <v>89</v>
      </c>
      <c r="HM100" s="6">
        <v>90</v>
      </c>
      <c r="HN100" s="6">
        <v>91</v>
      </c>
      <c r="HO100" s="6">
        <v>92</v>
      </c>
      <c r="HP100" s="6">
        <v>93</v>
      </c>
      <c r="HQ100" s="6">
        <v>94</v>
      </c>
      <c r="HR100" s="6">
        <v>95</v>
      </c>
      <c r="HS100" s="6">
        <v>96</v>
      </c>
      <c r="HT100" s="6">
        <v>97</v>
      </c>
      <c r="HU100" s="6">
        <v>98</v>
      </c>
      <c r="HV100" s="6">
        <v>99</v>
      </c>
      <c r="HW100" s="6">
        <v>100</v>
      </c>
      <c r="HX100" s="6">
        <v>101</v>
      </c>
      <c r="HY100" s="6">
        <v>102</v>
      </c>
      <c r="HZ100" s="6">
        <v>103</v>
      </c>
      <c r="IA100" s="6">
        <v>104</v>
      </c>
      <c r="IB100" s="6">
        <v>105</v>
      </c>
      <c r="IC100" s="6">
        <v>106</v>
      </c>
      <c r="ID100" s="6">
        <v>107</v>
      </c>
      <c r="IE100" s="6">
        <v>108</v>
      </c>
      <c r="IF100" s="6">
        <v>109</v>
      </c>
      <c r="IG100" s="6">
        <v>110</v>
      </c>
      <c r="IH100" s="6">
        <v>111</v>
      </c>
      <c r="II100" s="6">
        <v>112</v>
      </c>
      <c r="IJ100" s="6">
        <v>113</v>
      </c>
      <c r="IK100" s="6">
        <v>114</v>
      </c>
      <c r="IL100" s="6">
        <v>115</v>
      </c>
      <c r="IM100" s="6">
        <v>116</v>
      </c>
      <c r="IN100" s="6">
        <v>117</v>
      </c>
      <c r="IO100" s="6">
        <v>118</v>
      </c>
      <c r="IP100" s="6">
        <v>119</v>
      </c>
      <c r="IQ100" s="6">
        <v>120</v>
      </c>
      <c r="IR100" s="6">
        <v>121</v>
      </c>
      <c r="IS100" s="6">
        <v>122</v>
      </c>
      <c r="IT100" s="6">
        <v>123</v>
      </c>
      <c r="IU100" s="6">
        <v>124</v>
      </c>
      <c r="IV100" s="6">
        <v>125</v>
      </c>
    </row>
    <row r="101" spans="6:256" x14ac:dyDescent="0.2">
      <c r="F101">
        <v>201403</v>
      </c>
      <c r="G101" s="11">
        <f t="shared" ref="G101:BR101" si="168">IF(OR(H9 = "", H$8 &lt; G$8), "", 1)</f>
        <v>1</v>
      </c>
      <c r="H101" s="11">
        <f t="shared" si="168"/>
        <v>1</v>
      </c>
      <c r="I101" s="11">
        <f t="shared" si="168"/>
        <v>1</v>
      </c>
      <c r="J101" s="11">
        <f t="shared" si="168"/>
        <v>1</v>
      </c>
      <c r="K101" s="11">
        <f t="shared" si="168"/>
        <v>1</v>
      </c>
      <c r="L101" s="11">
        <f t="shared" si="168"/>
        <v>1</v>
      </c>
      <c r="M101" s="11">
        <f t="shared" si="168"/>
        <v>1</v>
      </c>
      <c r="N101" s="11">
        <f t="shared" si="168"/>
        <v>1</v>
      </c>
      <c r="O101" s="11">
        <f t="shared" si="168"/>
        <v>1</v>
      </c>
      <c r="P101" s="11">
        <f t="shared" si="168"/>
        <v>1</v>
      </c>
      <c r="Q101" s="11">
        <f t="shared" si="168"/>
        <v>1</v>
      </c>
      <c r="R101" s="11">
        <f t="shared" si="168"/>
        <v>1</v>
      </c>
      <c r="S101" s="11">
        <f t="shared" si="168"/>
        <v>1</v>
      </c>
      <c r="T101" s="11">
        <f t="shared" si="168"/>
        <v>1</v>
      </c>
      <c r="U101" s="11">
        <f t="shared" si="168"/>
        <v>1</v>
      </c>
      <c r="V101" s="11">
        <f t="shared" si="168"/>
        <v>1</v>
      </c>
      <c r="W101" s="11">
        <f t="shared" si="168"/>
        <v>1</v>
      </c>
      <c r="X101" s="11">
        <f t="shared" si="168"/>
        <v>1</v>
      </c>
      <c r="Y101" s="11">
        <f t="shared" si="168"/>
        <v>1</v>
      </c>
      <c r="Z101" s="11">
        <f t="shared" si="168"/>
        <v>1</v>
      </c>
      <c r="AA101" s="11">
        <f t="shared" si="168"/>
        <v>1</v>
      </c>
      <c r="AB101" s="11">
        <f t="shared" si="168"/>
        <v>1</v>
      </c>
      <c r="AC101" s="11">
        <f t="shared" si="168"/>
        <v>1</v>
      </c>
      <c r="AD101" s="11">
        <f t="shared" si="168"/>
        <v>1</v>
      </c>
      <c r="AE101" s="11">
        <f t="shared" si="168"/>
        <v>1</v>
      </c>
      <c r="AF101" s="11">
        <f t="shared" si="168"/>
        <v>1</v>
      </c>
      <c r="AG101" s="11">
        <f t="shared" si="168"/>
        <v>1</v>
      </c>
      <c r="AH101" s="11">
        <f t="shared" si="168"/>
        <v>1</v>
      </c>
      <c r="AI101" s="11">
        <f t="shared" si="168"/>
        <v>1</v>
      </c>
      <c r="AJ101" s="11">
        <f t="shared" si="168"/>
        <v>1</v>
      </c>
      <c r="AK101" s="11">
        <f t="shared" si="168"/>
        <v>1</v>
      </c>
      <c r="AL101" s="11">
        <f t="shared" si="168"/>
        <v>1</v>
      </c>
      <c r="AM101" s="11">
        <f t="shared" si="168"/>
        <v>1</v>
      </c>
      <c r="AN101" s="11">
        <f t="shared" si="168"/>
        <v>1</v>
      </c>
      <c r="AO101" s="11">
        <f t="shared" si="168"/>
        <v>1</v>
      </c>
      <c r="AP101" s="11">
        <f t="shared" si="168"/>
        <v>1</v>
      </c>
      <c r="AQ101" s="11">
        <f t="shared" si="168"/>
        <v>1</v>
      </c>
      <c r="AR101" s="11">
        <f t="shared" si="168"/>
        <v>1</v>
      </c>
      <c r="AS101" s="11">
        <f t="shared" si="168"/>
        <v>1</v>
      </c>
      <c r="AT101" s="11">
        <f t="shared" si="168"/>
        <v>1</v>
      </c>
      <c r="AU101" s="11">
        <f t="shared" si="168"/>
        <v>1</v>
      </c>
      <c r="AV101" s="11">
        <f t="shared" si="168"/>
        <v>1</v>
      </c>
      <c r="AW101" s="11">
        <f t="shared" si="168"/>
        <v>1</v>
      </c>
      <c r="AX101" s="11">
        <f t="shared" si="168"/>
        <v>1</v>
      </c>
      <c r="AY101" s="11">
        <f t="shared" si="168"/>
        <v>1</v>
      </c>
      <c r="AZ101" s="11">
        <f t="shared" si="168"/>
        <v>1</v>
      </c>
      <c r="BA101" s="11">
        <f t="shared" si="168"/>
        <v>1</v>
      </c>
      <c r="BB101" s="11">
        <f t="shared" si="168"/>
        <v>1</v>
      </c>
      <c r="BC101" s="11">
        <f t="shared" si="168"/>
        <v>1</v>
      </c>
      <c r="BD101" s="11">
        <f t="shared" si="168"/>
        <v>1</v>
      </c>
      <c r="BE101" s="11">
        <f t="shared" si="168"/>
        <v>1</v>
      </c>
      <c r="BF101" s="11">
        <f t="shared" si="168"/>
        <v>1</v>
      </c>
      <c r="BG101" s="11">
        <f t="shared" si="168"/>
        <v>1</v>
      </c>
      <c r="BH101" s="11">
        <f t="shared" si="168"/>
        <v>1</v>
      </c>
      <c r="BI101" s="11">
        <f t="shared" si="168"/>
        <v>1</v>
      </c>
      <c r="BJ101" s="11">
        <f t="shared" si="168"/>
        <v>1</v>
      </c>
      <c r="BK101" s="11">
        <f t="shared" si="168"/>
        <v>1</v>
      </c>
      <c r="BL101" s="11">
        <f t="shared" si="168"/>
        <v>1</v>
      </c>
      <c r="BM101" s="11">
        <f t="shared" si="168"/>
        <v>1</v>
      </c>
      <c r="BN101" s="11">
        <f t="shared" si="168"/>
        <v>1</v>
      </c>
      <c r="BO101" s="11">
        <f t="shared" si="168"/>
        <v>1</v>
      </c>
      <c r="BP101" s="11">
        <f t="shared" si="168"/>
        <v>1</v>
      </c>
      <c r="BQ101" s="11">
        <f t="shared" si="168"/>
        <v>1</v>
      </c>
      <c r="BR101" s="11">
        <f t="shared" si="168"/>
        <v>1</v>
      </c>
      <c r="BS101" s="11">
        <f t="shared" ref="BS101:ED101" si="169">IF(OR(BT9 = "", BT$8 &lt; BS$8), "", 1)</f>
        <v>1</v>
      </c>
      <c r="BT101" s="11">
        <f t="shared" si="169"/>
        <v>1</v>
      </c>
      <c r="BU101" s="11">
        <f t="shared" si="169"/>
        <v>1</v>
      </c>
      <c r="BV101" s="11">
        <f t="shared" si="169"/>
        <v>1</v>
      </c>
      <c r="BW101" s="11">
        <f t="shared" si="169"/>
        <v>1</v>
      </c>
      <c r="BX101" s="11">
        <f t="shared" si="169"/>
        <v>1</v>
      </c>
      <c r="BY101" s="11">
        <f t="shared" si="169"/>
        <v>1</v>
      </c>
      <c r="BZ101" s="11">
        <f t="shared" si="169"/>
        <v>1</v>
      </c>
      <c r="CA101" s="11">
        <f t="shared" si="169"/>
        <v>1</v>
      </c>
      <c r="CB101" s="11">
        <f t="shared" si="169"/>
        <v>1</v>
      </c>
      <c r="CC101" s="11">
        <f t="shared" si="169"/>
        <v>1</v>
      </c>
      <c r="CD101" s="11">
        <f t="shared" si="169"/>
        <v>1</v>
      </c>
      <c r="CE101" s="11">
        <f t="shared" si="169"/>
        <v>1</v>
      </c>
      <c r="CF101" s="11">
        <f t="shared" si="169"/>
        <v>1</v>
      </c>
      <c r="CG101" s="11">
        <f t="shared" si="169"/>
        <v>1</v>
      </c>
      <c r="CH101" s="11">
        <f t="shared" si="169"/>
        <v>1</v>
      </c>
      <c r="CI101" s="11">
        <f t="shared" si="169"/>
        <v>1</v>
      </c>
      <c r="CJ101" s="11">
        <f t="shared" si="169"/>
        <v>1</v>
      </c>
      <c r="CK101" s="11">
        <f t="shared" si="169"/>
        <v>1</v>
      </c>
      <c r="CL101" s="11">
        <f t="shared" si="169"/>
        <v>1</v>
      </c>
      <c r="CM101" s="11">
        <f t="shared" si="169"/>
        <v>1</v>
      </c>
      <c r="CN101" s="11">
        <f t="shared" si="169"/>
        <v>1</v>
      </c>
      <c r="CO101" s="11">
        <f t="shared" si="169"/>
        <v>1</v>
      </c>
      <c r="CP101" s="11">
        <f t="shared" si="169"/>
        <v>1</v>
      </c>
      <c r="CQ101" s="11">
        <f t="shared" si="169"/>
        <v>1</v>
      </c>
      <c r="CR101" s="11">
        <f t="shared" si="169"/>
        <v>1</v>
      </c>
      <c r="CS101" s="11">
        <f t="shared" si="169"/>
        <v>1</v>
      </c>
      <c r="CT101" s="11">
        <f t="shared" si="169"/>
        <v>1</v>
      </c>
      <c r="CU101" s="11">
        <f t="shared" si="169"/>
        <v>1</v>
      </c>
      <c r="CV101" s="11">
        <f t="shared" si="169"/>
        <v>1</v>
      </c>
      <c r="CW101" s="11">
        <f t="shared" si="169"/>
        <v>1</v>
      </c>
      <c r="CX101" s="11">
        <f t="shared" si="169"/>
        <v>1</v>
      </c>
      <c r="CY101" s="11">
        <f t="shared" si="169"/>
        <v>1</v>
      </c>
      <c r="CZ101" s="11">
        <f t="shared" si="169"/>
        <v>1</v>
      </c>
      <c r="DA101" s="11">
        <f t="shared" si="169"/>
        <v>1</v>
      </c>
      <c r="DB101" s="11">
        <f t="shared" si="169"/>
        <v>1</v>
      </c>
      <c r="DC101" s="11">
        <f t="shared" si="169"/>
        <v>1</v>
      </c>
      <c r="DD101" s="11">
        <f t="shared" si="169"/>
        <v>1</v>
      </c>
      <c r="DE101" s="11">
        <f t="shared" si="169"/>
        <v>1</v>
      </c>
      <c r="DF101" s="11">
        <f t="shared" si="169"/>
        <v>1</v>
      </c>
      <c r="DG101" s="11">
        <f t="shared" si="169"/>
        <v>1</v>
      </c>
      <c r="DH101" s="11">
        <f t="shared" si="169"/>
        <v>1</v>
      </c>
      <c r="DI101" s="11">
        <f t="shared" si="169"/>
        <v>1</v>
      </c>
      <c r="DJ101" s="11">
        <f t="shared" si="169"/>
        <v>1</v>
      </c>
      <c r="DK101" s="11">
        <f t="shared" si="169"/>
        <v>1</v>
      </c>
      <c r="DL101" s="11">
        <f t="shared" si="169"/>
        <v>1</v>
      </c>
      <c r="DM101" s="11">
        <f t="shared" si="169"/>
        <v>1</v>
      </c>
      <c r="DN101" s="11">
        <f t="shared" si="169"/>
        <v>1</v>
      </c>
      <c r="DO101" s="11">
        <f t="shared" si="169"/>
        <v>1</v>
      </c>
      <c r="DP101" s="11">
        <f t="shared" si="169"/>
        <v>1</v>
      </c>
      <c r="DQ101" s="11">
        <f t="shared" si="169"/>
        <v>1</v>
      </c>
      <c r="DR101" s="11">
        <f t="shared" si="169"/>
        <v>1</v>
      </c>
      <c r="DS101" s="11">
        <f t="shared" si="169"/>
        <v>1</v>
      </c>
      <c r="DT101" s="11">
        <f t="shared" si="169"/>
        <v>1</v>
      </c>
      <c r="DU101" s="11">
        <f t="shared" si="169"/>
        <v>1</v>
      </c>
      <c r="DV101" s="11">
        <f t="shared" si="169"/>
        <v>1</v>
      </c>
      <c r="DW101" s="11">
        <f t="shared" si="169"/>
        <v>1</v>
      </c>
      <c r="DX101" s="11">
        <f t="shared" si="169"/>
        <v>1</v>
      </c>
      <c r="DY101" s="11">
        <f t="shared" si="169"/>
        <v>1</v>
      </c>
      <c r="DZ101" s="11">
        <f t="shared" si="169"/>
        <v>1</v>
      </c>
      <c r="EA101" s="11" t="str">
        <f t="shared" si="169"/>
        <v/>
      </c>
      <c r="EB101" s="11">
        <f t="shared" si="169"/>
        <v>1</v>
      </c>
      <c r="EC101" s="11">
        <f t="shared" si="169"/>
        <v>1</v>
      </c>
      <c r="ED101" s="11">
        <f t="shared" si="169"/>
        <v>1</v>
      </c>
      <c r="EE101" s="11">
        <f t="shared" ref="EE101:GP101" si="170">IF(OR(EF9 = "", EF$8 &lt; EE$8), "", 1)</f>
        <v>1</v>
      </c>
      <c r="EF101" s="11">
        <f t="shared" si="170"/>
        <v>1</v>
      </c>
      <c r="EG101" s="11">
        <f t="shared" si="170"/>
        <v>1</v>
      </c>
      <c r="EH101" s="11">
        <f t="shared" si="170"/>
        <v>1</v>
      </c>
      <c r="EI101" s="11">
        <f t="shared" si="170"/>
        <v>1</v>
      </c>
      <c r="EJ101" s="11">
        <f t="shared" si="170"/>
        <v>1</v>
      </c>
      <c r="EK101" s="11">
        <f t="shared" si="170"/>
        <v>1</v>
      </c>
      <c r="EL101" s="11">
        <f t="shared" si="170"/>
        <v>1</v>
      </c>
      <c r="EM101" s="11">
        <f t="shared" si="170"/>
        <v>1</v>
      </c>
      <c r="EN101" s="11">
        <f t="shared" si="170"/>
        <v>1</v>
      </c>
      <c r="EO101" s="11">
        <f t="shared" si="170"/>
        <v>1</v>
      </c>
      <c r="EP101" s="11">
        <f t="shared" si="170"/>
        <v>1</v>
      </c>
      <c r="EQ101" s="11">
        <f t="shared" si="170"/>
        <v>1</v>
      </c>
      <c r="ER101" s="11">
        <f t="shared" si="170"/>
        <v>1</v>
      </c>
      <c r="ES101" s="11">
        <f t="shared" si="170"/>
        <v>1</v>
      </c>
      <c r="ET101" s="11">
        <f t="shared" si="170"/>
        <v>1</v>
      </c>
      <c r="EU101" s="11">
        <f t="shared" si="170"/>
        <v>1</v>
      </c>
      <c r="EV101" s="11">
        <f t="shared" si="170"/>
        <v>1</v>
      </c>
      <c r="EW101" s="11">
        <f t="shared" si="170"/>
        <v>1</v>
      </c>
      <c r="EX101" s="11">
        <f t="shared" si="170"/>
        <v>1</v>
      </c>
      <c r="EY101" s="11">
        <f t="shared" si="170"/>
        <v>1</v>
      </c>
      <c r="EZ101" s="11">
        <f t="shared" si="170"/>
        <v>1</v>
      </c>
      <c r="FA101" s="11">
        <f t="shared" si="170"/>
        <v>1</v>
      </c>
      <c r="FB101" s="11">
        <f t="shared" si="170"/>
        <v>1</v>
      </c>
      <c r="FC101" s="11">
        <f t="shared" si="170"/>
        <v>1</v>
      </c>
      <c r="FD101" s="11">
        <f t="shared" si="170"/>
        <v>1</v>
      </c>
      <c r="FE101" s="11">
        <f t="shared" si="170"/>
        <v>1</v>
      </c>
      <c r="FF101" s="11">
        <f t="shared" si="170"/>
        <v>1</v>
      </c>
      <c r="FG101" s="11">
        <f t="shared" si="170"/>
        <v>1</v>
      </c>
      <c r="FH101" s="11">
        <f t="shared" si="170"/>
        <v>1</v>
      </c>
      <c r="FI101" s="11">
        <f t="shared" si="170"/>
        <v>1</v>
      </c>
      <c r="FJ101" s="11">
        <f t="shared" si="170"/>
        <v>1</v>
      </c>
      <c r="FK101" s="11">
        <f t="shared" si="170"/>
        <v>1</v>
      </c>
      <c r="FL101" s="11">
        <f t="shared" si="170"/>
        <v>1</v>
      </c>
      <c r="FM101" s="11">
        <f t="shared" si="170"/>
        <v>1</v>
      </c>
      <c r="FN101" s="11">
        <f t="shared" si="170"/>
        <v>1</v>
      </c>
      <c r="FO101" s="11">
        <f t="shared" si="170"/>
        <v>1</v>
      </c>
      <c r="FP101" s="11">
        <f t="shared" si="170"/>
        <v>1</v>
      </c>
      <c r="FQ101" s="11">
        <f t="shared" si="170"/>
        <v>1</v>
      </c>
      <c r="FR101" s="11">
        <f t="shared" si="170"/>
        <v>1</v>
      </c>
      <c r="FS101" s="11">
        <f t="shared" si="170"/>
        <v>1</v>
      </c>
      <c r="FT101" s="11">
        <f t="shared" si="170"/>
        <v>1</v>
      </c>
      <c r="FU101" s="11">
        <f t="shared" si="170"/>
        <v>1</v>
      </c>
      <c r="FV101" s="11">
        <f t="shared" si="170"/>
        <v>1</v>
      </c>
      <c r="FW101" s="11">
        <f t="shared" si="170"/>
        <v>1</v>
      </c>
      <c r="FX101" s="11">
        <f t="shared" si="170"/>
        <v>1</v>
      </c>
      <c r="FY101" s="11">
        <f t="shared" si="170"/>
        <v>1</v>
      </c>
      <c r="FZ101" s="11">
        <f t="shared" si="170"/>
        <v>1</v>
      </c>
      <c r="GA101" s="11">
        <f t="shared" si="170"/>
        <v>1</v>
      </c>
      <c r="GB101" s="11">
        <f t="shared" si="170"/>
        <v>1</v>
      </c>
      <c r="GC101" s="11">
        <f t="shared" si="170"/>
        <v>1</v>
      </c>
      <c r="GD101" s="11">
        <f t="shared" si="170"/>
        <v>1</v>
      </c>
      <c r="GE101" s="11">
        <f t="shared" si="170"/>
        <v>1</v>
      </c>
      <c r="GF101" s="11">
        <f t="shared" si="170"/>
        <v>1</v>
      </c>
      <c r="GG101" s="11">
        <f t="shared" si="170"/>
        <v>1</v>
      </c>
      <c r="GH101" s="11">
        <f t="shared" si="170"/>
        <v>1</v>
      </c>
      <c r="GI101" s="11">
        <f t="shared" si="170"/>
        <v>1</v>
      </c>
      <c r="GJ101" s="11">
        <f t="shared" si="170"/>
        <v>1</v>
      </c>
      <c r="GK101" s="11">
        <f t="shared" si="170"/>
        <v>1</v>
      </c>
      <c r="GL101" s="11">
        <f t="shared" si="170"/>
        <v>1</v>
      </c>
      <c r="GM101" s="11">
        <f t="shared" si="170"/>
        <v>1</v>
      </c>
      <c r="GN101" s="11">
        <f t="shared" si="170"/>
        <v>1</v>
      </c>
      <c r="GO101" s="11">
        <f t="shared" si="170"/>
        <v>1</v>
      </c>
      <c r="GP101" s="11">
        <f t="shared" si="170"/>
        <v>1</v>
      </c>
      <c r="GQ101" s="11">
        <f t="shared" ref="GQ101:IV101" si="171">IF(OR(GR9 = "", GR$8 &lt; GQ$8), "", 1)</f>
        <v>1</v>
      </c>
      <c r="GR101" s="11">
        <f t="shared" si="171"/>
        <v>1</v>
      </c>
      <c r="GS101" s="11">
        <f t="shared" si="171"/>
        <v>1</v>
      </c>
      <c r="GT101" s="11">
        <f t="shared" si="171"/>
        <v>1</v>
      </c>
      <c r="GU101" s="11">
        <f t="shared" si="171"/>
        <v>1</v>
      </c>
      <c r="GV101" s="11">
        <f t="shared" si="171"/>
        <v>1</v>
      </c>
      <c r="GW101" s="11">
        <f t="shared" si="171"/>
        <v>1</v>
      </c>
      <c r="GX101" s="11">
        <f t="shared" si="171"/>
        <v>1</v>
      </c>
      <c r="GY101" s="11">
        <f t="shared" si="171"/>
        <v>1</v>
      </c>
      <c r="GZ101" s="11">
        <f t="shared" si="171"/>
        <v>1</v>
      </c>
      <c r="HA101" s="11">
        <f t="shared" si="171"/>
        <v>1</v>
      </c>
      <c r="HB101" s="11">
        <f t="shared" si="171"/>
        <v>1</v>
      </c>
      <c r="HC101" s="11">
        <f t="shared" si="171"/>
        <v>1</v>
      </c>
      <c r="HD101" s="11">
        <f t="shared" si="171"/>
        <v>1</v>
      </c>
      <c r="HE101" s="11">
        <f t="shared" si="171"/>
        <v>1</v>
      </c>
      <c r="HF101" s="11">
        <f t="shared" si="171"/>
        <v>1</v>
      </c>
      <c r="HG101" s="11">
        <f t="shared" si="171"/>
        <v>1</v>
      </c>
      <c r="HH101" s="11">
        <f t="shared" si="171"/>
        <v>1</v>
      </c>
      <c r="HI101" s="11">
        <f t="shared" si="171"/>
        <v>1</v>
      </c>
      <c r="HJ101" s="11">
        <f t="shared" si="171"/>
        <v>1</v>
      </c>
      <c r="HK101" s="11">
        <f t="shared" si="171"/>
        <v>1</v>
      </c>
      <c r="HL101" s="11">
        <f t="shared" si="171"/>
        <v>1</v>
      </c>
      <c r="HM101" s="11">
        <f t="shared" si="171"/>
        <v>1</v>
      </c>
      <c r="HN101" s="11">
        <f t="shared" si="171"/>
        <v>1</v>
      </c>
      <c r="HO101" s="11">
        <f t="shared" si="171"/>
        <v>1</v>
      </c>
      <c r="HP101" s="11">
        <f t="shared" si="171"/>
        <v>1</v>
      </c>
      <c r="HQ101" s="11">
        <f t="shared" si="171"/>
        <v>1</v>
      </c>
      <c r="HR101" s="11">
        <f t="shared" si="171"/>
        <v>1</v>
      </c>
      <c r="HS101" s="11">
        <f t="shared" si="171"/>
        <v>1</v>
      </c>
      <c r="HT101" s="11">
        <f t="shared" si="171"/>
        <v>1</v>
      </c>
      <c r="HU101" s="11">
        <f t="shared" si="171"/>
        <v>1</v>
      </c>
      <c r="HV101" s="11">
        <f t="shared" si="171"/>
        <v>1</v>
      </c>
      <c r="HW101" s="11">
        <f t="shared" si="171"/>
        <v>1</v>
      </c>
      <c r="HX101" s="11">
        <f t="shared" si="171"/>
        <v>1</v>
      </c>
      <c r="HY101" s="11">
        <f t="shared" si="171"/>
        <v>1</v>
      </c>
      <c r="HZ101" s="11">
        <f t="shared" si="171"/>
        <v>1</v>
      </c>
      <c r="IA101" s="11">
        <f t="shared" si="171"/>
        <v>1</v>
      </c>
      <c r="IB101" s="11">
        <f t="shared" si="171"/>
        <v>1</v>
      </c>
      <c r="IC101" s="11">
        <f t="shared" si="171"/>
        <v>1</v>
      </c>
      <c r="ID101" s="11">
        <f t="shared" si="171"/>
        <v>1</v>
      </c>
      <c r="IE101" s="11">
        <f t="shared" si="171"/>
        <v>1</v>
      </c>
      <c r="IF101" s="11">
        <f t="shared" si="171"/>
        <v>1</v>
      </c>
      <c r="IG101" s="11">
        <f t="shared" si="171"/>
        <v>1</v>
      </c>
      <c r="IH101" s="11">
        <f t="shared" si="171"/>
        <v>1</v>
      </c>
      <c r="II101" s="11">
        <f t="shared" si="171"/>
        <v>1</v>
      </c>
      <c r="IJ101" s="11">
        <f t="shared" si="171"/>
        <v>1</v>
      </c>
      <c r="IK101" s="11">
        <f t="shared" si="171"/>
        <v>1</v>
      </c>
      <c r="IL101" s="11">
        <f t="shared" si="171"/>
        <v>1</v>
      </c>
      <c r="IM101" s="11">
        <f t="shared" si="171"/>
        <v>1</v>
      </c>
      <c r="IN101" s="11">
        <f t="shared" si="171"/>
        <v>1</v>
      </c>
      <c r="IO101" s="11">
        <f t="shared" si="171"/>
        <v>1</v>
      </c>
      <c r="IP101" s="11">
        <f t="shared" si="171"/>
        <v>1</v>
      </c>
      <c r="IQ101" s="11">
        <f t="shared" si="171"/>
        <v>1</v>
      </c>
      <c r="IR101" s="11">
        <f t="shared" si="171"/>
        <v>1</v>
      </c>
      <c r="IS101" s="11">
        <f t="shared" si="171"/>
        <v>1</v>
      </c>
      <c r="IT101" s="11">
        <f t="shared" si="171"/>
        <v>1</v>
      </c>
      <c r="IU101" s="11">
        <f t="shared" si="171"/>
        <v>1</v>
      </c>
      <c r="IV101" s="11" t="str">
        <f t="shared" si="171"/>
        <v/>
      </c>
    </row>
    <row r="102" spans="6:256" x14ac:dyDescent="0.2">
      <c r="F102">
        <v>201406</v>
      </c>
      <c r="G102" s="11">
        <f t="shared" ref="G102:BR102" si="172">IF(OR(H10 = "", H$8 &lt; G$8), "", 1)</f>
        <v>1</v>
      </c>
      <c r="H102" s="11">
        <f t="shared" si="172"/>
        <v>1</v>
      </c>
      <c r="I102" s="11">
        <f t="shared" si="172"/>
        <v>1</v>
      </c>
      <c r="J102" s="11">
        <f t="shared" si="172"/>
        <v>1</v>
      </c>
      <c r="K102" s="11">
        <f t="shared" si="172"/>
        <v>1</v>
      </c>
      <c r="L102" s="11">
        <f t="shared" si="172"/>
        <v>1</v>
      </c>
      <c r="M102" s="11">
        <f t="shared" si="172"/>
        <v>1</v>
      </c>
      <c r="N102" s="11">
        <f t="shared" si="172"/>
        <v>1</v>
      </c>
      <c r="O102" s="11">
        <f t="shared" si="172"/>
        <v>1</v>
      </c>
      <c r="P102" s="11">
        <f t="shared" si="172"/>
        <v>1</v>
      </c>
      <c r="Q102" s="11">
        <f t="shared" si="172"/>
        <v>1</v>
      </c>
      <c r="R102" s="11">
        <f t="shared" si="172"/>
        <v>1</v>
      </c>
      <c r="S102" s="11">
        <f t="shared" si="172"/>
        <v>1</v>
      </c>
      <c r="T102" s="11">
        <f t="shared" si="172"/>
        <v>1</v>
      </c>
      <c r="U102" s="11">
        <f t="shared" si="172"/>
        <v>1</v>
      </c>
      <c r="V102" s="11">
        <f t="shared" si="172"/>
        <v>1</v>
      </c>
      <c r="W102" s="11">
        <f t="shared" si="172"/>
        <v>1</v>
      </c>
      <c r="X102" s="11">
        <f t="shared" si="172"/>
        <v>1</v>
      </c>
      <c r="Y102" s="11">
        <f t="shared" si="172"/>
        <v>1</v>
      </c>
      <c r="Z102" s="11">
        <f t="shared" si="172"/>
        <v>1</v>
      </c>
      <c r="AA102" s="11">
        <f t="shared" si="172"/>
        <v>1</v>
      </c>
      <c r="AB102" s="11">
        <f t="shared" si="172"/>
        <v>1</v>
      </c>
      <c r="AC102" s="11">
        <f t="shared" si="172"/>
        <v>1</v>
      </c>
      <c r="AD102" s="11">
        <f t="shared" si="172"/>
        <v>1</v>
      </c>
      <c r="AE102" s="11">
        <f t="shared" si="172"/>
        <v>1</v>
      </c>
      <c r="AF102" s="11">
        <f t="shared" si="172"/>
        <v>1</v>
      </c>
      <c r="AG102" s="11">
        <f t="shared" si="172"/>
        <v>1</v>
      </c>
      <c r="AH102" s="11">
        <f t="shared" si="172"/>
        <v>1</v>
      </c>
      <c r="AI102" s="11">
        <f t="shared" si="172"/>
        <v>1</v>
      </c>
      <c r="AJ102" s="11">
        <f t="shared" si="172"/>
        <v>1</v>
      </c>
      <c r="AK102" s="11">
        <f t="shared" si="172"/>
        <v>1</v>
      </c>
      <c r="AL102" s="11">
        <f t="shared" si="172"/>
        <v>1</v>
      </c>
      <c r="AM102" s="11">
        <f t="shared" si="172"/>
        <v>1</v>
      </c>
      <c r="AN102" s="11">
        <f t="shared" si="172"/>
        <v>1</v>
      </c>
      <c r="AO102" s="11">
        <f t="shared" si="172"/>
        <v>1</v>
      </c>
      <c r="AP102" s="11">
        <f t="shared" si="172"/>
        <v>1</v>
      </c>
      <c r="AQ102" s="11">
        <f t="shared" si="172"/>
        <v>1</v>
      </c>
      <c r="AR102" s="11">
        <f t="shared" si="172"/>
        <v>1</v>
      </c>
      <c r="AS102" s="11">
        <f t="shared" si="172"/>
        <v>1</v>
      </c>
      <c r="AT102" s="11">
        <f t="shared" si="172"/>
        <v>1</v>
      </c>
      <c r="AU102" s="11">
        <f t="shared" si="172"/>
        <v>1</v>
      </c>
      <c r="AV102" s="11">
        <f t="shared" si="172"/>
        <v>1</v>
      </c>
      <c r="AW102" s="11">
        <f t="shared" si="172"/>
        <v>1</v>
      </c>
      <c r="AX102" s="11">
        <f t="shared" si="172"/>
        <v>1</v>
      </c>
      <c r="AY102" s="11">
        <f t="shared" si="172"/>
        <v>1</v>
      </c>
      <c r="AZ102" s="11">
        <f t="shared" si="172"/>
        <v>1</v>
      </c>
      <c r="BA102" s="11">
        <f t="shared" si="172"/>
        <v>1</v>
      </c>
      <c r="BB102" s="11">
        <f t="shared" si="172"/>
        <v>1</v>
      </c>
      <c r="BC102" s="11">
        <f t="shared" si="172"/>
        <v>1</v>
      </c>
      <c r="BD102" s="11">
        <f t="shared" si="172"/>
        <v>1</v>
      </c>
      <c r="BE102" s="11">
        <f t="shared" si="172"/>
        <v>1</v>
      </c>
      <c r="BF102" s="11">
        <f t="shared" si="172"/>
        <v>1</v>
      </c>
      <c r="BG102" s="11">
        <f t="shared" si="172"/>
        <v>1</v>
      </c>
      <c r="BH102" s="11">
        <f t="shared" si="172"/>
        <v>1</v>
      </c>
      <c r="BI102" s="11">
        <f t="shared" si="172"/>
        <v>1</v>
      </c>
      <c r="BJ102" s="11">
        <f t="shared" si="172"/>
        <v>1</v>
      </c>
      <c r="BK102" s="11">
        <f t="shared" si="172"/>
        <v>1</v>
      </c>
      <c r="BL102" s="11">
        <f t="shared" si="172"/>
        <v>1</v>
      </c>
      <c r="BM102" s="11">
        <f t="shared" si="172"/>
        <v>1</v>
      </c>
      <c r="BN102" s="11">
        <f t="shared" si="172"/>
        <v>1</v>
      </c>
      <c r="BO102" s="11">
        <f t="shared" si="172"/>
        <v>1</v>
      </c>
      <c r="BP102" s="11">
        <f t="shared" si="172"/>
        <v>1</v>
      </c>
      <c r="BQ102" s="11">
        <f t="shared" si="172"/>
        <v>1</v>
      </c>
      <c r="BR102" s="11">
        <f t="shared" si="172"/>
        <v>1</v>
      </c>
      <c r="BS102" s="11">
        <f t="shared" ref="BS102:ED102" si="173">IF(OR(BT10 = "", BT$8 &lt; BS$8), "", 1)</f>
        <v>1</v>
      </c>
      <c r="BT102" s="11">
        <f t="shared" si="173"/>
        <v>1</v>
      </c>
      <c r="BU102" s="11">
        <f t="shared" si="173"/>
        <v>1</v>
      </c>
      <c r="BV102" s="11">
        <f t="shared" si="173"/>
        <v>1</v>
      </c>
      <c r="BW102" s="11">
        <f t="shared" si="173"/>
        <v>1</v>
      </c>
      <c r="BX102" s="11">
        <f t="shared" si="173"/>
        <v>1</v>
      </c>
      <c r="BY102" s="11">
        <f t="shared" si="173"/>
        <v>1</v>
      </c>
      <c r="BZ102" s="11">
        <f t="shared" si="173"/>
        <v>1</v>
      </c>
      <c r="CA102" s="11">
        <f t="shared" si="173"/>
        <v>1</v>
      </c>
      <c r="CB102" s="11">
        <f t="shared" si="173"/>
        <v>1</v>
      </c>
      <c r="CC102" s="11">
        <f t="shared" si="173"/>
        <v>1</v>
      </c>
      <c r="CD102" s="11">
        <f t="shared" si="173"/>
        <v>1</v>
      </c>
      <c r="CE102" s="11">
        <f t="shared" si="173"/>
        <v>1</v>
      </c>
      <c r="CF102" s="11">
        <f t="shared" si="173"/>
        <v>1</v>
      </c>
      <c r="CG102" s="11">
        <f t="shared" si="173"/>
        <v>1</v>
      </c>
      <c r="CH102" s="11">
        <f t="shared" si="173"/>
        <v>1</v>
      </c>
      <c r="CI102" s="11">
        <f t="shared" si="173"/>
        <v>1</v>
      </c>
      <c r="CJ102" s="11">
        <f t="shared" si="173"/>
        <v>1</v>
      </c>
      <c r="CK102" s="11">
        <f t="shared" si="173"/>
        <v>1</v>
      </c>
      <c r="CL102" s="11">
        <f t="shared" si="173"/>
        <v>1</v>
      </c>
      <c r="CM102" s="11">
        <f t="shared" si="173"/>
        <v>1</v>
      </c>
      <c r="CN102" s="11">
        <f t="shared" si="173"/>
        <v>1</v>
      </c>
      <c r="CO102" s="11">
        <f t="shared" si="173"/>
        <v>1</v>
      </c>
      <c r="CP102" s="11">
        <f t="shared" si="173"/>
        <v>1</v>
      </c>
      <c r="CQ102" s="11">
        <f t="shared" si="173"/>
        <v>1</v>
      </c>
      <c r="CR102" s="11">
        <f t="shared" si="173"/>
        <v>1</v>
      </c>
      <c r="CS102" s="11">
        <f t="shared" si="173"/>
        <v>1</v>
      </c>
      <c r="CT102" s="11">
        <f t="shared" si="173"/>
        <v>1</v>
      </c>
      <c r="CU102" s="11">
        <f t="shared" si="173"/>
        <v>1</v>
      </c>
      <c r="CV102" s="11">
        <f t="shared" si="173"/>
        <v>1</v>
      </c>
      <c r="CW102" s="11">
        <f t="shared" si="173"/>
        <v>1</v>
      </c>
      <c r="CX102" s="11">
        <f t="shared" si="173"/>
        <v>1</v>
      </c>
      <c r="CY102" s="11">
        <f t="shared" si="173"/>
        <v>1</v>
      </c>
      <c r="CZ102" s="11">
        <f t="shared" si="173"/>
        <v>1</v>
      </c>
      <c r="DA102" s="11">
        <f t="shared" si="173"/>
        <v>1</v>
      </c>
      <c r="DB102" s="11">
        <f t="shared" si="173"/>
        <v>1</v>
      </c>
      <c r="DC102" s="11">
        <f t="shared" si="173"/>
        <v>1</v>
      </c>
      <c r="DD102" s="11">
        <f t="shared" si="173"/>
        <v>1</v>
      </c>
      <c r="DE102" s="11">
        <f t="shared" si="173"/>
        <v>1</v>
      </c>
      <c r="DF102" s="11">
        <f t="shared" si="173"/>
        <v>1</v>
      </c>
      <c r="DG102" s="11">
        <f t="shared" si="173"/>
        <v>1</v>
      </c>
      <c r="DH102" s="11">
        <f t="shared" si="173"/>
        <v>1</v>
      </c>
      <c r="DI102" s="11">
        <f t="shared" si="173"/>
        <v>1</v>
      </c>
      <c r="DJ102" s="11">
        <f t="shared" si="173"/>
        <v>1</v>
      </c>
      <c r="DK102" s="11">
        <f t="shared" si="173"/>
        <v>1</v>
      </c>
      <c r="DL102" s="11">
        <f t="shared" si="173"/>
        <v>1</v>
      </c>
      <c r="DM102" s="11">
        <f t="shared" si="173"/>
        <v>1</v>
      </c>
      <c r="DN102" s="11">
        <f t="shared" si="173"/>
        <v>1</v>
      </c>
      <c r="DO102" s="11">
        <f t="shared" si="173"/>
        <v>1</v>
      </c>
      <c r="DP102" s="11">
        <f t="shared" si="173"/>
        <v>1</v>
      </c>
      <c r="DQ102" s="11">
        <f t="shared" si="173"/>
        <v>1</v>
      </c>
      <c r="DR102" s="11">
        <f t="shared" si="173"/>
        <v>1</v>
      </c>
      <c r="DS102" s="11">
        <f t="shared" si="173"/>
        <v>1</v>
      </c>
      <c r="DT102" s="11">
        <f t="shared" si="173"/>
        <v>1</v>
      </c>
      <c r="DU102" s="11">
        <f t="shared" si="173"/>
        <v>1</v>
      </c>
      <c r="DV102" s="11">
        <f t="shared" si="173"/>
        <v>1</v>
      </c>
      <c r="DW102" s="11">
        <f t="shared" si="173"/>
        <v>1</v>
      </c>
      <c r="DX102" s="11" t="str">
        <f t="shared" si="173"/>
        <v/>
      </c>
      <c r="DY102" s="11" t="str">
        <f t="shared" si="173"/>
        <v/>
      </c>
      <c r="DZ102" s="11" t="str">
        <f t="shared" si="173"/>
        <v/>
      </c>
      <c r="EA102" s="11" t="str">
        <f t="shared" si="173"/>
        <v/>
      </c>
      <c r="EB102" s="11">
        <f t="shared" si="173"/>
        <v>1</v>
      </c>
      <c r="EC102" s="11">
        <f t="shared" si="173"/>
        <v>1</v>
      </c>
      <c r="ED102" s="11">
        <f t="shared" si="173"/>
        <v>1</v>
      </c>
      <c r="EE102" s="11">
        <f t="shared" ref="EE102:GP102" si="174">IF(OR(EF10 = "", EF$8 &lt; EE$8), "", 1)</f>
        <v>1</v>
      </c>
      <c r="EF102" s="11">
        <f t="shared" si="174"/>
        <v>1</v>
      </c>
      <c r="EG102" s="11">
        <f t="shared" si="174"/>
        <v>1</v>
      </c>
      <c r="EH102" s="11">
        <f t="shared" si="174"/>
        <v>1</v>
      </c>
      <c r="EI102" s="11">
        <f t="shared" si="174"/>
        <v>1</v>
      </c>
      <c r="EJ102" s="11">
        <f t="shared" si="174"/>
        <v>1</v>
      </c>
      <c r="EK102" s="11">
        <f t="shared" si="174"/>
        <v>1</v>
      </c>
      <c r="EL102" s="11">
        <f t="shared" si="174"/>
        <v>1</v>
      </c>
      <c r="EM102" s="11">
        <f t="shared" si="174"/>
        <v>1</v>
      </c>
      <c r="EN102" s="11">
        <f t="shared" si="174"/>
        <v>1</v>
      </c>
      <c r="EO102" s="11">
        <f t="shared" si="174"/>
        <v>1</v>
      </c>
      <c r="EP102" s="11">
        <f t="shared" si="174"/>
        <v>1</v>
      </c>
      <c r="EQ102" s="11">
        <f t="shared" si="174"/>
        <v>1</v>
      </c>
      <c r="ER102" s="11">
        <f t="shared" si="174"/>
        <v>1</v>
      </c>
      <c r="ES102" s="11">
        <f t="shared" si="174"/>
        <v>1</v>
      </c>
      <c r="ET102" s="11">
        <f t="shared" si="174"/>
        <v>1</v>
      </c>
      <c r="EU102" s="11">
        <f t="shared" si="174"/>
        <v>1</v>
      </c>
      <c r="EV102" s="11">
        <f t="shared" si="174"/>
        <v>1</v>
      </c>
      <c r="EW102" s="11">
        <f t="shared" si="174"/>
        <v>1</v>
      </c>
      <c r="EX102" s="11">
        <f t="shared" si="174"/>
        <v>1</v>
      </c>
      <c r="EY102" s="11">
        <f t="shared" si="174"/>
        <v>1</v>
      </c>
      <c r="EZ102" s="11">
        <f t="shared" si="174"/>
        <v>1</v>
      </c>
      <c r="FA102" s="11">
        <f t="shared" si="174"/>
        <v>1</v>
      </c>
      <c r="FB102" s="11">
        <f t="shared" si="174"/>
        <v>1</v>
      </c>
      <c r="FC102" s="11">
        <f t="shared" si="174"/>
        <v>1</v>
      </c>
      <c r="FD102" s="11">
        <f t="shared" si="174"/>
        <v>1</v>
      </c>
      <c r="FE102" s="11">
        <f t="shared" si="174"/>
        <v>1</v>
      </c>
      <c r="FF102" s="11">
        <f t="shared" si="174"/>
        <v>1</v>
      </c>
      <c r="FG102" s="11">
        <f t="shared" si="174"/>
        <v>1</v>
      </c>
      <c r="FH102" s="11">
        <f t="shared" si="174"/>
        <v>1</v>
      </c>
      <c r="FI102" s="11">
        <f t="shared" si="174"/>
        <v>1</v>
      </c>
      <c r="FJ102" s="11">
        <f t="shared" si="174"/>
        <v>1</v>
      </c>
      <c r="FK102" s="11">
        <f t="shared" si="174"/>
        <v>1</v>
      </c>
      <c r="FL102" s="11">
        <f t="shared" si="174"/>
        <v>1</v>
      </c>
      <c r="FM102" s="11">
        <f t="shared" si="174"/>
        <v>1</v>
      </c>
      <c r="FN102" s="11">
        <f t="shared" si="174"/>
        <v>1</v>
      </c>
      <c r="FO102" s="11">
        <f t="shared" si="174"/>
        <v>1</v>
      </c>
      <c r="FP102" s="11">
        <f t="shared" si="174"/>
        <v>1</v>
      </c>
      <c r="FQ102" s="11">
        <f t="shared" si="174"/>
        <v>1</v>
      </c>
      <c r="FR102" s="11">
        <f t="shared" si="174"/>
        <v>1</v>
      </c>
      <c r="FS102" s="11">
        <f t="shared" si="174"/>
        <v>1</v>
      </c>
      <c r="FT102" s="11">
        <f t="shared" si="174"/>
        <v>1</v>
      </c>
      <c r="FU102" s="11">
        <f t="shared" si="174"/>
        <v>1</v>
      </c>
      <c r="FV102" s="11">
        <f t="shared" si="174"/>
        <v>1</v>
      </c>
      <c r="FW102" s="11">
        <f t="shared" si="174"/>
        <v>1</v>
      </c>
      <c r="FX102" s="11">
        <f t="shared" si="174"/>
        <v>1</v>
      </c>
      <c r="FY102" s="11">
        <f t="shared" si="174"/>
        <v>1</v>
      </c>
      <c r="FZ102" s="11">
        <f t="shared" si="174"/>
        <v>1</v>
      </c>
      <c r="GA102" s="11">
        <f t="shared" si="174"/>
        <v>1</v>
      </c>
      <c r="GB102" s="11">
        <f t="shared" si="174"/>
        <v>1</v>
      </c>
      <c r="GC102" s="11">
        <f t="shared" si="174"/>
        <v>1</v>
      </c>
      <c r="GD102" s="11">
        <f t="shared" si="174"/>
        <v>1</v>
      </c>
      <c r="GE102" s="11">
        <f t="shared" si="174"/>
        <v>1</v>
      </c>
      <c r="GF102" s="11">
        <f t="shared" si="174"/>
        <v>1</v>
      </c>
      <c r="GG102" s="11">
        <f t="shared" si="174"/>
        <v>1</v>
      </c>
      <c r="GH102" s="11">
        <f t="shared" si="174"/>
        <v>1</v>
      </c>
      <c r="GI102" s="11">
        <f t="shared" si="174"/>
        <v>1</v>
      </c>
      <c r="GJ102" s="11">
        <f t="shared" si="174"/>
        <v>1</v>
      </c>
      <c r="GK102" s="11">
        <f t="shared" si="174"/>
        <v>1</v>
      </c>
      <c r="GL102" s="11">
        <f t="shared" si="174"/>
        <v>1</v>
      </c>
      <c r="GM102" s="11">
        <f t="shared" si="174"/>
        <v>1</v>
      </c>
      <c r="GN102" s="11">
        <f t="shared" si="174"/>
        <v>1</v>
      </c>
      <c r="GO102" s="11">
        <f t="shared" si="174"/>
        <v>1</v>
      </c>
      <c r="GP102" s="11">
        <f t="shared" si="174"/>
        <v>1</v>
      </c>
      <c r="GQ102" s="11">
        <f t="shared" ref="GQ102:IV102" si="175">IF(OR(GR10 = "", GR$8 &lt; GQ$8), "", 1)</f>
        <v>1</v>
      </c>
      <c r="GR102" s="11">
        <f t="shared" si="175"/>
        <v>1</v>
      </c>
      <c r="GS102" s="11">
        <f t="shared" si="175"/>
        <v>1</v>
      </c>
      <c r="GT102" s="11">
        <f t="shared" si="175"/>
        <v>1</v>
      </c>
      <c r="GU102" s="11">
        <f t="shared" si="175"/>
        <v>1</v>
      </c>
      <c r="GV102" s="11">
        <f t="shared" si="175"/>
        <v>1</v>
      </c>
      <c r="GW102" s="11">
        <f t="shared" si="175"/>
        <v>1</v>
      </c>
      <c r="GX102" s="11">
        <f t="shared" si="175"/>
        <v>1</v>
      </c>
      <c r="GY102" s="11">
        <f t="shared" si="175"/>
        <v>1</v>
      </c>
      <c r="GZ102" s="11">
        <f t="shared" si="175"/>
        <v>1</v>
      </c>
      <c r="HA102" s="11">
        <f t="shared" si="175"/>
        <v>1</v>
      </c>
      <c r="HB102" s="11">
        <f t="shared" si="175"/>
        <v>1</v>
      </c>
      <c r="HC102" s="11">
        <f t="shared" si="175"/>
        <v>1</v>
      </c>
      <c r="HD102" s="11">
        <f t="shared" si="175"/>
        <v>1</v>
      </c>
      <c r="HE102" s="11">
        <f t="shared" si="175"/>
        <v>1</v>
      </c>
      <c r="HF102" s="11">
        <f t="shared" si="175"/>
        <v>1</v>
      </c>
      <c r="HG102" s="11">
        <f t="shared" si="175"/>
        <v>1</v>
      </c>
      <c r="HH102" s="11">
        <f t="shared" si="175"/>
        <v>1</v>
      </c>
      <c r="HI102" s="11">
        <f t="shared" si="175"/>
        <v>1</v>
      </c>
      <c r="HJ102" s="11">
        <f t="shared" si="175"/>
        <v>1</v>
      </c>
      <c r="HK102" s="11">
        <f t="shared" si="175"/>
        <v>1</v>
      </c>
      <c r="HL102" s="11">
        <f t="shared" si="175"/>
        <v>1</v>
      </c>
      <c r="HM102" s="11">
        <f t="shared" si="175"/>
        <v>1</v>
      </c>
      <c r="HN102" s="11">
        <f t="shared" si="175"/>
        <v>1</v>
      </c>
      <c r="HO102" s="11">
        <f t="shared" si="175"/>
        <v>1</v>
      </c>
      <c r="HP102" s="11">
        <f t="shared" si="175"/>
        <v>1</v>
      </c>
      <c r="HQ102" s="11">
        <f t="shared" si="175"/>
        <v>1</v>
      </c>
      <c r="HR102" s="11">
        <f t="shared" si="175"/>
        <v>1</v>
      </c>
      <c r="HS102" s="11">
        <f t="shared" si="175"/>
        <v>1</v>
      </c>
      <c r="HT102" s="11">
        <f t="shared" si="175"/>
        <v>1</v>
      </c>
      <c r="HU102" s="11">
        <f t="shared" si="175"/>
        <v>1</v>
      </c>
      <c r="HV102" s="11">
        <f t="shared" si="175"/>
        <v>1</v>
      </c>
      <c r="HW102" s="11">
        <f t="shared" si="175"/>
        <v>1</v>
      </c>
      <c r="HX102" s="11">
        <f t="shared" si="175"/>
        <v>1</v>
      </c>
      <c r="HY102" s="11">
        <f t="shared" si="175"/>
        <v>1</v>
      </c>
      <c r="HZ102" s="11">
        <f t="shared" si="175"/>
        <v>1</v>
      </c>
      <c r="IA102" s="11">
        <f t="shared" si="175"/>
        <v>1</v>
      </c>
      <c r="IB102" s="11">
        <f t="shared" si="175"/>
        <v>1</v>
      </c>
      <c r="IC102" s="11">
        <f t="shared" si="175"/>
        <v>1</v>
      </c>
      <c r="ID102" s="11">
        <f t="shared" si="175"/>
        <v>1</v>
      </c>
      <c r="IE102" s="11">
        <f t="shared" si="175"/>
        <v>1</v>
      </c>
      <c r="IF102" s="11">
        <f t="shared" si="175"/>
        <v>1</v>
      </c>
      <c r="IG102" s="11">
        <f t="shared" si="175"/>
        <v>1</v>
      </c>
      <c r="IH102" s="11">
        <f t="shared" si="175"/>
        <v>1</v>
      </c>
      <c r="II102" s="11">
        <f t="shared" si="175"/>
        <v>1</v>
      </c>
      <c r="IJ102" s="11">
        <f t="shared" si="175"/>
        <v>1</v>
      </c>
      <c r="IK102" s="11">
        <f t="shared" si="175"/>
        <v>1</v>
      </c>
      <c r="IL102" s="11">
        <f t="shared" si="175"/>
        <v>1</v>
      </c>
      <c r="IM102" s="11">
        <f t="shared" si="175"/>
        <v>1</v>
      </c>
      <c r="IN102" s="11">
        <f t="shared" si="175"/>
        <v>1</v>
      </c>
      <c r="IO102" s="11">
        <f t="shared" si="175"/>
        <v>1</v>
      </c>
      <c r="IP102" s="11">
        <f t="shared" si="175"/>
        <v>1</v>
      </c>
      <c r="IQ102" s="11">
        <f t="shared" si="175"/>
        <v>1</v>
      </c>
      <c r="IR102" s="11">
        <f t="shared" si="175"/>
        <v>1</v>
      </c>
      <c r="IS102" s="11" t="str">
        <f t="shared" si="175"/>
        <v/>
      </c>
      <c r="IT102" s="11" t="str">
        <f t="shared" si="175"/>
        <v/>
      </c>
      <c r="IU102" s="11" t="str">
        <f t="shared" si="175"/>
        <v/>
      </c>
      <c r="IV102" s="11" t="str">
        <f t="shared" si="175"/>
        <v/>
      </c>
    </row>
    <row r="103" spans="6:256" x14ac:dyDescent="0.2">
      <c r="F103">
        <v>201409</v>
      </c>
      <c r="G103" s="11">
        <f t="shared" ref="G103:BR103" si="176">IF(OR(H11 = "", H$8 &lt; G$8), "", 1)</f>
        <v>1</v>
      </c>
      <c r="H103" s="11">
        <f t="shared" si="176"/>
        <v>1</v>
      </c>
      <c r="I103" s="11">
        <f t="shared" si="176"/>
        <v>1</v>
      </c>
      <c r="J103" s="11">
        <f t="shared" si="176"/>
        <v>1</v>
      </c>
      <c r="K103" s="11">
        <f t="shared" si="176"/>
        <v>1</v>
      </c>
      <c r="L103" s="11">
        <f t="shared" si="176"/>
        <v>1</v>
      </c>
      <c r="M103" s="11">
        <f t="shared" si="176"/>
        <v>1</v>
      </c>
      <c r="N103" s="11">
        <f t="shared" si="176"/>
        <v>1</v>
      </c>
      <c r="O103" s="11">
        <f t="shared" si="176"/>
        <v>1</v>
      </c>
      <c r="P103" s="11">
        <f t="shared" si="176"/>
        <v>1</v>
      </c>
      <c r="Q103" s="11">
        <f t="shared" si="176"/>
        <v>1</v>
      </c>
      <c r="R103" s="11">
        <f t="shared" si="176"/>
        <v>1</v>
      </c>
      <c r="S103" s="11">
        <f t="shared" si="176"/>
        <v>1</v>
      </c>
      <c r="T103" s="11">
        <f t="shared" si="176"/>
        <v>1</v>
      </c>
      <c r="U103" s="11">
        <f t="shared" si="176"/>
        <v>1</v>
      </c>
      <c r="V103" s="11">
        <f t="shared" si="176"/>
        <v>1</v>
      </c>
      <c r="W103" s="11">
        <f t="shared" si="176"/>
        <v>1</v>
      </c>
      <c r="X103" s="11">
        <f t="shared" si="176"/>
        <v>1</v>
      </c>
      <c r="Y103" s="11">
        <f t="shared" si="176"/>
        <v>1</v>
      </c>
      <c r="Z103" s="11">
        <f t="shared" si="176"/>
        <v>1</v>
      </c>
      <c r="AA103" s="11">
        <f t="shared" si="176"/>
        <v>1</v>
      </c>
      <c r="AB103" s="11">
        <f t="shared" si="176"/>
        <v>1</v>
      </c>
      <c r="AC103" s="11">
        <f t="shared" si="176"/>
        <v>1</v>
      </c>
      <c r="AD103" s="11">
        <f t="shared" si="176"/>
        <v>1</v>
      </c>
      <c r="AE103" s="11">
        <f t="shared" si="176"/>
        <v>1</v>
      </c>
      <c r="AF103" s="11">
        <f t="shared" si="176"/>
        <v>1</v>
      </c>
      <c r="AG103" s="11">
        <f t="shared" si="176"/>
        <v>1</v>
      </c>
      <c r="AH103" s="11">
        <f t="shared" si="176"/>
        <v>1</v>
      </c>
      <c r="AI103" s="11">
        <f t="shared" si="176"/>
        <v>1</v>
      </c>
      <c r="AJ103" s="11">
        <f t="shared" si="176"/>
        <v>1</v>
      </c>
      <c r="AK103" s="11">
        <f t="shared" si="176"/>
        <v>1</v>
      </c>
      <c r="AL103" s="11">
        <f t="shared" si="176"/>
        <v>1</v>
      </c>
      <c r="AM103" s="11">
        <f t="shared" si="176"/>
        <v>1</v>
      </c>
      <c r="AN103" s="11">
        <f t="shared" si="176"/>
        <v>1</v>
      </c>
      <c r="AO103" s="11">
        <f t="shared" si="176"/>
        <v>1</v>
      </c>
      <c r="AP103" s="11">
        <f t="shared" si="176"/>
        <v>1</v>
      </c>
      <c r="AQ103" s="11">
        <f t="shared" si="176"/>
        <v>1</v>
      </c>
      <c r="AR103" s="11">
        <f t="shared" si="176"/>
        <v>1</v>
      </c>
      <c r="AS103" s="11">
        <f t="shared" si="176"/>
        <v>1</v>
      </c>
      <c r="AT103" s="11">
        <f t="shared" si="176"/>
        <v>1</v>
      </c>
      <c r="AU103" s="11">
        <f t="shared" si="176"/>
        <v>1</v>
      </c>
      <c r="AV103" s="11">
        <f t="shared" si="176"/>
        <v>1</v>
      </c>
      <c r="AW103" s="11">
        <f t="shared" si="176"/>
        <v>1</v>
      </c>
      <c r="AX103" s="11">
        <f t="shared" si="176"/>
        <v>1</v>
      </c>
      <c r="AY103" s="11">
        <f t="shared" si="176"/>
        <v>1</v>
      </c>
      <c r="AZ103" s="11">
        <f t="shared" si="176"/>
        <v>1</v>
      </c>
      <c r="BA103" s="11">
        <f t="shared" si="176"/>
        <v>1</v>
      </c>
      <c r="BB103" s="11">
        <f t="shared" si="176"/>
        <v>1</v>
      </c>
      <c r="BC103" s="11">
        <f t="shared" si="176"/>
        <v>1</v>
      </c>
      <c r="BD103" s="11">
        <f t="shared" si="176"/>
        <v>1</v>
      </c>
      <c r="BE103" s="11">
        <f t="shared" si="176"/>
        <v>1</v>
      </c>
      <c r="BF103" s="11">
        <f t="shared" si="176"/>
        <v>1</v>
      </c>
      <c r="BG103" s="11">
        <f t="shared" si="176"/>
        <v>1</v>
      </c>
      <c r="BH103" s="11">
        <f t="shared" si="176"/>
        <v>1</v>
      </c>
      <c r="BI103" s="11">
        <f t="shared" si="176"/>
        <v>1</v>
      </c>
      <c r="BJ103" s="11">
        <f t="shared" si="176"/>
        <v>1</v>
      </c>
      <c r="BK103" s="11">
        <f t="shared" si="176"/>
        <v>1</v>
      </c>
      <c r="BL103" s="11">
        <f t="shared" si="176"/>
        <v>1</v>
      </c>
      <c r="BM103" s="11">
        <f t="shared" si="176"/>
        <v>1</v>
      </c>
      <c r="BN103" s="11">
        <f t="shared" si="176"/>
        <v>1</v>
      </c>
      <c r="BO103" s="11">
        <f t="shared" si="176"/>
        <v>1</v>
      </c>
      <c r="BP103" s="11">
        <f t="shared" si="176"/>
        <v>1</v>
      </c>
      <c r="BQ103" s="11">
        <f t="shared" si="176"/>
        <v>1</v>
      </c>
      <c r="BR103" s="11">
        <f t="shared" si="176"/>
        <v>1</v>
      </c>
      <c r="BS103" s="11">
        <f t="shared" ref="BS103:ED103" si="177">IF(OR(BT11 = "", BT$8 &lt; BS$8), "", 1)</f>
        <v>1</v>
      </c>
      <c r="BT103" s="11">
        <f t="shared" si="177"/>
        <v>1</v>
      </c>
      <c r="BU103" s="11">
        <f t="shared" si="177"/>
        <v>1</v>
      </c>
      <c r="BV103" s="11">
        <f t="shared" si="177"/>
        <v>1</v>
      </c>
      <c r="BW103" s="11">
        <f t="shared" si="177"/>
        <v>1</v>
      </c>
      <c r="BX103" s="11">
        <f t="shared" si="177"/>
        <v>1</v>
      </c>
      <c r="BY103" s="11">
        <f t="shared" si="177"/>
        <v>1</v>
      </c>
      <c r="BZ103" s="11">
        <f t="shared" si="177"/>
        <v>1</v>
      </c>
      <c r="CA103" s="11">
        <f t="shared" si="177"/>
        <v>1</v>
      </c>
      <c r="CB103" s="11">
        <f t="shared" si="177"/>
        <v>1</v>
      </c>
      <c r="CC103" s="11">
        <f t="shared" si="177"/>
        <v>1</v>
      </c>
      <c r="CD103" s="11">
        <f t="shared" si="177"/>
        <v>1</v>
      </c>
      <c r="CE103" s="11">
        <f t="shared" si="177"/>
        <v>1</v>
      </c>
      <c r="CF103" s="11">
        <f t="shared" si="177"/>
        <v>1</v>
      </c>
      <c r="CG103" s="11">
        <f t="shared" si="177"/>
        <v>1</v>
      </c>
      <c r="CH103" s="11">
        <f t="shared" si="177"/>
        <v>1</v>
      </c>
      <c r="CI103" s="11">
        <f t="shared" si="177"/>
        <v>1</v>
      </c>
      <c r="CJ103" s="11">
        <f t="shared" si="177"/>
        <v>1</v>
      </c>
      <c r="CK103" s="11">
        <f t="shared" si="177"/>
        <v>1</v>
      </c>
      <c r="CL103" s="11">
        <f t="shared" si="177"/>
        <v>1</v>
      </c>
      <c r="CM103" s="11">
        <f t="shared" si="177"/>
        <v>1</v>
      </c>
      <c r="CN103" s="11">
        <f t="shared" si="177"/>
        <v>1</v>
      </c>
      <c r="CO103" s="11">
        <f t="shared" si="177"/>
        <v>1</v>
      </c>
      <c r="CP103" s="11">
        <f t="shared" si="177"/>
        <v>1</v>
      </c>
      <c r="CQ103" s="11">
        <f t="shared" si="177"/>
        <v>1</v>
      </c>
      <c r="CR103" s="11">
        <f t="shared" si="177"/>
        <v>1</v>
      </c>
      <c r="CS103" s="11">
        <f t="shared" si="177"/>
        <v>1</v>
      </c>
      <c r="CT103" s="11">
        <f t="shared" si="177"/>
        <v>1</v>
      </c>
      <c r="CU103" s="11">
        <f t="shared" si="177"/>
        <v>1</v>
      </c>
      <c r="CV103" s="11">
        <f t="shared" si="177"/>
        <v>1</v>
      </c>
      <c r="CW103" s="11">
        <f t="shared" si="177"/>
        <v>1</v>
      </c>
      <c r="CX103" s="11">
        <f t="shared" si="177"/>
        <v>1</v>
      </c>
      <c r="CY103" s="11">
        <f t="shared" si="177"/>
        <v>1</v>
      </c>
      <c r="CZ103" s="11">
        <f t="shared" si="177"/>
        <v>1</v>
      </c>
      <c r="DA103" s="11">
        <f t="shared" si="177"/>
        <v>1</v>
      </c>
      <c r="DB103" s="11">
        <f t="shared" si="177"/>
        <v>1</v>
      </c>
      <c r="DC103" s="11">
        <f t="shared" si="177"/>
        <v>1</v>
      </c>
      <c r="DD103" s="11">
        <f t="shared" si="177"/>
        <v>1</v>
      </c>
      <c r="DE103" s="11">
        <f t="shared" si="177"/>
        <v>1</v>
      </c>
      <c r="DF103" s="11">
        <f t="shared" si="177"/>
        <v>1</v>
      </c>
      <c r="DG103" s="11">
        <f t="shared" si="177"/>
        <v>1</v>
      </c>
      <c r="DH103" s="11">
        <f t="shared" si="177"/>
        <v>1</v>
      </c>
      <c r="DI103" s="11">
        <f t="shared" si="177"/>
        <v>1</v>
      </c>
      <c r="DJ103" s="11">
        <f t="shared" si="177"/>
        <v>1</v>
      </c>
      <c r="DK103" s="11">
        <f t="shared" si="177"/>
        <v>1</v>
      </c>
      <c r="DL103" s="11">
        <f t="shared" si="177"/>
        <v>1</v>
      </c>
      <c r="DM103" s="11">
        <f t="shared" si="177"/>
        <v>1</v>
      </c>
      <c r="DN103" s="11">
        <f t="shared" si="177"/>
        <v>1</v>
      </c>
      <c r="DO103" s="11">
        <f t="shared" si="177"/>
        <v>1</v>
      </c>
      <c r="DP103" s="11">
        <f t="shared" si="177"/>
        <v>1</v>
      </c>
      <c r="DQ103" s="11">
        <f t="shared" si="177"/>
        <v>1</v>
      </c>
      <c r="DR103" s="11">
        <f t="shared" si="177"/>
        <v>1</v>
      </c>
      <c r="DS103" s="11">
        <f t="shared" si="177"/>
        <v>1</v>
      </c>
      <c r="DT103" s="11">
        <f t="shared" si="177"/>
        <v>1</v>
      </c>
      <c r="DU103" s="11" t="str">
        <f t="shared" si="177"/>
        <v/>
      </c>
      <c r="DV103" s="11" t="str">
        <f t="shared" si="177"/>
        <v/>
      </c>
      <c r="DW103" s="11" t="str">
        <f t="shared" si="177"/>
        <v/>
      </c>
      <c r="DX103" s="11" t="str">
        <f t="shared" si="177"/>
        <v/>
      </c>
      <c r="DY103" s="11" t="str">
        <f t="shared" si="177"/>
        <v/>
      </c>
      <c r="DZ103" s="11" t="str">
        <f t="shared" si="177"/>
        <v/>
      </c>
      <c r="EA103" s="11" t="str">
        <f t="shared" si="177"/>
        <v/>
      </c>
      <c r="EB103" s="11">
        <f t="shared" si="177"/>
        <v>1</v>
      </c>
      <c r="EC103" s="11">
        <f t="shared" si="177"/>
        <v>1</v>
      </c>
      <c r="ED103" s="11">
        <f t="shared" si="177"/>
        <v>1</v>
      </c>
      <c r="EE103" s="11">
        <f t="shared" ref="EE103:GP103" si="178">IF(OR(EF11 = "", EF$8 &lt; EE$8), "", 1)</f>
        <v>1</v>
      </c>
      <c r="EF103" s="11">
        <f t="shared" si="178"/>
        <v>1</v>
      </c>
      <c r="EG103" s="11">
        <f t="shared" si="178"/>
        <v>1</v>
      </c>
      <c r="EH103" s="11">
        <f t="shared" si="178"/>
        <v>1</v>
      </c>
      <c r="EI103" s="11">
        <f t="shared" si="178"/>
        <v>1</v>
      </c>
      <c r="EJ103" s="11">
        <f t="shared" si="178"/>
        <v>1</v>
      </c>
      <c r="EK103" s="11">
        <f t="shared" si="178"/>
        <v>1</v>
      </c>
      <c r="EL103" s="11">
        <f t="shared" si="178"/>
        <v>1</v>
      </c>
      <c r="EM103" s="11">
        <f t="shared" si="178"/>
        <v>1</v>
      </c>
      <c r="EN103" s="11">
        <f t="shared" si="178"/>
        <v>1</v>
      </c>
      <c r="EO103" s="11">
        <f t="shared" si="178"/>
        <v>1</v>
      </c>
      <c r="EP103" s="11">
        <f t="shared" si="178"/>
        <v>1</v>
      </c>
      <c r="EQ103" s="11">
        <f t="shared" si="178"/>
        <v>1</v>
      </c>
      <c r="ER103" s="11">
        <f t="shared" si="178"/>
        <v>1</v>
      </c>
      <c r="ES103" s="11">
        <f t="shared" si="178"/>
        <v>1</v>
      </c>
      <c r="ET103" s="11">
        <f t="shared" si="178"/>
        <v>1</v>
      </c>
      <c r="EU103" s="11">
        <f t="shared" si="178"/>
        <v>1</v>
      </c>
      <c r="EV103" s="11">
        <f t="shared" si="178"/>
        <v>1</v>
      </c>
      <c r="EW103" s="11">
        <f t="shared" si="178"/>
        <v>1</v>
      </c>
      <c r="EX103" s="11">
        <f t="shared" si="178"/>
        <v>1</v>
      </c>
      <c r="EY103" s="11">
        <f t="shared" si="178"/>
        <v>1</v>
      </c>
      <c r="EZ103" s="11">
        <f t="shared" si="178"/>
        <v>1</v>
      </c>
      <c r="FA103" s="11">
        <f t="shared" si="178"/>
        <v>1</v>
      </c>
      <c r="FB103" s="11">
        <f t="shared" si="178"/>
        <v>1</v>
      </c>
      <c r="FC103" s="11">
        <f t="shared" si="178"/>
        <v>1</v>
      </c>
      <c r="FD103" s="11">
        <f t="shared" si="178"/>
        <v>1</v>
      </c>
      <c r="FE103" s="11">
        <f t="shared" si="178"/>
        <v>1</v>
      </c>
      <c r="FF103" s="11">
        <f t="shared" si="178"/>
        <v>1</v>
      </c>
      <c r="FG103" s="11">
        <f t="shared" si="178"/>
        <v>1</v>
      </c>
      <c r="FH103" s="11">
        <f t="shared" si="178"/>
        <v>1</v>
      </c>
      <c r="FI103" s="11">
        <f t="shared" si="178"/>
        <v>1</v>
      </c>
      <c r="FJ103" s="11">
        <f t="shared" si="178"/>
        <v>1</v>
      </c>
      <c r="FK103" s="11">
        <f t="shared" si="178"/>
        <v>1</v>
      </c>
      <c r="FL103" s="11">
        <f t="shared" si="178"/>
        <v>1</v>
      </c>
      <c r="FM103" s="11">
        <f t="shared" si="178"/>
        <v>1</v>
      </c>
      <c r="FN103" s="11">
        <f t="shared" si="178"/>
        <v>1</v>
      </c>
      <c r="FO103" s="11">
        <f t="shared" si="178"/>
        <v>1</v>
      </c>
      <c r="FP103" s="11">
        <f t="shared" si="178"/>
        <v>1</v>
      </c>
      <c r="FQ103" s="11">
        <f t="shared" si="178"/>
        <v>1</v>
      </c>
      <c r="FR103" s="11">
        <f t="shared" si="178"/>
        <v>1</v>
      </c>
      <c r="FS103" s="11">
        <f t="shared" si="178"/>
        <v>1</v>
      </c>
      <c r="FT103" s="11">
        <f t="shared" si="178"/>
        <v>1</v>
      </c>
      <c r="FU103" s="11">
        <f t="shared" si="178"/>
        <v>1</v>
      </c>
      <c r="FV103" s="11">
        <f t="shared" si="178"/>
        <v>1</v>
      </c>
      <c r="FW103" s="11">
        <f t="shared" si="178"/>
        <v>1</v>
      </c>
      <c r="FX103" s="11">
        <f t="shared" si="178"/>
        <v>1</v>
      </c>
      <c r="FY103" s="11">
        <f t="shared" si="178"/>
        <v>1</v>
      </c>
      <c r="FZ103" s="11">
        <f t="shared" si="178"/>
        <v>1</v>
      </c>
      <c r="GA103" s="11">
        <f t="shared" si="178"/>
        <v>1</v>
      </c>
      <c r="GB103" s="11">
        <f t="shared" si="178"/>
        <v>1</v>
      </c>
      <c r="GC103" s="11">
        <f t="shared" si="178"/>
        <v>1</v>
      </c>
      <c r="GD103" s="11">
        <f t="shared" si="178"/>
        <v>1</v>
      </c>
      <c r="GE103" s="11">
        <f t="shared" si="178"/>
        <v>1</v>
      </c>
      <c r="GF103" s="11">
        <f t="shared" si="178"/>
        <v>1</v>
      </c>
      <c r="GG103" s="11">
        <f t="shared" si="178"/>
        <v>1</v>
      </c>
      <c r="GH103" s="11">
        <f t="shared" si="178"/>
        <v>1</v>
      </c>
      <c r="GI103" s="11">
        <f t="shared" si="178"/>
        <v>1</v>
      </c>
      <c r="GJ103" s="11">
        <f t="shared" si="178"/>
        <v>1</v>
      </c>
      <c r="GK103" s="11">
        <f t="shared" si="178"/>
        <v>1</v>
      </c>
      <c r="GL103" s="11">
        <f t="shared" si="178"/>
        <v>1</v>
      </c>
      <c r="GM103" s="11">
        <f t="shared" si="178"/>
        <v>1</v>
      </c>
      <c r="GN103" s="11">
        <f t="shared" si="178"/>
        <v>1</v>
      </c>
      <c r="GO103" s="11">
        <f t="shared" si="178"/>
        <v>1</v>
      </c>
      <c r="GP103" s="11">
        <f t="shared" si="178"/>
        <v>1</v>
      </c>
      <c r="GQ103" s="11">
        <f t="shared" ref="GQ103:IV103" si="179">IF(OR(GR11 = "", GR$8 &lt; GQ$8), "", 1)</f>
        <v>1</v>
      </c>
      <c r="GR103" s="11">
        <f t="shared" si="179"/>
        <v>1</v>
      </c>
      <c r="GS103" s="11">
        <f t="shared" si="179"/>
        <v>1</v>
      </c>
      <c r="GT103" s="11">
        <f t="shared" si="179"/>
        <v>1</v>
      </c>
      <c r="GU103" s="11">
        <f t="shared" si="179"/>
        <v>1</v>
      </c>
      <c r="GV103" s="11">
        <f t="shared" si="179"/>
        <v>1</v>
      </c>
      <c r="GW103" s="11">
        <f t="shared" si="179"/>
        <v>1</v>
      </c>
      <c r="GX103" s="11">
        <f t="shared" si="179"/>
        <v>1</v>
      </c>
      <c r="GY103" s="11">
        <f t="shared" si="179"/>
        <v>1</v>
      </c>
      <c r="GZ103" s="11">
        <f t="shared" si="179"/>
        <v>1</v>
      </c>
      <c r="HA103" s="11">
        <f t="shared" si="179"/>
        <v>1</v>
      </c>
      <c r="HB103" s="11">
        <f t="shared" si="179"/>
        <v>1</v>
      </c>
      <c r="HC103" s="11">
        <f t="shared" si="179"/>
        <v>1</v>
      </c>
      <c r="HD103" s="11">
        <f t="shared" si="179"/>
        <v>1</v>
      </c>
      <c r="HE103" s="11">
        <f t="shared" si="179"/>
        <v>1</v>
      </c>
      <c r="HF103" s="11">
        <f t="shared" si="179"/>
        <v>1</v>
      </c>
      <c r="HG103" s="11">
        <f t="shared" si="179"/>
        <v>1</v>
      </c>
      <c r="HH103" s="11">
        <f t="shared" si="179"/>
        <v>1</v>
      </c>
      <c r="HI103" s="11">
        <f t="shared" si="179"/>
        <v>1</v>
      </c>
      <c r="HJ103" s="11">
        <f t="shared" si="179"/>
        <v>1</v>
      </c>
      <c r="HK103" s="11">
        <f t="shared" si="179"/>
        <v>1</v>
      </c>
      <c r="HL103" s="11">
        <f t="shared" si="179"/>
        <v>1</v>
      </c>
      <c r="HM103" s="11">
        <f t="shared" si="179"/>
        <v>1</v>
      </c>
      <c r="HN103" s="11">
        <f t="shared" si="179"/>
        <v>1</v>
      </c>
      <c r="HO103" s="11">
        <f t="shared" si="179"/>
        <v>1</v>
      </c>
      <c r="HP103" s="11">
        <f t="shared" si="179"/>
        <v>1</v>
      </c>
      <c r="HQ103" s="11">
        <f t="shared" si="179"/>
        <v>1</v>
      </c>
      <c r="HR103" s="11">
        <f t="shared" si="179"/>
        <v>1</v>
      </c>
      <c r="HS103" s="11">
        <f t="shared" si="179"/>
        <v>1</v>
      </c>
      <c r="HT103" s="11">
        <f t="shared" si="179"/>
        <v>1</v>
      </c>
      <c r="HU103" s="11">
        <f t="shared" si="179"/>
        <v>1</v>
      </c>
      <c r="HV103" s="11">
        <f t="shared" si="179"/>
        <v>1</v>
      </c>
      <c r="HW103" s="11">
        <f t="shared" si="179"/>
        <v>1</v>
      </c>
      <c r="HX103" s="11">
        <f t="shared" si="179"/>
        <v>1</v>
      </c>
      <c r="HY103" s="11">
        <f t="shared" si="179"/>
        <v>1</v>
      </c>
      <c r="HZ103" s="11">
        <f t="shared" si="179"/>
        <v>1</v>
      </c>
      <c r="IA103" s="11">
        <f t="shared" si="179"/>
        <v>1</v>
      </c>
      <c r="IB103" s="11">
        <f t="shared" si="179"/>
        <v>1</v>
      </c>
      <c r="IC103" s="11">
        <f t="shared" si="179"/>
        <v>1</v>
      </c>
      <c r="ID103" s="11">
        <f t="shared" si="179"/>
        <v>1</v>
      </c>
      <c r="IE103" s="11">
        <f t="shared" si="179"/>
        <v>1</v>
      </c>
      <c r="IF103" s="11">
        <f t="shared" si="179"/>
        <v>1</v>
      </c>
      <c r="IG103" s="11">
        <f t="shared" si="179"/>
        <v>1</v>
      </c>
      <c r="IH103" s="11">
        <f t="shared" si="179"/>
        <v>1</v>
      </c>
      <c r="II103" s="11">
        <f t="shared" si="179"/>
        <v>1</v>
      </c>
      <c r="IJ103" s="11">
        <f t="shared" si="179"/>
        <v>1</v>
      </c>
      <c r="IK103" s="11">
        <f t="shared" si="179"/>
        <v>1</v>
      </c>
      <c r="IL103" s="11">
        <f t="shared" si="179"/>
        <v>1</v>
      </c>
      <c r="IM103" s="11">
        <f t="shared" si="179"/>
        <v>1</v>
      </c>
      <c r="IN103" s="11">
        <f t="shared" si="179"/>
        <v>1</v>
      </c>
      <c r="IO103" s="11">
        <f t="shared" si="179"/>
        <v>1</v>
      </c>
      <c r="IP103" s="11" t="str">
        <f t="shared" si="179"/>
        <v/>
      </c>
      <c r="IQ103" s="11" t="str">
        <f t="shared" si="179"/>
        <v/>
      </c>
      <c r="IR103" s="11" t="str">
        <f t="shared" si="179"/>
        <v/>
      </c>
      <c r="IS103" s="11" t="str">
        <f t="shared" si="179"/>
        <v/>
      </c>
      <c r="IT103" s="11" t="str">
        <f t="shared" si="179"/>
        <v/>
      </c>
      <c r="IU103" s="11" t="str">
        <f t="shared" si="179"/>
        <v/>
      </c>
      <c r="IV103" s="11" t="str">
        <f t="shared" si="179"/>
        <v/>
      </c>
    </row>
    <row r="104" spans="6:256" x14ac:dyDescent="0.2">
      <c r="F104">
        <v>201412</v>
      </c>
      <c r="G104" s="11">
        <f t="shared" ref="G104:BR104" si="180">IF(OR(H12 = "", H$8 &lt; G$8), "", 1)</f>
        <v>1</v>
      </c>
      <c r="H104" s="11">
        <f t="shared" si="180"/>
        <v>1</v>
      </c>
      <c r="I104" s="11">
        <f t="shared" si="180"/>
        <v>1</v>
      </c>
      <c r="J104" s="11">
        <f t="shared" si="180"/>
        <v>1</v>
      </c>
      <c r="K104" s="11">
        <f t="shared" si="180"/>
        <v>1</v>
      </c>
      <c r="L104" s="11">
        <f t="shared" si="180"/>
        <v>1</v>
      </c>
      <c r="M104" s="11">
        <f t="shared" si="180"/>
        <v>1</v>
      </c>
      <c r="N104" s="11">
        <f t="shared" si="180"/>
        <v>1</v>
      </c>
      <c r="O104" s="11">
        <f t="shared" si="180"/>
        <v>1</v>
      </c>
      <c r="P104" s="11">
        <f t="shared" si="180"/>
        <v>1</v>
      </c>
      <c r="Q104" s="11">
        <f t="shared" si="180"/>
        <v>1</v>
      </c>
      <c r="R104" s="11">
        <f t="shared" si="180"/>
        <v>1</v>
      </c>
      <c r="S104" s="11">
        <f t="shared" si="180"/>
        <v>1</v>
      </c>
      <c r="T104" s="11">
        <f t="shared" si="180"/>
        <v>1</v>
      </c>
      <c r="U104" s="11">
        <f t="shared" si="180"/>
        <v>1</v>
      </c>
      <c r="V104" s="11">
        <f t="shared" si="180"/>
        <v>1</v>
      </c>
      <c r="W104" s="11">
        <f t="shared" si="180"/>
        <v>1</v>
      </c>
      <c r="X104" s="11">
        <f t="shared" si="180"/>
        <v>1</v>
      </c>
      <c r="Y104" s="11">
        <f t="shared" si="180"/>
        <v>1</v>
      </c>
      <c r="Z104" s="11">
        <f t="shared" si="180"/>
        <v>1</v>
      </c>
      <c r="AA104" s="11">
        <f t="shared" si="180"/>
        <v>1</v>
      </c>
      <c r="AB104" s="11">
        <f t="shared" si="180"/>
        <v>1</v>
      </c>
      <c r="AC104" s="11">
        <f t="shared" si="180"/>
        <v>1</v>
      </c>
      <c r="AD104" s="11">
        <f t="shared" si="180"/>
        <v>1</v>
      </c>
      <c r="AE104" s="11">
        <f t="shared" si="180"/>
        <v>1</v>
      </c>
      <c r="AF104" s="11">
        <f t="shared" si="180"/>
        <v>1</v>
      </c>
      <c r="AG104" s="11">
        <f t="shared" si="180"/>
        <v>1</v>
      </c>
      <c r="AH104" s="11">
        <f t="shared" si="180"/>
        <v>1</v>
      </c>
      <c r="AI104" s="11">
        <f t="shared" si="180"/>
        <v>1</v>
      </c>
      <c r="AJ104" s="11">
        <f t="shared" si="180"/>
        <v>1</v>
      </c>
      <c r="AK104" s="11">
        <f t="shared" si="180"/>
        <v>1</v>
      </c>
      <c r="AL104" s="11">
        <f t="shared" si="180"/>
        <v>1</v>
      </c>
      <c r="AM104" s="11">
        <f t="shared" si="180"/>
        <v>1</v>
      </c>
      <c r="AN104" s="11">
        <f t="shared" si="180"/>
        <v>1</v>
      </c>
      <c r="AO104" s="11">
        <f t="shared" si="180"/>
        <v>1</v>
      </c>
      <c r="AP104" s="11">
        <f t="shared" si="180"/>
        <v>1</v>
      </c>
      <c r="AQ104" s="11">
        <f t="shared" si="180"/>
        <v>1</v>
      </c>
      <c r="AR104" s="11">
        <f t="shared" si="180"/>
        <v>1</v>
      </c>
      <c r="AS104" s="11">
        <f t="shared" si="180"/>
        <v>1</v>
      </c>
      <c r="AT104" s="11">
        <f t="shared" si="180"/>
        <v>1</v>
      </c>
      <c r="AU104" s="11">
        <f t="shared" si="180"/>
        <v>1</v>
      </c>
      <c r="AV104" s="11">
        <f t="shared" si="180"/>
        <v>1</v>
      </c>
      <c r="AW104" s="11">
        <f t="shared" si="180"/>
        <v>1</v>
      </c>
      <c r="AX104" s="11">
        <f t="shared" si="180"/>
        <v>1</v>
      </c>
      <c r="AY104" s="11">
        <f t="shared" si="180"/>
        <v>1</v>
      </c>
      <c r="AZ104" s="11">
        <f t="shared" si="180"/>
        <v>1</v>
      </c>
      <c r="BA104" s="11">
        <f t="shared" si="180"/>
        <v>1</v>
      </c>
      <c r="BB104" s="11">
        <f t="shared" si="180"/>
        <v>1</v>
      </c>
      <c r="BC104" s="11">
        <f t="shared" si="180"/>
        <v>1</v>
      </c>
      <c r="BD104" s="11">
        <f t="shared" si="180"/>
        <v>1</v>
      </c>
      <c r="BE104" s="11">
        <f t="shared" si="180"/>
        <v>1</v>
      </c>
      <c r="BF104" s="11">
        <f t="shared" si="180"/>
        <v>1</v>
      </c>
      <c r="BG104" s="11">
        <f t="shared" si="180"/>
        <v>1</v>
      </c>
      <c r="BH104" s="11">
        <f t="shared" si="180"/>
        <v>1</v>
      </c>
      <c r="BI104" s="11">
        <f t="shared" si="180"/>
        <v>1</v>
      </c>
      <c r="BJ104" s="11">
        <f t="shared" si="180"/>
        <v>1</v>
      </c>
      <c r="BK104" s="11">
        <f t="shared" si="180"/>
        <v>1</v>
      </c>
      <c r="BL104" s="11">
        <f t="shared" si="180"/>
        <v>1</v>
      </c>
      <c r="BM104" s="11">
        <f t="shared" si="180"/>
        <v>1</v>
      </c>
      <c r="BN104" s="11">
        <f t="shared" si="180"/>
        <v>1</v>
      </c>
      <c r="BO104" s="11">
        <f t="shared" si="180"/>
        <v>1</v>
      </c>
      <c r="BP104" s="11">
        <f t="shared" si="180"/>
        <v>1</v>
      </c>
      <c r="BQ104" s="11">
        <f t="shared" si="180"/>
        <v>1</v>
      </c>
      <c r="BR104" s="11">
        <f t="shared" si="180"/>
        <v>1</v>
      </c>
      <c r="BS104" s="11">
        <f t="shared" ref="BS104:ED104" si="181">IF(OR(BT12 = "", BT$8 &lt; BS$8), "", 1)</f>
        <v>1</v>
      </c>
      <c r="BT104" s="11">
        <f t="shared" si="181"/>
        <v>1</v>
      </c>
      <c r="BU104" s="11">
        <f t="shared" si="181"/>
        <v>1</v>
      </c>
      <c r="BV104" s="11">
        <f t="shared" si="181"/>
        <v>1</v>
      </c>
      <c r="BW104" s="11">
        <f t="shared" si="181"/>
        <v>1</v>
      </c>
      <c r="BX104" s="11">
        <f t="shared" si="181"/>
        <v>1</v>
      </c>
      <c r="BY104" s="11">
        <f t="shared" si="181"/>
        <v>1</v>
      </c>
      <c r="BZ104" s="11">
        <f t="shared" si="181"/>
        <v>1</v>
      </c>
      <c r="CA104" s="11">
        <f t="shared" si="181"/>
        <v>1</v>
      </c>
      <c r="CB104" s="11">
        <f t="shared" si="181"/>
        <v>1</v>
      </c>
      <c r="CC104" s="11">
        <f t="shared" si="181"/>
        <v>1</v>
      </c>
      <c r="CD104" s="11">
        <f t="shared" si="181"/>
        <v>1</v>
      </c>
      <c r="CE104" s="11">
        <f t="shared" si="181"/>
        <v>1</v>
      </c>
      <c r="CF104" s="11">
        <f t="shared" si="181"/>
        <v>1</v>
      </c>
      <c r="CG104" s="11">
        <f t="shared" si="181"/>
        <v>1</v>
      </c>
      <c r="CH104" s="11">
        <f t="shared" si="181"/>
        <v>1</v>
      </c>
      <c r="CI104" s="11">
        <f t="shared" si="181"/>
        <v>1</v>
      </c>
      <c r="CJ104" s="11">
        <f t="shared" si="181"/>
        <v>1</v>
      </c>
      <c r="CK104" s="11">
        <f t="shared" si="181"/>
        <v>1</v>
      </c>
      <c r="CL104" s="11">
        <f t="shared" si="181"/>
        <v>1</v>
      </c>
      <c r="CM104" s="11">
        <f t="shared" si="181"/>
        <v>1</v>
      </c>
      <c r="CN104" s="11">
        <f t="shared" si="181"/>
        <v>1</v>
      </c>
      <c r="CO104" s="11">
        <f t="shared" si="181"/>
        <v>1</v>
      </c>
      <c r="CP104" s="11">
        <f t="shared" si="181"/>
        <v>1</v>
      </c>
      <c r="CQ104" s="11">
        <f t="shared" si="181"/>
        <v>1</v>
      </c>
      <c r="CR104" s="11">
        <f t="shared" si="181"/>
        <v>1</v>
      </c>
      <c r="CS104" s="11">
        <f t="shared" si="181"/>
        <v>1</v>
      </c>
      <c r="CT104" s="11">
        <f t="shared" si="181"/>
        <v>1</v>
      </c>
      <c r="CU104" s="11">
        <f t="shared" si="181"/>
        <v>1</v>
      </c>
      <c r="CV104" s="11">
        <f t="shared" si="181"/>
        <v>1</v>
      </c>
      <c r="CW104" s="11">
        <f t="shared" si="181"/>
        <v>1</v>
      </c>
      <c r="CX104" s="11">
        <f t="shared" si="181"/>
        <v>1</v>
      </c>
      <c r="CY104" s="11">
        <f t="shared" si="181"/>
        <v>1</v>
      </c>
      <c r="CZ104" s="11">
        <f t="shared" si="181"/>
        <v>1</v>
      </c>
      <c r="DA104" s="11">
        <f t="shared" si="181"/>
        <v>1</v>
      </c>
      <c r="DB104" s="11">
        <f t="shared" si="181"/>
        <v>1</v>
      </c>
      <c r="DC104" s="11">
        <f t="shared" si="181"/>
        <v>1</v>
      </c>
      <c r="DD104" s="11">
        <f t="shared" si="181"/>
        <v>1</v>
      </c>
      <c r="DE104" s="11">
        <f t="shared" si="181"/>
        <v>1</v>
      </c>
      <c r="DF104" s="11">
        <f t="shared" si="181"/>
        <v>1</v>
      </c>
      <c r="DG104" s="11">
        <f t="shared" si="181"/>
        <v>1</v>
      </c>
      <c r="DH104" s="11">
        <f t="shared" si="181"/>
        <v>1</v>
      </c>
      <c r="DI104" s="11">
        <f t="shared" si="181"/>
        <v>1</v>
      </c>
      <c r="DJ104" s="11">
        <f t="shared" si="181"/>
        <v>1</v>
      </c>
      <c r="DK104" s="11">
        <f t="shared" si="181"/>
        <v>1</v>
      </c>
      <c r="DL104" s="11">
        <f t="shared" si="181"/>
        <v>1</v>
      </c>
      <c r="DM104" s="11">
        <f t="shared" si="181"/>
        <v>1</v>
      </c>
      <c r="DN104" s="11">
        <f t="shared" si="181"/>
        <v>1</v>
      </c>
      <c r="DO104" s="11">
        <f t="shared" si="181"/>
        <v>1</v>
      </c>
      <c r="DP104" s="11">
        <f t="shared" si="181"/>
        <v>1</v>
      </c>
      <c r="DQ104" s="11">
        <f t="shared" si="181"/>
        <v>1</v>
      </c>
      <c r="DR104" s="11" t="str">
        <f t="shared" si="181"/>
        <v/>
      </c>
      <c r="DS104" s="11" t="str">
        <f t="shared" si="181"/>
        <v/>
      </c>
      <c r="DT104" s="11" t="str">
        <f t="shared" si="181"/>
        <v/>
      </c>
      <c r="DU104" s="11" t="str">
        <f t="shared" si="181"/>
        <v/>
      </c>
      <c r="DV104" s="11" t="str">
        <f t="shared" si="181"/>
        <v/>
      </c>
      <c r="DW104" s="11" t="str">
        <f t="shared" si="181"/>
        <v/>
      </c>
      <c r="DX104" s="11" t="str">
        <f t="shared" si="181"/>
        <v/>
      </c>
      <c r="DY104" s="11" t="str">
        <f t="shared" si="181"/>
        <v/>
      </c>
      <c r="DZ104" s="11" t="str">
        <f t="shared" si="181"/>
        <v/>
      </c>
      <c r="EA104" s="11" t="str">
        <f t="shared" si="181"/>
        <v/>
      </c>
      <c r="EB104" s="11">
        <f t="shared" si="181"/>
        <v>1</v>
      </c>
      <c r="EC104" s="11">
        <f t="shared" si="181"/>
        <v>1</v>
      </c>
      <c r="ED104" s="11">
        <f t="shared" si="181"/>
        <v>1</v>
      </c>
      <c r="EE104" s="11">
        <f t="shared" ref="EE104:GP104" si="182">IF(OR(EF12 = "", EF$8 &lt; EE$8), "", 1)</f>
        <v>1</v>
      </c>
      <c r="EF104" s="11">
        <f t="shared" si="182"/>
        <v>1</v>
      </c>
      <c r="EG104" s="11">
        <f t="shared" si="182"/>
        <v>1</v>
      </c>
      <c r="EH104" s="11">
        <f t="shared" si="182"/>
        <v>1</v>
      </c>
      <c r="EI104" s="11">
        <f t="shared" si="182"/>
        <v>1</v>
      </c>
      <c r="EJ104" s="11">
        <f t="shared" si="182"/>
        <v>1</v>
      </c>
      <c r="EK104" s="11">
        <f t="shared" si="182"/>
        <v>1</v>
      </c>
      <c r="EL104" s="11">
        <f t="shared" si="182"/>
        <v>1</v>
      </c>
      <c r="EM104" s="11">
        <f t="shared" si="182"/>
        <v>1</v>
      </c>
      <c r="EN104" s="11">
        <f t="shared" si="182"/>
        <v>1</v>
      </c>
      <c r="EO104" s="11">
        <f t="shared" si="182"/>
        <v>1</v>
      </c>
      <c r="EP104" s="11">
        <f t="shared" si="182"/>
        <v>1</v>
      </c>
      <c r="EQ104" s="11">
        <f t="shared" si="182"/>
        <v>1</v>
      </c>
      <c r="ER104" s="11">
        <f t="shared" si="182"/>
        <v>1</v>
      </c>
      <c r="ES104" s="11">
        <f t="shared" si="182"/>
        <v>1</v>
      </c>
      <c r="ET104" s="11">
        <f t="shared" si="182"/>
        <v>1</v>
      </c>
      <c r="EU104" s="11">
        <f t="shared" si="182"/>
        <v>1</v>
      </c>
      <c r="EV104" s="11">
        <f t="shared" si="182"/>
        <v>1</v>
      </c>
      <c r="EW104" s="11">
        <f t="shared" si="182"/>
        <v>1</v>
      </c>
      <c r="EX104" s="11">
        <f t="shared" si="182"/>
        <v>1</v>
      </c>
      <c r="EY104" s="11">
        <f t="shared" si="182"/>
        <v>1</v>
      </c>
      <c r="EZ104" s="11">
        <f t="shared" si="182"/>
        <v>1</v>
      </c>
      <c r="FA104" s="11">
        <f t="shared" si="182"/>
        <v>1</v>
      </c>
      <c r="FB104" s="11">
        <f t="shared" si="182"/>
        <v>1</v>
      </c>
      <c r="FC104" s="11">
        <f t="shared" si="182"/>
        <v>1</v>
      </c>
      <c r="FD104" s="11">
        <f t="shared" si="182"/>
        <v>1</v>
      </c>
      <c r="FE104" s="11">
        <f t="shared" si="182"/>
        <v>1</v>
      </c>
      <c r="FF104" s="11">
        <f t="shared" si="182"/>
        <v>1</v>
      </c>
      <c r="FG104" s="11">
        <f t="shared" si="182"/>
        <v>1</v>
      </c>
      <c r="FH104" s="11">
        <f t="shared" si="182"/>
        <v>1</v>
      </c>
      <c r="FI104" s="11">
        <f t="shared" si="182"/>
        <v>1</v>
      </c>
      <c r="FJ104" s="11">
        <f t="shared" si="182"/>
        <v>1</v>
      </c>
      <c r="FK104" s="11">
        <f t="shared" si="182"/>
        <v>1</v>
      </c>
      <c r="FL104" s="11">
        <f t="shared" si="182"/>
        <v>1</v>
      </c>
      <c r="FM104" s="11">
        <f t="shared" si="182"/>
        <v>1</v>
      </c>
      <c r="FN104" s="11">
        <f t="shared" si="182"/>
        <v>1</v>
      </c>
      <c r="FO104" s="11">
        <f t="shared" si="182"/>
        <v>1</v>
      </c>
      <c r="FP104" s="11">
        <f t="shared" si="182"/>
        <v>1</v>
      </c>
      <c r="FQ104" s="11">
        <f t="shared" si="182"/>
        <v>1</v>
      </c>
      <c r="FR104" s="11">
        <f t="shared" si="182"/>
        <v>1</v>
      </c>
      <c r="FS104" s="11">
        <f t="shared" si="182"/>
        <v>1</v>
      </c>
      <c r="FT104" s="11">
        <f t="shared" si="182"/>
        <v>1</v>
      </c>
      <c r="FU104" s="11">
        <f t="shared" si="182"/>
        <v>1</v>
      </c>
      <c r="FV104" s="11">
        <f t="shared" si="182"/>
        <v>1</v>
      </c>
      <c r="FW104" s="11">
        <f t="shared" si="182"/>
        <v>1</v>
      </c>
      <c r="FX104" s="11">
        <f t="shared" si="182"/>
        <v>1</v>
      </c>
      <c r="FY104" s="11">
        <f t="shared" si="182"/>
        <v>1</v>
      </c>
      <c r="FZ104" s="11">
        <f t="shared" si="182"/>
        <v>1</v>
      </c>
      <c r="GA104" s="11">
        <f t="shared" si="182"/>
        <v>1</v>
      </c>
      <c r="GB104" s="11">
        <f t="shared" si="182"/>
        <v>1</v>
      </c>
      <c r="GC104" s="11">
        <f t="shared" si="182"/>
        <v>1</v>
      </c>
      <c r="GD104" s="11">
        <f t="shared" si="182"/>
        <v>1</v>
      </c>
      <c r="GE104" s="11">
        <f t="shared" si="182"/>
        <v>1</v>
      </c>
      <c r="GF104" s="11">
        <f t="shared" si="182"/>
        <v>1</v>
      </c>
      <c r="GG104" s="11">
        <f t="shared" si="182"/>
        <v>1</v>
      </c>
      <c r="GH104" s="11">
        <f t="shared" si="182"/>
        <v>1</v>
      </c>
      <c r="GI104" s="11">
        <f t="shared" si="182"/>
        <v>1</v>
      </c>
      <c r="GJ104" s="11">
        <f t="shared" si="182"/>
        <v>1</v>
      </c>
      <c r="GK104" s="11">
        <f t="shared" si="182"/>
        <v>1</v>
      </c>
      <c r="GL104" s="11">
        <f t="shared" si="182"/>
        <v>1</v>
      </c>
      <c r="GM104" s="11">
        <f t="shared" si="182"/>
        <v>1</v>
      </c>
      <c r="GN104" s="11">
        <f t="shared" si="182"/>
        <v>1</v>
      </c>
      <c r="GO104" s="11">
        <f t="shared" si="182"/>
        <v>1</v>
      </c>
      <c r="GP104" s="11">
        <f t="shared" si="182"/>
        <v>1</v>
      </c>
      <c r="GQ104" s="11">
        <f t="shared" ref="GQ104:IV104" si="183">IF(OR(GR12 = "", GR$8 &lt; GQ$8), "", 1)</f>
        <v>1</v>
      </c>
      <c r="GR104" s="11">
        <f t="shared" si="183"/>
        <v>1</v>
      </c>
      <c r="GS104" s="11">
        <f t="shared" si="183"/>
        <v>1</v>
      </c>
      <c r="GT104" s="11">
        <f t="shared" si="183"/>
        <v>1</v>
      </c>
      <c r="GU104" s="11">
        <f t="shared" si="183"/>
        <v>1</v>
      </c>
      <c r="GV104" s="11">
        <f t="shared" si="183"/>
        <v>1</v>
      </c>
      <c r="GW104" s="11">
        <f t="shared" si="183"/>
        <v>1</v>
      </c>
      <c r="GX104" s="11">
        <f t="shared" si="183"/>
        <v>1</v>
      </c>
      <c r="GY104" s="11">
        <f t="shared" si="183"/>
        <v>1</v>
      </c>
      <c r="GZ104" s="11">
        <f t="shared" si="183"/>
        <v>1</v>
      </c>
      <c r="HA104" s="11">
        <f t="shared" si="183"/>
        <v>1</v>
      </c>
      <c r="HB104" s="11">
        <f t="shared" si="183"/>
        <v>1</v>
      </c>
      <c r="HC104" s="11">
        <f t="shared" si="183"/>
        <v>1</v>
      </c>
      <c r="HD104" s="11">
        <f t="shared" si="183"/>
        <v>1</v>
      </c>
      <c r="HE104" s="11">
        <f t="shared" si="183"/>
        <v>1</v>
      </c>
      <c r="HF104" s="11">
        <f t="shared" si="183"/>
        <v>1</v>
      </c>
      <c r="HG104" s="11">
        <f t="shared" si="183"/>
        <v>1</v>
      </c>
      <c r="HH104" s="11">
        <f t="shared" si="183"/>
        <v>1</v>
      </c>
      <c r="HI104" s="11">
        <f t="shared" si="183"/>
        <v>1</v>
      </c>
      <c r="HJ104" s="11">
        <f t="shared" si="183"/>
        <v>1</v>
      </c>
      <c r="HK104" s="11">
        <f t="shared" si="183"/>
        <v>1</v>
      </c>
      <c r="HL104" s="11">
        <f t="shared" si="183"/>
        <v>1</v>
      </c>
      <c r="HM104" s="11">
        <f t="shared" si="183"/>
        <v>1</v>
      </c>
      <c r="HN104" s="11">
        <f t="shared" si="183"/>
        <v>1</v>
      </c>
      <c r="HO104" s="11">
        <f t="shared" si="183"/>
        <v>1</v>
      </c>
      <c r="HP104" s="11">
        <f t="shared" si="183"/>
        <v>1</v>
      </c>
      <c r="HQ104" s="11">
        <f t="shared" si="183"/>
        <v>1</v>
      </c>
      <c r="HR104" s="11">
        <f t="shared" si="183"/>
        <v>1</v>
      </c>
      <c r="HS104" s="11">
        <f t="shared" si="183"/>
        <v>1</v>
      </c>
      <c r="HT104" s="11">
        <f t="shared" si="183"/>
        <v>1</v>
      </c>
      <c r="HU104" s="11">
        <f t="shared" si="183"/>
        <v>1</v>
      </c>
      <c r="HV104" s="11">
        <f t="shared" si="183"/>
        <v>1</v>
      </c>
      <c r="HW104" s="11">
        <f t="shared" si="183"/>
        <v>1</v>
      </c>
      <c r="HX104" s="11">
        <f t="shared" si="183"/>
        <v>1</v>
      </c>
      <c r="HY104" s="11">
        <f t="shared" si="183"/>
        <v>1</v>
      </c>
      <c r="HZ104" s="11">
        <f t="shared" si="183"/>
        <v>1</v>
      </c>
      <c r="IA104" s="11">
        <f t="shared" si="183"/>
        <v>1</v>
      </c>
      <c r="IB104" s="11">
        <f t="shared" si="183"/>
        <v>1</v>
      </c>
      <c r="IC104" s="11">
        <f t="shared" si="183"/>
        <v>1</v>
      </c>
      <c r="ID104" s="11">
        <f t="shared" si="183"/>
        <v>1</v>
      </c>
      <c r="IE104" s="11">
        <f t="shared" si="183"/>
        <v>1</v>
      </c>
      <c r="IF104" s="11">
        <f t="shared" si="183"/>
        <v>1</v>
      </c>
      <c r="IG104" s="11">
        <f t="shared" si="183"/>
        <v>1</v>
      </c>
      <c r="IH104" s="11">
        <f t="shared" si="183"/>
        <v>1</v>
      </c>
      <c r="II104" s="11">
        <f t="shared" si="183"/>
        <v>1</v>
      </c>
      <c r="IJ104" s="11">
        <f t="shared" si="183"/>
        <v>1</v>
      </c>
      <c r="IK104" s="11">
        <f t="shared" si="183"/>
        <v>1</v>
      </c>
      <c r="IL104" s="11">
        <f t="shared" si="183"/>
        <v>1</v>
      </c>
      <c r="IM104" s="11" t="str">
        <f t="shared" si="183"/>
        <v/>
      </c>
      <c r="IN104" s="11" t="str">
        <f t="shared" si="183"/>
        <v/>
      </c>
      <c r="IO104" s="11" t="str">
        <f t="shared" si="183"/>
        <v/>
      </c>
      <c r="IP104" s="11" t="str">
        <f t="shared" si="183"/>
        <v/>
      </c>
      <c r="IQ104" s="11" t="str">
        <f t="shared" si="183"/>
        <v/>
      </c>
      <c r="IR104" s="11" t="str">
        <f t="shared" si="183"/>
        <v/>
      </c>
      <c r="IS104" s="11" t="str">
        <f t="shared" si="183"/>
        <v/>
      </c>
      <c r="IT104" s="11" t="str">
        <f t="shared" si="183"/>
        <v/>
      </c>
      <c r="IU104" s="11" t="str">
        <f t="shared" si="183"/>
        <v/>
      </c>
      <c r="IV104" s="11" t="str">
        <f t="shared" si="183"/>
        <v/>
      </c>
    </row>
    <row r="105" spans="6:256" x14ac:dyDescent="0.2">
      <c r="F105">
        <v>201503</v>
      </c>
      <c r="G105" s="11">
        <f t="shared" ref="G105:BR105" si="184">IF(OR(H13 = "", H$8 &lt; G$8), "", 1)</f>
        <v>1</v>
      </c>
      <c r="H105" s="11">
        <f t="shared" si="184"/>
        <v>1</v>
      </c>
      <c r="I105" s="11">
        <f t="shared" si="184"/>
        <v>1</v>
      </c>
      <c r="J105" s="11">
        <f t="shared" si="184"/>
        <v>1</v>
      </c>
      <c r="K105" s="11">
        <f t="shared" si="184"/>
        <v>1</v>
      </c>
      <c r="L105" s="11">
        <f t="shared" si="184"/>
        <v>1</v>
      </c>
      <c r="M105" s="11">
        <f t="shared" si="184"/>
        <v>1</v>
      </c>
      <c r="N105" s="11">
        <f t="shared" si="184"/>
        <v>1</v>
      </c>
      <c r="O105" s="11">
        <f t="shared" si="184"/>
        <v>1</v>
      </c>
      <c r="P105" s="11">
        <f t="shared" si="184"/>
        <v>1</v>
      </c>
      <c r="Q105" s="11">
        <f t="shared" si="184"/>
        <v>1</v>
      </c>
      <c r="R105" s="11">
        <f t="shared" si="184"/>
        <v>1</v>
      </c>
      <c r="S105" s="11">
        <f t="shared" si="184"/>
        <v>1</v>
      </c>
      <c r="T105" s="11">
        <f t="shared" si="184"/>
        <v>1</v>
      </c>
      <c r="U105" s="11">
        <f t="shared" si="184"/>
        <v>1</v>
      </c>
      <c r="V105" s="11">
        <f t="shared" si="184"/>
        <v>1</v>
      </c>
      <c r="W105" s="11">
        <f t="shared" si="184"/>
        <v>1</v>
      </c>
      <c r="X105" s="11">
        <f t="shared" si="184"/>
        <v>1</v>
      </c>
      <c r="Y105" s="11">
        <f t="shared" si="184"/>
        <v>1</v>
      </c>
      <c r="Z105" s="11">
        <f t="shared" si="184"/>
        <v>1</v>
      </c>
      <c r="AA105" s="11">
        <f t="shared" si="184"/>
        <v>1</v>
      </c>
      <c r="AB105" s="11">
        <f t="shared" si="184"/>
        <v>1</v>
      </c>
      <c r="AC105" s="11">
        <f t="shared" si="184"/>
        <v>1</v>
      </c>
      <c r="AD105" s="11">
        <f t="shared" si="184"/>
        <v>1</v>
      </c>
      <c r="AE105" s="11">
        <f t="shared" si="184"/>
        <v>1</v>
      </c>
      <c r="AF105" s="11">
        <f t="shared" si="184"/>
        <v>1</v>
      </c>
      <c r="AG105" s="11">
        <f t="shared" si="184"/>
        <v>1</v>
      </c>
      <c r="AH105" s="11">
        <f t="shared" si="184"/>
        <v>1</v>
      </c>
      <c r="AI105" s="11">
        <f t="shared" si="184"/>
        <v>1</v>
      </c>
      <c r="AJ105" s="11">
        <f t="shared" si="184"/>
        <v>1</v>
      </c>
      <c r="AK105" s="11">
        <f t="shared" si="184"/>
        <v>1</v>
      </c>
      <c r="AL105" s="11">
        <f t="shared" si="184"/>
        <v>1</v>
      </c>
      <c r="AM105" s="11">
        <f t="shared" si="184"/>
        <v>1</v>
      </c>
      <c r="AN105" s="11">
        <f t="shared" si="184"/>
        <v>1</v>
      </c>
      <c r="AO105" s="11">
        <f t="shared" si="184"/>
        <v>1</v>
      </c>
      <c r="AP105" s="11">
        <f t="shared" si="184"/>
        <v>1</v>
      </c>
      <c r="AQ105" s="11">
        <f t="shared" si="184"/>
        <v>1</v>
      </c>
      <c r="AR105" s="11">
        <f t="shared" si="184"/>
        <v>1</v>
      </c>
      <c r="AS105" s="11">
        <f t="shared" si="184"/>
        <v>1</v>
      </c>
      <c r="AT105" s="11">
        <f t="shared" si="184"/>
        <v>1</v>
      </c>
      <c r="AU105" s="11">
        <f t="shared" si="184"/>
        <v>1</v>
      </c>
      <c r="AV105" s="11">
        <f t="shared" si="184"/>
        <v>1</v>
      </c>
      <c r="AW105" s="11">
        <f t="shared" si="184"/>
        <v>1</v>
      </c>
      <c r="AX105" s="11">
        <f t="shared" si="184"/>
        <v>1</v>
      </c>
      <c r="AY105" s="11">
        <f t="shared" si="184"/>
        <v>1</v>
      </c>
      <c r="AZ105" s="11">
        <f t="shared" si="184"/>
        <v>1</v>
      </c>
      <c r="BA105" s="11">
        <f t="shared" si="184"/>
        <v>1</v>
      </c>
      <c r="BB105" s="11">
        <f t="shared" si="184"/>
        <v>1</v>
      </c>
      <c r="BC105" s="11">
        <f t="shared" si="184"/>
        <v>1</v>
      </c>
      <c r="BD105" s="11">
        <f t="shared" si="184"/>
        <v>1</v>
      </c>
      <c r="BE105" s="11">
        <f t="shared" si="184"/>
        <v>1</v>
      </c>
      <c r="BF105" s="11">
        <f t="shared" si="184"/>
        <v>1</v>
      </c>
      <c r="BG105" s="11">
        <f t="shared" si="184"/>
        <v>1</v>
      </c>
      <c r="BH105" s="11">
        <f t="shared" si="184"/>
        <v>1</v>
      </c>
      <c r="BI105" s="11">
        <f t="shared" si="184"/>
        <v>1</v>
      </c>
      <c r="BJ105" s="11">
        <f t="shared" si="184"/>
        <v>1</v>
      </c>
      <c r="BK105" s="11">
        <f t="shared" si="184"/>
        <v>1</v>
      </c>
      <c r="BL105" s="11">
        <f t="shared" si="184"/>
        <v>1</v>
      </c>
      <c r="BM105" s="11">
        <f t="shared" si="184"/>
        <v>1</v>
      </c>
      <c r="BN105" s="11">
        <f t="shared" si="184"/>
        <v>1</v>
      </c>
      <c r="BO105" s="11">
        <f t="shared" si="184"/>
        <v>1</v>
      </c>
      <c r="BP105" s="11">
        <f t="shared" si="184"/>
        <v>1</v>
      </c>
      <c r="BQ105" s="11">
        <f t="shared" si="184"/>
        <v>1</v>
      </c>
      <c r="BR105" s="11">
        <f t="shared" si="184"/>
        <v>1</v>
      </c>
      <c r="BS105" s="11">
        <f t="shared" ref="BS105:ED105" si="185">IF(OR(BT13 = "", BT$8 &lt; BS$8), "", 1)</f>
        <v>1</v>
      </c>
      <c r="BT105" s="11">
        <f t="shared" si="185"/>
        <v>1</v>
      </c>
      <c r="BU105" s="11">
        <f t="shared" si="185"/>
        <v>1</v>
      </c>
      <c r="BV105" s="11">
        <f t="shared" si="185"/>
        <v>1</v>
      </c>
      <c r="BW105" s="11">
        <f t="shared" si="185"/>
        <v>1</v>
      </c>
      <c r="BX105" s="11">
        <f t="shared" si="185"/>
        <v>1</v>
      </c>
      <c r="BY105" s="11">
        <f t="shared" si="185"/>
        <v>1</v>
      </c>
      <c r="BZ105" s="11">
        <f t="shared" si="185"/>
        <v>1</v>
      </c>
      <c r="CA105" s="11">
        <f t="shared" si="185"/>
        <v>1</v>
      </c>
      <c r="CB105" s="11">
        <f t="shared" si="185"/>
        <v>1</v>
      </c>
      <c r="CC105" s="11">
        <f t="shared" si="185"/>
        <v>1</v>
      </c>
      <c r="CD105" s="11">
        <f t="shared" si="185"/>
        <v>1</v>
      </c>
      <c r="CE105" s="11">
        <f t="shared" si="185"/>
        <v>1</v>
      </c>
      <c r="CF105" s="11">
        <f t="shared" si="185"/>
        <v>1</v>
      </c>
      <c r="CG105" s="11">
        <f t="shared" si="185"/>
        <v>1</v>
      </c>
      <c r="CH105" s="11">
        <f t="shared" si="185"/>
        <v>1</v>
      </c>
      <c r="CI105" s="11">
        <f t="shared" si="185"/>
        <v>1</v>
      </c>
      <c r="CJ105" s="11">
        <f t="shared" si="185"/>
        <v>1</v>
      </c>
      <c r="CK105" s="11">
        <f t="shared" si="185"/>
        <v>1</v>
      </c>
      <c r="CL105" s="11">
        <f t="shared" si="185"/>
        <v>1</v>
      </c>
      <c r="CM105" s="11">
        <f t="shared" si="185"/>
        <v>1</v>
      </c>
      <c r="CN105" s="11">
        <f t="shared" si="185"/>
        <v>1</v>
      </c>
      <c r="CO105" s="11">
        <f t="shared" si="185"/>
        <v>1</v>
      </c>
      <c r="CP105" s="11">
        <f t="shared" si="185"/>
        <v>1</v>
      </c>
      <c r="CQ105" s="11">
        <f t="shared" si="185"/>
        <v>1</v>
      </c>
      <c r="CR105" s="11">
        <f t="shared" si="185"/>
        <v>1</v>
      </c>
      <c r="CS105" s="11">
        <f t="shared" si="185"/>
        <v>1</v>
      </c>
      <c r="CT105" s="11">
        <f t="shared" si="185"/>
        <v>1</v>
      </c>
      <c r="CU105" s="11">
        <f t="shared" si="185"/>
        <v>1</v>
      </c>
      <c r="CV105" s="11">
        <f t="shared" si="185"/>
        <v>1</v>
      </c>
      <c r="CW105" s="11">
        <f t="shared" si="185"/>
        <v>1</v>
      </c>
      <c r="CX105" s="11">
        <f t="shared" si="185"/>
        <v>1</v>
      </c>
      <c r="CY105" s="11">
        <f t="shared" si="185"/>
        <v>1</v>
      </c>
      <c r="CZ105" s="11">
        <f t="shared" si="185"/>
        <v>1</v>
      </c>
      <c r="DA105" s="11">
        <f t="shared" si="185"/>
        <v>1</v>
      </c>
      <c r="DB105" s="11">
        <f t="shared" si="185"/>
        <v>1</v>
      </c>
      <c r="DC105" s="11">
        <f t="shared" si="185"/>
        <v>1</v>
      </c>
      <c r="DD105" s="11">
        <f t="shared" si="185"/>
        <v>1</v>
      </c>
      <c r="DE105" s="11">
        <f t="shared" si="185"/>
        <v>1</v>
      </c>
      <c r="DF105" s="11">
        <f t="shared" si="185"/>
        <v>1</v>
      </c>
      <c r="DG105" s="11">
        <f t="shared" si="185"/>
        <v>1</v>
      </c>
      <c r="DH105" s="11">
        <f t="shared" si="185"/>
        <v>1</v>
      </c>
      <c r="DI105" s="11">
        <f t="shared" si="185"/>
        <v>1</v>
      </c>
      <c r="DJ105" s="11">
        <f t="shared" si="185"/>
        <v>1</v>
      </c>
      <c r="DK105" s="11">
        <f t="shared" si="185"/>
        <v>1</v>
      </c>
      <c r="DL105" s="11">
        <f t="shared" si="185"/>
        <v>1</v>
      </c>
      <c r="DM105" s="11">
        <f t="shared" si="185"/>
        <v>1</v>
      </c>
      <c r="DN105" s="11">
        <f t="shared" si="185"/>
        <v>1</v>
      </c>
      <c r="DO105" s="11" t="str">
        <f t="shared" si="185"/>
        <v/>
      </c>
      <c r="DP105" s="11" t="str">
        <f t="shared" si="185"/>
        <v/>
      </c>
      <c r="DQ105" s="11" t="str">
        <f t="shared" si="185"/>
        <v/>
      </c>
      <c r="DR105" s="11" t="str">
        <f t="shared" si="185"/>
        <v/>
      </c>
      <c r="DS105" s="11" t="str">
        <f t="shared" si="185"/>
        <v/>
      </c>
      <c r="DT105" s="11" t="str">
        <f t="shared" si="185"/>
        <v/>
      </c>
      <c r="DU105" s="11" t="str">
        <f t="shared" si="185"/>
        <v/>
      </c>
      <c r="DV105" s="11" t="str">
        <f t="shared" si="185"/>
        <v/>
      </c>
      <c r="DW105" s="11" t="str">
        <f t="shared" si="185"/>
        <v/>
      </c>
      <c r="DX105" s="11" t="str">
        <f t="shared" si="185"/>
        <v/>
      </c>
      <c r="DY105" s="11" t="str">
        <f t="shared" si="185"/>
        <v/>
      </c>
      <c r="DZ105" s="11" t="str">
        <f t="shared" si="185"/>
        <v/>
      </c>
      <c r="EA105" s="11" t="str">
        <f t="shared" si="185"/>
        <v/>
      </c>
      <c r="EB105" s="11">
        <f t="shared" si="185"/>
        <v>1</v>
      </c>
      <c r="EC105" s="11">
        <f t="shared" si="185"/>
        <v>1</v>
      </c>
      <c r="ED105" s="11">
        <f t="shared" si="185"/>
        <v>1</v>
      </c>
      <c r="EE105" s="11">
        <f t="shared" ref="EE105:GP105" si="186">IF(OR(EF13 = "", EF$8 &lt; EE$8), "", 1)</f>
        <v>1</v>
      </c>
      <c r="EF105" s="11">
        <f t="shared" si="186"/>
        <v>1</v>
      </c>
      <c r="EG105" s="11">
        <f t="shared" si="186"/>
        <v>1</v>
      </c>
      <c r="EH105" s="11">
        <f t="shared" si="186"/>
        <v>1</v>
      </c>
      <c r="EI105" s="11">
        <f t="shared" si="186"/>
        <v>1</v>
      </c>
      <c r="EJ105" s="11">
        <f t="shared" si="186"/>
        <v>1</v>
      </c>
      <c r="EK105" s="11">
        <f t="shared" si="186"/>
        <v>1</v>
      </c>
      <c r="EL105" s="11">
        <f t="shared" si="186"/>
        <v>1</v>
      </c>
      <c r="EM105" s="11">
        <f t="shared" si="186"/>
        <v>1</v>
      </c>
      <c r="EN105" s="11">
        <f t="shared" si="186"/>
        <v>1</v>
      </c>
      <c r="EO105" s="11">
        <f t="shared" si="186"/>
        <v>1</v>
      </c>
      <c r="EP105" s="11">
        <f t="shared" si="186"/>
        <v>1</v>
      </c>
      <c r="EQ105" s="11">
        <f t="shared" si="186"/>
        <v>1</v>
      </c>
      <c r="ER105" s="11">
        <f t="shared" si="186"/>
        <v>1</v>
      </c>
      <c r="ES105" s="11">
        <f t="shared" si="186"/>
        <v>1</v>
      </c>
      <c r="ET105" s="11">
        <f t="shared" si="186"/>
        <v>1</v>
      </c>
      <c r="EU105" s="11">
        <f t="shared" si="186"/>
        <v>1</v>
      </c>
      <c r="EV105" s="11">
        <f t="shared" si="186"/>
        <v>1</v>
      </c>
      <c r="EW105" s="11">
        <f t="shared" si="186"/>
        <v>1</v>
      </c>
      <c r="EX105" s="11">
        <f t="shared" si="186"/>
        <v>1</v>
      </c>
      <c r="EY105" s="11">
        <f t="shared" si="186"/>
        <v>1</v>
      </c>
      <c r="EZ105" s="11">
        <f t="shared" si="186"/>
        <v>1</v>
      </c>
      <c r="FA105" s="11">
        <f t="shared" si="186"/>
        <v>1</v>
      </c>
      <c r="FB105" s="11">
        <f t="shared" si="186"/>
        <v>1</v>
      </c>
      <c r="FC105" s="11">
        <f t="shared" si="186"/>
        <v>1</v>
      </c>
      <c r="FD105" s="11">
        <f t="shared" si="186"/>
        <v>1</v>
      </c>
      <c r="FE105" s="11">
        <f t="shared" si="186"/>
        <v>1</v>
      </c>
      <c r="FF105" s="11">
        <f t="shared" si="186"/>
        <v>1</v>
      </c>
      <c r="FG105" s="11">
        <f t="shared" si="186"/>
        <v>1</v>
      </c>
      <c r="FH105" s="11">
        <f t="shared" si="186"/>
        <v>1</v>
      </c>
      <c r="FI105" s="11">
        <f t="shared" si="186"/>
        <v>1</v>
      </c>
      <c r="FJ105" s="11">
        <f t="shared" si="186"/>
        <v>1</v>
      </c>
      <c r="FK105" s="11">
        <f t="shared" si="186"/>
        <v>1</v>
      </c>
      <c r="FL105" s="11">
        <f t="shared" si="186"/>
        <v>1</v>
      </c>
      <c r="FM105" s="11">
        <f t="shared" si="186"/>
        <v>1</v>
      </c>
      <c r="FN105" s="11">
        <f t="shared" si="186"/>
        <v>1</v>
      </c>
      <c r="FO105" s="11">
        <f t="shared" si="186"/>
        <v>1</v>
      </c>
      <c r="FP105" s="11">
        <f t="shared" si="186"/>
        <v>1</v>
      </c>
      <c r="FQ105" s="11">
        <f t="shared" si="186"/>
        <v>1</v>
      </c>
      <c r="FR105" s="11">
        <f t="shared" si="186"/>
        <v>1</v>
      </c>
      <c r="FS105" s="11">
        <f t="shared" si="186"/>
        <v>1</v>
      </c>
      <c r="FT105" s="11">
        <f t="shared" si="186"/>
        <v>1</v>
      </c>
      <c r="FU105" s="11">
        <f t="shared" si="186"/>
        <v>1</v>
      </c>
      <c r="FV105" s="11">
        <f t="shared" si="186"/>
        <v>1</v>
      </c>
      <c r="FW105" s="11">
        <f t="shared" si="186"/>
        <v>1</v>
      </c>
      <c r="FX105" s="11">
        <f t="shared" si="186"/>
        <v>1</v>
      </c>
      <c r="FY105" s="11">
        <f t="shared" si="186"/>
        <v>1</v>
      </c>
      <c r="FZ105" s="11">
        <f t="shared" si="186"/>
        <v>1</v>
      </c>
      <c r="GA105" s="11">
        <f t="shared" si="186"/>
        <v>1</v>
      </c>
      <c r="GB105" s="11">
        <f t="shared" si="186"/>
        <v>1</v>
      </c>
      <c r="GC105" s="11">
        <f t="shared" si="186"/>
        <v>1</v>
      </c>
      <c r="GD105" s="11">
        <f t="shared" si="186"/>
        <v>1</v>
      </c>
      <c r="GE105" s="11">
        <f t="shared" si="186"/>
        <v>1</v>
      </c>
      <c r="GF105" s="11">
        <f t="shared" si="186"/>
        <v>1</v>
      </c>
      <c r="GG105" s="11">
        <f t="shared" si="186"/>
        <v>1</v>
      </c>
      <c r="GH105" s="11">
        <f t="shared" si="186"/>
        <v>1</v>
      </c>
      <c r="GI105" s="11">
        <f t="shared" si="186"/>
        <v>1</v>
      </c>
      <c r="GJ105" s="11">
        <f t="shared" si="186"/>
        <v>1</v>
      </c>
      <c r="GK105" s="11">
        <f t="shared" si="186"/>
        <v>1</v>
      </c>
      <c r="GL105" s="11">
        <f t="shared" si="186"/>
        <v>1</v>
      </c>
      <c r="GM105" s="11">
        <f t="shared" si="186"/>
        <v>1</v>
      </c>
      <c r="GN105" s="11">
        <f t="shared" si="186"/>
        <v>1</v>
      </c>
      <c r="GO105" s="11">
        <f t="shared" si="186"/>
        <v>1</v>
      </c>
      <c r="GP105" s="11">
        <f t="shared" si="186"/>
        <v>1</v>
      </c>
      <c r="GQ105" s="11">
        <f t="shared" ref="GQ105:IV105" si="187">IF(OR(GR13 = "", GR$8 &lt; GQ$8), "", 1)</f>
        <v>1</v>
      </c>
      <c r="GR105" s="11">
        <f t="shared" si="187"/>
        <v>1</v>
      </c>
      <c r="GS105" s="11">
        <f t="shared" si="187"/>
        <v>1</v>
      </c>
      <c r="GT105" s="11">
        <f t="shared" si="187"/>
        <v>1</v>
      </c>
      <c r="GU105" s="11">
        <f t="shared" si="187"/>
        <v>1</v>
      </c>
      <c r="GV105" s="11">
        <f t="shared" si="187"/>
        <v>1</v>
      </c>
      <c r="GW105" s="11">
        <f t="shared" si="187"/>
        <v>1</v>
      </c>
      <c r="GX105" s="11">
        <f t="shared" si="187"/>
        <v>1</v>
      </c>
      <c r="GY105" s="11">
        <f t="shared" si="187"/>
        <v>1</v>
      </c>
      <c r="GZ105" s="11">
        <f t="shared" si="187"/>
        <v>1</v>
      </c>
      <c r="HA105" s="11">
        <f t="shared" si="187"/>
        <v>1</v>
      </c>
      <c r="HB105" s="11">
        <f t="shared" si="187"/>
        <v>1</v>
      </c>
      <c r="HC105" s="11">
        <f t="shared" si="187"/>
        <v>1</v>
      </c>
      <c r="HD105" s="11">
        <f t="shared" si="187"/>
        <v>1</v>
      </c>
      <c r="HE105" s="11">
        <f t="shared" si="187"/>
        <v>1</v>
      </c>
      <c r="HF105" s="11">
        <f t="shared" si="187"/>
        <v>1</v>
      </c>
      <c r="HG105" s="11">
        <f t="shared" si="187"/>
        <v>1</v>
      </c>
      <c r="HH105" s="11">
        <f t="shared" si="187"/>
        <v>1</v>
      </c>
      <c r="HI105" s="11">
        <f t="shared" si="187"/>
        <v>1</v>
      </c>
      <c r="HJ105" s="11">
        <f t="shared" si="187"/>
        <v>1</v>
      </c>
      <c r="HK105" s="11">
        <f t="shared" si="187"/>
        <v>1</v>
      </c>
      <c r="HL105" s="11">
        <f t="shared" si="187"/>
        <v>1</v>
      </c>
      <c r="HM105" s="11">
        <f t="shared" si="187"/>
        <v>1</v>
      </c>
      <c r="HN105" s="11">
        <f t="shared" si="187"/>
        <v>1</v>
      </c>
      <c r="HO105" s="11">
        <f t="shared" si="187"/>
        <v>1</v>
      </c>
      <c r="HP105" s="11">
        <f t="shared" si="187"/>
        <v>1</v>
      </c>
      <c r="HQ105" s="11">
        <f t="shared" si="187"/>
        <v>1</v>
      </c>
      <c r="HR105" s="11">
        <f t="shared" si="187"/>
        <v>1</v>
      </c>
      <c r="HS105" s="11">
        <f t="shared" si="187"/>
        <v>1</v>
      </c>
      <c r="HT105" s="11">
        <f t="shared" si="187"/>
        <v>1</v>
      </c>
      <c r="HU105" s="11">
        <f t="shared" si="187"/>
        <v>1</v>
      </c>
      <c r="HV105" s="11">
        <f t="shared" si="187"/>
        <v>1</v>
      </c>
      <c r="HW105" s="11">
        <f t="shared" si="187"/>
        <v>1</v>
      </c>
      <c r="HX105" s="11">
        <f t="shared" si="187"/>
        <v>1</v>
      </c>
      <c r="HY105" s="11">
        <f t="shared" si="187"/>
        <v>1</v>
      </c>
      <c r="HZ105" s="11">
        <f t="shared" si="187"/>
        <v>1</v>
      </c>
      <c r="IA105" s="11">
        <f t="shared" si="187"/>
        <v>1</v>
      </c>
      <c r="IB105" s="11">
        <f t="shared" si="187"/>
        <v>1</v>
      </c>
      <c r="IC105" s="11">
        <f t="shared" si="187"/>
        <v>1</v>
      </c>
      <c r="ID105" s="11">
        <f t="shared" si="187"/>
        <v>1</v>
      </c>
      <c r="IE105" s="11">
        <f t="shared" si="187"/>
        <v>1</v>
      </c>
      <c r="IF105" s="11">
        <f t="shared" si="187"/>
        <v>1</v>
      </c>
      <c r="IG105" s="11">
        <f t="shared" si="187"/>
        <v>1</v>
      </c>
      <c r="IH105" s="11">
        <f t="shared" si="187"/>
        <v>1</v>
      </c>
      <c r="II105" s="11">
        <f t="shared" si="187"/>
        <v>1</v>
      </c>
      <c r="IJ105" s="11" t="str">
        <f t="shared" si="187"/>
        <v/>
      </c>
      <c r="IK105" s="11" t="str">
        <f t="shared" si="187"/>
        <v/>
      </c>
      <c r="IL105" s="11" t="str">
        <f t="shared" si="187"/>
        <v/>
      </c>
      <c r="IM105" s="11" t="str">
        <f t="shared" si="187"/>
        <v/>
      </c>
      <c r="IN105" s="11" t="str">
        <f t="shared" si="187"/>
        <v/>
      </c>
      <c r="IO105" s="11" t="str">
        <f t="shared" si="187"/>
        <v/>
      </c>
      <c r="IP105" s="11" t="str">
        <f t="shared" si="187"/>
        <v/>
      </c>
      <c r="IQ105" s="11" t="str">
        <f t="shared" si="187"/>
        <v/>
      </c>
      <c r="IR105" s="11" t="str">
        <f t="shared" si="187"/>
        <v/>
      </c>
      <c r="IS105" s="11" t="str">
        <f t="shared" si="187"/>
        <v/>
      </c>
      <c r="IT105" s="11" t="str">
        <f t="shared" si="187"/>
        <v/>
      </c>
      <c r="IU105" s="11" t="str">
        <f t="shared" si="187"/>
        <v/>
      </c>
      <c r="IV105" s="11" t="str">
        <f t="shared" si="187"/>
        <v/>
      </c>
    </row>
    <row r="106" spans="6:256" x14ac:dyDescent="0.2">
      <c r="F106">
        <v>201506</v>
      </c>
      <c r="G106" s="11">
        <f t="shared" ref="G106:BR106" si="188">IF(OR(H14 = "", H$8 &lt; G$8), "", 1)</f>
        <v>1</v>
      </c>
      <c r="H106" s="11">
        <f t="shared" si="188"/>
        <v>1</v>
      </c>
      <c r="I106" s="11">
        <f t="shared" si="188"/>
        <v>1</v>
      </c>
      <c r="J106" s="11">
        <f t="shared" si="188"/>
        <v>1</v>
      </c>
      <c r="K106" s="11">
        <f t="shared" si="188"/>
        <v>1</v>
      </c>
      <c r="L106" s="11">
        <f t="shared" si="188"/>
        <v>1</v>
      </c>
      <c r="M106" s="11">
        <f t="shared" si="188"/>
        <v>1</v>
      </c>
      <c r="N106" s="11">
        <f t="shared" si="188"/>
        <v>1</v>
      </c>
      <c r="O106" s="11">
        <f t="shared" si="188"/>
        <v>1</v>
      </c>
      <c r="P106" s="11">
        <f t="shared" si="188"/>
        <v>1</v>
      </c>
      <c r="Q106" s="11">
        <f t="shared" si="188"/>
        <v>1</v>
      </c>
      <c r="R106" s="11">
        <f t="shared" si="188"/>
        <v>1</v>
      </c>
      <c r="S106" s="11">
        <f t="shared" si="188"/>
        <v>1</v>
      </c>
      <c r="T106" s="11">
        <f t="shared" si="188"/>
        <v>1</v>
      </c>
      <c r="U106" s="11">
        <f t="shared" si="188"/>
        <v>1</v>
      </c>
      <c r="V106" s="11">
        <f t="shared" si="188"/>
        <v>1</v>
      </c>
      <c r="W106" s="11">
        <f t="shared" si="188"/>
        <v>1</v>
      </c>
      <c r="X106" s="11">
        <f t="shared" si="188"/>
        <v>1</v>
      </c>
      <c r="Y106" s="11">
        <f t="shared" si="188"/>
        <v>1</v>
      </c>
      <c r="Z106" s="11">
        <f t="shared" si="188"/>
        <v>1</v>
      </c>
      <c r="AA106" s="11">
        <f t="shared" si="188"/>
        <v>1</v>
      </c>
      <c r="AB106" s="11">
        <f t="shared" si="188"/>
        <v>1</v>
      </c>
      <c r="AC106" s="11">
        <f t="shared" si="188"/>
        <v>1</v>
      </c>
      <c r="AD106" s="11">
        <f t="shared" si="188"/>
        <v>1</v>
      </c>
      <c r="AE106" s="11">
        <f t="shared" si="188"/>
        <v>1</v>
      </c>
      <c r="AF106" s="11">
        <f t="shared" si="188"/>
        <v>1</v>
      </c>
      <c r="AG106" s="11">
        <f t="shared" si="188"/>
        <v>1</v>
      </c>
      <c r="AH106" s="11">
        <f t="shared" si="188"/>
        <v>1</v>
      </c>
      <c r="AI106" s="11">
        <f t="shared" si="188"/>
        <v>1</v>
      </c>
      <c r="AJ106" s="11">
        <f t="shared" si="188"/>
        <v>1</v>
      </c>
      <c r="AK106" s="11">
        <f t="shared" si="188"/>
        <v>1</v>
      </c>
      <c r="AL106" s="11">
        <f t="shared" si="188"/>
        <v>1</v>
      </c>
      <c r="AM106" s="11">
        <f t="shared" si="188"/>
        <v>1</v>
      </c>
      <c r="AN106" s="11">
        <f t="shared" si="188"/>
        <v>1</v>
      </c>
      <c r="AO106" s="11">
        <f t="shared" si="188"/>
        <v>1</v>
      </c>
      <c r="AP106" s="11">
        <f t="shared" si="188"/>
        <v>1</v>
      </c>
      <c r="AQ106" s="11">
        <f t="shared" si="188"/>
        <v>1</v>
      </c>
      <c r="AR106" s="11">
        <f t="shared" si="188"/>
        <v>1</v>
      </c>
      <c r="AS106" s="11">
        <f t="shared" si="188"/>
        <v>1</v>
      </c>
      <c r="AT106" s="11">
        <f t="shared" si="188"/>
        <v>1</v>
      </c>
      <c r="AU106" s="11">
        <f t="shared" si="188"/>
        <v>1</v>
      </c>
      <c r="AV106" s="11">
        <f t="shared" si="188"/>
        <v>1</v>
      </c>
      <c r="AW106" s="11">
        <f t="shared" si="188"/>
        <v>1</v>
      </c>
      <c r="AX106" s="11">
        <f t="shared" si="188"/>
        <v>1</v>
      </c>
      <c r="AY106" s="11">
        <f t="shared" si="188"/>
        <v>1</v>
      </c>
      <c r="AZ106" s="11">
        <f t="shared" si="188"/>
        <v>1</v>
      </c>
      <c r="BA106" s="11">
        <f t="shared" si="188"/>
        <v>1</v>
      </c>
      <c r="BB106" s="11">
        <f t="shared" si="188"/>
        <v>1</v>
      </c>
      <c r="BC106" s="11">
        <f t="shared" si="188"/>
        <v>1</v>
      </c>
      <c r="BD106" s="11">
        <f t="shared" si="188"/>
        <v>1</v>
      </c>
      <c r="BE106" s="11">
        <f t="shared" si="188"/>
        <v>1</v>
      </c>
      <c r="BF106" s="11">
        <f t="shared" si="188"/>
        <v>1</v>
      </c>
      <c r="BG106" s="11">
        <f t="shared" si="188"/>
        <v>1</v>
      </c>
      <c r="BH106" s="11">
        <f t="shared" si="188"/>
        <v>1</v>
      </c>
      <c r="BI106" s="11">
        <f t="shared" si="188"/>
        <v>1</v>
      </c>
      <c r="BJ106" s="11">
        <f t="shared" si="188"/>
        <v>1</v>
      </c>
      <c r="BK106" s="11">
        <f t="shared" si="188"/>
        <v>1</v>
      </c>
      <c r="BL106" s="11">
        <f t="shared" si="188"/>
        <v>1</v>
      </c>
      <c r="BM106" s="11">
        <f t="shared" si="188"/>
        <v>1</v>
      </c>
      <c r="BN106" s="11">
        <f t="shared" si="188"/>
        <v>1</v>
      </c>
      <c r="BO106" s="11">
        <f t="shared" si="188"/>
        <v>1</v>
      </c>
      <c r="BP106" s="11">
        <f t="shared" si="188"/>
        <v>1</v>
      </c>
      <c r="BQ106" s="11">
        <f t="shared" si="188"/>
        <v>1</v>
      </c>
      <c r="BR106" s="11">
        <f t="shared" si="188"/>
        <v>1</v>
      </c>
      <c r="BS106" s="11">
        <f t="shared" ref="BS106:ED106" si="189">IF(OR(BT14 = "", BT$8 &lt; BS$8), "", 1)</f>
        <v>1</v>
      </c>
      <c r="BT106" s="11">
        <f t="shared" si="189"/>
        <v>1</v>
      </c>
      <c r="BU106" s="11">
        <f t="shared" si="189"/>
        <v>1</v>
      </c>
      <c r="BV106" s="11">
        <f t="shared" si="189"/>
        <v>1</v>
      </c>
      <c r="BW106" s="11">
        <f t="shared" si="189"/>
        <v>1</v>
      </c>
      <c r="BX106" s="11">
        <f t="shared" si="189"/>
        <v>1</v>
      </c>
      <c r="BY106" s="11">
        <f t="shared" si="189"/>
        <v>1</v>
      </c>
      <c r="BZ106" s="11">
        <f t="shared" si="189"/>
        <v>1</v>
      </c>
      <c r="CA106" s="11">
        <f t="shared" si="189"/>
        <v>1</v>
      </c>
      <c r="CB106" s="11">
        <f t="shared" si="189"/>
        <v>1</v>
      </c>
      <c r="CC106" s="11">
        <f t="shared" si="189"/>
        <v>1</v>
      </c>
      <c r="CD106" s="11">
        <f t="shared" si="189"/>
        <v>1</v>
      </c>
      <c r="CE106" s="11">
        <f t="shared" si="189"/>
        <v>1</v>
      </c>
      <c r="CF106" s="11">
        <f t="shared" si="189"/>
        <v>1</v>
      </c>
      <c r="CG106" s="11">
        <f t="shared" si="189"/>
        <v>1</v>
      </c>
      <c r="CH106" s="11">
        <f t="shared" si="189"/>
        <v>1</v>
      </c>
      <c r="CI106" s="11">
        <f t="shared" si="189"/>
        <v>1</v>
      </c>
      <c r="CJ106" s="11">
        <f t="shared" si="189"/>
        <v>1</v>
      </c>
      <c r="CK106" s="11">
        <f t="shared" si="189"/>
        <v>1</v>
      </c>
      <c r="CL106" s="11">
        <f t="shared" si="189"/>
        <v>1</v>
      </c>
      <c r="CM106" s="11">
        <f t="shared" si="189"/>
        <v>1</v>
      </c>
      <c r="CN106" s="11">
        <f t="shared" si="189"/>
        <v>1</v>
      </c>
      <c r="CO106" s="11">
        <f t="shared" si="189"/>
        <v>1</v>
      </c>
      <c r="CP106" s="11">
        <f t="shared" si="189"/>
        <v>1</v>
      </c>
      <c r="CQ106" s="11">
        <f t="shared" si="189"/>
        <v>1</v>
      </c>
      <c r="CR106" s="11">
        <f t="shared" si="189"/>
        <v>1</v>
      </c>
      <c r="CS106" s="11">
        <f t="shared" si="189"/>
        <v>1</v>
      </c>
      <c r="CT106" s="11">
        <f t="shared" si="189"/>
        <v>1</v>
      </c>
      <c r="CU106" s="11">
        <f t="shared" si="189"/>
        <v>1</v>
      </c>
      <c r="CV106" s="11">
        <f t="shared" si="189"/>
        <v>1</v>
      </c>
      <c r="CW106" s="11">
        <f t="shared" si="189"/>
        <v>1</v>
      </c>
      <c r="CX106" s="11">
        <f t="shared" si="189"/>
        <v>1</v>
      </c>
      <c r="CY106" s="11">
        <f t="shared" si="189"/>
        <v>1</v>
      </c>
      <c r="CZ106" s="11">
        <f t="shared" si="189"/>
        <v>1</v>
      </c>
      <c r="DA106" s="11">
        <f t="shared" si="189"/>
        <v>1</v>
      </c>
      <c r="DB106" s="11">
        <f t="shared" si="189"/>
        <v>1</v>
      </c>
      <c r="DC106" s="11">
        <f t="shared" si="189"/>
        <v>1</v>
      </c>
      <c r="DD106" s="11">
        <f t="shared" si="189"/>
        <v>1</v>
      </c>
      <c r="DE106" s="11">
        <f t="shared" si="189"/>
        <v>1</v>
      </c>
      <c r="DF106" s="11">
        <f t="shared" si="189"/>
        <v>1</v>
      </c>
      <c r="DG106" s="11">
        <f t="shared" si="189"/>
        <v>1</v>
      </c>
      <c r="DH106" s="11">
        <f t="shared" si="189"/>
        <v>1</v>
      </c>
      <c r="DI106" s="11">
        <f t="shared" si="189"/>
        <v>1</v>
      </c>
      <c r="DJ106" s="11">
        <f t="shared" si="189"/>
        <v>1</v>
      </c>
      <c r="DK106" s="11">
        <f t="shared" si="189"/>
        <v>1</v>
      </c>
      <c r="DL106" s="11" t="str">
        <f t="shared" si="189"/>
        <v/>
      </c>
      <c r="DM106" s="11" t="str">
        <f t="shared" si="189"/>
        <v/>
      </c>
      <c r="DN106" s="11" t="str">
        <f t="shared" si="189"/>
        <v/>
      </c>
      <c r="DO106" s="11" t="str">
        <f t="shared" si="189"/>
        <v/>
      </c>
      <c r="DP106" s="11" t="str">
        <f t="shared" si="189"/>
        <v/>
      </c>
      <c r="DQ106" s="11" t="str">
        <f t="shared" si="189"/>
        <v/>
      </c>
      <c r="DR106" s="11" t="str">
        <f t="shared" si="189"/>
        <v/>
      </c>
      <c r="DS106" s="11" t="str">
        <f t="shared" si="189"/>
        <v/>
      </c>
      <c r="DT106" s="11" t="str">
        <f t="shared" si="189"/>
        <v/>
      </c>
      <c r="DU106" s="11" t="str">
        <f t="shared" si="189"/>
        <v/>
      </c>
      <c r="DV106" s="11" t="str">
        <f t="shared" si="189"/>
        <v/>
      </c>
      <c r="DW106" s="11" t="str">
        <f t="shared" si="189"/>
        <v/>
      </c>
      <c r="DX106" s="11" t="str">
        <f t="shared" si="189"/>
        <v/>
      </c>
      <c r="DY106" s="11" t="str">
        <f t="shared" si="189"/>
        <v/>
      </c>
      <c r="DZ106" s="11" t="str">
        <f t="shared" si="189"/>
        <v/>
      </c>
      <c r="EA106" s="11" t="str">
        <f t="shared" si="189"/>
        <v/>
      </c>
      <c r="EB106" s="11">
        <f t="shared" si="189"/>
        <v>1</v>
      </c>
      <c r="EC106" s="11">
        <f t="shared" si="189"/>
        <v>1</v>
      </c>
      <c r="ED106" s="11">
        <f t="shared" si="189"/>
        <v>1</v>
      </c>
      <c r="EE106" s="11">
        <f t="shared" ref="EE106:GP106" si="190">IF(OR(EF14 = "", EF$8 &lt; EE$8), "", 1)</f>
        <v>1</v>
      </c>
      <c r="EF106" s="11">
        <f t="shared" si="190"/>
        <v>1</v>
      </c>
      <c r="EG106" s="11">
        <f t="shared" si="190"/>
        <v>1</v>
      </c>
      <c r="EH106" s="11">
        <f t="shared" si="190"/>
        <v>1</v>
      </c>
      <c r="EI106" s="11">
        <f t="shared" si="190"/>
        <v>1</v>
      </c>
      <c r="EJ106" s="11">
        <f t="shared" si="190"/>
        <v>1</v>
      </c>
      <c r="EK106" s="11">
        <f t="shared" si="190"/>
        <v>1</v>
      </c>
      <c r="EL106" s="11">
        <f t="shared" si="190"/>
        <v>1</v>
      </c>
      <c r="EM106" s="11">
        <f t="shared" si="190"/>
        <v>1</v>
      </c>
      <c r="EN106" s="11">
        <f t="shared" si="190"/>
        <v>1</v>
      </c>
      <c r="EO106" s="11">
        <f t="shared" si="190"/>
        <v>1</v>
      </c>
      <c r="EP106" s="11">
        <f t="shared" si="190"/>
        <v>1</v>
      </c>
      <c r="EQ106" s="11">
        <f t="shared" si="190"/>
        <v>1</v>
      </c>
      <c r="ER106" s="11">
        <f t="shared" si="190"/>
        <v>1</v>
      </c>
      <c r="ES106" s="11">
        <f t="shared" si="190"/>
        <v>1</v>
      </c>
      <c r="ET106" s="11">
        <f t="shared" si="190"/>
        <v>1</v>
      </c>
      <c r="EU106" s="11">
        <f t="shared" si="190"/>
        <v>1</v>
      </c>
      <c r="EV106" s="11">
        <f t="shared" si="190"/>
        <v>1</v>
      </c>
      <c r="EW106" s="11">
        <f t="shared" si="190"/>
        <v>1</v>
      </c>
      <c r="EX106" s="11">
        <f t="shared" si="190"/>
        <v>1</v>
      </c>
      <c r="EY106" s="11">
        <f t="shared" si="190"/>
        <v>1</v>
      </c>
      <c r="EZ106" s="11">
        <f t="shared" si="190"/>
        <v>1</v>
      </c>
      <c r="FA106" s="11">
        <f t="shared" si="190"/>
        <v>1</v>
      </c>
      <c r="FB106" s="11">
        <f t="shared" si="190"/>
        <v>1</v>
      </c>
      <c r="FC106" s="11">
        <f t="shared" si="190"/>
        <v>1</v>
      </c>
      <c r="FD106" s="11">
        <f t="shared" si="190"/>
        <v>1</v>
      </c>
      <c r="FE106" s="11">
        <f t="shared" si="190"/>
        <v>1</v>
      </c>
      <c r="FF106" s="11">
        <f t="shared" si="190"/>
        <v>1</v>
      </c>
      <c r="FG106" s="11">
        <f t="shared" si="190"/>
        <v>1</v>
      </c>
      <c r="FH106" s="11">
        <f t="shared" si="190"/>
        <v>1</v>
      </c>
      <c r="FI106" s="11">
        <f t="shared" si="190"/>
        <v>1</v>
      </c>
      <c r="FJ106" s="11">
        <f t="shared" si="190"/>
        <v>1</v>
      </c>
      <c r="FK106" s="11">
        <f t="shared" si="190"/>
        <v>1</v>
      </c>
      <c r="FL106" s="11">
        <f t="shared" si="190"/>
        <v>1</v>
      </c>
      <c r="FM106" s="11">
        <f t="shared" si="190"/>
        <v>1</v>
      </c>
      <c r="FN106" s="11">
        <f t="shared" si="190"/>
        <v>1</v>
      </c>
      <c r="FO106" s="11">
        <f t="shared" si="190"/>
        <v>1</v>
      </c>
      <c r="FP106" s="11">
        <f t="shared" si="190"/>
        <v>1</v>
      </c>
      <c r="FQ106" s="11">
        <f t="shared" si="190"/>
        <v>1</v>
      </c>
      <c r="FR106" s="11">
        <f t="shared" si="190"/>
        <v>1</v>
      </c>
      <c r="FS106" s="11">
        <f t="shared" si="190"/>
        <v>1</v>
      </c>
      <c r="FT106" s="11">
        <f t="shared" si="190"/>
        <v>1</v>
      </c>
      <c r="FU106" s="11">
        <f t="shared" si="190"/>
        <v>1</v>
      </c>
      <c r="FV106" s="11">
        <f t="shared" si="190"/>
        <v>1</v>
      </c>
      <c r="FW106" s="11">
        <f t="shared" si="190"/>
        <v>1</v>
      </c>
      <c r="FX106" s="11">
        <f t="shared" si="190"/>
        <v>1</v>
      </c>
      <c r="FY106" s="11">
        <f t="shared" si="190"/>
        <v>1</v>
      </c>
      <c r="FZ106" s="11">
        <f t="shared" si="190"/>
        <v>1</v>
      </c>
      <c r="GA106" s="11">
        <f t="shared" si="190"/>
        <v>1</v>
      </c>
      <c r="GB106" s="11">
        <f t="shared" si="190"/>
        <v>1</v>
      </c>
      <c r="GC106" s="11">
        <f t="shared" si="190"/>
        <v>1</v>
      </c>
      <c r="GD106" s="11">
        <f t="shared" si="190"/>
        <v>1</v>
      </c>
      <c r="GE106" s="11">
        <f t="shared" si="190"/>
        <v>1</v>
      </c>
      <c r="GF106" s="11">
        <f t="shared" si="190"/>
        <v>1</v>
      </c>
      <c r="GG106" s="11">
        <f t="shared" si="190"/>
        <v>1</v>
      </c>
      <c r="GH106" s="11">
        <f t="shared" si="190"/>
        <v>1</v>
      </c>
      <c r="GI106" s="11">
        <f t="shared" si="190"/>
        <v>1</v>
      </c>
      <c r="GJ106" s="11">
        <f t="shared" si="190"/>
        <v>1</v>
      </c>
      <c r="GK106" s="11">
        <f t="shared" si="190"/>
        <v>1</v>
      </c>
      <c r="GL106" s="11">
        <f t="shared" si="190"/>
        <v>1</v>
      </c>
      <c r="GM106" s="11">
        <f t="shared" si="190"/>
        <v>1</v>
      </c>
      <c r="GN106" s="11">
        <f t="shared" si="190"/>
        <v>1</v>
      </c>
      <c r="GO106" s="11">
        <f t="shared" si="190"/>
        <v>1</v>
      </c>
      <c r="GP106" s="11">
        <f t="shared" si="190"/>
        <v>1</v>
      </c>
      <c r="GQ106" s="11">
        <f t="shared" ref="GQ106:IV106" si="191">IF(OR(GR14 = "", GR$8 &lt; GQ$8), "", 1)</f>
        <v>1</v>
      </c>
      <c r="GR106" s="11">
        <f t="shared" si="191"/>
        <v>1</v>
      </c>
      <c r="GS106" s="11">
        <f t="shared" si="191"/>
        <v>1</v>
      </c>
      <c r="GT106" s="11">
        <f t="shared" si="191"/>
        <v>1</v>
      </c>
      <c r="GU106" s="11">
        <f t="shared" si="191"/>
        <v>1</v>
      </c>
      <c r="GV106" s="11">
        <f t="shared" si="191"/>
        <v>1</v>
      </c>
      <c r="GW106" s="11">
        <f t="shared" si="191"/>
        <v>1</v>
      </c>
      <c r="GX106" s="11">
        <f t="shared" si="191"/>
        <v>1</v>
      </c>
      <c r="GY106" s="11">
        <f t="shared" si="191"/>
        <v>1</v>
      </c>
      <c r="GZ106" s="11">
        <f t="shared" si="191"/>
        <v>1</v>
      </c>
      <c r="HA106" s="11">
        <f t="shared" si="191"/>
        <v>1</v>
      </c>
      <c r="HB106" s="11">
        <f t="shared" si="191"/>
        <v>1</v>
      </c>
      <c r="HC106" s="11">
        <f t="shared" si="191"/>
        <v>1</v>
      </c>
      <c r="HD106" s="11">
        <f t="shared" si="191"/>
        <v>1</v>
      </c>
      <c r="HE106" s="11">
        <f t="shared" si="191"/>
        <v>1</v>
      </c>
      <c r="HF106" s="11">
        <f t="shared" si="191"/>
        <v>1</v>
      </c>
      <c r="HG106" s="11">
        <f t="shared" si="191"/>
        <v>1</v>
      </c>
      <c r="HH106" s="11">
        <f t="shared" si="191"/>
        <v>1</v>
      </c>
      <c r="HI106" s="11">
        <f t="shared" si="191"/>
        <v>1</v>
      </c>
      <c r="HJ106" s="11">
        <f t="shared" si="191"/>
        <v>1</v>
      </c>
      <c r="HK106" s="11">
        <f t="shared" si="191"/>
        <v>1</v>
      </c>
      <c r="HL106" s="11">
        <f t="shared" si="191"/>
        <v>1</v>
      </c>
      <c r="HM106" s="11">
        <f t="shared" si="191"/>
        <v>1</v>
      </c>
      <c r="HN106" s="11">
        <f t="shared" si="191"/>
        <v>1</v>
      </c>
      <c r="HO106" s="11">
        <f t="shared" si="191"/>
        <v>1</v>
      </c>
      <c r="HP106" s="11">
        <f t="shared" si="191"/>
        <v>1</v>
      </c>
      <c r="HQ106" s="11">
        <f t="shared" si="191"/>
        <v>1</v>
      </c>
      <c r="HR106" s="11">
        <f t="shared" si="191"/>
        <v>1</v>
      </c>
      <c r="HS106" s="11">
        <f t="shared" si="191"/>
        <v>1</v>
      </c>
      <c r="HT106" s="11">
        <f t="shared" si="191"/>
        <v>1</v>
      </c>
      <c r="HU106" s="11">
        <f t="shared" si="191"/>
        <v>1</v>
      </c>
      <c r="HV106" s="11">
        <f t="shared" si="191"/>
        <v>1</v>
      </c>
      <c r="HW106" s="11">
        <f t="shared" si="191"/>
        <v>1</v>
      </c>
      <c r="HX106" s="11">
        <f t="shared" si="191"/>
        <v>1</v>
      </c>
      <c r="HY106" s="11">
        <f t="shared" si="191"/>
        <v>1</v>
      </c>
      <c r="HZ106" s="11">
        <f t="shared" si="191"/>
        <v>1</v>
      </c>
      <c r="IA106" s="11">
        <f t="shared" si="191"/>
        <v>1</v>
      </c>
      <c r="IB106" s="11">
        <f t="shared" si="191"/>
        <v>1</v>
      </c>
      <c r="IC106" s="11">
        <f t="shared" si="191"/>
        <v>1</v>
      </c>
      <c r="ID106" s="11">
        <f t="shared" si="191"/>
        <v>1</v>
      </c>
      <c r="IE106" s="11">
        <f t="shared" si="191"/>
        <v>1</v>
      </c>
      <c r="IF106" s="11">
        <f t="shared" si="191"/>
        <v>1</v>
      </c>
      <c r="IG106" s="11" t="str">
        <f t="shared" si="191"/>
        <v/>
      </c>
      <c r="IH106" s="11" t="str">
        <f t="shared" si="191"/>
        <v/>
      </c>
      <c r="II106" s="11" t="str">
        <f t="shared" si="191"/>
        <v/>
      </c>
      <c r="IJ106" s="11" t="str">
        <f t="shared" si="191"/>
        <v/>
      </c>
      <c r="IK106" s="11" t="str">
        <f t="shared" si="191"/>
        <v/>
      </c>
      <c r="IL106" s="11" t="str">
        <f t="shared" si="191"/>
        <v/>
      </c>
      <c r="IM106" s="11" t="str">
        <f t="shared" si="191"/>
        <v/>
      </c>
      <c r="IN106" s="11" t="str">
        <f t="shared" si="191"/>
        <v/>
      </c>
      <c r="IO106" s="11" t="str">
        <f t="shared" si="191"/>
        <v/>
      </c>
      <c r="IP106" s="11" t="str">
        <f t="shared" si="191"/>
        <v/>
      </c>
      <c r="IQ106" s="11" t="str">
        <f t="shared" si="191"/>
        <v/>
      </c>
      <c r="IR106" s="11" t="str">
        <f t="shared" si="191"/>
        <v/>
      </c>
      <c r="IS106" s="11" t="str">
        <f t="shared" si="191"/>
        <v/>
      </c>
      <c r="IT106" s="11" t="str">
        <f t="shared" si="191"/>
        <v/>
      </c>
      <c r="IU106" s="11" t="str">
        <f t="shared" si="191"/>
        <v/>
      </c>
      <c r="IV106" s="11" t="str">
        <f t="shared" si="191"/>
        <v/>
      </c>
    </row>
    <row r="107" spans="6:256" x14ac:dyDescent="0.2">
      <c r="F107">
        <v>201509</v>
      </c>
      <c r="G107" s="11">
        <f t="shared" ref="G107:BR107" si="192">IF(OR(H15 = "", H$8 &lt; G$8), "", 1)</f>
        <v>1</v>
      </c>
      <c r="H107" s="11">
        <f t="shared" si="192"/>
        <v>1</v>
      </c>
      <c r="I107" s="11">
        <f t="shared" si="192"/>
        <v>1</v>
      </c>
      <c r="J107" s="11">
        <f t="shared" si="192"/>
        <v>1</v>
      </c>
      <c r="K107" s="11">
        <f t="shared" si="192"/>
        <v>1</v>
      </c>
      <c r="L107" s="11">
        <f t="shared" si="192"/>
        <v>1</v>
      </c>
      <c r="M107" s="11">
        <f t="shared" si="192"/>
        <v>1</v>
      </c>
      <c r="N107" s="11">
        <f t="shared" si="192"/>
        <v>1</v>
      </c>
      <c r="O107" s="11">
        <f t="shared" si="192"/>
        <v>1</v>
      </c>
      <c r="P107" s="11">
        <f t="shared" si="192"/>
        <v>1</v>
      </c>
      <c r="Q107" s="11">
        <f t="shared" si="192"/>
        <v>1</v>
      </c>
      <c r="R107" s="11">
        <f t="shared" si="192"/>
        <v>1</v>
      </c>
      <c r="S107" s="11">
        <f t="shared" si="192"/>
        <v>1</v>
      </c>
      <c r="T107" s="11">
        <f t="shared" si="192"/>
        <v>1</v>
      </c>
      <c r="U107" s="11">
        <f t="shared" si="192"/>
        <v>1</v>
      </c>
      <c r="V107" s="11">
        <f t="shared" si="192"/>
        <v>1</v>
      </c>
      <c r="W107" s="11">
        <f t="shared" si="192"/>
        <v>1</v>
      </c>
      <c r="X107" s="11">
        <f t="shared" si="192"/>
        <v>1</v>
      </c>
      <c r="Y107" s="11">
        <f t="shared" si="192"/>
        <v>1</v>
      </c>
      <c r="Z107" s="11">
        <f t="shared" si="192"/>
        <v>1</v>
      </c>
      <c r="AA107" s="11">
        <f t="shared" si="192"/>
        <v>1</v>
      </c>
      <c r="AB107" s="11">
        <f t="shared" si="192"/>
        <v>1</v>
      </c>
      <c r="AC107" s="11">
        <f t="shared" si="192"/>
        <v>1</v>
      </c>
      <c r="AD107" s="11">
        <f t="shared" si="192"/>
        <v>1</v>
      </c>
      <c r="AE107" s="11">
        <f t="shared" si="192"/>
        <v>1</v>
      </c>
      <c r="AF107" s="11">
        <f t="shared" si="192"/>
        <v>1</v>
      </c>
      <c r="AG107" s="11">
        <f t="shared" si="192"/>
        <v>1</v>
      </c>
      <c r="AH107" s="11">
        <f t="shared" si="192"/>
        <v>1</v>
      </c>
      <c r="AI107" s="11">
        <f t="shared" si="192"/>
        <v>1</v>
      </c>
      <c r="AJ107" s="11">
        <f t="shared" si="192"/>
        <v>1</v>
      </c>
      <c r="AK107" s="11">
        <f t="shared" si="192"/>
        <v>1</v>
      </c>
      <c r="AL107" s="11">
        <f t="shared" si="192"/>
        <v>1</v>
      </c>
      <c r="AM107" s="11">
        <f t="shared" si="192"/>
        <v>1</v>
      </c>
      <c r="AN107" s="11">
        <f t="shared" si="192"/>
        <v>1</v>
      </c>
      <c r="AO107" s="11">
        <f t="shared" si="192"/>
        <v>1</v>
      </c>
      <c r="AP107" s="11">
        <f t="shared" si="192"/>
        <v>1</v>
      </c>
      <c r="AQ107" s="11">
        <f t="shared" si="192"/>
        <v>1</v>
      </c>
      <c r="AR107" s="11">
        <f t="shared" si="192"/>
        <v>1</v>
      </c>
      <c r="AS107" s="11">
        <f t="shared" si="192"/>
        <v>1</v>
      </c>
      <c r="AT107" s="11">
        <f t="shared" si="192"/>
        <v>1</v>
      </c>
      <c r="AU107" s="11">
        <f t="shared" si="192"/>
        <v>1</v>
      </c>
      <c r="AV107" s="11">
        <f t="shared" si="192"/>
        <v>1</v>
      </c>
      <c r="AW107" s="11">
        <f t="shared" si="192"/>
        <v>1</v>
      </c>
      <c r="AX107" s="11">
        <f t="shared" si="192"/>
        <v>1</v>
      </c>
      <c r="AY107" s="11">
        <f t="shared" si="192"/>
        <v>1</v>
      </c>
      <c r="AZ107" s="11">
        <f t="shared" si="192"/>
        <v>1</v>
      </c>
      <c r="BA107" s="11">
        <f t="shared" si="192"/>
        <v>1</v>
      </c>
      <c r="BB107" s="11">
        <f t="shared" si="192"/>
        <v>1</v>
      </c>
      <c r="BC107" s="11">
        <f t="shared" si="192"/>
        <v>1</v>
      </c>
      <c r="BD107" s="11">
        <f t="shared" si="192"/>
        <v>1</v>
      </c>
      <c r="BE107" s="11">
        <f t="shared" si="192"/>
        <v>1</v>
      </c>
      <c r="BF107" s="11">
        <f t="shared" si="192"/>
        <v>1</v>
      </c>
      <c r="BG107" s="11">
        <f t="shared" si="192"/>
        <v>1</v>
      </c>
      <c r="BH107" s="11">
        <f t="shared" si="192"/>
        <v>1</v>
      </c>
      <c r="BI107" s="11">
        <f t="shared" si="192"/>
        <v>1</v>
      </c>
      <c r="BJ107" s="11">
        <f t="shared" si="192"/>
        <v>1</v>
      </c>
      <c r="BK107" s="11">
        <f t="shared" si="192"/>
        <v>1</v>
      </c>
      <c r="BL107" s="11">
        <f t="shared" si="192"/>
        <v>1</v>
      </c>
      <c r="BM107" s="11">
        <f t="shared" si="192"/>
        <v>1</v>
      </c>
      <c r="BN107" s="11">
        <f t="shared" si="192"/>
        <v>1</v>
      </c>
      <c r="BO107" s="11">
        <f t="shared" si="192"/>
        <v>1</v>
      </c>
      <c r="BP107" s="11">
        <f t="shared" si="192"/>
        <v>1</v>
      </c>
      <c r="BQ107" s="11">
        <f t="shared" si="192"/>
        <v>1</v>
      </c>
      <c r="BR107" s="11">
        <f t="shared" si="192"/>
        <v>1</v>
      </c>
      <c r="BS107" s="11">
        <f t="shared" ref="BS107:ED107" si="193">IF(OR(BT15 = "", BT$8 &lt; BS$8), "", 1)</f>
        <v>1</v>
      </c>
      <c r="BT107" s="11">
        <f t="shared" si="193"/>
        <v>1</v>
      </c>
      <c r="BU107" s="11">
        <f t="shared" si="193"/>
        <v>1</v>
      </c>
      <c r="BV107" s="11">
        <f t="shared" si="193"/>
        <v>1</v>
      </c>
      <c r="BW107" s="11">
        <f t="shared" si="193"/>
        <v>1</v>
      </c>
      <c r="BX107" s="11">
        <f t="shared" si="193"/>
        <v>1</v>
      </c>
      <c r="BY107" s="11">
        <f t="shared" si="193"/>
        <v>1</v>
      </c>
      <c r="BZ107" s="11">
        <f t="shared" si="193"/>
        <v>1</v>
      </c>
      <c r="CA107" s="11">
        <f t="shared" si="193"/>
        <v>1</v>
      </c>
      <c r="CB107" s="11">
        <f t="shared" si="193"/>
        <v>1</v>
      </c>
      <c r="CC107" s="11">
        <f t="shared" si="193"/>
        <v>1</v>
      </c>
      <c r="CD107" s="11">
        <f t="shared" si="193"/>
        <v>1</v>
      </c>
      <c r="CE107" s="11">
        <f t="shared" si="193"/>
        <v>1</v>
      </c>
      <c r="CF107" s="11">
        <f t="shared" si="193"/>
        <v>1</v>
      </c>
      <c r="CG107" s="11">
        <f t="shared" si="193"/>
        <v>1</v>
      </c>
      <c r="CH107" s="11">
        <f t="shared" si="193"/>
        <v>1</v>
      </c>
      <c r="CI107" s="11">
        <f t="shared" si="193"/>
        <v>1</v>
      </c>
      <c r="CJ107" s="11">
        <f t="shared" si="193"/>
        <v>1</v>
      </c>
      <c r="CK107" s="11">
        <f t="shared" si="193"/>
        <v>1</v>
      </c>
      <c r="CL107" s="11">
        <f t="shared" si="193"/>
        <v>1</v>
      </c>
      <c r="CM107" s="11">
        <f t="shared" si="193"/>
        <v>1</v>
      </c>
      <c r="CN107" s="11">
        <f t="shared" si="193"/>
        <v>1</v>
      </c>
      <c r="CO107" s="11">
        <f t="shared" si="193"/>
        <v>1</v>
      </c>
      <c r="CP107" s="11">
        <f t="shared" si="193"/>
        <v>1</v>
      </c>
      <c r="CQ107" s="11">
        <f t="shared" si="193"/>
        <v>1</v>
      </c>
      <c r="CR107" s="11">
        <f t="shared" si="193"/>
        <v>1</v>
      </c>
      <c r="CS107" s="11">
        <f t="shared" si="193"/>
        <v>1</v>
      </c>
      <c r="CT107" s="11">
        <f t="shared" si="193"/>
        <v>1</v>
      </c>
      <c r="CU107" s="11">
        <f t="shared" si="193"/>
        <v>1</v>
      </c>
      <c r="CV107" s="11">
        <f t="shared" si="193"/>
        <v>1</v>
      </c>
      <c r="CW107" s="11">
        <f t="shared" si="193"/>
        <v>1</v>
      </c>
      <c r="CX107" s="11">
        <f t="shared" si="193"/>
        <v>1</v>
      </c>
      <c r="CY107" s="11">
        <f t="shared" si="193"/>
        <v>1</v>
      </c>
      <c r="CZ107" s="11">
        <f t="shared" si="193"/>
        <v>1</v>
      </c>
      <c r="DA107" s="11">
        <f t="shared" si="193"/>
        <v>1</v>
      </c>
      <c r="DB107" s="11">
        <f t="shared" si="193"/>
        <v>1</v>
      </c>
      <c r="DC107" s="11">
        <f t="shared" si="193"/>
        <v>1</v>
      </c>
      <c r="DD107" s="11">
        <f t="shared" si="193"/>
        <v>1</v>
      </c>
      <c r="DE107" s="11">
        <f t="shared" si="193"/>
        <v>1</v>
      </c>
      <c r="DF107" s="11">
        <f t="shared" si="193"/>
        <v>1</v>
      </c>
      <c r="DG107" s="11">
        <f t="shared" si="193"/>
        <v>1</v>
      </c>
      <c r="DH107" s="11">
        <f t="shared" si="193"/>
        <v>1</v>
      </c>
      <c r="DI107" s="11" t="str">
        <f t="shared" si="193"/>
        <v/>
      </c>
      <c r="DJ107" s="11" t="str">
        <f t="shared" si="193"/>
        <v/>
      </c>
      <c r="DK107" s="11" t="str">
        <f t="shared" si="193"/>
        <v/>
      </c>
      <c r="DL107" s="11" t="str">
        <f t="shared" si="193"/>
        <v/>
      </c>
      <c r="DM107" s="11" t="str">
        <f t="shared" si="193"/>
        <v/>
      </c>
      <c r="DN107" s="11" t="str">
        <f t="shared" si="193"/>
        <v/>
      </c>
      <c r="DO107" s="11" t="str">
        <f t="shared" si="193"/>
        <v/>
      </c>
      <c r="DP107" s="11" t="str">
        <f t="shared" si="193"/>
        <v/>
      </c>
      <c r="DQ107" s="11" t="str">
        <f t="shared" si="193"/>
        <v/>
      </c>
      <c r="DR107" s="11" t="str">
        <f t="shared" si="193"/>
        <v/>
      </c>
      <c r="DS107" s="11" t="str">
        <f t="shared" si="193"/>
        <v/>
      </c>
      <c r="DT107" s="11" t="str">
        <f t="shared" si="193"/>
        <v/>
      </c>
      <c r="DU107" s="11" t="str">
        <f t="shared" si="193"/>
        <v/>
      </c>
      <c r="DV107" s="11" t="str">
        <f t="shared" si="193"/>
        <v/>
      </c>
      <c r="DW107" s="11" t="str">
        <f t="shared" si="193"/>
        <v/>
      </c>
      <c r="DX107" s="11" t="str">
        <f t="shared" si="193"/>
        <v/>
      </c>
      <c r="DY107" s="11" t="str">
        <f t="shared" si="193"/>
        <v/>
      </c>
      <c r="DZ107" s="11" t="str">
        <f t="shared" si="193"/>
        <v/>
      </c>
      <c r="EA107" s="11" t="str">
        <f t="shared" si="193"/>
        <v/>
      </c>
      <c r="EB107" s="11">
        <f t="shared" si="193"/>
        <v>1</v>
      </c>
      <c r="EC107" s="11">
        <f t="shared" si="193"/>
        <v>1</v>
      </c>
      <c r="ED107" s="11">
        <f t="shared" si="193"/>
        <v>1</v>
      </c>
      <c r="EE107" s="11">
        <f t="shared" ref="EE107:GP107" si="194">IF(OR(EF15 = "", EF$8 &lt; EE$8), "", 1)</f>
        <v>1</v>
      </c>
      <c r="EF107" s="11">
        <f t="shared" si="194"/>
        <v>1</v>
      </c>
      <c r="EG107" s="11">
        <f t="shared" si="194"/>
        <v>1</v>
      </c>
      <c r="EH107" s="11">
        <f t="shared" si="194"/>
        <v>1</v>
      </c>
      <c r="EI107" s="11">
        <f t="shared" si="194"/>
        <v>1</v>
      </c>
      <c r="EJ107" s="11">
        <f t="shared" si="194"/>
        <v>1</v>
      </c>
      <c r="EK107" s="11">
        <f t="shared" si="194"/>
        <v>1</v>
      </c>
      <c r="EL107" s="11">
        <f t="shared" si="194"/>
        <v>1</v>
      </c>
      <c r="EM107" s="11">
        <f t="shared" si="194"/>
        <v>1</v>
      </c>
      <c r="EN107" s="11">
        <f t="shared" si="194"/>
        <v>1</v>
      </c>
      <c r="EO107" s="11">
        <f t="shared" si="194"/>
        <v>1</v>
      </c>
      <c r="EP107" s="11">
        <f t="shared" si="194"/>
        <v>1</v>
      </c>
      <c r="EQ107" s="11">
        <f t="shared" si="194"/>
        <v>1</v>
      </c>
      <c r="ER107" s="11">
        <f t="shared" si="194"/>
        <v>1</v>
      </c>
      <c r="ES107" s="11">
        <f t="shared" si="194"/>
        <v>1</v>
      </c>
      <c r="ET107" s="11">
        <f t="shared" si="194"/>
        <v>1</v>
      </c>
      <c r="EU107" s="11">
        <f t="shared" si="194"/>
        <v>1</v>
      </c>
      <c r="EV107" s="11">
        <f t="shared" si="194"/>
        <v>1</v>
      </c>
      <c r="EW107" s="11">
        <f t="shared" si="194"/>
        <v>1</v>
      </c>
      <c r="EX107" s="11">
        <f t="shared" si="194"/>
        <v>1</v>
      </c>
      <c r="EY107" s="11">
        <f t="shared" si="194"/>
        <v>1</v>
      </c>
      <c r="EZ107" s="11">
        <f t="shared" si="194"/>
        <v>1</v>
      </c>
      <c r="FA107" s="11">
        <f t="shared" si="194"/>
        <v>1</v>
      </c>
      <c r="FB107" s="11">
        <f t="shared" si="194"/>
        <v>1</v>
      </c>
      <c r="FC107" s="11">
        <f t="shared" si="194"/>
        <v>1</v>
      </c>
      <c r="FD107" s="11">
        <f t="shared" si="194"/>
        <v>1</v>
      </c>
      <c r="FE107" s="11">
        <f t="shared" si="194"/>
        <v>1</v>
      </c>
      <c r="FF107" s="11">
        <f t="shared" si="194"/>
        <v>1</v>
      </c>
      <c r="FG107" s="11">
        <f t="shared" si="194"/>
        <v>1</v>
      </c>
      <c r="FH107" s="11">
        <f t="shared" si="194"/>
        <v>1</v>
      </c>
      <c r="FI107" s="11">
        <f t="shared" si="194"/>
        <v>1</v>
      </c>
      <c r="FJ107" s="11">
        <f t="shared" si="194"/>
        <v>1</v>
      </c>
      <c r="FK107" s="11">
        <f t="shared" si="194"/>
        <v>1</v>
      </c>
      <c r="FL107" s="11">
        <f t="shared" si="194"/>
        <v>1</v>
      </c>
      <c r="FM107" s="11">
        <f t="shared" si="194"/>
        <v>1</v>
      </c>
      <c r="FN107" s="11">
        <f t="shared" si="194"/>
        <v>1</v>
      </c>
      <c r="FO107" s="11">
        <f t="shared" si="194"/>
        <v>1</v>
      </c>
      <c r="FP107" s="11">
        <f t="shared" si="194"/>
        <v>1</v>
      </c>
      <c r="FQ107" s="11">
        <f t="shared" si="194"/>
        <v>1</v>
      </c>
      <c r="FR107" s="11">
        <f t="shared" si="194"/>
        <v>1</v>
      </c>
      <c r="FS107" s="11">
        <f t="shared" si="194"/>
        <v>1</v>
      </c>
      <c r="FT107" s="11">
        <f t="shared" si="194"/>
        <v>1</v>
      </c>
      <c r="FU107" s="11">
        <f t="shared" si="194"/>
        <v>1</v>
      </c>
      <c r="FV107" s="11">
        <f t="shared" si="194"/>
        <v>1</v>
      </c>
      <c r="FW107" s="11">
        <f t="shared" si="194"/>
        <v>1</v>
      </c>
      <c r="FX107" s="11">
        <f t="shared" si="194"/>
        <v>1</v>
      </c>
      <c r="FY107" s="11">
        <f t="shared" si="194"/>
        <v>1</v>
      </c>
      <c r="FZ107" s="11">
        <f t="shared" si="194"/>
        <v>1</v>
      </c>
      <c r="GA107" s="11">
        <f t="shared" si="194"/>
        <v>1</v>
      </c>
      <c r="GB107" s="11">
        <f t="shared" si="194"/>
        <v>1</v>
      </c>
      <c r="GC107" s="11">
        <f t="shared" si="194"/>
        <v>1</v>
      </c>
      <c r="GD107" s="11">
        <f t="shared" si="194"/>
        <v>1</v>
      </c>
      <c r="GE107" s="11">
        <f t="shared" si="194"/>
        <v>1</v>
      </c>
      <c r="GF107" s="11">
        <f t="shared" si="194"/>
        <v>1</v>
      </c>
      <c r="GG107" s="11">
        <f t="shared" si="194"/>
        <v>1</v>
      </c>
      <c r="GH107" s="11">
        <f t="shared" si="194"/>
        <v>1</v>
      </c>
      <c r="GI107" s="11">
        <f t="shared" si="194"/>
        <v>1</v>
      </c>
      <c r="GJ107" s="11">
        <f t="shared" si="194"/>
        <v>1</v>
      </c>
      <c r="GK107" s="11">
        <f t="shared" si="194"/>
        <v>1</v>
      </c>
      <c r="GL107" s="11">
        <f t="shared" si="194"/>
        <v>1</v>
      </c>
      <c r="GM107" s="11">
        <f t="shared" si="194"/>
        <v>1</v>
      </c>
      <c r="GN107" s="11">
        <f t="shared" si="194"/>
        <v>1</v>
      </c>
      <c r="GO107" s="11">
        <f t="shared" si="194"/>
        <v>1</v>
      </c>
      <c r="GP107" s="11">
        <f t="shared" si="194"/>
        <v>1</v>
      </c>
      <c r="GQ107" s="11">
        <f t="shared" ref="GQ107:IV107" si="195">IF(OR(GR15 = "", GR$8 &lt; GQ$8), "", 1)</f>
        <v>1</v>
      </c>
      <c r="GR107" s="11">
        <f t="shared" si="195"/>
        <v>1</v>
      </c>
      <c r="GS107" s="11">
        <f t="shared" si="195"/>
        <v>1</v>
      </c>
      <c r="GT107" s="11">
        <f t="shared" si="195"/>
        <v>1</v>
      </c>
      <c r="GU107" s="11">
        <f t="shared" si="195"/>
        <v>1</v>
      </c>
      <c r="GV107" s="11">
        <f t="shared" si="195"/>
        <v>1</v>
      </c>
      <c r="GW107" s="11">
        <f t="shared" si="195"/>
        <v>1</v>
      </c>
      <c r="GX107" s="11">
        <f t="shared" si="195"/>
        <v>1</v>
      </c>
      <c r="GY107" s="11">
        <f t="shared" si="195"/>
        <v>1</v>
      </c>
      <c r="GZ107" s="11">
        <f t="shared" si="195"/>
        <v>1</v>
      </c>
      <c r="HA107" s="11">
        <f t="shared" si="195"/>
        <v>1</v>
      </c>
      <c r="HB107" s="11">
        <f t="shared" si="195"/>
        <v>1</v>
      </c>
      <c r="HC107" s="11">
        <f t="shared" si="195"/>
        <v>1</v>
      </c>
      <c r="HD107" s="11">
        <f t="shared" si="195"/>
        <v>1</v>
      </c>
      <c r="HE107" s="11">
        <f t="shared" si="195"/>
        <v>1</v>
      </c>
      <c r="HF107" s="11">
        <f t="shared" si="195"/>
        <v>1</v>
      </c>
      <c r="HG107" s="11">
        <f t="shared" si="195"/>
        <v>1</v>
      </c>
      <c r="HH107" s="11">
        <f t="shared" si="195"/>
        <v>1</v>
      </c>
      <c r="HI107" s="11">
        <f t="shared" si="195"/>
        <v>1</v>
      </c>
      <c r="HJ107" s="11">
        <f t="shared" si="195"/>
        <v>1</v>
      </c>
      <c r="HK107" s="11">
        <f t="shared" si="195"/>
        <v>1</v>
      </c>
      <c r="HL107" s="11">
        <f t="shared" si="195"/>
        <v>1</v>
      </c>
      <c r="HM107" s="11">
        <f t="shared" si="195"/>
        <v>1</v>
      </c>
      <c r="HN107" s="11">
        <f t="shared" si="195"/>
        <v>1</v>
      </c>
      <c r="HO107" s="11">
        <f t="shared" si="195"/>
        <v>1</v>
      </c>
      <c r="HP107" s="11">
        <f t="shared" si="195"/>
        <v>1</v>
      </c>
      <c r="HQ107" s="11">
        <f t="shared" si="195"/>
        <v>1</v>
      </c>
      <c r="HR107" s="11">
        <f t="shared" si="195"/>
        <v>1</v>
      </c>
      <c r="HS107" s="11">
        <f t="shared" si="195"/>
        <v>1</v>
      </c>
      <c r="HT107" s="11">
        <f t="shared" si="195"/>
        <v>1</v>
      </c>
      <c r="HU107" s="11">
        <f t="shared" si="195"/>
        <v>1</v>
      </c>
      <c r="HV107" s="11">
        <f t="shared" si="195"/>
        <v>1</v>
      </c>
      <c r="HW107" s="11">
        <f t="shared" si="195"/>
        <v>1</v>
      </c>
      <c r="HX107" s="11">
        <f t="shared" si="195"/>
        <v>1</v>
      </c>
      <c r="HY107" s="11">
        <f t="shared" si="195"/>
        <v>1</v>
      </c>
      <c r="HZ107" s="11">
        <f t="shared" si="195"/>
        <v>1</v>
      </c>
      <c r="IA107" s="11">
        <f t="shared" si="195"/>
        <v>1</v>
      </c>
      <c r="IB107" s="11">
        <f t="shared" si="195"/>
        <v>1</v>
      </c>
      <c r="IC107" s="11">
        <f t="shared" si="195"/>
        <v>1</v>
      </c>
      <c r="ID107" s="11" t="str">
        <f t="shared" si="195"/>
        <v/>
      </c>
      <c r="IE107" s="11" t="str">
        <f t="shared" si="195"/>
        <v/>
      </c>
      <c r="IF107" s="11" t="str">
        <f t="shared" si="195"/>
        <v/>
      </c>
      <c r="IG107" s="11" t="str">
        <f t="shared" si="195"/>
        <v/>
      </c>
      <c r="IH107" s="11" t="str">
        <f t="shared" si="195"/>
        <v/>
      </c>
      <c r="II107" s="11" t="str">
        <f t="shared" si="195"/>
        <v/>
      </c>
      <c r="IJ107" s="11" t="str">
        <f t="shared" si="195"/>
        <v/>
      </c>
      <c r="IK107" s="11" t="str">
        <f t="shared" si="195"/>
        <v/>
      </c>
      <c r="IL107" s="11" t="str">
        <f t="shared" si="195"/>
        <v/>
      </c>
      <c r="IM107" s="11" t="str">
        <f t="shared" si="195"/>
        <v/>
      </c>
      <c r="IN107" s="11" t="str">
        <f t="shared" si="195"/>
        <v/>
      </c>
      <c r="IO107" s="11" t="str">
        <f t="shared" si="195"/>
        <v/>
      </c>
      <c r="IP107" s="11" t="str">
        <f t="shared" si="195"/>
        <v/>
      </c>
      <c r="IQ107" s="11" t="str">
        <f t="shared" si="195"/>
        <v/>
      </c>
      <c r="IR107" s="11" t="str">
        <f t="shared" si="195"/>
        <v/>
      </c>
      <c r="IS107" s="11" t="str">
        <f t="shared" si="195"/>
        <v/>
      </c>
      <c r="IT107" s="11" t="str">
        <f t="shared" si="195"/>
        <v/>
      </c>
      <c r="IU107" s="11" t="str">
        <f t="shared" si="195"/>
        <v/>
      </c>
      <c r="IV107" s="11" t="str">
        <f t="shared" si="195"/>
        <v/>
      </c>
    </row>
    <row r="108" spans="6:256" x14ac:dyDescent="0.2">
      <c r="F108">
        <v>201512</v>
      </c>
      <c r="G108" s="11">
        <f t="shared" ref="G108:BR108" si="196">IF(OR(H16 = "", H$8 &lt; G$8), "", 1)</f>
        <v>1</v>
      </c>
      <c r="H108" s="11">
        <f t="shared" si="196"/>
        <v>1</v>
      </c>
      <c r="I108" s="11">
        <f t="shared" si="196"/>
        <v>1</v>
      </c>
      <c r="J108" s="11">
        <f t="shared" si="196"/>
        <v>1</v>
      </c>
      <c r="K108" s="11">
        <f t="shared" si="196"/>
        <v>1</v>
      </c>
      <c r="L108" s="11">
        <f t="shared" si="196"/>
        <v>1</v>
      </c>
      <c r="M108" s="11">
        <f t="shared" si="196"/>
        <v>1</v>
      </c>
      <c r="N108" s="11">
        <f t="shared" si="196"/>
        <v>1</v>
      </c>
      <c r="O108" s="11">
        <f t="shared" si="196"/>
        <v>1</v>
      </c>
      <c r="P108" s="11">
        <f t="shared" si="196"/>
        <v>1</v>
      </c>
      <c r="Q108" s="11">
        <f t="shared" si="196"/>
        <v>1</v>
      </c>
      <c r="R108" s="11">
        <f t="shared" si="196"/>
        <v>1</v>
      </c>
      <c r="S108" s="11">
        <f t="shared" si="196"/>
        <v>1</v>
      </c>
      <c r="T108" s="11">
        <f t="shared" si="196"/>
        <v>1</v>
      </c>
      <c r="U108" s="11">
        <f t="shared" si="196"/>
        <v>1</v>
      </c>
      <c r="V108" s="11">
        <f t="shared" si="196"/>
        <v>1</v>
      </c>
      <c r="W108" s="11">
        <f t="shared" si="196"/>
        <v>1</v>
      </c>
      <c r="X108" s="11">
        <f t="shared" si="196"/>
        <v>1</v>
      </c>
      <c r="Y108" s="11">
        <f t="shared" si="196"/>
        <v>1</v>
      </c>
      <c r="Z108" s="11">
        <f t="shared" si="196"/>
        <v>1</v>
      </c>
      <c r="AA108" s="11">
        <f t="shared" si="196"/>
        <v>1</v>
      </c>
      <c r="AB108" s="11">
        <f t="shared" si="196"/>
        <v>1</v>
      </c>
      <c r="AC108" s="11">
        <f t="shared" si="196"/>
        <v>1</v>
      </c>
      <c r="AD108" s="11">
        <f t="shared" si="196"/>
        <v>1</v>
      </c>
      <c r="AE108" s="11">
        <f t="shared" si="196"/>
        <v>1</v>
      </c>
      <c r="AF108" s="11">
        <f t="shared" si="196"/>
        <v>1</v>
      </c>
      <c r="AG108" s="11">
        <f t="shared" si="196"/>
        <v>1</v>
      </c>
      <c r="AH108" s="11">
        <f t="shared" si="196"/>
        <v>1</v>
      </c>
      <c r="AI108" s="11">
        <f t="shared" si="196"/>
        <v>1</v>
      </c>
      <c r="AJ108" s="11">
        <f t="shared" si="196"/>
        <v>1</v>
      </c>
      <c r="AK108" s="11">
        <f t="shared" si="196"/>
        <v>1</v>
      </c>
      <c r="AL108" s="11">
        <f t="shared" si="196"/>
        <v>1</v>
      </c>
      <c r="AM108" s="11">
        <f t="shared" si="196"/>
        <v>1</v>
      </c>
      <c r="AN108" s="11">
        <f t="shared" si="196"/>
        <v>1</v>
      </c>
      <c r="AO108" s="11">
        <f t="shared" si="196"/>
        <v>1</v>
      </c>
      <c r="AP108" s="11">
        <f t="shared" si="196"/>
        <v>1</v>
      </c>
      <c r="AQ108" s="11">
        <f t="shared" si="196"/>
        <v>1</v>
      </c>
      <c r="AR108" s="11">
        <f t="shared" si="196"/>
        <v>1</v>
      </c>
      <c r="AS108" s="11">
        <f t="shared" si="196"/>
        <v>1</v>
      </c>
      <c r="AT108" s="11">
        <f t="shared" si="196"/>
        <v>1</v>
      </c>
      <c r="AU108" s="11">
        <f t="shared" si="196"/>
        <v>1</v>
      </c>
      <c r="AV108" s="11">
        <f t="shared" si="196"/>
        <v>1</v>
      </c>
      <c r="AW108" s="11">
        <f t="shared" si="196"/>
        <v>1</v>
      </c>
      <c r="AX108" s="11">
        <f t="shared" si="196"/>
        <v>1</v>
      </c>
      <c r="AY108" s="11">
        <f t="shared" si="196"/>
        <v>1</v>
      </c>
      <c r="AZ108" s="11">
        <f t="shared" si="196"/>
        <v>1</v>
      </c>
      <c r="BA108" s="11">
        <f t="shared" si="196"/>
        <v>1</v>
      </c>
      <c r="BB108" s="11">
        <f t="shared" si="196"/>
        <v>1</v>
      </c>
      <c r="BC108" s="11">
        <f t="shared" si="196"/>
        <v>1</v>
      </c>
      <c r="BD108" s="11">
        <f t="shared" si="196"/>
        <v>1</v>
      </c>
      <c r="BE108" s="11">
        <f t="shared" si="196"/>
        <v>1</v>
      </c>
      <c r="BF108" s="11">
        <f t="shared" si="196"/>
        <v>1</v>
      </c>
      <c r="BG108" s="11">
        <f t="shared" si="196"/>
        <v>1</v>
      </c>
      <c r="BH108" s="11">
        <f t="shared" si="196"/>
        <v>1</v>
      </c>
      <c r="BI108" s="11">
        <f t="shared" si="196"/>
        <v>1</v>
      </c>
      <c r="BJ108" s="11">
        <f t="shared" si="196"/>
        <v>1</v>
      </c>
      <c r="BK108" s="11">
        <f t="shared" si="196"/>
        <v>1</v>
      </c>
      <c r="BL108" s="11">
        <f t="shared" si="196"/>
        <v>1</v>
      </c>
      <c r="BM108" s="11">
        <f t="shared" si="196"/>
        <v>1</v>
      </c>
      <c r="BN108" s="11">
        <f t="shared" si="196"/>
        <v>1</v>
      </c>
      <c r="BO108" s="11">
        <f t="shared" si="196"/>
        <v>1</v>
      </c>
      <c r="BP108" s="11">
        <f t="shared" si="196"/>
        <v>1</v>
      </c>
      <c r="BQ108" s="11">
        <f t="shared" si="196"/>
        <v>1</v>
      </c>
      <c r="BR108" s="11">
        <f t="shared" si="196"/>
        <v>1</v>
      </c>
      <c r="BS108" s="11">
        <f t="shared" ref="BS108:ED108" si="197">IF(OR(BT16 = "", BT$8 &lt; BS$8), "", 1)</f>
        <v>1</v>
      </c>
      <c r="BT108" s="11">
        <f t="shared" si="197"/>
        <v>1</v>
      </c>
      <c r="BU108" s="11">
        <f t="shared" si="197"/>
        <v>1</v>
      </c>
      <c r="BV108" s="11">
        <f t="shared" si="197"/>
        <v>1</v>
      </c>
      <c r="BW108" s="11">
        <f t="shared" si="197"/>
        <v>1</v>
      </c>
      <c r="BX108" s="11">
        <f t="shared" si="197"/>
        <v>1</v>
      </c>
      <c r="BY108" s="11">
        <f t="shared" si="197"/>
        <v>1</v>
      </c>
      <c r="BZ108" s="11">
        <f t="shared" si="197"/>
        <v>1</v>
      </c>
      <c r="CA108" s="11">
        <f t="shared" si="197"/>
        <v>1</v>
      </c>
      <c r="CB108" s="11">
        <f t="shared" si="197"/>
        <v>1</v>
      </c>
      <c r="CC108" s="11">
        <f t="shared" si="197"/>
        <v>1</v>
      </c>
      <c r="CD108" s="11">
        <f t="shared" si="197"/>
        <v>1</v>
      </c>
      <c r="CE108" s="11">
        <f t="shared" si="197"/>
        <v>1</v>
      </c>
      <c r="CF108" s="11">
        <f t="shared" si="197"/>
        <v>1</v>
      </c>
      <c r="CG108" s="11">
        <f t="shared" si="197"/>
        <v>1</v>
      </c>
      <c r="CH108" s="11">
        <f t="shared" si="197"/>
        <v>1</v>
      </c>
      <c r="CI108" s="11">
        <f t="shared" si="197"/>
        <v>1</v>
      </c>
      <c r="CJ108" s="11">
        <f t="shared" si="197"/>
        <v>1</v>
      </c>
      <c r="CK108" s="11">
        <f t="shared" si="197"/>
        <v>1</v>
      </c>
      <c r="CL108" s="11">
        <f t="shared" si="197"/>
        <v>1</v>
      </c>
      <c r="CM108" s="11">
        <f t="shared" si="197"/>
        <v>1</v>
      </c>
      <c r="CN108" s="11">
        <f t="shared" si="197"/>
        <v>1</v>
      </c>
      <c r="CO108" s="11">
        <f t="shared" si="197"/>
        <v>1</v>
      </c>
      <c r="CP108" s="11">
        <f t="shared" si="197"/>
        <v>1</v>
      </c>
      <c r="CQ108" s="11">
        <f t="shared" si="197"/>
        <v>1</v>
      </c>
      <c r="CR108" s="11">
        <f t="shared" si="197"/>
        <v>1</v>
      </c>
      <c r="CS108" s="11">
        <f t="shared" si="197"/>
        <v>1</v>
      </c>
      <c r="CT108" s="11">
        <f t="shared" si="197"/>
        <v>1</v>
      </c>
      <c r="CU108" s="11">
        <f t="shared" si="197"/>
        <v>1</v>
      </c>
      <c r="CV108" s="11">
        <f t="shared" si="197"/>
        <v>1</v>
      </c>
      <c r="CW108" s="11">
        <f t="shared" si="197"/>
        <v>1</v>
      </c>
      <c r="CX108" s="11">
        <f t="shared" si="197"/>
        <v>1</v>
      </c>
      <c r="CY108" s="11">
        <f t="shared" si="197"/>
        <v>1</v>
      </c>
      <c r="CZ108" s="11">
        <f t="shared" si="197"/>
        <v>1</v>
      </c>
      <c r="DA108" s="11">
        <f t="shared" si="197"/>
        <v>1</v>
      </c>
      <c r="DB108" s="11">
        <f t="shared" si="197"/>
        <v>1</v>
      </c>
      <c r="DC108" s="11">
        <f t="shared" si="197"/>
        <v>1</v>
      </c>
      <c r="DD108" s="11">
        <f t="shared" si="197"/>
        <v>1</v>
      </c>
      <c r="DE108" s="11">
        <f t="shared" si="197"/>
        <v>1</v>
      </c>
      <c r="DF108" s="11" t="str">
        <f t="shared" si="197"/>
        <v/>
      </c>
      <c r="DG108" s="11" t="str">
        <f t="shared" si="197"/>
        <v/>
      </c>
      <c r="DH108" s="11" t="str">
        <f t="shared" si="197"/>
        <v/>
      </c>
      <c r="DI108" s="11" t="str">
        <f t="shared" si="197"/>
        <v/>
      </c>
      <c r="DJ108" s="11" t="str">
        <f t="shared" si="197"/>
        <v/>
      </c>
      <c r="DK108" s="11" t="str">
        <f t="shared" si="197"/>
        <v/>
      </c>
      <c r="DL108" s="11" t="str">
        <f t="shared" si="197"/>
        <v/>
      </c>
      <c r="DM108" s="11" t="str">
        <f t="shared" si="197"/>
        <v/>
      </c>
      <c r="DN108" s="11" t="str">
        <f t="shared" si="197"/>
        <v/>
      </c>
      <c r="DO108" s="11" t="str">
        <f t="shared" si="197"/>
        <v/>
      </c>
      <c r="DP108" s="11" t="str">
        <f t="shared" si="197"/>
        <v/>
      </c>
      <c r="DQ108" s="11" t="str">
        <f t="shared" si="197"/>
        <v/>
      </c>
      <c r="DR108" s="11" t="str">
        <f t="shared" si="197"/>
        <v/>
      </c>
      <c r="DS108" s="11" t="str">
        <f t="shared" si="197"/>
        <v/>
      </c>
      <c r="DT108" s="11" t="str">
        <f t="shared" si="197"/>
        <v/>
      </c>
      <c r="DU108" s="11" t="str">
        <f t="shared" si="197"/>
        <v/>
      </c>
      <c r="DV108" s="11" t="str">
        <f t="shared" si="197"/>
        <v/>
      </c>
      <c r="DW108" s="11" t="str">
        <f t="shared" si="197"/>
        <v/>
      </c>
      <c r="DX108" s="11" t="str">
        <f t="shared" si="197"/>
        <v/>
      </c>
      <c r="DY108" s="11" t="str">
        <f t="shared" si="197"/>
        <v/>
      </c>
      <c r="DZ108" s="11" t="str">
        <f t="shared" si="197"/>
        <v/>
      </c>
      <c r="EA108" s="11" t="str">
        <f t="shared" si="197"/>
        <v/>
      </c>
      <c r="EB108" s="11">
        <f t="shared" si="197"/>
        <v>1</v>
      </c>
      <c r="EC108" s="11">
        <f t="shared" si="197"/>
        <v>1</v>
      </c>
      <c r="ED108" s="11">
        <f t="shared" si="197"/>
        <v>1</v>
      </c>
      <c r="EE108" s="11">
        <f t="shared" ref="EE108:GP108" si="198">IF(OR(EF16 = "", EF$8 &lt; EE$8), "", 1)</f>
        <v>1</v>
      </c>
      <c r="EF108" s="11">
        <f t="shared" si="198"/>
        <v>1</v>
      </c>
      <c r="EG108" s="11">
        <f t="shared" si="198"/>
        <v>1</v>
      </c>
      <c r="EH108" s="11">
        <f t="shared" si="198"/>
        <v>1</v>
      </c>
      <c r="EI108" s="11">
        <f t="shared" si="198"/>
        <v>1</v>
      </c>
      <c r="EJ108" s="11">
        <f t="shared" si="198"/>
        <v>1</v>
      </c>
      <c r="EK108" s="11">
        <f t="shared" si="198"/>
        <v>1</v>
      </c>
      <c r="EL108" s="11">
        <f t="shared" si="198"/>
        <v>1</v>
      </c>
      <c r="EM108" s="11">
        <f t="shared" si="198"/>
        <v>1</v>
      </c>
      <c r="EN108" s="11">
        <f t="shared" si="198"/>
        <v>1</v>
      </c>
      <c r="EO108" s="11">
        <f t="shared" si="198"/>
        <v>1</v>
      </c>
      <c r="EP108" s="11">
        <f t="shared" si="198"/>
        <v>1</v>
      </c>
      <c r="EQ108" s="11">
        <f t="shared" si="198"/>
        <v>1</v>
      </c>
      <c r="ER108" s="11">
        <f t="shared" si="198"/>
        <v>1</v>
      </c>
      <c r="ES108" s="11">
        <f t="shared" si="198"/>
        <v>1</v>
      </c>
      <c r="ET108" s="11">
        <f t="shared" si="198"/>
        <v>1</v>
      </c>
      <c r="EU108" s="11">
        <f t="shared" si="198"/>
        <v>1</v>
      </c>
      <c r="EV108" s="11">
        <f t="shared" si="198"/>
        <v>1</v>
      </c>
      <c r="EW108" s="11">
        <f t="shared" si="198"/>
        <v>1</v>
      </c>
      <c r="EX108" s="11">
        <f t="shared" si="198"/>
        <v>1</v>
      </c>
      <c r="EY108" s="11">
        <f t="shared" si="198"/>
        <v>1</v>
      </c>
      <c r="EZ108" s="11">
        <f t="shared" si="198"/>
        <v>1</v>
      </c>
      <c r="FA108" s="11">
        <f t="shared" si="198"/>
        <v>1</v>
      </c>
      <c r="FB108" s="11">
        <f t="shared" si="198"/>
        <v>1</v>
      </c>
      <c r="FC108" s="11">
        <f t="shared" si="198"/>
        <v>1</v>
      </c>
      <c r="FD108" s="11">
        <f t="shared" si="198"/>
        <v>1</v>
      </c>
      <c r="FE108" s="11">
        <f t="shared" si="198"/>
        <v>1</v>
      </c>
      <c r="FF108" s="11">
        <f t="shared" si="198"/>
        <v>1</v>
      </c>
      <c r="FG108" s="11">
        <f t="shared" si="198"/>
        <v>1</v>
      </c>
      <c r="FH108" s="11">
        <f t="shared" si="198"/>
        <v>1</v>
      </c>
      <c r="FI108" s="11">
        <f t="shared" si="198"/>
        <v>1</v>
      </c>
      <c r="FJ108" s="11">
        <f t="shared" si="198"/>
        <v>1</v>
      </c>
      <c r="FK108" s="11">
        <f t="shared" si="198"/>
        <v>1</v>
      </c>
      <c r="FL108" s="11">
        <f t="shared" si="198"/>
        <v>1</v>
      </c>
      <c r="FM108" s="11">
        <f t="shared" si="198"/>
        <v>1</v>
      </c>
      <c r="FN108" s="11">
        <f t="shared" si="198"/>
        <v>1</v>
      </c>
      <c r="FO108" s="11">
        <f t="shared" si="198"/>
        <v>1</v>
      </c>
      <c r="FP108" s="11">
        <f t="shared" si="198"/>
        <v>1</v>
      </c>
      <c r="FQ108" s="11">
        <f t="shared" si="198"/>
        <v>1</v>
      </c>
      <c r="FR108" s="11">
        <f t="shared" si="198"/>
        <v>1</v>
      </c>
      <c r="FS108" s="11">
        <f t="shared" si="198"/>
        <v>1</v>
      </c>
      <c r="FT108" s="11">
        <f t="shared" si="198"/>
        <v>1</v>
      </c>
      <c r="FU108" s="11">
        <f t="shared" si="198"/>
        <v>1</v>
      </c>
      <c r="FV108" s="11">
        <f t="shared" si="198"/>
        <v>1</v>
      </c>
      <c r="FW108" s="11">
        <f t="shared" si="198"/>
        <v>1</v>
      </c>
      <c r="FX108" s="11">
        <f t="shared" si="198"/>
        <v>1</v>
      </c>
      <c r="FY108" s="11">
        <f t="shared" si="198"/>
        <v>1</v>
      </c>
      <c r="FZ108" s="11">
        <f t="shared" si="198"/>
        <v>1</v>
      </c>
      <c r="GA108" s="11">
        <f t="shared" si="198"/>
        <v>1</v>
      </c>
      <c r="GB108" s="11">
        <f t="shared" si="198"/>
        <v>1</v>
      </c>
      <c r="GC108" s="11">
        <f t="shared" si="198"/>
        <v>1</v>
      </c>
      <c r="GD108" s="11">
        <f t="shared" si="198"/>
        <v>1</v>
      </c>
      <c r="GE108" s="11">
        <f t="shared" si="198"/>
        <v>1</v>
      </c>
      <c r="GF108" s="11">
        <f t="shared" si="198"/>
        <v>1</v>
      </c>
      <c r="GG108" s="11">
        <f t="shared" si="198"/>
        <v>1</v>
      </c>
      <c r="GH108" s="11">
        <f t="shared" si="198"/>
        <v>1</v>
      </c>
      <c r="GI108" s="11">
        <f t="shared" si="198"/>
        <v>1</v>
      </c>
      <c r="GJ108" s="11">
        <f t="shared" si="198"/>
        <v>1</v>
      </c>
      <c r="GK108" s="11">
        <f t="shared" si="198"/>
        <v>1</v>
      </c>
      <c r="GL108" s="11">
        <f t="shared" si="198"/>
        <v>1</v>
      </c>
      <c r="GM108" s="11">
        <f t="shared" si="198"/>
        <v>1</v>
      </c>
      <c r="GN108" s="11">
        <f t="shared" si="198"/>
        <v>1</v>
      </c>
      <c r="GO108" s="11">
        <f t="shared" si="198"/>
        <v>1</v>
      </c>
      <c r="GP108" s="11">
        <f t="shared" si="198"/>
        <v>1</v>
      </c>
      <c r="GQ108" s="11">
        <f t="shared" ref="GQ108:IV108" si="199">IF(OR(GR16 = "", GR$8 &lt; GQ$8), "", 1)</f>
        <v>1</v>
      </c>
      <c r="GR108" s="11">
        <f t="shared" si="199"/>
        <v>1</v>
      </c>
      <c r="GS108" s="11">
        <f t="shared" si="199"/>
        <v>1</v>
      </c>
      <c r="GT108" s="11">
        <f t="shared" si="199"/>
        <v>1</v>
      </c>
      <c r="GU108" s="11">
        <f t="shared" si="199"/>
        <v>1</v>
      </c>
      <c r="GV108" s="11">
        <f t="shared" si="199"/>
        <v>1</v>
      </c>
      <c r="GW108" s="11">
        <f t="shared" si="199"/>
        <v>1</v>
      </c>
      <c r="GX108" s="11">
        <f t="shared" si="199"/>
        <v>1</v>
      </c>
      <c r="GY108" s="11">
        <f t="shared" si="199"/>
        <v>1</v>
      </c>
      <c r="GZ108" s="11">
        <f t="shared" si="199"/>
        <v>1</v>
      </c>
      <c r="HA108" s="11">
        <f t="shared" si="199"/>
        <v>1</v>
      </c>
      <c r="HB108" s="11">
        <f t="shared" si="199"/>
        <v>1</v>
      </c>
      <c r="HC108" s="11">
        <f t="shared" si="199"/>
        <v>1</v>
      </c>
      <c r="HD108" s="11">
        <f t="shared" si="199"/>
        <v>1</v>
      </c>
      <c r="HE108" s="11">
        <f t="shared" si="199"/>
        <v>1</v>
      </c>
      <c r="HF108" s="11">
        <f t="shared" si="199"/>
        <v>1</v>
      </c>
      <c r="HG108" s="11">
        <f t="shared" si="199"/>
        <v>1</v>
      </c>
      <c r="HH108" s="11">
        <f t="shared" si="199"/>
        <v>1</v>
      </c>
      <c r="HI108" s="11">
        <f t="shared" si="199"/>
        <v>1</v>
      </c>
      <c r="HJ108" s="11">
        <f t="shared" si="199"/>
        <v>1</v>
      </c>
      <c r="HK108" s="11">
        <f t="shared" si="199"/>
        <v>1</v>
      </c>
      <c r="HL108" s="11">
        <f t="shared" si="199"/>
        <v>1</v>
      </c>
      <c r="HM108" s="11">
        <f t="shared" si="199"/>
        <v>1</v>
      </c>
      <c r="HN108" s="11">
        <f t="shared" si="199"/>
        <v>1</v>
      </c>
      <c r="HO108" s="11">
        <f t="shared" si="199"/>
        <v>1</v>
      </c>
      <c r="HP108" s="11">
        <f t="shared" si="199"/>
        <v>1</v>
      </c>
      <c r="HQ108" s="11">
        <f t="shared" si="199"/>
        <v>1</v>
      </c>
      <c r="HR108" s="11">
        <f t="shared" si="199"/>
        <v>1</v>
      </c>
      <c r="HS108" s="11">
        <f t="shared" si="199"/>
        <v>1</v>
      </c>
      <c r="HT108" s="11">
        <f t="shared" si="199"/>
        <v>1</v>
      </c>
      <c r="HU108" s="11">
        <f t="shared" si="199"/>
        <v>1</v>
      </c>
      <c r="HV108" s="11">
        <f t="shared" si="199"/>
        <v>1</v>
      </c>
      <c r="HW108" s="11">
        <f t="shared" si="199"/>
        <v>1</v>
      </c>
      <c r="HX108" s="11">
        <f t="shared" si="199"/>
        <v>1</v>
      </c>
      <c r="HY108" s="11">
        <f t="shared" si="199"/>
        <v>1</v>
      </c>
      <c r="HZ108" s="11">
        <f t="shared" si="199"/>
        <v>1</v>
      </c>
      <c r="IA108" s="11" t="str">
        <f t="shared" si="199"/>
        <v/>
      </c>
      <c r="IB108" s="11" t="str">
        <f t="shared" si="199"/>
        <v/>
      </c>
      <c r="IC108" s="11" t="str">
        <f t="shared" si="199"/>
        <v/>
      </c>
      <c r="ID108" s="11" t="str">
        <f t="shared" si="199"/>
        <v/>
      </c>
      <c r="IE108" s="11" t="str">
        <f t="shared" si="199"/>
        <v/>
      </c>
      <c r="IF108" s="11" t="str">
        <f t="shared" si="199"/>
        <v/>
      </c>
      <c r="IG108" s="11" t="str">
        <f t="shared" si="199"/>
        <v/>
      </c>
      <c r="IH108" s="11" t="str">
        <f t="shared" si="199"/>
        <v/>
      </c>
      <c r="II108" s="11" t="str">
        <f t="shared" si="199"/>
        <v/>
      </c>
      <c r="IJ108" s="11" t="str">
        <f t="shared" si="199"/>
        <v/>
      </c>
      <c r="IK108" s="11" t="str">
        <f t="shared" si="199"/>
        <v/>
      </c>
      <c r="IL108" s="11" t="str">
        <f t="shared" si="199"/>
        <v/>
      </c>
      <c r="IM108" s="11" t="str">
        <f t="shared" si="199"/>
        <v/>
      </c>
      <c r="IN108" s="11" t="str">
        <f t="shared" si="199"/>
        <v/>
      </c>
      <c r="IO108" s="11" t="str">
        <f t="shared" si="199"/>
        <v/>
      </c>
      <c r="IP108" s="11" t="str">
        <f t="shared" si="199"/>
        <v/>
      </c>
      <c r="IQ108" s="11" t="str">
        <f t="shared" si="199"/>
        <v/>
      </c>
      <c r="IR108" s="11" t="str">
        <f t="shared" si="199"/>
        <v/>
      </c>
      <c r="IS108" s="11" t="str">
        <f t="shared" si="199"/>
        <v/>
      </c>
      <c r="IT108" s="11" t="str">
        <f t="shared" si="199"/>
        <v/>
      </c>
      <c r="IU108" s="11" t="str">
        <f t="shared" si="199"/>
        <v/>
      </c>
      <c r="IV108" s="11" t="str">
        <f t="shared" si="199"/>
        <v/>
      </c>
    </row>
    <row r="109" spans="6:256" x14ac:dyDescent="0.2">
      <c r="F109">
        <v>201603</v>
      </c>
      <c r="G109" s="11">
        <f t="shared" ref="G109:BR109" si="200">IF(OR(H17 = "", H$8 &lt; G$8), "", 1)</f>
        <v>1</v>
      </c>
      <c r="H109" s="11">
        <f t="shared" si="200"/>
        <v>1</v>
      </c>
      <c r="I109" s="11">
        <f t="shared" si="200"/>
        <v>1</v>
      </c>
      <c r="J109" s="11">
        <f t="shared" si="200"/>
        <v>1</v>
      </c>
      <c r="K109" s="11">
        <f t="shared" si="200"/>
        <v>1</v>
      </c>
      <c r="L109" s="11">
        <f t="shared" si="200"/>
        <v>1</v>
      </c>
      <c r="M109" s="11">
        <f t="shared" si="200"/>
        <v>1</v>
      </c>
      <c r="N109" s="11">
        <f t="shared" si="200"/>
        <v>1</v>
      </c>
      <c r="O109" s="11">
        <f t="shared" si="200"/>
        <v>1</v>
      </c>
      <c r="P109" s="11">
        <f t="shared" si="200"/>
        <v>1</v>
      </c>
      <c r="Q109" s="11">
        <f t="shared" si="200"/>
        <v>1</v>
      </c>
      <c r="R109" s="11">
        <f t="shared" si="200"/>
        <v>1</v>
      </c>
      <c r="S109" s="11">
        <f t="shared" si="200"/>
        <v>1</v>
      </c>
      <c r="T109" s="11">
        <f t="shared" si="200"/>
        <v>1</v>
      </c>
      <c r="U109" s="11">
        <f t="shared" si="200"/>
        <v>1</v>
      </c>
      <c r="V109" s="11">
        <f t="shared" si="200"/>
        <v>1</v>
      </c>
      <c r="W109" s="11">
        <f t="shared" si="200"/>
        <v>1</v>
      </c>
      <c r="X109" s="11">
        <f t="shared" si="200"/>
        <v>1</v>
      </c>
      <c r="Y109" s="11">
        <f t="shared" si="200"/>
        <v>1</v>
      </c>
      <c r="Z109" s="11">
        <f t="shared" si="200"/>
        <v>1</v>
      </c>
      <c r="AA109" s="11">
        <f t="shared" si="200"/>
        <v>1</v>
      </c>
      <c r="AB109" s="11">
        <f t="shared" si="200"/>
        <v>1</v>
      </c>
      <c r="AC109" s="11">
        <f t="shared" si="200"/>
        <v>1</v>
      </c>
      <c r="AD109" s="11">
        <f t="shared" si="200"/>
        <v>1</v>
      </c>
      <c r="AE109" s="11">
        <f t="shared" si="200"/>
        <v>1</v>
      </c>
      <c r="AF109" s="11">
        <f t="shared" si="200"/>
        <v>1</v>
      </c>
      <c r="AG109" s="11">
        <f t="shared" si="200"/>
        <v>1</v>
      </c>
      <c r="AH109" s="11">
        <f t="shared" si="200"/>
        <v>1</v>
      </c>
      <c r="AI109" s="11">
        <f t="shared" si="200"/>
        <v>1</v>
      </c>
      <c r="AJ109" s="11">
        <f t="shared" si="200"/>
        <v>1</v>
      </c>
      <c r="AK109" s="11">
        <f t="shared" si="200"/>
        <v>1</v>
      </c>
      <c r="AL109" s="11">
        <f t="shared" si="200"/>
        <v>1</v>
      </c>
      <c r="AM109" s="11">
        <f t="shared" si="200"/>
        <v>1</v>
      </c>
      <c r="AN109" s="11">
        <f t="shared" si="200"/>
        <v>1</v>
      </c>
      <c r="AO109" s="11">
        <f t="shared" si="200"/>
        <v>1</v>
      </c>
      <c r="AP109" s="11">
        <f t="shared" si="200"/>
        <v>1</v>
      </c>
      <c r="AQ109" s="11">
        <f t="shared" si="200"/>
        <v>1</v>
      </c>
      <c r="AR109" s="11">
        <f t="shared" si="200"/>
        <v>1</v>
      </c>
      <c r="AS109" s="11">
        <f t="shared" si="200"/>
        <v>1</v>
      </c>
      <c r="AT109" s="11">
        <f t="shared" si="200"/>
        <v>1</v>
      </c>
      <c r="AU109" s="11">
        <f t="shared" si="200"/>
        <v>1</v>
      </c>
      <c r="AV109" s="11">
        <f t="shared" si="200"/>
        <v>1</v>
      </c>
      <c r="AW109" s="11">
        <f t="shared" si="200"/>
        <v>1</v>
      </c>
      <c r="AX109" s="11">
        <f t="shared" si="200"/>
        <v>1</v>
      </c>
      <c r="AY109" s="11">
        <f t="shared" si="200"/>
        <v>1</v>
      </c>
      <c r="AZ109" s="11">
        <f t="shared" si="200"/>
        <v>1</v>
      </c>
      <c r="BA109" s="11">
        <f t="shared" si="200"/>
        <v>1</v>
      </c>
      <c r="BB109" s="11">
        <f t="shared" si="200"/>
        <v>1</v>
      </c>
      <c r="BC109" s="11">
        <f t="shared" si="200"/>
        <v>1</v>
      </c>
      <c r="BD109" s="11">
        <f t="shared" si="200"/>
        <v>1</v>
      </c>
      <c r="BE109" s="11">
        <f t="shared" si="200"/>
        <v>1</v>
      </c>
      <c r="BF109" s="11">
        <f t="shared" si="200"/>
        <v>1</v>
      </c>
      <c r="BG109" s="11">
        <f t="shared" si="200"/>
        <v>1</v>
      </c>
      <c r="BH109" s="11">
        <f t="shared" si="200"/>
        <v>1</v>
      </c>
      <c r="BI109" s="11">
        <f t="shared" si="200"/>
        <v>1</v>
      </c>
      <c r="BJ109" s="11">
        <f t="shared" si="200"/>
        <v>1</v>
      </c>
      <c r="BK109" s="11">
        <f t="shared" si="200"/>
        <v>1</v>
      </c>
      <c r="BL109" s="11">
        <f t="shared" si="200"/>
        <v>1</v>
      </c>
      <c r="BM109" s="11">
        <f t="shared" si="200"/>
        <v>1</v>
      </c>
      <c r="BN109" s="11">
        <f t="shared" si="200"/>
        <v>1</v>
      </c>
      <c r="BO109" s="11">
        <f t="shared" si="200"/>
        <v>1</v>
      </c>
      <c r="BP109" s="11">
        <f t="shared" si="200"/>
        <v>1</v>
      </c>
      <c r="BQ109" s="11">
        <f t="shared" si="200"/>
        <v>1</v>
      </c>
      <c r="BR109" s="11">
        <f t="shared" si="200"/>
        <v>1</v>
      </c>
      <c r="BS109" s="11">
        <f t="shared" ref="BS109:ED109" si="201">IF(OR(BT17 = "", BT$8 &lt; BS$8), "", 1)</f>
        <v>1</v>
      </c>
      <c r="BT109" s="11">
        <f t="shared" si="201"/>
        <v>1</v>
      </c>
      <c r="BU109" s="11">
        <f t="shared" si="201"/>
        <v>1</v>
      </c>
      <c r="BV109" s="11">
        <f t="shared" si="201"/>
        <v>1</v>
      </c>
      <c r="BW109" s="11">
        <f t="shared" si="201"/>
        <v>1</v>
      </c>
      <c r="BX109" s="11">
        <f t="shared" si="201"/>
        <v>1</v>
      </c>
      <c r="BY109" s="11">
        <f t="shared" si="201"/>
        <v>1</v>
      </c>
      <c r="BZ109" s="11">
        <f t="shared" si="201"/>
        <v>1</v>
      </c>
      <c r="CA109" s="11">
        <f t="shared" si="201"/>
        <v>1</v>
      </c>
      <c r="CB109" s="11">
        <f t="shared" si="201"/>
        <v>1</v>
      </c>
      <c r="CC109" s="11">
        <f t="shared" si="201"/>
        <v>1</v>
      </c>
      <c r="CD109" s="11">
        <f t="shared" si="201"/>
        <v>1</v>
      </c>
      <c r="CE109" s="11">
        <f t="shared" si="201"/>
        <v>1</v>
      </c>
      <c r="CF109" s="11">
        <f t="shared" si="201"/>
        <v>1</v>
      </c>
      <c r="CG109" s="11">
        <f t="shared" si="201"/>
        <v>1</v>
      </c>
      <c r="CH109" s="11">
        <f t="shared" si="201"/>
        <v>1</v>
      </c>
      <c r="CI109" s="11">
        <f t="shared" si="201"/>
        <v>1</v>
      </c>
      <c r="CJ109" s="11">
        <f t="shared" si="201"/>
        <v>1</v>
      </c>
      <c r="CK109" s="11">
        <f t="shared" si="201"/>
        <v>1</v>
      </c>
      <c r="CL109" s="11">
        <f t="shared" si="201"/>
        <v>1</v>
      </c>
      <c r="CM109" s="11">
        <f t="shared" si="201"/>
        <v>1</v>
      </c>
      <c r="CN109" s="11">
        <f t="shared" si="201"/>
        <v>1</v>
      </c>
      <c r="CO109" s="11">
        <f t="shared" si="201"/>
        <v>1</v>
      </c>
      <c r="CP109" s="11">
        <f t="shared" si="201"/>
        <v>1</v>
      </c>
      <c r="CQ109" s="11">
        <f t="shared" si="201"/>
        <v>1</v>
      </c>
      <c r="CR109" s="11">
        <f t="shared" si="201"/>
        <v>1</v>
      </c>
      <c r="CS109" s="11">
        <f t="shared" si="201"/>
        <v>1</v>
      </c>
      <c r="CT109" s="11">
        <f t="shared" si="201"/>
        <v>1</v>
      </c>
      <c r="CU109" s="11">
        <f t="shared" si="201"/>
        <v>1</v>
      </c>
      <c r="CV109" s="11">
        <f t="shared" si="201"/>
        <v>1</v>
      </c>
      <c r="CW109" s="11">
        <f t="shared" si="201"/>
        <v>1</v>
      </c>
      <c r="CX109" s="11">
        <f t="shared" si="201"/>
        <v>1</v>
      </c>
      <c r="CY109" s="11">
        <f t="shared" si="201"/>
        <v>1</v>
      </c>
      <c r="CZ109" s="11">
        <f t="shared" si="201"/>
        <v>1</v>
      </c>
      <c r="DA109" s="11">
        <f t="shared" si="201"/>
        <v>1</v>
      </c>
      <c r="DB109" s="11">
        <f t="shared" si="201"/>
        <v>1</v>
      </c>
      <c r="DC109" s="11" t="str">
        <f t="shared" si="201"/>
        <v/>
      </c>
      <c r="DD109" s="11" t="str">
        <f t="shared" si="201"/>
        <v/>
      </c>
      <c r="DE109" s="11" t="str">
        <f t="shared" si="201"/>
        <v/>
      </c>
      <c r="DF109" s="11" t="str">
        <f t="shared" si="201"/>
        <v/>
      </c>
      <c r="DG109" s="11" t="str">
        <f t="shared" si="201"/>
        <v/>
      </c>
      <c r="DH109" s="11" t="str">
        <f t="shared" si="201"/>
        <v/>
      </c>
      <c r="DI109" s="11" t="str">
        <f t="shared" si="201"/>
        <v/>
      </c>
      <c r="DJ109" s="11" t="str">
        <f t="shared" si="201"/>
        <v/>
      </c>
      <c r="DK109" s="11" t="str">
        <f t="shared" si="201"/>
        <v/>
      </c>
      <c r="DL109" s="11" t="str">
        <f t="shared" si="201"/>
        <v/>
      </c>
      <c r="DM109" s="11" t="str">
        <f t="shared" si="201"/>
        <v/>
      </c>
      <c r="DN109" s="11" t="str">
        <f t="shared" si="201"/>
        <v/>
      </c>
      <c r="DO109" s="11" t="str">
        <f t="shared" si="201"/>
        <v/>
      </c>
      <c r="DP109" s="11" t="str">
        <f t="shared" si="201"/>
        <v/>
      </c>
      <c r="DQ109" s="11" t="str">
        <f t="shared" si="201"/>
        <v/>
      </c>
      <c r="DR109" s="11" t="str">
        <f t="shared" si="201"/>
        <v/>
      </c>
      <c r="DS109" s="11" t="str">
        <f t="shared" si="201"/>
        <v/>
      </c>
      <c r="DT109" s="11" t="str">
        <f t="shared" si="201"/>
        <v/>
      </c>
      <c r="DU109" s="11" t="str">
        <f t="shared" si="201"/>
        <v/>
      </c>
      <c r="DV109" s="11" t="str">
        <f t="shared" si="201"/>
        <v/>
      </c>
      <c r="DW109" s="11" t="str">
        <f t="shared" si="201"/>
        <v/>
      </c>
      <c r="DX109" s="11" t="str">
        <f t="shared" si="201"/>
        <v/>
      </c>
      <c r="DY109" s="11" t="str">
        <f t="shared" si="201"/>
        <v/>
      </c>
      <c r="DZ109" s="11" t="str">
        <f t="shared" si="201"/>
        <v/>
      </c>
      <c r="EA109" s="11" t="str">
        <f t="shared" si="201"/>
        <v/>
      </c>
      <c r="EB109" s="11">
        <f t="shared" si="201"/>
        <v>1</v>
      </c>
      <c r="EC109" s="11">
        <f t="shared" si="201"/>
        <v>1</v>
      </c>
      <c r="ED109" s="11">
        <f t="shared" si="201"/>
        <v>1</v>
      </c>
      <c r="EE109" s="11">
        <f t="shared" ref="EE109:GP109" si="202">IF(OR(EF17 = "", EF$8 &lt; EE$8), "", 1)</f>
        <v>1</v>
      </c>
      <c r="EF109" s="11">
        <f t="shared" si="202"/>
        <v>1</v>
      </c>
      <c r="EG109" s="11">
        <f t="shared" si="202"/>
        <v>1</v>
      </c>
      <c r="EH109" s="11">
        <f t="shared" si="202"/>
        <v>1</v>
      </c>
      <c r="EI109" s="11">
        <f t="shared" si="202"/>
        <v>1</v>
      </c>
      <c r="EJ109" s="11">
        <f t="shared" si="202"/>
        <v>1</v>
      </c>
      <c r="EK109" s="11">
        <f t="shared" si="202"/>
        <v>1</v>
      </c>
      <c r="EL109" s="11">
        <f t="shared" si="202"/>
        <v>1</v>
      </c>
      <c r="EM109" s="11">
        <f t="shared" si="202"/>
        <v>1</v>
      </c>
      <c r="EN109" s="11">
        <f t="shared" si="202"/>
        <v>1</v>
      </c>
      <c r="EO109" s="11">
        <f t="shared" si="202"/>
        <v>1</v>
      </c>
      <c r="EP109" s="11">
        <f t="shared" si="202"/>
        <v>1</v>
      </c>
      <c r="EQ109" s="11">
        <f t="shared" si="202"/>
        <v>1</v>
      </c>
      <c r="ER109" s="11">
        <f t="shared" si="202"/>
        <v>1</v>
      </c>
      <c r="ES109" s="11">
        <f t="shared" si="202"/>
        <v>1</v>
      </c>
      <c r="ET109" s="11">
        <f t="shared" si="202"/>
        <v>1</v>
      </c>
      <c r="EU109" s="11">
        <f t="shared" si="202"/>
        <v>1</v>
      </c>
      <c r="EV109" s="11">
        <f t="shared" si="202"/>
        <v>1</v>
      </c>
      <c r="EW109" s="11">
        <f t="shared" si="202"/>
        <v>1</v>
      </c>
      <c r="EX109" s="11">
        <f t="shared" si="202"/>
        <v>1</v>
      </c>
      <c r="EY109" s="11">
        <f t="shared" si="202"/>
        <v>1</v>
      </c>
      <c r="EZ109" s="11">
        <f t="shared" si="202"/>
        <v>1</v>
      </c>
      <c r="FA109" s="11">
        <f t="shared" si="202"/>
        <v>1</v>
      </c>
      <c r="FB109" s="11">
        <f t="shared" si="202"/>
        <v>1</v>
      </c>
      <c r="FC109" s="11">
        <f t="shared" si="202"/>
        <v>1</v>
      </c>
      <c r="FD109" s="11">
        <f t="shared" si="202"/>
        <v>1</v>
      </c>
      <c r="FE109" s="11">
        <f t="shared" si="202"/>
        <v>1</v>
      </c>
      <c r="FF109" s="11">
        <f t="shared" si="202"/>
        <v>1</v>
      </c>
      <c r="FG109" s="11">
        <f t="shared" si="202"/>
        <v>1</v>
      </c>
      <c r="FH109" s="11">
        <f t="shared" si="202"/>
        <v>1</v>
      </c>
      <c r="FI109" s="11">
        <f t="shared" si="202"/>
        <v>1</v>
      </c>
      <c r="FJ109" s="11">
        <f t="shared" si="202"/>
        <v>1</v>
      </c>
      <c r="FK109" s="11">
        <f t="shared" si="202"/>
        <v>1</v>
      </c>
      <c r="FL109" s="11">
        <f t="shared" si="202"/>
        <v>1</v>
      </c>
      <c r="FM109" s="11">
        <f t="shared" si="202"/>
        <v>1</v>
      </c>
      <c r="FN109" s="11">
        <f t="shared" si="202"/>
        <v>1</v>
      </c>
      <c r="FO109" s="11">
        <f t="shared" si="202"/>
        <v>1</v>
      </c>
      <c r="FP109" s="11">
        <f t="shared" si="202"/>
        <v>1</v>
      </c>
      <c r="FQ109" s="11">
        <f t="shared" si="202"/>
        <v>1</v>
      </c>
      <c r="FR109" s="11">
        <f t="shared" si="202"/>
        <v>1</v>
      </c>
      <c r="FS109" s="11">
        <f t="shared" si="202"/>
        <v>1</v>
      </c>
      <c r="FT109" s="11">
        <f t="shared" si="202"/>
        <v>1</v>
      </c>
      <c r="FU109" s="11">
        <f t="shared" si="202"/>
        <v>1</v>
      </c>
      <c r="FV109" s="11">
        <f t="shared" si="202"/>
        <v>1</v>
      </c>
      <c r="FW109" s="11">
        <f t="shared" si="202"/>
        <v>1</v>
      </c>
      <c r="FX109" s="11">
        <f t="shared" si="202"/>
        <v>1</v>
      </c>
      <c r="FY109" s="11">
        <f t="shared" si="202"/>
        <v>1</v>
      </c>
      <c r="FZ109" s="11">
        <f t="shared" si="202"/>
        <v>1</v>
      </c>
      <c r="GA109" s="11">
        <f t="shared" si="202"/>
        <v>1</v>
      </c>
      <c r="GB109" s="11">
        <f t="shared" si="202"/>
        <v>1</v>
      </c>
      <c r="GC109" s="11">
        <f t="shared" si="202"/>
        <v>1</v>
      </c>
      <c r="GD109" s="11">
        <f t="shared" si="202"/>
        <v>1</v>
      </c>
      <c r="GE109" s="11">
        <f t="shared" si="202"/>
        <v>1</v>
      </c>
      <c r="GF109" s="11">
        <f t="shared" si="202"/>
        <v>1</v>
      </c>
      <c r="GG109" s="11">
        <f t="shared" si="202"/>
        <v>1</v>
      </c>
      <c r="GH109" s="11">
        <f t="shared" si="202"/>
        <v>1</v>
      </c>
      <c r="GI109" s="11">
        <f t="shared" si="202"/>
        <v>1</v>
      </c>
      <c r="GJ109" s="11">
        <f t="shared" si="202"/>
        <v>1</v>
      </c>
      <c r="GK109" s="11">
        <f t="shared" si="202"/>
        <v>1</v>
      </c>
      <c r="GL109" s="11">
        <f t="shared" si="202"/>
        <v>1</v>
      </c>
      <c r="GM109" s="11">
        <f t="shared" si="202"/>
        <v>1</v>
      </c>
      <c r="GN109" s="11">
        <f t="shared" si="202"/>
        <v>1</v>
      </c>
      <c r="GO109" s="11">
        <f t="shared" si="202"/>
        <v>1</v>
      </c>
      <c r="GP109" s="11">
        <f t="shared" si="202"/>
        <v>1</v>
      </c>
      <c r="GQ109" s="11">
        <f t="shared" ref="GQ109:IV109" si="203">IF(OR(GR17 = "", GR$8 &lt; GQ$8), "", 1)</f>
        <v>1</v>
      </c>
      <c r="GR109" s="11">
        <f t="shared" si="203"/>
        <v>1</v>
      </c>
      <c r="GS109" s="11">
        <f t="shared" si="203"/>
        <v>1</v>
      </c>
      <c r="GT109" s="11">
        <f t="shared" si="203"/>
        <v>1</v>
      </c>
      <c r="GU109" s="11">
        <f t="shared" si="203"/>
        <v>1</v>
      </c>
      <c r="GV109" s="11">
        <f t="shared" si="203"/>
        <v>1</v>
      </c>
      <c r="GW109" s="11">
        <f t="shared" si="203"/>
        <v>1</v>
      </c>
      <c r="GX109" s="11">
        <f t="shared" si="203"/>
        <v>1</v>
      </c>
      <c r="GY109" s="11">
        <f t="shared" si="203"/>
        <v>1</v>
      </c>
      <c r="GZ109" s="11">
        <f t="shared" si="203"/>
        <v>1</v>
      </c>
      <c r="HA109" s="11">
        <f t="shared" si="203"/>
        <v>1</v>
      </c>
      <c r="HB109" s="11">
        <f t="shared" si="203"/>
        <v>1</v>
      </c>
      <c r="HC109" s="11">
        <f t="shared" si="203"/>
        <v>1</v>
      </c>
      <c r="HD109" s="11">
        <f t="shared" si="203"/>
        <v>1</v>
      </c>
      <c r="HE109" s="11">
        <f t="shared" si="203"/>
        <v>1</v>
      </c>
      <c r="HF109" s="11">
        <f t="shared" si="203"/>
        <v>1</v>
      </c>
      <c r="HG109" s="11">
        <f t="shared" si="203"/>
        <v>1</v>
      </c>
      <c r="HH109" s="11">
        <f t="shared" si="203"/>
        <v>1</v>
      </c>
      <c r="HI109" s="11">
        <f t="shared" si="203"/>
        <v>1</v>
      </c>
      <c r="HJ109" s="11">
        <f t="shared" si="203"/>
        <v>1</v>
      </c>
      <c r="HK109" s="11">
        <f t="shared" si="203"/>
        <v>1</v>
      </c>
      <c r="HL109" s="11">
        <f t="shared" si="203"/>
        <v>1</v>
      </c>
      <c r="HM109" s="11">
        <f t="shared" si="203"/>
        <v>1</v>
      </c>
      <c r="HN109" s="11">
        <f t="shared" si="203"/>
        <v>1</v>
      </c>
      <c r="HO109" s="11">
        <f t="shared" si="203"/>
        <v>1</v>
      </c>
      <c r="HP109" s="11">
        <f t="shared" si="203"/>
        <v>1</v>
      </c>
      <c r="HQ109" s="11">
        <f t="shared" si="203"/>
        <v>1</v>
      </c>
      <c r="HR109" s="11">
        <f t="shared" si="203"/>
        <v>1</v>
      </c>
      <c r="HS109" s="11">
        <f t="shared" si="203"/>
        <v>1</v>
      </c>
      <c r="HT109" s="11">
        <f t="shared" si="203"/>
        <v>1</v>
      </c>
      <c r="HU109" s="11">
        <f t="shared" si="203"/>
        <v>1</v>
      </c>
      <c r="HV109" s="11">
        <f t="shared" si="203"/>
        <v>1</v>
      </c>
      <c r="HW109" s="11">
        <f t="shared" si="203"/>
        <v>1</v>
      </c>
      <c r="HX109" s="11" t="str">
        <f t="shared" si="203"/>
        <v/>
      </c>
      <c r="HY109" s="11" t="str">
        <f t="shared" si="203"/>
        <v/>
      </c>
      <c r="HZ109" s="11" t="str">
        <f t="shared" si="203"/>
        <v/>
      </c>
      <c r="IA109" s="11" t="str">
        <f t="shared" si="203"/>
        <v/>
      </c>
      <c r="IB109" s="11" t="str">
        <f t="shared" si="203"/>
        <v/>
      </c>
      <c r="IC109" s="11" t="str">
        <f t="shared" si="203"/>
        <v/>
      </c>
      <c r="ID109" s="11" t="str">
        <f t="shared" si="203"/>
        <v/>
      </c>
      <c r="IE109" s="11" t="str">
        <f t="shared" si="203"/>
        <v/>
      </c>
      <c r="IF109" s="11" t="str">
        <f t="shared" si="203"/>
        <v/>
      </c>
      <c r="IG109" s="11" t="str">
        <f t="shared" si="203"/>
        <v/>
      </c>
      <c r="IH109" s="11" t="str">
        <f t="shared" si="203"/>
        <v/>
      </c>
      <c r="II109" s="11" t="str">
        <f t="shared" si="203"/>
        <v/>
      </c>
      <c r="IJ109" s="11" t="str">
        <f t="shared" si="203"/>
        <v/>
      </c>
      <c r="IK109" s="11" t="str">
        <f t="shared" si="203"/>
        <v/>
      </c>
      <c r="IL109" s="11" t="str">
        <f t="shared" si="203"/>
        <v/>
      </c>
      <c r="IM109" s="11" t="str">
        <f t="shared" si="203"/>
        <v/>
      </c>
      <c r="IN109" s="11" t="str">
        <f t="shared" si="203"/>
        <v/>
      </c>
      <c r="IO109" s="11" t="str">
        <f t="shared" si="203"/>
        <v/>
      </c>
      <c r="IP109" s="11" t="str">
        <f t="shared" si="203"/>
        <v/>
      </c>
      <c r="IQ109" s="11" t="str">
        <f t="shared" si="203"/>
        <v/>
      </c>
      <c r="IR109" s="11" t="str">
        <f t="shared" si="203"/>
        <v/>
      </c>
      <c r="IS109" s="11" t="str">
        <f t="shared" si="203"/>
        <v/>
      </c>
      <c r="IT109" s="11" t="str">
        <f t="shared" si="203"/>
        <v/>
      </c>
      <c r="IU109" s="11" t="str">
        <f t="shared" si="203"/>
        <v/>
      </c>
      <c r="IV109" s="11" t="str">
        <f t="shared" si="203"/>
        <v/>
      </c>
    </row>
    <row r="110" spans="6:256" x14ac:dyDescent="0.2">
      <c r="F110">
        <v>201606</v>
      </c>
      <c r="G110" s="11">
        <f t="shared" ref="G110:BR110" si="204">IF(OR(H18 = "", H$8 &lt; G$8), "", 1)</f>
        <v>1</v>
      </c>
      <c r="H110" s="11">
        <f t="shared" si="204"/>
        <v>1</v>
      </c>
      <c r="I110" s="11">
        <f t="shared" si="204"/>
        <v>1</v>
      </c>
      <c r="J110" s="11">
        <f t="shared" si="204"/>
        <v>1</v>
      </c>
      <c r="K110" s="11">
        <f t="shared" si="204"/>
        <v>1</v>
      </c>
      <c r="L110" s="11">
        <f t="shared" si="204"/>
        <v>1</v>
      </c>
      <c r="M110" s="11">
        <f t="shared" si="204"/>
        <v>1</v>
      </c>
      <c r="N110" s="11">
        <f t="shared" si="204"/>
        <v>1</v>
      </c>
      <c r="O110" s="11">
        <f t="shared" si="204"/>
        <v>1</v>
      </c>
      <c r="P110" s="11">
        <f t="shared" si="204"/>
        <v>1</v>
      </c>
      <c r="Q110" s="11">
        <f t="shared" si="204"/>
        <v>1</v>
      </c>
      <c r="R110" s="11">
        <f t="shared" si="204"/>
        <v>1</v>
      </c>
      <c r="S110" s="11">
        <f t="shared" si="204"/>
        <v>1</v>
      </c>
      <c r="T110" s="11">
        <f t="shared" si="204"/>
        <v>1</v>
      </c>
      <c r="U110" s="11">
        <f t="shared" si="204"/>
        <v>1</v>
      </c>
      <c r="V110" s="11">
        <f t="shared" si="204"/>
        <v>1</v>
      </c>
      <c r="W110" s="11">
        <f t="shared" si="204"/>
        <v>1</v>
      </c>
      <c r="X110" s="11">
        <f t="shared" si="204"/>
        <v>1</v>
      </c>
      <c r="Y110" s="11">
        <f t="shared" si="204"/>
        <v>1</v>
      </c>
      <c r="Z110" s="11">
        <f t="shared" si="204"/>
        <v>1</v>
      </c>
      <c r="AA110" s="11">
        <f t="shared" si="204"/>
        <v>1</v>
      </c>
      <c r="AB110" s="11">
        <f t="shared" si="204"/>
        <v>1</v>
      </c>
      <c r="AC110" s="11">
        <f t="shared" si="204"/>
        <v>1</v>
      </c>
      <c r="AD110" s="11">
        <f t="shared" si="204"/>
        <v>1</v>
      </c>
      <c r="AE110" s="11">
        <f t="shared" si="204"/>
        <v>1</v>
      </c>
      <c r="AF110" s="11">
        <f t="shared" si="204"/>
        <v>1</v>
      </c>
      <c r="AG110" s="11">
        <f t="shared" si="204"/>
        <v>1</v>
      </c>
      <c r="AH110" s="11">
        <f t="shared" si="204"/>
        <v>1</v>
      </c>
      <c r="AI110" s="11">
        <f t="shared" si="204"/>
        <v>1</v>
      </c>
      <c r="AJ110" s="11">
        <f t="shared" si="204"/>
        <v>1</v>
      </c>
      <c r="AK110" s="11">
        <f t="shared" si="204"/>
        <v>1</v>
      </c>
      <c r="AL110" s="11">
        <f t="shared" si="204"/>
        <v>1</v>
      </c>
      <c r="AM110" s="11">
        <f t="shared" si="204"/>
        <v>1</v>
      </c>
      <c r="AN110" s="11">
        <f t="shared" si="204"/>
        <v>1</v>
      </c>
      <c r="AO110" s="11">
        <f t="shared" si="204"/>
        <v>1</v>
      </c>
      <c r="AP110" s="11">
        <f t="shared" si="204"/>
        <v>1</v>
      </c>
      <c r="AQ110" s="11">
        <f t="shared" si="204"/>
        <v>1</v>
      </c>
      <c r="AR110" s="11">
        <f t="shared" si="204"/>
        <v>1</v>
      </c>
      <c r="AS110" s="11">
        <f t="shared" si="204"/>
        <v>1</v>
      </c>
      <c r="AT110" s="11">
        <f t="shared" si="204"/>
        <v>1</v>
      </c>
      <c r="AU110" s="11">
        <f t="shared" si="204"/>
        <v>1</v>
      </c>
      <c r="AV110" s="11">
        <f t="shared" si="204"/>
        <v>1</v>
      </c>
      <c r="AW110" s="11">
        <f t="shared" si="204"/>
        <v>1</v>
      </c>
      <c r="AX110" s="11">
        <f t="shared" si="204"/>
        <v>1</v>
      </c>
      <c r="AY110" s="11">
        <f t="shared" si="204"/>
        <v>1</v>
      </c>
      <c r="AZ110" s="11">
        <f t="shared" si="204"/>
        <v>1</v>
      </c>
      <c r="BA110" s="11">
        <f t="shared" si="204"/>
        <v>1</v>
      </c>
      <c r="BB110" s="11">
        <f t="shared" si="204"/>
        <v>1</v>
      </c>
      <c r="BC110" s="11">
        <f t="shared" si="204"/>
        <v>1</v>
      </c>
      <c r="BD110" s="11">
        <f t="shared" si="204"/>
        <v>1</v>
      </c>
      <c r="BE110" s="11">
        <f t="shared" si="204"/>
        <v>1</v>
      </c>
      <c r="BF110" s="11">
        <f t="shared" si="204"/>
        <v>1</v>
      </c>
      <c r="BG110" s="11">
        <f t="shared" si="204"/>
        <v>1</v>
      </c>
      <c r="BH110" s="11">
        <f t="shared" si="204"/>
        <v>1</v>
      </c>
      <c r="BI110" s="11">
        <f t="shared" si="204"/>
        <v>1</v>
      </c>
      <c r="BJ110" s="11">
        <f t="shared" si="204"/>
        <v>1</v>
      </c>
      <c r="BK110" s="11">
        <f t="shared" si="204"/>
        <v>1</v>
      </c>
      <c r="BL110" s="11">
        <f t="shared" si="204"/>
        <v>1</v>
      </c>
      <c r="BM110" s="11">
        <f t="shared" si="204"/>
        <v>1</v>
      </c>
      <c r="BN110" s="11">
        <f t="shared" si="204"/>
        <v>1</v>
      </c>
      <c r="BO110" s="11">
        <f t="shared" si="204"/>
        <v>1</v>
      </c>
      <c r="BP110" s="11">
        <f t="shared" si="204"/>
        <v>1</v>
      </c>
      <c r="BQ110" s="11">
        <f t="shared" si="204"/>
        <v>1</v>
      </c>
      <c r="BR110" s="11">
        <f t="shared" si="204"/>
        <v>1</v>
      </c>
      <c r="BS110" s="11">
        <f t="shared" ref="BS110:ED110" si="205">IF(OR(BT18 = "", BT$8 &lt; BS$8), "", 1)</f>
        <v>1</v>
      </c>
      <c r="BT110" s="11">
        <f t="shared" si="205"/>
        <v>1</v>
      </c>
      <c r="BU110" s="11">
        <f t="shared" si="205"/>
        <v>1</v>
      </c>
      <c r="BV110" s="11">
        <f t="shared" si="205"/>
        <v>1</v>
      </c>
      <c r="BW110" s="11">
        <f t="shared" si="205"/>
        <v>1</v>
      </c>
      <c r="BX110" s="11">
        <f t="shared" si="205"/>
        <v>1</v>
      </c>
      <c r="BY110" s="11">
        <f t="shared" si="205"/>
        <v>1</v>
      </c>
      <c r="BZ110" s="11">
        <f t="shared" si="205"/>
        <v>1</v>
      </c>
      <c r="CA110" s="11">
        <f t="shared" si="205"/>
        <v>1</v>
      </c>
      <c r="CB110" s="11">
        <f t="shared" si="205"/>
        <v>1</v>
      </c>
      <c r="CC110" s="11">
        <f t="shared" si="205"/>
        <v>1</v>
      </c>
      <c r="CD110" s="11">
        <f t="shared" si="205"/>
        <v>1</v>
      </c>
      <c r="CE110" s="11">
        <f t="shared" si="205"/>
        <v>1</v>
      </c>
      <c r="CF110" s="11">
        <f t="shared" si="205"/>
        <v>1</v>
      </c>
      <c r="CG110" s="11">
        <f t="shared" si="205"/>
        <v>1</v>
      </c>
      <c r="CH110" s="11">
        <f t="shared" si="205"/>
        <v>1</v>
      </c>
      <c r="CI110" s="11">
        <f t="shared" si="205"/>
        <v>1</v>
      </c>
      <c r="CJ110" s="11">
        <f t="shared" si="205"/>
        <v>1</v>
      </c>
      <c r="CK110" s="11">
        <f t="shared" si="205"/>
        <v>1</v>
      </c>
      <c r="CL110" s="11">
        <f t="shared" si="205"/>
        <v>1</v>
      </c>
      <c r="CM110" s="11">
        <f t="shared" si="205"/>
        <v>1</v>
      </c>
      <c r="CN110" s="11">
        <f t="shared" si="205"/>
        <v>1</v>
      </c>
      <c r="CO110" s="11">
        <f t="shared" si="205"/>
        <v>1</v>
      </c>
      <c r="CP110" s="11">
        <f t="shared" si="205"/>
        <v>1</v>
      </c>
      <c r="CQ110" s="11">
        <f t="shared" si="205"/>
        <v>1</v>
      </c>
      <c r="CR110" s="11">
        <f t="shared" si="205"/>
        <v>1</v>
      </c>
      <c r="CS110" s="11">
        <f t="shared" si="205"/>
        <v>1</v>
      </c>
      <c r="CT110" s="11">
        <f t="shared" si="205"/>
        <v>1</v>
      </c>
      <c r="CU110" s="11">
        <f t="shared" si="205"/>
        <v>1</v>
      </c>
      <c r="CV110" s="11">
        <f t="shared" si="205"/>
        <v>1</v>
      </c>
      <c r="CW110" s="11">
        <f t="shared" si="205"/>
        <v>1</v>
      </c>
      <c r="CX110" s="11">
        <f t="shared" si="205"/>
        <v>1</v>
      </c>
      <c r="CY110" s="11">
        <f t="shared" si="205"/>
        <v>1</v>
      </c>
      <c r="CZ110" s="11" t="str">
        <f t="shared" si="205"/>
        <v/>
      </c>
      <c r="DA110" s="11" t="str">
        <f t="shared" si="205"/>
        <v/>
      </c>
      <c r="DB110" s="11" t="str">
        <f t="shared" si="205"/>
        <v/>
      </c>
      <c r="DC110" s="11" t="str">
        <f t="shared" si="205"/>
        <v/>
      </c>
      <c r="DD110" s="11" t="str">
        <f t="shared" si="205"/>
        <v/>
      </c>
      <c r="DE110" s="11" t="str">
        <f t="shared" si="205"/>
        <v/>
      </c>
      <c r="DF110" s="11" t="str">
        <f t="shared" si="205"/>
        <v/>
      </c>
      <c r="DG110" s="11" t="str">
        <f t="shared" si="205"/>
        <v/>
      </c>
      <c r="DH110" s="11" t="str">
        <f t="shared" si="205"/>
        <v/>
      </c>
      <c r="DI110" s="11" t="str">
        <f t="shared" si="205"/>
        <v/>
      </c>
      <c r="DJ110" s="11" t="str">
        <f t="shared" si="205"/>
        <v/>
      </c>
      <c r="DK110" s="11" t="str">
        <f t="shared" si="205"/>
        <v/>
      </c>
      <c r="DL110" s="11" t="str">
        <f t="shared" si="205"/>
        <v/>
      </c>
      <c r="DM110" s="11" t="str">
        <f t="shared" si="205"/>
        <v/>
      </c>
      <c r="DN110" s="11" t="str">
        <f t="shared" si="205"/>
        <v/>
      </c>
      <c r="DO110" s="11" t="str">
        <f t="shared" si="205"/>
        <v/>
      </c>
      <c r="DP110" s="11" t="str">
        <f t="shared" si="205"/>
        <v/>
      </c>
      <c r="DQ110" s="11" t="str">
        <f t="shared" si="205"/>
        <v/>
      </c>
      <c r="DR110" s="11" t="str">
        <f t="shared" si="205"/>
        <v/>
      </c>
      <c r="DS110" s="11" t="str">
        <f t="shared" si="205"/>
        <v/>
      </c>
      <c r="DT110" s="11" t="str">
        <f t="shared" si="205"/>
        <v/>
      </c>
      <c r="DU110" s="11" t="str">
        <f t="shared" si="205"/>
        <v/>
      </c>
      <c r="DV110" s="11" t="str">
        <f t="shared" si="205"/>
        <v/>
      </c>
      <c r="DW110" s="11" t="str">
        <f t="shared" si="205"/>
        <v/>
      </c>
      <c r="DX110" s="11" t="str">
        <f t="shared" si="205"/>
        <v/>
      </c>
      <c r="DY110" s="11" t="str">
        <f t="shared" si="205"/>
        <v/>
      </c>
      <c r="DZ110" s="11" t="str">
        <f t="shared" si="205"/>
        <v/>
      </c>
      <c r="EA110" s="11" t="str">
        <f t="shared" si="205"/>
        <v/>
      </c>
      <c r="EB110" s="11">
        <f t="shared" si="205"/>
        <v>1</v>
      </c>
      <c r="EC110" s="11">
        <f t="shared" si="205"/>
        <v>1</v>
      </c>
      <c r="ED110" s="11">
        <f t="shared" si="205"/>
        <v>1</v>
      </c>
      <c r="EE110" s="11">
        <f t="shared" ref="EE110:GP110" si="206">IF(OR(EF18 = "", EF$8 &lt; EE$8), "", 1)</f>
        <v>1</v>
      </c>
      <c r="EF110" s="11">
        <f t="shared" si="206"/>
        <v>1</v>
      </c>
      <c r="EG110" s="11">
        <f t="shared" si="206"/>
        <v>1</v>
      </c>
      <c r="EH110" s="11">
        <f t="shared" si="206"/>
        <v>1</v>
      </c>
      <c r="EI110" s="11">
        <f t="shared" si="206"/>
        <v>1</v>
      </c>
      <c r="EJ110" s="11">
        <f t="shared" si="206"/>
        <v>1</v>
      </c>
      <c r="EK110" s="11">
        <f t="shared" si="206"/>
        <v>1</v>
      </c>
      <c r="EL110" s="11">
        <f t="shared" si="206"/>
        <v>1</v>
      </c>
      <c r="EM110" s="11">
        <f t="shared" si="206"/>
        <v>1</v>
      </c>
      <c r="EN110" s="11">
        <f t="shared" si="206"/>
        <v>1</v>
      </c>
      <c r="EO110" s="11">
        <f t="shared" si="206"/>
        <v>1</v>
      </c>
      <c r="EP110" s="11">
        <f t="shared" si="206"/>
        <v>1</v>
      </c>
      <c r="EQ110" s="11">
        <f t="shared" si="206"/>
        <v>1</v>
      </c>
      <c r="ER110" s="11">
        <f t="shared" si="206"/>
        <v>1</v>
      </c>
      <c r="ES110" s="11">
        <f t="shared" si="206"/>
        <v>1</v>
      </c>
      <c r="ET110" s="11">
        <f t="shared" si="206"/>
        <v>1</v>
      </c>
      <c r="EU110" s="11">
        <f t="shared" si="206"/>
        <v>1</v>
      </c>
      <c r="EV110" s="11">
        <f t="shared" si="206"/>
        <v>1</v>
      </c>
      <c r="EW110" s="11">
        <f t="shared" si="206"/>
        <v>1</v>
      </c>
      <c r="EX110" s="11">
        <f t="shared" si="206"/>
        <v>1</v>
      </c>
      <c r="EY110" s="11">
        <f t="shared" si="206"/>
        <v>1</v>
      </c>
      <c r="EZ110" s="11">
        <f t="shared" si="206"/>
        <v>1</v>
      </c>
      <c r="FA110" s="11">
        <f t="shared" si="206"/>
        <v>1</v>
      </c>
      <c r="FB110" s="11">
        <f t="shared" si="206"/>
        <v>1</v>
      </c>
      <c r="FC110" s="11">
        <f t="shared" si="206"/>
        <v>1</v>
      </c>
      <c r="FD110" s="11">
        <f t="shared" si="206"/>
        <v>1</v>
      </c>
      <c r="FE110" s="11">
        <f t="shared" si="206"/>
        <v>1</v>
      </c>
      <c r="FF110" s="11">
        <f t="shared" si="206"/>
        <v>1</v>
      </c>
      <c r="FG110" s="11">
        <f t="shared" si="206"/>
        <v>1</v>
      </c>
      <c r="FH110" s="11">
        <f t="shared" si="206"/>
        <v>1</v>
      </c>
      <c r="FI110" s="11">
        <f t="shared" si="206"/>
        <v>1</v>
      </c>
      <c r="FJ110" s="11">
        <f t="shared" si="206"/>
        <v>1</v>
      </c>
      <c r="FK110" s="11">
        <f t="shared" si="206"/>
        <v>1</v>
      </c>
      <c r="FL110" s="11">
        <f t="shared" si="206"/>
        <v>1</v>
      </c>
      <c r="FM110" s="11">
        <f t="shared" si="206"/>
        <v>1</v>
      </c>
      <c r="FN110" s="11">
        <f t="shared" si="206"/>
        <v>1</v>
      </c>
      <c r="FO110" s="11">
        <f t="shared" si="206"/>
        <v>1</v>
      </c>
      <c r="FP110" s="11">
        <f t="shared" si="206"/>
        <v>1</v>
      </c>
      <c r="FQ110" s="11">
        <f t="shared" si="206"/>
        <v>1</v>
      </c>
      <c r="FR110" s="11">
        <f t="shared" si="206"/>
        <v>1</v>
      </c>
      <c r="FS110" s="11">
        <f t="shared" si="206"/>
        <v>1</v>
      </c>
      <c r="FT110" s="11">
        <f t="shared" si="206"/>
        <v>1</v>
      </c>
      <c r="FU110" s="11">
        <f t="shared" si="206"/>
        <v>1</v>
      </c>
      <c r="FV110" s="11">
        <f t="shared" si="206"/>
        <v>1</v>
      </c>
      <c r="FW110" s="11">
        <f t="shared" si="206"/>
        <v>1</v>
      </c>
      <c r="FX110" s="11">
        <f t="shared" si="206"/>
        <v>1</v>
      </c>
      <c r="FY110" s="11">
        <f t="shared" si="206"/>
        <v>1</v>
      </c>
      <c r="FZ110" s="11">
        <f t="shared" si="206"/>
        <v>1</v>
      </c>
      <c r="GA110" s="11">
        <f t="shared" si="206"/>
        <v>1</v>
      </c>
      <c r="GB110" s="11">
        <f t="shared" si="206"/>
        <v>1</v>
      </c>
      <c r="GC110" s="11">
        <f t="shared" si="206"/>
        <v>1</v>
      </c>
      <c r="GD110" s="11">
        <f t="shared" si="206"/>
        <v>1</v>
      </c>
      <c r="GE110" s="11">
        <f t="shared" si="206"/>
        <v>1</v>
      </c>
      <c r="GF110" s="11">
        <f t="shared" si="206"/>
        <v>1</v>
      </c>
      <c r="GG110" s="11">
        <f t="shared" si="206"/>
        <v>1</v>
      </c>
      <c r="GH110" s="11">
        <f t="shared" si="206"/>
        <v>1</v>
      </c>
      <c r="GI110" s="11">
        <f t="shared" si="206"/>
        <v>1</v>
      </c>
      <c r="GJ110" s="11">
        <f t="shared" si="206"/>
        <v>1</v>
      </c>
      <c r="GK110" s="11">
        <f t="shared" si="206"/>
        <v>1</v>
      </c>
      <c r="GL110" s="11">
        <f t="shared" si="206"/>
        <v>1</v>
      </c>
      <c r="GM110" s="11">
        <f t="shared" si="206"/>
        <v>1</v>
      </c>
      <c r="GN110" s="11">
        <f t="shared" si="206"/>
        <v>1</v>
      </c>
      <c r="GO110" s="11">
        <f t="shared" si="206"/>
        <v>1</v>
      </c>
      <c r="GP110" s="11">
        <f t="shared" si="206"/>
        <v>1</v>
      </c>
      <c r="GQ110" s="11">
        <f t="shared" ref="GQ110:IV110" si="207">IF(OR(GR18 = "", GR$8 &lt; GQ$8), "", 1)</f>
        <v>1</v>
      </c>
      <c r="GR110" s="11">
        <f t="shared" si="207"/>
        <v>1</v>
      </c>
      <c r="GS110" s="11">
        <f t="shared" si="207"/>
        <v>1</v>
      </c>
      <c r="GT110" s="11">
        <f t="shared" si="207"/>
        <v>1</v>
      </c>
      <c r="GU110" s="11">
        <f t="shared" si="207"/>
        <v>1</v>
      </c>
      <c r="GV110" s="11">
        <f t="shared" si="207"/>
        <v>1</v>
      </c>
      <c r="GW110" s="11">
        <f t="shared" si="207"/>
        <v>1</v>
      </c>
      <c r="GX110" s="11">
        <f t="shared" si="207"/>
        <v>1</v>
      </c>
      <c r="GY110" s="11">
        <f t="shared" si="207"/>
        <v>1</v>
      </c>
      <c r="GZ110" s="11">
        <f t="shared" si="207"/>
        <v>1</v>
      </c>
      <c r="HA110" s="11">
        <f t="shared" si="207"/>
        <v>1</v>
      </c>
      <c r="HB110" s="11">
        <f t="shared" si="207"/>
        <v>1</v>
      </c>
      <c r="HC110" s="11">
        <f t="shared" si="207"/>
        <v>1</v>
      </c>
      <c r="HD110" s="11">
        <f t="shared" si="207"/>
        <v>1</v>
      </c>
      <c r="HE110" s="11">
        <f t="shared" si="207"/>
        <v>1</v>
      </c>
      <c r="HF110" s="11">
        <f t="shared" si="207"/>
        <v>1</v>
      </c>
      <c r="HG110" s="11">
        <f t="shared" si="207"/>
        <v>1</v>
      </c>
      <c r="HH110" s="11">
        <f t="shared" si="207"/>
        <v>1</v>
      </c>
      <c r="HI110" s="11">
        <f t="shared" si="207"/>
        <v>1</v>
      </c>
      <c r="HJ110" s="11">
        <f t="shared" si="207"/>
        <v>1</v>
      </c>
      <c r="HK110" s="11">
        <f t="shared" si="207"/>
        <v>1</v>
      </c>
      <c r="HL110" s="11">
        <f t="shared" si="207"/>
        <v>1</v>
      </c>
      <c r="HM110" s="11">
        <f t="shared" si="207"/>
        <v>1</v>
      </c>
      <c r="HN110" s="11">
        <f t="shared" si="207"/>
        <v>1</v>
      </c>
      <c r="HO110" s="11">
        <f t="shared" si="207"/>
        <v>1</v>
      </c>
      <c r="HP110" s="11">
        <f t="shared" si="207"/>
        <v>1</v>
      </c>
      <c r="HQ110" s="11">
        <f t="shared" si="207"/>
        <v>1</v>
      </c>
      <c r="HR110" s="11">
        <f t="shared" si="207"/>
        <v>1</v>
      </c>
      <c r="HS110" s="11">
        <f t="shared" si="207"/>
        <v>1</v>
      </c>
      <c r="HT110" s="11">
        <f t="shared" si="207"/>
        <v>1</v>
      </c>
      <c r="HU110" s="11" t="str">
        <f t="shared" si="207"/>
        <v/>
      </c>
      <c r="HV110" s="11" t="str">
        <f t="shared" si="207"/>
        <v/>
      </c>
      <c r="HW110" s="11" t="str">
        <f t="shared" si="207"/>
        <v/>
      </c>
      <c r="HX110" s="11" t="str">
        <f t="shared" si="207"/>
        <v/>
      </c>
      <c r="HY110" s="11" t="str">
        <f t="shared" si="207"/>
        <v/>
      </c>
      <c r="HZ110" s="11" t="str">
        <f t="shared" si="207"/>
        <v/>
      </c>
      <c r="IA110" s="11" t="str">
        <f t="shared" si="207"/>
        <v/>
      </c>
      <c r="IB110" s="11" t="str">
        <f t="shared" si="207"/>
        <v/>
      </c>
      <c r="IC110" s="11" t="str">
        <f t="shared" si="207"/>
        <v/>
      </c>
      <c r="ID110" s="11" t="str">
        <f t="shared" si="207"/>
        <v/>
      </c>
      <c r="IE110" s="11" t="str">
        <f t="shared" si="207"/>
        <v/>
      </c>
      <c r="IF110" s="11" t="str">
        <f t="shared" si="207"/>
        <v/>
      </c>
      <c r="IG110" s="11" t="str">
        <f t="shared" si="207"/>
        <v/>
      </c>
      <c r="IH110" s="11" t="str">
        <f t="shared" si="207"/>
        <v/>
      </c>
      <c r="II110" s="11" t="str">
        <f t="shared" si="207"/>
        <v/>
      </c>
      <c r="IJ110" s="11" t="str">
        <f t="shared" si="207"/>
        <v/>
      </c>
      <c r="IK110" s="11" t="str">
        <f t="shared" si="207"/>
        <v/>
      </c>
      <c r="IL110" s="11" t="str">
        <f t="shared" si="207"/>
        <v/>
      </c>
      <c r="IM110" s="11" t="str">
        <f t="shared" si="207"/>
        <v/>
      </c>
      <c r="IN110" s="11" t="str">
        <f t="shared" si="207"/>
        <v/>
      </c>
      <c r="IO110" s="11" t="str">
        <f t="shared" si="207"/>
        <v/>
      </c>
      <c r="IP110" s="11" t="str">
        <f t="shared" si="207"/>
        <v/>
      </c>
      <c r="IQ110" s="11" t="str">
        <f t="shared" si="207"/>
        <v/>
      </c>
      <c r="IR110" s="11" t="str">
        <f t="shared" si="207"/>
        <v/>
      </c>
      <c r="IS110" s="11" t="str">
        <f t="shared" si="207"/>
        <v/>
      </c>
      <c r="IT110" s="11" t="str">
        <f t="shared" si="207"/>
        <v/>
      </c>
      <c r="IU110" s="11" t="str">
        <f t="shared" si="207"/>
        <v/>
      </c>
      <c r="IV110" s="11" t="str">
        <f t="shared" si="207"/>
        <v/>
      </c>
    </row>
    <row r="111" spans="6:256" x14ac:dyDescent="0.2">
      <c r="F111">
        <v>201609</v>
      </c>
      <c r="G111" s="11">
        <f t="shared" ref="G111:BR111" si="208">IF(OR(H19 = "", H$8 &lt; G$8), "", 1)</f>
        <v>1</v>
      </c>
      <c r="H111" s="11">
        <f t="shared" si="208"/>
        <v>1</v>
      </c>
      <c r="I111" s="11">
        <f t="shared" si="208"/>
        <v>1</v>
      </c>
      <c r="J111" s="11">
        <f t="shared" si="208"/>
        <v>1</v>
      </c>
      <c r="K111" s="11">
        <f t="shared" si="208"/>
        <v>1</v>
      </c>
      <c r="L111" s="11">
        <f t="shared" si="208"/>
        <v>1</v>
      </c>
      <c r="M111" s="11">
        <f t="shared" si="208"/>
        <v>1</v>
      </c>
      <c r="N111" s="11">
        <f t="shared" si="208"/>
        <v>1</v>
      </c>
      <c r="O111" s="11">
        <f t="shared" si="208"/>
        <v>1</v>
      </c>
      <c r="P111" s="11">
        <f t="shared" si="208"/>
        <v>1</v>
      </c>
      <c r="Q111" s="11">
        <f t="shared" si="208"/>
        <v>1</v>
      </c>
      <c r="R111" s="11">
        <f t="shared" si="208"/>
        <v>1</v>
      </c>
      <c r="S111" s="11">
        <f t="shared" si="208"/>
        <v>1</v>
      </c>
      <c r="T111" s="11">
        <f t="shared" si="208"/>
        <v>1</v>
      </c>
      <c r="U111" s="11">
        <f t="shared" si="208"/>
        <v>1</v>
      </c>
      <c r="V111" s="11">
        <f t="shared" si="208"/>
        <v>1</v>
      </c>
      <c r="W111" s="11">
        <f t="shared" si="208"/>
        <v>1</v>
      </c>
      <c r="X111" s="11">
        <f t="shared" si="208"/>
        <v>1</v>
      </c>
      <c r="Y111" s="11">
        <f t="shared" si="208"/>
        <v>1</v>
      </c>
      <c r="Z111" s="11">
        <f t="shared" si="208"/>
        <v>1</v>
      </c>
      <c r="AA111" s="11">
        <f t="shared" si="208"/>
        <v>1</v>
      </c>
      <c r="AB111" s="11">
        <f t="shared" si="208"/>
        <v>1</v>
      </c>
      <c r="AC111" s="11">
        <f t="shared" si="208"/>
        <v>1</v>
      </c>
      <c r="AD111" s="11">
        <f t="shared" si="208"/>
        <v>1</v>
      </c>
      <c r="AE111" s="11">
        <f t="shared" si="208"/>
        <v>1</v>
      </c>
      <c r="AF111" s="11">
        <f t="shared" si="208"/>
        <v>1</v>
      </c>
      <c r="AG111" s="11">
        <f t="shared" si="208"/>
        <v>1</v>
      </c>
      <c r="AH111" s="11">
        <f t="shared" si="208"/>
        <v>1</v>
      </c>
      <c r="AI111" s="11">
        <f t="shared" si="208"/>
        <v>1</v>
      </c>
      <c r="AJ111" s="11">
        <f t="shared" si="208"/>
        <v>1</v>
      </c>
      <c r="AK111" s="11">
        <f t="shared" si="208"/>
        <v>1</v>
      </c>
      <c r="AL111" s="11">
        <f t="shared" si="208"/>
        <v>1</v>
      </c>
      <c r="AM111" s="11">
        <f t="shared" si="208"/>
        <v>1</v>
      </c>
      <c r="AN111" s="11">
        <f t="shared" si="208"/>
        <v>1</v>
      </c>
      <c r="AO111" s="11">
        <f t="shared" si="208"/>
        <v>1</v>
      </c>
      <c r="AP111" s="11">
        <f t="shared" si="208"/>
        <v>1</v>
      </c>
      <c r="AQ111" s="11">
        <f t="shared" si="208"/>
        <v>1</v>
      </c>
      <c r="AR111" s="11">
        <f t="shared" si="208"/>
        <v>1</v>
      </c>
      <c r="AS111" s="11">
        <f t="shared" si="208"/>
        <v>1</v>
      </c>
      <c r="AT111" s="11">
        <f t="shared" si="208"/>
        <v>1</v>
      </c>
      <c r="AU111" s="11">
        <f t="shared" si="208"/>
        <v>1</v>
      </c>
      <c r="AV111" s="11">
        <f t="shared" si="208"/>
        <v>1</v>
      </c>
      <c r="AW111" s="11">
        <f t="shared" si="208"/>
        <v>1</v>
      </c>
      <c r="AX111" s="11">
        <f t="shared" si="208"/>
        <v>1</v>
      </c>
      <c r="AY111" s="11">
        <f t="shared" si="208"/>
        <v>1</v>
      </c>
      <c r="AZ111" s="11">
        <f t="shared" si="208"/>
        <v>1</v>
      </c>
      <c r="BA111" s="11">
        <f t="shared" si="208"/>
        <v>1</v>
      </c>
      <c r="BB111" s="11">
        <f t="shared" si="208"/>
        <v>1</v>
      </c>
      <c r="BC111" s="11">
        <f t="shared" si="208"/>
        <v>1</v>
      </c>
      <c r="BD111" s="11">
        <f t="shared" si="208"/>
        <v>1</v>
      </c>
      <c r="BE111" s="11">
        <f t="shared" si="208"/>
        <v>1</v>
      </c>
      <c r="BF111" s="11">
        <f t="shared" si="208"/>
        <v>1</v>
      </c>
      <c r="BG111" s="11">
        <f t="shared" si="208"/>
        <v>1</v>
      </c>
      <c r="BH111" s="11">
        <f t="shared" si="208"/>
        <v>1</v>
      </c>
      <c r="BI111" s="11">
        <f t="shared" si="208"/>
        <v>1</v>
      </c>
      <c r="BJ111" s="11">
        <f t="shared" si="208"/>
        <v>1</v>
      </c>
      <c r="BK111" s="11">
        <f t="shared" si="208"/>
        <v>1</v>
      </c>
      <c r="BL111" s="11">
        <f t="shared" si="208"/>
        <v>1</v>
      </c>
      <c r="BM111" s="11">
        <f t="shared" si="208"/>
        <v>1</v>
      </c>
      <c r="BN111" s="11">
        <f t="shared" si="208"/>
        <v>1</v>
      </c>
      <c r="BO111" s="11">
        <f t="shared" si="208"/>
        <v>1</v>
      </c>
      <c r="BP111" s="11">
        <f t="shared" si="208"/>
        <v>1</v>
      </c>
      <c r="BQ111" s="11">
        <f t="shared" si="208"/>
        <v>1</v>
      </c>
      <c r="BR111" s="11">
        <f t="shared" si="208"/>
        <v>1</v>
      </c>
      <c r="BS111" s="11">
        <f t="shared" ref="BS111:ED111" si="209">IF(OR(BT19 = "", BT$8 &lt; BS$8), "", 1)</f>
        <v>1</v>
      </c>
      <c r="BT111" s="11">
        <f t="shared" si="209"/>
        <v>1</v>
      </c>
      <c r="BU111" s="11">
        <f t="shared" si="209"/>
        <v>1</v>
      </c>
      <c r="BV111" s="11">
        <f t="shared" si="209"/>
        <v>1</v>
      </c>
      <c r="BW111" s="11">
        <f t="shared" si="209"/>
        <v>1</v>
      </c>
      <c r="BX111" s="11">
        <f t="shared" si="209"/>
        <v>1</v>
      </c>
      <c r="BY111" s="11">
        <f t="shared" si="209"/>
        <v>1</v>
      </c>
      <c r="BZ111" s="11">
        <f t="shared" si="209"/>
        <v>1</v>
      </c>
      <c r="CA111" s="11">
        <f t="shared" si="209"/>
        <v>1</v>
      </c>
      <c r="CB111" s="11">
        <f t="shared" si="209"/>
        <v>1</v>
      </c>
      <c r="CC111" s="11">
        <f t="shared" si="209"/>
        <v>1</v>
      </c>
      <c r="CD111" s="11">
        <f t="shared" si="209"/>
        <v>1</v>
      </c>
      <c r="CE111" s="11">
        <f t="shared" si="209"/>
        <v>1</v>
      </c>
      <c r="CF111" s="11">
        <f t="shared" si="209"/>
        <v>1</v>
      </c>
      <c r="CG111" s="11">
        <f t="shared" si="209"/>
        <v>1</v>
      </c>
      <c r="CH111" s="11">
        <f t="shared" si="209"/>
        <v>1</v>
      </c>
      <c r="CI111" s="11">
        <f t="shared" si="209"/>
        <v>1</v>
      </c>
      <c r="CJ111" s="11">
        <f t="shared" si="209"/>
        <v>1</v>
      </c>
      <c r="CK111" s="11">
        <f t="shared" si="209"/>
        <v>1</v>
      </c>
      <c r="CL111" s="11">
        <f t="shared" si="209"/>
        <v>1</v>
      </c>
      <c r="CM111" s="11">
        <f t="shared" si="209"/>
        <v>1</v>
      </c>
      <c r="CN111" s="11">
        <f t="shared" si="209"/>
        <v>1</v>
      </c>
      <c r="CO111" s="11">
        <f t="shared" si="209"/>
        <v>1</v>
      </c>
      <c r="CP111" s="11">
        <f t="shared" si="209"/>
        <v>1</v>
      </c>
      <c r="CQ111" s="11">
        <f t="shared" si="209"/>
        <v>1</v>
      </c>
      <c r="CR111" s="11">
        <f t="shared" si="209"/>
        <v>1</v>
      </c>
      <c r="CS111" s="11">
        <f t="shared" si="209"/>
        <v>1</v>
      </c>
      <c r="CT111" s="11">
        <f t="shared" si="209"/>
        <v>1</v>
      </c>
      <c r="CU111" s="11">
        <f t="shared" si="209"/>
        <v>1</v>
      </c>
      <c r="CV111" s="11">
        <f t="shared" si="209"/>
        <v>1</v>
      </c>
      <c r="CW111" s="11" t="str">
        <f t="shared" si="209"/>
        <v/>
      </c>
      <c r="CX111" s="11" t="str">
        <f t="shared" si="209"/>
        <v/>
      </c>
      <c r="CY111" s="11" t="str">
        <f t="shared" si="209"/>
        <v/>
      </c>
      <c r="CZ111" s="11" t="str">
        <f t="shared" si="209"/>
        <v/>
      </c>
      <c r="DA111" s="11" t="str">
        <f t="shared" si="209"/>
        <v/>
      </c>
      <c r="DB111" s="11" t="str">
        <f t="shared" si="209"/>
        <v/>
      </c>
      <c r="DC111" s="11" t="str">
        <f t="shared" si="209"/>
        <v/>
      </c>
      <c r="DD111" s="11" t="str">
        <f t="shared" si="209"/>
        <v/>
      </c>
      <c r="DE111" s="11" t="str">
        <f t="shared" si="209"/>
        <v/>
      </c>
      <c r="DF111" s="11" t="str">
        <f t="shared" si="209"/>
        <v/>
      </c>
      <c r="DG111" s="11" t="str">
        <f t="shared" si="209"/>
        <v/>
      </c>
      <c r="DH111" s="11" t="str">
        <f t="shared" si="209"/>
        <v/>
      </c>
      <c r="DI111" s="11" t="str">
        <f t="shared" si="209"/>
        <v/>
      </c>
      <c r="DJ111" s="11" t="str">
        <f t="shared" si="209"/>
        <v/>
      </c>
      <c r="DK111" s="11" t="str">
        <f t="shared" si="209"/>
        <v/>
      </c>
      <c r="DL111" s="11" t="str">
        <f t="shared" si="209"/>
        <v/>
      </c>
      <c r="DM111" s="11" t="str">
        <f t="shared" si="209"/>
        <v/>
      </c>
      <c r="DN111" s="11" t="str">
        <f t="shared" si="209"/>
        <v/>
      </c>
      <c r="DO111" s="11" t="str">
        <f t="shared" si="209"/>
        <v/>
      </c>
      <c r="DP111" s="11" t="str">
        <f t="shared" si="209"/>
        <v/>
      </c>
      <c r="DQ111" s="11" t="str">
        <f t="shared" si="209"/>
        <v/>
      </c>
      <c r="DR111" s="11" t="str">
        <f t="shared" si="209"/>
        <v/>
      </c>
      <c r="DS111" s="11" t="str">
        <f t="shared" si="209"/>
        <v/>
      </c>
      <c r="DT111" s="11" t="str">
        <f t="shared" si="209"/>
        <v/>
      </c>
      <c r="DU111" s="11" t="str">
        <f t="shared" si="209"/>
        <v/>
      </c>
      <c r="DV111" s="11" t="str">
        <f t="shared" si="209"/>
        <v/>
      </c>
      <c r="DW111" s="11" t="str">
        <f t="shared" si="209"/>
        <v/>
      </c>
      <c r="DX111" s="11" t="str">
        <f t="shared" si="209"/>
        <v/>
      </c>
      <c r="DY111" s="11" t="str">
        <f t="shared" si="209"/>
        <v/>
      </c>
      <c r="DZ111" s="11" t="str">
        <f t="shared" si="209"/>
        <v/>
      </c>
      <c r="EA111" s="11" t="str">
        <f t="shared" si="209"/>
        <v/>
      </c>
      <c r="EB111" s="11">
        <f t="shared" si="209"/>
        <v>1</v>
      </c>
      <c r="EC111" s="11">
        <f t="shared" si="209"/>
        <v>1</v>
      </c>
      <c r="ED111" s="11">
        <f t="shared" si="209"/>
        <v>1</v>
      </c>
      <c r="EE111" s="11">
        <f t="shared" ref="EE111:GP111" si="210">IF(OR(EF19 = "", EF$8 &lt; EE$8), "", 1)</f>
        <v>1</v>
      </c>
      <c r="EF111" s="11">
        <f t="shared" si="210"/>
        <v>1</v>
      </c>
      <c r="EG111" s="11">
        <f t="shared" si="210"/>
        <v>1</v>
      </c>
      <c r="EH111" s="11">
        <f t="shared" si="210"/>
        <v>1</v>
      </c>
      <c r="EI111" s="11">
        <f t="shared" si="210"/>
        <v>1</v>
      </c>
      <c r="EJ111" s="11">
        <f t="shared" si="210"/>
        <v>1</v>
      </c>
      <c r="EK111" s="11">
        <f t="shared" si="210"/>
        <v>1</v>
      </c>
      <c r="EL111" s="11">
        <f t="shared" si="210"/>
        <v>1</v>
      </c>
      <c r="EM111" s="11">
        <f t="shared" si="210"/>
        <v>1</v>
      </c>
      <c r="EN111" s="11">
        <f t="shared" si="210"/>
        <v>1</v>
      </c>
      <c r="EO111" s="11">
        <f t="shared" si="210"/>
        <v>1</v>
      </c>
      <c r="EP111" s="11">
        <f t="shared" si="210"/>
        <v>1</v>
      </c>
      <c r="EQ111" s="11">
        <f t="shared" si="210"/>
        <v>1</v>
      </c>
      <c r="ER111" s="11">
        <f t="shared" si="210"/>
        <v>1</v>
      </c>
      <c r="ES111" s="11">
        <f t="shared" si="210"/>
        <v>1</v>
      </c>
      <c r="ET111" s="11">
        <f t="shared" si="210"/>
        <v>1</v>
      </c>
      <c r="EU111" s="11">
        <f t="shared" si="210"/>
        <v>1</v>
      </c>
      <c r="EV111" s="11">
        <f t="shared" si="210"/>
        <v>1</v>
      </c>
      <c r="EW111" s="11">
        <f t="shared" si="210"/>
        <v>1</v>
      </c>
      <c r="EX111" s="11">
        <f t="shared" si="210"/>
        <v>1</v>
      </c>
      <c r="EY111" s="11">
        <f t="shared" si="210"/>
        <v>1</v>
      </c>
      <c r="EZ111" s="11">
        <f t="shared" si="210"/>
        <v>1</v>
      </c>
      <c r="FA111" s="11">
        <f t="shared" si="210"/>
        <v>1</v>
      </c>
      <c r="FB111" s="11">
        <f t="shared" si="210"/>
        <v>1</v>
      </c>
      <c r="FC111" s="11">
        <f t="shared" si="210"/>
        <v>1</v>
      </c>
      <c r="FD111" s="11">
        <f t="shared" si="210"/>
        <v>1</v>
      </c>
      <c r="FE111" s="11">
        <f t="shared" si="210"/>
        <v>1</v>
      </c>
      <c r="FF111" s="11">
        <f t="shared" si="210"/>
        <v>1</v>
      </c>
      <c r="FG111" s="11">
        <f t="shared" si="210"/>
        <v>1</v>
      </c>
      <c r="FH111" s="11">
        <f t="shared" si="210"/>
        <v>1</v>
      </c>
      <c r="FI111" s="11">
        <f t="shared" si="210"/>
        <v>1</v>
      </c>
      <c r="FJ111" s="11">
        <f t="shared" si="210"/>
        <v>1</v>
      </c>
      <c r="FK111" s="11">
        <f t="shared" si="210"/>
        <v>1</v>
      </c>
      <c r="FL111" s="11">
        <f t="shared" si="210"/>
        <v>1</v>
      </c>
      <c r="FM111" s="11">
        <f t="shared" si="210"/>
        <v>1</v>
      </c>
      <c r="FN111" s="11">
        <f t="shared" si="210"/>
        <v>1</v>
      </c>
      <c r="FO111" s="11">
        <f t="shared" si="210"/>
        <v>1</v>
      </c>
      <c r="FP111" s="11">
        <f t="shared" si="210"/>
        <v>1</v>
      </c>
      <c r="FQ111" s="11">
        <f t="shared" si="210"/>
        <v>1</v>
      </c>
      <c r="FR111" s="11">
        <f t="shared" si="210"/>
        <v>1</v>
      </c>
      <c r="FS111" s="11">
        <f t="shared" si="210"/>
        <v>1</v>
      </c>
      <c r="FT111" s="11">
        <f t="shared" si="210"/>
        <v>1</v>
      </c>
      <c r="FU111" s="11">
        <f t="shared" si="210"/>
        <v>1</v>
      </c>
      <c r="FV111" s="11">
        <f t="shared" si="210"/>
        <v>1</v>
      </c>
      <c r="FW111" s="11">
        <f t="shared" si="210"/>
        <v>1</v>
      </c>
      <c r="FX111" s="11">
        <f t="shared" si="210"/>
        <v>1</v>
      </c>
      <c r="FY111" s="11">
        <f t="shared" si="210"/>
        <v>1</v>
      </c>
      <c r="FZ111" s="11">
        <f t="shared" si="210"/>
        <v>1</v>
      </c>
      <c r="GA111" s="11">
        <f t="shared" si="210"/>
        <v>1</v>
      </c>
      <c r="GB111" s="11">
        <f t="shared" si="210"/>
        <v>1</v>
      </c>
      <c r="GC111" s="11">
        <f t="shared" si="210"/>
        <v>1</v>
      </c>
      <c r="GD111" s="11">
        <f t="shared" si="210"/>
        <v>1</v>
      </c>
      <c r="GE111" s="11">
        <f t="shared" si="210"/>
        <v>1</v>
      </c>
      <c r="GF111" s="11">
        <f t="shared" si="210"/>
        <v>1</v>
      </c>
      <c r="GG111" s="11">
        <f t="shared" si="210"/>
        <v>1</v>
      </c>
      <c r="GH111" s="11">
        <f t="shared" si="210"/>
        <v>1</v>
      </c>
      <c r="GI111" s="11">
        <f t="shared" si="210"/>
        <v>1</v>
      </c>
      <c r="GJ111" s="11">
        <f t="shared" si="210"/>
        <v>1</v>
      </c>
      <c r="GK111" s="11">
        <f t="shared" si="210"/>
        <v>1</v>
      </c>
      <c r="GL111" s="11">
        <f t="shared" si="210"/>
        <v>1</v>
      </c>
      <c r="GM111" s="11">
        <f t="shared" si="210"/>
        <v>1</v>
      </c>
      <c r="GN111" s="11">
        <f t="shared" si="210"/>
        <v>1</v>
      </c>
      <c r="GO111" s="11">
        <f t="shared" si="210"/>
        <v>1</v>
      </c>
      <c r="GP111" s="11">
        <f t="shared" si="210"/>
        <v>1</v>
      </c>
      <c r="GQ111" s="11">
        <f t="shared" ref="GQ111:IV111" si="211">IF(OR(GR19 = "", GR$8 &lt; GQ$8), "", 1)</f>
        <v>1</v>
      </c>
      <c r="GR111" s="11">
        <f t="shared" si="211"/>
        <v>1</v>
      </c>
      <c r="GS111" s="11">
        <f t="shared" si="211"/>
        <v>1</v>
      </c>
      <c r="GT111" s="11">
        <f t="shared" si="211"/>
        <v>1</v>
      </c>
      <c r="GU111" s="11">
        <f t="shared" si="211"/>
        <v>1</v>
      </c>
      <c r="GV111" s="11">
        <f t="shared" si="211"/>
        <v>1</v>
      </c>
      <c r="GW111" s="11">
        <f t="shared" si="211"/>
        <v>1</v>
      </c>
      <c r="GX111" s="11">
        <f t="shared" si="211"/>
        <v>1</v>
      </c>
      <c r="GY111" s="11">
        <f t="shared" si="211"/>
        <v>1</v>
      </c>
      <c r="GZ111" s="11">
        <f t="shared" si="211"/>
        <v>1</v>
      </c>
      <c r="HA111" s="11">
        <f t="shared" si="211"/>
        <v>1</v>
      </c>
      <c r="HB111" s="11">
        <f t="shared" si="211"/>
        <v>1</v>
      </c>
      <c r="HC111" s="11">
        <f t="shared" si="211"/>
        <v>1</v>
      </c>
      <c r="HD111" s="11">
        <f t="shared" si="211"/>
        <v>1</v>
      </c>
      <c r="HE111" s="11">
        <f t="shared" si="211"/>
        <v>1</v>
      </c>
      <c r="HF111" s="11">
        <f t="shared" si="211"/>
        <v>1</v>
      </c>
      <c r="HG111" s="11">
        <f t="shared" si="211"/>
        <v>1</v>
      </c>
      <c r="HH111" s="11">
        <f t="shared" si="211"/>
        <v>1</v>
      </c>
      <c r="HI111" s="11">
        <f t="shared" si="211"/>
        <v>1</v>
      </c>
      <c r="HJ111" s="11">
        <f t="shared" si="211"/>
        <v>1</v>
      </c>
      <c r="HK111" s="11">
        <f t="shared" si="211"/>
        <v>1</v>
      </c>
      <c r="HL111" s="11">
        <f t="shared" si="211"/>
        <v>1</v>
      </c>
      <c r="HM111" s="11">
        <f t="shared" si="211"/>
        <v>1</v>
      </c>
      <c r="HN111" s="11">
        <f t="shared" si="211"/>
        <v>1</v>
      </c>
      <c r="HO111" s="11">
        <f t="shared" si="211"/>
        <v>1</v>
      </c>
      <c r="HP111" s="11">
        <f t="shared" si="211"/>
        <v>1</v>
      </c>
      <c r="HQ111" s="11">
        <f t="shared" si="211"/>
        <v>1</v>
      </c>
      <c r="HR111" s="11" t="str">
        <f t="shared" si="211"/>
        <v/>
      </c>
      <c r="HS111" s="11" t="str">
        <f t="shared" si="211"/>
        <v/>
      </c>
      <c r="HT111" s="11" t="str">
        <f t="shared" si="211"/>
        <v/>
      </c>
      <c r="HU111" s="11" t="str">
        <f t="shared" si="211"/>
        <v/>
      </c>
      <c r="HV111" s="11" t="str">
        <f t="shared" si="211"/>
        <v/>
      </c>
      <c r="HW111" s="11" t="str">
        <f t="shared" si="211"/>
        <v/>
      </c>
      <c r="HX111" s="11" t="str">
        <f t="shared" si="211"/>
        <v/>
      </c>
      <c r="HY111" s="11" t="str">
        <f t="shared" si="211"/>
        <v/>
      </c>
      <c r="HZ111" s="11" t="str">
        <f t="shared" si="211"/>
        <v/>
      </c>
      <c r="IA111" s="11" t="str">
        <f t="shared" si="211"/>
        <v/>
      </c>
      <c r="IB111" s="11" t="str">
        <f t="shared" si="211"/>
        <v/>
      </c>
      <c r="IC111" s="11" t="str">
        <f t="shared" si="211"/>
        <v/>
      </c>
      <c r="ID111" s="11" t="str">
        <f t="shared" si="211"/>
        <v/>
      </c>
      <c r="IE111" s="11" t="str">
        <f t="shared" si="211"/>
        <v/>
      </c>
      <c r="IF111" s="11" t="str">
        <f t="shared" si="211"/>
        <v/>
      </c>
      <c r="IG111" s="11" t="str">
        <f t="shared" si="211"/>
        <v/>
      </c>
      <c r="IH111" s="11" t="str">
        <f t="shared" si="211"/>
        <v/>
      </c>
      <c r="II111" s="11" t="str">
        <f t="shared" si="211"/>
        <v/>
      </c>
      <c r="IJ111" s="11" t="str">
        <f t="shared" si="211"/>
        <v/>
      </c>
      <c r="IK111" s="11" t="str">
        <f t="shared" si="211"/>
        <v/>
      </c>
      <c r="IL111" s="11" t="str">
        <f t="shared" si="211"/>
        <v/>
      </c>
      <c r="IM111" s="11" t="str">
        <f t="shared" si="211"/>
        <v/>
      </c>
      <c r="IN111" s="11" t="str">
        <f t="shared" si="211"/>
        <v/>
      </c>
      <c r="IO111" s="11" t="str">
        <f t="shared" si="211"/>
        <v/>
      </c>
      <c r="IP111" s="11" t="str">
        <f t="shared" si="211"/>
        <v/>
      </c>
      <c r="IQ111" s="11" t="str">
        <f t="shared" si="211"/>
        <v/>
      </c>
      <c r="IR111" s="11" t="str">
        <f t="shared" si="211"/>
        <v/>
      </c>
      <c r="IS111" s="11" t="str">
        <f t="shared" si="211"/>
        <v/>
      </c>
      <c r="IT111" s="11" t="str">
        <f t="shared" si="211"/>
        <v/>
      </c>
      <c r="IU111" s="11" t="str">
        <f t="shared" si="211"/>
        <v/>
      </c>
      <c r="IV111" s="11" t="str">
        <f t="shared" si="211"/>
        <v/>
      </c>
    </row>
    <row r="112" spans="6:256" x14ac:dyDescent="0.2">
      <c r="F112">
        <v>201612</v>
      </c>
      <c r="G112" s="11">
        <f t="shared" ref="G112:BR112" si="212">IF(OR(H20 = "", H$8 &lt; G$8), "", 1)</f>
        <v>1</v>
      </c>
      <c r="H112" s="11">
        <f t="shared" si="212"/>
        <v>1</v>
      </c>
      <c r="I112" s="11">
        <f t="shared" si="212"/>
        <v>1</v>
      </c>
      <c r="J112" s="11">
        <f t="shared" si="212"/>
        <v>1</v>
      </c>
      <c r="K112" s="11">
        <f t="shared" si="212"/>
        <v>1</v>
      </c>
      <c r="L112" s="11">
        <f t="shared" si="212"/>
        <v>1</v>
      </c>
      <c r="M112" s="11">
        <f t="shared" si="212"/>
        <v>1</v>
      </c>
      <c r="N112" s="11">
        <f t="shared" si="212"/>
        <v>1</v>
      </c>
      <c r="O112" s="11">
        <f t="shared" si="212"/>
        <v>1</v>
      </c>
      <c r="P112" s="11">
        <f t="shared" si="212"/>
        <v>1</v>
      </c>
      <c r="Q112" s="11">
        <f t="shared" si="212"/>
        <v>1</v>
      </c>
      <c r="R112" s="11">
        <f t="shared" si="212"/>
        <v>1</v>
      </c>
      <c r="S112" s="11">
        <f t="shared" si="212"/>
        <v>1</v>
      </c>
      <c r="T112" s="11">
        <f t="shared" si="212"/>
        <v>1</v>
      </c>
      <c r="U112" s="11">
        <f t="shared" si="212"/>
        <v>1</v>
      </c>
      <c r="V112" s="11">
        <f t="shared" si="212"/>
        <v>1</v>
      </c>
      <c r="W112" s="11">
        <f t="shared" si="212"/>
        <v>1</v>
      </c>
      <c r="X112" s="11">
        <f t="shared" si="212"/>
        <v>1</v>
      </c>
      <c r="Y112" s="11">
        <f t="shared" si="212"/>
        <v>1</v>
      </c>
      <c r="Z112" s="11">
        <f t="shared" si="212"/>
        <v>1</v>
      </c>
      <c r="AA112" s="11">
        <f t="shared" si="212"/>
        <v>1</v>
      </c>
      <c r="AB112" s="11">
        <f t="shared" si="212"/>
        <v>1</v>
      </c>
      <c r="AC112" s="11">
        <f t="shared" si="212"/>
        <v>1</v>
      </c>
      <c r="AD112" s="11">
        <f t="shared" si="212"/>
        <v>1</v>
      </c>
      <c r="AE112" s="11">
        <f t="shared" si="212"/>
        <v>1</v>
      </c>
      <c r="AF112" s="11">
        <f t="shared" si="212"/>
        <v>1</v>
      </c>
      <c r="AG112" s="11">
        <f t="shared" si="212"/>
        <v>1</v>
      </c>
      <c r="AH112" s="11">
        <f t="shared" si="212"/>
        <v>1</v>
      </c>
      <c r="AI112" s="11">
        <f t="shared" si="212"/>
        <v>1</v>
      </c>
      <c r="AJ112" s="11">
        <f t="shared" si="212"/>
        <v>1</v>
      </c>
      <c r="AK112" s="11">
        <f t="shared" si="212"/>
        <v>1</v>
      </c>
      <c r="AL112" s="11">
        <f t="shared" si="212"/>
        <v>1</v>
      </c>
      <c r="AM112" s="11">
        <f t="shared" si="212"/>
        <v>1</v>
      </c>
      <c r="AN112" s="11">
        <f t="shared" si="212"/>
        <v>1</v>
      </c>
      <c r="AO112" s="11">
        <f t="shared" si="212"/>
        <v>1</v>
      </c>
      <c r="AP112" s="11">
        <f t="shared" si="212"/>
        <v>1</v>
      </c>
      <c r="AQ112" s="11">
        <f t="shared" si="212"/>
        <v>1</v>
      </c>
      <c r="AR112" s="11">
        <f t="shared" si="212"/>
        <v>1</v>
      </c>
      <c r="AS112" s="11">
        <f t="shared" si="212"/>
        <v>1</v>
      </c>
      <c r="AT112" s="11">
        <f t="shared" si="212"/>
        <v>1</v>
      </c>
      <c r="AU112" s="11">
        <f t="shared" si="212"/>
        <v>1</v>
      </c>
      <c r="AV112" s="11">
        <f t="shared" si="212"/>
        <v>1</v>
      </c>
      <c r="AW112" s="11">
        <f t="shared" si="212"/>
        <v>1</v>
      </c>
      <c r="AX112" s="11">
        <f t="shared" si="212"/>
        <v>1</v>
      </c>
      <c r="AY112" s="11">
        <f t="shared" si="212"/>
        <v>1</v>
      </c>
      <c r="AZ112" s="11">
        <f t="shared" si="212"/>
        <v>1</v>
      </c>
      <c r="BA112" s="11">
        <f t="shared" si="212"/>
        <v>1</v>
      </c>
      <c r="BB112" s="11">
        <f t="shared" si="212"/>
        <v>1</v>
      </c>
      <c r="BC112" s="11">
        <f t="shared" si="212"/>
        <v>1</v>
      </c>
      <c r="BD112" s="11">
        <f t="shared" si="212"/>
        <v>1</v>
      </c>
      <c r="BE112" s="11">
        <f t="shared" si="212"/>
        <v>1</v>
      </c>
      <c r="BF112" s="11">
        <f t="shared" si="212"/>
        <v>1</v>
      </c>
      <c r="BG112" s="11">
        <f t="shared" si="212"/>
        <v>1</v>
      </c>
      <c r="BH112" s="11">
        <f t="shared" si="212"/>
        <v>1</v>
      </c>
      <c r="BI112" s="11">
        <f t="shared" si="212"/>
        <v>1</v>
      </c>
      <c r="BJ112" s="11">
        <f t="shared" si="212"/>
        <v>1</v>
      </c>
      <c r="BK112" s="11">
        <f t="shared" si="212"/>
        <v>1</v>
      </c>
      <c r="BL112" s="11">
        <f t="shared" si="212"/>
        <v>1</v>
      </c>
      <c r="BM112" s="11">
        <f t="shared" si="212"/>
        <v>1</v>
      </c>
      <c r="BN112" s="11">
        <f t="shared" si="212"/>
        <v>1</v>
      </c>
      <c r="BO112" s="11">
        <f t="shared" si="212"/>
        <v>1</v>
      </c>
      <c r="BP112" s="11">
        <f t="shared" si="212"/>
        <v>1</v>
      </c>
      <c r="BQ112" s="11">
        <f t="shared" si="212"/>
        <v>1</v>
      </c>
      <c r="BR112" s="11">
        <f t="shared" si="212"/>
        <v>1</v>
      </c>
      <c r="BS112" s="11">
        <f t="shared" ref="BS112:ED112" si="213">IF(OR(BT20 = "", BT$8 &lt; BS$8), "", 1)</f>
        <v>1</v>
      </c>
      <c r="BT112" s="11">
        <f t="shared" si="213"/>
        <v>1</v>
      </c>
      <c r="BU112" s="11">
        <f t="shared" si="213"/>
        <v>1</v>
      </c>
      <c r="BV112" s="11">
        <f t="shared" si="213"/>
        <v>1</v>
      </c>
      <c r="BW112" s="11">
        <f t="shared" si="213"/>
        <v>1</v>
      </c>
      <c r="BX112" s="11">
        <f t="shared" si="213"/>
        <v>1</v>
      </c>
      <c r="BY112" s="11">
        <f t="shared" si="213"/>
        <v>1</v>
      </c>
      <c r="BZ112" s="11">
        <f t="shared" si="213"/>
        <v>1</v>
      </c>
      <c r="CA112" s="11">
        <f t="shared" si="213"/>
        <v>1</v>
      </c>
      <c r="CB112" s="11">
        <f t="shared" si="213"/>
        <v>1</v>
      </c>
      <c r="CC112" s="11">
        <f t="shared" si="213"/>
        <v>1</v>
      </c>
      <c r="CD112" s="11">
        <f t="shared" si="213"/>
        <v>1</v>
      </c>
      <c r="CE112" s="11">
        <f t="shared" si="213"/>
        <v>1</v>
      </c>
      <c r="CF112" s="11">
        <f t="shared" si="213"/>
        <v>1</v>
      </c>
      <c r="CG112" s="11">
        <f t="shared" si="213"/>
        <v>1</v>
      </c>
      <c r="CH112" s="11">
        <f t="shared" si="213"/>
        <v>1</v>
      </c>
      <c r="CI112" s="11">
        <f t="shared" si="213"/>
        <v>1</v>
      </c>
      <c r="CJ112" s="11">
        <f t="shared" si="213"/>
        <v>1</v>
      </c>
      <c r="CK112" s="11">
        <f t="shared" si="213"/>
        <v>1</v>
      </c>
      <c r="CL112" s="11">
        <f t="shared" si="213"/>
        <v>1</v>
      </c>
      <c r="CM112" s="11">
        <f t="shared" si="213"/>
        <v>1</v>
      </c>
      <c r="CN112" s="11">
        <f t="shared" si="213"/>
        <v>1</v>
      </c>
      <c r="CO112" s="11">
        <f t="shared" si="213"/>
        <v>1</v>
      </c>
      <c r="CP112" s="11">
        <f t="shared" si="213"/>
        <v>1</v>
      </c>
      <c r="CQ112" s="11">
        <f t="shared" si="213"/>
        <v>1</v>
      </c>
      <c r="CR112" s="11">
        <f t="shared" si="213"/>
        <v>1</v>
      </c>
      <c r="CS112" s="11">
        <f t="shared" si="213"/>
        <v>1</v>
      </c>
      <c r="CT112" s="11" t="str">
        <f t="shared" si="213"/>
        <v/>
      </c>
      <c r="CU112" s="11" t="str">
        <f t="shared" si="213"/>
        <v/>
      </c>
      <c r="CV112" s="11" t="str">
        <f t="shared" si="213"/>
        <v/>
      </c>
      <c r="CW112" s="11" t="str">
        <f t="shared" si="213"/>
        <v/>
      </c>
      <c r="CX112" s="11" t="str">
        <f t="shared" si="213"/>
        <v/>
      </c>
      <c r="CY112" s="11" t="str">
        <f t="shared" si="213"/>
        <v/>
      </c>
      <c r="CZ112" s="11" t="str">
        <f t="shared" si="213"/>
        <v/>
      </c>
      <c r="DA112" s="11" t="str">
        <f t="shared" si="213"/>
        <v/>
      </c>
      <c r="DB112" s="11" t="str">
        <f t="shared" si="213"/>
        <v/>
      </c>
      <c r="DC112" s="11" t="str">
        <f t="shared" si="213"/>
        <v/>
      </c>
      <c r="DD112" s="11" t="str">
        <f t="shared" si="213"/>
        <v/>
      </c>
      <c r="DE112" s="11" t="str">
        <f t="shared" si="213"/>
        <v/>
      </c>
      <c r="DF112" s="11" t="str">
        <f t="shared" si="213"/>
        <v/>
      </c>
      <c r="DG112" s="11" t="str">
        <f t="shared" si="213"/>
        <v/>
      </c>
      <c r="DH112" s="11" t="str">
        <f t="shared" si="213"/>
        <v/>
      </c>
      <c r="DI112" s="11" t="str">
        <f t="shared" si="213"/>
        <v/>
      </c>
      <c r="DJ112" s="11" t="str">
        <f t="shared" si="213"/>
        <v/>
      </c>
      <c r="DK112" s="11" t="str">
        <f t="shared" si="213"/>
        <v/>
      </c>
      <c r="DL112" s="11" t="str">
        <f t="shared" si="213"/>
        <v/>
      </c>
      <c r="DM112" s="11" t="str">
        <f t="shared" si="213"/>
        <v/>
      </c>
      <c r="DN112" s="11" t="str">
        <f t="shared" si="213"/>
        <v/>
      </c>
      <c r="DO112" s="11" t="str">
        <f t="shared" si="213"/>
        <v/>
      </c>
      <c r="DP112" s="11" t="str">
        <f t="shared" si="213"/>
        <v/>
      </c>
      <c r="DQ112" s="11" t="str">
        <f t="shared" si="213"/>
        <v/>
      </c>
      <c r="DR112" s="11" t="str">
        <f t="shared" si="213"/>
        <v/>
      </c>
      <c r="DS112" s="11" t="str">
        <f t="shared" si="213"/>
        <v/>
      </c>
      <c r="DT112" s="11" t="str">
        <f t="shared" si="213"/>
        <v/>
      </c>
      <c r="DU112" s="11" t="str">
        <f t="shared" si="213"/>
        <v/>
      </c>
      <c r="DV112" s="11" t="str">
        <f t="shared" si="213"/>
        <v/>
      </c>
      <c r="DW112" s="11" t="str">
        <f t="shared" si="213"/>
        <v/>
      </c>
      <c r="DX112" s="11" t="str">
        <f t="shared" si="213"/>
        <v/>
      </c>
      <c r="DY112" s="11" t="str">
        <f t="shared" si="213"/>
        <v/>
      </c>
      <c r="DZ112" s="11" t="str">
        <f t="shared" si="213"/>
        <v/>
      </c>
      <c r="EA112" s="11" t="str">
        <f t="shared" si="213"/>
        <v/>
      </c>
      <c r="EB112" s="11">
        <f t="shared" si="213"/>
        <v>1</v>
      </c>
      <c r="EC112" s="11">
        <f t="shared" si="213"/>
        <v>1</v>
      </c>
      <c r="ED112" s="11">
        <f t="shared" si="213"/>
        <v>1</v>
      </c>
      <c r="EE112" s="11">
        <f t="shared" ref="EE112:GP112" si="214">IF(OR(EF20 = "", EF$8 &lt; EE$8), "", 1)</f>
        <v>1</v>
      </c>
      <c r="EF112" s="11">
        <f t="shared" si="214"/>
        <v>1</v>
      </c>
      <c r="EG112" s="11">
        <f t="shared" si="214"/>
        <v>1</v>
      </c>
      <c r="EH112" s="11">
        <f t="shared" si="214"/>
        <v>1</v>
      </c>
      <c r="EI112" s="11">
        <f t="shared" si="214"/>
        <v>1</v>
      </c>
      <c r="EJ112" s="11">
        <f t="shared" si="214"/>
        <v>1</v>
      </c>
      <c r="EK112" s="11">
        <f t="shared" si="214"/>
        <v>1</v>
      </c>
      <c r="EL112" s="11">
        <f t="shared" si="214"/>
        <v>1</v>
      </c>
      <c r="EM112" s="11">
        <f t="shared" si="214"/>
        <v>1</v>
      </c>
      <c r="EN112" s="11">
        <f t="shared" si="214"/>
        <v>1</v>
      </c>
      <c r="EO112" s="11">
        <f t="shared" si="214"/>
        <v>1</v>
      </c>
      <c r="EP112" s="11">
        <f t="shared" si="214"/>
        <v>1</v>
      </c>
      <c r="EQ112" s="11">
        <f t="shared" si="214"/>
        <v>1</v>
      </c>
      <c r="ER112" s="11">
        <f t="shared" si="214"/>
        <v>1</v>
      </c>
      <c r="ES112" s="11">
        <f t="shared" si="214"/>
        <v>1</v>
      </c>
      <c r="ET112" s="11">
        <f t="shared" si="214"/>
        <v>1</v>
      </c>
      <c r="EU112" s="11">
        <f t="shared" si="214"/>
        <v>1</v>
      </c>
      <c r="EV112" s="11">
        <f t="shared" si="214"/>
        <v>1</v>
      </c>
      <c r="EW112" s="11">
        <f t="shared" si="214"/>
        <v>1</v>
      </c>
      <c r="EX112" s="11">
        <f t="shared" si="214"/>
        <v>1</v>
      </c>
      <c r="EY112" s="11">
        <f t="shared" si="214"/>
        <v>1</v>
      </c>
      <c r="EZ112" s="11">
        <f t="shared" si="214"/>
        <v>1</v>
      </c>
      <c r="FA112" s="11">
        <f t="shared" si="214"/>
        <v>1</v>
      </c>
      <c r="FB112" s="11">
        <f t="shared" si="214"/>
        <v>1</v>
      </c>
      <c r="FC112" s="11">
        <f t="shared" si="214"/>
        <v>1</v>
      </c>
      <c r="FD112" s="11">
        <f t="shared" si="214"/>
        <v>1</v>
      </c>
      <c r="FE112" s="11">
        <f t="shared" si="214"/>
        <v>1</v>
      </c>
      <c r="FF112" s="11">
        <f t="shared" si="214"/>
        <v>1</v>
      </c>
      <c r="FG112" s="11">
        <f t="shared" si="214"/>
        <v>1</v>
      </c>
      <c r="FH112" s="11">
        <f t="shared" si="214"/>
        <v>1</v>
      </c>
      <c r="FI112" s="11">
        <f t="shared" si="214"/>
        <v>1</v>
      </c>
      <c r="FJ112" s="11">
        <f t="shared" si="214"/>
        <v>1</v>
      </c>
      <c r="FK112" s="11">
        <f t="shared" si="214"/>
        <v>1</v>
      </c>
      <c r="FL112" s="11">
        <f t="shared" si="214"/>
        <v>1</v>
      </c>
      <c r="FM112" s="11">
        <f t="shared" si="214"/>
        <v>1</v>
      </c>
      <c r="FN112" s="11">
        <f t="shared" si="214"/>
        <v>1</v>
      </c>
      <c r="FO112" s="11">
        <f t="shared" si="214"/>
        <v>1</v>
      </c>
      <c r="FP112" s="11">
        <f t="shared" si="214"/>
        <v>1</v>
      </c>
      <c r="FQ112" s="11">
        <f t="shared" si="214"/>
        <v>1</v>
      </c>
      <c r="FR112" s="11">
        <f t="shared" si="214"/>
        <v>1</v>
      </c>
      <c r="FS112" s="11">
        <f t="shared" si="214"/>
        <v>1</v>
      </c>
      <c r="FT112" s="11">
        <f t="shared" si="214"/>
        <v>1</v>
      </c>
      <c r="FU112" s="11">
        <f t="shared" si="214"/>
        <v>1</v>
      </c>
      <c r="FV112" s="11">
        <f t="shared" si="214"/>
        <v>1</v>
      </c>
      <c r="FW112" s="11">
        <f t="shared" si="214"/>
        <v>1</v>
      </c>
      <c r="FX112" s="11">
        <f t="shared" si="214"/>
        <v>1</v>
      </c>
      <c r="FY112" s="11">
        <f t="shared" si="214"/>
        <v>1</v>
      </c>
      <c r="FZ112" s="11">
        <f t="shared" si="214"/>
        <v>1</v>
      </c>
      <c r="GA112" s="11">
        <f t="shared" si="214"/>
        <v>1</v>
      </c>
      <c r="GB112" s="11">
        <f t="shared" si="214"/>
        <v>1</v>
      </c>
      <c r="GC112" s="11">
        <f t="shared" si="214"/>
        <v>1</v>
      </c>
      <c r="GD112" s="11">
        <f t="shared" si="214"/>
        <v>1</v>
      </c>
      <c r="GE112" s="11">
        <f t="shared" si="214"/>
        <v>1</v>
      </c>
      <c r="GF112" s="11">
        <f t="shared" si="214"/>
        <v>1</v>
      </c>
      <c r="GG112" s="11">
        <f t="shared" si="214"/>
        <v>1</v>
      </c>
      <c r="GH112" s="11">
        <f t="shared" si="214"/>
        <v>1</v>
      </c>
      <c r="GI112" s="11">
        <f t="shared" si="214"/>
        <v>1</v>
      </c>
      <c r="GJ112" s="11">
        <f t="shared" si="214"/>
        <v>1</v>
      </c>
      <c r="GK112" s="11">
        <f t="shared" si="214"/>
        <v>1</v>
      </c>
      <c r="GL112" s="11">
        <f t="shared" si="214"/>
        <v>1</v>
      </c>
      <c r="GM112" s="11">
        <f t="shared" si="214"/>
        <v>1</v>
      </c>
      <c r="GN112" s="11">
        <f t="shared" si="214"/>
        <v>1</v>
      </c>
      <c r="GO112" s="11">
        <f t="shared" si="214"/>
        <v>1</v>
      </c>
      <c r="GP112" s="11">
        <f t="shared" si="214"/>
        <v>1</v>
      </c>
      <c r="GQ112" s="11">
        <f t="shared" ref="GQ112:IV112" si="215">IF(OR(GR20 = "", GR$8 &lt; GQ$8), "", 1)</f>
        <v>1</v>
      </c>
      <c r="GR112" s="11">
        <f t="shared" si="215"/>
        <v>1</v>
      </c>
      <c r="GS112" s="11">
        <f t="shared" si="215"/>
        <v>1</v>
      </c>
      <c r="GT112" s="11">
        <f t="shared" si="215"/>
        <v>1</v>
      </c>
      <c r="GU112" s="11">
        <f t="shared" si="215"/>
        <v>1</v>
      </c>
      <c r="GV112" s="11">
        <f t="shared" si="215"/>
        <v>1</v>
      </c>
      <c r="GW112" s="11">
        <f t="shared" si="215"/>
        <v>1</v>
      </c>
      <c r="GX112" s="11">
        <f t="shared" si="215"/>
        <v>1</v>
      </c>
      <c r="GY112" s="11">
        <f t="shared" si="215"/>
        <v>1</v>
      </c>
      <c r="GZ112" s="11">
        <f t="shared" si="215"/>
        <v>1</v>
      </c>
      <c r="HA112" s="11">
        <f t="shared" si="215"/>
        <v>1</v>
      </c>
      <c r="HB112" s="11">
        <f t="shared" si="215"/>
        <v>1</v>
      </c>
      <c r="HC112" s="11">
        <f t="shared" si="215"/>
        <v>1</v>
      </c>
      <c r="HD112" s="11">
        <f t="shared" si="215"/>
        <v>1</v>
      </c>
      <c r="HE112" s="11">
        <f t="shared" si="215"/>
        <v>1</v>
      </c>
      <c r="HF112" s="11">
        <f t="shared" si="215"/>
        <v>1</v>
      </c>
      <c r="HG112" s="11">
        <f t="shared" si="215"/>
        <v>1</v>
      </c>
      <c r="HH112" s="11">
        <f t="shared" si="215"/>
        <v>1</v>
      </c>
      <c r="HI112" s="11">
        <f t="shared" si="215"/>
        <v>1</v>
      </c>
      <c r="HJ112" s="11">
        <f t="shared" si="215"/>
        <v>1</v>
      </c>
      <c r="HK112" s="11">
        <f t="shared" si="215"/>
        <v>1</v>
      </c>
      <c r="HL112" s="11">
        <f t="shared" si="215"/>
        <v>1</v>
      </c>
      <c r="HM112" s="11">
        <f t="shared" si="215"/>
        <v>1</v>
      </c>
      <c r="HN112" s="11">
        <f t="shared" si="215"/>
        <v>1</v>
      </c>
      <c r="HO112" s="11" t="str">
        <f t="shared" si="215"/>
        <v/>
      </c>
      <c r="HP112" s="11" t="str">
        <f t="shared" si="215"/>
        <v/>
      </c>
      <c r="HQ112" s="11" t="str">
        <f t="shared" si="215"/>
        <v/>
      </c>
      <c r="HR112" s="11" t="str">
        <f t="shared" si="215"/>
        <v/>
      </c>
      <c r="HS112" s="11" t="str">
        <f t="shared" si="215"/>
        <v/>
      </c>
      <c r="HT112" s="11" t="str">
        <f t="shared" si="215"/>
        <v/>
      </c>
      <c r="HU112" s="11" t="str">
        <f t="shared" si="215"/>
        <v/>
      </c>
      <c r="HV112" s="11" t="str">
        <f t="shared" si="215"/>
        <v/>
      </c>
      <c r="HW112" s="11" t="str">
        <f t="shared" si="215"/>
        <v/>
      </c>
      <c r="HX112" s="11" t="str">
        <f t="shared" si="215"/>
        <v/>
      </c>
      <c r="HY112" s="11" t="str">
        <f t="shared" si="215"/>
        <v/>
      </c>
      <c r="HZ112" s="11" t="str">
        <f t="shared" si="215"/>
        <v/>
      </c>
      <c r="IA112" s="11" t="str">
        <f t="shared" si="215"/>
        <v/>
      </c>
      <c r="IB112" s="11" t="str">
        <f t="shared" si="215"/>
        <v/>
      </c>
      <c r="IC112" s="11" t="str">
        <f t="shared" si="215"/>
        <v/>
      </c>
      <c r="ID112" s="11" t="str">
        <f t="shared" si="215"/>
        <v/>
      </c>
      <c r="IE112" s="11" t="str">
        <f t="shared" si="215"/>
        <v/>
      </c>
      <c r="IF112" s="11" t="str">
        <f t="shared" si="215"/>
        <v/>
      </c>
      <c r="IG112" s="11" t="str">
        <f t="shared" si="215"/>
        <v/>
      </c>
      <c r="IH112" s="11" t="str">
        <f t="shared" si="215"/>
        <v/>
      </c>
      <c r="II112" s="11" t="str">
        <f t="shared" si="215"/>
        <v/>
      </c>
      <c r="IJ112" s="11" t="str">
        <f t="shared" si="215"/>
        <v/>
      </c>
      <c r="IK112" s="11" t="str">
        <f t="shared" si="215"/>
        <v/>
      </c>
      <c r="IL112" s="11" t="str">
        <f t="shared" si="215"/>
        <v/>
      </c>
      <c r="IM112" s="11" t="str">
        <f t="shared" si="215"/>
        <v/>
      </c>
      <c r="IN112" s="11" t="str">
        <f t="shared" si="215"/>
        <v/>
      </c>
      <c r="IO112" s="11" t="str">
        <f t="shared" si="215"/>
        <v/>
      </c>
      <c r="IP112" s="11" t="str">
        <f t="shared" si="215"/>
        <v/>
      </c>
      <c r="IQ112" s="11" t="str">
        <f t="shared" si="215"/>
        <v/>
      </c>
      <c r="IR112" s="11" t="str">
        <f t="shared" si="215"/>
        <v/>
      </c>
      <c r="IS112" s="11" t="str">
        <f t="shared" si="215"/>
        <v/>
      </c>
      <c r="IT112" s="11" t="str">
        <f t="shared" si="215"/>
        <v/>
      </c>
      <c r="IU112" s="11" t="str">
        <f t="shared" si="215"/>
        <v/>
      </c>
      <c r="IV112" s="11" t="str">
        <f t="shared" si="215"/>
        <v/>
      </c>
    </row>
    <row r="113" spans="6:256" x14ac:dyDescent="0.2">
      <c r="F113">
        <v>201703</v>
      </c>
      <c r="G113" s="11">
        <f t="shared" ref="G113:BR113" si="216">IF(OR(H21 = "", H$8 &lt; G$8), "", 1)</f>
        <v>1</v>
      </c>
      <c r="H113" s="11">
        <f t="shared" si="216"/>
        <v>1</v>
      </c>
      <c r="I113" s="11">
        <f t="shared" si="216"/>
        <v>1</v>
      </c>
      <c r="J113" s="11">
        <f t="shared" si="216"/>
        <v>1</v>
      </c>
      <c r="K113" s="11">
        <f t="shared" si="216"/>
        <v>1</v>
      </c>
      <c r="L113" s="11">
        <f t="shared" si="216"/>
        <v>1</v>
      </c>
      <c r="M113" s="11">
        <f t="shared" si="216"/>
        <v>1</v>
      </c>
      <c r="N113" s="11">
        <f t="shared" si="216"/>
        <v>1</v>
      </c>
      <c r="O113" s="11">
        <f t="shared" si="216"/>
        <v>1</v>
      </c>
      <c r="P113" s="11">
        <f t="shared" si="216"/>
        <v>1</v>
      </c>
      <c r="Q113" s="11">
        <f t="shared" si="216"/>
        <v>1</v>
      </c>
      <c r="R113" s="11">
        <f t="shared" si="216"/>
        <v>1</v>
      </c>
      <c r="S113" s="11">
        <f t="shared" si="216"/>
        <v>1</v>
      </c>
      <c r="T113" s="11">
        <f t="shared" si="216"/>
        <v>1</v>
      </c>
      <c r="U113" s="11">
        <f t="shared" si="216"/>
        <v>1</v>
      </c>
      <c r="V113" s="11">
        <f t="shared" si="216"/>
        <v>1</v>
      </c>
      <c r="W113" s="11">
        <f t="shared" si="216"/>
        <v>1</v>
      </c>
      <c r="X113" s="11">
        <f t="shared" si="216"/>
        <v>1</v>
      </c>
      <c r="Y113" s="11">
        <f t="shared" si="216"/>
        <v>1</v>
      </c>
      <c r="Z113" s="11">
        <f t="shared" si="216"/>
        <v>1</v>
      </c>
      <c r="AA113" s="11">
        <f t="shared" si="216"/>
        <v>1</v>
      </c>
      <c r="AB113" s="11">
        <f t="shared" si="216"/>
        <v>1</v>
      </c>
      <c r="AC113" s="11">
        <f t="shared" si="216"/>
        <v>1</v>
      </c>
      <c r="AD113" s="11">
        <f t="shared" si="216"/>
        <v>1</v>
      </c>
      <c r="AE113" s="11">
        <f t="shared" si="216"/>
        <v>1</v>
      </c>
      <c r="AF113" s="11">
        <f t="shared" si="216"/>
        <v>1</v>
      </c>
      <c r="AG113" s="11">
        <f t="shared" si="216"/>
        <v>1</v>
      </c>
      <c r="AH113" s="11">
        <f t="shared" si="216"/>
        <v>1</v>
      </c>
      <c r="AI113" s="11">
        <f t="shared" si="216"/>
        <v>1</v>
      </c>
      <c r="AJ113" s="11">
        <f t="shared" si="216"/>
        <v>1</v>
      </c>
      <c r="AK113" s="11">
        <f t="shared" si="216"/>
        <v>1</v>
      </c>
      <c r="AL113" s="11">
        <f t="shared" si="216"/>
        <v>1</v>
      </c>
      <c r="AM113" s="11">
        <f t="shared" si="216"/>
        <v>1</v>
      </c>
      <c r="AN113" s="11">
        <f t="shared" si="216"/>
        <v>1</v>
      </c>
      <c r="AO113" s="11">
        <f t="shared" si="216"/>
        <v>1</v>
      </c>
      <c r="AP113" s="11">
        <f t="shared" si="216"/>
        <v>1</v>
      </c>
      <c r="AQ113" s="11">
        <f t="shared" si="216"/>
        <v>1</v>
      </c>
      <c r="AR113" s="11">
        <f t="shared" si="216"/>
        <v>1</v>
      </c>
      <c r="AS113" s="11">
        <f t="shared" si="216"/>
        <v>1</v>
      </c>
      <c r="AT113" s="11">
        <f t="shared" si="216"/>
        <v>1</v>
      </c>
      <c r="AU113" s="11">
        <f t="shared" si="216"/>
        <v>1</v>
      </c>
      <c r="AV113" s="11">
        <f t="shared" si="216"/>
        <v>1</v>
      </c>
      <c r="AW113" s="11">
        <f t="shared" si="216"/>
        <v>1</v>
      </c>
      <c r="AX113" s="11">
        <f t="shared" si="216"/>
        <v>1</v>
      </c>
      <c r="AY113" s="11">
        <f t="shared" si="216"/>
        <v>1</v>
      </c>
      <c r="AZ113" s="11">
        <f t="shared" si="216"/>
        <v>1</v>
      </c>
      <c r="BA113" s="11">
        <f t="shared" si="216"/>
        <v>1</v>
      </c>
      <c r="BB113" s="11">
        <f t="shared" si="216"/>
        <v>1</v>
      </c>
      <c r="BC113" s="11">
        <f t="shared" si="216"/>
        <v>1</v>
      </c>
      <c r="BD113" s="11">
        <f t="shared" si="216"/>
        <v>1</v>
      </c>
      <c r="BE113" s="11">
        <f t="shared" si="216"/>
        <v>1</v>
      </c>
      <c r="BF113" s="11">
        <f t="shared" si="216"/>
        <v>1</v>
      </c>
      <c r="BG113" s="11">
        <f t="shared" si="216"/>
        <v>1</v>
      </c>
      <c r="BH113" s="11">
        <f t="shared" si="216"/>
        <v>1</v>
      </c>
      <c r="BI113" s="11">
        <f t="shared" si="216"/>
        <v>1</v>
      </c>
      <c r="BJ113" s="11">
        <f t="shared" si="216"/>
        <v>1</v>
      </c>
      <c r="BK113" s="11">
        <f t="shared" si="216"/>
        <v>1</v>
      </c>
      <c r="BL113" s="11">
        <f t="shared" si="216"/>
        <v>1</v>
      </c>
      <c r="BM113" s="11">
        <f t="shared" si="216"/>
        <v>1</v>
      </c>
      <c r="BN113" s="11">
        <f t="shared" si="216"/>
        <v>1</v>
      </c>
      <c r="BO113" s="11">
        <f t="shared" si="216"/>
        <v>1</v>
      </c>
      <c r="BP113" s="11">
        <f t="shared" si="216"/>
        <v>1</v>
      </c>
      <c r="BQ113" s="11">
        <f t="shared" si="216"/>
        <v>1</v>
      </c>
      <c r="BR113" s="11">
        <f t="shared" si="216"/>
        <v>1</v>
      </c>
      <c r="BS113" s="11">
        <f t="shared" ref="BS113:ED113" si="217">IF(OR(BT21 = "", BT$8 &lt; BS$8), "", 1)</f>
        <v>1</v>
      </c>
      <c r="BT113" s="11">
        <f t="shared" si="217"/>
        <v>1</v>
      </c>
      <c r="BU113" s="11">
        <f t="shared" si="217"/>
        <v>1</v>
      </c>
      <c r="BV113" s="11">
        <f t="shared" si="217"/>
        <v>1</v>
      </c>
      <c r="BW113" s="11">
        <f t="shared" si="217"/>
        <v>1</v>
      </c>
      <c r="BX113" s="11">
        <f t="shared" si="217"/>
        <v>1</v>
      </c>
      <c r="BY113" s="11">
        <f t="shared" si="217"/>
        <v>1</v>
      </c>
      <c r="BZ113" s="11">
        <f t="shared" si="217"/>
        <v>1</v>
      </c>
      <c r="CA113" s="11">
        <f t="shared" si="217"/>
        <v>1</v>
      </c>
      <c r="CB113" s="11">
        <f t="shared" si="217"/>
        <v>1</v>
      </c>
      <c r="CC113" s="11">
        <f t="shared" si="217"/>
        <v>1</v>
      </c>
      <c r="CD113" s="11">
        <f t="shared" si="217"/>
        <v>1</v>
      </c>
      <c r="CE113" s="11">
        <f t="shared" si="217"/>
        <v>1</v>
      </c>
      <c r="CF113" s="11">
        <f t="shared" si="217"/>
        <v>1</v>
      </c>
      <c r="CG113" s="11">
        <f t="shared" si="217"/>
        <v>1</v>
      </c>
      <c r="CH113" s="11">
        <f t="shared" si="217"/>
        <v>1</v>
      </c>
      <c r="CI113" s="11">
        <f t="shared" si="217"/>
        <v>1</v>
      </c>
      <c r="CJ113" s="11">
        <f t="shared" si="217"/>
        <v>1</v>
      </c>
      <c r="CK113" s="11">
        <f t="shared" si="217"/>
        <v>1</v>
      </c>
      <c r="CL113" s="11">
        <f t="shared" si="217"/>
        <v>1</v>
      </c>
      <c r="CM113" s="11">
        <f t="shared" si="217"/>
        <v>1</v>
      </c>
      <c r="CN113" s="11">
        <f t="shared" si="217"/>
        <v>1</v>
      </c>
      <c r="CO113" s="11">
        <f t="shared" si="217"/>
        <v>1</v>
      </c>
      <c r="CP113" s="11">
        <f t="shared" si="217"/>
        <v>1</v>
      </c>
      <c r="CQ113" s="11" t="str">
        <f t="shared" si="217"/>
        <v/>
      </c>
      <c r="CR113" s="11" t="str">
        <f t="shared" si="217"/>
        <v/>
      </c>
      <c r="CS113" s="11" t="str">
        <f t="shared" si="217"/>
        <v/>
      </c>
      <c r="CT113" s="11" t="str">
        <f t="shared" si="217"/>
        <v/>
      </c>
      <c r="CU113" s="11" t="str">
        <f t="shared" si="217"/>
        <v/>
      </c>
      <c r="CV113" s="11" t="str">
        <f t="shared" si="217"/>
        <v/>
      </c>
      <c r="CW113" s="11" t="str">
        <f t="shared" si="217"/>
        <v/>
      </c>
      <c r="CX113" s="11" t="str">
        <f t="shared" si="217"/>
        <v/>
      </c>
      <c r="CY113" s="11" t="str">
        <f t="shared" si="217"/>
        <v/>
      </c>
      <c r="CZ113" s="11" t="str">
        <f t="shared" si="217"/>
        <v/>
      </c>
      <c r="DA113" s="11" t="str">
        <f t="shared" si="217"/>
        <v/>
      </c>
      <c r="DB113" s="11" t="str">
        <f t="shared" si="217"/>
        <v/>
      </c>
      <c r="DC113" s="11" t="str">
        <f t="shared" si="217"/>
        <v/>
      </c>
      <c r="DD113" s="11" t="str">
        <f t="shared" si="217"/>
        <v/>
      </c>
      <c r="DE113" s="11" t="str">
        <f t="shared" si="217"/>
        <v/>
      </c>
      <c r="DF113" s="11" t="str">
        <f t="shared" si="217"/>
        <v/>
      </c>
      <c r="DG113" s="11" t="str">
        <f t="shared" si="217"/>
        <v/>
      </c>
      <c r="DH113" s="11" t="str">
        <f t="shared" si="217"/>
        <v/>
      </c>
      <c r="DI113" s="11" t="str">
        <f t="shared" si="217"/>
        <v/>
      </c>
      <c r="DJ113" s="11" t="str">
        <f t="shared" si="217"/>
        <v/>
      </c>
      <c r="DK113" s="11" t="str">
        <f t="shared" si="217"/>
        <v/>
      </c>
      <c r="DL113" s="11" t="str">
        <f t="shared" si="217"/>
        <v/>
      </c>
      <c r="DM113" s="11" t="str">
        <f t="shared" si="217"/>
        <v/>
      </c>
      <c r="DN113" s="11" t="str">
        <f t="shared" si="217"/>
        <v/>
      </c>
      <c r="DO113" s="11" t="str">
        <f t="shared" si="217"/>
        <v/>
      </c>
      <c r="DP113" s="11" t="str">
        <f t="shared" si="217"/>
        <v/>
      </c>
      <c r="DQ113" s="11" t="str">
        <f t="shared" si="217"/>
        <v/>
      </c>
      <c r="DR113" s="11" t="str">
        <f t="shared" si="217"/>
        <v/>
      </c>
      <c r="DS113" s="11" t="str">
        <f t="shared" si="217"/>
        <v/>
      </c>
      <c r="DT113" s="11" t="str">
        <f t="shared" si="217"/>
        <v/>
      </c>
      <c r="DU113" s="11" t="str">
        <f t="shared" si="217"/>
        <v/>
      </c>
      <c r="DV113" s="11" t="str">
        <f t="shared" si="217"/>
        <v/>
      </c>
      <c r="DW113" s="11" t="str">
        <f t="shared" si="217"/>
        <v/>
      </c>
      <c r="DX113" s="11" t="str">
        <f t="shared" si="217"/>
        <v/>
      </c>
      <c r="DY113" s="11" t="str">
        <f t="shared" si="217"/>
        <v/>
      </c>
      <c r="DZ113" s="11" t="str">
        <f t="shared" si="217"/>
        <v/>
      </c>
      <c r="EA113" s="11" t="str">
        <f t="shared" si="217"/>
        <v/>
      </c>
      <c r="EB113" s="11">
        <f t="shared" si="217"/>
        <v>1</v>
      </c>
      <c r="EC113" s="11">
        <f t="shared" si="217"/>
        <v>1</v>
      </c>
      <c r="ED113" s="11">
        <f t="shared" si="217"/>
        <v>1</v>
      </c>
      <c r="EE113" s="11">
        <f t="shared" ref="EE113:GP113" si="218">IF(OR(EF21 = "", EF$8 &lt; EE$8), "", 1)</f>
        <v>1</v>
      </c>
      <c r="EF113" s="11">
        <f t="shared" si="218"/>
        <v>1</v>
      </c>
      <c r="EG113" s="11">
        <f t="shared" si="218"/>
        <v>1</v>
      </c>
      <c r="EH113" s="11">
        <f t="shared" si="218"/>
        <v>1</v>
      </c>
      <c r="EI113" s="11">
        <f t="shared" si="218"/>
        <v>1</v>
      </c>
      <c r="EJ113" s="11">
        <f t="shared" si="218"/>
        <v>1</v>
      </c>
      <c r="EK113" s="11">
        <f t="shared" si="218"/>
        <v>1</v>
      </c>
      <c r="EL113" s="11">
        <f t="shared" si="218"/>
        <v>1</v>
      </c>
      <c r="EM113" s="11">
        <f t="shared" si="218"/>
        <v>1</v>
      </c>
      <c r="EN113" s="11">
        <f t="shared" si="218"/>
        <v>1</v>
      </c>
      <c r="EO113" s="11">
        <f t="shared" si="218"/>
        <v>1</v>
      </c>
      <c r="EP113" s="11">
        <f t="shared" si="218"/>
        <v>1</v>
      </c>
      <c r="EQ113" s="11">
        <f t="shared" si="218"/>
        <v>1</v>
      </c>
      <c r="ER113" s="11">
        <f t="shared" si="218"/>
        <v>1</v>
      </c>
      <c r="ES113" s="11">
        <f t="shared" si="218"/>
        <v>1</v>
      </c>
      <c r="ET113" s="11">
        <f t="shared" si="218"/>
        <v>1</v>
      </c>
      <c r="EU113" s="11">
        <f t="shared" si="218"/>
        <v>1</v>
      </c>
      <c r="EV113" s="11">
        <f t="shared" si="218"/>
        <v>1</v>
      </c>
      <c r="EW113" s="11">
        <f t="shared" si="218"/>
        <v>1</v>
      </c>
      <c r="EX113" s="11">
        <f t="shared" si="218"/>
        <v>1</v>
      </c>
      <c r="EY113" s="11">
        <f t="shared" si="218"/>
        <v>1</v>
      </c>
      <c r="EZ113" s="11">
        <f t="shared" si="218"/>
        <v>1</v>
      </c>
      <c r="FA113" s="11">
        <f t="shared" si="218"/>
        <v>1</v>
      </c>
      <c r="FB113" s="11">
        <f t="shared" si="218"/>
        <v>1</v>
      </c>
      <c r="FC113" s="11">
        <f t="shared" si="218"/>
        <v>1</v>
      </c>
      <c r="FD113" s="11">
        <f t="shared" si="218"/>
        <v>1</v>
      </c>
      <c r="FE113" s="11">
        <f t="shared" si="218"/>
        <v>1</v>
      </c>
      <c r="FF113" s="11">
        <f t="shared" si="218"/>
        <v>1</v>
      </c>
      <c r="FG113" s="11">
        <f t="shared" si="218"/>
        <v>1</v>
      </c>
      <c r="FH113" s="11">
        <f t="shared" si="218"/>
        <v>1</v>
      </c>
      <c r="FI113" s="11">
        <f t="shared" si="218"/>
        <v>1</v>
      </c>
      <c r="FJ113" s="11">
        <f t="shared" si="218"/>
        <v>1</v>
      </c>
      <c r="FK113" s="11">
        <f t="shared" si="218"/>
        <v>1</v>
      </c>
      <c r="FL113" s="11">
        <f t="shared" si="218"/>
        <v>1</v>
      </c>
      <c r="FM113" s="11">
        <f t="shared" si="218"/>
        <v>1</v>
      </c>
      <c r="FN113" s="11">
        <f t="shared" si="218"/>
        <v>1</v>
      </c>
      <c r="FO113" s="11">
        <f t="shared" si="218"/>
        <v>1</v>
      </c>
      <c r="FP113" s="11">
        <f t="shared" si="218"/>
        <v>1</v>
      </c>
      <c r="FQ113" s="11">
        <f t="shared" si="218"/>
        <v>1</v>
      </c>
      <c r="FR113" s="11">
        <f t="shared" si="218"/>
        <v>1</v>
      </c>
      <c r="FS113" s="11">
        <f t="shared" si="218"/>
        <v>1</v>
      </c>
      <c r="FT113" s="11">
        <f t="shared" si="218"/>
        <v>1</v>
      </c>
      <c r="FU113" s="11">
        <f t="shared" si="218"/>
        <v>1</v>
      </c>
      <c r="FV113" s="11">
        <f t="shared" si="218"/>
        <v>1</v>
      </c>
      <c r="FW113" s="11">
        <f t="shared" si="218"/>
        <v>1</v>
      </c>
      <c r="FX113" s="11">
        <f t="shared" si="218"/>
        <v>1</v>
      </c>
      <c r="FY113" s="11">
        <f t="shared" si="218"/>
        <v>1</v>
      </c>
      <c r="FZ113" s="11">
        <f t="shared" si="218"/>
        <v>1</v>
      </c>
      <c r="GA113" s="11">
        <f t="shared" si="218"/>
        <v>1</v>
      </c>
      <c r="GB113" s="11">
        <f t="shared" si="218"/>
        <v>1</v>
      </c>
      <c r="GC113" s="11">
        <f t="shared" si="218"/>
        <v>1</v>
      </c>
      <c r="GD113" s="11">
        <f t="shared" si="218"/>
        <v>1</v>
      </c>
      <c r="GE113" s="11">
        <f t="shared" si="218"/>
        <v>1</v>
      </c>
      <c r="GF113" s="11">
        <f t="shared" si="218"/>
        <v>1</v>
      </c>
      <c r="GG113" s="11">
        <f t="shared" si="218"/>
        <v>1</v>
      </c>
      <c r="GH113" s="11">
        <f t="shared" si="218"/>
        <v>1</v>
      </c>
      <c r="GI113" s="11">
        <f t="shared" si="218"/>
        <v>1</v>
      </c>
      <c r="GJ113" s="11">
        <f t="shared" si="218"/>
        <v>1</v>
      </c>
      <c r="GK113" s="11">
        <f t="shared" si="218"/>
        <v>1</v>
      </c>
      <c r="GL113" s="11">
        <f t="shared" si="218"/>
        <v>1</v>
      </c>
      <c r="GM113" s="11">
        <f t="shared" si="218"/>
        <v>1</v>
      </c>
      <c r="GN113" s="11">
        <f t="shared" si="218"/>
        <v>1</v>
      </c>
      <c r="GO113" s="11">
        <f t="shared" si="218"/>
        <v>1</v>
      </c>
      <c r="GP113" s="11">
        <f t="shared" si="218"/>
        <v>1</v>
      </c>
      <c r="GQ113" s="11">
        <f t="shared" ref="GQ113:IV113" si="219">IF(OR(GR21 = "", GR$8 &lt; GQ$8), "", 1)</f>
        <v>1</v>
      </c>
      <c r="GR113" s="11">
        <f t="shared" si="219"/>
        <v>1</v>
      </c>
      <c r="GS113" s="11">
        <f t="shared" si="219"/>
        <v>1</v>
      </c>
      <c r="GT113" s="11">
        <f t="shared" si="219"/>
        <v>1</v>
      </c>
      <c r="GU113" s="11">
        <f t="shared" si="219"/>
        <v>1</v>
      </c>
      <c r="GV113" s="11">
        <f t="shared" si="219"/>
        <v>1</v>
      </c>
      <c r="GW113" s="11">
        <f t="shared" si="219"/>
        <v>1</v>
      </c>
      <c r="GX113" s="11">
        <f t="shared" si="219"/>
        <v>1</v>
      </c>
      <c r="GY113" s="11">
        <f t="shared" si="219"/>
        <v>1</v>
      </c>
      <c r="GZ113" s="11">
        <f t="shared" si="219"/>
        <v>1</v>
      </c>
      <c r="HA113" s="11">
        <f t="shared" si="219"/>
        <v>1</v>
      </c>
      <c r="HB113" s="11">
        <f t="shared" si="219"/>
        <v>1</v>
      </c>
      <c r="HC113" s="11">
        <f t="shared" si="219"/>
        <v>1</v>
      </c>
      <c r="HD113" s="11">
        <f t="shared" si="219"/>
        <v>1</v>
      </c>
      <c r="HE113" s="11">
        <f t="shared" si="219"/>
        <v>1</v>
      </c>
      <c r="HF113" s="11">
        <f t="shared" si="219"/>
        <v>1</v>
      </c>
      <c r="HG113" s="11">
        <f t="shared" si="219"/>
        <v>1</v>
      </c>
      <c r="HH113" s="11">
        <f t="shared" si="219"/>
        <v>1</v>
      </c>
      <c r="HI113" s="11">
        <f t="shared" si="219"/>
        <v>1</v>
      </c>
      <c r="HJ113" s="11">
        <f t="shared" si="219"/>
        <v>1</v>
      </c>
      <c r="HK113" s="11">
        <f t="shared" si="219"/>
        <v>1</v>
      </c>
      <c r="HL113" s="11" t="str">
        <f t="shared" si="219"/>
        <v/>
      </c>
      <c r="HM113" s="11" t="str">
        <f t="shared" si="219"/>
        <v/>
      </c>
      <c r="HN113" s="11" t="str">
        <f t="shared" si="219"/>
        <v/>
      </c>
      <c r="HO113" s="11" t="str">
        <f t="shared" si="219"/>
        <v/>
      </c>
      <c r="HP113" s="11" t="str">
        <f t="shared" si="219"/>
        <v/>
      </c>
      <c r="HQ113" s="11" t="str">
        <f t="shared" si="219"/>
        <v/>
      </c>
      <c r="HR113" s="11" t="str">
        <f t="shared" si="219"/>
        <v/>
      </c>
      <c r="HS113" s="11" t="str">
        <f t="shared" si="219"/>
        <v/>
      </c>
      <c r="HT113" s="11" t="str">
        <f t="shared" si="219"/>
        <v/>
      </c>
      <c r="HU113" s="11" t="str">
        <f t="shared" si="219"/>
        <v/>
      </c>
      <c r="HV113" s="11" t="str">
        <f t="shared" si="219"/>
        <v/>
      </c>
      <c r="HW113" s="11" t="str">
        <f t="shared" si="219"/>
        <v/>
      </c>
      <c r="HX113" s="11" t="str">
        <f t="shared" si="219"/>
        <v/>
      </c>
      <c r="HY113" s="11" t="str">
        <f t="shared" si="219"/>
        <v/>
      </c>
      <c r="HZ113" s="11" t="str">
        <f t="shared" si="219"/>
        <v/>
      </c>
      <c r="IA113" s="11" t="str">
        <f t="shared" si="219"/>
        <v/>
      </c>
      <c r="IB113" s="11" t="str">
        <f t="shared" si="219"/>
        <v/>
      </c>
      <c r="IC113" s="11" t="str">
        <f t="shared" si="219"/>
        <v/>
      </c>
      <c r="ID113" s="11" t="str">
        <f t="shared" si="219"/>
        <v/>
      </c>
      <c r="IE113" s="11" t="str">
        <f t="shared" si="219"/>
        <v/>
      </c>
      <c r="IF113" s="11" t="str">
        <f t="shared" si="219"/>
        <v/>
      </c>
      <c r="IG113" s="11" t="str">
        <f t="shared" si="219"/>
        <v/>
      </c>
      <c r="IH113" s="11" t="str">
        <f t="shared" si="219"/>
        <v/>
      </c>
      <c r="II113" s="11" t="str">
        <f t="shared" si="219"/>
        <v/>
      </c>
      <c r="IJ113" s="11" t="str">
        <f t="shared" si="219"/>
        <v/>
      </c>
      <c r="IK113" s="11" t="str">
        <f t="shared" si="219"/>
        <v/>
      </c>
      <c r="IL113" s="11" t="str">
        <f t="shared" si="219"/>
        <v/>
      </c>
      <c r="IM113" s="11" t="str">
        <f t="shared" si="219"/>
        <v/>
      </c>
      <c r="IN113" s="11" t="str">
        <f t="shared" si="219"/>
        <v/>
      </c>
      <c r="IO113" s="11" t="str">
        <f t="shared" si="219"/>
        <v/>
      </c>
      <c r="IP113" s="11" t="str">
        <f t="shared" si="219"/>
        <v/>
      </c>
      <c r="IQ113" s="11" t="str">
        <f t="shared" si="219"/>
        <v/>
      </c>
      <c r="IR113" s="11" t="str">
        <f t="shared" si="219"/>
        <v/>
      </c>
      <c r="IS113" s="11" t="str">
        <f t="shared" si="219"/>
        <v/>
      </c>
      <c r="IT113" s="11" t="str">
        <f t="shared" si="219"/>
        <v/>
      </c>
      <c r="IU113" s="11" t="str">
        <f t="shared" si="219"/>
        <v/>
      </c>
      <c r="IV113" s="11" t="str">
        <f t="shared" si="219"/>
        <v/>
      </c>
    </row>
    <row r="114" spans="6:256" x14ac:dyDescent="0.2">
      <c r="F114">
        <v>201706</v>
      </c>
      <c r="G114" s="11">
        <f t="shared" ref="G114:BR114" si="220">IF(OR(H22 = "", H$8 &lt; G$8), "", 1)</f>
        <v>1</v>
      </c>
      <c r="H114" s="11">
        <f t="shared" si="220"/>
        <v>1</v>
      </c>
      <c r="I114" s="11">
        <f t="shared" si="220"/>
        <v>1</v>
      </c>
      <c r="J114" s="11">
        <f t="shared" si="220"/>
        <v>1</v>
      </c>
      <c r="K114" s="11">
        <f t="shared" si="220"/>
        <v>1</v>
      </c>
      <c r="L114" s="11">
        <f t="shared" si="220"/>
        <v>1</v>
      </c>
      <c r="M114" s="11">
        <f t="shared" si="220"/>
        <v>1</v>
      </c>
      <c r="N114" s="11">
        <f t="shared" si="220"/>
        <v>1</v>
      </c>
      <c r="O114" s="11">
        <f t="shared" si="220"/>
        <v>1</v>
      </c>
      <c r="P114" s="11">
        <f t="shared" si="220"/>
        <v>1</v>
      </c>
      <c r="Q114" s="11">
        <f t="shared" si="220"/>
        <v>1</v>
      </c>
      <c r="R114" s="11">
        <f t="shared" si="220"/>
        <v>1</v>
      </c>
      <c r="S114" s="11">
        <f t="shared" si="220"/>
        <v>1</v>
      </c>
      <c r="T114" s="11">
        <f t="shared" si="220"/>
        <v>1</v>
      </c>
      <c r="U114" s="11">
        <f t="shared" si="220"/>
        <v>1</v>
      </c>
      <c r="V114" s="11">
        <f t="shared" si="220"/>
        <v>1</v>
      </c>
      <c r="W114" s="11">
        <f t="shared" si="220"/>
        <v>1</v>
      </c>
      <c r="X114" s="11">
        <f t="shared" si="220"/>
        <v>1</v>
      </c>
      <c r="Y114" s="11">
        <f t="shared" si="220"/>
        <v>1</v>
      </c>
      <c r="Z114" s="11">
        <f t="shared" si="220"/>
        <v>1</v>
      </c>
      <c r="AA114" s="11">
        <f t="shared" si="220"/>
        <v>1</v>
      </c>
      <c r="AB114" s="11">
        <f t="shared" si="220"/>
        <v>1</v>
      </c>
      <c r="AC114" s="11">
        <f t="shared" si="220"/>
        <v>1</v>
      </c>
      <c r="AD114" s="11">
        <f t="shared" si="220"/>
        <v>1</v>
      </c>
      <c r="AE114" s="11">
        <f t="shared" si="220"/>
        <v>1</v>
      </c>
      <c r="AF114" s="11">
        <f t="shared" si="220"/>
        <v>1</v>
      </c>
      <c r="AG114" s="11">
        <f t="shared" si="220"/>
        <v>1</v>
      </c>
      <c r="AH114" s="11">
        <f t="shared" si="220"/>
        <v>1</v>
      </c>
      <c r="AI114" s="11">
        <f t="shared" si="220"/>
        <v>1</v>
      </c>
      <c r="AJ114" s="11">
        <f t="shared" si="220"/>
        <v>1</v>
      </c>
      <c r="AK114" s="11">
        <f t="shared" si="220"/>
        <v>1</v>
      </c>
      <c r="AL114" s="11">
        <f t="shared" si="220"/>
        <v>1</v>
      </c>
      <c r="AM114" s="11">
        <f t="shared" si="220"/>
        <v>1</v>
      </c>
      <c r="AN114" s="11">
        <f t="shared" si="220"/>
        <v>1</v>
      </c>
      <c r="AO114" s="11">
        <f t="shared" si="220"/>
        <v>1</v>
      </c>
      <c r="AP114" s="11">
        <f t="shared" si="220"/>
        <v>1</v>
      </c>
      <c r="AQ114" s="11">
        <f t="shared" si="220"/>
        <v>1</v>
      </c>
      <c r="AR114" s="11">
        <f t="shared" si="220"/>
        <v>1</v>
      </c>
      <c r="AS114" s="11">
        <f t="shared" si="220"/>
        <v>1</v>
      </c>
      <c r="AT114" s="11">
        <f t="shared" si="220"/>
        <v>1</v>
      </c>
      <c r="AU114" s="11">
        <f t="shared" si="220"/>
        <v>1</v>
      </c>
      <c r="AV114" s="11">
        <f t="shared" si="220"/>
        <v>1</v>
      </c>
      <c r="AW114" s="11">
        <f t="shared" si="220"/>
        <v>1</v>
      </c>
      <c r="AX114" s="11">
        <f t="shared" si="220"/>
        <v>1</v>
      </c>
      <c r="AY114" s="11">
        <f t="shared" si="220"/>
        <v>1</v>
      </c>
      <c r="AZ114" s="11">
        <f t="shared" si="220"/>
        <v>1</v>
      </c>
      <c r="BA114" s="11">
        <f t="shared" si="220"/>
        <v>1</v>
      </c>
      <c r="BB114" s="11">
        <f t="shared" si="220"/>
        <v>1</v>
      </c>
      <c r="BC114" s="11">
        <f t="shared" si="220"/>
        <v>1</v>
      </c>
      <c r="BD114" s="11">
        <f t="shared" si="220"/>
        <v>1</v>
      </c>
      <c r="BE114" s="11">
        <f t="shared" si="220"/>
        <v>1</v>
      </c>
      <c r="BF114" s="11">
        <f t="shared" si="220"/>
        <v>1</v>
      </c>
      <c r="BG114" s="11">
        <f t="shared" si="220"/>
        <v>1</v>
      </c>
      <c r="BH114" s="11">
        <f t="shared" si="220"/>
        <v>1</v>
      </c>
      <c r="BI114" s="11">
        <f t="shared" si="220"/>
        <v>1</v>
      </c>
      <c r="BJ114" s="11">
        <f t="shared" si="220"/>
        <v>1</v>
      </c>
      <c r="BK114" s="11">
        <f t="shared" si="220"/>
        <v>1</v>
      </c>
      <c r="BL114" s="11">
        <f t="shared" si="220"/>
        <v>1</v>
      </c>
      <c r="BM114" s="11">
        <f t="shared" si="220"/>
        <v>1</v>
      </c>
      <c r="BN114" s="11">
        <f t="shared" si="220"/>
        <v>1</v>
      </c>
      <c r="BO114" s="11">
        <f t="shared" si="220"/>
        <v>1</v>
      </c>
      <c r="BP114" s="11">
        <f t="shared" si="220"/>
        <v>1</v>
      </c>
      <c r="BQ114" s="11">
        <f t="shared" si="220"/>
        <v>1</v>
      </c>
      <c r="BR114" s="11">
        <f t="shared" si="220"/>
        <v>1</v>
      </c>
      <c r="BS114" s="11">
        <f t="shared" ref="BS114:ED114" si="221">IF(OR(BT22 = "", BT$8 &lt; BS$8), "", 1)</f>
        <v>1</v>
      </c>
      <c r="BT114" s="11">
        <f t="shared" si="221"/>
        <v>1</v>
      </c>
      <c r="BU114" s="11">
        <f t="shared" si="221"/>
        <v>1</v>
      </c>
      <c r="BV114" s="11">
        <f t="shared" si="221"/>
        <v>1</v>
      </c>
      <c r="BW114" s="11">
        <f t="shared" si="221"/>
        <v>1</v>
      </c>
      <c r="BX114" s="11">
        <f t="shared" si="221"/>
        <v>1</v>
      </c>
      <c r="BY114" s="11">
        <f t="shared" si="221"/>
        <v>1</v>
      </c>
      <c r="BZ114" s="11">
        <f t="shared" si="221"/>
        <v>1</v>
      </c>
      <c r="CA114" s="11">
        <f t="shared" si="221"/>
        <v>1</v>
      </c>
      <c r="CB114" s="11">
        <f t="shared" si="221"/>
        <v>1</v>
      </c>
      <c r="CC114" s="11">
        <f t="shared" si="221"/>
        <v>1</v>
      </c>
      <c r="CD114" s="11">
        <f t="shared" si="221"/>
        <v>1</v>
      </c>
      <c r="CE114" s="11">
        <f t="shared" si="221"/>
        <v>1</v>
      </c>
      <c r="CF114" s="11">
        <f t="shared" si="221"/>
        <v>1</v>
      </c>
      <c r="CG114" s="11">
        <f t="shared" si="221"/>
        <v>1</v>
      </c>
      <c r="CH114" s="11">
        <f t="shared" si="221"/>
        <v>1</v>
      </c>
      <c r="CI114" s="11">
        <f t="shared" si="221"/>
        <v>1</v>
      </c>
      <c r="CJ114" s="11">
        <f t="shared" si="221"/>
        <v>1</v>
      </c>
      <c r="CK114" s="11">
        <f t="shared" si="221"/>
        <v>1</v>
      </c>
      <c r="CL114" s="11">
        <f t="shared" si="221"/>
        <v>1</v>
      </c>
      <c r="CM114" s="11">
        <f t="shared" si="221"/>
        <v>1</v>
      </c>
      <c r="CN114" s="11" t="str">
        <f t="shared" si="221"/>
        <v/>
      </c>
      <c r="CO114" s="11" t="str">
        <f t="shared" si="221"/>
        <v/>
      </c>
      <c r="CP114" s="11" t="str">
        <f t="shared" si="221"/>
        <v/>
      </c>
      <c r="CQ114" s="11" t="str">
        <f t="shared" si="221"/>
        <v/>
      </c>
      <c r="CR114" s="11" t="str">
        <f t="shared" si="221"/>
        <v/>
      </c>
      <c r="CS114" s="11" t="str">
        <f t="shared" si="221"/>
        <v/>
      </c>
      <c r="CT114" s="11" t="str">
        <f t="shared" si="221"/>
        <v/>
      </c>
      <c r="CU114" s="11" t="str">
        <f t="shared" si="221"/>
        <v/>
      </c>
      <c r="CV114" s="11" t="str">
        <f t="shared" si="221"/>
        <v/>
      </c>
      <c r="CW114" s="11" t="str">
        <f t="shared" si="221"/>
        <v/>
      </c>
      <c r="CX114" s="11" t="str">
        <f t="shared" si="221"/>
        <v/>
      </c>
      <c r="CY114" s="11" t="str">
        <f t="shared" si="221"/>
        <v/>
      </c>
      <c r="CZ114" s="11" t="str">
        <f t="shared" si="221"/>
        <v/>
      </c>
      <c r="DA114" s="11" t="str">
        <f t="shared" si="221"/>
        <v/>
      </c>
      <c r="DB114" s="11" t="str">
        <f t="shared" si="221"/>
        <v/>
      </c>
      <c r="DC114" s="11" t="str">
        <f t="shared" si="221"/>
        <v/>
      </c>
      <c r="DD114" s="11" t="str">
        <f t="shared" si="221"/>
        <v/>
      </c>
      <c r="DE114" s="11" t="str">
        <f t="shared" si="221"/>
        <v/>
      </c>
      <c r="DF114" s="11" t="str">
        <f t="shared" si="221"/>
        <v/>
      </c>
      <c r="DG114" s="11" t="str">
        <f t="shared" si="221"/>
        <v/>
      </c>
      <c r="DH114" s="11" t="str">
        <f t="shared" si="221"/>
        <v/>
      </c>
      <c r="DI114" s="11" t="str">
        <f t="shared" si="221"/>
        <v/>
      </c>
      <c r="DJ114" s="11" t="str">
        <f t="shared" si="221"/>
        <v/>
      </c>
      <c r="DK114" s="11" t="str">
        <f t="shared" si="221"/>
        <v/>
      </c>
      <c r="DL114" s="11" t="str">
        <f t="shared" si="221"/>
        <v/>
      </c>
      <c r="DM114" s="11" t="str">
        <f t="shared" si="221"/>
        <v/>
      </c>
      <c r="DN114" s="11" t="str">
        <f t="shared" si="221"/>
        <v/>
      </c>
      <c r="DO114" s="11" t="str">
        <f t="shared" si="221"/>
        <v/>
      </c>
      <c r="DP114" s="11" t="str">
        <f t="shared" si="221"/>
        <v/>
      </c>
      <c r="DQ114" s="11" t="str">
        <f t="shared" si="221"/>
        <v/>
      </c>
      <c r="DR114" s="11" t="str">
        <f t="shared" si="221"/>
        <v/>
      </c>
      <c r="DS114" s="11" t="str">
        <f t="shared" si="221"/>
        <v/>
      </c>
      <c r="DT114" s="11" t="str">
        <f t="shared" si="221"/>
        <v/>
      </c>
      <c r="DU114" s="11" t="str">
        <f t="shared" si="221"/>
        <v/>
      </c>
      <c r="DV114" s="11" t="str">
        <f t="shared" si="221"/>
        <v/>
      </c>
      <c r="DW114" s="11" t="str">
        <f t="shared" si="221"/>
        <v/>
      </c>
      <c r="DX114" s="11" t="str">
        <f t="shared" si="221"/>
        <v/>
      </c>
      <c r="DY114" s="11" t="str">
        <f t="shared" si="221"/>
        <v/>
      </c>
      <c r="DZ114" s="11" t="str">
        <f t="shared" si="221"/>
        <v/>
      </c>
      <c r="EA114" s="11" t="str">
        <f t="shared" si="221"/>
        <v/>
      </c>
      <c r="EB114" s="11">
        <f t="shared" si="221"/>
        <v>1</v>
      </c>
      <c r="EC114" s="11">
        <f t="shared" si="221"/>
        <v>1</v>
      </c>
      <c r="ED114" s="11">
        <f t="shared" si="221"/>
        <v>1</v>
      </c>
      <c r="EE114" s="11">
        <f t="shared" ref="EE114:GP114" si="222">IF(OR(EF22 = "", EF$8 &lt; EE$8), "", 1)</f>
        <v>1</v>
      </c>
      <c r="EF114" s="11">
        <f t="shared" si="222"/>
        <v>1</v>
      </c>
      <c r="EG114" s="11">
        <f t="shared" si="222"/>
        <v>1</v>
      </c>
      <c r="EH114" s="11">
        <f t="shared" si="222"/>
        <v>1</v>
      </c>
      <c r="EI114" s="11">
        <f t="shared" si="222"/>
        <v>1</v>
      </c>
      <c r="EJ114" s="11">
        <f t="shared" si="222"/>
        <v>1</v>
      </c>
      <c r="EK114" s="11">
        <f t="shared" si="222"/>
        <v>1</v>
      </c>
      <c r="EL114" s="11">
        <f t="shared" si="222"/>
        <v>1</v>
      </c>
      <c r="EM114" s="11">
        <f t="shared" si="222"/>
        <v>1</v>
      </c>
      <c r="EN114" s="11">
        <f t="shared" si="222"/>
        <v>1</v>
      </c>
      <c r="EO114" s="11">
        <f t="shared" si="222"/>
        <v>1</v>
      </c>
      <c r="EP114" s="11">
        <f t="shared" si="222"/>
        <v>1</v>
      </c>
      <c r="EQ114" s="11">
        <f t="shared" si="222"/>
        <v>1</v>
      </c>
      <c r="ER114" s="11">
        <f t="shared" si="222"/>
        <v>1</v>
      </c>
      <c r="ES114" s="11">
        <f t="shared" si="222"/>
        <v>1</v>
      </c>
      <c r="ET114" s="11">
        <f t="shared" si="222"/>
        <v>1</v>
      </c>
      <c r="EU114" s="11">
        <f t="shared" si="222"/>
        <v>1</v>
      </c>
      <c r="EV114" s="11">
        <f t="shared" si="222"/>
        <v>1</v>
      </c>
      <c r="EW114" s="11">
        <f t="shared" si="222"/>
        <v>1</v>
      </c>
      <c r="EX114" s="11">
        <f t="shared" si="222"/>
        <v>1</v>
      </c>
      <c r="EY114" s="11">
        <f t="shared" si="222"/>
        <v>1</v>
      </c>
      <c r="EZ114" s="11">
        <f t="shared" si="222"/>
        <v>1</v>
      </c>
      <c r="FA114" s="11">
        <f t="shared" si="222"/>
        <v>1</v>
      </c>
      <c r="FB114" s="11">
        <f t="shared" si="222"/>
        <v>1</v>
      </c>
      <c r="FC114" s="11">
        <f t="shared" si="222"/>
        <v>1</v>
      </c>
      <c r="FD114" s="11">
        <f t="shared" si="222"/>
        <v>1</v>
      </c>
      <c r="FE114" s="11">
        <f t="shared" si="222"/>
        <v>1</v>
      </c>
      <c r="FF114" s="11">
        <f t="shared" si="222"/>
        <v>1</v>
      </c>
      <c r="FG114" s="11">
        <f t="shared" si="222"/>
        <v>1</v>
      </c>
      <c r="FH114" s="11">
        <f t="shared" si="222"/>
        <v>1</v>
      </c>
      <c r="FI114" s="11">
        <f t="shared" si="222"/>
        <v>1</v>
      </c>
      <c r="FJ114" s="11">
        <f t="shared" si="222"/>
        <v>1</v>
      </c>
      <c r="FK114" s="11">
        <f t="shared" si="222"/>
        <v>1</v>
      </c>
      <c r="FL114" s="11">
        <f t="shared" si="222"/>
        <v>1</v>
      </c>
      <c r="FM114" s="11">
        <f t="shared" si="222"/>
        <v>1</v>
      </c>
      <c r="FN114" s="11">
        <f t="shared" si="222"/>
        <v>1</v>
      </c>
      <c r="FO114" s="11">
        <f t="shared" si="222"/>
        <v>1</v>
      </c>
      <c r="FP114" s="11">
        <f t="shared" si="222"/>
        <v>1</v>
      </c>
      <c r="FQ114" s="11">
        <f t="shared" si="222"/>
        <v>1</v>
      </c>
      <c r="FR114" s="11">
        <f t="shared" si="222"/>
        <v>1</v>
      </c>
      <c r="FS114" s="11">
        <f t="shared" si="222"/>
        <v>1</v>
      </c>
      <c r="FT114" s="11">
        <f t="shared" si="222"/>
        <v>1</v>
      </c>
      <c r="FU114" s="11">
        <f t="shared" si="222"/>
        <v>1</v>
      </c>
      <c r="FV114" s="11">
        <f t="shared" si="222"/>
        <v>1</v>
      </c>
      <c r="FW114" s="11">
        <f t="shared" si="222"/>
        <v>1</v>
      </c>
      <c r="FX114" s="11">
        <f t="shared" si="222"/>
        <v>1</v>
      </c>
      <c r="FY114" s="11">
        <f t="shared" si="222"/>
        <v>1</v>
      </c>
      <c r="FZ114" s="11">
        <f t="shared" si="222"/>
        <v>1</v>
      </c>
      <c r="GA114" s="11">
        <f t="shared" si="222"/>
        <v>1</v>
      </c>
      <c r="GB114" s="11">
        <f t="shared" si="222"/>
        <v>1</v>
      </c>
      <c r="GC114" s="11">
        <f t="shared" si="222"/>
        <v>1</v>
      </c>
      <c r="GD114" s="11">
        <f t="shared" si="222"/>
        <v>1</v>
      </c>
      <c r="GE114" s="11">
        <f t="shared" si="222"/>
        <v>1</v>
      </c>
      <c r="GF114" s="11">
        <f t="shared" si="222"/>
        <v>1</v>
      </c>
      <c r="GG114" s="11">
        <f t="shared" si="222"/>
        <v>1</v>
      </c>
      <c r="GH114" s="11">
        <f t="shared" si="222"/>
        <v>1</v>
      </c>
      <c r="GI114" s="11">
        <f t="shared" si="222"/>
        <v>1</v>
      </c>
      <c r="GJ114" s="11">
        <f t="shared" si="222"/>
        <v>1</v>
      </c>
      <c r="GK114" s="11">
        <f t="shared" si="222"/>
        <v>1</v>
      </c>
      <c r="GL114" s="11">
        <f t="shared" si="222"/>
        <v>1</v>
      </c>
      <c r="GM114" s="11">
        <f t="shared" si="222"/>
        <v>1</v>
      </c>
      <c r="GN114" s="11">
        <f t="shared" si="222"/>
        <v>1</v>
      </c>
      <c r="GO114" s="11">
        <f t="shared" si="222"/>
        <v>1</v>
      </c>
      <c r="GP114" s="11">
        <f t="shared" si="222"/>
        <v>1</v>
      </c>
      <c r="GQ114" s="11">
        <f t="shared" ref="GQ114:IV114" si="223">IF(OR(GR22 = "", GR$8 &lt; GQ$8), "", 1)</f>
        <v>1</v>
      </c>
      <c r="GR114" s="11">
        <f t="shared" si="223"/>
        <v>1</v>
      </c>
      <c r="GS114" s="11">
        <f t="shared" si="223"/>
        <v>1</v>
      </c>
      <c r="GT114" s="11">
        <f t="shared" si="223"/>
        <v>1</v>
      </c>
      <c r="GU114" s="11">
        <f t="shared" si="223"/>
        <v>1</v>
      </c>
      <c r="GV114" s="11">
        <f t="shared" si="223"/>
        <v>1</v>
      </c>
      <c r="GW114" s="11">
        <f t="shared" si="223"/>
        <v>1</v>
      </c>
      <c r="GX114" s="11">
        <f t="shared" si="223"/>
        <v>1</v>
      </c>
      <c r="GY114" s="11">
        <f t="shared" si="223"/>
        <v>1</v>
      </c>
      <c r="GZ114" s="11">
        <f t="shared" si="223"/>
        <v>1</v>
      </c>
      <c r="HA114" s="11">
        <f t="shared" si="223"/>
        <v>1</v>
      </c>
      <c r="HB114" s="11">
        <f t="shared" si="223"/>
        <v>1</v>
      </c>
      <c r="HC114" s="11">
        <f t="shared" si="223"/>
        <v>1</v>
      </c>
      <c r="HD114" s="11">
        <f t="shared" si="223"/>
        <v>1</v>
      </c>
      <c r="HE114" s="11">
        <f t="shared" si="223"/>
        <v>1</v>
      </c>
      <c r="HF114" s="11">
        <f t="shared" si="223"/>
        <v>1</v>
      </c>
      <c r="HG114" s="11">
        <f t="shared" si="223"/>
        <v>1</v>
      </c>
      <c r="HH114" s="11">
        <f t="shared" si="223"/>
        <v>1</v>
      </c>
      <c r="HI114" s="11" t="str">
        <f t="shared" si="223"/>
        <v/>
      </c>
      <c r="HJ114" s="11" t="str">
        <f t="shared" si="223"/>
        <v/>
      </c>
      <c r="HK114" s="11" t="str">
        <f t="shared" si="223"/>
        <v/>
      </c>
      <c r="HL114" s="11" t="str">
        <f t="shared" si="223"/>
        <v/>
      </c>
      <c r="HM114" s="11" t="str">
        <f t="shared" si="223"/>
        <v/>
      </c>
      <c r="HN114" s="11" t="str">
        <f t="shared" si="223"/>
        <v/>
      </c>
      <c r="HO114" s="11" t="str">
        <f t="shared" si="223"/>
        <v/>
      </c>
      <c r="HP114" s="11" t="str">
        <f t="shared" si="223"/>
        <v/>
      </c>
      <c r="HQ114" s="11" t="str">
        <f t="shared" si="223"/>
        <v/>
      </c>
      <c r="HR114" s="11" t="str">
        <f t="shared" si="223"/>
        <v/>
      </c>
      <c r="HS114" s="11" t="str">
        <f t="shared" si="223"/>
        <v/>
      </c>
      <c r="HT114" s="11" t="str">
        <f t="shared" si="223"/>
        <v/>
      </c>
      <c r="HU114" s="11" t="str">
        <f t="shared" si="223"/>
        <v/>
      </c>
      <c r="HV114" s="11" t="str">
        <f t="shared" si="223"/>
        <v/>
      </c>
      <c r="HW114" s="11" t="str">
        <f t="shared" si="223"/>
        <v/>
      </c>
      <c r="HX114" s="11" t="str">
        <f t="shared" si="223"/>
        <v/>
      </c>
      <c r="HY114" s="11" t="str">
        <f t="shared" si="223"/>
        <v/>
      </c>
      <c r="HZ114" s="11" t="str">
        <f t="shared" si="223"/>
        <v/>
      </c>
      <c r="IA114" s="11" t="str">
        <f t="shared" si="223"/>
        <v/>
      </c>
      <c r="IB114" s="11" t="str">
        <f t="shared" si="223"/>
        <v/>
      </c>
      <c r="IC114" s="11" t="str">
        <f t="shared" si="223"/>
        <v/>
      </c>
      <c r="ID114" s="11" t="str">
        <f t="shared" si="223"/>
        <v/>
      </c>
      <c r="IE114" s="11" t="str">
        <f t="shared" si="223"/>
        <v/>
      </c>
      <c r="IF114" s="11" t="str">
        <f t="shared" si="223"/>
        <v/>
      </c>
      <c r="IG114" s="11" t="str">
        <f t="shared" si="223"/>
        <v/>
      </c>
      <c r="IH114" s="11" t="str">
        <f t="shared" si="223"/>
        <v/>
      </c>
      <c r="II114" s="11" t="str">
        <f t="shared" si="223"/>
        <v/>
      </c>
      <c r="IJ114" s="11" t="str">
        <f t="shared" si="223"/>
        <v/>
      </c>
      <c r="IK114" s="11" t="str">
        <f t="shared" si="223"/>
        <v/>
      </c>
      <c r="IL114" s="11" t="str">
        <f t="shared" si="223"/>
        <v/>
      </c>
      <c r="IM114" s="11" t="str">
        <f t="shared" si="223"/>
        <v/>
      </c>
      <c r="IN114" s="11" t="str">
        <f t="shared" si="223"/>
        <v/>
      </c>
      <c r="IO114" s="11" t="str">
        <f t="shared" si="223"/>
        <v/>
      </c>
      <c r="IP114" s="11" t="str">
        <f t="shared" si="223"/>
        <v/>
      </c>
      <c r="IQ114" s="11" t="str">
        <f t="shared" si="223"/>
        <v/>
      </c>
      <c r="IR114" s="11" t="str">
        <f t="shared" si="223"/>
        <v/>
      </c>
      <c r="IS114" s="11" t="str">
        <f t="shared" si="223"/>
        <v/>
      </c>
      <c r="IT114" s="11" t="str">
        <f t="shared" si="223"/>
        <v/>
      </c>
      <c r="IU114" s="11" t="str">
        <f t="shared" si="223"/>
        <v/>
      </c>
      <c r="IV114" s="11" t="str">
        <f t="shared" si="223"/>
        <v/>
      </c>
    </row>
    <row r="115" spans="6:256" x14ac:dyDescent="0.2">
      <c r="F115">
        <v>201709</v>
      </c>
      <c r="G115" s="11">
        <f t="shared" ref="G115:BR115" si="224">IF(OR(H23 = "", H$8 &lt; G$8), "", 1)</f>
        <v>1</v>
      </c>
      <c r="H115" s="11">
        <f t="shared" si="224"/>
        <v>1</v>
      </c>
      <c r="I115" s="11">
        <f t="shared" si="224"/>
        <v>1</v>
      </c>
      <c r="J115" s="11">
        <f t="shared" si="224"/>
        <v>1</v>
      </c>
      <c r="K115" s="11">
        <f t="shared" si="224"/>
        <v>1</v>
      </c>
      <c r="L115" s="11">
        <f t="shared" si="224"/>
        <v>1</v>
      </c>
      <c r="M115" s="11">
        <f t="shared" si="224"/>
        <v>1</v>
      </c>
      <c r="N115" s="11">
        <f t="shared" si="224"/>
        <v>1</v>
      </c>
      <c r="O115" s="11">
        <f t="shared" si="224"/>
        <v>1</v>
      </c>
      <c r="P115" s="11">
        <f t="shared" si="224"/>
        <v>1</v>
      </c>
      <c r="Q115" s="11">
        <f t="shared" si="224"/>
        <v>1</v>
      </c>
      <c r="R115" s="11">
        <f t="shared" si="224"/>
        <v>1</v>
      </c>
      <c r="S115" s="11">
        <f t="shared" si="224"/>
        <v>1</v>
      </c>
      <c r="T115" s="11">
        <f t="shared" si="224"/>
        <v>1</v>
      </c>
      <c r="U115" s="11">
        <f t="shared" si="224"/>
        <v>1</v>
      </c>
      <c r="V115" s="11">
        <f t="shared" si="224"/>
        <v>1</v>
      </c>
      <c r="W115" s="11">
        <f t="shared" si="224"/>
        <v>1</v>
      </c>
      <c r="X115" s="11">
        <f t="shared" si="224"/>
        <v>1</v>
      </c>
      <c r="Y115" s="11">
        <f t="shared" si="224"/>
        <v>1</v>
      </c>
      <c r="Z115" s="11">
        <f t="shared" si="224"/>
        <v>1</v>
      </c>
      <c r="AA115" s="11">
        <f t="shared" si="224"/>
        <v>1</v>
      </c>
      <c r="AB115" s="11">
        <f t="shared" si="224"/>
        <v>1</v>
      </c>
      <c r="AC115" s="11">
        <f t="shared" si="224"/>
        <v>1</v>
      </c>
      <c r="AD115" s="11">
        <f t="shared" si="224"/>
        <v>1</v>
      </c>
      <c r="AE115" s="11">
        <f t="shared" si="224"/>
        <v>1</v>
      </c>
      <c r="AF115" s="11">
        <f t="shared" si="224"/>
        <v>1</v>
      </c>
      <c r="AG115" s="11">
        <f t="shared" si="224"/>
        <v>1</v>
      </c>
      <c r="AH115" s="11">
        <f t="shared" si="224"/>
        <v>1</v>
      </c>
      <c r="AI115" s="11">
        <f t="shared" si="224"/>
        <v>1</v>
      </c>
      <c r="AJ115" s="11">
        <f t="shared" si="224"/>
        <v>1</v>
      </c>
      <c r="AK115" s="11">
        <f t="shared" si="224"/>
        <v>1</v>
      </c>
      <c r="AL115" s="11">
        <f t="shared" si="224"/>
        <v>1</v>
      </c>
      <c r="AM115" s="11">
        <f t="shared" si="224"/>
        <v>1</v>
      </c>
      <c r="AN115" s="11">
        <f t="shared" si="224"/>
        <v>1</v>
      </c>
      <c r="AO115" s="11">
        <f t="shared" si="224"/>
        <v>1</v>
      </c>
      <c r="AP115" s="11">
        <f t="shared" si="224"/>
        <v>1</v>
      </c>
      <c r="AQ115" s="11">
        <f t="shared" si="224"/>
        <v>1</v>
      </c>
      <c r="AR115" s="11">
        <f t="shared" si="224"/>
        <v>1</v>
      </c>
      <c r="AS115" s="11">
        <f t="shared" si="224"/>
        <v>1</v>
      </c>
      <c r="AT115" s="11">
        <f t="shared" si="224"/>
        <v>1</v>
      </c>
      <c r="AU115" s="11">
        <f t="shared" si="224"/>
        <v>1</v>
      </c>
      <c r="AV115" s="11">
        <f t="shared" si="224"/>
        <v>1</v>
      </c>
      <c r="AW115" s="11">
        <f t="shared" si="224"/>
        <v>1</v>
      </c>
      <c r="AX115" s="11">
        <f t="shared" si="224"/>
        <v>1</v>
      </c>
      <c r="AY115" s="11">
        <f t="shared" si="224"/>
        <v>1</v>
      </c>
      <c r="AZ115" s="11">
        <f t="shared" si="224"/>
        <v>1</v>
      </c>
      <c r="BA115" s="11">
        <f t="shared" si="224"/>
        <v>1</v>
      </c>
      <c r="BB115" s="11">
        <f t="shared" si="224"/>
        <v>1</v>
      </c>
      <c r="BC115" s="11">
        <f t="shared" si="224"/>
        <v>1</v>
      </c>
      <c r="BD115" s="11">
        <f t="shared" si="224"/>
        <v>1</v>
      </c>
      <c r="BE115" s="11">
        <f t="shared" si="224"/>
        <v>1</v>
      </c>
      <c r="BF115" s="11">
        <f t="shared" si="224"/>
        <v>1</v>
      </c>
      <c r="BG115" s="11">
        <f t="shared" si="224"/>
        <v>1</v>
      </c>
      <c r="BH115" s="11">
        <f t="shared" si="224"/>
        <v>1</v>
      </c>
      <c r="BI115" s="11">
        <f t="shared" si="224"/>
        <v>1</v>
      </c>
      <c r="BJ115" s="11">
        <f t="shared" si="224"/>
        <v>1</v>
      </c>
      <c r="BK115" s="11">
        <f t="shared" si="224"/>
        <v>1</v>
      </c>
      <c r="BL115" s="11">
        <f t="shared" si="224"/>
        <v>1</v>
      </c>
      <c r="BM115" s="11">
        <f t="shared" si="224"/>
        <v>1</v>
      </c>
      <c r="BN115" s="11">
        <f t="shared" si="224"/>
        <v>1</v>
      </c>
      <c r="BO115" s="11">
        <f t="shared" si="224"/>
        <v>1</v>
      </c>
      <c r="BP115" s="11">
        <f t="shared" si="224"/>
        <v>1</v>
      </c>
      <c r="BQ115" s="11">
        <f t="shared" si="224"/>
        <v>1</v>
      </c>
      <c r="BR115" s="11">
        <f t="shared" si="224"/>
        <v>1</v>
      </c>
      <c r="BS115" s="11">
        <f t="shared" ref="BS115:ED115" si="225">IF(OR(BT23 = "", BT$8 &lt; BS$8), "", 1)</f>
        <v>1</v>
      </c>
      <c r="BT115" s="11">
        <f t="shared" si="225"/>
        <v>1</v>
      </c>
      <c r="BU115" s="11">
        <f t="shared" si="225"/>
        <v>1</v>
      </c>
      <c r="BV115" s="11">
        <f t="shared" si="225"/>
        <v>1</v>
      </c>
      <c r="BW115" s="11">
        <f t="shared" si="225"/>
        <v>1</v>
      </c>
      <c r="BX115" s="11">
        <f t="shared" si="225"/>
        <v>1</v>
      </c>
      <c r="BY115" s="11">
        <f t="shared" si="225"/>
        <v>1</v>
      </c>
      <c r="BZ115" s="11">
        <f t="shared" si="225"/>
        <v>1</v>
      </c>
      <c r="CA115" s="11">
        <f t="shared" si="225"/>
        <v>1</v>
      </c>
      <c r="CB115" s="11">
        <f t="shared" si="225"/>
        <v>1</v>
      </c>
      <c r="CC115" s="11">
        <f t="shared" si="225"/>
        <v>1</v>
      </c>
      <c r="CD115" s="11">
        <f t="shared" si="225"/>
        <v>1</v>
      </c>
      <c r="CE115" s="11">
        <f t="shared" si="225"/>
        <v>1</v>
      </c>
      <c r="CF115" s="11">
        <f t="shared" si="225"/>
        <v>1</v>
      </c>
      <c r="CG115" s="11">
        <f t="shared" si="225"/>
        <v>1</v>
      </c>
      <c r="CH115" s="11">
        <f t="shared" si="225"/>
        <v>1</v>
      </c>
      <c r="CI115" s="11">
        <f t="shared" si="225"/>
        <v>1</v>
      </c>
      <c r="CJ115" s="11">
        <f t="shared" si="225"/>
        <v>1</v>
      </c>
      <c r="CK115" s="11" t="str">
        <f t="shared" si="225"/>
        <v/>
      </c>
      <c r="CL115" s="11" t="str">
        <f t="shared" si="225"/>
        <v/>
      </c>
      <c r="CM115" s="11" t="str">
        <f t="shared" si="225"/>
        <v/>
      </c>
      <c r="CN115" s="11" t="str">
        <f t="shared" si="225"/>
        <v/>
      </c>
      <c r="CO115" s="11" t="str">
        <f t="shared" si="225"/>
        <v/>
      </c>
      <c r="CP115" s="11" t="str">
        <f t="shared" si="225"/>
        <v/>
      </c>
      <c r="CQ115" s="11" t="str">
        <f t="shared" si="225"/>
        <v/>
      </c>
      <c r="CR115" s="11" t="str">
        <f t="shared" si="225"/>
        <v/>
      </c>
      <c r="CS115" s="11" t="str">
        <f t="shared" si="225"/>
        <v/>
      </c>
      <c r="CT115" s="11" t="str">
        <f t="shared" si="225"/>
        <v/>
      </c>
      <c r="CU115" s="11" t="str">
        <f t="shared" si="225"/>
        <v/>
      </c>
      <c r="CV115" s="11" t="str">
        <f t="shared" si="225"/>
        <v/>
      </c>
      <c r="CW115" s="11" t="str">
        <f t="shared" si="225"/>
        <v/>
      </c>
      <c r="CX115" s="11" t="str">
        <f t="shared" si="225"/>
        <v/>
      </c>
      <c r="CY115" s="11" t="str">
        <f t="shared" si="225"/>
        <v/>
      </c>
      <c r="CZ115" s="11" t="str">
        <f t="shared" si="225"/>
        <v/>
      </c>
      <c r="DA115" s="11" t="str">
        <f t="shared" si="225"/>
        <v/>
      </c>
      <c r="DB115" s="11" t="str">
        <f t="shared" si="225"/>
        <v/>
      </c>
      <c r="DC115" s="11" t="str">
        <f t="shared" si="225"/>
        <v/>
      </c>
      <c r="DD115" s="11" t="str">
        <f t="shared" si="225"/>
        <v/>
      </c>
      <c r="DE115" s="11" t="str">
        <f t="shared" si="225"/>
        <v/>
      </c>
      <c r="DF115" s="11" t="str">
        <f t="shared" si="225"/>
        <v/>
      </c>
      <c r="DG115" s="11" t="str">
        <f t="shared" si="225"/>
        <v/>
      </c>
      <c r="DH115" s="11" t="str">
        <f t="shared" si="225"/>
        <v/>
      </c>
      <c r="DI115" s="11" t="str">
        <f t="shared" si="225"/>
        <v/>
      </c>
      <c r="DJ115" s="11" t="str">
        <f t="shared" si="225"/>
        <v/>
      </c>
      <c r="DK115" s="11" t="str">
        <f t="shared" si="225"/>
        <v/>
      </c>
      <c r="DL115" s="11" t="str">
        <f t="shared" si="225"/>
        <v/>
      </c>
      <c r="DM115" s="11" t="str">
        <f t="shared" si="225"/>
        <v/>
      </c>
      <c r="DN115" s="11" t="str">
        <f t="shared" si="225"/>
        <v/>
      </c>
      <c r="DO115" s="11" t="str">
        <f t="shared" si="225"/>
        <v/>
      </c>
      <c r="DP115" s="11" t="str">
        <f t="shared" si="225"/>
        <v/>
      </c>
      <c r="DQ115" s="11" t="str">
        <f t="shared" si="225"/>
        <v/>
      </c>
      <c r="DR115" s="11" t="str">
        <f t="shared" si="225"/>
        <v/>
      </c>
      <c r="DS115" s="11" t="str">
        <f t="shared" si="225"/>
        <v/>
      </c>
      <c r="DT115" s="11" t="str">
        <f t="shared" si="225"/>
        <v/>
      </c>
      <c r="DU115" s="11" t="str">
        <f t="shared" si="225"/>
        <v/>
      </c>
      <c r="DV115" s="11" t="str">
        <f t="shared" si="225"/>
        <v/>
      </c>
      <c r="DW115" s="11" t="str">
        <f t="shared" si="225"/>
        <v/>
      </c>
      <c r="DX115" s="11" t="str">
        <f t="shared" si="225"/>
        <v/>
      </c>
      <c r="DY115" s="11" t="str">
        <f t="shared" si="225"/>
        <v/>
      </c>
      <c r="DZ115" s="11" t="str">
        <f t="shared" si="225"/>
        <v/>
      </c>
      <c r="EA115" s="11" t="str">
        <f t="shared" si="225"/>
        <v/>
      </c>
      <c r="EB115" s="11">
        <f t="shared" si="225"/>
        <v>1</v>
      </c>
      <c r="EC115" s="11">
        <f t="shared" si="225"/>
        <v>1</v>
      </c>
      <c r="ED115" s="11">
        <f t="shared" si="225"/>
        <v>1</v>
      </c>
      <c r="EE115" s="11">
        <f t="shared" ref="EE115:GP115" si="226">IF(OR(EF23 = "", EF$8 &lt; EE$8), "", 1)</f>
        <v>1</v>
      </c>
      <c r="EF115" s="11">
        <f t="shared" si="226"/>
        <v>1</v>
      </c>
      <c r="EG115" s="11">
        <f t="shared" si="226"/>
        <v>1</v>
      </c>
      <c r="EH115" s="11">
        <f t="shared" si="226"/>
        <v>1</v>
      </c>
      <c r="EI115" s="11">
        <f t="shared" si="226"/>
        <v>1</v>
      </c>
      <c r="EJ115" s="11">
        <f t="shared" si="226"/>
        <v>1</v>
      </c>
      <c r="EK115" s="11">
        <f t="shared" si="226"/>
        <v>1</v>
      </c>
      <c r="EL115" s="11">
        <f t="shared" si="226"/>
        <v>1</v>
      </c>
      <c r="EM115" s="11">
        <f t="shared" si="226"/>
        <v>1</v>
      </c>
      <c r="EN115" s="11">
        <f t="shared" si="226"/>
        <v>1</v>
      </c>
      <c r="EO115" s="11">
        <f t="shared" si="226"/>
        <v>1</v>
      </c>
      <c r="EP115" s="11">
        <f t="shared" si="226"/>
        <v>1</v>
      </c>
      <c r="EQ115" s="11">
        <f t="shared" si="226"/>
        <v>1</v>
      </c>
      <c r="ER115" s="11">
        <f t="shared" si="226"/>
        <v>1</v>
      </c>
      <c r="ES115" s="11">
        <f t="shared" si="226"/>
        <v>1</v>
      </c>
      <c r="ET115" s="11">
        <f t="shared" si="226"/>
        <v>1</v>
      </c>
      <c r="EU115" s="11">
        <f t="shared" si="226"/>
        <v>1</v>
      </c>
      <c r="EV115" s="11">
        <f t="shared" si="226"/>
        <v>1</v>
      </c>
      <c r="EW115" s="11">
        <f t="shared" si="226"/>
        <v>1</v>
      </c>
      <c r="EX115" s="11">
        <f t="shared" si="226"/>
        <v>1</v>
      </c>
      <c r="EY115" s="11">
        <f t="shared" si="226"/>
        <v>1</v>
      </c>
      <c r="EZ115" s="11">
        <f t="shared" si="226"/>
        <v>1</v>
      </c>
      <c r="FA115" s="11">
        <f t="shared" si="226"/>
        <v>1</v>
      </c>
      <c r="FB115" s="11">
        <f t="shared" si="226"/>
        <v>1</v>
      </c>
      <c r="FC115" s="11">
        <f t="shared" si="226"/>
        <v>1</v>
      </c>
      <c r="FD115" s="11">
        <f t="shared" si="226"/>
        <v>1</v>
      </c>
      <c r="FE115" s="11">
        <f t="shared" si="226"/>
        <v>1</v>
      </c>
      <c r="FF115" s="11">
        <f t="shared" si="226"/>
        <v>1</v>
      </c>
      <c r="FG115" s="11">
        <f t="shared" si="226"/>
        <v>1</v>
      </c>
      <c r="FH115" s="11">
        <f t="shared" si="226"/>
        <v>1</v>
      </c>
      <c r="FI115" s="11">
        <f t="shared" si="226"/>
        <v>1</v>
      </c>
      <c r="FJ115" s="11">
        <f t="shared" si="226"/>
        <v>1</v>
      </c>
      <c r="FK115" s="11">
        <f t="shared" si="226"/>
        <v>1</v>
      </c>
      <c r="FL115" s="11">
        <f t="shared" si="226"/>
        <v>1</v>
      </c>
      <c r="FM115" s="11">
        <f t="shared" si="226"/>
        <v>1</v>
      </c>
      <c r="FN115" s="11">
        <f t="shared" si="226"/>
        <v>1</v>
      </c>
      <c r="FO115" s="11">
        <f t="shared" si="226"/>
        <v>1</v>
      </c>
      <c r="FP115" s="11">
        <f t="shared" si="226"/>
        <v>1</v>
      </c>
      <c r="FQ115" s="11">
        <f t="shared" si="226"/>
        <v>1</v>
      </c>
      <c r="FR115" s="11">
        <f t="shared" si="226"/>
        <v>1</v>
      </c>
      <c r="FS115" s="11">
        <f t="shared" si="226"/>
        <v>1</v>
      </c>
      <c r="FT115" s="11">
        <f t="shared" si="226"/>
        <v>1</v>
      </c>
      <c r="FU115" s="11">
        <f t="shared" si="226"/>
        <v>1</v>
      </c>
      <c r="FV115" s="11">
        <f t="shared" si="226"/>
        <v>1</v>
      </c>
      <c r="FW115" s="11">
        <f t="shared" si="226"/>
        <v>1</v>
      </c>
      <c r="FX115" s="11">
        <f t="shared" si="226"/>
        <v>1</v>
      </c>
      <c r="FY115" s="11">
        <f t="shared" si="226"/>
        <v>1</v>
      </c>
      <c r="FZ115" s="11">
        <f t="shared" si="226"/>
        <v>1</v>
      </c>
      <c r="GA115" s="11">
        <f t="shared" si="226"/>
        <v>1</v>
      </c>
      <c r="GB115" s="11">
        <f t="shared" si="226"/>
        <v>1</v>
      </c>
      <c r="GC115" s="11">
        <f t="shared" si="226"/>
        <v>1</v>
      </c>
      <c r="GD115" s="11">
        <f t="shared" si="226"/>
        <v>1</v>
      </c>
      <c r="GE115" s="11">
        <f t="shared" si="226"/>
        <v>1</v>
      </c>
      <c r="GF115" s="11">
        <f t="shared" si="226"/>
        <v>1</v>
      </c>
      <c r="GG115" s="11">
        <f t="shared" si="226"/>
        <v>1</v>
      </c>
      <c r="GH115" s="11">
        <f t="shared" si="226"/>
        <v>1</v>
      </c>
      <c r="GI115" s="11">
        <f t="shared" si="226"/>
        <v>1</v>
      </c>
      <c r="GJ115" s="11">
        <f t="shared" si="226"/>
        <v>1</v>
      </c>
      <c r="GK115" s="11">
        <f t="shared" si="226"/>
        <v>1</v>
      </c>
      <c r="GL115" s="11">
        <f t="shared" si="226"/>
        <v>1</v>
      </c>
      <c r="GM115" s="11">
        <f t="shared" si="226"/>
        <v>1</v>
      </c>
      <c r="GN115" s="11">
        <f t="shared" si="226"/>
        <v>1</v>
      </c>
      <c r="GO115" s="11">
        <f t="shared" si="226"/>
        <v>1</v>
      </c>
      <c r="GP115" s="11">
        <f t="shared" si="226"/>
        <v>1</v>
      </c>
      <c r="GQ115" s="11">
        <f t="shared" ref="GQ115:IV115" si="227">IF(OR(GR23 = "", GR$8 &lt; GQ$8), "", 1)</f>
        <v>1</v>
      </c>
      <c r="GR115" s="11">
        <f t="shared" si="227"/>
        <v>1</v>
      </c>
      <c r="GS115" s="11">
        <f t="shared" si="227"/>
        <v>1</v>
      </c>
      <c r="GT115" s="11">
        <f t="shared" si="227"/>
        <v>1</v>
      </c>
      <c r="GU115" s="11">
        <f t="shared" si="227"/>
        <v>1</v>
      </c>
      <c r="GV115" s="11">
        <f t="shared" si="227"/>
        <v>1</v>
      </c>
      <c r="GW115" s="11">
        <f t="shared" si="227"/>
        <v>1</v>
      </c>
      <c r="GX115" s="11">
        <f t="shared" si="227"/>
        <v>1</v>
      </c>
      <c r="GY115" s="11">
        <f t="shared" si="227"/>
        <v>1</v>
      </c>
      <c r="GZ115" s="11">
        <f t="shared" si="227"/>
        <v>1</v>
      </c>
      <c r="HA115" s="11">
        <f t="shared" si="227"/>
        <v>1</v>
      </c>
      <c r="HB115" s="11">
        <f t="shared" si="227"/>
        <v>1</v>
      </c>
      <c r="HC115" s="11">
        <f t="shared" si="227"/>
        <v>1</v>
      </c>
      <c r="HD115" s="11">
        <f t="shared" si="227"/>
        <v>1</v>
      </c>
      <c r="HE115" s="11">
        <f t="shared" si="227"/>
        <v>1</v>
      </c>
      <c r="HF115" s="11" t="str">
        <f t="shared" si="227"/>
        <v/>
      </c>
      <c r="HG115" s="11" t="str">
        <f t="shared" si="227"/>
        <v/>
      </c>
      <c r="HH115" s="11" t="str">
        <f t="shared" si="227"/>
        <v/>
      </c>
      <c r="HI115" s="11" t="str">
        <f t="shared" si="227"/>
        <v/>
      </c>
      <c r="HJ115" s="11" t="str">
        <f t="shared" si="227"/>
        <v/>
      </c>
      <c r="HK115" s="11" t="str">
        <f t="shared" si="227"/>
        <v/>
      </c>
      <c r="HL115" s="11" t="str">
        <f t="shared" si="227"/>
        <v/>
      </c>
      <c r="HM115" s="11" t="str">
        <f t="shared" si="227"/>
        <v/>
      </c>
      <c r="HN115" s="11" t="str">
        <f t="shared" si="227"/>
        <v/>
      </c>
      <c r="HO115" s="11" t="str">
        <f t="shared" si="227"/>
        <v/>
      </c>
      <c r="HP115" s="11" t="str">
        <f t="shared" si="227"/>
        <v/>
      </c>
      <c r="HQ115" s="11" t="str">
        <f t="shared" si="227"/>
        <v/>
      </c>
      <c r="HR115" s="11" t="str">
        <f t="shared" si="227"/>
        <v/>
      </c>
      <c r="HS115" s="11" t="str">
        <f t="shared" si="227"/>
        <v/>
      </c>
      <c r="HT115" s="11" t="str">
        <f t="shared" si="227"/>
        <v/>
      </c>
      <c r="HU115" s="11" t="str">
        <f t="shared" si="227"/>
        <v/>
      </c>
      <c r="HV115" s="11" t="str">
        <f t="shared" si="227"/>
        <v/>
      </c>
      <c r="HW115" s="11" t="str">
        <f t="shared" si="227"/>
        <v/>
      </c>
      <c r="HX115" s="11" t="str">
        <f t="shared" si="227"/>
        <v/>
      </c>
      <c r="HY115" s="11" t="str">
        <f t="shared" si="227"/>
        <v/>
      </c>
      <c r="HZ115" s="11" t="str">
        <f t="shared" si="227"/>
        <v/>
      </c>
      <c r="IA115" s="11" t="str">
        <f t="shared" si="227"/>
        <v/>
      </c>
      <c r="IB115" s="11" t="str">
        <f t="shared" si="227"/>
        <v/>
      </c>
      <c r="IC115" s="11" t="str">
        <f t="shared" si="227"/>
        <v/>
      </c>
      <c r="ID115" s="11" t="str">
        <f t="shared" si="227"/>
        <v/>
      </c>
      <c r="IE115" s="11" t="str">
        <f t="shared" si="227"/>
        <v/>
      </c>
      <c r="IF115" s="11" t="str">
        <f t="shared" si="227"/>
        <v/>
      </c>
      <c r="IG115" s="11" t="str">
        <f t="shared" si="227"/>
        <v/>
      </c>
      <c r="IH115" s="11" t="str">
        <f t="shared" si="227"/>
        <v/>
      </c>
      <c r="II115" s="11" t="str">
        <f t="shared" si="227"/>
        <v/>
      </c>
      <c r="IJ115" s="11" t="str">
        <f t="shared" si="227"/>
        <v/>
      </c>
      <c r="IK115" s="11" t="str">
        <f t="shared" si="227"/>
        <v/>
      </c>
      <c r="IL115" s="11" t="str">
        <f t="shared" si="227"/>
        <v/>
      </c>
      <c r="IM115" s="11" t="str">
        <f t="shared" si="227"/>
        <v/>
      </c>
      <c r="IN115" s="11" t="str">
        <f t="shared" si="227"/>
        <v/>
      </c>
      <c r="IO115" s="11" t="str">
        <f t="shared" si="227"/>
        <v/>
      </c>
      <c r="IP115" s="11" t="str">
        <f t="shared" si="227"/>
        <v/>
      </c>
      <c r="IQ115" s="11" t="str">
        <f t="shared" si="227"/>
        <v/>
      </c>
      <c r="IR115" s="11" t="str">
        <f t="shared" si="227"/>
        <v/>
      </c>
      <c r="IS115" s="11" t="str">
        <f t="shared" si="227"/>
        <v/>
      </c>
      <c r="IT115" s="11" t="str">
        <f t="shared" si="227"/>
        <v/>
      </c>
      <c r="IU115" s="11" t="str">
        <f t="shared" si="227"/>
        <v/>
      </c>
      <c r="IV115" s="11" t="str">
        <f t="shared" si="227"/>
        <v/>
      </c>
    </row>
    <row r="116" spans="6:256" x14ac:dyDescent="0.2">
      <c r="F116">
        <v>201712</v>
      </c>
      <c r="G116" s="11">
        <f t="shared" ref="G116:BR116" si="228">IF(OR(H24 = "", H$8 &lt; G$8), "", 1)</f>
        <v>1</v>
      </c>
      <c r="H116" s="11">
        <f t="shared" si="228"/>
        <v>1</v>
      </c>
      <c r="I116" s="11">
        <f t="shared" si="228"/>
        <v>1</v>
      </c>
      <c r="J116" s="11">
        <f t="shared" si="228"/>
        <v>1</v>
      </c>
      <c r="K116" s="11">
        <f t="shared" si="228"/>
        <v>1</v>
      </c>
      <c r="L116" s="11">
        <f t="shared" si="228"/>
        <v>1</v>
      </c>
      <c r="M116" s="11">
        <f t="shared" si="228"/>
        <v>1</v>
      </c>
      <c r="N116" s="11">
        <f t="shared" si="228"/>
        <v>1</v>
      </c>
      <c r="O116" s="11">
        <f t="shared" si="228"/>
        <v>1</v>
      </c>
      <c r="P116" s="11">
        <f t="shared" si="228"/>
        <v>1</v>
      </c>
      <c r="Q116" s="11">
        <f t="shared" si="228"/>
        <v>1</v>
      </c>
      <c r="R116" s="11">
        <f t="shared" si="228"/>
        <v>1</v>
      </c>
      <c r="S116" s="11">
        <f t="shared" si="228"/>
        <v>1</v>
      </c>
      <c r="T116" s="11">
        <f t="shared" si="228"/>
        <v>1</v>
      </c>
      <c r="U116" s="11">
        <f t="shared" si="228"/>
        <v>1</v>
      </c>
      <c r="V116" s="11">
        <f t="shared" si="228"/>
        <v>1</v>
      </c>
      <c r="W116" s="11">
        <f t="shared" si="228"/>
        <v>1</v>
      </c>
      <c r="X116" s="11">
        <f t="shared" si="228"/>
        <v>1</v>
      </c>
      <c r="Y116" s="11">
        <f t="shared" si="228"/>
        <v>1</v>
      </c>
      <c r="Z116" s="11">
        <f t="shared" si="228"/>
        <v>1</v>
      </c>
      <c r="AA116" s="11">
        <f t="shared" si="228"/>
        <v>1</v>
      </c>
      <c r="AB116" s="11">
        <f t="shared" si="228"/>
        <v>1</v>
      </c>
      <c r="AC116" s="11">
        <f t="shared" si="228"/>
        <v>1</v>
      </c>
      <c r="AD116" s="11">
        <f t="shared" si="228"/>
        <v>1</v>
      </c>
      <c r="AE116" s="11">
        <f t="shared" si="228"/>
        <v>1</v>
      </c>
      <c r="AF116" s="11">
        <f t="shared" si="228"/>
        <v>1</v>
      </c>
      <c r="AG116" s="11">
        <f t="shared" si="228"/>
        <v>1</v>
      </c>
      <c r="AH116" s="11">
        <f t="shared" si="228"/>
        <v>1</v>
      </c>
      <c r="AI116" s="11">
        <f t="shared" si="228"/>
        <v>1</v>
      </c>
      <c r="AJ116" s="11">
        <f t="shared" si="228"/>
        <v>1</v>
      </c>
      <c r="AK116" s="11">
        <f t="shared" si="228"/>
        <v>1</v>
      </c>
      <c r="AL116" s="11">
        <f t="shared" si="228"/>
        <v>1</v>
      </c>
      <c r="AM116" s="11">
        <f t="shared" si="228"/>
        <v>1</v>
      </c>
      <c r="AN116" s="11">
        <f t="shared" si="228"/>
        <v>1</v>
      </c>
      <c r="AO116" s="11">
        <f t="shared" si="228"/>
        <v>1</v>
      </c>
      <c r="AP116" s="11">
        <f t="shared" si="228"/>
        <v>1</v>
      </c>
      <c r="AQ116" s="11">
        <f t="shared" si="228"/>
        <v>1</v>
      </c>
      <c r="AR116" s="11">
        <f t="shared" si="228"/>
        <v>1</v>
      </c>
      <c r="AS116" s="11">
        <f t="shared" si="228"/>
        <v>1</v>
      </c>
      <c r="AT116" s="11">
        <f t="shared" si="228"/>
        <v>1</v>
      </c>
      <c r="AU116" s="11">
        <f t="shared" si="228"/>
        <v>1</v>
      </c>
      <c r="AV116" s="11">
        <f t="shared" si="228"/>
        <v>1</v>
      </c>
      <c r="AW116" s="11">
        <f t="shared" si="228"/>
        <v>1</v>
      </c>
      <c r="AX116" s="11">
        <f t="shared" si="228"/>
        <v>1</v>
      </c>
      <c r="AY116" s="11">
        <f t="shared" si="228"/>
        <v>1</v>
      </c>
      <c r="AZ116" s="11">
        <f t="shared" si="228"/>
        <v>1</v>
      </c>
      <c r="BA116" s="11">
        <f t="shared" si="228"/>
        <v>1</v>
      </c>
      <c r="BB116" s="11">
        <f t="shared" si="228"/>
        <v>1</v>
      </c>
      <c r="BC116" s="11">
        <f t="shared" si="228"/>
        <v>1</v>
      </c>
      <c r="BD116" s="11">
        <f t="shared" si="228"/>
        <v>1</v>
      </c>
      <c r="BE116" s="11">
        <f t="shared" si="228"/>
        <v>1</v>
      </c>
      <c r="BF116" s="11">
        <f t="shared" si="228"/>
        <v>1</v>
      </c>
      <c r="BG116" s="11">
        <f t="shared" si="228"/>
        <v>1</v>
      </c>
      <c r="BH116" s="11">
        <f t="shared" si="228"/>
        <v>1</v>
      </c>
      <c r="BI116" s="11">
        <f t="shared" si="228"/>
        <v>1</v>
      </c>
      <c r="BJ116" s="11">
        <f t="shared" si="228"/>
        <v>1</v>
      </c>
      <c r="BK116" s="11">
        <f t="shared" si="228"/>
        <v>1</v>
      </c>
      <c r="BL116" s="11">
        <f t="shared" si="228"/>
        <v>1</v>
      </c>
      <c r="BM116" s="11">
        <f t="shared" si="228"/>
        <v>1</v>
      </c>
      <c r="BN116" s="11">
        <f t="shared" si="228"/>
        <v>1</v>
      </c>
      <c r="BO116" s="11">
        <f t="shared" si="228"/>
        <v>1</v>
      </c>
      <c r="BP116" s="11">
        <f t="shared" si="228"/>
        <v>1</v>
      </c>
      <c r="BQ116" s="11">
        <f t="shared" si="228"/>
        <v>1</v>
      </c>
      <c r="BR116" s="11">
        <f t="shared" si="228"/>
        <v>1</v>
      </c>
      <c r="BS116" s="11">
        <f t="shared" ref="BS116:ED116" si="229">IF(OR(BT24 = "", BT$8 &lt; BS$8), "", 1)</f>
        <v>1</v>
      </c>
      <c r="BT116" s="11">
        <f t="shared" si="229"/>
        <v>1</v>
      </c>
      <c r="BU116" s="11">
        <f t="shared" si="229"/>
        <v>1</v>
      </c>
      <c r="BV116" s="11">
        <f t="shared" si="229"/>
        <v>1</v>
      </c>
      <c r="BW116" s="11">
        <f t="shared" si="229"/>
        <v>1</v>
      </c>
      <c r="BX116" s="11">
        <f t="shared" si="229"/>
        <v>1</v>
      </c>
      <c r="BY116" s="11">
        <f t="shared" si="229"/>
        <v>1</v>
      </c>
      <c r="BZ116" s="11">
        <f t="shared" si="229"/>
        <v>1</v>
      </c>
      <c r="CA116" s="11">
        <f t="shared" si="229"/>
        <v>1</v>
      </c>
      <c r="CB116" s="11">
        <f t="shared" si="229"/>
        <v>1</v>
      </c>
      <c r="CC116" s="11">
        <f t="shared" si="229"/>
        <v>1</v>
      </c>
      <c r="CD116" s="11">
        <f t="shared" si="229"/>
        <v>1</v>
      </c>
      <c r="CE116" s="11">
        <f t="shared" si="229"/>
        <v>1</v>
      </c>
      <c r="CF116" s="11">
        <f t="shared" si="229"/>
        <v>1</v>
      </c>
      <c r="CG116" s="11">
        <f t="shared" si="229"/>
        <v>1</v>
      </c>
      <c r="CH116" s="11" t="str">
        <f t="shared" si="229"/>
        <v/>
      </c>
      <c r="CI116" s="11" t="str">
        <f t="shared" si="229"/>
        <v/>
      </c>
      <c r="CJ116" s="11" t="str">
        <f t="shared" si="229"/>
        <v/>
      </c>
      <c r="CK116" s="11" t="str">
        <f t="shared" si="229"/>
        <v/>
      </c>
      <c r="CL116" s="11" t="str">
        <f t="shared" si="229"/>
        <v/>
      </c>
      <c r="CM116" s="11" t="str">
        <f t="shared" si="229"/>
        <v/>
      </c>
      <c r="CN116" s="11" t="str">
        <f t="shared" si="229"/>
        <v/>
      </c>
      <c r="CO116" s="11" t="str">
        <f t="shared" si="229"/>
        <v/>
      </c>
      <c r="CP116" s="11" t="str">
        <f t="shared" si="229"/>
        <v/>
      </c>
      <c r="CQ116" s="11" t="str">
        <f t="shared" si="229"/>
        <v/>
      </c>
      <c r="CR116" s="11" t="str">
        <f t="shared" si="229"/>
        <v/>
      </c>
      <c r="CS116" s="11" t="str">
        <f t="shared" si="229"/>
        <v/>
      </c>
      <c r="CT116" s="11" t="str">
        <f t="shared" si="229"/>
        <v/>
      </c>
      <c r="CU116" s="11" t="str">
        <f t="shared" si="229"/>
        <v/>
      </c>
      <c r="CV116" s="11" t="str">
        <f t="shared" si="229"/>
        <v/>
      </c>
      <c r="CW116" s="11" t="str">
        <f t="shared" si="229"/>
        <v/>
      </c>
      <c r="CX116" s="11" t="str">
        <f t="shared" si="229"/>
        <v/>
      </c>
      <c r="CY116" s="11" t="str">
        <f t="shared" si="229"/>
        <v/>
      </c>
      <c r="CZ116" s="11" t="str">
        <f t="shared" si="229"/>
        <v/>
      </c>
      <c r="DA116" s="11" t="str">
        <f t="shared" si="229"/>
        <v/>
      </c>
      <c r="DB116" s="11" t="str">
        <f t="shared" si="229"/>
        <v/>
      </c>
      <c r="DC116" s="11" t="str">
        <f t="shared" si="229"/>
        <v/>
      </c>
      <c r="DD116" s="11" t="str">
        <f t="shared" si="229"/>
        <v/>
      </c>
      <c r="DE116" s="11" t="str">
        <f t="shared" si="229"/>
        <v/>
      </c>
      <c r="DF116" s="11" t="str">
        <f t="shared" si="229"/>
        <v/>
      </c>
      <c r="DG116" s="11" t="str">
        <f t="shared" si="229"/>
        <v/>
      </c>
      <c r="DH116" s="11" t="str">
        <f t="shared" si="229"/>
        <v/>
      </c>
      <c r="DI116" s="11" t="str">
        <f t="shared" si="229"/>
        <v/>
      </c>
      <c r="DJ116" s="11" t="str">
        <f t="shared" si="229"/>
        <v/>
      </c>
      <c r="DK116" s="11" t="str">
        <f t="shared" si="229"/>
        <v/>
      </c>
      <c r="DL116" s="11" t="str">
        <f t="shared" si="229"/>
        <v/>
      </c>
      <c r="DM116" s="11" t="str">
        <f t="shared" si="229"/>
        <v/>
      </c>
      <c r="DN116" s="11" t="str">
        <f t="shared" si="229"/>
        <v/>
      </c>
      <c r="DO116" s="11" t="str">
        <f t="shared" si="229"/>
        <v/>
      </c>
      <c r="DP116" s="11" t="str">
        <f t="shared" si="229"/>
        <v/>
      </c>
      <c r="DQ116" s="11" t="str">
        <f t="shared" si="229"/>
        <v/>
      </c>
      <c r="DR116" s="11" t="str">
        <f t="shared" si="229"/>
        <v/>
      </c>
      <c r="DS116" s="11" t="str">
        <f t="shared" si="229"/>
        <v/>
      </c>
      <c r="DT116" s="11" t="str">
        <f t="shared" si="229"/>
        <v/>
      </c>
      <c r="DU116" s="11" t="str">
        <f t="shared" si="229"/>
        <v/>
      </c>
      <c r="DV116" s="11" t="str">
        <f t="shared" si="229"/>
        <v/>
      </c>
      <c r="DW116" s="11" t="str">
        <f t="shared" si="229"/>
        <v/>
      </c>
      <c r="DX116" s="11" t="str">
        <f t="shared" si="229"/>
        <v/>
      </c>
      <c r="DY116" s="11" t="str">
        <f t="shared" si="229"/>
        <v/>
      </c>
      <c r="DZ116" s="11" t="str">
        <f t="shared" si="229"/>
        <v/>
      </c>
      <c r="EA116" s="11" t="str">
        <f t="shared" si="229"/>
        <v/>
      </c>
      <c r="EB116" s="11">
        <f t="shared" si="229"/>
        <v>1</v>
      </c>
      <c r="EC116" s="11">
        <f t="shared" si="229"/>
        <v>1</v>
      </c>
      <c r="ED116" s="11">
        <f t="shared" si="229"/>
        <v>1</v>
      </c>
      <c r="EE116" s="11">
        <f t="shared" ref="EE116:GP116" si="230">IF(OR(EF24 = "", EF$8 &lt; EE$8), "", 1)</f>
        <v>1</v>
      </c>
      <c r="EF116" s="11">
        <f t="shared" si="230"/>
        <v>1</v>
      </c>
      <c r="EG116" s="11">
        <f t="shared" si="230"/>
        <v>1</v>
      </c>
      <c r="EH116" s="11">
        <f t="shared" si="230"/>
        <v>1</v>
      </c>
      <c r="EI116" s="11">
        <f t="shared" si="230"/>
        <v>1</v>
      </c>
      <c r="EJ116" s="11">
        <f t="shared" si="230"/>
        <v>1</v>
      </c>
      <c r="EK116" s="11">
        <f t="shared" si="230"/>
        <v>1</v>
      </c>
      <c r="EL116" s="11">
        <f t="shared" si="230"/>
        <v>1</v>
      </c>
      <c r="EM116" s="11">
        <f t="shared" si="230"/>
        <v>1</v>
      </c>
      <c r="EN116" s="11">
        <f t="shared" si="230"/>
        <v>1</v>
      </c>
      <c r="EO116" s="11">
        <f t="shared" si="230"/>
        <v>1</v>
      </c>
      <c r="EP116" s="11">
        <f t="shared" si="230"/>
        <v>1</v>
      </c>
      <c r="EQ116" s="11">
        <f t="shared" si="230"/>
        <v>1</v>
      </c>
      <c r="ER116" s="11">
        <f t="shared" si="230"/>
        <v>1</v>
      </c>
      <c r="ES116" s="11">
        <f t="shared" si="230"/>
        <v>1</v>
      </c>
      <c r="ET116" s="11">
        <f t="shared" si="230"/>
        <v>1</v>
      </c>
      <c r="EU116" s="11">
        <f t="shared" si="230"/>
        <v>1</v>
      </c>
      <c r="EV116" s="11">
        <f t="shared" si="230"/>
        <v>1</v>
      </c>
      <c r="EW116" s="11">
        <f t="shared" si="230"/>
        <v>1</v>
      </c>
      <c r="EX116" s="11">
        <f t="shared" si="230"/>
        <v>1</v>
      </c>
      <c r="EY116" s="11">
        <f t="shared" si="230"/>
        <v>1</v>
      </c>
      <c r="EZ116" s="11">
        <f t="shared" si="230"/>
        <v>1</v>
      </c>
      <c r="FA116" s="11">
        <f t="shared" si="230"/>
        <v>1</v>
      </c>
      <c r="FB116" s="11">
        <f t="shared" si="230"/>
        <v>1</v>
      </c>
      <c r="FC116" s="11">
        <f t="shared" si="230"/>
        <v>1</v>
      </c>
      <c r="FD116" s="11">
        <f t="shared" si="230"/>
        <v>1</v>
      </c>
      <c r="FE116" s="11">
        <f t="shared" si="230"/>
        <v>1</v>
      </c>
      <c r="FF116" s="11">
        <f t="shared" si="230"/>
        <v>1</v>
      </c>
      <c r="FG116" s="11">
        <f t="shared" si="230"/>
        <v>1</v>
      </c>
      <c r="FH116" s="11">
        <f t="shared" si="230"/>
        <v>1</v>
      </c>
      <c r="FI116" s="11">
        <f t="shared" si="230"/>
        <v>1</v>
      </c>
      <c r="FJ116" s="11">
        <f t="shared" si="230"/>
        <v>1</v>
      </c>
      <c r="FK116" s="11">
        <f t="shared" si="230"/>
        <v>1</v>
      </c>
      <c r="FL116" s="11">
        <f t="shared" si="230"/>
        <v>1</v>
      </c>
      <c r="FM116" s="11">
        <f t="shared" si="230"/>
        <v>1</v>
      </c>
      <c r="FN116" s="11">
        <f t="shared" si="230"/>
        <v>1</v>
      </c>
      <c r="FO116" s="11">
        <f t="shared" si="230"/>
        <v>1</v>
      </c>
      <c r="FP116" s="11">
        <f t="shared" si="230"/>
        <v>1</v>
      </c>
      <c r="FQ116" s="11">
        <f t="shared" si="230"/>
        <v>1</v>
      </c>
      <c r="FR116" s="11">
        <f t="shared" si="230"/>
        <v>1</v>
      </c>
      <c r="FS116" s="11">
        <f t="shared" si="230"/>
        <v>1</v>
      </c>
      <c r="FT116" s="11">
        <f t="shared" si="230"/>
        <v>1</v>
      </c>
      <c r="FU116" s="11">
        <f t="shared" si="230"/>
        <v>1</v>
      </c>
      <c r="FV116" s="11">
        <f t="shared" si="230"/>
        <v>1</v>
      </c>
      <c r="FW116" s="11">
        <f t="shared" si="230"/>
        <v>1</v>
      </c>
      <c r="FX116" s="11">
        <f t="shared" si="230"/>
        <v>1</v>
      </c>
      <c r="FY116" s="11">
        <f t="shared" si="230"/>
        <v>1</v>
      </c>
      <c r="FZ116" s="11">
        <f t="shared" si="230"/>
        <v>1</v>
      </c>
      <c r="GA116" s="11">
        <f t="shared" si="230"/>
        <v>1</v>
      </c>
      <c r="GB116" s="11">
        <f t="shared" si="230"/>
        <v>1</v>
      </c>
      <c r="GC116" s="11">
        <f t="shared" si="230"/>
        <v>1</v>
      </c>
      <c r="GD116" s="11">
        <f t="shared" si="230"/>
        <v>1</v>
      </c>
      <c r="GE116" s="11">
        <f t="shared" si="230"/>
        <v>1</v>
      </c>
      <c r="GF116" s="11">
        <f t="shared" si="230"/>
        <v>1</v>
      </c>
      <c r="GG116" s="11">
        <f t="shared" si="230"/>
        <v>1</v>
      </c>
      <c r="GH116" s="11">
        <f t="shared" si="230"/>
        <v>1</v>
      </c>
      <c r="GI116" s="11">
        <f t="shared" si="230"/>
        <v>1</v>
      </c>
      <c r="GJ116" s="11">
        <f t="shared" si="230"/>
        <v>1</v>
      </c>
      <c r="GK116" s="11">
        <f t="shared" si="230"/>
        <v>1</v>
      </c>
      <c r="GL116" s="11">
        <f t="shared" si="230"/>
        <v>1</v>
      </c>
      <c r="GM116" s="11">
        <f t="shared" si="230"/>
        <v>1</v>
      </c>
      <c r="GN116" s="11">
        <f t="shared" si="230"/>
        <v>1</v>
      </c>
      <c r="GO116" s="11">
        <f t="shared" si="230"/>
        <v>1</v>
      </c>
      <c r="GP116" s="11">
        <f t="shared" si="230"/>
        <v>1</v>
      </c>
      <c r="GQ116" s="11">
        <f t="shared" ref="GQ116:IV116" si="231">IF(OR(GR24 = "", GR$8 &lt; GQ$8), "", 1)</f>
        <v>1</v>
      </c>
      <c r="GR116" s="11">
        <f t="shared" si="231"/>
        <v>1</v>
      </c>
      <c r="GS116" s="11">
        <f t="shared" si="231"/>
        <v>1</v>
      </c>
      <c r="GT116" s="11">
        <f t="shared" si="231"/>
        <v>1</v>
      </c>
      <c r="GU116" s="11">
        <f t="shared" si="231"/>
        <v>1</v>
      </c>
      <c r="GV116" s="11">
        <f t="shared" si="231"/>
        <v>1</v>
      </c>
      <c r="GW116" s="11">
        <f t="shared" si="231"/>
        <v>1</v>
      </c>
      <c r="GX116" s="11">
        <f t="shared" si="231"/>
        <v>1</v>
      </c>
      <c r="GY116" s="11">
        <f t="shared" si="231"/>
        <v>1</v>
      </c>
      <c r="GZ116" s="11">
        <f t="shared" si="231"/>
        <v>1</v>
      </c>
      <c r="HA116" s="11">
        <f t="shared" si="231"/>
        <v>1</v>
      </c>
      <c r="HB116" s="11">
        <f t="shared" si="231"/>
        <v>1</v>
      </c>
      <c r="HC116" s="11" t="str">
        <f t="shared" si="231"/>
        <v/>
      </c>
      <c r="HD116" s="11" t="str">
        <f t="shared" si="231"/>
        <v/>
      </c>
      <c r="HE116" s="11" t="str">
        <f t="shared" si="231"/>
        <v/>
      </c>
      <c r="HF116" s="11" t="str">
        <f t="shared" si="231"/>
        <v/>
      </c>
      <c r="HG116" s="11" t="str">
        <f t="shared" si="231"/>
        <v/>
      </c>
      <c r="HH116" s="11" t="str">
        <f t="shared" si="231"/>
        <v/>
      </c>
      <c r="HI116" s="11" t="str">
        <f t="shared" si="231"/>
        <v/>
      </c>
      <c r="HJ116" s="11" t="str">
        <f t="shared" si="231"/>
        <v/>
      </c>
      <c r="HK116" s="11" t="str">
        <f t="shared" si="231"/>
        <v/>
      </c>
      <c r="HL116" s="11" t="str">
        <f t="shared" si="231"/>
        <v/>
      </c>
      <c r="HM116" s="11" t="str">
        <f t="shared" si="231"/>
        <v/>
      </c>
      <c r="HN116" s="11" t="str">
        <f t="shared" si="231"/>
        <v/>
      </c>
      <c r="HO116" s="11" t="str">
        <f t="shared" si="231"/>
        <v/>
      </c>
      <c r="HP116" s="11" t="str">
        <f t="shared" si="231"/>
        <v/>
      </c>
      <c r="HQ116" s="11" t="str">
        <f t="shared" si="231"/>
        <v/>
      </c>
      <c r="HR116" s="11" t="str">
        <f t="shared" si="231"/>
        <v/>
      </c>
      <c r="HS116" s="11" t="str">
        <f t="shared" si="231"/>
        <v/>
      </c>
      <c r="HT116" s="11" t="str">
        <f t="shared" si="231"/>
        <v/>
      </c>
      <c r="HU116" s="11" t="str">
        <f t="shared" si="231"/>
        <v/>
      </c>
      <c r="HV116" s="11" t="str">
        <f t="shared" si="231"/>
        <v/>
      </c>
      <c r="HW116" s="11" t="str">
        <f t="shared" si="231"/>
        <v/>
      </c>
      <c r="HX116" s="11" t="str">
        <f t="shared" si="231"/>
        <v/>
      </c>
      <c r="HY116" s="11" t="str">
        <f t="shared" si="231"/>
        <v/>
      </c>
      <c r="HZ116" s="11" t="str">
        <f t="shared" si="231"/>
        <v/>
      </c>
      <c r="IA116" s="11" t="str">
        <f t="shared" si="231"/>
        <v/>
      </c>
      <c r="IB116" s="11" t="str">
        <f t="shared" si="231"/>
        <v/>
      </c>
      <c r="IC116" s="11" t="str">
        <f t="shared" si="231"/>
        <v/>
      </c>
      <c r="ID116" s="11" t="str">
        <f t="shared" si="231"/>
        <v/>
      </c>
      <c r="IE116" s="11" t="str">
        <f t="shared" si="231"/>
        <v/>
      </c>
      <c r="IF116" s="11" t="str">
        <f t="shared" si="231"/>
        <v/>
      </c>
      <c r="IG116" s="11" t="str">
        <f t="shared" si="231"/>
        <v/>
      </c>
      <c r="IH116" s="11" t="str">
        <f t="shared" si="231"/>
        <v/>
      </c>
      <c r="II116" s="11" t="str">
        <f t="shared" si="231"/>
        <v/>
      </c>
      <c r="IJ116" s="11" t="str">
        <f t="shared" si="231"/>
        <v/>
      </c>
      <c r="IK116" s="11" t="str">
        <f t="shared" si="231"/>
        <v/>
      </c>
      <c r="IL116" s="11" t="str">
        <f t="shared" si="231"/>
        <v/>
      </c>
      <c r="IM116" s="11" t="str">
        <f t="shared" si="231"/>
        <v/>
      </c>
      <c r="IN116" s="11" t="str">
        <f t="shared" si="231"/>
        <v/>
      </c>
      <c r="IO116" s="11" t="str">
        <f t="shared" si="231"/>
        <v/>
      </c>
      <c r="IP116" s="11" t="str">
        <f t="shared" si="231"/>
        <v/>
      </c>
      <c r="IQ116" s="11" t="str">
        <f t="shared" si="231"/>
        <v/>
      </c>
      <c r="IR116" s="11" t="str">
        <f t="shared" si="231"/>
        <v/>
      </c>
      <c r="IS116" s="11" t="str">
        <f t="shared" si="231"/>
        <v/>
      </c>
      <c r="IT116" s="11" t="str">
        <f t="shared" si="231"/>
        <v/>
      </c>
      <c r="IU116" s="11" t="str">
        <f t="shared" si="231"/>
        <v/>
      </c>
      <c r="IV116" s="11" t="str">
        <f t="shared" si="231"/>
        <v/>
      </c>
    </row>
    <row r="117" spans="6:256" x14ac:dyDescent="0.2">
      <c r="F117">
        <v>201803</v>
      </c>
      <c r="G117" s="11">
        <f t="shared" ref="G117:BR117" si="232">IF(OR(H25 = "", H$8 &lt; G$8), "", 1)</f>
        <v>1</v>
      </c>
      <c r="H117" s="11">
        <f t="shared" si="232"/>
        <v>1</v>
      </c>
      <c r="I117" s="11">
        <f t="shared" si="232"/>
        <v>1</v>
      </c>
      <c r="J117" s="11">
        <f t="shared" si="232"/>
        <v>1</v>
      </c>
      <c r="K117" s="11">
        <f t="shared" si="232"/>
        <v>1</v>
      </c>
      <c r="L117" s="11">
        <f t="shared" si="232"/>
        <v>1</v>
      </c>
      <c r="M117" s="11">
        <f t="shared" si="232"/>
        <v>1</v>
      </c>
      <c r="N117" s="11">
        <f t="shared" si="232"/>
        <v>1</v>
      </c>
      <c r="O117" s="11">
        <f t="shared" si="232"/>
        <v>1</v>
      </c>
      <c r="P117" s="11">
        <f t="shared" si="232"/>
        <v>1</v>
      </c>
      <c r="Q117" s="11">
        <f t="shared" si="232"/>
        <v>1</v>
      </c>
      <c r="R117" s="11">
        <f t="shared" si="232"/>
        <v>1</v>
      </c>
      <c r="S117" s="11">
        <f t="shared" si="232"/>
        <v>1</v>
      </c>
      <c r="T117" s="11">
        <f t="shared" si="232"/>
        <v>1</v>
      </c>
      <c r="U117" s="11">
        <f t="shared" si="232"/>
        <v>1</v>
      </c>
      <c r="V117" s="11">
        <f t="shared" si="232"/>
        <v>1</v>
      </c>
      <c r="W117" s="11">
        <f t="shared" si="232"/>
        <v>1</v>
      </c>
      <c r="X117" s="11">
        <f t="shared" si="232"/>
        <v>1</v>
      </c>
      <c r="Y117" s="11">
        <f t="shared" si="232"/>
        <v>1</v>
      </c>
      <c r="Z117" s="11">
        <f t="shared" si="232"/>
        <v>1</v>
      </c>
      <c r="AA117" s="11">
        <f t="shared" si="232"/>
        <v>1</v>
      </c>
      <c r="AB117" s="11">
        <f t="shared" si="232"/>
        <v>1</v>
      </c>
      <c r="AC117" s="11">
        <f t="shared" si="232"/>
        <v>1</v>
      </c>
      <c r="AD117" s="11">
        <f t="shared" si="232"/>
        <v>1</v>
      </c>
      <c r="AE117" s="11">
        <f t="shared" si="232"/>
        <v>1</v>
      </c>
      <c r="AF117" s="11">
        <f t="shared" si="232"/>
        <v>1</v>
      </c>
      <c r="AG117" s="11">
        <f t="shared" si="232"/>
        <v>1</v>
      </c>
      <c r="AH117" s="11">
        <f t="shared" si="232"/>
        <v>1</v>
      </c>
      <c r="AI117" s="11">
        <f t="shared" si="232"/>
        <v>1</v>
      </c>
      <c r="AJ117" s="11">
        <f t="shared" si="232"/>
        <v>1</v>
      </c>
      <c r="AK117" s="11">
        <f t="shared" si="232"/>
        <v>1</v>
      </c>
      <c r="AL117" s="11">
        <f t="shared" si="232"/>
        <v>1</v>
      </c>
      <c r="AM117" s="11">
        <f t="shared" si="232"/>
        <v>1</v>
      </c>
      <c r="AN117" s="11">
        <f t="shared" si="232"/>
        <v>1</v>
      </c>
      <c r="AO117" s="11">
        <f t="shared" si="232"/>
        <v>1</v>
      </c>
      <c r="AP117" s="11">
        <f t="shared" si="232"/>
        <v>1</v>
      </c>
      <c r="AQ117" s="11">
        <f t="shared" si="232"/>
        <v>1</v>
      </c>
      <c r="AR117" s="11">
        <f t="shared" si="232"/>
        <v>1</v>
      </c>
      <c r="AS117" s="11">
        <f t="shared" si="232"/>
        <v>1</v>
      </c>
      <c r="AT117" s="11">
        <f t="shared" si="232"/>
        <v>1</v>
      </c>
      <c r="AU117" s="11">
        <f t="shared" si="232"/>
        <v>1</v>
      </c>
      <c r="AV117" s="11">
        <f t="shared" si="232"/>
        <v>1</v>
      </c>
      <c r="AW117" s="11">
        <f t="shared" si="232"/>
        <v>1</v>
      </c>
      <c r="AX117" s="11">
        <f t="shared" si="232"/>
        <v>1</v>
      </c>
      <c r="AY117" s="11">
        <f t="shared" si="232"/>
        <v>1</v>
      </c>
      <c r="AZ117" s="11">
        <f t="shared" si="232"/>
        <v>1</v>
      </c>
      <c r="BA117" s="11">
        <f t="shared" si="232"/>
        <v>1</v>
      </c>
      <c r="BB117" s="11">
        <f t="shared" si="232"/>
        <v>1</v>
      </c>
      <c r="BC117" s="11">
        <f t="shared" si="232"/>
        <v>1</v>
      </c>
      <c r="BD117" s="11">
        <f t="shared" si="232"/>
        <v>1</v>
      </c>
      <c r="BE117" s="11">
        <f t="shared" si="232"/>
        <v>1</v>
      </c>
      <c r="BF117" s="11">
        <f t="shared" si="232"/>
        <v>1</v>
      </c>
      <c r="BG117" s="11">
        <f t="shared" si="232"/>
        <v>1</v>
      </c>
      <c r="BH117" s="11">
        <f t="shared" si="232"/>
        <v>1</v>
      </c>
      <c r="BI117" s="11">
        <f t="shared" si="232"/>
        <v>1</v>
      </c>
      <c r="BJ117" s="11">
        <f t="shared" si="232"/>
        <v>1</v>
      </c>
      <c r="BK117" s="11">
        <f t="shared" si="232"/>
        <v>1</v>
      </c>
      <c r="BL117" s="11">
        <f t="shared" si="232"/>
        <v>1</v>
      </c>
      <c r="BM117" s="11">
        <f t="shared" si="232"/>
        <v>1</v>
      </c>
      <c r="BN117" s="11">
        <f t="shared" si="232"/>
        <v>1</v>
      </c>
      <c r="BO117" s="11">
        <f t="shared" si="232"/>
        <v>1</v>
      </c>
      <c r="BP117" s="11">
        <f t="shared" si="232"/>
        <v>1</v>
      </c>
      <c r="BQ117" s="11">
        <f t="shared" si="232"/>
        <v>1</v>
      </c>
      <c r="BR117" s="11">
        <f t="shared" si="232"/>
        <v>1</v>
      </c>
      <c r="BS117" s="11">
        <f t="shared" ref="BS117:ED117" si="233">IF(OR(BT25 = "", BT$8 &lt; BS$8), "", 1)</f>
        <v>1</v>
      </c>
      <c r="BT117" s="11">
        <f t="shared" si="233"/>
        <v>1</v>
      </c>
      <c r="BU117" s="11">
        <f t="shared" si="233"/>
        <v>1</v>
      </c>
      <c r="BV117" s="11">
        <f t="shared" si="233"/>
        <v>1</v>
      </c>
      <c r="BW117" s="11">
        <f t="shared" si="233"/>
        <v>1</v>
      </c>
      <c r="BX117" s="11">
        <f t="shared" si="233"/>
        <v>1</v>
      </c>
      <c r="BY117" s="11">
        <f t="shared" si="233"/>
        <v>1</v>
      </c>
      <c r="BZ117" s="11">
        <f t="shared" si="233"/>
        <v>1</v>
      </c>
      <c r="CA117" s="11">
        <f t="shared" si="233"/>
        <v>1</v>
      </c>
      <c r="CB117" s="11">
        <f t="shared" si="233"/>
        <v>1</v>
      </c>
      <c r="CC117" s="11">
        <f t="shared" si="233"/>
        <v>1</v>
      </c>
      <c r="CD117" s="11">
        <f t="shared" si="233"/>
        <v>1</v>
      </c>
      <c r="CE117" s="11" t="str">
        <f t="shared" si="233"/>
        <v/>
      </c>
      <c r="CF117" s="11" t="str">
        <f t="shared" si="233"/>
        <v/>
      </c>
      <c r="CG117" s="11" t="str">
        <f t="shared" si="233"/>
        <v/>
      </c>
      <c r="CH117" s="11" t="str">
        <f t="shared" si="233"/>
        <v/>
      </c>
      <c r="CI117" s="11" t="str">
        <f t="shared" si="233"/>
        <v/>
      </c>
      <c r="CJ117" s="11" t="str">
        <f t="shared" si="233"/>
        <v/>
      </c>
      <c r="CK117" s="11" t="str">
        <f t="shared" si="233"/>
        <v/>
      </c>
      <c r="CL117" s="11" t="str">
        <f t="shared" si="233"/>
        <v/>
      </c>
      <c r="CM117" s="11" t="str">
        <f t="shared" si="233"/>
        <v/>
      </c>
      <c r="CN117" s="11" t="str">
        <f t="shared" si="233"/>
        <v/>
      </c>
      <c r="CO117" s="11" t="str">
        <f t="shared" si="233"/>
        <v/>
      </c>
      <c r="CP117" s="11" t="str">
        <f t="shared" si="233"/>
        <v/>
      </c>
      <c r="CQ117" s="11" t="str">
        <f t="shared" si="233"/>
        <v/>
      </c>
      <c r="CR117" s="11" t="str">
        <f t="shared" si="233"/>
        <v/>
      </c>
      <c r="CS117" s="11" t="str">
        <f t="shared" si="233"/>
        <v/>
      </c>
      <c r="CT117" s="11" t="str">
        <f t="shared" si="233"/>
        <v/>
      </c>
      <c r="CU117" s="11" t="str">
        <f t="shared" si="233"/>
        <v/>
      </c>
      <c r="CV117" s="11" t="str">
        <f t="shared" si="233"/>
        <v/>
      </c>
      <c r="CW117" s="11" t="str">
        <f t="shared" si="233"/>
        <v/>
      </c>
      <c r="CX117" s="11" t="str">
        <f t="shared" si="233"/>
        <v/>
      </c>
      <c r="CY117" s="11" t="str">
        <f t="shared" si="233"/>
        <v/>
      </c>
      <c r="CZ117" s="11" t="str">
        <f t="shared" si="233"/>
        <v/>
      </c>
      <c r="DA117" s="11" t="str">
        <f t="shared" si="233"/>
        <v/>
      </c>
      <c r="DB117" s="11" t="str">
        <f t="shared" si="233"/>
        <v/>
      </c>
      <c r="DC117" s="11" t="str">
        <f t="shared" si="233"/>
        <v/>
      </c>
      <c r="DD117" s="11" t="str">
        <f t="shared" si="233"/>
        <v/>
      </c>
      <c r="DE117" s="11" t="str">
        <f t="shared" si="233"/>
        <v/>
      </c>
      <c r="DF117" s="11" t="str">
        <f t="shared" si="233"/>
        <v/>
      </c>
      <c r="DG117" s="11" t="str">
        <f t="shared" si="233"/>
        <v/>
      </c>
      <c r="DH117" s="11" t="str">
        <f t="shared" si="233"/>
        <v/>
      </c>
      <c r="DI117" s="11" t="str">
        <f t="shared" si="233"/>
        <v/>
      </c>
      <c r="DJ117" s="11" t="str">
        <f t="shared" si="233"/>
        <v/>
      </c>
      <c r="DK117" s="11" t="str">
        <f t="shared" si="233"/>
        <v/>
      </c>
      <c r="DL117" s="11" t="str">
        <f t="shared" si="233"/>
        <v/>
      </c>
      <c r="DM117" s="11" t="str">
        <f t="shared" si="233"/>
        <v/>
      </c>
      <c r="DN117" s="11" t="str">
        <f t="shared" si="233"/>
        <v/>
      </c>
      <c r="DO117" s="11" t="str">
        <f t="shared" si="233"/>
        <v/>
      </c>
      <c r="DP117" s="11" t="str">
        <f t="shared" si="233"/>
        <v/>
      </c>
      <c r="DQ117" s="11" t="str">
        <f t="shared" si="233"/>
        <v/>
      </c>
      <c r="DR117" s="11" t="str">
        <f t="shared" si="233"/>
        <v/>
      </c>
      <c r="DS117" s="11" t="str">
        <f t="shared" si="233"/>
        <v/>
      </c>
      <c r="DT117" s="11" t="str">
        <f t="shared" si="233"/>
        <v/>
      </c>
      <c r="DU117" s="11" t="str">
        <f t="shared" si="233"/>
        <v/>
      </c>
      <c r="DV117" s="11" t="str">
        <f t="shared" si="233"/>
        <v/>
      </c>
      <c r="DW117" s="11" t="str">
        <f t="shared" si="233"/>
        <v/>
      </c>
      <c r="DX117" s="11" t="str">
        <f t="shared" si="233"/>
        <v/>
      </c>
      <c r="DY117" s="11" t="str">
        <f t="shared" si="233"/>
        <v/>
      </c>
      <c r="DZ117" s="11" t="str">
        <f t="shared" si="233"/>
        <v/>
      </c>
      <c r="EA117" s="11" t="str">
        <f t="shared" si="233"/>
        <v/>
      </c>
      <c r="EB117" s="11">
        <f t="shared" si="233"/>
        <v>1</v>
      </c>
      <c r="EC117" s="11">
        <f t="shared" si="233"/>
        <v>1</v>
      </c>
      <c r="ED117" s="11">
        <f t="shared" si="233"/>
        <v>1</v>
      </c>
      <c r="EE117" s="11">
        <f t="shared" ref="EE117:GP117" si="234">IF(OR(EF25 = "", EF$8 &lt; EE$8), "", 1)</f>
        <v>1</v>
      </c>
      <c r="EF117" s="11">
        <f t="shared" si="234"/>
        <v>1</v>
      </c>
      <c r="EG117" s="11">
        <f t="shared" si="234"/>
        <v>1</v>
      </c>
      <c r="EH117" s="11">
        <f t="shared" si="234"/>
        <v>1</v>
      </c>
      <c r="EI117" s="11">
        <f t="shared" si="234"/>
        <v>1</v>
      </c>
      <c r="EJ117" s="11">
        <f t="shared" si="234"/>
        <v>1</v>
      </c>
      <c r="EK117" s="11">
        <f t="shared" si="234"/>
        <v>1</v>
      </c>
      <c r="EL117" s="11">
        <f t="shared" si="234"/>
        <v>1</v>
      </c>
      <c r="EM117" s="11">
        <f t="shared" si="234"/>
        <v>1</v>
      </c>
      <c r="EN117" s="11">
        <f t="shared" si="234"/>
        <v>1</v>
      </c>
      <c r="EO117" s="11">
        <f t="shared" si="234"/>
        <v>1</v>
      </c>
      <c r="EP117" s="11">
        <f t="shared" si="234"/>
        <v>1</v>
      </c>
      <c r="EQ117" s="11">
        <f t="shared" si="234"/>
        <v>1</v>
      </c>
      <c r="ER117" s="11">
        <f t="shared" si="234"/>
        <v>1</v>
      </c>
      <c r="ES117" s="11">
        <f t="shared" si="234"/>
        <v>1</v>
      </c>
      <c r="ET117" s="11">
        <f t="shared" si="234"/>
        <v>1</v>
      </c>
      <c r="EU117" s="11">
        <f t="shared" si="234"/>
        <v>1</v>
      </c>
      <c r="EV117" s="11">
        <f t="shared" si="234"/>
        <v>1</v>
      </c>
      <c r="EW117" s="11">
        <f t="shared" si="234"/>
        <v>1</v>
      </c>
      <c r="EX117" s="11">
        <f t="shared" si="234"/>
        <v>1</v>
      </c>
      <c r="EY117" s="11">
        <f t="shared" si="234"/>
        <v>1</v>
      </c>
      <c r="EZ117" s="11">
        <f t="shared" si="234"/>
        <v>1</v>
      </c>
      <c r="FA117" s="11">
        <f t="shared" si="234"/>
        <v>1</v>
      </c>
      <c r="FB117" s="11">
        <f t="shared" si="234"/>
        <v>1</v>
      </c>
      <c r="FC117" s="11">
        <f t="shared" si="234"/>
        <v>1</v>
      </c>
      <c r="FD117" s="11">
        <f t="shared" si="234"/>
        <v>1</v>
      </c>
      <c r="FE117" s="11">
        <f t="shared" si="234"/>
        <v>1</v>
      </c>
      <c r="FF117" s="11">
        <f t="shared" si="234"/>
        <v>1</v>
      </c>
      <c r="FG117" s="11">
        <f t="shared" si="234"/>
        <v>1</v>
      </c>
      <c r="FH117" s="11">
        <f t="shared" si="234"/>
        <v>1</v>
      </c>
      <c r="FI117" s="11">
        <f t="shared" si="234"/>
        <v>1</v>
      </c>
      <c r="FJ117" s="11">
        <f t="shared" si="234"/>
        <v>1</v>
      </c>
      <c r="FK117" s="11">
        <f t="shared" si="234"/>
        <v>1</v>
      </c>
      <c r="FL117" s="11">
        <f t="shared" si="234"/>
        <v>1</v>
      </c>
      <c r="FM117" s="11">
        <f t="shared" si="234"/>
        <v>1</v>
      </c>
      <c r="FN117" s="11">
        <f t="shared" si="234"/>
        <v>1</v>
      </c>
      <c r="FO117" s="11">
        <f t="shared" si="234"/>
        <v>1</v>
      </c>
      <c r="FP117" s="11">
        <f t="shared" si="234"/>
        <v>1</v>
      </c>
      <c r="FQ117" s="11">
        <f t="shared" si="234"/>
        <v>1</v>
      </c>
      <c r="FR117" s="11">
        <f t="shared" si="234"/>
        <v>1</v>
      </c>
      <c r="FS117" s="11">
        <f t="shared" si="234"/>
        <v>1</v>
      </c>
      <c r="FT117" s="11">
        <f t="shared" si="234"/>
        <v>1</v>
      </c>
      <c r="FU117" s="11">
        <f t="shared" si="234"/>
        <v>1</v>
      </c>
      <c r="FV117" s="11">
        <f t="shared" si="234"/>
        <v>1</v>
      </c>
      <c r="FW117" s="11">
        <f t="shared" si="234"/>
        <v>1</v>
      </c>
      <c r="FX117" s="11">
        <f t="shared" si="234"/>
        <v>1</v>
      </c>
      <c r="FY117" s="11">
        <f t="shared" si="234"/>
        <v>1</v>
      </c>
      <c r="FZ117" s="11">
        <f t="shared" si="234"/>
        <v>1</v>
      </c>
      <c r="GA117" s="11">
        <f t="shared" si="234"/>
        <v>1</v>
      </c>
      <c r="GB117" s="11">
        <f t="shared" si="234"/>
        <v>1</v>
      </c>
      <c r="GC117" s="11">
        <f t="shared" si="234"/>
        <v>1</v>
      </c>
      <c r="GD117" s="11">
        <f t="shared" si="234"/>
        <v>1</v>
      </c>
      <c r="GE117" s="11">
        <f t="shared" si="234"/>
        <v>1</v>
      </c>
      <c r="GF117" s="11">
        <f t="shared" si="234"/>
        <v>1</v>
      </c>
      <c r="GG117" s="11">
        <f t="shared" si="234"/>
        <v>1</v>
      </c>
      <c r="GH117" s="11">
        <f t="shared" si="234"/>
        <v>1</v>
      </c>
      <c r="GI117" s="11">
        <f t="shared" si="234"/>
        <v>1</v>
      </c>
      <c r="GJ117" s="11">
        <f t="shared" si="234"/>
        <v>1</v>
      </c>
      <c r="GK117" s="11">
        <f t="shared" si="234"/>
        <v>1</v>
      </c>
      <c r="GL117" s="11">
        <f t="shared" si="234"/>
        <v>1</v>
      </c>
      <c r="GM117" s="11">
        <f t="shared" si="234"/>
        <v>1</v>
      </c>
      <c r="GN117" s="11">
        <f t="shared" si="234"/>
        <v>1</v>
      </c>
      <c r="GO117" s="11">
        <f t="shared" si="234"/>
        <v>1</v>
      </c>
      <c r="GP117" s="11">
        <f t="shared" si="234"/>
        <v>1</v>
      </c>
      <c r="GQ117" s="11">
        <f t="shared" ref="GQ117:IV117" si="235">IF(OR(GR25 = "", GR$8 &lt; GQ$8), "", 1)</f>
        <v>1</v>
      </c>
      <c r="GR117" s="11">
        <f t="shared" si="235"/>
        <v>1</v>
      </c>
      <c r="GS117" s="11">
        <f t="shared" si="235"/>
        <v>1</v>
      </c>
      <c r="GT117" s="11">
        <f t="shared" si="235"/>
        <v>1</v>
      </c>
      <c r="GU117" s="11">
        <f t="shared" si="235"/>
        <v>1</v>
      </c>
      <c r="GV117" s="11">
        <f t="shared" si="235"/>
        <v>1</v>
      </c>
      <c r="GW117" s="11">
        <f t="shared" si="235"/>
        <v>1</v>
      </c>
      <c r="GX117" s="11">
        <f t="shared" si="235"/>
        <v>1</v>
      </c>
      <c r="GY117" s="11">
        <f t="shared" si="235"/>
        <v>1</v>
      </c>
      <c r="GZ117" s="11" t="str">
        <f t="shared" si="235"/>
        <v/>
      </c>
      <c r="HA117" s="11" t="str">
        <f t="shared" si="235"/>
        <v/>
      </c>
      <c r="HB117" s="11" t="str">
        <f t="shared" si="235"/>
        <v/>
      </c>
      <c r="HC117" s="11" t="str">
        <f t="shared" si="235"/>
        <v/>
      </c>
      <c r="HD117" s="11" t="str">
        <f t="shared" si="235"/>
        <v/>
      </c>
      <c r="HE117" s="11" t="str">
        <f t="shared" si="235"/>
        <v/>
      </c>
      <c r="HF117" s="11" t="str">
        <f t="shared" si="235"/>
        <v/>
      </c>
      <c r="HG117" s="11" t="str">
        <f t="shared" si="235"/>
        <v/>
      </c>
      <c r="HH117" s="11" t="str">
        <f t="shared" si="235"/>
        <v/>
      </c>
      <c r="HI117" s="11" t="str">
        <f t="shared" si="235"/>
        <v/>
      </c>
      <c r="HJ117" s="11" t="str">
        <f t="shared" si="235"/>
        <v/>
      </c>
      <c r="HK117" s="11" t="str">
        <f t="shared" si="235"/>
        <v/>
      </c>
      <c r="HL117" s="11" t="str">
        <f t="shared" si="235"/>
        <v/>
      </c>
      <c r="HM117" s="11" t="str">
        <f t="shared" si="235"/>
        <v/>
      </c>
      <c r="HN117" s="11" t="str">
        <f t="shared" si="235"/>
        <v/>
      </c>
      <c r="HO117" s="11" t="str">
        <f t="shared" si="235"/>
        <v/>
      </c>
      <c r="HP117" s="11" t="str">
        <f t="shared" si="235"/>
        <v/>
      </c>
      <c r="HQ117" s="11" t="str">
        <f t="shared" si="235"/>
        <v/>
      </c>
      <c r="HR117" s="11" t="str">
        <f t="shared" si="235"/>
        <v/>
      </c>
      <c r="HS117" s="11" t="str">
        <f t="shared" si="235"/>
        <v/>
      </c>
      <c r="HT117" s="11" t="str">
        <f t="shared" si="235"/>
        <v/>
      </c>
      <c r="HU117" s="11" t="str">
        <f t="shared" si="235"/>
        <v/>
      </c>
      <c r="HV117" s="11" t="str">
        <f t="shared" si="235"/>
        <v/>
      </c>
      <c r="HW117" s="11" t="str">
        <f t="shared" si="235"/>
        <v/>
      </c>
      <c r="HX117" s="11" t="str">
        <f t="shared" si="235"/>
        <v/>
      </c>
      <c r="HY117" s="11" t="str">
        <f t="shared" si="235"/>
        <v/>
      </c>
      <c r="HZ117" s="11" t="str">
        <f t="shared" si="235"/>
        <v/>
      </c>
      <c r="IA117" s="11" t="str">
        <f t="shared" si="235"/>
        <v/>
      </c>
      <c r="IB117" s="11" t="str">
        <f t="shared" si="235"/>
        <v/>
      </c>
      <c r="IC117" s="11" t="str">
        <f t="shared" si="235"/>
        <v/>
      </c>
      <c r="ID117" s="11" t="str">
        <f t="shared" si="235"/>
        <v/>
      </c>
      <c r="IE117" s="11" t="str">
        <f t="shared" si="235"/>
        <v/>
      </c>
      <c r="IF117" s="11" t="str">
        <f t="shared" si="235"/>
        <v/>
      </c>
      <c r="IG117" s="11" t="str">
        <f t="shared" si="235"/>
        <v/>
      </c>
      <c r="IH117" s="11" t="str">
        <f t="shared" si="235"/>
        <v/>
      </c>
      <c r="II117" s="11" t="str">
        <f t="shared" si="235"/>
        <v/>
      </c>
      <c r="IJ117" s="11" t="str">
        <f t="shared" si="235"/>
        <v/>
      </c>
      <c r="IK117" s="11" t="str">
        <f t="shared" si="235"/>
        <v/>
      </c>
      <c r="IL117" s="11" t="str">
        <f t="shared" si="235"/>
        <v/>
      </c>
      <c r="IM117" s="11" t="str">
        <f t="shared" si="235"/>
        <v/>
      </c>
      <c r="IN117" s="11" t="str">
        <f t="shared" si="235"/>
        <v/>
      </c>
      <c r="IO117" s="11" t="str">
        <f t="shared" si="235"/>
        <v/>
      </c>
      <c r="IP117" s="11" t="str">
        <f t="shared" si="235"/>
        <v/>
      </c>
      <c r="IQ117" s="11" t="str">
        <f t="shared" si="235"/>
        <v/>
      </c>
      <c r="IR117" s="11" t="str">
        <f t="shared" si="235"/>
        <v/>
      </c>
      <c r="IS117" s="11" t="str">
        <f t="shared" si="235"/>
        <v/>
      </c>
      <c r="IT117" s="11" t="str">
        <f t="shared" si="235"/>
        <v/>
      </c>
      <c r="IU117" s="11" t="str">
        <f t="shared" si="235"/>
        <v/>
      </c>
      <c r="IV117" s="11" t="str">
        <f t="shared" si="235"/>
        <v/>
      </c>
    </row>
    <row r="118" spans="6:256" x14ac:dyDescent="0.2">
      <c r="F118">
        <v>201806</v>
      </c>
      <c r="G118" s="11">
        <f t="shared" ref="G118:BR118" si="236">IF(OR(H26 = "", H$8 &lt; G$8), "", 1)</f>
        <v>1</v>
      </c>
      <c r="H118" s="11">
        <f t="shared" si="236"/>
        <v>1</v>
      </c>
      <c r="I118" s="11">
        <f t="shared" si="236"/>
        <v>1</v>
      </c>
      <c r="J118" s="11">
        <f t="shared" si="236"/>
        <v>1</v>
      </c>
      <c r="K118" s="11">
        <f t="shared" si="236"/>
        <v>1</v>
      </c>
      <c r="L118" s="11">
        <f t="shared" si="236"/>
        <v>1</v>
      </c>
      <c r="M118" s="11">
        <f t="shared" si="236"/>
        <v>1</v>
      </c>
      <c r="N118" s="11">
        <f t="shared" si="236"/>
        <v>1</v>
      </c>
      <c r="O118" s="11">
        <f t="shared" si="236"/>
        <v>1</v>
      </c>
      <c r="P118" s="11">
        <f t="shared" si="236"/>
        <v>1</v>
      </c>
      <c r="Q118" s="11">
        <f t="shared" si="236"/>
        <v>1</v>
      </c>
      <c r="R118" s="11">
        <f t="shared" si="236"/>
        <v>1</v>
      </c>
      <c r="S118" s="11">
        <f t="shared" si="236"/>
        <v>1</v>
      </c>
      <c r="T118" s="11">
        <f t="shared" si="236"/>
        <v>1</v>
      </c>
      <c r="U118" s="11">
        <f t="shared" si="236"/>
        <v>1</v>
      </c>
      <c r="V118" s="11">
        <f t="shared" si="236"/>
        <v>1</v>
      </c>
      <c r="W118" s="11">
        <f t="shared" si="236"/>
        <v>1</v>
      </c>
      <c r="X118" s="11">
        <f t="shared" si="236"/>
        <v>1</v>
      </c>
      <c r="Y118" s="11">
        <f t="shared" si="236"/>
        <v>1</v>
      </c>
      <c r="Z118" s="11">
        <f t="shared" si="236"/>
        <v>1</v>
      </c>
      <c r="AA118" s="11">
        <f t="shared" si="236"/>
        <v>1</v>
      </c>
      <c r="AB118" s="11">
        <f t="shared" si="236"/>
        <v>1</v>
      </c>
      <c r="AC118" s="11">
        <f t="shared" si="236"/>
        <v>1</v>
      </c>
      <c r="AD118" s="11">
        <f t="shared" si="236"/>
        <v>1</v>
      </c>
      <c r="AE118" s="11">
        <f t="shared" si="236"/>
        <v>1</v>
      </c>
      <c r="AF118" s="11">
        <f t="shared" si="236"/>
        <v>1</v>
      </c>
      <c r="AG118" s="11">
        <f t="shared" si="236"/>
        <v>1</v>
      </c>
      <c r="AH118" s="11">
        <f t="shared" si="236"/>
        <v>1</v>
      </c>
      <c r="AI118" s="11">
        <f t="shared" si="236"/>
        <v>1</v>
      </c>
      <c r="AJ118" s="11">
        <f t="shared" si="236"/>
        <v>1</v>
      </c>
      <c r="AK118" s="11">
        <f t="shared" si="236"/>
        <v>1</v>
      </c>
      <c r="AL118" s="11">
        <f t="shared" si="236"/>
        <v>1</v>
      </c>
      <c r="AM118" s="11">
        <f t="shared" si="236"/>
        <v>1</v>
      </c>
      <c r="AN118" s="11">
        <f t="shared" si="236"/>
        <v>1</v>
      </c>
      <c r="AO118" s="11">
        <f t="shared" si="236"/>
        <v>1</v>
      </c>
      <c r="AP118" s="11">
        <f t="shared" si="236"/>
        <v>1</v>
      </c>
      <c r="AQ118" s="11">
        <f t="shared" si="236"/>
        <v>1</v>
      </c>
      <c r="AR118" s="11">
        <f t="shared" si="236"/>
        <v>1</v>
      </c>
      <c r="AS118" s="11">
        <f t="shared" si="236"/>
        <v>1</v>
      </c>
      <c r="AT118" s="11">
        <f t="shared" si="236"/>
        <v>1</v>
      </c>
      <c r="AU118" s="11">
        <f t="shared" si="236"/>
        <v>1</v>
      </c>
      <c r="AV118" s="11">
        <f t="shared" si="236"/>
        <v>1</v>
      </c>
      <c r="AW118" s="11">
        <f t="shared" si="236"/>
        <v>1</v>
      </c>
      <c r="AX118" s="11">
        <f t="shared" si="236"/>
        <v>1</v>
      </c>
      <c r="AY118" s="11">
        <f t="shared" si="236"/>
        <v>1</v>
      </c>
      <c r="AZ118" s="11">
        <f t="shared" si="236"/>
        <v>1</v>
      </c>
      <c r="BA118" s="11">
        <f t="shared" si="236"/>
        <v>1</v>
      </c>
      <c r="BB118" s="11">
        <f t="shared" si="236"/>
        <v>1</v>
      </c>
      <c r="BC118" s="11">
        <f t="shared" si="236"/>
        <v>1</v>
      </c>
      <c r="BD118" s="11">
        <f t="shared" si="236"/>
        <v>1</v>
      </c>
      <c r="BE118" s="11">
        <f t="shared" si="236"/>
        <v>1</v>
      </c>
      <c r="BF118" s="11">
        <f t="shared" si="236"/>
        <v>1</v>
      </c>
      <c r="BG118" s="11">
        <f t="shared" si="236"/>
        <v>1</v>
      </c>
      <c r="BH118" s="11">
        <f t="shared" si="236"/>
        <v>1</v>
      </c>
      <c r="BI118" s="11">
        <f t="shared" si="236"/>
        <v>1</v>
      </c>
      <c r="BJ118" s="11">
        <f t="shared" si="236"/>
        <v>1</v>
      </c>
      <c r="BK118" s="11">
        <f t="shared" si="236"/>
        <v>1</v>
      </c>
      <c r="BL118" s="11">
        <f t="shared" si="236"/>
        <v>1</v>
      </c>
      <c r="BM118" s="11">
        <f t="shared" si="236"/>
        <v>1</v>
      </c>
      <c r="BN118" s="11">
        <f t="shared" si="236"/>
        <v>1</v>
      </c>
      <c r="BO118" s="11">
        <f t="shared" si="236"/>
        <v>1</v>
      </c>
      <c r="BP118" s="11">
        <f t="shared" si="236"/>
        <v>1</v>
      </c>
      <c r="BQ118" s="11">
        <f t="shared" si="236"/>
        <v>1</v>
      </c>
      <c r="BR118" s="11">
        <f t="shared" si="236"/>
        <v>1</v>
      </c>
      <c r="BS118" s="11">
        <f t="shared" ref="BS118:ED118" si="237">IF(OR(BT26 = "", BT$8 &lt; BS$8), "", 1)</f>
        <v>1</v>
      </c>
      <c r="BT118" s="11">
        <f t="shared" si="237"/>
        <v>1</v>
      </c>
      <c r="BU118" s="11">
        <f t="shared" si="237"/>
        <v>1</v>
      </c>
      <c r="BV118" s="11">
        <f t="shared" si="237"/>
        <v>1</v>
      </c>
      <c r="BW118" s="11">
        <f t="shared" si="237"/>
        <v>1</v>
      </c>
      <c r="BX118" s="11">
        <f t="shared" si="237"/>
        <v>1</v>
      </c>
      <c r="BY118" s="11">
        <f t="shared" si="237"/>
        <v>1</v>
      </c>
      <c r="BZ118" s="11">
        <f t="shared" si="237"/>
        <v>1</v>
      </c>
      <c r="CA118" s="11">
        <f t="shared" si="237"/>
        <v>1</v>
      </c>
      <c r="CB118" s="11" t="str">
        <f t="shared" si="237"/>
        <v/>
      </c>
      <c r="CC118" s="11" t="str">
        <f t="shared" si="237"/>
        <v/>
      </c>
      <c r="CD118" s="11" t="str">
        <f t="shared" si="237"/>
        <v/>
      </c>
      <c r="CE118" s="11" t="str">
        <f t="shared" si="237"/>
        <v/>
      </c>
      <c r="CF118" s="11" t="str">
        <f t="shared" si="237"/>
        <v/>
      </c>
      <c r="CG118" s="11" t="str">
        <f t="shared" si="237"/>
        <v/>
      </c>
      <c r="CH118" s="11" t="str">
        <f t="shared" si="237"/>
        <v/>
      </c>
      <c r="CI118" s="11" t="str">
        <f t="shared" si="237"/>
        <v/>
      </c>
      <c r="CJ118" s="11" t="str">
        <f t="shared" si="237"/>
        <v/>
      </c>
      <c r="CK118" s="11" t="str">
        <f t="shared" si="237"/>
        <v/>
      </c>
      <c r="CL118" s="11" t="str">
        <f t="shared" si="237"/>
        <v/>
      </c>
      <c r="CM118" s="11" t="str">
        <f t="shared" si="237"/>
        <v/>
      </c>
      <c r="CN118" s="11" t="str">
        <f t="shared" si="237"/>
        <v/>
      </c>
      <c r="CO118" s="11" t="str">
        <f t="shared" si="237"/>
        <v/>
      </c>
      <c r="CP118" s="11" t="str">
        <f t="shared" si="237"/>
        <v/>
      </c>
      <c r="CQ118" s="11" t="str">
        <f t="shared" si="237"/>
        <v/>
      </c>
      <c r="CR118" s="11" t="str">
        <f t="shared" si="237"/>
        <v/>
      </c>
      <c r="CS118" s="11" t="str">
        <f t="shared" si="237"/>
        <v/>
      </c>
      <c r="CT118" s="11" t="str">
        <f t="shared" si="237"/>
        <v/>
      </c>
      <c r="CU118" s="11" t="str">
        <f t="shared" si="237"/>
        <v/>
      </c>
      <c r="CV118" s="11" t="str">
        <f t="shared" si="237"/>
        <v/>
      </c>
      <c r="CW118" s="11" t="str">
        <f t="shared" si="237"/>
        <v/>
      </c>
      <c r="CX118" s="11" t="str">
        <f t="shared" si="237"/>
        <v/>
      </c>
      <c r="CY118" s="11" t="str">
        <f t="shared" si="237"/>
        <v/>
      </c>
      <c r="CZ118" s="11" t="str">
        <f t="shared" si="237"/>
        <v/>
      </c>
      <c r="DA118" s="11" t="str">
        <f t="shared" si="237"/>
        <v/>
      </c>
      <c r="DB118" s="11" t="str">
        <f t="shared" si="237"/>
        <v/>
      </c>
      <c r="DC118" s="11" t="str">
        <f t="shared" si="237"/>
        <v/>
      </c>
      <c r="DD118" s="11" t="str">
        <f t="shared" si="237"/>
        <v/>
      </c>
      <c r="DE118" s="11" t="str">
        <f t="shared" si="237"/>
        <v/>
      </c>
      <c r="DF118" s="11" t="str">
        <f t="shared" si="237"/>
        <v/>
      </c>
      <c r="DG118" s="11" t="str">
        <f t="shared" si="237"/>
        <v/>
      </c>
      <c r="DH118" s="11" t="str">
        <f t="shared" si="237"/>
        <v/>
      </c>
      <c r="DI118" s="11" t="str">
        <f t="shared" si="237"/>
        <v/>
      </c>
      <c r="DJ118" s="11" t="str">
        <f t="shared" si="237"/>
        <v/>
      </c>
      <c r="DK118" s="11" t="str">
        <f t="shared" si="237"/>
        <v/>
      </c>
      <c r="DL118" s="11" t="str">
        <f t="shared" si="237"/>
        <v/>
      </c>
      <c r="DM118" s="11" t="str">
        <f t="shared" si="237"/>
        <v/>
      </c>
      <c r="DN118" s="11" t="str">
        <f t="shared" si="237"/>
        <v/>
      </c>
      <c r="DO118" s="11" t="str">
        <f t="shared" si="237"/>
        <v/>
      </c>
      <c r="DP118" s="11" t="str">
        <f t="shared" si="237"/>
        <v/>
      </c>
      <c r="DQ118" s="11" t="str">
        <f t="shared" si="237"/>
        <v/>
      </c>
      <c r="DR118" s="11" t="str">
        <f t="shared" si="237"/>
        <v/>
      </c>
      <c r="DS118" s="11" t="str">
        <f t="shared" si="237"/>
        <v/>
      </c>
      <c r="DT118" s="11" t="str">
        <f t="shared" si="237"/>
        <v/>
      </c>
      <c r="DU118" s="11" t="str">
        <f t="shared" si="237"/>
        <v/>
      </c>
      <c r="DV118" s="11" t="str">
        <f t="shared" si="237"/>
        <v/>
      </c>
      <c r="DW118" s="11" t="str">
        <f t="shared" si="237"/>
        <v/>
      </c>
      <c r="DX118" s="11" t="str">
        <f t="shared" si="237"/>
        <v/>
      </c>
      <c r="DY118" s="11" t="str">
        <f t="shared" si="237"/>
        <v/>
      </c>
      <c r="DZ118" s="11" t="str">
        <f t="shared" si="237"/>
        <v/>
      </c>
      <c r="EA118" s="11" t="str">
        <f t="shared" si="237"/>
        <v/>
      </c>
      <c r="EB118" s="11">
        <f t="shared" si="237"/>
        <v>1</v>
      </c>
      <c r="EC118" s="11">
        <f t="shared" si="237"/>
        <v>1</v>
      </c>
      <c r="ED118" s="11">
        <f t="shared" si="237"/>
        <v>1</v>
      </c>
      <c r="EE118" s="11">
        <f t="shared" ref="EE118:GP118" si="238">IF(OR(EF26 = "", EF$8 &lt; EE$8), "", 1)</f>
        <v>1</v>
      </c>
      <c r="EF118" s="11">
        <f t="shared" si="238"/>
        <v>1</v>
      </c>
      <c r="EG118" s="11">
        <f t="shared" si="238"/>
        <v>1</v>
      </c>
      <c r="EH118" s="11">
        <f t="shared" si="238"/>
        <v>1</v>
      </c>
      <c r="EI118" s="11">
        <f t="shared" si="238"/>
        <v>1</v>
      </c>
      <c r="EJ118" s="11">
        <f t="shared" si="238"/>
        <v>1</v>
      </c>
      <c r="EK118" s="11">
        <f t="shared" si="238"/>
        <v>1</v>
      </c>
      <c r="EL118" s="11">
        <f t="shared" si="238"/>
        <v>1</v>
      </c>
      <c r="EM118" s="11">
        <f t="shared" si="238"/>
        <v>1</v>
      </c>
      <c r="EN118" s="11">
        <f t="shared" si="238"/>
        <v>1</v>
      </c>
      <c r="EO118" s="11">
        <f t="shared" si="238"/>
        <v>1</v>
      </c>
      <c r="EP118" s="11">
        <f t="shared" si="238"/>
        <v>1</v>
      </c>
      <c r="EQ118" s="11">
        <f t="shared" si="238"/>
        <v>1</v>
      </c>
      <c r="ER118" s="11">
        <f t="shared" si="238"/>
        <v>1</v>
      </c>
      <c r="ES118" s="11">
        <f t="shared" si="238"/>
        <v>1</v>
      </c>
      <c r="ET118" s="11">
        <f t="shared" si="238"/>
        <v>1</v>
      </c>
      <c r="EU118" s="11">
        <f t="shared" si="238"/>
        <v>1</v>
      </c>
      <c r="EV118" s="11">
        <f t="shared" si="238"/>
        <v>1</v>
      </c>
      <c r="EW118" s="11">
        <f t="shared" si="238"/>
        <v>1</v>
      </c>
      <c r="EX118" s="11">
        <f t="shared" si="238"/>
        <v>1</v>
      </c>
      <c r="EY118" s="11">
        <f t="shared" si="238"/>
        <v>1</v>
      </c>
      <c r="EZ118" s="11">
        <f t="shared" si="238"/>
        <v>1</v>
      </c>
      <c r="FA118" s="11">
        <f t="shared" si="238"/>
        <v>1</v>
      </c>
      <c r="FB118" s="11">
        <f t="shared" si="238"/>
        <v>1</v>
      </c>
      <c r="FC118" s="11">
        <f t="shared" si="238"/>
        <v>1</v>
      </c>
      <c r="FD118" s="11">
        <f t="shared" si="238"/>
        <v>1</v>
      </c>
      <c r="FE118" s="11">
        <f t="shared" si="238"/>
        <v>1</v>
      </c>
      <c r="FF118" s="11">
        <f t="shared" si="238"/>
        <v>1</v>
      </c>
      <c r="FG118" s="11">
        <f t="shared" si="238"/>
        <v>1</v>
      </c>
      <c r="FH118" s="11">
        <f t="shared" si="238"/>
        <v>1</v>
      </c>
      <c r="FI118" s="11">
        <f t="shared" si="238"/>
        <v>1</v>
      </c>
      <c r="FJ118" s="11">
        <f t="shared" si="238"/>
        <v>1</v>
      </c>
      <c r="FK118" s="11">
        <f t="shared" si="238"/>
        <v>1</v>
      </c>
      <c r="FL118" s="11">
        <f t="shared" si="238"/>
        <v>1</v>
      </c>
      <c r="FM118" s="11">
        <f t="shared" si="238"/>
        <v>1</v>
      </c>
      <c r="FN118" s="11">
        <f t="shared" si="238"/>
        <v>1</v>
      </c>
      <c r="FO118" s="11">
        <f t="shared" si="238"/>
        <v>1</v>
      </c>
      <c r="FP118" s="11">
        <f t="shared" si="238"/>
        <v>1</v>
      </c>
      <c r="FQ118" s="11">
        <f t="shared" si="238"/>
        <v>1</v>
      </c>
      <c r="FR118" s="11">
        <f t="shared" si="238"/>
        <v>1</v>
      </c>
      <c r="FS118" s="11">
        <f t="shared" si="238"/>
        <v>1</v>
      </c>
      <c r="FT118" s="11">
        <f t="shared" si="238"/>
        <v>1</v>
      </c>
      <c r="FU118" s="11">
        <f t="shared" si="238"/>
        <v>1</v>
      </c>
      <c r="FV118" s="11">
        <f t="shared" si="238"/>
        <v>1</v>
      </c>
      <c r="FW118" s="11">
        <f t="shared" si="238"/>
        <v>1</v>
      </c>
      <c r="FX118" s="11">
        <f t="shared" si="238"/>
        <v>1</v>
      </c>
      <c r="FY118" s="11">
        <f t="shared" si="238"/>
        <v>1</v>
      </c>
      <c r="FZ118" s="11">
        <f t="shared" si="238"/>
        <v>1</v>
      </c>
      <c r="GA118" s="11">
        <f t="shared" si="238"/>
        <v>1</v>
      </c>
      <c r="GB118" s="11">
        <f t="shared" si="238"/>
        <v>1</v>
      </c>
      <c r="GC118" s="11">
        <f t="shared" si="238"/>
        <v>1</v>
      </c>
      <c r="GD118" s="11">
        <f t="shared" si="238"/>
        <v>1</v>
      </c>
      <c r="GE118" s="11">
        <f t="shared" si="238"/>
        <v>1</v>
      </c>
      <c r="GF118" s="11">
        <f t="shared" si="238"/>
        <v>1</v>
      </c>
      <c r="GG118" s="11">
        <f t="shared" si="238"/>
        <v>1</v>
      </c>
      <c r="GH118" s="11">
        <f t="shared" si="238"/>
        <v>1</v>
      </c>
      <c r="GI118" s="11">
        <f t="shared" si="238"/>
        <v>1</v>
      </c>
      <c r="GJ118" s="11">
        <f t="shared" si="238"/>
        <v>1</v>
      </c>
      <c r="GK118" s="11">
        <f t="shared" si="238"/>
        <v>1</v>
      </c>
      <c r="GL118" s="11">
        <f t="shared" si="238"/>
        <v>1</v>
      </c>
      <c r="GM118" s="11">
        <f t="shared" si="238"/>
        <v>1</v>
      </c>
      <c r="GN118" s="11">
        <f t="shared" si="238"/>
        <v>1</v>
      </c>
      <c r="GO118" s="11">
        <f t="shared" si="238"/>
        <v>1</v>
      </c>
      <c r="GP118" s="11">
        <f t="shared" si="238"/>
        <v>1</v>
      </c>
      <c r="GQ118" s="11">
        <f t="shared" ref="GQ118:IV118" si="239">IF(OR(GR26 = "", GR$8 &lt; GQ$8), "", 1)</f>
        <v>1</v>
      </c>
      <c r="GR118" s="11">
        <f t="shared" si="239"/>
        <v>1</v>
      </c>
      <c r="GS118" s="11">
        <f t="shared" si="239"/>
        <v>1</v>
      </c>
      <c r="GT118" s="11">
        <f t="shared" si="239"/>
        <v>1</v>
      </c>
      <c r="GU118" s="11">
        <f t="shared" si="239"/>
        <v>1</v>
      </c>
      <c r="GV118" s="11">
        <f t="shared" si="239"/>
        <v>1</v>
      </c>
      <c r="GW118" s="11" t="str">
        <f t="shared" si="239"/>
        <v/>
      </c>
      <c r="GX118" s="11" t="str">
        <f t="shared" si="239"/>
        <v/>
      </c>
      <c r="GY118" s="11" t="str">
        <f t="shared" si="239"/>
        <v/>
      </c>
      <c r="GZ118" s="11" t="str">
        <f t="shared" si="239"/>
        <v/>
      </c>
      <c r="HA118" s="11" t="str">
        <f t="shared" si="239"/>
        <v/>
      </c>
      <c r="HB118" s="11" t="str">
        <f t="shared" si="239"/>
        <v/>
      </c>
      <c r="HC118" s="11" t="str">
        <f t="shared" si="239"/>
        <v/>
      </c>
      <c r="HD118" s="11" t="str">
        <f t="shared" si="239"/>
        <v/>
      </c>
      <c r="HE118" s="11" t="str">
        <f t="shared" si="239"/>
        <v/>
      </c>
      <c r="HF118" s="11" t="str">
        <f t="shared" si="239"/>
        <v/>
      </c>
      <c r="HG118" s="11" t="str">
        <f t="shared" si="239"/>
        <v/>
      </c>
      <c r="HH118" s="11" t="str">
        <f t="shared" si="239"/>
        <v/>
      </c>
      <c r="HI118" s="11" t="str">
        <f t="shared" si="239"/>
        <v/>
      </c>
      <c r="HJ118" s="11" t="str">
        <f t="shared" si="239"/>
        <v/>
      </c>
      <c r="HK118" s="11" t="str">
        <f t="shared" si="239"/>
        <v/>
      </c>
      <c r="HL118" s="11" t="str">
        <f t="shared" si="239"/>
        <v/>
      </c>
      <c r="HM118" s="11" t="str">
        <f t="shared" si="239"/>
        <v/>
      </c>
      <c r="HN118" s="11" t="str">
        <f t="shared" si="239"/>
        <v/>
      </c>
      <c r="HO118" s="11" t="str">
        <f t="shared" si="239"/>
        <v/>
      </c>
      <c r="HP118" s="11" t="str">
        <f t="shared" si="239"/>
        <v/>
      </c>
      <c r="HQ118" s="11" t="str">
        <f t="shared" si="239"/>
        <v/>
      </c>
      <c r="HR118" s="11" t="str">
        <f t="shared" si="239"/>
        <v/>
      </c>
      <c r="HS118" s="11" t="str">
        <f t="shared" si="239"/>
        <v/>
      </c>
      <c r="HT118" s="11" t="str">
        <f t="shared" si="239"/>
        <v/>
      </c>
      <c r="HU118" s="11" t="str">
        <f t="shared" si="239"/>
        <v/>
      </c>
      <c r="HV118" s="11" t="str">
        <f t="shared" si="239"/>
        <v/>
      </c>
      <c r="HW118" s="11" t="str">
        <f t="shared" si="239"/>
        <v/>
      </c>
      <c r="HX118" s="11" t="str">
        <f t="shared" si="239"/>
        <v/>
      </c>
      <c r="HY118" s="11" t="str">
        <f t="shared" si="239"/>
        <v/>
      </c>
      <c r="HZ118" s="11" t="str">
        <f t="shared" si="239"/>
        <v/>
      </c>
      <c r="IA118" s="11" t="str">
        <f t="shared" si="239"/>
        <v/>
      </c>
      <c r="IB118" s="11" t="str">
        <f t="shared" si="239"/>
        <v/>
      </c>
      <c r="IC118" s="11" t="str">
        <f t="shared" si="239"/>
        <v/>
      </c>
      <c r="ID118" s="11" t="str">
        <f t="shared" si="239"/>
        <v/>
      </c>
      <c r="IE118" s="11" t="str">
        <f t="shared" si="239"/>
        <v/>
      </c>
      <c r="IF118" s="11" t="str">
        <f t="shared" si="239"/>
        <v/>
      </c>
      <c r="IG118" s="11" t="str">
        <f t="shared" si="239"/>
        <v/>
      </c>
      <c r="IH118" s="11" t="str">
        <f t="shared" si="239"/>
        <v/>
      </c>
      <c r="II118" s="11" t="str">
        <f t="shared" si="239"/>
        <v/>
      </c>
      <c r="IJ118" s="11" t="str">
        <f t="shared" si="239"/>
        <v/>
      </c>
      <c r="IK118" s="11" t="str">
        <f t="shared" si="239"/>
        <v/>
      </c>
      <c r="IL118" s="11" t="str">
        <f t="shared" si="239"/>
        <v/>
      </c>
      <c r="IM118" s="11" t="str">
        <f t="shared" si="239"/>
        <v/>
      </c>
      <c r="IN118" s="11" t="str">
        <f t="shared" si="239"/>
        <v/>
      </c>
      <c r="IO118" s="11" t="str">
        <f t="shared" si="239"/>
        <v/>
      </c>
      <c r="IP118" s="11" t="str">
        <f t="shared" si="239"/>
        <v/>
      </c>
      <c r="IQ118" s="11" t="str">
        <f t="shared" si="239"/>
        <v/>
      </c>
      <c r="IR118" s="11" t="str">
        <f t="shared" si="239"/>
        <v/>
      </c>
      <c r="IS118" s="11" t="str">
        <f t="shared" si="239"/>
        <v/>
      </c>
      <c r="IT118" s="11" t="str">
        <f t="shared" si="239"/>
        <v/>
      </c>
      <c r="IU118" s="11" t="str">
        <f t="shared" si="239"/>
        <v/>
      </c>
      <c r="IV118" s="11" t="str">
        <f t="shared" si="239"/>
        <v/>
      </c>
    </row>
    <row r="119" spans="6:256" x14ac:dyDescent="0.2">
      <c r="F119">
        <v>201809</v>
      </c>
      <c r="G119" s="11">
        <f t="shared" ref="G119:BR119" si="240">IF(OR(H27 = "", H$8 &lt; G$8), "", 1)</f>
        <v>1</v>
      </c>
      <c r="H119" s="11">
        <f t="shared" si="240"/>
        <v>1</v>
      </c>
      <c r="I119" s="11">
        <f t="shared" si="240"/>
        <v>1</v>
      </c>
      <c r="J119" s="11">
        <f t="shared" si="240"/>
        <v>1</v>
      </c>
      <c r="K119" s="11">
        <f t="shared" si="240"/>
        <v>1</v>
      </c>
      <c r="L119" s="11">
        <f t="shared" si="240"/>
        <v>1</v>
      </c>
      <c r="M119" s="11">
        <f t="shared" si="240"/>
        <v>1</v>
      </c>
      <c r="N119" s="11">
        <f t="shared" si="240"/>
        <v>1</v>
      </c>
      <c r="O119" s="11">
        <f t="shared" si="240"/>
        <v>1</v>
      </c>
      <c r="P119" s="11">
        <f t="shared" si="240"/>
        <v>1</v>
      </c>
      <c r="Q119" s="11">
        <f t="shared" si="240"/>
        <v>1</v>
      </c>
      <c r="R119" s="11">
        <f t="shared" si="240"/>
        <v>1</v>
      </c>
      <c r="S119" s="11">
        <f t="shared" si="240"/>
        <v>1</v>
      </c>
      <c r="T119" s="11">
        <f t="shared" si="240"/>
        <v>1</v>
      </c>
      <c r="U119" s="11">
        <f t="shared" si="240"/>
        <v>1</v>
      </c>
      <c r="V119" s="11">
        <f t="shared" si="240"/>
        <v>1</v>
      </c>
      <c r="W119" s="11">
        <f t="shared" si="240"/>
        <v>1</v>
      </c>
      <c r="X119" s="11">
        <f t="shared" si="240"/>
        <v>1</v>
      </c>
      <c r="Y119" s="11">
        <f t="shared" si="240"/>
        <v>1</v>
      </c>
      <c r="Z119" s="11">
        <f t="shared" si="240"/>
        <v>1</v>
      </c>
      <c r="AA119" s="11">
        <f t="shared" si="240"/>
        <v>1</v>
      </c>
      <c r="AB119" s="11">
        <f t="shared" si="240"/>
        <v>1</v>
      </c>
      <c r="AC119" s="11">
        <f t="shared" si="240"/>
        <v>1</v>
      </c>
      <c r="AD119" s="11">
        <f t="shared" si="240"/>
        <v>1</v>
      </c>
      <c r="AE119" s="11">
        <f t="shared" si="240"/>
        <v>1</v>
      </c>
      <c r="AF119" s="11">
        <f t="shared" si="240"/>
        <v>1</v>
      </c>
      <c r="AG119" s="11">
        <f t="shared" si="240"/>
        <v>1</v>
      </c>
      <c r="AH119" s="11">
        <f t="shared" si="240"/>
        <v>1</v>
      </c>
      <c r="AI119" s="11">
        <f t="shared" si="240"/>
        <v>1</v>
      </c>
      <c r="AJ119" s="11">
        <f t="shared" si="240"/>
        <v>1</v>
      </c>
      <c r="AK119" s="11">
        <f t="shared" si="240"/>
        <v>1</v>
      </c>
      <c r="AL119" s="11">
        <f t="shared" si="240"/>
        <v>1</v>
      </c>
      <c r="AM119" s="11">
        <f t="shared" si="240"/>
        <v>1</v>
      </c>
      <c r="AN119" s="11">
        <f t="shared" si="240"/>
        <v>1</v>
      </c>
      <c r="AO119" s="11">
        <f t="shared" si="240"/>
        <v>1</v>
      </c>
      <c r="AP119" s="11">
        <f t="shared" si="240"/>
        <v>1</v>
      </c>
      <c r="AQ119" s="11">
        <f t="shared" si="240"/>
        <v>1</v>
      </c>
      <c r="AR119" s="11">
        <f t="shared" si="240"/>
        <v>1</v>
      </c>
      <c r="AS119" s="11">
        <f t="shared" si="240"/>
        <v>1</v>
      </c>
      <c r="AT119" s="11">
        <f t="shared" si="240"/>
        <v>1</v>
      </c>
      <c r="AU119" s="11">
        <f t="shared" si="240"/>
        <v>1</v>
      </c>
      <c r="AV119" s="11">
        <f t="shared" si="240"/>
        <v>1</v>
      </c>
      <c r="AW119" s="11">
        <f t="shared" si="240"/>
        <v>1</v>
      </c>
      <c r="AX119" s="11">
        <f t="shared" si="240"/>
        <v>1</v>
      </c>
      <c r="AY119" s="11">
        <f t="shared" si="240"/>
        <v>1</v>
      </c>
      <c r="AZ119" s="11">
        <f t="shared" si="240"/>
        <v>1</v>
      </c>
      <c r="BA119" s="11">
        <f t="shared" si="240"/>
        <v>1</v>
      </c>
      <c r="BB119" s="11">
        <f t="shared" si="240"/>
        <v>1</v>
      </c>
      <c r="BC119" s="11">
        <f t="shared" si="240"/>
        <v>1</v>
      </c>
      <c r="BD119" s="11">
        <f t="shared" si="240"/>
        <v>1</v>
      </c>
      <c r="BE119" s="11">
        <f t="shared" si="240"/>
        <v>1</v>
      </c>
      <c r="BF119" s="11">
        <f t="shared" si="240"/>
        <v>1</v>
      </c>
      <c r="BG119" s="11">
        <f t="shared" si="240"/>
        <v>1</v>
      </c>
      <c r="BH119" s="11">
        <f t="shared" si="240"/>
        <v>1</v>
      </c>
      <c r="BI119" s="11">
        <f t="shared" si="240"/>
        <v>1</v>
      </c>
      <c r="BJ119" s="11">
        <f t="shared" si="240"/>
        <v>1</v>
      </c>
      <c r="BK119" s="11">
        <f t="shared" si="240"/>
        <v>1</v>
      </c>
      <c r="BL119" s="11">
        <f t="shared" si="240"/>
        <v>1</v>
      </c>
      <c r="BM119" s="11">
        <f t="shared" si="240"/>
        <v>1</v>
      </c>
      <c r="BN119" s="11">
        <f t="shared" si="240"/>
        <v>1</v>
      </c>
      <c r="BO119" s="11">
        <f t="shared" si="240"/>
        <v>1</v>
      </c>
      <c r="BP119" s="11">
        <f t="shared" si="240"/>
        <v>1</v>
      </c>
      <c r="BQ119" s="11">
        <f t="shared" si="240"/>
        <v>1</v>
      </c>
      <c r="BR119" s="11">
        <f t="shared" si="240"/>
        <v>1</v>
      </c>
      <c r="BS119" s="11">
        <f t="shared" ref="BS119:ED119" si="241">IF(OR(BT27 = "", BT$8 &lt; BS$8), "", 1)</f>
        <v>1</v>
      </c>
      <c r="BT119" s="11">
        <f t="shared" si="241"/>
        <v>1</v>
      </c>
      <c r="BU119" s="11">
        <f t="shared" si="241"/>
        <v>1</v>
      </c>
      <c r="BV119" s="11">
        <f t="shared" si="241"/>
        <v>1</v>
      </c>
      <c r="BW119" s="11">
        <f t="shared" si="241"/>
        <v>1</v>
      </c>
      <c r="BX119" s="11">
        <f t="shared" si="241"/>
        <v>1</v>
      </c>
      <c r="BY119" s="11" t="str">
        <f t="shared" si="241"/>
        <v/>
      </c>
      <c r="BZ119" s="11" t="str">
        <f t="shared" si="241"/>
        <v/>
      </c>
      <c r="CA119" s="11" t="str">
        <f t="shared" si="241"/>
        <v/>
      </c>
      <c r="CB119" s="11" t="str">
        <f t="shared" si="241"/>
        <v/>
      </c>
      <c r="CC119" s="11" t="str">
        <f t="shared" si="241"/>
        <v/>
      </c>
      <c r="CD119" s="11" t="str">
        <f t="shared" si="241"/>
        <v/>
      </c>
      <c r="CE119" s="11" t="str">
        <f t="shared" si="241"/>
        <v/>
      </c>
      <c r="CF119" s="11" t="str">
        <f t="shared" si="241"/>
        <v/>
      </c>
      <c r="CG119" s="11" t="str">
        <f t="shared" si="241"/>
        <v/>
      </c>
      <c r="CH119" s="11" t="str">
        <f t="shared" si="241"/>
        <v/>
      </c>
      <c r="CI119" s="11" t="str">
        <f t="shared" si="241"/>
        <v/>
      </c>
      <c r="CJ119" s="11" t="str">
        <f t="shared" si="241"/>
        <v/>
      </c>
      <c r="CK119" s="11" t="str">
        <f t="shared" si="241"/>
        <v/>
      </c>
      <c r="CL119" s="11" t="str">
        <f t="shared" si="241"/>
        <v/>
      </c>
      <c r="CM119" s="11" t="str">
        <f t="shared" si="241"/>
        <v/>
      </c>
      <c r="CN119" s="11" t="str">
        <f t="shared" si="241"/>
        <v/>
      </c>
      <c r="CO119" s="11" t="str">
        <f t="shared" si="241"/>
        <v/>
      </c>
      <c r="CP119" s="11" t="str">
        <f t="shared" si="241"/>
        <v/>
      </c>
      <c r="CQ119" s="11" t="str">
        <f t="shared" si="241"/>
        <v/>
      </c>
      <c r="CR119" s="11" t="str">
        <f t="shared" si="241"/>
        <v/>
      </c>
      <c r="CS119" s="11" t="str">
        <f t="shared" si="241"/>
        <v/>
      </c>
      <c r="CT119" s="11" t="str">
        <f t="shared" si="241"/>
        <v/>
      </c>
      <c r="CU119" s="11" t="str">
        <f t="shared" si="241"/>
        <v/>
      </c>
      <c r="CV119" s="11" t="str">
        <f t="shared" si="241"/>
        <v/>
      </c>
      <c r="CW119" s="11" t="str">
        <f t="shared" si="241"/>
        <v/>
      </c>
      <c r="CX119" s="11" t="str">
        <f t="shared" si="241"/>
        <v/>
      </c>
      <c r="CY119" s="11" t="str">
        <f t="shared" si="241"/>
        <v/>
      </c>
      <c r="CZ119" s="11" t="str">
        <f t="shared" si="241"/>
        <v/>
      </c>
      <c r="DA119" s="11" t="str">
        <f t="shared" si="241"/>
        <v/>
      </c>
      <c r="DB119" s="11" t="str">
        <f t="shared" si="241"/>
        <v/>
      </c>
      <c r="DC119" s="11" t="str">
        <f t="shared" si="241"/>
        <v/>
      </c>
      <c r="DD119" s="11" t="str">
        <f t="shared" si="241"/>
        <v/>
      </c>
      <c r="DE119" s="11" t="str">
        <f t="shared" si="241"/>
        <v/>
      </c>
      <c r="DF119" s="11" t="str">
        <f t="shared" si="241"/>
        <v/>
      </c>
      <c r="DG119" s="11" t="str">
        <f t="shared" si="241"/>
        <v/>
      </c>
      <c r="DH119" s="11" t="str">
        <f t="shared" si="241"/>
        <v/>
      </c>
      <c r="DI119" s="11" t="str">
        <f t="shared" si="241"/>
        <v/>
      </c>
      <c r="DJ119" s="11" t="str">
        <f t="shared" si="241"/>
        <v/>
      </c>
      <c r="DK119" s="11" t="str">
        <f t="shared" si="241"/>
        <v/>
      </c>
      <c r="DL119" s="11" t="str">
        <f t="shared" si="241"/>
        <v/>
      </c>
      <c r="DM119" s="11" t="str">
        <f t="shared" si="241"/>
        <v/>
      </c>
      <c r="DN119" s="11" t="str">
        <f t="shared" si="241"/>
        <v/>
      </c>
      <c r="DO119" s="11" t="str">
        <f t="shared" si="241"/>
        <v/>
      </c>
      <c r="DP119" s="11" t="str">
        <f t="shared" si="241"/>
        <v/>
      </c>
      <c r="DQ119" s="11" t="str">
        <f t="shared" si="241"/>
        <v/>
      </c>
      <c r="DR119" s="11" t="str">
        <f t="shared" si="241"/>
        <v/>
      </c>
      <c r="DS119" s="11" t="str">
        <f t="shared" si="241"/>
        <v/>
      </c>
      <c r="DT119" s="11" t="str">
        <f t="shared" si="241"/>
        <v/>
      </c>
      <c r="DU119" s="11" t="str">
        <f t="shared" si="241"/>
        <v/>
      </c>
      <c r="DV119" s="11" t="str">
        <f t="shared" si="241"/>
        <v/>
      </c>
      <c r="DW119" s="11" t="str">
        <f t="shared" si="241"/>
        <v/>
      </c>
      <c r="DX119" s="11" t="str">
        <f t="shared" si="241"/>
        <v/>
      </c>
      <c r="DY119" s="11" t="str">
        <f t="shared" si="241"/>
        <v/>
      </c>
      <c r="DZ119" s="11" t="str">
        <f t="shared" si="241"/>
        <v/>
      </c>
      <c r="EA119" s="11" t="str">
        <f t="shared" si="241"/>
        <v/>
      </c>
      <c r="EB119" s="11">
        <f t="shared" si="241"/>
        <v>1</v>
      </c>
      <c r="EC119" s="11">
        <f t="shared" si="241"/>
        <v>1</v>
      </c>
      <c r="ED119" s="11">
        <f t="shared" si="241"/>
        <v>1</v>
      </c>
      <c r="EE119" s="11">
        <f t="shared" ref="EE119:GP119" si="242">IF(OR(EF27 = "", EF$8 &lt; EE$8), "", 1)</f>
        <v>1</v>
      </c>
      <c r="EF119" s="11">
        <f t="shared" si="242"/>
        <v>1</v>
      </c>
      <c r="EG119" s="11">
        <f t="shared" si="242"/>
        <v>1</v>
      </c>
      <c r="EH119" s="11">
        <f t="shared" si="242"/>
        <v>1</v>
      </c>
      <c r="EI119" s="11">
        <f t="shared" si="242"/>
        <v>1</v>
      </c>
      <c r="EJ119" s="11">
        <f t="shared" si="242"/>
        <v>1</v>
      </c>
      <c r="EK119" s="11">
        <f t="shared" si="242"/>
        <v>1</v>
      </c>
      <c r="EL119" s="11">
        <f t="shared" si="242"/>
        <v>1</v>
      </c>
      <c r="EM119" s="11">
        <f t="shared" si="242"/>
        <v>1</v>
      </c>
      <c r="EN119" s="11">
        <f t="shared" si="242"/>
        <v>1</v>
      </c>
      <c r="EO119" s="11">
        <f t="shared" si="242"/>
        <v>1</v>
      </c>
      <c r="EP119" s="11">
        <f t="shared" si="242"/>
        <v>1</v>
      </c>
      <c r="EQ119" s="11">
        <f t="shared" si="242"/>
        <v>1</v>
      </c>
      <c r="ER119" s="11">
        <f t="shared" si="242"/>
        <v>1</v>
      </c>
      <c r="ES119" s="11">
        <f t="shared" si="242"/>
        <v>1</v>
      </c>
      <c r="ET119" s="11">
        <f t="shared" si="242"/>
        <v>1</v>
      </c>
      <c r="EU119" s="11">
        <f t="shared" si="242"/>
        <v>1</v>
      </c>
      <c r="EV119" s="11">
        <f t="shared" si="242"/>
        <v>1</v>
      </c>
      <c r="EW119" s="11">
        <f t="shared" si="242"/>
        <v>1</v>
      </c>
      <c r="EX119" s="11">
        <f t="shared" si="242"/>
        <v>1</v>
      </c>
      <c r="EY119" s="11">
        <f t="shared" si="242"/>
        <v>1</v>
      </c>
      <c r="EZ119" s="11">
        <f t="shared" si="242"/>
        <v>1</v>
      </c>
      <c r="FA119" s="11">
        <f t="shared" si="242"/>
        <v>1</v>
      </c>
      <c r="FB119" s="11">
        <f t="shared" si="242"/>
        <v>1</v>
      </c>
      <c r="FC119" s="11">
        <f t="shared" si="242"/>
        <v>1</v>
      </c>
      <c r="FD119" s="11">
        <f t="shared" si="242"/>
        <v>1</v>
      </c>
      <c r="FE119" s="11">
        <f t="shared" si="242"/>
        <v>1</v>
      </c>
      <c r="FF119" s="11">
        <f t="shared" si="242"/>
        <v>1</v>
      </c>
      <c r="FG119" s="11">
        <f t="shared" si="242"/>
        <v>1</v>
      </c>
      <c r="FH119" s="11">
        <f t="shared" si="242"/>
        <v>1</v>
      </c>
      <c r="FI119" s="11">
        <f t="shared" si="242"/>
        <v>1</v>
      </c>
      <c r="FJ119" s="11">
        <f t="shared" si="242"/>
        <v>1</v>
      </c>
      <c r="FK119" s="11">
        <f t="shared" si="242"/>
        <v>1</v>
      </c>
      <c r="FL119" s="11">
        <f t="shared" si="242"/>
        <v>1</v>
      </c>
      <c r="FM119" s="11">
        <f t="shared" si="242"/>
        <v>1</v>
      </c>
      <c r="FN119" s="11">
        <f t="shared" si="242"/>
        <v>1</v>
      </c>
      <c r="FO119" s="11">
        <f t="shared" si="242"/>
        <v>1</v>
      </c>
      <c r="FP119" s="11">
        <f t="shared" si="242"/>
        <v>1</v>
      </c>
      <c r="FQ119" s="11">
        <f t="shared" si="242"/>
        <v>1</v>
      </c>
      <c r="FR119" s="11">
        <f t="shared" si="242"/>
        <v>1</v>
      </c>
      <c r="FS119" s="11">
        <f t="shared" si="242"/>
        <v>1</v>
      </c>
      <c r="FT119" s="11">
        <f t="shared" si="242"/>
        <v>1</v>
      </c>
      <c r="FU119" s="11">
        <f t="shared" si="242"/>
        <v>1</v>
      </c>
      <c r="FV119" s="11">
        <f t="shared" si="242"/>
        <v>1</v>
      </c>
      <c r="FW119" s="11">
        <f t="shared" si="242"/>
        <v>1</v>
      </c>
      <c r="FX119" s="11">
        <f t="shared" si="242"/>
        <v>1</v>
      </c>
      <c r="FY119" s="11">
        <f t="shared" si="242"/>
        <v>1</v>
      </c>
      <c r="FZ119" s="11">
        <f t="shared" si="242"/>
        <v>1</v>
      </c>
      <c r="GA119" s="11">
        <f t="shared" si="242"/>
        <v>1</v>
      </c>
      <c r="GB119" s="11">
        <f t="shared" si="242"/>
        <v>1</v>
      </c>
      <c r="GC119" s="11">
        <f t="shared" si="242"/>
        <v>1</v>
      </c>
      <c r="GD119" s="11">
        <f t="shared" si="242"/>
        <v>1</v>
      </c>
      <c r="GE119" s="11">
        <f t="shared" si="242"/>
        <v>1</v>
      </c>
      <c r="GF119" s="11">
        <f t="shared" si="242"/>
        <v>1</v>
      </c>
      <c r="GG119" s="11">
        <f t="shared" si="242"/>
        <v>1</v>
      </c>
      <c r="GH119" s="11">
        <f t="shared" si="242"/>
        <v>1</v>
      </c>
      <c r="GI119" s="11">
        <f t="shared" si="242"/>
        <v>1</v>
      </c>
      <c r="GJ119" s="11">
        <f t="shared" si="242"/>
        <v>1</v>
      </c>
      <c r="GK119" s="11">
        <f t="shared" si="242"/>
        <v>1</v>
      </c>
      <c r="GL119" s="11">
        <f t="shared" si="242"/>
        <v>1</v>
      </c>
      <c r="GM119" s="11">
        <f t="shared" si="242"/>
        <v>1</v>
      </c>
      <c r="GN119" s="11">
        <f t="shared" si="242"/>
        <v>1</v>
      </c>
      <c r="GO119" s="11">
        <f t="shared" si="242"/>
        <v>1</v>
      </c>
      <c r="GP119" s="11">
        <f t="shared" si="242"/>
        <v>1</v>
      </c>
      <c r="GQ119" s="11">
        <f t="shared" ref="GQ119:IV119" si="243">IF(OR(GR27 = "", GR$8 &lt; GQ$8), "", 1)</f>
        <v>1</v>
      </c>
      <c r="GR119" s="11">
        <f t="shared" si="243"/>
        <v>1</v>
      </c>
      <c r="GS119" s="11">
        <f t="shared" si="243"/>
        <v>1</v>
      </c>
      <c r="GT119" s="11" t="str">
        <f t="shared" si="243"/>
        <v/>
      </c>
      <c r="GU119" s="11" t="str">
        <f t="shared" si="243"/>
        <v/>
      </c>
      <c r="GV119" s="11" t="str">
        <f t="shared" si="243"/>
        <v/>
      </c>
      <c r="GW119" s="11" t="str">
        <f t="shared" si="243"/>
        <v/>
      </c>
      <c r="GX119" s="11" t="str">
        <f t="shared" si="243"/>
        <v/>
      </c>
      <c r="GY119" s="11" t="str">
        <f t="shared" si="243"/>
        <v/>
      </c>
      <c r="GZ119" s="11" t="str">
        <f t="shared" si="243"/>
        <v/>
      </c>
      <c r="HA119" s="11" t="str">
        <f t="shared" si="243"/>
        <v/>
      </c>
      <c r="HB119" s="11" t="str">
        <f t="shared" si="243"/>
        <v/>
      </c>
      <c r="HC119" s="11" t="str">
        <f t="shared" si="243"/>
        <v/>
      </c>
      <c r="HD119" s="11" t="str">
        <f t="shared" si="243"/>
        <v/>
      </c>
      <c r="HE119" s="11" t="str">
        <f t="shared" si="243"/>
        <v/>
      </c>
      <c r="HF119" s="11" t="str">
        <f t="shared" si="243"/>
        <v/>
      </c>
      <c r="HG119" s="11" t="str">
        <f t="shared" si="243"/>
        <v/>
      </c>
      <c r="HH119" s="11" t="str">
        <f t="shared" si="243"/>
        <v/>
      </c>
      <c r="HI119" s="11" t="str">
        <f t="shared" si="243"/>
        <v/>
      </c>
      <c r="HJ119" s="11" t="str">
        <f t="shared" si="243"/>
        <v/>
      </c>
      <c r="HK119" s="11" t="str">
        <f t="shared" si="243"/>
        <v/>
      </c>
      <c r="HL119" s="11" t="str">
        <f t="shared" si="243"/>
        <v/>
      </c>
      <c r="HM119" s="11" t="str">
        <f t="shared" si="243"/>
        <v/>
      </c>
      <c r="HN119" s="11" t="str">
        <f t="shared" si="243"/>
        <v/>
      </c>
      <c r="HO119" s="11" t="str">
        <f t="shared" si="243"/>
        <v/>
      </c>
      <c r="HP119" s="11" t="str">
        <f t="shared" si="243"/>
        <v/>
      </c>
      <c r="HQ119" s="11" t="str">
        <f t="shared" si="243"/>
        <v/>
      </c>
      <c r="HR119" s="11" t="str">
        <f t="shared" si="243"/>
        <v/>
      </c>
      <c r="HS119" s="11" t="str">
        <f t="shared" si="243"/>
        <v/>
      </c>
      <c r="HT119" s="11" t="str">
        <f t="shared" si="243"/>
        <v/>
      </c>
      <c r="HU119" s="11" t="str">
        <f t="shared" si="243"/>
        <v/>
      </c>
      <c r="HV119" s="11" t="str">
        <f t="shared" si="243"/>
        <v/>
      </c>
      <c r="HW119" s="11" t="str">
        <f t="shared" si="243"/>
        <v/>
      </c>
      <c r="HX119" s="11" t="str">
        <f t="shared" si="243"/>
        <v/>
      </c>
      <c r="HY119" s="11" t="str">
        <f t="shared" si="243"/>
        <v/>
      </c>
      <c r="HZ119" s="11" t="str">
        <f t="shared" si="243"/>
        <v/>
      </c>
      <c r="IA119" s="11" t="str">
        <f t="shared" si="243"/>
        <v/>
      </c>
      <c r="IB119" s="11" t="str">
        <f t="shared" si="243"/>
        <v/>
      </c>
      <c r="IC119" s="11" t="str">
        <f t="shared" si="243"/>
        <v/>
      </c>
      <c r="ID119" s="11" t="str">
        <f t="shared" si="243"/>
        <v/>
      </c>
      <c r="IE119" s="11" t="str">
        <f t="shared" si="243"/>
        <v/>
      </c>
      <c r="IF119" s="11" t="str">
        <f t="shared" si="243"/>
        <v/>
      </c>
      <c r="IG119" s="11" t="str">
        <f t="shared" si="243"/>
        <v/>
      </c>
      <c r="IH119" s="11" t="str">
        <f t="shared" si="243"/>
        <v/>
      </c>
      <c r="II119" s="11" t="str">
        <f t="shared" si="243"/>
        <v/>
      </c>
      <c r="IJ119" s="11" t="str">
        <f t="shared" si="243"/>
        <v/>
      </c>
      <c r="IK119" s="11" t="str">
        <f t="shared" si="243"/>
        <v/>
      </c>
      <c r="IL119" s="11" t="str">
        <f t="shared" si="243"/>
        <v/>
      </c>
      <c r="IM119" s="11" t="str">
        <f t="shared" si="243"/>
        <v/>
      </c>
      <c r="IN119" s="11" t="str">
        <f t="shared" si="243"/>
        <v/>
      </c>
      <c r="IO119" s="11" t="str">
        <f t="shared" si="243"/>
        <v/>
      </c>
      <c r="IP119" s="11" t="str">
        <f t="shared" si="243"/>
        <v/>
      </c>
      <c r="IQ119" s="11" t="str">
        <f t="shared" si="243"/>
        <v/>
      </c>
      <c r="IR119" s="11" t="str">
        <f t="shared" si="243"/>
        <v/>
      </c>
      <c r="IS119" s="11" t="str">
        <f t="shared" si="243"/>
        <v/>
      </c>
      <c r="IT119" s="11" t="str">
        <f t="shared" si="243"/>
        <v/>
      </c>
      <c r="IU119" s="11" t="str">
        <f t="shared" si="243"/>
        <v/>
      </c>
      <c r="IV119" s="11" t="str">
        <f t="shared" si="243"/>
        <v/>
      </c>
    </row>
    <row r="120" spans="6:256" x14ac:dyDescent="0.2">
      <c r="F120">
        <v>201812</v>
      </c>
      <c r="G120" s="11">
        <f t="shared" ref="G120:BR120" si="244">IF(OR(H28 = "", H$8 &lt; G$8), "", 1)</f>
        <v>1</v>
      </c>
      <c r="H120" s="11">
        <f t="shared" si="244"/>
        <v>1</v>
      </c>
      <c r="I120" s="11">
        <f t="shared" si="244"/>
        <v>1</v>
      </c>
      <c r="J120" s="11">
        <f t="shared" si="244"/>
        <v>1</v>
      </c>
      <c r="K120" s="11">
        <f t="shared" si="244"/>
        <v>1</v>
      </c>
      <c r="L120" s="11">
        <f t="shared" si="244"/>
        <v>1</v>
      </c>
      <c r="M120" s="11">
        <f t="shared" si="244"/>
        <v>1</v>
      </c>
      <c r="N120" s="11">
        <f t="shared" si="244"/>
        <v>1</v>
      </c>
      <c r="O120" s="11">
        <f t="shared" si="244"/>
        <v>1</v>
      </c>
      <c r="P120" s="11">
        <f t="shared" si="244"/>
        <v>1</v>
      </c>
      <c r="Q120" s="11">
        <f t="shared" si="244"/>
        <v>1</v>
      </c>
      <c r="R120" s="11">
        <f t="shared" si="244"/>
        <v>1</v>
      </c>
      <c r="S120" s="11">
        <f t="shared" si="244"/>
        <v>1</v>
      </c>
      <c r="T120" s="11">
        <f t="shared" si="244"/>
        <v>1</v>
      </c>
      <c r="U120" s="11">
        <f t="shared" si="244"/>
        <v>1</v>
      </c>
      <c r="V120" s="11">
        <f t="shared" si="244"/>
        <v>1</v>
      </c>
      <c r="W120" s="11">
        <f t="shared" si="244"/>
        <v>1</v>
      </c>
      <c r="X120" s="11">
        <f t="shared" si="244"/>
        <v>1</v>
      </c>
      <c r="Y120" s="11">
        <f t="shared" si="244"/>
        <v>1</v>
      </c>
      <c r="Z120" s="11">
        <f t="shared" si="244"/>
        <v>1</v>
      </c>
      <c r="AA120" s="11">
        <f t="shared" si="244"/>
        <v>1</v>
      </c>
      <c r="AB120" s="11">
        <f t="shared" si="244"/>
        <v>1</v>
      </c>
      <c r="AC120" s="11">
        <f t="shared" si="244"/>
        <v>1</v>
      </c>
      <c r="AD120" s="11">
        <f t="shared" si="244"/>
        <v>1</v>
      </c>
      <c r="AE120" s="11">
        <f t="shared" si="244"/>
        <v>1</v>
      </c>
      <c r="AF120" s="11">
        <f t="shared" si="244"/>
        <v>1</v>
      </c>
      <c r="AG120" s="11">
        <f t="shared" si="244"/>
        <v>1</v>
      </c>
      <c r="AH120" s="11">
        <f t="shared" si="244"/>
        <v>1</v>
      </c>
      <c r="AI120" s="11">
        <f t="shared" si="244"/>
        <v>1</v>
      </c>
      <c r="AJ120" s="11">
        <f t="shared" si="244"/>
        <v>1</v>
      </c>
      <c r="AK120" s="11">
        <f t="shared" si="244"/>
        <v>1</v>
      </c>
      <c r="AL120" s="11">
        <f t="shared" si="244"/>
        <v>1</v>
      </c>
      <c r="AM120" s="11">
        <f t="shared" si="244"/>
        <v>1</v>
      </c>
      <c r="AN120" s="11">
        <f t="shared" si="244"/>
        <v>1</v>
      </c>
      <c r="AO120" s="11">
        <f t="shared" si="244"/>
        <v>1</v>
      </c>
      <c r="AP120" s="11">
        <f t="shared" si="244"/>
        <v>1</v>
      </c>
      <c r="AQ120" s="11">
        <f t="shared" si="244"/>
        <v>1</v>
      </c>
      <c r="AR120" s="11">
        <f t="shared" si="244"/>
        <v>1</v>
      </c>
      <c r="AS120" s="11">
        <f t="shared" si="244"/>
        <v>1</v>
      </c>
      <c r="AT120" s="11">
        <f t="shared" si="244"/>
        <v>1</v>
      </c>
      <c r="AU120" s="11">
        <f t="shared" si="244"/>
        <v>1</v>
      </c>
      <c r="AV120" s="11">
        <f t="shared" si="244"/>
        <v>1</v>
      </c>
      <c r="AW120" s="11">
        <f t="shared" si="244"/>
        <v>1</v>
      </c>
      <c r="AX120" s="11">
        <f t="shared" si="244"/>
        <v>1</v>
      </c>
      <c r="AY120" s="11">
        <f t="shared" si="244"/>
        <v>1</v>
      </c>
      <c r="AZ120" s="11">
        <f t="shared" si="244"/>
        <v>1</v>
      </c>
      <c r="BA120" s="11">
        <f t="shared" si="244"/>
        <v>1</v>
      </c>
      <c r="BB120" s="11">
        <f t="shared" si="244"/>
        <v>1</v>
      </c>
      <c r="BC120" s="11">
        <f t="shared" si="244"/>
        <v>1</v>
      </c>
      <c r="BD120" s="11">
        <f t="shared" si="244"/>
        <v>1</v>
      </c>
      <c r="BE120" s="11">
        <f t="shared" si="244"/>
        <v>1</v>
      </c>
      <c r="BF120" s="11">
        <f t="shared" si="244"/>
        <v>1</v>
      </c>
      <c r="BG120" s="11">
        <f t="shared" si="244"/>
        <v>1</v>
      </c>
      <c r="BH120" s="11">
        <f t="shared" si="244"/>
        <v>1</v>
      </c>
      <c r="BI120" s="11">
        <f t="shared" si="244"/>
        <v>1</v>
      </c>
      <c r="BJ120" s="11">
        <f t="shared" si="244"/>
        <v>1</v>
      </c>
      <c r="BK120" s="11">
        <f t="shared" si="244"/>
        <v>1</v>
      </c>
      <c r="BL120" s="11">
        <f t="shared" si="244"/>
        <v>1</v>
      </c>
      <c r="BM120" s="11">
        <f t="shared" si="244"/>
        <v>1</v>
      </c>
      <c r="BN120" s="11">
        <f t="shared" si="244"/>
        <v>1</v>
      </c>
      <c r="BO120" s="11">
        <f t="shared" si="244"/>
        <v>1</v>
      </c>
      <c r="BP120" s="11">
        <f t="shared" si="244"/>
        <v>1</v>
      </c>
      <c r="BQ120" s="11">
        <f t="shared" si="244"/>
        <v>1</v>
      </c>
      <c r="BR120" s="11">
        <f t="shared" si="244"/>
        <v>1</v>
      </c>
      <c r="BS120" s="11">
        <f t="shared" ref="BS120:ED120" si="245">IF(OR(BT28 = "", BT$8 &lt; BS$8), "", 1)</f>
        <v>1</v>
      </c>
      <c r="BT120" s="11">
        <f t="shared" si="245"/>
        <v>1</v>
      </c>
      <c r="BU120" s="11">
        <f t="shared" si="245"/>
        <v>1</v>
      </c>
      <c r="BV120" s="11" t="str">
        <f t="shared" si="245"/>
        <v/>
      </c>
      <c r="BW120" s="11" t="str">
        <f t="shared" si="245"/>
        <v/>
      </c>
      <c r="BX120" s="11" t="str">
        <f t="shared" si="245"/>
        <v/>
      </c>
      <c r="BY120" s="11" t="str">
        <f t="shared" si="245"/>
        <v/>
      </c>
      <c r="BZ120" s="11" t="str">
        <f t="shared" si="245"/>
        <v/>
      </c>
      <c r="CA120" s="11" t="str">
        <f t="shared" si="245"/>
        <v/>
      </c>
      <c r="CB120" s="11" t="str">
        <f t="shared" si="245"/>
        <v/>
      </c>
      <c r="CC120" s="11" t="str">
        <f t="shared" si="245"/>
        <v/>
      </c>
      <c r="CD120" s="11" t="str">
        <f t="shared" si="245"/>
        <v/>
      </c>
      <c r="CE120" s="11" t="str">
        <f t="shared" si="245"/>
        <v/>
      </c>
      <c r="CF120" s="11" t="str">
        <f t="shared" si="245"/>
        <v/>
      </c>
      <c r="CG120" s="11" t="str">
        <f t="shared" si="245"/>
        <v/>
      </c>
      <c r="CH120" s="11" t="str">
        <f t="shared" si="245"/>
        <v/>
      </c>
      <c r="CI120" s="11" t="str">
        <f t="shared" si="245"/>
        <v/>
      </c>
      <c r="CJ120" s="11" t="str">
        <f t="shared" si="245"/>
        <v/>
      </c>
      <c r="CK120" s="11" t="str">
        <f t="shared" si="245"/>
        <v/>
      </c>
      <c r="CL120" s="11" t="str">
        <f t="shared" si="245"/>
        <v/>
      </c>
      <c r="CM120" s="11" t="str">
        <f t="shared" si="245"/>
        <v/>
      </c>
      <c r="CN120" s="11" t="str">
        <f t="shared" si="245"/>
        <v/>
      </c>
      <c r="CO120" s="11" t="str">
        <f t="shared" si="245"/>
        <v/>
      </c>
      <c r="CP120" s="11" t="str">
        <f t="shared" si="245"/>
        <v/>
      </c>
      <c r="CQ120" s="11" t="str">
        <f t="shared" si="245"/>
        <v/>
      </c>
      <c r="CR120" s="11" t="str">
        <f t="shared" si="245"/>
        <v/>
      </c>
      <c r="CS120" s="11" t="str">
        <f t="shared" si="245"/>
        <v/>
      </c>
      <c r="CT120" s="11" t="str">
        <f t="shared" si="245"/>
        <v/>
      </c>
      <c r="CU120" s="11" t="str">
        <f t="shared" si="245"/>
        <v/>
      </c>
      <c r="CV120" s="11" t="str">
        <f t="shared" si="245"/>
        <v/>
      </c>
      <c r="CW120" s="11" t="str">
        <f t="shared" si="245"/>
        <v/>
      </c>
      <c r="CX120" s="11" t="str">
        <f t="shared" si="245"/>
        <v/>
      </c>
      <c r="CY120" s="11" t="str">
        <f t="shared" si="245"/>
        <v/>
      </c>
      <c r="CZ120" s="11" t="str">
        <f t="shared" si="245"/>
        <v/>
      </c>
      <c r="DA120" s="11" t="str">
        <f t="shared" si="245"/>
        <v/>
      </c>
      <c r="DB120" s="11" t="str">
        <f t="shared" si="245"/>
        <v/>
      </c>
      <c r="DC120" s="11" t="str">
        <f t="shared" si="245"/>
        <v/>
      </c>
      <c r="DD120" s="11" t="str">
        <f t="shared" si="245"/>
        <v/>
      </c>
      <c r="DE120" s="11" t="str">
        <f t="shared" si="245"/>
        <v/>
      </c>
      <c r="DF120" s="11" t="str">
        <f t="shared" si="245"/>
        <v/>
      </c>
      <c r="DG120" s="11" t="str">
        <f t="shared" si="245"/>
        <v/>
      </c>
      <c r="DH120" s="11" t="str">
        <f t="shared" si="245"/>
        <v/>
      </c>
      <c r="DI120" s="11" t="str">
        <f t="shared" si="245"/>
        <v/>
      </c>
      <c r="DJ120" s="11" t="str">
        <f t="shared" si="245"/>
        <v/>
      </c>
      <c r="DK120" s="11" t="str">
        <f t="shared" si="245"/>
        <v/>
      </c>
      <c r="DL120" s="11" t="str">
        <f t="shared" si="245"/>
        <v/>
      </c>
      <c r="DM120" s="11" t="str">
        <f t="shared" si="245"/>
        <v/>
      </c>
      <c r="DN120" s="11" t="str">
        <f t="shared" si="245"/>
        <v/>
      </c>
      <c r="DO120" s="11" t="str">
        <f t="shared" si="245"/>
        <v/>
      </c>
      <c r="DP120" s="11" t="str">
        <f t="shared" si="245"/>
        <v/>
      </c>
      <c r="DQ120" s="11" t="str">
        <f t="shared" si="245"/>
        <v/>
      </c>
      <c r="DR120" s="11" t="str">
        <f t="shared" si="245"/>
        <v/>
      </c>
      <c r="DS120" s="11" t="str">
        <f t="shared" si="245"/>
        <v/>
      </c>
      <c r="DT120" s="11" t="str">
        <f t="shared" si="245"/>
        <v/>
      </c>
      <c r="DU120" s="11" t="str">
        <f t="shared" si="245"/>
        <v/>
      </c>
      <c r="DV120" s="11" t="str">
        <f t="shared" si="245"/>
        <v/>
      </c>
      <c r="DW120" s="11" t="str">
        <f t="shared" si="245"/>
        <v/>
      </c>
      <c r="DX120" s="11" t="str">
        <f t="shared" si="245"/>
        <v/>
      </c>
      <c r="DY120" s="11" t="str">
        <f t="shared" si="245"/>
        <v/>
      </c>
      <c r="DZ120" s="11" t="str">
        <f t="shared" si="245"/>
        <v/>
      </c>
      <c r="EA120" s="11" t="str">
        <f t="shared" si="245"/>
        <v/>
      </c>
      <c r="EB120" s="11">
        <f t="shared" si="245"/>
        <v>1</v>
      </c>
      <c r="EC120" s="11">
        <f t="shared" si="245"/>
        <v>1</v>
      </c>
      <c r="ED120" s="11">
        <f t="shared" si="245"/>
        <v>1</v>
      </c>
      <c r="EE120" s="11">
        <f t="shared" ref="EE120:GP120" si="246">IF(OR(EF28 = "", EF$8 &lt; EE$8), "", 1)</f>
        <v>1</v>
      </c>
      <c r="EF120" s="11">
        <f t="shared" si="246"/>
        <v>1</v>
      </c>
      <c r="EG120" s="11">
        <f t="shared" si="246"/>
        <v>1</v>
      </c>
      <c r="EH120" s="11">
        <f t="shared" si="246"/>
        <v>1</v>
      </c>
      <c r="EI120" s="11">
        <f t="shared" si="246"/>
        <v>1</v>
      </c>
      <c r="EJ120" s="11">
        <f t="shared" si="246"/>
        <v>1</v>
      </c>
      <c r="EK120" s="11">
        <f t="shared" si="246"/>
        <v>1</v>
      </c>
      <c r="EL120" s="11">
        <f t="shared" si="246"/>
        <v>1</v>
      </c>
      <c r="EM120" s="11">
        <f t="shared" si="246"/>
        <v>1</v>
      </c>
      <c r="EN120" s="11">
        <f t="shared" si="246"/>
        <v>1</v>
      </c>
      <c r="EO120" s="11">
        <f t="shared" si="246"/>
        <v>1</v>
      </c>
      <c r="EP120" s="11">
        <f t="shared" si="246"/>
        <v>1</v>
      </c>
      <c r="EQ120" s="11">
        <f t="shared" si="246"/>
        <v>1</v>
      </c>
      <c r="ER120" s="11">
        <f t="shared" si="246"/>
        <v>1</v>
      </c>
      <c r="ES120" s="11">
        <f t="shared" si="246"/>
        <v>1</v>
      </c>
      <c r="ET120" s="11">
        <f t="shared" si="246"/>
        <v>1</v>
      </c>
      <c r="EU120" s="11">
        <f t="shared" si="246"/>
        <v>1</v>
      </c>
      <c r="EV120" s="11">
        <f t="shared" si="246"/>
        <v>1</v>
      </c>
      <c r="EW120" s="11">
        <f t="shared" si="246"/>
        <v>1</v>
      </c>
      <c r="EX120" s="11">
        <f t="shared" si="246"/>
        <v>1</v>
      </c>
      <c r="EY120" s="11">
        <f t="shared" si="246"/>
        <v>1</v>
      </c>
      <c r="EZ120" s="11">
        <f t="shared" si="246"/>
        <v>1</v>
      </c>
      <c r="FA120" s="11">
        <f t="shared" si="246"/>
        <v>1</v>
      </c>
      <c r="FB120" s="11">
        <f t="shared" si="246"/>
        <v>1</v>
      </c>
      <c r="FC120" s="11">
        <f t="shared" si="246"/>
        <v>1</v>
      </c>
      <c r="FD120" s="11">
        <f t="shared" si="246"/>
        <v>1</v>
      </c>
      <c r="FE120" s="11">
        <f t="shared" si="246"/>
        <v>1</v>
      </c>
      <c r="FF120" s="11">
        <f t="shared" si="246"/>
        <v>1</v>
      </c>
      <c r="FG120" s="11">
        <f t="shared" si="246"/>
        <v>1</v>
      </c>
      <c r="FH120" s="11">
        <f t="shared" si="246"/>
        <v>1</v>
      </c>
      <c r="FI120" s="11">
        <f t="shared" si="246"/>
        <v>1</v>
      </c>
      <c r="FJ120" s="11">
        <f t="shared" si="246"/>
        <v>1</v>
      </c>
      <c r="FK120" s="11">
        <f t="shared" si="246"/>
        <v>1</v>
      </c>
      <c r="FL120" s="11">
        <f t="shared" si="246"/>
        <v>1</v>
      </c>
      <c r="FM120" s="11">
        <f t="shared" si="246"/>
        <v>1</v>
      </c>
      <c r="FN120" s="11">
        <f t="shared" si="246"/>
        <v>1</v>
      </c>
      <c r="FO120" s="11">
        <f t="shared" si="246"/>
        <v>1</v>
      </c>
      <c r="FP120" s="11">
        <f t="shared" si="246"/>
        <v>1</v>
      </c>
      <c r="FQ120" s="11">
        <f t="shared" si="246"/>
        <v>1</v>
      </c>
      <c r="FR120" s="11">
        <f t="shared" si="246"/>
        <v>1</v>
      </c>
      <c r="FS120" s="11">
        <f t="shared" si="246"/>
        <v>1</v>
      </c>
      <c r="FT120" s="11">
        <f t="shared" si="246"/>
        <v>1</v>
      </c>
      <c r="FU120" s="11">
        <f t="shared" si="246"/>
        <v>1</v>
      </c>
      <c r="FV120" s="11">
        <f t="shared" si="246"/>
        <v>1</v>
      </c>
      <c r="FW120" s="11">
        <f t="shared" si="246"/>
        <v>1</v>
      </c>
      <c r="FX120" s="11">
        <f t="shared" si="246"/>
        <v>1</v>
      </c>
      <c r="FY120" s="11">
        <f t="shared" si="246"/>
        <v>1</v>
      </c>
      <c r="FZ120" s="11">
        <f t="shared" si="246"/>
        <v>1</v>
      </c>
      <c r="GA120" s="11">
        <f t="shared" si="246"/>
        <v>1</v>
      </c>
      <c r="GB120" s="11">
        <f t="shared" si="246"/>
        <v>1</v>
      </c>
      <c r="GC120" s="11">
        <f t="shared" si="246"/>
        <v>1</v>
      </c>
      <c r="GD120" s="11">
        <f t="shared" si="246"/>
        <v>1</v>
      </c>
      <c r="GE120" s="11">
        <f t="shared" si="246"/>
        <v>1</v>
      </c>
      <c r="GF120" s="11">
        <f t="shared" si="246"/>
        <v>1</v>
      </c>
      <c r="GG120" s="11">
        <f t="shared" si="246"/>
        <v>1</v>
      </c>
      <c r="GH120" s="11">
        <f t="shared" si="246"/>
        <v>1</v>
      </c>
      <c r="GI120" s="11">
        <f t="shared" si="246"/>
        <v>1</v>
      </c>
      <c r="GJ120" s="11">
        <f t="shared" si="246"/>
        <v>1</v>
      </c>
      <c r="GK120" s="11">
        <f t="shared" si="246"/>
        <v>1</v>
      </c>
      <c r="GL120" s="11">
        <f t="shared" si="246"/>
        <v>1</v>
      </c>
      <c r="GM120" s="11">
        <f t="shared" si="246"/>
        <v>1</v>
      </c>
      <c r="GN120" s="11">
        <f t="shared" si="246"/>
        <v>1</v>
      </c>
      <c r="GO120" s="11">
        <f t="shared" si="246"/>
        <v>1</v>
      </c>
      <c r="GP120" s="11">
        <f t="shared" si="246"/>
        <v>1</v>
      </c>
      <c r="GQ120" s="11" t="str">
        <f t="shared" ref="GQ120:IV120" si="247">IF(OR(GR28 = "", GR$8 &lt; GQ$8), "", 1)</f>
        <v/>
      </c>
      <c r="GR120" s="11" t="str">
        <f t="shared" si="247"/>
        <v/>
      </c>
      <c r="GS120" s="11" t="str">
        <f t="shared" si="247"/>
        <v/>
      </c>
      <c r="GT120" s="11" t="str">
        <f t="shared" si="247"/>
        <v/>
      </c>
      <c r="GU120" s="11" t="str">
        <f t="shared" si="247"/>
        <v/>
      </c>
      <c r="GV120" s="11" t="str">
        <f t="shared" si="247"/>
        <v/>
      </c>
      <c r="GW120" s="11" t="str">
        <f t="shared" si="247"/>
        <v/>
      </c>
      <c r="GX120" s="11" t="str">
        <f t="shared" si="247"/>
        <v/>
      </c>
      <c r="GY120" s="11" t="str">
        <f t="shared" si="247"/>
        <v/>
      </c>
      <c r="GZ120" s="11" t="str">
        <f t="shared" si="247"/>
        <v/>
      </c>
      <c r="HA120" s="11" t="str">
        <f t="shared" si="247"/>
        <v/>
      </c>
      <c r="HB120" s="11" t="str">
        <f t="shared" si="247"/>
        <v/>
      </c>
      <c r="HC120" s="11" t="str">
        <f t="shared" si="247"/>
        <v/>
      </c>
      <c r="HD120" s="11" t="str">
        <f t="shared" si="247"/>
        <v/>
      </c>
      <c r="HE120" s="11" t="str">
        <f t="shared" si="247"/>
        <v/>
      </c>
      <c r="HF120" s="11" t="str">
        <f t="shared" si="247"/>
        <v/>
      </c>
      <c r="HG120" s="11" t="str">
        <f t="shared" si="247"/>
        <v/>
      </c>
      <c r="HH120" s="11" t="str">
        <f t="shared" si="247"/>
        <v/>
      </c>
      <c r="HI120" s="11" t="str">
        <f t="shared" si="247"/>
        <v/>
      </c>
      <c r="HJ120" s="11" t="str">
        <f t="shared" si="247"/>
        <v/>
      </c>
      <c r="HK120" s="11" t="str">
        <f t="shared" si="247"/>
        <v/>
      </c>
      <c r="HL120" s="11" t="str">
        <f t="shared" si="247"/>
        <v/>
      </c>
      <c r="HM120" s="11" t="str">
        <f t="shared" si="247"/>
        <v/>
      </c>
      <c r="HN120" s="11" t="str">
        <f t="shared" si="247"/>
        <v/>
      </c>
      <c r="HO120" s="11" t="str">
        <f t="shared" si="247"/>
        <v/>
      </c>
      <c r="HP120" s="11" t="str">
        <f t="shared" si="247"/>
        <v/>
      </c>
      <c r="HQ120" s="11" t="str">
        <f t="shared" si="247"/>
        <v/>
      </c>
      <c r="HR120" s="11" t="str">
        <f t="shared" si="247"/>
        <v/>
      </c>
      <c r="HS120" s="11" t="str">
        <f t="shared" si="247"/>
        <v/>
      </c>
      <c r="HT120" s="11" t="str">
        <f t="shared" si="247"/>
        <v/>
      </c>
      <c r="HU120" s="11" t="str">
        <f t="shared" si="247"/>
        <v/>
      </c>
      <c r="HV120" s="11" t="str">
        <f t="shared" si="247"/>
        <v/>
      </c>
      <c r="HW120" s="11" t="str">
        <f t="shared" si="247"/>
        <v/>
      </c>
      <c r="HX120" s="11" t="str">
        <f t="shared" si="247"/>
        <v/>
      </c>
      <c r="HY120" s="11" t="str">
        <f t="shared" si="247"/>
        <v/>
      </c>
      <c r="HZ120" s="11" t="str">
        <f t="shared" si="247"/>
        <v/>
      </c>
      <c r="IA120" s="11" t="str">
        <f t="shared" si="247"/>
        <v/>
      </c>
      <c r="IB120" s="11" t="str">
        <f t="shared" si="247"/>
        <v/>
      </c>
      <c r="IC120" s="11" t="str">
        <f t="shared" si="247"/>
        <v/>
      </c>
      <c r="ID120" s="11" t="str">
        <f t="shared" si="247"/>
        <v/>
      </c>
      <c r="IE120" s="11" t="str">
        <f t="shared" si="247"/>
        <v/>
      </c>
      <c r="IF120" s="11" t="str">
        <f t="shared" si="247"/>
        <v/>
      </c>
      <c r="IG120" s="11" t="str">
        <f t="shared" si="247"/>
        <v/>
      </c>
      <c r="IH120" s="11" t="str">
        <f t="shared" si="247"/>
        <v/>
      </c>
      <c r="II120" s="11" t="str">
        <f t="shared" si="247"/>
        <v/>
      </c>
      <c r="IJ120" s="11" t="str">
        <f t="shared" si="247"/>
        <v/>
      </c>
      <c r="IK120" s="11" t="str">
        <f t="shared" si="247"/>
        <v/>
      </c>
      <c r="IL120" s="11" t="str">
        <f t="shared" si="247"/>
        <v/>
      </c>
      <c r="IM120" s="11" t="str">
        <f t="shared" si="247"/>
        <v/>
      </c>
      <c r="IN120" s="11" t="str">
        <f t="shared" si="247"/>
        <v/>
      </c>
      <c r="IO120" s="11" t="str">
        <f t="shared" si="247"/>
        <v/>
      </c>
      <c r="IP120" s="11" t="str">
        <f t="shared" si="247"/>
        <v/>
      </c>
      <c r="IQ120" s="11" t="str">
        <f t="shared" si="247"/>
        <v/>
      </c>
      <c r="IR120" s="11" t="str">
        <f t="shared" si="247"/>
        <v/>
      </c>
      <c r="IS120" s="11" t="str">
        <f t="shared" si="247"/>
        <v/>
      </c>
      <c r="IT120" s="11" t="str">
        <f t="shared" si="247"/>
        <v/>
      </c>
      <c r="IU120" s="11" t="str">
        <f t="shared" si="247"/>
        <v/>
      </c>
      <c r="IV120" s="11" t="str">
        <f t="shared" si="247"/>
        <v/>
      </c>
    </row>
    <row r="121" spans="6:256" x14ac:dyDescent="0.2">
      <c r="F121">
        <v>201903</v>
      </c>
      <c r="G121" s="11">
        <f t="shared" ref="G121:BR121" si="248">IF(OR(H29 = "", H$8 &lt; G$8), "", 1)</f>
        <v>1</v>
      </c>
      <c r="H121" s="11">
        <f t="shared" si="248"/>
        <v>1</v>
      </c>
      <c r="I121" s="11">
        <f t="shared" si="248"/>
        <v>1</v>
      </c>
      <c r="J121" s="11">
        <f t="shared" si="248"/>
        <v>1</v>
      </c>
      <c r="K121" s="11">
        <f t="shared" si="248"/>
        <v>1</v>
      </c>
      <c r="L121" s="11">
        <f t="shared" si="248"/>
        <v>1</v>
      </c>
      <c r="M121" s="11">
        <f t="shared" si="248"/>
        <v>1</v>
      </c>
      <c r="N121" s="11">
        <f t="shared" si="248"/>
        <v>1</v>
      </c>
      <c r="O121" s="11">
        <f t="shared" si="248"/>
        <v>1</v>
      </c>
      <c r="P121" s="11">
        <f t="shared" si="248"/>
        <v>1</v>
      </c>
      <c r="Q121" s="11">
        <f t="shared" si="248"/>
        <v>1</v>
      </c>
      <c r="R121" s="11">
        <f t="shared" si="248"/>
        <v>1</v>
      </c>
      <c r="S121" s="11">
        <f t="shared" si="248"/>
        <v>1</v>
      </c>
      <c r="T121" s="11">
        <f t="shared" si="248"/>
        <v>1</v>
      </c>
      <c r="U121" s="11">
        <f t="shared" si="248"/>
        <v>1</v>
      </c>
      <c r="V121" s="11">
        <f t="shared" si="248"/>
        <v>1</v>
      </c>
      <c r="W121" s="11">
        <f t="shared" si="248"/>
        <v>1</v>
      </c>
      <c r="X121" s="11">
        <f t="shared" si="248"/>
        <v>1</v>
      </c>
      <c r="Y121" s="11">
        <f t="shared" si="248"/>
        <v>1</v>
      </c>
      <c r="Z121" s="11">
        <f t="shared" si="248"/>
        <v>1</v>
      </c>
      <c r="AA121" s="11">
        <f t="shared" si="248"/>
        <v>1</v>
      </c>
      <c r="AB121" s="11">
        <f t="shared" si="248"/>
        <v>1</v>
      </c>
      <c r="AC121" s="11">
        <f t="shared" si="248"/>
        <v>1</v>
      </c>
      <c r="AD121" s="11">
        <f t="shared" si="248"/>
        <v>1</v>
      </c>
      <c r="AE121" s="11">
        <f t="shared" si="248"/>
        <v>1</v>
      </c>
      <c r="AF121" s="11">
        <f t="shared" si="248"/>
        <v>1</v>
      </c>
      <c r="AG121" s="11">
        <f t="shared" si="248"/>
        <v>1</v>
      </c>
      <c r="AH121" s="11">
        <f t="shared" si="248"/>
        <v>1</v>
      </c>
      <c r="AI121" s="11">
        <f t="shared" si="248"/>
        <v>1</v>
      </c>
      <c r="AJ121" s="11">
        <f t="shared" si="248"/>
        <v>1</v>
      </c>
      <c r="AK121" s="11">
        <f t="shared" si="248"/>
        <v>1</v>
      </c>
      <c r="AL121" s="11">
        <f t="shared" si="248"/>
        <v>1</v>
      </c>
      <c r="AM121" s="11">
        <f t="shared" si="248"/>
        <v>1</v>
      </c>
      <c r="AN121" s="11">
        <f t="shared" si="248"/>
        <v>1</v>
      </c>
      <c r="AO121" s="11">
        <f t="shared" si="248"/>
        <v>1</v>
      </c>
      <c r="AP121" s="11">
        <f t="shared" si="248"/>
        <v>1</v>
      </c>
      <c r="AQ121" s="11">
        <f t="shared" si="248"/>
        <v>1</v>
      </c>
      <c r="AR121" s="11">
        <f t="shared" si="248"/>
        <v>1</v>
      </c>
      <c r="AS121" s="11">
        <f t="shared" si="248"/>
        <v>1</v>
      </c>
      <c r="AT121" s="11">
        <f t="shared" si="248"/>
        <v>1</v>
      </c>
      <c r="AU121" s="11">
        <f t="shared" si="248"/>
        <v>1</v>
      </c>
      <c r="AV121" s="11">
        <f t="shared" si="248"/>
        <v>1</v>
      </c>
      <c r="AW121" s="11">
        <f t="shared" si="248"/>
        <v>1</v>
      </c>
      <c r="AX121" s="11">
        <f t="shared" si="248"/>
        <v>1</v>
      </c>
      <c r="AY121" s="11">
        <f t="shared" si="248"/>
        <v>1</v>
      </c>
      <c r="AZ121" s="11">
        <f t="shared" si="248"/>
        <v>1</v>
      </c>
      <c r="BA121" s="11">
        <f t="shared" si="248"/>
        <v>1</v>
      </c>
      <c r="BB121" s="11">
        <f t="shared" si="248"/>
        <v>1</v>
      </c>
      <c r="BC121" s="11">
        <f t="shared" si="248"/>
        <v>1</v>
      </c>
      <c r="BD121" s="11">
        <f t="shared" si="248"/>
        <v>1</v>
      </c>
      <c r="BE121" s="11">
        <f t="shared" si="248"/>
        <v>1</v>
      </c>
      <c r="BF121" s="11">
        <f t="shared" si="248"/>
        <v>1</v>
      </c>
      <c r="BG121" s="11">
        <f t="shared" si="248"/>
        <v>1</v>
      </c>
      <c r="BH121" s="11">
        <f t="shared" si="248"/>
        <v>1</v>
      </c>
      <c r="BI121" s="11">
        <f t="shared" si="248"/>
        <v>1</v>
      </c>
      <c r="BJ121" s="11">
        <f t="shared" si="248"/>
        <v>1</v>
      </c>
      <c r="BK121" s="11">
        <f t="shared" si="248"/>
        <v>1</v>
      </c>
      <c r="BL121" s="11">
        <f t="shared" si="248"/>
        <v>1</v>
      </c>
      <c r="BM121" s="11">
        <f t="shared" si="248"/>
        <v>1</v>
      </c>
      <c r="BN121" s="11">
        <f t="shared" si="248"/>
        <v>1</v>
      </c>
      <c r="BO121" s="11">
        <f t="shared" si="248"/>
        <v>1</v>
      </c>
      <c r="BP121" s="11">
        <f t="shared" si="248"/>
        <v>1</v>
      </c>
      <c r="BQ121" s="11">
        <f t="shared" si="248"/>
        <v>1</v>
      </c>
      <c r="BR121" s="11">
        <f t="shared" si="248"/>
        <v>1</v>
      </c>
      <c r="BS121" s="11" t="str">
        <f t="shared" ref="BS121:ED121" si="249">IF(OR(BT29 = "", BT$8 &lt; BS$8), "", 1)</f>
        <v/>
      </c>
      <c r="BT121" s="11" t="str">
        <f t="shared" si="249"/>
        <v/>
      </c>
      <c r="BU121" s="11" t="str">
        <f t="shared" si="249"/>
        <v/>
      </c>
      <c r="BV121" s="11" t="str">
        <f t="shared" si="249"/>
        <v/>
      </c>
      <c r="BW121" s="11" t="str">
        <f t="shared" si="249"/>
        <v/>
      </c>
      <c r="BX121" s="11" t="str">
        <f t="shared" si="249"/>
        <v/>
      </c>
      <c r="BY121" s="11" t="str">
        <f t="shared" si="249"/>
        <v/>
      </c>
      <c r="BZ121" s="11" t="str">
        <f t="shared" si="249"/>
        <v/>
      </c>
      <c r="CA121" s="11" t="str">
        <f t="shared" si="249"/>
        <v/>
      </c>
      <c r="CB121" s="11" t="str">
        <f t="shared" si="249"/>
        <v/>
      </c>
      <c r="CC121" s="11" t="str">
        <f t="shared" si="249"/>
        <v/>
      </c>
      <c r="CD121" s="11" t="str">
        <f t="shared" si="249"/>
        <v/>
      </c>
      <c r="CE121" s="11" t="str">
        <f t="shared" si="249"/>
        <v/>
      </c>
      <c r="CF121" s="11" t="str">
        <f t="shared" si="249"/>
        <v/>
      </c>
      <c r="CG121" s="11" t="str">
        <f t="shared" si="249"/>
        <v/>
      </c>
      <c r="CH121" s="11" t="str">
        <f t="shared" si="249"/>
        <v/>
      </c>
      <c r="CI121" s="11" t="str">
        <f t="shared" si="249"/>
        <v/>
      </c>
      <c r="CJ121" s="11" t="str">
        <f t="shared" si="249"/>
        <v/>
      </c>
      <c r="CK121" s="11" t="str">
        <f t="shared" si="249"/>
        <v/>
      </c>
      <c r="CL121" s="11" t="str">
        <f t="shared" si="249"/>
        <v/>
      </c>
      <c r="CM121" s="11" t="str">
        <f t="shared" si="249"/>
        <v/>
      </c>
      <c r="CN121" s="11" t="str">
        <f t="shared" si="249"/>
        <v/>
      </c>
      <c r="CO121" s="11" t="str">
        <f t="shared" si="249"/>
        <v/>
      </c>
      <c r="CP121" s="11" t="str">
        <f t="shared" si="249"/>
        <v/>
      </c>
      <c r="CQ121" s="11" t="str">
        <f t="shared" si="249"/>
        <v/>
      </c>
      <c r="CR121" s="11" t="str">
        <f t="shared" si="249"/>
        <v/>
      </c>
      <c r="CS121" s="11" t="str">
        <f t="shared" si="249"/>
        <v/>
      </c>
      <c r="CT121" s="11" t="str">
        <f t="shared" si="249"/>
        <v/>
      </c>
      <c r="CU121" s="11" t="str">
        <f t="shared" si="249"/>
        <v/>
      </c>
      <c r="CV121" s="11" t="str">
        <f t="shared" si="249"/>
        <v/>
      </c>
      <c r="CW121" s="11" t="str">
        <f t="shared" si="249"/>
        <v/>
      </c>
      <c r="CX121" s="11" t="str">
        <f t="shared" si="249"/>
        <v/>
      </c>
      <c r="CY121" s="11" t="str">
        <f t="shared" si="249"/>
        <v/>
      </c>
      <c r="CZ121" s="11" t="str">
        <f t="shared" si="249"/>
        <v/>
      </c>
      <c r="DA121" s="11" t="str">
        <f t="shared" si="249"/>
        <v/>
      </c>
      <c r="DB121" s="11" t="str">
        <f t="shared" si="249"/>
        <v/>
      </c>
      <c r="DC121" s="11" t="str">
        <f t="shared" si="249"/>
        <v/>
      </c>
      <c r="DD121" s="11" t="str">
        <f t="shared" si="249"/>
        <v/>
      </c>
      <c r="DE121" s="11" t="str">
        <f t="shared" si="249"/>
        <v/>
      </c>
      <c r="DF121" s="11" t="str">
        <f t="shared" si="249"/>
        <v/>
      </c>
      <c r="DG121" s="11" t="str">
        <f t="shared" si="249"/>
        <v/>
      </c>
      <c r="DH121" s="11" t="str">
        <f t="shared" si="249"/>
        <v/>
      </c>
      <c r="DI121" s="11" t="str">
        <f t="shared" si="249"/>
        <v/>
      </c>
      <c r="DJ121" s="11" t="str">
        <f t="shared" si="249"/>
        <v/>
      </c>
      <c r="DK121" s="11" t="str">
        <f t="shared" si="249"/>
        <v/>
      </c>
      <c r="DL121" s="11" t="str">
        <f t="shared" si="249"/>
        <v/>
      </c>
      <c r="DM121" s="11" t="str">
        <f t="shared" si="249"/>
        <v/>
      </c>
      <c r="DN121" s="11" t="str">
        <f t="shared" si="249"/>
        <v/>
      </c>
      <c r="DO121" s="11" t="str">
        <f t="shared" si="249"/>
        <v/>
      </c>
      <c r="DP121" s="11" t="str">
        <f t="shared" si="249"/>
        <v/>
      </c>
      <c r="DQ121" s="11" t="str">
        <f t="shared" si="249"/>
        <v/>
      </c>
      <c r="DR121" s="11" t="str">
        <f t="shared" si="249"/>
        <v/>
      </c>
      <c r="DS121" s="11" t="str">
        <f t="shared" si="249"/>
        <v/>
      </c>
      <c r="DT121" s="11" t="str">
        <f t="shared" si="249"/>
        <v/>
      </c>
      <c r="DU121" s="11" t="str">
        <f t="shared" si="249"/>
        <v/>
      </c>
      <c r="DV121" s="11" t="str">
        <f t="shared" si="249"/>
        <v/>
      </c>
      <c r="DW121" s="11" t="str">
        <f t="shared" si="249"/>
        <v/>
      </c>
      <c r="DX121" s="11" t="str">
        <f t="shared" si="249"/>
        <v/>
      </c>
      <c r="DY121" s="11" t="str">
        <f t="shared" si="249"/>
        <v/>
      </c>
      <c r="DZ121" s="11" t="str">
        <f t="shared" si="249"/>
        <v/>
      </c>
      <c r="EA121" s="11" t="str">
        <f t="shared" si="249"/>
        <v/>
      </c>
      <c r="EB121" s="11">
        <f t="shared" si="249"/>
        <v>1</v>
      </c>
      <c r="EC121" s="11">
        <f t="shared" si="249"/>
        <v>1</v>
      </c>
      <c r="ED121" s="11">
        <f t="shared" si="249"/>
        <v>1</v>
      </c>
      <c r="EE121" s="11">
        <f t="shared" ref="EE121:GP121" si="250">IF(OR(EF29 = "", EF$8 &lt; EE$8), "", 1)</f>
        <v>1</v>
      </c>
      <c r="EF121" s="11">
        <f t="shared" si="250"/>
        <v>1</v>
      </c>
      <c r="EG121" s="11">
        <f t="shared" si="250"/>
        <v>1</v>
      </c>
      <c r="EH121" s="11">
        <f t="shared" si="250"/>
        <v>1</v>
      </c>
      <c r="EI121" s="11">
        <f t="shared" si="250"/>
        <v>1</v>
      </c>
      <c r="EJ121" s="11">
        <f t="shared" si="250"/>
        <v>1</v>
      </c>
      <c r="EK121" s="11">
        <f t="shared" si="250"/>
        <v>1</v>
      </c>
      <c r="EL121" s="11">
        <f t="shared" si="250"/>
        <v>1</v>
      </c>
      <c r="EM121" s="11">
        <f t="shared" si="250"/>
        <v>1</v>
      </c>
      <c r="EN121" s="11">
        <f t="shared" si="250"/>
        <v>1</v>
      </c>
      <c r="EO121" s="11">
        <f t="shared" si="250"/>
        <v>1</v>
      </c>
      <c r="EP121" s="11">
        <f t="shared" si="250"/>
        <v>1</v>
      </c>
      <c r="EQ121" s="11">
        <f t="shared" si="250"/>
        <v>1</v>
      </c>
      <c r="ER121" s="11">
        <f t="shared" si="250"/>
        <v>1</v>
      </c>
      <c r="ES121" s="11">
        <f t="shared" si="250"/>
        <v>1</v>
      </c>
      <c r="ET121" s="11">
        <f t="shared" si="250"/>
        <v>1</v>
      </c>
      <c r="EU121" s="11">
        <f t="shared" si="250"/>
        <v>1</v>
      </c>
      <c r="EV121" s="11">
        <f t="shared" si="250"/>
        <v>1</v>
      </c>
      <c r="EW121" s="11">
        <f t="shared" si="250"/>
        <v>1</v>
      </c>
      <c r="EX121" s="11">
        <f t="shared" si="250"/>
        <v>1</v>
      </c>
      <c r="EY121" s="11">
        <f t="shared" si="250"/>
        <v>1</v>
      </c>
      <c r="EZ121" s="11">
        <f t="shared" si="250"/>
        <v>1</v>
      </c>
      <c r="FA121" s="11">
        <f t="shared" si="250"/>
        <v>1</v>
      </c>
      <c r="FB121" s="11">
        <f t="shared" si="250"/>
        <v>1</v>
      </c>
      <c r="FC121" s="11">
        <f t="shared" si="250"/>
        <v>1</v>
      </c>
      <c r="FD121" s="11">
        <f t="shared" si="250"/>
        <v>1</v>
      </c>
      <c r="FE121" s="11">
        <f t="shared" si="250"/>
        <v>1</v>
      </c>
      <c r="FF121" s="11">
        <f t="shared" si="250"/>
        <v>1</v>
      </c>
      <c r="FG121" s="11">
        <f t="shared" si="250"/>
        <v>1</v>
      </c>
      <c r="FH121" s="11">
        <f t="shared" si="250"/>
        <v>1</v>
      </c>
      <c r="FI121" s="11">
        <f t="shared" si="250"/>
        <v>1</v>
      </c>
      <c r="FJ121" s="11">
        <f t="shared" si="250"/>
        <v>1</v>
      </c>
      <c r="FK121" s="11">
        <f t="shared" si="250"/>
        <v>1</v>
      </c>
      <c r="FL121" s="11">
        <f t="shared" si="250"/>
        <v>1</v>
      </c>
      <c r="FM121" s="11">
        <f t="shared" si="250"/>
        <v>1</v>
      </c>
      <c r="FN121" s="11">
        <f t="shared" si="250"/>
        <v>1</v>
      </c>
      <c r="FO121" s="11">
        <f t="shared" si="250"/>
        <v>1</v>
      </c>
      <c r="FP121" s="11">
        <f t="shared" si="250"/>
        <v>1</v>
      </c>
      <c r="FQ121" s="11">
        <f t="shared" si="250"/>
        <v>1</v>
      </c>
      <c r="FR121" s="11">
        <f t="shared" si="250"/>
        <v>1</v>
      </c>
      <c r="FS121" s="11">
        <f t="shared" si="250"/>
        <v>1</v>
      </c>
      <c r="FT121" s="11">
        <f t="shared" si="250"/>
        <v>1</v>
      </c>
      <c r="FU121" s="11">
        <f t="shared" si="250"/>
        <v>1</v>
      </c>
      <c r="FV121" s="11">
        <f t="shared" si="250"/>
        <v>1</v>
      </c>
      <c r="FW121" s="11">
        <f t="shared" si="250"/>
        <v>1</v>
      </c>
      <c r="FX121" s="11">
        <f t="shared" si="250"/>
        <v>1</v>
      </c>
      <c r="FY121" s="11">
        <f t="shared" si="250"/>
        <v>1</v>
      </c>
      <c r="FZ121" s="11">
        <f t="shared" si="250"/>
        <v>1</v>
      </c>
      <c r="GA121" s="11">
        <f t="shared" si="250"/>
        <v>1</v>
      </c>
      <c r="GB121" s="11">
        <f t="shared" si="250"/>
        <v>1</v>
      </c>
      <c r="GC121" s="11">
        <f t="shared" si="250"/>
        <v>1</v>
      </c>
      <c r="GD121" s="11">
        <f t="shared" si="250"/>
        <v>1</v>
      </c>
      <c r="GE121" s="11">
        <f t="shared" si="250"/>
        <v>1</v>
      </c>
      <c r="GF121" s="11">
        <f t="shared" si="250"/>
        <v>1</v>
      </c>
      <c r="GG121" s="11">
        <f t="shared" si="250"/>
        <v>1</v>
      </c>
      <c r="GH121" s="11">
        <f t="shared" si="250"/>
        <v>1</v>
      </c>
      <c r="GI121" s="11">
        <f t="shared" si="250"/>
        <v>1</v>
      </c>
      <c r="GJ121" s="11">
        <f t="shared" si="250"/>
        <v>1</v>
      </c>
      <c r="GK121" s="11">
        <f t="shared" si="250"/>
        <v>1</v>
      </c>
      <c r="GL121" s="11">
        <f t="shared" si="250"/>
        <v>1</v>
      </c>
      <c r="GM121" s="11">
        <f t="shared" si="250"/>
        <v>1</v>
      </c>
      <c r="GN121" s="11" t="str">
        <f t="shared" si="250"/>
        <v/>
      </c>
      <c r="GO121" s="11" t="str">
        <f t="shared" si="250"/>
        <v/>
      </c>
      <c r="GP121" s="11" t="str">
        <f t="shared" si="250"/>
        <v/>
      </c>
      <c r="GQ121" s="11" t="str">
        <f t="shared" ref="GQ121:IV121" si="251">IF(OR(GR29 = "", GR$8 &lt; GQ$8), "", 1)</f>
        <v/>
      </c>
      <c r="GR121" s="11" t="str">
        <f t="shared" si="251"/>
        <v/>
      </c>
      <c r="GS121" s="11" t="str">
        <f t="shared" si="251"/>
        <v/>
      </c>
      <c r="GT121" s="11" t="str">
        <f t="shared" si="251"/>
        <v/>
      </c>
      <c r="GU121" s="11" t="str">
        <f t="shared" si="251"/>
        <v/>
      </c>
      <c r="GV121" s="11" t="str">
        <f t="shared" si="251"/>
        <v/>
      </c>
      <c r="GW121" s="11" t="str">
        <f t="shared" si="251"/>
        <v/>
      </c>
      <c r="GX121" s="11" t="str">
        <f t="shared" si="251"/>
        <v/>
      </c>
      <c r="GY121" s="11" t="str">
        <f t="shared" si="251"/>
        <v/>
      </c>
      <c r="GZ121" s="11" t="str">
        <f t="shared" si="251"/>
        <v/>
      </c>
      <c r="HA121" s="11" t="str">
        <f t="shared" si="251"/>
        <v/>
      </c>
      <c r="HB121" s="11" t="str">
        <f t="shared" si="251"/>
        <v/>
      </c>
      <c r="HC121" s="11" t="str">
        <f t="shared" si="251"/>
        <v/>
      </c>
      <c r="HD121" s="11" t="str">
        <f t="shared" si="251"/>
        <v/>
      </c>
      <c r="HE121" s="11" t="str">
        <f t="shared" si="251"/>
        <v/>
      </c>
      <c r="HF121" s="11" t="str">
        <f t="shared" si="251"/>
        <v/>
      </c>
      <c r="HG121" s="11" t="str">
        <f t="shared" si="251"/>
        <v/>
      </c>
      <c r="HH121" s="11" t="str">
        <f t="shared" si="251"/>
        <v/>
      </c>
      <c r="HI121" s="11" t="str">
        <f t="shared" si="251"/>
        <v/>
      </c>
      <c r="HJ121" s="11" t="str">
        <f t="shared" si="251"/>
        <v/>
      </c>
      <c r="HK121" s="11" t="str">
        <f t="shared" si="251"/>
        <v/>
      </c>
      <c r="HL121" s="11" t="str">
        <f t="shared" si="251"/>
        <v/>
      </c>
      <c r="HM121" s="11" t="str">
        <f t="shared" si="251"/>
        <v/>
      </c>
      <c r="HN121" s="11" t="str">
        <f t="shared" si="251"/>
        <v/>
      </c>
      <c r="HO121" s="11" t="str">
        <f t="shared" si="251"/>
        <v/>
      </c>
      <c r="HP121" s="11" t="str">
        <f t="shared" si="251"/>
        <v/>
      </c>
      <c r="HQ121" s="11" t="str">
        <f t="shared" si="251"/>
        <v/>
      </c>
      <c r="HR121" s="11" t="str">
        <f t="shared" si="251"/>
        <v/>
      </c>
      <c r="HS121" s="11" t="str">
        <f t="shared" si="251"/>
        <v/>
      </c>
      <c r="HT121" s="11" t="str">
        <f t="shared" si="251"/>
        <v/>
      </c>
      <c r="HU121" s="11" t="str">
        <f t="shared" si="251"/>
        <v/>
      </c>
      <c r="HV121" s="11" t="str">
        <f t="shared" si="251"/>
        <v/>
      </c>
      <c r="HW121" s="11" t="str">
        <f t="shared" si="251"/>
        <v/>
      </c>
      <c r="HX121" s="11" t="str">
        <f t="shared" si="251"/>
        <v/>
      </c>
      <c r="HY121" s="11" t="str">
        <f t="shared" si="251"/>
        <v/>
      </c>
      <c r="HZ121" s="11" t="str">
        <f t="shared" si="251"/>
        <v/>
      </c>
      <c r="IA121" s="11" t="str">
        <f t="shared" si="251"/>
        <v/>
      </c>
      <c r="IB121" s="11" t="str">
        <f t="shared" si="251"/>
        <v/>
      </c>
      <c r="IC121" s="11" t="str">
        <f t="shared" si="251"/>
        <v/>
      </c>
      <c r="ID121" s="11" t="str">
        <f t="shared" si="251"/>
        <v/>
      </c>
      <c r="IE121" s="11" t="str">
        <f t="shared" si="251"/>
        <v/>
      </c>
      <c r="IF121" s="11" t="str">
        <f t="shared" si="251"/>
        <v/>
      </c>
      <c r="IG121" s="11" t="str">
        <f t="shared" si="251"/>
        <v/>
      </c>
      <c r="IH121" s="11" t="str">
        <f t="shared" si="251"/>
        <v/>
      </c>
      <c r="II121" s="11" t="str">
        <f t="shared" si="251"/>
        <v/>
      </c>
      <c r="IJ121" s="11" t="str">
        <f t="shared" si="251"/>
        <v/>
      </c>
      <c r="IK121" s="11" t="str">
        <f t="shared" si="251"/>
        <v/>
      </c>
      <c r="IL121" s="11" t="str">
        <f t="shared" si="251"/>
        <v/>
      </c>
      <c r="IM121" s="11" t="str">
        <f t="shared" si="251"/>
        <v/>
      </c>
      <c r="IN121" s="11" t="str">
        <f t="shared" si="251"/>
        <v/>
      </c>
      <c r="IO121" s="11" t="str">
        <f t="shared" si="251"/>
        <v/>
      </c>
      <c r="IP121" s="11" t="str">
        <f t="shared" si="251"/>
        <v/>
      </c>
      <c r="IQ121" s="11" t="str">
        <f t="shared" si="251"/>
        <v/>
      </c>
      <c r="IR121" s="11" t="str">
        <f t="shared" si="251"/>
        <v/>
      </c>
      <c r="IS121" s="11" t="str">
        <f t="shared" si="251"/>
        <v/>
      </c>
      <c r="IT121" s="11" t="str">
        <f t="shared" si="251"/>
        <v/>
      </c>
      <c r="IU121" s="11" t="str">
        <f t="shared" si="251"/>
        <v/>
      </c>
      <c r="IV121" s="11" t="str">
        <f t="shared" si="251"/>
        <v/>
      </c>
    </row>
    <row r="122" spans="6:256" x14ac:dyDescent="0.2">
      <c r="F122">
        <v>201906</v>
      </c>
      <c r="G122" s="11">
        <f t="shared" ref="G122:BR122" si="252">IF(OR(H30 = "", H$8 &lt; G$8), "", 1)</f>
        <v>1</v>
      </c>
      <c r="H122" s="11">
        <f t="shared" si="252"/>
        <v>1</v>
      </c>
      <c r="I122" s="11">
        <f t="shared" si="252"/>
        <v>1</v>
      </c>
      <c r="J122" s="11">
        <f t="shared" si="252"/>
        <v>1</v>
      </c>
      <c r="K122" s="11">
        <f t="shared" si="252"/>
        <v>1</v>
      </c>
      <c r="L122" s="11">
        <f t="shared" si="252"/>
        <v>1</v>
      </c>
      <c r="M122" s="11">
        <f t="shared" si="252"/>
        <v>1</v>
      </c>
      <c r="N122" s="11">
        <f t="shared" si="252"/>
        <v>1</v>
      </c>
      <c r="O122" s="11">
        <f t="shared" si="252"/>
        <v>1</v>
      </c>
      <c r="P122" s="11">
        <f t="shared" si="252"/>
        <v>1</v>
      </c>
      <c r="Q122" s="11">
        <f t="shared" si="252"/>
        <v>1</v>
      </c>
      <c r="R122" s="11">
        <f t="shared" si="252"/>
        <v>1</v>
      </c>
      <c r="S122" s="11">
        <f t="shared" si="252"/>
        <v>1</v>
      </c>
      <c r="T122" s="11">
        <f t="shared" si="252"/>
        <v>1</v>
      </c>
      <c r="U122" s="11">
        <f t="shared" si="252"/>
        <v>1</v>
      </c>
      <c r="V122" s="11">
        <f t="shared" si="252"/>
        <v>1</v>
      </c>
      <c r="W122" s="11">
        <f t="shared" si="252"/>
        <v>1</v>
      </c>
      <c r="X122" s="11">
        <f t="shared" si="252"/>
        <v>1</v>
      </c>
      <c r="Y122" s="11">
        <f t="shared" si="252"/>
        <v>1</v>
      </c>
      <c r="Z122" s="11">
        <f t="shared" si="252"/>
        <v>1</v>
      </c>
      <c r="AA122" s="11">
        <f t="shared" si="252"/>
        <v>1</v>
      </c>
      <c r="AB122" s="11">
        <f t="shared" si="252"/>
        <v>1</v>
      </c>
      <c r="AC122" s="11">
        <f t="shared" si="252"/>
        <v>1</v>
      </c>
      <c r="AD122" s="11">
        <f t="shared" si="252"/>
        <v>1</v>
      </c>
      <c r="AE122" s="11">
        <f t="shared" si="252"/>
        <v>1</v>
      </c>
      <c r="AF122" s="11">
        <f t="shared" si="252"/>
        <v>1</v>
      </c>
      <c r="AG122" s="11">
        <f t="shared" si="252"/>
        <v>1</v>
      </c>
      <c r="AH122" s="11">
        <f t="shared" si="252"/>
        <v>1</v>
      </c>
      <c r="AI122" s="11">
        <f t="shared" si="252"/>
        <v>1</v>
      </c>
      <c r="AJ122" s="11">
        <f t="shared" si="252"/>
        <v>1</v>
      </c>
      <c r="AK122" s="11">
        <f t="shared" si="252"/>
        <v>1</v>
      </c>
      <c r="AL122" s="11">
        <f t="shared" si="252"/>
        <v>1</v>
      </c>
      <c r="AM122" s="11">
        <f t="shared" si="252"/>
        <v>1</v>
      </c>
      <c r="AN122" s="11">
        <f t="shared" si="252"/>
        <v>1</v>
      </c>
      <c r="AO122" s="11">
        <f t="shared" si="252"/>
        <v>1</v>
      </c>
      <c r="AP122" s="11">
        <f t="shared" si="252"/>
        <v>1</v>
      </c>
      <c r="AQ122" s="11">
        <f t="shared" si="252"/>
        <v>1</v>
      </c>
      <c r="AR122" s="11">
        <f t="shared" si="252"/>
        <v>1</v>
      </c>
      <c r="AS122" s="11">
        <f t="shared" si="252"/>
        <v>1</v>
      </c>
      <c r="AT122" s="11">
        <f t="shared" si="252"/>
        <v>1</v>
      </c>
      <c r="AU122" s="11">
        <f t="shared" si="252"/>
        <v>1</v>
      </c>
      <c r="AV122" s="11">
        <f t="shared" si="252"/>
        <v>1</v>
      </c>
      <c r="AW122" s="11">
        <f t="shared" si="252"/>
        <v>1</v>
      </c>
      <c r="AX122" s="11">
        <f t="shared" si="252"/>
        <v>1</v>
      </c>
      <c r="AY122" s="11">
        <f t="shared" si="252"/>
        <v>1</v>
      </c>
      <c r="AZ122" s="11">
        <f t="shared" si="252"/>
        <v>1</v>
      </c>
      <c r="BA122" s="11">
        <f t="shared" si="252"/>
        <v>1</v>
      </c>
      <c r="BB122" s="11">
        <f t="shared" si="252"/>
        <v>1</v>
      </c>
      <c r="BC122" s="11">
        <f t="shared" si="252"/>
        <v>1</v>
      </c>
      <c r="BD122" s="11">
        <f t="shared" si="252"/>
        <v>1</v>
      </c>
      <c r="BE122" s="11">
        <f t="shared" si="252"/>
        <v>1</v>
      </c>
      <c r="BF122" s="11">
        <f t="shared" si="252"/>
        <v>1</v>
      </c>
      <c r="BG122" s="11">
        <f t="shared" si="252"/>
        <v>1</v>
      </c>
      <c r="BH122" s="11">
        <f t="shared" si="252"/>
        <v>1</v>
      </c>
      <c r="BI122" s="11">
        <f t="shared" si="252"/>
        <v>1</v>
      </c>
      <c r="BJ122" s="11">
        <f t="shared" si="252"/>
        <v>1</v>
      </c>
      <c r="BK122" s="11">
        <f t="shared" si="252"/>
        <v>1</v>
      </c>
      <c r="BL122" s="11">
        <f t="shared" si="252"/>
        <v>1</v>
      </c>
      <c r="BM122" s="11">
        <f t="shared" si="252"/>
        <v>1</v>
      </c>
      <c r="BN122" s="11">
        <f t="shared" si="252"/>
        <v>1</v>
      </c>
      <c r="BO122" s="11">
        <f t="shared" si="252"/>
        <v>1</v>
      </c>
      <c r="BP122" s="11" t="str">
        <f t="shared" si="252"/>
        <v/>
      </c>
      <c r="BQ122" s="11" t="str">
        <f t="shared" si="252"/>
        <v/>
      </c>
      <c r="BR122" s="11" t="str">
        <f t="shared" si="252"/>
        <v/>
      </c>
      <c r="BS122" s="11" t="str">
        <f t="shared" ref="BS122:ED122" si="253">IF(OR(BT30 = "", BT$8 &lt; BS$8), "", 1)</f>
        <v/>
      </c>
      <c r="BT122" s="11" t="str">
        <f t="shared" si="253"/>
        <v/>
      </c>
      <c r="BU122" s="11" t="str">
        <f t="shared" si="253"/>
        <v/>
      </c>
      <c r="BV122" s="11" t="str">
        <f t="shared" si="253"/>
        <v/>
      </c>
      <c r="BW122" s="11" t="str">
        <f t="shared" si="253"/>
        <v/>
      </c>
      <c r="BX122" s="11" t="str">
        <f t="shared" si="253"/>
        <v/>
      </c>
      <c r="BY122" s="11" t="str">
        <f t="shared" si="253"/>
        <v/>
      </c>
      <c r="BZ122" s="11" t="str">
        <f t="shared" si="253"/>
        <v/>
      </c>
      <c r="CA122" s="11" t="str">
        <f t="shared" si="253"/>
        <v/>
      </c>
      <c r="CB122" s="11" t="str">
        <f t="shared" si="253"/>
        <v/>
      </c>
      <c r="CC122" s="11" t="str">
        <f t="shared" si="253"/>
        <v/>
      </c>
      <c r="CD122" s="11" t="str">
        <f t="shared" si="253"/>
        <v/>
      </c>
      <c r="CE122" s="11" t="str">
        <f t="shared" si="253"/>
        <v/>
      </c>
      <c r="CF122" s="11" t="str">
        <f t="shared" si="253"/>
        <v/>
      </c>
      <c r="CG122" s="11" t="str">
        <f t="shared" si="253"/>
        <v/>
      </c>
      <c r="CH122" s="11" t="str">
        <f t="shared" si="253"/>
        <v/>
      </c>
      <c r="CI122" s="11" t="str">
        <f t="shared" si="253"/>
        <v/>
      </c>
      <c r="CJ122" s="11" t="str">
        <f t="shared" si="253"/>
        <v/>
      </c>
      <c r="CK122" s="11" t="str">
        <f t="shared" si="253"/>
        <v/>
      </c>
      <c r="CL122" s="11" t="str">
        <f t="shared" si="253"/>
        <v/>
      </c>
      <c r="CM122" s="11" t="str">
        <f t="shared" si="253"/>
        <v/>
      </c>
      <c r="CN122" s="11" t="str">
        <f t="shared" si="253"/>
        <v/>
      </c>
      <c r="CO122" s="11" t="str">
        <f t="shared" si="253"/>
        <v/>
      </c>
      <c r="CP122" s="11" t="str">
        <f t="shared" si="253"/>
        <v/>
      </c>
      <c r="CQ122" s="11" t="str">
        <f t="shared" si="253"/>
        <v/>
      </c>
      <c r="CR122" s="11" t="str">
        <f t="shared" si="253"/>
        <v/>
      </c>
      <c r="CS122" s="11" t="str">
        <f t="shared" si="253"/>
        <v/>
      </c>
      <c r="CT122" s="11" t="str">
        <f t="shared" si="253"/>
        <v/>
      </c>
      <c r="CU122" s="11" t="str">
        <f t="shared" si="253"/>
        <v/>
      </c>
      <c r="CV122" s="11" t="str">
        <f t="shared" si="253"/>
        <v/>
      </c>
      <c r="CW122" s="11" t="str">
        <f t="shared" si="253"/>
        <v/>
      </c>
      <c r="CX122" s="11" t="str">
        <f t="shared" si="253"/>
        <v/>
      </c>
      <c r="CY122" s="11" t="str">
        <f t="shared" si="253"/>
        <v/>
      </c>
      <c r="CZ122" s="11" t="str">
        <f t="shared" si="253"/>
        <v/>
      </c>
      <c r="DA122" s="11" t="str">
        <f t="shared" si="253"/>
        <v/>
      </c>
      <c r="DB122" s="11" t="str">
        <f t="shared" si="253"/>
        <v/>
      </c>
      <c r="DC122" s="11" t="str">
        <f t="shared" si="253"/>
        <v/>
      </c>
      <c r="DD122" s="11" t="str">
        <f t="shared" si="253"/>
        <v/>
      </c>
      <c r="DE122" s="11" t="str">
        <f t="shared" si="253"/>
        <v/>
      </c>
      <c r="DF122" s="11" t="str">
        <f t="shared" si="253"/>
        <v/>
      </c>
      <c r="DG122" s="11" t="str">
        <f t="shared" si="253"/>
        <v/>
      </c>
      <c r="DH122" s="11" t="str">
        <f t="shared" si="253"/>
        <v/>
      </c>
      <c r="DI122" s="11" t="str">
        <f t="shared" si="253"/>
        <v/>
      </c>
      <c r="DJ122" s="11" t="str">
        <f t="shared" si="253"/>
        <v/>
      </c>
      <c r="DK122" s="11" t="str">
        <f t="shared" si="253"/>
        <v/>
      </c>
      <c r="DL122" s="11" t="str">
        <f t="shared" si="253"/>
        <v/>
      </c>
      <c r="DM122" s="11" t="str">
        <f t="shared" si="253"/>
        <v/>
      </c>
      <c r="DN122" s="11" t="str">
        <f t="shared" si="253"/>
        <v/>
      </c>
      <c r="DO122" s="11" t="str">
        <f t="shared" si="253"/>
        <v/>
      </c>
      <c r="DP122" s="11" t="str">
        <f t="shared" si="253"/>
        <v/>
      </c>
      <c r="DQ122" s="11" t="str">
        <f t="shared" si="253"/>
        <v/>
      </c>
      <c r="DR122" s="11" t="str">
        <f t="shared" si="253"/>
        <v/>
      </c>
      <c r="DS122" s="11" t="str">
        <f t="shared" si="253"/>
        <v/>
      </c>
      <c r="DT122" s="11" t="str">
        <f t="shared" si="253"/>
        <v/>
      </c>
      <c r="DU122" s="11" t="str">
        <f t="shared" si="253"/>
        <v/>
      </c>
      <c r="DV122" s="11" t="str">
        <f t="shared" si="253"/>
        <v/>
      </c>
      <c r="DW122" s="11" t="str">
        <f t="shared" si="253"/>
        <v/>
      </c>
      <c r="DX122" s="11" t="str">
        <f t="shared" si="253"/>
        <v/>
      </c>
      <c r="DY122" s="11" t="str">
        <f t="shared" si="253"/>
        <v/>
      </c>
      <c r="DZ122" s="11" t="str">
        <f t="shared" si="253"/>
        <v/>
      </c>
      <c r="EA122" s="11" t="str">
        <f t="shared" si="253"/>
        <v/>
      </c>
      <c r="EB122" s="11">
        <f t="shared" si="253"/>
        <v>1</v>
      </c>
      <c r="EC122" s="11">
        <f t="shared" si="253"/>
        <v>1</v>
      </c>
      <c r="ED122" s="11">
        <f t="shared" si="253"/>
        <v>1</v>
      </c>
      <c r="EE122" s="11">
        <f t="shared" ref="EE122:GP122" si="254">IF(OR(EF30 = "", EF$8 &lt; EE$8), "", 1)</f>
        <v>1</v>
      </c>
      <c r="EF122" s="11">
        <f t="shared" si="254"/>
        <v>1</v>
      </c>
      <c r="EG122" s="11">
        <f t="shared" si="254"/>
        <v>1</v>
      </c>
      <c r="EH122" s="11">
        <f t="shared" si="254"/>
        <v>1</v>
      </c>
      <c r="EI122" s="11">
        <f t="shared" si="254"/>
        <v>1</v>
      </c>
      <c r="EJ122" s="11">
        <f t="shared" si="254"/>
        <v>1</v>
      </c>
      <c r="EK122" s="11">
        <f t="shared" si="254"/>
        <v>1</v>
      </c>
      <c r="EL122" s="11">
        <f t="shared" si="254"/>
        <v>1</v>
      </c>
      <c r="EM122" s="11">
        <f t="shared" si="254"/>
        <v>1</v>
      </c>
      <c r="EN122" s="11">
        <f t="shared" si="254"/>
        <v>1</v>
      </c>
      <c r="EO122" s="11">
        <f t="shared" si="254"/>
        <v>1</v>
      </c>
      <c r="EP122" s="11">
        <f t="shared" si="254"/>
        <v>1</v>
      </c>
      <c r="EQ122" s="11">
        <f t="shared" si="254"/>
        <v>1</v>
      </c>
      <c r="ER122" s="11">
        <f t="shared" si="254"/>
        <v>1</v>
      </c>
      <c r="ES122" s="11">
        <f t="shared" si="254"/>
        <v>1</v>
      </c>
      <c r="ET122" s="11">
        <f t="shared" si="254"/>
        <v>1</v>
      </c>
      <c r="EU122" s="11">
        <f t="shared" si="254"/>
        <v>1</v>
      </c>
      <c r="EV122" s="11">
        <f t="shared" si="254"/>
        <v>1</v>
      </c>
      <c r="EW122" s="11">
        <f t="shared" si="254"/>
        <v>1</v>
      </c>
      <c r="EX122" s="11">
        <f t="shared" si="254"/>
        <v>1</v>
      </c>
      <c r="EY122" s="11">
        <f t="shared" si="254"/>
        <v>1</v>
      </c>
      <c r="EZ122" s="11">
        <f t="shared" si="254"/>
        <v>1</v>
      </c>
      <c r="FA122" s="11">
        <f t="shared" si="254"/>
        <v>1</v>
      </c>
      <c r="FB122" s="11">
        <f t="shared" si="254"/>
        <v>1</v>
      </c>
      <c r="FC122" s="11">
        <f t="shared" si="254"/>
        <v>1</v>
      </c>
      <c r="FD122" s="11">
        <f t="shared" si="254"/>
        <v>1</v>
      </c>
      <c r="FE122" s="11">
        <f t="shared" si="254"/>
        <v>1</v>
      </c>
      <c r="FF122" s="11">
        <f t="shared" si="254"/>
        <v>1</v>
      </c>
      <c r="FG122" s="11">
        <f t="shared" si="254"/>
        <v>1</v>
      </c>
      <c r="FH122" s="11">
        <f t="shared" si="254"/>
        <v>1</v>
      </c>
      <c r="FI122" s="11">
        <f t="shared" si="254"/>
        <v>1</v>
      </c>
      <c r="FJ122" s="11">
        <f t="shared" si="254"/>
        <v>1</v>
      </c>
      <c r="FK122" s="11">
        <f t="shared" si="254"/>
        <v>1</v>
      </c>
      <c r="FL122" s="11">
        <f t="shared" si="254"/>
        <v>1</v>
      </c>
      <c r="FM122" s="11">
        <f t="shared" si="254"/>
        <v>1</v>
      </c>
      <c r="FN122" s="11">
        <f t="shared" si="254"/>
        <v>1</v>
      </c>
      <c r="FO122" s="11">
        <f t="shared" si="254"/>
        <v>1</v>
      </c>
      <c r="FP122" s="11">
        <f t="shared" si="254"/>
        <v>1</v>
      </c>
      <c r="FQ122" s="11">
        <f t="shared" si="254"/>
        <v>1</v>
      </c>
      <c r="FR122" s="11">
        <f t="shared" si="254"/>
        <v>1</v>
      </c>
      <c r="FS122" s="11">
        <f t="shared" si="254"/>
        <v>1</v>
      </c>
      <c r="FT122" s="11">
        <f t="shared" si="254"/>
        <v>1</v>
      </c>
      <c r="FU122" s="11">
        <f t="shared" si="254"/>
        <v>1</v>
      </c>
      <c r="FV122" s="11">
        <f t="shared" si="254"/>
        <v>1</v>
      </c>
      <c r="FW122" s="11">
        <f t="shared" si="254"/>
        <v>1</v>
      </c>
      <c r="FX122" s="11">
        <f t="shared" si="254"/>
        <v>1</v>
      </c>
      <c r="FY122" s="11">
        <f t="shared" si="254"/>
        <v>1</v>
      </c>
      <c r="FZ122" s="11">
        <f t="shared" si="254"/>
        <v>1</v>
      </c>
      <c r="GA122" s="11">
        <f t="shared" si="254"/>
        <v>1</v>
      </c>
      <c r="GB122" s="11">
        <f t="shared" si="254"/>
        <v>1</v>
      </c>
      <c r="GC122" s="11">
        <f t="shared" si="254"/>
        <v>1</v>
      </c>
      <c r="GD122" s="11">
        <f t="shared" si="254"/>
        <v>1</v>
      </c>
      <c r="GE122" s="11">
        <f t="shared" si="254"/>
        <v>1</v>
      </c>
      <c r="GF122" s="11">
        <f t="shared" si="254"/>
        <v>1</v>
      </c>
      <c r="GG122" s="11">
        <f t="shared" si="254"/>
        <v>1</v>
      </c>
      <c r="GH122" s="11">
        <f t="shared" si="254"/>
        <v>1</v>
      </c>
      <c r="GI122" s="11">
        <f t="shared" si="254"/>
        <v>1</v>
      </c>
      <c r="GJ122" s="11">
        <f t="shared" si="254"/>
        <v>1</v>
      </c>
      <c r="GK122" s="11" t="str">
        <f t="shared" si="254"/>
        <v/>
      </c>
      <c r="GL122" s="11" t="str">
        <f t="shared" si="254"/>
        <v/>
      </c>
      <c r="GM122" s="11" t="str">
        <f t="shared" si="254"/>
        <v/>
      </c>
      <c r="GN122" s="11" t="str">
        <f t="shared" si="254"/>
        <v/>
      </c>
      <c r="GO122" s="11" t="str">
        <f t="shared" si="254"/>
        <v/>
      </c>
      <c r="GP122" s="11" t="str">
        <f t="shared" si="254"/>
        <v/>
      </c>
      <c r="GQ122" s="11" t="str">
        <f t="shared" ref="GQ122:IV122" si="255">IF(OR(GR30 = "", GR$8 &lt; GQ$8), "", 1)</f>
        <v/>
      </c>
      <c r="GR122" s="11" t="str">
        <f t="shared" si="255"/>
        <v/>
      </c>
      <c r="GS122" s="11" t="str">
        <f t="shared" si="255"/>
        <v/>
      </c>
      <c r="GT122" s="11" t="str">
        <f t="shared" si="255"/>
        <v/>
      </c>
      <c r="GU122" s="11" t="str">
        <f t="shared" si="255"/>
        <v/>
      </c>
      <c r="GV122" s="11" t="str">
        <f t="shared" si="255"/>
        <v/>
      </c>
      <c r="GW122" s="11" t="str">
        <f t="shared" si="255"/>
        <v/>
      </c>
      <c r="GX122" s="11" t="str">
        <f t="shared" si="255"/>
        <v/>
      </c>
      <c r="GY122" s="11" t="str">
        <f t="shared" si="255"/>
        <v/>
      </c>
      <c r="GZ122" s="11" t="str">
        <f t="shared" si="255"/>
        <v/>
      </c>
      <c r="HA122" s="11" t="str">
        <f t="shared" si="255"/>
        <v/>
      </c>
      <c r="HB122" s="11" t="str">
        <f t="shared" si="255"/>
        <v/>
      </c>
      <c r="HC122" s="11" t="str">
        <f t="shared" si="255"/>
        <v/>
      </c>
      <c r="HD122" s="11" t="str">
        <f t="shared" si="255"/>
        <v/>
      </c>
      <c r="HE122" s="11" t="str">
        <f t="shared" si="255"/>
        <v/>
      </c>
      <c r="HF122" s="11" t="str">
        <f t="shared" si="255"/>
        <v/>
      </c>
      <c r="HG122" s="11" t="str">
        <f t="shared" si="255"/>
        <v/>
      </c>
      <c r="HH122" s="11" t="str">
        <f t="shared" si="255"/>
        <v/>
      </c>
      <c r="HI122" s="11" t="str">
        <f t="shared" si="255"/>
        <v/>
      </c>
      <c r="HJ122" s="11" t="str">
        <f t="shared" si="255"/>
        <v/>
      </c>
      <c r="HK122" s="11" t="str">
        <f t="shared" si="255"/>
        <v/>
      </c>
      <c r="HL122" s="11" t="str">
        <f t="shared" si="255"/>
        <v/>
      </c>
      <c r="HM122" s="11" t="str">
        <f t="shared" si="255"/>
        <v/>
      </c>
      <c r="HN122" s="11" t="str">
        <f t="shared" si="255"/>
        <v/>
      </c>
      <c r="HO122" s="11" t="str">
        <f t="shared" si="255"/>
        <v/>
      </c>
      <c r="HP122" s="11" t="str">
        <f t="shared" si="255"/>
        <v/>
      </c>
      <c r="HQ122" s="11" t="str">
        <f t="shared" si="255"/>
        <v/>
      </c>
      <c r="HR122" s="11" t="str">
        <f t="shared" si="255"/>
        <v/>
      </c>
      <c r="HS122" s="11" t="str">
        <f t="shared" si="255"/>
        <v/>
      </c>
      <c r="HT122" s="11" t="str">
        <f t="shared" si="255"/>
        <v/>
      </c>
      <c r="HU122" s="11" t="str">
        <f t="shared" si="255"/>
        <v/>
      </c>
      <c r="HV122" s="11" t="str">
        <f t="shared" si="255"/>
        <v/>
      </c>
      <c r="HW122" s="11" t="str">
        <f t="shared" si="255"/>
        <v/>
      </c>
      <c r="HX122" s="11" t="str">
        <f t="shared" si="255"/>
        <v/>
      </c>
      <c r="HY122" s="11" t="str">
        <f t="shared" si="255"/>
        <v/>
      </c>
      <c r="HZ122" s="11" t="str">
        <f t="shared" si="255"/>
        <v/>
      </c>
      <c r="IA122" s="11" t="str">
        <f t="shared" si="255"/>
        <v/>
      </c>
      <c r="IB122" s="11" t="str">
        <f t="shared" si="255"/>
        <v/>
      </c>
      <c r="IC122" s="11" t="str">
        <f t="shared" si="255"/>
        <v/>
      </c>
      <c r="ID122" s="11" t="str">
        <f t="shared" si="255"/>
        <v/>
      </c>
      <c r="IE122" s="11" t="str">
        <f t="shared" si="255"/>
        <v/>
      </c>
      <c r="IF122" s="11" t="str">
        <f t="shared" si="255"/>
        <v/>
      </c>
      <c r="IG122" s="11" t="str">
        <f t="shared" si="255"/>
        <v/>
      </c>
      <c r="IH122" s="11" t="str">
        <f t="shared" si="255"/>
        <v/>
      </c>
      <c r="II122" s="11" t="str">
        <f t="shared" si="255"/>
        <v/>
      </c>
      <c r="IJ122" s="11" t="str">
        <f t="shared" si="255"/>
        <v/>
      </c>
      <c r="IK122" s="11" t="str">
        <f t="shared" si="255"/>
        <v/>
      </c>
      <c r="IL122" s="11" t="str">
        <f t="shared" si="255"/>
        <v/>
      </c>
      <c r="IM122" s="11" t="str">
        <f t="shared" si="255"/>
        <v/>
      </c>
      <c r="IN122" s="11" t="str">
        <f t="shared" si="255"/>
        <v/>
      </c>
      <c r="IO122" s="11" t="str">
        <f t="shared" si="255"/>
        <v/>
      </c>
      <c r="IP122" s="11" t="str">
        <f t="shared" si="255"/>
        <v/>
      </c>
      <c r="IQ122" s="11" t="str">
        <f t="shared" si="255"/>
        <v/>
      </c>
      <c r="IR122" s="11" t="str">
        <f t="shared" si="255"/>
        <v/>
      </c>
      <c r="IS122" s="11" t="str">
        <f t="shared" si="255"/>
        <v/>
      </c>
      <c r="IT122" s="11" t="str">
        <f t="shared" si="255"/>
        <v/>
      </c>
      <c r="IU122" s="11" t="str">
        <f t="shared" si="255"/>
        <v/>
      </c>
      <c r="IV122" s="11" t="str">
        <f t="shared" si="255"/>
        <v/>
      </c>
    </row>
    <row r="123" spans="6:256" x14ac:dyDescent="0.2">
      <c r="F123">
        <v>201909</v>
      </c>
      <c r="G123" s="11">
        <f t="shared" ref="G123:BR123" si="256">IF(OR(H31 = "", H$8 &lt; G$8), "", 1)</f>
        <v>1</v>
      </c>
      <c r="H123" s="11">
        <f t="shared" si="256"/>
        <v>1</v>
      </c>
      <c r="I123" s="11">
        <f t="shared" si="256"/>
        <v>1</v>
      </c>
      <c r="J123" s="11">
        <f t="shared" si="256"/>
        <v>1</v>
      </c>
      <c r="K123" s="11">
        <f t="shared" si="256"/>
        <v>1</v>
      </c>
      <c r="L123" s="11">
        <f t="shared" si="256"/>
        <v>1</v>
      </c>
      <c r="M123" s="11">
        <f t="shared" si="256"/>
        <v>1</v>
      </c>
      <c r="N123" s="11">
        <f t="shared" si="256"/>
        <v>1</v>
      </c>
      <c r="O123" s="11">
        <f t="shared" si="256"/>
        <v>1</v>
      </c>
      <c r="P123" s="11">
        <f t="shared" si="256"/>
        <v>1</v>
      </c>
      <c r="Q123" s="11">
        <f t="shared" si="256"/>
        <v>1</v>
      </c>
      <c r="R123" s="11">
        <f t="shared" si="256"/>
        <v>1</v>
      </c>
      <c r="S123" s="11">
        <f t="shared" si="256"/>
        <v>1</v>
      </c>
      <c r="T123" s="11">
        <f t="shared" si="256"/>
        <v>1</v>
      </c>
      <c r="U123" s="11">
        <f t="shared" si="256"/>
        <v>1</v>
      </c>
      <c r="V123" s="11">
        <f t="shared" si="256"/>
        <v>1</v>
      </c>
      <c r="W123" s="11">
        <f t="shared" si="256"/>
        <v>1</v>
      </c>
      <c r="X123" s="11">
        <f t="shared" si="256"/>
        <v>1</v>
      </c>
      <c r="Y123" s="11">
        <f t="shared" si="256"/>
        <v>1</v>
      </c>
      <c r="Z123" s="11">
        <f t="shared" si="256"/>
        <v>1</v>
      </c>
      <c r="AA123" s="11">
        <f t="shared" si="256"/>
        <v>1</v>
      </c>
      <c r="AB123" s="11">
        <f t="shared" si="256"/>
        <v>1</v>
      </c>
      <c r="AC123" s="11">
        <f t="shared" si="256"/>
        <v>1</v>
      </c>
      <c r="AD123" s="11">
        <f t="shared" si="256"/>
        <v>1</v>
      </c>
      <c r="AE123" s="11">
        <f t="shared" si="256"/>
        <v>1</v>
      </c>
      <c r="AF123" s="11">
        <f t="shared" si="256"/>
        <v>1</v>
      </c>
      <c r="AG123" s="11">
        <f t="shared" si="256"/>
        <v>1</v>
      </c>
      <c r="AH123" s="11">
        <f t="shared" si="256"/>
        <v>1</v>
      </c>
      <c r="AI123" s="11">
        <f t="shared" si="256"/>
        <v>1</v>
      </c>
      <c r="AJ123" s="11">
        <f t="shared" si="256"/>
        <v>1</v>
      </c>
      <c r="AK123" s="11">
        <f t="shared" si="256"/>
        <v>1</v>
      </c>
      <c r="AL123" s="11">
        <f t="shared" si="256"/>
        <v>1</v>
      </c>
      <c r="AM123" s="11">
        <f t="shared" si="256"/>
        <v>1</v>
      </c>
      <c r="AN123" s="11">
        <f t="shared" si="256"/>
        <v>1</v>
      </c>
      <c r="AO123" s="11">
        <f t="shared" si="256"/>
        <v>1</v>
      </c>
      <c r="AP123" s="11">
        <f t="shared" si="256"/>
        <v>1</v>
      </c>
      <c r="AQ123" s="11">
        <f t="shared" si="256"/>
        <v>1</v>
      </c>
      <c r="AR123" s="11">
        <f t="shared" si="256"/>
        <v>1</v>
      </c>
      <c r="AS123" s="11">
        <f t="shared" si="256"/>
        <v>1</v>
      </c>
      <c r="AT123" s="11">
        <f t="shared" si="256"/>
        <v>1</v>
      </c>
      <c r="AU123" s="11">
        <f t="shared" si="256"/>
        <v>1</v>
      </c>
      <c r="AV123" s="11">
        <f t="shared" si="256"/>
        <v>1</v>
      </c>
      <c r="AW123" s="11">
        <f t="shared" si="256"/>
        <v>1</v>
      </c>
      <c r="AX123" s="11">
        <f t="shared" si="256"/>
        <v>1</v>
      </c>
      <c r="AY123" s="11">
        <f t="shared" si="256"/>
        <v>1</v>
      </c>
      <c r="AZ123" s="11">
        <f t="shared" si="256"/>
        <v>1</v>
      </c>
      <c r="BA123" s="11">
        <f t="shared" si="256"/>
        <v>1</v>
      </c>
      <c r="BB123" s="11">
        <f t="shared" si="256"/>
        <v>1</v>
      </c>
      <c r="BC123" s="11">
        <f t="shared" si="256"/>
        <v>1</v>
      </c>
      <c r="BD123" s="11">
        <f t="shared" si="256"/>
        <v>1</v>
      </c>
      <c r="BE123" s="11">
        <f t="shared" si="256"/>
        <v>1</v>
      </c>
      <c r="BF123" s="11">
        <f t="shared" si="256"/>
        <v>1</v>
      </c>
      <c r="BG123" s="11">
        <f t="shared" si="256"/>
        <v>1</v>
      </c>
      <c r="BH123" s="11">
        <f t="shared" si="256"/>
        <v>1</v>
      </c>
      <c r="BI123" s="11">
        <f t="shared" si="256"/>
        <v>1</v>
      </c>
      <c r="BJ123" s="11">
        <f t="shared" si="256"/>
        <v>1</v>
      </c>
      <c r="BK123" s="11">
        <f t="shared" si="256"/>
        <v>1</v>
      </c>
      <c r="BL123" s="11">
        <f t="shared" si="256"/>
        <v>1</v>
      </c>
      <c r="BM123" s="11" t="str">
        <f t="shared" si="256"/>
        <v/>
      </c>
      <c r="BN123" s="11" t="str">
        <f t="shared" si="256"/>
        <v/>
      </c>
      <c r="BO123" s="11" t="str">
        <f t="shared" si="256"/>
        <v/>
      </c>
      <c r="BP123" s="11" t="str">
        <f t="shared" si="256"/>
        <v/>
      </c>
      <c r="BQ123" s="11" t="str">
        <f t="shared" si="256"/>
        <v/>
      </c>
      <c r="BR123" s="11" t="str">
        <f t="shared" si="256"/>
        <v/>
      </c>
      <c r="BS123" s="11" t="str">
        <f t="shared" ref="BS123:ED123" si="257">IF(OR(BT31 = "", BT$8 &lt; BS$8), "", 1)</f>
        <v/>
      </c>
      <c r="BT123" s="11" t="str">
        <f t="shared" si="257"/>
        <v/>
      </c>
      <c r="BU123" s="11" t="str">
        <f t="shared" si="257"/>
        <v/>
      </c>
      <c r="BV123" s="11" t="str">
        <f t="shared" si="257"/>
        <v/>
      </c>
      <c r="BW123" s="11" t="str">
        <f t="shared" si="257"/>
        <v/>
      </c>
      <c r="BX123" s="11" t="str">
        <f t="shared" si="257"/>
        <v/>
      </c>
      <c r="BY123" s="11" t="str">
        <f t="shared" si="257"/>
        <v/>
      </c>
      <c r="BZ123" s="11" t="str">
        <f t="shared" si="257"/>
        <v/>
      </c>
      <c r="CA123" s="11" t="str">
        <f t="shared" si="257"/>
        <v/>
      </c>
      <c r="CB123" s="11" t="str">
        <f t="shared" si="257"/>
        <v/>
      </c>
      <c r="CC123" s="11" t="str">
        <f t="shared" si="257"/>
        <v/>
      </c>
      <c r="CD123" s="11" t="str">
        <f t="shared" si="257"/>
        <v/>
      </c>
      <c r="CE123" s="11" t="str">
        <f t="shared" si="257"/>
        <v/>
      </c>
      <c r="CF123" s="11" t="str">
        <f t="shared" si="257"/>
        <v/>
      </c>
      <c r="CG123" s="11" t="str">
        <f t="shared" si="257"/>
        <v/>
      </c>
      <c r="CH123" s="11" t="str">
        <f t="shared" si="257"/>
        <v/>
      </c>
      <c r="CI123" s="11" t="str">
        <f t="shared" si="257"/>
        <v/>
      </c>
      <c r="CJ123" s="11" t="str">
        <f t="shared" si="257"/>
        <v/>
      </c>
      <c r="CK123" s="11" t="str">
        <f t="shared" si="257"/>
        <v/>
      </c>
      <c r="CL123" s="11" t="str">
        <f t="shared" si="257"/>
        <v/>
      </c>
      <c r="CM123" s="11" t="str">
        <f t="shared" si="257"/>
        <v/>
      </c>
      <c r="CN123" s="11" t="str">
        <f t="shared" si="257"/>
        <v/>
      </c>
      <c r="CO123" s="11" t="str">
        <f t="shared" si="257"/>
        <v/>
      </c>
      <c r="CP123" s="11" t="str">
        <f t="shared" si="257"/>
        <v/>
      </c>
      <c r="CQ123" s="11" t="str">
        <f t="shared" si="257"/>
        <v/>
      </c>
      <c r="CR123" s="11" t="str">
        <f t="shared" si="257"/>
        <v/>
      </c>
      <c r="CS123" s="11" t="str">
        <f t="shared" si="257"/>
        <v/>
      </c>
      <c r="CT123" s="11" t="str">
        <f t="shared" si="257"/>
        <v/>
      </c>
      <c r="CU123" s="11" t="str">
        <f t="shared" si="257"/>
        <v/>
      </c>
      <c r="CV123" s="11" t="str">
        <f t="shared" si="257"/>
        <v/>
      </c>
      <c r="CW123" s="11" t="str">
        <f t="shared" si="257"/>
        <v/>
      </c>
      <c r="CX123" s="11" t="str">
        <f t="shared" si="257"/>
        <v/>
      </c>
      <c r="CY123" s="11" t="str">
        <f t="shared" si="257"/>
        <v/>
      </c>
      <c r="CZ123" s="11" t="str">
        <f t="shared" si="257"/>
        <v/>
      </c>
      <c r="DA123" s="11" t="str">
        <f t="shared" si="257"/>
        <v/>
      </c>
      <c r="DB123" s="11" t="str">
        <f t="shared" si="257"/>
        <v/>
      </c>
      <c r="DC123" s="11" t="str">
        <f t="shared" si="257"/>
        <v/>
      </c>
      <c r="DD123" s="11" t="str">
        <f t="shared" si="257"/>
        <v/>
      </c>
      <c r="DE123" s="11" t="str">
        <f t="shared" si="257"/>
        <v/>
      </c>
      <c r="DF123" s="11" t="str">
        <f t="shared" si="257"/>
        <v/>
      </c>
      <c r="DG123" s="11" t="str">
        <f t="shared" si="257"/>
        <v/>
      </c>
      <c r="DH123" s="11" t="str">
        <f t="shared" si="257"/>
        <v/>
      </c>
      <c r="DI123" s="11" t="str">
        <f t="shared" si="257"/>
        <v/>
      </c>
      <c r="DJ123" s="11" t="str">
        <f t="shared" si="257"/>
        <v/>
      </c>
      <c r="DK123" s="11" t="str">
        <f t="shared" si="257"/>
        <v/>
      </c>
      <c r="DL123" s="11" t="str">
        <f t="shared" si="257"/>
        <v/>
      </c>
      <c r="DM123" s="11" t="str">
        <f t="shared" si="257"/>
        <v/>
      </c>
      <c r="DN123" s="11" t="str">
        <f t="shared" si="257"/>
        <v/>
      </c>
      <c r="DO123" s="11" t="str">
        <f t="shared" si="257"/>
        <v/>
      </c>
      <c r="DP123" s="11" t="str">
        <f t="shared" si="257"/>
        <v/>
      </c>
      <c r="DQ123" s="11" t="str">
        <f t="shared" si="257"/>
        <v/>
      </c>
      <c r="DR123" s="11" t="str">
        <f t="shared" si="257"/>
        <v/>
      </c>
      <c r="DS123" s="11" t="str">
        <f t="shared" si="257"/>
        <v/>
      </c>
      <c r="DT123" s="11" t="str">
        <f t="shared" si="257"/>
        <v/>
      </c>
      <c r="DU123" s="11" t="str">
        <f t="shared" si="257"/>
        <v/>
      </c>
      <c r="DV123" s="11" t="str">
        <f t="shared" si="257"/>
        <v/>
      </c>
      <c r="DW123" s="11" t="str">
        <f t="shared" si="257"/>
        <v/>
      </c>
      <c r="DX123" s="11" t="str">
        <f t="shared" si="257"/>
        <v/>
      </c>
      <c r="DY123" s="11" t="str">
        <f t="shared" si="257"/>
        <v/>
      </c>
      <c r="DZ123" s="11" t="str">
        <f t="shared" si="257"/>
        <v/>
      </c>
      <c r="EA123" s="11" t="str">
        <f t="shared" si="257"/>
        <v/>
      </c>
      <c r="EB123" s="11">
        <f t="shared" si="257"/>
        <v>1</v>
      </c>
      <c r="EC123" s="11">
        <f t="shared" si="257"/>
        <v>1</v>
      </c>
      <c r="ED123" s="11">
        <f t="shared" si="257"/>
        <v>1</v>
      </c>
      <c r="EE123" s="11">
        <f t="shared" ref="EE123:GP123" si="258">IF(OR(EF31 = "", EF$8 &lt; EE$8), "", 1)</f>
        <v>1</v>
      </c>
      <c r="EF123" s="11">
        <f t="shared" si="258"/>
        <v>1</v>
      </c>
      <c r="EG123" s="11">
        <f t="shared" si="258"/>
        <v>1</v>
      </c>
      <c r="EH123" s="11">
        <f t="shared" si="258"/>
        <v>1</v>
      </c>
      <c r="EI123" s="11">
        <f t="shared" si="258"/>
        <v>1</v>
      </c>
      <c r="EJ123" s="11">
        <f t="shared" si="258"/>
        <v>1</v>
      </c>
      <c r="EK123" s="11">
        <f t="shared" si="258"/>
        <v>1</v>
      </c>
      <c r="EL123" s="11">
        <f t="shared" si="258"/>
        <v>1</v>
      </c>
      <c r="EM123" s="11">
        <f t="shared" si="258"/>
        <v>1</v>
      </c>
      <c r="EN123" s="11">
        <f t="shared" si="258"/>
        <v>1</v>
      </c>
      <c r="EO123" s="11">
        <f t="shared" si="258"/>
        <v>1</v>
      </c>
      <c r="EP123" s="11">
        <f t="shared" si="258"/>
        <v>1</v>
      </c>
      <c r="EQ123" s="11">
        <f t="shared" si="258"/>
        <v>1</v>
      </c>
      <c r="ER123" s="11">
        <f t="shared" si="258"/>
        <v>1</v>
      </c>
      <c r="ES123" s="11">
        <f t="shared" si="258"/>
        <v>1</v>
      </c>
      <c r="ET123" s="11">
        <f t="shared" si="258"/>
        <v>1</v>
      </c>
      <c r="EU123" s="11">
        <f t="shared" si="258"/>
        <v>1</v>
      </c>
      <c r="EV123" s="11">
        <f t="shared" si="258"/>
        <v>1</v>
      </c>
      <c r="EW123" s="11">
        <f t="shared" si="258"/>
        <v>1</v>
      </c>
      <c r="EX123" s="11">
        <f t="shared" si="258"/>
        <v>1</v>
      </c>
      <c r="EY123" s="11">
        <f t="shared" si="258"/>
        <v>1</v>
      </c>
      <c r="EZ123" s="11">
        <f t="shared" si="258"/>
        <v>1</v>
      </c>
      <c r="FA123" s="11">
        <f t="shared" si="258"/>
        <v>1</v>
      </c>
      <c r="FB123" s="11">
        <f t="shared" si="258"/>
        <v>1</v>
      </c>
      <c r="FC123" s="11">
        <f t="shared" si="258"/>
        <v>1</v>
      </c>
      <c r="FD123" s="11">
        <f t="shared" si="258"/>
        <v>1</v>
      </c>
      <c r="FE123" s="11">
        <f t="shared" si="258"/>
        <v>1</v>
      </c>
      <c r="FF123" s="11">
        <f t="shared" si="258"/>
        <v>1</v>
      </c>
      <c r="FG123" s="11">
        <f t="shared" si="258"/>
        <v>1</v>
      </c>
      <c r="FH123" s="11">
        <f t="shared" si="258"/>
        <v>1</v>
      </c>
      <c r="FI123" s="11">
        <f t="shared" si="258"/>
        <v>1</v>
      </c>
      <c r="FJ123" s="11">
        <f t="shared" si="258"/>
        <v>1</v>
      </c>
      <c r="FK123" s="11">
        <f t="shared" si="258"/>
        <v>1</v>
      </c>
      <c r="FL123" s="11">
        <f t="shared" si="258"/>
        <v>1</v>
      </c>
      <c r="FM123" s="11">
        <f t="shared" si="258"/>
        <v>1</v>
      </c>
      <c r="FN123" s="11">
        <f t="shared" si="258"/>
        <v>1</v>
      </c>
      <c r="FO123" s="11">
        <f t="shared" si="258"/>
        <v>1</v>
      </c>
      <c r="FP123" s="11">
        <f t="shared" si="258"/>
        <v>1</v>
      </c>
      <c r="FQ123" s="11">
        <f t="shared" si="258"/>
        <v>1</v>
      </c>
      <c r="FR123" s="11">
        <f t="shared" si="258"/>
        <v>1</v>
      </c>
      <c r="FS123" s="11">
        <f t="shared" si="258"/>
        <v>1</v>
      </c>
      <c r="FT123" s="11">
        <f t="shared" si="258"/>
        <v>1</v>
      </c>
      <c r="FU123" s="11">
        <f t="shared" si="258"/>
        <v>1</v>
      </c>
      <c r="FV123" s="11">
        <f t="shared" si="258"/>
        <v>1</v>
      </c>
      <c r="FW123" s="11">
        <f t="shared" si="258"/>
        <v>1</v>
      </c>
      <c r="FX123" s="11">
        <f t="shared" si="258"/>
        <v>1</v>
      </c>
      <c r="FY123" s="11">
        <f t="shared" si="258"/>
        <v>1</v>
      </c>
      <c r="FZ123" s="11">
        <f t="shared" si="258"/>
        <v>1</v>
      </c>
      <c r="GA123" s="11">
        <f t="shared" si="258"/>
        <v>1</v>
      </c>
      <c r="GB123" s="11">
        <f t="shared" si="258"/>
        <v>1</v>
      </c>
      <c r="GC123" s="11">
        <f t="shared" si="258"/>
        <v>1</v>
      </c>
      <c r="GD123" s="11">
        <f t="shared" si="258"/>
        <v>1</v>
      </c>
      <c r="GE123" s="11">
        <f t="shared" si="258"/>
        <v>1</v>
      </c>
      <c r="GF123" s="11">
        <f t="shared" si="258"/>
        <v>1</v>
      </c>
      <c r="GG123" s="11">
        <f t="shared" si="258"/>
        <v>1</v>
      </c>
      <c r="GH123" s="11" t="str">
        <f t="shared" si="258"/>
        <v/>
      </c>
      <c r="GI123" s="11" t="str">
        <f t="shared" si="258"/>
        <v/>
      </c>
      <c r="GJ123" s="11" t="str">
        <f t="shared" si="258"/>
        <v/>
      </c>
      <c r="GK123" s="11" t="str">
        <f t="shared" si="258"/>
        <v/>
      </c>
      <c r="GL123" s="11" t="str">
        <f t="shared" si="258"/>
        <v/>
      </c>
      <c r="GM123" s="11" t="str">
        <f t="shared" si="258"/>
        <v/>
      </c>
      <c r="GN123" s="11" t="str">
        <f t="shared" si="258"/>
        <v/>
      </c>
      <c r="GO123" s="11" t="str">
        <f t="shared" si="258"/>
        <v/>
      </c>
      <c r="GP123" s="11" t="str">
        <f t="shared" si="258"/>
        <v/>
      </c>
      <c r="GQ123" s="11" t="str">
        <f t="shared" ref="GQ123:IV123" si="259">IF(OR(GR31 = "", GR$8 &lt; GQ$8), "", 1)</f>
        <v/>
      </c>
      <c r="GR123" s="11" t="str">
        <f t="shared" si="259"/>
        <v/>
      </c>
      <c r="GS123" s="11" t="str">
        <f t="shared" si="259"/>
        <v/>
      </c>
      <c r="GT123" s="11" t="str">
        <f t="shared" si="259"/>
        <v/>
      </c>
      <c r="GU123" s="11" t="str">
        <f t="shared" si="259"/>
        <v/>
      </c>
      <c r="GV123" s="11" t="str">
        <f t="shared" si="259"/>
        <v/>
      </c>
      <c r="GW123" s="11" t="str">
        <f t="shared" si="259"/>
        <v/>
      </c>
      <c r="GX123" s="11" t="str">
        <f t="shared" si="259"/>
        <v/>
      </c>
      <c r="GY123" s="11" t="str">
        <f t="shared" si="259"/>
        <v/>
      </c>
      <c r="GZ123" s="11" t="str">
        <f t="shared" si="259"/>
        <v/>
      </c>
      <c r="HA123" s="11" t="str">
        <f t="shared" si="259"/>
        <v/>
      </c>
      <c r="HB123" s="11" t="str">
        <f t="shared" si="259"/>
        <v/>
      </c>
      <c r="HC123" s="11" t="str">
        <f t="shared" si="259"/>
        <v/>
      </c>
      <c r="HD123" s="11" t="str">
        <f t="shared" si="259"/>
        <v/>
      </c>
      <c r="HE123" s="11" t="str">
        <f t="shared" si="259"/>
        <v/>
      </c>
      <c r="HF123" s="11" t="str">
        <f t="shared" si="259"/>
        <v/>
      </c>
      <c r="HG123" s="11" t="str">
        <f t="shared" si="259"/>
        <v/>
      </c>
      <c r="HH123" s="11" t="str">
        <f t="shared" si="259"/>
        <v/>
      </c>
      <c r="HI123" s="11" t="str">
        <f t="shared" si="259"/>
        <v/>
      </c>
      <c r="HJ123" s="11" t="str">
        <f t="shared" si="259"/>
        <v/>
      </c>
      <c r="HK123" s="11" t="str">
        <f t="shared" si="259"/>
        <v/>
      </c>
      <c r="HL123" s="11" t="str">
        <f t="shared" si="259"/>
        <v/>
      </c>
      <c r="HM123" s="11" t="str">
        <f t="shared" si="259"/>
        <v/>
      </c>
      <c r="HN123" s="11" t="str">
        <f t="shared" si="259"/>
        <v/>
      </c>
      <c r="HO123" s="11" t="str">
        <f t="shared" si="259"/>
        <v/>
      </c>
      <c r="HP123" s="11" t="str">
        <f t="shared" si="259"/>
        <v/>
      </c>
      <c r="HQ123" s="11" t="str">
        <f t="shared" si="259"/>
        <v/>
      </c>
      <c r="HR123" s="11" t="str">
        <f t="shared" si="259"/>
        <v/>
      </c>
      <c r="HS123" s="11" t="str">
        <f t="shared" si="259"/>
        <v/>
      </c>
      <c r="HT123" s="11" t="str">
        <f t="shared" si="259"/>
        <v/>
      </c>
      <c r="HU123" s="11" t="str">
        <f t="shared" si="259"/>
        <v/>
      </c>
      <c r="HV123" s="11" t="str">
        <f t="shared" si="259"/>
        <v/>
      </c>
      <c r="HW123" s="11" t="str">
        <f t="shared" si="259"/>
        <v/>
      </c>
      <c r="HX123" s="11" t="str">
        <f t="shared" si="259"/>
        <v/>
      </c>
      <c r="HY123" s="11" t="str">
        <f t="shared" si="259"/>
        <v/>
      </c>
      <c r="HZ123" s="11" t="str">
        <f t="shared" si="259"/>
        <v/>
      </c>
      <c r="IA123" s="11" t="str">
        <f t="shared" si="259"/>
        <v/>
      </c>
      <c r="IB123" s="11" t="str">
        <f t="shared" si="259"/>
        <v/>
      </c>
      <c r="IC123" s="11" t="str">
        <f t="shared" si="259"/>
        <v/>
      </c>
      <c r="ID123" s="11" t="str">
        <f t="shared" si="259"/>
        <v/>
      </c>
      <c r="IE123" s="11" t="str">
        <f t="shared" si="259"/>
        <v/>
      </c>
      <c r="IF123" s="11" t="str">
        <f t="shared" si="259"/>
        <v/>
      </c>
      <c r="IG123" s="11" t="str">
        <f t="shared" si="259"/>
        <v/>
      </c>
      <c r="IH123" s="11" t="str">
        <f t="shared" si="259"/>
        <v/>
      </c>
      <c r="II123" s="11" t="str">
        <f t="shared" si="259"/>
        <v/>
      </c>
      <c r="IJ123" s="11" t="str">
        <f t="shared" si="259"/>
        <v/>
      </c>
      <c r="IK123" s="11" t="str">
        <f t="shared" si="259"/>
        <v/>
      </c>
      <c r="IL123" s="11" t="str">
        <f t="shared" si="259"/>
        <v/>
      </c>
      <c r="IM123" s="11" t="str">
        <f t="shared" si="259"/>
        <v/>
      </c>
      <c r="IN123" s="11" t="str">
        <f t="shared" si="259"/>
        <v/>
      </c>
      <c r="IO123" s="11" t="str">
        <f t="shared" si="259"/>
        <v/>
      </c>
      <c r="IP123" s="11" t="str">
        <f t="shared" si="259"/>
        <v/>
      </c>
      <c r="IQ123" s="11" t="str">
        <f t="shared" si="259"/>
        <v/>
      </c>
      <c r="IR123" s="11" t="str">
        <f t="shared" si="259"/>
        <v/>
      </c>
      <c r="IS123" s="11" t="str">
        <f t="shared" si="259"/>
        <v/>
      </c>
      <c r="IT123" s="11" t="str">
        <f t="shared" si="259"/>
        <v/>
      </c>
      <c r="IU123" s="11" t="str">
        <f t="shared" si="259"/>
        <v/>
      </c>
      <c r="IV123" s="11" t="str">
        <f t="shared" si="259"/>
        <v/>
      </c>
    </row>
    <row r="124" spans="6:256" x14ac:dyDescent="0.2">
      <c r="F124">
        <v>201912</v>
      </c>
      <c r="G124" s="11">
        <f t="shared" ref="G124:BR124" si="260">IF(OR(H32 = "", H$8 &lt; G$8), "", 1)</f>
        <v>1</v>
      </c>
      <c r="H124" s="11">
        <f t="shared" si="260"/>
        <v>1</v>
      </c>
      <c r="I124" s="11">
        <f t="shared" si="260"/>
        <v>1</v>
      </c>
      <c r="J124" s="11">
        <f t="shared" si="260"/>
        <v>1</v>
      </c>
      <c r="K124" s="11">
        <f t="shared" si="260"/>
        <v>1</v>
      </c>
      <c r="L124" s="11">
        <f t="shared" si="260"/>
        <v>1</v>
      </c>
      <c r="M124" s="11">
        <f t="shared" si="260"/>
        <v>1</v>
      </c>
      <c r="N124" s="11">
        <f t="shared" si="260"/>
        <v>1</v>
      </c>
      <c r="O124" s="11">
        <f t="shared" si="260"/>
        <v>1</v>
      </c>
      <c r="P124" s="11">
        <f t="shared" si="260"/>
        <v>1</v>
      </c>
      <c r="Q124" s="11">
        <f t="shared" si="260"/>
        <v>1</v>
      </c>
      <c r="R124" s="11">
        <f t="shared" si="260"/>
        <v>1</v>
      </c>
      <c r="S124" s="11">
        <f t="shared" si="260"/>
        <v>1</v>
      </c>
      <c r="T124" s="11">
        <f t="shared" si="260"/>
        <v>1</v>
      </c>
      <c r="U124" s="11">
        <f t="shared" si="260"/>
        <v>1</v>
      </c>
      <c r="V124" s="11">
        <f t="shared" si="260"/>
        <v>1</v>
      </c>
      <c r="W124" s="11">
        <f t="shared" si="260"/>
        <v>1</v>
      </c>
      <c r="X124" s="11">
        <f t="shared" si="260"/>
        <v>1</v>
      </c>
      <c r="Y124" s="11">
        <f t="shared" si="260"/>
        <v>1</v>
      </c>
      <c r="Z124" s="11">
        <f t="shared" si="260"/>
        <v>1</v>
      </c>
      <c r="AA124" s="11">
        <f t="shared" si="260"/>
        <v>1</v>
      </c>
      <c r="AB124" s="11">
        <f t="shared" si="260"/>
        <v>1</v>
      </c>
      <c r="AC124" s="11">
        <f t="shared" si="260"/>
        <v>1</v>
      </c>
      <c r="AD124" s="11">
        <f t="shared" si="260"/>
        <v>1</v>
      </c>
      <c r="AE124" s="11">
        <f t="shared" si="260"/>
        <v>1</v>
      </c>
      <c r="AF124" s="11">
        <f t="shared" si="260"/>
        <v>1</v>
      </c>
      <c r="AG124" s="11">
        <f t="shared" si="260"/>
        <v>1</v>
      </c>
      <c r="AH124" s="11">
        <f t="shared" si="260"/>
        <v>1</v>
      </c>
      <c r="AI124" s="11">
        <f t="shared" si="260"/>
        <v>1</v>
      </c>
      <c r="AJ124" s="11">
        <f t="shared" si="260"/>
        <v>1</v>
      </c>
      <c r="AK124" s="11">
        <f t="shared" si="260"/>
        <v>1</v>
      </c>
      <c r="AL124" s="11">
        <f t="shared" si="260"/>
        <v>1</v>
      </c>
      <c r="AM124" s="11">
        <f t="shared" si="260"/>
        <v>1</v>
      </c>
      <c r="AN124" s="11">
        <f t="shared" si="260"/>
        <v>1</v>
      </c>
      <c r="AO124" s="11">
        <f t="shared" si="260"/>
        <v>1</v>
      </c>
      <c r="AP124" s="11">
        <f t="shared" si="260"/>
        <v>1</v>
      </c>
      <c r="AQ124" s="11">
        <f t="shared" si="260"/>
        <v>1</v>
      </c>
      <c r="AR124" s="11">
        <f t="shared" si="260"/>
        <v>1</v>
      </c>
      <c r="AS124" s="11">
        <f t="shared" si="260"/>
        <v>1</v>
      </c>
      <c r="AT124" s="11">
        <f t="shared" si="260"/>
        <v>1</v>
      </c>
      <c r="AU124" s="11">
        <f t="shared" si="260"/>
        <v>1</v>
      </c>
      <c r="AV124" s="11">
        <f t="shared" si="260"/>
        <v>1</v>
      </c>
      <c r="AW124" s="11">
        <f t="shared" si="260"/>
        <v>1</v>
      </c>
      <c r="AX124" s="11">
        <f t="shared" si="260"/>
        <v>1</v>
      </c>
      <c r="AY124" s="11">
        <f t="shared" si="260"/>
        <v>1</v>
      </c>
      <c r="AZ124" s="11">
        <f t="shared" si="260"/>
        <v>1</v>
      </c>
      <c r="BA124" s="11">
        <f t="shared" si="260"/>
        <v>1</v>
      </c>
      <c r="BB124" s="11">
        <f t="shared" si="260"/>
        <v>1</v>
      </c>
      <c r="BC124" s="11">
        <f t="shared" si="260"/>
        <v>1</v>
      </c>
      <c r="BD124" s="11">
        <f t="shared" si="260"/>
        <v>1</v>
      </c>
      <c r="BE124" s="11">
        <f t="shared" si="260"/>
        <v>1</v>
      </c>
      <c r="BF124" s="11">
        <f t="shared" si="260"/>
        <v>1</v>
      </c>
      <c r="BG124" s="11">
        <f t="shared" si="260"/>
        <v>1</v>
      </c>
      <c r="BH124" s="11">
        <f t="shared" si="260"/>
        <v>1</v>
      </c>
      <c r="BI124" s="11">
        <f t="shared" si="260"/>
        <v>1</v>
      </c>
      <c r="BJ124" s="11" t="str">
        <f t="shared" si="260"/>
        <v/>
      </c>
      <c r="BK124" s="11" t="str">
        <f t="shared" si="260"/>
        <v/>
      </c>
      <c r="BL124" s="11" t="str">
        <f t="shared" si="260"/>
        <v/>
      </c>
      <c r="BM124" s="11" t="str">
        <f t="shared" si="260"/>
        <v/>
      </c>
      <c r="BN124" s="11" t="str">
        <f t="shared" si="260"/>
        <v/>
      </c>
      <c r="BO124" s="11" t="str">
        <f t="shared" si="260"/>
        <v/>
      </c>
      <c r="BP124" s="11" t="str">
        <f t="shared" si="260"/>
        <v/>
      </c>
      <c r="BQ124" s="11" t="str">
        <f t="shared" si="260"/>
        <v/>
      </c>
      <c r="BR124" s="11" t="str">
        <f t="shared" si="260"/>
        <v/>
      </c>
      <c r="BS124" s="11" t="str">
        <f t="shared" ref="BS124:ED124" si="261">IF(OR(BT32 = "", BT$8 &lt; BS$8), "", 1)</f>
        <v/>
      </c>
      <c r="BT124" s="11" t="str">
        <f t="shared" si="261"/>
        <v/>
      </c>
      <c r="BU124" s="11" t="str">
        <f t="shared" si="261"/>
        <v/>
      </c>
      <c r="BV124" s="11" t="str">
        <f t="shared" si="261"/>
        <v/>
      </c>
      <c r="BW124" s="11" t="str">
        <f t="shared" si="261"/>
        <v/>
      </c>
      <c r="BX124" s="11" t="str">
        <f t="shared" si="261"/>
        <v/>
      </c>
      <c r="BY124" s="11" t="str">
        <f t="shared" si="261"/>
        <v/>
      </c>
      <c r="BZ124" s="11" t="str">
        <f t="shared" si="261"/>
        <v/>
      </c>
      <c r="CA124" s="11" t="str">
        <f t="shared" si="261"/>
        <v/>
      </c>
      <c r="CB124" s="11" t="str">
        <f t="shared" si="261"/>
        <v/>
      </c>
      <c r="CC124" s="11" t="str">
        <f t="shared" si="261"/>
        <v/>
      </c>
      <c r="CD124" s="11" t="str">
        <f t="shared" si="261"/>
        <v/>
      </c>
      <c r="CE124" s="11" t="str">
        <f t="shared" si="261"/>
        <v/>
      </c>
      <c r="CF124" s="11" t="str">
        <f t="shared" si="261"/>
        <v/>
      </c>
      <c r="CG124" s="11" t="str">
        <f t="shared" si="261"/>
        <v/>
      </c>
      <c r="CH124" s="11" t="str">
        <f t="shared" si="261"/>
        <v/>
      </c>
      <c r="CI124" s="11" t="str">
        <f t="shared" si="261"/>
        <v/>
      </c>
      <c r="CJ124" s="11" t="str">
        <f t="shared" si="261"/>
        <v/>
      </c>
      <c r="CK124" s="11" t="str">
        <f t="shared" si="261"/>
        <v/>
      </c>
      <c r="CL124" s="11" t="str">
        <f t="shared" si="261"/>
        <v/>
      </c>
      <c r="CM124" s="11" t="str">
        <f t="shared" si="261"/>
        <v/>
      </c>
      <c r="CN124" s="11" t="str">
        <f t="shared" si="261"/>
        <v/>
      </c>
      <c r="CO124" s="11" t="str">
        <f t="shared" si="261"/>
        <v/>
      </c>
      <c r="CP124" s="11" t="str">
        <f t="shared" si="261"/>
        <v/>
      </c>
      <c r="CQ124" s="11" t="str">
        <f t="shared" si="261"/>
        <v/>
      </c>
      <c r="CR124" s="11" t="str">
        <f t="shared" si="261"/>
        <v/>
      </c>
      <c r="CS124" s="11" t="str">
        <f t="shared" si="261"/>
        <v/>
      </c>
      <c r="CT124" s="11" t="str">
        <f t="shared" si="261"/>
        <v/>
      </c>
      <c r="CU124" s="11" t="str">
        <f t="shared" si="261"/>
        <v/>
      </c>
      <c r="CV124" s="11" t="str">
        <f t="shared" si="261"/>
        <v/>
      </c>
      <c r="CW124" s="11" t="str">
        <f t="shared" si="261"/>
        <v/>
      </c>
      <c r="CX124" s="11" t="str">
        <f t="shared" si="261"/>
        <v/>
      </c>
      <c r="CY124" s="11" t="str">
        <f t="shared" si="261"/>
        <v/>
      </c>
      <c r="CZ124" s="11" t="str">
        <f t="shared" si="261"/>
        <v/>
      </c>
      <c r="DA124" s="11" t="str">
        <f t="shared" si="261"/>
        <v/>
      </c>
      <c r="DB124" s="11" t="str">
        <f t="shared" si="261"/>
        <v/>
      </c>
      <c r="DC124" s="11" t="str">
        <f t="shared" si="261"/>
        <v/>
      </c>
      <c r="DD124" s="11" t="str">
        <f t="shared" si="261"/>
        <v/>
      </c>
      <c r="DE124" s="11" t="str">
        <f t="shared" si="261"/>
        <v/>
      </c>
      <c r="DF124" s="11" t="str">
        <f t="shared" si="261"/>
        <v/>
      </c>
      <c r="DG124" s="11" t="str">
        <f t="shared" si="261"/>
        <v/>
      </c>
      <c r="DH124" s="11" t="str">
        <f t="shared" si="261"/>
        <v/>
      </c>
      <c r="DI124" s="11" t="str">
        <f t="shared" si="261"/>
        <v/>
      </c>
      <c r="DJ124" s="11" t="str">
        <f t="shared" si="261"/>
        <v/>
      </c>
      <c r="DK124" s="11" t="str">
        <f t="shared" si="261"/>
        <v/>
      </c>
      <c r="DL124" s="11" t="str">
        <f t="shared" si="261"/>
        <v/>
      </c>
      <c r="DM124" s="11" t="str">
        <f t="shared" si="261"/>
        <v/>
      </c>
      <c r="DN124" s="11" t="str">
        <f t="shared" si="261"/>
        <v/>
      </c>
      <c r="DO124" s="11" t="str">
        <f t="shared" si="261"/>
        <v/>
      </c>
      <c r="DP124" s="11" t="str">
        <f t="shared" si="261"/>
        <v/>
      </c>
      <c r="DQ124" s="11" t="str">
        <f t="shared" si="261"/>
        <v/>
      </c>
      <c r="DR124" s="11" t="str">
        <f t="shared" si="261"/>
        <v/>
      </c>
      <c r="DS124" s="11" t="str">
        <f t="shared" si="261"/>
        <v/>
      </c>
      <c r="DT124" s="11" t="str">
        <f t="shared" si="261"/>
        <v/>
      </c>
      <c r="DU124" s="11" t="str">
        <f t="shared" si="261"/>
        <v/>
      </c>
      <c r="DV124" s="11" t="str">
        <f t="shared" si="261"/>
        <v/>
      </c>
      <c r="DW124" s="11" t="str">
        <f t="shared" si="261"/>
        <v/>
      </c>
      <c r="DX124" s="11" t="str">
        <f t="shared" si="261"/>
        <v/>
      </c>
      <c r="DY124" s="11" t="str">
        <f t="shared" si="261"/>
        <v/>
      </c>
      <c r="DZ124" s="11" t="str">
        <f t="shared" si="261"/>
        <v/>
      </c>
      <c r="EA124" s="11" t="str">
        <f t="shared" si="261"/>
        <v/>
      </c>
      <c r="EB124" s="11">
        <f t="shared" si="261"/>
        <v>1</v>
      </c>
      <c r="EC124" s="11">
        <f t="shared" si="261"/>
        <v>1</v>
      </c>
      <c r="ED124" s="11">
        <f t="shared" si="261"/>
        <v>1</v>
      </c>
      <c r="EE124" s="11">
        <f t="shared" ref="EE124:GP124" si="262">IF(OR(EF32 = "", EF$8 &lt; EE$8), "", 1)</f>
        <v>1</v>
      </c>
      <c r="EF124" s="11">
        <f t="shared" si="262"/>
        <v>1</v>
      </c>
      <c r="EG124" s="11">
        <f t="shared" si="262"/>
        <v>1</v>
      </c>
      <c r="EH124" s="11">
        <f t="shared" si="262"/>
        <v>1</v>
      </c>
      <c r="EI124" s="11">
        <f t="shared" si="262"/>
        <v>1</v>
      </c>
      <c r="EJ124" s="11">
        <f t="shared" si="262"/>
        <v>1</v>
      </c>
      <c r="EK124" s="11">
        <f t="shared" si="262"/>
        <v>1</v>
      </c>
      <c r="EL124" s="11">
        <f t="shared" si="262"/>
        <v>1</v>
      </c>
      <c r="EM124" s="11">
        <f t="shared" si="262"/>
        <v>1</v>
      </c>
      <c r="EN124" s="11">
        <f t="shared" si="262"/>
        <v>1</v>
      </c>
      <c r="EO124" s="11">
        <f t="shared" si="262"/>
        <v>1</v>
      </c>
      <c r="EP124" s="11">
        <f t="shared" si="262"/>
        <v>1</v>
      </c>
      <c r="EQ124" s="11">
        <f t="shared" si="262"/>
        <v>1</v>
      </c>
      <c r="ER124" s="11">
        <f t="shared" si="262"/>
        <v>1</v>
      </c>
      <c r="ES124" s="11">
        <f t="shared" si="262"/>
        <v>1</v>
      </c>
      <c r="ET124" s="11">
        <f t="shared" si="262"/>
        <v>1</v>
      </c>
      <c r="EU124" s="11">
        <f t="shared" si="262"/>
        <v>1</v>
      </c>
      <c r="EV124" s="11">
        <f t="shared" si="262"/>
        <v>1</v>
      </c>
      <c r="EW124" s="11">
        <f t="shared" si="262"/>
        <v>1</v>
      </c>
      <c r="EX124" s="11">
        <f t="shared" si="262"/>
        <v>1</v>
      </c>
      <c r="EY124" s="11">
        <f t="shared" si="262"/>
        <v>1</v>
      </c>
      <c r="EZ124" s="11">
        <f t="shared" si="262"/>
        <v>1</v>
      </c>
      <c r="FA124" s="11">
        <f t="shared" si="262"/>
        <v>1</v>
      </c>
      <c r="FB124" s="11">
        <f t="shared" si="262"/>
        <v>1</v>
      </c>
      <c r="FC124" s="11">
        <f t="shared" si="262"/>
        <v>1</v>
      </c>
      <c r="FD124" s="11">
        <f t="shared" si="262"/>
        <v>1</v>
      </c>
      <c r="FE124" s="11">
        <f t="shared" si="262"/>
        <v>1</v>
      </c>
      <c r="FF124" s="11">
        <f t="shared" si="262"/>
        <v>1</v>
      </c>
      <c r="FG124" s="11">
        <f t="shared" si="262"/>
        <v>1</v>
      </c>
      <c r="FH124" s="11">
        <f t="shared" si="262"/>
        <v>1</v>
      </c>
      <c r="FI124" s="11">
        <f t="shared" si="262"/>
        <v>1</v>
      </c>
      <c r="FJ124" s="11">
        <f t="shared" si="262"/>
        <v>1</v>
      </c>
      <c r="FK124" s="11">
        <f t="shared" si="262"/>
        <v>1</v>
      </c>
      <c r="FL124" s="11">
        <f t="shared" si="262"/>
        <v>1</v>
      </c>
      <c r="FM124" s="11">
        <f t="shared" si="262"/>
        <v>1</v>
      </c>
      <c r="FN124" s="11">
        <f t="shared" si="262"/>
        <v>1</v>
      </c>
      <c r="FO124" s="11">
        <f t="shared" si="262"/>
        <v>1</v>
      </c>
      <c r="FP124" s="11">
        <f t="shared" si="262"/>
        <v>1</v>
      </c>
      <c r="FQ124" s="11">
        <f t="shared" si="262"/>
        <v>1</v>
      </c>
      <c r="FR124" s="11">
        <f t="shared" si="262"/>
        <v>1</v>
      </c>
      <c r="FS124" s="11">
        <f t="shared" si="262"/>
        <v>1</v>
      </c>
      <c r="FT124" s="11">
        <f t="shared" si="262"/>
        <v>1</v>
      </c>
      <c r="FU124" s="11">
        <f t="shared" si="262"/>
        <v>1</v>
      </c>
      <c r="FV124" s="11">
        <f t="shared" si="262"/>
        <v>1</v>
      </c>
      <c r="FW124" s="11">
        <f t="shared" si="262"/>
        <v>1</v>
      </c>
      <c r="FX124" s="11">
        <f t="shared" si="262"/>
        <v>1</v>
      </c>
      <c r="FY124" s="11">
        <f t="shared" si="262"/>
        <v>1</v>
      </c>
      <c r="FZ124" s="11">
        <f t="shared" si="262"/>
        <v>1</v>
      </c>
      <c r="GA124" s="11">
        <f t="shared" si="262"/>
        <v>1</v>
      </c>
      <c r="GB124" s="11">
        <f t="shared" si="262"/>
        <v>1</v>
      </c>
      <c r="GC124" s="11">
        <f t="shared" si="262"/>
        <v>1</v>
      </c>
      <c r="GD124" s="11">
        <f t="shared" si="262"/>
        <v>1</v>
      </c>
      <c r="GE124" s="11" t="str">
        <f t="shared" si="262"/>
        <v/>
      </c>
      <c r="GF124" s="11" t="str">
        <f t="shared" si="262"/>
        <v/>
      </c>
      <c r="GG124" s="11" t="str">
        <f t="shared" si="262"/>
        <v/>
      </c>
      <c r="GH124" s="11" t="str">
        <f t="shared" si="262"/>
        <v/>
      </c>
      <c r="GI124" s="11" t="str">
        <f t="shared" si="262"/>
        <v/>
      </c>
      <c r="GJ124" s="11" t="str">
        <f t="shared" si="262"/>
        <v/>
      </c>
      <c r="GK124" s="11" t="str">
        <f t="shared" si="262"/>
        <v/>
      </c>
      <c r="GL124" s="11" t="str">
        <f t="shared" si="262"/>
        <v/>
      </c>
      <c r="GM124" s="11" t="str">
        <f t="shared" si="262"/>
        <v/>
      </c>
      <c r="GN124" s="11" t="str">
        <f t="shared" si="262"/>
        <v/>
      </c>
      <c r="GO124" s="11" t="str">
        <f t="shared" si="262"/>
        <v/>
      </c>
      <c r="GP124" s="11" t="str">
        <f t="shared" si="262"/>
        <v/>
      </c>
      <c r="GQ124" s="11" t="str">
        <f t="shared" ref="GQ124:IV124" si="263">IF(OR(GR32 = "", GR$8 &lt; GQ$8), "", 1)</f>
        <v/>
      </c>
      <c r="GR124" s="11" t="str">
        <f t="shared" si="263"/>
        <v/>
      </c>
      <c r="GS124" s="11" t="str">
        <f t="shared" si="263"/>
        <v/>
      </c>
      <c r="GT124" s="11" t="str">
        <f t="shared" si="263"/>
        <v/>
      </c>
      <c r="GU124" s="11" t="str">
        <f t="shared" si="263"/>
        <v/>
      </c>
      <c r="GV124" s="11" t="str">
        <f t="shared" si="263"/>
        <v/>
      </c>
      <c r="GW124" s="11" t="str">
        <f t="shared" si="263"/>
        <v/>
      </c>
      <c r="GX124" s="11" t="str">
        <f t="shared" si="263"/>
        <v/>
      </c>
      <c r="GY124" s="11" t="str">
        <f t="shared" si="263"/>
        <v/>
      </c>
      <c r="GZ124" s="11" t="str">
        <f t="shared" si="263"/>
        <v/>
      </c>
      <c r="HA124" s="11" t="str">
        <f t="shared" si="263"/>
        <v/>
      </c>
      <c r="HB124" s="11" t="str">
        <f t="shared" si="263"/>
        <v/>
      </c>
      <c r="HC124" s="11" t="str">
        <f t="shared" si="263"/>
        <v/>
      </c>
      <c r="HD124" s="11" t="str">
        <f t="shared" si="263"/>
        <v/>
      </c>
      <c r="HE124" s="11" t="str">
        <f t="shared" si="263"/>
        <v/>
      </c>
      <c r="HF124" s="11" t="str">
        <f t="shared" si="263"/>
        <v/>
      </c>
      <c r="HG124" s="11" t="str">
        <f t="shared" si="263"/>
        <v/>
      </c>
      <c r="HH124" s="11" t="str">
        <f t="shared" si="263"/>
        <v/>
      </c>
      <c r="HI124" s="11" t="str">
        <f t="shared" si="263"/>
        <v/>
      </c>
      <c r="HJ124" s="11" t="str">
        <f t="shared" si="263"/>
        <v/>
      </c>
      <c r="HK124" s="11" t="str">
        <f t="shared" si="263"/>
        <v/>
      </c>
      <c r="HL124" s="11" t="str">
        <f t="shared" si="263"/>
        <v/>
      </c>
      <c r="HM124" s="11" t="str">
        <f t="shared" si="263"/>
        <v/>
      </c>
      <c r="HN124" s="11" t="str">
        <f t="shared" si="263"/>
        <v/>
      </c>
      <c r="HO124" s="11" t="str">
        <f t="shared" si="263"/>
        <v/>
      </c>
      <c r="HP124" s="11" t="str">
        <f t="shared" si="263"/>
        <v/>
      </c>
      <c r="HQ124" s="11" t="str">
        <f t="shared" si="263"/>
        <v/>
      </c>
      <c r="HR124" s="11" t="str">
        <f t="shared" si="263"/>
        <v/>
      </c>
      <c r="HS124" s="11" t="str">
        <f t="shared" si="263"/>
        <v/>
      </c>
      <c r="HT124" s="11" t="str">
        <f t="shared" si="263"/>
        <v/>
      </c>
      <c r="HU124" s="11" t="str">
        <f t="shared" si="263"/>
        <v/>
      </c>
      <c r="HV124" s="11" t="str">
        <f t="shared" si="263"/>
        <v/>
      </c>
      <c r="HW124" s="11" t="str">
        <f t="shared" si="263"/>
        <v/>
      </c>
      <c r="HX124" s="11" t="str">
        <f t="shared" si="263"/>
        <v/>
      </c>
      <c r="HY124" s="11" t="str">
        <f t="shared" si="263"/>
        <v/>
      </c>
      <c r="HZ124" s="11" t="str">
        <f t="shared" si="263"/>
        <v/>
      </c>
      <c r="IA124" s="11" t="str">
        <f t="shared" si="263"/>
        <v/>
      </c>
      <c r="IB124" s="11" t="str">
        <f t="shared" si="263"/>
        <v/>
      </c>
      <c r="IC124" s="11" t="str">
        <f t="shared" si="263"/>
        <v/>
      </c>
      <c r="ID124" s="11" t="str">
        <f t="shared" si="263"/>
        <v/>
      </c>
      <c r="IE124" s="11" t="str">
        <f t="shared" si="263"/>
        <v/>
      </c>
      <c r="IF124" s="11" t="str">
        <f t="shared" si="263"/>
        <v/>
      </c>
      <c r="IG124" s="11" t="str">
        <f t="shared" si="263"/>
        <v/>
      </c>
      <c r="IH124" s="11" t="str">
        <f t="shared" si="263"/>
        <v/>
      </c>
      <c r="II124" s="11" t="str">
        <f t="shared" si="263"/>
        <v/>
      </c>
      <c r="IJ124" s="11" t="str">
        <f t="shared" si="263"/>
        <v/>
      </c>
      <c r="IK124" s="11" t="str">
        <f t="shared" si="263"/>
        <v/>
      </c>
      <c r="IL124" s="11" t="str">
        <f t="shared" si="263"/>
        <v/>
      </c>
      <c r="IM124" s="11" t="str">
        <f t="shared" si="263"/>
        <v/>
      </c>
      <c r="IN124" s="11" t="str">
        <f t="shared" si="263"/>
        <v/>
      </c>
      <c r="IO124" s="11" t="str">
        <f t="shared" si="263"/>
        <v/>
      </c>
      <c r="IP124" s="11" t="str">
        <f t="shared" si="263"/>
        <v/>
      </c>
      <c r="IQ124" s="11" t="str">
        <f t="shared" si="263"/>
        <v/>
      </c>
      <c r="IR124" s="11" t="str">
        <f t="shared" si="263"/>
        <v/>
      </c>
      <c r="IS124" s="11" t="str">
        <f t="shared" si="263"/>
        <v/>
      </c>
      <c r="IT124" s="11" t="str">
        <f t="shared" si="263"/>
        <v/>
      </c>
      <c r="IU124" s="11" t="str">
        <f t="shared" si="263"/>
        <v/>
      </c>
      <c r="IV124" s="11" t="str">
        <f t="shared" si="263"/>
        <v/>
      </c>
    </row>
    <row r="125" spans="6:256" x14ac:dyDescent="0.2">
      <c r="F125">
        <v>202003</v>
      </c>
      <c r="G125" s="11">
        <f t="shared" ref="G125:BR125" si="264">IF(OR(H33 = "", H$8 &lt; G$8), "", 1)</f>
        <v>1</v>
      </c>
      <c r="H125" s="11">
        <f t="shared" si="264"/>
        <v>1</v>
      </c>
      <c r="I125" s="11">
        <f t="shared" si="264"/>
        <v>1</v>
      </c>
      <c r="J125" s="11">
        <f t="shared" si="264"/>
        <v>1</v>
      </c>
      <c r="K125" s="11">
        <f t="shared" si="264"/>
        <v>1</v>
      </c>
      <c r="L125" s="11">
        <f t="shared" si="264"/>
        <v>1</v>
      </c>
      <c r="M125" s="11">
        <f t="shared" si="264"/>
        <v>1</v>
      </c>
      <c r="N125" s="11">
        <f t="shared" si="264"/>
        <v>1</v>
      </c>
      <c r="O125" s="11">
        <f t="shared" si="264"/>
        <v>1</v>
      </c>
      <c r="P125" s="11">
        <f t="shared" si="264"/>
        <v>1</v>
      </c>
      <c r="Q125" s="11">
        <f t="shared" si="264"/>
        <v>1</v>
      </c>
      <c r="R125" s="11">
        <f t="shared" si="264"/>
        <v>1</v>
      </c>
      <c r="S125" s="11">
        <f t="shared" si="264"/>
        <v>1</v>
      </c>
      <c r="T125" s="11">
        <f t="shared" si="264"/>
        <v>1</v>
      </c>
      <c r="U125" s="11">
        <f t="shared" si="264"/>
        <v>1</v>
      </c>
      <c r="V125" s="11">
        <f t="shared" si="264"/>
        <v>1</v>
      </c>
      <c r="W125" s="11">
        <f t="shared" si="264"/>
        <v>1</v>
      </c>
      <c r="X125" s="11">
        <f t="shared" si="264"/>
        <v>1</v>
      </c>
      <c r="Y125" s="11">
        <f t="shared" si="264"/>
        <v>1</v>
      </c>
      <c r="Z125" s="11">
        <f t="shared" si="264"/>
        <v>1</v>
      </c>
      <c r="AA125" s="11">
        <f t="shared" si="264"/>
        <v>1</v>
      </c>
      <c r="AB125" s="11">
        <f t="shared" si="264"/>
        <v>1</v>
      </c>
      <c r="AC125" s="11">
        <f t="shared" si="264"/>
        <v>1</v>
      </c>
      <c r="AD125" s="11">
        <f t="shared" si="264"/>
        <v>1</v>
      </c>
      <c r="AE125" s="11">
        <f t="shared" si="264"/>
        <v>1</v>
      </c>
      <c r="AF125" s="11">
        <f t="shared" si="264"/>
        <v>1</v>
      </c>
      <c r="AG125" s="11">
        <f t="shared" si="264"/>
        <v>1</v>
      </c>
      <c r="AH125" s="11">
        <f t="shared" si="264"/>
        <v>1</v>
      </c>
      <c r="AI125" s="11">
        <f t="shared" si="264"/>
        <v>1</v>
      </c>
      <c r="AJ125" s="11">
        <f t="shared" si="264"/>
        <v>1</v>
      </c>
      <c r="AK125" s="11">
        <f t="shared" si="264"/>
        <v>1</v>
      </c>
      <c r="AL125" s="11">
        <f t="shared" si="264"/>
        <v>1</v>
      </c>
      <c r="AM125" s="11">
        <f t="shared" si="264"/>
        <v>1</v>
      </c>
      <c r="AN125" s="11">
        <f t="shared" si="264"/>
        <v>1</v>
      </c>
      <c r="AO125" s="11">
        <f t="shared" si="264"/>
        <v>1</v>
      </c>
      <c r="AP125" s="11">
        <f t="shared" si="264"/>
        <v>1</v>
      </c>
      <c r="AQ125" s="11">
        <f t="shared" si="264"/>
        <v>1</v>
      </c>
      <c r="AR125" s="11">
        <f t="shared" si="264"/>
        <v>1</v>
      </c>
      <c r="AS125" s="11">
        <f t="shared" si="264"/>
        <v>1</v>
      </c>
      <c r="AT125" s="11">
        <f t="shared" si="264"/>
        <v>1</v>
      </c>
      <c r="AU125" s="11">
        <f t="shared" si="264"/>
        <v>1</v>
      </c>
      <c r="AV125" s="11">
        <f t="shared" si="264"/>
        <v>1</v>
      </c>
      <c r="AW125" s="11">
        <f t="shared" si="264"/>
        <v>1</v>
      </c>
      <c r="AX125" s="11">
        <f t="shared" si="264"/>
        <v>1</v>
      </c>
      <c r="AY125" s="11">
        <f t="shared" si="264"/>
        <v>1</v>
      </c>
      <c r="AZ125" s="11">
        <f t="shared" si="264"/>
        <v>1</v>
      </c>
      <c r="BA125" s="11">
        <f t="shared" si="264"/>
        <v>1</v>
      </c>
      <c r="BB125" s="11">
        <f t="shared" si="264"/>
        <v>1</v>
      </c>
      <c r="BC125" s="11">
        <f t="shared" si="264"/>
        <v>1</v>
      </c>
      <c r="BD125" s="11">
        <f t="shared" si="264"/>
        <v>1</v>
      </c>
      <c r="BE125" s="11">
        <f t="shared" si="264"/>
        <v>1</v>
      </c>
      <c r="BF125" s="11">
        <f t="shared" si="264"/>
        <v>1</v>
      </c>
      <c r="BG125" s="11" t="str">
        <f t="shared" si="264"/>
        <v/>
      </c>
      <c r="BH125" s="11" t="str">
        <f t="shared" si="264"/>
        <v/>
      </c>
      <c r="BI125" s="11" t="str">
        <f t="shared" si="264"/>
        <v/>
      </c>
      <c r="BJ125" s="11" t="str">
        <f t="shared" si="264"/>
        <v/>
      </c>
      <c r="BK125" s="11" t="str">
        <f t="shared" si="264"/>
        <v/>
      </c>
      <c r="BL125" s="11" t="str">
        <f t="shared" si="264"/>
        <v/>
      </c>
      <c r="BM125" s="11" t="str">
        <f t="shared" si="264"/>
        <v/>
      </c>
      <c r="BN125" s="11" t="str">
        <f t="shared" si="264"/>
        <v/>
      </c>
      <c r="BO125" s="11" t="str">
        <f t="shared" si="264"/>
        <v/>
      </c>
      <c r="BP125" s="11" t="str">
        <f t="shared" si="264"/>
        <v/>
      </c>
      <c r="BQ125" s="11" t="str">
        <f t="shared" si="264"/>
        <v/>
      </c>
      <c r="BR125" s="11" t="str">
        <f t="shared" si="264"/>
        <v/>
      </c>
      <c r="BS125" s="11" t="str">
        <f t="shared" ref="BS125:ED125" si="265">IF(OR(BT33 = "", BT$8 &lt; BS$8), "", 1)</f>
        <v/>
      </c>
      <c r="BT125" s="11" t="str">
        <f t="shared" si="265"/>
        <v/>
      </c>
      <c r="BU125" s="11" t="str">
        <f t="shared" si="265"/>
        <v/>
      </c>
      <c r="BV125" s="11" t="str">
        <f t="shared" si="265"/>
        <v/>
      </c>
      <c r="BW125" s="11" t="str">
        <f t="shared" si="265"/>
        <v/>
      </c>
      <c r="BX125" s="11" t="str">
        <f t="shared" si="265"/>
        <v/>
      </c>
      <c r="BY125" s="11" t="str">
        <f t="shared" si="265"/>
        <v/>
      </c>
      <c r="BZ125" s="11" t="str">
        <f t="shared" si="265"/>
        <v/>
      </c>
      <c r="CA125" s="11" t="str">
        <f t="shared" si="265"/>
        <v/>
      </c>
      <c r="CB125" s="11" t="str">
        <f t="shared" si="265"/>
        <v/>
      </c>
      <c r="CC125" s="11" t="str">
        <f t="shared" si="265"/>
        <v/>
      </c>
      <c r="CD125" s="11" t="str">
        <f t="shared" si="265"/>
        <v/>
      </c>
      <c r="CE125" s="11" t="str">
        <f t="shared" si="265"/>
        <v/>
      </c>
      <c r="CF125" s="11" t="str">
        <f t="shared" si="265"/>
        <v/>
      </c>
      <c r="CG125" s="11" t="str">
        <f t="shared" si="265"/>
        <v/>
      </c>
      <c r="CH125" s="11" t="str">
        <f t="shared" si="265"/>
        <v/>
      </c>
      <c r="CI125" s="11" t="str">
        <f t="shared" si="265"/>
        <v/>
      </c>
      <c r="CJ125" s="11" t="str">
        <f t="shared" si="265"/>
        <v/>
      </c>
      <c r="CK125" s="11" t="str">
        <f t="shared" si="265"/>
        <v/>
      </c>
      <c r="CL125" s="11" t="str">
        <f t="shared" si="265"/>
        <v/>
      </c>
      <c r="CM125" s="11" t="str">
        <f t="shared" si="265"/>
        <v/>
      </c>
      <c r="CN125" s="11" t="str">
        <f t="shared" si="265"/>
        <v/>
      </c>
      <c r="CO125" s="11" t="str">
        <f t="shared" si="265"/>
        <v/>
      </c>
      <c r="CP125" s="11" t="str">
        <f t="shared" si="265"/>
        <v/>
      </c>
      <c r="CQ125" s="11" t="str">
        <f t="shared" si="265"/>
        <v/>
      </c>
      <c r="CR125" s="11" t="str">
        <f t="shared" si="265"/>
        <v/>
      </c>
      <c r="CS125" s="11" t="str">
        <f t="shared" si="265"/>
        <v/>
      </c>
      <c r="CT125" s="11" t="str">
        <f t="shared" si="265"/>
        <v/>
      </c>
      <c r="CU125" s="11" t="str">
        <f t="shared" si="265"/>
        <v/>
      </c>
      <c r="CV125" s="11" t="str">
        <f t="shared" si="265"/>
        <v/>
      </c>
      <c r="CW125" s="11" t="str">
        <f t="shared" si="265"/>
        <v/>
      </c>
      <c r="CX125" s="11" t="str">
        <f t="shared" si="265"/>
        <v/>
      </c>
      <c r="CY125" s="11" t="str">
        <f t="shared" si="265"/>
        <v/>
      </c>
      <c r="CZ125" s="11" t="str">
        <f t="shared" si="265"/>
        <v/>
      </c>
      <c r="DA125" s="11" t="str">
        <f t="shared" si="265"/>
        <v/>
      </c>
      <c r="DB125" s="11" t="str">
        <f t="shared" si="265"/>
        <v/>
      </c>
      <c r="DC125" s="11" t="str">
        <f t="shared" si="265"/>
        <v/>
      </c>
      <c r="DD125" s="11" t="str">
        <f t="shared" si="265"/>
        <v/>
      </c>
      <c r="DE125" s="11" t="str">
        <f t="shared" si="265"/>
        <v/>
      </c>
      <c r="DF125" s="11" t="str">
        <f t="shared" si="265"/>
        <v/>
      </c>
      <c r="DG125" s="11" t="str">
        <f t="shared" si="265"/>
        <v/>
      </c>
      <c r="DH125" s="11" t="str">
        <f t="shared" si="265"/>
        <v/>
      </c>
      <c r="DI125" s="11" t="str">
        <f t="shared" si="265"/>
        <v/>
      </c>
      <c r="DJ125" s="11" t="str">
        <f t="shared" si="265"/>
        <v/>
      </c>
      <c r="DK125" s="11" t="str">
        <f t="shared" si="265"/>
        <v/>
      </c>
      <c r="DL125" s="11" t="str">
        <f t="shared" si="265"/>
        <v/>
      </c>
      <c r="DM125" s="11" t="str">
        <f t="shared" si="265"/>
        <v/>
      </c>
      <c r="DN125" s="11" t="str">
        <f t="shared" si="265"/>
        <v/>
      </c>
      <c r="DO125" s="11" t="str">
        <f t="shared" si="265"/>
        <v/>
      </c>
      <c r="DP125" s="11" t="str">
        <f t="shared" si="265"/>
        <v/>
      </c>
      <c r="DQ125" s="11" t="str">
        <f t="shared" si="265"/>
        <v/>
      </c>
      <c r="DR125" s="11" t="str">
        <f t="shared" si="265"/>
        <v/>
      </c>
      <c r="DS125" s="11" t="str">
        <f t="shared" si="265"/>
        <v/>
      </c>
      <c r="DT125" s="11" t="str">
        <f t="shared" si="265"/>
        <v/>
      </c>
      <c r="DU125" s="11" t="str">
        <f t="shared" si="265"/>
        <v/>
      </c>
      <c r="DV125" s="11" t="str">
        <f t="shared" si="265"/>
        <v/>
      </c>
      <c r="DW125" s="11" t="str">
        <f t="shared" si="265"/>
        <v/>
      </c>
      <c r="DX125" s="11" t="str">
        <f t="shared" si="265"/>
        <v/>
      </c>
      <c r="DY125" s="11" t="str">
        <f t="shared" si="265"/>
        <v/>
      </c>
      <c r="DZ125" s="11" t="str">
        <f t="shared" si="265"/>
        <v/>
      </c>
      <c r="EA125" s="11" t="str">
        <f t="shared" si="265"/>
        <v/>
      </c>
      <c r="EB125" s="11">
        <f t="shared" si="265"/>
        <v>1</v>
      </c>
      <c r="EC125" s="11">
        <f t="shared" si="265"/>
        <v>1</v>
      </c>
      <c r="ED125" s="11">
        <f t="shared" si="265"/>
        <v>1</v>
      </c>
      <c r="EE125" s="11">
        <f t="shared" ref="EE125:GP125" si="266">IF(OR(EF33 = "", EF$8 &lt; EE$8), "", 1)</f>
        <v>1</v>
      </c>
      <c r="EF125" s="11">
        <f t="shared" si="266"/>
        <v>1</v>
      </c>
      <c r="EG125" s="11">
        <f t="shared" si="266"/>
        <v>1</v>
      </c>
      <c r="EH125" s="11">
        <f t="shared" si="266"/>
        <v>1</v>
      </c>
      <c r="EI125" s="11">
        <f t="shared" si="266"/>
        <v>1</v>
      </c>
      <c r="EJ125" s="11">
        <f t="shared" si="266"/>
        <v>1</v>
      </c>
      <c r="EK125" s="11">
        <f t="shared" si="266"/>
        <v>1</v>
      </c>
      <c r="EL125" s="11">
        <f t="shared" si="266"/>
        <v>1</v>
      </c>
      <c r="EM125" s="11">
        <f t="shared" si="266"/>
        <v>1</v>
      </c>
      <c r="EN125" s="11">
        <f t="shared" si="266"/>
        <v>1</v>
      </c>
      <c r="EO125" s="11">
        <f t="shared" si="266"/>
        <v>1</v>
      </c>
      <c r="EP125" s="11">
        <f t="shared" si="266"/>
        <v>1</v>
      </c>
      <c r="EQ125" s="11">
        <f t="shared" si="266"/>
        <v>1</v>
      </c>
      <c r="ER125" s="11">
        <f t="shared" si="266"/>
        <v>1</v>
      </c>
      <c r="ES125" s="11">
        <f t="shared" si="266"/>
        <v>1</v>
      </c>
      <c r="ET125" s="11">
        <f t="shared" si="266"/>
        <v>1</v>
      </c>
      <c r="EU125" s="11">
        <f t="shared" si="266"/>
        <v>1</v>
      </c>
      <c r="EV125" s="11">
        <f t="shared" si="266"/>
        <v>1</v>
      </c>
      <c r="EW125" s="11">
        <f t="shared" si="266"/>
        <v>1</v>
      </c>
      <c r="EX125" s="11">
        <f t="shared" si="266"/>
        <v>1</v>
      </c>
      <c r="EY125" s="11">
        <f t="shared" si="266"/>
        <v>1</v>
      </c>
      <c r="EZ125" s="11">
        <f t="shared" si="266"/>
        <v>1</v>
      </c>
      <c r="FA125" s="11">
        <f t="shared" si="266"/>
        <v>1</v>
      </c>
      <c r="FB125" s="11">
        <f t="shared" si="266"/>
        <v>1</v>
      </c>
      <c r="FC125" s="11">
        <f t="shared" si="266"/>
        <v>1</v>
      </c>
      <c r="FD125" s="11">
        <f t="shared" si="266"/>
        <v>1</v>
      </c>
      <c r="FE125" s="11">
        <f t="shared" si="266"/>
        <v>1</v>
      </c>
      <c r="FF125" s="11">
        <f t="shared" si="266"/>
        <v>1</v>
      </c>
      <c r="FG125" s="11">
        <f t="shared" si="266"/>
        <v>1</v>
      </c>
      <c r="FH125" s="11">
        <f t="shared" si="266"/>
        <v>1</v>
      </c>
      <c r="FI125" s="11">
        <f t="shared" si="266"/>
        <v>1</v>
      </c>
      <c r="FJ125" s="11">
        <f t="shared" si="266"/>
        <v>1</v>
      </c>
      <c r="FK125" s="11">
        <f t="shared" si="266"/>
        <v>1</v>
      </c>
      <c r="FL125" s="11">
        <f t="shared" si="266"/>
        <v>1</v>
      </c>
      <c r="FM125" s="11">
        <f t="shared" si="266"/>
        <v>1</v>
      </c>
      <c r="FN125" s="11">
        <f t="shared" si="266"/>
        <v>1</v>
      </c>
      <c r="FO125" s="11">
        <f t="shared" si="266"/>
        <v>1</v>
      </c>
      <c r="FP125" s="11">
        <f t="shared" si="266"/>
        <v>1</v>
      </c>
      <c r="FQ125" s="11">
        <f t="shared" si="266"/>
        <v>1</v>
      </c>
      <c r="FR125" s="11">
        <f t="shared" si="266"/>
        <v>1</v>
      </c>
      <c r="FS125" s="11">
        <f t="shared" si="266"/>
        <v>1</v>
      </c>
      <c r="FT125" s="11">
        <f t="shared" si="266"/>
        <v>1</v>
      </c>
      <c r="FU125" s="11">
        <f t="shared" si="266"/>
        <v>1</v>
      </c>
      <c r="FV125" s="11">
        <f t="shared" si="266"/>
        <v>1</v>
      </c>
      <c r="FW125" s="11">
        <f t="shared" si="266"/>
        <v>1</v>
      </c>
      <c r="FX125" s="11">
        <f t="shared" si="266"/>
        <v>1</v>
      </c>
      <c r="FY125" s="11">
        <f t="shared" si="266"/>
        <v>1</v>
      </c>
      <c r="FZ125" s="11">
        <f t="shared" si="266"/>
        <v>1</v>
      </c>
      <c r="GA125" s="11">
        <f t="shared" si="266"/>
        <v>1</v>
      </c>
      <c r="GB125" s="11" t="str">
        <f t="shared" si="266"/>
        <v/>
      </c>
      <c r="GC125" s="11" t="str">
        <f t="shared" si="266"/>
        <v/>
      </c>
      <c r="GD125" s="11" t="str">
        <f t="shared" si="266"/>
        <v/>
      </c>
      <c r="GE125" s="11" t="str">
        <f t="shared" si="266"/>
        <v/>
      </c>
      <c r="GF125" s="11" t="str">
        <f t="shared" si="266"/>
        <v/>
      </c>
      <c r="GG125" s="11" t="str">
        <f t="shared" si="266"/>
        <v/>
      </c>
      <c r="GH125" s="11" t="str">
        <f t="shared" si="266"/>
        <v/>
      </c>
      <c r="GI125" s="11" t="str">
        <f t="shared" si="266"/>
        <v/>
      </c>
      <c r="GJ125" s="11" t="str">
        <f t="shared" si="266"/>
        <v/>
      </c>
      <c r="GK125" s="11" t="str">
        <f t="shared" si="266"/>
        <v/>
      </c>
      <c r="GL125" s="11" t="str">
        <f t="shared" si="266"/>
        <v/>
      </c>
      <c r="GM125" s="11" t="str">
        <f t="shared" si="266"/>
        <v/>
      </c>
      <c r="GN125" s="11" t="str">
        <f t="shared" si="266"/>
        <v/>
      </c>
      <c r="GO125" s="11" t="str">
        <f t="shared" si="266"/>
        <v/>
      </c>
      <c r="GP125" s="11" t="str">
        <f t="shared" si="266"/>
        <v/>
      </c>
      <c r="GQ125" s="11" t="str">
        <f t="shared" ref="GQ125:IV125" si="267">IF(OR(GR33 = "", GR$8 &lt; GQ$8), "", 1)</f>
        <v/>
      </c>
      <c r="GR125" s="11" t="str">
        <f t="shared" si="267"/>
        <v/>
      </c>
      <c r="GS125" s="11" t="str">
        <f t="shared" si="267"/>
        <v/>
      </c>
      <c r="GT125" s="11" t="str">
        <f t="shared" si="267"/>
        <v/>
      </c>
      <c r="GU125" s="11" t="str">
        <f t="shared" si="267"/>
        <v/>
      </c>
      <c r="GV125" s="11" t="str">
        <f t="shared" si="267"/>
        <v/>
      </c>
      <c r="GW125" s="11" t="str">
        <f t="shared" si="267"/>
        <v/>
      </c>
      <c r="GX125" s="11" t="str">
        <f t="shared" si="267"/>
        <v/>
      </c>
      <c r="GY125" s="11" t="str">
        <f t="shared" si="267"/>
        <v/>
      </c>
      <c r="GZ125" s="11" t="str">
        <f t="shared" si="267"/>
        <v/>
      </c>
      <c r="HA125" s="11" t="str">
        <f t="shared" si="267"/>
        <v/>
      </c>
      <c r="HB125" s="11" t="str">
        <f t="shared" si="267"/>
        <v/>
      </c>
      <c r="HC125" s="11" t="str">
        <f t="shared" si="267"/>
        <v/>
      </c>
      <c r="HD125" s="11" t="str">
        <f t="shared" si="267"/>
        <v/>
      </c>
      <c r="HE125" s="11" t="str">
        <f t="shared" si="267"/>
        <v/>
      </c>
      <c r="HF125" s="11" t="str">
        <f t="shared" si="267"/>
        <v/>
      </c>
      <c r="HG125" s="11" t="str">
        <f t="shared" si="267"/>
        <v/>
      </c>
      <c r="HH125" s="11" t="str">
        <f t="shared" si="267"/>
        <v/>
      </c>
      <c r="HI125" s="11" t="str">
        <f t="shared" si="267"/>
        <v/>
      </c>
      <c r="HJ125" s="11" t="str">
        <f t="shared" si="267"/>
        <v/>
      </c>
      <c r="HK125" s="11" t="str">
        <f t="shared" si="267"/>
        <v/>
      </c>
      <c r="HL125" s="11" t="str">
        <f t="shared" si="267"/>
        <v/>
      </c>
      <c r="HM125" s="11" t="str">
        <f t="shared" si="267"/>
        <v/>
      </c>
      <c r="HN125" s="11" t="str">
        <f t="shared" si="267"/>
        <v/>
      </c>
      <c r="HO125" s="11" t="str">
        <f t="shared" si="267"/>
        <v/>
      </c>
      <c r="HP125" s="11" t="str">
        <f t="shared" si="267"/>
        <v/>
      </c>
      <c r="HQ125" s="11" t="str">
        <f t="shared" si="267"/>
        <v/>
      </c>
      <c r="HR125" s="11" t="str">
        <f t="shared" si="267"/>
        <v/>
      </c>
      <c r="HS125" s="11" t="str">
        <f t="shared" si="267"/>
        <v/>
      </c>
      <c r="HT125" s="11" t="str">
        <f t="shared" si="267"/>
        <v/>
      </c>
      <c r="HU125" s="11" t="str">
        <f t="shared" si="267"/>
        <v/>
      </c>
      <c r="HV125" s="11" t="str">
        <f t="shared" si="267"/>
        <v/>
      </c>
      <c r="HW125" s="11" t="str">
        <f t="shared" si="267"/>
        <v/>
      </c>
      <c r="HX125" s="11" t="str">
        <f t="shared" si="267"/>
        <v/>
      </c>
      <c r="HY125" s="11" t="str">
        <f t="shared" si="267"/>
        <v/>
      </c>
      <c r="HZ125" s="11" t="str">
        <f t="shared" si="267"/>
        <v/>
      </c>
      <c r="IA125" s="11" t="str">
        <f t="shared" si="267"/>
        <v/>
      </c>
      <c r="IB125" s="11" t="str">
        <f t="shared" si="267"/>
        <v/>
      </c>
      <c r="IC125" s="11" t="str">
        <f t="shared" si="267"/>
        <v/>
      </c>
      <c r="ID125" s="11" t="str">
        <f t="shared" si="267"/>
        <v/>
      </c>
      <c r="IE125" s="11" t="str">
        <f t="shared" si="267"/>
        <v/>
      </c>
      <c r="IF125" s="11" t="str">
        <f t="shared" si="267"/>
        <v/>
      </c>
      <c r="IG125" s="11" t="str">
        <f t="shared" si="267"/>
        <v/>
      </c>
      <c r="IH125" s="11" t="str">
        <f t="shared" si="267"/>
        <v/>
      </c>
      <c r="II125" s="11" t="str">
        <f t="shared" si="267"/>
        <v/>
      </c>
      <c r="IJ125" s="11" t="str">
        <f t="shared" si="267"/>
        <v/>
      </c>
      <c r="IK125" s="11" t="str">
        <f t="shared" si="267"/>
        <v/>
      </c>
      <c r="IL125" s="11" t="str">
        <f t="shared" si="267"/>
        <v/>
      </c>
      <c r="IM125" s="11" t="str">
        <f t="shared" si="267"/>
        <v/>
      </c>
      <c r="IN125" s="11" t="str">
        <f t="shared" si="267"/>
        <v/>
      </c>
      <c r="IO125" s="11" t="str">
        <f t="shared" si="267"/>
        <v/>
      </c>
      <c r="IP125" s="11" t="str">
        <f t="shared" si="267"/>
        <v/>
      </c>
      <c r="IQ125" s="11" t="str">
        <f t="shared" si="267"/>
        <v/>
      </c>
      <c r="IR125" s="11" t="str">
        <f t="shared" si="267"/>
        <v/>
      </c>
      <c r="IS125" s="11" t="str">
        <f t="shared" si="267"/>
        <v/>
      </c>
      <c r="IT125" s="11" t="str">
        <f t="shared" si="267"/>
        <v/>
      </c>
      <c r="IU125" s="11" t="str">
        <f t="shared" si="267"/>
        <v/>
      </c>
      <c r="IV125" s="11" t="str">
        <f t="shared" si="267"/>
        <v/>
      </c>
    </row>
    <row r="126" spans="6:256" x14ac:dyDescent="0.2">
      <c r="F126">
        <v>202006</v>
      </c>
      <c r="G126" s="11">
        <f t="shared" ref="G126:BR126" si="268">IF(OR(H34 = "", H$8 &lt; G$8), "", 1)</f>
        <v>1</v>
      </c>
      <c r="H126" s="11">
        <f t="shared" si="268"/>
        <v>1</v>
      </c>
      <c r="I126" s="11">
        <f t="shared" si="268"/>
        <v>1</v>
      </c>
      <c r="J126" s="11">
        <f t="shared" si="268"/>
        <v>1</v>
      </c>
      <c r="K126" s="11">
        <f t="shared" si="268"/>
        <v>1</v>
      </c>
      <c r="L126" s="11">
        <f t="shared" si="268"/>
        <v>1</v>
      </c>
      <c r="M126" s="11">
        <f t="shared" si="268"/>
        <v>1</v>
      </c>
      <c r="N126" s="11">
        <f t="shared" si="268"/>
        <v>1</v>
      </c>
      <c r="O126" s="11">
        <f t="shared" si="268"/>
        <v>1</v>
      </c>
      <c r="P126" s="11">
        <f t="shared" si="268"/>
        <v>1</v>
      </c>
      <c r="Q126" s="11">
        <f t="shared" si="268"/>
        <v>1</v>
      </c>
      <c r="R126" s="11">
        <f t="shared" si="268"/>
        <v>1</v>
      </c>
      <c r="S126" s="11">
        <f t="shared" si="268"/>
        <v>1</v>
      </c>
      <c r="T126" s="11">
        <f t="shared" si="268"/>
        <v>1</v>
      </c>
      <c r="U126" s="11">
        <f t="shared" si="268"/>
        <v>1</v>
      </c>
      <c r="V126" s="11">
        <f t="shared" si="268"/>
        <v>1</v>
      </c>
      <c r="W126" s="11">
        <f t="shared" si="268"/>
        <v>1</v>
      </c>
      <c r="X126" s="11">
        <f t="shared" si="268"/>
        <v>1</v>
      </c>
      <c r="Y126" s="11">
        <f t="shared" si="268"/>
        <v>1</v>
      </c>
      <c r="Z126" s="11">
        <f t="shared" si="268"/>
        <v>1</v>
      </c>
      <c r="AA126" s="11">
        <f t="shared" si="268"/>
        <v>1</v>
      </c>
      <c r="AB126" s="11">
        <f t="shared" si="268"/>
        <v>1</v>
      </c>
      <c r="AC126" s="11">
        <f t="shared" si="268"/>
        <v>1</v>
      </c>
      <c r="AD126" s="11">
        <f t="shared" si="268"/>
        <v>1</v>
      </c>
      <c r="AE126" s="11">
        <f t="shared" si="268"/>
        <v>1</v>
      </c>
      <c r="AF126" s="11">
        <f t="shared" si="268"/>
        <v>1</v>
      </c>
      <c r="AG126" s="11">
        <f t="shared" si="268"/>
        <v>1</v>
      </c>
      <c r="AH126" s="11">
        <f t="shared" si="268"/>
        <v>1</v>
      </c>
      <c r="AI126" s="11">
        <f t="shared" si="268"/>
        <v>1</v>
      </c>
      <c r="AJ126" s="11">
        <f t="shared" si="268"/>
        <v>1</v>
      </c>
      <c r="AK126" s="11">
        <f t="shared" si="268"/>
        <v>1</v>
      </c>
      <c r="AL126" s="11">
        <f t="shared" si="268"/>
        <v>1</v>
      </c>
      <c r="AM126" s="11">
        <f t="shared" si="268"/>
        <v>1</v>
      </c>
      <c r="AN126" s="11">
        <f t="shared" si="268"/>
        <v>1</v>
      </c>
      <c r="AO126" s="11">
        <f t="shared" si="268"/>
        <v>1</v>
      </c>
      <c r="AP126" s="11">
        <f t="shared" si="268"/>
        <v>1</v>
      </c>
      <c r="AQ126" s="11">
        <f t="shared" si="268"/>
        <v>1</v>
      </c>
      <c r="AR126" s="11">
        <f t="shared" si="268"/>
        <v>1</v>
      </c>
      <c r="AS126" s="11">
        <f t="shared" si="268"/>
        <v>1</v>
      </c>
      <c r="AT126" s="11">
        <f t="shared" si="268"/>
        <v>1</v>
      </c>
      <c r="AU126" s="11">
        <f t="shared" si="268"/>
        <v>1</v>
      </c>
      <c r="AV126" s="11">
        <f t="shared" si="268"/>
        <v>1</v>
      </c>
      <c r="AW126" s="11">
        <f t="shared" si="268"/>
        <v>1</v>
      </c>
      <c r="AX126" s="11">
        <f t="shared" si="268"/>
        <v>1</v>
      </c>
      <c r="AY126" s="11">
        <f t="shared" si="268"/>
        <v>1</v>
      </c>
      <c r="AZ126" s="11">
        <f t="shared" si="268"/>
        <v>1</v>
      </c>
      <c r="BA126" s="11">
        <f t="shared" si="268"/>
        <v>1</v>
      </c>
      <c r="BB126" s="11">
        <f t="shared" si="268"/>
        <v>1</v>
      </c>
      <c r="BC126" s="11">
        <f t="shared" si="268"/>
        <v>1</v>
      </c>
      <c r="BD126" s="11" t="str">
        <f t="shared" si="268"/>
        <v/>
      </c>
      <c r="BE126" s="11" t="str">
        <f t="shared" si="268"/>
        <v/>
      </c>
      <c r="BF126" s="11" t="str">
        <f t="shared" si="268"/>
        <v/>
      </c>
      <c r="BG126" s="11" t="str">
        <f t="shared" si="268"/>
        <v/>
      </c>
      <c r="BH126" s="11" t="str">
        <f t="shared" si="268"/>
        <v/>
      </c>
      <c r="BI126" s="11" t="str">
        <f t="shared" si="268"/>
        <v/>
      </c>
      <c r="BJ126" s="11" t="str">
        <f t="shared" si="268"/>
        <v/>
      </c>
      <c r="BK126" s="11" t="str">
        <f t="shared" si="268"/>
        <v/>
      </c>
      <c r="BL126" s="11" t="str">
        <f t="shared" si="268"/>
        <v/>
      </c>
      <c r="BM126" s="11" t="str">
        <f t="shared" si="268"/>
        <v/>
      </c>
      <c r="BN126" s="11" t="str">
        <f t="shared" si="268"/>
        <v/>
      </c>
      <c r="BO126" s="11" t="str">
        <f t="shared" si="268"/>
        <v/>
      </c>
      <c r="BP126" s="11" t="str">
        <f t="shared" si="268"/>
        <v/>
      </c>
      <c r="BQ126" s="11" t="str">
        <f t="shared" si="268"/>
        <v/>
      </c>
      <c r="BR126" s="11" t="str">
        <f t="shared" si="268"/>
        <v/>
      </c>
      <c r="BS126" s="11" t="str">
        <f t="shared" ref="BS126:ED126" si="269">IF(OR(BT34 = "", BT$8 &lt; BS$8), "", 1)</f>
        <v/>
      </c>
      <c r="BT126" s="11" t="str">
        <f t="shared" si="269"/>
        <v/>
      </c>
      <c r="BU126" s="11" t="str">
        <f t="shared" si="269"/>
        <v/>
      </c>
      <c r="BV126" s="11" t="str">
        <f t="shared" si="269"/>
        <v/>
      </c>
      <c r="BW126" s="11" t="str">
        <f t="shared" si="269"/>
        <v/>
      </c>
      <c r="BX126" s="11" t="str">
        <f t="shared" si="269"/>
        <v/>
      </c>
      <c r="BY126" s="11" t="str">
        <f t="shared" si="269"/>
        <v/>
      </c>
      <c r="BZ126" s="11" t="str">
        <f t="shared" si="269"/>
        <v/>
      </c>
      <c r="CA126" s="11" t="str">
        <f t="shared" si="269"/>
        <v/>
      </c>
      <c r="CB126" s="11" t="str">
        <f t="shared" si="269"/>
        <v/>
      </c>
      <c r="CC126" s="11" t="str">
        <f t="shared" si="269"/>
        <v/>
      </c>
      <c r="CD126" s="11" t="str">
        <f t="shared" si="269"/>
        <v/>
      </c>
      <c r="CE126" s="11" t="str">
        <f t="shared" si="269"/>
        <v/>
      </c>
      <c r="CF126" s="11" t="str">
        <f t="shared" si="269"/>
        <v/>
      </c>
      <c r="CG126" s="11" t="str">
        <f t="shared" si="269"/>
        <v/>
      </c>
      <c r="CH126" s="11" t="str">
        <f t="shared" si="269"/>
        <v/>
      </c>
      <c r="CI126" s="11" t="str">
        <f t="shared" si="269"/>
        <v/>
      </c>
      <c r="CJ126" s="11" t="str">
        <f t="shared" si="269"/>
        <v/>
      </c>
      <c r="CK126" s="11" t="str">
        <f t="shared" si="269"/>
        <v/>
      </c>
      <c r="CL126" s="11" t="str">
        <f t="shared" si="269"/>
        <v/>
      </c>
      <c r="CM126" s="11" t="str">
        <f t="shared" si="269"/>
        <v/>
      </c>
      <c r="CN126" s="11" t="str">
        <f t="shared" si="269"/>
        <v/>
      </c>
      <c r="CO126" s="11" t="str">
        <f t="shared" si="269"/>
        <v/>
      </c>
      <c r="CP126" s="11" t="str">
        <f t="shared" si="269"/>
        <v/>
      </c>
      <c r="CQ126" s="11" t="str">
        <f t="shared" si="269"/>
        <v/>
      </c>
      <c r="CR126" s="11" t="str">
        <f t="shared" si="269"/>
        <v/>
      </c>
      <c r="CS126" s="11" t="str">
        <f t="shared" si="269"/>
        <v/>
      </c>
      <c r="CT126" s="11" t="str">
        <f t="shared" si="269"/>
        <v/>
      </c>
      <c r="CU126" s="11" t="str">
        <f t="shared" si="269"/>
        <v/>
      </c>
      <c r="CV126" s="11" t="str">
        <f t="shared" si="269"/>
        <v/>
      </c>
      <c r="CW126" s="11" t="str">
        <f t="shared" si="269"/>
        <v/>
      </c>
      <c r="CX126" s="11" t="str">
        <f t="shared" si="269"/>
        <v/>
      </c>
      <c r="CY126" s="11" t="str">
        <f t="shared" si="269"/>
        <v/>
      </c>
      <c r="CZ126" s="11" t="str">
        <f t="shared" si="269"/>
        <v/>
      </c>
      <c r="DA126" s="11" t="str">
        <f t="shared" si="269"/>
        <v/>
      </c>
      <c r="DB126" s="11" t="str">
        <f t="shared" si="269"/>
        <v/>
      </c>
      <c r="DC126" s="11" t="str">
        <f t="shared" si="269"/>
        <v/>
      </c>
      <c r="DD126" s="11" t="str">
        <f t="shared" si="269"/>
        <v/>
      </c>
      <c r="DE126" s="11" t="str">
        <f t="shared" si="269"/>
        <v/>
      </c>
      <c r="DF126" s="11" t="str">
        <f t="shared" si="269"/>
        <v/>
      </c>
      <c r="DG126" s="11" t="str">
        <f t="shared" si="269"/>
        <v/>
      </c>
      <c r="DH126" s="11" t="str">
        <f t="shared" si="269"/>
        <v/>
      </c>
      <c r="DI126" s="11" t="str">
        <f t="shared" si="269"/>
        <v/>
      </c>
      <c r="DJ126" s="11" t="str">
        <f t="shared" si="269"/>
        <v/>
      </c>
      <c r="DK126" s="11" t="str">
        <f t="shared" si="269"/>
        <v/>
      </c>
      <c r="DL126" s="11" t="str">
        <f t="shared" si="269"/>
        <v/>
      </c>
      <c r="DM126" s="11" t="str">
        <f t="shared" si="269"/>
        <v/>
      </c>
      <c r="DN126" s="11" t="str">
        <f t="shared" si="269"/>
        <v/>
      </c>
      <c r="DO126" s="11" t="str">
        <f t="shared" si="269"/>
        <v/>
      </c>
      <c r="DP126" s="11" t="str">
        <f t="shared" si="269"/>
        <v/>
      </c>
      <c r="DQ126" s="11" t="str">
        <f t="shared" si="269"/>
        <v/>
      </c>
      <c r="DR126" s="11" t="str">
        <f t="shared" si="269"/>
        <v/>
      </c>
      <c r="DS126" s="11" t="str">
        <f t="shared" si="269"/>
        <v/>
      </c>
      <c r="DT126" s="11" t="str">
        <f t="shared" si="269"/>
        <v/>
      </c>
      <c r="DU126" s="11" t="str">
        <f t="shared" si="269"/>
        <v/>
      </c>
      <c r="DV126" s="11" t="str">
        <f t="shared" si="269"/>
        <v/>
      </c>
      <c r="DW126" s="11" t="str">
        <f t="shared" si="269"/>
        <v/>
      </c>
      <c r="DX126" s="11" t="str">
        <f t="shared" si="269"/>
        <v/>
      </c>
      <c r="DY126" s="11" t="str">
        <f t="shared" si="269"/>
        <v/>
      </c>
      <c r="DZ126" s="11" t="str">
        <f t="shared" si="269"/>
        <v/>
      </c>
      <c r="EA126" s="11" t="str">
        <f t="shared" si="269"/>
        <v/>
      </c>
      <c r="EB126" s="11">
        <f t="shared" si="269"/>
        <v>1</v>
      </c>
      <c r="EC126" s="11">
        <f t="shared" si="269"/>
        <v>1</v>
      </c>
      <c r="ED126" s="11">
        <f t="shared" si="269"/>
        <v>1</v>
      </c>
      <c r="EE126" s="11">
        <f t="shared" ref="EE126:GP126" si="270">IF(OR(EF34 = "", EF$8 &lt; EE$8), "", 1)</f>
        <v>1</v>
      </c>
      <c r="EF126" s="11">
        <f t="shared" si="270"/>
        <v>1</v>
      </c>
      <c r="EG126" s="11">
        <f t="shared" si="270"/>
        <v>1</v>
      </c>
      <c r="EH126" s="11">
        <f t="shared" si="270"/>
        <v>1</v>
      </c>
      <c r="EI126" s="11">
        <f t="shared" si="270"/>
        <v>1</v>
      </c>
      <c r="EJ126" s="11">
        <f t="shared" si="270"/>
        <v>1</v>
      </c>
      <c r="EK126" s="11">
        <f t="shared" si="270"/>
        <v>1</v>
      </c>
      <c r="EL126" s="11">
        <f t="shared" si="270"/>
        <v>1</v>
      </c>
      <c r="EM126" s="11">
        <f t="shared" si="270"/>
        <v>1</v>
      </c>
      <c r="EN126" s="11">
        <f t="shared" si="270"/>
        <v>1</v>
      </c>
      <c r="EO126" s="11">
        <f t="shared" si="270"/>
        <v>1</v>
      </c>
      <c r="EP126" s="11">
        <f t="shared" si="270"/>
        <v>1</v>
      </c>
      <c r="EQ126" s="11">
        <f t="shared" si="270"/>
        <v>1</v>
      </c>
      <c r="ER126" s="11">
        <f t="shared" si="270"/>
        <v>1</v>
      </c>
      <c r="ES126" s="11">
        <f t="shared" si="270"/>
        <v>1</v>
      </c>
      <c r="ET126" s="11">
        <f t="shared" si="270"/>
        <v>1</v>
      </c>
      <c r="EU126" s="11">
        <f t="shared" si="270"/>
        <v>1</v>
      </c>
      <c r="EV126" s="11">
        <f t="shared" si="270"/>
        <v>1</v>
      </c>
      <c r="EW126" s="11">
        <f t="shared" si="270"/>
        <v>1</v>
      </c>
      <c r="EX126" s="11">
        <f t="shared" si="270"/>
        <v>1</v>
      </c>
      <c r="EY126" s="11">
        <f t="shared" si="270"/>
        <v>1</v>
      </c>
      <c r="EZ126" s="11">
        <f t="shared" si="270"/>
        <v>1</v>
      </c>
      <c r="FA126" s="11">
        <f t="shared" si="270"/>
        <v>1</v>
      </c>
      <c r="FB126" s="11">
        <f t="shared" si="270"/>
        <v>1</v>
      </c>
      <c r="FC126" s="11">
        <f t="shared" si="270"/>
        <v>1</v>
      </c>
      <c r="FD126" s="11">
        <f t="shared" si="270"/>
        <v>1</v>
      </c>
      <c r="FE126" s="11">
        <f t="shared" si="270"/>
        <v>1</v>
      </c>
      <c r="FF126" s="11">
        <f t="shared" si="270"/>
        <v>1</v>
      </c>
      <c r="FG126" s="11">
        <f t="shared" si="270"/>
        <v>1</v>
      </c>
      <c r="FH126" s="11">
        <f t="shared" si="270"/>
        <v>1</v>
      </c>
      <c r="FI126" s="11">
        <f t="shared" si="270"/>
        <v>1</v>
      </c>
      <c r="FJ126" s="11">
        <f t="shared" si="270"/>
        <v>1</v>
      </c>
      <c r="FK126" s="11">
        <f t="shared" si="270"/>
        <v>1</v>
      </c>
      <c r="FL126" s="11">
        <f t="shared" si="270"/>
        <v>1</v>
      </c>
      <c r="FM126" s="11">
        <f t="shared" si="270"/>
        <v>1</v>
      </c>
      <c r="FN126" s="11">
        <f t="shared" si="270"/>
        <v>1</v>
      </c>
      <c r="FO126" s="11">
        <f t="shared" si="270"/>
        <v>1</v>
      </c>
      <c r="FP126" s="11">
        <f t="shared" si="270"/>
        <v>1</v>
      </c>
      <c r="FQ126" s="11">
        <f t="shared" si="270"/>
        <v>1</v>
      </c>
      <c r="FR126" s="11">
        <f t="shared" si="270"/>
        <v>1</v>
      </c>
      <c r="FS126" s="11">
        <f t="shared" si="270"/>
        <v>1</v>
      </c>
      <c r="FT126" s="11">
        <f t="shared" si="270"/>
        <v>1</v>
      </c>
      <c r="FU126" s="11">
        <f t="shared" si="270"/>
        <v>1</v>
      </c>
      <c r="FV126" s="11">
        <f t="shared" si="270"/>
        <v>1</v>
      </c>
      <c r="FW126" s="11">
        <f t="shared" si="270"/>
        <v>1</v>
      </c>
      <c r="FX126" s="11">
        <f t="shared" si="270"/>
        <v>1</v>
      </c>
      <c r="FY126" s="11" t="str">
        <f t="shared" si="270"/>
        <v/>
      </c>
      <c r="FZ126" s="11" t="str">
        <f t="shared" si="270"/>
        <v/>
      </c>
      <c r="GA126" s="11" t="str">
        <f t="shared" si="270"/>
        <v/>
      </c>
      <c r="GB126" s="11" t="str">
        <f t="shared" si="270"/>
        <v/>
      </c>
      <c r="GC126" s="11" t="str">
        <f t="shared" si="270"/>
        <v/>
      </c>
      <c r="GD126" s="11" t="str">
        <f t="shared" si="270"/>
        <v/>
      </c>
      <c r="GE126" s="11" t="str">
        <f t="shared" si="270"/>
        <v/>
      </c>
      <c r="GF126" s="11" t="str">
        <f t="shared" si="270"/>
        <v/>
      </c>
      <c r="GG126" s="11" t="str">
        <f t="shared" si="270"/>
        <v/>
      </c>
      <c r="GH126" s="11" t="str">
        <f t="shared" si="270"/>
        <v/>
      </c>
      <c r="GI126" s="11" t="str">
        <f t="shared" si="270"/>
        <v/>
      </c>
      <c r="GJ126" s="11" t="str">
        <f t="shared" si="270"/>
        <v/>
      </c>
      <c r="GK126" s="11" t="str">
        <f t="shared" si="270"/>
        <v/>
      </c>
      <c r="GL126" s="11" t="str">
        <f t="shared" si="270"/>
        <v/>
      </c>
      <c r="GM126" s="11" t="str">
        <f t="shared" si="270"/>
        <v/>
      </c>
      <c r="GN126" s="11" t="str">
        <f t="shared" si="270"/>
        <v/>
      </c>
      <c r="GO126" s="11" t="str">
        <f t="shared" si="270"/>
        <v/>
      </c>
      <c r="GP126" s="11" t="str">
        <f t="shared" si="270"/>
        <v/>
      </c>
      <c r="GQ126" s="11" t="str">
        <f t="shared" ref="GQ126:IV126" si="271">IF(OR(GR34 = "", GR$8 &lt; GQ$8), "", 1)</f>
        <v/>
      </c>
      <c r="GR126" s="11" t="str">
        <f t="shared" si="271"/>
        <v/>
      </c>
      <c r="GS126" s="11" t="str">
        <f t="shared" si="271"/>
        <v/>
      </c>
      <c r="GT126" s="11" t="str">
        <f t="shared" si="271"/>
        <v/>
      </c>
      <c r="GU126" s="11" t="str">
        <f t="shared" si="271"/>
        <v/>
      </c>
      <c r="GV126" s="11" t="str">
        <f t="shared" si="271"/>
        <v/>
      </c>
      <c r="GW126" s="11" t="str">
        <f t="shared" si="271"/>
        <v/>
      </c>
      <c r="GX126" s="11" t="str">
        <f t="shared" si="271"/>
        <v/>
      </c>
      <c r="GY126" s="11" t="str">
        <f t="shared" si="271"/>
        <v/>
      </c>
      <c r="GZ126" s="11" t="str">
        <f t="shared" si="271"/>
        <v/>
      </c>
      <c r="HA126" s="11" t="str">
        <f t="shared" si="271"/>
        <v/>
      </c>
      <c r="HB126" s="11" t="str">
        <f t="shared" si="271"/>
        <v/>
      </c>
      <c r="HC126" s="11" t="str">
        <f t="shared" si="271"/>
        <v/>
      </c>
      <c r="HD126" s="11" t="str">
        <f t="shared" si="271"/>
        <v/>
      </c>
      <c r="HE126" s="11" t="str">
        <f t="shared" si="271"/>
        <v/>
      </c>
      <c r="HF126" s="11" t="str">
        <f t="shared" si="271"/>
        <v/>
      </c>
      <c r="HG126" s="11" t="str">
        <f t="shared" si="271"/>
        <v/>
      </c>
      <c r="HH126" s="11" t="str">
        <f t="shared" si="271"/>
        <v/>
      </c>
      <c r="HI126" s="11" t="str">
        <f t="shared" si="271"/>
        <v/>
      </c>
      <c r="HJ126" s="11" t="str">
        <f t="shared" si="271"/>
        <v/>
      </c>
      <c r="HK126" s="11" t="str">
        <f t="shared" si="271"/>
        <v/>
      </c>
      <c r="HL126" s="11" t="str">
        <f t="shared" si="271"/>
        <v/>
      </c>
      <c r="HM126" s="11" t="str">
        <f t="shared" si="271"/>
        <v/>
      </c>
      <c r="HN126" s="11" t="str">
        <f t="shared" si="271"/>
        <v/>
      </c>
      <c r="HO126" s="11" t="str">
        <f t="shared" si="271"/>
        <v/>
      </c>
      <c r="HP126" s="11" t="str">
        <f t="shared" si="271"/>
        <v/>
      </c>
      <c r="HQ126" s="11" t="str">
        <f t="shared" si="271"/>
        <v/>
      </c>
      <c r="HR126" s="11" t="str">
        <f t="shared" si="271"/>
        <v/>
      </c>
      <c r="HS126" s="11" t="str">
        <f t="shared" si="271"/>
        <v/>
      </c>
      <c r="HT126" s="11" t="str">
        <f t="shared" si="271"/>
        <v/>
      </c>
      <c r="HU126" s="11" t="str">
        <f t="shared" si="271"/>
        <v/>
      </c>
      <c r="HV126" s="11" t="str">
        <f t="shared" si="271"/>
        <v/>
      </c>
      <c r="HW126" s="11" t="str">
        <f t="shared" si="271"/>
        <v/>
      </c>
      <c r="HX126" s="11" t="str">
        <f t="shared" si="271"/>
        <v/>
      </c>
      <c r="HY126" s="11" t="str">
        <f t="shared" si="271"/>
        <v/>
      </c>
      <c r="HZ126" s="11" t="str">
        <f t="shared" si="271"/>
        <v/>
      </c>
      <c r="IA126" s="11" t="str">
        <f t="shared" si="271"/>
        <v/>
      </c>
      <c r="IB126" s="11" t="str">
        <f t="shared" si="271"/>
        <v/>
      </c>
      <c r="IC126" s="11" t="str">
        <f t="shared" si="271"/>
        <v/>
      </c>
      <c r="ID126" s="11" t="str">
        <f t="shared" si="271"/>
        <v/>
      </c>
      <c r="IE126" s="11" t="str">
        <f t="shared" si="271"/>
        <v/>
      </c>
      <c r="IF126" s="11" t="str">
        <f t="shared" si="271"/>
        <v/>
      </c>
      <c r="IG126" s="11" t="str">
        <f t="shared" si="271"/>
        <v/>
      </c>
      <c r="IH126" s="11" t="str">
        <f t="shared" si="271"/>
        <v/>
      </c>
      <c r="II126" s="11" t="str">
        <f t="shared" si="271"/>
        <v/>
      </c>
      <c r="IJ126" s="11" t="str">
        <f t="shared" si="271"/>
        <v/>
      </c>
      <c r="IK126" s="11" t="str">
        <f t="shared" si="271"/>
        <v/>
      </c>
      <c r="IL126" s="11" t="str">
        <f t="shared" si="271"/>
        <v/>
      </c>
      <c r="IM126" s="11" t="str">
        <f t="shared" si="271"/>
        <v/>
      </c>
      <c r="IN126" s="11" t="str">
        <f t="shared" si="271"/>
        <v/>
      </c>
      <c r="IO126" s="11" t="str">
        <f t="shared" si="271"/>
        <v/>
      </c>
      <c r="IP126" s="11" t="str">
        <f t="shared" si="271"/>
        <v/>
      </c>
      <c r="IQ126" s="11" t="str">
        <f t="shared" si="271"/>
        <v/>
      </c>
      <c r="IR126" s="11" t="str">
        <f t="shared" si="271"/>
        <v/>
      </c>
      <c r="IS126" s="11" t="str">
        <f t="shared" si="271"/>
        <v/>
      </c>
      <c r="IT126" s="11" t="str">
        <f t="shared" si="271"/>
        <v/>
      </c>
      <c r="IU126" s="11" t="str">
        <f t="shared" si="271"/>
        <v/>
      </c>
      <c r="IV126" s="11" t="str">
        <f t="shared" si="271"/>
        <v/>
      </c>
    </row>
    <row r="127" spans="6:256" x14ac:dyDescent="0.2">
      <c r="F127">
        <v>202009</v>
      </c>
      <c r="G127" s="11">
        <f t="shared" ref="G127:BR127" si="272">IF(OR(H35 = "", H$8 &lt; G$8), "", 1)</f>
        <v>1</v>
      </c>
      <c r="H127" s="11">
        <f t="shared" si="272"/>
        <v>1</v>
      </c>
      <c r="I127" s="11">
        <f t="shared" si="272"/>
        <v>1</v>
      </c>
      <c r="J127" s="11">
        <f t="shared" si="272"/>
        <v>1</v>
      </c>
      <c r="K127" s="11">
        <f t="shared" si="272"/>
        <v>1</v>
      </c>
      <c r="L127" s="11">
        <f t="shared" si="272"/>
        <v>1</v>
      </c>
      <c r="M127" s="11">
        <f t="shared" si="272"/>
        <v>1</v>
      </c>
      <c r="N127" s="11">
        <f t="shared" si="272"/>
        <v>1</v>
      </c>
      <c r="O127" s="11">
        <f t="shared" si="272"/>
        <v>1</v>
      </c>
      <c r="P127" s="11">
        <f t="shared" si="272"/>
        <v>1</v>
      </c>
      <c r="Q127" s="11">
        <f t="shared" si="272"/>
        <v>1</v>
      </c>
      <c r="R127" s="11">
        <f t="shared" si="272"/>
        <v>1</v>
      </c>
      <c r="S127" s="11">
        <f t="shared" si="272"/>
        <v>1</v>
      </c>
      <c r="T127" s="11">
        <f t="shared" si="272"/>
        <v>1</v>
      </c>
      <c r="U127" s="11">
        <f t="shared" si="272"/>
        <v>1</v>
      </c>
      <c r="V127" s="11">
        <f t="shared" si="272"/>
        <v>1</v>
      </c>
      <c r="W127" s="11">
        <f t="shared" si="272"/>
        <v>1</v>
      </c>
      <c r="X127" s="11">
        <f t="shared" si="272"/>
        <v>1</v>
      </c>
      <c r="Y127" s="11">
        <f t="shared" si="272"/>
        <v>1</v>
      </c>
      <c r="Z127" s="11">
        <f t="shared" si="272"/>
        <v>1</v>
      </c>
      <c r="AA127" s="11">
        <f t="shared" si="272"/>
        <v>1</v>
      </c>
      <c r="AB127" s="11">
        <f t="shared" si="272"/>
        <v>1</v>
      </c>
      <c r="AC127" s="11">
        <f t="shared" si="272"/>
        <v>1</v>
      </c>
      <c r="AD127" s="11">
        <f t="shared" si="272"/>
        <v>1</v>
      </c>
      <c r="AE127" s="11">
        <f t="shared" si="272"/>
        <v>1</v>
      </c>
      <c r="AF127" s="11">
        <f t="shared" si="272"/>
        <v>1</v>
      </c>
      <c r="AG127" s="11">
        <f t="shared" si="272"/>
        <v>1</v>
      </c>
      <c r="AH127" s="11">
        <f t="shared" si="272"/>
        <v>1</v>
      </c>
      <c r="AI127" s="11">
        <f t="shared" si="272"/>
        <v>1</v>
      </c>
      <c r="AJ127" s="11">
        <f t="shared" si="272"/>
        <v>1</v>
      </c>
      <c r="AK127" s="11">
        <f t="shared" si="272"/>
        <v>1</v>
      </c>
      <c r="AL127" s="11">
        <f t="shared" si="272"/>
        <v>1</v>
      </c>
      <c r="AM127" s="11">
        <f t="shared" si="272"/>
        <v>1</v>
      </c>
      <c r="AN127" s="11">
        <f t="shared" si="272"/>
        <v>1</v>
      </c>
      <c r="AO127" s="11">
        <f t="shared" si="272"/>
        <v>1</v>
      </c>
      <c r="AP127" s="11">
        <f t="shared" si="272"/>
        <v>1</v>
      </c>
      <c r="AQ127" s="11">
        <f t="shared" si="272"/>
        <v>1</v>
      </c>
      <c r="AR127" s="11">
        <f t="shared" si="272"/>
        <v>1</v>
      </c>
      <c r="AS127" s="11">
        <f t="shared" si="272"/>
        <v>1</v>
      </c>
      <c r="AT127" s="11">
        <f t="shared" si="272"/>
        <v>1</v>
      </c>
      <c r="AU127" s="11">
        <f t="shared" si="272"/>
        <v>1</v>
      </c>
      <c r="AV127" s="11">
        <f t="shared" si="272"/>
        <v>1</v>
      </c>
      <c r="AW127" s="11">
        <f t="shared" si="272"/>
        <v>1</v>
      </c>
      <c r="AX127" s="11">
        <f t="shared" si="272"/>
        <v>1</v>
      </c>
      <c r="AY127" s="11">
        <f t="shared" si="272"/>
        <v>1</v>
      </c>
      <c r="AZ127" s="11">
        <f t="shared" si="272"/>
        <v>1</v>
      </c>
      <c r="BA127" s="11" t="str">
        <f t="shared" si="272"/>
        <v/>
      </c>
      <c r="BB127" s="11" t="str">
        <f t="shared" si="272"/>
        <v/>
      </c>
      <c r="BC127" s="11" t="str">
        <f t="shared" si="272"/>
        <v/>
      </c>
      <c r="BD127" s="11" t="str">
        <f t="shared" si="272"/>
        <v/>
      </c>
      <c r="BE127" s="11" t="str">
        <f t="shared" si="272"/>
        <v/>
      </c>
      <c r="BF127" s="11" t="str">
        <f t="shared" si="272"/>
        <v/>
      </c>
      <c r="BG127" s="11" t="str">
        <f t="shared" si="272"/>
        <v/>
      </c>
      <c r="BH127" s="11" t="str">
        <f t="shared" si="272"/>
        <v/>
      </c>
      <c r="BI127" s="11" t="str">
        <f t="shared" si="272"/>
        <v/>
      </c>
      <c r="BJ127" s="11" t="str">
        <f t="shared" si="272"/>
        <v/>
      </c>
      <c r="BK127" s="11" t="str">
        <f t="shared" si="272"/>
        <v/>
      </c>
      <c r="BL127" s="11" t="str">
        <f t="shared" si="272"/>
        <v/>
      </c>
      <c r="BM127" s="11" t="str">
        <f t="shared" si="272"/>
        <v/>
      </c>
      <c r="BN127" s="11" t="str">
        <f t="shared" si="272"/>
        <v/>
      </c>
      <c r="BO127" s="11" t="str">
        <f t="shared" si="272"/>
        <v/>
      </c>
      <c r="BP127" s="11" t="str">
        <f t="shared" si="272"/>
        <v/>
      </c>
      <c r="BQ127" s="11" t="str">
        <f t="shared" si="272"/>
        <v/>
      </c>
      <c r="BR127" s="11" t="str">
        <f t="shared" si="272"/>
        <v/>
      </c>
      <c r="BS127" s="11" t="str">
        <f t="shared" ref="BS127:ED127" si="273">IF(OR(BT35 = "", BT$8 &lt; BS$8), "", 1)</f>
        <v/>
      </c>
      <c r="BT127" s="11" t="str">
        <f t="shared" si="273"/>
        <v/>
      </c>
      <c r="BU127" s="11" t="str">
        <f t="shared" si="273"/>
        <v/>
      </c>
      <c r="BV127" s="11" t="str">
        <f t="shared" si="273"/>
        <v/>
      </c>
      <c r="BW127" s="11" t="str">
        <f t="shared" si="273"/>
        <v/>
      </c>
      <c r="BX127" s="11" t="str">
        <f t="shared" si="273"/>
        <v/>
      </c>
      <c r="BY127" s="11" t="str">
        <f t="shared" si="273"/>
        <v/>
      </c>
      <c r="BZ127" s="11" t="str">
        <f t="shared" si="273"/>
        <v/>
      </c>
      <c r="CA127" s="11" t="str">
        <f t="shared" si="273"/>
        <v/>
      </c>
      <c r="CB127" s="11" t="str">
        <f t="shared" si="273"/>
        <v/>
      </c>
      <c r="CC127" s="11" t="str">
        <f t="shared" si="273"/>
        <v/>
      </c>
      <c r="CD127" s="11" t="str">
        <f t="shared" si="273"/>
        <v/>
      </c>
      <c r="CE127" s="11" t="str">
        <f t="shared" si="273"/>
        <v/>
      </c>
      <c r="CF127" s="11" t="str">
        <f t="shared" si="273"/>
        <v/>
      </c>
      <c r="CG127" s="11" t="str">
        <f t="shared" si="273"/>
        <v/>
      </c>
      <c r="CH127" s="11" t="str">
        <f t="shared" si="273"/>
        <v/>
      </c>
      <c r="CI127" s="11" t="str">
        <f t="shared" si="273"/>
        <v/>
      </c>
      <c r="CJ127" s="11" t="str">
        <f t="shared" si="273"/>
        <v/>
      </c>
      <c r="CK127" s="11" t="str">
        <f t="shared" si="273"/>
        <v/>
      </c>
      <c r="CL127" s="11" t="str">
        <f t="shared" si="273"/>
        <v/>
      </c>
      <c r="CM127" s="11" t="str">
        <f t="shared" si="273"/>
        <v/>
      </c>
      <c r="CN127" s="11" t="str">
        <f t="shared" si="273"/>
        <v/>
      </c>
      <c r="CO127" s="11" t="str">
        <f t="shared" si="273"/>
        <v/>
      </c>
      <c r="CP127" s="11" t="str">
        <f t="shared" si="273"/>
        <v/>
      </c>
      <c r="CQ127" s="11" t="str">
        <f t="shared" si="273"/>
        <v/>
      </c>
      <c r="CR127" s="11" t="str">
        <f t="shared" si="273"/>
        <v/>
      </c>
      <c r="CS127" s="11" t="str">
        <f t="shared" si="273"/>
        <v/>
      </c>
      <c r="CT127" s="11" t="str">
        <f t="shared" si="273"/>
        <v/>
      </c>
      <c r="CU127" s="11" t="str">
        <f t="shared" si="273"/>
        <v/>
      </c>
      <c r="CV127" s="11" t="str">
        <f t="shared" si="273"/>
        <v/>
      </c>
      <c r="CW127" s="11" t="str">
        <f t="shared" si="273"/>
        <v/>
      </c>
      <c r="CX127" s="11" t="str">
        <f t="shared" si="273"/>
        <v/>
      </c>
      <c r="CY127" s="11" t="str">
        <f t="shared" si="273"/>
        <v/>
      </c>
      <c r="CZ127" s="11" t="str">
        <f t="shared" si="273"/>
        <v/>
      </c>
      <c r="DA127" s="11" t="str">
        <f t="shared" si="273"/>
        <v/>
      </c>
      <c r="DB127" s="11" t="str">
        <f t="shared" si="273"/>
        <v/>
      </c>
      <c r="DC127" s="11" t="str">
        <f t="shared" si="273"/>
        <v/>
      </c>
      <c r="DD127" s="11" t="str">
        <f t="shared" si="273"/>
        <v/>
      </c>
      <c r="DE127" s="11" t="str">
        <f t="shared" si="273"/>
        <v/>
      </c>
      <c r="DF127" s="11" t="str">
        <f t="shared" si="273"/>
        <v/>
      </c>
      <c r="DG127" s="11" t="str">
        <f t="shared" si="273"/>
        <v/>
      </c>
      <c r="DH127" s="11" t="str">
        <f t="shared" si="273"/>
        <v/>
      </c>
      <c r="DI127" s="11" t="str">
        <f t="shared" si="273"/>
        <v/>
      </c>
      <c r="DJ127" s="11" t="str">
        <f t="shared" si="273"/>
        <v/>
      </c>
      <c r="DK127" s="11" t="str">
        <f t="shared" si="273"/>
        <v/>
      </c>
      <c r="DL127" s="11" t="str">
        <f t="shared" si="273"/>
        <v/>
      </c>
      <c r="DM127" s="11" t="str">
        <f t="shared" si="273"/>
        <v/>
      </c>
      <c r="DN127" s="11" t="str">
        <f t="shared" si="273"/>
        <v/>
      </c>
      <c r="DO127" s="11" t="str">
        <f t="shared" si="273"/>
        <v/>
      </c>
      <c r="DP127" s="11" t="str">
        <f t="shared" si="273"/>
        <v/>
      </c>
      <c r="DQ127" s="11" t="str">
        <f t="shared" si="273"/>
        <v/>
      </c>
      <c r="DR127" s="11" t="str">
        <f t="shared" si="273"/>
        <v/>
      </c>
      <c r="DS127" s="11" t="str">
        <f t="shared" si="273"/>
        <v/>
      </c>
      <c r="DT127" s="11" t="str">
        <f t="shared" si="273"/>
        <v/>
      </c>
      <c r="DU127" s="11" t="str">
        <f t="shared" si="273"/>
        <v/>
      </c>
      <c r="DV127" s="11" t="str">
        <f t="shared" si="273"/>
        <v/>
      </c>
      <c r="DW127" s="11" t="str">
        <f t="shared" si="273"/>
        <v/>
      </c>
      <c r="DX127" s="11" t="str">
        <f t="shared" si="273"/>
        <v/>
      </c>
      <c r="DY127" s="11" t="str">
        <f t="shared" si="273"/>
        <v/>
      </c>
      <c r="DZ127" s="11" t="str">
        <f t="shared" si="273"/>
        <v/>
      </c>
      <c r="EA127" s="11" t="str">
        <f t="shared" si="273"/>
        <v/>
      </c>
      <c r="EB127" s="11">
        <f t="shared" si="273"/>
        <v>1</v>
      </c>
      <c r="EC127" s="11">
        <f t="shared" si="273"/>
        <v>1</v>
      </c>
      <c r="ED127" s="11">
        <f t="shared" si="273"/>
        <v>1</v>
      </c>
      <c r="EE127" s="11">
        <f t="shared" ref="EE127:GP127" si="274">IF(OR(EF35 = "", EF$8 &lt; EE$8), "", 1)</f>
        <v>1</v>
      </c>
      <c r="EF127" s="11">
        <f t="shared" si="274"/>
        <v>1</v>
      </c>
      <c r="EG127" s="11">
        <f t="shared" si="274"/>
        <v>1</v>
      </c>
      <c r="EH127" s="11">
        <f t="shared" si="274"/>
        <v>1</v>
      </c>
      <c r="EI127" s="11">
        <f t="shared" si="274"/>
        <v>1</v>
      </c>
      <c r="EJ127" s="11">
        <f t="shared" si="274"/>
        <v>1</v>
      </c>
      <c r="EK127" s="11">
        <f t="shared" si="274"/>
        <v>1</v>
      </c>
      <c r="EL127" s="11">
        <f t="shared" si="274"/>
        <v>1</v>
      </c>
      <c r="EM127" s="11">
        <f t="shared" si="274"/>
        <v>1</v>
      </c>
      <c r="EN127" s="11">
        <f t="shared" si="274"/>
        <v>1</v>
      </c>
      <c r="EO127" s="11">
        <f t="shared" si="274"/>
        <v>1</v>
      </c>
      <c r="EP127" s="11">
        <f t="shared" si="274"/>
        <v>1</v>
      </c>
      <c r="EQ127" s="11">
        <f t="shared" si="274"/>
        <v>1</v>
      </c>
      <c r="ER127" s="11">
        <f t="shared" si="274"/>
        <v>1</v>
      </c>
      <c r="ES127" s="11">
        <f t="shared" si="274"/>
        <v>1</v>
      </c>
      <c r="ET127" s="11">
        <f t="shared" si="274"/>
        <v>1</v>
      </c>
      <c r="EU127" s="11">
        <f t="shared" si="274"/>
        <v>1</v>
      </c>
      <c r="EV127" s="11">
        <f t="shared" si="274"/>
        <v>1</v>
      </c>
      <c r="EW127" s="11">
        <f t="shared" si="274"/>
        <v>1</v>
      </c>
      <c r="EX127" s="11">
        <f t="shared" si="274"/>
        <v>1</v>
      </c>
      <c r="EY127" s="11">
        <f t="shared" si="274"/>
        <v>1</v>
      </c>
      <c r="EZ127" s="11">
        <f t="shared" si="274"/>
        <v>1</v>
      </c>
      <c r="FA127" s="11">
        <f t="shared" si="274"/>
        <v>1</v>
      </c>
      <c r="FB127" s="11">
        <f t="shared" si="274"/>
        <v>1</v>
      </c>
      <c r="FC127" s="11">
        <f t="shared" si="274"/>
        <v>1</v>
      </c>
      <c r="FD127" s="11">
        <f t="shared" si="274"/>
        <v>1</v>
      </c>
      <c r="FE127" s="11">
        <f t="shared" si="274"/>
        <v>1</v>
      </c>
      <c r="FF127" s="11">
        <f t="shared" si="274"/>
        <v>1</v>
      </c>
      <c r="FG127" s="11">
        <f t="shared" si="274"/>
        <v>1</v>
      </c>
      <c r="FH127" s="11">
        <f t="shared" si="274"/>
        <v>1</v>
      </c>
      <c r="FI127" s="11">
        <f t="shared" si="274"/>
        <v>1</v>
      </c>
      <c r="FJ127" s="11">
        <f t="shared" si="274"/>
        <v>1</v>
      </c>
      <c r="FK127" s="11">
        <f t="shared" si="274"/>
        <v>1</v>
      </c>
      <c r="FL127" s="11">
        <f t="shared" si="274"/>
        <v>1</v>
      </c>
      <c r="FM127" s="11">
        <f t="shared" si="274"/>
        <v>1</v>
      </c>
      <c r="FN127" s="11">
        <f t="shared" si="274"/>
        <v>1</v>
      </c>
      <c r="FO127" s="11">
        <f t="shared" si="274"/>
        <v>1</v>
      </c>
      <c r="FP127" s="11">
        <f t="shared" si="274"/>
        <v>1</v>
      </c>
      <c r="FQ127" s="11">
        <f t="shared" si="274"/>
        <v>1</v>
      </c>
      <c r="FR127" s="11">
        <f t="shared" si="274"/>
        <v>1</v>
      </c>
      <c r="FS127" s="11">
        <f t="shared" si="274"/>
        <v>1</v>
      </c>
      <c r="FT127" s="11">
        <f t="shared" si="274"/>
        <v>1</v>
      </c>
      <c r="FU127" s="11">
        <f t="shared" si="274"/>
        <v>1</v>
      </c>
      <c r="FV127" s="11" t="str">
        <f t="shared" si="274"/>
        <v/>
      </c>
      <c r="FW127" s="11" t="str">
        <f t="shared" si="274"/>
        <v/>
      </c>
      <c r="FX127" s="11" t="str">
        <f t="shared" si="274"/>
        <v/>
      </c>
      <c r="FY127" s="11" t="str">
        <f t="shared" si="274"/>
        <v/>
      </c>
      <c r="FZ127" s="11" t="str">
        <f t="shared" si="274"/>
        <v/>
      </c>
      <c r="GA127" s="11" t="str">
        <f t="shared" si="274"/>
        <v/>
      </c>
      <c r="GB127" s="11" t="str">
        <f t="shared" si="274"/>
        <v/>
      </c>
      <c r="GC127" s="11" t="str">
        <f t="shared" si="274"/>
        <v/>
      </c>
      <c r="GD127" s="11" t="str">
        <f t="shared" si="274"/>
        <v/>
      </c>
      <c r="GE127" s="11" t="str">
        <f t="shared" si="274"/>
        <v/>
      </c>
      <c r="GF127" s="11" t="str">
        <f t="shared" si="274"/>
        <v/>
      </c>
      <c r="GG127" s="11" t="str">
        <f t="shared" si="274"/>
        <v/>
      </c>
      <c r="GH127" s="11" t="str">
        <f t="shared" si="274"/>
        <v/>
      </c>
      <c r="GI127" s="11" t="str">
        <f t="shared" si="274"/>
        <v/>
      </c>
      <c r="GJ127" s="11" t="str">
        <f t="shared" si="274"/>
        <v/>
      </c>
      <c r="GK127" s="11" t="str">
        <f t="shared" si="274"/>
        <v/>
      </c>
      <c r="GL127" s="11" t="str">
        <f t="shared" si="274"/>
        <v/>
      </c>
      <c r="GM127" s="11" t="str">
        <f t="shared" si="274"/>
        <v/>
      </c>
      <c r="GN127" s="11" t="str">
        <f t="shared" si="274"/>
        <v/>
      </c>
      <c r="GO127" s="11" t="str">
        <f t="shared" si="274"/>
        <v/>
      </c>
      <c r="GP127" s="11" t="str">
        <f t="shared" si="274"/>
        <v/>
      </c>
      <c r="GQ127" s="11" t="str">
        <f t="shared" ref="GQ127:IV127" si="275">IF(OR(GR35 = "", GR$8 &lt; GQ$8), "", 1)</f>
        <v/>
      </c>
      <c r="GR127" s="11" t="str">
        <f t="shared" si="275"/>
        <v/>
      </c>
      <c r="GS127" s="11" t="str">
        <f t="shared" si="275"/>
        <v/>
      </c>
      <c r="GT127" s="11" t="str">
        <f t="shared" si="275"/>
        <v/>
      </c>
      <c r="GU127" s="11" t="str">
        <f t="shared" si="275"/>
        <v/>
      </c>
      <c r="GV127" s="11" t="str">
        <f t="shared" si="275"/>
        <v/>
      </c>
      <c r="GW127" s="11" t="str">
        <f t="shared" si="275"/>
        <v/>
      </c>
      <c r="GX127" s="11" t="str">
        <f t="shared" si="275"/>
        <v/>
      </c>
      <c r="GY127" s="11" t="str">
        <f t="shared" si="275"/>
        <v/>
      </c>
      <c r="GZ127" s="11" t="str">
        <f t="shared" si="275"/>
        <v/>
      </c>
      <c r="HA127" s="11" t="str">
        <f t="shared" si="275"/>
        <v/>
      </c>
      <c r="HB127" s="11" t="str">
        <f t="shared" si="275"/>
        <v/>
      </c>
      <c r="HC127" s="11" t="str">
        <f t="shared" si="275"/>
        <v/>
      </c>
      <c r="HD127" s="11" t="str">
        <f t="shared" si="275"/>
        <v/>
      </c>
      <c r="HE127" s="11" t="str">
        <f t="shared" si="275"/>
        <v/>
      </c>
      <c r="HF127" s="11" t="str">
        <f t="shared" si="275"/>
        <v/>
      </c>
      <c r="HG127" s="11" t="str">
        <f t="shared" si="275"/>
        <v/>
      </c>
      <c r="HH127" s="11" t="str">
        <f t="shared" si="275"/>
        <v/>
      </c>
      <c r="HI127" s="11" t="str">
        <f t="shared" si="275"/>
        <v/>
      </c>
      <c r="HJ127" s="11" t="str">
        <f t="shared" si="275"/>
        <v/>
      </c>
      <c r="HK127" s="11" t="str">
        <f t="shared" si="275"/>
        <v/>
      </c>
      <c r="HL127" s="11" t="str">
        <f t="shared" si="275"/>
        <v/>
      </c>
      <c r="HM127" s="11" t="str">
        <f t="shared" si="275"/>
        <v/>
      </c>
      <c r="HN127" s="11" t="str">
        <f t="shared" si="275"/>
        <v/>
      </c>
      <c r="HO127" s="11" t="str">
        <f t="shared" si="275"/>
        <v/>
      </c>
      <c r="HP127" s="11" t="str">
        <f t="shared" si="275"/>
        <v/>
      </c>
      <c r="HQ127" s="11" t="str">
        <f t="shared" si="275"/>
        <v/>
      </c>
      <c r="HR127" s="11" t="str">
        <f t="shared" si="275"/>
        <v/>
      </c>
      <c r="HS127" s="11" t="str">
        <f t="shared" si="275"/>
        <v/>
      </c>
      <c r="HT127" s="11" t="str">
        <f t="shared" si="275"/>
        <v/>
      </c>
      <c r="HU127" s="11" t="str">
        <f t="shared" si="275"/>
        <v/>
      </c>
      <c r="HV127" s="11" t="str">
        <f t="shared" si="275"/>
        <v/>
      </c>
      <c r="HW127" s="11" t="str">
        <f t="shared" si="275"/>
        <v/>
      </c>
      <c r="HX127" s="11" t="str">
        <f t="shared" si="275"/>
        <v/>
      </c>
      <c r="HY127" s="11" t="str">
        <f t="shared" si="275"/>
        <v/>
      </c>
      <c r="HZ127" s="11" t="str">
        <f t="shared" si="275"/>
        <v/>
      </c>
      <c r="IA127" s="11" t="str">
        <f t="shared" si="275"/>
        <v/>
      </c>
      <c r="IB127" s="11" t="str">
        <f t="shared" si="275"/>
        <v/>
      </c>
      <c r="IC127" s="11" t="str">
        <f t="shared" si="275"/>
        <v/>
      </c>
      <c r="ID127" s="11" t="str">
        <f t="shared" si="275"/>
        <v/>
      </c>
      <c r="IE127" s="11" t="str">
        <f t="shared" si="275"/>
        <v/>
      </c>
      <c r="IF127" s="11" t="str">
        <f t="shared" si="275"/>
        <v/>
      </c>
      <c r="IG127" s="11" t="str">
        <f t="shared" si="275"/>
        <v/>
      </c>
      <c r="IH127" s="11" t="str">
        <f t="shared" si="275"/>
        <v/>
      </c>
      <c r="II127" s="11" t="str">
        <f t="shared" si="275"/>
        <v/>
      </c>
      <c r="IJ127" s="11" t="str">
        <f t="shared" si="275"/>
        <v/>
      </c>
      <c r="IK127" s="11" t="str">
        <f t="shared" si="275"/>
        <v/>
      </c>
      <c r="IL127" s="11" t="str">
        <f t="shared" si="275"/>
        <v/>
      </c>
      <c r="IM127" s="11" t="str">
        <f t="shared" si="275"/>
        <v/>
      </c>
      <c r="IN127" s="11" t="str">
        <f t="shared" si="275"/>
        <v/>
      </c>
      <c r="IO127" s="11" t="str">
        <f t="shared" si="275"/>
        <v/>
      </c>
      <c r="IP127" s="11" t="str">
        <f t="shared" si="275"/>
        <v/>
      </c>
      <c r="IQ127" s="11" t="str">
        <f t="shared" si="275"/>
        <v/>
      </c>
      <c r="IR127" s="11" t="str">
        <f t="shared" si="275"/>
        <v/>
      </c>
      <c r="IS127" s="11" t="str">
        <f t="shared" si="275"/>
        <v/>
      </c>
      <c r="IT127" s="11" t="str">
        <f t="shared" si="275"/>
        <v/>
      </c>
      <c r="IU127" s="11" t="str">
        <f t="shared" si="275"/>
        <v/>
      </c>
      <c r="IV127" s="11" t="str">
        <f t="shared" si="275"/>
        <v/>
      </c>
    </row>
    <row r="128" spans="6:256" x14ac:dyDescent="0.2">
      <c r="F128">
        <v>202012</v>
      </c>
      <c r="G128" s="11">
        <f t="shared" ref="G128:BR128" si="276">IF(OR(H36 = "", H$8 &lt; G$8), "", 1)</f>
        <v>1</v>
      </c>
      <c r="H128" s="11">
        <f t="shared" si="276"/>
        <v>1</v>
      </c>
      <c r="I128" s="11">
        <f t="shared" si="276"/>
        <v>1</v>
      </c>
      <c r="J128" s="11">
        <f t="shared" si="276"/>
        <v>1</v>
      </c>
      <c r="K128" s="11">
        <f t="shared" si="276"/>
        <v>1</v>
      </c>
      <c r="L128" s="11">
        <f t="shared" si="276"/>
        <v>1</v>
      </c>
      <c r="M128" s="11">
        <f t="shared" si="276"/>
        <v>1</v>
      </c>
      <c r="N128" s="11">
        <f t="shared" si="276"/>
        <v>1</v>
      </c>
      <c r="O128" s="11">
        <f t="shared" si="276"/>
        <v>1</v>
      </c>
      <c r="P128" s="11">
        <f t="shared" si="276"/>
        <v>1</v>
      </c>
      <c r="Q128" s="11">
        <f t="shared" si="276"/>
        <v>1</v>
      </c>
      <c r="R128" s="11">
        <f t="shared" si="276"/>
        <v>1</v>
      </c>
      <c r="S128" s="11">
        <f t="shared" si="276"/>
        <v>1</v>
      </c>
      <c r="T128" s="11">
        <f t="shared" si="276"/>
        <v>1</v>
      </c>
      <c r="U128" s="11">
        <f t="shared" si="276"/>
        <v>1</v>
      </c>
      <c r="V128" s="11">
        <f t="shared" si="276"/>
        <v>1</v>
      </c>
      <c r="W128" s="11">
        <f t="shared" si="276"/>
        <v>1</v>
      </c>
      <c r="X128" s="11">
        <f t="shared" si="276"/>
        <v>1</v>
      </c>
      <c r="Y128" s="11">
        <f t="shared" si="276"/>
        <v>1</v>
      </c>
      <c r="Z128" s="11">
        <f t="shared" si="276"/>
        <v>1</v>
      </c>
      <c r="AA128" s="11">
        <f t="shared" si="276"/>
        <v>1</v>
      </c>
      <c r="AB128" s="11">
        <f t="shared" si="276"/>
        <v>1</v>
      </c>
      <c r="AC128" s="11">
        <f t="shared" si="276"/>
        <v>1</v>
      </c>
      <c r="AD128" s="11">
        <f t="shared" si="276"/>
        <v>1</v>
      </c>
      <c r="AE128" s="11">
        <f t="shared" si="276"/>
        <v>1</v>
      </c>
      <c r="AF128" s="11">
        <f t="shared" si="276"/>
        <v>1</v>
      </c>
      <c r="AG128" s="11">
        <f t="shared" si="276"/>
        <v>1</v>
      </c>
      <c r="AH128" s="11">
        <f t="shared" si="276"/>
        <v>1</v>
      </c>
      <c r="AI128" s="11">
        <f t="shared" si="276"/>
        <v>1</v>
      </c>
      <c r="AJ128" s="11">
        <f t="shared" si="276"/>
        <v>1</v>
      </c>
      <c r="AK128" s="11">
        <f t="shared" si="276"/>
        <v>1</v>
      </c>
      <c r="AL128" s="11">
        <f t="shared" si="276"/>
        <v>1</v>
      </c>
      <c r="AM128" s="11">
        <f t="shared" si="276"/>
        <v>1</v>
      </c>
      <c r="AN128" s="11">
        <f t="shared" si="276"/>
        <v>1</v>
      </c>
      <c r="AO128" s="11">
        <f t="shared" si="276"/>
        <v>1</v>
      </c>
      <c r="AP128" s="11">
        <f t="shared" si="276"/>
        <v>1</v>
      </c>
      <c r="AQ128" s="11">
        <f t="shared" si="276"/>
        <v>1</v>
      </c>
      <c r="AR128" s="11">
        <f t="shared" si="276"/>
        <v>1</v>
      </c>
      <c r="AS128" s="11">
        <f t="shared" si="276"/>
        <v>1</v>
      </c>
      <c r="AT128" s="11">
        <f t="shared" si="276"/>
        <v>1</v>
      </c>
      <c r="AU128" s="11">
        <f t="shared" si="276"/>
        <v>1</v>
      </c>
      <c r="AV128" s="11">
        <f t="shared" si="276"/>
        <v>1</v>
      </c>
      <c r="AW128" s="11">
        <f t="shared" si="276"/>
        <v>1</v>
      </c>
      <c r="AX128" s="11" t="str">
        <f t="shared" si="276"/>
        <v/>
      </c>
      <c r="AY128" s="11" t="str">
        <f t="shared" si="276"/>
        <v/>
      </c>
      <c r="AZ128" s="11" t="str">
        <f t="shared" si="276"/>
        <v/>
      </c>
      <c r="BA128" s="11" t="str">
        <f t="shared" si="276"/>
        <v/>
      </c>
      <c r="BB128" s="11" t="str">
        <f t="shared" si="276"/>
        <v/>
      </c>
      <c r="BC128" s="11" t="str">
        <f t="shared" si="276"/>
        <v/>
      </c>
      <c r="BD128" s="11" t="str">
        <f t="shared" si="276"/>
        <v/>
      </c>
      <c r="BE128" s="11" t="str">
        <f t="shared" si="276"/>
        <v/>
      </c>
      <c r="BF128" s="11" t="str">
        <f t="shared" si="276"/>
        <v/>
      </c>
      <c r="BG128" s="11" t="str">
        <f t="shared" si="276"/>
        <v/>
      </c>
      <c r="BH128" s="11" t="str">
        <f t="shared" si="276"/>
        <v/>
      </c>
      <c r="BI128" s="11" t="str">
        <f t="shared" si="276"/>
        <v/>
      </c>
      <c r="BJ128" s="11" t="str">
        <f t="shared" si="276"/>
        <v/>
      </c>
      <c r="BK128" s="11" t="str">
        <f t="shared" si="276"/>
        <v/>
      </c>
      <c r="BL128" s="11" t="str">
        <f t="shared" si="276"/>
        <v/>
      </c>
      <c r="BM128" s="11" t="str">
        <f t="shared" si="276"/>
        <v/>
      </c>
      <c r="BN128" s="11" t="str">
        <f t="shared" si="276"/>
        <v/>
      </c>
      <c r="BO128" s="11" t="str">
        <f t="shared" si="276"/>
        <v/>
      </c>
      <c r="BP128" s="11" t="str">
        <f t="shared" si="276"/>
        <v/>
      </c>
      <c r="BQ128" s="11" t="str">
        <f t="shared" si="276"/>
        <v/>
      </c>
      <c r="BR128" s="11" t="str">
        <f t="shared" si="276"/>
        <v/>
      </c>
      <c r="BS128" s="11" t="str">
        <f t="shared" ref="BS128:ED128" si="277">IF(OR(BT36 = "", BT$8 &lt; BS$8), "", 1)</f>
        <v/>
      </c>
      <c r="BT128" s="11" t="str">
        <f t="shared" si="277"/>
        <v/>
      </c>
      <c r="BU128" s="11" t="str">
        <f t="shared" si="277"/>
        <v/>
      </c>
      <c r="BV128" s="11" t="str">
        <f t="shared" si="277"/>
        <v/>
      </c>
      <c r="BW128" s="11" t="str">
        <f t="shared" si="277"/>
        <v/>
      </c>
      <c r="BX128" s="11" t="str">
        <f t="shared" si="277"/>
        <v/>
      </c>
      <c r="BY128" s="11" t="str">
        <f t="shared" si="277"/>
        <v/>
      </c>
      <c r="BZ128" s="11" t="str">
        <f t="shared" si="277"/>
        <v/>
      </c>
      <c r="CA128" s="11" t="str">
        <f t="shared" si="277"/>
        <v/>
      </c>
      <c r="CB128" s="11" t="str">
        <f t="shared" si="277"/>
        <v/>
      </c>
      <c r="CC128" s="11" t="str">
        <f t="shared" si="277"/>
        <v/>
      </c>
      <c r="CD128" s="11" t="str">
        <f t="shared" si="277"/>
        <v/>
      </c>
      <c r="CE128" s="11" t="str">
        <f t="shared" si="277"/>
        <v/>
      </c>
      <c r="CF128" s="11" t="str">
        <f t="shared" si="277"/>
        <v/>
      </c>
      <c r="CG128" s="11" t="str">
        <f t="shared" si="277"/>
        <v/>
      </c>
      <c r="CH128" s="11" t="str">
        <f t="shared" si="277"/>
        <v/>
      </c>
      <c r="CI128" s="11" t="str">
        <f t="shared" si="277"/>
        <v/>
      </c>
      <c r="CJ128" s="11" t="str">
        <f t="shared" si="277"/>
        <v/>
      </c>
      <c r="CK128" s="11" t="str">
        <f t="shared" si="277"/>
        <v/>
      </c>
      <c r="CL128" s="11" t="str">
        <f t="shared" si="277"/>
        <v/>
      </c>
      <c r="CM128" s="11" t="str">
        <f t="shared" si="277"/>
        <v/>
      </c>
      <c r="CN128" s="11" t="str">
        <f t="shared" si="277"/>
        <v/>
      </c>
      <c r="CO128" s="11" t="str">
        <f t="shared" si="277"/>
        <v/>
      </c>
      <c r="CP128" s="11" t="str">
        <f t="shared" si="277"/>
        <v/>
      </c>
      <c r="CQ128" s="11" t="str">
        <f t="shared" si="277"/>
        <v/>
      </c>
      <c r="CR128" s="11" t="str">
        <f t="shared" si="277"/>
        <v/>
      </c>
      <c r="CS128" s="11" t="str">
        <f t="shared" si="277"/>
        <v/>
      </c>
      <c r="CT128" s="11" t="str">
        <f t="shared" si="277"/>
        <v/>
      </c>
      <c r="CU128" s="11" t="str">
        <f t="shared" si="277"/>
        <v/>
      </c>
      <c r="CV128" s="11" t="str">
        <f t="shared" si="277"/>
        <v/>
      </c>
      <c r="CW128" s="11" t="str">
        <f t="shared" si="277"/>
        <v/>
      </c>
      <c r="CX128" s="11" t="str">
        <f t="shared" si="277"/>
        <v/>
      </c>
      <c r="CY128" s="11" t="str">
        <f t="shared" si="277"/>
        <v/>
      </c>
      <c r="CZ128" s="11" t="str">
        <f t="shared" si="277"/>
        <v/>
      </c>
      <c r="DA128" s="11" t="str">
        <f t="shared" si="277"/>
        <v/>
      </c>
      <c r="DB128" s="11" t="str">
        <f t="shared" si="277"/>
        <v/>
      </c>
      <c r="DC128" s="11" t="str">
        <f t="shared" si="277"/>
        <v/>
      </c>
      <c r="DD128" s="11" t="str">
        <f t="shared" si="277"/>
        <v/>
      </c>
      <c r="DE128" s="11" t="str">
        <f t="shared" si="277"/>
        <v/>
      </c>
      <c r="DF128" s="11" t="str">
        <f t="shared" si="277"/>
        <v/>
      </c>
      <c r="DG128" s="11" t="str">
        <f t="shared" si="277"/>
        <v/>
      </c>
      <c r="DH128" s="11" t="str">
        <f t="shared" si="277"/>
        <v/>
      </c>
      <c r="DI128" s="11" t="str">
        <f t="shared" si="277"/>
        <v/>
      </c>
      <c r="DJ128" s="11" t="str">
        <f t="shared" si="277"/>
        <v/>
      </c>
      <c r="DK128" s="11" t="str">
        <f t="shared" si="277"/>
        <v/>
      </c>
      <c r="DL128" s="11" t="str">
        <f t="shared" si="277"/>
        <v/>
      </c>
      <c r="DM128" s="11" t="str">
        <f t="shared" si="277"/>
        <v/>
      </c>
      <c r="DN128" s="11" t="str">
        <f t="shared" si="277"/>
        <v/>
      </c>
      <c r="DO128" s="11" t="str">
        <f t="shared" si="277"/>
        <v/>
      </c>
      <c r="DP128" s="11" t="str">
        <f t="shared" si="277"/>
        <v/>
      </c>
      <c r="DQ128" s="11" t="str">
        <f t="shared" si="277"/>
        <v/>
      </c>
      <c r="DR128" s="11" t="str">
        <f t="shared" si="277"/>
        <v/>
      </c>
      <c r="DS128" s="11" t="str">
        <f t="shared" si="277"/>
        <v/>
      </c>
      <c r="DT128" s="11" t="str">
        <f t="shared" si="277"/>
        <v/>
      </c>
      <c r="DU128" s="11" t="str">
        <f t="shared" si="277"/>
        <v/>
      </c>
      <c r="DV128" s="11" t="str">
        <f t="shared" si="277"/>
        <v/>
      </c>
      <c r="DW128" s="11" t="str">
        <f t="shared" si="277"/>
        <v/>
      </c>
      <c r="DX128" s="11" t="str">
        <f t="shared" si="277"/>
        <v/>
      </c>
      <c r="DY128" s="11" t="str">
        <f t="shared" si="277"/>
        <v/>
      </c>
      <c r="DZ128" s="11" t="str">
        <f t="shared" si="277"/>
        <v/>
      </c>
      <c r="EA128" s="11" t="str">
        <f t="shared" si="277"/>
        <v/>
      </c>
      <c r="EB128" s="11">
        <f t="shared" si="277"/>
        <v>1</v>
      </c>
      <c r="EC128" s="11">
        <f t="shared" si="277"/>
        <v>1</v>
      </c>
      <c r="ED128" s="11">
        <f t="shared" si="277"/>
        <v>1</v>
      </c>
      <c r="EE128" s="11">
        <f t="shared" ref="EE128:GP128" si="278">IF(OR(EF36 = "", EF$8 &lt; EE$8), "", 1)</f>
        <v>1</v>
      </c>
      <c r="EF128" s="11">
        <f t="shared" si="278"/>
        <v>1</v>
      </c>
      <c r="EG128" s="11">
        <f t="shared" si="278"/>
        <v>1</v>
      </c>
      <c r="EH128" s="11">
        <f t="shared" si="278"/>
        <v>1</v>
      </c>
      <c r="EI128" s="11">
        <f t="shared" si="278"/>
        <v>1</v>
      </c>
      <c r="EJ128" s="11">
        <f t="shared" si="278"/>
        <v>1</v>
      </c>
      <c r="EK128" s="11">
        <f t="shared" si="278"/>
        <v>1</v>
      </c>
      <c r="EL128" s="11">
        <f t="shared" si="278"/>
        <v>1</v>
      </c>
      <c r="EM128" s="11">
        <f t="shared" si="278"/>
        <v>1</v>
      </c>
      <c r="EN128" s="11">
        <f t="shared" si="278"/>
        <v>1</v>
      </c>
      <c r="EO128" s="11">
        <f t="shared" si="278"/>
        <v>1</v>
      </c>
      <c r="EP128" s="11">
        <f t="shared" si="278"/>
        <v>1</v>
      </c>
      <c r="EQ128" s="11">
        <f t="shared" si="278"/>
        <v>1</v>
      </c>
      <c r="ER128" s="11">
        <f t="shared" si="278"/>
        <v>1</v>
      </c>
      <c r="ES128" s="11">
        <f t="shared" si="278"/>
        <v>1</v>
      </c>
      <c r="ET128" s="11">
        <f t="shared" si="278"/>
        <v>1</v>
      </c>
      <c r="EU128" s="11">
        <f t="shared" si="278"/>
        <v>1</v>
      </c>
      <c r="EV128" s="11">
        <f t="shared" si="278"/>
        <v>1</v>
      </c>
      <c r="EW128" s="11">
        <f t="shared" si="278"/>
        <v>1</v>
      </c>
      <c r="EX128" s="11">
        <f t="shared" si="278"/>
        <v>1</v>
      </c>
      <c r="EY128" s="11">
        <f t="shared" si="278"/>
        <v>1</v>
      </c>
      <c r="EZ128" s="11">
        <f t="shared" si="278"/>
        <v>1</v>
      </c>
      <c r="FA128" s="11">
        <f t="shared" si="278"/>
        <v>1</v>
      </c>
      <c r="FB128" s="11">
        <f t="shared" si="278"/>
        <v>1</v>
      </c>
      <c r="FC128" s="11">
        <f t="shared" si="278"/>
        <v>1</v>
      </c>
      <c r="FD128" s="11">
        <f t="shared" si="278"/>
        <v>1</v>
      </c>
      <c r="FE128" s="11">
        <f t="shared" si="278"/>
        <v>1</v>
      </c>
      <c r="FF128" s="11">
        <f t="shared" si="278"/>
        <v>1</v>
      </c>
      <c r="FG128" s="11">
        <f t="shared" si="278"/>
        <v>1</v>
      </c>
      <c r="FH128" s="11">
        <f t="shared" si="278"/>
        <v>1</v>
      </c>
      <c r="FI128" s="11">
        <f t="shared" si="278"/>
        <v>1</v>
      </c>
      <c r="FJ128" s="11">
        <f t="shared" si="278"/>
        <v>1</v>
      </c>
      <c r="FK128" s="11">
        <f t="shared" si="278"/>
        <v>1</v>
      </c>
      <c r="FL128" s="11">
        <f t="shared" si="278"/>
        <v>1</v>
      </c>
      <c r="FM128" s="11">
        <f t="shared" si="278"/>
        <v>1</v>
      </c>
      <c r="FN128" s="11">
        <f t="shared" si="278"/>
        <v>1</v>
      </c>
      <c r="FO128" s="11">
        <f t="shared" si="278"/>
        <v>1</v>
      </c>
      <c r="FP128" s="11">
        <f t="shared" si="278"/>
        <v>1</v>
      </c>
      <c r="FQ128" s="11">
        <f t="shared" si="278"/>
        <v>1</v>
      </c>
      <c r="FR128" s="11">
        <f t="shared" si="278"/>
        <v>1</v>
      </c>
      <c r="FS128" s="11" t="str">
        <f t="shared" si="278"/>
        <v/>
      </c>
      <c r="FT128" s="11" t="str">
        <f t="shared" si="278"/>
        <v/>
      </c>
      <c r="FU128" s="11" t="str">
        <f t="shared" si="278"/>
        <v/>
      </c>
      <c r="FV128" s="11" t="str">
        <f t="shared" si="278"/>
        <v/>
      </c>
      <c r="FW128" s="11" t="str">
        <f t="shared" si="278"/>
        <v/>
      </c>
      <c r="FX128" s="11" t="str">
        <f t="shared" si="278"/>
        <v/>
      </c>
      <c r="FY128" s="11" t="str">
        <f t="shared" si="278"/>
        <v/>
      </c>
      <c r="FZ128" s="11" t="str">
        <f t="shared" si="278"/>
        <v/>
      </c>
      <c r="GA128" s="11" t="str">
        <f t="shared" si="278"/>
        <v/>
      </c>
      <c r="GB128" s="11" t="str">
        <f t="shared" si="278"/>
        <v/>
      </c>
      <c r="GC128" s="11" t="str">
        <f t="shared" si="278"/>
        <v/>
      </c>
      <c r="GD128" s="11" t="str">
        <f t="shared" si="278"/>
        <v/>
      </c>
      <c r="GE128" s="11" t="str">
        <f t="shared" si="278"/>
        <v/>
      </c>
      <c r="GF128" s="11" t="str">
        <f t="shared" si="278"/>
        <v/>
      </c>
      <c r="GG128" s="11" t="str">
        <f t="shared" si="278"/>
        <v/>
      </c>
      <c r="GH128" s="11" t="str">
        <f t="shared" si="278"/>
        <v/>
      </c>
      <c r="GI128" s="11" t="str">
        <f t="shared" si="278"/>
        <v/>
      </c>
      <c r="GJ128" s="11" t="str">
        <f t="shared" si="278"/>
        <v/>
      </c>
      <c r="GK128" s="11" t="str">
        <f t="shared" si="278"/>
        <v/>
      </c>
      <c r="GL128" s="11" t="str">
        <f t="shared" si="278"/>
        <v/>
      </c>
      <c r="GM128" s="11" t="str">
        <f t="shared" si="278"/>
        <v/>
      </c>
      <c r="GN128" s="11" t="str">
        <f t="shared" si="278"/>
        <v/>
      </c>
      <c r="GO128" s="11" t="str">
        <f t="shared" si="278"/>
        <v/>
      </c>
      <c r="GP128" s="11" t="str">
        <f t="shared" si="278"/>
        <v/>
      </c>
      <c r="GQ128" s="11" t="str">
        <f t="shared" ref="GQ128:IV128" si="279">IF(OR(GR36 = "", GR$8 &lt; GQ$8), "", 1)</f>
        <v/>
      </c>
      <c r="GR128" s="11" t="str">
        <f t="shared" si="279"/>
        <v/>
      </c>
      <c r="GS128" s="11" t="str">
        <f t="shared" si="279"/>
        <v/>
      </c>
      <c r="GT128" s="11" t="str">
        <f t="shared" si="279"/>
        <v/>
      </c>
      <c r="GU128" s="11" t="str">
        <f t="shared" si="279"/>
        <v/>
      </c>
      <c r="GV128" s="11" t="str">
        <f t="shared" si="279"/>
        <v/>
      </c>
      <c r="GW128" s="11" t="str">
        <f t="shared" si="279"/>
        <v/>
      </c>
      <c r="GX128" s="11" t="str">
        <f t="shared" si="279"/>
        <v/>
      </c>
      <c r="GY128" s="11" t="str">
        <f t="shared" si="279"/>
        <v/>
      </c>
      <c r="GZ128" s="11" t="str">
        <f t="shared" si="279"/>
        <v/>
      </c>
      <c r="HA128" s="11" t="str">
        <f t="shared" si="279"/>
        <v/>
      </c>
      <c r="HB128" s="11" t="str">
        <f t="shared" si="279"/>
        <v/>
      </c>
      <c r="HC128" s="11" t="str">
        <f t="shared" si="279"/>
        <v/>
      </c>
      <c r="HD128" s="11" t="str">
        <f t="shared" si="279"/>
        <v/>
      </c>
      <c r="HE128" s="11" t="str">
        <f t="shared" si="279"/>
        <v/>
      </c>
      <c r="HF128" s="11" t="str">
        <f t="shared" si="279"/>
        <v/>
      </c>
      <c r="HG128" s="11" t="str">
        <f t="shared" si="279"/>
        <v/>
      </c>
      <c r="HH128" s="11" t="str">
        <f t="shared" si="279"/>
        <v/>
      </c>
      <c r="HI128" s="11" t="str">
        <f t="shared" si="279"/>
        <v/>
      </c>
      <c r="HJ128" s="11" t="str">
        <f t="shared" si="279"/>
        <v/>
      </c>
      <c r="HK128" s="11" t="str">
        <f t="shared" si="279"/>
        <v/>
      </c>
      <c r="HL128" s="11" t="str">
        <f t="shared" si="279"/>
        <v/>
      </c>
      <c r="HM128" s="11" t="str">
        <f t="shared" si="279"/>
        <v/>
      </c>
      <c r="HN128" s="11" t="str">
        <f t="shared" si="279"/>
        <v/>
      </c>
      <c r="HO128" s="11" t="str">
        <f t="shared" si="279"/>
        <v/>
      </c>
      <c r="HP128" s="11" t="str">
        <f t="shared" si="279"/>
        <v/>
      </c>
      <c r="HQ128" s="11" t="str">
        <f t="shared" si="279"/>
        <v/>
      </c>
      <c r="HR128" s="11" t="str">
        <f t="shared" si="279"/>
        <v/>
      </c>
      <c r="HS128" s="11" t="str">
        <f t="shared" si="279"/>
        <v/>
      </c>
      <c r="HT128" s="11" t="str">
        <f t="shared" si="279"/>
        <v/>
      </c>
      <c r="HU128" s="11" t="str">
        <f t="shared" si="279"/>
        <v/>
      </c>
      <c r="HV128" s="11" t="str">
        <f t="shared" si="279"/>
        <v/>
      </c>
      <c r="HW128" s="11" t="str">
        <f t="shared" si="279"/>
        <v/>
      </c>
      <c r="HX128" s="11" t="str">
        <f t="shared" si="279"/>
        <v/>
      </c>
      <c r="HY128" s="11" t="str">
        <f t="shared" si="279"/>
        <v/>
      </c>
      <c r="HZ128" s="11" t="str">
        <f t="shared" si="279"/>
        <v/>
      </c>
      <c r="IA128" s="11" t="str">
        <f t="shared" si="279"/>
        <v/>
      </c>
      <c r="IB128" s="11" t="str">
        <f t="shared" si="279"/>
        <v/>
      </c>
      <c r="IC128" s="11" t="str">
        <f t="shared" si="279"/>
        <v/>
      </c>
      <c r="ID128" s="11" t="str">
        <f t="shared" si="279"/>
        <v/>
      </c>
      <c r="IE128" s="11" t="str">
        <f t="shared" si="279"/>
        <v/>
      </c>
      <c r="IF128" s="11" t="str">
        <f t="shared" si="279"/>
        <v/>
      </c>
      <c r="IG128" s="11" t="str">
        <f t="shared" si="279"/>
        <v/>
      </c>
      <c r="IH128" s="11" t="str">
        <f t="shared" si="279"/>
        <v/>
      </c>
      <c r="II128" s="11" t="str">
        <f t="shared" si="279"/>
        <v/>
      </c>
      <c r="IJ128" s="11" t="str">
        <f t="shared" si="279"/>
        <v/>
      </c>
      <c r="IK128" s="11" t="str">
        <f t="shared" si="279"/>
        <v/>
      </c>
      <c r="IL128" s="11" t="str">
        <f t="shared" si="279"/>
        <v/>
      </c>
      <c r="IM128" s="11" t="str">
        <f t="shared" si="279"/>
        <v/>
      </c>
      <c r="IN128" s="11" t="str">
        <f t="shared" si="279"/>
        <v/>
      </c>
      <c r="IO128" s="11" t="str">
        <f t="shared" si="279"/>
        <v/>
      </c>
      <c r="IP128" s="11" t="str">
        <f t="shared" si="279"/>
        <v/>
      </c>
      <c r="IQ128" s="11" t="str">
        <f t="shared" si="279"/>
        <v/>
      </c>
      <c r="IR128" s="11" t="str">
        <f t="shared" si="279"/>
        <v/>
      </c>
      <c r="IS128" s="11" t="str">
        <f t="shared" si="279"/>
        <v/>
      </c>
      <c r="IT128" s="11" t="str">
        <f t="shared" si="279"/>
        <v/>
      </c>
      <c r="IU128" s="11" t="str">
        <f t="shared" si="279"/>
        <v/>
      </c>
      <c r="IV128" s="11" t="str">
        <f t="shared" si="279"/>
        <v/>
      </c>
    </row>
    <row r="129" spans="6:256" x14ac:dyDescent="0.2">
      <c r="F129">
        <v>202103</v>
      </c>
      <c r="G129" s="11">
        <f t="shared" ref="G129:BR129" si="280">IF(OR(H37 = "", H$8 &lt; G$8), "", 1)</f>
        <v>1</v>
      </c>
      <c r="H129" s="11">
        <f t="shared" si="280"/>
        <v>1</v>
      </c>
      <c r="I129" s="11">
        <f t="shared" si="280"/>
        <v>1</v>
      </c>
      <c r="J129" s="11">
        <f t="shared" si="280"/>
        <v>1</v>
      </c>
      <c r="K129" s="11">
        <f t="shared" si="280"/>
        <v>1</v>
      </c>
      <c r="L129" s="11">
        <f t="shared" si="280"/>
        <v>1</v>
      </c>
      <c r="M129" s="11">
        <f t="shared" si="280"/>
        <v>1</v>
      </c>
      <c r="N129" s="11">
        <f t="shared" si="280"/>
        <v>1</v>
      </c>
      <c r="O129" s="11">
        <f t="shared" si="280"/>
        <v>1</v>
      </c>
      <c r="P129" s="11">
        <f t="shared" si="280"/>
        <v>1</v>
      </c>
      <c r="Q129" s="11">
        <f t="shared" si="280"/>
        <v>1</v>
      </c>
      <c r="R129" s="11">
        <f t="shared" si="280"/>
        <v>1</v>
      </c>
      <c r="S129" s="11">
        <f t="shared" si="280"/>
        <v>1</v>
      </c>
      <c r="T129" s="11">
        <f t="shared" si="280"/>
        <v>1</v>
      </c>
      <c r="U129" s="11">
        <f t="shared" si="280"/>
        <v>1</v>
      </c>
      <c r="V129" s="11">
        <f t="shared" si="280"/>
        <v>1</v>
      </c>
      <c r="W129" s="11">
        <f t="shared" si="280"/>
        <v>1</v>
      </c>
      <c r="X129" s="11">
        <f t="shared" si="280"/>
        <v>1</v>
      </c>
      <c r="Y129" s="11">
        <f t="shared" si="280"/>
        <v>1</v>
      </c>
      <c r="Z129" s="11">
        <f t="shared" si="280"/>
        <v>1</v>
      </c>
      <c r="AA129" s="11">
        <f t="shared" si="280"/>
        <v>1</v>
      </c>
      <c r="AB129" s="11">
        <f t="shared" si="280"/>
        <v>1</v>
      </c>
      <c r="AC129" s="11">
        <f t="shared" si="280"/>
        <v>1</v>
      </c>
      <c r="AD129" s="11">
        <f t="shared" si="280"/>
        <v>1</v>
      </c>
      <c r="AE129" s="11">
        <f t="shared" si="280"/>
        <v>1</v>
      </c>
      <c r="AF129" s="11">
        <f t="shared" si="280"/>
        <v>1</v>
      </c>
      <c r="AG129" s="11">
        <f t="shared" si="280"/>
        <v>1</v>
      </c>
      <c r="AH129" s="11">
        <f t="shared" si="280"/>
        <v>1</v>
      </c>
      <c r="AI129" s="11">
        <f t="shared" si="280"/>
        <v>1</v>
      </c>
      <c r="AJ129" s="11">
        <f t="shared" si="280"/>
        <v>1</v>
      </c>
      <c r="AK129" s="11">
        <f t="shared" si="280"/>
        <v>1</v>
      </c>
      <c r="AL129" s="11">
        <f t="shared" si="280"/>
        <v>1</v>
      </c>
      <c r="AM129" s="11">
        <f t="shared" si="280"/>
        <v>1</v>
      </c>
      <c r="AN129" s="11">
        <f t="shared" si="280"/>
        <v>1</v>
      </c>
      <c r="AO129" s="11">
        <f t="shared" si="280"/>
        <v>1</v>
      </c>
      <c r="AP129" s="11">
        <f t="shared" si="280"/>
        <v>1</v>
      </c>
      <c r="AQ129" s="11">
        <f t="shared" si="280"/>
        <v>1</v>
      </c>
      <c r="AR129" s="11">
        <f t="shared" si="280"/>
        <v>1</v>
      </c>
      <c r="AS129" s="11">
        <f t="shared" si="280"/>
        <v>1</v>
      </c>
      <c r="AT129" s="11">
        <f t="shared" si="280"/>
        <v>1</v>
      </c>
      <c r="AU129" s="11" t="str">
        <f t="shared" si="280"/>
        <v/>
      </c>
      <c r="AV129" s="11" t="str">
        <f t="shared" si="280"/>
        <v/>
      </c>
      <c r="AW129" s="11" t="str">
        <f t="shared" si="280"/>
        <v/>
      </c>
      <c r="AX129" s="11" t="str">
        <f t="shared" si="280"/>
        <v/>
      </c>
      <c r="AY129" s="11" t="str">
        <f t="shared" si="280"/>
        <v/>
      </c>
      <c r="AZ129" s="11" t="str">
        <f t="shared" si="280"/>
        <v/>
      </c>
      <c r="BA129" s="11" t="str">
        <f t="shared" si="280"/>
        <v/>
      </c>
      <c r="BB129" s="11" t="str">
        <f t="shared" si="280"/>
        <v/>
      </c>
      <c r="BC129" s="11" t="str">
        <f t="shared" si="280"/>
        <v/>
      </c>
      <c r="BD129" s="11" t="str">
        <f t="shared" si="280"/>
        <v/>
      </c>
      <c r="BE129" s="11" t="str">
        <f t="shared" si="280"/>
        <v/>
      </c>
      <c r="BF129" s="11" t="str">
        <f t="shared" si="280"/>
        <v/>
      </c>
      <c r="BG129" s="11" t="str">
        <f t="shared" si="280"/>
        <v/>
      </c>
      <c r="BH129" s="11" t="str">
        <f t="shared" si="280"/>
        <v/>
      </c>
      <c r="BI129" s="11" t="str">
        <f t="shared" si="280"/>
        <v/>
      </c>
      <c r="BJ129" s="11" t="str">
        <f t="shared" si="280"/>
        <v/>
      </c>
      <c r="BK129" s="11" t="str">
        <f t="shared" si="280"/>
        <v/>
      </c>
      <c r="BL129" s="11" t="str">
        <f t="shared" si="280"/>
        <v/>
      </c>
      <c r="BM129" s="11" t="str">
        <f t="shared" si="280"/>
        <v/>
      </c>
      <c r="BN129" s="11" t="str">
        <f t="shared" si="280"/>
        <v/>
      </c>
      <c r="BO129" s="11" t="str">
        <f t="shared" si="280"/>
        <v/>
      </c>
      <c r="BP129" s="11" t="str">
        <f t="shared" si="280"/>
        <v/>
      </c>
      <c r="BQ129" s="11" t="str">
        <f t="shared" si="280"/>
        <v/>
      </c>
      <c r="BR129" s="11" t="str">
        <f t="shared" si="280"/>
        <v/>
      </c>
      <c r="BS129" s="11" t="str">
        <f t="shared" ref="BS129:ED129" si="281">IF(OR(BT37 = "", BT$8 &lt; BS$8), "", 1)</f>
        <v/>
      </c>
      <c r="BT129" s="11" t="str">
        <f t="shared" si="281"/>
        <v/>
      </c>
      <c r="BU129" s="11" t="str">
        <f t="shared" si="281"/>
        <v/>
      </c>
      <c r="BV129" s="11" t="str">
        <f t="shared" si="281"/>
        <v/>
      </c>
      <c r="BW129" s="11" t="str">
        <f t="shared" si="281"/>
        <v/>
      </c>
      <c r="BX129" s="11" t="str">
        <f t="shared" si="281"/>
        <v/>
      </c>
      <c r="BY129" s="11" t="str">
        <f t="shared" si="281"/>
        <v/>
      </c>
      <c r="BZ129" s="11" t="str">
        <f t="shared" si="281"/>
        <v/>
      </c>
      <c r="CA129" s="11" t="str">
        <f t="shared" si="281"/>
        <v/>
      </c>
      <c r="CB129" s="11" t="str">
        <f t="shared" si="281"/>
        <v/>
      </c>
      <c r="CC129" s="11" t="str">
        <f t="shared" si="281"/>
        <v/>
      </c>
      <c r="CD129" s="11" t="str">
        <f t="shared" si="281"/>
        <v/>
      </c>
      <c r="CE129" s="11" t="str">
        <f t="shared" si="281"/>
        <v/>
      </c>
      <c r="CF129" s="11" t="str">
        <f t="shared" si="281"/>
        <v/>
      </c>
      <c r="CG129" s="11" t="str">
        <f t="shared" si="281"/>
        <v/>
      </c>
      <c r="CH129" s="11" t="str">
        <f t="shared" si="281"/>
        <v/>
      </c>
      <c r="CI129" s="11" t="str">
        <f t="shared" si="281"/>
        <v/>
      </c>
      <c r="CJ129" s="11" t="str">
        <f t="shared" si="281"/>
        <v/>
      </c>
      <c r="CK129" s="11" t="str">
        <f t="shared" si="281"/>
        <v/>
      </c>
      <c r="CL129" s="11" t="str">
        <f t="shared" si="281"/>
        <v/>
      </c>
      <c r="CM129" s="11" t="str">
        <f t="shared" si="281"/>
        <v/>
      </c>
      <c r="CN129" s="11" t="str">
        <f t="shared" si="281"/>
        <v/>
      </c>
      <c r="CO129" s="11" t="str">
        <f t="shared" si="281"/>
        <v/>
      </c>
      <c r="CP129" s="11" t="str">
        <f t="shared" si="281"/>
        <v/>
      </c>
      <c r="CQ129" s="11" t="str">
        <f t="shared" si="281"/>
        <v/>
      </c>
      <c r="CR129" s="11" t="str">
        <f t="shared" si="281"/>
        <v/>
      </c>
      <c r="CS129" s="11" t="str">
        <f t="shared" si="281"/>
        <v/>
      </c>
      <c r="CT129" s="11" t="str">
        <f t="shared" si="281"/>
        <v/>
      </c>
      <c r="CU129" s="11" t="str">
        <f t="shared" si="281"/>
        <v/>
      </c>
      <c r="CV129" s="11" t="str">
        <f t="shared" si="281"/>
        <v/>
      </c>
      <c r="CW129" s="11" t="str">
        <f t="shared" si="281"/>
        <v/>
      </c>
      <c r="CX129" s="11" t="str">
        <f t="shared" si="281"/>
        <v/>
      </c>
      <c r="CY129" s="11" t="str">
        <f t="shared" si="281"/>
        <v/>
      </c>
      <c r="CZ129" s="11" t="str">
        <f t="shared" si="281"/>
        <v/>
      </c>
      <c r="DA129" s="11" t="str">
        <f t="shared" si="281"/>
        <v/>
      </c>
      <c r="DB129" s="11" t="str">
        <f t="shared" si="281"/>
        <v/>
      </c>
      <c r="DC129" s="11" t="str">
        <f t="shared" si="281"/>
        <v/>
      </c>
      <c r="DD129" s="11" t="str">
        <f t="shared" si="281"/>
        <v/>
      </c>
      <c r="DE129" s="11" t="str">
        <f t="shared" si="281"/>
        <v/>
      </c>
      <c r="DF129" s="11" t="str">
        <f t="shared" si="281"/>
        <v/>
      </c>
      <c r="DG129" s="11" t="str">
        <f t="shared" si="281"/>
        <v/>
      </c>
      <c r="DH129" s="11" t="str">
        <f t="shared" si="281"/>
        <v/>
      </c>
      <c r="DI129" s="11" t="str">
        <f t="shared" si="281"/>
        <v/>
      </c>
      <c r="DJ129" s="11" t="str">
        <f t="shared" si="281"/>
        <v/>
      </c>
      <c r="DK129" s="11" t="str">
        <f t="shared" si="281"/>
        <v/>
      </c>
      <c r="DL129" s="11" t="str">
        <f t="shared" si="281"/>
        <v/>
      </c>
      <c r="DM129" s="11" t="str">
        <f t="shared" si="281"/>
        <v/>
      </c>
      <c r="DN129" s="11" t="str">
        <f t="shared" si="281"/>
        <v/>
      </c>
      <c r="DO129" s="11" t="str">
        <f t="shared" si="281"/>
        <v/>
      </c>
      <c r="DP129" s="11" t="str">
        <f t="shared" si="281"/>
        <v/>
      </c>
      <c r="DQ129" s="11" t="str">
        <f t="shared" si="281"/>
        <v/>
      </c>
      <c r="DR129" s="11" t="str">
        <f t="shared" si="281"/>
        <v/>
      </c>
      <c r="DS129" s="11" t="str">
        <f t="shared" si="281"/>
        <v/>
      </c>
      <c r="DT129" s="11" t="str">
        <f t="shared" si="281"/>
        <v/>
      </c>
      <c r="DU129" s="11" t="str">
        <f t="shared" si="281"/>
        <v/>
      </c>
      <c r="DV129" s="11" t="str">
        <f t="shared" si="281"/>
        <v/>
      </c>
      <c r="DW129" s="11" t="str">
        <f t="shared" si="281"/>
        <v/>
      </c>
      <c r="DX129" s="11" t="str">
        <f t="shared" si="281"/>
        <v/>
      </c>
      <c r="DY129" s="11" t="str">
        <f t="shared" si="281"/>
        <v/>
      </c>
      <c r="DZ129" s="11" t="str">
        <f t="shared" si="281"/>
        <v/>
      </c>
      <c r="EA129" s="11" t="str">
        <f t="shared" si="281"/>
        <v/>
      </c>
      <c r="EB129" s="11">
        <f t="shared" si="281"/>
        <v>1</v>
      </c>
      <c r="EC129" s="11">
        <f t="shared" si="281"/>
        <v>1</v>
      </c>
      <c r="ED129" s="11">
        <f t="shared" si="281"/>
        <v>1</v>
      </c>
      <c r="EE129" s="11">
        <f t="shared" ref="EE129:GP129" si="282">IF(OR(EF37 = "", EF$8 &lt; EE$8), "", 1)</f>
        <v>1</v>
      </c>
      <c r="EF129" s="11">
        <f t="shared" si="282"/>
        <v>1</v>
      </c>
      <c r="EG129" s="11">
        <f t="shared" si="282"/>
        <v>1</v>
      </c>
      <c r="EH129" s="11">
        <f t="shared" si="282"/>
        <v>1</v>
      </c>
      <c r="EI129" s="11">
        <f t="shared" si="282"/>
        <v>1</v>
      </c>
      <c r="EJ129" s="11">
        <f t="shared" si="282"/>
        <v>1</v>
      </c>
      <c r="EK129" s="11">
        <f t="shared" si="282"/>
        <v>1</v>
      </c>
      <c r="EL129" s="11">
        <f t="shared" si="282"/>
        <v>1</v>
      </c>
      <c r="EM129" s="11">
        <f t="shared" si="282"/>
        <v>1</v>
      </c>
      <c r="EN129" s="11">
        <f t="shared" si="282"/>
        <v>1</v>
      </c>
      <c r="EO129" s="11">
        <f t="shared" si="282"/>
        <v>1</v>
      </c>
      <c r="EP129" s="11">
        <f t="shared" si="282"/>
        <v>1</v>
      </c>
      <c r="EQ129" s="11">
        <f t="shared" si="282"/>
        <v>1</v>
      </c>
      <c r="ER129" s="11">
        <f t="shared" si="282"/>
        <v>1</v>
      </c>
      <c r="ES129" s="11">
        <f t="shared" si="282"/>
        <v>1</v>
      </c>
      <c r="ET129" s="11">
        <f t="shared" si="282"/>
        <v>1</v>
      </c>
      <c r="EU129" s="11">
        <f t="shared" si="282"/>
        <v>1</v>
      </c>
      <c r="EV129" s="11">
        <f t="shared" si="282"/>
        <v>1</v>
      </c>
      <c r="EW129" s="11">
        <f t="shared" si="282"/>
        <v>1</v>
      </c>
      <c r="EX129" s="11">
        <f t="shared" si="282"/>
        <v>1</v>
      </c>
      <c r="EY129" s="11">
        <f t="shared" si="282"/>
        <v>1</v>
      </c>
      <c r="EZ129" s="11">
        <f t="shared" si="282"/>
        <v>1</v>
      </c>
      <c r="FA129" s="11">
        <f t="shared" si="282"/>
        <v>1</v>
      </c>
      <c r="FB129" s="11">
        <f t="shared" si="282"/>
        <v>1</v>
      </c>
      <c r="FC129" s="11">
        <f t="shared" si="282"/>
        <v>1</v>
      </c>
      <c r="FD129" s="11">
        <f t="shared" si="282"/>
        <v>1</v>
      </c>
      <c r="FE129" s="11">
        <f t="shared" si="282"/>
        <v>1</v>
      </c>
      <c r="FF129" s="11">
        <f t="shared" si="282"/>
        <v>1</v>
      </c>
      <c r="FG129" s="11">
        <f t="shared" si="282"/>
        <v>1</v>
      </c>
      <c r="FH129" s="11">
        <f t="shared" si="282"/>
        <v>1</v>
      </c>
      <c r="FI129" s="11">
        <f t="shared" si="282"/>
        <v>1</v>
      </c>
      <c r="FJ129" s="11">
        <f t="shared" si="282"/>
        <v>1</v>
      </c>
      <c r="FK129" s="11">
        <f t="shared" si="282"/>
        <v>1</v>
      </c>
      <c r="FL129" s="11">
        <f t="shared" si="282"/>
        <v>1</v>
      </c>
      <c r="FM129" s="11">
        <f t="shared" si="282"/>
        <v>1</v>
      </c>
      <c r="FN129" s="11">
        <f t="shared" si="282"/>
        <v>1</v>
      </c>
      <c r="FO129" s="11">
        <f t="shared" si="282"/>
        <v>1</v>
      </c>
      <c r="FP129" s="11" t="str">
        <f t="shared" si="282"/>
        <v/>
      </c>
      <c r="FQ129" s="11" t="str">
        <f t="shared" si="282"/>
        <v/>
      </c>
      <c r="FR129" s="11" t="str">
        <f t="shared" si="282"/>
        <v/>
      </c>
      <c r="FS129" s="11" t="str">
        <f t="shared" si="282"/>
        <v/>
      </c>
      <c r="FT129" s="11" t="str">
        <f t="shared" si="282"/>
        <v/>
      </c>
      <c r="FU129" s="11" t="str">
        <f t="shared" si="282"/>
        <v/>
      </c>
      <c r="FV129" s="11" t="str">
        <f t="shared" si="282"/>
        <v/>
      </c>
      <c r="FW129" s="11" t="str">
        <f t="shared" si="282"/>
        <v/>
      </c>
      <c r="FX129" s="11" t="str">
        <f t="shared" si="282"/>
        <v/>
      </c>
      <c r="FY129" s="11" t="str">
        <f t="shared" si="282"/>
        <v/>
      </c>
      <c r="FZ129" s="11" t="str">
        <f t="shared" si="282"/>
        <v/>
      </c>
      <c r="GA129" s="11" t="str">
        <f t="shared" si="282"/>
        <v/>
      </c>
      <c r="GB129" s="11" t="str">
        <f t="shared" si="282"/>
        <v/>
      </c>
      <c r="GC129" s="11" t="str">
        <f t="shared" si="282"/>
        <v/>
      </c>
      <c r="GD129" s="11" t="str">
        <f t="shared" si="282"/>
        <v/>
      </c>
      <c r="GE129" s="11" t="str">
        <f t="shared" si="282"/>
        <v/>
      </c>
      <c r="GF129" s="11" t="str">
        <f t="shared" si="282"/>
        <v/>
      </c>
      <c r="GG129" s="11" t="str">
        <f t="shared" si="282"/>
        <v/>
      </c>
      <c r="GH129" s="11" t="str">
        <f t="shared" si="282"/>
        <v/>
      </c>
      <c r="GI129" s="11" t="str">
        <f t="shared" si="282"/>
        <v/>
      </c>
      <c r="GJ129" s="11" t="str">
        <f t="shared" si="282"/>
        <v/>
      </c>
      <c r="GK129" s="11" t="str">
        <f t="shared" si="282"/>
        <v/>
      </c>
      <c r="GL129" s="11" t="str">
        <f t="shared" si="282"/>
        <v/>
      </c>
      <c r="GM129" s="11" t="str">
        <f t="shared" si="282"/>
        <v/>
      </c>
      <c r="GN129" s="11" t="str">
        <f t="shared" si="282"/>
        <v/>
      </c>
      <c r="GO129" s="11" t="str">
        <f t="shared" si="282"/>
        <v/>
      </c>
      <c r="GP129" s="11" t="str">
        <f t="shared" si="282"/>
        <v/>
      </c>
      <c r="GQ129" s="11" t="str">
        <f t="shared" ref="GQ129:IV129" si="283">IF(OR(GR37 = "", GR$8 &lt; GQ$8), "", 1)</f>
        <v/>
      </c>
      <c r="GR129" s="11" t="str">
        <f t="shared" si="283"/>
        <v/>
      </c>
      <c r="GS129" s="11" t="str">
        <f t="shared" si="283"/>
        <v/>
      </c>
      <c r="GT129" s="11" t="str">
        <f t="shared" si="283"/>
        <v/>
      </c>
      <c r="GU129" s="11" t="str">
        <f t="shared" si="283"/>
        <v/>
      </c>
      <c r="GV129" s="11" t="str">
        <f t="shared" si="283"/>
        <v/>
      </c>
      <c r="GW129" s="11" t="str">
        <f t="shared" si="283"/>
        <v/>
      </c>
      <c r="GX129" s="11" t="str">
        <f t="shared" si="283"/>
        <v/>
      </c>
      <c r="GY129" s="11" t="str">
        <f t="shared" si="283"/>
        <v/>
      </c>
      <c r="GZ129" s="11" t="str">
        <f t="shared" si="283"/>
        <v/>
      </c>
      <c r="HA129" s="11" t="str">
        <f t="shared" si="283"/>
        <v/>
      </c>
      <c r="HB129" s="11" t="str">
        <f t="shared" si="283"/>
        <v/>
      </c>
      <c r="HC129" s="11" t="str">
        <f t="shared" si="283"/>
        <v/>
      </c>
      <c r="HD129" s="11" t="str">
        <f t="shared" si="283"/>
        <v/>
      </c>
      <c r="HE129" s="11" t="str">
        <f t="shared" si="283"/>
        <v/>
      </c>
      <c r="HF129" s="11" t="str">
        <f t="shared" si="283"/>
        <v/>
      </c>
      <c r="HG129" s="11" t="str">
        <f t="shared" si="283"/>
        <v/>
      </c>
      <c r="HH129" s="11" t="str">
        <f t="shared" si="283"/>
        <v/>
      </c>
      <c r="HI129" s="11" t="str">
        <f t="shared" si="283"/>
        <v/>
      </c>
      <c r="HJ129" s="11" t="str">
        <f t="shared" si="283"/>
        <v/>
      </c>
      <c r="HK129" s="11" t="str">
        <f t="shared" si="283"/>
        <v/>
      </c>
      <c r="HL129" s="11" t="str">
        <f t="shared" si="283"/>
        <v/>
      </c>
      <c r="HM129" s="11" t="str">
        <f t="shared" si="283"/>
        <v/>
      </c>
      <c r="HN129" s="11" t="str">
        <f t="shared" si="283"/>
        <v/>
      </c>
      <c r="HO129" s="11" t="str">
        <f t="shared" si="283"/>
        <v/>
      </c>
      <c r="HP129" s="11" t="str">
        <f t="shared" si="283"/>
        <v/>
      </c>
      <c r="HQ129" s="11" t="str">
        <f t="shared" si="283"/>
        <v/>
      </c>
      <c r="HR129" s="11" t="str">
        <f t="shared" si="283"/>
        <v/>
      </c>
      <c r="HS129" s="11" t="str">
        <f t="shared" si="283"/>
        <v/>
      </c>
      <c r="HT129" s="11" t="str">
        <f t="shared" si="283"/>
        <v/>
      </c>
      <c r="HU129" s="11" t="str">
        <f t="shared" si="283"/>
        <v/>
      </c>
      <c r="HV129" s="11" t="str">
        <f t="shared" si="283"/>
        <v/>
      </c>
      <c r="HW129" s="11" t="str">
        <f t="shared" si="283"/>
        <v/>
      </c>
      <c r="HX129" s="11" t="str">
        <f t="shared" si="283"/>
        <v/>
      </c>
      <c r="HY129" s="11" t="str">
        <f t="shared" si="283"/>
        <v/>
      </c>
      <c r="HZ129" s="11" t="str">
        <f t="shared" si="283"/>
        <v/>
      </c>
      <c r="IA129" s="11" t="str">
        <f t="shared" si="283"/>
        <v/>
      </c>
      <c r="IB129" s="11" t="str">
        <f t="shared" si="283"/>
        <v/>
      </c>
      <c r="IC129" s="11" t="str">
        <f t="shared" si="283"/>
        <v/>
      </c>
      <c r="ID129" s="11" t="str">
        <f t="shared" si="283"/>
        <v/>
      </c>
      <c r="IE129" s="11" t="str">
        <f t="shared" si="283"/>
        <v/>
      </c>
      <c r="IF129" s="11" t="str">
        <f t="shared" si="283"/>
        <v/>
      </c>
      <c r="IG129" s="11" t="str">
        <f t="shared" si="283"/>
        <v/>
      </c>
      <c r="IH129" s="11" t="str">
        <f t="shared" si="283"/>
        <v/>
      </c>
      <c r="II129" s="11" t="str">
        <f t="shared" si="283"/>
        <v/>
      </c>
      <c r="IJ129" s="11" t="str">
        <f t="shared" si="283"/>
        <v/>
      </c>
      <c r="IK129" s="11" t="str">
        <f t="shared" si="283"/>
        <v/>
      </c>
      <c r="IL129" s="11" t="str">
        <f t="shared" si="283"/>
        <v/>
      </c>
      <c r="IM129" s="11" t="str">
        <f t="shared" si="283"/>
        <v/>
      </c>
      <c r="IN129" s="11" t="str">
        <f t="shared" si="283"/>
        <v/>
      </c>
      <c r="IO129" s="11" t="str">
        <f t="shared" si="283"/>
        <v/>
      </c>
      <c r="IP129" s="11" t="str">
        <f t="shared" si="283"/>
        <v/>
      </c>
      <c r="IQ129" s="11" t="str">
        <f t="shared" si="283"/>
        <v/>
      </c>
      <c r="IR129" s="11" t="str">
        <f t="shared" si="283"/>
        <v/>
      </c>
      <c r="IS129" s="11" t="str">
        <f t="shared" si="283"/>
        <v/>
      </c>
      <c r="IT129" s="11" t="str">
        <f t="shared" si="283"/>
        <v/>
      </c>
      <c r="IU129" s="11" t="str">
        <f t="shared" si="283"/>
        <v/>
      </c>
      <c r="IV129" s="11" t="str">
        <f t="shared" si="283"/>
        <v/>
      </c>
    </row>
    <row r="130" spans="6:256" x14ac:dyDescent="0.2">
      <c r="F130">
        <v>202106</v>
      </c>
      <c r="G130" s="11">
        <f t="shared" ref="G130:BR130" si="284">IF(OR(H38 = "", H$8 &lt; G$8), "", 1)</f>
        <v>1</v>
      </c>
      <c r="H130" s="11">
        <f t="shared" si="284"/>
        <v>1</v>
      </c>
      <c r="I130" s="11">
        <f t="shared" si="284"/>
        <v>1</v>
      </c>
      <c r="J130" s="11">
        <f t="shared" si="284"/>
        <v>1</v>
      </c>
      <c r="K130" s="11">
        <f t="shared" si="284"/>
        <v>1</v>
      </c>
      <c r="L130" s="11">
        <f t="shared" si="284"/>
        <v>1</v>
      </c>
      <c r="M130" s="11">
        <f t="shared" si="284"/>
        <v>1</v>
      </c>
      <c r="N130" s="11">
        <f t="shared" si="284"/>
        <v>1</v>
      </c>
      <c r="O130" s="11">
        <f t="shared" si="284"/>
        <v>1</v>
      </c>
      <c r="P130" s="11">
        <f t="shared" si="284"/>
        <v>1</v>
      </c>
      <c r="Q130" s="11">
        <f t="shared" si="284"/>
        <v>1</v>
      </c>
      <c r="R130" s="11">
        <f t="shared" si="284"/>
        <v>1</v>
      </c>
      <c r="S130" s="11">
        <f t="shared" si="284"/>
        <v>1</v>
      </c>
      <c r="T130" s="11">
        <f t="shared" si="284"/>
        <v>1</v>
      </c>
      <c r="U130" s="11">
        <f t="shared" si="284"/>
        <v>1</v>
      </c>
      <c r="V130" s="11">
        <f t="shared" si="284"/>
        <v>1</v>
      </c>
      <c r="W130" s="11">
        <f t="shared" si="284"/>
        <v>1</v>
      </c>
      <c r="X130" s="11">
        <f t="shared" si="284"/>
        <v>1</v>
      </c>
      <c r="Y130" s="11">
        <f t="shared" si="284"/>
        <v>1</v>
      </c>
      <c r="Z130" s="11">
        <f t="shared" si="284"/>
        <v>1</v>
      </c>
      <c r="AA130" s="11">
        <f t="shared" si="284"/>
        <v>1</v>
      </c>
      <c r="AB130" s="11">
        <f t="shared" si="284"/>
        <v>1</v>
      </c>
      <c r="AC130" s="11">
        <f t="shared" si="284"/>
        <v>1</v>
      </c>
      <c r="AD130" s="11">
        <f t="shared" si="284"/>
        <v>1</v>
      </c>
      <c r="AE130" s="11">
        <f t="shared" si="284"/>
        <v>1</v>
      </c>
      <c r="AF130" s="11">
        <f t="shared" si="284"/>
        <v>1</v>
      </c>
      <c r="AG130" s="11">
        <f t="shared" si="284"/>
        <v>1</v>
      </c>
      <c r="AH130" s="11">
        <f t="shared" si="284"/>
        <v>1</v>
      </c>
      <c r="AI130" s="11">
        <f t="shared" si="284"/>
        <v>1</v>
      </c>
      <c r="AJ130" s="11">
        <f t="shared" si="284"/>
        <v>1</v>
      </c>
      <c r="AK130" s="11">
        <f t="shared" si="284"/>
        <v>1</v>
      </c>
      <c r="AL130" s="11">
        <f t="shared" si="284"/>
        <v>1</v>
      </c>
      <c r="AM130" s="11">
        <f t="shared" si="284"/>
        <v>1</v>
      </c>
      <c r="AN130" s="11">
        <f t="shared" si="284"/>
        <v>1</v>
      </c>
      <c r="AO130" s="11">
        <f t="shared" si="284"/>
        <v>1</v>
      </c>
      <c r="AP130" s="11">
        <f t="shared" si="284"/>
        <v>1</v>
      </c>
      <c r="AQ130" s="11">
        <f t="shared" si="284"/>
        <v>1</v>
      </c>
      <c r="AR130" s="11" t="str">
        <f t="shared" si="284"/>
        <v/>
      </c>
      <c r="AS130" s="11" t="str">
        <f t="shared" si="284"/>
        <v/>
      </c>
      <c r="AT130" s="11" t="str">
        <f t="shared" si="284"/>
        <v/>
      </c>
      <c r="AU130" s="11" t="str">
        <f t="shared" si="284"/>
        <v/>
      </c>
      <c r="AV130" s="11" t="str">
        <f t="shared" si="284"/>
        <v/>
      </c>
      <c r="AW130" s="11" t="str">
        <f t="shared" si="284"/>
        <v/>
      </c>
      <c r="AX130" s="11" t="str">
        <f t="shared" si="284"/>
        <v/>
      </c>
      <c r="AY130" s="11" t="str">
        <f t="shared" si="284"/>
        <v/>
      </c>
      <c r="AZ130" s="11" t="str">
        <f t="shared" si="284"/>
        <v/>
      </c>
      <c r="BA130" s="11" t="str">
        <f t="shared" si="284"/>
        <v/>
      </c>
      <c r="BB130" s="11" t="str">
        <f t="shared" si="284"/>
        <v/>
      </c>
      <c r="BC130" s="11" t="str">
        <f t="shared" si="284"/>
        <v/>
      </c>
      <c r="BD130" s="11" t="str">
        <f t="shared" si="284"/>
        <v/>
      </c>
      <c r="BE130" s="11" t="str">
        <f t="shared" si="284"/>
        <v/>
      </c>
      <c r="BF130" s="11" t="str">
        <f t="shared" si="284"/>
        <v/>
      </c>
      <c r="BG130" s="11" t="str">
        <f t="shared" si="284"/>
        <v/>
      </c>
      <c r="BH130" s="11" t="str">
        <f t="shared" si="284"/>
        <v/>
      </c>
      <c r="BI130" s="11" t="str">
        <f t="shared" si="284"/>
        <v/>
      </c>
      <c r="BJ130" s="11" t="str">
        <f t="shared" si="284"/>
        <v/>
      </c>
      <c r="BK130" s="11" t="str">
        <f t="shared" si="284"/>
        <v/>
      </c>
      <c r="BL130" s="11" t="str">
        <f t="shared" si="284"/>
        <v/>
      </c>
      <c r="BM130" s="11" t="str">
        <f t="shared" si="284"/>
        <v/>
      </c>
      <c r="BN130" s="11" t="str">
        <f t="shared" si="284"/>
        <v/>
      </c>
      <c r="BO130" s="11" t="str">
        <f t="shared" si="284"/>
        <v/>
      </c>
      <c r="BP130" s="11" t="str">
        <f t="shared" si="284"/>
        <v/>
      </c>
      <c r="BQ130" s="11" t="str">
        <f t="shared" si="284"/>
        <v/>
      </c>
      <c r="BR130" s="11" t="str">
        <f t="shared" si="284"/>
        <v/>
      </c>
      <c r="BS130" s="11" t="str">
        <f t="shared" ref="BS130:ED130" si="285">IF(OR(BT38 = "", BT$8 &lt; BS$8), "", 1)</f>
        <v/>
      </c>
      <c r="BT130" s="11" t="str">
        <f t="shared" si="285"/>
        <v/>
      </c>
      <c r="BU130" s="11" t="str">
        <f t="shared" si="285"/>
        <v/>
      </c>
      <c r="BV130" s="11" t="str">
        <f t="shared" si="285"/>
        <v/>
      </c>
      <c r="BW130" s="11" t="str">
        <f t="shared" si="285"/>
        <v/>
      </c>
      <c r="BX130" s="11" t="str">
        <f t="shared" si="285"/>
        <v/>
      </c>
      <c r="BY130" s="11" t="str">
        <f t="shared" si="285"/>
        <v/>
      </c>
      <c r="BZ130" s="11" t="str">
        <f t="shared" si="285"/>
        <v/>
      </c>
      <c r="CA130" s="11" t="str">
        <f t="shared" si="285"/>
        <v/>
      </c>
      <c r="CB130" s="11" t="str">
        <f t="shared" si="285"/>
        <v/>
      </c>
      <c r="CC130" s="11" t="str">
        <f t="shared" si="285"/>
        <v/>
      </c>
      <c r="CD130" s="11" t="str">
        <f t="shared" si="285"/>
        <v/>
      </c>
      <c r="CE130" s="11" t="str">
        <f t="shared" si="285"/>
        <v/>
      </c>
      <c r="CF130" s="11" t="str">
        <f t="shared" si="285"/>
        <v/>
      </c>
      <c r="CG130" s="11" t="str">
        <f t="shared" si="285"/>
        <v/>
      </c>
      <c r="CH130" s="11" t="str">
        <f t="shared" si="285"/>
        <v/>
      </c>
      <c r="CI130" s="11" t="str">
        <f t="shared" si="285"/>
        <v/>
      </c>
      <c r="CJ130" s="11" t="str">
        <f t="shared" si="285"/>
        <v/>
      </c>
      <c r="CK130" s="11" t="str">
        <f t="shared" si="285"/>
        <v/>
      </c>
      <c r="CL130" s="11" t="str">
        <f t="shared" si="285"/>
        <v/>
      </c>
      <c r="CM130" s="11" t="str">
        <f t="shared" si="285"/>
        <v/>
      </c>
      <c r="CN130" s="11" t="str">
        <f t="shared" si="285"/>
        <v/>
      </c>
      <c r="CO130" s="11" t="str">
        <f t="shared" si="285"/>
        <v/>
      </c>
      <c r="CP130" s="11" t="str">
        <f t="shared" si="285"/>
        <v/>
      </c>
      <c r="CQ130" s="11" t="str">
        <f t="shared" si="285"/>
        <v/>
      </c>
      <c r="CR130" s="11" t="str">
        <f t="shared" si="285"/>
        <v/>
      </c>
      <c r="CS130" s="11" t="str">
        <f t="shared" si="285"/>
        <v/>
      </c>
      <c r="CT130" s="11" t="str">
        <f t="shared" si="285"/>
        <v/>
      </c>
      <c r="CU130" s="11" t="str">
        <f t="shared" si="285"/>
        <v/>
      </c>
      <c r="CV130" s="11" t="str">
        <f t="shared" si="285"/>
        <v/>
      </c>
      <c r="CW130" s="11" t="str">
        <f t="shared" si="285"/>
        <v/>
      </c>
      <c r="CX130" s="11" t="str">
        <f t="shared" si="285"/>
        <v/>
      </c>
      <c r="CY130" s="11" t="str">
        <f t="shared" si="285"/>
        <v/>
      </c>
      <c r="CZ130" s="11" t="str">
        <f t="shared" si="285"/>
        <v/>
      </c>
      <c r="DA130" s="11" t="str">
        <f t="shared" si="285"/>
        <v/>
      </c>
      <c r="DB130" s="11" t="str">
        <f t="shared" si="285"/>
        <v/>
      </c>
      <c r="DC130" s="11" t="str">
        <f t="shared" si="285"/>
        <v/>
      </c>
      <c r="DD130" s="11" t="str">
        <f t="shared" si="285"/>
        <v/>
      </c>
      <c r="DE130" s="11" t="str">
        <f t="shared" si="285"/>
        <v/>
      </c>
      <c r="DF130" s="11" t="str">
        <f t="shared" si="285"/>
        <v/>
      </c>
      <c r="DG130" s="11" t="str">
        <f t="shared" si="285"/>
        <v/>
      </c>
      <c r="DH130" s="11" t="str">
        <f t="shared" si="285"/>
        <v/>
      </c>
      <c r="DI130" s="11" t="str">
        <f t="shared" si="285"/>
        <v/>
      </c>
      <c r="DJ130" s="11" t="str">
        <f t="shared" si="285"/>
        <v/>
      </c>
      <c r="DK130" s="11" t="str">
        <f t="shared" si="285"/>
        <v/>
      </c>
      <c r="DL130" s="11" t="str">
        <f t="shared" si="285"/>
        <v/>
      </c>
      <c r="DM130" s="11" t="str">
        <f t="shared" si="285"/>
        <v/>
      </c>
      <c r="DN130" s="11" t="str">
        <f t="shared" si="285"/>
        <v/>
      </c>
      <c r="DO130" s="11" t="str">
        <f t="shared" si="285"/>
        <v/>
      </c>
      <c r="DP130" s="11" t="str">
        <f t="shared" si="285"/>
        <v/>
      </c>
      <c r="DQ130" s="11" t="str">
        <f t="shared" si="285"/>
        <v/>
      </c>
      <c r="DR130" s="11" t="str">
        <f t="shared" si="285"/>
        <v/>
      </c>
      <c r="DS130" s="11" t="str">
        <f t="shared" si="285"/>
        <v/>
      </c>
      <c r="DT130" s="11" t="str">
        <f t="shared" si="285"/>
        <v/>
      </c>
      <c r="DU130" s="11" t="str">
        <f t="shared" si="285"/>
        <v/>
      </c>
      <c r="DV130" s="11" t="str">
        <f t="shared" si="285"/>
        <v/>
      </c>
      <c r="DW130" s="11" t="str">
        <f t="shared" si="285"/>
        <v/>
      </c>
      <c r="DX130" s="11" t="str">
        <f t="shared" si="285"/>
        <v/>
      </c>
      <c r="DY130" s="11" t="str">
        <f t="shared" si="285"/>
        <v/>
      </c>
      <c r="DZ130" s="11" t="str">
        <f t="shared" si="285"/>
        <v/>
      </c>
      <c r="EA130" s="11" t="str">
        <f t="shared" si="285"/>
        <v/>
      </c>
      <c r="EB130" s="11">
        <f t="shared" si="285"/>
        <v>1</v>
      </c>
      <c r="EC130" s="11">
        <f t="shared" si="285"/>
        <v>1</v>
      </c>
      <c r="ED130" s="11">
        <f t="shared" si="285"/>
        <v>1</v>
      </c>
      <c r="EE130" s="11">
        <f t="shared" ref="EE130:GP130" si="286">IF(OR(EF38 = "", EF$8 &lt; EE$8), "", 1)</f>
        <v>1</v>
      </c>
      <c r="EF130" s="11">
        <f t="shared" si="286"/>
        <v>1</v>
      </c>
      <c r="EG130" s="11">
        <f t="shared" si="286"/>
        <v>1</v>
      </c>
      <c r="EH130" s="11">
        <f t="shared" si="286"/>
        <v>1</v>
      </c>
      <c r="EI130" s="11">
        <f t="shared" si="286"/>
        <v>1</v>
      </c>
      <c r="EJ130" s="11">
        <f t="shared" si="286"/>
        <v>1</v>
      </c>
      <c r="EK130" s="11">
        <f t="shared" si="286"/>
        <v>1</v>
      </c>
      <c r="EL130" s="11">
        <f t="shared" si="286"/>
        <v>1</v>
      </c>
      <c r="EM130" s="11">
        <f t="shared" si="286"/>
        <v>1</v>
      </c>
      <c r="EN130" s="11">
        <f t="shared" si="286"/>
        <v>1</v>
      </c>
      <c r="EO130" s="11">
        <f t="shared" si="286"/>
        <v>1</v>
      </c>
      <c r="EP130" s="11">
        <f t="shared" si="286"/>
        <v>1</v>
      </c>
      <c r="EQ130" s="11">
        <f t="shared" si="286"/>
        <v>1</v>
      </c>
      <c r="ER130" s="11">
        <f t="shared" si="286"/>
        <v>1</v>
      </c>
      <c r="ES130" s="11">
        <f t="shared" si="286"/>
        <v>1</v>
      </c>
      <c r="ET130" s="11">
        <f t="shared" si="286"/>
        <v>1</v>
      </c>
      <c r="EU130" s="11">
        <f t="shared" si="286"/>
        <v>1</v>
      </c>
      <c r="EV130" s="11">
        <f t="shared" si="286"/>
        <v>1</v>
      </c>
      <c r="EW130" s="11">
        <f t="shared" si="286"/>
        <v>1</v>
      </c>
      <c r="EX130" s="11">
        <f t="shared" si="286"/>
        <v>1</v>
      </c>
      <c r="EY130" s="11">
        <f t="shared" si="286"/>
        <v>1</v>
      </c>
      <c r="EZ130" s="11">
        <f t="shared" si="286"/>
        <v>1</v>
      </c>
      <c r="FA130" s="11">
        <f t="shared" si="286"/>
        <v>1</v>
      </c>
      <c r="FB130" s="11">
        <f t="shared" si="286"/>
        <v>1</v>
      </c>
      <c r="FC130" s="11">
        <f t="shared" si="286"/>
        <v>1</v>
      </c>
      <c r="FD130" s="11">
        <f t="shared" si="286"/>
        <v>1</v>
      </c>
      <c r="FE130" s="11">
        <f t="shared" si="286"/>
        <v>1</v>
      </c>
      <c r="FF130" s="11">
        <f t="shared" si="286"/>
        <v>1</v>
      </c>
      <c r="FG130" s="11">
        <f t="shared" si="286"/>
        <v>1</v>
      </c>
      <c r="FH130" s="11">
        <f t="shared" si="286"/>
        <v>1</v>
      </c>
      <c r="FI130" s="11">
        <f t="shared" si="286"/>
        <v>1</v>
      </c>
      <c r="FJ130" s="11">
        <f t="shared" si="286"/>
        <v>1</v>
      </c>
      <c r="FK130" s="11">
        <f t="shared" si="286"/>
        <v>1</v>
      </c>
      <c r="FL130" s="11">
        <f t="shared" si="286"/>
        <v>1</v>
      </c>
      <c r="FM130" s="11" t="str">
        <f t="shared" si="286"/>
        <v/>
      </c>
      <c r="FN130" s="11" t="str">
        <f t="shared" si="286"/>
        <v/>
      </c>
      <c r="FO130" s="11" t="str">
        <f t="shared" si="286"/>
        <v/>
      </c>
      <c r="FP130" s="11" t="str">
        <f t="shared" si="286"/>
        <v/>
      </c>
      <c r="FQ130" s="11" t="str">
        <f t="shared" si="286"/>
        <v/>
      </c>
      <c r="FR130" s="11" t="str">
        <f t="shared" si="286"/>
        <v/>
      </c>
      <c r="FS130" s="11" t="str">
        <f t="shared" si="286"/>
        <v/>
      </c>
      <c r="FT130" s="11" t="str">
        <f t="shared" si="286"/>
        <v/>
      </c>
      <c r="FU130" s="11" t="str">
        <f t="shared" si="286"/>
        <v/>
      </c>
      <c r="FV130" s="11" t="str">
        <f t="shared" si="286"/>
        <v/>
      </c>
      <c r="FW130" s="11" t="str">
        <f t="shared" si="286"/>
        <v/>
      </c>
      <c r="FX130" s="11" t="str">
        <f t="shared" si="286"/>
        <v/>
      </c>
      <c r="FY130" s="11" t="str">
        <f t="shared" si="286"/>
        <v/>
      </c>
      <c r="FZ130" s="11" t="str">
        <f t="shared" si="286"/>
        <v/>
      </c>
      <c r="GA130" s="11" t="str">
        <f t="shared" si="286"/>
        <v/>
      </c>
      <c r="GB130" s="11" t="str">
        <f t="shared" si="286"/>
        <v/>
      </c>
      <c r="GC130" s="11" t="str">
        <f t="shared" si="286"/>
        <v/>
      </c>
      <c r="GD130" s="11" t="str">
        <f t="shared" si="286"/>
        <v/>
      </c>
      <c r="GE130" s="11" t="str">
        <f t="shared" si="286"/>
        <v/>
      </c>
      <c r="GF130" s="11" t="str">
        <f t="shared" si="286"/>
        <v/>
      </c>
      <c r="GG130" s="11" t="str">
        <f t="shared" si="286"/>
        <v/>
      </c>
      <c r="GH130" s="11" t="str">
        <f t="shared" si="286"/>
        <v/>
      </c>
      <c r="GI130" s="11" t="str">
        <f t="shared" si="286"/>
        <v/>
      </c>
      <c r="GJ130" s="11" t="str">
        <f t="shared" si="286"/>
        <v/>
      </c>
      <c r="GK130" s="11" t="str">
        <f t="shared" si="286"/>
        <v/>
      </c>
      <c r="GL130" s="11" t="str">
        <f t="shared" si="286"/>
        <v/>
      </c>
      <c r="GM130" s="11" t="str">
        <f t="shared" si="286"/>
        <v/>
      </c>
      <c r="GN130" s="11" t="str">
        <f t="shared" si="286"/>
        <v/>
      </c>
      <c r="GO130" s="11" t="str">
        <f t="shared" si="286"/>
        <v/>
      </c>
      <c r="GP130" s="11" t="str">
        <f t="shared" si="286"/>
        <v/>
      </c>
      <c r="GQ130" s="11" t="str">
        <f t="shared" ref="GQ130:IV130" si="287">IF(OR(GR38 = "", GR$8 &lt; GQ$8), "", 1)</f>
        <v/>
      </c>
      <c r="GR130" s="11" t="str">
        <f t="shared" si="287"/>
        <v/>
      </c>
      <c r="GS130" s="11" t="str">
        <f t="shared" si="287"/>
        <v/>
      </c>
      <c r="GT130" s="11" t="str">
        <f t="shared" si="287"/>
        <v/>
      </c>
      <c r="GU130" s="11" t="str">
        <f t="shared" si="287"/>
        <v/>
      </c>
      <c r="GV130" s="11" t="str">
        <f t="shared" si="287"/>
        <v/>
      </c>
      <c r="GW130" s="11" t="str">
        <f t="shared" si="287"/>
        <v/>
      </c>
      <c r="GX130" s="11" t="str">
        <f t="shared" si="287"/>
        <v/>
      </c>
      <c r="GY130" s="11" t="str">
        <f t="shared" si="287"/>
        <v/>
      </c>
      <c r="GZ130" s="11" t="str">
        <f t="shared" si="287"/>
        <v/>
      </c>
      <c r="HA130" s="11" t="str">
        <f t="shared" si="287"/>
        <v/>
      </c>
      <c r="HB130" s="11" t="str">
        <f t="shared" si="287"/>
        <v/>
      </c>
      <c r="HC130" s="11" t="str">
        <f t="shared" si="287"/>
        <v/>
      </c>
      <c r="HD130" s="11" t="str">
        <f t="shared" si="287"/>
        <v/>
      </c>
      <c r="HE130" s="11" t="str">
        <f t="shared" si="287"/>
        <v/>
      </c>
      <c r="HF130" s="11" t="str">
        <f t="shared" si="287"/>
        <v/>
      </c>
      <c r="HG130" s="11" t="str">
        <f t="shared" si="287"/>
        <v/>
      </c>
      <c r="HH130" s="11" t="str">
        <f t="shared" si="287"/>
        <v/>
      </c>
      <c r="HI130" s="11" t="str">
        <f t="shared" si="287"/>
        <v/>
      </c>
      <c r="HJ130" s="11" t="str">
        <f t="shared" si="287"/>
        <v/>
      </c>
      <c r="HK130" s="11" t="str">
        <f t="shared" si="287"/>
        <v/>
      </c>
      <c r="HL130" s="11" t="str">
        <f t="shared" si="287"/>
        <v/>
      </c>
      <c r="HM130" s="11" t="str">
        <f t="shared" si="287"/>
        <v/>
      </c>
      <c r="HN130" s="11" t="str">
        <f t="shared" si="287"/>
        <v/>
      </c>
      <c r="HO130" s="11" t="str">
        <f t="shared" si="287"/>
        <v/>
      </c>
      <c r="HP130" s="11" t="str">
        <f t="shared" si="287"/>
        <v/>
      </c>
      <c r="HQ130" s="11" t="str">
        <f t="shared" si="287"/>
        <v/>
      </c>
      <c r="HR130" s="11" t="str">
        <f t="shared" si="287"/>
        <v/>
      </c>
      <c r="HS130" s="11" t="str">
        <f t="shared" si="287"/>
        <v/>
      </c>
      <c r="HT130" s="11" t="str">
        <f t="shared" si="287"/>
        <v/>
      </c>
      <c r="HU130" s="11" t="str">
        <f t="shared" si="287"/>
        <v/>
      </c>
      <c r="HV130" s="11" t="str">
        <f t="shared" si="287"/>
        <v/>
      </c>
      <c r="HW130" s="11" t="str">
        <f t="shared" si="287"/>
        <v/>
      </c>
      <c r="HX130" s="11" t="str">
        <f t="shared" si="287"/>
        <v/>
      </c>
      <c r="HY130" s="11" t="str">
        <f t="shared" si="287"/>
        <v/>
      </c>
      <c r="HZ130" s="11" t="str">
        <f t="shared" si="287"/>
        <v/>
      </c>
      <c r="IA130" s="11" t="str">
        <f t="shared" si="287"/>
        <v/>
      </c>
      <c r="IB130" s="11" t="str">
        <f t="shared" si="287"/>
        <v/>
      </c>
      <c r="IC130" s="11" t="str">
        <f t="shared" si="287"/>
        <v/>
      </c>
      <c r="ID130" s="11" t="str">
        <f t="shared" si="287"/>
        <v/>
      </c>
      <c r="IE130" s="11" t="str">
        <f t="shared" si="287"/>
        <v/>
      </c>
      <c r="IF130" s="11" t="str">
        <f t="shared" si="287"/>
        <v/>
      </c>
      <c r="IG130" s="11" t="str">
        <f t="shared" si="287"/>
        <v/>
      </c>
      <c r="IH130" s="11" t="str">
        <f t="shared" si="287"/>
        <v/>
      </c>
      <c r="II130" s="11" t="str">
        <f t="shared" si="287"/>
        <v/>
      </c>
      <c r="IJ130" s="11" t="str">
        <f t="shared" si="287"/>
        <v/>
      </c>
      <c r="IK130" s="11" t="str">
        <f t="shared" si="287"/>
        <v/>
      </c>
      <c r="IL130" s="11" t="str">
        <f t="shared" si="287"/>
        <v/>
      </c>
      <c r="IM130" s="11" t="str">
        <f t="shared" si="287"/>
        <v/>
      </c>
      <c r="IN130" s="11" t="str">
        <f t="shared" si="287"/>
        <v/>
      </c>
      <c r="IO130" s="11" t="str">
        <f t="shared" si="287"/>
        <v/>
      </c>
      <c r="IP130" s="11" t="str">
        <f t="shared" si="287"/>
        <v/>
      </c>
      <c r="IQ130" s="11" t="str">
        <f t="shared" si="287"/>
        <v/>
      </c>
      <c r="IR130" s="11" t="str">
        <f t="shared" si="287"/>
        <v/>
      </c>
      <c r="IS130" s="11" t="str">
        <f t="shared" si="287"/>
        <v/>
      </c>
      <c r="IT130" s="11" t="str">
        <f t="shared" si="287"/>
        <v/>
      </c>
      <c r="IU130" s="11" t="str">
        <f t="shared" si="287"/>
        <v/>
      </c>
      <c r="IV130" s="11" t="str">
        <f t="shared" si="287"/>
        <v/>
      </c>
    </row>
    <row r="131" spans="6:256" x14ac:dyDescent="0.2">
      <c r="F131">
        <v>202109</v>
      </c>
      <c r="G131" s="11">
        <f t="shared" ref="G131:BR131" si="288">IF(OR(H39 = "", H$8 &lt; G$8), "", 1)</f>
        <v>1</v>
      </c>
      <c r="H131" s="11">
        <f t="shared" si="288"/>
        <v>1</v>
      </c>
      <c r="I131" s="11">
        <f t="shared" si="288"/>
        <v>1</v>
      </c>
      <c r="J131" s="11">
        <f t="shared" si="288"/>
        <v>1</v>
      </c>
      <c r="K131" s="11">
        <f t="shared" si="288"/>
        <v>1</v>
      </c>
      <c r="L131" s="11">
        <f t="shared" si="288"/>
        <v>1</v>
      </c>
      <c r="M131" s="11">
        <f t="shared" si="288"/>
        <v>1</v>
      </c>
      <c r="N131" s="11">
        <f t="shared" si="288"/>
        <v>1</v>
      </c>
      <c r="O131" s="11">
        <f t="shared" si="288"/>
        <v>1</v>
      </c>
      <c r="P131" s="11">
        <f t="shared" si="288"/>
        <v>1</v>
      </c>
      <c r="Q131" s="11">
        <f t="shared" si="288"/>
        <v>1</v>
      </c>
      <c r="R131" s="11">
        <f t="shared" si="288"/>
        <v>1</v>
      </c>
      <c r="S131" s="11">
        <f t="shared" si="288"/>
        <v>1</v>
      </c>
      <c r="T131" s="11">
        <f t="shared" si="288"/>
        <v>1</v>
      </c>
      <c r="U131" s="11">
        <f t="shared" si="288"/>
        <v>1</v>
      </c>
      <c r="V131" s="11">
        <f t="shared" si="288"/>
        <v>1</v>
      </c>
      <c r="W131" s="11">
        <f t="shared" si="288"/>
        <v>1</v>
      </c>
      <c r="X131" s="11">
        <f t="shared" si="288"/>
        <v>1</v>
      </c>
      <c r="Y131" s="11">
        <f t="shared" si="288"/>
        <v>1</v>
      </c>
      <c r="Z131" s="11">
        <f t="shared" si="288"/>
        <v>1</v>
      </c>
      <c r="AA131" s="11">
        <f t="shared" si="288"/>
        <v>1</v>
      </c>
      <c r="AB131" s="11">
        <f t="shared" si="288"/>
        <v>1</v>
      </c>
      <c r="AC131" s="11">
        <f t="shared" si="288"/>
        <v>1</v>
      </c>
      <c r="AD131" s="11">
        <f t="shared" si="288"/>
        <v>1</v>
      </c>
      <c r="AE131" s="11">
        <f t="shared" si="288"/>
        <v>1</v>
      </c>
      <c r="AF131" s="11">
        <f t="shared" si="288"/>
        <v>1</v>
      </c>
      <c r="AG131" s="11">
        <f t="shared" si="288"/>
        <v>1</v>
      </c>
      <c r="AH131" s="11">
        <f t="shared" si="288"/>
        <v>1</v>
      </c>
      <c r="AI131" s="11">
        <f t="shared" si="288"/>
        <v>1</v>
      </c>
      <c r="AJ131" s="11">
        <f t="shared" si="288"/>
        <v>1</v>
      </c>
      <c r="AK131" s="11">
        <f t="shared" si="288"/>
        <v>1</v>
      </c>
      <c r="AL131" s="11">
        <f t="shared" si="288"/>
        <v>1</v>
      </c>
      <c r="AM131" s="11">
        <f t="shared" si="288"/>
        <v>1</v>
      </c>
      <c r="AN131" s="11">
        <f t="shared" si="288"/>
        <v>1</v>
      </c>
      <c r="AO131" s="11" t="str">
        <f t="shared" si="288"/>
        <v/>
      </c>
      <c r="AP131" s="11" t="str">
        <f t="shared" si="288"/>
        <v/>
      </c>
      <c r="AQ131" s="11" t="str">
        <f t="shared" si="288"/>
        <v/>
      </c>
      <c r="AR131" s="11" t="str">
        <f t="shared" si="288"/>
        <v/>
      </c>
      <c r="AS131" s="11" t="str">
        <f t="shared" si="288"/>
        <v/>
      </c>
      <c r="AT131" s="11" t="str">
        <f t="shared" si="288"/>
        <v/>
      </c>
      <c r="AU131" s="11" t="str">
        <f t="shared" si="288"/>
        <v/>
      </c>
      <c r="AV131" s="11" t="str">
        <f t="shared" si="288"/>
        <v/>
      </c>
      <c r="AW131" s="11" t="str">
        <f t="shared" si="288"/>
        <v/>
      </c>
      <c r="AX131" s="11" t="str">
        <f t="shared" si="288"/>
        <v/>
      </c>
      <c r="AY131" s="11" t="str">
        <f t="shared" si="288"/>
        <v/>
      </c>
      <c r="AZ131" s="11" t="str">
        <f t="shared" si="288"/>
        <v/>
      </c>
      <c r="BA131" s="11" t="str">
        <f t="shared" si="288"/>
        <v/>
      </c>
      <c r="BB131" s="11" t="str">
        <f t="shared" si="288"/>
        <v/>
      </c>
      <c r="BC131" s="11" t="str">
        <f t="shared" si="288"/>
        <v/>
      </c>
      <c r="BD131" s="11" t="str">
        <f t="shared" si="288"/>
        <v/>
      </c>
      <c r="BE131" s="11" t="str">
        <f t="shared" si="288"/>
        <v/>
      </c>
      <c r="BF131" s="11" t="str">
        <f t="shared" si="288"/>
        <v/>
      </c>
      <c r="BG131" s="11" t="str">
        <f t="shared" si="288"/>
        <v/>
      </c>
      <c r="BH131" s="11" t="str">
        <f t="shared" si="288"/>
        <v/>
      </c>
      <c r="BI131" s="11" t="str">
        <f t="shared" si="288"/>
        <v/>
      </c>
      <c r="BJ131" s="11" t="str">
        <f t="shared" si="288"/>
        <v/>
      </c>
      <c r="BK131" s="11" t="str">
        <f t="shared" si="288"/>
        <v/>
      </c>
      <c r="BL131" s="11" t="str">
        <f t="shared" si="288"/>
        <v/>
      </c>
      <c r="BM131" s="11" t="str">
        <f t="shared" si="288"/>
        <v/>
      </c>
      <c r="BN131" s="11" t="str">
        <f t="shared" si="288"/>
        <v/>
      </c>
      <c r="BO131" s="11" t="str">
        <f t="shared" si="288"/>
        <v/>
      </c>
      <c r="BP131" s="11" t="str">
        <f t="shared" si="288"/>
        <v/>
      </c>
      <c r="BQ131" s="11" t="str">
        <f t="shared" si="288"/>
        <v/>
      </c>
      <c r="BR131" s="11" t="str">
        <f t="shared" si="288"/>
        <v/>
      </c>
      <c r="BS131" s="11" t="str">
        <f t="shared" ref="BS131:ED131" si="289">IF(OR(BT39 = "", BT$8 &lt; BS$8), "", 1)</f>
        <v/>
      </c>
      <c r="BT131" s="11" t="str">
        <f t="shared" si="289"/>
        <v/>
      </c>
      <c r="BU131" s="11" t="str">
        <f t="shared" si="289"/>
        <v/>
      </c>
      <c r="BV131" s="11" t="str">
        <f t="shared" si="289"/>
        <v/>
      </c>
      <c r="BW131" s="11" t="str">
        <f t="shared" si="289"/>
        <v/>
      </c>
      <c r="BX131" s="11" t="str">
        <f t="shared" si="289"/>
        <v/>
      </c>
      <c r="BY131" s="11" t="str">
        <f t="shared" si="289"/>
        <v/>
      </c>
      <c r="BZ131" s="11" t="str">
        <f t="shared" si="289"/>
        <v/>
      </c>
      <c r="CA131" s="11" t="str">
        <f t="shared" si="289"/>
        <v/>
      </c>
      <c r="CB131" s="11" t="str">
        <f t="shared" si="289"/>
        <v/>
      </c>
      <c r="CC131" s="11" t="str">
        <f t="shared" si="289"/>
        <v/>
      </c>
      <c r="CD131" s="11" t="str">
        <f t="shared" si="289"/>
        <v/>
      </c>
      <c r="CE131" s="11" t="str">
        <f t="shared" si="289"/>
        <v/>
      </c>
      <c r="CF131" s="11" t="str">
        <f t="shared" si="289"/>
        <v/>
      </c>
      <c r="CG131" s="11" t="str">
        <f t="shared" si="289"/>
        <v/>
      </c>
      <c r="CH131" s="11" t="str">
        <f t="shared" si="289"/>
        <v/>
      </c>
      <c r="CI131" s="11" t="str">
        <f t="shared" si="289"/>
        <v/>
      </c>
      <c r="CJ131" s="11" t="str">
        <f t="shared" si="289"/>
        <v/>
      </c>
      <c r="CK131" s="11" t="str">
        <f t="shared" si="289"/>
        <v/>
      </c>
      <c r="CL131" s="11" t="str">
        <f t="shared" si="289"/>
        <v/>
      </c>
      <c r="CM131" s="11" t="str">
        <f t="shared" si="289"/>
        <v/>
      </c>
      <c r="CN131" s="11" t="str">
        <f t="shared" si="289"/>
        <v/>
      </c>
      <c r="CO131" s="11" t="str">
        <f t="shared" si="289"/>
        <v/>
      </c>
      <c r="CP131" s="11" t="str">
        <f t="shared" si="289"/>
        <v/>
      </c>
      <c r="CQ131" s="11" t="str">
        <f t="shared" si="289"/>
        <v/>
      </c>
      <c r="CR131" s="11" t="str">
        <f t="shared" si="289"/>
        <v/>
      </c>
      <c r="CS131" s="11" t="str">
        <f t="shared" si="289"/>
        <v/>
      </c>
      <c r="CT131" s="11" t="str">
        <f t="shared" si="289"/>
        <v/>
      </c>
      <c r="CU131" s="11" t="str">
        <f t="shared" si="289"/>
        <v/>
      </c>
      <c r="CV131" s="11" t="str">
        <f t="shared" si="289"/>
        <v/>
      </c>
      <c r="CW131" s="11" t="str">
        <f t="shared" si="289"/>
        <v/>
      </c>
      <c r="CX131" s="11" t="str">
        <f t="shared" si="289"/>
        <v/>
      </c>
      <c r="CY131" s="11" t="str">
        <f t="shared" si="289"/>
        <v/>
      </c>
      <c r="CZ131" s="11" t="str">
        <f t="shared" si="289"/>
        <v/>
      </c>
      <c r="DA131" s="11" t="str">
        <f t="shared" si="289"/>
        <v/>
      </c>
      <c r="DB131" s="11" t="str">
        <f t="shared" si="289"/>
        <v/>
      </c>
      <c r="DC131" s="11" t="str">
        <f t="shared" si="289"/>
        <v/>
      </c>
      <c r="DD131" s="11" t="str">
        <f t="shared" si="289"/>
        <v/>
      </c>
      <c r="DE131" s="11" t="str">
        <f t="shared" si="289"/>
        <v/>
      </c>
      <c r="DF131" s="11" t="str">
        <f t="shared" si="289"/>
        <v/>
      </c>
      <c r="DG131" s="11" t="str">
        <f t="shared" si="289"/>
        <v/>
      </c>
      <c r="DH131" s="11" t="str">
        <f t="shared" si="289"/>
        <v/>
      </c>
      <c r="DI131" s="11" t="str">
        <f t="shared" si="289"/>
        <v/>
      </c>
      <c r="DJ131" s="11" t="str">
        <f t="shared" si="289"/>
        <v/>
      </c>
      <c r="DK131" s="11" t="str">
        <f t="shared" si="289"/>
        <v/>
      </c>
      <c r="DL131" s="11" t="str">
        <f t="shared" si="289"/>
        <v/>
      </c>
      <c r="DM131" s="11" t="str">
        <f t="shared" si="289"/>
        <v/>
      </c>
      <c r="DN131" s="11" t="str">
        <f t="shared" si="289"/>
        <v/>
      </c>
      <c r="DO131" s="11" t="str">
        <f t="shared" si="289"/>
        <v/>
      </c>
      <c r="DP131" s="11" t="str">
        <f t="shared" si="289"/>
        <v/>
      </c>
      <c r="DQ131" s="11" t="str">
        <f t="shared" si="289"/>
        <v/>
      </c>
      <c r="DR131" s="11" t="str">
        <f t="shared" si="289"/>
        <v/>
      </c>
      <c r="DS131" s="11" t="str">
        <f t="shared" si="289"/>
        <v/>
      </c>
      <c r="DT131" s="11" t="str">
        <f t="shared" si="289"/>
        <v/>
      </c>
      <c r="DU131" s="11" t="str">
        <f t="shared" si="289"/>
        <v/>
      </c>
      <c r="DV131" s="11" t="str">
        <f t="shared" si="289"/>
        <v/>
      </c>
      <c r="DW131" s="11" t="str">
        <f t="shared" si="289"/>
        <v/>
      </c>
      <c r="DX131" s="11" t="str">
        <f t="shared" si="289"/>
        <v/>
      </c>
      <c r="DY131" s="11" t="str">
        <f t="shared" si="289"/>
        <v/>
      </c>
      <c r="DZ131" s="11" t="str">
        <f t="shared" si="289"/>
        <v/>
      </c>
      <c r="EA131" s="11" t="str">
        <f t="shared" si="289"/>
        <v/>
      </c>
      <c r="EB131" s="11">
        <f t="shared" si="289"/>
        <v>1</v>
      </c>
      <c r="EC131" s="11">
        <f t="shared" si="289"/>
        <v>1</v>
      </c>
      <c r="ED131" s="11">
        <f t="shared" si="289"/>
        <v>1</v>
      </c>
      <c r="EE131" s="11">
        <f t="shared" ref="EE131:GP131" si="290">IF(OR(EF39 = "", EF$8 &lt; EE$8), "", 1)</f>
        <v>1</v>
      </c>
      <c r="EF131" s="11">
        <f t="shared" si="290"/>
        <v>1</v>
      </c>
      <c r="EG131" s="11">
        <f t="shared" si="290"/>
        <v>1</v>
      </c>
      <c r="EH131" s="11">
        <f t="shared" si="290"/>
        <v>1</v>
      </c>
      <c r="EI131" s="11">
        <f t="shared" si="290"/>
        <v>1</v>
      </c>
      <c r="EJ131" s="11">
        <f t="shared" si="290"/>
        <v>1</v>
      </c>
      <c r="EK131" s="11">
        <f t="shared" si="290"/>
        <v>1</v>
      </c>
      <c r="EL131" s="11">
        <f t="shared" si="290"/>
        <v>1</v>
      </c>
      <c r="EM131" s="11">
        <f t="shared" si="290"/>
        <v>1</v>
      </c>
      <c r="EN131" s="11">
        <f t="shared" si="290"/>
        <v>1</v>
      </c>
      <c r="EO131" s="11">
        <f t="shared" si="290"/>
        <v>1</v>
      </c>
      <c r="EP131" s="11">
        <f t="shared" si="290"/>
        <v>1</v>
      </c>
      <c r="EQ131" s="11">
        <f t="shared" si="290"/>
        <v>1</v>
      </c>
      <c r="ER131" s="11">
        <f t="shared" si="290"/>
        <v>1</v>
      </c>
      <c r="ES131" s="11">
        <f t="shared" si="290"/>
        <v>1</v>
      </c>
      <c r="ET131" s="11">
        <f t="shared" si="290"/>
        <v>1</v>
      </c>
      <c r="EU131" s="11">
        <f t="shared" si="290"/>
        <v>1</v>
      </c>
      <c r="EV131" s="11">
        <f t="shared" si="290"/>
        <v>1</v>
      </c>
      <c r="EW131" s="11">
        <f t="shared" si="290"/>
        <v>1</v>
      </c>
      <c r="EX131" s="11">
        <f t="shared" si="290"/>
        <v>1</v>
      </c>
      <c r="EY131" s="11">
        <f t="shared" si="290"/>
        <v>1</v>
      </c>
      <c r="EZ131" s="11">
        <f t="shared" si="290"/>
        <v>1</v>
      </c>
      <c r="FA131" s="11">
        <f t="shared" si="290"/>
        <v>1</v>
      </c>
      <c r="FB131" s="11">
        <f t="shared" si="290"/>
        <v>1</v>
      </c>
      <c r="FC131" s="11">
        <f t="shared" si="290"/>
        <v>1</v>
      </c>
      <c r="FD131" s="11">
        <f t="shared" si="290"/>
        <v>1</v>
      </c>
      <c r="FE131" s="11">
        <f t="shared" si="290"/>
        <v>1</v>
      </c>
      <c r="FF131" s="11">
        <f t="shared" si="290"/>
        <v>1</v>
      </c>
      <c r="FG131" s="11">
        <f t="shared" si="290"/>
        <v>1</v>
      </c>
      <c r="FH131" s="11">
        <f t="shared" si="290"/>
        <v>1</v>
      </c>
      <c r="FI131" s="11">
        <f t="shared" si="290"/>
        <v>1</v>
      </c>
      <c r="FJ131" s="11" t="str">
        <f t="shared" si="290"/>
        <v/>
      </c>
      <c r="FK131" s="11" t="str">
        <f t="shared" si="290"/>
        <v/>
      </c>
      <c r="FL131" s="11" t="str">
        <f t="shared" si="290"/>
        <v/>
      </c>
      <c r="FM131" s="11" t="str">
        <f t="shared" si="290"/>
        <v/>
      </c>
      <c r="FN131" s="11" t="str">
        <f t="shared" si="290"/>
        <v/>
      </c>
      <c r="FO131" s="11" t="str">
        <f t="shared" si="290"/>
        <v/>
      </c>
      <c r="FP131" s="11" t="str">
        <f t="shared" si="290"/>
        <v/>
      </c>
      <c r="FQ131" s="11" t="str">
        <f t="shared" si="290"/>
        <v/>
      </c>
      <c r="FR131" s="11" t="str">
        <f t="shared" si="290"/>
        <v/>
      </c>
      <c r="FS131" s="11" t="str">
        <f t="shared" si="290"/>
        <v/>
      </c>
      <c r="FT131" s="11" t="str">
        <f t="shared" si="290"/>
        <v/>
      </c>
      <c r="FU131" s="11" t="str">
        <f t="shared" si="290"/>
        <v/>
      </c>
      <c r="FV131" s="11" t="str">
        <f t="shared" si="290"/>
        <v/>
      </c>
      <c r="FW131" s="11" t="str">
        <f t="shared" si="290"/>
        <v/>
      </c>
      <c r="FX131" s="11" t="str">
        <f t="shared" si="290"/>
        <v/>
      </c>
      <c r="FY131" s="11" t="str">
        <f t="shared" si="290"/>
        <v/>
      </c>
      <c r="FZ131" s="11" t="str">
        <f t="shared" si="290"/>
        <v/>
      </c>
      <c r="GA131" s="11" t="str">
        <f t="shared" si="290"/>
        <v/>
      </c>
      <c r="GB131" s="11" t="str">
        <f t="shared" si="290"/>
        <v/>
      </c>
      <c r="GC131" s="11" t="str">
        <f t="shared" si="290"/>
        <v/>
      </c>
      <c r="GD131" s="11" t="str">
        <f t="shared" si="290"/>
        <v/>
      </c>
      <c r="GE131" s="11" t="str">
        <f t="shared" si="290"/>
        <v/>
      </c>
      <c r="GF131" s="11" t="str">
        <f t="shared" si="290"/>
        <v/>
      </c>
      <c r="GG131" s="11" t="str">
        <f t="shared" si="290"/>
        <v/>
      </c>
      <c r="GH131" s="11" t="str">
        <f t="shared" si="290"/>
        <v/>
      </c>
      <c r="GI131" s="11" t="str">
        <f t="shared" si="290"/>
        <v/>
      </c>
      <c r="GJ131" s="11" t="str">
        <f t="shared" si="290"/>
        <v/>
      </c>
      <c r="GK131" s="11" t="str">
        <f t="shared" si="290"/>
        <v/>
      </c>
      <c r="GL131" s="11" t="str">
        <f t="shared" si="290"/>
        <v/>
      </c>
      <c r="GM131" s="11" t="str">
        <f t="shared" si="290"/>
        <v/>
      </c>
      <c r="GN131" s="11" t="str">
        <f t="shared" si="290"/>
        <v/>
      </c>
      <c r="GO131" s="11" t="str">
        <f t="shared" si="290"/>
        <v/>
      </c>
      <c r="GP131" s="11" t="str">
        <f t="shared" si="290"/>
        <v/>
      </c>
      <c r="GQ131" s="11" t="str">
        <f t="shared" ref="GQ131:IV131" si="291">IF(OR(GR39 = "", GR$8 &lt; GQ$8), "", 1)</f>
        <v/>
      </c>
      <c r="GR131" s="11" t="str">
        <f t="shared" si="291"/>
        <v/>
      </c>
      <c r="GS131" s="11" t="str">
        <f t="shared" si="291"/>
        <v/>
      </c>
      <c r="GT131" s="11" t="str">
        <f t="shared" si="291"/>
        <v/>
      </c>
      <c r="GU131" s="11" t="str">
        <f t="shared" si="291"/>
        <v/>
      </c>
      <c r="GV131" s="11" t="str">
        <f t="shared" si="291"/>
        <v/>
      </c>
      <c r="GW131" s="11" t="str">
        <f t="shared" si="291"/>
        <v/>
      </c>
      <c r="GX131" s="11" t="str">
        <f t="shared" si="291"/>
        <v/>
      </c>
      <c r="GY131" s="11" t="str">
        <f t="shared" si="291"/>
        <v/>
      </c>
      <c r="GZ131" s="11" t="str">
        <f t="shared" si="291"/>
        <v/>
      </c>
      <c r="HA131" s="11" t="str">
        <f t="shared" si="291"/>
        <v/>
      </c>
      <c r="HB131" s="11" t="str">
        <f t="shared" si="291"/>
        <v/>
      </c>
      <c r="HC131" s="11" t="str">
        <f t="shared" si="291"/>
        <v/>
      </c>
      <c r="HD131" s="11" t="str">
        <f t="shared" si="291"/>
        <v/>
      </c>
      <c r="HE131" s="11" t="str">
        <f t="shared" si="291"/>
        <v/>
      </c>
      <c r="HF131" s="11" t="str">
        <f t="shared" si="291"/>
        <v/>
      </c>
      <c r="HG131" s="11" t="str">
        <f t="shared" si="291"/>
        <v/>
      </c>
      <c r="HH131" s="11" t="str">
        <f t="shared" si="291"/>
        <v/>
      </c>
      <c r="HI131" s="11" t="str">
        <f t="shared" si="291"/>
        <v/>
      </c>
      <c r="HJ131" s="11" t="str">
        <f t="shared" si="291"/>
        <v/>
      </c>
      <c r="HK131" s="11" t="str">
        <f t="shared" si="291"/>
        <v/>
      </c>
      <c r="HL131" s="11" t="str">
        <f t="shared" si="291"/>
        <v/>
      </c>
      <c r="HM131" s="11" t="str">
        <f t="shared" si="291"/>
        <v/>
      </c>
      <c r="HN131" s="11" t="str">
        <f t="shared" si="291"/>
        <v/>
      </c>
      <c r="HO131" s="11" t="str">
        <f t="shared" si="291"/>
        <v/>
      </c>
      <c r="HP131" s="11" t="str">
        <f t="shared" si="291"/>
        <v/>
      </c>
      <c r="HQ131" s="11" t="str">
        <f t="shared" si="291"/>
        <v/>
      </c>
      <c r="HR131" s="11" t="str">
        <f t="shared" si="291"/>
        <v/>
      </c>
      <c r="HS131" s="11" t="str">
        <f t="shared" si="291"/>
        <v/>
      </c>
      <c r="HT131" s="11" t="str">
        <f t="shared" si="291"/>
        <v/>
      </c>
      <c r="HU131" s="11" t="str">
        <f t="shared" si="291"/>
        <v/>
      </c>
      <c r="HV131" s="11" t="str">
        <f t="shared" si="291"/>
        <v/>
      </c>
      <c r="HW131" s="11" t="str">
        <f t="shared" si="291"/>
        <v/>
      </c>
      <c r="HX131" s="11" t="str">
        <f t="shared" si="291"/>
        <v/>
      </c>
      <c r="HY131" s="11" t="str">
        <f t="shared" si="291"/>
        <v/>
      </c>
      <c r="HZ131" s="11" t="str">
        <f t="shared" si="291"/>
        <v/>
      </c>
      <c r="IA131" s="11" t="str">
        <f t="shared" si="291"/>
        <v/>
      </c>
      <c r="IB131" s="11" t="str">
        <f t="shared" si="291"/>
        <v/>
      </c>
      <c r="IC131" s="11" t="str">
        <f t="shared" si="291"/>
        <v/>
      </c>
      <c r="ID131" s="11" t="str">
        <f t="shared" si="291"/>
        <v/>
      </c>
      <c r="IE131" s="11" t="str">
        <f t="shared" si="291"/>
        <v/>
      </c>
      <c r="IF131" s="11" t="str">
        <f t="shared" si="291"/>
        <v/>
      </c>
      <c r="IG131" s="11" t="str">
        <f t="shared" si="291"/>
        <v/>
      </c>
      <c r="IH131" s="11" t="str">
        <f t="shared" si="291"/>
        <v/>
      </c>
      <c r="II131" s="11" t="str">
        <f t="shared" si="291"/>
        <v/>
      </c>
      <c r="IJ131" s="11" t="str">
        <f t="shared" si="291"/>
        <v/>
      </c>
      <c r="IK131" s="11" t="str">
        <f t="shared" si="291"/>
        <v/>
      </c>
      <c r="IL131" s="11" t="str">
        <f t="shared" si="291"/>
        <v/>
      </c>
      <c r="IM131" s="11" t="str">
        <f t="shared" si="291"/>
        <v/>
      </c>
      <c r="IN131" s="11" t="str">
        <f t="shared" si="291"/>
        <v/>
      </c>
      <c r="IO131" s="11" t="str">
        <f t="shared" si="291"/>
        <v/>
      </c>
      <c r="IP131" s="11" t="str">
        <f t="shared" si="291"/>
        <v/>
      </c>
      <c r="IQ131" s="11" t="str">
        <f t="shared" si="291"/>
        <v/>
      </c>
      <c r="IR131" s="11" t="str">
        <f t="shared" si="291"/>
        <v/>
      </c>
      <c r="IS131" s="11" t="str">
        <f t="shared" si="291"/>
        <v/>
      </c>
      <c r="IT131" s="11" t="str">
        <f t="shared" si="291"/>
        <v/>
      </c>
      <c r="IU131" s="11" t="str">
        <f t="shared" si="291"/>
        <v/>
      </c>
      <c r="IV131" s="11" t="str">
        <f t="shared" si="291"/>
        <v/>
      </c>
    </row>
    <row r="132" spans="6:256" x14ac:dyDescent="0.2">
      <c r="F132">
        <v>202112</v>
      </c>
      <c r="G132" s="11">
        <f t="shared" ref="G132:BR132" si="292">IF(OR(H40 = "", H$8 &lt; G$8), "", 1)</f>
        <v>1</v>
      </c>
      <c r="H132" s="11">
        <f t="shared" si="292"/>
        <v>1</v>
      </c>
      <c r="I132" s="11">
        <f t="shared" si="292"/>
        <v>1</v>
      </c>
      <c r="J132" s="11">
        <f t="shared" si="292"/>
        <v>1</v>
      </c>
      <c r="K132" s="11">
        <f t="shared" si="292"/>
        <v>1</v>
      </c>
      <c r="L132" s="11">
        <f t="shared" si="292"/>
        <v>1</v>
      </c>
      <c r="M132" s="11">
        <f t="shared" si="292"/>
        <v>1</v>
      </c>
      <c r="N132" s="11">
        <f t="shared" si="292"/>
        <v>1</v>
      </c>
      <c r="O132" s="11">
        <f t="shared" si="292"/>
        <v>1</v>
      </c>
      <c r="P132" s="11">
        <f t="shared" si="292"/>
        <v>1</v>
      </c>
      <c r="Q132" s="11">
        <f t="shared" si="292"/>
        <v>1</v>
      </c>
      <c r="R132" s="11">
        <f t="shared" si="292"/>
        <v>1</v>
      </c>
      <c r="S132" s="11">
        <f t="shared" si="292"/>
        <v>1</v>
      </c>
      <c r="T132" s="11">
        <f t="shared" si="292"/>
        <v>1</v>
      </c>
      <c r="U132" s="11">
        <f t="shared" si="292"/>
        <v>1</v>
      </c>
      <c r="V132" s="11">
        <f t="shared" si="292"/>
        <v>1</v>
      </c>
      <c r="W132" s="11">
        <f t="shared" si="292"/>
        <v>1</v>
      </c>
      <c r="X132" s="11">
        <f t="shared" si="292"/>
        <v>1</v>
      </c>
      <c r="Y132" s="11">
        <f t="shared" si="292"/>
        <v>1</v>
      </c>
      <c r="Z132" s="11">
        <f t="shared" si="292"/>
        <v>1</v>
      </c>
      <c r="AA132" s="11">
        <f t="shared" si="292"/>
        <v>1</v>
      </c>
      <c r="AB132" s="11">
        <f t="shared" si="292"/>
        <v>1</v>
      </c>
      <c r="AC132" s="11">
        <f t="shared" si="292"/>
        <v>1</v>
      </c>
      <c r="AD132" s="11">
        <f t="shared" si="292"/>
        <v>1</v>
      </c>
      <c r="AE132" s="11">
        <f t="shared" si="292"/>
        <v>1</v>
      </c>
      <c r="AF132" s="11">
        <f t="shared" si="292"/>
        <v>1</v>
      </c>
      <c r="AG132" s="11">
        <f t="shared" si="292"/>
        <v>1</v>
      </c>
      <c r="AH132" s="11">
        <f t="shared" si="292"/>
        <v>1</v>
      </c>
      <c r="AI132" s="11">
        <f t="shared" si="292"/>
        <v>1</v>
      </c>
      <c r="AJ132" s="11">
        <f t="shared" si="292"/>
        <v>1</v>
      </c>
      <c r="AK132" s="11">
        <f t="shared" si="292"/>
        <v>1</v>
      </c>
      <c r="AL132" s="11" t="str">
        <f t="shared" si="292"/>
        <v/>
      </c>
      <c r="AM132" s="11" t="str">
        <f t="shared" si="292"/>
        <v/>
      </c>
      <c r="AN132" s="11" t="str">
        <f t="shared" si="292"/>
        <v/>
      </c>
      <c r="AO132" s="11" t="str">
        <f t="shared" si="292"/>
        <v/>
      </c>
      <c r="AP132" s="11" t="str">
        <f t="shared" si="292"/>
        <v/>
      </c>
      <c r="AQ132" s="11" t="str">
        <f t="shared" si="292"/>
        <v/>
      </c>
      <c r="AR132" s="11" t="str">
        <f t="shared" si="292"/>
        <v/>
      </c>
      <c r="AS132" s="11" t="str">
        <f t="shared" si="292"/>
        <v/>
      </c>
      <c r="AT132" s="11" t="str">
        <f t="shared" si="292"/>
        <v/>
      </c>
      <c r="AU132" s="11" t="str">
        <f t="shared" si="292"/>
        <v/>
      </c>
      <c r="AV132" s="11" t="str">
        <f t="shared" si="292"/>
        <v/>
      </c>
      <c r="AW132" s="11" t="str">
        <f t="shared" si="292"/>
        <v/>
      </c>
      <c r="AX132" s="11" t="str">
        <f t="shared" si="292"/>
        <v/>
      </c>
      <c r="AY132" s="11" t="str">
        <f t="shared" si="292"/>
        <v/>
      </c>
      <c r="AZ132" s="11" t="str">
        <f t="shared" si="292"/>
        <v/>
      </c>
      <c r="BA132" s="11" t="str">
        <f t="shared" si="292"/>
        <v/>
      </c>
      <c r="BB132" s="11" t="str">
        <f t="shared" si="292"/>
        <v/>
      </c>
      <c r="BC132" s="11" t="str">
        <f t="shared" si="292"/>
        <v/>
      </c>
      <c r="BD132" s="11" t="str">
        <f t="shared" si="292"/>
        <v/>
      </c>
      <c r="BE132" s="11" t="str">
        <f t="shared" si="292"/>
        <v/>
      </c>
      <c r="BF132" s="11" t="str">
        <f t="shared" si="292"/>
        <v/>
      </c>
      <c r="BG132" s="11" t="str">
        <f t="shared" si="292"/>
        <v/>
      </c>
      <c r="BH132" s="11" t="str">
        <f t="shared" si="292"/>
        <v/>
      </c>
      <c r="BI132" s="11" t="str">
        <f t="shared" si="292"/>
        <v/>
      </c>
      <c r="BJ132" s="11" t="str">
        <f t="shared" si="292"/>
        <v/>
      </c>
      <c r="BK132" s="11" t="str">
        <f t="shared" si="292"/>
        <v/>
      </c>
      <c r="BL132" s="11" t="str">
        <f t="shared" si="292"/>
        <v/>
      </c>
      <c r="BM132" s="11" t="str">
        <f t="shared" si="292"/>
        <v/>
      </c>
      <c r="BN132" s="11" t="str">
        <f t="shared" si="292"/>
        <v/>
      </c>
      <c r="BO132" s="11" t="str">
        <f t="shared" si="292"/>
        <v/>
      </c>
      <c r="BP132" s="11" t="str">
        <f t="shared" si="292"/>
        <v/>
      </c>
      <c r="BQ132" s="11" t="str">
        <f t="shared" si="292"/>
        <v/>
      </c>
      <c r="BR132" s="11" t="str">
        <f t="shared" si="292"/>
        <v/>
      </c>
      <c r="BS132" s="11" t="str">
        <f t="shared" ref="BS132:ED132" si="293">IF(OR(BT40 = "", BT$8 &lt; BS$8), "", 1)</f>
        <v/>
      </c>
      <c r="BT132" s="11" t="str">
        <f t="shared" si="293"/>
        <v/>
      </c>
      <c r="BU132" s="11" t="str">
        <f t="shared" si="293"/>
        <v/>
      </c>
      <c r="BV132" s="11" t="str">
        <f t="shared" si="293"/>
        <v/>
      </c>
      <c r="BW132" s="11" t="str">
        <f t="shared" si="293"/>
        <v/>
      </c>
      <c r="BX132" s="11" t="str">
        <f t="shared" si="293"/>
        <v/>
      </c>
      <c r="BY132" s="11" t="str">
        <f t="shared" si="293"/>
        <v/>
      </c>
      <c r="BZ132" s="11" t="str">
        <f t="shared" si="293"/>
        <v/>
      </c>
      <c r="CA132" s="11" t="str">
        <f t="shared" si="293"/>
        <v/>
      </c>
      <c r="CB132" s="11" t="str">
        <f t="shared" si="293"/>
        <v/>
      </c>
      <c r="CC132" s="11" t="str">
        <f t="shared" si="293"/>
        <v/>
      </c>
      <c r="CD132" s="11" t="str">
        <f t="shared" si="293"/>
        <v/>
      </c>
      <c r="CE132" s="11" t="str">
        <f t="shared" si="293"/>
        <v/>
      </c>
      <c r="CF132" s="11" t="str">
        <f t="shared" si="293"/>
        <v/>
      </c>
      <c r="CG132" s="11" t="str">
        <f t="shared" si="293"/>
        <v/>
      </c>
      <c r="CH132" s="11" t="str">
        <f t="shared" si="293"/>
        <v/>
      </c>
      <c r="CI132" s="11" t="str">
        <f t="shared" si="293"/>
        <v/>
      </c>
      <c r="CJ132" s="11" t="str">
        <f t="shared" si="293"/>
        <v/>
      </c>
      <c r="CK132" s="11" t="str">
        <f t="shared" si="293"/>
        <v/>
      </c>
      <c r="CL132" s="11" t="str">
        <f t="shared" si="293"/>
        <v/>
      </c>
      <c r="CM132" s="11" t="str">
        <f t="shared" si="293"/>
        <v/>
      </c>
      <c r="CN132" s="11" t="str">
        <f t="shared" si="293"/>
        <v/>
      </c>
      <c r="CO132" s="11" t="str">
        <f t="shared" si="293"/>
        <v/>
      </c>
      <c r="CP132" s="11" t="str">
        <f t="shared" si="293"/>
        <v/>
      </c>
      <c r="CQ132" s="11" t="str">
        <f t="shared" si="293"/>
        <v/>
      </c>
      <c r="CR132" s="11" t="str">
        <f t="shared" si="293"/>
        <v/>
      </c>
      <c r="CS132" s="11" t="str">
        <f t="shared" si="293"/>
        <v/>
      </c>
      <c r="CT132" s="11" t="str">
        <f t="shared" si="293"/>
        <v/>
      </c>
      <c r="CU132" s="11" t="str">
        <f t="shared" si="293"/>
        <v/>
      </c>
      <c r="CV132" s="11" t="str">
        <f t="shared" si="293"/>
        <v/>
      </c>
      <c r="CW132" s="11" t="str">
        <f t="shared" si="293"/>
        <v/>
      </c>
      <c r="CX132" s="11" t="str">
        <f t="shared" si="293"/>
        <v/>
      </c>
      <c r="CY132" s="11" t="str">
        <f t="shared" si="293"/>
        <v/>
      </c>
      <c r="CZ132" s="11" t="str">
        <f t="shared" si="293"/>
        <v/>
      </c>
      <c r="DA132" s="11" t="str">
        <f t="shared" si="293"/>
        <v/>
      </c>
      <c r="DB132" s="11" t="str">
        <f t="shared" si="293"/>
        <v/>
      </c>
      <c r="DC132" s="11" t="str">
        <f t="shared" si="293"/>
        <v/>
      </c>
      <c r="DD132" s="11" t="str">
        <f t="shared" si="293"/>
        <v/>
      </c>
      <c r="DE132" s="11" t="str">
        <f t="shared" si="293"/>
        <v/>
      </c>
      <c r="DF132" s="11" t="str">
        <f t="shared" si="293"/>
        <v/>
      </c>
      <c r="DG132" s="11" t="str">
        <f t="shared" si="293"/>
        <v/>
      </c>
      <c r="DH132" s="11" t="str">
        <f t="shared" si="293"/>
        <v/>
      </c>
      <c r="DI132" s="11" t="str">
        <f t="shared" si="293"/>
        <v/>
      </c>
      <c r="DJ132" s="11" t="str">
        <f t="shared" si="293"/>
        <v/>
      </c>
      <c r="DK132" s="11" t="str">
        <f t="shared" si="293"/>
        <v/>
      </c>
      <c r="DL132" s="11" t="str">
        <f t="shared" si="293"/>
        <v/>
      </c>
      <c r="DM132" s="11" t="str">
        <f t="shared" si="293"/>
        <v/>
      </c>
      <c r="DN132" s="11" t="str">
        <f t="shared" si="293"/>
        <v/>
      </c>
      <c r="DO132" s="11" t="str">
        <f t="shared" si="293"/>
        <v/>
      </c>
      <c r="DP132" s="11" t="str">
        <f t="shared" si="293"/>
        <v/>
      </c>
      <c r="DQ132" s="11" t="str">
        <f t="shared" si="293"/>
        <v/>
      </c>
      <c r="DR132" s="11" t="str">
        <f t="shared" si="293"/>
        <v/>
      </c>
      <c r="DS132" s="11" t="str">
        <f t="shared" si="293"/>
        <v/>
      </c>
      <c r="DT132" s="11" t="str">
        <f t="shared" si="293"/>
        <v/>
      </c>
      <c r="DU132" s="11" t="str">
        <f t="shared" si="293"/>
        <v/>
      </c>
      <c r="DV132" s="11" t="str">
        <f t="shared" si="293"/>
        <v/>
      </c>
      <c r="DW132" s="11" t="str">
        <f t="shared" si="293"/>
        <v/>
      </c>
      <c r="DX132" s="11" t="str">
        <f t="shared" si="293"/>
        <v/>
      </c>
      <c r="DY132" s="11" t="str">
        <f t="shared" si="293"/>
        <v/>
      </c>
      <c r="DZ132" s="11" t="str">
        <f t="shared" si="293"/>
        <v/>
      </c>
      <c r="EA132" s="11" t="str">
        <f t="shared" si="293"/>
        <v/>
      </c>
      <c r="EB132" s="11">
        <f t="shared" si="293"/>
        <v>1</v>
      </c>
      <c r="EC132" s="11">
        <f t="shared" si="293"/>
        <v>1</v>
      </c>
      <c r="ED132" s="11">
        <f t="shared" si="293"/>
        <v>1</v>
      </c>
      <c r="EE132" s="11">
        <f t="shared" ref="EE132:GP132" si="294">IF(OR(EF40 = "", EF$8 &lt; EE$8), "", 1)</f>
        <v>1</v>
      </c>
      <c r="EF132" s="11">
        <f t="shared" si="294"/>
        <v>1</v>
      </c>
      <c r="EG132" s="11">
        <f t="shared" si="294"/>
        <v>1</v>
      </c>
      <c r="EH132" s="11">
        <f t="shared" si="294"/>
        <v>1</v>
      </c>
      <c r="EI132" s="11">
        <f t="shared" si="294"/>
        <v>1</v>
      </c>
      <c r="EJ132" s="11">
        <f t="shared" si="294"/>
        <v>1</v>
      </c>
      <c r="EK132" s="11">
        <f t="shared" si="294"/>
        <v>1</v>
      </c>
      <c r="EL132" s="11">
        <f t="shared" si="294"/>
        <v>1</v>
      </c>
      <c r="EM132" s="11">
        <f t="shared" si="294"/>
        <v>1</v>
      </c>
      <c r="EN132" s="11">
        <f t="shared" si="294"/>
        <v>1</v>
      </c>
      <c r="EO132" s="11">
        <f t="shared" si="294"/>
        <v>1</v>
      </c>
      <c r="EP132" s="11">
        <f t="shared" si="294"/>
        <v>1</v>
      </c>
      <c r="EQ132" s="11">
        <f t="shared" si="294"/>
        <v>1</v>
      </c>
      <c r="ER132" s="11">
        <f t="shared" si="294"/>
        <v>1</v>
      </c>
      <c r="ES132" s="11">
        <f t="shared" si="294"/>
        <v>1</v>
      </c>
      <c r="ET132" s="11">
        <f t="shared" si="294"/>
        <v>1</v>
      </c>
      <c r="EU132" s="11">
        <f t="shared" si="294"/>
        <v>1</v>
      </c>
      <c r="EV132" s="11">
        <f t="shared" si="294"/>
        <v>1</v>
      </c>
      <c r="EW132" s="11">
        <f t="shared" si="294"/>
        <v>1</v>
      </c>
      <c r="EX132" s="11">
        <f t="shared" si="294"/>
        <v>1</v>
      </c>
      <c r="EY132" s="11">
        <f t="shared" si="294"/>
        <v>1</v>
      </c>
      <c r="EZ132" s="11">
        <f t="shared" si="294"/>
        <v>1</v>
      </c>
      <c r="FA132" s="11">
        <f t="shared" si="294"/>
        <v>1</v>
      </c>
      <c r="FB132" s="11">
        <f t="shared" si="294"/>
        <v>1</v>
      </c>
      <c r="FC132" s="11">
        <f t="shared" si="294"/>
        <v>1</v>
      </c>
      <c r="FD132" s="11">
        <f t="shared" si="294"/>
        <v>1</v>
      </c>
      <c r="FE132" s="11">
        <f t="shared" si="294"/>
        <v>1</v>
      </c>
      <c r="FF132" s="11">
        <f t="shared" si="294"/>
        <v>1</v>
      </c>
      <c r="FG132" s="11" t="str">
        <f t="shared" si="294"/>
        <v/>
      </c>
      <c r="FH132" s="11" t="str">
        <f t="shared" si="294"/>
        <v/>
      </c>
      <c r="FI132" s="11" t="str">
        <f t="shared" si="294"/>
        <v/>
      </c>
      <c r="FJ132" s="11" t="str">
        <f t="shared" si="294"/>
        <v/>
      </c>
      <c r="FK132" s="11" t="str">
        <f t="shared" si="294"/>
        <v/>
      </c>
      <c r="FL132" s="11" t="str">
        <f t="shared" si="294"/>
        <v/>
      </c>
      <c r="FM132" s="11" t="str">
        <f t="shared" si="294"/>
        <v/>
      </c>
      <c r="FN132" s="11" t="str">
        <f t="shared" si="294"/>
        <v/>
      </c>
      <c r="FO132" s="11" t="str">
        <f t="shared" si="294"/>
        <v/>
      </c>
      <c r="FP132" s="11" t="str">
        <f t="shared" si="294"/>
        <v/>
      </c>
      <c r="FQ132" s="11" t="str">
        <f t="shared" si="294"/>
        <v/>
      </c>
      <c r="FR132" s="11" t="str">
        <f t="shared" si="294"/>
        <v/>
      </c>
      <c r="FS132" s="11" t="str">
        <f t="shared" si="294"/>
        <v/>
      </c>
      <c r="FT132" s="11" t="str">
        <f t="shared" si="294"/>
        <v/>
      </c>
      <c r="FU132" s="11" t="str">
        <f t="shared" si="294"/>
        <v/>
      </c>
      <c r="FV132" s="11" t="str">
        <f t="shared" si="294"/>
        <v/>
      </c>
      <c r="FW132" s="11" t="str">
        <f t="shared" si="294"/>
        <v/>
      </c>
      <c r="FX132" s="11" t="str">
        <f t="shared" si="294"/>
        <v/>
      </c>
      <c r="FY132" s="11" t="str">
        <f t="shared" si="294"/>
        <v/>
      </c>
      <c r="FZ132" s="11" t="str">
        <f t="shared" si="294"/>
        <v/>
      </c>
      <c r="GA132" s="11" t="str">
        <f t="shared" si="294"/>
        <v/>
      </c>
      <c r="GB132" s="11" t="str">
        <f t="shared" si="294"/>
        <v/>
      </c>
      <c r="GC132" s="11" t="str">
        <f t="shared" si="294"/>
        <v/>
      </c>
      <c r="GD132" s="11" t="str">
        <f t="shared" si="294"/>
        <v/>
      </c>
      <c r="GE132" s="11" t="str">
        <f t="shared" si="294"/>
        <v/>
      </c>
      <c r="GF132" s="11" t="str">
        <f t="shared" si="294"/>
        <v/>
      </c>
      <c r="GG132" s="11" t="str">
        <f t="shared" si="294"/>
        <v/>
      </c>
      <c r="GH132" s="11" t="str">
        <f t="shared" si="294"/>
        <v/>
      </c>
      <c r="GI132" s="11" t="str">
        <f t="shared" si="294"/>
        <v/>
      </c>
      <c r="GJ132" s="11" t="str">
        <f t="shared" si="294"/>
        <v/>
      </c>
      <c r="GK132" s="11" t="str">
        <f t="shared" si="294"/>
        <v/>
      </c>
      <c r="GL132" s="11" t="str">
        <f t="shared" si="294"/>
        <v/>
      </c>
      <c r="GM132" s="11" t="str">
        <f t="shared" si="294"/>
        <v/>
      </c>
      <c r="GN132" s="11" t="str">
        <f t="shared" si="294"/>
        <v/>
      </c>
      <c r="GO132" s="11" t="str">
        <f t="shared" si="294"/>
        <v/>
      </c>
      <c r="GP132" s="11" t="str">
        <f t="shared" si="294"/>
        <v/>
      </c>
      <c r="GQ132" s="11" t="str">
        <f t="shared" ref="GQ132:IV132" si="295">IF(OR(GR40 = "", GR$8 &lt; GQ$8), "", 1)</f>
        <v/>
      </c>
      <c r="GR132" s="11" t="str">
        <f t="shared" si="295"/>
        <v/>
      </c>
      <c r="GS132" s="11" t="str">
        <f t="shared" si="295"/>
        <v/>
      </c>
      <c r="GT132" s="11" t="str">
        <f t="shared" si="295"/>
        <v/>
      </c>
      <c r="GU132" s="11" t="str">
        <f t="shared" si="295"/>
        <v/>
      </c>
      <c r="GV132" s="11" t="str">
        <f t="shared" si="295"/>
        <v/>
      </c>
      <c r="GW132" s="11" t="str">
        <f t="shared" si="295"/>
        <v/>
      </c>
      <c r="GX132" s="11" t="str">
        <f t="shared" si="295"/>
        <v/>
      </c>
      <c r="GY132" s="11" t="str">
        <f t="shared" si="295"/>
        <v/>
      </c>
      <c r="GZ132" s="11" t="str">
        <f t="shared" si="295"/>
        <v/>
      </c>
      <c r="HA132" s="11" t="str">
        <f t="shared" si="295"/>
        <v/>
      </c>
      <c r="HB132" s="11" t="str">
        <f t="shared" si="295"/>
        <v/>
      </c>
      <c r="HC132" s="11" t="str">
        <f t="shared" si="295"/>
        <v/>
      </c>
      <c r="HD132" s="11" t="str">
        <f t="shared" si="295"/>
        <v/>
      </c>
      <c r="HE132" s="11" t="str">
        <f t="shared" si="295"/>
        <v/>
      </c>
      <c r="HF132" s="11" t="str">
        <f t="shared" si="295"/>
        <v/>
      </c>
      <c r="HG132" s="11" t="str">
        <f t="shared" si="295"/>
        <v/>
      </c>
      <c r="HH132" s="11" t="str">
        <f t="shared" si="295"/>
        <v/>
      </c>
      <c r="HI132" s="11" t="str">
        <f t="shared" si="295"/>
        <v/>
      </c>
      <c r="HJ132" s="11" t="str">
        <f t="shared" si="295"/>
        <v/>
      </c>
      <c r="HK132" s="11" t="str">
        <f t="shared" si="295"/>
        <v/>
      </c>
      <c r="HL132" s="11" t="str">
        <f t="shared" si="295"/>
        <v/>
      </c>
      <c r="HM132" s="11" t="str">
        <f t="shared" si="295"/>
        <v/>
      </c>
      <c r="HN132" s="11" t="str">
        <f t="shared" si="295"/>
        <v/>
      </c>
      <c r="HO132" s="11" t="str">
        <f t="shared" si="295"/>
        <v/>
      </c>
      <c r="HP132" s="11" t="str">
        <f t="shared" si="295"/>
        <v/>
      </c>
      <c r="HQ132" s="11" t="str">
        <f t="shared" si="295"/>
        <v/>
      </c>
      <c r="HR132" s="11" t="str">
        <f t="shared" si="295"/>
        <v/>
      </c>
      <c r="HS132" s="11" t="str">
        <f t="shared" si="295"/>
        <v/>
      </c>
      <c r="HT132" s="11" t="str">
        <f t="shared" si="295"/>
        <v/>
      </c>
      <c r="HU132" s="11" t="str">
        <f t="shared" si="295"/>
        <v/>
      </c>
      <c r="HV132" s="11" t="str">
        <f t="shared" si="295"/>
        <v/>
      </c>
      <c r="HW132" s="11" t="str">
        <f t="shared" si="295"/>
        <v/>
      </c>
      <c r="HX132" s="11" t="str">
        <f t="shared" si="295"/>
        <v/>
      </c>
      <c r="HY132" s="11" t="str">
        <f t="shared" si="295"/>
        <v/>
      </c>
      <c r="HZ132" s="11" t="str">
        <f t="shared" si="295"/>
        <v/>
      </c>
      <c r="IA132" s="11" t="str">
        <f t="shared" si="295"/>
        <v/>
      </c>
      <c r="IB132" s="11" t="str">
        <f t="shared" si="295"/>
        <v/>
      </c>
      <c r="IC132" s="11" t="str">
        <f t="shared" si="295"/>
        <v/>
      </c>
      <c r="ID132" s="11" t="str">
        <f t="shared" si="295"/>
        <v/>
      </c>
      <c r="IE132" s="11" t="str">
        <f t="shared" si="295"/>
        <v/>
      </c>
      <c r="IF132" s="11" t="str">
        <f t="shared" si="295"/>
        <v/>
      </c>
      <c r="IG132" s="11" t="str">
        <f t="shared" si="295"/>
        <v/>
      </c>
      <c r="IH132" s="11" t="str">
        <f t="shared" si="295"/>
        <v/>
      </c>
      <c r="II132" s="11" t="str">
        <f t="shared" si="295"/>
        <v/>
      </c>
      <c r="IJ132" s="11" t="str">
        <f t="shared" si="295"/>
        <v/>
      </c>
      <c r="IK132" s="11" t="str">
        <f t="shared" si="295"/>
        <v/>
      </c>
      <c r="IL132" s="11" t="str">
        <f t="shared" si="295"/>
        <v/>
      </c>
      <c r="IM132" s="11" t="str">
        <f t="shared" si="295"/>
        <v/>
      </c>
      <c r="IN132" s="11" t="str">
        <f t="shared" si="295"/>
        <v/>
      </c>
      <c r="IO132" s="11" t="str">
        <f t="shared" si="295"/>
        <v/>
      </c>
      <c r="IP132" s="11" t="str">
        <f t="shared" si="295"/>
        <v/>
      </c>
      <c r="IQ132" s="11" t="str">
        <f t="shared" si="295"/>
        <v/>
      </c>
      <c r="IR132" s="11" t="str">
        <f t="shared" si="295"/>
        <v/>
      </c>
      <c r="IS132" s="11" t="str">
        <f t="shared" si="295"/>
        <v/>
      </c>
      <c r="IT132" s="11" t="str">
        <f t="shared" si="295"/>
        <v/>
      </c>
      <c r="IU132" s="11" t="str">
        <f t="shared" si="295"/>
        <v/>
      </c>
      <c r="IV132" s="11" t="str">
        <f t="shared" si="295"/>
        <v/>
      </c>
    </row>
    <row r="133" spans="6:256" x14ac:dyDescent="0.2">
      <c r="F133">
        <v>202203</v>
      </c>
      <c r="G133" s="11">
        <f t="shared" ref="G133:BR133" si="296">IF(OR(H41 = "", H$8 &lt; G$8), "", 1)</f>
        <v>1</v>
      </c>
      <c r="H133" s="11">
        <f t="shared" si="296"/>
        <v>1</v>
      </c>
      <c r="I133" s="11">
        <f t="shared" si="296"/>
        <v>1</v>
      </c>
      <c r="J133" s="11">
        <f t="shared" si="296"/>
        <v>1</v>
      </c>
      <c r="K133" s="11">
        <f t="shared" si="296"/>
        <v>1</v>
      </c>
      <c r="L133" s="11">
        <f t="shared" si="296"/>
        <v>1</v>
      </c>
      <c r="M133" s="11">
        <f t="shared" si="296"/>
        <v>1</v>
      </c>
      <c r="N133" s="11">
        <f t="shared" si="296"/>
        <v>1</v>
      </c>
      <c r="O133" s="11">
        <f t="shared" si="296"/>
        <v>1</v>
      </c>
      <c r="P133" s="11">
        <f t="shared" si="296"/>
        <v>1</v>
      </c>
      <c r="Q133" s="11">
        <f t="shared" si="296"/>
        <v>1</v>
      </c>
      <c r="R133" s="11">
        <f t="shared" si="296"/>
        <v>1</v>
      </c>
      <c r="S133" s="11">
        <f t="shared" si="296"/>
        <v>1</v>
      </c>
      <c r="T133" s="11">
        <f t="shared" si="296"/>
        <v>1</v>
      </c>
      <c r="U133" s="11">
        <f t="shared" si="296"/>
        <v>1</v>
      </c>
      <c r="V133" s="11">
        <f t="shared" si="296"/>
        <v>1</v>
      </c>
      <c r="W133" s="11">
        <f t="shared" si="296"/>
        <v>1</v>
      </c>
      <c r="X133" s="11">
        <f t="shared" si="296"/>
        <v>1</v>
      </c>
      <c r="Y133" s="11">
        <f t="shared" si="296"/>
        <v>1</v>
      </c>
      <c r="Z133" s="11">
        <f t="shared" si="296"/>
        <v>1</v>
      </c>
      <c r="AA133" s="11">
        <f t="shared" si="296"/>
        <v>1</v>
      </c>
      <c r="AB133" s="11">
        <f t="shared" si="296"/>
        <v>1</v>
      </c>
      <c r="AC133" s="11">
        <f t="shared" si="296"/>
        <v>1</v>
      </c>
      <c r="AD133" s="11">
        <f t="shared" si="296"/>
        <v>1</v>
      </c>
      <c r="AE133" s="11">
        <f t="shared" si="296"/>
        <v>1</v>
      </c>
      <c r="AF133" s="11">
        <f t="shared" si="296"/>
        <v>1</v>
      </c>
      <c r="AG133" s="11">
        <f t="shared" si="296"/>
        <v>1</v>
      </c>
      <c r="AH133" s="11">
        <f t="shared" si="296"/>
        <v>1</v>
      </c>
      <c r="AI133" s="11" t="str">
        <f t="shared" si="296"/>
        <v/>
      </c>
      <c r="AJ133" s="11" t="str">
        <f t="shared" si="296"/>
        <v/>
      </c>
      <c r="AK133" s="11" t="str">
        <f t="shared" si="296"/>
        <v/>
      </c>
      <c r="AL133" s="11" t="str">
        <f t="shared" si="296"/>
        <v/>
      </c>
      <c r="AM133" s="11" t="str">
        <f t="shared" si="296"/>
        <v/>
      </c>
      <c r="AN133" s="11" t="str">
        <f t="shared" si="296"/>
        <v/>
      </c>
      <c r="AO133" s="11" t="str">
        <f t="shared" si="296"/>
        <v/>
      </c>
      <c r="AP133" s="11" t="str">
        <f t="shared" si="296"/>
        <v/>
      </c>
      <c r="AQ133" s="11" t="str">
        <f t="shared" si="296"/>
        <v/>
      </c>
      <c r="AR133" s="11" t="str">
        <f t="shared" si="296"/>
        <v/>
      </c>
      <c r="AS133" s="11" t="str">
        <f t="shared" si="296"/>
        <v/>
      </c>
      <c r="AT133" s="11" t="str">
        <f t="shared" si="296"/>
        <v/>
      </c>
      <c r="AU133" s="11" t="str">
        <f t="shared" si="296"/>
        <v/>
      </c>
      <c r="AV133" s="11" t="str">
        <f t="shared" si="296"/>
        <v/>
      </c>
      <c r="AW133" s="11" t="str">
        <f t="shared" si="296"/>
        <v/>
      </c>
      <c r="AX133" s="11" t="str">
        <f t="shared" si="296"/>
        <v/>
      </c>
      <c r="AY133" s="11" t="str">
        <f t="shared" si="296"/>
        <v/>
      </c>
      <c r="AZ133" s="11" t="str">
        <f t="shared" si="296"/>
        <v/>
      </c>
      <c r="BA133" s="11" t="str">
        <f t="shared" si="296"/>
        <v/>
      </c>
      <c r="BB133" s="11" t="str">
        <f t="shared" si="296"/>
        <v/>
      </c>
      <c r="BC133" s="11" t="str">
        <f t="shared" si="296"/>
        <v/>
      </c>
      <c r="BD133" s="11" t="str">
        <f t="shared" si="296"/>
        <v/>
      </c>
      <c r="BE133" s="11" t="str">
        <f t="shared" si="296"/>
        <v/>
      </c>
      <c r="BF133" s="11" t="str">
        <f t="shared" si="296"/>
        <v/>
      </c>
      <c r="BG133" s="11" t="str">
        <f t="shared" si="296"/>
        <v/>
      </c>
      <c r="BH133" s="11" t="str">
        <f t="shared" si="296"/>
        <v/>
      </c>
      <c r="BI133" s="11" t="str">
        <f t="shared" si="296"/>
        <v/>
      </c>
      <c r="BJ133" s="11" t="str">
        <f t="shared" si="296"/>
        <v/>
      </c>
      <c r="BK133" s="11" t="str">
        <f t="shared" si="296"/>
        <v/>
      </c>
      <c r="BL133" s="11" t="str">
        <f t="shared" si="296"/>
        <v/>
      </c>
      <c r="BM133" s="11" t="str">
        <f t="shared" si="296"/>
        <v/>
      </c>
      <c r="BN133" s="11" t="str">
        <f t="shared" si="296"/>
        <v/>
      </c>
      <c r="BO133" s="11" t="str">
        <f t="shared" si="296"/>
        <v/>
      </c>
      <c r="BP133" s="11" t="str">
        <f t="shared" si="296"/>
        <v/>
      </c>
      <c r="BQ133" s="11" t="str">
        <f t="shared" si="296"/>
        <v/>
      </c>
      <c r="BR133" s="11" t="str">
        <f t="shared" si="296"/>
        <v/>
      </c>
      <c r="BS133" s="11" t="str">
        <f t="shared" ref="BS133:ED133" si="297">IF(OR(BT41 = "", BT$8 &lt; BS$8), "", 1)</f>
        <v/>
      </c>
      <c r="BT133" s="11" t="str">
        <f t="shared" si="297"/>
        <v/>
      </c>
      <c r="BU133" s="11" t="str">
        <f t="shared" si="297"/>
        <v/>
      </c>
      <c r="BV133" s="11" t="str">
        <f t="shared" si="297"/>
        <v/>
      </c>
      <c r="BW133" s="11" t="str">
        <f t="shared" si="297"/>
        <v/>
      </c>
      <c r="BX133" s="11" t="str">
        <f t="shared" si="297"/>
        <v/>
      </c>
      <c r="BY133" s="11" t="str">
        <f t="shared" si="297"/>
        <v/>
      </c>
      <c r="BZ133" s="11" t="str">
        <f t="shared" si="297"/>
        <v/>
      </c>
      <c r="CA133" s="11" t="str">
        <f t="shared" si="297"/>
        <v/>
      </c>
      <c r="CB133" s="11" t="str">
        <f t="shared" si="297"/>
        <v/>
      </c>
      <c r="CC133" s="11" t="str">
        <f t="shared" si="297"/>
        <v/>
      </c>
      <c r="CD133" s="11" t="str">
        <f t="shared" si="297"/>
        <v/>
      </c>
      <c r="CE133" s="11" t="str">
        <f t="shared" si="297"/>
        <v/>
      </c>
      <c r="CF133" s="11" t="str">
        <f t="shared" si="297"/>
        <v/>
      </c>
      <c r="CG133" s="11" t="str">
        <f t="shared" si="297"/>
        <v/>
      </c>
      <c r="CH133" s="11" t="str">
        <f t="shared" si="297"/>
        <v/>
      </c>
      <c r="CI133" s="11" t="str">
        <f t="shared" si="297"/>
        <v/>
      </c>
      <c r="CJ133" s="11" t="str">
        <f t="shared" si="297"/>
        <v/>
      </c>
      <c r="CK133" s="11" t="str">
        <f t="shared" si="297"/>
        <v/>
      </c>
      <c r="CL133" s="11" t="str">
        <f t="shared" si="297"/>
        <v/>
      </c>
      <c r="CM133" s="11" t="str">
        <f t="shared" si="297"/>
        <v/>
      </c>
      <c r="CN133" s="11" t="str">
        <f t="shared" si="297"/>
        <v/>
      </c>
      <c r="CO133" s="11" t="str">
        <f t="shared" si="297"/>
        <v/>
      </c>
      <c r="CP133" s="11" t="str">
        <f t="shared" si="297"/>
        <v/>
      </c>
      <c r="CQ133" s="11" t="str">
        <f t="shared" si="297"/>
        <v/>
      </c>
      <c r="CR133" s="11" t="str">
        <f t="shared" si="297"/>
        <v/>
      </c>
      <c r="CS133" s="11" t="str">
        <f t="shared" si="297"/>
        <v/>
      </c>
      <c r="CT133" s="11" t="str">
        <f t="shared" si="297"/>
        <v/>
      </c>
      <c r="CU133" s="11" t="str">
        <f t="shared" si="297"/>
        <v/>
      </c>
      <c r="CV133" s="11" t="str">
        <f t="shared" si="297"/>
        <v/>
      </c>
      <c r="CW133" s="11" t="str">
        <f t="shared" si="297"/>
        <v/>
      </c>
      <c r="CX133" s="11" t="str">
        <f t="shared" si="297"/>
        <v/>
      </c>
      <c r="CY133" s="11" t="str">
        <f t="shared" si="297"/>
        <v/>
      </c>
      <c r="CZ133" s="11" t="str">
        <f t="shared" si="297"/>
        <v/>
      </c>
      <c r="DA133" s="11" t="str">
        <f t="shared" si="297"/>
        <v/>
      </c>
      <c r="DB133" s="11" t="str">
        <f t="shared" si="297"/>
        <v/>
      </c>
      <c r="DC133" s="11" t="str">
        <f t="shared" si="297"/>
        <v/>
      </c>
      <c r="DD133" s="11" t="str">
        <f t="shared" si="297"/>
        <v/>
      </c>
      <c r="DE133" s="11" t="str">
        <f t="shared" si="297"/>
        <v/>
      </c>
      <c r="DF133" s="11" t="str">
        <f t="shared" si="297"/>
        <v/>
      </c>
      <c r="DG133" s="11" t="str">
        <f t="shared" si="297"/>
        <v/>
      </c>
      <c r="DH133" s="11" t="str">
        <f t="shared" si="297"/>
        <v/>
      </c>
      <c r="DI133" s="11" t="str">
        <f t="shared" si="297"/>
        <v/>
      </c>
      <c r="DJ133" s="11" t="str">
        <f t="shared" si="297"/>
        <v/>
      </c>
      <c r="DK133" s="11" t="str">
        <f t="shared" si="297"/>
        <v/>
      </c>
      <c r="DL133" s="11" t="str">
        <f t="shared" si="297"/>
        <v/>
      </c>
      <c r="DM133" s="11" t="str">
        <f t="shared" si="297"/>
        <v/>
      </c>
      <c r="DN133" s="11" t="str">
        <f t="shared" si="297"/>
        <v/>
      </c>
      <c r="DO133" s="11" t="str">
        <f t="shared" si="297"/>
        <v/>
      </c>
      <c r="DP133" s="11" t="str">
        <f t="shared" si="297"/>
        <v/>
      </c>
      <c r="DQ133" s="11" t="str">
        <f t="shared" si="297"/>
        <v/>
      </c>
      <c r="DR133" s="11" t="str">
        <f t="shared" si="297"/>
        <v/>
      </c>
      <c r="DS133" s="11" t="str">
        <f t="shared" si="297"/>
        <v/>
      </c>
      <c r="DT133" s="11" t="str">
        <f t="shared" si="297"/>
        <v/>
      </c>
      <c r="DU133" s="11" t="str">
        <f t="shared" si="297"/>
        <v/>
      </c>
      <c r="DV133" s="11" t="str">
        <f t="shared" si="297"/>
        <v/>
      </c>
      <c r="DW133" s="11" t="str">
        <f t="shared" si="297"/>
        <v/>
      </c>
      <c r="DX133" s="11" t="str">
        <f t="shared" si="297"/>
        <v/>
      </c>
      <c r="DY133" s="11" t="str">
        <f t="shared" si="297"/>
        <v/>
      </c>
      <c r="DZ133" s="11" t="str">
        <f t="shared" si="297"/>
        <v/>
      </c>
      <c r="EA133" s="11" t="str">
        <f t="shared" si="297"/>
        <v/>
      </c>
      <c r="EB133" s="11">
        <f t="shared" si="297"/>
        <v>1</v>
      </c>
      <c r="EC133" s="11">
        <f t="shared" si="297"/>
        <v>1</v>
      </c>
      <c r="ED133" s="11">
        <f t="shared" si="297"/>
        <v>1</v>
      </c>
      <c r="EE133" s="11">
        <f t="shared" ref="EE133:GP133" si="298">IF(OR(EF41 = "", EF$8 &lt; EE$8), "", 1)</f>
        <v>1</v>
      </c>
      <c r="EF133" s="11">
        <f t="shared" si="298"/>
        <v>1</v>
      </c>
      <c r="EG133" s="11">
        <f t="shared" si="298"/>
        <v>1</v>
      </c>
      <c r="EH133" s="11">
        <f t="shared" si="298"/>
        <v>1</v>
      </c>
      <c r="EI133" s="11">
        <f t="shared" si="298"/>
        <v>1</v>
      </c>
      <c r="EJ133" s="11">
        <f t="shared" si="298"/>
        <v>1</v>
      </c>
      <c r="EK133" s="11">
        <f t="shared" si="298"/>
        <v>1</v>
      </c>
      <c r="EL133" s="11">
        <f t="shared" si="298"/>
        <v>1</v>
      </c>
      <c r="EM133" s="11">
        <f t="shared" si="298"/>
        <v>1</v>
      </c>
      <c r="EN133" s="11">
        <f t="shared" si="298"/>
        <v>1</v>
      </c>
      <c r="EO133" s="11">
        <f t="shared" si="298"/>
        <v>1</v>
      </c>
      <c r="EP133" s="11">
        <f t="shared" si="298"/>
        <v>1</v>
      </c>
      <c r="EQ133" s="11">
        <f t="shared" si="298"/>
        <v>1</v>
      </c>
      <c r="ER133" s="11">
        <f t="shared" si="298"/>
        <v>1</v>
      </c>
      <c r="ES133" s="11">
        <f t="shared" si="298"/>
        <v>1</v>
      </c>
      <c r="ET133" s="11">
        <f t="shared" si="298"/>
        <v>1</v>
      </c>
      <c r="EU133" s="11">
        <f t="shared" si="298"/>
        <v>1</v>
      </c>
      <c r="EV133" s="11">
        <f t="shared" si="298"/>
        <v>1</v>
      </c>
      <c r="EW133" s="11">
        <f t="shared" si="298"/>
        <v>1</v>
      </c>
      <c r="EX133" s="11">
        <f t="shared" si="298"/>
        <v>1</v>
      </c>
      <c r="EY133" s="11">
        <f t="shared" si="298"/>
        <v>1</v>
      </c>
      <c r="EZ133" s="11">
        <f t="shared" si="298"/>
        <v>1</v>
      </c>
      <c r="FA133" s="11">
        <f t="shared" si="298"/>
        <v>1</v>
      </c>
      <c r="FB133" s="11">
        <f t="shared" si="298"/>
        <v>1</v>
      </c>
      <c r="FC133" s="11">
        <f t="shared" si="298"/>
        <v>1</v>
      </c>
      <c r="FD133" s="11" t="str">
        <f t="shared" si="298"/>
        <v/>
      </c>
      <c r="FE133" s="11" t="str">
        <f t="shared" si="298"/>
        <v/>
      </c>
      <c r="FF133" s="11" t="str">
        <f t="shared" si="298"/>
        <v/>
      </c>
      <c r="FG133" s="11" t="str">
        <f t="shared" si="298"/>
        <v/>
      </c>
      <c r="FH133" s="11" t="str">
        <f t="shared" si="298"/>
        <v/>
      </c>
      <c r="FI133" s="11" t="str">
        <f t="shared" si="298"/>
        <v/>
      </c>
      <c r="FJ133" s="11" t="str">
        <f t="shared" si="298"/>
        <v/>
      </c>
      <c r="FK133" s="11" t="str">
        <f t="shared" si="298"/>
        <v/>
      </c>
      <c r="FL133" s="11" t="str">
        <f t="shared" si="298"/>
        <v/>
      </c>
      <c r="FM133" s="11" t="str">
        <f t="shared" si="298"/>
        <v/>
      </c>
      <c r="FN133" s="11" t="str">
        <f t="shared" si="298"/>
        <v/>
      </c>
      <c r="FO133" s="11" t="str">
        <f t="shared" si="298"/>
        <v/>
      </c>
      <c r="FP133" s="11" t="str">
        <f t="shared" si="298"/>
        <v/>
      </c>
      <c r="FQ133" s="11" t="str">
        <f t="shared" si="298"/>
        <v/>
      </c>
      <c r="FR133" s="11" t="str">
        <f t="shared" si="298"/>
        <v/>
      </c>
      <c r="FS133" s="11" t="str">
        <f t="shared" si="298"/>
        <v/>
      </c>
      <c r="FT133" s="11" t="str">
        <f t="shared" si="298"/>
        <v/>
      </c>
      <c r="FU133" s="11" t="str">
        <f t="shared" si="298"/>
        <v/>
      </c>
      <c r="FV133" s="11" t="str">
        <f t="shared" si="298"/>
        <v/>
      </c>
      <c r="FW133" s="11" t="str">
        <f t="shared" si="298"/>
        <v/>
      </c>
      <c r="FX133" s="11" t="str">
        <f t="shared" si="298"/>
        <v/>
      </c>
      <c r="FY133" s="11" t="str">
        <f t="shared" si="298"/>
        <v/>
      </c>
      <c r="FZ133" s="11" t="str">
        <f t="shared" si="298"/>
        <v/>
      </c>
      <c r="GA133" s="11" t="str">
        <f t="shared" si="298"/>
        <v/>
      </c>
      <c r="GB133" s="11" t="str">
        <f t="shared" si="298"/>
        <v/>
      </c>
      <c r="GC133" s="11" t="str">
        <f t="shared" si="298"/>
        <v/>
      </c>
      <c r="GD133" s="11" t="str">
        <f t="shared" si="298"/>
        <v/>
      </c>
      <c r="GE133" s="11" t="str">
        <f t="shared" si="298"/>
        <v/>
      </c>
      <c r="GF133" s="11" t="str">
        <f t="shared" si="298"/>
        <v/>
      </c>
      <c r="GG133" s="11" t="str">
        <f t="shared" si="298"/>
        <v/>
      </c>
      <c r="GH133" s="11" t="str">
        <f t="shared" si="298"/>
        <v/>
      </c>
      <c r="GI133" s="11" t="str">
        <f t="shared" si="298"/>
        <v/>
      </c>
      <c r="GJ133" s="11" t="str">
        <f t="shared" si="298"/>
        <v/>
      </c>
      <c r="GK133" s="11" t="str">
        <f t="shared" si="298"/>
        <v/>
      </c>
      <c r="GL133" s="11" t="str">
        <f t="shared" si="298"/>
        <v/>
      </c>
      <c r="GM133" s="11" t="str">
        <f t="shared" si="298"/>
        <v/>
      </c>
      <c r="GN133" s="11" t="str">
        <f t="shared" si="298"/>
        <v/>
      </c>
      <c r="GO133" s="11" t="str">
        <f t="shared" si="298"/>
        <v/>
      </c>
      <c r="GP133" s="11" t="str">
        <f t="shared" si="298"/>
        <v/>
      </c>
      <c r="GQ133" s="11" t="str">
        <f t="shared" ref="GQ133:IV133" si="299">IF(OR(GR41 = "", GR$8 &lt; GQ$8), "", 1)</f>
        <v/>
      </c>
      <c r="GR133" s="11" t="str">
        <f t="shared" si="299"/>
        <v/>
      </c>
      <c r="GS133" s="11" t="str">
        <f t="shared" si="299"/>
        <v/>
      </c>
      <c r="GT133" s="11" t="str">
        <f t="shared" si="299"/>
        <v/>
      </c>
      <c r="GU133" s="11" t="str">
        <f t="shared" si="299"/>
        <v/>
      </c>
      <c r="GV133" s="11" t="str">
        <f t="shared" si="299"/>
        <v/>
      </c>
      <c r="GW133" s="11" t="str">
        <f t="shared" si="299"/>
        <v/>
      </c>
      <c r="GX133" s="11" t="str">
        <f t="shared" si="299"/>
        <v/>
      </c>
      <c r="GY133" s="11" t="str">
        <f t="shared" si="299"/>
        <v/>
      </c>
      <c r="GZ133" s="11" t="str">
        <f t="shared" si="299"/>
        <v/>
      </c>
      <c r="HA133" s="11" t="str">
        <f t="shared" si="299"/>
        <v/>
      </c>
      <c r="HB133" s="11" t="str">
        <f t="shared" si="299"/>
        <v/>
      </c>
      <c r="HC133" s="11" t="str">
        <f t="shared" si="299"/>
        <v/>
      </c>
      <c r="HD133" s="11" t="str">
        <f t="shared" si="299"/>
        <v/>
      </c>
      <c r="HE133" s="11" t="str">
        <f t="shared" si="299"/>
        <v/>
      </c>
      <c r="HF133" s="11" t="str">
        <f t="shared" si="299"/>
        <v/>
      </c>
      <c r="HG133" s="11" t="str">
        <f t="shared" si="299"/>
        <v/>
      </c>
      <c r="HH133" s="11" t="str">
        <f t="shared" si="299"/>
        <v/>
      </c>
      <c r="HI133" s="11" t="str">
        <f t="shared" si="299"/>
        <v/>
      </c>
      <c r="HJ133" s="11" t="str">
        <f t="shared" si="299"/>
        <v/>
      </c>
      <c r="HK133" s="11" t="str">
        <f t="shared" si="299"/>
        <v/>
      </c>
      <c r="HL133" s="11" t="str">
        <f t="shared" si="299"/>
        <v/>
      </c>
      <c r="HM133" s="11" t="str">
        <f t="shared" si="299"/>
        <v/>
      </c>
      <c r="HN133" s="11" t="str">
        <f t="shared" si="299"/>
        <v/>
      </c>
      <c r="HO133" s="11" t="str">
        <f t="shared" si="299"/>
        <v/>
      </c>
      <c r="HP133" s="11" t="str">
        <f t="shared" si="299"/>
        <v/>
      </c>
      <c r="HQ133" s="11" t="str">
        <f t="shared" si="299"/>
        <v/>
      </c>
      <c r="HR133" s="11" t="str">
        <f t="shared" si="299"/>
        <v/>
      </c>
      <c r="HS133" s="11" t="str">
        <f t="shared" si="299"/>
        <v/>
      </c>
      <c r="HT133" s="11" t="str">
        <f t="shared" si="299"/>
        <v/>
      </c>
      <c r="HU133" s="11" t="str">
        <f t="shared" si="299"/>
        <v/>
      </c>
      <c r="HV133" s="11" t="str">
        <f t="shared" si="299"/>
        <v/>
      </c>
      <c r="HW133" s="11" t="str">
        <f t="shared" si="299"/>
        <v/>
      </c>
      <c r="HX133" s="11" t="str">
        <f t="shared" si="299"/>
        <v/>
      </c>
      <c r="HY133" s="11" t="str">
        <f t="shared" si="299"/>
        <v/>
      </c>
      <c r="HZ133" s="11" t="str">
        <f t="shared" si="299"/>
        <v/>
      </c>
      <c r="IA133" s="11" t="str">
        <f t="shared" si="299"/>
        <v/>
      </c>
      <c r="IB133" s="11" t="str">
        <f t="shared" si="299"/>
        <v/>
      </c>
      <c r="IC133" s="11" t="str">
        <f t="shared" si="299"/>
        <v/>
      </c>
      <c r="ID133" s="11" t="str">
        <f t="shared" si="299"/>
        <v/>
      </c>
      <c r="IE133" s="11" t="str">
        <f t="shared" si="299"/>
        <v/>
      </c>
      <c r="IF133" s="11" t="str">
        <f t="shared" si="299"/>
        <v/>
      </c>
      <c r="IG133" s="11" t="str">
        <f t="shared" si="299"/>
        <v/>
      </c>
      <c r="IH133" s="11" t="str">
        <f t="shared" si="299"/>
        <v/>
      </c>
      <c r="II133" s="11" t="str">
        <f t="shared" si="299"/>
        <v/>
      </c>
      <c r="IJ133" s="11" t="str">
        <f t="shared" si="299"/>
        <v/>
      </c>
      <c r="IK133" s="11" t="str">
        <f t="shared" si="299"/>
        <v/>
      </c>
      <c r="IL133" s="11" t="str">
        <f t="shared" si="299"/>
        <v/>
      </c>
      <c r="IM133" s="11" t="str">
        <f t="shared" si="299"/>
        <v/>
      </c>
      <c r="IN133" s="11" t="str">
        <f t="shared" si="299"/>
        <v/>
      </c>
      <c r="IO133" s="11" t="str">
        <f t="shared" si="299"/>
        <v/>
      </c>
      <c r="IP133" s="11" t="str">
        <f t="shared" si="299"/>
        <v/>
      </c>
      <c r="IQ133" s="11" t="str">
        <f t="shared" si="299"/>
        <v/>
      </c>
      <c r="IR133" s="11" t="str">
        <f t="shared" si="299"/>
        <v/>
      </c>
      <c r="IS133" s="11" t="str">
        <f t="shared" si="299"/>
        <v/>
      </c>
      <c r="IT133" s="11" t="str">
        <f t="shared" si="299"/>
        <v/>
      </c>
      <c r="IU133" s="11" t="str">
        <f t="shared" si="299"/>
        <v/>
      </c>
      <c r="IV133" s="11" t="str">
        <f t="shared" si="299"/>
        <v/>
      </c>
    </row>
    <row r="134" spans="6:256" x14ac:dyDescent="0.2">
      <c r="F134">
        <v>202206</v>
      </c>
      <c r="G134" s="11">
        <f t="shared" ref="G134:BR134" si="300">IF(OR(H42 = "", H$8 &lt; G$8), "", 1)</f>
        <v>1</v>
      </c>
      <c r="H134" s="11">
        <f t="shared" si="300"/>
        <v>1</v>
      </c>
      <c r="I134" s="11">
        <f t="shared" si="300"/>
        <v>1</v>
      </c>
      <c r="J134" s="11">
        <f t="shared" si="300"/>
        <v>1</v>
      </c>
      <c r="K134" s="11">
        <f t="shared" si="300"/>
        <v>1</v>
      </c>
      <c r="L134" s="11">
        <f t="shared" si="300"/>
        <v>1</v>
      </c>
      <c r="M134" s="11">
        <f t="shared" si="300"/>
        <v>1</v>
      </c>
      <c r="N134" s="11">
        <f t="shared" si="300"/>
        <v>1</v>
      </c>
      <c r="O134" s="11">
        <f t="shared" si="300"/>
        <v>1</v>
      </c>
      <c r="P134" s="11">
        <f t="shared" si="300"/>
        <v>1</v>
      </c>
      <c r="Q134" s="11">
        <f t="shared" si="300"/>
        <v>1</v>
      </c>
      <c r="R134" s="11">
        <f t="shared" si="300"/>
        <v>1</v>
      </c>
      <c r="S134" s="11">
        <f t="shared" si="300"/>
        <v>1</v>
      </c>
      <c r="T134" s="11">
        <f t="shared" si="300"/>
        <v>1</v>
      </c>
      <c r="U134" s="11">
        <f t="shared" si="300"/>
        <v>1</v>
      </c>
      <c r="V134" s="11">
        <f t="shared" si="300"/>
        <v>1</v>
      </c>
      <c r="W134" s="11">
        <f t="shared" si="300"/>
        <v>1</v>
      </c>
      <c r="X134" s="11">
        <f t="shared" si="300"/>
        <v>1</v>
      </c>
      <c r="Y134" s="11">
        <f t="shared" si="300"/>
        <v>1</v>
      </c>
      <c r="Z134" s="11">
        <f t="shared" si="300"/>
        <v>1</v>
      </c>
      <c r="AA134" s="11">
        <f t="shared" si="300"/>
        <v>1</v>
      </c>
      <c r="AB134" s="11">
        <f t="shared" si="300"/>
        <v>1</v>
      </c>
      <c r="AC134" s="11">
        <f t="shared" si="300"/>
        <v>1</v>
      </c>
      <c r="AD134" s="11">
        <f t="shared" si="300"/>
        <v>1</v>
      </c>
      <c r="AE134" s="11">
        <f t="shared" si="300"/>
        <v>1</v>
      </c>
      <c r="AF134" s="11" t="str">
        <f t="shared" si="300"/>
        <v/>
      </c>
      <c r="AG134" s="11" t="str">
        <f t="shared" si="300"/>
        <v/>
      </c>
      <c r="AH134" s="11" t="str">
        <f t="shared" si="300"/>
        <v/>
      </c>
      <c r="AI134" s="11" t="str">
        <f t="shared" si="300"/>
        <v/>
      </c>
      <c r="AJ134" s="11" t="str">
        <f t="shared" si="300"/>
        <v/>
      </c>
      <c r="AK134" s="11" t="str">
        <f t="shared" si="300"/>
        <v/>
      </c>
      <c r="AL134" s="11" t="str">
        <f t="shared" si="300"/>
        <v/>
      </c>
      <c r="AM134" s="11" t="str">
        <f t="shared" si="300"/>
        <v/>
      </c>
      <c r="AN134" s="11" t="str">
        <f t="shared" si="300"/>
        <v/>
      </c>
      <c r="AO134" s="11" t="str">
        <f t="shared" si="300"/>
        <v/>
      </c>
      <c r="AP134" s="11" t="str">
        <f t="shared" si="300"/>
        <v/>
      </c>
      <c r="AQ134" s="11" t="str">
        <f t="shared" si="300"/>
        <v/>
      </c>
      <c r="AR134" s="11" t="str">
        <f t="shared" si="300"/>
        <v/>
      </c>
      <c r="AS134" s="11" t="str">
        <f t="shared" si="300"/>
        <v/>
      </c>
      <c r="AT134" s="11" t="str">
        <f t="shared" si="300"/>
        <v/>
      </c>
      <c r="AU134" s="11" t="str">
        <f t="shared" si="300"/>
        <v/>
      </c>
      <c r="AV134" s="11" t="str">
        <f t="shared" si="300"/>
        <v/>
      </c>
      <c r="AW134" s="11" t="str">
        <f t="shared" si="300"/>
        <v/>
      </c>
      <c r="AX134" s="11" t="str">
        <f t="shared" si="300"/>
        <v/>
      </c>
      <c r="AY134" s="11" t="str">
        <f t="shared" si="300"/>
        <v/>
      </c>
      <c r="AZ134" s="11" t="str">
        <f t="shared" si="300"/>
        <v/>
      </c>
      <c r="BA134" s="11" t="str">
        <f t="shared" si="300"/>
        <v/>
      </c>
      <c r="BB134" s="11" t="str">
        <f t="shared" si="300"/>
        <v/>
      </c>
      <c r="BC134" s="11" t="str">
        <f t="shared" si="300"/>
        <v/>
      </c>
      <c r="BD134" s="11" t="str">
        <f t="shared" si="300"/>
        <v/>
      </c>
      <c r="BE134" s="11" t="str">
        <f t="shared" si="300"/>
        <v/>
      </c>
      <c r="BF134" s="11" t="str">
        <f t="shared" si="300"/>
        <v/>
      </c>
      <c r="BG134" s="11" t="str">
        <f t="shared" si="300"/>
        <v/>
      </c>
      <c r="BH134" s="11" t="str">
        <f t="shared" si="300"/>
        <v/>
      </c>
      <c r="BI134" s="11" t="str">
        <f t="shared" si="300"/>
        <v/>
      </c>
      <c r="BJ134" s="11" t="str">
        <f t="shared" si="300"/>
        <v/>
      </c>
      <c r="BK134" s="11" t="str">
        <f t="shared" si="300"/>
        <v/>
      </c>
      <c r="BL134" s="11" t="str">
        <f t="shared" si="300"/>
        <v/>
      </c>
      <c r="BM134" s="11" t="str">
        <f t="shared" si="300"/>
        <v/>
      </c>
      <c r="BN134" s="11" t="str">
        <f t="shared" si="300"/>
        <v/>
      </c>
      <c r="BO134" s="11" t="str">
        <f t="shared" si="300"/>
        <v/>
      </c>
      <c r="BP134" s="11" t="str">
        <f t="shared" si="300"/>
        <v/>
      </c>
      <c r="BQ134" s="11" t="str">
        <f t="shared" si="300"/>
        <v/>
      </c>
      <c r="BR134" s="11" t="str">
        <f t="shared" si="300"/>
        <v/>
      </c>
      <c r="BS134" s="11" t="str">
        <f t="shared" ref="BS134:ED134" si="301">IF(OR(BT42 = "", BT$8 &lt; BS$8), "", 1)</f>
        <v/>
      </c>
      <c r="BT134" s="11" t="str">
        <f t="shared" si="301"/>
        <v/>
      </c>
      <c r="BU134" s="11" t="str">
        <f t="shared" si="301"/>
        <v/>
      </c>
      <c r="BV134" s="11" t="str">
        <f t="shared" si="301"/>
        <v/>
      </c>
      <c r="BW134" s="11" t="str">
        <f t="shared" si="301"/>
        <v/>
      </c>
      <c r="BX134" s="11" t="str">
        <f t="shared" si="301"/>
        <v/>
      </c>
      <c r="BY134" s="11" t="str">
        <f t="shared" si="301"/>
        <v/>
      </c>
      <c r="BZ134" s="11" t="str">
        <f t="shared" si="301"/>
        <v/>
      </c>
      <c r="CA134" s="11" t="str">
        <f t="shared" si="301"/>
        <v/>
      </c>
      <c r="CB134" s="11" t="str">
        <f t="shared" si="301"/>
        <v/>
      </c>
      <c r="CC134" s="11" t="str">
        <f t="shared" si="301"/>
        <v/>
      </c>
      <c r="CD134" s="11" t="str">
        <f t="shared" si="301"/>
        <v/>
      </c>
      <c r="CE134" s="11" t="str">
        <f t="shared" si="301"/>
        <v/>
      </c>
      <c r="CF134" s="11" t="str">
        <f t="shared" si="301"/>
        <v/>
      </c>
      <c r="CG134" s="11" t="str">
        <f t="shared" si="301"/>
        <v/>
      </c>
      <c r="CH134" s="11" t="str">
        <f t="shared" si="301"/>
        <v/>
      </c>
      <c r="CI134" s="11" t="str">
        <f t="shared" si="301"/>
        <v/>
      </c>
      <c r="CJ134" s="11" t="str">
        <f t="shared" si="301"/>
        <v/>
      </c>
      <c r="CK134" s="11" t="str">
        <f t="shared" si="301"/>
        <v/>
      </c>
      <c r="CL134" s="11" t="str">
        <f t="shared" si="301"/>
        <v/>
      </c>
      <c r="CM134" s="11" t="str">
        <f t="shared" si="301"/>
        <v/>
      </c>
      <c r="CN134" s="11" t="str">
        <f t="shared" si="301"/>
        <v/>
      </c>
      <c r="CO134" s="11" t="str">
        <f t="shared" si="301"/>
        <v/>
      </c>
      <c r="CP134" s="11" t="str">
        <f t="shared" si="301"/>
        <v/>
      </c>
      <c r="CQ134" s="11" t="str">
        <f t="shared" si="301"/>
        <v/>
      </c>
      <c r="CR134" s="11" t="str">
        <f t="shared" si="301"/>
        <v/>
      </c>
      <c r="CS134" s="11" t="str">
        <f t="shared" si="301"/>
        <v/>
      </c>
      <c r="CT134" s="11" t="str">
        <f t="shared" si="301"/>
        <v/>
      </c>
      <c r="CU134" s="11" t="str">
        <f t="shared" si="301"/>
        <v/>
      </c>
      <c r="CV134" s="11" t="str">
        <f t="shared" si="301"/>
        <v/>
      </c>
      <c r="CW134" s="11" t="str">
        <f t="shared" si="301"/>
        <v/>
      </c>
      <c r="CX134" s="11" t="str">
        <f t="shared" si="301"/>
        <v/>
      </c>
      <c r="CY134" s="11" t="str">
        <f t="shared" si="301"/>
        <v/>
      </c>
      <c r="CZ134" s="11" t="str">
        <f t="shared" si="301"/>
        <v/>
      </c>
      <c r="DA134" s="11" t="str">
        <f t="shared" si="301"/>
        <v/>
      </c>
      <c r="DB134" s="11" t="str">
        <f t="shared" si="301"/>
        <v/>
      </c>
      <c r="DC134" s="11" t="str">
        <f t="shared" si="301"/>
        <v/>
      </c>
      <c r="DD134" s="11" t="str">
        <f t="shared" si="301"/>
        <v/>
      </c>
      <c r="DE134" s="11" t="str">
        <f t="shared" si="301"/>
        <v/>
      </c>
      <c r="DF134" s="11" t="str">
        <f t="shared" si="301"/>
        <v/>
      </c>
      <c r="DG134" s="11" t="str">
        <f t="shared" si="301"/>
        <v/>
      </c>
      <c r="DH134" s="11" t="str">
        <f t="shared" si="301"/>
        <v/>
      </c>
      <c r="DI134" s="11" t="str">
        <f t="shared" si="301"/>
        <v/>
      </c>
      <c r="DJ134" s="11" t="str">
        <f t="shared" si="301"/>
        <v/>
      </c>
      <c r="DK134" s="11" t="str">
        <f t="shared" si="301"/>
        <v/>
      </c>
      <c r="DL134" s="11" t="str">
        <f t="shared" si="301"/>
        <v/>
      </c>
      <c r="DM134" s="11" t="str">
        <f t="shared" si="301"/>
        <v/>
      </c>
      <c r="DN134" s="11" t="str">
        <f t="shared" si="301"/>
        <v/>
      </c>
      <c r="DO134" s="11" t="str">
        <f t="shared" si="301"/>
        <v/>
      </c>
      <c r="DP134" s="11" t="str">
        <f t="shared" si="301"/>
        <v/>
      </c>
      <c r="DQ134" s="11" t="str">
        <f t="shared" si="301"/>
        <v/>
      </c>
      <c r="DR134" s="11" t="str">
        <f t="shared" si="301"/>
        <v/>
      </c>
      <c r="DS134" s="11" t="str">
        <f t="shared" si="301"/>
        <v/>
      </c>
      <c r="DT134" s="11" t="str">
        <f t="shared" si="301"/>
        <v/>
      </c>
      <c r="DU134" s="11" t="str">
        <f t="shared" si="301"/>
        <v/>
      </c>
      <c r="DV134" s="11" t="str">
        <f t="shared" si="301"/>
        <v/>
      </c>
      <c r="DW134" s="11" t="str">
        <f t="shared" si="301"/>
        <v/>
      </c>
      <c r="DX134" s="11" t="str">
        <f t="shared" si="301"/>
        <v/>
      </c>
      <c r="DY134" s="11" t="str">
        <f t="shared" si="301"/>
        <v/>
      </c>
      <c r="DZ134" s="11" t="str">
        <f t="shared" si="301"/>
        <v/>
      </c>
      <c r="EA134" s="11" t="str">
        <f t="shared" si="301"/>
        <v/>
      </c>
      <c r="EB134" s="11">
        <f t="shared" si="301"/>
        <v>1</v>
      </c>
      <c r="EC134" s="11">
        <f t="shared" si="301"/>
        <v>1</v>
      </c>
      <c r="ED134" s="11">
        <f t="shared" si="301"/>
        <v>1</v>
      </c>
      <c r="EE134" s="11">
        <f t="shared" ref="EE134:GP134" si="302">IF(OR(EF42 = "", EF$8 &lt; EE$8), "", 1)</f>
        <v>1</v>
      </c>
      <c r="EF134" s="11">
        <f t="shared" si="302"/>
        <v>1</v>
      </c>
      <c r="EG134" s="11">
        <f t="shared" si="302"/>
        <v>1</v>
      </c>
      <c r="EH134" s="11">
        <f t="shared" si="302"/>
        <v>1</v>
      </c>
      <c r="EI134" s="11">
        <f t="shared" si="302"/>
        <v>1</v>
      </c>
      <c r="EJ134" s="11">
        <f t="shared" si="302"/>
        <v>1</v>
      </c>
      <c r="EK134" s="11">
        <f t="shared" si="302"/>
        <v>1</v>
      </c>
      <c r="EL134" s="11">
        <f t="shared" si="302"/>
        <v>1</v>
      </c>
      <c r="EM134" s="11">
        <f t="shared" si="302"/>
        <v>1</v>
      </c>
      <c r="EN134" s="11">
        <f t="shared" si="302"/>
        <v>1</v>
      </c>
      <c r="EO134" s="11">
        <f t="shared" si="302"/>
        <v>1</v>
      </c>
      <c r="EP134" s="11">
        <f t="shared" si="302"/>
        <v>1</v>
      </c>
      <c r="EQ134" s="11">
        <f t="shared" si="302"/>
        <v>1</v>
      </c>
      <c r="ER134" s="11">
        <f t="shared" si="302"/>
        <v>1</v>
      </c>
      <c r="ES134" s="11">
        <f t="shared" si="302"/>
        <v>1</v>
      </c>
      <c r="ET134" s="11">
        <f t="shared" si="302"/>
        <v>1</v>
      </c>
      <c r="EU134" s="11">
        <f t="shared" si="302"/>
        <v>1</v>
      </c>
      <c r="EV134" s="11">
        <f t="shared" si="302"/>
        <v>1</v>
      </c>
      <c r="EW134" s="11">
        <f t="shared" si="302"/>
        <v>1</v>
      </c>
      <c r="EX134" s="11">
        <f t="shared" si="302"/>
        <v>1</v>
      </c>
      <c r="EY134" s="11">
        <f t="shared" si="302"/>
        <v>1</v>
      </c>
      <c r="EZ134" s="11">
        <f t="shared" si="302"/>
        <v>1</v>
      </c>
      <c r="FA134" s="11" t="str">
        <f t="shared" si="302"/>
        <v/>
      </c>
      <c r="FB134" s="11" t="str">
        <f t="shared" si="302"/>
        <v/>
      </c>
      <c r="FC134" s="11" t="str">
        <f t="shared" si="302"/>
        <v/>
      </c>
      <c r="FD134" s="11" t="str">
        <f t="shared" si="302"/>
        <v/>
      </c>
      <c r="FE134" s="11" t="str">
        <f t="shared" si="302"/>
        <v/>
      </c>
      <c r="FF134" s="11" t="str">
        <f t="shared" si="302"/>
        <v/>
      </c>
      <c r="FG134" s="11" t="str">
        <f t="shared" si="302"/>
        <v/>
      </c>
      <c r="FH134" s="11" t="str">
        <f t="shared" si="302"/>
        <v/>
      </c>
      <c r="FI134" s="11" t="str">
        <f t="shared" si="302"/>
        <v/>
      </c>
      <c r="FJ134" s="11" t="str">
        <f t="shared" si="302"/>
        <v/>
      </c>
      <c r="FK134" s="11" t="str">
        <f t="shared" si="302"/>
        <v/>
      </c>
      <c r="FL134" s="11" t="str">
        <f t="shared" si="302"/>
        <v/>
      </c>
      <c r="FM134" s="11" t="str">
        <f t="shared" si="302"/>
        <v/>
      </c>
      <c r="FN134" s="11" t="str">
        <f t="shared" si="302"/>
        <v/>
      </c>
      <c r="FO134" s="11" t="str">
        <f t="shared" si="302"/>
        <v/>
      </c>
      <c r="FP134" s="11" t="str">
        <f t="shared" si="302"/>
        <v/>
      </c>
      <c r="FQ134" s="11" t="str">
        <f t="shared" si="302"/>
        <v/>
      </c>
      <c r="FR134" s="11" t="str">
        <f t="shared" si="302"/>
        <v/>
      </c>
      <c r="FS134" s="11" t="str">
        <f t="shared" si="302"/>
        <v/>
      </c>
      <c r="FT134" s="11" t="str">
        <f t="shared" si="302"/>
        <v/>
      </c>
      <c r="FU134" s="11" t="str">
        <f t="shared" si="302"/>
        <v/>
      </c>
      <c r="FV134" s="11" t="str">
        <f t="shared" si="302"/>
        <v/>
      </c>
      <c r="FW134" s="11" t="str">
        <f t="shared" si="302"/>
        <v/>
      </c>
      <c r="FX134" s="11" t="str">
        <f t="shared" si="302"/>
        <v/>
      </c>
      <c r="FY134" s="11" t="str">
        <f t="shared" si="302"/>
        <v/>
      </c>
      <c r="FZ134" s="11" t="str">
        <f t="shared" si="302"/>
        <v/>
      </c>
      <c r="GA134" s="11" t="str">
        <f t="shared" si="302"/>
        <v/>
      </c>
      <c r="GB134" s="11" t="str">
        <f t="shared" si="302"/>
        <v/>
      </c>
      <c r="GC134" s="11" t="str">
        <f t="shared" si="302"/>
        <v/>
      </c>
      <c r="GD134" s="11" t="str">
        <f t="shared" si="302"/>
        <v/>
      </c>
      <c r="GE134" s="11" t="str">
        <f t="shared" si="302"/>
        <v/>
      </c>
      <c r="GF134" s="11" t="str">
        <f t="shared" si="302"/>
        <v/>
      </c>
      <c r="GG134" s="11" t="str">
        <f t="shared" si="302"/>
        <v/>
      </c>
      <c r="GH134" s="11" t="str">
        <f t="shared" si="302"/>
        <v/>
      </c>
      <c r="GI134" s="11" t="str">
        <f t="shared" si="302"/>
        <v/>
      </c>
      <c r="GJ134" s="11" t="str">
        <f t="shared" si="302"/>
        <v/>
      </c>
      <c r="GK134" s="11" t="str">
        <f t="shared" si="302"/>
        <v/>
      </c>
      <c r="GL134" s="11" t="str">
        <f t="shared" si="302"/>
        <v/>
      </c>
      <c r="GM134" s="11" t="str">
        <f t="shared" si="302"/>
        <v/>
      </c>
      <c r="GN134" s="11" t="str">
        <f t="shared" si="302"/>
        <v/>
      </c>
      <c r="GO134" s="11" t="str">
        <f t="shared" si="302"/>
        <v/>
      </c>
      <c r="GP134" s="11" t="str">
        <f t="shared" si="302"/>
        <v/>
      </c>
      <c r="GQ134" s="11" t="str">
        <f t="shared" ref="GQ134:IV134" si="303">IF(OR(GR42 = "", GR$8 &lt; GQ$8), "", 1)</f>
        <v/>
      </c>
      <c r="GR134" s="11" t="str">
        <f t="shared" si="303"/>
        <v/>
      </c>
      <c r="GS134" s="11" t="str">
        <f t="shared" si="303"/>
        <v/>
      </c>
      <c r="GT134" s="11" t="str">
        <f t="shared" si="303"/>
        <v/>
      </c>
      <c r="GU134" s="11" t="str">
        <f t="shared" si="303"/>
        <v/>
      </c>
      <c r="GV134" s="11" t="str">
        <f t="shared" si="303"/>
        <v/>
      </c>
      <c r="GW134" s="11" t="str">
        <f t="shared" si="303"/>
        <v/>
      </c>
      <c r="GX134" s="11" t="str">
        <f t="shared" si="303"/>
        <v/>
      </c>
      <c r="GY134" s="11" t="str">
        <f t="shared" si="303"/>
        <v/>
      </c>
      <c r="GZ134" s="11" t="str">
        <f t="shared" si="303"/>
        <v/>
      </c>
      <c r="HA134" s="11" t="str">
        <f t="shared" si="303"/>
        <v/>
      </c>
      <c r="HB134" s="11" t="str">
        <f t="shared" si="303"/>
        <v/>
      </c>
      <c r="HC134" s="11" t="str">
        <f t="shared" si="303"/>
        <v/>
      </c>
      <c r="HD134" s="11" t="str">
        <f t="shared" si="303"/>
        <v/>
      </c>
      <c r="HE134" s="11" t="str">
        <f t="shared" si="303"/>
        <v/>
      </c>
      <c r="HF134" s="11" t="str">
        <f t="shared" si="303"/>
        <v/>
      </c>
      <c r="HG134" s="11" t="str">
        <f t="shared" si="303"/>
        <v/>
      </c>
      <c r="HH134" s="11" t="str">
        <f t="shared" si="303"/>
        <v/>
      </c>
      <c r="HI134" s="11" t="str">
        <f t="shared" si="303"/>
        <v/>
      </c>
      <c r="HJ134" s="11" t="str">
        <f t="shared" si="303"/>
        <v/>
      </c>
      <c r="HK134" s="11" t="str">
        <f t="shared" si="303"/>
        <v/>
      </c>
      <c r="HL134" s="11" t="str">
        <f t="shared" si="303"/>
        <v/>
      </c>
      <c r="HM134" s="11" t="str">
        <f t="shared" si="303"/>
        <v/>
      </c>
      <c r="HN134" s="11" t="str">
        <f t="shared" si="303"/>
        <v/>
      </c>
      <c r="HO134" s="11" t="str">
        <f t="shared" si="303"/>
        <v/>
      </c>
      <c r="HP134" s="11" t="str">
        <f t="shared" si="303"/>
        <v/>
      </c>
      <c r="HQ134" s="11" t="str">
        <f t="shared" si="303"/>
        <v/>
      </c>
      <c r="HR134" s="11" t="str">
        <f t="shared" si="303"/>
        <v/>
      </c>
      <c r="HS134" s="11" t="str">
        <f t="shared" si="303"/>
        <v/>
      </c>
      <c r="HT134" s="11" t="str">
        <f t="shared" si="303"/>
        <v/>
      </c>
      <c r="HU134" s="11" t="str">
        <f t="shared" si="303"/>
        <v/>
      </c>
      <c r="HV134" s="11" t="str">
        <f t="shared" si="303"/>
        <v/>
      </c>
      <c r="HW134" s="11" t="str">
        <f t="shared" si="303"/>
        <v/>
      </c>
      <c r="HX134" s="11" t="str">
        <f t="shared" si="303"/>
        <v/>
      </c>
      <c r="HY134" s="11" t="str">
        <f t="shared" si="303"/>
        <v/>
      </c>
      <c r="HZ134" s="11" t="str">
        <f t="shared" si="303"/>
        <v/>
      </c>
      <c r="IA134" s="11" t="str">
        <f t="shared" si="303"/>
        <v/>
      </c>
      <c r="IB134" s="11" t="str">
        <f t="shared" si="303"/>
        <v/>
      </c>
      <c r="IC134" s="11" t="str">
        <f t="shared" si="303"/>
        <v/>
      </c>
      <c r="ID134" s="11" t="str">
        <f t="shared" si="303"/>
        <v/>
      </c>
      <c r="IE134" s="11" t="str">
        <f t="shared" si="303"/>
        <v/>
      </c>
      <c r="IF134" s="11" t="str">
        <f t="shared" si="303"/>
        <v/>
      </c>
      <c r="IG134" s="11" t="str">
        <f t="shared" si="303"/>
        <v/>
      </c>
      <c r="IH134" s="11" t="str">
        <f t="shared" si="303"/>
        <v/>
      </c>
      <c r="II134" s="11" t="str">
        <f t="shared" si="303"/>
        <v/>
      </c>
      <c r="IJ134" s="11" t="str">
        <f t="shared" si="303"/>
        <v/>
      </c>
      <c r="IK134" s="11" t="str">
        <f t="shared" si="303"/>
        <v/>
      </c>
      <c r="IL134" s="11" t="str">
        <f t="shared" si="303"/>
        <v/>
      </c>
      <c r="IM134" s="11" t="str">
        <f t="shared" si="303"/>
        <v/>
      </c>
      <c r="IN134" s="11" t="str">
        <f t="shared" si="303"/>
        <v/>
      </c>
      <c r="IO134" s="11" t="str">
        <f t="shared" si="303"/>
        <v/>
      </c>
      <c r="IP134" s="11" t="str">
        <f t="shared" si="303"/>
        <v/>
      </c>
      <c r="IQ134" s="11" t="str">
        <f t="shared" si="303"/>
        <v/>
      </c>
      <c r="IR134" s="11" t="str">
        <f t="shared" si="303"/>
        <v/>
      </c>
      <c r="IS134" s="11" t="str">
        <f t="shared" si="303"/>
        <v/>
      </c>
      <c r="IT134" s="11" t="str">
        <f t="shared" si="303"/>
        <v/>
      </c>
      <c r="IU134" s="11" t="str">
        <f t="shared" si="303"/>
        <v/>
      </c>
      <c r="IV134" s="11" t="str">
        <f t="shared" si="303"/>
        <v/>
      </c>
    </row>
    <row r="135" spans="6:256" x14ac:dyDescent="0.2">
      <c r="F135">
        <v>202209</v>
      </c>
      <c r="G135" s="11">
        <f t="shared" ref="G135:BR135" si="304">IF(OR(H43 = "", H$8 &lt; G$8), "", 1)</f>
        <v>1</v>
      </c>
      <c r="H135" s="11">
        <f t="shared" si="304"/>
        <v>1</v>
      </c>
      <c r="I135" s="11">
        <f t="shared" si="304"/>
        <v>1</v>
      </c>
      <c r="J135" s="11">
        <f t="shared" si="304"/>
        <v>1</v>
      </c>
      <c r="K135" s="11">
        <f t="shared" si="304"/>
        <v>1</v>
      </c>
      <c r="L135" s="11">
        <f t="shared" si="304"/>
        <v>1</v>
      </c>
      <c r="M135" s="11">
        <f t="shared" si="304"/>
        <v>1</v>
      </c>
      <c r="N135" s="11">
        <f t="shared" si="304"/>
        <v>1</v>
      </c>
      <c r="O135" s="11">
        <f t="shared" si="304"/>
        <v>1</v>
      </c>
      <c r="P135" s="11">
        <f t="shared" si="304"/>
        <v>1</v>
      </c>
      <c r="Q135" s="11">
        <f t="shared" si="304"/>
        <v>1</v>
      </c>
      <c r="R135" s="11">
        <f t="shared" si="304"/>
        <v>1</v>
      </c>
      <c r="S135" s="11">
        <f t="shared" si="304"/>
        <v>1</v>
      </c>
      <c r="T135" s="11">
        <f t="shared" si="304"/>
        <v>1</v>
      </c>
      <c r="U135" s="11">
        <f t="shared" si="304"/>
        <v>1</v>
      </c>
      <c r="V135" s="11">
        <f t="shared" si="304"/>
        <v>1</v>
      </c>
      <c r="W135" s="11">
        <f t="shared" si="304"/>
        <v>1</v>
      </c>
      <c r="X135" s="11">
        <f t="shared" si="304"/>
        <v>1</v>
      </c>
      <c r="Y135" s="11">
        <f t="shared" si="304"/>
        <v>1</v>
      </c>
      <c r="Z135" s="11">
        <f t="shared" si="304"/>
        <v>1</v>
      </c>
      <c r="AA135" s="11">
        <f t="shared" si="304"/>
        <v>1</v>
      </c>
      <c r="AB135" s="11">
        <f t="shared" si="304"/>
        <v>1</v>
      </c>
      <c r="AC135" s="11" t="str">
        <f t="shared" si="304"/>
        <v/>
      </c>
      <c r="AD135" s="11" t="str">
        <f t="shared" si="304"/>
        <v/>
      </c>
      <c r="AE135" s="11" t="str">
        <f t="shared" si="304"/>
        <v/>
      </c>
      <c r="AF135" s="11" t="str">
        <f t="shared" si="304"/>
        <v/>
      </c>
      <c r="AG135" s="11" t="str">
        <f t="shared" si="304"/>
        <v/>
      </c>
      <c r="AH135" s="11" t="str">
        <f t="shared" si="304"/>
        <v/>
      </c>
      <c r="AI135" s="11" t="str">
        <f t="shared" si="304"/>
        <v/>
      </c>
      <c r="AJ135" s="11" t="str">
        <f t="shared" si="304"/>
        <v/>
      </c>
      <c r="AK135" s="11" t="str">
        <f t="shared" si="304"/>
        <v/>
      </c>
      <c r="AL135" s="11" t="str">
        <f t="shared" si="304"/>
        <v/>
      </c>
      <c r="AM135" s="11" t="str">
        <f t="shared" si="304"/>
        <v/>
      </c>
      <c r="AN135" s="11" t="str">
        <f t="shared" si="304"/>
        <v/>
      </c>
      <c r="AO135" s="11" t="str">
        <f t="shared" si="304"/>
        <v/>
      </c>
      <c r="AP135" s="11" t="str">
        <f t="shared" si="304"/>
        <v/>
      </c>
      <c r="AQ135" s="11" t="str">
        <f t="shared" si="304"/>
        <v/>
      </c>
      <c r="AR135" s="11" t="str">
        <f t="shared" si="304"/>
        <v/>
      </c>
      <c r="AS135" s="11" t="str">
        <f t="shared" si="304"/>
        <v/>
      </c>
      <c r="AT135" s="11" t="str">
        <f t="shared" si="304"/>
        <v/>
      </c>
      <c r="AU135" s="11" t="str">
        <f t="shared" si="304"/>
        <v/>
      </c>
      <c r="AV135" s="11" t="str">
        <f t="shared" si="304"/>
        <v/>
      </c>
      <c r="AW135" s="11" t="str">
        <f t="shared" si="304"/>
        <v/>
      </c>
      <c r="AX135" s="11" t="str">
        <f t="shared" si="304"/>
        <v/>
      </c>
      <c r="AY135" s="11" t="str">
        <f t="shared" si="304"/>
        <v/>
      </c>
      <c r="AZ135" s="11" t="str">
        <f t="shared" si="304"/>
        <v/>
      </c>
      <c r="BA135" s="11" t="str">
        <f t="shared" si="304"/>
        <v/>
      </c>
      <c r="BB135" s="11" t="str">
        <f t="shared" si="304"/>
        <v/>
      </c>
      <c r="BC135" s="11" t="str">
        <f t="shared" si="304"/>
        <v/>
      </c>
      <c r="BD135" s="11" t="str">
        <f t="shared" si="304"/>
        <v/>
      </c>
      <c r="BE135" s="11" t="str">
        <f t="shared" si="304"/>
        <v/>
      </c>
      <c r="BF135" s="11" t="str">
        <f t="shared" si="304"/>
        <v/>
      </c>
      <c r="BG135" s="11" t="str">
        <f t="shared" si="304"/>
        <v/>
      </c>
      <c r="BH135" s="11" t="str">
        <f t="shared" si="304"/>
        <v/>
      </c>
      <c r="BI135" s="11" t="str">
        <f t="shared" si="304"/>
        <v/>
      </c>
      <c r="BJ135" s="11" t="str">
        <f t="shared" si="304"/>
        <v/>
      </c>
      <c r="BK135" s="11" t="str">
        <f t="shared" si="304"/>
        <v/>
      </c>
      <c r="BL135" s="11" t="str">
        <f t="shared" si="304"/>
        <v/>
      </c>
      <c r="BM135" s="11" t="str">
        <f t="shared" si="304"/>
        <v/>
      </c>
      <c r="BN135" s="11" t="str">
        <f t="shared" si="304"/>
        <v/>
      </c>
      <c r="BO135" s="11" t="str">
        <f t="shared" si="304"/>
        <v/>
      </c>
      <c r="BP135" s="11" t="str">
        <f t="shared" si="304"/>
        <v/>
      </c>
      <c r="BQ135" s="11" t="str">
        <f t="shared" si="304"/>
        <v/>
      </c>
      <c r="BR135" s="11" t="str">
        <f t="shared" si="304"/>
        <v/>
      </c>
      <c r="BS135" s="11" t="str">
        <f t="shared" ref="BS135:ED135" si="305">IF(OR(BT43 = "", BT$8 &lt; BS$8), "", 1)</f>
        <v/>
      </c>
      <c r="BT135" s="11" t="str">
        <f t="shared" si="305"/>
        <v/>
      </c>
      <c r="BU135" s="11" t="str">
        <f t="shared" si="305"/>
        <v/>
      </c>
      <c r="BV135" s="11" t="str">
        <f t="shared" si="305"/>
        <v/>
      </c>
      <c r="BW135" s="11" t="str">
        <f t="shared" si="305"/>
        <v/>
      </c>
      <c r="BX135" s="11" t="str">
        <f t="shared" si="305"/>
        <v/>
      </c>
      <c r="BY135" s="11" t="str">
        <f t="shared" si="305"/>
        <v/>
      </c>
      <c r="BZ135" s="11" t="str">
        <f t="shared" si="305"/>
        <v/>
      </c>
      <c r="CA135" s="11" t="str">
        <f t="shared" si="305"/>
        <v/>
      </c>
      <c r="CB135" s="11" t="str">
        <f t="shared" si="305"/>
        <v/>
      </c>
      <c r="CC135" s="11" t="str">
        <f t="shared" si="305"/>
        <v/>
      </c>
      <c r="CD135" s="11" t="str">
        <f t="shared" si="305"/>
        <v/>
      </c>
      <c r="CE135" s="11" t="str">
        <f t="shared" si="305"/>
        <v/>
      </c>
      <c r="CF135" s="11" t="str">
        <f t="shared" si="305"/>
        <v/>
      </c>
      <c r="CG135" s="11" t="str">
        <f t="shared" si="305"/>
        <v/>
      </c>
      <c r="CH135" s="11" t="str">
        <f t="shared" si="305"/>
        <v/>
      </c>
      <c r="CI135" s="11" t="str">
        <f t="shared" si="305"/>
        <v/>
      </c>
      <c r="CJ135" s="11" t="str">
        <f t="shared" si="305"/>
        <v/>
      </c>
      <c r="CK135" s="11" t="str">
        <f t="shared" si="305"/>
        <v/>
      </c>
      <c r="CL135" s="11" t="str">
        <f t="shared" si="305"/>
        <v/>
      </c>
      <c r="CM135" s="11" t="str">
        <f t="shared" si="305"/>
        <v/>
      </c>
      <c r="CN135" s="11" t="str">
        <f t="shared" si="305"/>
        <v/>
      </c>
      <c r="CO135" s="11" t="str">
        <f t="shared" si="305"/>
        <v/>
      </c>
      <c r="CP135" s="11" t="str">
        <f t="shared" si="305"/>
        <v/>
      </c>
      <c r="CQ135" s="11" t="str">
        <f t="shared" si="305"/>
        <v/>
      </c>
      <c r="CR135" s="11" t="str">
        <f t="shared" si="305"/>
        <v/>
      </c>
      <c r="CS135" s="11" t="str">
        <f t="shared" si="305"/>
        <v/>
      </c>
      <c r="CT135" s="11" t="str">
        <f t="shared" si="305"/>
        <v/>
      </c>
      <c r="CU135" s="11" t="str">
        <f t="shared" si="305"/>
        <v/>
      </c>
      <c r="CV135" s="11" t="str">
        <f t="shared" si="305"/>
        <v/>
      </c>
      <c r="CW135" s="11" t="str">
        <f t="shared" si="305"/>
        <v/>
      </c>
      <c r="CX135" s="11" t="str">
        <f t="shared" si="305"/>
        <v/>
      </c>
      <c r="CY135" s="11" t="str">
        <f t="shared" si="305"/>
        <v/>
      </c>
      <c r="CZ135" s="11" t="str">
        <f t="shared" si="305"/>
        <v/>
      </c>
      <c r="DA135" s="11" t="str">
        <f t="shared" si="305"/>
        <v/>
      </c>
      <c r="DB135" s="11" t="str">
        <f t="shared" si="305"/>
        <v/>
      </c>
      <c r="DC135" s="11" t="str">
        <f t="shared" si="305"/>
        <v/>
      </c>
      <c r="DD135" s="11" t="str">
        <f t="shared" si="305"/>
        <v/>
      </c>
      <c r="DE135" s="11" t="str">
        <f t="shared" si="305"/>
        <v/>
      </c>
      <c r="DF135" s="11" t="str">
        <f t="shared" si="305"/>
        <v/>
      </c>
      <c r="DG135" s="11" t="str">
        <f t="shared" si="305"/>
        <v/>
      </c>
      <c r="DH135" s="11" t="str">
        <f t="shared" si="305"/>
        <v/>
      </c>
      <c r="DI135" s="11" t="str">
        <f t="shared" si="305"/>
        <v/>
      </c>
      <c r="DJ135" s="11" t="str">
        <f t="shared" si="305"/>
        <v/>
      </c>
      <c r="DK135" s="11" t="str">
        <f t="shared" si="305"/>
        <v/>
      </c>
      <c r="DL135" s="11" t="str">
        <f t="shared" si="305"/>
        <v/>
      </c>
      <c r="DM135" s="11" t="str">
        <f t="shared" si="305"/>
        <v/>
      </c>
      <c r="DN135" s="11" t="str">
        <f t="shared" si="305"/>
        <v/>
      </c>
      <c r="DO135" s="11" t="str">
        <f t="shared" si="305"/>
        <v/>
      </c>
      <c r="DP135" s="11" t="str">
        <f t="shared" si="305"/>
        <v/>
      </c>
      <c r="DQ135" s="11" t="str">
        <f t="shared" si="305"/>
        <v/>
      </c>
      <c r="DR135" s="11" t="str">
        <f t="shared" si="305"/>
        <v/>
      </c>
      <c r="DS135" s="11" t="str">
        <f t="shared" si="305"/>
        <v/>
      </c>
      <c r="DT135" s="11" t="str">
        <f t="shared" si="305"/>
        <v/>
      </c>
      <c r="DU135" s="11" t="str">
        <f t="shared" si="305"/>
        <v/>
      </c>
      <c r="DV135" s="11" t="str">
        <f t="shared" si="305"/>
        <v/>
      </c>
      <c r="DW135" s="11" t="str">
        <f t="shared" si="305"/>
        <v/>
      </c>
      <c r="DX135" s="11" t="str">
        <f t="shared" si="305"/>
        <v/>
      </c>
      <c r="DY135" s="11" t="str">
        <f t="shared" si="305"/>
        <v/>
      </c>
      <c r="DZ135" s="11" t="str">
        <f t="shared" si="305"/>
        <v/>
      </c>
      <c r="EA135" s="11" t="str">
        <f t="shared" si="305"/>
        <v/>
      </c>
      <c r="EB135" s="11">
        <f t="shared" si="305"/>
        <v>1</v>
      </c>
      <c r="EC135" s="11">
        <f t="shared" si="305"/>
        <v>1</v>
      </c>
      <c r="ED135" s="11">
        <f t="shared" si="305"/>
        <v>1</v>
      </c>
      <c r="EE135" s="11">
        <f t="shared" ref="EE135:GP135" si="306">IF(OR(EF43 = "", EF$8 &lt; EE$8), "", 1)</f>
        <v>1</v>
      </c>
      <c r="EF135" s="11">
        <f t="shared" si="306"/>
        <v>1</v>
      </c>
      <c r="EG135" s="11">
        <f t="shared" si="306"/>
        <v>1</v>
      </c>
      <c r="EH135" s="11">
        <f t="shared" si="306"/>
        <v>1</v>
      </c>
      <c r="EI135" s="11">
        <f t="shared" si="306"/>
        <v>1</v>
      </c>
      <c r="EJ135" s="11">
        <f t="shared" si="306"/>
        <v>1</v>
      </c>
      <c r="EK135" s="11">
        <f t="shared" si="306"/>
        <v>1</v>
      </c>
      <c r="EL135" s="11">
        <f t="shared" si="306"/>
        <v>1</v>
      </c>
      <c r="EM135" s="11">
        <f t="shared" si="306"/>
        <v>1</v>
      </c>
      <c r="EN135" s="11">
        <f t="shared" si="306"/>
        <v>1</v>
      </c>
      <c r="EO135" s="11">
        <f t="shared" si="306"/>
        <v>1</v>
      </c>
      <c r="EP135" s="11">
        <f t="shared" si="306"/>
        <v>1</v>
      </c>
      <c r="EQ135" s="11">
        <f t="shared" si="306"/>
        <v>1</v>
      </c>
      <c r="ER135" s="11">
        <f t="shared" si="306"/>
        <v>1</v>
      </c>
      <c r="ES135" s="11">
        <f t="shared" si="306"/>
        <v>1</v>
      </c>
      <c r="ET135" s="11">
        <f t="shared" si="306"/>
        <v>1</v>
      </c>
      <c r="EU135" s="11">
        <f t="shared" si="306"/>
        <v>1</v>
      </c>
      <c r="EV135" s="11">
        <f t="shared" si="306"/>
        <v>1</v>
      </c>
      <c r="EW135" s="11">
        <f t="shared" si="306"/>
        <v>1</v>
      </c>
      <c r="EX135" s="11" t="str">
        <f t="shared" si="306"/>
        <v/>
      </c>
      <c r="EY135" s="11" t="str">
        <f t="shared" si="306"/>
        <v/>
      </c>
      <c r="EZ135" s="11" t="str">
        <f t="shared" si="306"/>
        <v/>
      </c>
      <c r="FA135" s="11" t="str">
        <f t="shared" si="306"/>
        <v/>
      </c>
      <c r="FB135" s="11" t="str">
        <f t="shared" si="306"/>
        <v/>
      </c>
      <c r="FC135" s="11" t="str">
        <f t="shared" si="306"/>
        <v/>
      </c>
      <c r="FD135" s="11" t="str">
        <f t="shared" si="306"/>
        <v/>
      </c>
      <c r="FE135" s="11" t="str">
        <f t="shared" si="306"/>
        <v/>
      </c>
      <c r="FF135" s="11" t="str">
        <f t="shared" si="306"/>
        <v/>
      </c>
      <c r="FG135" s="11" t="str">
        <f t="shared" si="306"/>
        <v/>
      </c>
      <c r="FH135" s="11" t="str">
        <f t="shared" si="306"/>
        <v/>
      </c>
      <c r="FI135" s="11" t="str">
        <f t="shared" si="306"/>
        <v/>
      </c>
      <c r="FJ135" s="11" t="str">
        <f t="shared" si="306"/>
        <v/>
      </c>
      <c r="FK135" s="11" t="str">
        <f t="shared" si="306"/>
        <v/>
      </c>
      <c r="FL135" s="11" t="str">
        <f t="shared" si="306"/>
        <v/>
      </c>
      <c r="FM135" s="11" t="str">
        <f t="shared" si="306"/>
        <v/>
      </c>
      <c r="FN135" s="11" t="str">
        <f t="shared" si="306"/>
        <v/>
      </c>
      <c r="FO135" s="11" t="str">
        <f t="shared" si="306"/>
        <v/>
      </c>
      <c r="FP135" s="11" t="str">
        <f t="shared" si="306"/>
        <v/>
      </c>
      <c r="FQ135" s="11" t="str">
        <f t="shared" si="306"/>
        <v/>
      </c>
      <c r="FR135" s="11" t="str">
        <f t="shared" si="306"/>
        <v/>
      </c>
      <c r="FS135" s="11" t="str">
        <f t="shared" si="306"/>
        <v/>
      </c>
      <c r="FT135" s="11" t="str">
        <f t="shared" si="306"/>
        <v/>
      </c>
      <c r="FU135" s="11" t="str">
        <f t="shared" si="306"/>
        <v/>
      </c>
      <c r="FV135" s="11" t="str">
        <f t="shared" si="306"/>
        <v/>
      </c>
      <c r="FW135" s="11" t="str">
        <f t="shared" si="306"/>
        <v/>
      </c>
      <c r="FX135" s="11" t="str">
        <f t="shared" si="306"/>
        <v/>
      </c>
      <c r="FY135" s="11" t="str">
        <f t="shared" si="306"/>
        <v/>
      </c>
      <c r="FZ135" s="11" t="str">
        <f t="shared" si="306"/>
        <v/>
      </c>
      <c r="GA135" s="11" t="str">
        <f t="shared" si="306"/>
        <v/>
      </c>
      <c r="GB135" s="11" t="str">
        <f t="shared" si="306"/>
        <v/>
      </c>
      <c r="GC135" s="11" t="str">
        <f t="shared" si="306"/>
        <v/>
      </c>
      <c r="GD135" s="11" t="str">
        <f t="shared" si="306"/>
        <v/>
      </c>
      <c r="GE135" s="11" t="str">
        <f t="shared" si="306"/>
        <v/>
      </c>
      <c r="GF135" s="11" t="str">
        <f t="shared" si="306"/>
        <v/>
      </c>
      <c r="GG135" s="11" t="str">
        <f t="shared" si="306"/>
        <v/>
      </c>
      <c r="GH135" s="11" t="str">
        <f t="shared" si="306"/>
        <v/>
      </c>
      <c r="GI135" s="11" t="str">
        <f t="shared" si="306"/>
        <v/>
      </c>
      <c r="GJ135" s="11" t="str">
        <f t="shared" si="306"/>
        <v/>
      </c>
      <c r="GK135" s="11" t="str">
        <f t="shared" si="306"/>
        <v/>
      </c>
      <c r="GL135" s="11" t="str">
        <f t="shared" si="306"/>
        <v/>
      </c>
      <c r="GM135" s="11" t="str">
        <f t="shared" si="306"/>
        <v/>
      </c>
      <c r="GN135" s="11" t="str">
        <f t="shared" si="306"/>
        <v/>
      </c>
      <c r="GO135" s="11" t="str">
        <f t="shared" si="306"/>
        <v/>
      </c>
      <c r="GP135" s="11" t="str">
        <f t="shared" si="306"/>
        <v/>
      </c>
      <c r="GQ135" s="11" t="str">
        <f t="shared" ref="GQ135:IV135" si="307">IF(OR(GR43 = "", GR$8 &lt; GQ$8), "", 1)</f>
        <v/>
      </c>
      <c r="GR135" s="11" t="str">
        <f t="shared" si="307"/>
        <v/>
      </c>
      <c r="GS135" s="11" t="str">
        <f t="shared" si="307"/>
        <v/>
      </c>
      <c r="GT135" s="11" t="str">
        <f t="shared" si="307"/>
        <v/>
      </c>
      <c r="GU135" s="11" t="str">
        <f t="shared" si="307"/>
        <v/>
      </c>
      <c r="GV135" s="11" t="str">
        <f t="shared" si="307"/>
        <v/>
      </c>
      <c r="GW135" s="11" t="str">
        <f t="shared" si="307"/>
        <v/>
      </c>
      <c r="GX135" s="11" t="str">
        <f t="shared" si="307"/>
        <v/>
      </c>
      <c r="GY135" s="11" t="str">
        <f t="shared" si="307"/>
        <v/>
      </c>
      <c r="GZ135" s="11" t="str">
        <f t="shared" si="307"/>
        <v/>
      </c>
      <c r="HA135" s="11" t="str">
        <f t="shared" si="307"/>
        <v/>
      </c>
      <c r="HB135" s="11" t="str">
        <f t="shared" si="307"/>
        <v/>
      </c>
      <c r="HC135" s="11" t="str">
        <f t="shared" si="307"/>
        <v/>
      </c>
      <c r="HD135" s="11" t="str">
        <f t="shared" si="307"/>
        <v/>
      </c>
      <c r="HE135" s="11" t="str">
        <f t="shared" si="307"/>
        <v/>
      </c>
      <c r="HF135" s="11" t="str">
        <f t="shared" si="307"/>
        <v/>
      </c>
      <c r="HG135" s="11" t="str">
        <f t="shared" si="307"/>
        <v/>
      </c>
      <c r="HH135" s="11" t="str">
        <f t="shared" si="307"/>
        <v/>
      </c>
      <c r="HI135" s="11" t="str">
        <f t="shared" si="307"/>
        <v/>
      </c>
      <c r="HJ135" s="11" t="str">
        <f t="shared" si="307"/>
        <v/>
      </c>
      <c r="HK135" s="11" t="str">
        <f t="shared" si="307"/>
        <v/>
      </c>
      <c r="HL135" s="11" t="str">
        <f t="shared" si="307"/>
        <v/>
      </c>
      <c r="HM135" s="11" t="str">
        <f t="shared" si="307"/>
        <v/>
      </c>
      <c r="HN135" s="11" t="str">
        <f t="shared" si="307"/>
        <v/>
      </c>
      <c r="HO135" s="11" t="str">
        <f t="shared" si="307"/>
        <v/>
      </c>
      <c r="HP135" s="11" t="str">
        <f t="shared" si="307"/>
        <v/>
      </c>
      <c r="HQ135" s="11" t="str">
        <f t="shared" si="307"/>
        <v/>
      </c>
      <c r="HR135" s="11" t="str">
        <f t="shared" si="307"/>
        <v/>
      </c>
      <c r="HS135" s="11" t="str">
        <f t="shared" si="307"/>
        <v/>
      </c>
      <c r="HT135" s="11" t="str">
        <f t="shared" si="307"/>
        <v/>
      </c>
      <c r="HU135" s="11" t="str">
        <f t="shared" si="307"/>
        <v/>
      </c>
      <c r="HV135" s="11" t="str">
        <f t="shared" si="307"/>
        <v/>
      </c>
      <c r="HW135" s="11" t="str">
        <f t="shared" si="307"/>
        <v/>
      </c>
      <c r="HX135" s="11" t="str">
        <f t="shared" si="307"/>
        <v/>
      </c>
      <c r="HY135" s="11" t="str">
        <f t="shared" si="307"/>
        <v/>
      </c>
      <c r="HZ135" s="11" t="str">
        <f t="shared" si="307"/>
        <v/>
      </c>
      <c r="IA135" s="11" t="str">
        <f t="shared" si="307"/>
        <v/>
      </c>
      <c r="IB135" s="11" t="str">
        <f t="shared" si="307"/>
        <v/>
      </c>
      <c r="IC135" s="11" t="str">
        <f t="shared" si="307"/>
        <v/>
      </c>
      <c r="ID135" s="11" t="str">
        <f t="shared" si="307"/>
        <v/>
      </c>
      <c r="IE135" s="11" t="str">
        <f t="shared" si="307"/>
        <v/>
      </c>
      <c r="IF135" s="11" t="str">
        <f t="shared" si="307"/>
        <v/>
      </c>
      <c r="IG135" s="11" t="str">
        <f t="shared" si="307"/>
        <v/>
      </c>
      <c r="IH135" s="11" t="str">
        <f t="shared" si="307"/>
        <v/>
      </c>
      <c r="II135" s="11" t="str">
        <f t="shared" si="307"/>
        <v/>
      </c>
      <c r="IJ135" s="11" t="str">
        <f t="shared" si="307"/>
        <v/>
      </c>
      <c r="IK135" s="11" t="str">
        <f t="shared" si="307"/>
        <v/>
      </c>
      <c r="IL135" s="11" t="str">
        <f t="shared" si="307"/>
        <v/>
      </c>
      <c r="IM135" s="11" t="str">
        <f t="shared" si="307"/>
        <v/>
      </c>
      <c r="IN135" s="11" t="str">
        <f t="shared" si="307"/>
        <v/>
      </c>
      <c r="IO135" s="11" t="str">
        <f t="shared" si="307"/>
        <v/>
      </c>
      <c r="IP135" s="11" t="str">
        <f t="shared" si="307"/>
        <v/>
      </c>
      <c r="IQ135" s="11" t="str">
        <f t="shared" si="307"/>
        <v/>
      </c>
      <c r="IR135" s="11" t="str">
        <f t="shared" si="307"/>
        <v/>
      </c>
      <c r="IS135" s="11" t="str">
        <f t="shared" si="307"/>
        <v/>
      </c>
      <c r="IT135" s="11" t="str">
        <f t="shared" si="307"/>
        <v/>
      </c>
      <c r="IU135" s="11" t="str">
        <f t="shared" si="307"/>
        <v/>
      </c>
      <c r="IV135" s="11" t="str">
        <f t="shared" si="307"/>
        <v/>
      </c>
    </row>
    <row r="136" spans="6:256" x14ac:dyDescent="0.2">
      <c r="F136">
        <v>202212</v>
      </c>
      <c r="G136" s="11">
        <f t="shared" ref="G136:BR136" si="308">IF(OR(H44 = "", H$8 &lt; G$8), "", 1)</f>
        <v>1</v>
      </c>
      <c r="H136" s="11">
        <f t="shared" si="308"/>
        <v>1</v>
      </c>
      <c r="I136" s="11">
        <f t="shared" si="308"/>
        <v>1</v>
      </c>
      <c r="J136" s="11">
        <f t="shared" si="308"/>
        <v>1</v>
      </c>
      <c r="K136" s="11">
        <f t="shared" si="308"/>
        <v>1</v>
      </c>
      <c r="L136" s="11">
        <f t="shared" si="308"/>
        <v>1</v>
      </c>
      <c r="M136" s="11">
        <f t="shared" si="308"/>
        <v>1</v>
      </c>
      <c r="N136" s="11">
        <f t="shared" si="308"/>
        <v>1</v>
      </c>
      <c r="O136" s="11">
        <f t="shared" si="308"/>
        <v>1</v>
      </c>
      <c r="P136" s="11">
        <f t="shared" si="308"/>
        <v>1</v>
      </c>
      <c r="Q136" s="11">
        <f t="shared" si="308"/>
        <v>1</v>
      </c>
      <c r="R136" s="11">
        <f t="shared" si="308"/>
        <v>1</v>
      </c>
      <c r="S136" s="11">
        <f t="shared" si="308"/>
        <v>1</v>
      </c>
      <c r="T136" s="11">
        <f t="shared" si="308"/>
        <v>1</v>
      </c>
      <c r="U136" s="11">
        <f t="shared" si="308"/>
        <v>1</v>
      </c>
      <c r="V136" s="11">
        <f t="shared" si="308"/>
        <v>1</v>
      </c>
      <c r="W136" s="11">
        <f t="shared" si="308"/>
        <v>1</v>
      </c>
      <c r="X136" s="11">
        <f t="shared" si="308"/>
        <v>1</v>
      </c>
      <c r="Y136" s="11">
        <f t="shared" si="308"/>
        <v>1</v>
      </c>
      <c r="Z136" s="11" t="str">
        <f t="shared" si="308"/>
        <v/>
      </c>
      <c r="AA136" s="11" t="str">
        <f t="shared" si="308"/>
        <v/>
      </c>
      <c r="AB136" s="11" t="str">
        <f t="shared" si="308"/>
        <v/>
      </c>
      <c r="AC136" s="11" t="str">
        <f t="shared" si="308"/>
        <v/>
      </c>
      <c r="AD136" s="11" t="str">
        <f t="shared" si="308"/>
        <v/>
      </c>
      <c r="AE136" s="11" t="str">
        <f t="shared" si="308"/>
        <v/>
      </c>
      <c r="AF136" s="11" t="str">
        <f t="shared" si="308"/>
        <v/>
      </c>
      <c r="AG136" s="11" t="str">
        <f t="shared" si="308"/>
        <v/>
      </c>
      <c r="AH136" s="11" t="str">
        <f t="shared" si="308"/>
        <v/>
      </c>
      <c r="AI136" s="11" t="str">
        <f t="shared" si="308"/>
        <v/>
      </c>
      <c r="AJ136" s="11" t="str">
        <f t="shared" si="308"/>
        <v/>
      </c>
      <c r="AK136" s="11" t="str">
        <f t="shared" si="308"/>
        <v/>
      </c>
      <c r="AL136" s="11" t="str">
        <f t="shared" si="308"/>
        <v/>
      </c>
      <c r="AM136" s="11" t="str">
        <f t="shared" si="308"/>
        <v/>
      </c>
      <c r="AN136" s="11" t="str">
        <f t="shared" si="308"/>
        <v/>
      </c>
      <c r="AO136" s="11" t="str">
        <f t="shared" si="308"/>
        <v/>
      </c>
      <c r="AP136" s="11" t="str">
        <f t="shared" si="308"/>
        <v/>
      </c>
      <c r="AQ136" s="11" t="str">
        <f t="shared" si="308"/>
        <v/>
      </c>
      <c r="AR136" s="11" t="str">
        <f t="shared" si="308"/>
        <v/>
      </c>
      <c r="AS136" s="11" t="str">
        <f t="shared" si="308"/>
        <v/>
      </c>
      <c r="AT136" s="11" t="str">
        <f t="shared" si="308"/>
        <v/>
      </c>
      <c r="AU136" s="11" t="str">
        <f t="shared" si="308"/>
        <v/>
      </c>
      <c r="AV136" s="11" t="str">
        <f t="shared" si="308"/>
        <v/>
      </c>
      <c r="AW136" s="11" t="str">
        <f t="shared" si="308"/>
        <v/>
      </c>
      <c r="AX136" s="11" t="str">
        <f t="shared" si="308"/>
        <v/>
      </c>
      <c r="AY136" s="11" t="str">
        <f t="shared" si="308"/>
        <v/>
      </c>
      <c r="AZ136" s="11" t="str">
        <f t="shared" si="308"/>
        <v/>
      </c>
      <c r="BA136" s="11" t="str">
        <f t="shared" si="308"/>
        <v/>
      </c>
      <c r="BB136" s="11" t="str">
        <f t="shared" si="308"/>
        <v/>
      </c>
      <c r="BC136" s="11" t="str">
        <f t="shared" si="308"/>
        <v/>
      </c>
      <c r="BD136" s="11" t="str">
        <f t="shared" si="308"/>
        <v/>
      </c>
      <c r="BE136" s="11" t="str">
        <f t="shared" si="308"/>
        <v/>
      </c>
      <c r="BF136" s="11" t="str">
        <f t="shared" si="308"/>
        <v/>
      </c>
      <c r="BG136" s="11" t="str">
        <f t="shared" si="308"/>
        <v/>
      </c>
      <c r="BH136" s="11" t="str">
        <f t="shared" si="308"/>
        <v/>
      </c>
      <c r="BI136" s="11" t="str">
        <f t="shared" si="308"/>
        <v/>
      </c>
      <c r="BJ136" s="11" t="str">
        <f t="shared" si="308"/>
        <v/>
      </c>
      <c r="BK136" s="11" t="str">
        <f t="shared" si="308"/>
        <v/>
      </c>
      <c r="BL136" s="11" t="str">
        <f t="shared" si="308"/>
        <v/>
      </c>
      <c r="BM136" s="11" t="str">
        <f t="shared" si="308"/>
        <v/>
      </c>
      <c r="BN136" s="11" t="str">
        <f t="shared" si="308"/>
        <v/>
      </c>
      <c r="BO136" s="11" t="str">
        <f t="shared" si="308"/>
        <v/>
      </c>
      <c r="BP136" s="11" t="str">
        <f t="shared" si="308"/>
        <v/>
      </c>
      <c r="BQ136" s="11" t="str">
        <f t="shared" si="308"/>
        <v/>
      </c>
      <c r="BR136" s="11" t="str">
        <f t="shared" si="308"/>
        <v/>
      </c>
      <c r="BS136" s="11" t="str">
        <f t="shared" ref="BS136:ED136" si="309">IF(OR(BT44 = "", BT$8 &lt; BS$8), "", 1)</f>
        <v/>
      </c>
      <c r="BT136" s="11" t="str">
        <f t="shared" si="309"/>
        <v/>
      </c>
      <c r="BU136" s="11" t="str">
        <f t="shared" si="309"/>
        <v/>
      </c>
      <c r="BV136" s="11" t="str">
        <f t="shared" si="309"/>
        <v/>
      </c>
      <c r="BW136" s="11" t="str">
        <f t="shared" si="309"/>
        <v/>
      </c>
      <c r="BX136" s="11" t="str">
        <f t="shared" si="309"/>
        <v/>
      </c>
      <c r="BY136" s="11" t="str">
        <f t="shared" si="309"/>
        <v/>
      </c>
      <c r="BZ136" s="11" t="str">
        <f t="shared" si="309"/>
        <v/>
      </c>
      <c r="CA136" s="11" t="str">
        <f t="shared" si="309"/>
        <v/>
      </c>
      <c r="CB136" s="11" t="str">
        <f t="shared" si="309"/>
        <v/>
      </c>
      <c r="CC136" s="11" t="str">
        <f t="shared" si="309"/>
        <v/>
      </c>
      <c r="CD136" s="11" t="str">
        <f t="shared" si="309"/>
        <v/>
      </c>
      <c r="CE136" s="11" t="str">
        <f t="shared" si="309"/>
        <v/>
      </c>
      <c r="CF136" s="11" t="str">
        <f t="shared" si="309"/>
        <v/>
      </c>
      <c r="CG136" s="11" t="str">
        <f t="shared" si="309"/>
        <v/>
      </c>
      <c r="CH136" s="11" t="str">
        <f t="shared" si="309"/>
        <v/>
      </c>
      <c r="CI136" s="11" t="str">
        <f t="shared" si="309"/>
        <v/>
      </c>
      <c r="CJ136" s="11" t="str">
        <f t="shared" si="309"/>
        <v/>
      </c>
      <c r="CK136" s="11" t="str">
        <f t="shared" si="309"/>
        <v/>
      </c>
      <c r="CL136" s="11" t="str">
        <f t="shared" si="309"/>
        <v/>
      </c>
      <c r="CM136" s="11" t="str">
        <f t="shared" si="309"/>
        <v/>
      </c>
      <c r="CN136" s="11" t="str">
        <f t="shared" si="309"/>
        <v/>
      </c>
      <c r="CO136" s="11" t="str">
        <f t="shared" si="309"/>
        <v/>
      </c>
      <c r="CP136" s="11" t="str">
        <f t="shared" si="309"/>
        <v/>
      </c>
      <c r="CQ136" s="11" t="str">
        <f t="shared" si="309"/>
        <v/>
      </c>
      <c r="CR136" s="11" t="str">
        <f t="shared" si="309"/>
        <v/>
      </c>
      <c r="CS136" s="11" t="str">
        <f t="shared" si="309"/>
        <v/>
      </c>
      <c r="CT136" s="11" t="str">
        <f t="shared" si="309"/>
        <v/>
      </c>
      <c r="CU136" s="11" t="str">
        <f t="shared" si="309"/>
        <v/>
      </c>
      <c r="CV136" s="11" t="str">
        <f t="shared" si="309"/>
        <v/>
      </c>
      <c r="CW136" s="11" t="str">
        <f t="shared" si="309"/>
        <v/>
      </c>
      <c r="CX136" s="11" t="str">
        <f t="shared" si="309"/>
        <v/>
      </c>
      <c r="CY136" s="11" t="str">
        <f t="shared" si="309"/>
        <v/>
      </c>
      <c r="CZ136" s="11" t="str">
        <f t="shared" si="309"/>
        <v/>
      </c>
      <c r="DA136" s="11" t="str">
        <f t="shared" si="309"/>
        <v/>
      </c>
      <c r="DB136" s="11" t="str">
        <f t="shared" si="309"/>
        <v/>
      </c>
      <c r="DC136" s="11" t="str">
        <f t="shared" si="309"/>
        <v/>
      </c>
      <c r="DD136" s="11" t="str">
        <f t="shared" si="309"/>
        <v/>
      </c>
      <c r="DE136" s="11" t="str">
        <f t="shared" si="309"/>
        <v/>
      </c>
      <c r="DF136" s="11" t="str">
        <f t="shared" si="309"/>
        <v/>
      </c>
      <c r="DG136" s="11" t="str">
        <f t="shared" si="309"/>
        <v/>
      </c>
      <c r="DH136" s="11" t="str">
        <f t="shared" si="309"/>
        <v/>
      </c>
      <c r="DI136" s="11" t="str">
        <f t="shared" si="309"/>
        <v/>
      </c>
      <c r="DJ136" s="11" t="str">
        <f t="shared" si="309"/>
        <v/>
      </c>
      <c r="DK136" s="11" t="str">
        <f t="shared" si="309"/>
        <v/>
      </c>
      <c r="DL136" s="11" t="str">
        <f t="shared" si="309"/>
        <v/>
      </c>
      <c r="DM136" s="11" t="str">
        <f t="shared" si="309"/>
        <v/>
      </c>
      <c r="DN136" s="11" t="str">
        <f t="shared" si="309"/>
        <v/>
      </c>
      <c r="DO136" s="11" t="str">
        <f t="shared" si="309"/>
        <v/>
      </c>
      <c r="DP136" s="11" t="str">
        <f t="shared" si="309"/>
        <v/>
      </c>
      <c r="DQ136" s="11" t="str">
        <f t="shared" si="309"/>
        <v/>
      </c>
      <c r="DR136" s="11" t="str">
        <f t="shared" si="309"/>
        <v/>
      </c>
      <c r="DS136" s="11" t="str">
        <f t="shared" si="309"/>
        <v/>
      </c>
      <c r="DT136" s="11" t="str">
        <f t="shared" si="309"/>
        <v/>
      </c>
      <c r="DU136" s="11" t="str">
        <f t="shared" si="309"/>
        <v/>
      </c>
      <c r="DV136" s="11" t="str">
        <f t="shared" si="309"/>
        <v/>
      </c>
      <c r="DW136" s="11" t="str">
        <f t="shared" si="309"/>
        <v/>
      </c>
      <c r="DX136" s="11" t="str">
        <f t="shared" si="309"/>
        <v/>
      </c>
      <c r="DY136" s="11" t="str">
        <f t="shared" si="309"/>
        <v/>
      </c>
      <c r="DZ136" s="11" t="str">
        <f t="shared" si="309"/>
        <v/>
      </c>
      <c r="EA136" s="11" t="str">
        <f t="shared" si="309"/>
        <v/>
      </c>
      <c r="EB136" s="11">
        <f t="shared" si="309"/>
        <v>1</v>
      </c>
      <c r="EC136" s="11">
        <f t="shared" si="309"/>
        <v>1</v>
      </c>
      <c r="ED136" s="11">
        <f t="shared" si="309"/>
        <v>1</v>
      </c>
      <c r="EE136" s="11">
        <f t="shared" ref="EE136:GP136" si="310">IF(OR(EF44 = "", EF$8 &lt; EE$8), "", 1)</f>
        <v>1</v>
      </c>
      <c r="EF136" s="11">
        <f t="shared" si="310"/>
        <v>1</v>
      </c>
      <c r="EG136" s="11">
        <f t="shared" si="310"/>
        <v>1</v>
      </c>
      <c r="EH136" s="11">
        <f t="shared" si="310"/>
        <v>1</v>
      </c>
      <c r="EI136" s="11">
        <f t="shared" si="310"/>
        <v>1</v>
      </c>
      <c r="EJ136" s="11">
        <f t="shared" si="310"/>
        <v>1</v>
      </c>
      <c r="EK136" s="11">
        <f t="shared" si="310"/>
        <v>1</v>
      </c>
      <c r="EL136" s="11">
        <f t="shared" si="310"/>
        <v>1</v>
      </c>
      <c r="EM136" s="11">
        <f t="shared" si="310"/>
        <v>1</v>
      </c>
      <c r="EN136" s="11">
        <f t="shared" si="310"/>
        <v>1</v>
      </c>
      <c r="EO136" s="11">
        <f t="shared" si="310"/>
        <v>1</v>
      </c>
      <c r="EP136" s="11">
        <f t="shared" si="310"/>
        <v>1</v>
      </c>
      <c r="EQ136" s="11">
        <f t="shared" si="310"/>
        <v>1</v>
      </c>
      <c r="ER136" s="11">
        <f t="shared" si="310"/>
        <v>1</v>
      </c>
      <c r="ES136" s="11">
        <f t="shared" si="310"/>
        <v>1</v>
      </c>
      <c r="ET136" s="11">
        <f t="shared" si="310"/>
        <v>1</v>
      </c>
      <c r="EU136" s="11" t="str">
        <f t="shared" si="310"/>
        <v/>
      </c>
      <c r="EV136" s="11" t="str">
        <f t="shared" si="310"/>
        <v/>
      </c>
      <c r="EW136" s="11" t="str">
        <f t="shared" si="310"/>
        <v/>
      </c>
      <c r="EX136" s="11" t="str">
        <f t="shared" si="310"/>
        <v/>
      </c>
      <c r="EY136" s="11" t="str">
        <f t="shared" si="310"/>
        <v/>
      </c>
      <c r="EZ136" s="11" t="str">
        <f t="shared" si="310"/>
        <v/>
      </c>
      <c r="FA136" s="11" t="str">
        <f t="shared" si="310"/>
        <v/>
      </c>
      <c r="FB136" s="11" t="str">
        <f t="shared" si="310"/>
        <v/>
      </c>
      <c r="FC136" s="11" t="str">
        <f t="shared" si="310"/>
        <v/>
      </c>
      <c r="FD136" s="11" t="str">
        <f t="shared" si="310"/>
        <v/>
      </c>
      <c r="FE136" s="11" t="str">
        <f t="shared" si="310"/>
        <v/>
      </c>
      <c r="FF136" s="11" t="str">
        <f t="shared" si="310"/>
        <v/>
      </c>
      <c r="FG136" s="11" t="str">
        <f t="shared" si="310"/>
        <v/>
      </c>
      <c r="FH136" s="11" t="str">
        <f t="shared" si="310"/>
        <v/>
      </c>
      <c r="FI136" s="11" t="str">
        <f t="shared" si="310"/>
        <v/>
      </c>
      <c r="FJ136" s="11" t="str">
        <f t="shared" si="310"/>
        <v/>
      </c>
      <c r="FK136" s="11" t="str">
        <f t="shared" si="310"/>
        <v/>
      </c>
      <c r="FL136" s="11" t="str">
        <f t="shared" si="310"/>
        <v/>
      </c>
      <c r="FM136" s="11" t="str">
        <f t="shared" si="310"/>
        <v/>
      </c>
      <c r="FN136" s="11" t="str">
        <f t="shared" si="310"/>
        <v/>
      </c>
      <c r="FO136" s="11" t="str">
        <f t="shared" si="310"/>
        <v/>
      </c>
      <c r="FP136" s="11" t="str">
        <f t="shared" si="310"/>
        <v/>
      </c>
      <c r="FQ136" s="11" t="str">
        <f t="shared" si="310"/>
        <v/>
      </c>
      <c r="FR136" s="11" t="str">
        <f t="shared" si="310"/>
        <v/>
      </c>
      <c r="FS136" s="11" t="str">
        <f t="shared" si="310"/>
        <v/>
      </c>
      <c r="FT136" s="11" t="str">
        <f t="shared" si="310"/>
        <v/>
      </c>
      <c r="FU136" s="11" t="str">
        <f t="shared" si="310"/>
        <v/>
      </c>
      <c r="FV136" s="11" t="str">
        <f t="shared" si="310"/>
        <v/>
      </c>
      <c r="FW136" s="11" t="str">
        <f t="shared" si="310"/>
        <v/>
      </c>
      <c r="FX136" s="11" t="str">
        <f t="shared" si="310"/>
        <v/>
      </c>
      <c r="FY136" s="11" t="str">
        <f t="shared" si="310"/>
        <v/>
      </c>
      <c r="FZ136" s="11" t="str">
        <f t="shared" si="310"/>
        <v/>
      </c>
      <c r="GA136" s="11" t="str">
        <f t="shared" si="310"/>
        <v/>
      </c>
      <c r="GB136" s="11" t="str">
        <f t="shared" si="310"/>
        <v/>
      </c>
      <c r="GC136" s="11" t="str">
        <f t="shared" si="310"/>
        <v/>
      </c>
      <c r="GD136" s="11" t="str">
        <f t="shared" si="310"/>
        <v/>
      </c>
      <c r="GE136" s="11" t="str">
        <f t="shared" si="310"/>
        <v/>
      </c>
      <c r="GF136" s="11" t="str">
        <f t="shared" si="310"/>
        <v/>
      </c>
      <c r="GG136" s="11" t="str">
        <f t="shared" si="310"/>
        <v/>
      </c>
      <c r="GH136" s="11" t="str">
        <f t="shared" si="310"/>
        <v/>
      </c>
      <c r="GI136" s="11" t="str">
        <f t="shared" si="310"/>
        <v/>
      </c>
      <c r="GJ136" s="11" t="str">
        <f t="shared" si="310"/>
        <v/>
      </c>
      <c r="GK136" s="11" t="str">
        <f t="shared" si="310"/>
        <v/>
      </c>
      <c r="GL136" s="11" t="str">
        <f t="shared" si="310"/>
        <v/>
      </c>
      <c r="GM136" s="11" t="str">
        <f t="shared" si="310"/>
        <v/>
      </c>
      <c r="GN136" s="11" t="str">
        <f t="shared" si="310"/>
        <v/>
      </c>
      <c r="GO136" s="11" t="str">
        <f t="shared" si="310"/>
        <v/>
      </c>
      <c r="GP136" s="11" t="str">
        <f t="shared" si="310"/>
        <v/>
      </c>
      <c r="GQ136" s="11" t="str">
        <f t="shared" ref="GQ136:IV136" si="311">IF(OR(GR44 = "", GR$8 &lt; GQ$8), "", 1)</f>
        <v/>
      </c>
      <c r="GR136" s="11" t="str">
        <f t="shared" si="311"/>
        <v/>
      </c>
      <c r="GS136" s="11" t="str">
        <f t="shared" si="311"/>
        <v/>
      </c>
      <c r="GT136" s="11" t="str">
        <f t="shared" si="311"/>
        <v/>
      </c>
      <c r="GU136" s="11" t="str">
        <f t="shared" si="311"/>
        <v/>
      </c>
      <c r="GV136" s="11" t="str">
        <f t="shared" si="311"/>
        <v/>
      </c>
      <c r="GW136" s="11" t="str">
        <f t="shared" si="311"/>
        <v/>
      </c>
      <c r="GX136" s="11" t="str">
        <f t="shared" si="311"/>
        <v/>
      </c>
      <c r="GY136" s="11" t="str">
        <f t="shared" si="311"/>
        <v/>
      </c>
      <c r="GZ136" s="11" t="str">
        <f t="shared" si="311"/>
        <v/>
      </c>
      <c r="HA136" s="11" t="str">
        <f t="shared" si="311"/>
        <v/>
      </c>
      <c r="HB136" s="11" t="str">
        <f t="shared" si="311"/>
        <v/>
      </c>
      <c r="HC136" s="11" t="str">
        <f t="shared" si="311"/>
        <v/>
      </c>
      <c r="HD136" s="11" t="str">
        <f t="shared" si="311"/>
        <v/>
      </c>
      <c r="HE136" s="11" t="str">
        <f t="shared" si="311"/>
        <v/>
      </c>
      <c r="HF136" s="11" t="str">
        <f t="shared" si="311"/>
        <v/>
      </c>
      <c r="HG136" s="11" t="str">
        <f t="shared" si="311"/>
        <v/>
      </c>
      <c r="HH136" s="11" t="str">
        <f t="shared" si="311"/>
        <v/>
      </c>
      <c r="HI136" s="11" t="str">
        <f t="shared" si="311"/>
        <v/>
      </c>
      <c r="HJ136" s="11" t="str">
        <f t="shared" si="311"/>
        <v/>
      </c>
      <c r="HK136" s="11" t="str">
        <f t="shared" si="311"/>
        <v/>
      </c>
      <c r="HL136" s="11" t="str">
        <f t="shared" si="311"/>
        <v/>
      </c>
      <c r="HM136" s="11" t="str">
        <f t="shared" si="311"/>
        <v/>
      </c>
      <c r="HN136" s="11" t="str">
        <f t="shared" si="311"/>
        <v/>
      </c>
      <c r="HO136" s="11" t="str">
        <f t="shared" si="311"/>
        <v/>
      </c>
      <c r="HP136" s="11" t="str">
        <f t="shared" si="311"/>
        <v/>
      </c>
      <c r="HQ136" s="11" t="str">
        <f t="shared" si="311"/>
        <v/>
      </c>
      <c r="HR136" s="11" t="str">
        <f t="shared" si="311"/>
        <v/>
      </c>
      <c r="HS136" s="11" t="str">
        <f t="shared" si="311"/>
        <v/>
      </c>
      <c r="HT136" s="11" t="str">
        <f t="shared" si="311"/>
        <v/>
      </c>
      <c r="HU136" s="11" t="str">
        <f t="shared" si="311"/>
        <v/>
      </c>
      <c r="HV136" s="11" t="str">
        <f t="shared" si="311"/>
        <v/>
      </c>
      <c r="HW136" s="11" t="str">
        <f t="shared" si="311"/>
        <v/>
      </c>
      <c r="HX136" s="11" t="str">
        <f t="shared" si="311"/>
        <v/>
      </c>
      <c r="HY136" s="11" t="str">
        <f t="shared" si="311"/>
        <v/>
      </c>
      <c r="HZ136" s="11" t="str">
        <f t="shared" si="311"/>
        <v/>
      </c>
      <c r="IA136" s="11" t="str">
        <f t="shared" si="311"/>
        <v/>
      </c>
      <c r="IB136" s="11" t="str">
        <f t="shared" si="311"/>
        <v/>
      </c>
      <c r="IC136" s="11" t="str">
        <f t="shared" si="311"/>
        <v/>
      </c>
      <c r="ID136" s="11" t="str">
        <f t="shared" si="311"/>
        <v/>
      </c>
      <c r="IE136" s="11" t="str">
        <f t="shared" si="311"/>
        <v/>
      </c>
      <c r="IF136" s="11" t="str">
        <f t="shared" si="311"/>
        <v/>
      </c>
      <c r="IG136" s="11" t="str">
        <f t="shared" si="311"/>
        <v/>
      </c>
      <c r="IH136" s="11" t="str">
        <f t="shared" si="311"/>
        <v/>
      </c>
      <c r="II136" s="11" t="str">
        <f t="shared" si="311"/>
        <v/>
      </c>
      <c r="IJ136" s="11" t="str">
        <f t="shared" si="311"/>
        <v/>
      </c>
      <c r="IK136" s="11" t="str">
        <f t="shared" si="311"/>
        <v/>
      </c>
      <c r="IL136" s="11" t="str">
        <f t="shared" si="311"/>
        <v/>
      </c>
      <c r="IM136" s="11" t="str">
        <f t="shared" si="311"/>
        <v/>
      </c>
      <c r="IN136" s="11" t="str">
        <f t="shared" si="311"/>
        <v/>
      </c>
      <c r="IO136" s="11" t="str">
        <f t="shared" si="311"/>
        <v/>
      </c>
      <c r="IP136" s="11" t="str">
        <f t="shared" si="311"/>
        <v/>
      </c>
      <c r="IQ136" s="11" t="str">
        <f t="shared" si="311"/>
        <v/>
      </c>
      <c r="IR136" s="11" t="str">
        <f t="shared" si="311"/>
        <v/>
      </c>
      <c r="IS136" s="11" t="str">
        <f t="shared" si="311"/>
        <v/>
      </c>
      <c r="IT136" s="11" t="str">
        <f t="shared" si="311"/>
        <v/>
      </c>
      <c r="IU136" s="11" t="str">
        <f t="shared" si="311"/>
        <v/>
      </c>
      <c r="IV136" s="11" t="str">
        <f t="shared" si="311"/>
        <v/>
      </c>
    </row>
    <row r="137" spans="6:256" x14ac:dyDescent="0.2">
      <c r="F137">
        <v>202303</v>
      </c>
      <c r="G137" s="11">
        <f t="shared" ref="G137:BR137" si="312">IF(OR(H45 = "", H$8 &lt; G$8), "", 1)</f>
        <v>1</v>
      </c>
      <c r="H137" s="11">
        <f t="shared" si="312"/>
        <v>1</v>
      </c>
      <c r="I137" s="11">
        <f t="shared" si="312"/>
        <v>1</v>
      </c>
      <c r="J137" s="11">
        <f t="shared" si="312"/>
        <v>1</v>
      </c>
      <c r="K137" s="11">
        <f t="shared" si="312"/>
        <v>1</v>
      </c>
      <c r="L137" s="11">
        <f t="shared" si="312"/>
        <v>1</v>
      </c>
      <c r="M137" s="11">
        <f t="shared" si="312"/>
        <v>1</v>
      </c>
      <c r="N137" s="11">
        <f t="shared" si="312"/>
        <v>1</v>
      </c>
      <c r="O137" s="11">
        <f t="shared" si="312"/>
        <v>1</v>
      </c>
      <c r="P137" s="11">
        <f t="shared" si="312"/>
        <v>1</v>
      </c>
      <c r="Q137" s="11">
        <f t="shared" si="312"/>
        <v>1</v>
      </c>
      <c r="R137" s="11">
        <f t="shared" si="312"/>
        <v>1</v>
      </c>
      <c r="S137" s="11">
        <f t="shared" si="312"/>
        <v>1</v>
      </c>
      <c r="T137" s="11">
        <f t="shared" si="312"/>
        <v>1</v>
      </c>
      <c r="U137" s="11">
        <f t="shared" si="312"/>
        <v>1</v>
      </c>
      <c r="V137" s="11">
        <f t="shared" si="312"/>
        <v>1</v>
      </c>
      <c r="W137" s="11" t="str">
        <f t="shared" si="312"/>
        <v/>
      </c>
      <c r="X137" s="11" t="str">
        <f t="shared" si="312"/>
        <v/>
      </c>
      <c r="Y137" s="11" t="str">
        <f t="shared" si="312"/>
        <v/>
      </c>
      <c r="Z137" s="11" t="str">
        <f t="shared" si="312"/>
        <v/>
      </c>
      <c r="AA137" s="11" t="str">
        <f t="shared" si="312"/>
        <v/>
      </c>
      <c r="AB137" s="11" t="str">
        <f t="shared" si="312"/>
        <v/>
      </c>
      <c r="AC137" s="11" t="str">
        <f t="shared" si="312"/>
        <v/>
      </c>
      <c r="AD137" s="11" t="str">
        <f t="shared" si="312"/>
        <v/>
      </c>
      <c r="AE137" s="11" t="str">
        <f t="shared" si="312"/>
        <v/>
      </c>
      <c r="AF137" s="11" t="str">
        <f t="shared" si="312"/>
        <v/>
      </c>
      <c r="AG137" s="11" t="str">
        <f t="shared" si="312"/>
        <v/>
      </c>
      <c r="AH137" s="11" t="str">
        <f t="shared" si="312"/>
        <v/>
      </c>
      <c r="AI137" s="11" t="str">
        <f t="shared" si="312"/>
        <v/>
      </c>
      <c r="AJ137" s="11" t="str">
        <f t="shared" si="312"/>
        <v/>
      </c>
      <c r="AK137" s="11" t="str">
        <f t="shared" si="312"/>
        <v/>
      </c>
      <c r="AL137" s="11" t="str">
        <f t="shared" si="312"/>
        <v/>
      </c>
      <c r="AM137" s="11" t="str">
        <f t="shared" si="312"/>
        <v/>
      </c>
      <c r="AN137" s="11" t="str">
        <f t="shared" si="312"/>
        <v/>
      </c>
      <c r="AO137" s="11" t="str">
        <f t="shared" si="312"/>
        <v/>
      </c>
      <c r="AP137" s="11" t="str">
        <f t="shared" si="312"/>
        <v/>
      </c>
      <c r="AQ137" s="11" t="str">
        <f t="shared" si="312"/>
        <v/>
      </c>
      <c r="AR137" s="11" t="str">
        <f t="shared" si="312"/>
        <v/>
      </c>
      <c r="AS137" s="11" t="str">
        <f t="shared" si="312"/>
        <v/>
      </c>
      <c r="AT137" s="11" t="str">
        <f t="shared" si="312"/>
        <v/>
      </c>
      <c r="AU137" s="11" t="str">
        <f t="shared" si="312"/>
        <v/>
      </c>
      <c r="AV137" s="11" t="str">
        <f t="shared" si="312"/>
        <v/>
      </c>
      <c r="AW137" s="11" t="str">
        <f t="shared" si="312"/>
        <v/>
      </c>
      <c r="AX137" s="11" t="str">
        <f t="shared" si="312"/>
        <v/>
      </c>
      <c r="AY137" s="11" t="str">
        <f t="shared" si="312"/>
        <v/>
      </c>
      <c r="AZ137" s="11" t="str">
        <f t="shared" si="312"/>
        <v/>
      </c>
      <c r="BA137" s="11" t="str">
        <f t="shared" si="312"/>
        <v/>
      </c>
      <c r="BB137" s="11" t="str">
        <f t="shared" si="312"/>
        <v/>
      </c>
      <c r="BC137" s="11" t="str">
        <f t="shared" si="312"/>
        <v/>
      </c>
      <c r="BD137" s="11" t="str">
        <f t="shared" si="312"/>
        <v/>
      </c>
      <c r="BE137" s="11" t="str">
        <f t="shared" si="312"/>
        <v/>
      </c>
      <c r="BF137" s="11" t="str">
        <f t="shared" si="312"/>
        <v/>
      </c>
      <c r="BG137" s="11" t="str">
        <f t="shared" si="312"/>
        <v/>
      </c>
      <c r="BH137" s="11" t="str">
        <f t="shared" si="312"/>
        <v/>
      </c>
      <c r="BI137" s="11" t="str">
        <f t="shared" si="312"/>
        <v/>
      </c>
      <c r="BJ137" s="11" t="str">
        <f t="shared" si="312"/>
        <v/>
      </c>
      <c r="BK137" s="11" t="str">
        <f t="shared" si="312"/>
        <v/>
      </c>
      <c r="BL137" s="11" t="str">
        <f t="shared" si="312"/>
        <v/>
      </c>
      <c r="BM137" s="11" t="str">
        <f t="shared" si="312"/>
        <v/>
      </c>
      <c r="BN137" s="11" t="str">
        <f t="shared" si="312"/>
        <v/>
      </c>
      <c r="BO137" s="11" t="str">
        <f t="shared" si="312"/>
        <v/>
      </c>
      <c r="BP137" s="11" t="str">
        <f t="shared" si="312"/>
        <v/>
      </c>
      <c r="BQ137" s="11" t="str">
        <f t="shared" si="312"/>
        <v/>
      </c>
      <c r="BR137" s="11" t="str">
        <f t="shared" si="312"/>
        <v/>
      </c>
      <c r="BS137" s="11" t="str">
        <f t="shared" ref="BS137:ED137" si="313">IF(OR(BT45 = "", BT$8 &lt; BS$8), "", 1)</f>
        <v/>
      </c>
      <c r="BT137" s="11" t="str">
        <f t="shared" si="313"/>
        <v/>
      </c>
      <c r="BU137" s="11" t="str">
        <f t="shared" si="313"/>
        <v/>
      </c>
      <c r="BV137" s="11" t="str">
        <f t="shared" si="313"/>
        <v/>
      </c>
      <c r="BW137" s="11" t="str">
        <f t="shared" si="313"/>
        <v/>
      </c>
      <c r="BX137" s="11" t="str">
        <f t="shared" si="313"/>
        <v/>
      </c>
      <c r="BY137" s="11" t="str">
        <f t="shared" si="313"/>
        <v/>
      </c>
      <c r="BZ137" s="11" t="str">
        <f t="shared" si="313"/>
        <v/>
      </c>
      <c r="CA137" s="11" t="str">
        <f t="shared" si="313"/>
        <v/>
      </c>
      <c r="CB137" s="11" t="str">
        <f t="shared" si="313"/>
        <v/>
      </c>
      <c r="CC137" s="11" t="str">
        <f t="shared" si="313"/>
        <v/>
      </c>
      <c r="CD137" s="11" t="str">
        <f t="shared" si="313"/>
        <v/>
      </c>
      <c r="CE137" s="11" t="str">
        <f t="shared" si="313"/>
        <v/>
      </c>
      <c r="CF137" s="11" t="str">
        <f t="shared" si="313"/>
        <v/>
      </c>
      <c r="CG137" s="11" t="str">
        <f t="shared" si="313"/>
        <v/>
      </c>
      <c r="CH137" s="11" t="str">
        <f t="shared" si="313"/>
        <v/>
      </c>
      <c r="CI137" s="11" t="str">
        <f t="shared" si="313"/>
        <v/>
      </c>
      <c r="CJ137" s="11" t="str">
        <f t="shared" si="313"/>
        <v/>
      </c>
      <c r="CK137" s="11" t="str">
        <f t="shared" si="313"/>
        <v/>
      </c>
      <c r="CL137" s="11" t="str">
        <f t="shared" si="313"/>
        <v/>
      </c>
      <c r="CM137" s="11" t="str">
        <f t="shared" si="313"/>
        <v/>
      </c>
      <c r="CN137" s="11" t="str">
        <f t="shared" si="313"/>
        <v/>
      </c>
      <c r="CO137" s="11" t="str">
        <f t="shared" si="313"/>
        <v/>
      </c>
      <c r="CP137" s="11" t="str">
        <f t="shared" si="313"/>
        <v/>
      </c>
      <c r="CQ137" s="11" t="str">
        <f t="shared" si="313"/>
        <v/>
      </c>
      <c r="CR137" s="11" t="str">
        <f t="shared" si="313"/>
        <v/>
      </c>
      <c r="CS137" s="11" t="str">
        <f t="shared" si="313"/>
        <v/>
      </c>
      <c r="CT137" s="11" t="str">
        <f t="shared" si="313"/>
        <v/>
      </c>
      <c r="CU137" s="11" t="str">
        <f t="shared" si="313"/>
        <v/>
      </c>
      <c r="CV137" s="11" t="str">
        <f t="shared" si="313"/>
        <v/>
      </c>
      <c r="CW137" s="11" t="str">
        <f t="shared" si="313"/>
        <v/>
      </c>
      <c r="CX137" s="11" t="str">
        <f t="shared" si="313"/>
        <v/>
      </c>
      <c r="CY137" s="11" t="str">
        <f t="shared" si="313"/>
        <v/>
      </c>
      <c r="CZ137" s="11" t="str">
        <f t="shared" si="313"/>
        <v/>
      </c>
      <c r="DA137" s="11" t="str">
        <f t="shared" si="313"/>
        <v/>
      </c>
      <c r="DB137" s="11" t="str">
        <f t="shared" si="313"/>
        <v/>
      </c>
      <c r="DC137" s="11" t="str">
        <f t="shared" si="313"/>
        <v/>
      </c>
      <c r="DD137" s="11" t="str">
        <f t="shared" si="313"/>
        <v/>
      </c>
      <c r="DE137" s="11" t="str">
        <f t="shared" si="313"/>
        <v/>
      </c>
      <c r="DF137" s="11" t="str">
        <f t="shared" si="313"/>
        <v/>
      </c>
      <c r="DG137" s="11" t="str">
        <f t="shared" si="313"/>
        <v/>
      </c>
      <c r="DH137" s="11" t="str">
        <f t="shared" si="313"/>
        <v/>
      </c>
      <c r="DI137" s="11" t="str">
        <f t="shared" si="313"/>
        <v/>
      </c>
      <c r="DJ137" s="11" t="str">
        <f t="shared" si="313"/>
        <v/>
      </c>
      <c r="DK137" s="11" t="str">
        <f t="shared" si="313"/>
        <v/>
      </c>
      <c r="DL137" s="11" t="str">
        <f t="shared" si="313"/>
        <v/>
      </c>
      <c r="DM137" s="11" t="str">
        <f t="shared" si="313"/>
        <v/>
      </c>
      <c r="DN137" s="11" t="str">
        <f t="shared" si="313"/>
        <v/>
      </c>
      <c r="DO137" s="11" t="str">
        <f t="shared" si="313"/>
        <v/>
      </c>
      <c r="DP137" s="11" t="str">
        <f t="shared" si="313"/>
        <v/>
      </c>
      <c r="DQ137" s="11" t="str">
        <f t="shared" si="313"/>
        <v/>
      </c>
      <c r="DR137" s="11" t="str">
        <f t="shared" si="313"/>
        <v/>
      </c>
      <c r="DS137" s="11" t="str">
        <f t="shared" si="313"/>
        <v/>
      </c>
      <c r="DT137" s="11" t="str">
        <f t="shared" si="313"/>
        <v/>
      </c>
      <c r="DU137" s="11" t="str">
        <f t="shared" si="313"/>
        <v/>
      </c>
      <c r="DV137" s="11" t="str">
        <f t="shared" si="313"/>
        <v/>
      </c>
      <c r="DW137" s="11" t="str">
        <f t="shared" si="313"/>
        <v/>
      </c>
      <c r="DX137" s="11" t="str">
        <f t="shared" si="313"/>
        <v/>
      </c>
      <c r="DY137" s="11" t="str">
        <f t="shared" si="313"/>
        <v/>
      </c>
      <c r="DZ137" s="11" t="str">
        <f t="shared" si="313"/>
        <v/>
      </c>
      <c r="EA137" s="11" t="str">
        <f t="shared" si="313"/>
        <v/>
      </c>
      <c r="EB137" s="11">
        <f t="shared" si="313"/>
        <v>1</v>
      </c>
      <c r="EC137" s="11">
        <f t="shared" si="313"/>
        <v>1</v>
      </c>
      <c r="ED137" s="11">
        <f t="shared" si="313"/>
        <v>1</v>
      </c>
      <c r="EE137" s="11">
        <f t="shared" ref="EE137:GP137" si="314">IF(OR(EF45 = "", EF$8 &lt; EE$8), "", 1)</f>
        <v>1</v>
      </c>
      <c r="EF137" s="11">
        <f t="shared" si="314"/>
        <v>1</v>
      </c>
      <c r="EG137" s="11">
        <f t="shared" si="314"/>
        <v>1</v>
      </c>
      <c r="EH137" s="11">
        <f t="shared" si="314"/>
        <v>1</v>
      </c>
      <c r="EI137" s="11">
        <f t="shared" si="314"/>
        <v>1</v>
      </c>
      <c r="EJ137" s="11">
        <f t="shared" si="314"/>
        <v>1</v>
      </c>
      <c r="EK137" s="11">
        <f t="shared" si="314"/>
        <v>1</v>
      </c>
      <c r="EL137" s="11">
        <f t="shared" si="314"/>
        <v>1</v>
      </c>
      <c r="EM137" s="11">
        <f t="shared" si="314"/>
        <v>1</v>
      </c>
      <c r="EN137" s="11">
        <f t="shared" si="314"/>
        <v>1</v>
      </c>
      <c r="EO137" s="11">
        <f t="shared" si="314"/>
        <v>1</v>
      </c>
      <c r="EP137" s="11">
        <f t="shared" si="314"/>
        <v>1</v>
      </c>
      <c r="EQ137" s="11">
        <f t="shared" si="314"/>
        <v>1</v>
      </c>
      <c r="ER137" s="11" t="str">
        <f t="shared" si="314"/>
        <v/>
      </c>
      <c r="ES137" s="11" t="str">
        <f t="shared" si="314"/>
        <v/>
      </c>
      <c r="ET137" s="11" t="str">
        <f t="shared" si="314"/>
        <v/>
      </c>
      <c r="EU137" s="11" t="str">
        <f t="shared" si="314"/>
        <v/>
      </c>
      <c r="EV137" s="11" t="str">
        <f t="shared" si="314"/>
        <v/>
      </c>
      <c r="EW137" s="11" t="str">
        <f t="shared" si="314"/>
        <v/>
      </c>
      <c r="EX137" s="11" t="str">
        <f t="shared" si="314"/>
        <v/>
      </c>
      <c r="EY137" s="11" t="str">
        <f t="shared" si="314"/>
        <v/>
      </c>
      <c r="EZ137" s="11" t="str">
        <f t="shared" si="314"/>
        <v/>
      </c>
      <c r="FA137" s="11" t="str">
        <f t="shared" si="314"/>
        <v/>
      </c>
      <c r="FB137" s="11" t="str">
        <f t="shared" si="314"/>
        <v/>
      </c>
      <c r="FC137" s="11" t="str">
        <f t="shared" si="314"/>
        <v/>
      </c>
      <c r="FD137" s="11" t="str">
        <f t="shared" si="314"/>
        <v/>
      </c>
      <c r="FE137" s="11" t="str">
        <f t="shared" si="314"/>
        <v/>
      </c>
      <c r="FF137" s="11" t="str">
        <f t="shared" si="314"/>
        <v/>
      </c>
      <c r="FG137" s="11" t="str">
        <f t="shared" si="314"/>
        <v/>
      </c>
      <c r="FH137" s="11" t="str">
        <f t="shared" si="314"/>
        <v/>
      </c>
      <c r="FI137" s="11" t="str">
        <f t="shared" si="314"/>
        <v/>
      </c>
      <c r="FJ137" s="11" t="str">
        <f t="shared" si="314"/>
        <v/>
      </c>
      <c r="FK137" s="11" t="str">
        <f t="shared" si="314"/>
        <v/>
      </c>
      <c r="FL137" s="11" t="str">
        <f t="shared" si="314"/>
        <v/>
      </c>
      <c r="FM137" s="11" t="str">
        <f t="shared" si="314"/>
        <v/>
      </c>
      <c r="FN137" s="11" t="str">
        <f t="shared" si="314"/>
        <v/>
      </c>
      <c r="FO137" s="11" t="str">
        <f t="shared" si="314"/>
        <v/>
      </c>
      <c r="FP137" s="11" t="str">
        <f t="shared" si="314"/>
        <v/>
      </c>
      <c r="FQ137" s="11" t="str">
        <f t="shared" si="314"/>
        <v/>
      </c>
      <c r="FR137" s="11" t="str">
        <f t="shared" si="314"/>
        <v/>
      </c>
      <c r="FS137" s="11" t="str">
        <f t="shared" si="314"/>
        <v/>
      </c>
      <c r="FT137" s="11" t="str">
        <f t="shared" si="314"/>
        <v/>
      </c>
      <c r="FU137" s="11" t="str">
        <f t="shared" si="314"/>
        <v/>
      </c>
      <c r="FV137" s="11" t="str">
        <f t="shared" si="314"/>
        <v/>
      </c>
      <c r="FW137" s="11" t="str">
        <f t="shared" si="314"/>
        <v/>
      </c>
      <c r="FX137" s="11" t="str">
        <f t="shared" si="314"/>
        <v/>
      </c>
      <c r="FY137" s="11" t="str">
        <f t="shared" si="314"/>
        <v/>
      </c>
      <c r="FZ137" s="11" t="str">
        <f t="shared" si="314"/>
        <v/>
      </c>
      <c r="GA137" s="11" t="str">
        <f t="shared" si="314"/>
        <v/>
      </c>
      <c r="GB137" s="11" t="str">
        <f t="shared" si="314"/>
        <v/>
      </c>
      <c r="GC137" s="11" t="str">
        <f t="shared" si="314"/>
        <v/>
      </c>
      <c r="GD137" s="11" t="str">
        <f t="shared" si="314"/>
        <v/>
      </c>
      <c r="GE137" s="11" t="str">
        <f t="shared" si="314"/>
        <v/>
      </c>
      <c r="GF137" s="11" t="str">
        <f t="shared" si="314"/>
        <v/>
      </c>
      <c r="GG137" s="11" t="str">
        <f t="shared" si="314"/>
        <v/>
      </c>
      <c r="GH137" s="11" t="str">
        <f t="shared" si="314"/>
        <v/>
      </c>
      <c r="GI137" s="11" t="str">
        <f t="shared" si="314"/>
        <v/>
      </c>
      <c r="GJ137" s="11" t="str">
        <f t="shared" si="314"/>
        <v/>
      </c>
      <c r="GK137" s="11" t="str">
        <f t="shared" si="314"/>
        <v/>
      </c>
      <c r="GL137" s="11" t="str">
        <f t="shared" si="314"/>
        <v/>
      </c>
      <c r="GM137" s="11" t="str">
        <f t="shared" si="314"/>
        <v/>
      </c>
      <c r="GN137" s="11" t="str">
        <f t="shared" si="314"/>
        <v/>
      </c>
      <c r="GO137" s="11" t="str">
        <f t="shared" si="314"/>
        <v/>
      </c>
      <c r="GP137" s="11" t="str">
        <f t="shared" si="314"/>
        <v/>
      </c>
      <c r="GQ137" s="11" t="str">
        <f t="shared" ref="GQ137:IV137" si="315">IF(OR(GR45 = "", GR$8 &lt; GQ$8), "", 1)</f>
        <v/>
      </c>
      <c r="GR137" s="11" t="str">
        <f t="shared" si="315"/>
        <v/>
      </c>
      <c r="GS137" s="11" t="str">
        <f t="shared" si="315"/>
        <v/>
      </c>
      <c r="GT137" s="11" t="str">
        <f t="shared" si="315"/>
        <v/>
      </c>
      <c r="GU137" s="11" t="str">
        <f t="shared" si="315"/>
        <v/>
      </c>
      <c r="GV137" s="11" t="str">
        <f t="shared" si="315"/>
        <v/>
      </c>
      <c r="GW137" s="11" t="str">
        <f t="shared" si="315"/>
        <v/>
      </c>
      <c r="GX137" s="11" t="str">
        <f t="shared" si="315"/>
        <v/>
      </c>
      <c r="GY137" s="11" t="str">
        <f t="shared" si="315"/>
        <v/>
      </c>
      <c r="GZ137" s="11" t="str">
        <f t="shared" si="315"/>
        <v/>
      </c>
      <c r="HA137" s="11" t="str">
        <f t="shared" si="315"/>
        <v/>
      </c>
      <c r="HB137" s="11" t="str">
        <f t="shared" si="315"/>
        <v/>
      </c>
      <c r="HC137" s="11" t="str">
        <f t="shared" si="315"/>
        <v/>
      </c>
      <c r="HD137" s="11" t="str">
        <f t="shared" si="315"/>
        <v/>
      </c>
      <c r="HE137" s="11" t="str">
        <f t="shared" si="315"/>
        <v/>
      </c>
      <c r="HF137" s="11" t="str">
        <f t="shared" si="315"/>
        <v/>
      </c>
      <c r="HG137" s="11" t="str">
        <f t="shared" si="315"/>
        <v/>
      </c>
      <c r="HH137" s="11" t="str">
        <f t="shared" si="315"/>
        <v/>
      </c>
      <c r="HI137" s="11" t="str">
        <f t="shared" si="315"/>
        <v/>
      </c>
      <c r="HJ137" s="11" t="str">
        <f t="shared" si="315"/>
        <v/>
      </c>
      <c r="HK137" s="11" t="str">
        <f t="shared" si="315"/>
        <v/>
      </c>
      <c r="HL137" s="11" t="str">
        <f t="shared" si="315"/>
        <v/>
      </c>
      <c r="HM137" s="11" t="str">
        <f t="shared" si="315"/>
        <v/>
      </c>
      <c r="HN137" s="11" t="str">
        <f t="shared" si="315"/>
        <v/>
      </c>
      <c r="HO137" s="11" t="str">
        <f t="shared" si="315"/>
        <v/>
      </c>
      <c r="HP137" s="11" t="str">
        <f t="shared" si="315"/>
        <v/>
      </c>
      <c r="HQ137" s="11" t="str">
        <f t="shared" si="315"/>
        <v/>
      </c>
      <c r="HR137" s="11" t="str">
        <f t="shared" si="315"/>
        <v/>
      </c>
      <c r="HS137" s="11" t="str">
        <f t="shared" si="315"/>
        <v/>
      </c>
      <c r="HT137" s="11" t="str">
        <f t="shared" si="315"/>
        <v/>
      </c>
      <c r="HU137" s="11" t="str">
        <f t="shared" si="315"/>
        <v/>
      </c>
      <c r="HV137" s="11" t="str">
        <f t="shared" si="315"/>
        <v/>
      </c>
      <c r="HW137" s="11" t="str">
        <f t="shared" si="315"/>
        <v/>
      </c>
      <c r="HX137" s="11" t="str">
        <f t="shared" si="315"/>
        <v/>
      </c>
      <c r="HY137" s="11" t="str">
        <f t="shared" si="315"/>
        <v/>
      </c>
      <c r="HZ137" s="11" t="str">
        <f t="shared" si="315"/>
        <v/>
      </c>
      <c r="IA137" s="11" t="str">
        <f t="shared" si="315"/>
        <v/>
      </c>
      <c r="IB137" s="11" t="str">
        <f t="shared" si="315"/>
        <v/>
      </c>
      <c r="IC137" s="11" t="str">
        <f t="shared" si="315"/>
        <v/>
      </c>
      <c r="ID137" s="11" t="str">
        <f t="shared" si="315"/>
        <v/>
      </c>
      <c r="IE137" s="11" t="str">
        <f t="shared" si="315"/>
        <v/>
      </c>
      <c r="IF137" s="11" t="str">
        <f t="shared" si="315"/>
        <v/>
      </c>
      <c r="IG137" s="11" t="str">
        <f t="shared" si="315"/>
        <v/>
      </c>
      <c r="IH137" s="11" t="str">
        <f t="shared" si="315"/>
        <v/>
      </c>
      <c r="II137" s="11" t="str">
        <f t="shared" si="315"/>
        <v/>
      </c>
      <c r="IJ137" s="11" t="str">
        <f t="shared" si="315"/>
        <v/>
      </c>
      <c r="IK137" s="11" t="str">
        <f t="shared" si="315"/>
        <v/>
      </c>
      <c r="IL137" s="11" t="str">
        <f t="shared" si="315"/>
        <v/>
      </c>
      <c r="IM137" s="11" t="str">
        <f t="shared" si="315"/>
        <v/>
      </c>
      <c r="IN137" s="11" t="str">
        <f t="shared" si="315"/>
        <v/>
      </c>
      <c r="IO137" s="11" t="str">
        <f t="shared" si="315"/>
        <v/>
      </c>
      <c r="IP137" s="11" t="str">
        <f t="shared" si="315"/>
        <v/>
      </c>
      <c r="IQ137" s="11" t="str">
        <f t="shared" si="315"/>
        <v/>
      </c>
      <c r="IR137" s="11" t="str">
        <f t="shared" si="315"/>
        <v/>
      </c>
      <c r="IS137" s="11" t="str">
        <f t="shared" si="315"/>
        <v/>
      </c>
      <c r="IT137" s="11" t="str">
        <f t="shared" si="315"/>
        <v/>
      </c>
      <c r="IU137" s="11" t="str">
        <f t="shared" si="315"/>
        <v/>
      </c>
      <c r="IV137" s="11" t="str">
        <f t="shared" si="315"/>
        <v/>
      </c>
    </row>
    <row r="138" spans="6:256" x14ac:dyDescent="0.2">
      <c r="F138">
        <v>202306</v>
      </c>
      <c r="G138" s="11">
        <f t="shared" ref="G138:BR138" si="316">IF(OR(H46 = "", H$8 &lt; G$8), "", 1)</f>
        <v>1</v>
      </c>
      <c r="H138" s="11">
        <f t="shared" si="316"/>
        <v>1</v>
      </c>
      <c r="I138" s="11">
        <f t="shared" si="316"/>
        <v>1</v>
      </c>
      <c r="J138" s="11">
        <f t="shared" si="316"/>
        <v>1</v>
      </c>
      <c r="K138" s="11">
        <f t="shared" si="316"/>
        <v>1</v>
      </c>
      <c r="L138" s="11">
        <f t="shared" si="316"/>
        <v>1</v>
      </c>
      <c r="M138" s="11">
        <f t="shared" si="316"/>
        <v>1</v>
      </c>
      <c r="N138" s="11">
        <f t="shared" si="316"/>
        <v>1</v>
      </c>
      <c r="O138" s="11">
        <f t="shared" si="316"/>
        <v>1</v>
      </c>
      <c r="P138" s="11">
        <f t="shared" si="316"/>
        <v>1</v>
      </c>
      <c r="Q138" s="11">
        <f t="shared" si="316"/>
        <v>1</v>
      </c>
      <c r="R138" s="11">
        <f t="shared" si="316"/>
        <v>1</v>
      </c>
      <c r="S138" s="11">
        <f t="shared" si="316"/>
        <v>1</v>
      </c>
      <c r="T138" s="11" t="str">
        <f t="shared" si="316"/>
        <v/>
      </c>
      <c r="U138" s="11" t="str">
        <f t="shared" si="316"/>
        <v/>
      </c>
      <c r="V138" s="11" t="str">
        <f t="shared" si="316"/>
        <v/>
      </c>
      <c r="W138" s="11" t="str">
        <f t="shared" si="316"/>
        <v/>
      </c>
      <c r="X138" s="11" t="str">
        <f t="shared" si="316"/>
        <v/>
      </c>
      <c r="Y138" s="11" t="str">
        <f t="shared" si="316"/>
        <v/>
      </c>
      <c r="Z138" s="11" t="str">
        <f t="shared" si="316"/>
        <v/>
      </c>
      <c r="AA138" s="11" t="str">
        <f t="shared" si="316"/>
        <v/>
      </c>
      <c r="AB138" s="11" t="str">
        <f t="shared" si="316"/>
        <v/>
      </c>
      <c r="AC138" s="11" t="str">
        <f t="shared" si="316"/>
        <v/>
      </c>
      <c r="AD138" s="11" t="str">
        <f t="shared" si="316"/>
        <v/>
      </c>
      <c r="AE138" s="11" t="str">
        <f t="shared" si="316"/>
        <v/>
      </c>
      <c r="AF138" s="11" t="str">
        <f t="shared" si="316"/>
        <v/>
      </c>
      <c r="AG138" s="11" t="str">
        <f t="shared" si="316"/>
        <v/>
      </c>
      <c r="AH138" s="11" t="str">
        <f t="shared" si="316"/>
        <v/>
      </c>
      <c r="AI138" s="11" t="str">
        <f t="shared" si="316"/>
        <v/>
      </c>
      <c r="AJ138" s="11" t="str">
        <f t="shared" si="316"/>
        <v/>
      </c>
      <c r="AK138" s="11" t="str">
        <f t="shared" si="316"/>
        <v/>
      </c>
      <c r="AL138" s="11" t="str">
        <f t="shared" si="316"/>
        <v/>
      </c>
      <c r="AM138" s="11" t="str">
        <f t="shared" si="316"/>
        <v/>
      </c>
      <c r="AN138" s="11" t="str">
        <f t="shared" si="316"/>
        <v/>
      </c>
      <c r="AO138" s="11" t="str">
        <f t="shared" si="316"/>
        <v/>
      </c>
      <c r="AP138" s="11" t="str">
        <f t="shared" si="316"/>
        <v/>
      </c>
      <c r="AQ138" s="11" t="str">
        <f t="shared" si="316"/>
        <v/>
      </c>
      <c r="AR138" s="11" t="str">
        <f t="shared" si="316"/>
        <v/>
      </c>
      <c r="AS138" s="11" t="str">
        <f t="shared" si="316"/>
        <v/>
      </c>
      <c r="AT138" s="11" t="str">
        <f t="shared" si="316"/>
        <v/>
      </c>
      <c r="AU138" s="11" t="str">
        <f t="shared" si="316"/>
        <v/>
      </c>
      <c r="AV138" s="11" t="str">
        <f t="shared" si="316"/>
        <v/>
      </c>
      <c r="AW138" s="11" t="str">
        <f t="shared" si="316"/>
        <v/>
      </c>
      <c r="AX138" s="11" t="str">
        <f t="shared" si="316"/>
        <v/>
      </c>
      <c r="AY138" s="11" t="str">
        <f t="shared" si="316"/>
        <v/>
      </c>
      <c r="AZ138" s="11" t="str">
        <f t="shared" si="316"/>
        <v/>
      </c>
      <c r="BA138" s="11" t="str">
        <f t="shared" si="316"/>
        <v/>
      </c>
      <c r="BB138" s="11" t="str">
        <f t="shared" si="316"/>
        <v/>
      </c>
      <c r="BC138" s="11" t="str">
        <f t="shared" si="316"/>
        <v/>
      </c>
      <c r="BD138" s="11" t="str">
        <f t="shared" si="316"/>
        <v/>
      </c>
      <c r="BE138" s="11" t="str">
        <f t="shared" si="316"/>
        <v/>
      </c>
      <c r="BF138" s="11" t="str">
        <f t="shared" si="316"/>
        <v/>
      </c>
      <c r="BG138" s="11" t="str">
        <f t="shared" si="316"/>
        <v/>
      </c>
      <c r="BH138" s="11" t="str">
        <f t="shared" si="316"/>
        <v/>
      </c>
      <c r="BI138" s="11" t="str">
        <f t="shared" si="316"/>
        <v/>
      </c>
      <c r="BJ138" s="11" t="str">
        <f t="shared" si="316"/>
        <v/>
      </c>
      <c r="BK138" s="11" t="str">
        <f t="shared" si="316"/>
        <v/>
      </c>
      <c r="BL138" s="11" t="str">
        <f t="shared" si="316"/>
        <v/>
      </c>
      <c r="BM138" s="11" t="str">
        <f t="shared" si="316"/>
        <v/>
      </c>
      <c r="BN138" s="11" t="str">
        <f t="shared" si="316"/>
        <v/>
      </c>
      <c r="BO138" s="11" t="str">
        <f t="shared" si="316"/>
        <v/>
      </c>
      <c r="BP138" s="11" t="str">
        <f t="shared" si="316"/>
        <v/>
      </c>
      <c r="BQ138" s="11" t="str">
        <f t="shared" si="316"/>
        <v/>
      </c>
      <c r="BR138" s="11" t="str">
        <f t="shared" si="316"/>
        <v/>
      </c>
      <c r="BS138" s="11" t="str">
        <f t="shared" ref="BS138:ED138" si="317">IF(OR(BT46 = "", BT$8 &lt; BS$8), "", 1)</f>
        <v/>
      </c>
      <c r="BT138" s="11" t="str">
        <f t="shared" si="317"/>
        <v/>
      </c>
      <c r="BU138" s="11" t="str">
        <f t="shared" si="317"/>
        <v/>
      </c>
      <c r="BV138" s="11" t="str">
        <f t="shared" si="317"/>
        <v/>
      </c>
      <c r="BW138" s="11" t="str">
        <f t="shared" si="317"/>
        <v/>
      </c>
      <c r="BX138" s="11" t="str">
        <f t="shared" si="317"/>
        <v/>
      </c>
      <c r="BY138" s="11" t="str">
        <f t="shared" si="317"/>
        <v/>
      </c>
      <c r="BZ138" s="11" t="str">
        <f t="shared" si="317"/>
        <v/>
      </c>
      <c r="CA138" s="11" t="str">
        <f t="shared" si="317"/>
        <v/>
      </c>
      <c r="CB138" s="11" t="str">
        <f t="shared" si="317"/>
        <v/>
      </c>
      <c r="CC138" s="11" t="str">
        <f t="shared" si="317"/>
        <v/>
      </c>
      <c r="CD138" s="11" t="str">
        <f t="shared" si="317"/>
        <v/>
      </c>
      <c r="CE138" s="11" t="str">
        <f t="shared" si="317"/>
        <v/>
      </c>
      <c r="CF138" s="11" t="str">
        <f t="shared" si="317"/>
        <v/>
      </c>
      <c r="CG138" s="11" t="str">
        <f t="shared" si="317"/>
        <v/>
      </c>
      <c r="CH138" s="11" t="str">
        <f t="shared" si="317"/>
        <v/>
      </c>
      <c r="CI138" s="11" t="str">
        <f t="shared" si="317"/>
        <v/>
      </c>
      <c r="CJ138" s="11" t="str">
        <f t="shared" si="317"/>
        <v/>
      </c>
      <c r="CK138" s="11" t="str">
        <f t="shared" si="317"/>
        <v/>
      </c>
      <c r="CL138" s="11" t="str">
        <f t="shared" si="317"/>
        <v/>
      </c>
      <c r="CM138" s="11" t="str">
        <f t="shared" si="317"/>
        <v/>
      </c>
      <c r="CN138" s="11" t="str">
        <f t="shared" si="317"/>
        <v/>
      </c>
      <c r="CO138" s="11" t="str">
        <f t="shared" si="317"/>
        <v/>
      </c>
      <c r="CP138" s="11" t="str">
        <f t="shared" si="317"/>
        <v/>
      </c>
      <c r="CQ138" s="11" t="str">
        <f t="shared" si="317"/>
        <v/>
      </c>
      <c r="CR138" s="11" t="str">
        <f t="shared" si="317"/>
        <v/>
      </c>
      <c r="CS138" s="11" t="str">
        <f t="shared" si="317"/>
        <v/>
      </c>
      <c r="CT138" s="11" t="str">
        <f t="shared" si="317"/>
        <v/>
      </c>
      <c r="CU138" s="11" t="str">
        <f t="shared" si="317"/>
        <v/>
      </c>
      <c r="CV138" s="11" t="str">
        <f t="shared" si="317"/>
        <v/>
      </c>
      <c r="CW138" s="11" t="str">
        <f t="shared" si="317"/>
        <v/>
      </c>
      <c r="CX138" s="11" t="str">
        <f t="shared" si="317"/>
        <v/>
      </c>
      <c r="CY138" s="11" t="str">
        <f t="shared" si="317"/>
        <v/>
      </c>
      <c r="CZ138" s="11" t="str">
        <f t="shared" si="317"/>
        <v/>
      </c>
      <c r="DA138" s="11" t="str">
        <f t="shared" si="317"/>
        <v/>
      </c>
      <c r="DB138" s="11" t="str">
        <f t="shared" si="317"/>
        <v/>
      </c>
      <c r="DC138" s="11" t="str">
        <f t="shared" si="317"/>
        <v/>
      </c>
      <c r="DD138" s="11" t="str">
        <f t="shared" si="317"/>
        <v/>
      </c>
      <c r="DE138" s="11" t="str">
        <f t="shared" si="317"/>
        <v/>
      </c>
      <c r="DF138" s="11" t="str">
        <f t="shared" si="317"/>
        <v/>
      </c>
      <c r="DG138" s="11" t="str">
        <f t="shared" si="317"/>
        <v/>
      </c>
      <c r="DH138" s="11" t="str">
        <f t="shared" si="317"/>
        <v/>
      </c>
      <c r="DI138" s="11" t="str">
        <f t="shared" si="317"/>
        <v/>
      </c>
      <c r="DJ138" s="11" t="str">
        <f t="shared" si="317"/>
        <v/>
      </c>
      <c r="DK138" s="11" t="str">
        <f t="shared" si="317"/>
        <v/>
      </c>
      <c r="DL138" s="11" t="str">
        <f t="shared" si="317"/>
        <v/>
      </c>
      <c r="DM138" s="11" t="str">
        <f t="shared" si="317"/>
        <v/>
      </c>
      <c r="DN138" s="11" t="str">
        <f t="shared" si="317"/>
        <v/>
      </c>
      <c r="DO138" s="11" t="str">
        <f t="shared" si="317"/>
        <v/>
      </c>
      <c r="DP138" s="11" t="str">
        <f t="shared" si="317"/>
        <v/>
      </c>
      <c r="DQ138" s="11" t="str">
        <f t="shared" si="317"/>
        <v/>
      </c>
      <c r="DR138" s="11" t="str">
        <f t="shared" si="317"/>
        <v/>
      </c>
      <c r="DS138" s="11" t="str">
        <f t="shared" si="317"/>
        <v/>
      </c>
      <c r="DT138" s="11" t="str">
        <f t="shared" si="317"/>
        <v/>
      </c>
      <c r="DU138" s="11" t="str">
        <f t="shared" si="317"/>
        <v/>
      </c>
      <c r="DV138" s="11" t="str">
        <f t="shared" si="317"/>
        <v/>
      </c>
      <c r="DW138" s="11" t="str">
        <f t="shared" si="317"/>
        <v/>
      </c>
      <c r="DX138" s="11" t="str">
        <f t="shared" si="317"/>
        <v/>
      </c>
      <c r="DY138" s="11" t="str">
        <f t="shared" si="317"/>
        <v/>
      </c>
      <c r="DZ138" s="11" t="str">
        <f t="shared" si="317"/>
        <v/>
      </c>
      <c r="EA138" s="11" t="str">
        <f t="shared" si="317"/>
        <v/>
      </c>
      <c r="EB138" s="11">
        <f t="shared" si="317"/>
        <v>1</v>
      </c>
      <c r="EC138" s="11">
        <f t="shared" si="317"/>
        <v>1</v>
      </c>
      <c r="ED138" s="11">
        <f t="shared" si="317"/>
        <v>1</v>
      </c>
      <c r="EE138" s="11">
        <f t="shared" ref="EE138:GP138" si="318">IF(OR(EF46 = "", EF$8 &lt; EE$8), "", 1)</f>
        <v>1</v>
      </c>
      <c r="EF138" s="11">
        <f t="shared" si="318"/>
        <v>1</v>
      </c>
      <c r="EG138" s="11">
        <f t="shared" si="318"/>
        <v>1</v>
      </c>
      <c r="EH138" s="11">
        <f t="shared" si="318"/>
        <v>1</v>
      </c>
      <c r="EI138" s="11">
        <f t="shared" si="318"/>
        <v>1</v>
      </c>
      <c r="EJ138" s="11">
        <f t="shared" si="318"/>
        <v>1</v>
      </c>
      <c r="EK138" s="11">
        <f t="shared" si="318"/>
        <v>1</v>
      </c>
      <c r="EL138" s="11">
        <f t="shared" si="318"/>
        <v>1</v>
      </c>
      <c r="EM138" s="11">
        <f t="shared" si="318"/>
        <v>1</v>
      </c>
      <c r="EN138" s="11">
        <f t="shared" si="318"/>
        <v>1</v>
      </c>
      <c r="EO138" s="11" t="str">
        <f t="shared" si="318"/>
        <v/>
      </c>
      <c r="EP138" s="11" t="str">
        <f t="shared" si="318"/>
        <v/>
      </c>
      <c r="EQ138" s="11" t="str">
        <f t="shared" si="318"/>
        <v/>
      </c>
      <c r="ER138" s="11" t="str">
        <f t="shared" si="318"/>
        <v/>
      </c>
      <c r="ES138" s="11" t="str">
        <f t="shared" si="318"/>
        <v/>
      </c>
      <c r="ET138" s="11" t="str">
        <f t="shared" si="318"/>
        <v/>
      </c>
      <c r="EU138" s="11" t="str">
        <f t="shared" si="318"/>
        <v/>
      </c>
      <c r="EV138" s="11" t="str">
        <f t="shared" si="318"/>
        <v/>
      </c>
      <c r="EW138" s="11" t="str">
        <f t="shared" si="318"/>
        <v/>
      </c>
      <c r="EX138" s="11" t="str">
        <f t="shared" si="318"/>
        <v/>
      </c>
      <c r="EY138" s="11" t="str">
        <f t="shared" si="318"/>
        <v/>
      </c>
      <c r="EZ138" s="11" t="str">
        <f t="shared" si="318"/>
        <v/>
      </c>
      <c r="FA138" s="11" t="str">
        <f t="shared" si="318"/>
        <v/>
      </c>
      <c r="FB138" s="11" t="str">
        <f t="shared" si="318"/>
        <v/>
      </c>
      <c r="FC138" s="11" t="str">
        <f t="shared" si="318"/>
        <v/>
      </c>
      <c r="FD138" s="11" t="str">
        <f t="shared" si="318"/>
        <v/>
      </c>
      <c r="FE138" s="11" t="str">
        <f t="shared" si="318"/>
        <v/>
      </c>
      <c r="FF138" s="11" t="str">
        <f t="shared" si="318"/>
        <v/>
      </c>
      <c r="FG138" s="11" t="str">
        <f t="shared" si="318"/>
        <v/>
      </c>
      <c r="FH138" s="11" t="str">
        <f t="shared" si="318"/>
        <v/>
      </c>
      <c r="FI138" s="11" t="str">
        <f t="shared" si="318"/>
        <v/>
      </c>
      <c r="FJ138" s="11" t="str">
        <f t="shared" si="318"/>
        <v/>
      </c>
      <c r="FK138" s="11" t="str">
        <f t="shared" si="318"/>
        <v/>
      </c>
      <c r="FL138" s="11" t="str">
        <f t="shared" si="318"/>
        <v/>
      </c>
      <c r="FM138" s="11" t="str">
        <f t="shared" si="318"/>
        <v/>
      </c>
      <c r="FN138" s="11" t="str">
        <f t="shared" si="318"/>
        <v/>
      </c>
      <c r="FO138" s="11" t="str">
        <f t="shared" si="318"/>
        <v/>
      </c>
      <c r="FP138" s="11" t="str">
        <f t="shared" si="318"/>
        <v/>
      </c>
      <c r="FQ138" s="11" t="str">
        <f t="shared" si="318"/>
        <v/>
      </c>
      <c r="FR138" s="11" t="str">
        <f t="shared" si="318"/>
        <v/>
      </c>
      <c r="FS138" s="11" t="str">
        <f t="shared" si="318"/>
        <v/>
      </c>
      <c r="FT138" s="11" t="str">
        <f t="shared" si="318"/>
        <v/>
      </c>
      <c r="FU138" s="11" t="str">
        <f t="shared" si="318"/>
        <v/>
      </c>
      <c r="FV138" s="11" t="str">
        <f t="shared" si="318"/>
        <v/>
      </c>
      <c r="FW138" s="11" t="str">
        <f t="shared" si="318"/>
        <v/>
      </c>
      <c r="FX138" s="11" t="str">
        <f t="shared" si="318"/>
        <v/>
      </c>
      <c r="FY138" s="11" t="str">
        <f t="shared" si="318"/>
        <v/>
      </c>
      <c r="FZ138" s="11" t="str">
        <f t="shared" si="318"/>
        <v/>
      </c>
      <c r="GA138" s="11" t="str">
        <f t="shared" si="318"/>
        <v/>
      </c>
      <c r="GB138" s="11" t="str">
        <f t="shared" si="318"/>
        <v/>
      </c>
      <c r="GC138" s="11" t="str">
        <f t="shared" si="318"/>
        <v/>
      </c>
      <c r="GD138" s="11" t="str">
        <f t="shared" si="318"/>
        <v/>
      </c>
      <c r="GE138" s="11" t="str">
        <f t="shared" si="318"/>
        <v/>
      </c>
      <c r="GF138" s="11" t="str">
        <f t="shared" si="318"/>
        <v/>
      </c>
      <c r="GG138" s="11" t="str">
        <f t="shared" si="318"/>
        <v/>
      </c>
      <c r="GH138" s="11" t="str">
        <f t="shared" si="318"/>
        <v/>
      </c>
      <c r="GI138" s="11" t="str">
        <f t="shared" si="318"/>
        <v/>
      </c>
      <c r="GJ138" s="11" t="str">
        <f t="shared" si="318"/>
        <v/>
      </c>
      <c r="GK138" s="11" t="str">
        <f t="shared" si="318"/>
        <v/>
      </c>
      <c r="GL138" s="11" t="str">
        <f t="shared" si="318"/>
        <v/>
      </c>
      <c r="GM138" s="11" t="str">
        <f t="shared" si="318"/>
        <v/>
      </c>
      <c r="GN138" s="11" t="str">
        <f t="shared" si="318"/>
        <v/>
      </c>
      <c r="GO138" s="11" t="str">
        <f t="shared" si="318"/>
        <v/>
      </c>
      <c r="GP138" s="11" t="str">
        <f t="shared" si="318"/>
        <v/>
      </c>
      <c r="GQ138" s="11" t="str">
        <f t="shared" ref="GQ138:IV138" si="319">IF(OR(GR46 = "", GR$8 &lt; GQ$8), "", 1)</f>
        <v/>
      </c>
      <c r="GR138" s="11" t="str">
        <f t="shared" si="319"/>
        <v/>
      </c>
      <c r="GS138" s="11" t="str">
        <f t="shared" si="319"/>
        <v/>
      </c>
      <c r="GT138" s="11" t="str">
        <f t="shared" si="319"/>
        <v/>
      </c>
      <c r="GU138" s="11" t="str">
        <f t="shared" si="319"/>
        <v/>
      </c>
      <c r="GV138" s="11" t="str">
        <f t="shared" si="319"/>
        <v/>
      </c>
      <c r="GW138" s="11" t="str">
        <f t="shared" si="319"/>
        <v/>
      </c>
      <c r="GX138" s="11" t="str">
        <f t="shared" si="319"/>
        <v/>
      </c>
      <c r="GY138" s="11" t="str">
        <f t="shared" si="319"/>
        <v/>
      </c>
      <c r="GZ138" s="11" t="str">
        <f t="shared" si="319"/>
        <v/>
      </c>
      <c r="HA138" s="11" t="str">
        <f t="shared" si="319"/>
        <v/>
      </c>
      <c r="HB138" s="11" t="str">
        <f t="shared" si="319"/>
        <v/>
      </c>
      <c r="HC138" s="11" t="str">
        <f t="shared" si="319"/>
        <v/>
      </c>
      <c r="HD138" s="11" t="str">
        <f t="shared" si="319"/>
        <v/>
      </c>
      <c r="HE138" s="11" t="str">
        <f t="shared" si="319"/>
        <v/>
      </c>
      <c r="HF138" s="11" t="str">
        <f t="shared" si="319"/>
        <v/>
      </c>
      <c r="HG138" s="11" t="str">
        <f t="shared" si="319"/>
        <v/>
      </c>
      <c r="HH138" s="11" t="str">
        <f t="shared" si="319"/>
        <v/>
      </c>
      <c r="HI138" s="11" t="str">
        <f t="shared" si="319"/>
        <v/>
      </c>
      <c r="HJ138" s="11" t="str">
        <f t="shared" si="319"/>
        <v/>
      </c>
      <c r="HK138" s="11" t="str">
        <f t="shared" si="319"/>
        <v/>
      </c>
      <c r="HL138" s="11" t="str">
        <f t="shared" si="319"/>
        <v/>
      </c>
      <c r="HM138" s="11" t="str">
        <f t="shared" si="319"/>
        <v/>
      </c>
      <c r="HN138" s="11" t="str">
        <f t="shared" si="319"/>
        <v/>
      </c>
      <c r="HO138" s="11" t="str">
        <f t="shared" si="319"/>
        <v/>
      </c>
      <c r="HP138" s="11" t="str">
        <f t="shared" si="319"/>
        <v/>
      </c>
      <c r="HQ138" s="11" t="str">
        <f t="shared" si="319"/>
        <v/>
      </c>
      <c r="HR138" s="11" t="str">
        <f t="shared" si="319"/>
        <v/>
      </c>
      <c r="HS138" s="11" t="str">
        <f t="shared" si="319"/>
        <v/>
      </c>
      <c r="HT138" s="11" t="str">
        <f t="shared" si="319"/>
        <v/>
      </c>
      <c r="HU138" s="11" t="str">
        <f t="shared" si="319"/>
        <v/>
      </c>
      <c r="HV138" s="11" t="str">
        <f t="shared" si="319"/>
        <v/>
      </c>
      <c r="HW138" s="11" t="str">
        <f t="shared" si="319"/>
        <v/>
      </c>
      <c r="HX138" s="11" t="str">
        <f t="shared" si="319"/>
        <v/>
      </c>
      <c r="HY138" s="11" t="str">
        <f t="shared" si="319"/>
        <v/>
      </c>
      <c r="HZ138" s="11" t="str">
        <f t="shared" si="319"/>
        <v/>
      </c>
      <c r="IA138" s="11" t="str">
        <f t="shared" si="319"/>
        <v/>
      </c>
      <c r="IB138" s="11" t="str">
        <f t="shared" si="319"/>
        <v/>
      </c>
      <c r="IC138" s="11" t="str">
        <f t="shared" si="319"/>
        <v/>
      </c>
      <c r="ID138" s="11" t="str">
        <f t="shared" si="319"/>
        <v/>
      </c>
      <c r="IE138" s="11" t="str">
        <f t="shared" si="319"/>
        <v/>
      </c>
      <c r="IF138" s="11" t="str">
        <f t="shared" si="319"/>
        <v/>
      </c>
      <c r="IG138" s="11" t="str">
        <f t="shared" si="319"/>
        <v/>
      </c>
      <c r="IH138" s="11" t="str">
        <f t="shared" si="319"/>
        <v/>
      </c>
      <c r="II138" s="11" t="str">
        <f t="shared" si="319"/>
        <v/>
      </c>
      <c r="IJ138" s="11" t="str">
        <f t="shared" si="319"/>
        <v/>
      </c>
      <c r="IK138" s="11" t="str">
        <f t="shared" si="319"/>
        <v/>
      </c>
      <c r="IL138" s="11" t="str">
        <f t="shared" si="319"/>
        <v/>
      </c>
      <c r="IM138" s="11" t="str">
        <f t="shared" si="319"/>
        <v/>
      </c>
      <c r="IN138" s="11" t="str">
        <f t="shared" si="319"/>
        <v/>
      </c>
      <c r="IO138" s="11" t="str">
        <f t="shared" si="319"/>
        <v/>
      </c>
      <c r="IP138" s="11" t="str">
        <f t="shared" si="319"/>
        <v/>
      </c>
      <c r="IQ138" s="11" t="str">
        <f t="shared" si="319"/>
        <v/>
      </c>
      <c r="IR138" s="11" t="str">
        <f t="shared" si="319"/>
        <v/>
      </c>
      <c r="IS138" s="11" t="str">
        <f t="shared" si="319"/>
        <v/>
      </c>
      <c r="IT138" s="11" t="str">
        <f t="shared" si="319"/>
        <v/>
      </c>
      <c r="IU138" s="11" t="str">
        <f t="shared" si="319"/>
        <v/>
      </c>
      <c r="IV138" s="11" t="str">
        <f t="shared" si="319"/>
        <v/>
      </c>
    </row>
    <row r="139" spans="6:256" x14ac:dyDescent="0.2">
      <c r="F139">
        <v>202309</v>
      </c>
      <c r="G139" s="11">
        <f t="shared" ref="G139:BR139" si="320">IF(OR(H47 = "", H$8 &lt; G$8), "", 1)</f>
        <v>1</v>
      </c>
      <c r="H139" s="11">
        <f t="shared" si="320"/>
        <v>1</v>
      </c>
      <c r="I139" s="11">
        <f t="shared" si="320"/>
        <v>1</v>
      </c>
      <c r="J139" s="11">
        <f t="shared" si="320"/>
        <v>1</v>
      </c>
      <c r="K139" s="11">
        <f t="shared" si="320"/>
        <v>1</v>
      </c>
      <c r="L139" s="11">
        <f t="shared" si="320"/>
        <v>1</v>
      </c>
      <c r="M139" s="11">
        <f t="shared" si="320"/>
        <v>1</v>
      </c>
      <c r="N139" s="11">
        <f t="shared" si="320"/>
        <v>1</v>
      </c>
      <c r="O139" s="11">
        <f t="shared" si="320"/>
        <v>1</v>
      </c>
      <c r="P139" s="11">
        <f t="shared" si="320"/>
        <v>1</v>
      </c>
      <c r="Q139" s="11" t="str">
        <f t="shared" si="320"/>
        <v/>
      </c>
      <c r="R139" s="11" t="str">
        <f t="shared" si="320"/>
        <v/>
      </c>
      <c r="S139" s="11" t="str">
        <f t="shared" si="320"/>
        <v/>
      </c>
      <c r="T139" s="11" t="str">
        <f t="shared" si="320"/>
        <v/>
      </c>
      <c r="U139" s="11" t="str">
        <f t="shared" si="320"/>
        <v/>
      </c>
      <c r="V139" s="11" t="str">
        <f t="shared" si="320"/>
        <v/>
      </c>
      <c r="W139" s="11" t="str">
        <f t="shared" si="320"/>
        <v/>
      </c>
      <c r="X139" s="11" t="str">
        <f t="shared" si="320"/>
        <v/>
      </c>
      <c r="Y139" s="11" t="str">
        <f t="shared" si="320"/>
        <v/>
      </c>
      <c r="Z139" s="11" t="str">
        <f t="shared" si="320"/>
        <v/>
      </c>
      <c r="AA139" s="11" t="str">
        <f t="shared" si="320"/>
        <v/>
      </c>
      <c r="AB139" s="11" t="str">
        <f t="shared" si="320"/>
        <v/>
      </c>
      <c r="AC139" s="11" t="str">
        <f t="shared" si="320"/>
        <v/>
      </c>
      <c r="AD139" s="11" t="str">
        <f t="shared" si="320"/>
        <v/>
      </c>
      <c r="AE139" s="11" t="str">
        <f t="shared" si="320"/>
        <v/>
      </c>
      <c r="AF139" s="11" t="str">
        <f t="shared" si="320"/>
        <v/>
      </c>
      <c r="AG139" s="11" t="str">
        <f t="shared" si="320"/>
        <v/>
      </c>
      <c r="AH139" s="11" t="str">
        <f t="shared" si="320"/>
        <v/>
      </c>
      <c r="AI139" s="11" t="str">
        <f t="shared" si="320"/>
        <v/>
      </c>
      <c r="AJ139" s="11" t="str">
        <f t="shared" si="320"/>
        <v/>
      </c>
      <c r="AK139" s="11" t="str">
        <f t="shared" si="320"/>
        <v/>
      </c>
      <c r="AL139" s="11" t="str">
        <f t="shared" si="320"/>
        <v/>
      </c>
      <c r="AM139" s="11" t="str">
        <f t="shared" si="320"/>
        <v/>
      </c>
      <c r="AN139" s="11" t="str">
        <f t="shared" si="320"/>
        <v/>
      </c>
      <c r="AO139" s="11" t="str">
        <f t="shared" si="320"/>
        <v/>
      </c>
      <c r="AP139" s="11" t="str">
        <f t="shared" si="320"/>
        <v/>
      </c>
      <c r="AQ139" s="11" t="str">
        <f t="shared" si="320"/>
        <v/>
      </c>
      <c r="AR139" s="11" t="str">
        <f t="shared" si="320"/>
        <v/>
      </c>
      <c r="AS139" s="11" t="str">
        <f t="shared" si="320"/>
        <v/>
      </c>
      <c r="AT139" s="11" t="str">
        <f t="shared" si="320"/>
        <v/>
      </c>
      <c r="AU139" s="11" t="str">
        <f t="shared" si="320"/>
        <v/>
      </c>
      <c r="AV139" s="11" t="str">
        <f t="shared" si="320"/>
        <v/>
      </c>
      <c r="AW139" s="11" t="str">
        <f t="shared" si="320"/>
        <v/>
      </c>
      <c r="AX139" s="11" t="str">
        <f t="shared" si="320"/>
        <v/>
      </c>
      <c r="AY139" s="11" t="str">
        <f t="shared" si="320"/>
        <v/>
      </c>
      <c r="AZ139" s="11" t="str">
        <f t="shared" si="320"/>
        <v/>
      </c>
      <c r="BA139" s="11" t="str">
        <f t="shared" si="320"/>
        <v/>
      </c>
      <c r="BB139" s="11" t="str">
        <f t="shared" si="320"/>
        <v/>
      </c>
      <c r="BC139" s="11" t="str">
        <f t="shared" si="320"/>
        <v/>
      </c>
      <c r="BD139" s="11" t="str">
        <f t="shared" si="320"/>
        <v/>
      </c>
      <c r="BE139" s="11" t="str">
        <f t="shared" si="320"/>
        <v/>
      </c>
      <c r="BF139" s="11" t="str">
        <f t="shared" si="320"/>
        <v/>
      </c>
      <c r="BG139" s="11" t="str">
        <f t="shared" si="320"/>
        <v/>
      </c>
      <c r="BH139" s="11" t="str">
        <f t="shared" si="320"/>
        <v/>
      </c>
      <c r="BI139" s="11" t="str">
        <f t="shared" si="320"/>
        <v/>
      </c>
      <c r="BJ139" s="11" t="str">
        <f t="shared" si="320"/>
        <v/>
      </c>
      <c r="BK139" s="11" t="str">
        <f t="shared" si="320"/>
        <v/>
      </c>
      <c r="BL139" s="11" t="str">
        <f t="shared" si="320"/>
        <v/>
      </c>
      <c r="BM139" s="11" t="str">
        <f t="shared" si="320"/>
        <v/>
      </c>
      <c r="BN139" s="11" t="str">
        <f t="shared" si="320"/>
        <v/>
      </c>
      <c r="BO139" s="11" t="str">
        <f t="shared" si="320"/>
        <v/>
      </c>
      <c r="BP139" s="11" t="str">
        <f t="shared" si="320"/>
        <v/>
      </c>
      <c r="BQ139" s="11" t="str">
        <f t="shared" si="320"/>
        <v/>
      </c>
      <c r="BR139" s="11" t="str">
        <f t="shared" si="320"/>
        <v/>
      </c>
      <c r="BS139" s="11" t="str">
        <f t="shared" ref="BS139:ED139" si="321">IF(OR(BT47 = "", BT$8 &lt; BS$8), "", 1)</f>
        <v/>
      </c>
      <c r="BT139" s="11" t="str">
        <f t="shared" si="321"/>
        <v/>
      </c>
      <c r="BU139" s="11" t="str">
        <f t="shared" si="321"/>
        <v/>
      </c>
      <c r="BV139" s="11" t="str">
        <f t="shared" si="321"/>
        <v/>
      </c>
      <c r="BW139" s="11" t="str">
        <f t="shared" si="321"/>
        <v/>
      </c>
      <c r="BX139" s="11" t="str">
        <f t="shared" si="321"/>
        <v/>
      </c>
      <c r="BY139" s="11" t="str">
        <f t="shared" si="321"/>
        <v/>
      </c>
      <c r="BZ139" s="11" t="str">
        <f t="shared" si="321"/>
        <v/>
      </c>
      <c r="CA139" s="11" t="str">
        <f t="shared" si="321"/>
        <v/>
      </c>
      <c r="CB139" s="11" t="str">
        <f t="shared" si="321"/>
        <v/>
      </c>
      <c r="CC139" s="11" t="str">
        <f t="shared" si="321"/>
        <v/>
      </c>
      <c r="CD139" s="11" t="str">
        <f t="shared" si="321"/>
        <v/>
      </c>
      <c r="CE139" s="11" t="str">
        <f t="shared" si="321"/>
        <v/>
      </c>
      <c r="CF139" s="11" t="str">
        <f t="shared" si="321"/>
        <v/>
      </c>
      <c r="CG139" s="11" t="str">
        <f t="shared" si="321"/>
        <v/>
      </c>
      <c r="CH139" s="11" t="str">
        <f t="shared" si="321"/>
        <v/>
      </c>
      <c r="CI139" s="11" t="str">
        <f t="shared" si="321"/>
        <v/>
      </c>
      <c r="CJ139" s="11" t="str">
        <f t="shared" si="321"/>
        <v/>
      </c>
      <c r="CK139" s="11" t="str">
        <f t="shared" si="321"/>
        <v/>
      </c>
      <c r="CL139" s="11" t="str">
        <f t="shared" si="321"/>
        <v/>
      </c>
      <c r="CM139" s="11" t="str">
        <f t="shared" si="321"/>
        <v/>
      </c>
      <c r="CN139" s="11" t="str">
        <f t="shared" si="321"/>
        <v/>
      </c>
      <c r="CO139" s="11" t="str">
        <f t="shared" si="321"/>
        <v/>
      </c>
      <c r="CP139" s="11" t="str">
        <f t="shared" si="321"/>
        <v/>
      </c>
      <c r="CQ139" s="11" t="str">
        <f t="shared" si="321"/>
        <v/>
      </c>
      <c r="CR139" s="11" t="str">
        <f t="shared" si="321"/>
        <v/>
      </c>
      <c r="CS139" s="11" t="str">
        <f t="shared" si="321"/>
        <v/>
      </c>
      <c r="CT139" s="11" t="str">
        <f t="shared" si="321"/>
        <v/>
      </c>
      <c r="CU139" s="11" t="str">
        <f t="shared" si="321"/>
        <v/>
      </c>
      <c r="CV139" s="11" t="str">
        <f t="shared" si="321"/>
        <v/>
      </c>
      <c r="CW139" s="11" t="str">
        <f t="shared" si="321"/>
        <v/>
      </c>
      <c r="CX139" s="11" t="str">
        <f t="shared" si="321"/>
        <v/>
      </c>
      <c r="CY139" s="11" t="str">
        <f t="shared" si="321"/>
        <v/>
      </c>
      <c r="CZ139" s="11" t="str">
        <f t="shared" si="321"/>
        <v/>
      </c>
      <c r="DA139" s="11" t="str">
        <f t="shared" si="321"/>
        <v/>
      </c>
      <c r="DB139" s="11" t="str">
        <f t="shared" si="321"/>
        <v/>
      </c>
      <c r="DC139" s="11" t="str">
        <f t="shared" si="321"/>
        <v/>
      </c>
      <c r="DD139" s="11" t="str">
        <f t="shared" si="321"/>
        <v/>
      </c>
      <c r="DE139" s="11" t="str">
        <f t="shared" si="321"/>
        <v/>
      </c>
      <c r="DF139" s="11" t="str">
        <f t="shared" si="321"/>
        <v/>
      </c>
      <c r="DG139" s="11" t="str">
        <f t="shared" si="321"/>
        <v/>
      </c>
      <c r="DH139" s="11" t="str">
        <f t="shared" si="321"/>
        <v/>
      </c>
      <c r="DI139" s="11" t="str">
        <f t="shared" si="321"/>
        <v/>
      </c>
      <c r="DJ139" s="11" t="str">
        <f t="shared" si="321"/>
        <v/>
      </c>
      <c r="DK139" s="11" t="str">
        <f t="shared" si="321"/>
        <v/>
      </c>
      <c r="DL139" s="11" t="str">
        <f t="shared" si="321"/>
        <v/>
      </c>
      <c r="DM139" s="11" t="str">
        <f t="shared" si="321"/>
        <v/>
      </c>
      <c r="DN139" s="11" t="str">
        <f t="shared" si="321"/>
        <v/>
      </c>
      <c r="DO139" s="11" t="str">
        <f t="shared" si="321"/>
        <v/>
      </c>
      <c r="DP139" s="11" t="str">
        <f t="shared" si="321"/>
        <v/>
      </c>
      <c r="DQ139" s="11" t="str">
        <f t="shared" si="321"/>
        <v/>
      </c>
      <c r="DR139" s="11" t="str">
        <f t="shared" si="321"/>
        <v/>
      </c>
      <c r="DS139" s="11" t="str">
        <f t="shared" si="321"/>
        <v/>
      </c>
      <c r="DT139" s="11" t="str">
        <f t="shared" si="321"/>
        <v/>
      </c>
      <c r="DU139" s="11" t="str">
        <f t="shared" si="321"/>
        <v/>
      </c>
      <c r="DV139" s="11" t="str">
        <f t="shared" si="321"/>
        <v/>
      </c>
      <c r="DW139" s="11" t="str">
        <f t="shared" si="321"/>
        <v/>
      </c>
      <c r="DX139" s="11" t="str">
        <f t="shared" si="321"/>
        <v/>
      </c>
      <c r="DY139" s="11" t="str">
        <f t="shared" si="321"/>
        <v/>
      </c>
      <c r="DZ139" s="11" t="str">
        <f t="shared" si="321"/>
        <v/>
      </c>
      <c r="EA139" s="11" t="str">
        <f t="shared" si="321"/>
        <v/>
      </c>
      <c r="EB139" s="11">
        <f t="shared" si="321"/>
        <v>1</v>
      </c>
      <c r="EC139" s="11">
        <f t="shared" si="321"/>
        <v>1</v>
      </c>
      <c r="ED139" s="11">
        <f t="shared" si="321"/>
        <v>1</v>
      </c>
      <c r="EE139" s="11">
        <f t="shared" ref="EE139:GP139" si="322">IF(OR(EF47 = "", EF$8 &lt; EE$8), "", 1)</f>
        <v>1</v>
      </c>
      <c r="EF139" s="11">
        <f t="shared" si="322"/>
        <v>1</v>
      </c>
      <c r="EG139" s="11">
        <f t="shared" si="322"/>
        <v>1</v>
      </c>
      <c r="EH139" s="11">
        <f t="shared" si="322"/>
        <v>1</v>
      </c>
      <c r="EI139" s="11">
        <f t="shared" si="322"/>
        <v>1</v>
      </c>
      <c r="EJ139" s="11">
        <f t="shared" si="322"/>
        <v>1</v>
      </c>
      <c r="EK139" s="11">
        <f t="shared" si="322"/>
        <v>1</v>
      </c>
      <c r="EL139" s="11" t="str">
        <f t="shared" si="322"/>
        <v/>
      </c>
      <c r="EM139" s="11" t="str">
        <f t="shared" si="322"/>
        <v/>
      </c>
      <c r="EN139" s="11" t="str">
        <f t="shared" si="322"/>
        <v/>
      </c>
      <c r="EO139" s="11" t="str">
        <f t="shared" si="322"/>
        <v/>
      </c>
      <c r="EP139" s="11" t="str">
        <f t="shared" si="322"/>
        <v/>
      </c>
      <c r="EQ139" s="11" t="str">
        <f t="shared" si="322"/>
        <v/>
      </c>
      <c r="ER139" s="11" t="str">
        <f t="shared" si="322"/>
        <v/>
      </c>
      <c r="ES139" s="11" t="str">
        <f t="shared" si="322"/>
        <v/>
      </c>
      <c r="ET139" s="11" t="str">
        <f t="shared" si="322"/>
        <v/>
      </c>
      <c r="EU139" s="11" t="str">
        <f t="shared" si="322"/>
        <v/>
      </c>
      <c r="EV139" s="11" t="str">
        <f t="shared" si="322"/>
        <v/>
      </c>
      <c r="EW139" s="11" t="str">
        <f t="shared" si="322"/>
        <v/>
      </c>
      <c r="EX139" s="11" t="str">
        <f t="shared" si="322"/>
        <v/>
      </c>
      <c r="EY139" s="11" t="str">
        <f t="shared" si="322"/>
        <v/>
      </c>
      <c r="EZ139" s="11" t="str">
        <f t="shared" si="322"/>
        <v/>
      </c>
      <c r="FA139" s="11" t="str">
        <f t="shared" si="322"/>
        <v/>
      </c>
      <c r="FB139" s="11" t="str">
        <f t="shared" si="322"/>
        <v/>
      </c>
      <c r="FC139" s="11" t="str">
        <f t="shared" si="322"/>
        <v/>
      </c>
      <c r="FD139" s="11" t="str">
        <f t="shared" si="322"/>
        <v/>
      </c>
      <c r="FE139" s="11" t="str">
        <f t="shared" si="322"/>
        <v/>
      </c>
      <c r="FF139" s="11" t="str">
        <f t="shared" si="322"/>
        <v/>
      </c>
      <c r="FG139" s="11" t="str">
        <f t="shared" si="322"/>
        <v/>
      </c>
      <c r="FH139" s="11" t="str">
        <f t="shared" si="322"/>
        <v/>
      </c>
      <c r="FI139" s="11" t="str">
        <f t="shared" si="322"/>
        <v/>
      </c>
      <c r="FJ139" s="11" t="str">
        <f t="shared" si="322"/>
        <v/>
      </c>
      <c r="FK139" s="11" t="str">
        <f t="shared" si="322"/>
        <v/>
      </c>
      <c r="FL139" s="11" t="str">
        <f t="shared" si="322"/>
        <v/>
      </c>
      <c r="FM139" s="11" t="str">
        <f t="shared" si="322"/>
        <v/>
      </c>
      <c r="FN139" s="11" t="str">
        <f t="shared" si="322"/>
        <v/>
      </c>
      <c r="FO139" s="11" t="str">
        <f t="shared" si="322"/>
        <v/>
      </c>
      <c r="FP139" s="11" t="str">
        <f t="shared" si="322"/>
        <v/>
      </c>
      <c r="FQ139" s="11" t="str">
        <f t="shared" si="322"/>
        <v/>
      </c>
      <c r="FR139" s="11" t="str">
        <f t="shared" si="322"/>
        <v/>
      </c>
      <c r="FS139" s="11" t="str">
        <f t="shared" si="322"/>
        <v/>
      </c>
      <c r="FT139" s="11" t="str">
        <f t="shared" si="322"/>
        <v/>
      </c>
      <c r="FU139" s="11" t="str">
        <f t="shared" si="322"/>
        <v/>
      </c>
      <c r="FV139" s="11" t="str">
        <f t="shared" si="322"/>
        <v/>
      </c>
      <c r="FW139" s="11" t="str">
        <f t="shared" si="322"/>
        <v/>
      </c>
      <c r="FX139" s="11" t="str">
        <f t="shared" si="322"/>
        <v/>
      </c>
      <c r="FY139" s="11" t="str">
        <f t="shared" si="322"/>
        <v/>
      </c>
      <c r="FZ139" s="11" t="str">
        <f t="shared" si="322"/>
        <v/>
      </c>
      <c r="GA139" s="11" t="str">
        <f t="shared" si="322"/>
        <v/>
      </c>
      <c r="GB139" s="11" t="str">
        <f t="shared" si="322"/>
        <v/>
      </c>
      <c r="GC139" s="11" t="str">
        <f t="shared" si="322"/>
        <v/>
      </c>
      <c r="GD139" s="11" t="str">
        <f t="shared" si="322"/>
        <v/>
      </c>
      <c r="GE139" s="11" t="str">
        <f t="shared" si="322"/>
        <v/>
      </c>
      <c r="GF139" s="11" t="str">
        <f t="shared" si="322"/>
        <v/>
      </c>
      <c r="GG139" s="11" t="str">
        <f t="shared" si="322"/>
        <v/>
      </c>
      <c r="GH139" s="11" t="str">
        <f t="shared" si="322"/>
        <v/>
      </c>
      <c r="GI139" s="11" t="str">
        <f t="shared" si="322"/>
        <v/>
      </c>
      <c r="GJ139" s="11" t="str">
        <f t="shared" si="322"/>
        <v/>
      </c>
      <c r="GK139" s="11" t="str">
        <f t="shared" si="322"/>
        <v/>
      </c>
      <c r="GL139" s="11" t="str">
        <f t="shared" si="322"/>
        <v/>
      </c>
      <c r="GM139" s="11" t="str">
        <f t="shared" si="322"/>
        <v/>
      </c>
      <c r="GN139" s="11" t="str">
        <f t="shared" si="322"/>
        <v/>
      </c>
      <c r="GO139" s="11" t="str">
        <f t="shared" si="322"/>
        <v/>
      </c>
      <c r="GP139" s="11" t="str">
        <f t="shared" si="322"/>
        <v/>
      </c>
      <c r="GQ139" s="11" t="str">
        <f t="shared" ref="GQ139:IV139" si="323">IF(OR(GR47 = "", GR$8 &lt; GQ$8), "", 1)</f>
        <v/>
      </c>
      <c r="GR139" s="11" t="str">
        <f t="shared" si="323"/>
        <v/>
      </c>
      <c r="GS139" s="11" t="str">
        <f t="shared" si="323"/>
        <v/>
      </c>
      <c r="GT139" s="11" t="str">
        <f t="shared" si="323"/>
        <v/>
      </c>
      <c r="GU139" s="11" t="str">
        <f t="shared" si="323"/>
        <v/>
      </c>
      <c r="GV139" s="11" t="str">
        <f t="shared" si="323"/>
        <v/>
      </c>
      <c r="GW139" s="11" t="str">
        <f t="shared" si="323"/>
        <v/>
      </c>
      <c r="GX139" s="11" t="str">
        <f t="shared" si="323"/>
        <v/>
      </c>
      <c r="GY139" s="11" t="str">
        <f t="shared" si="323"/>
        <v/>
      </c>
      <c r="GZ139" s="11" t="str">
        <f t="shared" si="323"/>
        <v/>
      </c>
      <c r="HA139" s="11" t="str">
        <f t="shared" si="323"/>
        <v/>
      </c>
      <c r="HB139" s="11" t="str">
        <f t="shared" si="323"/>
        <v/>
      </c>
      <c r="HC139" s="11" t="str">
        <f t="shared" si="323"/>
        <v/>
      </c>
      <c r="HD139" s="11" t="str">
        <f t="shared" si="323"/>
        <v/>
      </c>
      <c r="HE139" s="11" t="str">
        <f t="shared" si="323"/>
        <v/>
      </c>
      <c r="HF139" s="11" t="str">
        <f t="shared" si="323"/>
        <v/>
      </c>
      <c r="HG139" s="11" t="str">
        <f t="shared" si="323"/>
        <v/>
      </c>
      <c r="HH139" s="11" t="str">
        <f t="shared" si="323"/>
        <v/>
      </c>
      <c r="HI139" s="11" t="str">
        <f t="shared" si="323"/>
        <v/>
      </c>
      <c r="HJ139" s="11" t="str">
        <f t="shared" si="323"/>
        <v/>
      </c>
      <c r="HK139" s="11" t="str">
        <f t="shared" si="323"/>
        <v/>
      </c>
      <c r="HL139" s="11" t="str">
        <f t="shared" si="323"/>
        <v/>
      </c>
      <c r="HM139" s="11" t="str">
        <f t="shared" si="323"/>
        <v/>
      </c>
      <c r="HN139" s="11" t="str">
        <f t="shared" si="323"/>
        <v/>
      </c>
      <c r="HO139" s="11" t="str">
        <f t="shared" si="323"/>
        <v/>
      </c>
      <c r="HP139" s="11" t="str">
        <f t="shared" si="323"/>
        <v/>
      </c>
      <c r="HQ139" s="11" t="str">
        <f t="shared" si="323"/>
        <v/>
      </c>
      <c r="HR139" s="11" t="str">
        <f t="shared" si="323"/>
        <v/>
      </c>
      <c r="HS139" s="11" t="str">
        <f t="shared" si="323"/>
        <v/>
      </c>
      <c r="HT139" s="11" t="str">
        <f t="shared" si="323"/>
        <v/>
      </c>
      <c r="HU139" s="11" t="str">
        <f t="shared" si="323"/>
        <v/>
      </c>
      <c r="HV139" s="11" t="str">
        <f t="shared" si="323"/>
        <v/>
      </c>
      <c r="HW139" s="11" t="str">
        <f t="shared" si="323"/>
        <v/>
      </c>
      <c r="HX139" s="11" t="str">
        <f t="shared" si="323"/>
        <v/>
      </c>
      <c r="HY139" s="11" t="str">
        <f t="shared" si="323"/>
        <v/>
      </c>
      <c r="HZ139" s="11" t="str">
        <f t="shared" si="323"/>
        <v/>
      </c>
      <c r="IA139" s="11" t="str">
        <f t="shared" si="323"/>
        <v/>
      </c>
      <c r="IB139" s="11" t="str">
        <f t="shared" si="323"/>
        <v/>
      </c>
      <c r="IC139" s="11" t="str">
        <f t="shared" si="323"/>
        <v/>
      </c>
      <c r="ID139" s="11" t="str">
        <f t="shared" si="323"/>
        <v/>
      </c>
      <c r="IE139" s="11" t="str">
        <f t="shared" si="323"/>
        <v/>
      </c>
      <c r="IF139" s="11" t="str">
        <f t="shared" si="323"/>
        <v/>
      </c>
      <c r="IG139" s="11" t="str">
        <f t="shared" si="323"/>
        <v/>
      </c>
      <c r="IH139" s="11" t="str">
        <f t="shared" si="323"/>
        <v/>
      </c>
      <c r="II139" s="11" t="str">
        <f t="shared" si="323"/>
        <v/>
      </c>
      <c r="IJ139" s="11" t="str">
        <f t="shared" si="323"/>
        <v/>
      </c>
      <c r="IK139" s="11" t="str">
        <f t="shared" si="323"/>
        <v/>
      </c>
      <c r="IL139" s="11" t="str">
        <f t="shared" si="323"/>
        <v/>
      </c>
      <c r="IM139" s="11" t="str">
        <f t="shared" si="323"/>
        <v/>
      </c>
      <c r="IN139" s="11" t="str">
        <f t="shared" si="323"/>
        <v/>
      </c>
      <c r="IO139" s="11" t="str">
        <f t="shared" si="323"/>
        <v/>
      </c>
      <c r="IP139" s="11" t="str">
        <f t="shared" si="323"/>
        <v/>
      </c>
      <c r="IQ139" s="11" t="str">
        <f t="shared" si="323"/>
        <v/>
      </c>
      <c r="IR139" s="11" t="str">
        <f t="shared" si="323"/>
        <v/>
      </c>
      <c r="IS139" s="11" t="str">
        <f t="shared" si="323"/>
        <v/>
      </c>
      <c r="IT139" s="11" t="str">
        <f t="shared" si="323"/>
        <v/>
      </c>
      <c r="IU139" s="11" t="str">
        <f t="shared" si="323"/>
        <v/>
      </c>
      <c r="IV139" s="11" t="str">
        <f t="shared" si="323"/>
        <v/>
      </c>
    </row>
    <row r="140" spans="6:256" x14ac:dyDescent="0.2">
      <c r="F140">
        <v>202312</v>
      </c>
      <c r="G140" s="11">
        <f t="shared" ref="G140:BR140" si="324">IF(OR(H48 = "", H$8 &lt; G$8), "", 1)</f>
        <v>1</v>
      </c>
      <c r="H140" s="11">
        <f t="shared" si="324"/>
        <v>1</v>
      </c>
      <c r="I140" s="11">
        <f t="shared" si="324"/>
        <v>1</v>
      </c>
      <c r="J140" s="11">
        <f t="shared" si="324"/>
        <v>1</v>
      </c>
      <c r="K140" s="11">
        <f t="shared" si="324"/>
        <v>1</v>
      </c>
      <c r="L140" s="11">
        <f t="shared" si="324"/>
        <v>1</v>
      </c>
      <c r="M140" s="11">
        <f t="shared" si="324"/>
        <v>1</v>
      </c>
      <c r="N140" s="11" t="str">
        <f t="shared" si="324"/>
        <v/>
      </c>
      <c r="O140" s="11" t="str">
        <f t="shared" si="324"/>
        <v/>
      </c>
      <c r="P140" s="11" t="str">
        <f t="shared" si="324"/>
        <v/>
      </c>
      <c r="Q140" s="11" t="str">
        <f t="shared" si="324"/>
        <v/>
      </c>
      <c r="R140" s="11" t="str">
        <f t="shared" si="324"/>
        <v/>
      </c>
      <c r="S140" s="11" t="str">
        <f t="shared" si="324"/>
        <v/>
      </c>
      <c r="T140" s="11" t="str">
        <f t="shared" si="324"/>
        <v/>
      </c>
      <c r="U140" s="11" t="str">
        <f t="shared" si="324"/>
        <v/>
      </c>
      <c r="V140" s="11" t="str">
        <f t="shared" si="324"/>
        <v/>
      </c>
      <c r="W140" s="11" t="str">
        <f t="shared" si="324"/>
        <v/>
      </c>
      <c r="X140" s="11" t="str">
        <f t="shared" si="324"/>
        <v/>
      </c>
      <c r="Y140" s="11" t="str">
        <f t="shared" si="324"/>
        <v/>
      </c>
      <c r="Z140" s="11" t="str">
        <f t="shared" si="324"/>
        <v/>
      </c>
      <c r="AA140" s="11" t="str">
        <f t="shared" si="324"/>
        <v/>
      </c>
      <c r="AB140" s="11" t="str">
        <f t="shared" si="324"/>
        <v/>
      </c>
      <c r="AC140" s="11" t="str">
        <f t="shared" si="324"/>
        <v/>
      </c>
      <c r="AD140" s="11" t="str">
        <f t="shared" si="324"/>
        <v/>
      </c>
      <c r="AE140" s="11" t="str">
        <f t="shared" si="324"/>
        <v/>
      </c>
      <c r="AF140" s="11" t="str">
        <f t="shared" si="324"/>
        <v/>
      </c>
      <c r="AG140" s="11" t="str">
        <f t="shared" si="324"/>
        <v/>
      </c>
      <c r="AH140" s="11" t="str">
        <f t="shared" si="324"/>
        <v/>
      </c>
      <c r="AI140" s="11" t="str">
        <f t="shared" si="324"/>
        <v/>
      </c>
      <c r="AJ140" s="11" t="str">
        <f t="shared" si="324"/>
        <v/>
      </c>
      <c r="AK140" s="11" t="str">
        <f t="shared" si="324"/>
        <v/>
      </c>
      <c r="AL140" s="11" t="str">
        <f t="shared" si="324"/>
        <v/>
      </c>
      <c r="AM140" s="11" t="str">
        <f t="shared" si="324"/>
        <v/>
      </c>
      <c r="AN140" s="11" t="str">
        <f t="shared" si="324"/>
        <v/>
      </c>
      <c r="AO140" s="11" t="str">
        <f t="shared" si="324"/>
        <v/>
      </c>
      <c r="AP140" s="11" t="str">
        <f t="shared" si="324"/>
        <v/>
      </c>
      <c r="AQ140" s="11" t="str">
        <f t="shared" si="324"/>
        <v/>
      </c>
      <c r="AR140" s="11" t="str">
        <f t="shared" si="324"/>
        <v/>
      </c>
      <c r="AS140" s="11" t="str">
        <f t="shared" si="324"/>
        <v/>
      </c>
      <c r="AT140" s="11" t="str">
        <f t="shared" si="324"/>
        <v/>
      </c>
      <c r="AU140" s="11" t="str">
        <f t="shared" si="324"/>
        <v/>
      </c>
      <c r="AV140" s="11" t="str">
        <f t="shared" si="324"/>
        <v/>
      </c>
      <c r="AW140" s="11" t="str">
        <f t="shared" si="324"/>
        <v/>
      </c>
      <c r="AX140" s="11" t="str">
        <f t="shared" si="324"/>
        <v/>
      </c>
      <c r="AY140" s="11" t="str">
        <f t="shared" si="324"/>
        <v/>
      </c>
      <c r="AZ140" s="11" t="str">
        <f t="shared" si="324"/>
        <v/>
      </c>
      <c r="BA140" s="11" t="str">
        <f t="shared" si="324"/>
        <v/>
      </c>
      <c r="BB140" s="11" t="str">
        <f t="shared" si="324"/>
        <v/>
      </c>
      <c r="BC140" s="11" t="str">
        <f t="shared" si="324"/>
        <v/>
      </c>
      <c r="BD140" s="11" t="str">
        <f t="shared" si="324"/>
        <v/>
      </c>
      <c r="BE140" s="11" t="str">
        <f t="shared" si="324"/>
        <v/>
      </c>
      <c r="BF140" s="11" t="str">
        <f t="shared" si="324"/>
        <v/>
      </c>
      <c r="BG140" s="11" t="str">
        <f t="shared" si="324"/>
        <v/>
      </c>
      <c r="BH140" s="11" t="str">
        <f t="shared" si="324"/>
        <v/>
      </c>
      <c r="BI140" s="11" t="str">
        <f t="shared" si="324"/>
        <v/>
      </c>
      <c r="BJ140" s="11" t="str">
        <f t="shared" si="324"/>
        <v/>
      </c>
      <c r="BK140" s="11" t="str">
        <f t="shared" si="324"/>
        <v/>
      </c>
      <c r="BL140" s="11" t="str">
        <f t="shared" si="324"/>
        <v/>
      </c>
      <c r="BM140" s="11" t="str">
        <f t="shared" si="324"/>
        <v/>
      </c>
      <c r="BN140" s="11" t="str">
        <f t="shared" si="324"/>
        <v/>
      </c>
      <c r="BO140" s="11" t="str">
        <f t="shared" si="324"/>
        <v/>
      </c>
      <c r="BP140" s="11" t="str">
        <f t="shared" si="324"/>
        <v/>
      </c>
      <c r="BQ140" s="11" t="str">
        <f t="shared" si="324"/>
        <v/>
      </c>
      <c r="BR140" s="11" t="str">
        <f t="shared" si="324"/>
        <v/>
      </c>
      <c r="BS140" s="11" t="str">
        <f t="shared" ref="BS140:ED140" si="325">IF(OR(BT48 = "", BT$8 &lt; BS$8), "", 1)</f>
        <v/>
      </c>
      <c r="BT140" s="11" t="str">
        <f t="shared" si="325"/>
        <v/>
      </c>
      <c r="BU140" s="11" t="str">
        <f t="shared" si="325"/>
        <v/>
      </c>
      <c r="BV140" s="11" t="str">
        <f t="shared" si="325"/>
        <v/>
      </c>
      <c r="BW140" s="11" t="str">
        <f t="shared" si="325"/>
        <v/>
      </c>
      <c r="BX140" s="11" t="str">
        <f t="shared" si="325"/>
        <v/>
      </c>
      <c r="BY140" s="11" t="str">
        <f t="shared" si="325"/>
        <v/>
      </c>
      <c r="BZ140" s="11" t="str">
        <f t="shared" si="325"/>
        <v/>
      </c>
      <c r="CA140" s="11" t="str">
        <f t="shared" si="325"/>
        <v/>
      </c>
      <c r="CB140" s="11" t="str">
        <f t="shared" si="325"/>
        <v/>
      </c>
      <c r="CC140" s="11" t="str">
        <f t="shared" si="325"/>
        <v/>
      </c>
      <c r="CD140" s="11" t="str">
        <f t="shared" si="325"/>
        <v/>
      </c>
      <c r="CE140" s="11" t="str">
        <f t="shared" si="325"/>
        <v/>
      </c>
      <c r="CF140" s="11" t="str">
        <f t="shared" si="325"/>
        <v/>
      </c>
      <c r="CG140" s="11" t="str">
        <f t="shared" si="325"/>
        <v/>
      </c>
      <c r="CH140" s="11" t="str">
        <f t="shared" si="325"/>
        <v/>
      </c>
      <c r="CI140" s="11" t="str">
        <f t="shared" si="325"/>
        <v/>
      </c>
      <c r="CJ140" s="11" t="str">
        <f t="shared" si="325"/>
        <v/>
      </c>
      <c r="CK140" s="11" t="str">
        <f t="shared" si="325"/>
        <v/>
      </c>
      <c r="CL140" s="11" t="str">
        <f t="shared" si="325"/>
        <v/>
      </c>
      <c r="CM140" s="11" t="str">
        <f t="shared" si="325"/>
        <v/>
      </c>
      <c r="CN140" s="11" t="str">
        <f t="shared" si="325"/>
        <v/>
      </c>
      <c r="CO140" s="11" t="str">
        <f t="shared" si="325"/>
        <v/>
      </c>
      <c r="CP140" s="11" t="str">
        <f t="shared" si="325"/>
        <v/>
      </c>
      <c r="CQ140" s="11" t="str">
        <f t="shared" si="325"/>
        <v/>
      </c>
      <c r="CR140" s="11" t="str">
        <f t="shared" si="325"/>
        <v/>
      </c>
      <c r="CS140" s="11" t="str">
        <f t="shared" si="325"/>
        <v/>
      </c>
      <c r="CT140" s="11" t="str">
        <f t="shared" si="325"/>
        <v/>
      </c>
      <c r="CU140" s="11" t="str">
        <f t="shared" si="325"/>
        <v/>
      </c>
      <c r="CV140" s="11" t="str">
        <f t="shared" si="325"/>
        <v/>
      </c>
      <c r="CW140" s="11" t="str">
        <f t="shared" si="325"/>
        <v/>
      </c>
      <c r="CX140" s="11" t="str">
        <f t="shared" si="325"/>
        <v/>
      </c>
      <c r="CY140" s="11" t="str">
        <f t="shared" si="325"/>
        <v/>
      </c>
      <c r="CZ140" s="11" t="str">
        <f t="shared" si="325"/>
        <v/>
      </c>
      <c r="DA140" s="11" t="str">
        <f t="shared" si="325"/>
        <v/>
      </c>
      <c r="DB140" s="11" t="str">
        <f t="shared" si="325"/>
        <v/>
      </c>
      <c r="DC140" s="11" t="str">
        <f t="shared" si="325"/>
        <v/>
      </c>
      <c r="DD140" s="11" t="str">
        <f t="shared" si="325"/>
        <v/>
      </c>
      <c r="DE140" s="11" t="str">
        <f t="shared" si="325"/>
        <v/>
      </c>
      <c r="DF140" s="11" t="str">
        <f t="shared" si="325"/>
        <v/>
      </c>
      <c r="DG140" s="11" t="str">
        <f t="shared" si="325"/>
        <v/>
      </c>
      <c r="DH140" s="11" t="str">
        <f t="shared" si="325"/>
        <v/>
      </c>
      <c r="DI140" s="11" t="str">
        <f t="shared" si="325"/>
        <v/>
      </c>
      <c r="DJ140" s="11" t="str">
        <f t="shared" si="325"/>
        <v/>
      </c>
      <c r="DK140" s="11" t="str">
        <f t="shared" si="325"/>
        <v/>
      </c>
      <c r="DL140" s="11" t="str">
        <f t="shared" si="325"/>
        <v/>
      </c>
      <c r="DM140" s="11" t="str">
        <f t="shared" si="325"/>
        <v/>
      </c>
      <c r="DN140" s="11" t="str">
        <f t="shared" si="325"/>
        <v/>
      </c>
      <c r="DO140" s="11" t="str">
        <f t="shared" si="325"/>
        <v/>
      </c>
      <c r="DP140" s="11" t="str">
        <f t="shared" si="325"/>
        <v/>
      </c>
      <c r="DQ140" s="11" t="str">
        <f t="shared" si="325"/>
        <v/>
      </c>
      <c r="DR140" s="11" t="str">
        <f t="shared" si="325"/>
        <v/>
      </c>
      <c r="DS140" s="11" t="str">
        <f t="shared" si="325"/>
        <v/>
      </c>
      <c r="DT140" s="11" t="str">
        <f t="shared" si="325"/>
        <v/>
      </c>
      <c r="DU140" s="11" t="str">
        <f t="shared" si="325"/>
        <v/>
      </c>
      <c r="DV140" s="11" t="str">
        <f t="shared" si="325"/>
        <v/>
      </c>
      <c r="DW140" s="11" t="str">
        <f t="shared" si="325"/>
        <v/>
      </c>
      <c r="DX140" s="11" t="str">
        <f t="shared" si="325"/>
        <v/>
      </c>
      <c r="DY140" s="11" t="str">
        <f t="shared" si="325"/>
        <v/>
      </c>
      <c r="DZ140" s="11" t="str">
        <f t="shared" si="325"/>
        <v/>
      </c>
      <c r="EA140" s="11" t="str">
        <f t="shared" si="325"/>
        <v/>
      </c>
      <c r="EB140" s="11">
        <f t="shared" si="325"/>
        <v>1</v>
      </c>
      <c r="EC140" s="11">
        <f t="shared" si="325"/>
        <v>1</v>
      </c>
      <c r="ED140" s="11">
        <f t="shared" si="325"/>
        <v>1</v>
      </c>
      <c r="EE140" s="11">
        <f t="shared" ref="EE140:GP140" si="326">IF(OR(EF48 = "", EF$8 &lt; EE$8), "", 1)</f>
        <v>1</v>
      </c>
      <c r="EF140" s="11">
        <f t="shared" si="326"/>
        <v>1</v>
      </c>
      <c r="EG140" s="11">
        <f t="shared" si="326"/>
        <v>1</v>
      </c>
      <c r="EH140" s="11">
        <f t="shared" si="326"/>
        <v>1</v>
      </c>
      <c r="EI140" s="11" t="str">
        <f t="shared" si="326"/>
        <v/>
      </c>
      <c r="EJ140" s="11" t="str">
        <f t="shared" si="326"/>
        <v/>
      </c>
      <c r="EK140" s="11" t="str">
        <f t="shared" si="326"/>
        <v/>
      </c>
      <c r="EL140" s="11" t="str">
        <f t="shared" si="326"/>
        <v/>
      </c>
      <c r="EM140" s="11" t="str">
        <f t="shared" si="326"/>
        <v/>
      </c>
      <c r="EN140" s="11" t="str">
        <f t="shared" si="326"/>
        <v/>
      </c>
      <c r="EO140" s="11" t="str">
        <f t="shared" si="326"/>
        <v/>
      </c>
      <c r="EP140" s="11" t="str">
        <f t="shared" si="326"/>
        <v/>
      </c>
      <c r="EQ140" s="11" t="str">
        <f t="shared" si="326"/>
        <v/>
      </c>
      <c r="ER140" s="11" t="str">
        <f t="shared" si="326"/>
        <v/>
      </c>
      <c r="ES140" s="11" t="str">
        <f t="shared" si="326"/>
        <v/>
      </c>
      <c r="ET140" s="11" t="str">
        <f t="shared" si="326"/>
        <v/>
      </c>
      <c r="EU140" s="11" t="str">
        <f t="shared" si="326"/>
        <v/>
      </c>
      <c r="EV140" s="11" t="str">
        <f t="shared" si="326"/>
        <v/>
      </c>
      <c r="EW140" s="11" t="str">
        <f t="shared" si="326"/>
        <v/>
      </c>
      <c r="EX140" s="11" t="str">
        <f t="shared" si="326"/>
        <v/>
      </c>
      <c r="EY140" s="11" t="str">
        <f t="shared" si="326"/>
        <v/>
      </c>
      <c r="EZ140" s="11" t="str">
        <f t="shared" si="326"/>
        <v/>
      </c>
      <c r="FA140" s="11" t="str">
        <f t="shared" si="326"/>
        <v/>
      </c>
      <c r="FB140" s="11" t="str">
        <f t="shared" si="326"/>
        <v/>
      </c>
      <c r="FC140" s="11" t="str">
        <f t="shared" si="326"/>
        <v/>
      </c>
      <c r="FD140" s="11" t="str">
        <f t="shared" si="326"/>
        <v/>
      </c>
      <c r="FE140" s="11" t="str">
        <f t="shared" si="326"/>
        <v/>
      </c>
      <c r="FF140" s="11" t="str">
        <f t="shared" si="326"/>
        <v/>
      </c>
      <c r="FG140" s="11" t="str">
        <f t="shared" si="326"/>
        <v/>
      </c>
      <c r="FH140" s="11" t="str">
        <f t="shared" si="326"/>
        <v/>
      </c>
      <c r="FI140" s="11" t="str">
        <f t="shared" si="326"/>
        <v/>
      </c>
      <c r="FJ140" s="11" t="str">
        <f t="shared" si="326"/>
        <v/>
      </c>
      <c r="FK140" s="11" t="str">
        <f t="shared" si="326"/>
        <v/>
      </c>
      <c r="FL140" s="11" t="str">
        <f t="shared" si="326"/>
        <v/>
      </c>
      <c r="FM140" s="11" t="str">
        <f t="shared" si="326"/>
        <v/>
      </c>
      <c r="FN140" s="11" t="str">
        <f t="shared" si="326"/>
        <v/>
      </c>
      <c r="FO140" s="11" t="str">
        <f t="shared" si="326"/>
        <v/>
      </c>
      <c r="FP140" s="11" t="str">
        <f t="shared" si="326"/>
        <v/>
      </c>
      <c r="FQ140" s="11" t="str">
        <f t="shared" si="326"/>
        <v/>
      </c>
      <c r="FR140" s="11" t="str">
        <f t="shared" si="326"/>
        <v/>
      </c>
      <c r="FS140" s="11" t="str">
        <f t="shared" si="326"/>
        <v/>
      </c>
      <c r="FT140" s="11" t="str">
        <f t="shared" si="326"/>
        <v/>
      </c>
      <c r="FU140" s="11" t="str">
        <f t="shared" si="326"/>
        <v/>
      </c>
      <c r="FV140" s="11" t="str">
        <f t="shared" si="326"/>
        <v/>
      </c>
      <c r="FW140" s="11" t="str">
        <f t="shared" si="326"/>
        <v/>
      </c>
      <c r="FX140" s="11" t="str">
        <f t="shared" si="326"/>
        <v/>
      </c>
      <c r="FY140" s="11" t="str">
        <f t="shared" si="326"/>
        <v/>
      </c>
      <c r="FZ140" s="11" t="str">
        <f t="shared" si="326"/>
        <v/>
      </c>
      <c r="GA140" s="11" t="str">
        <f t="shared" si="326"/>
        <v/>
      </c>
      <c r="GB140" s="11" t="str">
        <f t="shared" si="326"/>
        <v/>
      </c>
      <c r="GC140" s="11" t="str">
        <f t="shared" si="326"/>
        <v/>
      </c>
      <c r="GD140" s="11" t="str">
        <f t="shared" si="326"/>
        <v/>
      </c>
      <c r="GE140" s="11" t="str">
        <f t="shared" si="326"/>
        <v/>
      </c>
      <c r="GF140" s="11" t="str">
        <f t="shared" si="326"/>
        <v/>
      </c>
      <c r="GG140" s="11" t="str">
        <f t="shared" si="326"/>
        <v/>
      </c>
      <c r="GH140" s="11" t="str">
        <f t="shared" si="326"/>
        <v/>
      </c>
      <c r="GI140" s="11" t="str">
        <f t="shared" si="326"/>
        <v/>
      </c>
      <c r="GJ140" s="11" t="str">
        <f t="shared" si="326"/>
        <v/>
      </c>
      <c r="GK140" s="11" t="str">
        <f t="shared" si="326"/>
        <v/>
      </c>
      <c r="GL140" s="11" t="str">
        <f t="shared" si="326"/>
        <v/>
      </c>
      <c r="GM140" s="11" t="str">
        <f t="shared" si="326"/>
        <v/>
      </c>
      <c r="GN140" s="11" t="str">
        <f t="shared" si="326"/>
        <v/>
      </c>
      <c r="GO140" s="11" t="str">
        <f t="shared" si="326"/>
        <v/>
      </c>
      <c r="GP140" s="11" t="str">
        <f t="shared" si="326"/>
        <v/>
      </c>
      <c r="GQ140" s="11" t="str">
        <f t="shared" ref="GQ140:IV140" si="327">IF(OR(GR48 = "", GR$8 &lt; GQ$8), "", 1)</f>
        <v/>
      </c>
      <c r="GR140" s="11" t="str">
        <f t="shared" si="327"/>
        <v/>
      </c>
      <c r="GS140" s="11" t="str">
        <f t="shared" si="327"/>
        <v/>
      </c>
      <c r="GT140" s="11" t="str">
        <f t="shared" si="327"/>
        <v/>
      </c>
      <c r="GU140" s="11" t="str">
        <f t="shared" si="327"/>
        <v/>
      </c>
      <c r="GV140" s="11" t="str">
        <f t="shared" si="327"/>
        <v/>
      </c>
      <c r="GW140" s="11" t="str">
        <f t="shared" si="327"/>
        <v/>
      </c>
      <c r="GX140" s="11" t="str">
        <f t="shared" si="327"/>
        <v/>
      </c>
      <c r="GY140" s="11" t="str">
        <f t="shared" si="327"/>
        <v/>
      </c>
      <c r="GZ140" s="11" t="str">
        <f t="shared" si="327"/>
        <v/>
      </c>
      <c r="HA140" s="11" t="str">
        <f t="shared" si="327"/>
        <v/>
      </c>
      <c r="HB140" s="11" t="str">
        <f t="shared" si="327"/>
        <v/>
      </c>
      <c r="HC140" s="11" t="str">
        <f t="shared" si="327"/>
        <v/>
      </c>
      <c r="HD140" s="11" t="str">
        <f t="shared" si="327"/>
        <v/>
      </c>
      <c r="HE140" s="11" t="str">
        <f t="shared" si="327"/>
        <v/>
      </c>
      <c r="HF140" s="11" t="str">
        <f t="shared" si="327"/>
        <v/>
      </c>
      <c r="HG140" s="11" t="str">
        <f t="shared" si="327"/>
        <v/>
      </c>
      <c r="HH140" s="11" t="str">
        <f t="shared" si="327"/>
        <v/>
      </c>
      <c r="HI140" s="11" t="str">
        <f t="shared" si="327"/>
        <v/>
      </c>
      <c r="HJ140" s="11" t="str">
        <f t="shared" si="327"/>
        <v/>
      </c>
      <c r="HK140" s="11" t="str">
        <f t="shared" si="327"/>
        <v/>
      </c>
      <c r="HL140" s="11" t="str">
        <f t="shared" si="327"/>
        <v/>
      </c>
      <c r="HM140" s="11" t="str">
        <f t="shared" si="327"/>
        <v/>
      </c>
      <c r="HN140" s="11" t="str">
        <f t="shared" si="327"/>
        <v/>
      </c>
      <c r="HO140" s="11" t="str">
        <f t="shared" si="327"/>
        <v/>
      </c>
      <c r="HP140" s="11" t="str">
        <f t="shared" si="327"/>
        <v/>
      </c>
      <c r="HQ140" s="11" t="str">
        <f t="shared" si="327"/>
        <v/>
      </c>
      <c r="HR140" s="11" t="str">
        <f t="shared" si="327"/>
        <v/>
      </c>
      <c r="HS140" s="11" t="str">
        <f t="shared" si="327"/>
        <v/>
      </c>
      <c r="HT140" s="11" t="str">
        <f t="shared" si="327"/>
        <v/>
      </c>
      <c r="HU140" s="11" t="str">
        <f t="shared" si="327"/>
        <v/>
      </c>
      <c r="HV140" s="11" t="str">
        <f t="shared" si="327"/>
        <v/>
      </c>
      <c r="HW140" s="11" t="str">
        <f t="shared" si="327"/>
        <v/>
      </c>
      <c r="HX140" s="11" t="str">
        <f t="shared" si="327"/>
        <v/>
      </c>
      <c r="HY140" s="11" t="str">
        <f t="shared" si="327"/>
        <v/>
      </c>
      <c r="HZ140" s="11" t="str">
        <f t="shared" si="327"/>
        <v/>
      </c>
      <c r="IA140" s="11" t="str">
        <f t="shared" si="327"/>
        <v/>
      </c>
      <c r="IB140" s="11" t="str">
        <f t="shared" si="327"/>
        <v/>
      </c>
      <c r="IC140" s="11" t="str">
        <f t="shared" si="327"/>
        <v/>
      </c>
      <c r="ID140" s="11" t="str">
        <f t="shared" si="327"/>
        <v/>
      </c>
      <c r="IE140" s="11" t="str">
        <f t="shared" si="327"/>
        <v/>
      </c>
      <c r="IF140" s="11" t="str">
        <f t="shared" si="327"/>
        <v/>
      </c>
      <c r="IG140" s="11" t="str">
        <f t="shared" si="327"/>
        <v/>
      </c>
      <c r="IH140" s="11" t="str">
        <f t="shared" si="327"/>
        <v/>
      </c>
      <c r="II140" s="11" t="str">
        <f t="shared" si="327"/>
        <v/>
      </c>
      <c r="IJ140" s="11" t="str">
        <f t="shared" si="327"/>
        <v/>
      </c>
      <c r="IK140" s="11" t="str">
        <f t="shared" si="327"/>
        <v/>
      </c>
      <c r="IL140" s="11" t="str">
        <f t="shared" si="327"/>
        <v/>
      </c>
      <c r="IM140" s="11" t="str">
        <f t="shared" si="327"/>
        <v/>
      </c>
      <c r="IN140" s="11" t="str">
        <f t="shared" si="327"/>
        <v/>
      </c>
      <c r="IO140" s="11" t="str">
        <f t="shared" si="327"/>
        <v/>
      </c>
      <c r="IP140" s="11" t="str">
        <f t="shared" si="327"/>
        <v/>
      </c>
      <c r="IQ140" s="11" t="str">
        <f t="shared" si="327"/>
        <v/>
      </c>
      <c r="IR140" s="11" t="str">
        <f t="shared" si="327"/>
        <v/>
      </c>
      <c r="IS140" s="11" t="str">
        <f t="shared" si="327"/>
        <v/>
      </c>
      <c r="IT140" s="11" t="str">
        <f t="shared" si="327"/>
        <v/>
      </c>
      <c r="IU140" s="11" t="str">
        <f t="shared" si="327"/>
        <v/>
      </c>
      <c r="IV140" s="11" t="str">
        <f t="shared" si="327"/>
        <v/>
      </c>
    </row>
    <row r="141" spans="6:256" x14ac:dyDescent="0.2">
      <c r="F141">
        <v>202403</v>
      </c>
      <c r="G141" s="11">
        <f t="shared" ref="G141:BR141" si="328">IF(OR(H49 = "", H$8 &lt; G$8), "", 1)</f>
        <v>1</v>
      </c>
      <c r="H141" s="11">
        <f t="shared" si="328"/>
        <v>1</v>
      </c>
      <c r="I141" s="11">
        <f t="shared" si="328"/>
        <v>1</v>
      </c>
      <c r="J141" s="11">
        <f t="shared" si="328"/>
        <v>1</v>
      </c>
      <c r="K141" s="11" t="str">
        <f t="shared" si="328"/>
        <v/>
      </c>
      <c r="L141" s="11" t="str">
        <f t="shared" si="328"/>
        <v/>
      </c>
      <c r="M141" s="11" t="str">
        <f t="shared" si="328"/>
        <v/>
      </c>
      <c r="N141" s="11" t="str">
        <f t="shared" si="328"/>
        <v/>
      </c>
      <c r="O141" s="11" t="str">
        <f t="shared" si="328"/>
        <v/>
      </c>
      <c r="P141" s="11" t="str">
        <f t="shared" si="328"/>
        <v/>
      </c>
      <c r="Q141" s="11" t="str">
        <f t="shared" si="328"/>
        <v/>
      </c>
      <c r="R141" s="11" t="str">
        <f t="shared" si="328"/>
        <v/>
      </c>
      <c r="S141" s="11" t="str">
        <f t="shared" si="328"/>
        <v/>
      </c>
      <c r="T141" s="11" t="str">
        <f t="shared" si="328"/>
        <v/>
      </c>
      <c r="U141" s="11" t="str">
        <f t="shared" si="328"/>
        <v/>
      </c>
      <c r="V141" s="11" t="str">
        <f t="shared" si="328"/>
        <v/>
      </c>
      <c r="W141" s="11" t="str">
        <f t="shared" si="328"/>
        <v/>
      </c>
      <c r="X141" s="11" t="str">
        <f t="shared" si="328"/>
        <v/>
      </c>
      <c r="Y141" s="11" t="str">
        <f t="shared" si="328"/>
        <v/>
      </c>
      <c r="Z141" s="11" t="str">
        <f t="shared" si="328"/>
        <v/>
      </c>
      <c r="AA141" s="11" t="str">
        <f t="shared" si="328"/>
        <v/>
      </c>
      <c r="AB141" s="11" t="str">
        <f t="shared" si="328"/>
        <v/>
      </c>
      <c r="AC141" s="11" t="str">
        <f t="shared" si="328"/>
        <v/>
      </c>
      <c r="AD141" s="11" t="str">
        <f t="shared" si="328"/>
        <v/>
      </c>
      <c r="AE141" s="11" t="str">
        <f t="shared" si="328"/>
        <v/>
      </c>
      <c r="AF141" s="11" t="str">
        <f t="shared" si="328"/>
        <v/>
      </c>
      <c r="AG141" s="11" t="str">
        <f t="shared" si="328"/>
        <v/>
      </c>
      <c r="AH141" s="11" t="str">
        <f t="shared" si="328"/>
        <v/>
      </c>
      <c r="AI141" s="11" t="str">
        <f t="shared" si="328"/>
        <v/>
      </c>
      <c r="AJ141" s="11" t="str">
        <f t="shared" si="328"/>
        <v/>
      </c>
      <c r="AK141" s="11" t="str">
        <f t="shared" si="328"/>
        <v/>
      </c>
      <c r="AL141" s="11" t="str">
        <f t="shared" si="328"/>
        <v/>
      </c>
      <c r="AM141" s="11" t="str">
        <f t="shared" si="328"/>
        <v/>
      </c>
      <c r="AN141" s="11" t="str">
        <f t="shared" si="328"/>
        <v/>
      </c>
      <c r="AO141" s="11" t="str">
        <f t="shared" si="328"/>
        <v/>
      </c>
      <c r="AP141" s="11" t="str">
        <f t="shared" si="328"/>
        <v/>
      </c>
      <c r="AQ141" s="11" t="str">
        <f t="shared" si="328"/>
        <v/>
      </c>
      <c r="AR141" s="11" t="str">
        <f t="shared" si="328"/>
        <v/>
      </c>
      <c r="AS141" s="11" t="str">
        <f t="shared" si="328"/>
        <v/>
      </c>
      <c r="AT141" s="11" t="str">
        <f t="shared" si="328"/>
        <v/>
      </c>
      <c r="AU141" s="11" t="str">
        <f t="shared" si="328"/>
        <v/>
      </c>
      <c r="AV141" s="11" t="str">
        <f t="shared" si="328"/>
        <v/>
      </c>
      <c r="AW141" s="11" t="str">
        <f t="shared" si="328"/>
        <v/>
      </c>
      <c r="AX141" s="11" t="str">
        <f t="shared" si="328"/>
        <v/>
      </c>
      <c r="AY141" s="11" t="str">
        <f t="shared" si="328"/>
        <v/>
      </c>
      <c r="AZ141" s="11" t="str">
        <f t="shared" si="328"/>
        <v/>
      </c>
      <c r="BA141" s="11" t="str">
        <f t="shared" si="328"/>
        <v/>
      </c>
      <c r="BB141" s="11" t="str">
        <f t="shared" si="328"/>
        <v/>
      </c>
      <c r="BC141" s="11" t="str">
        <f t="shared" si="328"/>
        <v/>
      </c>
      <c r="BD141" s="11" t="str">
        <f t="shared" si="328"/>
        <v/>
      </c>
      <c r="BE141" s="11" t="str">
        <f t="shared" si="328"/>
        <v/>
      </c>
      <c r="BF141" s="11" t="str">
        <f t="shared" si="328"/>
        <v/>
      </c>
      <c r="BG141" s="11" t="str">
        <f t="shared" si="328"/>
        <v/>
      </c>
      <c r="BH141" s="11" t="str">
        <f t="shared" si="328"/>
        <v/>
      </c>
      <c r="BI141" s="11" t="str">
        <f t="shared" si="328"/>
        <v/>
      </c>
      <c r="BJ141" s="11" t="str">
        <f t="shared" si="328"/>
        <v/>
      </c>
      <c r="BK141" s="11" t="str">
        <f t="shared" si="328"/>
        <v/>
      </c>
      <c r="BL141" s="11" t="str">
        <f t="shared" si="328"/>
        <v/>
      </c>
      <c r="BM141" s="11" t="str">
        <f t="shared" si="328"/>
        <v/>
      </c>
      <c r="BN141" s="11" t="str">
        <f t="shared" si="328"/>
        <v/>
      </c>
      <c r="BO141" s="11" t="str">
        <f t="shared" si="328"/>
        <v/>
      </c>
      <c r="BP141" s="11" t="str">
        <f t="shared" si="328"/>
        <v/>
      </c>
      <c r="BQ141" s="11" t="str">
        <f t="shared" si="328"/>
        <v/>
      </c>
      <c r="BR141" s="11" t="str">
        <f t="shared" si="328"/>
        <v/>
      </c>
      <c r="BS141" s="11" t="str">
        <f t="shared" ref="BS141:ED141" si="329">IF(OR(BT49 = "", BT$8 &lt; BS$8), "", 1)</f>
        <v/>
      </c>
      <c r="BT141" s="11" t="str">
        <f t="shared" si="329"/>
        <v/>
      </c>
      <c r="BU141" s="11" t="str">
        <f t="shared" si="329"/>
        <v/>
      </c>
      <c r="BV141" s="11" t="str">
        <f t="shared" si="329"/>
        <v/>
      </c>
      <c r="BW141" s="11" t="str">
        <f t="shared" si="329"/>
        <v/>
      </c>
      <c r="BX141" s="11" t="str">
        <f t="shared" si="329"/>
        <v/>
      </c>
      <c r="BY141" s="11" t="str">
        <f t="shared" si="329"/>
        <v/>
      </c>
      <c r="BZ141" s="11" t="str">
        <f t="shared" si="329"/>
        <v/>
      </c>
      <c r="CA141" s="11" t="str">
        <f t="shared" si="329"/>
        <v/>
      </c>
      <c r="CB141" s="11" t="str">
        <f t="shared" si="329"/>
        <v/>
      </c>
      <c r="CC141" s="11" t="str">
        <f t="shared" si="329"/>
        <v/>
      </c>
      <c r="CD141" s="11" t="str">
        <f t="shared" si="329"/>
        <v/>
      </c>
      <c r="CE141" s="11" t="str">
        <f t="shared" si="329"/>
        <v/>
      </c>
      <c r="CF141" s="11" t="str">
        <f t="shared" si="329"/>
        <v/>
      </c>
      <c r="CG141" s="11" t="str">
        <f t="shared" si="329"/>
        <v/>
      </c>
      <c r="CH141" s="11" t="str">
        <f t="shared" si="329"/>
        <v/>
      </c>
      <c r="CI141" s="11" t="str">
        <f t="shared" si="329"/>
        <v/>
      </c>
      <c r="CJ141" s="11" t="str">
        <f t="shared" si="329"/>
        <v/>
      </c>
      <c r="CK141" s="11" t="str">
        <f t="shared" si="329"/>
        <v/>
      </c>
      <c r="CL141" s="11" t="str">
        <f t="shared" si="329"/>
        <v/>
      </c>
      <c r="CM141" s="11" t="str">
        <f t="shared" si="329"/>
        <v/>
      </c>
      <c r="CN141" s="11" t="str">
        <f t="shared" si="329"/>
        <v/>
      </c>
      <c r="CO141" s="11" t="str">
        <f t="shared" si="329"/>
        <v/>
      </c>
      <c r="CP141" s="11" t="str">
        <f t="shared" si="329"/>
        <v/>
      </c>
      <c r="CQ141" s="11" t="str">
        <f t="shared" si="329"/>
        <v/>
      </c>
      <c r="CR141" s="11" t="str">
        <f t="shared" si="329"/>
        <v/>
      </c>
      <c r="CS141" s="11" t="str">
        <f t="shared" si="329"/>
        <v/>
      </c>
      <c r="CT141" s="11" t="str">
        <f t="shared" si="329"/>
        <v/>
      </c>
      <c r="CU141" s="11" t="str">
        <f t="shared" si="329"/>
        <v/>
      </c>
      <c r="CV141" s="11" t="str">
        <f t="shared" si="329"/>
        <v/>
      </c>
      <c r="CW141" s="11" t="str">
        <f t="shared" si="329"/>
        <v/>
      </c>
      <c r="CX141" s="11" t="str">
        <f t="shared" si="329"/>
        <v/>
      </c>
      <c r="CY141" s="11" t="str">
        <f t="shared" si="329"/>
        <v/>
      </c>
      <c r="CZ141" s="11" t="str">
        <f t="shared" si="329"/>
        <v/>
      </c>
      <c r="DA141" s="11" t="str">
        <f t="shared" si="329"/>
        <v/>
      </c>
      <c r="DB141" s="11" t="str">
        <f t="shared" si="329"/>
        <v/>
      </c>
      <c r="DC141" s="11" t="str">
        <f t="shared" si="329"/>
        <v/>
      </c>
      <c r="DD141" s="11" t="str">
        <f t="shared" si="329"/>
        <v/>
      </c>
      <c r="DE141" s="11" t="str">
        <f t="shared" si="329"/>
        <v/>
      </c>
      <c r="DF141" s="11" t="str">
        <f t="shared" si="329"/>
        <v/>
      </c>
      <c r="DG141" s="11" t="str">
        <f t="shared" si="329"/>
        <v/>
      </c>
      <c r="DH141" s="11" t="str">
        <f t="shared" si="329"/>
        <v/>
      </c>
      <c r="DI141" s="11" t="str">
        <f t="shared" si="329"/>
        <v/>
      </c>
      <c r="DJ141" s="11" t="str">
        <f t="shared" si="329"/>
        <v/>
      </c>
      <c r="DK141" s="11" t="str">
        <f t="shared" si="329"/>
        <v/>
      </c>
      <c r="DL141" s="11" t="str">
        <f t="shared" si="329"/>
        <v/>
      </c>
      <c r="DM141" s="11" t="str">
        <f t="shared" si="329"/>
        <v/>
      </c>
      <c r="DN141" s="11" t="str">
        <f t="shared" si="329"/>
        <v/>
      </c>
      <c r="DO141" s="11" t="str">
        <f t="shared" si="329"/>
        <v/>
      </c>
      <c r="DP141" s="11" t="str">
        <f t="shared" si="329"/>
        <v/>
      </c>
      <c r="DQ141" s="11" t="str">
        <f t="shared" si="329"/>
        <v/>
      </c>
      <c r="DR141" s="11" t="str">
        <f t="shared" si="329"/>
        <v/>
      </c>
      <c r="DS141" s="11" t="str">
        <f t="shared" si="329"/>
        <v/>
      </c>
      <c r="DT141" s="11" t="str">
        <f t="shared" si="329"/>
        <v/>
      </c>
      <c r="DU141" s="11" t="str">
        <f t="shared" si="329"/>
        <v/>
      </c>
      <c r="DV141" s="11" t="str">
        <f t="shared" si="329"/>
        <v/>
      </c>
      <c r="DW141" s="11" t="str">
        <f t="shared" si="329"/>
        <v/>
      </c>
      <c r="DX141" s="11" t="str">
        <f t="shared" si="329"/>
        <v/>
      </c>
      <c r="DY141" s="11" t="str">
        <f t="shared" si="329"/>
        <v/>
      </c>
      <c r="DZ141" s="11" t="str">
        <f t="shared" si="329"/>
        <v/>
      </c>
      <c r="EA141" s="11" t="str">
        <f t="shared" si="329"/>
        <v/>
      </c>
      <c r="EB141" s="11">
        <f t="shared" si="329"/>
        <v>1</v>
      </c>
      <c r="EC141" s="11">
        <f t="shared" si="329"/>
        <v>1</v>
      </c>
      <c r="ED141" s="11">
        <f t="shared" si="329"/>
        <v>1</v>
      </c>
      <c r="EE141" s="11">
        <f t="shared" ref="EE141:GP141" si="330">IF(OR(EF49 = "", EF$8 &lt; EE$8), "", 1)</f>
        <v>1</v>
      </c>
      <c r="EF141" s="11" t="str">
        <f t="shared" si="330"/>
        <v/>
      </c>
      <c r="EG141" s="11" t="str">
        <f t="shared" si="330"/>
        <v/>
      </c>
      <c r="EH141" s="11" t="str">
        <f t="shared" si="330"/>
        <v/>
      </c>
      <c r="EI141" s="11" t="str">
        <f t="shared" si="330"/>
        <v/>
      </c>
      <c r="EJ141" s="11" t="str">
        <f t="shared" si="330"/>
        <v/>
      </c>
      <c r="EK141" s="11" t="str">
        <f t="shared" si="330"/>
        <v/>
      </c>
      <c r="EL141" s="11" t="str">
        <f t="shared" si="330"/>
        <v/>
      </c>
      <c r="EM141" s="11" t="str">
        <f t="shared" si="330"/>
        <v/>
      </c>
      <c r="EN141" s="11" t="str">
        <f t="shared" si="330"/>
        <v/>
      </c>
      <c r="EO141" s="11" t="str">
        <f t="shared" si="330"/>
        <v/>
      </c>
      <c r="EP141" s="11" t="str">
        <f t="shared" si="330"/>
        <v/>
      </c>
      <c r="EQ141" s="11" t="str">
        <f t="shared" si="330"/>
        <v/>
      </c>
      <c r="ER141" s="11" t="str">
        <f t="shared" si="330"/>
        <v/>
      </c>
      <c r="ES141" s="11" t="str">
        <f t="shared" si="330"/>
        <v/>
      </c>
      <c r="ET141" s="11" t="str">
        <f t="shared" si="330"/>
        <v/>
      </c>
      <c r="EU141" s="11" t="str">
        <f t="shared" si="330"/>
        <v/>
      </c>
      <c r="EV141" s="11" t="str">
        <f t="shared" si="330"/>
        <v/>
      </c>
      <c r="EW141" s="11" t="str">
        <f t="shared" si="330"/>
        <v/>
      </c>
      <c r="EX141" s="11" t="str">
        <f t="shared" si="330"/>
        <v/>
      </c>
      <c r="EY141" s="11" t="str">
        <f t="shared" si="330"/>
        <v/>
      </c>
      <c r="EZ141" s="11" t="str">
        <f t="shared" si="330"/>
        <v/>
      </c>
      <c r="FA141" s="11" t="str">
        <f t="shared" si="330"/>
        <v/>
      </c>
      <c r="FB141" s="11" t="str">
        <f t="shared" si="330"/>
        <v/>
      </c>
      <c r="FC141" s="11" t="str">
        <f t="shared" si="330"/>
        <v/>
      </c>
      <c r="FD141" s="11" t="str">
        <f t="shared" si="330"/>
        <v/>
      </c>
      <c r="FE141" s="11" t="str">
        <f t="shared" si="330"/>
        <v/>
      </c>
      <c r="FF141" s="11" t="str">
        <f t="shared" si="330"/>
        <v/>
      </c>
      <c r="FG141" s="11" t="str">
        <f t="shared" si="330"/>
        <v/>
      </c>
      <c r="FH141" s="11" t="str">
        <f t="shared" si="330"/>
        <v/>
      </c>
      <c r="FI141" s="11" t="str">
        <f t="shared" si="330"/>
        <v/>
      </c>
      <c r="FJ141" s="11" t="str">
        <f t="shared" si="330"/>
        <v/>
      </c>
      <c r="FK141" s="11" t="str">
        <f t="shared" si="330"/>
        <v/>
      </c>
      <c r="FL141" s="11" t="str">
        <f t="shared" si="330"/>
        <v/>
      </c>
      <c r="FM141" s="11" t="str">
        <f t="shared" si="330"/>
        <v/>
      </c>
      <c r="FN141" s="11" t="str">
        <f t="shared" si="330"/>
        <v/>
      </c>
      <c r="FO141" s="11" t="str">
        <f t="shared" si="330"/>
        <v/>
      </c>
      <c r="FP141" s="11" t="str">
        <f t="shared" si="330"/>
        <v/>
      </c>
      <c r="FQ141" s="11" t="str">
        <f t="shared" si="330"/>
        <v/>
      </c>
      <c r="FR141" s="11" t="str">
        <f t="shared" si="330"/>
        <v/>
      </c>
      <c r="FS141" s="11" t="str">
        <f t="shared" si="330"/>
        <v/>
      </c>
      <c r="FT141" s="11" t="str">
        <f t="shared" si="330"/>
        <v/>
      </c>
      <c r="FU141" s="11" t="str">
        <f t="shared" si="330"/>
        <v/>
      </c>
      <c r="FV141" s="11" t="str">
        <f t="shared" si="330"/>
        <v/>
      </c>
      <c r="FW141" s="11" t="str">
        <f t="shared" si="330"/>
        <v/>
      </c>
      <c r="FX141" s="11" t="str">
        <f t="shared" si="330"/>
        <v/>
      </c>
      <c r="FY141" s="11" t="str">
        <f t="shared" si="330"/>
        <v/>
      </c>
      <c r="FZ141" s="11" t="str">
        <f t="shared" si="330"/>
        <v/>
      </c>
      <c r="GA141" s="11" t="str">
        <f t="shared" si="330"/>
        <v/>
      </c>
      <c r="GB141" s="11" t="str">
        <f t="shared" si="330"/>
        <v/>
      </c>
      <c r="GC141" s="11" t="str">
        <f t="shared" si="330"/>
        <v/>
      </c>
      <c r="GD141" s="11" t="str">
        <f t="shared" si="330"/>
        <v/>
      </c>
      <c r="GE141" s="11" t="str">
        <f t="shared" si="330"/>
        <v/>
      </c>
      <c r="GF141" s="11" t="str">
        <f t="shared" si="330"/>
        <v/>
      </c>
      <c r="GG141" s="11" t="str">
        <f t="shared" si="330"/>
        <v/>
      </c>
      <c r="GH141" s="11" t="str">
        <f t="shared" si="330"/>
        <v/>
      </c>
      <c r="GI141" s="11" t="str">
        <f t="shared" si="330"/>
        <v/>
      </c>
      <c r="GJ141" s="11" t="str">
        <f t="shared" si="330"/>
        <v/>
      </c>
      <c r="GK141" s="11" t="str">
        <f t="shared" si="330"/>
        <v/>
      </c>
      <c r="GL141" s="11" t="str">
        <f t="shared" si="330"/>
        <v/>
      </c>
      <c r="GM141" s="11" t="str">
        <f t="shared" si="330"/>
        <v/>
      </c>
      <c r="GN141" s="11" t="str">
        <f t="shared" si="330"/>
        <v/>
      </c>
      <c r="GO141" s="11" t="str">
        <f t="shared" si="330"/>
        <v/>
      </c>
      <c r="GP141" s="11" t="str">
        <f t="shared" si="330"/>
        <v/>
      </c>
      <c r="GQ141" s="11" t="str">
        <f t="shared" ref="GQ141:IV141" si="331">IF(OR(GR49 = "", GR$8 &lt; GQ$8), "", 1)</f>
        <v/>
      </c>
      <c r="GR141" s="11" t="str">
        <f t="shared" si="331"/>
        <v/>
      </c>
      <c r="GS141" s="11" t="str">
        <f t="shared" si="331"/>
        <v/>
      </c>
      <c r="GT141" s="11" t="str">
        <f t="shared" si="331"/>
        <v/>
      </c>
      <c r="GU141" s="11" t="str">
        <f t="shared" si="331"/>
        <v/>
      </c>
      <c r="GV141" s="11" t="str">
        <f t="shared" si="331"/>
        <v/>
      </c>
      <c r="GW141" s="11" t="str">
        <f t="shared" si="331"/>
        <v/>
      </c>
      <c r="GX141" s="11" t="str">
        <f t="shared" si="331"/>
        <v/>
      </c>
      <c r="GY141" s="11" t="str">
        <f t="shared" si="331"/>
        <v/>
      </c>
      <c r="GZ141" s="11" t="str">
        <f t="shared" si="331"/>
        <v/>
      </c>
      <c r="HA141" s="11" t="str">
        <f t="shared" si="331"/>
        <v/>
      </c>
      <c r="HB141" s="11" t="str">
        <f t="shared" si="331"/>
        <v/>
      </c>
      <c r="HC141" s="11" t="str">
        <f t="shared" si="331"/>
        <v/>
      </c>
      <c r="HD141" s="11" t="str">
        <f t="shared" si="331"/>
        <v/>
      </c>
      <c r="HE141" s="11" t="str">
        <f t="shared" si="331"/>
        <v/>
      </c>
      <c r="HF141" s="11" t="str">
        <f t="shared" si="331"/>
        <v/>
      </c>
      <c r="HG141" s="11" t="str">
        <f t="shared" si="331"/>
        <v/>
      </c>
      <c r="HH141" s="11" t="str">
        <f t="shared" si="331"/>
        <v/>
      </c>
      <c r="HI141" s="11" t="str">
        <f t="shared" si="331"/>
        <v/>
      </c>
      <c r="HJ141" s="11" t="str">
        <f t="shared" si="331"/>
        <v/>
      </c>
      <c r="HK141" s="11" t="str">
        <f t="shared" si="331"/>
        <v/>
      </c>
      <c r="HL141" s="11" t="str">
        <f t="shared" si="331"/>
        <v/>
      </c>
      <c r="HM141" s="11" t="str">
        <f t="shared" si="331"/>
        <v/>
      </c>
      <c r="HN141" s="11" t="str">
        <f t="shared" si="331"/>
        <v/>
      </c>
      <c r="HO141" s="11" t="str">
        <f t="shared" si="331"/>
        <v/>
      </c>
      <c r="HP141" s="11" t="str">
        <f t="shared" si="331"/>
        <v/>
      </c>
      <c r="HQ141" s="11" t="str">
        <f t="shared" si="331"/>
        <v/>
      </c>
      <c r="HR141" s="11" t="str">
        <f t="shared" si="331"/>
        <v/>
      </c>
      <c r="HS141" s="11" t="str">
        <f t="shared" si="331"/>
        <v/>
      </c>
      <c r="HT141" s="11" t="str">
        <f t="shared" si="331"/>
        <v/>
      </c>
      <c r="HU141" s="11" t="str">
        <f t="shared" si="331"/>
        <v/>
      </c>
      <c r="HV141" s="11" t="str">
        <f t="shared" si="331"/>
        <v/>
      </c>
      <c r="HW141" s="11" t="str">
        <f t="shared" si="331"/>
        <v/>
      </c>
      <c r="HX141" s="11" t="str">
        <f t="shared" si="331"/>
        <v/>
      </c>
      <c r="HY141" s="11" t="str">
        <f t="shared" si="331"/>
        <v/>
      </c>
      <c r="HZ141" s="11" t="str">
        <f t="shared" si="331"/>
        <v/>
      </c>
      <c r="IA141" s="11" t="str">
        <f t="shared" si="331"/>
        <v/>
      </c>
      <c r="IB141" s="11" t="str">
        <f t="shared" si="331"/>
        <v/>
      </c>
      <c r="IC141" s="11" t="str">
        <f t="shared" si="331"/>
        <v/>
      </c>
      <c r="ID141" s="11" t="str">
        <f t="shared" si="331"/>
        <v/>
      </c>
      <c r="IE141" s="11" t="str">
        <f t="shared" si="331"/>
        <v/>
      </c>
      <c r="IF141" s="11" t="str">
        <f t="shared" si="331"/>
        <v/>
      </c>
      <c r="IG141" s="11" t="str">
        <f t="shared" si="331"/>
        <v/>
      </c>
      <c r="IH141" s="11" t="str">
        <f t="shared" si="331"/>
        <v/>
      </c>
      <c r="II141" s="11" t="str">
        <f t="shared" si="331"/>
        <v/>
      </c>
      <c r="IJ141" s="11" t="str">
        <f t="shared" si="331"/>
        <v/>
      </c>
      <c r="IK141" s="11" t="str">
        <f t="shared" si="331"/>
        <v/>
      </c>
      <c r="IL141" s="11" t="str">
        <f t="shared" si="331"/>
        <v/>
      </c>
      <c r="IM141" s="11" t="str">
        <f t="shared" si="331"/>
        <v/>
      </c>
      <c r="IN141" s="11" t="str">
        <f t="shared" si="331"/>
        <v/>
      </c>
      <c r="IO141" s="11" t="str">
        <f t="shared" si="331"/>
        <v/>
      </c>
      <c r="IP141" s="11" t="str">
        <f t="shared" si="331"/>
        <v/>
      </c>
      <c r="IQ141" s="11" t="str">
        <f t="shared" si="331"/>
        <v/>
      </c>
      <c r="IR141" s="11" t="str">
        <f t="shared" si="331"/>
        <v/>
      </c>
      <c r="IS141" s="11" t="str">
        <f t="shared" si="331"/>
        <v/>
      </c>
      <c r="IT141" s="11" t="str">
        <f t="shared" si="331"/>
        <v/>
      </c>
      <c r="IU141" s="11" t="str">
        <f t="shared" si="331"/>
        <v/>
      </c>
      <c r="IV141" s="11" t="str">
        <f t="shared" si="331"/>
        <v/>
      </c>
    </row>
    <row r="142" spans="6:256" x14ac:dyDescent="0.2">
      <c r="F142">
        <v>202406</v>
      </c>
      <c r="G142" s="11">
        <f t="shared" ref="G142:BR142" si="332">IF(OR(H50 = "", H$8 &lt; G$8), "", 1)</f>
        <v>1</v>
      </c>
      <c r="H142" s="11" t="str">
        <f t="shared" si="332"/>
        <v/>
      </c>
      <c r="I142" s="11" t="str">
        <f t="shared" si="332"/>
        <v/>
      </c>
      <c r="J142" s="11" t="str">
        <f t="shared" si="332"/>
        <v/>
      </c>
      <c r="K142" s="11" t="str">
        <f t="shared" si="332"/>
        <v/>
      </c>
      <c r="L142" s="11" t="str">
        <f t="shared" si="332"/>
        <v/>
      </c>
      <c r="M142" s="11" t="str">
        <f t="shared" si="332"/>
        <v/>
      </c>
      <c r="N142" s="11" t="str">
        <f t="shared" si="332"/>
        <v/>
      </c>
      <c r="O142" s="11" t="str">
        <f t="shared" si="332"/>
        <v/>
      </c>
      <c r="P142" s="11" t="str">
        <f t="shared" si="332"/>
        <v/>
      </c>
      <c r="Q142" s="11" t="str">
        <f t="shared" si="332"/>
        <v/>
      </c>
      <c r="R142" s="11" t="str">
        <f t="shared" si="332"/>
        <v/>
      </c>
      <c r="S142" s="11" t="str">
        <f t="shared" si="332"/>
        <v/>
      </c>
      <c r="T142" s="11" t="str">
        <f t="shared" si="332"/>
        <v/>
      </c>
      <c r="U142" s="11" t="str">
        <f t="shared" si="332"/>
        <v/>
      </c>
      <c r="V142" s="11" t="str">
        <f t="shared" si="332"/>
        <v/>
      </c>
      <c r="W142" s="11" t="str">
        <f t="shared" si="332"/>
        <v/>
      </c>
      <c r="X142" s="11" t="str">
        <f t="shared" si="332"/>
        <v/>
      </c>
      <c r="Y142" s="11" t="str">
        <f t="shared" si="332"/>
        <v/>
      </c>
      <c r="Z142" s="11" t="str">
        <f t="shared" si="332"/>
        <v/>
      </c>
      <c r="AA142" s="11" t="str">
        <f t="shared" si="332"/>
        <v/>
      </c>
      <c r="AB142" s="11" t="str">
        <f t="shared" si="332"/>
        <v/>
      </c>
      <c r="AC142" s="11" t="str">
        <f t="shared" si="332"/>
        <v/>
      </c>
      <c r="AD142" s="11" t="str">
        <f t="shared" si="332"/>
        <v/>
      </c>
      <c r="AE142" s="11" t="str">
        <f t="shared" si="332"/>
        <v/>
      </c>
      <c r="AF142" s="11" t="str">
        <f t="shared" si="332"/>
        <v/>
      </c>
      <c r="AG142" s="11" t="str">
        <f t="shared" si="332"/>
        <v/>
      </c>
      <c r="AH142" s="11" t="str">
        <f t="shared" si="332"/>
        <v/>
      </c>
      <c r="AI142" s="11" t="str">
        <f t="shared" si="332"/>
        <v/>
      </c>
      <c r="AJ142" s="11" t="str">
        <f t="shared" si="332"/>
        <v/>
      </c>
      <c r="AK142" s="11" t="str">
        <f t="shared" si="332"/>
        <v/>
      </c>
      <c r="AL142" s="11" t="str">
        <f t="shared" si="332"/>
        <v/>
      </c>
      <c r="AM142" s="11" t="str">
        <f t="shared" si="332"/>
        <v/>
      </c>
      <c r="AN142" s="11" t="str">
        <f t="shared" si="332"/>
        <v/>
      </c>
      <c r="AO142" s="11" t="str">
        <f t="shared" si="332"/>
        <v/>
      </c>
      <c r="AP142" s="11" t="str">
        <f t="shared" si="332"/>
        <v/>
      </c>
      <c r="AQ142" s="11" t="str">
        <f t="shared" si="332"/>
        <v/>
      </c>
      <c r="AR142" s="11" t="str">
        <f t="shared" si="332"/>
        <v/>
      </c>
      <c r="AS142" s="11" t="str">
        <f t="shared" si="332"/>
        <v/>
      </c>
      <c r="AT142" s="11" t="str">
        <f t="shared" si="332"/>
        <v/>
      </c>
      <c r="AU142" s="11" t="str">
        <f t="shared" si="332"/>
        <v/>
      </c>
      <c r="AV142" s="11" t="str">
        <f t="shared" si="332"/>
        <v/>
      </c>
      <c r="AW142" s="11" t="str">
        <f t="shared" si="332"/>
        <v/>
      </c>
      <c r="AX142" s="11" t="str">
        <f t="shared" si="332"/>
        <v/>
      </c>
      <c r="AY142" s="11" t="str">
        <f t="shared" si="332"/>
        <v/>
      </c>
      <c r="AZ142" s="11" t="str">
        <f t="shared" si="332"/>
        <v/>
      </c>
      <c r="BA142" s="11" t="str">
        <f t="shared" si="332"/>
        <v/>
      </c>
      <c r="BB142" s="11" t="str">
        <f t="shared" si="332"/>
        <v/>
      </c>
      <c r="BC142" s="11" t="str">
        <f t="shared" si="332"/>
        <v/>
      </c>
      <c r="BD142" s="11" t="str">
        <f t="shared" si="332"/>
        <v/>
      </c>
      <c r="BE142" s="11" t="str">
        <f t="shared" si="332"/>
        <v/>
      </c>
      <c r="BF142" s="11" t="str">
        <f t="shared" si="332"/>
        <v/>
      </c>
      <c r="BG142" s="11" t="str">
        <f t="shared" si="332"/>
        <v/>
      </c>
      <c r="BH142" s="11" t="str">
        <f t="shared" si="332"/>
        <v/>
      </c>
      <c r="BI142" s="11" t="str">
        <f t="shared" si="332"/>
        <v/>
      </c>
      <c r="BJ142" s="11" t="str">
        <f t="shared" si="332"/>
        <v/>
      </c>
      <c r="BK142" s="11" t="str">
        <f t="shared" si="332"/>
        <v/>
      </c>
      <c r="BL142" s="11" t="str">
        <f t="shared" si="332"/>
        <v/>
      </c>
      <c r="BM142" s="11" t="str">
        <f t="shared" si="332"/>
        <v/>
      </c>
      <c r="BN142" s="11" t="str">
        <f t="shared" si="332"/>
        <v/>
      </c>
      <c r="BO142" s="11" t="str">
        <f t="shared" si="332"/>
        <v/>
      </c>
      <c r="BP142" s="11" t="str">
        <f t="shared" si="332"/>
        <v/>
      </c>
      <c r="BQ142" s="11" t="str">
        <f t="shared" si="332"/>
        <v/>
      </c>
      <c r="BR142" s="11" t="str">
        <f t="shared" si="332"/>
        <v/>
      </c>
      <c r="BS142" s="11" t="str">
        <f t="shared" ref="BS142:ED142" si="333">IF(OR(BT50 = "", BT$8 &lt; BS$8), "", 1)</f>
        <v/>
      </c>
      <c r="BT142" s="11" t="str">
        <f t="shared" si="333"/>
        <v/>
      </c>
      <c r="BU142" s="11" t="str">
        <f t="shared" si="333"/>
        <v/>
      </c>
      <c r="BV142" s="11" t="str">
        <f t="shared" si="333"/>
        <v/>
      </c>
      <c r="BW142" s="11" t="str">
        <f t="shared" si="333"/>
        <v/>
      </c>
      <c r="BX142" s="11" t="str">
        <f t="shared" si="333"/>
        <v/>
      </c>
      <c r="BY142" s="11" t="str">
        <f t="shared" si="333"/>
        <v/>
      </c>
      <c r="BZ142" s="11" t="str">
        <f t="shared" si="333"/>
        <v/>
      </c>
      <c r="CA142" s="11" t="str">
        <f t="shared" si="333"/>
        <v/>
      </c>
      <c r="CB142" s="11" t="str">
        <f t="shared" si="333"/>
        <v/>
      </c>
      <c r="CC142" s="11" t="str">
        <f t="shared" si="333"/>
        <v/>
      </c>
      <c r="CD142" s="11" t="str">
        <f t="shared" si="333"/>
        <v/>
      </c>
      <c r="CE142" s="11" t="str">
        <f t="shared" si="333"/>
        <v/>
      </c>
      <c r="CF142" s="11" t="str">
        <f t="shared" si="333"/>
        <v/>
      </c>
      <c r="CG142" s="11" t="str">
        <f t="shared" si="333"/>
        <v/>
      </c>
      <c r="CH142" s="11" t="str">
        <f t="shared" si="333"/>
        <v/>
      </c>
      <c r="CI142" s="11" t="str">
        <f t="shared" si="333"/>
        <v/>
      </c>
      <c r="CJ142" s="11" t="str">
        <f t="shared" si="333"/>
        <v/>
      </c>
      <c r="CK142" s="11" t="str">
        <f t="shared" si="333"/>
        <v/>
      </c>
      <c r="CL142" s="11" t="str">
        <f t="shared" si="333"/>
        <v/>
      </c>
      <c r="CM142" s="11" t="str">
        <f t="shared" si="333"/>
        <v/>
      </c>
      <c r="CN142" s="11" t="str">
        <f t="shared" si="333"/>
        <v/>
      </c>
      <c r="CO142" s="11" t="str">
        <f t="shared" si="333"/>
        <v/>
      </c>
      <c r="CP142" s="11" t="str">
        <f t="shared" si="333"/>
        <v/>
      </c>
      <c r="CQ142" s="11" t="str">
        <f t="shared" si="333"/>
        <v/>
      </c>
      <c r="CR142" s="11" t="str">
        <f t="shared" si="333"/>
        <v/>
      </c>
      <c r="CS142" s="11" t="str">
        <f t="shared" si="333"/>
        <v/>
      </c>
      <c r="CT142" s="11" t="str">
        <f t="shared" si="333"/>
        <v/>
      </c>
      <c r="CU142" s="11" t="str">
        <f t="shared" si="333"/>
        <v/>
      </c>
      <c r="CV142" s="11" t="str">
        <f t="shared" si="333"/>
        <v/>
      </c>
      <c r="CW142" s="11" t="str">
        <f t="shared" si="333"/>
        <v/>
      </c>
      <c r="CX142" s="11" t="str">
        <f t="shared" si="333"/>
        <v/>
      </c>
      <c r="CY142" s="11" t="str">
        <f t="shared" si="333"/>
        <v/>
      </c>
      <c r="CZ142" s="11" t="str">
        <f t="shared" si="333"/>
        <v/>
      </c>
      <c r="DA142" s="11" t="str">
        <f t="shared" si="333"/>
        <v/>
      </c>
      <c r="DB142" s="11" t="str">
        <f t="shared" si="333"/>
        <v/>
      </c>
      <c r="DC142" s="11" t="str">
        <f t="shared" si="333"/>
        <v/>
      </c>
      <c r="DD142" s="11" t="str">
        <f t="shared" si="333"/>
        <v/>
      </c>
      <c r="DE142" s="11" t="str">
        <f t="shared" si="333"/>
        <v/>
      </c>
      <c r="DF142" s="11" t="str">
        <f t="shared" si="333"/>
        <v/>
      </c>
      <c r="DG142" s="11" t="str">
        <f t="shared" si="333"/>
        <v/>
      </c>
      <c r="DH142" s="11" t="str">
        <f t="shared" si="333"/>
        <v/>
      </c>
      <c r="DI142" s="11" t="str">
        <f t="shared" si="333"/>
        <v/>
      </c>
      <c r="DJ142" s="11" t="str">
        <f t="shared" si="333"/>
        <v/>
      </c>
      <c r="DK142" s="11" t="str">
        <f t="shared" si="333"/>
        <v/>
      </c>
      <c r="DL142" s="11" t="str">
        <f t="shared" si="333"/>
        <v/>
      </c>
      <c r="DM142" s="11" t="str">
        <f t="shared" si="333"/>
        <v/>
      </c>
      <c r="DN142" s="11" t="str">
        <f t="shared" si="333"/>
        <v/>
      </c>
      <c r="DO142" s="11" t="str">
        <f t="shared" si="333"/>
        <v/>
      </c>
      <c r="DP142" s="11" t="str">
        <f t="shared" si="333"/>
        <v/>
      </c>
      <c r="DQ142" s="11" t="str">
        <f t="shared" si="333"/>
        <v/>
      </c>
      <c r="DR142" s="11" t="str">
        <f t="shared" si="333"/>
        <v/>
      </c>
      <c r="DS142" s="11" t="str">
        <f t="shared" si="333"/>
        <v/>
      </c>
      <c r="DT142" s="11" t="str">
        <f t="shared" si="333"/>
        <v/>
      </c>
      <c r="DU142" s="11" t="str">
        <f t="shared" si="333"/>
        <v/>
      </c>
      <c r="DV142" s="11" t="str">
        <f t="shared" si="333"/>
        <v/>
      </c>
      <c r="DW142" s="11" t="str">
        <f t="shared" si="333"/>
        <v/>
      </c>
      <c r="DX142" s="11" t="str">
        <f t="shared" si="333"/>
        <v/>
      </c>
      <c r="DY142" s="11" t="str">
        <f t="shared" si="333"/>
        <v/>
      </c>
      <c r="DZ142" s="11" t="str">
        <f t="shared" si="333"/>
        <v/>
      </c>
      <c r="EA142" s="11" t="str">
        <f t="shared" si="333"/>
        <v/>
      </c>
      <c r="EB142" s="11">
        <f t="shared" si="333"/>
        <v>1</v>
      </c>
      <c r="EC142" s="11" t="str">
        <f t="shared" si="333"/>
        <v/>
      </c>
      <c r="ED142" s="11" t="str">
        <f t="shared" si="333"/>
        <v/>
      </c>
      <c r="EE142" s="11" t="str">
        <f t="shared" ref="EE142:GP142" si="334">IF(OR(EF50 = "", EF$8 &lt; EE$8), "", 1)</f>
        <v/>
      </c>
      <c r="EF142" s="11" t="str">
        <f t="shared" si="334"/>
        <v/>
      </c>
      <c r="EG142" s="11" t="str">
        <f t="shared" si="334"/>
        <v/>
      </c>
      <c r="EH142" s="11" t="str">
        <f t="shared" si="334"/>
        <v/>
      </c>
      <c r="EI142" s="11" t="str">
        <f t="shared" si="334"/>
        <v/>
      </c>
      <c r="EJ142" s="11" t="str">
        <f t="shared" si="334"/>
        <v/>
      </c>
      <c r="EK142" s="11" t="str">
        <f t="shared" si="334"/>
        <v/>
      </c>
      <c r="EL142" s="11" t="str">
        <f t="shared" si="334"/>
        <v/>
      </c>
      <c r="EM142" s="11" t="str">
        <f t="shared" si="334"/>
        <v/>
      </c>
      <c r="EN142" s="11" t="str">
        <f t="shared" si="334"/>
        <v/>
      </c>
      <c r="EO142" s="11" t="str">
        <f t="shared" si="334"/>
        <v/>
      </c>
      <c r="EP142" s="11" t="str">
        <f t="shared" si="334"/>
        <v/>
      </c>
      <c r="EQ142" s="11" t="str">
        <f t="shared" si="334"/>
        <v/>
      </c>
      <c r="ER142" s="11" t="str">
        <f t="shared" si="334"/>
        <v/>
      </c>
      <c r="ES142" s="11" t="str">
        <f t="shared" si="334"/>
        <v/>
      </c>
      <c r="ET142" s="11" t="str">
        <f t="shared" si="334"/>
        <v/>
      </c>
      <c r="EU142" s="11" t="str">
        <f t="shared" si="334"/>
        <v/>
      </c>
      <c r="EV142" s="11" t="str">
        <f t="shared" si="334"/>
        <v/>
      </c>
      <c r="EW142" s="11" t="str">
        <f t="shared" si="334"/>
        <v/>
      </c>
      <c r="EX142" s="11" t="str">
        <f t="shared" si="334"/>
        <v/>
      </c>
      <c r="EY142" s="11" t="str">
        <f t="shared" si="334"/>
        <v/>
      </c>
      <c r="EZ142" s="11" t="str">
        <f t="shared" si="334"/>
        <v/>
      </c>
      <c r="FA142" s="11" t="str">
        <f t="shared" si="334"/>
        <v/>
      </c>
      <c r="FB142" s="11" t="str">
        <f t="shared" si="334"/>
        <v/>
      </c>
      <c r="FC142" s="11" t="str">
        <f t="shared" si="334"/>
        <v/>
      </c>
      <c r="FD142" s="11" t="str">
        <f t="shared" si="334"/>
        <v/>
      </c>
      <c r="FE142" s="11" t="str">
        <f t="shared" si="334"/>
        <v/>
      </c>
      <c r="FF142" s="11" t="str">
        <f t="shared" si="334"/>
        <v/>
      </c>
      <c r="FG142" s="11" t="str">
        <f t="shared" si="334"/>
        <v/>
      </c>
      <c r="FH142" s="11" t="str">
        <f t="shared" si="334"/>
        <v/>
      </c>
      <c r="FI142" s="11" t="str">
        <f t="shared" si="334"/>
        <v/>
      </c>
      <c r="FJ142" s="11" t="str">
        <f t="shared" si="334"/>
        <v/>
      </c>
      <c r="FK142" s="11" t="str">
        <f t="shared" si="334"/>
        <v/>
      </c>
      <c r="FL142" s="11" t="str">
        <f t="shared" si="334"/>
        <v/>
      </c>
      <c r="FM142" s="11" t="str">
        <f t="shared" si="334"/>
        <v/>
      </c>
      <c r="FN142" s="11" t="str">
        <f t="shared" si="334"/>
        <v/>
      </c>
      <c r="FO142" s="11" t="str">
        <f t="shared" si="334"/>
        <v/>
      </c>
      <c r="FP142" s="11" t="str">
        <f t="shared" si="334"/>
        <v/>
      </c>
      <c r="FQ142" s="11" t="str">
        <f t="shared" si="334"/>
        <v/>
      </c>
      <c r="FR142" s="11" t="str">
        <f t="shared" si="334"/>
        <v/>
      </c>
      <c r="FS142" s="11" t="str">
        <f t="shared" si="334"/>
        <v/>
      </c>
      <c r="FT142" s="11" t="str">
        <f t="shared" si="334"/>
        <v/>
      </c>
      <c r="FU142" s="11" t="str">
        <f t="shared" si="334"/>
        <v/>
      </c>
      <c r="FV142" s="11" t="str">
        <f t="shared" si="334"/>
        <v/>
      </c>
      <c r="FW142" s="11" t="str">
        <f t="shared" si="334"/>
        <v/>
      </c>
      <c r="FX142" s="11" t="str">
        <f t="shared" si="334"/>
        <v/>
      </c>
      <c r="FY142" s="11" t="str">
        <f t="shared" si="334"/>
        <v/>
      </c>
      <c r="FZ142" s="11" t="str">
        <f t="shared" si="334"/>
        <v/>
      </c>
      <c r="GA142" s="11" t="str">
        <f t="shared" si="334"/>
        <v/>
      </c>
      <c r="GB142" s="11" t="str">
        <f t="shared" si="334"/>
        <v/>
      </c>
      <c r="GC142" s="11" t="str">
        <f t="shared" si="334"/>
        <v/>
      </c>
      <c r="GD142" s="11" t="str">
        <f t="shared" si="334"/>
        <v/>
      </c>
      <c r="GE142" s="11" t="str">
        <f t="shared" si="334"/>
        <v/>
      </c>
      <c r="GF142" s="11" t="str">
        <f t="shared" si="334"/>
        <v/>
      </c>
      <c r="GG142" s="11" t="str">
        <f t="shared" si="334"/>
        <v/>
      </c>
      <c r="GH142" s="11" t="str">
        <f t="shared" si="334"/>
        <v/>
      </c>
      <c r="GI142" s="11" t="str">
        <f t="shared" si="334"/>
        <v/>
      </c>
      <c r="GJ142" s="11" t="str">
        <f t="shared" si="334"/>
        <v/>
      </c>
      <c r="GK142" s="11" t="str">
        <f t="shared" si="334"/>
        <v/>
      </c>
      <c r="GL142" s="11" t="str">
        <f t="shared" si="334"/>
        <v/>
      </c>
      <c r="GM142" s="11" t="str">
        <f t="shared" si="334"/>
        <v/>
      </c>
      <c r="GN142" s="11" t="str">
        <f t="shared" si="334"/>
        <v/>
      </c>
      <c r="GO142" s="11" t="str">
        <f t="shared" si="334"/>
        <v/>
      </c>
      <c r="GP142" s="11" t="str">
        <f t="shared" si="334"/>
        <v/>
      </c>
      <c r="GQ142" s="11" t="str">
        <f t="shared" ref="GQ142:IV142" si="335">IF(OR(GR50 = "", GR$8 &lt; GQ$8), "", 1)</f>
        <v/>
      </c>
      <c r="GR142" s="11" t="str">
        <f t="shared" si="335"/>
        <v/>
      </c>
      <c r="GS142" s="11" t="str">
        <f t="shared" si="335"/>
        <v/>
      </c>
      <c r="GT142" s="11" t="str">
        <f t="shared" si="335"/>
        <v/>
      </c>
      <c r="GU142" s="11" t="str">
        <f t="shared" si="335"/>
        <v/>
      </c>
      <c r="GV142" s="11" t="str">
        <f t="shared" si="335"/>
        <v/>
      </c>
      <c r="GW142" s="11" t="str">
        <f t="shared" si="335"/>
        <v/>
      </c>
      <c r="GX142" s="11" t="str">
        <f t="shared" si="335"/>
        <v/>
      </c>
      <c r="GY142" s="11" t="str">
        <f t="shared" si="335"/>
        <v/>
      </c>
      <c r="GZ142" s="11" t="str">
        <f t="shared" si="335"/>
        <v/>
      </c>
      <c r="HA142" s="11" t="str">
        <f t="shared" si="335"/>
        <v/>
      </c>
      <c r="HB142" s="11" t="str">
        <f t="shared" si="335"/>
        <v/>
      </c>
      <c r="HC142" s="11" t="str">
        <f t="shared" si="335"/>
        <v/>
      </c>
      <c r="HD142" s="11" t="str">
        <f t="shared" si="335"/>
        <v/>
      </c>
      <c r="HE142" s="11" t="str">
        <f t="shared" si="335"/>
        <v/>
      </c>
      <c r="HF142" s="11" t="str">
        <f t="shared" si="335"/>
        <v/>
      </c>
      <c r="HG142" s="11" t="str">
        <f t="shared" si="335"/>
        <v/>
      </c>
      <c r="HH142" s="11" t="str">
        <f t="shared" si="335"/>
        <v/>
      </c>
      <c r="HI142" s="11" t="str">
        <f t="shared" si="335"/>
        <v/>
      </c>
      <c r="HJ142" s="11" t="str">
        <f t="shared" si="335"/>
        <v/>
      </c>
      <c r="HK142" s="11" t="str">
        <f t="shared" si="335"/>
        <v/>
      </c>
      <c r="HL142" s="11" t="str">
        <f t="shared" si="335"/>
        <v/>
      </c>
      <c r="HM142" s="11" t="str">
        <f t="shared" si="335"/>
        <v/>
      </c>
      <c r="HN142" s="11" t="str">
        <f t="shared" si="335"/>
        <v/>
      </c>
      <c r="HO142" s="11" t="str">
        <f t="shared" si="335"/>
        <v/>
      </c>
      <c r="HP142" s="11" t="str">
        <f t="shared" si="335"/>
        <v/>
      </c>
      <c r="HQ142" s="11" t="str">
        <f t="shared" si="335"/>
        <v/>
      </c>
      <c r="HR142" s="11" t="str">
        <f t="shared" si="335"/>
        <v/>
      </c>
      <c r="HS142" s="11" t="str">
        <f t="shared" si="335"/>
        <v/>
      </c>
      <c r="HT142" s="11" t="str">
        <f t="shared" si="335"/>
        <v/>
      </c>
      <c r="HU142" s="11" t="str">
        <f t="shared" si="335"/>
        <v/>
      </c>
      <c r="HV142" s="11" t="str">
        <f t="shared" si="335"/>
        <v/>
      </c>
      <c r="HW142" s="11" t="str">
        <f t="shared" si="335"/>
        <v/>
      </c>
      <c r="HX142" s="11" t="str">
        <f t="shared" si="335"/>
        <v/>
      </c>
      <c r="HY142" s="11" t="str">
        <f t="shared" si="335"/>
        <v/>
      </c>
      <c r="HZ142" s="11" t="str">
        <f t="shared" si="335"/>
        <v/>
      </c>
      <c r="IA142" s="11" t="str">
        <f t="shared" si="335"/>
        <v/>
      </c>
      <c r="IB142" s="11" t="str">
        <f t="shared" si="335"/>
        <v/>
      </c>
      <c r="IC142" s="11" t="str">
        <f t="shared" si="335"/>
        <v/>
      </c>
      <c r="ID142" s="11" t="str">
        <f t="shared" si="335"/>
        <v/>
      </c>
      <c r="IE142" s="11" t="str">
        <f t="shared" si="335"/>
        <v/>
      </c>
      <c r="IF142" s="11" t="str">
        <f t="shared" si="335"/>
        <v/>
      </c>
      <c r="IG142" s="11" t="str">
        <f t="shared" si="335"/>
        <v/>
      </c>
      <c r="IH142" s="11" t="str">
        <f t="shared" si="335"/>
        <v/>
      </c>
      <c r="II142" s="11" t="str">
        <f t="shared" si="335"/>
        <v/>
      </c>
      <c r="IJ142" s="11" t="str">
        <f t="shared" si="335"/>
        <v/>
      </c>
      <c r="IK142" s="11" t="str">
        <f t="shared" si="335"/>
        <v/>
      </c>
      <c r="IL142" s="11" t="str">
        <f t="shared" si="335"/>
        <v/>
      </c>
      <c r="IM142" s="11" t="str">
        <f t="shared" si="335"/>
        <v/>
      </c>
      <c r="IN142" s="11" t="str">
        <f t="shared" si="335"/>
        <v/>
      </c>
      <c r="IO142" s="11" t="str">
        <f t="shared" si="335"/>
        <v/>
      </c>
      <c r="IP142" s="11" t="str">
        <f t="shared" si="335"/>
        <v/>
      </c>
      <c r="IQ142" s="11" t="str">
        <f t="shared" si="335"/>
        <v/>
      </c>
      <c r="IR142" s="11" t="str">
        <f t="shared" si="335"/>
        <v/>
      </c>
      <c r="IS142" s="11" t="str">
        <f t="shared" si="335"/>
        <v/>
      </c>
      <c r="IT142" s="11" t="str">
        <f t="shared" si="335"/>
        <v/>
      </c>
      <c r="IU142" s="11" t="str">
        <f t="shared" si="335"/>
        <v/>
      </c>
      <c r="IV142" s="11" t="str">
        <f t="shared" si="335"/>
        <v/>
      </c>
    </row>
    <row r="145" spans="2:256" x14ac:dyDescent="0.2">
      <c r="B145" s="12" t="s">
        <v>11</v>
      </c>
      <c r="C145" s="12" t="s">
        <v>12</v>
      </c>
      <c r="D145" s="12" t="s">
        <v>13</v>
      </c>
      <c r="G145" s="13" t="s">
        <v>6</v>
      </c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14" t="s">
        <v>14</v>
      </c>
      <c r="EC145" s="6"/>
      <c r="ED145" s="6"/>
      <c r="EE145" s="6"/>
      <c r="EF145" s="6"/>
      <c r="EG145" s="6"/>
      <c r="EH145" s="6"/>
      <c r="EI145" s="6"/>
      <c r="EJ145" s="6"/>
      <c r="EK145" s="6"/>
      <c r="EL145" s="6"/>
      <c r="EM145" s="6"/>
      <c r="EN145" s="6"/>
      <c r="EO145" s="6"/>
      <c r="EP145" s="6"/>
      <c r="EQ145" s="6"/>
      <c r="ER145" s="6"/>
      <c r="ES145" s="6"/>
      <c r="ET145" s="6"/>
      <c r="EU145" s="6"/>
      <c r="EV145" s="6"/>
      <c r="EW145" s="6"/>
      <c r="EX145" s="6"/>
      <c r="EY145" s="6"/>
      <c r="EZ145" s="6"/>
      <c r="FA145" s="6"/>
      <c r="FB145" s="6"/>
      <c r="FC145" s="6"/>
      <c r="FD145" s="6"/>
      <c r="FE145" s="6"/>
      <c r="FF145" s="6"/>
      <c r="FG145" s="6"/>
      <c r="FH145" s="6"/>
      <c r="FI145" s="6"/>
      <c r="FJ145" s="6"/>
      <c r="FK145" s="6"/>
      <c r="FL145" s="6"/>
      <c r="FM145" s="6"/>
      <c r="FN145" s="6"/>
      <c r="FO145" s="6"/>
      <c r="FP145" s="6"/>
      <c r="FQ145" s="6"/>
      <c r="FR145" s="6"/>
      <c r="FS145" s="6"/>
      <c r="FT145" s="6"/>
      <c r="FU145" s="6"/>
      <c r="FV145" s="6"/>
      <c r="FW145" s="6"/>
      <c r="FX145" s="6"/>
      <c r="FY145" s="6"/>
      <c r="FZ145" s="6"/>
      <c r="GA145" s="6"/>
      <c r="GB145" s="6"/>
      <c r="GC145" s="6"/>
      <c r="GD145" s="6"/>
      <c r="GE145" s="6"/>
      <c r="GF145" s="6"/>
      <c r="GG145" s="6"/>
      <c r="GH145" s="6"/>
      <c r="GI145" s="6"/>
      <c r="GJ145" s="6"/>
      <c r="GK145" s="6"/>
      <c r="GL145" s="6"/>
      <c r="GM145" s="6"/>
      <c r="GN145" s="6"/>
      <c r="GO145" s="6"/>
      <c r="GP145" s="6"/>
      <c r="GQ145" s="6"/>
      <c r="GR145" s="6"/>
      <c r="GS145" s="6"/>
      <c r="GT145" s="6"/>
      <c r="GU145" s="6"/>
      <c r="GV145" s="6"/>
      <c r="GW145" s="6"/>
      <c r="GX145" s="6"/>
      <c r="GY145" s="6"/>
      <c r="GZ145" s="6"/>
      <c r="HA145" s="6"/>
      <c r="HB145" s="6"/>
      <c r="HC145" s="6"/>
      <c r="HD145" s="6"/>
      <c r="HE145" s="6"/>
      <c r="HF145" s="6"/>
      <c r="HG145" s="6"/>
      <c r="HH145" s="6"/>
      <c r="HI145" s="6"/>
      <c r="HJ145" s="6"/>
      <c r="HK145" s="6"/>
      <c r="HL145" s="6"/>
      <c r="HM145" s="6"/>
      <c r="HN145" s="6"/>
      <c r="HO145" s="6"/>
      <c r="HP145" s="6"/>
      <c r="HQ145" s="6"/>
      <c r="HR145" s="6"/>
      <c r="HS145" s="6"/>
      <c r="HT145" s="6"/>
      <c r="HU145" s="6"/>
      <c r="HV145" s="6"/>
      <c r="HW145" s="6"/>
      <c r="HX145" s="6"/>
      <c r="HY145" s="6"/>
      <c r="HZ145" s="6"/>
      <c r="IA145" s="6"/>
      <c r="IB145" s="6"/>
      <c r="IC145" s="6"/>
      <c r="ID145" s="6"/>
      <c r="IE145" s="6"/>
      <c r="IF145" s="6"/>
      <c r="IG145" s="6"/>
      <c r="IH145" s="6"/>
      <c r="II145" s="6"/>
      <c r="IJ145" s="6"/>
      <c r="IK145" s="6"/>
      <c r="IL145" s="6"/>
      <c r="IM145" s="6"/>
      <c r="IN145" s="6"/>
      <c r="IO145" s="6"/>
      <c r="IP145" s="6"/>
      <c r="IQ145" s="6"/>
      <c r="IR145" s="6"/>
      <c r="IS145" s="6"/>
      <c r="IT145" s="6"/>
      <c r="IU145" s="6"/>
      <c r="IV145" s="6"/>
    </row>
    <row r="146" spans="2:256" x14ac:dyDescent="0.2">
      <c r="F146" s="17" t="s">
        <v>15</v>
      </c>
      <c r="G146" s="10">
        <f>+IF(G$8 = 125, 1, AVERAGE(_xlfn._xlws.FILTER( G$55:G$96,  G$101:G$142  &gt; 0)))</f>
        <v>236.0971356695558</v>
      </c>
      <c r="H146" s="10">
        <f t="shared" ref="H146:BS146" si="336">+IF(H$8 = 125, 1, AVERAGE(_xlfn._xlws.FILTER( H$55:H$96,  H$101:H$142  &gt; 0)))</f>
        <v>3.1201577896532111</v>
      </c>
      <c r="I146" s="10">
        <f t="shared" si="336"/>
        <v>1.7038748788789266</v>
      </c>
      <c r="J146" s="10">
        <f t="shared" si="336"/>
        <v>1.2694442676057833</v>
      </c>
      <c r="K146" s="10">
        <f t="shared" si="336"/>
        <v>1.0717851120822881</v>
      </c>
      <c r="L146" s="10">
        <f t="shared" si="336"/>
        <v>1.0477762736668859</v>
      </c>
      <c r="M146" s="10">
        <f t="shared" si="336"/>
        <v>1.0169209053316031</v>
      </c>
      <c r="N146" s="10">
        <f t="shared" si="336"/>
        <v>1.0153826111447048</v>
      </c>
      <c r="O146" s="10">
        <f t="shared" si="336"/>
        <v>1.0085340288983748</v>
      </c>
      <c r="P146" s="10">
        <f t="shared" si="336"/>
        <v>1.0060026637264465</v>
      </c>
      <c r="Q146" s="10">
        <f t="shared" si="336"/>
        <v>1.002421941658167</v>
      </c>
      <c r="R146" s="10">
        <f t="shared" si="336"/>
        <v>1.0027132584083569</v>
      </c>
      <c r="S146" s="10">
        <f t="shared" si="336"/>
        <v>1.0042736976680848</v>
      </c>
      <c r="T146" s="10">
        <f t="shared" si="336"/>
        <v>1.0028401666372353</v>
      </c>
      <c r="U146" s="10">
        <f t="shared" si="336"/>
        <v>1.001507224313511</v>
      </c>
      <c r="V146" s="10">
        <f t="shared" si="336"/>
        <v>1.0015489817911691</v>
      </c>
      <c r="W146" s="10">
        <f t="shared" si="336"/>
        <v>1.001025625462532</v>
      </c>
      <c r="X146" s="10">
        <f t="shared" si="336"/>
        <v>1.0023889589738435</v>
      </c>
      <c r="Y146" s="10">
        <f t="shared" si="336"/>
        <v>1.000684186297053</v>
      </c>
      <c r="Z146" s="10">
        <f t="shared" si="336"/>
        <v>1.0023898219540568</v>
      </c>
      <c r="AA146" s="10">
        <f t="shared" si="336"/>
        <v>1.0006144222164071</v>
      </c>
      <c r="AB146" s="10">
        <f t="shared" si="336"/>
        <v>1.0003122761307175</v>
      </c>
      <c r="AC146" s="10">
        <f t="shared" si="336"/>
        <v>1.0011098320342615</v>
      </c>
      <c r="AD146" s="10">
        <f t="shared" si="336"/>
        <v>1.0036541079008801</v>
      </c>
      <c r="AE146" s="10">
        <f t="shared" si="336"/>
        <v>1.0015815117475182</v>
      </c>
      <c r="AF146" s="10">
        <f t="shared" si="336"/>
        <v>1.0008739976620418</v>
      </c>
      <c r="AG146" s="10">
        <f t="shared" si="336"/>
        <v>1.0006833370765154</v>
      </c>
      <c r="AH146" s="10">
        <f t="shared" si="336"/>
        <v>1.0004255398293362</v>
      </c>
      <c r="AI146" s="10">
        <f t="shared" si="336"/>
        <v>1.0011380997938808</v>
      </c>
      <c r="AJ146" s="10">
        <f t="shared" si="336"/>
        <v>1.0008659865097034</v>
      </c>
      <c r="AK146" s="10">
        <f t="shared" si="336"/>
        <v>1.0010205265991854</v>
      </c>
      <c r="AL146" s="10">
        <f t="shared" si="336"/>
        <v>1.0012716309908722</v>
      </c>
      <c r="AM146" s="10">
        <f t="shared" si="336"/>
        <v>1.0003389889209566</v>
      </c>
      <c r="AN146" s="10">
        <f t="shared" si="336"/>
        <v>1.0003399238826853</v>
      </c>
      <c r="AO146" s="10">
        <f t="shared" si="336"/>
        <v>1.0017206990697038</v>
      </c>
      <c r="AP146" s="10">
        <f t="shared" si="336"/>
        <v>1.0011936161922115</v>
      </c>
      <c r="AQ146" s="10">
        <f t="shared" si="336"/>
        <v>1.000451778025391</v>
      </c>
      <c r="AR146" s="10">
        <f t="shared" si="336"/>
        <v>1.0012046765919866</v>
      </c>
      <c r="AS146" s="10">
        <f t="shared" si="336"/>
        <v>1.0011591290362218</v>
      </c>
      <c r="AT146" s="10">
        <f t="shared" si="336"/>
        <v>1.0004915235453136</v>
      </c>
      <c r="AU146" s="10">
        <f t="shared" si="336"/>
        <v>1.0005160055888707</v>
      </c>
      <c r="AV146" s="10">
        <f t="shared" si="336"/>
        <v>1.0004223781240891</v>
      </c>
      <c r="AW146" s="10">
        <f t="shared" si="336"/>
        <v>1.0036569839520606</v>
      </c>
      <c r="AX146" s="10">
        <f t="shared" si="336"/>
        <v>1.0011343703053865</v>
      </c>
      <c r="AY146" s="10">
        <f t="shared" si="336"/>
        <v>1.0004317516035082</v>
      </c>
      <c r="AZ146" s="10">
        <f t="shared" si="336"/>
        <v>1.0002393358883086</v>
      </c>
      <c r="BA146" s="10">
        <f t="shared" si="336"/>
        <v>1.0006972421006992</v>
      </c>
      <c r="BB146" s="10">
        <f t="shared" si="336"/>
        <v>1.0006647949453378</v>
      </c>
      <c r="BC146" s="10">
        <f t="shared" si="336"/>
        <v>1.0004177202592033</v>
      </c>
      <c r="BD146" s="10">
        <f t="shared" si="336"/>
        <v>1.0008741588983128</v>
      </c>
      <c r="BE146" s="10">
        <f t="shared" si="336"/>
        <v>1.0005677691494121</v>
      </c>
      <c r="BF146" s="10">
        <f t="shared" si="336"/>
        <v>1.0010041644042234</v>
      </c>
      <c r="BG146" s="10">
        <f t="shared" si="336"/>
        <v>1.000342867894388</v>
      </c>
      <c r="BH146" s="10">
        <f t="shared" si="336"/>
        <v>1.0009837246376081</v>
      </c>
      <c r="BI146" s="10">
        <f t="shared" si="336"/>
        <v>1.0006365631999492</v>
      </c>
      <c r="BJ146" s="10">
        <f t="shared" si="336"/>
        <v>1.0003232909344144</v>
      </c>
      <c r="BK146" s="10">
        <f t="shared" si="336"/>
        <v>1.0006000611111412</v>
      </c>
      <c r="BL146" s="10">
        <f t="shared" si="336"/>
        <v>1.0035443828996278</v>
      </c>
      <c r="BM146" s="10">
        <f t="shared" si="336"/>
        <v>1.0011836592510235</v>
      </c>
      <c r="BN146" s="10">
        <f t="shared" si="336"/>
        <v>1.0011433382225516</v>
      </c>
      <c r="BO146" s="10">
        <f t="shared" si="336"/>
        <v>1.0013378730470945</v>
      </c>
      <c r="BP146" s="10">
        <f t="shared" si="336"/>
        <v>1.0008280367041498</v>
      </c>
      <c r="BQ146" s="10">
        <f t="shared" si="336"/>
        <v>1.0004733170688755</v>
      </c>
      <c r="BR146" s="10">
        <f t="shared" si="336"/>
        <v>1.0003527806837273</v>
      </c>
      <c r="BS146" s="10">
        <f t="shared" si="336"/>
        <v>1.0004982863971315</v>
      </c>
      <c r="BT146" s="10">
        <f t="shared" ref="BT146:EE146" si="337">+IF(BT$8 = 125, 1, AVERAGE(_xlfn._xlws.FILTER( BT$55:BT$96,  BT$101:BT$142  &gt; 0)))</f>
        <v>1.0005444995436199</v>
      </c>
      <c r="BU146" s="10">
        <f t="shared" si="337"/>
        <v>1.0002471752036666</v>
      </c>
      <c r="BV146" s="10">
        <f t="shared" si="337"/>
        <v>1.0004541847470934</v>
      </c>
      <c r="BW146" s="10">
        <f t="shared" si="337"/>
        <v>1.0003635849733143</v>
      </c>
      <c r="BX146" s="10">
        <f t="shared" si="337"/>
        <v>1.0005778420043208</v>
      </c>
      <c r="BY146" s="10">
        <f t="shared" si="337"/>
        <v>1.0005425944371746</v>
      </c>
      <c r="BZ146" s="10">
        <f t="shared" si="337"/>
        <v>1.0004870455952011</v>
      </c>
      <c r="CA146" s="10">
        <f t="shared" si="337"/>
        <v>1.0009961145081305</v>
      </c>
      <c r="CB146" s="10">
        <f t="shared" si="337"/>
        <v>1.0009394883845784</v>
      </c>
      <c r="CC146" s="10">
        <f t="shared" si="337"/>
        <v>1.0006729639040171</v>
      </c>
      <c r="CD146" s="10">
        <f t="shared" si="337"/>
        <v>1.0003617235657898</v>
      </c>
      <c r="CE146" s="10">
        <f t="shared" si="337"/>
        <v>1.0004601231222008</v>
      </c>
      <c r="CF146" s="10">
        <f t="shared" si="337"/>
        <v>1.001510179666951</v>
      </c>
      <c r="CG146" s="10">
        <f t="shared" si="337"/>
        <v>1.0006855223998088</v>
      </c>
      <c r="CH146" s="10">
        <f t="shared" si="337"/>
        <v>1.0002422588644888</v>
      </c>
      <c r="CI146" s="10">
        <f t="shared" si="337"/>
        <v>1.0008688730878352</v>
      </c>
      <c r="CJ146" s="10">
        <f t="shared" si="337"/>
        <v>1.0003837096548371</v>
      </c>
      <c r="CK146" s="10">
        <f t="shared" si="337"/>
        <v>1.0009367599019583</v>
      </c>
      <c r="CL146" s="10">
        <f t="shared" si="337"/>
        <v>1.0009723483421078</v>
      </c>
      <c r="CM146" s="10">
        <f t="shared" si="337"/>
        <v>1.0009697076723494</v>
      </c>
      <c r="CN146" s="10">
        <f t="shared" si="337"/>
        <v>1.0004862868497493</v>
      </c>
      <c r="CO146" s="10">
        <f t="shared" si="337"/>
        <v>1.0124683191523016</v>
      </c>
      <c r="CP146" s="10">
        <f t="shared" si="337"/>
        <v>1.0005094740541092</v>
      </c>
      <c r="CQ146" s="10">
        <f t="shared" si="337"/>
        <v>1.0005366178066373</v>
      </c>
      <c r="CR146" s="10">
        <f t="shared" si="337"/>
        <v>1.0007649539276091</v>
      </c>
      <c r="CS146" s="10">
        <f t="shared" si="337"/>
        <v>1.0008089729676322</v>
      </c>
      <c r="CT146" s="10">
        <f t="shared" si="337"/>
        <v>1.0011235630403093</v>
      </c>
      <c r="CU146" s="10">
        <f t="shared" si="337"/>
        <v>1.0006080032171567</v>
      </c>
      <c r="CV146" s="10">
        <f t="shared" si="337"/>
        <v>1.0007320196569238</v>
      </c>
      <c r="CW146" s="10">
        <f t="shared" si="337"/>
        <v>1.0007542379019265</v>
      </c>
      <c r="CX146" s="10">
        <f t="shared" si="337"/>
        <v>1.0010349120606816</v>
      </c>
      <c r="CY146" s="10">
        <f t="shared" si="337"/>
        <v>1.0008466608061162</v>
      </c>
      <c r="CZ146" s="10">
        <f t="shared" si="337"/>
        <v>1.0009463777622734</v>
      </c>
      <c r="DA146" s="10">
        <f t="shared" si="337"/>
        <v>1.0004831539270915</v>
      </c>
      <c r="DB146" s="10">
        <f t="shared" si="337"/>
        <v>1.0008464795654233</v>
      </c>
      <c r="DC146" s="10">
        <f t="shared" si="337"/>
        <v>1.0006823535060085</v>
      </c>
      <c r="DD146" s="10">
        <f t="shared" si="337"/>
        <v>1.000466592249891</v>
      </c>
      <c r="DE146" s="10">
        <f t="shared" si="337"/>
        <v>1.0007662292690971</v>
      </c>
      <c r="DF146" s="10">
        <f t="shared" si="337"/>
        <v>1.0008434216650506</v>
      </c>
      <c r="DG146" s="10">
        <f t="shared" si="337"/>
        <v>1.0011372613278426</v>
      </c>
      <c r="DH146" s="10">
        <f t="shared" si="337"/>
        <v>1.0013749677423864</v>
      </c>
      <c r="DI146" s="10">
        <f t="shared" si="337"/>
        <v>1.0004030268671984</v>
      </c>
      <c r="DJ146" s="10">
        <f t="shared" si="337"/>
        <v>1.0011547657774542</v>
      </c>
      <c r="DK146" s="10">
        <f t="shared" si="337"/>
        <v>1.0025447985137868</v>
      </c>
      <c r="DL146" s="10">
        <f t="shared" si="337"/>
        <v>1.0008905782805511</v>
      </c>
      <c r="DM146" s="10">
        <f t="shared" si="337"/>
        <v>1.0009098963123633</v>
      </c>
      <c r="DN146" s="10">
        <f t="shared" si="337"/>
        <v>1.0012908943425054</v>
      </c>
      <c r="DO146" s="10">
        <f t="shared" si="337"/>
        <v>1.0015543894261347</v>
      </c>
      <c r="DP146" s="10">
        <f t="shared" si="337"/>
        <v>1.0009182816450997</v>
      </c>
      <c r="DQ146" s="10">
        <f t="shared" si="337"/>
        <v>1.0004935362848839</v>
      </c>
      <c r="DR146" s="10">
        <f t="shared" si="337"/>
        <v>1.0011520456209959</v>
      </c>
      <c r="DS146" s="10">
        <f t="shared" si="337"/>
        <v>1.0023495132691391</v>
      </c>
      <c r="DT146" s="10">
        <f t="shared" si="337"/>
        <v>1.0022348158128072</v>
      </c>
      <c r="DU146" s="10">
        <f t="shared" si="337"/>
        <v>1.0009066405512623</v>
      </c>
      <c r="DV146" s="10">
        <f t="shared" si="337"/>
        <v>1.0034017444366707</v>
      </c>
      <c r="DW146" s="10">
        <f t="shared" si="337"/>
        <v>1.0021577041171688</v>
      </c>
      <c r="DX146" s="10">
        <f t="shared" si="337"/>
        <v>1.0038513805404945</v>
      </c>
      <c r="DY146" s="10">
        <f t="shared" si="337"/>
        <v>1.0045542200871611</v>
      </c>
      <c r="DZ146" s="10">
        <f t="shared" si="337"/>
        <v>1.0041088153957449</v>
      </c>
      <c r="EA146" s="10">
        <f t="shared" si="337"/>
        <v>1</v>
      </c>
      <c r="EB146" s="10">
        <f t="shared" si="337"/>
        <v>4.0761971885257093</v>
      </c>
      <c r="EC146" s="10">
        <f t="shared" si="337"/>
        <v>1.7560329668318897</v>
      </c>
      <c r="ED146" s="10">
        <f t="shared" si="337"/>
        <v>1.2577612006848145</v>
      </c>
      <c r="EE146" s="10">
        <f t="shared" si="337"/>
        <v>1.030369017558439</v>
      </c>
      <c r="EF146" s="10">
        <f t="shared" ref="EF146:GQ146" si="338">+IF(EF$8 = 125, 1, AVERAGE(_xlfn._xlws.FILTER( EF$55:EF$96,  EF$101:EF$142  &gt; 0)))</f>
        <v>1.0168019336170464</v>
      </c>
      <c r="EG146" s="10">
        <f t="shared" si="338"/>
        <v>1.0103259687924078</v>
      </c>
      <c r="EH146" s="10">
        <f t="shared" si="338"/>
        <v>1.003723975542125</v>
      </c>
      <c r="EI146" s="10">
        <f t="shared" si="338"/>
        <v>1.0001203390867008</v>
      </c>
      <c r="EJ146" s="10">
        <f t="shared" si="338"/>
        <v>1.000102586577351</v>
      </c>
      <c r="EK146" s="10">
        <f t="shared" si="338"/>
        <v>1.0026659962012812</v>
      </c>
      <c r="EL146" s="10">
        <f t="shared" si="338"/>
        <v>1.0009999544455999</v>
      </c>
      <c r="EM146" s="10">
        <f t="shared" si="338"/>
        <v>1.0057368269931672</v>
      </c>
      <c r="EN146" s="10">
        <f t="shared" si="338"/>
        <v>0.99825486360648719</v>
      </c>
      <c r="EO146" s="10">
        <f t="shared" si="338"/>
        <v>1.0013540987693972</v>
      </c>
      <c r="EP146" s="10">
        <f t="shared" si="338"/>
        <v>1.0004426901299077</v>
      </c>
      <c r="EQ146" s="10">
        <f t="shared" si="338"/>
        <v>0.9988513201307988</v>
      </c>
      <c r="ER146" s="10">
        <f t="shared" si="338"/>
        <v>1.0029828145226733</v>
      </c>
      <c r="ES146" s="10">
        <f t="shared" si="338"/>
        <v>1.0011829828066781</v>
      </c>
      <c r="ET146" s="10">
        <f t="shared" si="338"/>
        <v>1.000301894313625</v>
      </c>
      <c r="EU146" s="10">
        <f t="shared" si="338"/>
        <v>1.0004997671594333</v>
      </c>
      <c r="EV146" s="10">
        <f t="shared" si="338"/>
        <v>1.0027495356962188</v>
      </c>
      <c r="EW146" s="10">
        <f t="shared" si="338"/>
        <v>1.0001189893617894</v>
      </c>
      <c r="EX146" s="10">
        <f t="shared" si="338"/>
        <v>1.0000881570948261</v>
      </c>
      <c r="EY146" s="10">
        <f t="shared" si="338"/>
        <v>1.0014532668458531</v>
      </c>
      <c r="EZ146" s="10">
        <f t="shared" si="338"/>
        <v>1.0006920272682605</v>
      </c>
      <c r="FA146" s="10">
        <f t="shared" si="338"/>
        <v>1.0022000834450824</v>
      </c>
      <c r="FB146" s="10">
        <f t="shared" si="338"/>
        <v>0.99979480702052415</v>
      </c>
      <c r="FC146" s="10">
        <f t="shared" si="338"/>
        <v>0.99966786646192851</v>
      </c>
      <c r="FD146" s="10">
        <f t="shared" si="338"/>
        <v>1.0026937416096888</v>
      </c>
      <c r="FE146" s="10">
        <f t="shared" si="338"/>
        <v>1.0035156299500663</v>
      </c>
      <c r="FF146" s="10">
        <f t="shared" si="338"/>
        <v>0.99900765317051043</v>
      </c>
      <c r="FG146" s="10">
        <f t="shared" si="338"/>
        <v>1.0004928631921421</v>
      </c>
      <c r="FH146" s="10">
        <f t="shared" si="338"/>
        <v>1.0006330070072784</v>
      </c>
      <c r="FI146" s="10">
        <f t="shared" si="338"/>
        <v>1.0010419826845673</v>
      </c>
      <c r="FJ146" s="10">
        <f t="shared" si="338"/>
        <v>1.0009578934842631</v>
      </c>
      <c r="FK146" s="10">
        <f t="shared" si="338"/>
        <v>0.99820418372203656</v>
      </c>
      <c r="FL146" s="10">
        <f t="shared" si="338"/>
        <v>1.0016556046908578</v>
      </c>
      <c r="FM146" s="10">
        <f t="shared" si="338"/>
        <v>1.000565690410786</v>
      </c>
      <c r="FN146" s="10">
        <f t="shared" si="338"/>
        <v>1.0011752869992081</v>
      </c>
      <c r="FO146" s="10">
        <f t="shared" si="338"/>
        <v>1.0028833035164046</v>
      </c>
      <c r="FP146" s="10">
        <f t="shared" si="338"/>
        <v>1.0008503684267118</v>
      </c>
      <c r="FQ146" s="10">
        <f t="shared" si="338"/>
        <v>0.99990126543867019</v>
      </c>
      <c r="FR146" s="10">
        <f t="shared" si="338"/>
        <v>1.0003031359227061</v>
      </c>
      <c r="FS146" s="10">
        <f t="shared" si="338"/>
        <v>1.0007125913880901</v>
      </c>
      <c r="FT146" s="10">
        <f t="shared" si="338"/>
        <v>1.000306879250116</v>
      </c>
      <c r="FU146" s="10">
        <f t="shared" si="338"/>
        <v>0.99958783675592378</v>
      </c>
      <c r="FV146" s="10">
        <f t="shared" si="338"/>
        <v>1.0007683782000154</v>
      </c>
      <c r="FW146" s="10">
        <f t="shared" si="338"/>
        <v>1.0007040541003265</v>
      </c>
      <c r="FX146" s="10">
        <f t="shared" si="338"/>
        <v>1.000424477273524</v>
      </c>
      <c r="FY146" s="10">
        <f t="shared" si="338"/>
        <v>0.99957482677802612</v>
      </c>
      <c r="FZ146" s="10">
        <f t="shared" si="338"/>
        <v>1.0036538539639233</v>
      </c>
      <c r="GA146" s="10">
        <f t="shared" si="338"/>
        <v>1.0004575315154807</v>
      </c>
      <c r="GB146" s="10">
        <f t="shared" si="338"/>
        <v>1.0000099032532532</v>
      </c>
      <c r="GC146" s="10">
        <f t="shared" si="338"/>
        <v>1.0012694827852182</v>
      </c>
      <c r="GD146" s="10">
        <f t="shared" si="338"/>
        <v>1.0006812540894481</v>
      </c>
      <c r="GE146" s="10">
        <f t="shared" si="338"/>
        <v>1.00034594689356</v>
      </c>
      <c r="GF146" s="10">
        <f t="shared" si="338"/>
        <v>1.0025454474692277</v>
      </c>
      <c r="GG146" s="10">
        <f t="shared" si="338"/>
        <v>1.0020288874102719</v>
      </c>
      <c r="GH146" s="10">
        <f t="shared" si="338"/>
        <v>0.99865505033931079</v>
      </c>
      <c r="GI146" s="10">
        <f t="shared" si="338"/>
        <v>1.0009726232127096</v>
      </c>
      <c r="GJ146" s="10">
        <f t="shared" si="338"/>
        <v>1.0011757819213969</v>
      </c>
      <c r="GK146" s="10">
        <f t="shared" si="338"/>
        <v>1.0008122566412181</v>
      </c>
      <c r="GL146" s="10">
        <f t="shared" si="338"/>
        <v>1.0005154098471556</v>
      </c>
      <c r="GM146" s="10">
        <f t="shared" si="338"/>
        <v>1.0003279261840352</v>
      </c>
      <c r="GN146" s="10">
        <f t="shared" si="338"/>
        <v>1.0011508875272057</v>
      </c>
      <c r="GO146" s="10">
        <f t="shared" si="338"/>
        <v>1.0005924266319322</v>
      </c>
      <c r="GP146" s="10">
        <f t="shared" si="338"/>
        <v>0.99946265890764319</v>
      </c>
      <c r="GQ146" s="10">
        <f t="shared" si="338"/>
        <v>1.000491871458991</v>
      </c>
      <c r="GR146" s="10">
        <f t="shared" ref="GR146:IV146" si="339">+IF(GR$8 = 125, 1, AVERAGE(_xlfn._xlws.FILTER( GR$55:GR$96,  GR$101:GR$142  &gt; 0)))</f>
        <v>1.0003858295851533</v>
      </c>
      <c r="GS146" s="10">
        <f t="shared" si="339"/>
        <v>1.0004960292284364</v>
      </c>
      <c r="GT146" s="10">
        <f t="shared" si="339"/>
        <v>1.0008706483804515</v>
      </c>
      <c r="GU146" s="10">
        <f t="shared" si="339"/>
        <v>1.0001735785060015</v>
      </c>
      <c r="GV146" s="10">
        <f t="shared" si="339"/>
        <v>1.0013113121085913</v>
      </c>
      <c r="GW146" s="10">
        <f t="shared" si="339"/>
        <v>1.0006862405178305</v>
      </c>
      <c r="GX146" s="10">
        <f t="shared" si="339"/>
        <v>1.0007559969451543</v>
      </c>
      <c r="GY146" s="10">
        <f t="shared" si="339"/>
        <v>1.0003232722599731</v>
      </c>
      <c r="GZ146" s="10">
        <f t="shared" si="339"/>
        <v>1.0005022804308332</v>
      </c>
      <c r="HA146" s="10">
        <f t="shared" si="339"/>
        <v>1.0017511025920429</v>
      </c>
      <c r="HB146" s="10">
        <f t="shared" si="339"/>
        <v>0.99996765666535936</v>
      </c>
      <c r="HC146" s="10">
        <f t="shared" si="339"/>
        <v>1.0002594675047862</v>
      </c>
      <c r="HD146" s="10">
        <f t="shared" si="339"/>
        <v>1.0009576439998558</v>
      </c>
      <c r="HE146" s="10">
        <f t="shared" si="339"/>
        <v>1.0005676389009635</v>
      </c>
      <c r="HF146" s="10">
        <f t="shared" si="339"/>
        <v>1.0026930758983206</v>
      </c>
      <c r="HG146" s="10">
        <f t="shared" si="339"/>
        <v>1.0010341556387345</v>
      </c>
      <c r="HH146" s="10">
        <f t="shared" si="339"/>
        <v>1.0012996857953744</v>
      </c>
      <c r="HI146" s="10">
        <f t="shared" si="339"/>
        <v>1.0041456111081182</v>
      </c>
      <c r="HJ146" s="10">
        <f t="shared" si="339"/>
        <v>1.0009341501765634</v>
      </c>
      <c r="HK146" s="10">
        <f t="shared" si="339"/>
        <v>1.000574458792284</v>
      </c>
      <c r="HL146" s="10">
        <f t="shared" si="339"/>
        <v>1.0006100721169358</v>
      </c>
      <c r="HM146" s="10">
        <f t="shared" si="339"/>
        <v>1.0008211681206995</v>
      </c>
      <c r="HN146" s="10">
        <f t="shared" si="339"/>
        <v>1.0020649093253475</v>
      </c>
      <c r="HO146" s="10">
        <f t="shared" si="339"/>
        <v>1.0004346411792964</v>
      </c>
      <c r="HP146" s="10">
        <f t="shared" si="339"/>
        <v>1.0007114836947602</v>
      </c>
      <c r="HQ146" s="10">
        <f t="shared" si="339"/>
        <v>1.0007668565883505</v>
      </c>
      <c r="HR146" s="10">
        <f t="shared" si="339"/>
        <v>1.0004919845993738</v>
      </c>
      <c r="HS146" s="10">
        <f t="shared" si="339"/>
        <v>1.0010962885678354</v>
      </c>
      <c r="HT146" s="10">
        <f t="shared" si="339"/>
        <v>1.0008914557426301</v>
      </c>
      <c r="HU146" s="10">
        <f t="shared" si="339"/>
        <v>1.0010555325080719</v>
      </c>
      <c r="HV146" s="10">
        <f t="shared" si="339"/>
        <v>1.0005644958158735</v>
      </c>
      <c r="HW146" s="10">
        <f t="shared" si="339"/>
        <v>1.0015643659280689</v>
      </c>
      <c r="HX146" s="10">
        <f t="shared" si="339"/>
        <v>1.0007725101277452</v>
      </c>
      <c r="HY146" s="10">
        <f t="shared" si="339"/>
        <v>1.0005551449694012</v>
      </c>
      <c r="HZ146" s="10">
        <f t="shared" si="339"/>
        <v>1.0009035720943098</v>
      </c>
      <c r="IA146" s="10">
        <f t="shared" si="339"/>
        <v>1.0009423834277469</v>
      </c>
      <c r="IB146" s="10">
        <f t="shared" si="339"/>
        <v>1.0012827235363422</v>
      </c>
      <c r="IC146" s="10">
        <f t="shared" si="339"/>
        <v>1.0015068044751323</v>
      </c>
      <c r="ID146" s="10">
        <f t="shared" si="339"/>
        <v>1.0008134509363862</v>
      </c>
      <c r="IE146" s="10">
        <f t="shared" si="339"/>
        <v>1.0012500491947682</v>
      </c>
      <c r="IF146" s="10">
        <f t="shared" si="339"/>
        <v>1.0024911822195373</v>
      </c>
      <c r="IG146" s="10">
        <f t="shared" si="339"/>
        <v>1.0009396843363321</v>
      </c>
      <c r="IH146" s="10">
        <f t="shared" si="339"/>
        <v>1.0010261626150154</v>
      </c>
      <c r="II146" s="10">
        <f t="shared" si="339"/>
        <v>1.0014082771777444</v>
      </c>
      <c r="IJ146" s="10">
        <f t="shared" si="339"/>
        <v>1.0016879176110733</v>
      </c>
      <c r="IK146" s="10">
        <f t="shared" si="339"/>
        <v>1.0010039471736454</v>
      </c>
      <c r="IL146" s="10">
        <f t="shared" si="339"/>
        <v>1.0010951162430566</v>
      </c>
      <c r="IM146" s="10">
        <f t="shared" si="339"/>
        <v>1.0012550173828316</v>
      </c>
      <c r="IN146" s="10">
        <f t="shared" si="339"/>
        <v>1.0026733062335238</v>
      </c>
      <c r="IO146" s="10">
        <f t="shared" si="339"/>
        <v>1.0023132715266874</v>
      </c>
      <c r="IP146" s="10">
        <f t="shared" si="339"/>
        <v>1.0008651169757654</v>
      </c>
      <c r="IQ146" s="10">
        <f t="shared" si="339"/>
        <v>1.0035079427040097</v>
      </c>
      <c r="IR146" s="10">
        <f t="shared" si="339"/>
        <v>1.0023335443520889</v>
      </c>
      <c r="IS146" s="10">
        <f t="shared" si="339"/>
        <v>1.0055498790859507</v>
      </c>
      <c r="IT146" s="10">
        <f t="shared" si="339"/>
        <v>1.0050872730680325</v>
      </c>
      <c r="IU146" s="10">
        <f t="shared" si="339"/>
        <v>1.0045545119089383</v>
      </c>
      <c r="IV146" s="10">
        <f t="shared" si="339"/>
        <v>1</v>
      </c>
    </row>
    <row r="147" spans="2:256" x14ac:dyDescent="0.2">
      <c r="F147" s="17" t="s">
        <v>16</v>
      </c>
      <c r="G147" s="10">
        <f>+IF(G$8 = 125, 1, MEDIAN(_xlfn._xlws.FILTER( G$55:G$96,  G$101:G$142  &gt; 0)))</f>
        <v>17.469863244585497</v>
      </c>
      <c r="H147" s="10">
        <f t="shared" ref="H147:BS147" si="340">+IF(H$8 = 125, 1, MEDIAN(_xlfn._xlws.FILTER( H$55:H$96,  H$101:H$142  &gt; 0)))</f>
        <v>2.609732093970309</v>
      </c>
      <c r="I147" s="10">
        <f t="shared" si="340"/>
        <v>1.6135440466457387</v>
      </c>
      <c r="J147" s="10">
        <f t="shared" si="340"/>
        <v>1.2181421424445078</v>
      </c>
      <c r="K147" s="10">
        <f t="shared" si="340"/>
        <v>1.0638902660302074</v>
      </c>
      <c r="L147" s="10">
        <f t="shared" si="340"/>
        <v>1.0282510813179715</v>
      </c>
      <c r="M147" s="10">
        <f t="shared" si="340"/>
        <v>1.0096527191643605</v>
      </c>
      <c r="N147" s="10">
        <f t="shared" si="340"/>
        <v>1.0063831060938264</v>
      </c>
      <c r="O147" s="10">
        <f t="shared" si="340"/>
        <v>1.0010633939395992</v>
      </c>
      <c r="P147" s="10">
        <f t="shared" si="340"/>
        <v>1.0006591655767634</v>
      </c>
      <c r="Q147" s="10">
        <f t="shared" si="340"/>
        <v>1.00066199503381</v>
      </c>
      <c r="R147" s="10">
        <f t="shared" si="340"/>
        <v>1.0002722550859455</v>
      </c>
      <c r="S147" s="10">
        <f t="shared" si="340"/>
        <v>1.0003736896922071</v>
      </c>
      <c r="T147" s="10">
        <f t="shared" si="340"/>
        <v>1.0012318084125855</v>
      </c>
      <c r="U147" s="10">
        <f t="shared" si="340"/>
        <v>1.0001002679682098</v>
      </c>
      <c r="V147" s="10">
        <f t="shared" si="340"/>
        <v>1.0000666495192923</v>
      </c>
      <c r="W147" s="10">
        <f t="shared" si="340"/>
        <v>1.000199538542426</v>
      </c>
      <c r="X147" s="10">
        <f t="shared" si="340"/>
        <v>1</v>
      </c>
      <c r="Y147" s="10">
        <f t="shared" si="340"/>
        <v>1.0001554049509689</v>
      </c>
      <c r="Z147" s="10">
        <f t="shared" si="340"/>
        <v>1.0001794011961358</v>
      </c>
      <c r="AA147" s="10">
        <f t="shared" si="340"/>
        <v>1</v>
      </c>
      <c r="AB147" s="10">
        <f t="shared" si="340"/>
        <v>1</v>
      </c>
      <c r="AC147" s="10">
        <f t="shared" si="340"/>
        <v>1.0000370344289995</v>
      </c>
      <c r="AD147" s="10">
        <f t="shared" si="340"/>
        <v>1.0001084063503072</v>
      </c>
      <c r="AE147" s="10">
        <f t="shared" si="340"/>
        <v>1.0003245282916895</v>
      </c>
      <c r="AF147" s="10">
        <f t="shared" si="340"/>
        <v>1.0001056740097203</v>
      </c>
      <c r="AG147" s="10">
        <f t="shared" si="340"/>
        <v>1.0000209302621168</v>
      </c>
      <c r="AH147" s="10">
        <f t="shared" si="340"/>
        <v>1</v>
      </c>
      <c r="AI147" s="10">
        <f t="shared" si="340"/>
        <v>1.0000712877214748</v>
      </c>
      <c r="AJ147" s="10">
        <f t="shared" si="340"/>
        <v>1.00009027833871</v>
      </c>
      <c r="AK147" s="10">
        <f t="shared" si="340"/>
        <v>1.000036158903538</v>
      </c>
      <c r="AL147" s="10">
        <f t="shared" si="340"/>
        <v>1.0000044367378862</v>
      </c>
      <c r="AM147" s="10">
        <f t="shared" si="340"/>
        <v>1</v>
      </c>
      <c r="AN147" s="10">
        <f t="shared" si="340"/>
        <v>1</v>
      </c>
      <c r="AO147" s="10">
        <f t="shared" si="340"/>
        <v>1</v>
      </c>
      <c r="AP147" s="10">
        <f t="shared" si="340"/>
        <v>1.000050630662181</v>
      </c>
      <c r="AQ147" s="10">
        <f t="shared" si="340"/>
        <v>1.0000930626342801</v>
      </c>
      <c r="AR147" s="10">
        <f t="shared" si="340"/>
        <v>1.0001444078930315</v>
      </c>
      <c r="AS147" s="10">
        <f t="shared" si="340"/>
        <v>1</v>
      </c>
      <c r="AT147" s="10">
        <f t="shared" si="340"/>
        <v>1</v>
      </c>
      <c r="AU147" s="10">
        <f t="shared" si="340"/>
        <v>1.0000199073555254</v>
      </c>
      <c r="AV147" s="10">
        <f t="shared" si="340"/>
        <v>1</v>
      </c>
      <c r="AW147" s="10">
        <f t="shared" si="340"/>
        <v>1</v>
      </c>
      <c r="AX147" s="10">
        <f t="shared" si="340"/>
        <v>1.0000147114599871</v>
      </c>
      <c r="AY147" s="10">
        <f t="shared" si="340"/>
        <v>1</v>
      </c>
      <c r="AZ147" s="10">
        <f t="shared" si="340"/>
        <v>1</v>
      </c>
      <c r="BA147" s="10">
        <f t="shared" si="340"/>
        <v>1.0001204164464736</v>
      </c>
      <c r="BB147" s="10">
        <f t="shared" si="340"/>
        <v>1.0000984937860973</v>
      </c>
      <c r="BC147" s="10">
        <f t="shared" si="340"/>
        <v>1.0001364138826312</v>
      </c>
      <c r="BD147" s="10">
        <f t="shared" si="340"/>
        <v>1.0000278863950776</v>
      </c>
      <c r="BE147" s="10">
        <f t="shared" si="340"/>
        <v>1.0000859161174738</v>
      </c>
      <c r="BF147" s="10">
        <f t="shared" si="340"/>
        <v>1</v>
      </c>
      <c r="BG147" s="10">
        <f t="shared" si="340"/>
        <v>1</v>
      </c>
      <c r="BH147" s="10">
        <f t="shared" si="340"/>
        <v>1</v>
      </c>
      <c r="BI147" s="10">
        <f t="shared" si="340"/>
        <v>1</v>
      </c>
      <c r="BJ147" s="10">
        <f t="shared" si="340"/>
        <v>1</v>
      </c>
      <c r="BK147" s="10">
        <f t="shared" si="340"/>
        <v>1</v>
      </c>
      <c r="BL147" s="10">
        <f t="shared" si="340"/>
        <v>1</v>
      </c>
      <c r="BM147" s="10">
        <f t="shared" si="340"/>
        <v>1</v>
      </c>
      <c r="BN147" s="10">
        <f t="shared" si="340"/>
        <v>1.0003141445924322</v>
      </c>
      <c r="BO147" s="10">
        <f t="shared" si="340"/>
        <v>1.0001379438053859</v>
      </c>
      <c r="BP147" s="10">
        <f t="shared" si="340"/>
        <v>1.0002215990594614</v>
      </c>
      <c r="BQ147" s="10">
        <f t="shared" si="340"/>
        <v>1</v>
      </c>
      <c r="BR147" s="10">
        <f t="shared" si="340"/>
        <v>1</v>
      </c>
      <c r="BS147" s="10">
        <f t="shared" si="340"/>
        <v>1.0000319427775137</v>
      </c>
      <c r="BT147" s="10">
        <f t="shared" ref="BT147:EE147" si="341">+IF(BT$8 = 125, 1, MEDIAN(_xlfn._xlws.FILTER( BT$55:BT$96,  BT$101:BT$142  &gt; 0)))</f>
        <v>1</v>
      </c>
      <c r="BU147" s="10">
        <f t="shared" si="341"/>
        <v>1.0000722595031886</v>
      </c>
      <c r="BV147" s="10">
        <f t="shared" si="341"/>
        <v>1</v>
      </c>
      <c r="BW147" s="10">
        <f t="shared" si="341"/>
        <v>1</v>
      </c>
      <c r="BX147" s="10">
        <f t="shared" si="341"/>
        <v>1.0000398309330418</v>
      </c>
      <c r="BY147" s="10">
        <f t="shared" si="341"/>
        <v>1</v>
      </c>
      <c r="BZ147" s="10">
        <f t="shared" si="341"/>
        <v>1.0001251272365561</v>
      </c>
      <c r="CA147" s="10">
        <f t="shared" si="341"/>
        <v>1.0002781064651223</v>
      </c>
      <c r="CB147" s="10">
        <f t="shared" si="341"/>
        <v>1.0002171677535789</v>
      </c>
      <c r="CC147" s="10">
        <f t="shared" si="341"/>
        <v>1.0000579304398651</v>
      </c>
      <c r="CD147" s="10">
        <f t="shared" si="341"/>
        <v>1</v>
      </c>
      <c r="CE147" s="10">
        <f t="shared" si="341"/>
        <v>1</v>
      </c>
      <c r="CF147" s="10">
        <f t="shared" si="341"/>
        <v>1</v>
      </c>
      <c r="CG147" s="10">
        <f t="shared" si="341"/>
        <v>1.0001716033688206</v>
      </c>
      <c r="CH147" s="10">
        <f t="shared" si="341"/>
        <v>1</v>
      </c>
      <c r="CI147" s="10">
        <f t="shared" si="341"/>
        <v>1</v>
      </c>
      <c r="CJ147" s="10">
        <f t="shared" si="341"/>
        <v>1</v>
      </c>
      <c r="CK147" s="10">
        <f t="shared" si="341"/>
        <v>1.0000631119647134</v>
      </c>
      <c r="CL147" s="10">
        <f t="shared" si="341"/>
        <v>1.0002922489753601</v>
      </c>
      <c r="CM147" s="10">
        <f t="shared" si="341"/>
        <v>1.0006148739086034</v>
      </c>
      <c r="CN147" s="10">
        <f t="shared" si="341"/>
        <v>1.0002366779676293</v>
      </c>
      <c r="CO147" s="10">
        <f t="shared" si="341"/>
        <v>1</v>
      </c>
      <c r="CP147" s="10">
        <f t="shared" si="341"/>
        <v>1</v>
      </c>
      <c r="CQ147" s="10">
        <f t="shared" si="341"/>
        <v>1</v>
      </c>
      <c r="CR147" s="10">
        <f t="shared" si="341"/>
        <v>1.0001302416513247</v>
      </c>
      <c r="CS147" s="10">
        <f t="shared" si="341"/>
        <v>1.0001074457541421</v>
      </c>
      <c r="CT147" s="10">
        <f t="shared" si="341"/>
        <v>1</v>
      </c>
      <c r="CU147" s="10">
        <f t="shared" si="341"/>
        <v>1</v>
      </c>
      <c r="CV147" s="10">
        <f t="shared" si="341"/>
        <v>1</v>
      </c>
      <c r="CW147" s="10">
        <f t="shared" si="341"/>
        <v>1</v>
      </c>
      <c r="CX147" s="10">
        <f t="shared" si="341"/>
        <v>1.0003807997006509</v>
      </c>
      <c r="CY147" s="10">
        <f t="shared" si="341"/>
        <v>1.0007407655987326</v>
      </c>
      <c r="CZ147" s="10">
        <f t="shared" si="341"/>
        <v>1.0004459390562968</v>
      </c>
      <c r="DA147" s="10">
        <f t="shared" si="341"/>
        <v>1</v>
      </c>
      <c r="DB147" s="10">
        <f t="shared" si="341"/>
        <v>1</v>
      </c>
      <c r="DC147" s="10">
        <f t="shared" si="341"/>
        <v>1.0003505589321136</v>
      </c>
      <c r="DD147" s="10">
        <f t="shared" si="341"/>
        <v>1.0000259419626922</v>
      </c>
      <c r="DE147" s="10">
        <f t="shared" si="341"/>
        <v>1.000028267717584</v>
      </c>
      <c r="DF147" s="10">
        <f t="shared" si="341"/>
        <v>1</v>
      </c>
      <c r="DG147" s="10">
        <f t="shared" si="341"/>
        <v>1</v>
      </c>
      <c r="DH147" s="10">
        <f t="shared" si="341"/>
        <v>1.0004922912876504</v>
      </c>
      <c r="DI147" s="10">
        <f t="shared" si="341"/>
        <v>1.0000534790220885</v>
      </c>
      <c r="DJ147" s="10">
        <f t="shared" si="341"/>
        <v>1.00070400981713</v>
      </c>
      <c r="DK147" s="10">
        <f t="shared" si="341"/>
        <v>1.0008740125741997</v>
      </c>
      <c r="DL147" s="10">
        <f t="shared" si="341"/>
        <v>1.0004361031395443</v>
      </c>
      <c r="DM147" s="10">
        <f t="shared" si="341"/>
        <v>1</v>
      </c>
      <c r="DN147" s="10">
        <f t="shared" si="341"/>
        <v>1</v>
      </c>
      <c r="DO147" s="10">
        <f t="shared" si="341"/>
        <v>1.0009048243600012</v>
      </c>
      <c r="DP147" s="10">
        <f t="shared" si="341"/>
        <v>1.0001392497412152</v>
      </c>
      <c r="DQ147" s="10">
        <f t="shared" si="341"/>
        <v>1.0000280994166131</v>
      </c>
      <c r="DR147" s="10">
        <f t="shared" si="341"/>
        <v>1</v>
      </c>
      <c r="DS147" s="10">
        <f t="shared" si="341"/>
        <v>1.0003621155643634</v>
      </c>
      <c r="DT147" s="10">
        <f t="shared" si="341"/>
        <v>1.0023551268783379</v>
      </c>
      <c r="DU147" s="10">
        <f t="shared" si="341"/>
        <v>1.0009066405512623</v>
      </c>
      <c r="DV147" s="10">
        <f t="shared" si="341"/>
        <v>1.0034017444366707</v>
      </c>
      <c r="DW147" s="10">
        <f t="shared" si="341"/>
        <v>1.0021577041171688</v>
      </c>
      <c r="DX147" s="10">
        <f t="shared" si="341"/>
        <v>1.0038513805404945</v>
      </c>
      <c r="DY147" s="10">
        <f t="shared" si="341"/>
        <v>1.0045542200871611</v>
      </c>
      <c r="DZ147" s="10">
        <f t="shared" si="341"/>
        <v>1.0041088153957449</v>
      </c>
      <c r="EA147" s="10">
        <f t="shared" si="341"/>
        <v>1</v>
      </c>
      <c r="EB147" s="10">
        <f t="shared" si="341"/>
        <v>2.995740074496958</v>
      </c>
      <c r="EC147" s="10">
        <f t="shared" si="341"/>
        <v>1.6237299809107917</v>
      </c>
      <c r="ED147" s="10">
        <f t="shared" si="341"/>
        <v>1.1885633136692997</v>
      </c>
      <c r="EE147" s="10">
        <f t="shared" si="341"/>
        <v>1.0236760588034381</v>
      </c>
      <c r="EF147" s="10">
        <f t="shared" ref="EF147:GQ147" si="342">+IF(EF$8 = 125, 1, MEDIAN(_xlfn._xlws.FILTER( EF$55:EF$96,  EF$101:EF$142  &gt; 0)))</f>
        <v>1.0097321210250674</v>
      </c>
      <c r="EG147" s="10">
        <f t="shared" si="342"/>
        <v>1.0009351460174158</v>
      </c>
      <c r="EH147" s="10">
        <f t="shared" si="342"/>
        <v>1.0007746627926384</v>
      </c>
      <c r="EI147" s="10">
        <f t="shared" si="342"/>
        <v>1.0004683727767816</v>
      </c>
      <c r="EJ147" s="10">
        <f t="shared" si="342"/>
        <v>1.0001228743905335</v>
      </c>
      <c r="EK147" s="10">
        <f t="shared" si="342"/>
        <v>1.000205041400984</v>
      </c>
      <c r="EL147" s="10">
        <f t="shared" si="342"/>
        <v>1.0000884119847229</v>
      </c>
      <c r="EM147" s="10">
        <f t="shared" si="342"/>
        <v>1.0000475889204163</v>
      </c>
      <c r="EN147" s="10">
        <f t="shared" si="342"/>
        <v>1.0002501688603884</v>
      </c>
      <c r="EO147" s="10">
        <f t="shared" si="342"/>
        <v>1.0003135901362947</v>
      </c>
      <c r="EP147" s="10">
        <f t="shared" si="342"/>
        <v>1.0000616972091432</v>
      </c>
      <c r="EQ147" s="10">
        <f t="shared" si="342"/>
        <v>1</v>
      </c>
      <c r="ER147" s="10">
        <f t="shared" si="342"/>
        <v>1.0001361274353768</v>
      </c>
      <c r="ES147" s="10">
        <f t="shared" si="342"/>
        <v>1</v>
      </c>
      <c r="ET147" s="10">
        <f t="shared" si="342"/>
        <v>1.000101957284345</v>
      </c>
      <c r="EU147" s="10">
        <f t="shared" si="342"/>
        <v>1</v>
      </c>
      <c r="EV147" s="10">
        <f t="shared" si="342"/>
        <v>1</v>
      </c>
      <c r="EW147" s="10">
        <f t="shared" si="342"/>
        <v>1</v>
      </c>
      <c r="EX147" s="10">
        <f t="shared" si="342"/>
        <v>1.0000171257468193</v>
      </c>
      <c r="EY147" s="10">
        <f t="shared" si="342"/>
        <v>1.0000804883863925</v>
      </c>
      <c r="EZ147" s="10">
        <f t="shared" si="342"/>
        <v>1.0002188082160766</v>
      </c>
      <c r="FA147" s="10">
        <f t="shared" si="342"/>
        <v>1.0000995792411032</v>
      </c>
      <c r="FB147" s="10">
        <f t="shared" si="342"/>
        <v>1.0000201169474274</v>
      </c>
      <c r="FC147" s="10">
        <f t="shared" si="342"/>
        <v>1</v>
      </c>
      <c r="FD147" s="10">
        <f t="shared" si="342"/>
        <v>1.0000562209170569</v>
      </c>
      <c r="FE147" s="10">
        <f t="shared" si="342"/>
        <v>1.000028460905567</v>
      </c>
      <c r="FF147" s="10">
        <f t="shared" si="342"/>
        <v>1.0000084829773925</v>
      </c>
      <c r="FG147" s="10">
        <f t="shared" si="342"/>
        <v>1</v>
      </c>
      <c r="FH147" s="10">
        <f t="shared" si="342"/>
        <v>1</v>
      </c>
      <c r="FI147" s="10">
        <f t="shared" si="342"/>
        <v>1.0000000762526633</v>
      </c>
      <c r="FJ147" s="10">
        <f t="shared" si="342"/>
        <v>1</v>
      </c>
      <c r="FK147" s="10">
        <f t="shared" si="342"/>
        <v>1</v>
      </c>
      <c r="FL147" s="10">
        <f t="shared" si="342"/>
        <v>1.0000958644728493</v>
      </c>
      <c r="FM147" s="10">
        <f t="shared" si="342"/>
        <v>1.0001177933425363</v>
      </c>
      <c r="FN147" s="10">
        <f t="shared" si="342"/>
        <v>1</v>
      </c>
      <c r="FO147" s="10">
        <f t="shared" si="342"/>
        <v>1</v>
      </c>
      <c r="FP147" s="10">
        <f t="shared" si="342"/>
        <v>1.0000405252550206</v>
      </c>
      <c r="FQ147" s="10">
        <f t="shared" si="342"/>
        <v>1</v>
      </c>
      <c r="FR147" s="10">
        <f t="shared" si="342"/>
        <v>1</v>
      </c>
      <c r="FS147" s="10">
        <f t="shared" si="342"/>
        <v>1.0000561048440073</v>
      </c>
      <c r="FT147" s="10">
        <f t="shared" si="342"/>
        <v>1</v>
      </c>
      <c r="FU147" s="10">
        <f t="shared" si="342"/>
        <v>1</v>
      </c>
      <c r="FV147" s="10">
        <f t="shared" si="342"/>
        <v>1.0001372286257959</v>
      </c>
      <c r="FW147" s="10">
        <f t="shared" si="342"/>
        <v>1.0000350256212645</v>
      </c>
      <c r="FX147" s="10">
        <f t="shared" si="342"/>
        <v>1.0000776803632756</v>
      </c>
      <c r="FY147" s="10">
        <f t="shared" si="342"/>
        <v>1.0000149470813746</v>
      </c>
      <c r="FZ147" s="10">
        <f t="shared" si="342"/>
        <v>1.0001241023669567</v>
      </c>
      <c r="GA147" s="10">
        <f t="shared" si="342"/>
        <v>1</v>
      </c>
      <c r="GB147" s="10">
        <f t="shared" si="342"/>
        <v>1</v>
      </c>
      <c r="GC147" s="10">
        <f t="shared" si="342"/>
        <v>1</v>
      </c>
      <c r="GD147" s="10">
        <f t="shared" si="342"/>
        <v>1.0000002100604726</v>
      </c>
      <c r="GE147" s="10">
        <f t="shared" si="342"/>
        <v>1</v>
      </c>
      <c r="GF147" s="10">
        <f t="shared" si="342"/>
        <v>1</v>
      </c>
      <c r="GG147" s="10">
        <f t="shared" si="342"/>
        <v>1.0000103260786708</v>
      </c>
      <c r="GH147" s="10">
        <f t="shared" si="342"/>
        <v>1</v>
      </c>
      <c r="GI147" s="10">
        <f t="shared" si="342"/>
        <v>1.0003139660472782</v>
      </c>
      <c r="GJ147" s="10">
        <f t="shared" si="342"/>
        <v>1.0001008318642337</v>
      </c>
      <c r="GK147" s="10">
        <f t="shared" si="342"/>
        <v>1.0002215990594614</v>
      </c>
      <c r="GL147" s="10">
        <f t="shared" si="342"/>
        <v>1</v>
      </c>
      <c r="GM147" s="10">
        <f t="shared" si="342"/>
        <v>1</v>
      </c>
      <c r="GN147" s="10">
        <f t="shared" si="342"/>
        <v>1.0002453688055601</v>
      </c>
      <c r="GO147" s="10">
        <f t="shared" si="342"/>
        <v>1</v>
      </c>
      <c r="GP147" s="10">
        <f t="shared" si="342"/>
        <v>1.0000326238372894</v>
      </c>
      <c r="GQ147" s="10">
        <f t="shared" si="342"/>
        <v>1</v>
      </c>
      <c r="GR147" s="10">
        <f t="shared" ref="GR147:IV147" si="343">+IF(GR$8 = 125, 1, MEDIAN(_xlfn._xlws.FILTER( GR$55:GR$96,  GR$101:GR$142  &gt; 0)))</f>
        <v>1</v>
      </c>
      <c r="GS147" s="10">
        <f t="shared" si="343"/>
        <v>1</v>
      </c>
      <c r="GT147" s="10">
        <f t="shared" si="343"/>
        <v>1</v>
      </c>
      <c r="GU147" s="10">
        <f t="shared" si="343"/>
        <v>1.0000119689931446</v>
      </c>
      <c r="GV147" s="10">
        <f t="shared" si="343"/>
        <v>1.000277696497978</v>
      </c>
      <c r="GW147" s="10">
        <f t="shared" si="343"/>
        <v>1.0002171677535789</v>
      </c>
      <c r="GX147" s="10">
        <f t="shared" si="343"/>
        <v>1.0000579304398651</v>
      </c>
      <c r="GY147" s="10">
        <f t="shared" si="343"/>
        <v>1</v>
      </c>
      <c r="GZ147" s="10">
        <f t="shared" si="343"/>
        <v>1</v>
      </c>
      <c r="HA147" s="10">
        <f t="shared" si="343"/>
        <v>1</v>
      </c>
      <c r="HB147" s="10">
        <f t="shared" si="343"/>
        <v>1</v>
      </c>
      <c r="HC147" s="10">
        <f t="shared" si="343"/>
        <v>1</v>
      </c>
      <c r="HD147" s="10">
        <f t="shared" si="343"/>
        <v>1</v>
      </c>
      <c r="HE147" s="10">
        <f t="shared" si="343"/>
        <v>1</v>
      </c>
      <c r="HF147" s="10">
        <f t="shared" si="343"/>
        <v>1.0001631650170832</v>
      </c>
      <c r="HG147" s="10">
        <f t="shared" si="343"/>
        <v>1.0002920139683913</v>
      </c>
      <c r="HH147" s="10">
        <f t="shared" si="343"/>
        <v>1.0006148739086034</v>
      </c>
      <c r="HI147" s="10">
        <f t="shared" si="343"/>
        <v>1.0000696943015184</v>
      </c>
      <c r="HJ147" s="10">
        <f t="shared" si="343"/>
        <v>1</v>
      </c>
      <c r="HK147" s="10">
        <f t="shared" si="343"/>
        <v>1</v>
      </c>
      <c r="HL147" s="10">
        <f t="shared" si="343"/>
        <v>1</v>
      </c>
      <c r="HM147" s="10">
        <f t="shared" si="343"/>
        <v>1.0001302416513247</v>
      </c>
      <c r="HN147" s="10">
        <f t="shared" si="343"/>
        <v>1.0001074457541421</v>
      </c>
      <c r="HO147" s="10">
        <f t="shared" si="343"/>
        <v>1</v>
      </c>
      <c r="HP147" s="10">
        <f t="shared" si="343"/>
        <v>1</v>
      </c>
      <c r="HQ147" s="10">
        <f t="shared" si="343"/>
        <v>1.0000005894233235</v>
      </c>
      <c r="HR147" s="10">
        <f t="shared" si="343"/>
        <v>1</v>
      </c>
      <c r="HS147" s="10">
        <f t="shared" si="343"/>
        <v>1.0003804665360101</v>
      </c>
      <c r="HT147" s="10">
        <f t="shared" si="343"/>
        <v>1.0007402539052472</v>
      </c>
      <c r="HU147" s="10">
        <f t="shared" si="343"/>
        <v>1.0004459390562968</v>
      </c>
      <c r="HV147" s="10">
        <f t="shared" si="343"/>
        <v>1</v>
      </c>
      <c r="HW147" s="10">
        <f t="shared" si="343"/>
        <v>1</v>
      </c>
      <c r="HX147" s="10">
        <f t="shared" si="343"/>
        <v>1.0003505589321136</v>
      </c>
      <c r="HY147" s="10">
        <f t="shared" si="343"/>
        <v>1.0000259419626922</v>
      </c>
      <c r="HZ147" s="10">
        <f t="shared" si="343"/>
        <v>1.000028267717584</v>
      </c>
      <c r="IA147" s="10">
        <f t="shared" si="343"/>
        <v>1</v>
      </c>
      <c r="IB147" s="10">
        <f t="shared" si="343"/>
        <v>1</v>
      </c>
      <c r="IC147" s="10">
        <f t="shared" si="343"/>
        <v>1.0004922912876504</v>
      </c>
      <c r="ID147" s="10">
        <f t="shared" si="343"/>
        <v>1.0000534790220885</v>
      </c>
      <c r="IE147" s="10">
        <f t="shared" si="343"/>
        <v>1.0007034949394946</v>
      </c>
      <c r="IF147" s="10">
        <f t="shared" si="343"/>
        <v>1.0008326599542778</v>
      </c>
      <c r="IG147" s="10">
        <f t="shared" si="343"/>
        <v>1.0004361031395443</v>
      </c>
      <c r="IH147" s="10">
        <f t="shared" si="343"/>
        <v>1</v>
      </c>
      <c r="II147" s="10">
        <f t="shared" si="343"/>
        <v>1</v>
      </c>
      <c r="IJ147" s="10">
        <f t="shared" si="343"/>
        <v>1.0009048243600012</v>
      </c>
      <c r="IK147" s="10">
        <f t="shared" si="343"/>
        <v>1.0001392497412152</v>
      </c>
      <c r="IL147" s="10">
        <f t="shared" si="343"/>
        <v>1.0010333286591275</v>
      </c>
      <c r="IM147" s="10">
        <f t="shared" si="343"/>
        <v>1</v>
      </c>
      <c r="IN147" s="10">
        <f t="shared" si="343"/>
        <v>1.0003621155643634</v>
      </c>
      <c r="IO147" s="10">
        <f t="shared" si="343"/>
        <v>1.0025904940199786</v>
      </c>
      <c r="IP147" s="10">
        <f t="shared" si="343"/>
        <v>1.0008651169757654</v>
      </c>
      <c r="IQ147" s="10">
        <f t="shared" si="343"/>
        <v>1.0035079427040097</v>
      </c>
      <c r="IR147" s="10">
        <f t="shared" si="343"/>
        <v>1.0023335443520889</v>
      </c>
      <c r="IS147" s="10">
        <f t="shared" si="343"/>
        <v>1.0055498790859507</v>
      </c>
      <c r="IT147" s="10">
        <f t="shared" si="343"/>
        <v>1.0050872730680325</v>
      </c>
      <c r="IU147" s="10">
        <f t="shared" si="343"/>
        <v>1.0045545119089383</v>
      </c>
      <c r="IV147" s="10">
        <f t="shared" si="343"/>
        <v>1</v>
      </c>
    </row>
    <row r="148" spans="2:256" x14ac:dyDescent="0.2">
      <c r="F148" s="17" t="s">
        <v>17</v>
      </c>
      <c r="G148" s="10">
        <f>+IF(G$8 = 125, 1, SUM(_xlfn._xlws.FILTER(INDEX( H$9:H$50, MAX(  COUNT( H$9:H$50 ), 1)) : H$9, INDEX( G$101:G$142, MAX(  COUNT( H$9:H$50 ), 1)) : G$101 &gt; 0)) / SUM(_xlfn._xlws.FILTER(INDEX( G$9:G$50, MAX(  COUNT( H$9:H$50 ), 1)) : G$9, INDEX( G$101:G$142, MAX(  COUNT( H$9:H$50 ), 1)) : G$101 &gt; 0)) )</f>
        <v>9.456471120749514</v>
      </c>
      <c r="H148" s="10">
        <f>+IF(H$8 = 125, 1, SUM(_xlfn._xlws.FILTER(INDEX( I$9:I$50, MAX(  COUNT( I$9:I$50 ), 1)) : I$9, INDEX( H$101:H$142, MAX(  COUNT( I$9:I$50 ), 1)) : H$101 &gt; 0)) / SUM(_xlfn._xlws.FILTER(INDEX( H$9:H$50, MAX(  COUNT( I$9:I$50 ), 1)) : H$9, INDEX( H$101:H$142, MAX(  COUNT( I$9:I$50 ), 1)) : H$101 &gt; 0)) )</f>
        <v>2.5393162552369857</v>
      </c>
      <c r="I148" s="10">
        <f>+IF(I$8 = 125, 1, SUM(_xlfn._xlws.FILTER(INDEX( J$9:J$50, MAX(  COUNT( J$9:J$50 ), 1)) : J$9, INDEX( I$101:I$142, MAX(  COUNT( J$9:J$50 ), 1)) : I$101 &gt; 0)) / SUM(_xlfn._xlws.FILTER(INDEX( I$9:I$50, MAX(  COUNT( J$9:J$50 ), 1)) : I$9, INDEX( I$101:I$142, MAX(  COUNT( J$9:J$50 ), 1)) : I$101 &gt; 0)) )</f>
        <v>1.670253068221258</v>
      </c>
      <c r="J148" s="10">
        <f>+IF(J$8 = 125, 1, SUM(_xlfn._xlws.FILTER(INDEX( K$9:K$50, MAX(  COUNT( K$9:K$50 ), 1)) : K$9, INDEX( J$101:J$142, MAX(  COUNT( K$9:K$50 ), 1)) : J$101 &gt; 0)) / SUM(_xlfn._xlws.FILTER(INDEX( J$9:J$50, MAX(  COUNT( K$9:K$50 ), 1)) : J$9, INDEX( J$101:J$142, MAX(  COUNT( K$9:K$50 ), 1)) : J$101 &gt; 0)) )</f>
        <v>1.262228351052419</v>
      </c>
      <c r="K148" s="10">
        <f>+IF(K$8 = 125, 1, SUM(_xlfn._xlws.FILTER(INDEX( L$9:L$50, MAX(  COUNT( L$9:L$50 ), 1)) : L$9, INDEX( K$101:K$142, MAX(  COUNT( L$9:L$50 ), 1)) : K$101 &gt; 0)) / SUM(_xlfn._xlws.FILTER(INDEX( K$9:K$50, MAX(  COUNT( L$9:L$50 ), 1)) : K$9, INDEX( K$101:K$142, MAX(  COUNT( L$9:L$50 ), 1)) : K$101 &gt; 0)) )</f>
        <v>1.0769911447788185</v>
      </c>
      <c r="L148" s="10">
        <f>+IF(L$8 = 125, 1, SUM(_xlfn._xlws.FILTER(INDEX( M$9:M$50, MAX(  COUNT( M$9:M$50 ), 1)) : M$9, INDEX( L$101:L$142, MAX(  COUNT( M$9:M$50 ), 1)) : L$101 &gt; 0)) / SUM(_xlfn._xlws.FILTER(INDEX( L$9:L$50, MAX(  COUNT( M$9:M$50 ), 1)) : L$9, INDEX( L$101:L$142, MAX(  COUNT( M$9:M$50 ), 1)) : L$101 &gt; 0)) )</f>
        <v>1.0474988034522077</v>
      </c>
      <c r="M148" s="10">
        <f>+IF(M$8 = 125, 1, SUM(_xlfn._xlws.FILTER(INDEX( N$9:N$50, MAX(  COUNT( N$9:N$50 ), 1)) : N$9, INDEX( M$101:M$142, MAX(  COUNT( N$9:N$50 ), 1)) : M$101 &gt; 0)) / SUM(_xlfn._xlws.FILTER(INDEX( M$9:M$50, MAX(  COUNT( N$9:N$50 ), 1)) : M$9, INDEX( M$101:M$142, MAX(  COUNT( N$9:N$50 ), 1)) : M$101 &gt; 0)) )</f>
        <v>1.0175973796321978</v>
      </c>
      <c r="N148" s="10">
        <f>+IF(N$8 = 125, 1, SUM(_xlfn._xlws.FILTER(INDEX( O$9:O$50, MAX(  COUNT( O$9:O$50 ), 1)) : O$9, INDEX( N$101:N$142, MAX(  COUNT( O$9:O$50 ), 1)) : N$101 &gt; 0)) / SUM(_xlfn._xlws.FILTER(INDEX( N$9:N$50, MAX(  COUNT( O$9:O$50 ), 1)) : N$9, INDEX( N$101:N$142, MAX(  COUNT( O$9:O$50 ), 1)) : N$101 &gt; 0)) )</f>
        <v>1.016019459846397</v>
      </c>
      <c r="O148" s="10">
        <f>+IF(O$8 = 125, 1, SUM(_xlfn._xlws.FILTER(INDEX( P$9:P$50, MAX(  COUNT( P$9:P$50 ), 1)) : P$9, INDEX( O$101:O$142, MAX(  COUNT( P$9:P$50 ), 1)) : O$101 &gt; 0)) / SUM(_xlfn._xlws.FILTER(INDEX( O$9:O$50, MAX(  COUNT( P$9:P$50 ), 1)) : O$9, INDEX( O$101:O$142, MAX(  COUNT( P$9:P$50 ), 1)) : O$101 &gt; 0)) )</f>
        <v>1.008531548056818</v>
      </c>
      <c r="P148" s="10">
        <f>+IF(P$8 = 125, 1, SUM(_xlfn._xlws.FILTER(INDEX( Q$9:Q$50, MAX(  COUNT( Q$9:Q$50 ), 1)) : Q$9, INDEX( P$101:P$142, MAX(  COUNT( Q$9:Q$50 ), 1)) : P$101 &gt; 0)) / SUM(_xlfn._xlws.FILTER(INDEX( P$9:P$50, MAX(  COUNT( Q$9:Q$50 ), 1)) : P$9, INDEX( P$101:P$142, MAX(  COUNT( Q$9:Q$50 ), 1)) : P$101 &gt; 0)) )</f>
        <v>1.0055882121282764</v>
      </c>
      <c r="Q148" s="10">
        <f>+IF(Q$8 = 125, 1, SUM(_xlfn._xlws.FILTER(INDEX( R$9:R$50, MAX(  COUNT( R$9:R$50 ), 1)) : R$9, INDEX( Q$101:Q$142, MAX(  COUNT( R$9:R$50 ), 1)) : Q$101 &gt; 0)) / SUM(_xlfn._xlws.FILTER(INDEX( Q$9:Q$50, MAX(  COUNT( R$9:R$50 ), 1)) : Q$9, INDEX( Q$101:Q$142, MAX(  COUNT( R$9:R$50 ), 1)) : Q$101 &gt; 0)) )</f>
        <v>1.0026894154514274</v>
      </c>
      <c r="R148" s="10">
        <f>+IF(R$8 = 125, 1, SUM(_xlfn._xlws.FILTER(INDEX( S$9:S$50, MAX(  COUNT( S$9:S$50 ), 1)) : S$9, INDEX( R$101:R$142, MAX(  COUNT( S$9:S$50 ), 1)) : R$101 &gt; 0)) / SUM(_xlfn._xlws.FILTER(INDEX( R$9:R$50, MAX(  COUNT( S$9:S$50 ), 1)) : R$9, INDEX( R$101:R$142, MAX(  COUNT( S$9:S$50 ), 1)) : R$101 &gt; 0)) )</f>
        <v>1.0029424156514875</v>
      </c>
      <c r="S148" s="10">
        <f>+IF(S$8 = 125, 1, SUM(_xlfn._xlws.FILTER(INDEX( T$9:T$50, MAX(  COUNT( T$9:T$50 ), 1)) : T$9, INDEX( S$101:S$142, MAX(  COUNT( T$9:T$50 ), 1)) : S$101 &gt; 0)) / SUM(_xlfn._xlws.FILTER(INDEX( S$9:S$50, MAX(  COUNT( T$9:T$50 ), 1)) : S$9, INDEX( S$101:S$142, MAX(  COUNT( T$9:T$50 ), 1)) : S$101 &gt; 0)) )</f>
        <v>1.0039936987485902</v>
      </c>
      <c r="T148" s="10">
        <f>+IF(T$8 = 125, 1, SUM(_xlfn._xlws.FILTER(INDEX( U$9:U$50, MAX(  COUNT( U$9:U$50 ), 1)) : U$9, INDEX( T$101:T$142, MAX(  COUNT( U$9:U$50 ), 1)) : T$101 &gt; 0)) / SUM(_xlfn._xlws.FILTER(INDEX( T$9:T$50, MAX(  COUNT( U$9:U$50 ), 1)) : T$9, INDEX( T$101:T$142, MAX(  COUNT( U$9:U$50 ), 1)) : T$101 &gt; 0)) )</f>
        <v>1.0027443160705589</v>
      </c>
      <c r="U148" s="10">
        <f>+IF(U$8 = 125, 1, SUM(_xlfn._xlws.FILTER(INDEX( V$9:V$50, MAX(  COUNT( V$9:V$50 ), 1)) : V$9, INDEX( U$101:U$142, MAX(  COUNT( V$9:V$50 ), 1)) : U$101 &gt; 0)) / SUM(_xlfn._xlws.FILTER(INDEX( U$9:U$50, MAX(  COUNT( V$9:V$50 ), 1)) : U$9, INDEX( U$101:U$142, MAX(  COUNT( V$9:V$50 ), 1)) : U$101 &gt; 0)) )</f>
        <v>1.0015631787200228</v>
      </c>
      <c r="V148" s="10">
        <f>+IF(V$8 = 125, 1, SUM(_xlfn._xlws.FILTER(INDEX( W$9:W$50, MAX(  COUNT( W$9:W$50 ), 1)) : W$9, INDEX( V$101:V$142, MAX(  COUNT( W$9:W$50 ), 1)) : V$101 &gt; 0)) / SUM(_xlfn._xlws.FILTER(INDEX( V$9:V$50, MAX(  COUNT( W$9:W$50 ), 1)) : V$9, INDEX( V$101:V$142, MAX(  COUNT( W$9:W$50 ), 1)) : V$101 &gt; 0)) )</f>
        <v>1.0012628534983603</v>
      </c>
      <c r="W148" s="10">
        <f>+IF(W$8 = 125, 1, SUM(_xlfn._xlws.FILTER(INDEX( X$9:X$50, MAX(  COUNT( X$9:X$50 ), 1)) : X$9, INDEX( W$101:W$142, MAX(  COUNT( X$9:X$50 ), 1)) : W$101 &gt; 0)) / SUM(_xlfn._xlws.FILTER(INDEX( W$9:W$50, MAX(  COUNT( X$9:X$50 ), 1)) : W$9, INDEX( W$101:W$142, MAX(  COUNT( X$9:X$50 ), 1)) : W$101 &gt; 0)) )</f>
        <v>1.0012082785705163</v>
      </c>
      <c r="X148" s="10">
        <f>+IF(X$8 = 125, 1, SUM(_xlfn._xlws.FILTER(INDEX( Y$9:Y$50, MAX(  COUNT( Y$9:Y$50 ), 1)) : Y$9, INDEX( X$101:X$142, MAX(  COUNT( Y$9:Y$50 ), 1)) : X$101 &gt; 0)) / SUM(_xlfn._xlws.FILTER(INDEX( X$9:X$50, MAX(  COUNT( Y$9:Y$50 ), 1)) : X$9, INDEX( X$101:X$142, MAX(  COUNT( Y$9:Y$50 ), 1)) : X$101 &gt; 0)) )</f>
        <v>1.0019603362787883</v>
      </c>
      <c r="Y148" s="10">
        <f>+IF(Y$8 = 125, 1, SUM(_xlfn._xlws.FILTER(INDEX( Z$9:Z$50, MAX(  COUNT( Z$9:Z$50 ), 1)) : Z$9, INDEX( Y$101:Y$142, MAX(  COUNT( Z$9:Z$50 ), 1)) : Y$101 &gt; 0)) / SUM(_xlfn._xlws.FILTER(INDEX( Y$9:Y$50, MAX(  COUNT( Z$9:Z$50 ), 1)) : Y$9, INDEX( Y$101:Y$142, MAX(  COUNT( Z$9:Z$50 ), 1)) : Y$101 &gt; 0)) )</f>
        <v>1.0006439468174377</v>
      </c>
      <c r="Z148" s="10">
        <f>+IF(Z$8 = 125, 1, SUM(_xlfn._xlws.FILTER(INDEX( AA$9:AA$50, MAX(  COUNT( AA$9:AA$50 ), 1)) : AA$9, INDEX( Z$101:Z$142, MAX(  COUNT( AA$9:AA$50 ), 1)) : Z$101 &gt; 0)) / SUM(_xlfn._xlws.FILTER(INDEX( Z$9:Z$50, MAX(  COUNT( AA$9:AA$50 ), 1)) : Z$9, INDEX( Z$101:Z$142, MAX(  COUNT( AA$9:AA$50 ), 1)) : Z$101 &gt; 0)) )</f>
        <v>1.0017992593635605</v>
      </c>
      <c r="AA148" s="10">
        <f>+IF(AA$8 = 125, 1, SUM(_xlfn._xlws.FILTER(INDEX( AB$9:AB$50, MAX(  COUNT( AB$9:AB$50 ), 1)) : AB$9, INDEX( AA$101:AA$142, MAX(  COUNT( AB$9:AB$50 ), 1)) : AA$101 &gt; 0)) / SUM(_xlfn._xlws.FILTER(INDEX( AA$9:AA$50, MAX(  COUNT( AB$9:AB$50 ), 1)) : AA$9, INDEX( AA$101:AA$142, MAX(  COUNT( AB$9:AB$50 ), 1)) : AA$101 &gt; 0)) )</f>
        <v>1.0006206438259353</v>
      </c>
      <c r="AB148" s="10">
        <f>+IF(AB$8 = 125, 1, SUM(_xlfn._xlws.FILTER(INDEX( AC$9:AC$50, MAX(  COUNT( AC$9:AC$50 ), 1)) : AC$9, INDEX( AB$101:AB$142, MAX(  COUNT( AC$9:AC$50 ), 1)) : AB$101 &gt; 0)) / SUM(_xlfn._xlws.FILTER(INDEX( AB$9:AB$50, MAX(  COUNT( AC$9:AC$50 ), 1)) : AB$9, INDEX( AB$101:AB$142, MAX(  COUNT( AC$9:AC$50 ), 1)) : AB$101 &gt; 0)) )</f>
        <v>1.0003691822147873</v>
      </c>
      <c r="AC148" s="10">
        <f>+IF(AC$8 = 125, 1, SUM(_xlfn._xlws.FILTER(INDEX( AD$9:AD$50, MAX(  COUNT( AD$9:AD$50 ), 1)) : AD$9, INDEX( AC$101:AC$142, MAX(  COUNT( AD$9:AD$50 ), 1)) : AC$101 &gt; 0)) / SUM(_xlfn._xlws.FILTER(INDEX( AC$9:AC$50, MAX(  COUNT( AD$9:AD$50 ), 1)) : AC$9, INDEX( AC$101:AC$142, MAX(  COUNT( AD$9:AD$50 ), 1)) : AC$101 &gt; 0)) )</f>
        <v>1.001189893698194</v>
      </c>
      <c r="AD148" s="10">
        <f>+IF(AD$8 = 125, 1, SUM(_xlfn._xlws.FILTER(INDEX( AE$9:AE$50, MAX(  COUNT( AE$9:AE$50 ), 1)) : AE$9, INDEX( AD$101:AD$142, MAX(  COUNT( AE$9:AE$50 ), 1)) : AD$101 &gt; 0)) / SUM(_xlfn._xlws.FILTER(INDEX( AD$9:AD$50, MAX(  COUNT( AE$9:AE$50 ), 1)) : AD$9, INDEX( AD$101:AD$142, MAX(  COUNT( AE$9:AE$50 ), 1)) : AD$101 &gt; 0)) )</f>
        <v>1.0021588420849321</v>
      </c>
      <c r="AE148" s="10">
        <f>+IF(AE$8 = 125, 1, SUM(_xlfn._xlws.FILTER(INDEX( AF$9:AF$50, MAX(  COUNT( AF$9:AF$50 ), 1)) : AF$9, INDEX( AE$101:AE$142, MAX(  COUNT( AF$9:AF$50 ), 1)) : AE$101 &gt; 0)) / SUM(_xlfn._xlws.FILTER(INDEX( AE$9:AE$50, MAX(  COUNT( AF$9:AF$50 ), 1)) : AE$9, INDEX( AE$101:AE$142, MAX(  COUNT( AF$9:AF$50 ), 1)) : AE$101 &gt; 0)) )</f>
        <v>1.0013467328201864</v>
      </c>
      <c r="AF148" s="10">
        <f>+IF(AF$8 = 125, 1, SUM(_xlfn._xlws.FILTER(INDEX( AG$9:AG$50, MAX(  COUNT( AG$9:AG$50 ), 1)) : AG$9, INDEX( AF$101:AF$142, MAX(  COUNT( AG$9:AG$50 ), 1)) : AF$101 &gt; 0)) / SUM(_xlfn._xlws.FILTER(INDEX( AF$9:AF$50, MAX(  COUNT( AG$9:AG$50 ), 1)) : AF$9, INDEX( AF$101:AF$142, MAX(  COUNT( AG$9:AG$50 ), 1)) : AF$101 &gt; 0)) )</f>
        <v>1.0008050496374039</v>
      </c>
      <c r="AG148" s="10">
        <f>+IF(AG$8 = 125, 1, SUM(_xlfn._xlws.FILTER(INDEX( AH$9:AH$50, MAX(  COUNT( AH$9:AH$50 ), 1)) : AH$9, INDEX( AG$101:AG$142, MAX(  COUNT( AH$9:AH$50 ), 1)) : AG$101 &gt; 0)) / SUM(_xlfn._xlws.FILTER(INDEX( AG$9:AG$50, MAX(  COUNT( AH$9:AH$50 ), 1)) : AG$9, INDEX( AG$101:AG$142, MAX(  COUNT( AH$9:AH$50 ), 1)) : AG$101 &gt; 0)) )</f>
        <v>1.0006760784484026</v>
      </c>
      <c r="AH148" s="10">
        <f>+IF(AH$8 = 125, 1, SUM(_xlfn._xlws.FILTER(INDEX( AI$9:AI$50, MAX(  COUNT( AI$9:AI$50 ), 1)) : AI$9, INDEX( AH$101:AH$142, MAX(  COUNT( AI$9:AI$50 ), 1)) : AH$101 &gt; 0)) / SUM(_xlfn._xlws.FILTER(INDEX( AH$9:AH$50, MAX(  COUNT( AI$9:AI$50 ), 1)) : AH$9, INDEX( AH$101:AH$142, MAX(  COUNT( AI$9:AI$50 ), 1)) : AH$101 &gt; 0)) )</f>
        <v>1.000620102657787</v>
      </c>
      <c r="AI148" s="10">
        <f>+IF(AI$8 = 125, 1, SUM(_xlfn._xlws.FILTER(INDEX( AJ$9:AJ$50, MAX(  COUNT( AJ$9:AJ$50 ), 1)) : AJ$9, INDEX( AI$101:AI$142, MAX(  COUNT( AJ$9:AJ$50 ), 1)) : AI$101 &gt; 0)) / SUM(_xlfn._xlws.FILTER(INDEX( AI$9:AI$50, MAX(  COUNT( AJ$9:AJ$50 ), 1)) : AI$9, INDEX( AI$101:AI$142, MAX(  COUNT( AJ$9:AJ$50 ), 1)) : AI$101 &gt; 0)) )</f>
        <v>1.0013044145237122</v>
      </c>
      <c r="AJ148" s="10">
        <f>+IF(AJ$8 = 125, 1, SUM(_xlfn._xlws.FILTER(INDEX( AK$9:AK$50, MAX(  COUNT( AK$9:AK$50 ), 1)) : AK$9, INDEX( AJ$101:AJ$142, MAX(  COUNT( AK$9:AK$50 ), 1)) : AJ$101 &gt; 0)) / SUM(_xlfn._xlws.FILTER(INDEX( AJ$9:AJ$50, MAX(  COUNT( AK$9:AK$50 ), 1)) : AJ$9, INDEX( AJ$101:AJ$142, MAX(  COUNT( AK$9:AK$50 ), 1)) : AJ$101 &gt; 0)) )</f>
        <v>1.0011184332086125</v>
      </c>
      <c r="AK148" s="10">
        <f>+IF(AK$8 = 125, 1, SUM(_xlfn._xlws.FILTER(INDEX( AL$9:AL$50, MAX(  COUNT( AL$9:AL$50 ), 1)) : AL$9, INDEX( AK$101:AK$142, MAX(  COUNT( AL$9:AL$50 ), 1)) : AK$101 &gt; 0)) / SUM(_xlfn._xlws.FILTER(INDEX( AK$9:AK$50, MAX(  COUNT( AL$9:AL$50 ), 1)) : AK$9, INDEX( AK$101:AK$142, MAX(  COUNT( AL$9:AL$50 ), 1)) : AK$101 &gt; 0)) )</f>
        <v>1.0008281724697146</v>
      </c>
      <c r="AL148" s="10">
        <f>+IF(AL$8 = 125, 1, SUM(_xlfn._xlws.FILTER(INDEX( AM$9:AM$50, MAX(  COUNT( AM$9:AM$50 ), 1)) : AM$9, INDEX( AL$101:AL$142, MAX(  COUNT( AM$9:AM$50 ), 1)) : AL$101 &gt; 0)) / SUM(_xlfn._xlws.FILTER(INDEX( AL$9:AL$50, MAX(  COUNT( AM$9:AM$50 ), 1)) : AL$9, INDEX( AL$101:AL$142, MAX(  COUNT( AM$9:AM$50 ), 1)) : AL$101 &gt; 0)) )</f>
        <v>1.0014985762269879</v>
      </c>
      <c r="AM148" s="10">
        <f>+IF(AM$8 = 125, 1, SUM(_xlfn._xlws.FILTER(INDEX( AN$9:AN$50, MAX(  COUNT( AN$9:AN$50 ), 1)) : AN$9, INDEX( AM$101:AM$142, MAX(  COUNT( AN$9:AN$50 ), 1)) : AM$101 &gt; 0)) / SUM(_xlfn._xlws.FILTER(INDEX( AM$9:AM$50, MAX(  COUNT( AN$9:AN$50 ), 1)) : AM$9, INDEX( AM$101:AM$142, MAX(  COUNT( AN$9:AN$50 ), 1)) : AM$101 &gt; 0)) )</f>
        <v>1.0004352823321598</v>
      </c>
      <c r="AN148" s="10">
        <f>+IF(AN$8 = 125, 1, SUM(_xlfn._xlws.FILTER(INDEX( AO$9:AO$50, MAX(  COUNT( AO$9:AO$50 ), 1)) : AO$9, INDEX( AN$101:AN$142, MAX(  COUNT( AO$9:AO$50 ), 1)) : AN$101 &gt; 0)) / SUM(_xlfn._xlws.FILTER(INDEX( AN$9:AN$50, MAX(  COUNT( AO$9:AO$50 ), 1)) : AN$9, INDEX( AN$101:AN$142, MAX(  COUNT( AO$9:AO$50 ), 1)) : AN$101 &gt; 0)) )</f>
        <v>1.0004006526537041</v>
      </c>
      <c r="AO148" s="10">
        <f>+IF(AO$8 = 125, 1, SUM(_xlfn._xlws.FILTER(INDEX( AP$9:AP$50, MAX(  COUNT( AP$9:AP$50 ), 1)) : AP$9, INDEX( AO$101:AO$142, MAX(  COUNT( AP$9:AP$50 ), 1)) : AO$101 &gt; 0)) / SUM(_xlfn._xlws.FILTER(INDEX( AO$9:AO$50, MAX(  COUNT( AP$9:AP$50 ), 1)) : AO$9, INDEX( AO$101:AO$142, MAX(  COUNT( AP$9:AP$50 ), 1)) : AO$101 &gt; 0)) )</f>
        <v>1.000371224902153</v>
      </c>
      <c r="AP148" s="10">
        <f>+IF(AP$8 = 125, 1, SUM(_xlfn._xlws.FILTER(INDEX( AQ$9:AQ$50, MAX(  COUNT( AQ$9:AQ$50 ), 1)) : AQ$9, INDEX( AP$101:AP$142, MAX(  COUNT( AQ$9:AQ$50 ), 1)) : AP$101 &gt; 0)) / SUM(_xlfn._xlws.FILTER(INDEX( AP$9:AP$50, MAX(  COUNT( AQ$9:AQ$50 ), 1)) : AP$9, INDEX( AP$101:AP$142, MAX(  COUNT( AQ$9:AQ$50 ), 1)) : AP$101 &gt; 0)) )</f>
        <v>1.0021482595791757</v>
      </c>
      <c r="AQ148" s="10">
        <f>+IF(AQ$8 = 125, 1, SUM(_xlfn._xlws.FILTER(INDEX( AR$9:AR$50, MAX(  COUNT( AR$9:AR$50 ), 1)) : AR$9, INDEX( AQ$101:AQ$142, MAX(  COUNT( AR$9:AR$50 ), 1)) : AQ$101 &gt; 0)) / SUM(_xlfn._xlws.FILTER(INDEX( AQ$9:AQ$50, MAX(  COUNT( AR$9:AR$50 ), 1)) : AQ$9, INDEX( AQ$101:AQ$142, MAX(  COUNT( AR$9:AR$50 ), 1)) : AQ$101 &gt; 0)) )</f>
        <v>1.0004746203457149</v>
      </c>
      <c r="AR148" s="10">
        <f>+IF(AR$8 = 125, 1, SUM(_xlfn._xlws.FILTER(INDEX( AS$9:AS$50, MAX(  COUNT( AS$9:AS$50 ), 1)) : AS$9, INDEX( AR$101:AR$142, MAX(  COUNT( AS$9:AS$50 ), 1)) : AR$101 &gt; 0)) / SUM(_xlfn._xlws.FILTER(INDEX( AR$9:AR$50, MAX(  COUNT( AS$9:AS$50 ), 1)) : AR$9, INDEX( AR$101:AR$142, MAX(  COUNT( AS$9:AS$50 ), 1)) : AR$101 &gt; 0)) )</f>
        <v>1.0019300072244957</v>
      </c>
      <c r="AS148" s="10">
        <f>+IF(AS$8 = 125, 1, SUM(_xlfn._xlws.FILTER(INDEX( AT$9:AT$50, MAX(  COUNT( AT$9:AT$50 ), 1)) : AT$9, INDEX( AS$101:AS$142, MAX(  COUNT( AT$9:AT$50 ), 1)) : AS$101 &gt; 0)) / SUM(_xlfn._xlws.FILTER(INDEX( AS$9:AS$50, MAX(  COUNT( AT$9:AT$50 ), 1)) : AS$9, INDEX( AS$101:AS$142, MAX(  COUNT( AT$9:AT$50 ), 1)) : AS$101 &gt; 0)) )</f>
        <v>1.0017831053904278</v>
      </c>
      <c r="AT148" s="10">
        <f>+IF(AT$8 = 125, 1, SUM(_xlfn._xlws.FILTER(INDEX( AU$9:AU$50, MAX(  COUNT( AU$9:AU$50 ), 1)) : AU$9, INDEX( AT$101:AT$142, MAX(  COUNT( AU$9:AU$50 ), 1)) : AT$101 &gt; 0)) / SUM(_xlfn._xlws.FILTER(INDEX( AT$9:AT$50, MAX(  COUNT( AU$9:AU$50 ), 1)) : AT$9, INDEX( AT$101:AT$142, MAX(  COUNT( AU$9:AU$50 ), 1)) : AT$101 &gt; 0)) )</f>
        <v>1.0007510194253777</v>
      </c>
      <c r="AU148" s="10">
        <f>+IF(AU$8 = 125, 1, SUM(_xlfn._xlws.FILTER(INDEX( AV$9:AV$50, MAX(  COUNT( AV$9:AV$50 ), 1)) : AV$9, INDEX( AU$101:AU$142, MAX(  COUNT( AV$9:AV$50 ), 1)) : AU$101 &gt; 0)) / SUM(_xlfn._xlws.FILTER(INDEX( AU$9:AU$50, MAX(  COUNT( AV$9:AV$50 ), 1)) : AU$9, INDEX( AU$101:AU$142, MAX(  COUNT( AV$9:AV$50 ), 1)) : AU$101 &gt; 0)) )</f>
        <v>1.0006658412602525</v>
      </c>
      <c r="AV148" s="10">
        <f>+IF(AV$8 = 125, 1, SUM(_xlfn._xlws.FILTER(INDEX( AW$9:AW$50, MAX(  COUNT( AW$9:AW$50 ), 1)) : AW$9, INDEX( AV$101:AV$142, MAX(  COUNT( AW$9:AW$50 ), 1)) : AV$101 &gt; 0)) / SUM(_xlfn._xlws.FILTER(INDEX( AV$9:AV$50, MAX(  COUNT( AW$9:AW$50 ), 1)) : AV$9, INDEX( AV$101:AV$142, MAX(  COUNT( AW$9:AW$50 ), 1)) : AV$101 &gt; 0)) )</f>
        <v>1.0006087833093342</v>
      </c>
      <c r="AW148" s="10">
        <f>+IF(AW$8 = 125, 1, SUM(_xlfn._xlws.FILTER(INDEX( AX$9:AX$50, MAX(  COUNT( AX$9:AX$50 ), 1)) : AX$9, INDEX( AW$101:AW$142, MAX(  COUNT( AX$9:AX$50 ), 1)) : AW$101 &gt; 0)) / SUM(_xlfn._xlws.FILTER(INDEX( AW$9:AW$50, MAX(  COUNT( AX$9:AX$50 ), 1)) : AW$9, INDEX( AW$101:AW$142, MAX(  COUNT( AX$9:AX$50 ), 1)) : AW$101 &gt; 0)) )</f>
        <v>1.0037608708967898</v>
      </c>
      <c r="AX148" s="10">
        <f>+IF(AX$8 = 125, 1, SUM(_xlfn._xlws.FILTER(INDEX( AY$9:AY$50, MAX(  COUNT( AY$9:AY$50 ), 1)) : AY$9, INDEX( AX$101:AX$142, MAX(  COUNT( AY$9:AY$50 ), 1)) : AX$101 &gt; 0)) / SUM(_xlfn._xlws.FILTER(INDEX( AX$9:AX$50, MAX(  COUNT( AY$9:AY$50 ), 1)) : AX$9, INDEX( AX$101:AX$142, MAX(  COUNT( AY$9:AY$50 ), 1)) : AX$101 &gt; 0)) )</f>
        <v>1.0012834998030082</v>
      </c>
      <c r="AY148" s="10">
        <f>+IF(AY$8 = 125, 1, SUM(_xlfn._xlws.FILTER(INDEX( AZ$9:AZ$50, MAX(  COUNT( AZ$9:AZ$50 ), 1)) : AZ$9, INDEX( AY$101:AY$142, MAX(  COUNT( AZ$9:AZ$50 ), 1)) : AY$101 &gt; 0)) / SUM(_xlfn._xlws.FILTER(INDEX( AY$9:AY$50, MAX(  COUNT( AZ$9:AZ$50 ), 1)) : AY$9, INDEX( AY$101:AY$142, MAX(  COUNT( AZ$9:AZ$50 ), 1)) : AY$101 &gt; 0)) )</f>
        <v>1.0006334252921167</v>
      </c>
      <c r="AZ148" s="10">
        <f>+IF(AZ$8 = 125, 1, SUM(_xlfn._xlws.FILTER(INDEX( BA$9:BA$50, MAX(  COUNT( BA$9:BA$50 ), 1)) : BA$9, INDEX( AZ$101:AZ$142, MAX(  COUNT( BA$9:BA$50 ), 1)) : AZ$101 &gt; 0)) / SUM(_xlfn._xlws.FILTER(INDEX( AZ$9:AZ$50, MAX(  COUNT( BA$9:BA$50 ), 1)) : AZ$9, INDEX( AZ$101:AZ$142, MAX(  COUNT( BA$9:BA$50 ), 1)) : AZ$101 &gt; 0)) )</f>
        <v>1.0003601834420921</v>
      </c>
      <c r="BA148" s="10">
        <f>+IF(BA$8 = 125, 1, SUM(_xlfn._xlws.FILTER(INDEX( BB$9:BB$50, MAX(  COUNT( BB$9:BB$50 ), 1)) : BB$9, INDEX( BA$101:BA$142, MAX(  COUNT( BB$9:BB$50 ), 1)) : BA$101 &gt; 0)) / SUM(_xlfn._xlws.FILTER(INDEX( BA$9:BA$50, MAX(  COUNT( BB$9:BB$50 ), 1)) : BA$9, INDEX( BA$101:BA$142, MAX(  COUNT( BB$9:BB$50 ), 1)) : BA$101 &gt; 0)) )</f>
        <v>1.0011208633049695</v>
      </c>
      <c r="BB148" s="10">
        <f>+IF(BB$8 = 125, 1, SUM(_xlfn._xlws.FILTER(INDEX( BC$9:BC$50, MAX(  COUNT( BC$9:BC$50 ), 1)) : BC$9, INDEX( BB$101:BB$142, MAX(  COUNT( BC$9:BC$50 ), 1)) : BB$101 &gt; 0)) / SUM(_xlfn._xlws.FILTER(INDEX( BB$9:BB$50, MAX(  COUNT( BC$9:BC$50 ), 1)) : BB$9, INDEX( BB$101:BB$142, MAX(  COUNT( BC$9:BC$50 ), 1)) : BB$101 &gt; 0)) )</f>
        <v>1.0007856382089648</v>
      </c>
      <c r="BC148" s="10">
        <f>+IF(BC$8 = 125, 1, SUM(_xlfn._xlws.FILTER(INDEX( BD$9:BD$50, MAX(  COUNT( BD$9:BD$50 ), 1)) : BD$9, INDEX( BC$101:BC$142, MAX(  COUNT( BD$9:BD$50 ), 1)) : BC$101 &gt; 0)) / SUM(_xlfn._xlws.FILTER(INDEX( BC$9:BC$50, MAX(  COUNT( BD$9:BD$50 ), 1)) : BC$9, INDEX( BC$101:BC$142, MAX(  COUNT( BD$9:BD$50 ), 1)) : BC$101 &gt; 0)) )</f>
        <v>1.0004366065534049</v>
      </c>
      <c r="BD148" s="10">
        <f>+IF(BD$8 = 125, 1, SUM(_xlfn._xlws.FILTER(INDEX( BE$9:BE$50, MAX(  COUNT( BE$9:BE$50 ), 1)) : BE$9, INDEX( BD$101:BD$142, MAX(  COUNT( BE$9:BE$50 ), 1)) : BD$101 &gt; 0)) / SUM(_xlfn._xlws.FILTER(INDEX( BD$9:BD$50, MAX(  COUNT( BE$9:BE$50 ), 1)) : BD$9, INDEX( BD$101:BD$142, MAX(  COUNT( BE$9:BE$50 ), 1)) : BD$101 &gt; 0)) )</f>
        <v>1.0009830792326324</v>
      </c>
      <c r="BE148" s="10">
        <f>+IF(BE$8 = 125, 1, SUM(_xlfn._xlws.FILTER(INDEX( BF$9:BF$50, MAX(  COUNT( BF$9:BF$50 ), 1)) : BF$9, INDEX( BE$101:BE$142, MAX(  COUNT( BF$9:BF$50 ), 1)) : BE$101 &gt; 0)) / SUM(_xlfn._xlws.FILTER(INDEX( BE$9:BE$50, MAX(  COUNT( BF$9:BF$50 ), 1)) : BE$9, INDEX( BE$101:BE$142, MAX(  COUNT( BF$9:BF$50 ), 1)) : BE$101 &gt; 0)) )</f>
        <v>1.0007172280323051</v>
      </c>
      <c r="BF148" s="10">
        <f>+IF(BF$8 = 125, 1, SUM(_xlfn._xlws.FILTER(INDEX( BG$9:BG$50, MAX(  COUNT( BG$9:BG$50 ), 1)) : BG$9, INDEX( BF$101:BF$142, MAX(  COUNT( BG$9:BG$50 ), 1)) : BF$101 &gt; 0)) / SUM(_xlfn._xlws.FILTER(INDEX( BF$9:BF$50, MAX(  COUNT( BG$9:BG$50 ), 1)) : BF$9, INDEX( BF$101:BF$142, MAX(  COUNT( BG$9:BG$50 ), 1)) : BF$101 &gt; 0)) )</f>
        <v>1.000970208596017</v>
      </c>
      <c r="BG148" s="10">
        <f>+IF(BG$8 = 125, 1, SUM(_xlfn._xlws.FILTER(INDEX( BH$9:BH$50, MAX(  COUNT( BH$9:BH$50 ), 1)) : BH$9, INDEX( BG$101:BG$142, MAX(  COUNT( BH$9:BH$50 ), 1)) : BG$101 &gt; 0)) / SUM(_xlfn._xlws.FILTER(INDEX( BG$9:BG$50, MAX(  COUNT( BH$9:BH$50 ), 1)) : BG$9, INDEX( BG$101:BG$142, MAX(  COUNT( BH$9:BH$50 ), 1)) : BG$101 &gt; 0)) )</f>
        <v>1.0005640593586529</v>
      </c>
      <c r="BH148" s="10">
        <f>+IF(BH$8 = 125, 1, SUM(_xlfn._xlws.FILTER(INDEX( BI$9:BI$50, MAX(  COUNT( BI$9:BI$50 ), 1)) : BI$9, INDEX( BH$101:BH$142, MAX(  COUNT( BI$9:BI$50 ), 1)) : BH$101 &gt; 0)) / SUM(_xlfn._xlws.FILTER(INDEX( BH$9:BH$50, MAX(  COUNT( BI$9:BI$50 ), 1)) : BH$9, INDEX( BH$101:BH$142, MAX(  COUNT( BI$9:BI$50 ), 1)) : BH$101 &gt; 0)) )</f>
        <v>1.0017168344813836</v>
      </c>
      <c r="BI148" s="10">
        <f>+IF(BI$8 = 125, 1, SUM(_xlfn._xlws.FILTER(INDEX( BJ$9:BJ$50, MAX(  COUNT( BJ$9:BJ$50 ), 1)) : BJ$9, INDEX( BI$101:BI$142, MAX(  COUNT( BJ$9:BJ$50 ), 1)) : BI$101 &gt; 0)) / SUM(_xlfn._xlws.FILTER(INDEX( BI$9:BI$50, MAX(  COUNT( BJ$9:BJ$50 ), 1)) : BI$9, INDEX( BI$101:BI$142, MAX(  COUNT( BJ$9:BJ$50 ), 1)) : BI$101 &gt; 0)) )</f>
        <v>1.000977549369974</v>
      </c>
      <c r="BJ148" s="10">
        <f>+IF(BJ$8 = 125, 1, SUM(_xlfn._xlws.FILTER(INDEX( BK$9:BK$50, MAX(  COUNT( BK$9:BK$50 ), 1)) : BK$9, INDEX( BJ$101:BJ$142, MAX(  COUNT( BK$9:BK$50 ), 1)) : BJ$101 &gt; 0)) / SUM(_xlfn._xlws.FILTER(INDEX( BJ$9:BJ$50, MAX(  COUNT( BK$9:BK$50 ), 1)) : BJ$9, INDEX( BJ$101:BJ$142, MAX(  COUNT( BK$9:BK$50 ), 1)) : BJ$101 &gt; 0)) )</f>
        <v>1.0005119485598692</v>
      </c>
      <c r="BK148" s="10">
        <f>+IF(BK$8 = 125, 1, SUM(_xlfn._xlws.FILTER(INDEX( BL$9:BL$50, MAX(  COUNT( BL$9:BL$50 ), 1)) : BL$9, INDEX( BK$101:BK$142, MAX(  COUNT( BL$9:BL$50 ), 1)) : BK$101 &gt; 0)) / SUM(_xlfn._xlws.FILTER(INDEX( BK$9:BK$50, MAX(  COUNT( BL$9:BL$50 ), 1)) : BK$9, INDEX( BK$101:BK$142, MAX(  COUNT( BL$9:BL$50 ), 1)) : BK$101 &gt; 0)) )</f>
        <v>1.0009244714098333</v>
      </c>
      <c r="BL148" s="10">
        <f>+IF(BL$8 = 125, 1, SUM(_xlfn._xlws.FILTER(INDEX( BM$9:BM$50, MAX(  COUNT( BM$9:BM$50 ), 1)) : BM$9, INDEX( BL$101:BL$142, MAX(  COUNT( BM$9:BM$50 ), 1)) : BL$101 &gt; 0)) / SUM(_xlfn._xlws.FILTER(INDEX( BL$9:BL$50, MAX(  COUNT( BM$9:BM$50 ), 1)) : BL$9, INDEX( BL$101:BL$142, MAX(  COUNT( BM$9:BM$50 ), 1)) : BL$101 &gt; 0)) )</f>
        <v>1.0031955918547082</v>
      </c>
      <c r="BM148" s="10">
        <f>+IF(BM$8 = 125, 1, SUM(_xlfn._xlws.FILTER(INDEX( BN$9:BN$50, MAX(  COUNT( BN$9:BN$50 ), 1)) : BN$9, INDEX( BM$101:BM$142, MAX(  COUNT( BN$9:BN$50 ), 1)) : BM$101 &gt; 0)) / SUM(_xlfn._xlws.FILTER(INDEX( BM$9:BM$50, MAX(  COUNT( BN$9:BN$50 ), 1)) : BM$9, INDEX( BM$101:BM$142, MAX(  COUNT( BN$9:BN$50 ), 1)) : BM$101 &gt; 0)) )</f>
        <v>1.0013402431056024</v>
      </c>
      <c r="BN148" s="10">
        <f>+IF(BN$8 = 125, 1, SUM(_xlfn._xlws.FILTER(INDEX( BO$9:BO$50, MAX(  COUNT( BO$9:BO$50 ), 1)) : BO$9, INDEX( BN$101:BN$142, MAX(  COUNT( BO$9:BO$50 ), 1)) : BN$101 &gt; 0)) / SUM(_xlfn._xlws.FILTER(INDEX( BN$9:BN$50, MAX(  COUNT( BO$9:BO$50 ), 1)) : BN$9, INDEX( BN$101:BN$142, MAX(  COUNT( BO$9:BO$50 ), 1)) : BN$101 &gt; 0)) )</f>
        <v>1.0015036184473509</v>
      </c>
      <c r="BO148" s="10">
        <f>+IF(BO$8 = 125, 1, SUM(_xlfn._xlws.FILTER(INDEX( BP$9:BP$50, MAX(  COUNT( BP$9:BP$50 ), 1)) : BP$9, INDEX( BO$101:BO$142, MAX(  COUNT( BP$9:BP$50 ), 1)) : BO$101 &gt; 0)) / SUM(_xlfn._xlws.FILTER(INDEX( BO$9:BO$50, MAX(  COUNT( BP$9:BP$50 ), 1)) : BO$9, INDEX( BO$101:BO$142, MAX(  COUNT( BP$9:BP$50 ), 1)) : BO$101 &gt; 0)) )</f>
        <v>1.0014630976958598</v>
      </c>
      <c r="BP148" s="10">
        <f>+IF(BP$8 = 125, 1, SUM(_xlfn._xlws.FILTER(INDEX( BQ$9:BQ$50, MAX(  COUNT( BQ$9:BQ$50 ), 1)) : BQ$9, INDEX( BP$101:BP$142, MAX(  COUNT( BQ$9:BQ$50 ), 1)) : BP$101 &gt; 0)) / SUM(_xlfn._xlws.FILTER(INDEX( BP$9:BP$50, MAX(  COUNT( BQ$9:BQ$50 ), 1)) : BP$9, INDEX( BP$101:BP$142, MAX(  COUNT( BQ$9:BQ$50 ), 1)) : BP$101 &gt; 0)) )</f>
        <v>1.0008165920758725</v>
      </c>
      <c r="BQ148" s="10">
        <f>+IF(BQ$8 = 125, 1, SUM(_xlfn._xlws.FILTER(INDEX( BR$9:BR$50, MAX(  COUNT( BR$9:BR$50 ), 1)) : BR$9, INDEX( BQ$101:BQ$142, MAX(  COUNT( BR$9:BR$50 ), 1)) : BQ$101 &gt; 0)) / SUM(_xlfn._xlws.FILTER(INDEX( BQ$9:BQ$50, MAX(  COUNT( BR$9:BR$50 ), 1)) : BQ$9, INDEX( BQ$101:BQ$142, MAX(  COUNT( BR$9:BR$50 ), 1)) : BQ$101 &gt; 0)) )</f>
        <v>1.0006505704141524</v>
      </c>
      <c r="BR148" s="10">
        <f>+IF(BR$8 = 125, 1, SUM(_xlfn._xlws.FILTER(INDEX( BS$9:BS$50, MAX(  COUNT( BS$9:BS$50 ), 1)) : BS$9, INDEX( BR$101:BR$142, MAX(  COUNT( BS$9:BS$50 ), 1)) : BR$101 &gt; 0)) / SUM(_xlfn._xlws.FILTER(INDEX( BR$9:BR$50, MAX(  COUNT( BS$9:BS$50 ), 1)) : BR$9, INDEX( BR$101:BR$142, MAX(  COUNT( BS$9:BS$50 ), 1)) : BR$101 &gt; 0)) )</f>
        <v>1.00062433290356</v>
      </c>
      <c r="BS148" s="10">
        <f>+IF(BS$8 = 125, 1, SUM(_xlfn._xlws.FILTER(INDEX( BT$9:BT$50, MAX(  COUNT( BT$9:BT$50 ), 1)) : BT$9, INDEX( BS$101:BS$142, MAX(  COUNT( BT$9:BT$50 ), 1)) : BS$101 &gt; 0)) / SUM(_xlfn._xlws.FILTER(INDEX( BS$9:BS$50, MAX(  COUNT( BT$9:BT$50 ), 1)) : BS$9, INDEX( BS$101:BS$142, MAX(  COUNT( BT$9:BT$50 ), 1)) : BS$101 &gt; 0)) )</f>
        <v>1.0007873766892408</v>
      </c>
      <c r="BT148" s="10">
        <f>+IF(BT$8 = 125, 1, SUM(_xlfn._xlws.FILTER(INDEX( BU$9:BU$50, MAX(  COUNT( BU$9:BU$50 ), 1)) : BU$9, INDEX( BT$101:BT$142, MAX(  COUNT( BU$9:BU$50 ), 1)) : BT$101 &gt; 0)) / SUM(_xlfn._xlws.FILTER(INDEX( BT$9:BT$50, MAX(  COUNT( BU$9:BU$50 ), 1)) : BT$9, INDEX( BT$101:BT$142, MAX(  COUNT( BU$9:BU$50 ), 1)) : BT$101 &gt; 0)) )</f>
        <v>1.000792509585547</v>
      </c>
      <c r="BU148" s="10">
        <f>+IF(BU$8 = 125, 1, SUM(_xlfn._xlws.FILTER(INDEX( BV$9:BV$50, MAX(  COUNT( BV$9:BV$50 ), 1)) : BV$9, INDEX( BU$101:BU$142, MAX(  COUNT( BV$9:BV$50 ), 1)) : BU$101 &gt; 0)) / SUM(_xlfn._xlws.FILTER(INDEX( BU$9:BU$50, MAX(  COUNT( BV$9:BV$50 ), 1)) : BU$9, INDEX( BU$101:BU$142, MAX(  COUNT( BV$9:BV$50 ), 1)) : BU$101 &gt; 0)) )</f>
        <v>1.000257894226948</v>
      </c>
      <c r="BV148" s="10">
        <f>+IF(BV$8 = 125, 1, SUM(_xlfn._xlws.FILTER(INDEX( BW$9:BW$50, MAX(  COUNT( BW$9:BW$50 ), 1)) : BW$9, INDEX( BV$101:BV$142, MAX(  COUNT( BW$9:BW$50 ), 1)) : BV$101 &gt; 0)) / SUM(_xlfn._xlws.FILTER(INDEX( BV$9:BV$50, MAX(  COUNT( BW$9:BW$50 ), 1)) : BV$9, INDEX( BV$101:BV$142, MAX(  COUNT( BW$9:BW$50 ), 1)) : BV$101 &gt; 0)) )</f>
        <v>1.0007173182027844</v>
      </c>
      <c r="BW148" s="10">
        <f>+IF(BW$8 = 125, 1, SUM(_xlfn._xlws.FILTER(INDEX( BX$9:BX$50, MAX(  COUNT( BX$9:BX$50 ), 1)) : BX$9, INDEX( BW$101:BW$142, MAX(  COUNT( BX$9:BX$50 ), 1)) : BW$101 &gt; 0)) / SUM(_xlfn._xlws.FILTER(INDEX( BW$9:BW$50, MAX(  COUNT( BX$9:BX$50 ), 1)) : BW$9, INDEX( BW$101:BW$142, MAX(  COUNT( BX$9:BX$50 ), 1)) : BW$101 &gt; 0)) )</f>
        <v>1.0006656975290338</v>
      </c>
      <c r="BX148" s="10">
        <f>+IF(BX$8 = 125, 1, SUM(_xlfn._xlws.FILTER(INDEX( BY$9:BY$50, MAX(  COUNT( BY$9:BY$50 ), 1)) : BY$9, INDEX( BX$101:BX$142, MAX(  COUNT( BY$9:BY$50 ), 1)) : BX$101 &gt; 0)) / SUM(_xlfn._xlws.FILTER(INDEX( BX$9:BX$50, MAX(  COUNT( BY$9:BY$50 ), 1)) : BX$9, INDEX( BX$101:BX$142, MAX(  COUNT( BY$9:BY$50 ), 1)) : BX$101 &gt; 0)) )</f>
        <v>1.0009351847931918</v>
      </c>
      <c r="BY148" s="10">
        <f>+IF(BY$8 = 125, 1, SUM(_xlfn._xlws.FILTER(INDEX( BZ$9:BZ$50, MAX(  COUNT( BZ$9:BZ$50 ), 1)) : BZ$9, INDEX( BY$101:BY$142, MAX(  COUNT( BZ$9:BZ$50 ), 1)) : BY$101 &gt; 0)) / SUM(_xlfn._xlws.FILTER(INDEX( BY$9:BY$50, MAX(  COUNT( BZ$9:BZ$50 ), 1)) : BY$9, INDEX( BY$101:BY$142, MAX(  COUNT( BZ$9:BZ$50 ), 1)) : BY$101 &gt; 0)) )</f>
        <v>1.000817232591305</v>
      </c>
      <c r="BZ148" s="10">
        <f>+IF(BZ$8 = 125, 1, SUM(_xlfn._xlws.FILTER(INDEX( CA$9:CA$50, MAX(  COUNT( CA$9:CA$50 ), 1)) : CA$9, INDEX( BZ$101:BZ$142, MAX(  COUNT( CA$9:CA$50 ), 1)) : BZ$101 &gt; 0)) / SUM(_xlfn._xlws.FILTER(INDEX( BZ$9:BZ$50, MAX(  COUNT( CA$9:CA$50 ), 1)) : BZ$9, INDEX( BZ$101:BZ$142, MAX(  COUNT( CA$9:CA$50 ), 1)) : BZ$101 &gt; 0)) )</f>
        <v>1.0007704351224473</v>
      </c>
      <c r="CA148" s="10">
        <f>+IF(CA$8 = 125, 1, SUM(_xlfn._xlws.FILTER(INDEX( CB$9:CB$50, MAX(  COUNT( CB$9:CB$50 ), 1)) : CB$9, INDEX( CA$101:CA$142, MAX(  COUNT( CB$9:CB$50 ), 1)) : CA$101 &gt; 0)) / SUM(_xlfn._xlws.FILTER(INDEX( CA$9:CA$50, MAX(  COUNT( CB$9:CB$50 ), 1)) : CA$9, INDEX( CA$101:CA$142, MAX(  COUNT( CB$9:CB$50 ), 1)) : CA$101 &gt; 0)) )</f>
        <v>1.0009968262372824</v>
      </c>
      <c r="CB148" s="10">
        <f>+IF(CB$8 = 125, 1, SUM(_xlfn._xlws.FILTER(INDEX( CC$9:CC$50, MAX(  COUNT( CC$9:CC$50 ), 1)) : CC$9, INDEX( CB$101:CB$142, MAX(  COUNT( CC$9:CC$50 ), 1)) : CB$101 &gt; 0)) / SUM(_xlfn._xlws.FILTER(INDEX( CB$9:CB$50, MAX(  COUNT( CC$9:CC$50 ), 1)) : CB$9, INDEX( CB$101:CB$142, MAX(  COUNT( CC$9:CC$50 ), 1)) : CB$101 &gt; 0)) )</f>
        <v>1.0013500410726539</v>
      </c>
      <c r="CC148" s="10">
        <f>+IF(CC$8 = 125, 1, SUM(_xlfn._xlws.FILTER(INDEX( CD$9:CD$50, MAX(  COUNT( CD$9:CD$50 ), 1)) : CD$9, INDEX( CC$101:CC$142, MAX(  COUNT( CD$9:CD$50 ), 1)) : CC$101 &gt; 0)) / SUM(_xlfn._xlws.FILTER(INDEX( CC$9:CC$50, MAX(  COUNT( CD$9:CD$50 ), 1)) : CC$9, INDEX( CC$101:CC$142, MAX(  COUNT( CD$9:CD$50 ), 1)) : CC$101 &gt; 0)) )</f>
        <v>1.0011264698572377</v>
      </c>
      <c r="CD148" s="10">
        <f>+IF(CD$8 = 125, 1, SUM(_xlfn._xlws.FILTER(INDEX( CE$9:CE$50, MAX(  COUNT( CE$9:CE$50 ), 1)) : CE$9, INDEX( CD$101:CD$142, MAX(  COUNT( CE$9:CE$50 ), 1)) : CD$101 &gt; 0)) / SUM(_xlfn._xlws.FILTER(INDEX( CD$9:CD$50, MAX(  COUNT( CE$9:CE$50 ), 1)) : CD$9, INDEX( CD$101:CD$142, MAX(  COUNT( CE$9:CE$50 ), 1)) : CD$101 &gt; 0)) )</f>
        <v>1.0006370570617134</v>
      </c>
      <c r="CE148" s="10">
        <f>+IF(CE$8 = 125, 1, SUM(_xlfn._xlws.FILTER(INDEX( CF$9:CF$50, MAX(  COUNT( CF$9:CF$50 ), 1)) : CF$9, INDEX( CE$101:CE$142, MAX(  COUNT( CF$9:CF$50 ), 1)) : CE$101 &gt; 0)) / SUM(_xlfn._xlws.FILTER(INDEX( CE$9:CE$50, MAX(  COUNT( CF$9:CF$50 ), 1)) : CE$9, INDEX( CE$101:CE$142, MAX(  COUNT( CF$9:CF$50 ), 1)) : CE$101 &gt; 0)) )</f>
        <v>1.0007351945297542</v>
      </c>
      <c r="CF148" s="10">
        <f>+IF(CF$8 = 125, 1, SUM(_xlfn._xlws.FILTER(INDEX( CG$9:CG$50, MAX(  COUNT( CG$9:CG$50 ), 1)) : CG$9, INDEX( CF$101:CF$142, MAX(  COUNT( CG$9:CG$50 ), 1)) : CF$101 &gt; 0)) / SUM(_xlfn._xlws.FILTER(INDEX( CF$9:CF$50, MAX(  COUNT( CG$9:CG$50 ), 1)) : CF$9, INDEX( CF$101:CF$142, MAX(  COUNT( CG$9:CG$50 ), 1)) : CF$101 &gt; 0)) )</f>
        <v>1.0029459485341687</v>
      </c>
      <c r="CG148" s="10">
        <f>+IF(CG$8 = 125, 1, SUM(_xlfn._xlws.FILTER(INDEX( CH$9:CH$50, MAX(  COUNT( CH$9:CH$50 ), 1)) : CH$9, INDEX( CG$101:CG$142, MAX(  COUNT( CH$9:CH$50 ), 1)) : CG$101 &gt; 0)) / SUM(_xlfn._xlws.FILTER(INDEX( CG$9:CG$50, MAX(  COUNT( CH$9:CH$50 ), 1)) : CG$9, INDEX( CG$101:CG$142, MAX(  COUNT( CH$9:CH$50 ), 1)) : CG$101 &gt; 0)) )</f>
        <v>1.0010287848695154</v>
      </c>
      <c r="CH148" s="10">
        <f>+IF(CH$8 = 125, 1, SUM(_xlfn._xlws.FILTER(INDEX( CI$9:CI$50, MAX(  COUNT( CI$9:CI$50 ), 1)) : CI$9, INDEX( CH$101:CH$142, MAX(  COUNT( CI$9:CI$50 ), 1)) : CH$101 &gt; 0)) / SUM(_xlfn._xlws.FILTER(INDEX( CH$9:CH$50, MAX(  COUNT( CI$9:CI$50 ), 1)) : CH$9, INDEX( CH$101:CH$142, MAX(  COUNT( CI$9:CI$50 ), 1)) : CH$101 &gt; 0)) )</f>
        <v>1.0003978517469678</v>
      </c>
      <c r="CI148" s="10">
        <f>+IF(CI$8 = 125, 1, SUM(_xlfn._xlws.FILTER(INDEX( CJ$9:CJ$50, MAX(  COUNT( CJ$9:CJ$50 ), 1)) : CJ$9, INDEX( CI$101:CI$142, MAX(  COUNT( CJ$9:CJ$50 ), 1)) : CI$101 &gt; 0)) / SUM(_xlfn._xlws.FILTER(INDEX( CI$9:CI$50, MAX(  COUNT( CJ$9:CJ$50 ), 1)) : CI$9, INDEX( CI$101:CI$142, MAX(  COUNT( CJ$9:CJ$50 ), 1)) : CI$101 &gt; 0)) )</f>
        <v>1.0014126985879654</v>
      </c>
      <c r="CJ148" s="10">
        <f>+IF(CJ$8 = 125, 1, SUM(_xlfn._xlws.FILTER(INDEX( CK$9:CK$50, MAX(  COUNT( CK$9:CK$50 ), 1)) : CK$9, INDEX( CJ$101:CJ$142, MAX(  COUNT( CK$9:CK$50 ), 1)) : CJ$101 &gt; 0)) / SUM(_xlfn._xlws.FILTER(INDEX( CJ$9:CJ$50, MAX(  COUNT( CK$9:CK$50 ), 1)) : CJ$9, INDEX( CJ$101:CJ$142, MAX(  COUNT( CK$9:CK$50 ), 1)) : CJ$101 &gt; 0)) )</f>
        <v>1.0006470898399693</v>
      </c>
      <c r="CK148" s="10">
        <f>+IF(CK$8 = 125, 1, SUM(_xlfn._xlws.FILTER(INDEX( CL$9:CL$50, MAX(  COUNT( CL$9:CL$50 ), 1)) : CL$9, INDEX( CK$101:CK$142, MAX(  COUNT( CL$9:CL$50 ), 1)) : CK$101 &gt; 0)) / SUM(_xlfn._xlws.FILTER(INDEX( CK$9:CK$50, MAX(  COUNT( CL$9:CL$50 ), 1)) : CK$9, INDEX( CK$101:CK$142, MAX(  COUNT( CL$9:CL$50 ), 1)) : CK$101 &gt; 0)) )</f>
        <v>1.0016255747888727</v>
      </c>
      <c r="CL148" s="10">
        <f>+IF(CL$8 = 125, 1, SUM(_xlfn._xlws.FILTER(INDEX( CM$9:CM$50, MAX(  COUNT( CM$9:CM$50 ), 1)) : CM$9, INDEX( CL$101:CL$142, MAX(  COUNT( CM$9:CM$50 ), 1)) : CL$101 &gt; 0)) / SUM(_xlfn._xlws.FILTER(INDEX( CL$9:CL$50, MAX(  COUNT( CM$9:CM$50 ), 1)) : CL$9, INDEX( CL$101:CL$142, MAX(  COUNT( CM$9:CM$50 ), 1)) : CL$101 &gt; 0)) )</f>
        <v>1.001373479837971</v>
      </c>
      <c r="CM148" s="10">
        <f>+IF(CM$8 = 125, 1, SUM(_xlfn._xlws.FILTER(INDEX( CN$9:CN$50, MAX(  COUNT( CN$9:CN$50 ), 1)) : CN$9, INDEX( CM$101:CM$142, MAX(  COUNT( CN$9:CN$50 ), 1)) : CM$101 &gt; 0)) / SUM(_xlfn._xlws.FILTER(INDEX( CM$9:CM$50, MAX(  COUNT( CN$9:CN$50 ), 1)) : CM$9, INDEX( CM$101:CM$142, MAX(  COUNT( CN$9:CN$50 ), 1)) : CM$101 &gt; 0)) )</f>
        <v>1.001282074118252</v>
      </c>
      <c r="CN148" s="10">
        <f>+IF(CN$8 = 125, 1, SUM(_xlfn._xlws.FILTER(INDEX( CO$9:CO$50, MAX(  COUNT( CO$9:CO$50 ), 1)) : CO$9, INDEX( CN$101:CN$142, MAX(  COUNT( CO$9:CO$50 ), 1)) : CN$101 &gt; 0)) / SUM(_xlfn._xlws.FILTER(INDEX( CN$9:CN$50, MAX(  COUNT( CO$9:CO$50 ), 1)) : CN$9, INDEX( CN$101:CN$142, MAX(  COUNT( CO$9:CO$50 ), 1)) : CN$101 &gt; 0)) )</f>
        <v>1.0007020722136255</v>
      </c>
      <c r="CO148" s="10">
        <f>+IF(CO$8 = 125, 1, SUM(_xlfn._xlws.FILTER(INDEX( CP$9:CP$50, MAX(  COUNT( CP$9:CP$50 ), 1)) : CP$9, INDEX( CO$101:CO$142, MAX(  COUNT( CP$9:CP$50 ), 1)) : CO$101 &gt; 0)) / SUM(_xlfn._xlws.FILTER(INDEX( CO$9:CO$50, MAX(  COUNT( CP$9:CP$50 ), 1)) : CO$9, INDEX( CO$101:CO$142, MAX(  COUNT( CP$9:CP$50 ), 1)) : CO$101 &gt; 0)) )</f>
        <v>1.0120916843011774</v>
      </c>
      <c r="CP148" s="10">
        <f>+IF(CP$8 = 125, 1, SUM(_xlfn._xlws.FILTER(INDEX( CQ$9:CQ$50, MAX(  COUNT( CQ$9:CQ$50 ), 1)) : CQ$9, INDEX( CP$101:CP$142, MAX(  COUNT( CQ$9:CQ$50 ), 1)) : CP$101 &gt; 0)) / SUM(_xlfn._xlws.FILTER(INDEX( CP$9:CP$50, MAX(  COUNT( CQ$9:CQ$50 ), 1)) : CP$9, INDEX( CP$101:CP$142, MAX(  COUNT( CQ$9:CQ$50 ), 1)) : CP$101 &gt; 0)) )</f>
        <v>1.0009328698072251</v>
      </c>
      <c r="CQ148" s="10">
        <f>+IF(CQ$8 = 125, 1, SUM(_xlfn._xlws.FILTER(INDEX( CR$9:CR$50, MAX(  COUNT( CR$9:CR$50 ), 1)) : CR$9, INDEX( CQ$101:CQ$142, MAX(  COUNT( CR$9:CR$50 ), 1)) : CQ$101 &gt; 0)) / SUM(_xlfn._xlws.FILTER(INDEX( CQ$9:CQ$50, MAX(  COUNT( CR$9:CR$50 ), 1)) : CQ$9, INDEX( CQ$101:CQ$142, MAX(  COUNT( CR$9:CR$50 ), 1)) : CQ$101 &gt; 0)) )</f>
        <v>1.0010904641076801</v>
      </c>
      <c r="CR148" s="10">
        <f>+IF(CR$8 = 125, 1, SUM(_xlfn._xlws.FILTER(INDEX( CS$9:CS$50, MAX(  COUNT( CS$9:CS$50 ), 1)) : CS$9, INDEX( CR$101:CR$142, MAX(  COUNT( CS$9:CS$50 ), 1)) : CR$101 &gt; 0)) / SUM(_xlfn._xlws.FILTER(INDEX( CR$9:CR$50, MAX(  COUNT( CS$9:CS$50 ), 1)) : CR$9, INDEX( CR$101:CR$142, MAX(  COUNT( CS$9:CS$50 ), 1)) : CR$101 &gt; 0)) )</f>
        <v>1.0010974539138704</v>
      </c>
      <c r="CS148" s="10">
        <f>+IF(CS$8 = 125, 1, SUM(_xlfn._xlws.FILTER(INDEX( CT$9:CT$50, MAX(  COUNT( CT$9:CT$50 ), 1)) : CT$9, INDEX( CS$101:CS$142, MAX(  COUNT( CT$9:CT$50 ), 1)) : CS$101 &gt; 0)) / SUM(_xlfn._xlws.FILTER(INDEX( CS$9:CS$50, MAX(  COUNT( CT$9:CT$50 ), 1)) : CS$9, INDEX( CS$101:CS$142, MAX(  COUNT( CT$9:CT$50 ), 1)) : CS$101 &gt; 0)) )</f>
        <v>1.0013707137375596</v>
      </c>
      <c r="CT148" s="10">
        <f>+IF(CT$8 = 125, 1, SUM(_xlfn._xlws.FILTER(INDEX( CU$9:CU$50, MAX(  COUNT( CU$9:CU$50 ), 1)) : CU$9, INDEX( CT$101:CT$142, MAX(  COUNT( CU$9:CU$50 ), 1)) : CT$101 &gt; 0)) / SUM(_xlfn._xlws.FILTER(INDEX( CT$9:CT$50, MAX(  COUNT( CU$9:CU$50 ), 1)) : CT$9, INDEX( CT$101:CT$142, MAX(  COUNT( CU$9:CU$50 ), 1)) : CT$101 &gt; 0)) )</f>
        <v>1.0027858012784763</v>
      </c>
      <c r="CU148" s="10">
        <f>+IF(CU$8 = 125, 1, SUM(_xlfn._xlws.FILTER(INDEX( CV$9:CV$50, MAX(  COUNT( CV$9:CV$50 ), 1)) : CV$9, INDEX( CU$101:CU$142, MAX(  COUNT( CV$9:CV$50 ), 1)) : CU$101 &gt; 0)) / SUM(_xlfn._xlws.FILTER(INDEX( CU$9:CU$50, MAX(  COUNT( CV$9:CV$50 ), 1)) : CU$9, INDEX( CU$101:CU$142, MAX(  COUNT( CV$9:CV$50 ), 1)) : CU$101 &gt; 0)) )</f>
        <v>1.0013638363507291</v>
      </c>
      <c r="CV148" s="10">
        <f>+IF(CV$8 = 125, 1, SUM(_xlfn._xlws.FILTER(INDEX( CW$9:CW$50, MAX(  COUNT( CW$9:CW$50 ), 1)) : CW$9, INDEX( CV$101:CV$142, MAX(  COUNT( CW$9:CW$50 ), 1)) : CV$101 &gt; 0)) / SUM(_xlfn._xlws.FILTER(INDEX( CV$9:CV$50, MAX(  COUNT( CW$9:CW$50 ), 1)) : CV$9, INDEX( CV$101:CV$142, MAX(  COUNT( CW$9:CW$50 ), 1)) : CV$101 &gt; 0)) )</f>
        <v>1.0009357474493619</v>
      </c>
      <c r="CW148" s="10">
        <f>+IF(CW$8 = 125, 1, SUM(_xlfn._xlws.FILTER(INDEX( CX$9:CX$50, MAX(  COUNT( CX$9:CX$50 ), 1)) : CX$9, INDEX( CW$101:CW$142, MAX(  COUNT( CX$9:CX$50 ), 1)) : CW$101 &gt; 0)) / SUM(_xlfn._xlws.FILTER(INDEX( CW$9:CW$50, MAX(  COUNT( CX$9:CX$50 ), 1)) : CW$9, INDEX( CW$101:CW$142, MAX(  COUNT( CX$9:CX$50 ), 1)) : CW$101 &gt; 0)) )</f>
        <v>1.0015741027912444</v>
      </c>
      <c r="CX148" s="10">
        <f>+IF(CX$8 = 125, 1, SUM(_xlfn._xlws.FILTER(INDEX( CY$9:CY$50, MAX(  COUNT( CY$9:CY$50 ), 1)) : CY$9, INDEX( CX$101:CX$142, MAX(  COUNT( CY$9:CY$50 ), 1)) : CX$101 &gt; 0)) / SUM(_xlfn._xlws.FILTER(INDEX( CX$9:CX$50, MAX(  COUNT( CY$9:CY$50 ), 1)) : CX$9, INDEX( CX$101:CX$142, MAX(  COUNT( CY$9:CY$50 ), 1)) : CX$101 &gt; 0)) )</f>
        <v>1.0014040461419469</v>
      </c>
      <c r="CY148" s="10">
        <f>+IF(CY$8 = 125, 1, SUM(_xlfn._xlws.FILTER(INDEX( CZ$9:CZ$50, MAX(  COUNT( CZ$9:CZ$50 ), 1)) : CZ$9, INDEX( CY$101:CY$142, MAX(  COUNT( CZ$9:CZ$50 ), 1)) : CY$101 &gt; 0)) / SUM(_xlfn._xlws.FILTER(INDEX( CY$9:CY$50, MAX(  COUNT( CZ$9:CZ$50 ), 1)) : CY$9, INDEX( CY$101:CY$142, MAX(  COUNT( CZ$9:CZ$50 ), 1)) : CY$101 &gt; 0)) )</f>
        <v>1.0011066055881199</v>
      </c>
      <c r="CZ148" s="10">
        <f>+IF(CZ$8 = 125, 1, SUM(_xlfn._xlws.FILTER(INDEX( DA$9:DA$50, MAX(  COUNT( DA$9:DA$50 ), 1)) : DA$9, INDEX( CZ$101:CZ$142, MAX(  COUNT( DA$9:DA$50 ), 1)) : CZ$101 &gt; 0)) / SUM(_xlfn._xlws.FILTER(INDEX( CZ$9:CZ$50, MAX(  COUNT( DA$9:DA$50 ), 1)) : CZ$9, INDEX( CZ$101:CZ$142, MAX(  COUNT( DA$9:DA$50 ), 1)) : CZ$101 &gt; 0)) )</f>
        <v>1.0016104974923168</v>
      </c>
      <c r="DA148" s="10">
        <f>+IF(DA$8 = 125, 1, SUM(_xlfn._xlws.FILTER(INDEX( DB$9:DB$50, MAX(  COUNT( DB$9:DB$50 ), 1)) : DB$9, INDEX( DA$101:DA$142, MAX(  COUNT( DB$9:DB$50 ), 1)) : DA$101 &gt; 0)) / SUM(_xlfn._xlws.FILTER(INDEX( DA$9:DA$50, MAX(  COUNT( DB$9:DB$50 ), 1)) : DA$9, INDEX( DA$101:DA$142, MAX(  COUNT( DB$9:DB$50 ), 1)) : DA$101 &gt; 0)) )</f>
        <v>1.0010373300203488</v>
      </c>
      <c r="DB148" s="10">
        <f>+IF(DB$8 = 125, 1, SUM(_xlfn._xlws.FILTER(INDEX( DC$9:DC$50, MAX(  COUNT( DC$9:DC$50 ), 1)) : DC$9, INDEX( DB$101:DB$142, MAX(  COUNT( DC$9:DC$50 ), 1)) : DB$101 &gt; 0)) / SUM(_xlfn._xlws.FILTER(INDEX( DB$9:DB$50, MAX(  COUNT( DC$9:DC$50 ), 1)) : DB$9, INDEX( DB$101:DB$142, MAX(  COUNT( DC$9:DC$50 ), 1)) : DB$101 &gt; 0)) )</f>
        <v>1.0017014126822523</v>
      </c>
      <c r="DC148" s="10">
        <f>+IF(DC$8 = 125, 1, SUM(_xlfn._xlws.FILTER(INDEX( DD$9:DD$50, MAX(  COUNT( DD$9:DD$50 ), 1)) : DD$9, INDEX( DC$101:DC$142, MAX(  COUNT( DD$9:DD$50 ), 1)) : DC$101 &gt; 0)) / SUM(_xlfn._xlws.FILTER(INDEX( DC$9:DC$50, MAX(  COUNT( DD$9:DD$50 ), 1)) : DC$9, INDEX( DC$101:DC$142, MAX(  COUNT( DD$9:DD$50 ), 1)) : DC$101 &gt; 0)) )</f>
        <v>1.0012464056865782</v>
      </c>
      <c r="DD148" s="10">
        <f>+IF(DD$8 = 125, 1, SUM(_xlfn._xlws.FILTER(INDEX( DE$9:DE$50, MAX(  COUNT( DE$9:DE$50 ), 1)) : DE$9, INDEX( DD$101:DD$142, MAX(  COUNT( DE$9:DE$50 ), 1)) : DD$101 &gt; 0)) / SUM(_xlfn._xlws.FILTER(INDEX( DD$9:DD$50, MAX(  COUNT( DE$9:DE$50 ), 1)) : DD$9, INDEX( DD$101:DD$142, MAX(  COUNT( DE$9:DE$50 ), 1)) : DD$101 &gt; 0)) )</f>
        <v>1.0010752545383543</v>
      </c>
      <c r="DE148" s="10">
        <f>+IF(DE$8 = 125, 1, SUM(_xlfn._xlws.FILTER(INDEX( DF$9:DF$50, MAX(  COUNT( DF$9:DF$50 ), 1)) : DF$9, INDEX( DE$101:DE$142, MAX(  COUNT( DF$9:DF$50 ), 1)) : DE$101 &gt; 0)) / SUM(_xlfn._xlws.FILTER(INDEX( DE$9:DE$50, MAX(  COUNT( DF$9:DF$50 ), 1)) : DE$9, INDEX( DE$101:DE$142, MAX(  COUNT( DF$9:DF$50 ), 1)) : DE$101 &gt; 0)) )</f>
        <v>1.0016975031167434</v>
      </c>
      <c r="DF148" s="10">
        <f>+IF(DF$8 = 125, 1, SUM(_xlfn._xlws.FILTER(INDEX( DG$9:DG$50, MAX(  COUNT( DG$9:DG$50 ), 1)) : DG$9, INDEX( DF$101:DF$142, MAX(  COUNT( DG$9:DG$50 ), 1)) : DF$101 &gt; 0)) / SUM(_xlfn._xlws.FILTER(INDEX( DF$9:DF$50, MAX(  COUNT( DG$9:DG$50 ), 1)) : DF$9, INDEX( DF$101:DF$142, MAX(  COUNT( DG$9:DG$50 ), 1)) : DF$101 &gt; 0)) )</f>
        <v>1.0013308948215807</v>
      </c>
      <c r="DG148" s="10">
        <f>+IF(DG$8 = 125, 1, SUM(_xlfn._xlws.FILTER(INDEX( DH$9:DH$50, MAX(  COUNT( DH$9:DH$50 ), 1)) : DH$9, INDEX( DG$101:DG$142, MAX(  COUNT( DH$9:DH$50 ), 1)) : DG$101 &gt; 0)) / SUM(_xlfn._xlws.FILTER(INDEX( DG$9:DG$50, MAX(  COUNT( DH$9:DH$50 ), 1)) : DG$9, INDEX( DG$101:DG$142, MAX(  COUNT( DH$9:DH$50 ), 1)) : DG$101 &gt; 0)) )</f>
        <v>1.0019172293306928</v>
      </c>
      <c r="DH148" s="10">
        <f>+IF(DH$8 = 125, 1, SUM(_xlfn._xlws.FILTER(INDEX( DI$9:DI$50, MAX(  COUNT( DI$9:DI$50 ), 1)) : DI$9, INDEX( DH$101:DH$142, MAX(  COUNT( DI$9:DI$50 ), 1)) : DH$101 &gt; 0)) / SUM(_xlfn._xlws.FILTER(INDEX( DH$9:DH$50, MAX(  COUNT( DI$9:DI$50 ), 1)) : DH$9, INDEX( DH$101:DH$142, MAX(  COUNT( DI$9:DI$50 ), 1)) : DH$101 &gt; 0)) )</f>
        <v>1.0020498054063822</v>
      </c>
      <c r="DI148" s="10">
        <f>+IF(DI$8 = 125, 1, SUM(_xlfn._xlws.FILTER(INDEX( DJ$9:DJ$50, MAX(  COUNT( DJ$9:DJ$50 ), 1)) : DJ$9, INDEX( DI$101:DI$142, MAX(  COUNT( DJ$9:DJ$50 ), 1)) : DI$101 &gt; 0)) / SUM(_xlfn._xlws.FILTER(INDEX( DI$9:DI$50, MAX(  COUNT( DJ$9:DJ$50 ), 1)) : DI$9, INDEX( DI$101:DI$142, MAX(  COUNT( DJ$9:DJ$50 ), 1)) : DI$101 &gt; 0)) )</f>
        <v>1.0007709818311359</v>
      </c>
      <c r="DJ148" s="10">
        <f>+IF(DJ$8 = 125, 1, SUM(_xlfn._xlws.FILTER(INDEX( DK$9:DK$50, MAX(  COUNT( DK$9:DK$50 ), 1)) : DK$9, INDEX( DJ$101:DJ$142, MAX(  COUNT( DK$9:DK$50 ), 1)) : DJ$101 &gt; 0)) / SUM(_xlfn._xlws.FILTER(INDEX( DJ$9:DJ$50, MAX(  COUNT( DK$9:DK$50 ), 1)) : DJ$9, INDEX( DJ$101:DJ$142, MAX(  COUNT( DK$9:DK$50 ), 1)) : DJ$101 &gt; 0)) )</f>
        <v>1.0014730544306467</v>
      </c>
      <c r="DK148" s="10">
        <f>+IF(DK$8 = 125, 1, SUM(_xlfn._xlws.FILTER(INDEX( DL$9:DL$50, MAX(  COUNT( DL$9:DL$50 ), 1)) : DL$9, INDEX( DK$101:DK$142, MAX(  COUNT( DL$9:DL$50 ), 1)) : DK$101 &gt; 0)) / SUM(_xlfn._xlws.FILTER(INDEX( DK$9:DK$50, MAX(  COUNT( DL$9:DL$50 ), 1)) : DK$9, INDEX( DK$101:DK$142, MAX(  COUNT( DL$9:DL$50 ), 1)) : DK$101 &gt; 0)) )</f>
        <v>1.0045098708451485</v>
      </c>
      <c r="DL148" s="10">
        <f>+IF(DL$8 = 125, 1, SUM(_xlfn._xlws.FILTER(INDEX( DM$9:DM$50, MAX(  COUNT( DM$9:DM$50 ), 1)) : DM$9, INDEX( DL$101:DL$142, MAX(  COUNT( DM$9:DM$50 ), 1)) : DL$101 &gt; 0)) / SUM(_xlfn._xlws.FILTER(INDEX( DL$9:DL$50, MAX(  COUNT( DM$9:DM$50 ), 1)) : DL$9, INDEX( DL$101:DL$142, MAX(  COUNT( DM$9:DM$50 ), 1)) : DL$101 &gt; 0)) )</f>
        <v>1.0014938785731513</v>
      </c>
      <c r="DM148" s="10">
        <f>+IF(DM$8 = 125, 1, SUM(_xlfn._xlws.FILTER(INDEX( DN$9:DN$50, MAX(  COUNT( DN$9:DN$50 ), 1)) : DN$9, INDEX( DM$101:DM$142, MAX(  COUNT( DN$9:DN$50 ), 1)) : DM$101 &gt; 0)) / SUM(_xlfn._xlws.FILTER(INDEX( DM$9:DM$50, MAX(  COUNT( DN$9:DN$50 ), 1)) : DM$9, INDEX( DM$101:DM$142, MAX(  COUNT( DN$9:DN$50 ), 1)) : DM$101 &gt; 0)) )</f>
        <v>1.0020471883250464</v>
      </c>
      <c r="DN148" s="10">
        <f>+IF(DN$8 = 125, 1, SUM(_xlfn._xlws.FILTER(INDEX( DO$9:DO$50, MAX(  COUNT( DO$9:DO$50 ), 1)) : DO$9, INDEX( DN$101:DN$142, MAX(  COUNT( DO$9:DO$50 ), 1)) : DN$101 &gt; 0)) / SUM(_xlfn._xlws.FILTER(INDEX( DN$9:DN$50, MAX(  COUNT( DO$9:DO$50 ), 1)) : DN$9, INDEX( DN$101:DN$142, MAX(  COUNT( DO$9:DO$50 ), 1)) : DN$101 &gt; 0)) )</f>
        <v>1.0022796688365807</v>
      </c>
      <c r="DO148" s="10">
        <f>+IF(DO$8 = 125, 1, SUM(_xlfn._xlws.FILTER(INDEX( DP$9:DP$50, MAX(  COUNT( DP$9:DP$50 ), 1)) : DP$9, INDEX( DO$101:DO$142, MAX(  COUNT( DP$9:DP$50 ), 1)) : DO$101 &gt; 0)) / SUM(_xlfn._xlws.FILTER(INDEX( DO$9:DO$50, MAX(  COUNT( DP$9:DP$50 ), 1)) : DO$9, INDEX( DO$101:DO$142, MAX(  COUNT( DP$9:DP$50 ), 1)) : DO$101 &gt; 0)) )</f>
        <v>1.0025309995166212</v>
      </c>
      <c r="DP148" s="10">
        <f>+IF(DP$8 = 125, 1, SUM(_xlfn._xlws.FILTER(INDEX( DQ$9:DQ$50, MAX(  COUNT( DQ$9:DQ$50 ), 1)) : DQ$9, INDEX( DP$101:DP$142, MAX(  COUNT( DQ$9:DQ$50 ), 1)) : DP$101 &gt; 0)) / SUM(_xlfn._xlws.FILTER(INDEX( DP$9:DP$50, MAX(  COUNT( DQ$9:DQ$50 ), 1)) : DP$9, INDEX( DP$101:DP$142, MAX(  COUNT( DQ$9:DQ$50 ), 1)) : DP$101 &gt; 0)) )</f>
        <v>1.0017738164245442</v>
      </c>
      <c r="DQ148" s="10">
        <f>+IF(DQ$8 = 125, 1, SUM(_xlfn._xlws.FILTER(INDEX( DR$9:DR$50, MAX(  COUNT( DR$9:DR$50 ), 1)) : DR$9, INDEX( DQ$101:DQ$142, MAX(  COUNT( DR$9:DR$50 ), 1)) : DQ$101 &gt; 0)) / SUM(_xlfn._xlws.FILTER(INDEX( DQ$9:DQ$50, MAX(  COUNT( DR$9:DR$50 ), 1)) : DQ$9, INDEX( DQ$101:DQ$142, MAX(  COUNT( DR$9:DR$50 ), 1)) : DQ$101 &gt; 0)) )</f>
        <v>1.0009868809331604</v>
      </c>
      <c r="DR148" s="10">
        <f>+IF(DR$8 = 125, 1, SUM(_xlfn._xlws.FILTER(INDEX( DS$9:DS$50, MAX(  COUNT( DS$9:DS$50 ), 1)) : DS$9, INDEX( DR$101:DR$142, MAX(  COUNT( DS$9:DS$50 ), 1)) : DR$101 &gt; 0)) / SUM(_xlfn._xlws.FILTER(INDEX( DR$9:DR$50, MAX(  COUNT( DS$9:DS$50 ), 1)) : DR$9, INDEX( DR$101:DR$142, MAX(  COUNT( DS$9:DS$50 ), 1)) : DR$101 &gt; 0)) )</f>
        <v>1.0021350333481833</v>
      </c>
      <c r="DS148" s="10">
        <f>+IF(DS$8 = 125, 1, SUM(_xlfn._xlws.FILTER(INDEX( DT$9:DT$50, MAX(  COUNT( DT$9:DT$50 ), 1)) : DT$9, INDEX( DS$101:DS$142, MAX(  COUNT( DT$9:DT$50 ), 1)) : DS$101 &gt; 0)) / SUM(_xlfn._xlws.FILTER(INDEX( DS$9:DS$50, MAX(  COUNT( DT$9:DT$50 ), 1)) : DS$9, INDEX( DS$101:DS$142, MAX(  COUNT( DT$9:DT$50 ), 1)) : DS$101 &gt; 0)) )</f>
        <v>1.0042088404295531</v>
      </c>
      <c r="DT148" s="10">
        <f>+IF(DT$8 = 125, 1, SUM(_xlfn._xlws.FILTER(INDEX( DU$9:DU$50, MAX(  COUNT( DU$9:DU$50 ), 1)) : DU$9, INDEX( DT$101:DT$142, MAX(  COUNT( DU$9:DU$50 ), 1)) : DT$101 &gt; 0)) / SUM(_xlfn._xlws.FILTER(INDEX( DT$9:DT$50, MAX(  COUNT( DU$9:DU$50 ), 1)) : DT$9, INDEX( DT$101:DT$142, MAX(  COUNT( DU$9:DU$50 ), 1)) : DT$101 &gt; 0)) )</f>
        <v>1.0022411297730938</v>
      </c>
      <c r="DU148" s="10">
        <f>+IF(DU$8 = 125, 1, SUM(_xlfn._xlws.FILTER(INDEX( DV$9:DV$50, MAX(  COUNT( DV$9:DV$50 ), 1)) : DV$9, INDEX( DU$101:DU$142, MAX(  COUNT( DV$9:DV$50 ), 1)) : DU$101 &gt; 0)) / SUM(_xlfn._xlws.FILTER(INDEX( DU$9:DU$50, MAX(  COUNT( DV$9:DV$50 ), 1)) : DU$9, INDEX( DU$101:DU$142, MAX(  COUNT( DV$9:DV$50 ), 1)) : DU$101 &gt; 0)) )</f>
        <v>1.001405577912083</v>
      </c>
      <c r="DV148" s="10">
        <f>+IF(DV$8 = 125, 1, SUM(_xlfn._xlws.FILTER(INDEX( DW$9:DW$50, MAX(  COUNT( DW$9:DW$50 ), 1)) : DW$9, INDEX( DV$101:DV$142, MAX(  COUNT( DW$9:DW$50 ), 1)) : DV$101 &gt; 0)) / SUM(_xlfn._xlws.FILTER(INDEX( DV$9:DV$50, MAX(  COUNT( DW$9:DW$50 ), 1)) : DV$9, INDEX( DV$101:DV$142, MAX(  COUNT( DW$9:DW$50 ), 1)) : DV$101 &gt; 0)) )</f>
        <v>1.0030753771113994</v>
      </c>
      <c r="DW148" s="10">
        <f>+IF(DW$8 = 125, 1, SUM(_xlfn._xlws.FILTER(INDEX( DX$9:DX$50, MAX(  COUNT( DX$9:DX$50 ), 1)) : DX$9, INDEX( DW$101:DW$142, MAX(  COUNT( DX$9:DX$50 ), 1)) : DW$101 &gt; 0)) / SUM(_xlfn._xlws.FILTER(INDEX( DW$9:DW$50, MAX(  COUNT( DX$9:DX$50 ), 1)) : DW$9, INDEX( DW$101:DW$142, MAX(  COUNT( DX$9:DX$50 ), 1)) : DW$101 &gt; 0)) )</f>
        <v>1.0028858809348911</v>
      </c>
      <c r="DX148" s="10">
        <f>+IF(DX$8 = 125, 1, SUM(_xlfn._xlws.FILTER(INDEX( DY$9:DY$50, MAX(  COUNT( DY$9:DY$50 ), 1)) : DY$9, INDEX( DX$101:DX$142, MAX(  COUNT( DY$9:DY$50 ), 1)) : DX$101 &gt; 0)) / SUM(_xlfn._xlws.FILTER(INDEX( DX$9:DX$50, MAX(  COUNT( DY$9:DY$50 ), 1)) : DX$9, INDEX( DX$101:DX$142, MAX(  COUNT( DY$9:DY$50 ), 1)) : DX$101 &gt; 0)) )</f>
        <v>1.0038513805404945</v>
      </c>
      <c r="DY148" s="10">
        <f>+IF(DY$8 = 125, 1, SUM(_xlfn._xlws.FILTER(INDEX( DZ$9:DZ$50, MAX(  COUNT( DZ$9:DZ$50 ), 1)) : DZ$9, INDEX( DY$101:DY$142, MAX(  COUNT( DZ$9:DZ$50 ), 1)) : DY$101 &gt; 0)) / SUM(_xlfn._xlws.FILTER(INDEX( DY$9:DY$50, MAX(  COUNT( DZ$9:DZ$50 ), 1)) : DY$9, INDEX( DY$101:DY$142, MAX(  COUNT( DZ$9:DZ$50 ), 1)) : DY$101 &gt; 0)) )</f>
        <v>1.0045542200871611</v>
      </c>
      <c r="DZ148" s="10">
        <f>+IF(DZ$8 = 125, 1, SUM(_xlfn._xlws.FILTER(INDEX( EA$9:EA$50, MAX(  COUNT( EA$9:EA$50 ), 1)) : EA$9, INDEX( DZ$101:DZ$142, MAX(  COUNT( EA$9:EA$50 ), 1)) : DZ$101 &gt; 0)) / SUM(_xlfn._xlws.FILTER(INDEX( DZ$9:DZ$50, MAX(  COUNT( EA$9:EA$50 ), 1)) : DZ$9, INDEX( DZ$101:DZ$142, MAX(  COUNT( EA$9:EA$50 ), 1)) : DZ$101 &gt; 0)) )</f>
        <v>1.0041088153957449</v>
      </c>
      <c r="EA148" s="10">
        <f>+IF(EA$8 = 125, 1, SUM(_xlfn._xlws.FILTER(INDEX( EB$9:EB$50, MAX(  COUNT( EB$9:EB$50 ), 1)) : EB$9, INDEX( EA$101:EA$142, MAX(  COUNT( EB$9:EB$50 ), 1)) : EA$101 &gt; 0)) / SUM(_xlfn._xlws.FILTER(INDEX( EA$9:EA$50, MAX(  COUNT( EB$9:EB$50 ), 1)) : EA$9, INDEX( EA$101:EA$142, MAX(  COUNT( EB$9:EB$50 ), 1)) : EA$101 &gt; 0)) )</f>
        <v>1</v>
      </c>
      <c r="EB148" s="10">
        <f>+IF(EB$8 = 125, 1, SUM(_xlfn._xlws.FILTER(INDEX( EC$9:EC$50, MAX(  COUNT( EC$9:EC$50 ), 1)) : EC$9, INDEX( EB$101:EB$142, MAX(  COUNT( EC$9:EC$50 ), 1)) : EB$101 &gt; 0)) / SUM(_xlfn._xlws.FILTER(INDEX( EB$9:EB$50, MAX(  COUNT( EC$9:EC$50 ), 1)) : EB$9, INDEX( EB$101:EB$142, MAX(  COUNT( EC$9:EC$50 ), 1)) : EB$101 &gt; 0)) )</f>
        <v>2.8245487797066633</v>
      </c>
      <c r="EC148" s="10">
        <f>+IF(EC$8 = 125, 1, SUM(_xlfn._xlws.FILTER(INDEX( ED$9:ED$50, MAX(  COUNT( ED$9:ED$50 ), 1)) : ED$9, INDEX( EC$101:EC$142, MAX(  COUNT( ED$9:ED$50 ), 1)) : EC$101 &gt; 0)) / SUM(_xlfn._xlws.FILTER(INDEX( EC$9:EC$50, MAX(  COUNT( ED$9:ED$50 ), 1)) : EC$9, INDEX( EC$101:EC$142, MAX(  COUNT( ED$9:ED$50 ), 1)) : EC$101 &gt; 0)) )</f>
        <v>1.6442158998973377</v>
      </c>
      <c r="ED148" s="10">
        <f>+IF(ED$8 = 125, 1, SUM(_xlfn._xlws.FILTER(INDEX( EE$9:EE$50, MAX(  COUNT( EE$9:EE$50 ), 1)) : EE$9, INDEX( ED$101:ED$142, MAX(  COUNT( EE$9:EE$50 ), 1)) : ED$101 &gt; 0)) / SUM(_xlfn._xlws.FILTER(INDEX( ED$9:ED$50, MAX(  COUNT( EE$9:EE$50 ), 1)) : ED$9, INDEX( ED$101:ED$142, MAX(  COUNT( EE$9:EE$50 ), 1)) : ED$101 &gt; 0)) )</f>
        <v>1.2366336720067366</v>
      </c>
      <c r="EE148" s="10">
        <f>+IF(EE$8 = 125, 1, SUM(_xlfn._xlws.FILTER(INDEX( EF$9:EF$50, MAX(  COUNT( EF$9:EF$50 ), 1)) : EF$9, INDEX( EE$101:EE$142, MAX(  COUNT( EF$9:EF$50 ), 1)) : EE$101 &gt; 0)) / SUM(_xlfn._xlws.FILTER(INDEX( EE$9:EE$50, MAX(  COUNT( EF$9:EF$50 ), 1)) : EE$9, INDEX( EE$101:EE$142, MAX(  COUNT( EF$9:EF$50 ), 1)) : EE$101 &gt; 0)) )</f>
        <v>1.0289773772395576</v>
      </c>
      <c r="EF148" s="10">
        <f>+IF(EF$8 = 125, 1, SUM(_xlfn._xlws.FILTER(INDEX( EG$9:EG$50, MAX(  COUNT( EG$9:EG$50 ), 1)) : EG$9, INDEX( EF$101:EF$142, MAX(  COUNT( EG$9:EG$50 ), 1)) : EF$101 &gt; 0)) / SUM(_xlfn._xlws.FILTER(INDEX( EF$9:EF$50, MAX(  COUNT( EG$9:EG$50 ), 1)) : EF$9, INDEX( EF$101:EF$142, MAX(  COUNT( EG$9:EG$50 ), 1)) : EF$101 &gt; 0)) )</f>
        <v>1.0126486013592975</v>
      </c>
      <c r="EG148" s="10">
        <f>+IF(EG$8 = 125, 1, SUM(_xlfn._xlws.FILTER(INDEX( EH$9:EH$50, MAX(  COUNT( EH$9:EH$50 ), 1)) : EH$9, INDEX( EG$101:EG$142, MAX(  COUNT( EH$9:EH$50 ), 1)) : EG$101 &gt; 0)) / SUM(_xlfn._xlws.FILTER(INDEX( EG$9:EG$50, MAX(  COUNT( EH$9:EH$50 ), 1)) : EG$9, INDEX( EG$101:EG$142, MAX(  COUNT( EH$9:EH$50 ), 1)) : EG$101 &gt; 0)) )</f>
        <v>1.0073175712717348</v>
      </c>
      <c r="EH148" s="10">
        <f>+IF(EH$8 = 125, 1, SUM(_xlfn._xlws.FILTER(INDEX( EI$9:EI$50, MAX(  COUNT( EI$9:EI$50 ), 1)) : EI$9, INDEX( EH$101:EH$142, MAX(  COUNT( EI$9:EI$50 ), 1)) : EH$101 &gt; 0)) / SUM(_xlfn._xlws.FILTER(INDEX( EH$9:EH$50, MAX(  COUNT( EI$9:EI$50 ), 1)) : EH$9, INDEX( EH$101:EH$142, MAX(  COUNT( EI$9:EI$50 ), 1)) : EH$101 &gt; 0)) )</f>
        <v>1.0025802582488319</v>
      </c>
      <c r="EI148" s="10">
        <f>+IF(EI$8 = 125, 1, SUM(_xlfn._xlws.FILTER(INDEX( EJ$9:EJ$50, MAX(  COUNT( EJ$9:EJ$50 ), 1)) : EJ$9, INDEX( EI$101:EI$142, MAX(  COUNT( EJ$9:EJ$50 ), 1)) : EI$101 &gt; 0)) / SUM(_xlfn._xlws.FILTER(INDEX( EI$9:EI$50, MAX(  COUNT( EJ$9:EJ$50 ), 1)) : EI$9, INDEX( EI$101:EI$142, MAX(  COUNT( EJ$9:EJ$50 ), 1)) : EI$101 &gt; 0)) )</f>
        <v>0.99947407146239009</v>
      </c>
      <c r="EJ148" s="10">
        <f>+IF(EJ$8 = 125, 1, SUM(_xlfn._xlws.FILTER(INDEX( EK$9:EK$50, MAX(  COUNT( EK$9:EK$50 ), 1)) : EK$9, INDEX( EJ$101:EJ$142, MAX(  COUNT( EK$9:EK$50 ), 1)) : EJ$101 &gt; 0)) / SUM(_xlfn._xlws.FILTER(INDEX( EJ$9:EJ$50, MAX(  COUNT( EK$9:EK$50 ), 1)) : EJ$9, INDEX( EJ$101:EJ$142, MAX(  COUNT( EK$9:EK$50 ), 1)) : EJ$101 &gt; 0)) )</f>
        <v>1.001176235497828</v>
      </c>
      <c r="EK148" s="10">
        <f>+IF(EK$8 = 125, 1, SUM(_xlfn._xlws.FILTER(INDEX( EL$9:EL$50, MAX(  COUNT( EL$9:EL$50 ), 1)) : EL$9, INDEX( EK$101:EK$142, MAX(  COUNT( EL$9:EL$50 ), 1)) : EK$101 &gt; 0)) / SUM(_xlfn._xlws.FILTER(INDEX( EK$9:EK$50, MAX(  COUNT( EL$9:EL$50 ), 1)) : EK$9, INDEX( EK$101:EK$142, MAX(  COUNT( EL$9:EL$50 ), 1)) : EK$101 &gt; 0)) )</f>
        <v>1.0022676693081158</v>
      </c>
      <c r="EL148" s="10">
        <f>+IF(EL$8 = 125, 1, SUM(_xlfn._xlws.FILTER(INDEX( EM$9:EM$50, MAX(  COUNT( EM$9:EM$50 ), 1)) : EM$9, INDEX( EL$101:EL$142, MAX(  COUNT( EM$9:EM$50 ), 1)) : EL$101 &gt; 0)) / SUM(_xlfn._xlws.FILTER(INDEX( EL$9:EL$50, MAX(  COUNT( EM$9:EM$50 ), 1)) : EL$9, INDEX( EL$101:EL$142, MAX(  COUNT( EM$9:EM$50 ), 1)) : EL$101 &gt; 0)) )</f>
        <v>1.0009257184862121</v>
      </c>
      <c r="EM148" s="10">
        <f>+IF(EM$8 = 125, 1, SUM(_xlfn._xlws.FILTER(INDEX( EN$9:EN$50, MAX(  COUNT( EN$9:EN$50 ), 1)) : EN$9, INDEX( EM$101:EM$142, MAX(  COUNT( EN$9:EN$50 ), 1)) : EM$101 &gt; 0)) / SUM(_xlfn._xlws.FILTER(INDEX( EM$9:EM$50, MAX(  COUNT( EN$9:EN$50 ), 1)) : EM$9, INDEX( EM$101:EM$142, MAX(  COUNT( EN$9:EN$50 ), 1)) : EM$101 &gt; 0)) )</f>
        <v>1.0046120208844256</v>
      </c>
      <c r="EN148" s="10">
        <f>+IF(EN$8 = 125, 1, SUM(_xlfn._xlws.FILTER(INDEX( EO$9:EO$50, MAX(  COUNT( EO$9:EO$50 ), 1)) : EO$9, INDEX( EN$101:EN$142, MAX(  COUNT( EO$9:EO$50 ), 1)) : EN$101 &gt; 0)) / SUM(_xlfn._xlws.FILTER(INDEX( EN$9:EN$50, MAX(  COUNT( EO$9:EO$50 ), 1)) : EN$9, INDEX( EN$101:EN$142, MAX(  COUNT( EO$9:EO$50 ), 1)) : EN$101 &gt; 0)) )</f>
        <v>0.99801619367610628</v>
      </c>
      <c r="EO148" s="10">
        <f>+IF(EO$8 = 125, 1, SUM(_xlfn._xlws.FILTER(INDEX( EP$9:EP$50, MAX(  COUNT( EP$9:EP$50 ), 1)) : EP$9, INDEX( EO$101:EO$142, MAX(  COUNT( EP$9:EP$50 ), 1)) : EO$101 &gt; 0)) / SUM(_xlfn._xlws.FILTER(INDEX( EO$9:EO$50, MAX(  COUNT( EP$9:EP$50 ), 1)) : EO$9, INDEX( EO$101:EO$142, MAX(  COUNT( EP$9:EP$50 ), 1)) : EO$101 &gt; 0)) )</f>
        <v>1.0014137507998702</v>
      </c>
      <c r="EP148" s="10">
        <f>+IF(EP$8 = 125, 1, SUM(_xlfn._xlws.FILTER(INDEX( EQ$9:EQ$50, MAX(  COUNT( EQ$9:EQ$50 ), 1)) : EQ$9, INDEX( EP$101:EP$142, MAX(  COUNT( EQ$9:EQ$50 ), 1)) : EP$101 &gt; 0)) / SUM(_xlfn._xlws.FILTER(INDEX( EP$9:EP$50, MAX(  COUNT( EQ$9:EQ$50 ), 1)) : EP$9, INDEX( EP$101:EP$142, MAX(  COUNT( EQ$9:EQ$50 ), 1)) : EP$101 &gt; 0)) )</f>
        <v>1.0003896218258652</v>
      </c>
      <c r="EQ148" s="10">
        <f>+IF(EQ$8 = 125, 1, SUM(_xlfn._xlws.FILTER(INDEX( ER$9:ER$50, MAX(  COUNT( ER$9:ER$50 ), 1)) : ER$9, INDEX( EQ$101:EQ$142, MAX(  COUNT( ER$9:ER$50 ), 1)) : EQ$101 &gt; 0)) / SUM(_xlfn._xlws.FILTER(INDEX( EQ$9:EQ$50, MAX(  COUNT( ER$9:ER$50 ), 1)) : EQ$9, INDEX( EQ$101:EQ$142, MAX(  COUNT( ER$9:ER$50 ), 1)) : EQ$101 &gt; 0)) )</f>
        <v>0.99888010723690823</v>
      </c>
      <c r="ER148" s="10">
        <f>+IF(ER$8 = 125, 1, SUM(_xlfn._xlws.FILTER(INDEX( ES$9:ES$50, MAX(  COUNT( ES$9:ES$50 ), 1)) : ES$9, INDEX( ER$101:ER$142, MAX(  COUNT( ES$9:ES$50 ), 1)) : ER$101 &gt; 0)) / SUM(_xlfn._xlws.FILTER(INDEX( ER$9:ER$50, MAX(  COUNT( ES$9:ES$50 ), 1)) : ER$9, INDEX( ER$101:ER$142, MAX(  COUNT( ES$9:ES$50 ), 1)) : ER$101 &gt; 0)) )</f>
        <v>1.0017700645856593</v>
      </c>
      <c r="ES148" s="10">
        <f>+IF(ES$8 = 125, 1, SUM(_xlfn._xlws.FILTER(INDEX( ET$9:ET$50, MAX(  COUNT( ET$9:ET$50 ), 1)) : ET$9, INDEX( ES$101:ES$142, MAX(  COUNT( ET$9:ET$50 ), 1)) : ES$101 &gt; 0)) / SUM(_xlfn._xlws.FILTER(INDEX( ES$9:ES$50, MAX(  COUNT( ET$9:ET$50 ), 1)) : ES$9, INDEX( ES$101:ES$142, MAX(  COUNT( ET$9:ET$50 ), 1)) : ES$101 &gt; 0)) )</f>
        <v>1.000892298602152</v>
      </c>
      <c r="ET148" s="10">
        <f>+IF(ET$8 = 125, 1, SUM(_xlfn._xlws.FILTER(INDEX( EU$9:EU$50, MAX(  COUNT( EU$9:EU$50 ), 1)) : EU$9, INDEX( ET$101:ET$142, MAX(  COUNT( EU$9:EU$50 ), 1)) : ET$101 &gt; 0)) / SUM(_xlfn._xlws.FILTER(INDEX( ET$9:ET$50, MAX(  COUNT( EU$9:EU$50 ), 1)) : ET$9, INDEX( ET$101:ET$142, MAX(  COUNT( EU$9:EU$50 ), 1)) : ET$101 &gt; 0)) )</f>
        <v>1.0002626433076747</v>
      </c>
      <c r="EU148" s="10">
        <f>+IF(EU$8 = 125, 1, SUM(_xlfn._xlws.FILTER(INDEX( EV$9:EV$50, MAX(  COUNT( EV$9:EV$50 ), 1)) : EV$9, INDEX( EU$101:EU$142, MAX(  COUNT( EV$9:EV$50 ), 1)) : EU$101 &gt; 0)) / SUM(_xlfn._xlws.FILTER(INDEX( EU$9:EU$50, MAX(  COUNT( EV$9:EV$50 ), 1)) : EU$9, INDEX( EU$101:EU$142, MAX(  COUNT( EV$9:EV$50 ), 1)) : EU$101 &gt; 0)) )</f>
        <v>1.0005026284366898</v>
      </c>
      <c r="EV148" s="10">
        <f>+IF(EV$8 = 125, 1, SUM(_xlfn._xlws.FILTER(INDEX( EW$9:EW$50, MAX(  COUNT( EW$9:EW$50 ), 1)) : EW$9, INDEX( EV$101:EV$142, MAX(  COUNT( EW$9:EW$50 ), 1)) : EV$101 &gt; 0)) / SUM(_xlfn._xlws.FILTER(INDEX( EV$9:EV$50, MAX(  COUNT( EW$9:EW$50 ), 1)) : EV$9, INDEX( EV$101:EV$142, MAX(  COUNT( EW$9:EW$50 ), 1)) : EV$101 &gt; 0)) )</f>
        <v>1.0021733376381863</v>
      </c>
      <c r="EW148" s="10">
        <f>+IF(EW$8 = 125, 1, SUM(_xlfn._xlws.FILTER(INDEX( EX$9:EX$50, MAX(  COUNT( EX$9:EX$50 ), 1)) : EX$9, INDEX( EW$101:EW$142, MAX(  COUNT( EX$9:EX$50 ), 1)) : EW$101 &gt; 0)) / SUM(_xlfn._xlws.FILTER(INDEX( EW$9:EW$50, MAX(  COUNT( EX$9:EX$50 ), 1)) : EW$9, INDEX( EW$101:EW$142, MAX(  COUNT( EX$9:EX$50 ), 1)) : EW$101 &gt; 0)) )</f>
        <v>1.0005626530292324</v>
      </c>
      <c r="EX148" s="10">
        <f>+IF(EX$8 = 125, 1, SUM(_xlfn._xlws.FILTER(INDEX( EY$9:EY$50, MAX(  COUNT( EY$9:EY$50 ), 1)) : EY$9, INDEX( EX$101:EX$142, MAX(  COUNT( EY$9:EY$50 ), 1)) : EX$101 &gt; 0)) / SUM(_xlfn._xlws.FILTER(INDEX( EX$9:EX$50, MAX(  COUNT( EY$9:EY$50 ), 1)) : EX$9, INDEX( EX$101:EX$142, MAX(  COUNT( EY$9:EY$50 ), 1)) : EX$101 &gt; 0)) )</f>
        <v>0.99997271628722417</v>
      </c>
      <c r="EY148" s="10">
        <f>+IF(EY$8 = 125, 1, SUM(_xlfn._xlws.FILTER(INDEX( EZ$9:EZ$50, MAX(  COUNT( EZ$9:EZ$50 ), 1)) : EZ$9, INDEX( EY$101:EY$142, MAX(  COUNT( EZ$9:EZ$50 ), 1)) : EY$101 &gt; 0)) / SUM(_xlfn._xlws.FILTER(INDEX( EY$9:EY$50, MAX(  COUNT( EZ$9:EZ$50 ), 1)) : EY$9, INDEX( EY$101:EY$142, MAX(  COUNT( EZ$9:EZ$50 ), 1)) : EY$101 &gt; 0)) )</f>
        <v>1.0004959082672504</v>
      </c>
      <c r="EZ148" s="10">
        <f>+IF(EZ$8 = 125, 1, SUM(_xlfn._xlws.FILTER(INDEX( FA$9:FA$50, MAX(  COUNT( FA$9:FA$50 ), 1)) : FA$9, INDEX( EZ$101:EZ$142, MAX(  COUNT( FA$9:FA$50 ), 1)) : EZ$101 &gt; 0)) / SUM(_xlfn._xlws.FILTER(INDEX( EZ$9:EZ$50, MAX(  COUNT( FA$9:FA$50 ), 1)) : EZ$9, INDEX( EZ$101:EZ$142, MAX(  COUNT( FA$9:FA$50 ), 1)) : EZ$101 &gt; 0)) )</f>
        <v>1.0005505825978249</v>
      </c>
      <c r="FA148" s="10">
        <f>+IF(FA$8 = 125, 1, SUM(_xlfn._xlws.FILTER(INDEX( FB$9:FB$50, MAX(  COUNT( FB$9:FB$50 ), 1)) : FB$9, INDEX( FA$101:FA$142, MAX(  COUNT( FB$9:FB$50 ), 1)) : FA$101 &gt; 0)) / SUM(_xlfn._xlws.FILTER(INDEX( FA$9:FA$50, MAX(  COUNT( FB$9:FB$50 ), 1)) : FA$9, INDEX( FA$101:FA$142, MAX(  COUNT( FB$9:FB$50 ), 1)) : FA$101 &gt; 0)) )</f>
        <v>1.0019080532447906</v>
      </c>
      <c r="FB148" s="10">
        <f>+IF(FB$8 = 125, 1, SUM(_xlfn._xlws.FILTER(INDEX( FC$9:FC$50, MAX(  COUNT( FC$9:FC$50 ), 1)) : FC$9, INDEX( FB$101:FB$142, MAX(  COUNT( FC$9:FC$50 ), 1)) : FB$101 &gt; 0)) / SUM(_xlfn._xlws.FILTER(INDEX( FB$9:FB$50, MAX(  COUNT( FC$9:FC$50 ), 1)) : FB$9, INDEX( FB$101:FB$142, MAX(  COUNT( FC$9:FC$50 ), 1)) : FB$101 &gt; 0)) )</f>
        <v>0.99868684616529968</v>
      </c>
      <c r="FC148" s="10">
        <f>+IF(FC$8 = 125, 1, SUM(_xlfn._xlws.FILTER(INDEX( FD$9:FD$50, MAX(  COUNT( FD$9:FD$50 ), 1)) : FD$9, INDEX( FC$101:FC$142, MAX(  COUNT( FD$9:FD$50 ), 1)) : FC$101 &gt; 0)) / SUM(_xlfn._xlws.FILTER(INDEX( FC$9:FC$50, MAX(  COUNT( FD$9:FD$50 ), 1)) : FC$9, INDEX( FC$101:FC$142, MAX(  COUNT( FD$9:FD$50 ), 1)) : FC$101 &gt; 0)) )</f>
        <v>1.0002761661761046</v>
      </c>
      <c r="FD148" s="10">
        <f>+IF(FD$8 = 125, 1, SUM(_xlfn._xlws.FILTER(INDEX( FE$9:FE$50, MAX(  COUNT( FE$9:FE$50 ), 1)) : FE$9, INDEX( FD$101:FD$142, MAX(  COUNT( FE$9:FE$50 ), 1)) : FD$101 &gt; 0)) / SUM(_xlfn._xlws.FILTER(INDEX( FD$9:FD$50, MAX(  COUNT( FE$9:FE$50 ), 1)) : FD$9, INDEX( FD$101:FD$142, MAX(  COUNT( FE$9:FE$50 ), 1)) : FD$101 &gt; 0)) )</f>
        <v>1.0025848349007926</v>
      </c>
      <c r="FE148" s="10">
        <f>+IF(FE$8 = 125, 1, SUM(_xlfn._xlws.FILTER(INDEX( FF$9:FF$50, MAX(  COUNT( FF$9:FF$50 ), 1)) : FF$9, INDEX( FE$101:FE$142, MAX(  COUNT( FF$9:FF$50 ), 1)) : FE$101 &gt; 0)) / SUM(_xlfn._xlws.FILTER(INDEX( FE$9:FE$50, MAX(  COUNT( FF$9:FF$50 ), 1)) : FE$9, INDEX( FE$101:FE$142, MAX(  COUNT( FF$9:FF$50 ), 1)) : FE$101 &gt; 0)) )</f>
        <v>1.0034834032012823</v>
      </c>
      <c r="FF148" s="10">
        <f>+IF(FF$8 = 125, 1, SUM(_xlfn._xlws.FILTER(INDEX( FG$9:FG$50, MAX(  COUNT( FG$9:FG$50 ), 1)) : FG$9, INDEX( FF$101:FF$142, MAX(  COUNT( FG$9:FG$50 ), 1)) : FF$101 &gt; 0)) / SUM(_xlfn._xlws.FILTER(INDEX( FF$9:FF$50, MAX(  COUNT( FG$9:FG$50 ), 1)) : FF$9, INDEX( FF$101:FF$142, MAX(  COUNT( FG$9:FG$50 ), 1)) : FF$101 &gt; 0)) )</f>
        <v>0.99932590582755687</v>
      </c>
      <c r="FG148" s="10">
        <f>+IF(FG$8 = 125, 1, SUM(_xlfn._xlws.FILTER(INDEX( FH$9:FH$50, MAX(  COUNT( FH$9:FH$50 ), 1)) : FH$9, INDEX( FG$101:FG$142, MAX(  COUNT( FH$9:FH$50 ), 1)) : FG$101 &gt; 0)) / SUM(_xlfn._xlws.FILTER(INDEX( FG$9:FG$50, MAX(  COUNT( FH$9:FH$50 ), 1)) : FG$9, INDEX( FG$101:FG$142, MAX(  COUNT( FH$9:FH$50 ), 1)) : FG$101 &gt; 0)) )</f>
        <v>1.0011894804690482</v>
      </c>
      <c r="FH148" s="10">
        <f>+IF(FH$8 = 125, 1, SUM(_xlfn._xlws.FILTER(INDEX( FI$9:FI$50, MAX(  COUNT( FI$9:FI$50 ), 1)) : FI$9, INDEX( FH$101:FH$142, MAX(  COUNT( FI$9:FI$50 ), 1)) : FH$101 &gt; 0)) / SUM(_xlfn._xlws.FILTER(INDEX( FH$9:FH$50, MAX(  COUNT( FI$9:FI$50 ), 1)) : FH$9, INDEX( FH$101:FH$142, MAX(  COUNT( FI$9:FI$50 ), 1)) : FH$101 &gt; 0)) )</f>
        <v>1.0006077039033199</v>
      </c>
      <c r="FI148" s="10">
        <f>+IF(FI$8 = 125, 1, SUM(_xlfn._xlws.FILTER(INDEX( FJ$9:FJ$50, MAX(  COUNT( FJ$9:FJ$50 ), 1)) : FJ$9, INDEX( FI$101:FI$142, MAX(  COUNT( FJ$9:FJ$50 ), 1)) : FI$101 &gt; 0)) / SUM(_xlfn._xlws.FILTER(INDEX( FI$9:FI$50, MAX(  COUNT( FJ$9:FJ$50 ), 1)) : FI$9, INDEX( FI$101:FI$142, MAX(  COUNT( FJ$9:FJ$50 ), 1)) : FI$101 &gt; 0)) )</f>
        <v>1.0017939688639568</v>
      </c>
      <c r="FJ148" s="10">
        <f>+IF(FJ$8 = 125, 1, SUM(_xlfn._xlws.FILTER(INDEX( FK$9:FK$50, MAX(  COUNT( FK$9:FK$50 ), 1)) : FK$9, INDEX( FJ$101:FJ$142, MAX(  COUNT( FK$9:FK$50 ), 1)) : FJ$101 &gt; 0)) / SUM(_xlfn._xlws.FILTER(INDEX( FJ$9:FJ$50, MAX(  COUNT( FK$9:FK$50 ), 1)) : FJ$9, INDEX( FJ$101:FJ$142, MAX(  COUNT( FK$9:FK$50 ), 1)) : FJ$101 &gt; 0)) )</f>
        <v>1.0007828229686015</v>
      </c>
      <c r="FK148" s="10">
        <f>+IF(FK$8 = 125, 1, SUM(_xlfn._xlws.FILTER(INDEX( FL$9:FL$50, MAX(  COUNT( FL$9:FL$50 ), 1)) : FL$9, INDEX( FK$101:FK$142, MAX(  COUNT( FL$9:FL$50 ), 1)) : FK$101 &gt; 0)) / SUM(_xlfn._xlws.FILTER(INDEX( FK$9:FK$50, MAX(  COUNT( FL$9:FL$50 ), 1)) : FK$9, INDEX( FK$101:FK$142, MAX(  COUNT( FL$9:FL$50 ), 1)) : FK$101 &gt; 0)) )</f>
        <v>0.9981002445882009</v>
      </c>
      <c r="FL148" s="10">
        <f>+IF(FL$8 = 125, 1, SUM(_xlfn._xlws.FILTER(INDEX( FM$9:FM$50, MAX(  COUNT( FM$9:FM$50 ), 1)) : FM$9, INDEX( FL$101:FL$142, MAX(  COUNT( FM$9:FM$50 ), 1)) : FL$101 &gt; 0)) / SUM(_xlfn._xlws.FILTER(INDEX( FL$9:FL$50, MAX(  COUNT( FM$9:FM$50 ), 1)) : FL$9, INDEX( FL$101:FL$142, MAX(  COUNT( FM$9:FM$50 ), 1)) : FL$101 &gt; 0)) )</f>
        <v>1.0015467319360574</v>
      </c>
      <c r="FM148" s="10">
        <f>+IF(FM$8 = 125, 1, SUM(_xlfn._xlws.FILTER(INDEX( FN$9:FN$50, MAX(  COUNT( FN$9:FN$50 ), 1)) : FN$9, INDEX( FM$101:FM$142, MAX(  COUNT( FN$9:FN$50 ), 1)) : FM$101 &gt; 0)) / SUM(_xlfn._xlws.FILTER(INDEX( FM$9:FM$50, MAX(  COUNT( FN$9:FN$50 ), 1)) : FM$9, INDEX( FM$101:FM$142, MAX(  COUNT( FN$9:FN$50 ), 1)) : FM$101 &gt; 0)) )</f>
        <v>1.0003463295366235</v>
      </c>
      <c r="FN148" s="10">
        <f>+IF(FN$8 = 125, 1, SUM(_xlfn._xlws.FILTER(INDEX( FO$9:FO$50, MAX(  COUNT( FO$9:FO$50 ), 1)) : FO$9, INDEX( FN$101:FN$142, MAX(  COUNT( FO$9:FO$50 ), 1)) : FN$101 &gt; 0)) / SUM(_xlfn._xlws.FILTER(INDEX( FN$9:FN$50, MAX(  COUNT( FO$9:FO$50 ), 1)) : FN$9, INDEX( FN$101:FN$142, MAX(  COUNT( FO$9:FO$50 ), 1)) : FN$101 &gt; 0)) )</f>
        <v>1.0015664284539847</v>
      </c>
      <c r="FO148" s="10">
        <f>+IF(FO$8 = 125, 1, SUM(_xlfn._xlws.FILTER(INDEX( FP$9:FP$50, MAX(  COUNT( FP$9:FP$50 ), 1)) : FP$9, INDEX( FO$101:FO$142, MAX(  COUNT( FP$9:FP$50 ), 1)) : FO$101 &gt; 0)) / SUM(_xlfn._xlws.FILTER(INDEX( FO$9:FO$50, MAX(  COUNT( FP$9:FP$50 ), 1)) : FO$9, INDEX( FO$101:FO$142, MAX(  COUNT( FP$9:FP$50 ), 1)) : FO$101 &gt; 0)) )</f>
        <v>1.0028789712311126</v>
      </c>
      <c r="FP148" s="10">
        <f>+IF(FP$8 = 125, 1, SUM(_xlfn._xlws.FILTER(INDEX( FQ$9:FQ$50, MAX(  COUNT( FQ$9:FQ$50 ), 1)) : FQ$9, INDEX( FP$101:FP$142, MAX(  COUNT( FQ$9:FQ$50 ), 1)) : FP$101 &gt; 0)) / SUM(_xlfn._xlws.FILTER(INDEX( FP$9:FP$50, MAX(  COUNT( FQ$9:FQ$50 ), 1)) : FP$9, INDEX( FP$101:FP$142, MAX(  COUNT( FQ$9:FQ$50 ), 1)) : FP$101 &gt; 0)) )</f>
        <v>1.0008109250795238</v>
      </c>
      <c r="FQ148" s="10">
        <f>+IF(FQ$8 = 125, 1, SUM(_xlfn._xlws.FILTER(INDEX( FR$9:FR$50, MAX(  COUNT( FR$9:FR$50 ), 1)) : FR$9, INDEX( FQ$101:FQ$142, MAX(  COUNT( FR$9:FR$50 ), 1)) : FQ$101 &gt; 0)) / SUM(_xlfn._xlws.FILTER(INDEX( FQ$9:FQ$50, MAX(  COUNT( FR$9:FR$50 ), 1)) : FQ$9, INDEX( FQ$101:FQ$142, MAX(  COUNT( FR$9:FR$50 ), 1)) : FQ$101 &gt; 0)) )</f>
        <v>0.99976145341801359</v>
      </c>
      <c r="FR148" s="10">
        <f>+IF(FR$8 = 125, 1, SUM(_xlfn._xlws.FILTER(INDEX( FS$9:FS$50, MAX(  COUNT( FS$9:FS$50 ), 1)) : FS$9, INDEX( FR$101:FR$142, MAX(  COUNT( FS$9:FS$50 ), 1)) : FR$101 &gt; 0)) / SUM(_xlfn._xlws.FILTER(INDEX( FR$9:FR$50, MAX(  COUNT( FS$9:FS$50 ), 1)) : FR$9, INDEX( FR$101:FR$142, MAX(  COUNT( FS$9:FS$50 ), 1)) : FR$101 &gt; 0)) )</f>
        <v>1.0000991077085313</v>
      </c>
      <c r="FS148" s="10">
        <f>+IF(FS$8 = 125, 1, SUM(_xlfn._xlws.FILTER(INDEX( FT$9:FT$50, MAX(  COUNT( FT$9:FT$50 ), 1)) : FT$9, INDEX( FS$101:FS$142, MAX(  COUNT( FT$9:FT$50 ), 1)) : FS$101 &gt; 0)) / SUM(_xlfn._xlws.FILTER(INDEX( FS$9:FS$50, MAX(  COUNT( FT$9:FT$50 ), 1)) : FS$9, INDEX( FS$101:FS$142, MAX(  COUNT( FT$9:FT$50 ), 1)) : FS$101 &gt; 0)) )</f>
        <v>1.0009573537058007</v>
      </c>
      <c r="FT148" s="10">
        <f>+IF(FT$8 = 125, 1, SUM(_xlfn._xlws.FILTER(INDEX( FU$9:FU$50, MAX(  COUNT( FU$9:FU$50 ), 1)) : FU$9, INDEX( FT$101:FT$142, MAX(  COUNT( FU$9:FU$50 ), 1)) : FT$101 &gt; 0)) / SUM(_xlfn._xlws.FILTER(INDEX( FT$9:FT$50, MAX(  COUNT( FU$9:FU$50 ), 1)) : FT$9, INDEX( FT$101:FT$142, MAX(  COUNT( FU$9:FU$50 ), 1)) : FT$101 &gt; 0)) )</f>
        <v>1.0003661565715207</v>
      </c>
      <c r="FU148" s="10">
        <f>+IF(FU$8 = 125, 1, SUM(_xlfn._xlws.FILTER(INDEX( FV$9:FV$50, MAX(  COUNT( FV$9:FV$50 ), 1)) : FV$9, INDEX( FU$101:FU$142, MAX(  COUNT( FV$9:FV$50 ), 1)) : FU$101 &gt; 0)) / SUM(_xlfn._xlws.FILTER(INDEX( FU$9:FU$50, MAX(  COUNT( FV$9:FV$50 ), 1)) : FU$9, INDEX( FU$101:FU$142, MAX(  COUNT( FV$9:FV$50 ), 1)) : FU$101 &gt; 0)) )</f>
        <v>0.99933155892111503</v>
      </c>
      <c r="FV148" s="10">
        <f>+IF(FV$8 = 125, 1, SUM(_xlfn._xlws.FILTER(INDEX( FW$9:FW$50, MAX(  COUNT( FW$9:FW$50 ), 1)) : FW$9, INDEX( FV$101:FV$142, MAX(  COUNT( FW$9:FW$50 ), 1)) : FV$101 &gt; 0)) / SUM(_xlfn._xlws.FILTER(INDEX( FV$9:FV$50, MAX(  COUNT( FW$9:FW$50 ), 1)) : FV$9, INDEX( FV$101:FV$142, MAX(  COUNT( FW$9:FW$50 ), 1)) : FV$101 &gt; 0)) )</f>
        <v>1.0011052592608021</v>
      </c>
      <c r="FW148" s="10">
        <f>+IF(FW$8 = 125, 1, SUM(_xlfn._xlws.FILTER(INDEX( FX$9:FX$50, MAX(  COUNT( FX$9:FX$50 ), 1)) : FX$9, INDEX( FW$101:FW$142, MAX(  COUNT( FX$9:FX$50 ), 1)) : FW$101 &gt; 0)) / SUM(_xlfn._xlws.FILTER(INDEX( FW$9:FW$50, MAX(  COUNT( FX$9:FX$50 ), 1)) : FW$9, INDEX( FW$101:FW$142, MAX(  COUNT( FX$9:FX$50 ), 1)) : FW$101 &gt; 0)) )</f>
        <v>1.0007907547621302</v>
      </c>
      <c r="FX148" s="10">
        <f>+IF(FX$8 = 125, 1, SUM(_xlfn._xlws.FILTER(INDEX( FY$9:FY$50, MAX(  COUNT( FY$9:FY$50 ), 1)) : FY$9, INDEX( FX$101:FX$142, MAX(  COUNT( FY$9:FY$50 ), 1)) : FX$101 &gt; 0)) / SUM(_xlfn._xlws.FILTER(INDEX( FX$9:FX$50, MAX(  COUNT( FY$9:FY$50 ), 1)) : FX$9, INDEX( FX$101:FX$142, MAX(  COUNT( FY$9:FY$50 ), 1)) : FX$101 &gt; 0)) )</f>
        <v>1.0003182033117255</v>
      </c>
      <c r="FY148" s="10">
        <f>+IF(FY$8 = 125, 1, SUM(_xlfn._xlws.FILTER(INDEX( FZ$9:FZ$50, MAX(  COUNT( FZ$9:FZ$50 ), 1)) : FZ$9, INDEX( FY$101:FY$142, MAX(  COUNT( FZ$9:FZ$50 ), 1)) : FY$101 &gt; 0)) / SUM(_xlfn._xlws.FILTER(INDEX( FY$9:FY$50, MAX(  COUNT( FZ$9:FZ$50 ), 1)) : FY$9, INDEX( FY$101:FY$142, MAX(  COUNT( FZ$9:FZ$50 ), 1)) : FY$101 &gt; 0)) )</f>
        <v>0.99973369533130352</v>
      </c>
      <c r="FZ148" s="10">
        <f>+IF(FZ$8 = 125, 1, SUM(_xlfn._xlws.FILTER(INDEX( GA$9:GA$50, MAX(  COUNT( GA$9:GA$50 ), 1)) : GA$9, INDEX( FZ$101:FZ$142, MAX(  COUNT( GA$9:GA$50 ), 1)) : FZ$101 &gt; 0)) / SUM(_xlfn._xlws.FILTER(INDEX( FZ$9:FZ$50, MAX(  COUNT( GA$9:GA$50 ), 1)) : FZ$9, INDEX( FZ$101:FZ$142, MAX(  COUNT( GA$9:GA$50 ), 1)) : FZ$101 &gt; 0)) )</f>
        <v>1.0033835998333296</v>
      </c>
      <c r="GA148" s="10">
        <f>+IF(GA$8 = 125, 1, SUM(_xlfn._xlws.FILTER(INDEX( GB$9:GB$50, MAX(  COUNT( GB$9:GB$50 ), 1)) : GB$9, INDEX( GA$101:GA$142, MAX(  COUNT( GB$9:GB$50 ), 1)) : GA$101 &gt; 0)) / SUM(_xlfn._xlws.FILTER(INDEX( GA$9:GA$50, MAX(  COUNT( GB$9:GB$50 ), 1)) : GA$9, INDEX( GA$101:GA$142, MAX(  COUNT( GB$9:GB$50 ), 1)) : GA$101 &gt; 0)) )</f>
        <v>1.0008011260471752</v>
      </c>
      <c r="GB148" s="10">
        <f>+IF(GB$8 = 125, 1, SUM(_xlfn._xlws.FILTER(INDEX( GC$9:GC$50, MAX(  COUNT( GC$9:GC$50 ), 1)) : GC$9, INDEX( GB$101:GB$142, MAX(  COUNT( GC$9:GC$50 ), 1)) : GB$101 &gt; 0)) / SUM(_xlfn._xlws.FILTER(INDEX( GB$9:GB$50, MAX(  COUNT( GC$9:GC$50 ), 1)) : GB$9, INDEX( GB$101:GB$142, MAX(  COUNT( GC$9:GC$50 ), 1)) : GB$101 &gt; 0)) )</f>
        <v>0.9999139802661422</v>
      </c>
      <c r="GC148" s="10">
        <f>+IF(GC$8 = 125, 1, SUM(_xlfn._xlws.FILTER(INDEX( GD$9:GD$50, MAX(  COUNT( GD$9:GD$50 ), 1)) : GD$9, INDEX( GC$101:GC$142, MAX(  COUNT( GD$9:GD$50 ), 1)) : GC$101 &gt; 0)) / SUM(_xlfn._xlws.FILTER(INDEX( GC$9:GC$50, MAX(  COUNT( GD$9:GD$50 ), 1)) : GC$9, INDEX( GC$101:GC$142, MAX(  COUNT( GD$9:GD$50 ), 1)) : GC$101 &gt; 0)) )</f>
        <v>1.0019661950456626</v>
      </c>
      <c r="GD148" s="10">
        <f>+IF(GD$8 = 125, 1, SUM(_xlfn._xlws.FILTER(INDEX( GE$9:GE$50, MAX(  COUNT( GE$9:GE$50 ), 1)) : GE$9, INDEX( GD$101:GD$142, MAX(  COUNT( GE$9:GE$50 ), 1)) : GD$101 &gt; 0)) / SUM(_xlfn._xlws.FILTER(INDEX( GD$9:GD$50, MAX(  COUNT( GE$9:GE$50 ), 1)) : GD$9, INDEX( GD$101:GD$142, MAX(  COUNT( GE$9:GE$50 ), 1)) : GD$101 &gt; 0)) )</f>
        <v>1.0009846771495732</v>
      </c>
      <c r="GE148" s="10">
        <f>+IF(GE$8 = 125, 1, SUM(_xlfn._xlws.FILTER(INDEX( GF$9:GF$50, MAX(  COUNT( GF$9:GF$50 ), 1)) : GF$9, INDEX( GE$101:GE$142, MAX(  COUNT( GF$9:GF$50 ), 1)) : GE$101 &gt; 0)) / SUM(_xlfn._xlws.FILTER(INDEX( GE$9:GE$50, MAX(  COUNT( GF$9:GF$50 ), 1)) : GE$9, INDEX( GE$101:GE$142, MAX(  COUNT( GF$9:GF$50 ), 1)) : GE$101 &gt; 0)) )</f>
        <v>1.0004964652662052</v>
      </c>
      <c r="GF148" s="10">
        <f>+IF(GF$8 = 125, 1, SUM(_xlfn._xlws.FILTER(INDEX( GG$9:GG$50, MAX(  COUNT( GG$9:GG$50 ), 1)) : GG$9, INDEX( GF$101:GF$142, MAX(  COUNT( GG$9:GG$50 ), 1)) : GF$101 &gt; 0)) / SUM(_xlfn._xlws.FILTER(INDEX( GF$9:GF$50, MAX(  COUNT( GG$9:GG$50 ), 1)) : GF$9, INDEX( GF$101:GF$142, MAX(  COUNT( GG$9:GG$50 ), 1)) : GF$101 &gt; 0)) )</f>
        <v>1.0023245312231708</v>
      </c>
      <c r="GG148" s="10">
        <f>+IF(GG$8 = 125, 1, SUM(_xlfn._xlws.FILTER(INDEX( GH$9:GH$50, MAX(  COUNT( GH$9:GH$50 ), 1)) : GH$9, INDEX( GG$101:GG$142, MAX(  COUNT( GH$9:GH$50 ), 1)) : GG$101 &gt; 0)) / SUM(_xlfn._xlws.FILTER(INDEX( GG$9:GG$50, MAX(  COUNT( GH$9:GH$50 ), 1)) : GG$9, INDEX( GG$101:GG$142, MAX(  COUNT( GH$9:GH$50 ), 1)) : GG$101 &gt; 0)) )</f>
        <v>1.0018887623984314</v>
      </c>
      <c r="GH148" s="10">
        <f>+IF(GH$8 = 125, 1, SUM(_xlfn._xlws.FILTER(INDEX( GI$9:GI$50, MAX(  COUNT( GI$9:GI$50 ), 1)) : GI$9, INDEX( GH$101:GH$142, MAX(  COUNT( GI$9:GI$50 ), 1)) : GH$101 &gt; 0)) / SUM(_xlfn._xlws.FILTER(INDEX( GH$9:GH$50, MAX(  COUNT( GI$9:GI$50 ), 1)) : GH$9, INDEX( GH$101:GH$142, MAX(  COUNT( GI$9:GI$50 ), 1)) : GH$101 &gt; 0)) )</f>
        <v>0.99736526230142142</v>
      </c>
      <c r="GI148" s="10">
        <f>+IF(GI$8 = 125, 1, SUM(_xlfn._xlws.FILTER(INDEX( GJ$9:GJ$50, MAX(  COUNT( GJ$9:GJ$50 ), 1)) : GJ$9, INDEX( GI$101:GI$142, MAX(  COUNT( GJ$9:GJ$50 ), 1)) : GI$101 &gt; 0)) / SUM(_xlfn._xlws.FILTER(INDEX( GI$9:GI$50, MAX(  COUNT( GJ$9:GJ$50 ), 1)) : GI$9, INDEX( GI$101:GI$142, MAX(  COUNT( GJ$9:GJ$50 ), 1)) : GI$101 &gt; 0)) )</f>
        <v>1.0011558329977455</v>
      </c>
      <c r="GJ148" s="10">
        <f>+IF(GJ$8 = 125, 1, SUM(_xlfn._xlws.FILTER(INDEX( GK$9:GK$50, MAX(  COUNT( GK$9:GK$50 ), 1)) : GK$9, INDEX( GJ$101:GJ$142, MAX(  COUNT( GK$9:GK$50 ), 1)) : GJ$101 &gt; 0)) / SUM(_xlfn._xlws.FILTER(INDEX( GJ$9:GJ$50, MAX(  COUNT( GK$9:GK$50 ), 1)) : GJ$9, INDEX( GJ$101:GJ$142, MAX(  COUNT( GK$9:GK$50 ), 1)) : GJ$101 &gt; 0)) )</f>
        <v>1.0012956747107784</v>
      </c>
      <c r="GK148" s="10">
        <f>+IF(GK$8 = 125, 1, SUM(_xlfn._xlws.FILTER(INDEX( GL$9:GL$50, MAX(  COUNT( GL$9:GL$50 ), 1)) : GL$9, INDEX( GK$101:GK$142, MAX(  COUNT( GL$9:GL$50 ), 1)) : GK$101 &gt; 0)) / SUM(_xlfn._xlws.FILTER(INDEX( GK$9:GK$50, MAX(  COUNT( GL$9:GL$50 ), 1)) : GK$9, INDEX( GK$101:GK$142, MAX(  COUNT( GL$9:GL$50 ), 1)) : GK$101 &gt; 0)) )</f>
        <v>1.0008277404760433</v>
      </c>
      <c r="GL148" s="10">
        <f>+IF(GL$8 = 125, 1, SUM(_xlfn._xlws.FILTER(INDEX( GM$9:GM$50, MAX(  COUNT( GM$9:GM$50 ), 1)) : GM$9, INDEX( GL$101:GL$142, MAX(  COUNT( GM$9:GM$50 ), 1)) : GL$101 &gt; 0)) / SUM(_xlfn._xlws.FILTER(INDEX( GL$9:GL$50, MAX(  COUNT( GM$9:GM$50 ), 1)) : GL$9, INDEX( GL$101:GL$142, MAX(  COUNT( GM$9:GM$50 ), 1)) : GL$101 &gt; 0)) )</f>
        <v>1.0006618070125135</v>
      </c>
      <c r="GM148" s="10">
        <f>+IF(GM$8 = 125, 1, SUM(_xlfn._xlws.FILTER(INDEX( GN$9:GN$50, MAX(  COUNT( GN$9:GN$50 ), 1)) : GN$9, INDEX( GM$101:GM$142, MAX(  COUNT( GN$9:GN$50 ), 1)) : GM$101 &gt; 0)) / SUM(_xlfn._xlws.FILTER(INDEX( GM$9:GM$50, MAX(  COUNT( GN$9:GN$50 ), 1)) : GM$9, INDEX( GM$101:GM$142, MAX(  COUNT( GN$9:GN$50 ), 1)) : GM$101 &gt; 0)) )</f>
        <v>1.0005418331962976</v>
      </c>
      <c r="GN148" s="10">
        <f>+IF(GN$8 = 125, 1, SUM(_xlfn._xlws.FILTER(INDEX( GO$9:GO$50, MAX(  COUNT( GO$9:GO$50 ), 1)) : GO$9, INDEX( GN$101:GN$142, MAX(  COUNT( GO$9:GO$50 ), 1)) : GN$101 &gt; 0)) / SUM(_xlfn._xlws.FILTER(INDEX( GN$9:GN$50, MAX(  COUNT( GO$9:GO$50 ), 1)) : GN$9, INDEX( GN$101:GN$142, MAX(  COUNT( GO$9:GO$50 ), 1)) : GN$101 &gt; 0)) )</f>
        <v>1.0013816859821796</v>
      </c>
      <c r="GO148" s="10">
        <f>+IF(GO$8 = 125, 1, SUM(_xlfn._xlws.FILTER(INDEX( GP$9:GP$50, MAX(  COUNT( GP$9:GP$50 ), 1)) : GP$9, INDEX( GO$101:GO$142, MAX(  COUNT( GP$9:GP$50 ), 1)) : GO$101 &gt; 0)) / SUM(_xlfn._xlws.FILTER(INDEX( GO$9:GO$50, MAX(  COUNT( GP$9:GP$50 ), 1)) : GO$9, INDEX( GO$101:GO$142, MAX(  COUNT( GP$9:GP$50 ), 1)) : GO$101 &gt; 0)) )</f>
        <v>1.0007881520801425</v>
      </c>
      <c r="GP148" s="10">
        <f>+IF(GP$8 = 125, 1, SUM(_xlfn._xlws.FILTER(INDEX( GQ$9:GQ$50, MAX(  COUNT( GQ$9:GQ$50 ), 1)) : GQ$9, INDEX( GP$101:GP$142, MAX(  COUNT( GQ$9:GQ$50 ), 1)) : GP$101 &gt; 0)) / SUM(_xlfn._xlws.FILTER(INDEX( GP$9:GP$50, MAX(  COUNT( GQ$9:GQ$50 ), 1)) : GP$9, INDEX( GP$101:GP$142, MAX(  COUNT( GQ$9:GQ$50 ), 1)) : GP$101 &gt; 0)) )</f>
        <v>0.99928081654423484</v>
      </c>
      <c r="GQ148" s="10">
        <f>+IF(GQ$8 = 125, 1, SUM(_xlfn._xlws.FILTER(INDEX( GR$9:GR$50, MAX(  COUNT( GR$9:GR$50 ), 1)) : GR$9, INDEX( GQ$101:GQ$142, MAX(  COUNT( GR$9:GR$50 ), 1)) : GQ$101 &gt; 0)) / SUM(_xlfn._xlws.FILTER(INDEX( GQ$9:GQ$50, MAX(  COUNT( GR$9:GR$50 ), 1)) : GQ$9, INDEX( GQ$101:GQ$142, MAX(  COUNT( GR$9:GR$50 ), 1)) : GQ$101 &gt; 0)) )</f>
        <v>1.00068297908037</v>
      </c>
      <c r="GR148" s="10">
        <f>+IF(GR$8 = 125, 1, SUM(_xlfn._xlws.FILTER(INDEX( GS$9:GS$50, MAX(  COUNT( GS$9:GS$50 ), 1)) : GS$9, INDEX( GR$101:GR$142, MAX(  COUNT( GS$9:GS$50 ), 1)) : GR$101 &gt; 0)) / SUM(_xlfn._xlws.FILTER(INDEX( GR$9:GR$50, MAX(  COUNT( GS$9:GS$50 ), 1)) : GR$9, INDEX( GR$101:GR$142, MAX(  COUNT( GS$9:GS$50 ), 1)) : GR$101 &gt; 0)) )</f>
        <v>1.0006386424737121</v>
      </c>
      <c r="GS148" s="10">
        <f>+IF(GS$8 = 125, 1, SUM(_xlfn._xlws.FILTER(INDEX( GT$9:GT$50, MAX(  COUNT( GT$9:GT$50 ), 1)) : GT$9, INDEX( GS$101:GS$142, MAX(  COUNT( GT$9:GT$50 ), 1)) : GS$101 &gt; 0)) / SUM(_xlfn._xlws.FILTER(INDEX( GS$9:GS$50, MAX(  COUNT( GT$9:GT$50 ), 1)) : GS$9, INDEX( GS$101:GS$142, MAX(  COUNT( GT$9:GT$50 ), 1)) : GS$101 &gt; 0)) )</f>
        <v>1.0007772226462559</v>
      </c>
      <c r="GT148" s="10">
        <f>+IF(GT$8 = 125, 1, SUM(_xlfn._xlws.FILTER(INDEX( GU$9:GU$50, MAX(  COUNT( GU$9:GU$50 ), 1)) : GU$9, INDEX( GT$101:GT$142, MAX(  COUNT( GU$9:GU$50 ), 1)) : GT$101 &gt; 0)) / SUM(_xlfn._xlws.FILTER(INDEX( GT$9:GT$50, MAX(  COUNT( GU$9:GU$50 ), 1)) : GT$9, INDEX( GT$101:GT$142, MAX(  COUNT( GU$9:GU$50 ), 1)) : GT$101 &gt; 0)) )</f>
        <v>1.0013801338301807</v>
      </c>
      <c r="GU148" s="10">
        <f>+IF(GU$8 = 125, 1, SUM(_xlfn._xlws.FILTER(INDEX( GV$9:GV$50, MAX(  COUNT( GV$9:GV$50 ), 1)) : GV$9, INDEX( GU$101:GU$142, MAX(  COUNT( GV$9:GV$50 ), 1)) : GU$101 &gt; 0)) / SUM(_xlfn._xlws.FILTER(INDEX( GU$9:GU$50, MAX(  COUNT( GV$9:GV$50 ), 1)) : GU$9, INDEX( GU$101:GU$142, MAX(  COUNT( GV$9:GV$50 ), 1)) : GU$101 &gt; 0)) )</f>
        <v>1.0000984460176001</v>
      </c>
      <c r="GV148" s="10">
        <f>+IF(GV$8 = 125, 1, SUM(_xlfn._xlws.FILTER(INDEX( GW$9:GW$50, MAX(  COUNT( GW$9:GW$50 ), 1)) : GW$9, INDEX( GV$101:GV$142, MAX(  COUNT( GW$9:GW$50 ), 1)) : GV$101 &gt; 0)) / SUM(_xlfn._xlws.FILTER(INDEX( GV$9:GV$50, MAX(  COUNT( GW$9:GW$50 ), 1)) : GV$9, INDEX( GV$101:GV$142, MAX(  COUNT( GW$9:GW$50 ), 1)) : GV$101 &gt; 0)) )</f>
        <v>1.0015852375956089</v>
      </c>
      <c r="GW148" s="10">
        <f>+IF(GW$8 = 125, 1, SUM(_xlfn._xlws.FILTER(INDEX( GX$9:GX$50, MAX(  COUNT( GX$9:GX$50 ), 1)) : GX$9, INDEX( GW$101:GW$142, MAX(  COUNT( GX$9:GX$50 ), 1)) : GW$101 &gt; 0)) / SUM(_xlfn._xlws.FILTER(INDEX( GW$9:GW$50, MAX(  COUNT( GX$9:GX$50 ), 1)) : GW$9, INDEX( GW$101:GW$142, MAX(  COUNT( GX$9:GX$50 ), 1)) : GW$101 &gt; 0)) )</f>
        <v>1.0007271132805076</v>
      </c>
      <c r="GX148" s="10">
        <f>+IF(GX$8 = 125, 1, SUM(_xlfn._xlws.FILTER(INDEX( GY$9:GY$50, MAX(  COUNT( GY$9:GY$50 ), 1)) : GY$9, INDEX( GX$101:GX$142, MAX(  COUNT( GY$9:GY$50 ), 1)) : GX$101 &gt; 0)) / SUM(_xlfn._xlws.FILTER(INDEX( GX$9:GX$50, MAX(  COUNT( GY$9:GY$50 ), 1)) : GX$9, INDEX( GX$101:GX$142, MAX(  COUNT( GY$9:GY$50 ), 1)) : GX$101 &gt; 0)) )</f>
        <v>1.0011446384248375</v>
      </c>
      <c r="GY148" s="10">
        <f>+IF(GY$8 = 125, 1, SUM(_xlfn._xlws.FILTER(INDEX( GZ$9:GZ$50, MAX(  COUNT( GZ$9:GZ$50 ), 1)) : GZ$9, INDEX( GY$101:GY$142, MAX(  COUNT( GZ$9:GZ$50 ), 1)) : GY$101 &gt; 0)) / SUM(_xlfn._xlws.FILTER(INDEX( GY$9:GY$50, MAX(  COUNT( GZ$9:GZ$50 ), 1)) : GY$9, INDEX( GY$101:GY$142, MAX(  COUNT( GZ$9:GZ$50 ), 1)) : GY$101 &gt; 0)) )</f>
        <v>1.0005592256750042</v>
      </c>
      <c r="GZ148" s="10">
        <f>+IF(GZ$8 = 125, 1, SUM(_xlfn._xlws.FILTER(INDEX( HA$9:HA$50, MAX(  COUNT( HA$9:HA$50 ), 1)) : HA$9, INDEX( GZ$101:GZ$142, MAX(  COUNT( HA$9:HA$50 ), 1)) : GZ$101 &gt; 0)) / SUM(_xlfn._xlws.FILTER(INDEX( GZ$9:GZ$50, MAX(  COUNT( HA$9:HA$50 ), 1)) : GZ$9, INDEX( GZ$101:GZ$142, MAX(  COUNT( HA$9:HA$50 ), 1)) : GZ$101 &gt; 0)) )</f>
        <v>1.000744618099245</v>
      </c>
      <c r="HA148" s="10">
        <f>+IF(HA$8 = 125, 1, SUM(_xlfn._xlws.FILTER(INDEX( HB$9:HB$50, MAX(  COUNT( HB$9:HB$50 ), 1)) : HB$9, INDEX( HA$101:HA$142, MAX(  COUNT( HB$9:HB$50 ), 1)) : HA$101 &gt; 0)) / SUM(_xlfn._xlws.FILTER(INDEX( HA$9:HA$50, MAX(  COUNT( HB$9:HB$50 ), 1)) : HA$9, INDEX( HA$101:HA$142, MAX(  COUNT( HB$9:HB$50 ), 1)) : HA$101 &gt; 0)) )</f>
        <v>1.0030080561333301</v>
      </c>
      <c r="HB148" s="10">
        <f>+IF(HB$8 = 125, 1, SUM(_xlfn._xlws.FILTER(INDEX( HC$9:HC$50, MAX(  COUNT( HC$9:HC$50 ), 1)) : HC$9, INDEX( HB$101:HB$142, MAX(  COUNT( HC$9:HC$50 ), 1)) : HB$101 &gt; 0)) / SUM(_xlfn._xlws.FILTER(INDEX( HB$9:HB$50, MAX(  COUNT( HC$9:HC$50 ), 1)) : HB$9, INDEX( HB$101:HB$142, MAX(  COUNT( HC$9:HC$50 ), 1)) : HB$101 &gt; 0)) )</f>
        <v>1.0002908724222677</v>
      </c>
      <c r="HC148" s="10">
        <f>+IF(HC$8 = 125, 1, SUM(_xlfn._xlws.FILTER(INDEX( HD$9:HD$50, MAX(  COUNT( HD$9:HD$50 ), 1)) : HD$9, INDEX( HC$101:HC$142, MAX(  COUNT( HD$9:HD$50 ), 1)) : HC$101 &gt; 0)) / SUM(_xlfn._xlws.FILTER(INDEX( HC$9:HC$50, MAX(  COUNT( HD$9:HD$50 ), 1)) : HC$9, INDEX( HC$101:HC$142, MAX(  COUNT( HD$9:HD$50 ), 1)) : HC$101 &gt; 0)) )</f>
        <v>1.0003934377285246</v>
      </c>
      <c r="HD148" s="10">
        <f>+IF(HD$8 = 125, 1, SUM(_xlfn._xlws.FILTER(INDEX( HE$9:HE$50, MAX(  COUNT( HE$9:HE$50 ), 1)) : HE$9, INDEX( HD$101:HD$142, MAX(  COUNT( HE$9:HE$50 ), 1)) : HD$101 &gt; 0)) / SUM(_xlfn._xlws.FILTER(INDEX( HD$9:HD$50, MAX(  COUNT( HE$9:HE$50 ), 1)) : HD$9, INDEX( HD$101:HD$142, MAX(  COUNT( HE$9:HE$50 ), 1)) : HD$101 &gt; 0)) )</f>
        <v>1.0014357290842608</v>
      </c>
      <c r="HE148" s="10">
        <f>+IF(HE$8 = 125, 1, SUM(_xlfn._xlws.FILTER(INDEX( HF$9:HF$50, MAX(  COUNT( HF$9:HF$50 ), 1)) : HF$9, INDEX( HE$101:HE$142, MAX(  COUNT( HF$9:HF$50 ), 1)) : HE$101 &gt; 0)) / SUM(_xlfn._xlws.FILTER(INDEX( HE$9:HE$50, MAX(  COUNT( HF$9:HF$50 ), 1)) : HE$9, INDEX( HE$101:HE$142, MAX(  COUNT( HF$9:HF$50 ), 1)) : HE$101 &gt; 0)) )</f>
        <v>1.0009668764728386</v>
      </c>
      <c r="HF148" s="10">
        <f>+IF(HF$8 = 125, 1, SUM(_xlfn._xlws.FILTER(INDEX( HG$9:HG$50, MAX(  COUNT( HG$9:HG$50 ), 1)) : HG$9, INDEX( HF$101:HF$142, MAX(  COUNT( HG$9:HG$50 ), 1)) : HF$101 &gt; 0)) / SUM(_xlfn._xlws.FILTER(INDEX( HF$9:HF$50, MAX(  COUNT( HG$9:HG$50 ), 1)) : HF$9, INDEX( HF$101:HF$142, MAX(  COUNT( HG$9:HG$50 ), 1)) : HF$101 &gt; 0)) )</f>
        <v>1.0030364676659023</v>
      </c>
      <c r="HG148" s="10">
        <f>+IF(HG$8 = 125, 1, SUM(_xlfn._xlws.FILTER(INDEX( HH$9:HH$50, MAX(  COUNT( HH$9:HH$50 ), 1)) : HH$9, INDEX( HG$101:HG$142, MAX(  COUNT( HH$9:HH$50 ), 1)) : HG$101 &gt; 0)) / SUM(_xlfn._xlws.FILTER(INDEX( HG$9:HG$50, MAX(  COUNT( HH$9:HH$50 ), 1)) : HG$9, INDEX( HG$101:HG$142, MAX(  COUNT( HH$9:HH$50 ), 1)) : HG$101 &gt; 0)) )</f>
        <v>1.0013930453801243</v>
      </c>
      <c r="HH148" s="10">
        <f>+IF(HH$8 = 125, 1, SUM(_xlfn._xlws.FILTER(INDEX( HI$9:HI$50, MAX(  COUNT( HI$9:HI$50 ), 1)) : HI$9, INDEX( HH$101:HH$142, MAX(  COUNT( HI$9:HI$50 ), 1)) : HH$101 &gt; 0)) / SUM(_xlfn._xlws.FILTER(INDEX( HH$9:HH$50, MAX(  COUNT( HI$9:HI$50 ), 1)) : HH$9, INDEX( HH$101:HH$142, MAX(  COUNT( HI$9:HI$50 ), 1)) : HH$101 &gt; 0)) )</f>
        <v>1.0019040145879534</v>
      </c>
      <c r="HI148" s="10">
        <f>+IF(HI$8 = 125, 1, SUM(_xlfn._xlws.FILTER(INDEX( HJ$9:HJ$50, MAX(  COUNT( HJ$9:HJ$50 ), 1)) : HJ$9, INDEX( HI$101:HI$142, MAX(  COUNT( HJ$9:HJ$50 ), 1)) : HI$101 &gt; 0)) / SUM(_xlfn._xlws.FILTER(INDEX( HI$9:HI$50, MAX(  COUNT( HJ$9:HJ$50 ), 1)) : HI$9, INDEX( HI$101:HI$142, MAX(  COUNT( HJ$9:HJ$50 ), 1)) : HI$101 &gt; 0)) )</f>
        <v>1.0041256542345445</v>
      </c>
      <c r="HJ148" s="10">
        <f>+IF(HJ$8 = 125, 1, SUM(_xlfn._xlws.FILTER(INDEX( HK$9:HK$50, MAX(  COUNT( HK$9:HK$50 ), 1)) : HK$9, INDEX( HJ$101:HJ$142, MAX(  COUNT( HK$9:HK$50 ), 1)) : HJ$101 &gt; 0)) / SUM(_xlfn._xlws.FILTER(INDEX( HJ$9:HJ$50, MAX(  COUNT( HK$9:HK$50 ), 1)) : HJ$9, INDEX( HJ$101:HJ$142, MAX(  COUNT( HK$9:HK$50 ), 1)) : HJ$101 &gt; 0)) )</f>
        <v>1.0014877288751145</v>
      </c>
      <c r="HK148" s="10">
        <f>+IF(HK$8 = 125, 1, SUM(_xlfn._xlws.FILTER(INDEX( HL$9:HL$50, MAX(  COUNT( HL$9:HL$50 ), 1)) : HL$9, INDEX( HK$101:HK$142, MAX(  COUNT( HL$9:HL$50 ), 1)) : HK$101 &gt; 0)) / SUM(_xlfn._xlws.FILTER(INDEX( HK$9:HK$50, MAX(  COUNT( HL$9:HL$50 ), 1)) : HK$9, INDEX( HK$101:HK$142, MAX(  COUNT( HL$9:HL$50 ), 1)) : HK$101 &gt; 0)) )</f>
        <v>1.0009540216393078</v>
      </c>
      <c r="HL148" s="10">
        <f>+IF(HL$8 = 125, 1, SUM(_xlfn._xlws.FILTER(INDEX( HM$9:HM$50, MAX(  COUNT( HM$9:HM$50 ), 1)) : HM$9, INDEX( HL$101:HL$142, MAX(  COUNT( HM$9:HM$50 ), 1)) : HL$101 &gt; 0)) / SUM(_xlfn._xlws.FILTER(INDEX( HL$9:HL$50, MAX(  COUNT( HM$9:HM$50 ), 1)) : HL$9, INDEX( HL$101:HL$142, MAX(  COUNT( HM$9:HM$50 ), 1)) : HL$101 &gt; 0)) )</f>
        <v>1.001106026573803</v>
      </c>
      <c r="HM148" s="10">
        <f>+IF(HM$8 = 125, 1, SUM(_xlfn._xlws.FILTER(INDEX( HN$9:HN$50, MAX(  COUNT( HN$9:HN$50 ), 1)) : HN$9, INDEX( HM$101:HM$142, MAX(  COUNT( HN$9:HN$50 ), 1)) : HM$101 &gt; 0)) / SUM(_xlfn._xlws.FILTER(INDEX( HM$9:HM$50, MAX(  COUNT( HN$9:HN$50 ), 1)) : HM$9, INDEX( HM$101:HM$142, MAX(  COUNT( HN$9:HN$50 ), 1)) : HM$101 &gt; 0)) )</f>
        <v>1.001124125885348</v>
      </c>
      <c r="HN148" s="10">
        <f>+IF(HN$8 = 125, 1, SUM(_xlfn._xlws.FILTER(INDEX( HO$9:HO$50, MAX(  COUNT( HO$9:HO$50 ), 1)) : HO$9, INDEX( HN$101:HN$142, MAX(  COUNT( HO$9:HO$50 ), 1)) : HN$101 &gt; 0)) / SUM(_xlfn._xlws.FILTER(INDEX( HN$9:HN$50, MAX(  COUNT( HO$9:HO$50 ), 1)) : HN$9, INDEX( HN$101:HN$142, MAX(  COUNT( HO$9:HO$50 ), 1)) : HN$101 &gt; 0)) )</f>
        <v>1.0039181692805532</v>
      </c>
      <c r="HO148" s="10">
        <f>+IF(HO$8 = 125, 1, SUM(_xlfn._xlws.FILTER(INDEX( HP$9:HP$50, MAX(  COUNT( HP$9:HP$50 ), 1)) : HP$9, INDEX( HO$101:HO$142, MAX(  COUNT( HP$9:HP$50 ), 1)) : HO$101 &gt; 0)) / SUM(_xlfn._xlws.FILTER(INDEX( HO$9:HO$50, MAX(  COUNT( HP$9:HP$50 ), 1)) : HO$9, INDEX( HO$101:HO$142, MAX(  COUNT( HP$9:HP$50 ), 1)) : HO$101 &gt; 0)) )</f>
        <v>1.0008963396349899</v>
      </c>
      <c r="HP148" s="10">
        <f>+IF(HP$8 = 125, 1, SUM(_xlfn._xlws.FILTER(INDEX( HQ$9:HQ$50, MAX(  COUNT( HQ$9:HQ$50 ), 1)) : HQ$9, INDEX( HP$101:HP$142, MAX(  COUNT( HQ$9:HQ$50 ), 1)) : HP$101 &gt; 0)) / SUM(_xlfn._xlws.FILTER(INDEX( HP$9:HP$50, MAX(  COUNT( HQ$9:HQ$50 ), 1)) : HP$9, INDEX( HP$101:HP$142, MAX(  COUNT( HQ$9:HQ$50 ), 1)) : HP$101 &gt; 0)) )</f>
        <v>1.001409522293129</v>
      </c>
      <c r="HQ148" s="10">
        <f>+IF(HQ$8 = 125, 1, SUM(_xlfn._xlws.FILTER(INDEX( HR$9:HR$50, MAX(  COUNT( HR$9:HR$50 ), 1)) : HR$9, INDEX( HQ$101:HQ$142, MAX(  COUNT( HR$9:HR$50 ), 1)) : HQ$101 &gt; 0)) / SUM(_xlfn._xlws.FILTER(INDEX( HQ$9:HQ$50, MAX(  COUNT( HR$9:HR$50 ), 1)) : HQ$9, INDEX( HQ$101:HQ$142, MAX(  COUNT( HR$9:HR$50 ), 1)) : HQ$101 &gt; 0)) )</f>
        <v>1.0009633695486719</v>
      </c>
      <c r="HR148" s="10">
        <f>+IF(HR$8 = 125, 1, SUM(_xlfn._xlws.FILTER(INDEX( HS$9:HS$50, MAX(  COUNT( HS$9:HS$50 ), 1)) : HS$9, INDEX( HR$101:HR$142, MAX(  COUNT( HS$9:HS$50 ), 1)) : HR$101 &gt; 0)) / SUM(_xlfn._xlws.FILTER(INDEX( HR$9:HR$50, MAX(  COUNT( HS$9:HS$50 ), 1)) : HR$9, INDEX( HR$101:HR$142, MAX(  COUNT( HS$9:HS$50 ), 1)) : HR$101 &gt; 0)) )</f>
        <v>1.0008143876622644</v>
      </c>
      <c r="HS148" s="10">
        <f>+IF(HS$8 = 125, 1, SUM(_xlfn._xlws.FILTER(INDEX( HT$9:HT$50, MAX(  COUNT( HT$9:HT$50 ), 1)) : HT$9, INDEX( HS$101:HS$142, MAX(  COUNT( HT$9:HT$50 ), 1)) : HS$101 &gt; 0)) / SUM(_xlfn._xlws.FILTER(INDEX( HS$9:HS$50, MAX(  COUNT( HT$9:HT$50 ), 1)) : HS$9, INDEX( HS$101:HS$142, MAX(  COUNT( HT$9:HT$50 ), 1)) : HS$101 &gt; 0)) )</f>
        <v>1.0014578551729416</v>
      </c>
      <c r="HT148" s="10">
        <f>+IF(HT$8 = 125, 1, SUM(_xlfn._xlws.FILTER(INDEX( HU$9:HU$50, MAX(  COUNT( HU$9:HU$50 ), 1)) : HU$9, INDEX( HT$101:HT$142, MAX(  COUNT( HU$9:HU$50 ), 1)) : HT$101 &gt; 0)) / SUM(_xlfn._xlws.FILTER(INDEX( HT$9:HT$50, MAX(  COUNT( HU$9:HU$50 ), 1)) : HT$9, INDEX( HT$101:HT$142, MAX(  COUNT( HU$9:HU$50 ), 1)) : HT$101 &gt; 0)) )</f>
        <v>1.0011550559120275</v>
      </c>
      <c r="HU148" s="10">
        <f>+IF(HU$8 = 125, 1, SUM(_xlfn._xlws.FILTER(INDEX( HV$9:HV$50, MAX(  COUNT( HV$9:HV$50 ), 1)) : HV$9, INDEX( HU$101:HU$142, MAX(  COUNT( HV$9:HV$50 ), 1)) : HU$101 &gt; 0)) / SUM(_xlfn._xlws.FILTER(INDEX( HU$9:HU$50, MAX(  COUNT( HV$9:HV$50 ), 1)) : HU$9, INDEX( HU$101:HU$142, MAX(  COUNT( HV$9:HV$50 ), 1)) : HU$101 &gt; 0)) )</f>
        <v>1.001691030253119</v>
      </c>
      <c r="HV148" s="10">
        <f>+IF(HV$8 = 125, 1, SUM(_xlfn._xlws.FILTER(INDEX( HW$9:HW$50, MAX(  COUNT( HW$9:HW$50 ), 1)) : HW$9, INDEX( HV$101:HV$142, MAX(  COUNT( HW$9:HW$50 ), 1)) : HV$101 &gt; 0)) / SUM(_xlfn._xlws.FILTER(INDEX( HV$9:HV$50, MAX(  COUNT( HW$9:HW$50 ), 1)) : HV$9, INDEX( HV$101:HV$142, MAX(  COUNT( HW$9:HW$50 ), 1)) : HV$101 &gt; 0)) )</f>
        <v>1.001092947069782</v>
      </c>
      <c r="HW148" s="10">
        <f>+IF(HW$8 = 125, 1, SUM(_xlfn._xlws.FILTER(INDEX( HX$9:HX$50, MAX(  COUNT( HX$9:HX$50 ), 1)) : HX$9, INDEX( HW$101:HW$142, MAX(  COUNT( HX$9:HX$50 ), 1)) : HW$101 &gt; 0)) / SUM(_xlfn._xlws.FILTER(INDEX( HW$9:HW$50, MAX(  COUNT( HX$9:HX$50 ), 1)) : HW$9, INDEX( HW$101:HW$142, MAX(  COUNT( HX$9:HX$50 ), 1)) : HW$101 &gt; 0)) )</f>
        <v>1.0030686963960913</v>
      </c>
      <c r="HX148" s="10">
        <f>+IF(HX$8 = 125, 1, SUM(_xlfn._xlws.FILTER(INDEX( HY$9:HY$50, MAX(  COUNT( HY$9:HY$50 ), 1)) : HY$9, INDEX( HX$101:HX$142, MAX(  COUNT( HY$9:HY$50 ), 1)) : HX$101 &gt; 0)) / SUM(_xlfn._xlws.FILTER(INDEX( HX$9:HX$50, MAX(  COUNT( HY$9:HY$50 ), 1)) : HX$9, INDEX( HX$101:HX$142, MAX(  COUNT( HY$9:HY$50 ), 1)) : HX$101 &gt; 0)) )</f>
        <v>1.0013262711021431</v>
      </c>
      <c r="HY148" s="10">
        <f>+IF(HY$8 = 125, 1, SUM(_xlfn._xlws.FILTER(INDEX( HZ$9:HZ$50, MAX(  COUNT( HZ$9:HZ$50 ), 1)) : HZ$9, INDEX( HY$101:HY$142, MAX(  COUNT( HZ$9:HZ$50 ), 1)) : HY$101 &gt; 0)) / SUM(_xlfn._xlws.FILTER(INDEX( HY$9:HY$50, MAX(  COUNT( HZ$9:HZ$50 ), 1)) : HY$9, INDEX( HY$101:HY$142, MAX(  COUNT( HZ$9:HZ$50 ), 1)) : HY$101 &gt; 0)) )</f>
        <v>1.0011425425288183</v>
      </c>
      <c r="HZ148" s="10">
        <f>+IF(HZ$8 = 125, 1, SUM(_xlfn._xlws.FILTER(INDEX( IA$9:IA$50, MAX(  COUNT( IA$9:IA$50 ), 1)) : IA$9, INDEX( HZ$101:HZ$142, MAX(  COUNT( IA$9:IA$50 ), 1)) : HZ$101 &gt; 0)) / SUM(_xlfn._xlws.FILTER(INDEX( HZ$9:HZ$50, MAX(  COUNT( IA$9:IA$50 ), 1)) : HZ$9, INDEX( HZ$101:HZ$142, MAX(  COUNT( IA$9:IA$50 ), 1)) : HZ$101 &gt; 0)) )</f>
        <v>1.0018035368198133</v>
      </c>
      <c r="IA148" s="10">
        <f>+IF(IA$8 = 125, 1, SUM(_xlfn._xlws.FILTER(INDEX( IB$9:IB$50, MAX(  COUNT( IB$9:IB$50 ), 1)) : IB$9, INDEX( IA$101:IA$142, MAX(  COUNT( IB$9:IB$50 ), 1)) : IA$101 &gt; 0)) / SUM(_xlfn._xlws.FILTER(INDEX( IA$9:IA$50, MAX(  COUNT( IB$9:IB$50 ), 1)) : IA$9, INDEX( IA$101:IA$142, MAX(  COUNT( IB$9:IB$50 ), 1)) : IA$101 &gt; 0)) )</f>
        <v>1.0014293594197561</v>
      </c>
      <c r="IB148" s="10">
        <f>+IF(IB$8 = 125, 1, SUM(_xlfn._xlws.FILTER(INDEX( IC$9:IC$50, MAX(  COUNT( IC$9:IC$50 ), 1)) : IC$9, INDEX( IB$101:IB$142, MAX(  COUNT( IC$9:IC$50 ), 1)) : IB$101 &gt; 0)) / SUM(_xlfn._xlws.FILTER(INDEX( IB$9:IB$50, MAX(  COUNT( IC$9:IC$50 ), 1)) : IB$9, INDEX( IB$101:IB$142, MAX(  COUNT( IC$9:IC$50 ), 1)) : IB$101 &gt; 0)) )</f>
        <v>1.0020558625700904</v>
      </c>
      <c r="IC148" s="10">
        <f>+IF(IC$8 = 125, 1, SUM(_xlfn._xlws.FILTER(INDEX( ID$9:ID$50, MAX(  COUNT( ID$9:ID$50 ), 1)) : ID$9, INDEX( IC$101:IC$142, MAX(  COUNT( ID$9:ID$50 ), 1)) : IC$101 &gt; 0)) / SUM(_xlfn._xlws.FILTER(INDEX( IC$9:IC$50, MAX(  COUNT( ID$9:ID$50 ), 1)) : IC$9, INDEX( IC$101:IC$142, MAX(  COUNT( ID$9:ID$50 ), 1)) : IC$101 &gt; 0)) )</f>
        <v>1.0022000361956243</v>
      </c>
      <c r="ID148" s="10">
        <f>+IF(ID$8 = 125, 1, SUM(_xlfn._xlws.FILTER(INDEX( IE$9:IE$50, MAX(  COUNT( IE$9:IE$50 ), 1)) : IE$9, INDEX( ID$101:ID$142, MAX(  COUNT( IE$9:IE$50 ), 1)) : ID$101 &gt; 0)) / SUM(_xlfn._xlws.FILTER(INDEX( ID$9:ID$50, MAX(  COUNT( IE$9:IE$50 ), 1)) : ID$9, INDEX( ID$101:ID$142, MAX(  COUNT( IE$9:IE$50 ), 1)) : ID$101 &gt; 0)) )</f>
        <v>1.001133863355526</v>
      </c>
      <c r="IE148" s="10">
        <f>+IF(IE$8 = 125, 1, SUM(_xlfn._xlws.FILTER(INDEX( IF$9:IF$50, MAX(  COUNT( IF$9:IF$50 ), 1)) : IF$9, INDEX( IE$101:IE$142, MAX(  COUNT( IF$9:IF$50 ), 1)) : IE$101 &gt; 0)) / SUM(_xlfn._xlws.FILTER(INDEX( IE$9:IE$50, MAX(  COUNT( IF$9:IF$50 ), 1)) : IE$9, INDEX( IE$101:IE$142, MAX(  COUNT( IF$9:IF$50 ), 1)) : IE$101 &gt; 0)) )</f>
        <v>1.0016067396067998</v>
      </c>
      <c r="IF148" s="10">
        <f>+IF(IF$8 = 125, 1, SUM(_xlfn._xlws.FILTER(INDEX( IG$9:IG$50, MAX(  COUNT( IG$9:IG$50 ), 1)) : IG$9, INDEX( IF$101:IF$142, MAX(  COUNT( IG$9:IG$50 ), 1)) : IF$101 &gt; 0)) / SUM(_xlfn._xlws.FILTER(INDEX( IF$9:IF$50, MAX(  COUNT( IG$9:IG$50 ), 1)) : IF$9, INDEX( IF$101:IF$142, MAX(  COUNT( IG$9:IG$50 ), 1)) : IF$101 &gt; 0)) )</f>
        <v>1.0044395182701824</v>
      </c>
      <c r="IG148" s="10">
        <f>+IF(IG$8 = 125, 1, SUM(_xlfn._xlws.FILTER(INDEX( IH$9:IH$50, MAX(  COUNT( IH$9:IH$50 ), 1)) : IH$9, INDEX( IG$101:IG$142, MAX(  COUNT( IH$9:IH$50 ), 1)) : IG$101 &gt; 0)) / SUM(_xlfn._xlws.FILTER(INDEX( IG$9:IG$50, MAX(  COUNT( IH$9:IH$50 ), 1)) : IG$9, INDEX( IG$101:IG$142, MAX(  COUNT( IH$9:IH$50 ), 1)) : IG$101 &gt; 0)) )</f>
        <v>1.0014871084532195</v>
      </c>
      <c r="IH148" s="10">
        <f>+IF(IH$8 = 125, 1, SUM(_xlfn._xlws.FILTER(INDEX( II$9:II$50, MAX(  COUNT( II$9:II$50 ), 1)) : II$9, INDEX( IH$101:IH$142, MAX(  COUNT( II$9:II$50 ), 1)) : IH$101 &gt; 0)) / SUM(_xlfn._xlws.FILTER(INDEX( IH$9:IH$50, MAX(  COUNT( II$9:II$50 ), 1)) : IH$9, INDEX( IH$101:IH$142, MAX(  COUNT( II$9:II$50 ), 1)) : IH$101 &gt; 0)) )</f>
        <v>1.0020834761366224</v>
      </c>
      <c r="II148" s="10">
        <f>+IF(II$8 = 125, 1, SUM(_xlfn._xlws.FILTER(INDEX( IJ$9:IJ$50, MAX(  COUNT( IJ$9:IJ$50 ), 1)) : IJ$9, INDEX( II$101:II$142, MAX(  COUNT( IJ$9:IJ$50 ), 1)) : II$101 &gt; 0)) / SUM(_xlfn._xlws.FILTER(INDEX( II$9:II$50, MAX(  COUNT( IJ$9:IJ$50 ), 1)) : II$9, INDEX( II$101:II$142, MAX(  COUNT( IJ$9:IJ$50 ), 1)) : II$101 &gt; 0)) )</f>
        <v>1.0023333612561527</v>
      </c>
      <c r="IJ148" s="10">
        <f>+IF(IJ$8 = 125, 1, SUM(_xlfn._xlws.FILTER(INDEX( IK$9:IK$50, MAX(  COUNT( IK$9:IK$50 ), 1)) : IK$9, INDEX( IJ$101:IJ$142, MAX(  COUNT( IK$9:IK$50 ), 1)) : IJ$101 &gt; 0)) / SUM(_xlfn._xlws.FILTER(INDEX( IJ$9:IJ$50, MAX(  COUNT( IK$9:IK$50 ), 1)) : IJ$9, INDEX( IJ$101:IJ$142, MAX(  COUNT( IK$9:IK$50 ), 1)) : IJ$101 &gt; 0)) )</f>
        <v>1.0026133727292312</v>
      </c>
      <c r="IK148" s="10">
        <f>+IF(IK$8 = 125, 1, SUM(_xlfn._xlws.FILTER(INDEX( IL$9:IL$50, MAX(  COUNT( IL$9:IL$50 ), 1)) : IL$9, INDEX( IK$101:IK$142, MAX(  COUNT( IL$9:IL$50 ), 1)) : IK$101 &gt; 0)) / SUM(_xlfn._xlws.FILTER(INDEX( IK$9:IK$50, MAX(  COUNT( IL$9:IL$50 ), 1)) : IK$9, INDEX( IK$101:IK$142, MAX(  COUNT( IL$9:IL$50 ), 1)) : IK$101 &gt; 0)) )</f>
        <v>1.0017864879876321</v>
      </c>
      <c r="IL148" s="10">
        <f>+IF(IL$8 = 125, 1, SUM(_xlfn._xlws.FILTER(INDEX( IM$9:IM$50, MAX(  COUNT( IM$9:IM$50 ), 1)) : IM$9, INDEX( IL$101:IL$142, MAX(  COUNT( IM$9:IM$50 ), 1)) : IL$101 &gt; 0)) / SUM(_xlfn._xlws.FILTER(INDEX( IL$9:IL$50, MAX(  COUNT( IM$9:IM$50 ), 1)) : IL$9, INDEX( IL$101:IL$142, MAX(  COUNT( IM$9:IM$50 ), 1)) : IL$101 &gt; 0)) )</f>
        <v>1.0013857083984385</v>
      </c>
      <c r="IM148" s="10">
        <f>+IF(IM$8 = 125, 1, SUM(_xlfn._xlws.FILTER(INDEX( IN$9:IN$50, MAX(  COUNT( IN$9:IN$50 ), 1)) : IN$9, INDEX( IM$101:IM$142, MAX(  COUNT( IN$9:IN$50 ), 1)) : IM$101 &gt; 0)) / SUM(_xlfn._xlws.FILTER(INDEX( IM$9:IM$50, MAX(  COUNT( IN$9:IN$50 ), 1)) : IM$9, INDEX( IM$101:IM$142, MAX(  COUNT( IN$9:IN$50 ), 1)) : IM$101 &gt; 0)) )</f>
        <v>1.002165247223606</v>
      </c>
      <c r="IN148" s="10">
        <f>+IF(IN$8 = 125, 1, SUM(_xlfn._xlws.FILTER(INDEX( IO$9:IO$50, MAX(  COUNT( IO$9:IO$50 ), 1)) : IO$9, INDEX( IN$101:IN$142, MAX(  COUNT( IO$9:IO$50 ), 1)) : IN$101 &gt; 0)) / SUM(_xlfn._xlws.FILTER(INDEX( IN$9:IN$50, MAX(  COUNT( IO$9:IO$50 ), 1)) : IN$9, INDEX( IN$101:IN$142, MAX(  COUNT( IO$9:IO$50 ), 1)) : IN$101 &gt; 0)) )</f>
        <v>1.0044919380212143</v>
      </c>
      <c r="IO148" s="10">
        <f>+IF(IO$8 = 125, 1, SUM(_xlfn._xlws.FILTER(INDEX( IP$9:IP$50, MAX(  COUNT( IP$9:IP$50 ), 1)) : IP$9, INDEX( IO$101:IO$142, MAX(  COUNT( IP$9:IP$50 ), 1)) : IO$101 &gt; 0)) / SUM(_xlfn._xlws.FILTER(INDEX( IO$9:IO$50, MAX(  COUNT( IP$9:IP$50 ), 1)) : IO$9, INDEX( IO$101:IO$142, MAX(  COUNT( IP$9:IP$50 ), 1)) : IO$101 &gt; 0)) )</f>
        <v>1.0023644476352298</v>
      </c>
      <c r="IP148" s="10">
        <f>+IF(IP$8 = 125, 1, SUM(_xlfn._xlws.FILTER(INDEX( IQ$9:IQ$50, MAX(  COUNT( IQ$9:IQ$50 ), 1)) : IQ$9, INDEX( IP$101:IP$142, MAX(  COUNT( IQ$9:IQ$50 ), 1)) : IP$101 &gt; 0)) / SUM(_xlfn._xlws.FILTER(INDEX( IP$9:IP$50, MAX(  COUNT( IQ$9:IQ$50 ), 1)) : IP$9, INDEX( IP$101:IP$142, MAX(  COUNT( IQ$9:IQ$50 ), 1)) : IP$101 &gt; 0)) )</f>
        <v>1.00128562641312</v>
      </c>
      <c r="IQ148" s="10">
        <f>+IF(IQ$8 = 125, 1, SUM(_xlfn._xlws.FILTER(INDEX( IR$9:IR$50, MAX(  COUNT( IR$9:IR$50 ), 1)) : IR$9, INDEX( IQ$101:IQ$142, MAX(  COUNT( IR$9:IR$50 ), 1)) : IQ$101 &gt; 0)) / SUM(_xlfn._xlws.FILTER(INDEX( IQ$9:IQ$50, MAX(  COUNT( IR$9:IR$50 ), 1)) : IQ$9, INDEX( IQ$101:IQ$142, MAX(  COUNT( IR$9:IR$50 ), 1)) : IQ$101 &gt; 0)) )</f>
        <v>1.0032713040037065</v>
      </c>
      <c r="IR148" s="10">
        <f>+IF(IR$8 = 125, 1, SUM(_xlfn._xlws.FILTER(INDEX( IS$9:IS$50, MAX(  COUNT( IS$9:IS$50 ), 1)) : IS$9, INDEX( IR$101:IR$142, MAX(  COUNT( IS$9:IS$50 ), 1)) : IR$101 &gt; 0)) / SUM(_xlfn._xlws.FILTER(INDEX( IR$9:IR$50, MAX(  COUNT( IS$9:IS$50 ), 1)) : IR$9, INDEX( IR$101:IR$142, MAX(  COUNT( IS$9:IS$50 ), 1)) : IR$101 &gt; 0)) )</f>
        <v>1.0030623648643942</v>
      </c>
      <c r="IS148" s="10">
        <f>+IF(IS$8 = 125, 1, SUM(_xlfn._xlws.FILTER(INDEX( IT$9:IT$50, MAX(  COUNT( IT$9:IT$50 ), 1)) : IT$9, INDEX( IS$101:IS$142, MAX(  COUNT( IT$9:IT$50 ), 1)) : IS$101 &gt; 0)) / SUM(_xlfn._xlws.FILTER(INDEX( IS$9:IS$50, MAX(  COUNT( IT$9:IT$50 ), 1)) : IS$9, INDEX( IS$101:IS$142, MAX(  COUNT( IT$9:IT$50 ), 1)) : IS$101 &gt; 0)) )</f>
        <v>1.0055498790859507</v>
      </c>
      <c r="IT148" s="10">
        <f>+IF(IT$8 = 125, 1, SUM(_xlfn._xlws.FILTER(INDEX( IU$9:IU$50, MAX(  COUNT( IU$9:IU$50 ), 1)) : IU$9, INDEX( IT$101:IT$142, MAX(  COUNT( IU$9:IU$50 ), 1)) : IT$101 &gt; 0)) / SUM(_xlfn._xlws.FILTER(INDEX( IT$9:IT$50, MAX(  COUNT( IU$9:IU$50 ), 1)) : IT$9, INDEX( IT$101:IT$142, MAX(  COUNT( IU$9:IU$50 ), 1)) : IT$101 &gt; 0)) )</f>
        <v>1.0050872730680325</v>
      </c>
      <c r="IU148" s="10">
        <f>+IF(IU$8 = 125, 1, SUM(_xlfn._xlws.FILTER(INDEX( IV$9:IV$50, MAX(  COUNT( IV$9:IV$50 ), 1)) : IV$9, INDEX( IU$101:IU$142, MAX(  COUNT( IV$9:IV$50 ), 1)) : IU$101 &gt; 0)) / SUM(_xlfn._xlws.FILTER(INDEX( IU$9:IU$50, MAX(  COUNT( IV$9:IV$50 ), 1)) : IU$9, INDEX( IU$101:IU$142, MAX(  COUNT( IV$9:IV$50 ), 1)) : IU$101 &gt; 0)) )</f>
        <v>1.0045545119089383</v>
      </c>
      <c r="IV148" s="10">
        <f>+IF(IV$8 = 125, 1, SUM(_xlfn._xlws.FILTER(INDEX( IW$9:IW$50, MAX(  COUNT( IW$9:IW$50 ), 1)) : IW$9, INDEX( IV$101:IV$142, MAX(  COUNT( IW$9:IW$50 ), 1)) : IV$101 &gt; 0)) / SUM(_xlfn._xlws.FILTER(INDEX( IV$9:IV$50, MAX(  COUNT( IW$9:IW$50 ), 1)) : IV$9, INDEX( IV$101:IV$142, MAX(  COUNT( IW$9:IW$50 ), 1)) : IV$101 &gt; 0)) )</f>
        <v>1</v>
      </c>
    </row>
    <row r="149" spans="2:256" x14ac:dyDescent="0.2">
      <c r="F149" s="17" t="s">
        <v>18</v>
      </c>
      <c r="G149" s="10">
        <f>+IF(G$8 = 125, 1, MIN(_xlfn._xlws.FILTER( G$55:G$96,  G$101:G$142  &gt; 0)))</f>
        <v>1.6738151150016898</v>
      </c>
      <c r="H149" s="10">
        <f t="shared" ref="H149:BS149" si="344">+IF(H$8 = 125, 1, MIN(_xlfn._xlws.FILTER( H$55:H$96,  H$101:H$142  &gt; 0)))</f>
        <v>1.3564836400472031</v>
      </c>
      <c r="I149" s="10">
        <f t="shared" si="344"/>
        <v>1.2105331530221406</v>
      </c>
      <c r="J149" s="10">
        <f t="shared" si="344"/>
        <v>1.055143427673539</v>
      </c>
      <c r="K149" s="10">
        <f t="shared" si="344"/>
        <v>1.0072815168824401</v>
      </c>
      <c r="L149" s="10">
        <f t="shared" si="344"/>
        <v>1.0002106568938807</v>
      </c>
      <c r="M149" s="10">
        <f t="shared" si="344"/>
        <v>0.99549363208073771</v>
      </c>
      <c r="N149" s="10">
        <f t="shared" si="344"/>
        <v>1</v>
      </c>
      <c r="O149" s="10">
        <f t="shared" si="344"/>
        <v>1</v>
      </c>
      <c r="P149" s="10">
        <f t="shared" si="344"/>
        <v>0.99995956270069319</v>
      </c>
      <c r="Q149" s="10">
        <f t="shared" si="344"/>
        <v>0.99027376723608118</v>
      </c>
      <c r="R149" s="10">
        <f t="shared" si="344"/>
        <v>0.99649174090615733</v>
      </c>
      <c r="S149" s="10">
        <f t="shared" si="344"/>
        <v>0.97980465721879995</v>
      </c>
      <c r="T149" s="10">
        <f t="shared" si="344"/>
        <v>1</v>
      </c>
      <c r="U149" s="10">
        <f t="shared" si="344"/>
        <v>0.99998294143068278</v>
      </c>
      <c r="V149" s="10">
        <f t="shared" si="344"/>
        <v>1</v>
      </c>
      <c r="W149" s="10">
        <f t="shared" si="344"/>
        <v>0.99996986277912536</v>
      </c>
      <c r="X149" s="10">
        <f t="shared" si="344"/>
        <v>1</v>
      </c>
      <c r="Y149" s="10">
        <f t="shared" si="344"/>
        <v>1</v>
      </c>
      <c r="Z149" s="10">
        <f t="shared" si="344"/>
        <v>0.9998355869033797</v>
      </c>
      <c r="AA149" s="10">
        <f t="shared" si="344"/>
        <v>1</v>
      </c>
      <c r="AB149" s="10">
        <f t="shared" si="344"/>
        <v>0.99989530432174956</v>
      </c>
      <c r="AC149" s="10">
        <f t="shared" si="344"/>
        <v>1</v>
      </c>
      <c r="AD149" s="10">
        <f t="shared" si="344"/>
        <v>1</v>
      </c>
      <c r="AE149" s="10">
        <f t="shared" si="344"/>
        <v>1</v>
      </c>
      <c r="AF149" s="10">
        <f t="shared" si="344"/>
        <v>0.99996015188019938</v>
      </c>
      <c r="AG149" s="10">
        <f t="shared" si="344"/>
        <v>1</v>
      </c>
      <c r="AH149" s="10">
        <f t="shared" si="344"/>
        <v>1</v>
      </c>
      <c r="AI149" s="10">
        <f t="shared" si="344"/>
        <v>1</v>
      </c>
      <c r="AJ149" s="10">
        <f t="shared" si="344"/>
        <v>1</v>
      </c>
      <c r="AK149" s="10">
        <f t="shared" si="344"/>
        <v>0.99998873835653268</v>
      </c>
      <c r="AL149" s="10">
        <f t="shared" si="344"/>
        <v>0.9898676187931803</v>
      </c>
      <c r="AM149" s="10">
        <f t="shared" si="344"/>
        <v>0.99973352015425587</v>
      </c>
      <c r="AN149" s="10">
        <f t="shared" si="344"/>
        <v>0.9999878179123729</v>
      </c>
      <c r="AO149" s="10">
        <f t="shared" si="344"/>
        <v>0.98734233386680992</v>
      </c>
      <c r="AP149" s="10">
        <f t="shared" si="344"/>
        <v>1</v>
      </c>
      <c r="AQ149" s="10">
        <f t="shared" si="344"/>
        <v>0.99823082242343597</v>
      </c>
      <c r="AR149" s="10">
        <f t="shared" si="344"/>
        <v>0.99989422271738571</v>
      </c>
      <c r="AS149" s="10">
        <f t="shared" si="344"/>
        <v>1</v>
      </c>
      <c r="AT149" s="10">
        <f t="shared" si="344"/>
        <v>1</v>
      </c>
      <c r="AU149" s="10">
        <f t="shared" si="344"/>
        <v>1</v>
      </c>
      <c r="AV149" s="10">
        <f t="shared" si="344"/>
        <v>0.99996018687409738</v>
      </c>
      <c r="AW149" s="10">
        <f t="shared" si="344"/>
        <v>0.99978870590455282</v>
      </c>
      <c r="AX149" s="10">
        <f t="shared" si="344"/>
        <v>1</v>
      </c>
      <c r="AY149" s="10">
        <f t="shared" si="344"/>
        <v>1</v>
      </c>
      <c r="AZ149" s="10">
        <f t="shared" si="344"/>
        <v>1</v>
      </c>
      <c r="BA149" s="10">
        <f t="shared" si="344"/>
        <v>1</v>
      </c>
      <c r="BB149" s="10">
        <f t="shared" si="344"/>
        <v>1</v>
      </c>
      <c r="BC149" s="10">
        <f t="shared" si="344"/>
        <v>1</v>
      </c>
      <c r="BD149" s="10">
        <f t="shared" si="344"/>
        <v>1</v>
      </c>
      <c r="BE149" s="10">
        <f t="shared" si="344"/>
        <v>1</v>
      </c>
      <c r="BF149" s="10">
        <f t="shared" si="344"/>
        <v>1</v>
      </c>
      <c r="BG149" s="10">
        <f t="shared" si="344"/>
        <v>1</v>
      </c>
      <c r="BH149" s="10">
        <f t="shared" si="344"/>
        <v>1</v>
      </c>
      <c r="BI149" s="10">
        <f t="shared" si="344"/>
        <v>1</v>
      </c>
      <c r="BJ149" s="10">
        <f t="shared" si="344"/>
        <v>1</v>
      </c>
      <c r="BK149" s="10">
        <f t="shared" si="344"/>
        <v>1</v>
      </c>
      <c r="BL149" s="10">
        <f t="shared" si="344"/>
        <v>1</v>
      </c>
      <c r="BM149" s="10">
        <f t="shared" si="344"/>
        <v>0.9974914753137939</v>
      </c>
      <c r="BN149" s="10">
        <f t="shared" si="344"/>
        <v>1</v>
      </c>
      <c r="BO149" s="10">
        <f t="shared" si="344"/>
        <v>1</v>
      </c>
      <c r="BP149" s="10">
        <f t="shared" si="344"/>
        <v>1</v>
      </c>
      <c r="BQ149" s="10">
        <f t="shared" si="344"/>
        <v>1</v>
      </c>
      <c r="BR149" s="10">
        <f t="shared" si="344"/>
        <v>1</v>
      </c>
      <c r="BS149" s="10">
        <f t="shared" si="344"/>
        <v>1</v>
      </c>
      <c r="BT149" s="10">
        <f t="shared" ref="BT149:EE149" si="345">+IF(BT$8 = 125, 1, MIN(_xlfn._xlws.FILTER( BT$55:BT$96,  BT$101:BT$142  &gt; 0)))</f>
        <v>1</v>
      </c>
      <c r="BU149" s="10">
        <f t="shared" si="345"/>
        <v>1</v>
      </c>
      <c r="BV149" s="10">
        <f t="shared" si="345"/>
        <v>1</v>
      </c>
      <c r="BW149" s="10">
        <f t="shared" si="345"/>
        <v>1</v>
      </c>
      <c r="BX149" s="10">
        <f t="shared" si="345"/>
        <v>1</v>
      </c>
      <c r="BY149" s="10">
        <f t="shared" si="345"/>
        <v>1</v>
      </c>
      <c r="BZ149" s="10">
        <f t="shared" si="345"/>
        <v>1</v>
      </c>
      <c r="CA149" s="10">
        <f t="shared" si="345"/>
        <v>1</v>
      </c>
      <c r="CB149" s="10">
        <f t="shared" si="345"/>
        <v>1</v>
      </c>
      <c r="CC149" s="10">
        <f t="shared" si="345"/>
        <v>1</v>
      </c>
      <c r="CD149" s="10">
        <f t="shared" si="345"/>
        <v>1</v>
      </c>
      <c r="CE149" s="10">
        <f t="shared" si="345"/>
        <v>1</v>
      </c>
      <c r="CF149" s="10">
        <f t="shared" si="345"/>
        <v>1</v>
      </c>
      <c r="CG149" s="10">
        <f t="shared" si="345"/>
        <v>1</v>
      </c>
      <c r="CH149" s="10">
        <f t="shared" si="345"/>
        <v>1</v>
      </c>
      <c r="CI149" s="10">
        <f t="shared" si="345"/>
        <v>1</v>
      </c>
      <c r="CJ149" s="10">
        <f t="shared" si="345"/>
        <v>1</v>
      </c>
      <c r="CK149" s="10">
        <f t="shared" si="345"/>
        <v>1</v>
      </c>
      <c r="CL149" s="10">
        <f t="shared" si="345"/>
        <v>1</v>
      </c>
      <c r="CM149" s="10">
        <f t="shared" si="345"/>
        <v>1</v>
      </c>
      <c r="CN149" s="10">
        <f t="shared" si="345"/>
        <v>1</v>
      </c>
      <c r="CO149" s="10">
        <f t="shared" si="345"/>
        <v>1</v>
      </c>
      <c r="CP149" s="10">
        <f t="shared" si="345"/>
        <v>1</v>
      </c>
      <c r="CQ149" s="10">
        <f t="shared" si="345"/>
        <v>1</v>
      </c>
      <c r="CR149" s="10">
        <f t="shared" si="345"/>
        <v>1</v>
      </c>
      <c r="CS149" s="10">
        <f t="shared" si="345"/>
        <v>1</v>
      </c>
      <c r="CT149" s="10">
        <f t="shared" si="345"/>
        <v>1</v>
      </c>
      <c r="CU149" s="10">
        <f t="shared" si="345"/>
        <v>1</v>
      </c>
      <c r="CV149" s="10">
        <f t="shared" si="345"/>
        <v>1</v>
      </c>
      <c r="CW149" s="10">
        <f t="shared" si="345"/>
        <v>1</v>
      </c>
      <c r="CX149" s="10">
        <f t="shared" si="345"/>
        <v>1</v>
      </c>
      <c r="CY149" s="10">
        <f t="shared" si="345"/>
        <v>1</v>
      </c>
      <c r="CZ149" s="10">
        <f t="shared" si="345"/>
        <v>1</v>
      </c>
      <c r="DA149" s="10">
        <f t="shared" si="345"/>
        <v>1</v>
      </c>
      <c r="DB149" s="10">
        <f t="shared" si="345"/>
        <v>1</v>
      </c>
      <c r="DC149" s="10">
        <f t="shared" si="345"/>
        <v>1</v>
      </c>
      <c r="DD149" s="10">
        <f t="shared" si="345"/>
        <v>1</v>
      </c>
      <c r="DE149" s="10">
        <f t="shared" si="345"/>
        <v>1</v>
      </c>
      <c r="DF149" s="10">
        <f t="shared" si="345"/>
        <v>1</v>
      </c>
      <c r="DG149" s="10">
        <f t="shared" si="345"/>
        <v>1</v>
      </c>
      <c r="DH149" s="10">
        <f t="shared" si="345"/>
        <v>1</v>
      </c>
      <c r="DI149" s="10">
        <f t="shared" si="345"/>
        <v>1</v>
      </c>
      <c r="DJ149" s="10">
        <f t="shared" si="345"/>
        <v>1</v>
      </c>
      <c r="DK149" s="10">
        <f t="shared" si="345"/>
        <v>1.0001209282381311</v>
      </c>
      <c r="DL149" s="10">
        <f t="shared" si="345"/>
        <v>1.000321303135874</v>
      </c>
      <c r="DM149" s="10">
        <f t="shared" si="345"/>
        <v>1</v>
      </c>
      <c r="DN149" s="10">
        <f t="shared" si="345"/>
        <v>1</v>
      </c>
      <c r="DO149" s="10">
        <f t="shared" si="345"/>
        <v>1.0000514705482166</v>
      </c>
      <c r="DP149" s="10">
        <f t="shared" si="345"/>
        <v>1</v>
      </c>
      <c r="DQ149" s="10">
        <f t="shared" si="345"/>
        <v>1</v>
      </c>
      <c r="DR149" s="10">
        <f t="shared" si="345"/>
        <v>1</v>
      </c>
      <c r="DS149" s="10">
        <f t="shared" si="345"/>
        <v>1</v>
      </c>
      <c r="DT149" s="10">
        <f t="shared" si="345"/>
        <v>1</v>
      </c>
      <c r="DU149" s="10">
        <f t="shared" si="345"/>
        <v>1</v>
      </c>
      <c r="DV149" s="10">
        <f t="shared" si="345"/>
        <v>1.0028093677480745</v>
      </c>
      <c r="DW149" s="10">
        <f t="shared" si="345"/>
        <v>1.0008350311609679</v>
      </c>
      <c r="DX149" s="10">
        <f t="shared" si="345"/>
        <v>1.0038513805404945</v>
      </c>
      <c r="DY149" s="10">
        <f t="shared" si="345"/>
        <v>1.0045542200871611</v>
      </c>
      <c r="DZ149" s="10">
        <f t="shared" si="345"/>
        <v>1.0041088153957449</v>
      </c>
      <c r="EA149" s="10">
        <f t="shared" si="345"/>
        <v>1</v>
      </c>
      <c r="EB149" s="10">
        <f t="shared" si="345"/>
        <v>1.3675475560509522</v>
      </c>
      <c r="EC149" s="10">
        <f t="shared" si="345"/>
        <v>1.2738147109073288</v>
      </c>
      <c r="ED149" s="10">
        <f t="shared" si="345"/>
        <v>1.0145020377408029</v>
      </c>
      <c r="EE149" s="10">
        <f t="shared" si="345"/>
        <v>0.81929431592655433</v>
      </c>
      <c r="EF149" s="10">
        <f t="shared" ref="EF149:GQ149" si="346">+IF(EF$8 = 125, 1, MIN(_xlfn._xlws.FILTER( EF$55:EF$96,  EF$101:EF$142  &gt; 0)))</f>
        <v>0.96956276866445912</v>
      </c>
      <c r="EG149" s="10">
        <f t="shared" si="346"/>
        <v>0.9449726518190612</v>
      </c>
      <c r="EH149" s="10">
        <f t="shared" si="346"/>
        <v>0.95743236847972324</v>
      </c>
      <c r="EI149" s="10">
        <f t="shared" si="346"/>
        <v>0.94482422506786878</v>
      </c>
      <c r="EJ149" s="10">
        <f t="shared" si="346"/>
        <v>0.97073092901553282</v>
      </c>
      <c r="EK149" s="10">
        <f t="shared" si="346"/>
        <v>0.9954760456352123</v>
      </c>
      <c r="EL149" s="10">
        <f t="shared" si="346"/>
        <v>0.97485808084962644</v>
      </c>
      <c r="EM149" s="10">
        <f t="shared" si="346"/>
        <v>0.99157273903679055</v>
      </c>
      <c r="EN149" s="10">
        <f t="shared" si="346"/>
        <v>0.9179401477250787</v>
      </c>
      <c r="EO149" s="10">
        <f t="shared" si="346"/>
        <v>0.98746219469783636</v>
      </c>
      <c r="EP149" s="10">
        <f t="shared" si="346"/>
        <v>0.98133406214069552</v>
      </c>
      <c r="EQ149" s="10">
        <f t="shared" si="346"/>
        <v>0.97275285512061604</v>
      </c>
      <c r="ER149" s="10">
        <f t="shared" si="346"/>
        <v>0.94845055853808191</v>
      </c>
      <c r="ES149" s="10">
        <f t="shared" si="346"/>
        <v>0.98009710934706618</v>
      </c>
      <c r="ET149" s="10">
        <f t="shared" si="346"/>
        <v>0.99256385290832194</v>
      </c>
      <c r="EU149" s="10">
        <f t="shared" si="346"/>
        <v>0.99089254709697272</v>
      </c>
      <c r="EV149" s="10">
        <f t="shared" si="346"/>
        <v>0.99894608447042366</v>
      </c>
      <c r="EW149" s="10">
        <f t="shared" si="346"/>
        <v>0.94678211549530678</v>
      </c>
      <c r="EX149" s="10">
        <f t="shared" si="346"/>
        <v>0.97120604616036366</v>
      </c>
      <c r="EY149" s="10">
        <f t="shared" si="346"/>
        <v>0.99294172688117543</v>
      </c>
      <c r="EZ149" s="10">
        <f t="shared" si="346"/>
        <v>0.99992757501184226</v>
      </c>
      <c r="FA149" s="10">
        <f t="shared" si="346"/>
        <v>0.99975988279274863</v>
      </c>
      <c r="FB149" s="10">
        <f t="shared" si="346"/>
        <v>0.96928655068883685</v>
      </c>
      <c r="FC149" s="10">
        <f t="shared" si="346"/>
        <v>0.96114246814547677</v>
      </c>
      <c r="FD149" s="10">
        <f t="shared" si="346"/>
        <v>0.99516511968779264</v>
      </c>
      <c r="FE149" s="10">
        <f t="shared" si="346"/>
        <v>0.9963025440865565</v>
      </c>
      <c r="FF149" s="10">
        <f t="shared" si="346"/>
        <v>0.96846866665859355</v>
      </c>
      <c r="FG149" s="10">
        <f t="shared" si="346"/>
        <v>0.97113044889434086</v>
      </c>
      <c r="FH149" s="10">
        <f t="shared" si="346"/>
        <v>0.99975440686658634</v>
      </c>
      <c r="FI149" s="10">
        <f t="shared" si="346"/>
        <v>0.9999878213684481</v>
      </c>
      <c r="FJ149" s="10">
        <f t="shared" si="346"/>
        <v>0.99450299278922505</v>
      </c>
      <c r="FK149" s="10">
        <f t="shared" si="346"/>
        <v>0.94991321611072133</v>
      </c>
      <c r="FL149" s="10">
        <f t="shared" si="346"/>
        <v>0.99823082242343597</v>
      </c>
      <c r="FM149" s="10">
        <f t="shared" si="346"/>
        <v>0.99395932180965862</v>
      </c>
      <c r="FN149" s="10">
        <f t="shared" si="346"/>
        <v>0.99967530316875486</v>
      </c>
      <c r="FO149" s="10">
        <f t="shared" si="346"/>
        <v>0.99109444473380126</v>
      </c>
      <c r="FP149" s="10">
        <f t="shared" si="346"/>
        <v>1</v>
      </c>
      <c r="FQ149" s="10">
        <f t="shared" si="346"/>
        <v>0.99228355008949332</v>
      </c>
      <c r="FR149" s="10">
        <f t="shared" si="346"/>
        <v>0.99337794800927437</v>
      </c>
      <c r="FS149" s="10">
        <f t="shared" si="346"/>
        <v>1</v>
      </c>
      <c r="FT149" s="10">
        <f t="shared" si="346"/>
        <v>1</v>
      </c>
      <c r="FU149" s="10">
        <f t="shared" si="346"/>
        <v>0.98570544905664814</v>
      </c>
      <c r="FV149" s="10">
        <f t="shared" si="346"/>
        <v>0.99979177694550037</v>
      </c>
      <c r="FW149" s="10">
        <f t="shared" si="346"/>
        <v>0.99999932221647203</v>
      </c>
      <c r="FX149" s="10">
        <f t="shared" si="346"/>
        <v>0.99777377906770004</v>
      </c>
      <c r="FY149" s="10">
        <f t="shared" si="346"/>
        <v>0.98388445036458871</v>
      </c>
      <c r="FZ149" s="10">
        <f t="shared" si="346"/>
        <v>0.99291588453777835</v>
      </c>
      <c r="GA149" s="10">
        <f t="shared" si="346"/>
        <v>0.99542841836838403</v>
      </c>
      <c r="GB149" s="10">
        <f t="shared" si="346"/>
        <v>0.99714999585147246</v>
      </c>
      <c r="GC149" s="10">
        <f t="shared" si="346"/>
        <v>1</v>
      </c>
      <c r="GD149" s="10">
        <f t="shared" si="346"/>
        <v>0.99915276474752091</v>
      </c>
      <c r="GE149" s="10">
        <f t="shared" si="346"/>
        <v>1</v>
      </c>
      <c r="GF149" s="10">
        <f t="shared" si="346"/>
        <v>1</v>
      </c>
      <c r="GG149" s="10">
        <f t="shared" si="346"/>
        <v>0.99489201109736602</v>
      </c>
      <c r="GH149" s="10">
        <f t="shared" si="346"/>
        <v>0.96745159873143549</v>
      </c>
      <c r="GI149" s="10">
        <f t="shared" si="346"/>
        <v>1</v>
      </c>
      <c r="GJ149" s="10">
        <f t="shared" si="346"/>
        <v>0.99662203767919222</v>
      </c>
      <c r="GK149" s="10">
        <f t="shared" si="346"/>
        <v>1</v>
      </c>
      <c r="GL149" s="10">
        <f t="shared" si="346"/>
        <v>1</v>
      </c>
      <c r="GM149" s="10">
        <f t="shared" si="346"/>
        <v>0.99834700629841311</v>
      </c>
      <c r="GN149" s="10">
        <f t="shared" si="346"/>
        <v>1</v>
      </c>
      <c r="GO149" s="10">
        <f t="shared" si="346"/>
        <v>1</v>
      </c>
      <c r="GP149" s="10">
        <f t="shared" si="346"/>
        <v>0.99001651470556029</v>
      </c>
      <c r="GQ149" s="10">
        <f t="shared" si="346"/>
        <v>0.99992074644196016</v>
      </c>
      <c r="GR149" s="10">
        <f t="shared" ref="GR149:IV149" si="347">+IF(GR$8 = 125, 1, MIN(_xlfn._xlws.FILTER( GR$55:GR$96,  GR$101:GR$142  &gt; 0)))</f>
        <v>0.99999773605803799</v>
      </c>
      <c r="GS149" s="10">
        <f t="shared" si="347"/>
        <v>0.99797181488162823</v>
      </c>
      <c r="GT149" s="10">
        <f t="shared" si="347"/>
        <v>1</v>
      </c>
      <c r="GU149" s="10">
        <f t="shared" si="347"/>
        <v>0.99923838595047276</v>
      </c>
      <c r="GV149" s="10">
        <f t="shared" si="347"/>
        <v>0.99977102240834215</v>
      </c>
      <c r="GW149" s="10">
        <f t="shared" si="347"/>
        <v>1</v>
      </c>
      <c r="GX149" s="10">
        <f t="shared" si="347"/>
        <v>1</v>
      </c>
      <c r="GY149" s="10">
        <f t="shared" si="347"/>
        <v>0.99844117915148867</v>
      </c>
      <c r="GZ149" s="10">
        <f t="shared" si="347"/>
        <v>1</v>
      </c>
      <c r="HA149" s="10">
        <f t="shared" si="347"/>
        <v>1</v>
      </c>
      <c r="HB149" s="10">
        <f t="shared" si="347"/>
        <v>0.99373348785414362</v>
      </c>
      <c r="HC149" s="10">
        <f t="shared" si="347"/>
        <v>1</v>
      </c>
      <c r="HD149" s="10">
        <f t="shared" si="347"/>
        <v>1</v>
      </c>
      <c r="HE149" s="10">
        <f t="shared" si="347"/>
        <v>1</v>
      </c>
      <c r="HF149" s="10">
        <f t="shared" si="347"/>
        <v>1</v>
      </c>
      <c r="HG149" s="10">
        <f t="shared" si="347"/>
        <v>1</v>
      </c>
      <c r="HH149" s="10">
        <f t="shared" si="347"/>
        <v>1</v>
      </c>
      <c r="HI149" s="10">
        <f t="shared" si="347"/>
        <v>0.99856893901124744</v>
      </c>
      <c r="HJ149" s="10">
        <f t="shared" si="347"/>
        <v>1</v>
      </c>
      <c r="HK149" s="10">
        <f t="shared" si="347"/>
        <v>1</v>
      </c>
      <c r="HL149" s="10">
        <f t="shared" si="347"/>
        <v>1</v>
      </c>
      <c r="HM149" s="10">
        <f t="shared" si="347"/>
        <v>1</v>
      </c>
      <c r="HN149" s="10">
        <f t="shared" si="347"/>
        <v>1</v>
      </c>
      <c r="HO149" s="10">
        <f t="shared" si="347"/>
        <v>1</v>
      </c>
      <c r="HP149" s="10">
        <f t="shared" si="347"/>
        <v>1</v>
      </c>
      <c r="HQ149" s="10">
        <f t="shared" si="347"/>
        <v>1</v>
      </c>
      <c r="HR149" s="10">
        <f t="shared" si="347"/>
        <v>1</v>
      </c>
      <c r="HS149" s="10">
        <f t="shared" si="347"/>
        <v>1</v>
      </c>
      <c r="HT149" s="10">
        <f t="shared" si="347"/>
        <v>1</v>
      </c>
      <c r="HU149" s="10">
        <f t="shared" si="347"/>
        <v>1</v>
      </c>
      <c r="HV149" s="10">
        <f t="shared" si="347"/>
        <v>1</v>
      </c>
      <c r="HW149" s="10">
        <f t="shared" si="347"/>
        <v>1</v>
      </c>
      <c r="HX149" s="10">
        <f t="shared" si="347"/>
        <v>1</v>
      </c>
      <c r="HY149" s="10">
        <f t="shared" si="347"/>
        <v>1</v>
      </c>
      <c r="HZ149" s="10">
        <f t="shared" si="347"/>
        <v>1</v>
      </c>
      <c r="IA149" s="10">
        <f t="shared" si="347"/>
        <v>1</v>
      </c>
      <c r="IB149" s="10">
        <f t="shared" si="347"/>
        <v>1</v>
      </c>
      <c r="IC149" s="10">
        <f t="shared" si="347"/>
        <v>1</v>
      </c>
      <c r="ID149" s="10">
        <f t="shared" si="347"/>
        <v>1</v>
      </c>
      <c r="IE149" s="10">
        <f t="shared" si="347"/>
        <v>1</v>
      </c>
      <c r="IF149" s="10">
        <f t="shared" si="347"/>
        <v>1.0001209282381311</v>
      </c>
      <c r="IG149" s="10">
        <f t="shared" si="347"/>
        <v>1.000321303135874</v>
      </c>
      <c r="IH149" s="10">
        <f t="shared" si="347"/>
        <v>1</v>
      </c>
      <c r="II149" s="10">
        <f t="shared" si="347"/>
        <v>1</v>
      </c>
      <c r="IJ149" s="10">
        <f t="shared" si="347"/>
        <v>1.0000514705482166</v>
      </c>
      <c r="IK149" s="10">
        <f t="shared" si="347"/>
        <v>1</v>
      </c>
      <c r="IL149" s="10">
        <f t="shared" si="347"/>
        <v>1</v>
      </c>
      <c r="IM149" s="10">
        <f t="shared" si="347"/>
        <v>1</v>
      </c>
      <c r="IN149" s="10">
        <f t="shared" si="347"/>
        <v>1</v>
      </c>
      <c r="IO149" s="10">
        <f t="shared" si="347"/>
        <v>1</v>
      </c>
      <c r="IP149" s="10">
        <f t="shared" si="347"/>
        <v>1</v>
      </c>
      <c r="IQ149" s="10">
        <f t="shared" si="347"/>
        <v>1.0030217642827521</v>
      </c>
      <c r="IR149" s="10">
        <f t="shared" si="347"/>
        <v>1.0008350311609679</v>
      </c>
      <c r="IS149" s="10">
        <f t="shared" si="347"/>
        <v>1.0055498790859507</v>
      </c>
      <c r="IT149" s="10">
        <f t="shared" si="347"/>
        <v>1.0050872730680325</v>
      </c>
      <c r="IU149" s="10">
        <f t="shared" si="347"/>
        <v>1.0045545119089383</v>
      </c>
      <c r="IV149" s="10">
        <f t="shared" si="347"/>
        <v>1</v>
      </c>
    </row>
    <row r="150" spans="2:256" x14ac:dyDescent="0.2">
      <c r="F150" s="17" t="s">
        <v>19</v>
      </c>
      <c r="G150" s="10">
        <f>+IF(G$8 = 125, 1, MAX(_xlfn._xlws.FILTER( G$55:G$96,  G$101:G$142  &gt; 0)))</f>
        <v>3625.8458969224207</v>
      </c>
      <c r="H150" s="10">
        <f t="shared" ref="H150:BS150" si="348">+IF(H$8 = 125, 1, MAX(_xlfn._xlws.FILTER( H$55:H$96,  H$101:H$142  &gt; 0)))</f>
        <v>10.859343356463468</v>
      </c>
      <c r="I150" s="10">
        <f t="shared" si="348"/>
        <v>2.5896982209983563</v>
      </c>
      <c r="J150" s="10">
        <f t="shared" si="348"/>
        <v>2.0806987908591554</v>
      </c>
      <c r="K150" s="10">
        <f t="shared" si="348"/>
        <v>1.2378382378886919</v>
      </c>
      <c r="L150" s="10">
        <f t="shared" si="348"/>
        <v>1.3528845163625209</v>
      </c>
      <c r="M150" s="10">
        <f t="shared" si="348"/>
        <v>1.0710433386207234</v>
      </c>
      <c r="N150" s="10">
        <f t="shared" si="348"/>
        <v>1.1291718071096848</v>
      </c>
      <c r="O150" s="10">
        <f t="shared" si="348"/>
        <v>1.1108791718455686</v>
      </c>
      <c r="P150" s="10">
        <f t="shared" si="348"/>
        <v>1.0531640686441193</v>
      </c>
      <c r="Q150" s="10">
        <f t="shared" si="348"/>
        <v>1.0299733784242413</v>
      </c>
      <c r="R150" s="10">
        <f t="shared" si="348"/>
        <v>1.0166305322459575</v>
      </c>
      <c r="S150" s="10">
        <f t="shared" si="348"/>
        <v>1.1170744108588266</v>
      </c>
      <c r="T150" s="10">
        <f t="shared" si="348"/>
        <v>1.0209822102922319</v>
      </c>
      <c r="U150" s="10">
        <f t="shared" si="348"/>
        <v>1.0081133039105583</v>
      </c>
      <c r="V150" s="10">
        <f t="shared" si="348"/>
        <v>1.0334757267552797</v>
      </c>
      <c r="W150" s="10">
        <f t="shared" si="348"/>
        <v>1.0142122616813387</v>
      </c>
      <c r="X150" s="10">
        <f t="shared" si="348"/>
        <v>1.0647041485318844</v>
      </c>
      <c r="Y150" s="10">
        <f t="shared" si="348"/>
        <v>1.0052274247779907</v>
      </c>
      <c r="Z150" s="10">
        <f t="shared" si="348"/>
        <v>1.0375619902239752</v>
      </c>
      <c r="AA150" s="10">
        <f t="shared" si="348"/>
        <v>1.0113305650112336</v>
      </c>
      <c r="AB150" s="10">
        <f t="shared" si="348"/>
        <v>1.0050677043417202</v>
      </c>
      <c r="AC150" s="10">
        <f t="shared" si="348"/>
        <v>1.0108572921214782</v>
      </c>
      <c r="AD150" s="10">
        <f t="shared" si="348"/>
        <v>1.1042002010255219</v>
      </c>
      <c r="AE150" s="10">
        <f t="shared" si="348"/>
        <v>1.0249027418289169</v>
      </c>
      <c r="AF150" s="10">
        <f t="shared" si="348"/>
        <v>1.0081129952207819</v>
      </c>
      <c r="AG150" s="10">
        <f t="shared" si="348"/>
        <v>1.0074039206312708</v>
      </c>
      <c r="AH150" s="10">
        <f t="shared" si="348"/>
        <v>1.0109344452803706</v>
      </c>
      <c r="AI150" s="10">
        <f t="shared" si="348"/>
        <v>1.021183382252421</v>
      </c>
      <c r="AJ150" s="10">
        <f t="shared" si="348"/>
        <v>1.0057032134014454</v>
      </c>
      <c r="AK150" s="10">
        <f t="shared" si="348"/>
        <v>1.0187325366167419</v>
      </c>
      <c r="AL150" s="10">
        <f t="shared" si="348"/>
        <v>1.0293537255963126</v>
      </c>
      <c r="AM150" s="10">
        <f t="shared" si="348"/>
        <v>1.0042391631171281</v>
      </c>
      <c r="AN150" s="10">
        <f t="shared" si="348"/>
        <v>1.0042087389284411</v>
      </c>
      <c r="AO150" s="10">
        <f t="shared" si="348"/>
        <v>1.0307197522978446</v>
      </c>
      <c r="AP150" s="10">
        <f t="shared" si="348"/>
        <v>1.0148694400911664</v>
      </c>
      <c r="AQ150" s="10">
        <f t="shared" si="348"/>
        <v>1.0046979794218989</v>
      </c>
      <c r="AR150" s="10">
        <f t="shared" si="348"/>
        <v>1.0120055890916979</v>
      </c>
      <c r="AS150" s="10">
        <f t="shared" si="348"/>
        <v>1.0272659903613817</v>
      </c>
      <c r="AT150" s="10">
        <f t="shared" si="348"/>
        <v>1.0105284425932031</v>
      </c>
      <c r="AU150" s="10">
        <f t="shared" si="348"/>
        <v>1.0057598852284155</v>
      </c>
      <c r="AV150" s="10">
        <f t="shared" si="348"/>
        <v>1.0061810980779777</v>
      </c>
      <c r="AW150" s="10">
        <f t="shared" si="348"/>
        <v>1.0863283438790383</v>
      </c>
      <c r="AX150" s="10">
        <f t="shared" si="348"/>
        <v>1.0149363055083842</v>
      </c>
      <c r="AY150" s="10">
        <f t="shared" si="348"/>
        <v>1.0051759315121638</v>
      </c>
      <c r="AZ150" s="10">
        <f t="shared" si="348"/>
        <v>1.0026955902059109</v>
      </c>
      <c r="BA150" s="10">
        <f t="shared" si="348"/>
        <v>1.011308671816842</v>
      </c>
      <c r="BB150" s="10">
        <f t="shared" si="348"/>
        <v>1.0057468375530607</v>
      </c>
      <c r="BC150" s="10">
        <f t="shared" si="348"/>
        <v>1.0034118364034621</v>
      </c>
      <c r="BD150" s="10">
        <f t="shared" si="348"/>
        <v>1.0095268845157801</v>
      </c>
      <c r="BE150" s="10">
        <f t="shared" si="348"/>
        <v>1.0044641245229826</v>
      </c>
      <c r="BF150" s="10">
        <f t="shared" si="348"/>
        <v>1.0178300356473484</v>
      </c>
      <c r="BG150" s="10">
        <f t="shared" si="348"/>
        <v>1.0051293336108398</v>
      </c>
      <c r="BH150" s="10">
        <f t="shared" si="348"/>
        <v>1.0174221311344702</v>
      </c>
      <c r="BI150" s="10">
        <f t="shared" si="348"/>
        <v>1.0083020206623672</v>
      </c>
      <c r="BJ150" s="10">
        <f t="shared" si="348"/>
        <v>1.0041364132528963</v>
      </c>
      <c r="BK150" s="10">
        <f t="shared" si="348"/>
        <v>1.0063762516037158</v>
      </c>
      <c r="BL150" s="10">
        <f t="shared" si="348"/>
        <v>1.0744196910728119</v>
      </c>
      <c r="BM150" s="10">
        <f t="shared" si="348"/>
        <v>1.023388342671373</v>
      </c>
      <c r="BN150" s="10">
        <f t="shared" si="348"/>
        <v>1.0078542746458126</v>
      </c>
      <c r="BO150" s="10">
        <f t="shared" si="348"/>
        <v>1.0185496674774066</v>
      </c>
      <c r="BP150" s="10">
        <f t="shared" si="348"/>
        <v>1.0086672242400248</v>
      </c>
      <c r="BQ150" s="10">
        <f t="shared" si="348"/>
        <v>1.0036393670123287</v>
      </c>
      <c r="BR150" s="10">
        <f t="shared" si="348"/>
        <v>1.0050533071243481</v>
      </c>
      <c r="BS150" s="10">
        <f t="shared" si="348"/>
        <v>1.0046967465545662</v>
      </c>
      <c r="BT150" s="10">
        <f t="shared" ref="BT150:EE150" si="349">+IF(BT$8 = 125, 1, MAX(_xlfn._xlws.FILTER( BT$55:BT$96,  BT$101:BT$142  &gt; 0)))</f>
        <v>1.0047957195559054</v>
      </c>
      <c r="BU150" s="10">
        <f t="shared" si="349"/>
        <v>1.0015939900622048</v>
      </c>
      <c r="BV150" s="10">
        <f t="shared" si="349"/>
        <v>1.0042312567117699</v>
      </c>
      <c r="BW150" s="10">
        <f t="shared" si="349"/>
        <v>1.0045702766111617</v>
      </c>
      <c r="BX150" s="10">
        <f t="shared" si="349"/>
        <v>1.0046322703570276</v>
      </c>
      <c r="BY150" s="10">
        <f t="shared" si="349"/>
        <v>1.0038794576873695</v>
      </c>
      <c r="BZ150" s="10">
        <f t="shared" si="349"/>
        <v>1.0041768597562546</v>
      </c>
      <c r="CA150" s="10">
        <f t="shared" si="349"/>
        <v>1.0071763757623968</v>
      </c>
      <c r="CB150" s="10">
        <f t="shared" si="349"/>
        <v>1.0060294413347768</v>
      </c>
      <c r="CC150" s="10">
        <f t="shared" si="349"/>
        <v>1.0061410945865727</v>
      </c>
      <c r="CD150" s="10">
        <f t="shared" si="349"/>
        <v>1.0039107872568227</v>
      </c>
      <c r="CE150" s="10">
        <f t="shared" si="349"/>
        <v>1.0031192220748513</v>
      </c>
      <c r="CF150" s="10">
        <f t="shared" si="349"/>
        <v>1.0165065744535053</v>
      </c>
      <c r="CG150" s="10">
        <f t="shared" si="349"/>
        <v>1.0044707620656681</v>
      </c>
      <c r="CH150" s="10">
        <f t="shared" si="349"/>
        <v>1.0015753024432361</v>
      </c>
      <c r="CI150" s="10">
        <f t="shared" si="349"/>
        <v>1.0065618169205441</v>
      </c>
      <c r="CJ150" s="10">
        <f t="shared" si="349"/>
        <v>1.0027594406945468</v>
      </c>
      <c r="CK150" s="10">
        <f t="shared" si="349"/>
        <v>1.0069219778738117</v>
      </c>
      <c r="CL150" s="10">
        <f t="shared" si="349"/>
        <v>1.0043528700143787</v>
      </c>
      <c r="CM150" s="10">
        <f t="shared" si="349"/>
        <v>1.0034119152510699</v>
      </c>
      <c r="CN150" s="10">
        <f t="shared" si="349"/>
        <v>1.0022651832739244</v>
      </c>
      <c r="CO150" s="10">
        <f t="shared" si="349"/>
        <v>1.1543980244008196</v>
      </c>
      <c r="CP150" s="10">
        <f t="shared" si="349"/>
        <v>1.0040481908675769</v>
      </c>
      <c r="CQ150" s="10">
        <f t="shared" si="349"/>
        <v>1.0045625776688316</v>
      </c>
      <c r="CR150" s="10">
        <f t="shared" si="349"/>
        <v>1.0034054126654881</v>
      </c>
      <c r="CS150" s="10">
        <f t="shared" si="349"/>
        <v>1.0050069059799684</v>
      </c>
      <c r="CT150" s="10">
        <f t="shared" si="349"/>
        <v>1.0119170024391528</v>
      </c>
      <c r="CU150" s="10">
        <f t="shared" si="349"/>
        <v>1.0055466417708687</v>
      </c>
      <c r="CV150" s="10">
        <f t="shared" si="349"/>
        <v>1.0044208951646267</v>
      </c>
      <c r="CW150" s="10">
        <f t="shared" si="349"/>
        <v>1.0054921366127729</v>
      </c>
      <c r="CX150" s="10">
        <f t="shared" si="349"/>
        <v>1.00316153007394</v>
      </c>
      <c r="CY150" s="10">
        <f t="shared" si="349"/>
        <v>1.0021643497880319</v>
      </c>
      <c r="CZ150" s="10">
        <f t="shared" si="349"/>
        <v>1.0046080774271231</v>
      </c>
      <c r="DA150" s="10">
        <f t="shared" si="349"/>
        <v>1.0033724429050102</v>
      </c>
      <c r="DB150" s="10">
        <f t="shared" si="349"/>
        <v>1.0055295644287214</v>
      </c>
      <c r="DC150" s="10">
        <f t="shared" si="349"/>
        <v>1.0033173039953065</v>
      </c>
      <c r="DD150" s="10">
        <f t="shared" si="349"/>
        <v>1.003321058450126</v>
      </c>
      <c r="DE150" s="10">
        <f t="shared" si="349"/>
        <v>1.0051706331931496</v>
      </c>
      <c r="DF150" s="10">
        <f t="shared" si="349"/>
        <v>1.0031546525967954</v>
      </c>
      <c r="DG150" s="10">
        <f t="shared" si="349"/>
        <v>1.0047128364424303</v>
      </c>
      <c r="DH150" s="10">
        <f t="shared" si="349"/>
        <v>1.0043842495942799</v>
      </c>
      <c r="DI150" s="10">
        <f t="shared" si="349"/>
        <v>1.0017888846488359</v>
      </c>
      <c r="DJ150" s="10">
        <f t="shared" si="349"/>
        <v>1.003135437994459</v>
      </c>
      <c r="DK150" s="10">
        <f t="shared" si="349"/>
        <v>1.0099576926724358</v>
      </c>
      <c r="DL150" s="10">
        <f t="shared" si="349"/>
        <v>1.002825665896524</v>
      </c>
      <c r="DM150" s="10">
        <f t="shared" si="349"/>
        <v>1.0045494815618163</v>
      </c>
      <c r="DN150" s="10">
        <f t="shared" si="349"/>
        <v>1.004602569664363</v>
      </c>
      <c r="DO150" s="10">
        <f t="shared" si="349"/>
        <v>1.0043564384363206</v>
      </c>
      <c r="DP150" s="10">
        <f t="shared" si="349"/>
        <v>1.0033946270979679</v>
      </c>
      <c r="DQ150" s="10">
        <f t="shared" si="349"/>
        <v>1.0019179463063093</v>
      </c>
      <c r="DR150" s="10">
        <f t="shared" si="349"/>
        <v>1.003456136862988</v>
      </c>
      <c r="DS150" s="10">
        <f t="shared" si="349"/>
        <v>1.0066864242430542</v>
      </c>
      <c r="DT150" s="10">
        <f t="shared" si="349"/>
        <v>1.0043493205600837</v>
      </c>
      <c r="DU150" s="10">
        <f t="shared" si="349"/>
        <v>1.0018132811025249</v>
      </c>
      <c r="DV150" s="10">
        <f t="shared" si="349"/>
        <v>1.0039941211252672</v>
      </c>
      <c r="DW150" s="10">
        <f t="shared" si="349"/>
        <v>1.0034803770733696</v>
      </c>
      <c r="DX150" s="10">
        <f t="shared" si="349"/>
        <v>1.0038513805404945</v>
      </c>
      <c r="DY150" s="10">
        <f t="shared" si="349"/>
        <v>1.0045542200871611</v>
      </c>
      <c r="DZ150" s="10">
        <f t="shared" si="349"/>
        <v>1.0041088153957449</v>
      </c>
      <c r="EA150" s="10">
        <f t="shared" si="349"/>
        <v>1</v>
      </c>
      <c r="EB150" s="10">
        <f t="shared" si="349"/>
        <v>32.060392192521171</v>
      </c>
      <c r="EC150" s="10">
        <f t="shared" si="349"/>
        <v>3.0322220716282864</v>
      </c>
      <c r="ED150" s="10">
        <f t="shared" si="349"/>
        <v>1.731385194908533</v>
      </c>
      <c r="EE150" s="10">
        <f t="shared" si="349"/>
        <v>1.3099223650897285</v>
      </c>
      <c r="EF150" s="10">
        <f t="shared" ref="EF150:GQ150" si="350">+IF(EF$8 = 125, 1, MAX(_xlfn._xlws.FILTER( EF$55:EF$96,  EF$101:EF$142  &gt; 0)))</f>
        <v>1.1655663575832742</v>
      </c>
      <c r="EG150" s="10">
        <f t="shared" si="350"/>
        <v>1.1598945863637664</v>
      </c>
      <c r="EH150" s="10">
        <f t="shared" si="350"/>
        <v>1.0684516689433219</v>
      </c>
      <c r="EI150" s="10">
        <f t="shared" si="350"/>
        <v>1.0407185618752355</v>
      </c>
      <c r="EJ150" s="10">
        <f t="shared" si="350"/>
        <v>1.0200149312254436</v>
      </c>
      <c r="EK150" s="10">
        <f t="shared" si="350"/>
        <v>1.0263831504330465</v>
      </c>
      <c r="EL150" s="10">
        <f t="shared" si="350"/>
        <v>1.0253564162835183</v>
      </c>
      <c r="EM150" s="10">
        <f t="shared" si="350"/>
        <v>1.125656630079624</v>
      </c>
      <c r="EN150" s="10">
        <f t="shared" si="350"/>
        <v>1.0168914595901759</v>
      </c>
      <c r="EO150" s="10">
        <f t="shared" si="350"/>
        <v>1.015434965213303</v>
      </c>
      <c r="EP150" s="10">
        <f t="shared" si="350"/>
        <v>1.0293503856284723</v>
      </c>
      <c r="EQ150" s="10">
        <f t="shared" si="350"/>
        <v>1.018619870682095</v>
      </c>
      <c r="ER150" s="10">
        <f t="shared" si="350"/>
        <v>1.0659891195100379</v>
      </c>
      <c r="ES150" s="10">
        <f t="shared" si="350"/>
        <v>1.0538124346573647</v>
      </c>
      <c r="ET150" s="10">
        <f t="shared" si="350"/>
        <v>1.0072385851940211</v>
      </c>
      <c r="EU150" s="10">
        <f t="shared" si="350"/>
        <v>1.0135632036146267</v>
      </c>
      <c r="EV150" s="10">
        <f t="shared" si="350"/>
        <v>1.0562766604439533</v>
      </c>
      <c r="EW150" s="10">
        <f t="shared" si="350"/>
        <v>1.029617214557891</v>
      </c>
      <c r="EX150" s="10">
        <f t="shared" si="350"/>
        <v>1.0245921805439273</v>
      </c>
      <c r="EY150" s="10">
        <f t="shared" si="350"/>
        <v>1.0385928412335295</v>
      </c>
      <c r="EZ150" s="10">
        <f t="shared" si="350"/>
        <v>1.0058795632511557</v>
      </c>
      <c r="FA150" s="10">
        <f t="shared" si="350"/>
        <v>1.0406109475430263</v>
      </c>
      <c r="FB150" s="10">
        <f t="shared" si="350"/>
        <v>1.0095996535895755</v>
      </c>
      <c r="FC150" s="10">
        <f t="shared" si="350"/>
        <v>1.0162801563019563</v>
      </c>
      <c r="FD150" s="10">
        <f t="shared" si="350"/>
        <v>1.0319051382183388</v>
      </c>
      <c r="FE150" s="10">
        <f t="shared" si="350"/>
        <v>1.0672175065759208</v>
      </c>
      <c r="FF150" s="10">
        <f t="shared" si="350"/>
        <v>1.0022587075813867</v>
      </c>
      <c r="FG150" s="10">
        <f t="shared" si="350"/>
        <v>1.0215423878976135</v>
      </c>
      <c r="FH150" s="10">
        <f t="shared" si="350"/>
        <v>1.0103974544899448</v>
      </c>
      <c r="FI150" s="10">
        <f t="shared" si="350"/>
        <v>1.0180100188032848</v>
      </c>
      <c r="FJ150" s="10">
        <f t="shared" si="350"/>
        <v>1.0194813877689222</v>
      </c>
      <c r="FK150" s="10">
        <f t="shared" si="350"/>
        <v>1.0043933640782456</v>
      </c>
      <c r="FL150" s="10">
        <f t="shared" si="350"/>
        <v>1.020746532973908</v>
      </c>
      <c r="FM150" s="10">
        <f t="shared" si="350"/>
        <v>1.0097192057074227</v>
      </c>
      <c r="FN150" s="10">
        <f t="shared" si="350"/>
        <v>1.0264027712200317</v>
      </c>
      <c r="FO150" s="10">
        <f t="shared" si="350"/>
        <v>1.0872238816716968</v>
      </c>
      <c r="FP150" s="10">
        <f t="shared" si="350"/>
        <v>1.0085425236308729</v>
      </c>
      <c r="FQ150" s="10">
        <f t="shared" si="350"/>
        <v>1.0074060918924554</v>
      </c>
      <c r="FR150" s="10">
        <f t="shared" si="350"/>
        <v>1.0088560670887263</v>
      </c>
      <c r="FS150" s="10">
        <f t="shared" si="350"/>
        <v>1.0071007795916491</v>
      </c>
      <c r="FT150" s="10">
        <f t="shared" si="350"/>
        <v>1.0014908387518786</v>
      </c>
      <c r="FU150" s="10">
        <f t="shared" si="350"/>
        <v>1.0032419309003959</v>
      </c>
      <c r="FV150" s="10">
        <f t="shared" si="350"/>
        <v>1.0136851712820003</v>
      </c>
      <c r="FW150" s="10">
        <f t="shared" si="350"/>
        <v>1.0063208203399061</v>
      </c>
      <c r="FX150" s="10">
        <f t="shared" si="350"/>
        <v>1.00477800825553</v>
      </c>
      <c r="FY150" s="10">
        <f t="shared" si="350"/>
        <v>1.0094695956585742</v>
      </c>
      <c r="FZ150" s="10">
        <f t="shared" si="350"/>
        <v>1.0665595892855835</v>
      </c>
      <c r="GA150" s="10">
        <f t="shared" si="350"/>
        <v>1.0126804922689199</v>
      </c>
      <c r="GB150" s="10">
        <f t="shared" si="350"/>
        <v>1.0014201709764816</v>
      </c>
      <c r="GC150" s="10">
        <f t="shared" si="350"/>
        <v>1.0242226128310643</v>
      </c>
      <c r="GD150" s="10">
        <f t="shared" si="350"/>
        <v>1.0107350344045432</v>
      </c>
      <c r="GE150" s="10">
        <f t="shared" si="350"/>
        <v>1.004692570791371</v>
      </c>
      <c r="GF150" s="10">
        <f t="shared" si="350"/>
        <v>1.0495308043066365</v>
      </c>
      <c r="GG150" s="10">
        <f t="shared" si="350"/>
        <v>1.0260572125254159</v>
      </c>
      <c r="GH150" s="10">
        <f t="shared" si="350"/>
        <v>1.0015702216895364</v>
      </c>
      <c r="GI150" s="10">
        <f t="shared" si="350"/>
        <v>1.0066781689264819</v>
      </c>
      <c r="GJ150" s="10">
        <f t="shared" si="350"/>
        <v>1.0185184299728236</v>
      </c>
      <c r="GK150" s="10">
        <f t="shared" si="350"/>
        <v>1.0081052248107882</v>
      </c>
      <c r="GL150" s="10">
        <f t="shared" si="350"/>
        <v>1.0045456856394284</v>
      </c>
      <c r="GM150" s="10">
        <f t="shared" si="350"/>
        <v>1.0061714160827604</v>
      </c>
      <c r="GN150" s="10">
        <f t="shared" si="350"/>
        <v>1.0100841603611117</v>
      </c>
      <c r="GO150" s="10">
        <f t="shared" si="350"/>
        <v>1.0057740628125356</v>
      </c>
      <c r="GP150" s="10">
        <f t="shared" si="350"/>
        <v>1.0015933517356423</v>
      </c>
      <c r="GQ150" s="10">
        <f t="shared" si="350"/>
        <v>1.0045762842497012</v>
      </c>
      <c r="GR150" s="10">
        <f t="shared" ref="GR150:IV150" si="351">+IF(GR$8 = 125, 1, MAX(_xlfn._xlws.FILTER( GR$55:GR$96,  GR$101:GR$142  &gt; 0)))</f>
        <v>1.0056565757453428</v>
      </c>
      <c r="GS150" s="10">
        <f t="shared" si="351"/>
        <v>1.0053212234356028</v>
      </c>
      <c r="GT150" s="10">
        <f t="shared" si="351"/>
        <v>1.0105611834350863</v>
      </c>
      <c r="GU150" s="10">
        <f t="shared" si="351"/>
        <v>1.0018417778753383</v>
      </c>
      <c r="GV150" s="10">
        <f t="shared" si="351"/>
        <v>1.0079860846992752</v>
      </c>
      <c r="GW150" s="10">
        <f t="shared" si="351"/>
        <v>1.00538956876787</v>
      </c>
      <c r="GX150" s="10">
        <f t="shared" si="351"/>
        <v>1.0075745444874153</v>
      </c>
      <c r="GY150" s="10">
        <f t="shared" si="351"/>
        <v>1.0047767329024706</v>
      </c>
      <c r="GZ150" s="10">
        <f t="shared" si="351"/>
        <v>1.0038001295544376</v>
      </c>
      <c r="HA150" s="10">
        <f t="shared" si="351"/>
        <v>1.0203806341621071</v>
      </c>
      <c r="HB150" s="10">
        <f t="shared" si="351"/>
        <v>1.0054182840225505</v>
      </c>
      <c r="HC150" s="10">
        <f t="shared" si="351"/>
        <v>1.0018335076666254</v>
      </c>
      <c r="HD150" s="10">
        <f t="shared" si="351"/>
        <v>1.0075502329018418</v>
      </c>
      <c r="HE150" s="10">
        <f t="shared" si="351"/>
        <v>1.0055647166981858</v>
      </c>
      <c r="HF150" s="10">
        <f t="shared" si="351"/>
        <v>1.0269937377727834</v>
      </c>
      <c r="HG150" s="10">
        <f t="shared" si="351"/>
        <v>1.0052389010109264</v>
      </c>
      <c r="HH150" s="10">
        <f t="shared" si="351"/>
        <v>1.0080586991069007</v>
      </c>
      <c r="HI150" s="10">
        <f t="shared" si="351"/>
        <v>1.0515044774382152</v>
      </c>
      <c r="HJ150" s="10">
        <f t="shared" si="351"/>
        <v>1.0063863557075488</v>
      </c>
      <c r="HK150" s="10">
        <f t="shared" si="351"/>
        <v>1.0048929924638477</v>
      </c>
      <c r="HL150" s="10">
        <f t="shared" si="351"/>
        <v>1.0054448349763612</v>
      </c>
      <c r="HM150" s="10">
        <f t="shared" si="351"/>
        <v>1.0040829293737576</v>
      </c>
      <c r="HN150" s="10">
        <f t="shared" si="351"/>
        <v>1.0200986696373655</v>
      </c>
      <c r="HO150" s="10">
        <f t="shared" si="351"/>
        <v>1.0043389360294586</v>
      </c>
      <c r="HP150" s="10">
        <f t="shared" si="351"/>
        <v>1.0066849734243488</v>
      </c>
      <c r="HQ150" s="10">
        <f t="shared" si="351"/>
        <v>1.0044208951646267</v>
      </c>
      <c r="HR150" s="10">
        <f t="shared" si="351"/>
        <v>1.0028697426183311</v>
      </c>
      <c r="HS150" s="10">
        <f t="shared" si="351"/>
        <v>1.0037200594268403</v>
      </c>
      <c r="HT150" s="10">
        <f t="shared" si="351"/>
        <v>1.0026141090722718</v>
      </c>
      <c r="HU150" s="10">
        <f t="shared" si="351"/>
        <v>1.0055907914891049</v>
      </c>
      <c r="HV150" s="10">
        <f t="shared" si="351"/>
        <v>1.0041046980472996</v>
      </c>
      <c r="HW150" s="10">
        <f t="shared" si="351"/>
        <v>1.0119905617859846</v>
      </c>
      <c r="HX150" s="10">
        <f t="shared" si="351"/>
        <v>1.0040385569692003</v>
      </c>
      <c r="HY150" s="10">
        <f t="shared" si="351"/>
        <v>1.0040294802062089</v>
      </c>
      <c r="HZ150" s="10">
        <f t="shared" si="351"/>
        <v>1.0062693757948518</v>
      </c>
      <c r="IA150" s="10">
        <f t="shared" si="351"/>
        <v>1.0038473849356684</v>
      </c>
      <c r="IB150" s="10">
        <f t="shared" si="351"/>
        <v>1.0057310719019268</v>
      </c>
      <c r="IC150" s="10">
        <f t="shared" si="351"/>
        <v>1.0051320856489716</v>
      </c>
      <c r="ID150" s="10">
        <f t="shared" si="351"/>
        <v>1.0025352972800652</v>
      </c>
      <c r="IE150" s="10">
        <f t="shared" si="351"/>
        <v>1.003135437994459</v>
      </c>
      <c r="IF150" s="10">
        <f t="shared" si="351"/>
        <v>1.0116486012308612</v>
      </c>
      <c r="IG150" s="10">
        <f t="shared" si="351"/>
        <v>1.0030711961754293</v>
      </c>
      <c r="IH150" s="10">
        <f t="shared" si="351"/>
        <v>1.0051308130750765</v>
      </c>
      <c r="II150" s="10">
        <f t="shared" si="351"/>
        <v>1.0051894838405588</v>
      </c>
      <c r="IJ150" s="10">
        <f t="shared" si="351"/>
        <v>1.0048905511760744</v>
      </c>
      <c r="IK150" s="10">
        <f t="shared" si="351"/>
        <v>1.0037372892121514</v>
      </c>
      <c r="IL150" s="10">
        <f t="shared" si="351"/>
        <v>1.0023138076539715</v>
      </c>
      <c r="IM150" s="10">
        <f t="shared" si="351"/>
        <v>1.0037650521484949</v>
      </c>
      <c r="IN150" s="10">
        <f t="shared" si="351"/>
        <v>1.0076578031362082</v>
      </c>
      <c r="IO150" s="10">
        <f t="shared" si="351"/>
        <v>1.0043493205600837</v>
      </c>
      <c r="IP150" s="10">
        <f t="shared" si="351"/>
        <v>1.0017302339515308</v>
      </c>
      <c r="IQ150" s="10">
        <f t="shared" si="351"/>
        <v>1.0039941211252672</v>
      </c>
      <c r="IR150" s="10">
        <f t="shared" si="351"/>
        <v>1.0038320575432098</v>
      </c>
      <c r="IS150" s="10">
        <f t="shared" si="351"/>
        <v>1.0055498790859507</v>
      </c>
      <c r="IT150" s="10">
        <f t="shared" si="351"/>
        <v>1.0050872730680325</v>
      </c>
      <c r="IU150" s="10">
        <f t="shared" si="351"/>
        <v>1.0045545119089383</v>
      </c>
      <c r="IV150" s="10">
        <f t="shared" si="351"/>
        <v>1</v>
      </c>
    </row>
    <row r="151" spans="2:256" x14ac:dyDescent="0.2">
      <c r="D151">
        <v>0.3</v>
      </c>
      <c r="F151" s="17" t="s">
        <v>20</v>
      </c>
      <c r="G151" s="10">
        <f>+IF(G$8 = 125, 1, _xlfn.PERCENTILE.INC(_xlfn._xlws.FILTER( G$55:G$96,  G$101:G$142  &gt; 0), $D151))</f>
        <v>8.887458847382236</v>
      </c>
      <c r="H151" s="10">
        <f t="shared" ref="H151:BS152" si="352">+IF(H$8 = 125, 1, _xlfn.PERCENTILE.INC(_xlfn._xlws.FILTER( H$55:H$96,  H$101:H$142  &gt; 0), $D151))</f>
        <v>2.0760163396564901</v>
      </c>
      <c r="I151" s="10">
        <f t="shared" si="352"/>
        <v>1.4738307938100808</v>
      </c>
      <c r="J151" s="10">
        <f t="shared" si="352"/>
        <v>1.1825576740645989</v>
      </c>
      <c r="K151" s="10">
        <f t="shared" si="352"/>
        <v>1.0351281662278131</v>
      </c>
      <c r="L151" s="10">
        <f t="shared" si="352"/>
        <v>1.0095224148103485</v>
      </c>
      <c r="M151" s="10">
        <f t="shared" si="352"/>
        <v>1.0044947201947942</v>
      </c>
      <c r="N151" s="10">
        <f t="shared" si="352"/>
        <v>1.0033427471154597</v>
      </c>
      <c r="O151" s="10">
        <f t="shared" si="352"/>
        <v>1.0003317944171564</v>
      </c>
      <c r="P151" s="10">
        <f t="shared" si="352"/>
        <v>1.0001409536603147</v>
      </c>
      <c r="Q151" s="10">
        <f t="shared" si="352"/>
        <v>1.0000476373554621</v>
      </c>
      <c r="R151" s="10">
        <f t="shared" si="352"/>
        <v>1.0000819287967306</v>
      </c>
      <c r="S151" s="10">
        <f t="shared" si="352"/>
        <v>1.0000654846313328</v>
      </c>
      <c r="T151" s="10">
        <f t="shared" si="352"/>
        <v>1.0002604872356138</v>
      </c>
      <c r="U151" s="10">
        <f t="shared" si="352"/>
        <v>1</v>
      </c>
      <c r="V151" s="10">
        <f t="shared" si="352"/>
        <v>1</v>
      </c>
      <c r="W151" s="10">
        <f t="shared" si="352"/>
        <v>1.0000384208894315</v>
      </c>
      <c r="X151" s="10">
        <f t="shared" si="352"/>
        <v>1</v>
      </c>
      <c r="Y151" s="10">
        <f t="shared" si="352"/>
        <v>1</v>
      </c>
      <c r="Z151" s="10">
        <f t="shared" si="352"/>
        <v>1</v>
      </c>
      <c r="AA151" s="10">
        <f t="shared" si="352"/>
        <v>1</v>
      </c>
      <c r="AB151" s="10">
        <f t="shared" si="352"/>
        <v>1</v>
      </c>
      <c r="AC151" s="10">
        <f t="shared" si="352"/>
        <v>1</v>
      </c>
      <c r="AD151" s="10">
        <f t="shared" si="352"/>
        <v>1.0000053607115891</v>
      </c>
      <c r="AE151" s="10">
        <f t="shared" si="352"/>
        <v>1</v>
      </c>
      <c r="AF151" s="10">
        <f t="shared" si="352"/>
        <v>1</v>
      </c>
      <c r="AG151" s="10">
        <f t="shared" si="352"/>
        <v>1</v>
      </c>
      <c r="AH151" s="10">
        <f t="shared" si="352"/>
        <v>1</v>
      </c>
      <c r="AI151" s="10">
        <f t="shared" si="352"/>
        <v>1</v>
      </c>
      <c r="AJ151" s="10">
        <f t="shared" si="352"/>
        <v>1.0000042803819758</v>
      </c>
      <c r="AK151" s="10">
        <f t="shared" si="352"/>
        <v>1</v>
      </c>
      <c r="AL151" s="10">
        <f t="shared" si="352"/>
        <v>1</v>
      </c>
      <c r="AM151" s="10">
        <f t="shared" si="352"/>
        <v>1</v>
      </c>
      <c r="AN151" s="10">
        <f t="shared" si="352"/>
        <v>1</v>
      </c>
      <c r="AO151" s="10">
        <f t="shared" si="352"/>
        <v>1</v>
      </c>
      <c r="AP151" s="10">
        <f t="shared" si="352"/>
        <v>1</v>
      </c>
      <c r="AQ151" s="10">
        <f t="shared" si="352"/>
        <v>1.0000059532859238</v>
      </c>
      <c r="AR151" s="10">
        <f t="shared" si="352"/>
        <v>1.0000028712174531</v>
      </c>
      <c r="AS151" s="10">
        <f t="shared" si="352"/>
        <v>1</v>
      </c>
      <c r="AT151" s="10">
        <f t="shared" si="352"/>
        <v>1</v>
      </c>
      <c r="AU151" s="10">
        <f t="shared" si="352"/>
        <v>1</v>
      </c>
      <c r="AV151" s="10">
        <f t="shared" si="352"/>
        <v>1</v>
      </c>
      <c r="AW151" s="10">
        <f t="shared" si="352"/>
        <v>1</v>
      </c>
      <c r="AX151" s="10">
        <f t="shared" si="352"/>
        <v>1</v>
      </c>
      <c r="AY151" s="10">
        <f t="shared" si="352"/>
        <v>1</v>
      </c>
      <c r="AZ151" s="10">
        <f t="shared" si="352"/>
        <v>1</v>
      </c>
      <c r="BA151" s="10">
        <f t="shared" si="352"/>
        <v>1</v>
      </c>
      <c r="BB151" s="10">
        <f t="shared" si="352"/>
        <v>1</v>
      </c>
      <c r="BC151" s="10">
        <f t="shared" si="352"/>
        <v>1.0000035785110604</v>
      </c>
      <c r="BD151" s="10">
        <f t="shared" si="352"/>
        <v>1</v>
      </c>
      <c r="BE151" s="10">
        <f t="shared" si="352"/>
        <v>1</v>
      </c>
      <c r="BF151" s="10">
        <f t="shared" si="352"/>
        <v>1</v>
      </c>
      <c r="BG151" s="10">
        <f t="shared" si="352"/>
        <v>1</v>
      </c>
      <c r="BH151" s="10">
        <f t="shared" si="352"/>
        <v>1</v>
      </c>
      <c r="BI151" s="10">
        <f t="shared" si="352"/>
        <v>1</v>
      </c>
      <c r="BJ151" s="10">
        <f t="shared" si="352"/>
        <v>1</v>
      </c>
      <c r="BK151" s="10">
        <f t="shared" si="352"/>
        <v>1</v>
      </c>
      <c r="BL151" s="10">
        <f t="shared" si="352"/>
        <v>1</v>
      </c>
      <c r="BM151" s="10">
        <f t="shared" si="352"/>
        <v>1</v>
      </c>
      <c r="BN151" s="10">
        <f t="shared" si="352"/>
        <v>1.0000239738557162</v>
      </c>
      <c r="BO151" s="10">
        <f t="shared" si="352"/>
        <v>1.0000317337825562</v>
      </c>
      <c r="BP151" s="10">
        <f t="shared" si="352"/>
        <v>1.000131765479549</v>
      </c>
      <c r="BQ151" s="10">
        <f t="shared" si="352"/>
        <v>1</v>
      </c>
      <c r="BR151" s="10">
        <f t="shared" si="352"/>
        <v>1</v>
      </c>
      <c r="BS151" s="10">
        <f t="shared" si="352"/>
        <v>1</v>
      </c>
      <c r="BT151" s="10">
        <f t="shared" ref="BT151:EE152" si="353">+IF(BT$8 = 125, 1, _xlfn.PERCENTILE.INC(_xlfn._xlws.FILTER( BT$55:BT$96,  BT$101:BT$142  &gt; 0), $D151))</f>
        <v>1</v>
      </c>
      <c r="BU151" s="10">
        <f t="shared" si="353"/>
        <v>1</v>
      </c>
      <c r="BV151" s="10">
        <f t="shared" si="353"/>
        <v>1</v>
      </c>
      <c r="BW151" s="10">
        <f t="shared" si="353"/>
        <v>1</v>
      </c>
      <c r="BX151" s="10">
        <f t="shared" si="353"/>
        <v>1</v>
      </c>
      <c r="BY151" s="10">
        <f t="shared" si="353"/>
        <v>1</v>
      </c>
      <c r="BZ151" s="10">
        <f t="shared" si="353"/>
        <v>1</v>
      </c>
      <c r="CA151" s="10">
        <f t="shared" si="353"/>
        <v>1.000065428958304</v>
      </c>
      <c r="CB151" s="10">
        <f t="shared" si="353"/>
        <v>1.0001341771720751</v>
      </c>
      <c r="CC151" s="10">
        <f t="shared" si="353"/>
        <v>1</v>
      </c>
      <c r="CD151" s="10">
        <f t="shared" si="353"/>
        <v>1</v>
      </c>
      <c r="CE151" s="10">
        <f t="shared" si="353"/>
        <v>1</v>
      </c>
      <c r="CF151" s="10">
        <f t="shared" si="353"/>
        <v>1</v>
      </c>
      <c r="CG151" s="10">
        <f t="shared" si="353"/>
        <v>1</v>
      </c>
      <c r="CH151" s="10">
        <f t="shared" si="353"/>
        <v>1</v>
      </c>
      <c r="CI151" s="10">
        <f t="shared" si="353"/>
        <v>1</v>
      </c>
      <c r="CJ151" s="10">
        <f t="shared" si="353"/>
        <v>1</v>
      </c>
      <c r="CK151" s="10">
        <f t="shared" si="353"/>
        <v>1</v>
      </c>
      <c r="CL151" s="10">
        <f t="shared" si="353"/>
        <v>1</v>
      </c>
      <c r="CM151" s="10">
        <f t="shared" si="353"/>
        <v>1.0003717089292352</v>
      </c>
      <c r="CN151" s="10">
        <f t="shared" si="353"/>
        <v>1.000061532176507</v>
      </c>
      <c r="CO151" s="10">
        <f t="shared" si="353"/>
        <v>1</v>
      </c>
      <c r="CP151" s="10">
        <f t="shared" si="353"/>
        <v>1</v>
      </c>
      <c r="CQ151" s="10">
        <f t="shared" si="353"/>
        <v>1</v>
      </c>
      <c r="CR151" s="10">
        <f t="shared" si="353"/>
        <v>1</v>
      </c>
      <c r="CS151" s="10">
        <f t="shared" si="353"/>
        <v>1</v>
      </c>
      <c r="CT151" s="10">
        <f t="shared" si="353"/>
        <v>1</v>
      </c>
      <c r="CU151" s="10">
        <f t="shared" si="353"/>
        <v>1</v>
      </c>
      <c r="CV151" s="10">
        <f t="shared" si="353"/>
        <v>1</v>
      </c>
      <c r="CW151" s="10">
        <f t="shared" si="353"/>
        <v>1</v>
      </c>
      <c r="CX151" s="10">
        <f t="shared" si="353"/>
        <v>1</v>
      </c>
      <c r="CY151" s="10">
        <f t="shared" si="353"/>
        <v>1.0002912920805165</v>
      </c>
      <c r="CZ151" s="10">
        <f t="shared" si="353"/>
        <v>1.0002738083592884</v>
      </c>
      <c r="DA151" s="10">
        <f t="shared" si="353"/>
        <v>1</v>
      </c>
      <c r="DB151" s="10">
        <f t="shared" si="353"/>
        <v>1</v>
      </c>
      <c r="DC151" s="10">
        <f t="shared" si="353"/>
        <v>1.0001005270913557</v>
      </c>
      <c r="DD151" s="10">
        <f t="shared" si="353"/>
        <v>1</v>
      </c>
      <c r="DE151" s="10">
        <f t="shared" si="353"/>
        <v>1</v>
      </c>
      <c r="DF151" s="10">
        <f t="shared" si="353"/>
        <v>1</v>
      </c>
      <c r="DG151" s="10">
        <f t="shared" si="353"/>
        <v>1</v>
      </c>
      <c r="DH151" s="10">
        <f t="shared" si="353"/>
        <v>1</v>
      </c>
      <c r="DI151" s="10">
        <f t="shared" si="353"/>
        <v>1</v>
      </c>
      <c r="DJ151" s="10">
        <f t="shared" si="353"/>
        <v>1.0002564274453061</v>
      </c>
      <c r="DK151" s="10">
        <f t="shared" si="353"/>
        <v>1.0006972019118177</v>
      </c>
      <c r="DL151" s="10">
        <f t="shared" si="353"/>
        <v>1.0004025658832825</v>
      </c>
      <c r="DM151" s="10">
        <f t="shared" si="353"/>
        <v>1</v>
      </c>
      <c r="DN151" s="10">
        <f t="shared" si="353"/>
        <v>1</v>
      </c>
      <c r="DO151" s="10">
        <f t="shared" si="353"/>
        <v>1.0007031683645964</v>
      </c>
      <c r="DP151" s="10">
        <f t="shared" si="353"/>
        <v>1</v>
      </c>
      <c r="DQ151" s="10">
        <f t="shared" si="353"/>
        <v>1</v>
      </c>
      <c r="DR151" s="10">
        <f t="shared" si="353"/>
        <v>1</v>
      </c>
      <c r="DS151" s="10">
        <f t="shared" si="353"/>
        <v>1.000217269338618</v>
      </c>
      <c r="DT151" s="10">
        <f t="shared" si="353"/>
        <v>1.0014130761270028</v>
      </c>
      <c r="DU151" s="10">
        <f t="shared" si="353"/>
        <v>1.0005439843307575</v>
      </c>
      <c r="DV151" s="10">
        <f t="shared" si="353"/>
        <v>1.0031647937612322</v>
      </c>
      <c r="DW151" s="10">
        <f t="shared" si="353"/>
        <v>1.0016286349346883</v>
      </c>
      <c r="DX151" s="10">
        <f t="shared" si="353"/>
        <v>1.0038513805404945</v>
      </c>
      <c r="DY151" s="10">
        <f t="shared" si="353"/>
        <v>1.0045542200871611</v>
      </c>
      <c r="DZ151" s="10">
        <f t="shared" si="353"/>
        <v>1.0041088153957449</v>
      </c>
      <c r="EA151" s="10">
        <f t="shared" si="353"/>
        <v>1</v>
      </c>
      <c r="EB151" s="10">
        <f t="shared" si="353"/>
        <v>2.35774854747465</v>
      </c>
      <c r="EC151" s="10">
        <f t="shared" si="353"/>
        <v>1.4593129544194026</v>
      </c>
      <c r="ED151" s="10">
        <f t="shared" si="353"/>
        <v>1.1618050596979654</v>
      </c>
      <c r="EE151" s="10">
        <f t="shared" si="353"/>
        <v>1.0135577943971259</v>
      </c>
      <c r="EF151" s="10">
        <f t="shared" ref="EF151:GQ152" si="354">+IF(EF$8 = 125, 1, _xlfn.PERCENTILE.INC(_xlfn._xlws.FILTER( EF$55:EF$96,  EF$101:EF$142  &gt; 0), $D151))</f>
        <v>1.000437247293708</v>
      </c>
      <c r="EG151" s="10">
        <f t="shared" si="354"/>
        <v>0.99972900203904191</v>
      </c>
      <c r="EH151" s="10">
        <f t="shared" si="354"/>
        <v>0.99999053577279784</v>
      </c>
      <c r="EI151" s="10">
        <f t="shared" si="354"/>
        <v>0.9999648160971677</v>
      </c>
      <c r="EJ151" s="10">
        <f t="shared" si="354"/>
        <v>0.99976816097283849</v>
      </c>
      <c r="EK151" s="10">
        <f t="shared" si="354"/>
        <v>1.0000362334927835</v>
      </c>
      <c r="EL151" s="10">
        <f t="shared" si="354"/>
        <v>1.000000030006331</v>
      </c>
      <c r="EM151" s="10">
        <f t="shared" si="354"/>
        <v>0.99999885752618034</v>
      </c>
      <c r="EN151" s="10">
        <f t="shared" si="354"/>
        <v>1.0000329415814624</v>
      </c>
      <c r="EO151" s="10">
        <f t="shared" si="354"/>
        <v>1.0000006300695421</v>
      </c>
      <c r="EP151" s="10">
        <f t="shared" si="354"/>
        <v>1</v>
      </c>
      <c r="EQ151" s="10">
        <f t="shared" si="354"/>
        <v>0.99999894187734084</v>
      </c>
      <c r="ER151" s="10">
        <f t="shared" si="354"/>
        <v>1</v>
      </c>
      <c r="ES151" s="10">
        <f t="shared" si="354"/>
        <v>1</v>
      </c>
      <c r="ET151" s="10">
        <f t="shared" si="354"/>
        <v>1</v>
      </c>
      <c r="EU151" s="10">
        <f t="shared" si="354"/>
        <v>1</v>
      </c>
      <c r="EV151" s="10">
        <f t="shared" si="354"/>
        <v>1</v>
      </c>
      <c r="EW151" s="10">
        <f t="shared" si="354"/>
        <v>1</v>
      </c>
      <c r="EX151" s="10">
        <f t="shared" si="354"/>
        <v>1</v>
      </c>
      <c r="EY151" s="10">
        <f t="shared" si="354"/>
        <v>1</v>
      </c>
      <c r="EZ151" s="10">
        <f t="shared" si="354"/>
        <v>1</v>
      </c>
      <c r="FA151" s="10">
        <f t="shared" si="354"/>
        <v>1</v>
      </c>
      <c r="FB151" s="10">
        <f t="shared" si="354"/>
        <v>1</v>
      </c>
      <c r="FC151" s="10">
        <f t="shared" si="354"/>
        <v>1</v>
      </c>
      <c r="FD151" s="10">
        <f t="shared" si="354"/>
        <v>1</v>
      </c>
      <c r="FE151" s="10">
        <f t="shared" si="354"/>
        <v>1</v>
      </c>
      <c r="FF151" s="10">
        <f t="shared" si="354"/>
        <v>1</v>
      </c>
      <c r="FG151" s="10">
        <f t="shared" si="354"/>
        <v>1</v>
      </c>
      <c r="FH151" s="10">
        <f t="shared" si="354"/>
        <v>1</v>
      </c>
      <c r="FI151" s="10">
        <f t="shared" si="354"/>
        <v>1</v>
      </c>
      <c r="FJ151" s="10">
        <f t="shared" si="354"/>
        <v>1</v>
      </c>
      <c r="FK151" s="10">
        <f t="shared" si="354"/>
        <v>1</v>
      </c>
      <c r="FL151" s="10">
        <f t="shared" si="354"/>
        <v>1</v>
      </c>
      <c r="FM151" s="10">
        <f t="shared" si="354"/>
        <v>1</v>
      </c>
      <c r="FN151" s="10">
        <f t="shared" si="354"/>
        <v>1</v>
      </c>
      <c r="FO151" s="10">
        <f t="shared" si="354"/>
        <v>1</v>
      </c>
      <c r="FP151" s="10">
        <f t="shared" si="354"/>
        <v>1</v>
      </c>
      <c r="FQ151" s="10">
        <f t="shared" si="354"/>
        <v>1</v>
      </c>
      <c r="FR151" s="10">
        <f t="shared" si="354"/>
        <v>1</v>
      </c>
      <c r="FS151" s="10">
        <f t="shared" si="354"/>
        <v>1</v>
      </c>
      <c r="FT151" s="10">
        <f t="shared" si="354"/>
        <v>1</v>
      </c>
      <c r="FU151" s="10">
        <f t="shared" si="354"/>
        <v>1</v>
      </c>
      <c r="FV151" s="10">
        <f t="shared" si="354"/>
        <v>1</v>
      </c>
      <c r="FW151" s="10">
        <f t="shared" si="354"/>
        <v>1</v>
      </c>
      <c r="FX151" s="10">
        <f t="shared" si="354"/>
        <v>1.0000011170611856</v>
      </c>
      <c r="FY151" s="10">
        <f t="shared" si="354"/>
        <v>1</v>
      </c>
      <c r="FZ151" s="10">
        <f t="shared" si="354"/>
        <v>1</v>
      </c>
      <c r="GA151" s="10">
        <f t="shared" si="354"/>
        <v>1</v>
      </c>
      <c r="GB151" s="10">
        <f t="shared" si="354"/>
        <v>1</v>
      </c>
      <c r="GC151" s="10">
        <f t="shared" si="354"/>
        <v>1</v>
      </c>
      <c r="GD151" s="10">
        <f t="shared" si="354"/>
        <v>1</v>
      </c>
      <c r="GE151" s="10">
        <f t="shared" si="354"/>
        <v>1</v>
      </c>
      <c r="GF151" s="10">
        <f t="shared" si="354"/>
        <v>1</v>
      </c>
      <c r="GG151" s="10">
        <f t="shared" si="354"/>
        <v>1</v>
      </c>
      <c r="GH151" s="10">
        <f t="shared" si="354"/>
        <v>1</v>
      </c>
      <c r="GI151" s="10">
        <f t="shared" si="354"/>
        <v>1.0000239738557153</v>
      </c>
      <c r="GJ151" s="10">
        <f t="shared" si="354"/>
        <v>1.0000071500962495</v>
      </c>
      <c r="GK151" s="10">
        <f t="shared" si="354"/>
        <v>1.000131765479549</v>
      </c>
      <c r="GL151" s="10">
        <f t="shared" si="354"/>
        <v>1</v>
      </c>
      <c r="GM151" s="10">
        <f t="shared" si="354"/>
        <v>1</v>
      </c>
      <c r="GN151" s="10">
        <f t="shared" si="354"/>
        <v>1</v>
      </c>
      <c r="GO151" s="10">
        <f t="shared" si="354"/>
        <v>1</v>
      </c>
      <c r="GP151" s="10">
        <f t="shared" si="354"/>
        <v>1</v>
      </c>
      <c r="GQ151" s="10">
        <f t="shared" si="354"/>
        <v>1</v>
      </c>
      <c r="GR151" s="10">
        <f t="shared" ref="GR151:IV152" si="355">+IF(GR$8 = 125, 1, _xlfn.PERCENTILE.INC(_xlfn._xlws.FILTER( GR$55:GR$96,  GR$101:GR$142  &gt; 0), $D151))</f>
        <v>1</v>
      </c>
      <c r="GS151" s="10">
        <f t="shared" si="355"/>
        <v>1</v>
      </c>
      <c r="GT151" s="10">
        <f t="shared" si="355"/>
        <v>1</v>
      </c>
      <c r="GU151" s="10">
        <f t="shared" si="355"/>
        <v>1</v>
      </c>
      <c r="GV151" s="10">
        <f t="shared" si="355"/>
        <v>1.0000065792197661</v>
      </c>
      <c r="GW151" s="10">
        <f t="shared" si="355"/>
        <v>1.0001341771720751</v>
      </c>
      <c r="GX151" s="10">
        <f t="shared" si="355"/>
        <v>1</v>
      </c>
      <c r="GY151" s="10">
        <f t="shared" si="355"/>
        <v>1</v>
      </c>
      <c r="GZ151" s="10">
        <f t="shared" si="355"/>
        <v>1</v>
      </c>
      <c r="HA151" s="10">
        <f t="shared" si="355"/>
        <v>1</v>
      </c>
      <c r="HB151" s="10">
        <f t="shared" si="355"/>
        <v>1</v>
      </c>
      <c r="HC151" s="10">
        <f t="shared" si="355"/>
        <v>1</v>
      </c>
      <c r="HD151" s="10">
        <f t="shared" si="355"/>
        <v>1</v>
      </c>
      <c r="HE151" s="10">
        <f t="shared" si="355"/>
        <v>1</v>
      </c>
      <c r="HF151" s="10">
        <f t="shared" si="355"/>
        <v>1</v>
      </c>
      <c r="HG151" s="10">
        <f t="shared" si="355"/>
        <v>1</v>
      </c>
      <c r="HH151" s="10">
        <f t="shared" si="355"/>
        <v>1.0003717089292352</v>
      </c>
      <c r="HI151" s="10">
        <f t="shared" si="355"/>
        <v>1.0000346802873177</v>
      </c>
      <c r="HJ151" s="10">
        <f t="shared" si="355"/>
        <v>1</v>
      </c>
      <c r="HK151" s="10">
        <f t="shared" si="355"/>
        <v>1</v>
      </c>
      <c r="HL151" s="10">
        <f t="shared" si="355"/>
        <v>1</v>
      </c>
      <c r="HM151" s="10">
        <f t="shared" si="355"/>
        <v>1</v>
      </c>
      <c r="HN151" s="10">
        <f t="shared" si="355"/>
        <v>1</v>
      </c>
      <c r="HO151" s="10">
        <f t="shared" si="355"/>
        <v>1</v>
      </c>
      <c r="HP151" s="10">
        <f t="shared" si="355"/>
        <v>1</v>
      </c>
      <c r="HQ151" s="10">
        <f t="shared" si="355"/>
        <v>1</v>
      </c>
      <c r="HR151" s="10">
        <f t="shared" si="355"/>
        <v>1</v>
      </c>
      <c r="HS151" s="10">
        <f t="shared" si="355"/>
        <v>1</v>
      </c>
      <c r="HT151" s="10">
        <f t="shared" si="355"/>
        <v>1.0002912920805165</v>
      </c>
      <c r="HU151" s="10">
        <f t="shared" si="355"/>
        <v>1.0002738083592884</v>
      </c>
      <c r="HV151" s="10">
        <f t="shared" si="355"/>
        <v>1</v>
      </c>
      <c r="HW151" s="10">
        <f t="shared" si="355"/>
        <v>1</v>
      </c>
      <c r="HX151" s="10">
        <f t="shared" si="355"/>
        <v>1.0001005270913557</v>
      </c>
      <c r="HY151" s="10">
        <f t="shared" si="355"/>
        <v>1</v>
      </c>
      <c r="HZ151" s="10">
        <f t="shared" si="355"/>
        <v>1</v>
      </c>
      <c r="IA151" s="10">
        <f t="shared" si="355"/>
        <v>1</v>
      </c>
      <c r="IB151" s="10">
        <f t="shared" si="355"/>
        <v>1</v>
      </c>
      <c r="IC151" s="10">
        <f t="shared" si="355"/>
        <v>1</v>
      </c>
      <c r="ID151" s="10">
        <f t="shared" si="355"/>
        <v>1</v>
      </c>
      <c r="IE151" s="10">
        <f t="shared" si="355"/>
        <v>1.0002559125676707</v>
      </c>
      <c r="IF151" s="10">
        <f t="shared" si="355"/>
        <v>1.0006972019118177</v>
      </c>
      <c r="IG151" s="10">
        <f t="shared" si="355"/>
        <v>1.0004025658832825</v>
      </c>
      <c r="IH151" s="10">
        <f t="shared" si="355"/>
        <v>1</v>
      </c>
      <c r="II151" s="10">
        <f t="shared" si="355"/>
        <v>1</v>
      </c>
      <c r="IJ151" s="10">
        <f t="shared" si="355"/>
        <v>1.0007031683645964</v>
      </c>
      <c r="IK151" s="10">
        <f t="shared" si="355"/>
        <v>1</v>
      </c>
      <c r="IL151" s="10">
        <f t="shared" si="355"/>
        <v>1.0000505789499032</v>
      </c>
      <c r="IM151" s="10">
        <f t="shared" si="355"/>
        <v>1</v>
      </c>
      <c r="IN151" s="10">
        <f t="shared" si="355"/>
        <v>1.000217269338618</v>
      </c>
      <c r="IO151" s="10">
        <f t="shared" si="355"/>
        <v>1.0015542964119872</v>
      </c>
      <c r="IP151" s="10">
        <f t="shared" si="355"/>
        <v>1.0005190701854592</v>
      </c>
      <c r="IQ151" s="10">
        <f t="shared" si="355"/>
        <v>1.0033134713355067</v>
      </c>
      <c r="IR151" s="10">
        <f t="shared" si="355"/>
        <v>1.0017341390756405</v>
      </c>
      <c r="IS151" s="10">
        <f t="shared" si="355"/>
        <v>1.0055498790859507</v>
      </c>
      <c r="IT151" s="10">
        <f t="shared" si="355"/>
        <v>1.0050872730680325</v>
      </c>
      <c r="IU151" s="10">
        <f t="shared" si="355"/>
        <v>1.0045545119089383</v>
      </c>
      <c r="IV151" s="10">
        <f t="shared" si="355"/>
        <v>1</v>
      </c>
    </row>
    <row r="152" spans="2:256" x14ac:dyDescent="0.2">
      <c r="D152">
        <v>0.7</v>
      </c>
      <c r="F152" s="17" t="s">
        <v>21</v>
      </c>
      <c r="G152" s="10">
        <f>+IF(G$8 = 125, 1, _xlfn.PERCENTILE.INC(_xlfn._xlws.FILTER( G$55:G$96,  G$101:G$142  &gt; 0), $D152))</f>
        <v>37.614871907515116</v>
      </c>
      <c r="H152" s="10">
        <f t="shared" si="352"/>
        <v>3.389049322433169</v>
      </c>
      <c r="I152" s="10">
        <f t="shared" si="352"/>
        <v>1.7729261439240658</v>
      </c>
      <c r="J152" s="10">
        <f t="shared" si="352"/>
        <v>1.2933979786682475</v>
      </c>
      <c r="K152" s="10">
        <f t="shared" si="352"/>
        <v>1.0881692910929186</v>
      </c>
      <c r="L152" s="10">
        <f t="shared" si="352"/>
        <v>1.0473745478669496</v>
      </c>
      <c r="M152" s="10">
        <f t="shared" si="352"/>
        <v>1.0250035260498547</v>
      </c>
      <c r="N152" s="10">
        <f t="shared" si="352"/>
        <v>1.0151662759345057</v>
      </c>
      <c r="O152" s="10">
        <f t="shared" si="352"/>
        <v>1.0056949740105927</v>
      </c>
      <c r="P152" s="10">
        <f t="shared" si="352"/>
        <v>1.0035248476903156</v>
      </c>
      <c r="Q152" s="10">
        <f t="shared" si="352"/>
        <v>1.0024447950165718</v>
      </c>
      <c r="R152" s="10">
        <f t="shared" si="352"/>
        <v>1.0028283585570903</v>
      </c>
      <c r="S152" s="10">
        <f t="shared" si="352"/>
        <v>1.0013459770342112</v>
      </c>
      <c r="T152" s="10">
        <f t="shared" si="352"/>
        <v>1.0031704590668653</v>
      </c>
      <c r="U152" s="10">
        <f t="shared" si="352"/>
        <v>1.0015229670428571</v>
      </c>
      <c r="V152" s="10">
        <f t="shared" si="352"/>
        <v>1.0002003221316198</v>
      </c>
      <c r="W152" s="10">
        <f t="shared" si="352"/>
        <v>1.0005709479177374</v>
      </c>
      <c r="X152" s="10">
        <f t="shared" si="352"/>
        <v>1.0001954472060168</v>
      </c>
      <c r="Y152" s="10">
        <f t="shared" si="352"/>
        <v>1.0006901118895133</v>
      </c>
      <c r="Z152" s="10">
        <f t="shared" si="352"/>
        <v>1.0009584704544385</v>
      </c>
      <c r="AA152" s="10">
        <f t="shared" si="352"/>
        <v>1.000060151669335</v>
      </c>
      <c r="AB152" s="10">
        <f t="shared" si="352"/>
        <v>1.0000929252842998</v>
      </c>
      <c r="AC152" s="10">
        <f t="shared" si="352"/>
        <v>1.0009751299454712</v>
      </c>
      <c r="AD152" s="10">
        <f t="shared" si="352"/>
        <v>1.0003650651674683</v>
      </c>
      <c r="AE152" s="10">
        <f t="shared" si="352"/>
        <v>1.0005782354731625</v>
      </c>
      <c r="AF152" s="10">
        <f t="shared" si="352"/>
        <v>1.0003278394055057</v>
      </c>
      <c r="AG152" s="10">
        <f t="shared" si="352"/>
        <v>1.0002286254699564</v>
      </c>
      <c r="AH152" s="10">
        <f t="shared" si="352"/>
        <v>1.0000772361029953</v>
      </c>
      <c r="AI152" s="10">
        <f t="shared" si="352"/>
        <v>1.0002829491387564</v>
      </c>
      <c r="AJ152" s="10">
        <f t="shared" si="352"/>
        <v>1.0002414896421059</v>
      </c>
      <c r="AK152" s="10">
        <f t="shared" si="352"/>
        <v>1.0002855288942034</v>
      </c>
      <c r="AL152" s="10">
        <f t="shared" si="352"/>
        <v>1.000513623514339</v>
      </c>
      <c r="AM152" s="10">
        <f t="shared" si="352"/>
        <v>1.0001871507548052</v>
      </c>
      <c r="AN152" s="10">
        <f t="shared" si="352"/>
        <v>1.0000636771593592</v>
      </c>
      <c r="AO152" s="10">
        <f t="shared" si="352"/>
        <v>1.0004990685281236</v>
      </c>
      <c r="AP152" s="10">
        <f t="shared" si="352"/>
        <v>1.0005019348664121</v>
      </c>
      <c r="AQ152" s="10">
        <f t="shared" si="352"/>
        <v>1.0005623992971926</v>
      </c>
      <c r="AR152" s="10">
        <f t="shared" si="352"/>
        <v>1.0005138803250406</v>
      </c>
      <c r="AS152" s="10">
        <f t="shared" si="352"/>
        <v>1.0001901731842664</v>
      </c>
      <c r="AT152" s="10">
        <f t="shared" si="352"/>
        <v>1.0000047042497999</v>
      </c>
      <c r="AU152" s="10">
        <f t="shared" si="352"/>
        <v>1.0001497130444839</v>
      </c>
      <c r="AV152" s="10">
        <f t="shared" si="352"/>
        <v>1.0002104039646551</v>
      </c>
      <c r="AW152" s="10">
        <f t="shared" si="352"/>
        <v>1.0000920819145471</v>
      </c>
      <c r="AX152" s="10">
        <f t="shared" si="352"/>
        <v>1.0002048459051562</v>
      </c>
      <c r="AY152" s="10">
        <f t="shared" si="352"/>
        <v>1.000248324419122</v>
      </c>
      <c r="AZ152" s="10">
        <f t="shared" si="352"/>
        <v>1.0000131601807136</v>
      </c>
      <c r="BA152" s="10">
        <f t="shared" si="352"/>
        <v>1.0003386654300961</v>
      </c>
      <c r="BB152" s="10">
        <f t="shared" si="352"/>
        <v>1.0005111653238856</v>
      </c>
      <c r="BC152" s="10">
        <f t="shared" si="352"/>
        <v>1.0004389091319217</v>
      </c>
      <c r="BD152" s="10">
        <f t="shared" si="352"/>
        <v>1.0002691564524446</v>
      </c>
      <c r="BE152" s="10">
        <f t="shared" si="352"/>
        <v>1.0002329160072692</v>
      </c>
      <c r="BF152" s="10">
        <f t="shared" si="352"/>
        <v>1.0001397380334485</v>
      </c>
      <c r="BG152" s="10">
        <f t="shared" si="352"/>
        <v>1.0000072445815118</v>
      </c>
      <c r="BH152" s="10">
        <f t="shared" si="352"/>
        <v>1.0000213543131478</v>
      </c>
      <c r="BI152" s="10">
        <f t="shared" si="352"/>
        <v>1.0003556094131631</v>
      </c>
      <c r="BJ152" s="10">
        <f t="shared" si="352"/>
        <v>1.0001024117653774</v>
      </c>
      <c r="BK152" s="10">
        <f t="shared" si="352"/>
        <v>1.0001218020607661</v>
      </c>
      <c r="BL152" s="10">
        <f t="shared" si="352"/>
        <v>1.0003024963736091</v>
      </c>
      <c r="BM152" s="10">
        <f t="shared" si="352"/>
        <v>1.0000696888243898</v>
      </c>
      <c r="BN152" s="10">
        <f t="shared" si="352"/>
        <v>1.000774204356909</v>
      </c>
      <c r="BO152" s="10">
        <f t="shared" si="352"/>
        <v>1.0006496976865606</v>
      </c>
      <c r="BP152" s="10">
        <f t="shared" si="352"/>
        <v>1.0003670894693022</v>
      </c>
      <c r="BQ152" s="10">
        <f t="shared" si="352"/>
        <v>1.0001260454218233</v>
      </c>
      <c r="BR152" s="10">
        <f t="shared" si="352"/>
        <v>1</v>
      </c>
      <c r="BS152" s="10">
        <f t="shared" si="352"/>
        <v>1.0002741406905558</v>
      </c>
      <c r="BT152" s="10">
        <f t="shared" si="353"/>
        <v>1.0000739401400431</v>
      </c>
      <c r="BU152" s="10">
        <f t="shared" si="353"/>
        <v>1.0002366895194852</v>
      </c>
      <c r="BV152" s="10">
        <f t="shared" si="353"/>
        <v>1.000125478767949</v>
      </c>
      <c r="BW152" s="10">
        <f t="shared" si="353"/>
        <v>1</v>
      </c>
      <c r="BX152" s="10">
        <f t="shared" si="353"/>
        <v>1.0004094785990962</v>
      </c>
      <c r="BY152" s="10">
        <f t="shared" si="353"/>
        <v>1.0007451758921662</v>
      </c>
      <c r="BZ152" s="10">
        <f t="shared" si="353"/>
        <v>1.0003351966840717</v>
      </c>
      <c r="CA152" s="10">
        <f t="shared" si="353"/>
        <v>1.0009611791471416</v>
      </c>
      <c r="CB152" s="10">
        <f t="shared" si="353"/>
        <v>1.0004985617364601</v>
      </c>
      <c r="CC152" s="10">
        <f t="shared" si="353"/>
        <v>1.0003665177669618</v>
      </c>
      <c r="CD152" s="10">
        <f t="shared" si="353"/>
        <v>1.0000041032649589</v>
      </c>
      <c r="CE152" s="10">
        <f t="shared" si="353"/>
        <v>1.0003413156197531</v>
      </c>
      <c r="CF152" s="10">
        <f t="shared" si="353"/>
        <v>1.0002593174614083</v>
      </c>
      <c r="CG152" s="10">
        <f t="shared" si="353"/>
        <v>1.0003585986997701</v>
      </c>
      <c r="CH152" s="10">
        <f t="shared" si="353"/>
        <v>1.0000546002606947</v>
      </c>
      <c r="CI152" s="10">
        <f t="shared" si="353"/>
        <v>1</v>
      </c>
      <c r="CJ152" s="10">
        <f t="shared" si="353"/>
        <v>1.0005209156729529</v>
      </c>
      <c r="CK152" s="10">
        <f t="shared" si="353"/>
        <v>1.0002966586989652</v>
      </c>
      <c r="CL152" s="10">
        <f t="shared" si="353"/>
        <v>1.0008362233037869</v>
      </c>
      <c r="CM152" s="10">
        <f t="shared" si="353"/>
        <v>1.001420762495588</v>
      </c>
      <c r="CN152" s="10">
        <f t="shared" si="353"/>
        <v>1.0004976845583415</v>
      </c>
      <c r="CO152" s="10">
        <f t="shared" si="353"/>
        <v>1.0002606437038246</v>
      </c>
      <c r="CP152" s="10">
        <f t="shared" si="353"/>
        <v>1.0000982041970981</v>
      </c>
      <c r="CQ152" s="10">
        <f t="shared" si="353"/>
        <v>1.000195601500667</v>
      </c>
      <c r="CR152" s="10">
        <f t="shared" si="353"/>
        <v>1.0011840925803606</v>
      </c>
      <c r="CS152" s="10">
        <f t="shared" si="353"/>
        <v>1.0003242358354245</v>
      </c>
      <c r="CT152" s="10">
        <f t="shared" si="353"/>
        <v>1.0000625873854838</v>
      </c>
      <c r="CU152" s="10">
        <f t="shared" si="353"/>
        <v>1</v>
      </c>
      <c r="CV152" s="10">
        <f t="shared" si="353"/>
        <v>1.0005580570170121</v>
      </c>
      <c r="CW152" s="10">
        <f t="shared" si="353"/>
        <v>1.0004960370450702</v>
      </c>
      <c r="CX152" s="10">
        <f t="shared" si="353"/>
        <v>1.0013552812072275</v>
      </c>
      <c r="CY152" s="10">
        <f t="shared" si="353"/>
        <v>1.0010952457129341</v>
      </c>
      <c r="CZ152" s="10">
        <f t="shared" si="353"/>
        <v>1.0006966508374171</v>
      </c>
      <c r="DA152" s="10">
        <f t="shared" si="353"/>
        <v>1.0002974022122488</v>
      </c>
      <c r="DB152" s="10">
        <f t="shared" si="353"/>
        <v>1.0001204284878775</v>
      </c>
      <c r="DC152" s="10">
        <f t="shared" si="353"/>
        <v>1.0004824780712105</v>
      </c>
      <c r="DD152" s="10">
        <f t="shared" si="353"/>
        <v>1.0000768532379407</v>
      </c>
      <c r="DE152" s="10">
        <f t="shared" si="353"/>
        <v>1.0002491173281096</v>
      </c>
      <c r="DF152" s="10">
        <f t="shared" si="353"/>
        <v>1.0005498598117117</v>
      </c>
      <c r="DG152" s="10">
        <f t="shared" si="353"/>
        <v>1.0006495985704935</v>
      </c>
      <c r="DH152" s="10">
        <f t="shared" si="353"/>
        <v>1.0012730495399698</v>
      </c>
      <c r="DI152" s="10">
        <f t="shared" si="353"/>
        <v>1.0003146382771773</v>
      </c>
      <c r="DJ152" s="10">
        <f t="shared" si="353"/>
        <v>1.0016401508898274</v>
      </c>
      <c r="DK152" s="10">
        <f t="shared" si="353"/>
        <v>1.0018978831742593</v>
      </c>
      <c r="DL152" s="10">
        <f t="shared" si="353"/>
        <v>1.0004677307571856</v>
      </c>
      <c r="DM152" s="10">
        <f t="shared" si="353"/>
        <v>1</v>
      </c>
      <c r="DN152" s="10">
        <f t="shared" si="353"/>
        <v>1.0014815216385309</v>
      </c>
      <c r="DO152" s="10">
        <f t="shared" si="353"/>
        <v>1.0013663063818594</v>
      </c>
      <c r="DP152" s="10">
        <f t="shared" si="353"/>
        <v>1.0005901122439842</v>
      </c>
      <c r="DQ152" s="10">
        <f t="shared" si="353"/>
        <v>1.0002423735805344</v>
      </c>
      <c r="DR152" s="10">
        <f t="shared" si="353"/>
        <v>1.0013824547451953</v>
      </c>
      <c r="DS152" s="10">
        <f t="shared" si="353"/>
        <v>1.0028918390358397</v>
      </c>
      <c r="DT152" s="10">
        <f t="shared" si="353"/>
        <v>1.0031528043510363</v>
      </c>
      <c r="DU152" s="10">
        <f t="shared" si="353"/>
        <v>1.0012692967717673</v>
      </c>
      <c r="DV152" s="10">
        <f t="shared" si="353"/>
        <v>1.0036386951121095</v>
      </c>
      <c r="DW152" s="10">
        <f t="shared" si="353"/>
        <v>1.0026867732996492</v>
      </c>
      <c r="DX152" s="10">
        <f t="shared" si="353"/>
        <v>1.0038513805404945</v>
      </c>
      <c r="DY152" s="10">
        <f t="shared" si="353"/>
        <v>1.0045542200871611</v>
      </c>
      <c r="DZ152" s="10">
        <f t="shared" si="353"/>
        <v>1.0041088153957449</v>
      </c>
      <c r="EA152" s="10">
        <f t="shared" si="353"/>
        <v>1</v>
      </c>
      <c r="EB152" s="10">
        <f t="shared" si="353"/>
        <v>3.9120043674299501</v>
      </c>
      <c r="EC152" s="10">
        <f t="shared" si="353"/>
        <v>1.8881315511548833</v>
      </c>
      <c r="ED152" s="10">
        <f t="shared" si="353"/>
        <v>1.3274462644750276</v>
      </c>
      <c r="EE152" s="10">
        <f t="shared" si="353"/>
        <v>1.0410126147181962</v>
      </c>
      <c r="EF152" s="10">
        <f t="shared" si="354"/>
        <v>1.023048624497771</v>
      </c>
      <c r="EG152" s="10">
        <f t="shared" si="354"/>
        <v>1.0071353477772791</v>
      </c>
      <c r="EH152" s="10">
        <f t="shared" si="354"/>
        <v>1.0065653470433493</v>
      </c>
      <c r="EI152" s="10">
        <f t="shared" si="354"/>
        <v>1.0016192373325044</v>
      </c>
      <c r="EJ152" s="10">
        <f t="shared" si="354"/>
        <v>1.0010479137072441</v>
      </c>
      <c r="EK152" s="10">
        <f t="shared" si="354"/>
        <v>1.0017753660862485</v>
      </c>
      <c r="EL152" s="10">
        <f t="shared" si="354"/>
        <v>1.0004685718796009</v>
      </c>
      <c r="EM152" s="10">
        <f t="shared" si="354"/>
        <v>1.0002347448358133</v>
      </c>
      <c r="EN152" s="10">
        <f t="shared" si="354"/>
        <v>1.001613724525467</v>
      </c>
      <c r="EO152" s="10">
        <f t="shared" si="354"/>
        <v>1.0010226421475756</v>
      </c>
      <c r="EP152" s="10">
        <f t="shared" si="354"/>
        <v>1.0001247322542062</v>
      </c>
      <c r="EQ152" s="10">
        <f t="shared" si="354"/>
        <v>1.0000617368088793</v>
      </c>
      <c r="ER152" s="10">
        <f t="shared" si="354"/>
        <v>1.0003858101778422</v>
      </c>
      <c r="ES152" s="10">
        <f t="shared" si="354"/>
        <v>1.0001603594285629</v>
      </c>
      <c r="ET152" s="10">
        <f t="shared" si="354"/>
        <v>1.0004700631479528</v>
      </c>
      <c r="EU152" s="10">
        <f t="shared" si="354"/>
        <v>1.000158432584326</v>
      </c>
      <c r="EV152" s="10">
        <f t="shared" si="354"/>
        <v>1.0001013147279509</v>
      </c>
      <c r="EW152" s="10">
        <f t="shared" si="354"/>
        <v>1.0001626144155289</v>
      </c>
      <c r="EX152" s="10">
        <f t="shared" si="354"/>
        <v>1.0003958809922324</v>
      </c>
      <c r="EY152" s="10">
        <f t="shared" si="354"/>
        <v>1.0002599096914975</v>
      </c>
      <c r="EZ152" s="10">
        <f t="shared" si="354"/>
        <v>1.0004715129989608</v>
      </c>
      <c r="FA152" s="10">
        <f t="shared" si="354"/>
        <v>1.0003906777244147</v>
      </c>
      <c r="FB152" s="10">
        <f t="shared" si="354"/>
        <v>1.0002677450539674</v>
      </c>
      <c r="FC152" s="10">
        <f t="shared" si="354"/>
        <v>1.0000442432229595</v>
      </c>
      <c r="FD152" s="10">
        <f t="shared" si="354"/>
        <v>1.0003410943014222</v>
      </c>
      <c r="FE152" s="10">
        <f t="shared" si="354"/>
        <v>1.0001412943004044</v>
      </c>
      <c r="FF152" s="10">
        <f t="shared" si="354"/>
        <v>1.0002591267017553</v>
      </c>
      <c r="FG152" s="10">
        <f t="shared" si="354"/>
        <v>1.0003583654607981</v>
      </c>
      <c r="FH152" s="10">
        <f t="shared" si="354"/>
        <v>1.0001040381433137</v>
      </c>
      <c r="FI152" s="10">
        <f t="shared" si="354"/>
        <v>1.0001717544318969</v>
      </c>
      <c r="FJ152" s="10">
        <f t="shared" si="354"/>
        <v>1.0004146608598514</v>
      </c>
      <c r="FK152" s="10">
        <f t="shared" si="354"/>
        <v>1.0003737776444872</v>
      </c>
      <c r="FL152" s="10">
        <f t="shared" si="354"/>
        <v>1.0008797530593512</v>
      </c>
      <c r="FM152" s="10">
        <f t="shared" si="354"/>
        <v>1.000521715399723</v>
      </c>
      <c r="FN152" s="10">
        <f t="shared" si="354"/>
        <v>1.0001918055976167</v>
      </c>
      <c r="FO152" s="10">
        <f t="shared" si="354"/>
        <v>1.0000001187135448</v>
      </c>
      <c r="FP152" s="10">
        <f t="shared" si="354"/>
        <v>1.0002124345512504</v>
      </c>
      <c r="FQ152" s="10">
        <f t="shared" si="354"/>
        <v>1.000210114855449</v>
      </c>
      <c r="FR152" s="10">
        <f t="shared" si="354"/>
        <v>1.0000031518439589</v>
      </c>
      <c r="FS152" s="10">
        <f t="shared" si="354"/>
        <v>1.0002474251602413</v>
      </c>
      <c r="FT152" s="10">
        <f t="shared" si="354"/>
        <v>1.0003261933156586</v>
      </c>
      <c r="FU152" s="10">
        <f t="shared" si="354"/>
        <v>1</v>
      </c>
      <c r="FV152" s="10">
        <f t="shared" si="354"/>
        <v>1.0003309090490078</v>
      </c>
      <c r="FW152" s="10">
        <f t="shared" si="354"/>
        <v>1.0005099125052204</v>
      </c>
      <c r="FX152" s="10">
        <f t="shared" si="354"/>
        <v>1.0003590884618128</v>
      </c>
      <c r="FY152" s="10">
        <f t="shared" si="354"/>
        <v>1.000218550611385</v>
      </c>
      <c r="FZ152" s="10">
        <f t="shared" si="354"/>
        <v>1.0002814471204202</v>
      </c>
      <c r="GA152" s="10">
        <f t="shared" si="354"/>
        <v>1.0000278376856491</v>
      </c>
      <c r="GB152" s="10">
        <f t="shared" si="354"/>
        <v>1</v>
      </c>
      <c r="GC152" s="10">
        <f t="shared" si="354"/>
        <v>1.0000213543131478</v>
      </c>
      <c r="GD152" s="10">
        <f t="shared" si="354"/>
        <v>1.0003556094131614</v>
      </c>
      <c r="GE152" s="10">
        <f t="shared" si="354"/>
        <v>1.0001022792873928</v>
      </c>
      <c r="GF152" s="10">
        <f t="shared" si="354"/>
        <v>1.0001216258441812</v>
      </c>
      <c r="GG152" s="10">
        <f t="shared" si="354"/>
        <v>1.000447186278467</v>
      </c>
      <c r="GH152" s="10">
        <f t="shared" si="354"/>
        <v>1.000042003578246</v>
      </c>
      <c r="GI152" s="10">
        <f t="shared" si="354"/>
        <v>1.0007738532550305</v>
      </c>
      <c r="GJ152" s="10">
        <f t="shared" si="354"/>
        <v>1.0006489845530533</v>
      </c>
      <c r="GK152" s="10">
        <f t="shared" si="354"/>
        <v>1.0003670894693022</v>
      </c>
      <c r="GL152" s="10">
        <f t="shared" si="354"/>
        <v>1.0001258370433166</v>
      </c>
      <c r="GM152" s="10">
        <f t="shared" si="354"/>
        <v>1</v>
      </c>
      <c r="GN152" s="10">
        <f t="shared" si="354"/>
        <v>1.000658375459917</v>
      </c>
      <c r="GO152" s="10">
        <f t="shared" si="354"/>
        <v>1.0000737938276325</v>
      </c>
      <c r="GP152" s="10">
        <f t="shared" si="354"/>
        <v>1.0001997679908086</v>
      </c>
      <c r="GQ152" s="10">
        <f t="shared" si="354"/>
        <v>1.0000895676558021</v>
      </c>
      <c r="GR152" s="10">
        <f t="shared" si="355"/>
        <v>1</v>
      </c>
      <c r="GS152" s="10">
        <f t="shared" si="355"/>
        <v>1.0003778274451924</v>
      </c>
      <c r="GT152" s="10">
        <f t="shared" si="355"/>
        <v>1.0005025021980776</v>
      </c>
      <c r="GU152" s="10">
        <f t="shared" si="355"/>
        <v>1.0002443288024205</v>
      </c>
      <c r="GV152" s="10">
        <f t="shared" si="355"/>
        <v>1.0009591062617407</v>
      </c>
      <c r="GW152" s="10">
        <f t="shared" si="355"/>
        <v>1.0004979607729838</v>
      </c>
      <c r="GX152" s="10">
        <f t="shared" si="355"/>
        <v>1.0003658181803525</v>
      </c>
      <c r="GY152" s="10">
        <f t="shared" si="355"/>
        <v>1.0000064338907588</v>
      </c>
      <c r="GZ152" s="10">
        <f t="shared" si="355"/>
        <v>1.0003406229877918</v>
      </c>
      <c r="HA152" s="10">
        <f t="shared" si="355"/>
        <v>1.0002593174614083</v>
      </c>
      <c r="HB152" s="10">
        <f t="shared" si="355"/>
        <v>1.0002996687719894</v>
      </c>
      <c r="HC152" s="10">
        <f t="shared" si="355"/>
        <v>1.0000545397655645</v>
      </c>
      <c r="HD152" s="10">
        <f t="shared" si="355"/>
        <v>1</v>
      </c>
      <c r="HE152" s="10">
        <f t="shared" si="355"/>
        <v>1.0005209156729529</v>
      </c>
      <c r="HF152" s="10">
        <f t="shared" si="355"/>
        <v>1.0003972091050795</v>
      </c>
      <c r="HG152" s="10">
        <f t="shared" si="355"/>
        <v>1.000836123073396</v>
      </c>
      <c r="HH152" s="10">
        <f t="shared" si="355"/>
        <v>1.0014192709847407</v>
      </c>
      <c r="HI152" s="10">
        <f t="shared" si="355"/>
        <v>1.0004976845583415</v>
      </c>
      <c r="HJ152" s="10">
        <f t="shared" si="355"/>
        <v>1.0002606437038246</v>
      </c>
      <c r="HK152" s="10">
        <f t="shared" si="355"/>
        <v>1.0000982041970981</v>
      </c>
      <c r="HL152" s="10">
        <f t="shared" si="355"/>
        <v>1.000195601500667</v>
      </c>
      <c r="HM152" s="10">
        <f t="shared" si="355"/>
        <v>1.0011836585082885</v>
      </c>
      <c r="HN152" s="10">
        <f t="shared" si="355"/>
        <v>1.000323674254854</v>
      </c>
      <c r="HO152" s="10">
        <f t="shared" si="355"/>
        <v>1.0000625133240348</v>
      </c>
      <c r="HP152" s="10">
        <f t="shared" si="355"/>
        <v>1</v>
      </c>
      <c r="HQ152" s="10">
        <f t="shared" si="355"/>
        <v>1.0005580570170121</v>
      </c>
      <c r="HR152" s="10">
        <f t="shared" si="355"/>
        <v>1.0004959397233124</v>
      </c>
      <c r="HS152" s="10">
        <f t="shared" si="355"/>
        <v>1.0013549947189866</v>
      </c>
      <c r="HT152" s="10">
        <f t="shared" si="355"/>
        <v>1.0010952457129341</v>
      </c>
      <c r="HU152" s="10">
        <f t="shared" si="355"/>
        <v>1.0006964580275399</v>
      </c>
      <c r="HV152" s="10">
        <f t="shared" si="355"/>
        <v>1.0002972953262976</v>
      </c>
      <c r="HW152" s="10">
        <f t="shared" si="355"/>
        <v>1.0001204204504968</v>
      </c>
      <c r="HX152" s="10">
        <f t="shared" si="355"/>
        <v>1.0004824780712105</v>
      </c>
      <c r="HY152" s="10">
        <f t="shared" si="355"/>
        <v>1.0000768532379407</v>
      </c>
      <c r="HZ152" s="10">
        <f t="shared" si="355"/>
        <v>1.0002491173281096</v>
      </c>
      <c r="IA152" s="10">
        <f t="shared" si="355"/>
        <v>1.0005498598117117</v>
      </c>
      <c r="IB152" s="10">
        <f t="shared" si="355"/>
        <v>1.0006495985704935</v>
      </c>
      <c r="IC152" s="10">
        <f t="shared" si="355"/>
        <v>1.001308053754876</v>
      </c>
      <c r="ID152" s="10">
        <f t="shared" si="355"/>
        <v>1.0011727041691256</v>
      </c>
      <c r="IE152" s="10">
        <f t="shared" si="355"/>
        <v>1.0019265160194051</v>
      </c>
      <c r="IF152" s="10">
        <f t="shared" si="355"/>
        <v>1.0008915800122984</v>
      </c>
      <c r="IG152" s="10">
        <f t="shared" si="355"/>
        <v>1.0004677307571856</v>
      </c>
      <c r="IH152" s="10">
        <f t="shared" si="355"/>
        <v>1</v>
      </c>
      <c r="II152" s="10">
        <f t="shared" si="355"/>
        <v>1.0014815216385309</v>
      </c>
      <c r="IJ152" s="10">
        <f t="shared" si="355"/>
        <v>1.0014197176558348</v>
      </c>
      <c r="IK152" s="10">
        <f t="shared" si="355"/>
        <v>1.0006243784554025</v>
      </c>
      <c r="IL152" s="10">
        <f t="shared" si="355"/>
        <v>1.0020407934019233</v>
      </c>
      <c r="IM152" s="10">
        <f t="shared" si="355"/>
        <v>1.001506020859398</v>
      </c>
      <c r="IN152" s="10">
        <f t="shared" si="355"/>
        <v>1.0032803905931014</v>
      </c>
      <c r="IO152" s="10">
        <f t="shared" si="355"/>
        <v>1.0032940246360207</v>
      </c>
      <c r="IP152" s="10">
        <f t="shared" si="355"/>
        <v>1.0012111637660717</v>
      </c>
      <c r="IQ152" s="10">
        <f t="shared" si="355"/>
        <v>1.0037024140725126</v>
      </c>
      <c r="IR152" s="10">
        <f t="shared" si="355"/>
        <v>1.0029329496285373</v>
      </c>
      <c r="IS152" s="10">
        <f t="shared" si="355"/>
        <v>1.0055498790859507</v>
      </c>
      <c r="IT152" s="10">
        <f t="shared" si="355"/>
        <v>1.0050872730680325</v>
      </c>
      <c r="IU152" s="10">
        <f t="shared" si="355"/>
        <v>1.0045545119089383</v>
      </c>
      <c r="IV152" s="10">
        <f t="shared" si="355"/>
        <v>1</v>
      </c>
    </row>
    <row r="153" spans="2:256" x14ac:dyDescent="0.2">
      <c r="B153">
        <v>1</v>
      </c>
      <c r="C153">
        <v>4</v>
      </c>
      <c r="F153" s="17" t="s">
        <v>22</v>
      </c>
      <c r="G153" s="10">
        <f>+IF(G$8 = 125, 1, AVERAGE(_xlfn._xlws.FILTER(INDEX( G$55:G$96, MAX( COUNT( H$9:H$50 )  - $B153 + 1, 1)) : INDEX( G$55:G$96, MAX( COUNT( H$9:H$50 )  - $C153 + 1, 1)), INDEX( G$101:G$142, MAX( COUNT( H$9:H$50 )  - $B153 + 1, 1)) : INDEX( G$101:G$142, MAX( COUNT( H$9:H$50 )  - $C153 + 1, 1)) &gt; 0)))</f>
        <v>21.501487511113631</v>
      </c>
      <c r="H153" s="10">
        <f>+IF(H$8 = 125, 1, AVERAGE(_xlfn._xlws.FILTER(INDEX( H$55:H$96, MAX( COUNT( I$9:I$50 )  - $B153 + 1, 1)) : INDEX( H$55:H$96, MAX( COUNT( I$9:I$50 )  - $C153 + 1, 1)), INDEX( H$101:H$142, MAX( COUNT( I$9:I$50 )  - $B153 + 1, 1)) : INDEX( H$101:H$142, MAX( COUNT( I$9:I$50 )  - $C153 + 1, 1)) &gt; 0)))</f>
        <v>2.2442028649913972</v>
      </c>
      <c r="I153" s="10">
        <f>+IF(I$8 = 125, 1, AVERAGE(_xlfn._xlws.FILTER(INDEX( I$55:I$96, MAX( COUNT( J$9:J$50 )  - $B153 + 1, 1)) : INDEX( I$55:I$96, MAX( COUNT( J$9:J$50 )  - $C153 + 1, 1)), INDEX( I$101:I$142, MAX( COUNT( J$9:J$50 )  - $B153 + 1, 1)) : INDEX( I$101:I$142, MAX( COUNT( J$9:J$50 )  - $C153 + 1, 1)) &gt; 0)))</f>
        <v>1.864368361298784</v>
      </c>
      <c r="J153" s="10">
        <f>+IF(J$8 = 125, 1, AVERAGE(_xlfn._xlws.FILTER(INDEX( J$55:J$96, MAX( COUNT( K$9:K$50 )  - $B153 + 1, 1)) : INDEX( J$55:J$96, MAX( COUNT( K$9:K$50 )  - $C153 + 1, 1)), INDEX( J$101:J$142, MAX( COUNT( K$9:K$50 )  - $B153 + 1, 1)) : INDEX( J$101:J$142, MAX( COUNT( K$9:K$50 )  - $C153 + 1, 1)) &gt; 0)))</f>
        <v>1.4973980892408982</v>
      </c>
      <c r="K153" s="10">
        <f>+IF(K$8 = 125, 1, AVERAGE(_xlfn._xlws.FILTER(INDEX( K$55:K$96, MAX( COUNT( L$9:L$50 )  - $B153 + 1, 1)) : INDEX( K$55:K$96, MAX( COUNT( L$9:L$50 )  - $C153 + 1, 1)), INDEX( K$101:K$142, MAX( COUNT( L$9:L$50 )  - $B153 + 1, 1)) : INDEX( K$101:K$142, MAX( COUNT( L$9:L$50 )  - $C153 + 1, 1)) &gt; 0)))</f>
        <v>1.0666050797520295</v>
      </c>
      <c r="L153" s="10">
        <f>+IF(L$8 = 125, 1, AVERAGE(_xlfn._xlws.FILTER(INDEX( L$55:L$96, MAX( COUNT( M$9:M$50 )  - $B153 + 1, 1)) : INDEX( L$55:L$96, MAX( COUNT( M$9:M$50 )  - $C153 + 1, 1)), INDEX( L$101:L$142, MAX( COUNT( M$9:M$50 )  - $B153 + 1, 1)) : INDEX( L$101:L$142, MAX( COUNT( M$9:M$50 )  - $C153 + 1, 1)) &gt; 0)))</f>
        <v>1.127388965719532</v>
      </c>
      <c r="M153" s="10">
        <f>+IF(M$8 = 125, 1, AVERAGE(_xlfn._xlws.FILTER(INDEX( M$55:M$96, MAX( COUNT( N$9:N$50 )  - $B153 + 1, 1)) : INDEX( M$55:M$96, MAX( COUNT( N$9:N$50 )  - $C153 + 1, 1)), INDEX( M$101:M$142, MAX( COUNT( N$9:N$50 )  - $B153 + 1, 1)) : INDEX( M$101:M$142, MAX( COUNT( N$9:N$50 )  - $C153 + 1, 1)) &gt; 0)))</f>
        <v>1.0231092251822138</v>
      </c>
      <c r="N153" s="10">
        <f>+IF(N$8 = 125, 1, AVERAGE(_xlfn._xlws.FILTER(INDEX( N$55:N$96, MAX( COUNT( O$9:O$50 )  - $B153 + 1, 1)) : INDEX( N$55:N$96, MAX( COUNT( O$9:O$50 )  - $C153 + 1, 1)), INDEX( N$101:N$142, MAX( COUNT( O$9:O$50 )  - $B153 + 1, 1)) : INDEX( N$101:N$142, MAX( COUNT( O$9:O$50 )  - $C153 + 1, 1)) &gt; 0)))</f>
        <v>1.0098531140000317</v>
      </c>
      <c r="O153" s="10">
        <f>+IF(O$8 = 125, 1, AVERAGE(_xlfn._xlws.FILTER(INDEX( O$55:O$96, MAX( COUNT( P$9:P$50 )  - $B153 + 1, 1)) : INDEX( O$55:O$96, MAX( COUNT( P$9:P$50 )  - $C153 + 1, 1)), INDEX( O$101:O$142, MAX( COUNT( P$9:P$50 )  - $B153 + 1, 1)) : INDEX( O$101:O$142, MAX( COUNT( P$9:P$50 )  - $C153 + 1, 1)) &gt; 0)))</f>
        <v>1.0036710587435924</v>
      </c>
      <c r="P153" s="10">
        <f>+IF(P$8 = 125, 1, AVERAGE(_xlfn._xlws.FILTER(INDEX( P$55:P$96, MAX( COUNT( Q$9:Q$50 )  - $B153 + 1, 1)) : INDEX( P$55:P$96, MAX( COUNT( Q$9:Q$50 )  - $C153 + 1, 1)), INDEX( P$101:P$142, MAX( COUNT( Q$9:Q$50 )  - $B153 + 1, 1)) : INDEX( P$101:P$142, MAX( COUNT( Q$9:Q$50 )  - $C153 + 1, 1)) &gt; 0)))</f>
        <v>1.009763590909373</v>
      </c>
      <c r="Q153" s="10">
        <f>+IF(Q$8 = 125, 1, AVERAGE(_xlfn._xlws.FILTER(INDEX( Q$55:Q$96, MAX( COUNT( R$9:R$50 )  - $B153 + 1, 1)) : INDEX( Q$55:Q$96, MAX( COUNT( R$9:R$50 )  - $C153 + 1, 1)), INDEX( Q$101:Q$142, MAX( COUNT( R$9:R$50 )  - $B153 + 1, 1)) : INDEX( Q$101:Q$142, MAX( COUNT( R$9:R$50 )  - $C153 + 1, 1)) &gt; 0)))</f>
        <v>0.99967642021106107</v>
      </c>
      <c r="R153" s="10">
        <f>+IF(R$8 = 125, 1, AVERAGE(_xlfn._xlws.FILTER(INDEX( R$55:R$96, MAX( COUNT( S$9:S$50 )  - $B153 + 1, 1)) : INDEX( R$55:R$96, MAX( COUNT( S$9:S$50 )  - $C153 + 1, 1)), INDEX( R$101:R$142, MAX( COUNT( S$9:S$50 )  - $B153 + 1, 1)) : INDEX( R$101:R$142, MAX( COUNT( S$9:S$50 )  - $C153 + 1, 1)) &gt; 0)))</f>
        <v>1.003519406765115</v>
      </c>
      <c r="S153" s="10">
        <f>+IF(S$8 = 125, 1, AVERAGE(_xlfn._xlws.FILTER(INDEX( S$55:S$96, MAX( COUNT( T$9:T$50 )  - $B153 + 1, 1)) : INDEX( S$55:S$96, MAX( COUNT( T$9:T$50 )  - $C153 + 1, 1)), INDEX( S$101:S$142, MAX( COUNT( T$9:T$50 )  - $B153 + 1, 1)) : INDEX( S$101:S$142, MAX( COUNT( T$9:T$50 )  - $C153 + 1, 1)) &gt; 0)))</f>
        <v>1.0005195096505075</v>
      </c>
      <c r="T153" s="10">
        <f>+IF(T$8 = 125, 1, AVERAGE(_xlfn._xlws.FILTER(INDEX( T$55:T$96, MAX( COUNT( U$9:U$50 )  - $B153 + 1, 1)) : INDEX( T$55:T$96, MAX( COUNT( U$9:U$50 )  - $C153 + 1, 1)), INDEX( T$101:T$142, MAX( COUNT( U$9:U$50 )  - $B153 + 1, 1)) : INDEX( T$101:T$142, MAX( COUNT( U$9:U$50 )  - $C153 + 1, 1)) &gt; 0)))</f>
        <v>1.0006471609893679</v>
      </c>
      <c r="U153" s="10">
        <f>+IF(U$8 = 125, 1, AVERAGE(_xlfn._xlws.FILTER(INDEX( U$55:U$96, MAX( COUNT( V$9:V$50 )  - $B153 + 1, 1)) : INDEX( U$55:U$96, MAX( COUNT( V$9:V$50 )  - $C153 + 1, 1)), INDEX( U$101:U$142, MAX( COUNT( V$9:V$50 )  - $B153 + 1, 1)) : INDEX( U$101:U$142, MAX( COUNT( V$9:V$50 )  - $C153 + 1, 1)) &gt; 0)))</f>
        <v>1.0002227178524825</v>
      </c>
      <c r="V153" s="10">
        <f>+IF(V$8 = 125, 1, AVERAGE(_xlfn._xlws.FILTER(INDEX( V$55:V$96, MAX( COUNT( W$9:W$50 )  - $B153 + 1, 1)) : INDEX( V$55:V$96, MAX( COUNT( W$9:W$50 )  - $C153 + 1, 1)), INDEX( V$101:V$142, MAX( COUNT( W$9:W$50 )  - $B153 + 1, 1)) : INDEX( V$101:V$142, MAX( COUNT( W$9:W$50 )  - $C153 + 1, 1)) &gt; 0)))</f>
        <v>1.0010232244738964</v>
      </c>
      <c r="W153" s="10">
        <f>+IF(W$8 = 125, 1, AVERAGE(_xlfn._xlws.FILTER(INDEX( W$55:W$96, MAX( COUNT( X$9:X$50 )  - $B153 + 1, 1)) : INDEX( W$55:W$96, MAX( COUNT( X$9:X$50 )  - $C153 + 1, 1)), INDEX( W$101:W$142, MAX( COUNT( X$9:X$50 )  - $B153 + 1, 1)) : INDEX( W$101:W$142, MAX( COUNT( X$9:X$50 )  - $C153 + 1, 1)) &gt; 0)))</f>
        <v>1.0007712263865263</v>
      </c>
      <c r="X153" s="10">
        <f>+IF(X$8 = 125, 1, AVERAGE(_xlfn._xlws.FILTER(INDEX( X$55:X$96, MAX( COUNT( Y$9:Y$50 )  - $B153 + 1, 1)) : INDEX( X$55:X$96, MAX( COUNT( Y$9:Y$50 )  - $C153 + 1, 1)), INDEX( X$101:X$142, MAX( COUNT( Y$9:Y$50 )  - $B153 + 1, 1)) : INDEX( X$101:X$142, MAX( COUNT( Y$9:Y$50 )  - $C153 + 1, 1)) &gt; 0)))</f>
        <v>1.0003545034222356</v>
      </c>
      <c r="Y153" s="10">
        <f>+IF(Y$8 = 125, 1, AVERAGE(_xlfn._xlws.FILTER(INDEX( Y$55:Y$96, MAX( COUNT( Z$9:Z$50 )  - $B153 + 1, 1)) : INDEX( Y$55:Y$96, MAX( COUNT( Z$9:Z$50 )  - $C153 + 1, 1)), INDEX( Y$101:Y$142, MAX( COUNT( Z$9:Z$50 )  - $B153 + 1, 1)) : INDEX( Y$101:Y$142, MAX( COUNT( Z$9:Z$50 )  - $C153 + 1, 1)) &gt; 0)))</f>
        <v>1.0009277443983748</v>
      </c>
      <c r="Z153" s="10">
        <f>+IF(Z$8 = 125, 1, AVERAGE(_xlfn._xlws.FILTER(INDEX( Z$55:Z$96, MAX( COUNT( AA$9:AA$50 )  - $B153 + 1, 1)) : INDEX( Z$55:Z$96, MAX( COUNT( AA$9:AA$50 )  - $C153 + 1, 1)), INDEX( Z$101:Z$142, MAX( COUNT( AA$9:AA$50 )  - $B153 + 1, 1)) : INDEX( Z$101:Z$142, MAX( COUNT( AA$9:AA$50 )  - $C153 + 1, 1)) &gt; 0)))</f>
        <v>1.000271481685576</v>
      </c>
      <c r="AA153" s="10">
        <f>+IF(AA$8 = 125, 1, AVERAGE(_xlfn._xlws.FILTER(INDEX( AA$55:AA$96, MAX( COUNT( AB$9:AB$50 )  - $B153 + 1, 1)) : INDEX( AA$55:AA$96, MAX( COUNT( AB$9:AB$50 )  - $C153 + 1, 1)), INDEX( AA$101:AA$142, MAX( COUNT( AB$9:AB$50 )  - $B153 + 1, 1)) : INDEX( AA$101:AA$142, MAX( COUNT( AB$9:AB$50 )  - $C153 + 1, 1)) &gt; 0)))</f>
        <v>1.0000834887909387</v>
      </c>
      <c r="AB153" s="10">
        <f>+IF(AB$8 = 125, 1, AVERAGE(_xlfn._xlws.FILTER(INDEX( AB$55:AB$96, MAX( COUNT( AC$9:AC$50 )  - $B153 + 1, 1)) : INDEX( AB$55:AB$96, MAX( COUNT( AC$9:AC$50 )  - $C153 + 1, 1)), INDEX( AB$101:AB$142, MAX( COUNT( AC$9:AC$50 )  - $B153 + 1, 1)) : INDEX( AB$101:AB$142, MAX( COUNT( AC$9:AC$50 )  - $C153 + 1, 1)) &gt; 0)))</f>
        <v>1.0000056294635842</v>
      </c>
      <c r="AC153" s="10">
        <f>+IF(AC$8 = 125, 1, AVERAGE(_xlfn._xlws.FILTER(INDEX( AC$55:AC$96, MAX( COUNT( AD$9:AD$50 )  - $B153 + 1, 1)) : INDEX( AC$55:AC$96, MAX( COUNT( AD$9:AD$50 )  - $C153 + 1, 1)), INDEX( AC$101:AC$142, MAX( COUNT( AD$9:AD$50 )  - $B153 + 1, 1)) : INDEX( AC$101:AC$142, MAX( COUNT( AD$9:AD$50 )  - $C153 + 1, 1)) &gt; 0)))</f>
        <v>1.0011333047112985</v>
      </c>
      <c r="AD153" s="10">
        <f>+IF(AD$8 = 125, 1, AVERAGE(_xlfn._xlws.FILTER(INDEX( AD$55:AD$96, MAX( COUNT( AE$9:AE$50 )  - $B153 + 1, 1)) : INDEX( AD$55:AD$96, MAX( COUNT( AE$9:AE$50 )  - $C153 + 1, 1)), INDEX( AD$101:AD$142, MAX( COUNT( AE$9:AE$50 )  - $B153 + 1, 1)) : INDEX( AD$101:AD$142, MAX( COUNT( AE$9:AE$50 )  - $C153 + 1, 1)) &gt; 0)))</f>
        <v>1.0261413785015414</v>
      </c>
      <c r="AE153" s="10">
        <f>+IF(AE$8 = 125, 1, AVERAGE(_xlfn._xlws.FILTER(INDEX( AE$55:AE$96, MAX( COUNT( AF$9:AF$50 )  - $B153 + 1, 1)) : INDEX( AE$55:AE$96, MAX( COUNT( AF$9:AF$50 )  - $C153 + 1, 1)), INDEX( AE$101:AE$142, MAX( COUNT( AF$9:AF$50 )  - $B153 + 1, 1)) : INDEX( AE$101:AE$142, MAX( COUNT( AF$9:AF$50 )  - $C153 + 1, 1)) &gt; 0)))</f>
        <v>1.0002307596430919</v>
      </c>
      <c r="AF153" s="10">
        <f>+IF(AF$8 = 125, 1, AVERAGE(_xlfn._xlws.FILTER(INDEX( AF$55:AF$96, MAX( COUNT( AG$9:AG$50 )  - $B153 + 1, 1)) : INDEX( AF$55:AF$96, MAX( COUNT( AG$9:AG$50 )  - $C153 + 1, 1)), INDEX( AF$101:AF$142, MAX( COUNT( AG$9:AG$50 )  - $B153 + 1, 1)) : INDEX( AF$101:AF$142, MAX( COUNT( AG$9:AG$50 )  - $C153 + 1, 1)) &gt; 0)))</f>
        <v>1</v>
      </c>
      <c r="AG153" s="10">
        <f>+IF(AG$8 = 125, 1, AVERAGE(_xlfn._xlws.FILTER(INDEX( AG$55:AG$96, MAX( COUNT( AH$9:AH$50 )  - $B153 + 1, 1)) : INDEX( AG$55:AG$96, MAX( COUNT( AH$9:AH$50 )  - $C153 + 1, 1)), INDEX( AG$101:AG$142, MAX( COUNT( AH$9:AH$50 )  - $B153 + 1, 1)) : INDEX( AG$101:AG$142, MAX( COUNT( AH$9:AH$50 )  - $C153 + 1, 1)) &gt; 0)))</f>
        <v>1.0000807289623381</v>
      </c>
      <c r="AH153" s="10">
        <f>+IF(AH$8 = 125, 1, AVERAGE(_xlfn._xlws.FILTER(INDEX( AH$55:AH$96, MAX( COUNT( AI$9:AI$50 )  - $B153 + 1, 1)) : INDEX( AH$55:AH$96, MAX( COUNT( AI$9:AI$50 )  - $C153 + 1, 1)), INDEX( AH$101:AH$142, MAX( COUNT( AI$9:AI$50 )  - $B153 + 1, 1)) : INDEX( AH$101:AH$142, MAX( COUNT( AI$9:AI$50 )  - $C153 + 1, 1)) &gt; 0)))</f>
        <v>1.0002095671890179</v>
      </c>
      <c r="AI153" s="10">
        <f>+IF(AI$8 = 125, 1, AVERAGE(_xlfn._xlws.FILTER(INDEX( AI$55:AI$96, MAX( COUNT( AJ$9:AJ$50 )  - $B153 + 1, 1)) : INDEX( AI$55:AI$96, MAX( COUNT( AJ$9:AJ$50 )  - $C153 + 1, 1)), INDEX( AI$101:AI$142, MAX( COUNT( AJ$9:AJ$50 )  - $B153 + 1, 1)) : INDEX( AI$101:AI$142, MAX( COUNT( AJ$9:AJ$50 )  - $C153 + 1, 1)) &gt; 0)))</f>
        <v>1.0000550351022399</v>
      </c>
      <c r="AJ153" s="10">
        <f>+IF(AJ$8 = 125, 1, AVERAGE(_xlfn._xlws.FILTER(INDEX( AJ$55:AJ$96, MAX( COUNT( AK$9:AK$50 )  - $B153 + 1, 1)) : INDEX( AJ$55:AJ$96, MAX( COUNT( AK$9:AK$50 )  - $C153 + 1, 1)), INDEX( AJ$101:AJ$142, MAX( COUNT( AK$9:AK$50 )  - $B153 + 1, 1)) : INDEX( AJ$101:AJ$142, MAX( COUNT( AK$9:AK$50 )  - $C153 + 1, 1)) &gt; 0)))</f>
        <v>1.0014296897340322</v>
      </c>
      <c r="AK153" s="10">
        <f>+IF(AK$8 = 125, 1, AVERAGE(_xlfn._xlws.FILTER(INDEX( AK$55:AK$96, MAX( COUNT( AL$9:AL$50 )  - $B153 + 1, 1)) : INDEX( AK$55:AK$96, MAX( COUNT( AL$9:AL$50 )  - $C153 + 1, 1)), INDEX( AK$101:AK$142, MAX( COUNT( AL$9:AL$50 )  - $B153 + 1, 1)) : INDEX( AK$101:AK$142, MAX( COUNT( AL$9:AL$50 )  - $C153 + 1, 1)) &gt; 0)))</f>
        <v>1.0003161985495006</v>
      </c>
      <c r="AL153" s="10">
        <f>+IF(AL$8 = 125, 1, AVERAGE(_xlfn._xlws.FILTER(INDEX( AL$55:AL$96, MAX( COUNT( AM$9:AM$50 )  - $B153 + 1, 1)) : INDEX( AL$55:AL$96, MAX( COUNT( AM$9:AM$50 )  - $C153 + 1, 1)), INDEX( AL$101:AL$142, MAX( COUNT( AM$9:AM$50 )  - $B153 + 1, 1)) : INDEX( AL$101:AL$142, MAX( COUNT( AM$9:AM$50 )  - $C153 + 1, 1)) &gt; 0)))</f>
        <v>1.0011002583607094</v>
      </c>
      <c r="AM153" s="10">
        <f>+IF(AM$8 = 125, 1, AVERAGE(_xlfn._xlws.FILTER(INDEX( AM$55:AM$96, MAX( COUNT( AN$9:AN$50 )  - $B153 + 1, 1)) : INDEX( AM$55:AM$96, MAX( COUNT( AN$9:AN$50 )  - $C153 + 1, 1)), INDEX( AM$101:AM$142, MAX( COUNT( AN$9:AN$50 )  - $B153 + 1, 1)) : INDEX( AM$101:AM$142, MAX( COUNT( AN$9:AN$50 )  - $C153 + 1, 1)) &gt; 0)))</f>
        <v>1.0003040742464577</v>
      </c>
      <c r="AN153" s="10">
        <f>+IF(AN$8 = 125, 1, AVERAGE(_xlfn._xlws.FILTER(INDEX( AN$55:AN$96, MAX( COUNT( AO$9:AO$50 )  - $B153 + 1, 1)) : INDEX( AN$55:AN$96, MAX( COUNT( AO$9:AO$50 )  - $C153 + 1, 1)), INDEX( AN$101:AN$142, MAX( COUNT( AO$9:AO$50 )  - $B153 + 1, 1)) : INDEX( AN$101:AN$142, MAX( COUNT( AO$9:AO$50 )  - $C153 + 1, 1)) &gt; 0)))</f>
        <v>1.000007773965657</v>
      </c>
      <c r="AO153" s="10">
        <f>+IF(AO$8 = 125, 1, AVERAGE(_xlfn._xlws.FILTER(INDEX( AO$55:AO$96, MAX( COUNT( AP$9:AP$50 )  - $B153 + 1, 1)) : INDEX( AO$55:AO$96, MAX( COUNT( AP$9:AP$50 )  - $C153 + 1, 1)), INDEX( AO$101:AO$142, MAX( COUNT( AP$9:AP$50 )  - $B153 + 1, 1)) : INDEX( AO$101:AO$142, MAX( COUNT( AP$9:AP$50 )  - $C153 + 1, 1)) &gt; 0)))</f>
        <v>0.99683558346670242</v>
      </c>
      <c r="AP153" s="10">
        <f>+IF(AP$8 = 125, 1, AVERAGE(_xlfn._xlws.FILTER(INDEX( AP$55:AP$96, MAX( COUNT( AQ$9:AQ$50 )  - $B153 + 1, 1)) : INDEX( AP$55:AP$96, MAX( COUNT( AQ$9:AQ$50 )  - $C153 + 1, 1)), INDEX( AP$101:AP$142, MAX( COUNT( AQ$9:AQ$50 )  - $B153 + 1, 1)) : INDEX( AP$101:AP$142, MAX( COUNT( AQ$9:AQ$50 )  - $C153 + 1, 1)) &gt; 0)))</f>
        <v>1.0037173600227915</v>
      </c>
      <c r="AQ153" s="10">
        <f>+IF(AQ$8 = 125, 1, AVERAGE(_xlfn._xlws.FILTER(INDEX( AQ$55:AQ$96, MAX( COUNT( AR$9:AR$50 )  - $B153 + 1, 1)) : INDEX( AQ$55:AQ$96, MAX( COUNT( AR$9:AR$50 )  - $C153 + 1, 1)), INDEX( AQ$101:AQ$142, MAX( COUNT( AR$9:AR$50 )  - $B153 + 1, 1)) : INDEX( AQ$101:AQ$142, MAX( COUNT( AR$9:AR$50 )  - $C153 + 1, 1)) &gt; 0)))</f>
        <v>1.000040180368571</v>
      </c>
      <c r="AR153" s="10">
        <f>+IF(AR$8 = 125, 1, AVERAGE(_xlfn._xlws.FILTER(INDEX( AR$55:AR$96, MAX( COUNT( AS$9:AS$50 )  - $B153 + 1, 1)) : INDEX( AR$55:AR$96, MAX( COUNT( AS$9:AS$50 )  - $C153 + 1, 1)), INDEX( AR$101:AR$142, MAX( COUNT( AS$9:AS$50 )  - $B153 + 1, 1)) : INDEX( AR$101:AR$142, MAX( COUNT( AS$9:AS$50 )  - $C153 + 1, 1)) &gt; 0)))</f>
        <v>1.0032710734411199</v>
      </c>
      <c r="AS153" s="10">
        <f>+IF(AS$8 = 125, 1, AVERAGE(_xlfn._xlws.FILTER(INDEX( AS$55:AS$96, MAX( COUNT( AT$9:AT$50 )  - $B153 + 1, 1)) : INDEX( AS$55:AS$96, MAX( COUNT( AT$9:AT$50 )  - $C153 + 1, 1)), INDEX( AS$101:AS$142, MAX( COUNT( AT$9:AT$50 )  - $B153 + 1, 1)) : INDEX( AS$101:AS$142, MAX( COUNT( AT$9:AT$50 )  - $C153 + 1, 1)) &gt; 0)))</f>
        <v>1.0000400487538232</v>
      </c>
      <c r="AT153" s="10">
        <f>+IF(AT$8 = 125, 1, AVERAGE(_xlfn._xlws.FILTER(INDEX( AT$55:AT$96, MAX( COUNT( AU$9:AU$50 )  - $B153 + 1, 1)) : INDEX( AT$55:AT$96, MAX( COUNT( AU$9:AU$50 )  - $C153 + 1, 1)), INDEX( AT$101:AT$142, MAX( COUNT( AU$9:AU$50 )  - $B153 + 1, 1)) : INDEX( AT$101:AT$142, MAX( COUNT( AU$9:AU$50 )  - $C153 + 1, 1)) &gt; 0)))</f>
        <v>1.0002968528320699</v>
      </c>
      <c r="AU153" s="10">
        <f>+IF(AU$8 = 125, 1, AVERAGE(_xlfn._xlws.FILTER(INDEX( AU$55:AU$96, MAX( COUNT( AV$9:AV$50 )  - $B153 + 1, 1)) : INDEX( AU$55:AU$96, MAX( COUNT( AV$9:AV$50 )  - $C153 + 1, 1)), INDEX( AU$101:AU$142, MAX( COUNT( AV$9:AV$50 )  - $B153 + 1, 1)) : INDEX( AU$101:AU$142, MAX( COUNT( AV$9:AV$50 )  - $C153 + 1, 1)) &gt; 0)))</f>
        <v>1.0001730008886638</v>
      </c>
      <c r="AV153" s="10">
        <f>+IF(AV$8 = 125, 1, AVERAGE(_xlfn._xlws.FILTER(INDEX( AV$55:AV$96, MAX( COUNT( AW$9:AW$50 )  - $B153 + 1, 1)) : INDEX( AV$55:AV$96, MAX( COUNT( AW$9:AW$50 )  - $C153 + 1, 1)), INDEX( AV$101:AV$142, MAX( COUNT( AW$9:AW$50 )  - $B153 + 1, 1)) : INDEX( AV$101:AV$142, MAX( COUNT( AW$9:AW$50 )  - $C153 + 1, 1)) &gt; 0)))</f>
        <v>1.0003091204155035</v>
      </c>
      <c r="AW153" s="10">
        <f>+IF(AW$8 = 125, 1, AVERAGE(_xlfn._xlws.FILTER(INDEX( AW$55:AW$96, MAX( COUNT( AX$9:AX$50 )  - $B153 + 1, 1)) : INDEX( AW$55:AW$96, MAX( COUNT( AX$9:AX$50 )  - $C153 + 1, 1)), INDEX( AW$101:AW$142, MAX( COUNT( AX$9:AX$50 )  - $B153 + 1, 1)) : INDEX( AW$101:AW$142, MAX( COUNT( AX$9:AX$50 )  - $C153 + 1, 1)) &gt; 0)))</f>
        <v>1.0000215887719937</v>
      </c>
      <c r="AX153" s="10">
        <f>+IF(AX$8 = 125, 1, AVERAGE(_xlfn._xlws.FILTER(INDEX( AX$55:AX$96, MAX( COUNT( AY$9:AY$50 )  - $B153 + 1, 1)) : INDEX( AX$55:AX$96, MAX( COUNT( AY$9:AY$50 )  - $C153 + 1, 1)), INDEX( AX$101:AX$142, MAX( COUNT( AY$9:AY$50 )  - $B153 + 1, 1)) : INDEX( AX$101:AX$142, MAX( COUNT( AY$9:AY$50 )  - $C153 + 1, 1)) &gt; 0)))</f>
        <v>1.0000834813060073</v>
      </c>
      <c r="AY153" s="10">
        <f>+IF(AY$8 = 125, 1, AVERAGE(_xlfn._xlws.FILTER(INDEX( AY$55:AY$96, MAX( COUNT( AZ$9:AZ$50 )  - $B153 + 1, 1)) : INDEX( AY$55:AY$96, MAX( COUNT( AZ$9:AZ$50 )  - $C153 + 1, 1)), INDEX( AY$101:AY$142, MAX( COUNT( AZ$9:AZ$50 )  - $B153 + 1, 1)) : INDEX( AY$101:AY$142, MAX( COUNT( AZ$9:AZ$50 )  - $C153 + 1, 1)) &gt; 0)))</f>
        <v>1.000561970335053</v>
      </c>
      <c r="AZ153" s="10">
        <f>+IF(AZ$8 = 125, 1, AVERAGE(_xlfn._xlws.FILTER(INDEX( AZ$55:AZ$96, MAX( COUNT( BA$9:BA$50 )  - $B153 + 1, 1)) : INDEX( AZ$55:AZ$96, MAX( COUNT( BA$9:BA$50 )  - $C153 + 1, 1)), INDEX( AZ$101:AZ$142, MAX( COUNT( BA$9:BA$50 )  - $B153 + 1, 1)) : INDEX( AZ$101:AZ$142, MAX( COUNT( BA$9:BA$50 )  - $C153 + 1, 1)) &gt; 0)))</f>
        <v>1.0000292041873728</v>
      </c>
      <c r="BA153" s="10">
        <f>+IF(BA$8 = 125, 1, AVERAGE(_xlfn._xlws.FILTER(INDEX( BA$55:BA$96, MAX( COUNT( BB$9:BB$50 )  - $B153 + 1, 1)) : INDEX( BA$55:BA$96, MAX( COUNT( BB$9:BB$50 )  - $C153 + 1, 1)), INDEX( BA$101:BA$142, MAX( COUNT( BB$9:BB$50 )  - $B153 + 1, 1)) : INDEX( BA$101:BA$142, MAX( COUNT( BB$9:BB$50 )  - $C153 + 1, 1)) &gt; 0)))</f>
        <v>1.0001083607059649</v>
      </c>
      <c r="BB153" s="10">
        <f>+IF(BB$8 = 125, 1, AVERAGE(_xlfn._xlws.FILTER(INDEX( BB$55:BB$96, MAX( COUNT( BC$9:BC$50 )  - $B153 + 1, 1)) : INDEX( BB$55:BB$96, MAX( COUNT( BC$9:BC$50 )  - $C153 + 1, 1)), INDEX( BB$101:BB$142, MAX( COUNT( BC$9:BC$50 )  - $B153 + 1, 1)) : INDEX( BB$101:BB$142, MAX( COUNT( BC$9:BC$50 )  - $C153 + 1, 1)) &gt; 0)))</f>
        <v>1.0001168004479952</v>
      </c>
      <c r="BC153" s="10">
        <f>+IF(BC$8 = 125, 1, AVERAGE(_xlfn._xlws.FILTER(INDEX( BC$55:BC$96, MAX( COUNT( BD$9:BD$50 )  - $B153 + 1, 1)) : INDEX( BC$55:BC$96, MAX( COUNT( BD$9:BD$50 )  - $C153 + 1, 1)), INDEX( BC$101:BC$142, MAX( COUNT( BD$9:BD$50 )  - $B153 + 1, 1)) : INDEX( BC$101:BC$142, MAX( COUNT( BD$9:BD$50 )  - $C153 + 1, 1)) &gt; 0)))</f>
        <v>1.0001214202611417</v>
      </c>
      <c r="BD153" s="10">
        <f>+IF(BD$8 = 125, 1, AVERAGE(_xlfn._xlws.FILTER(INDEX( BD$55:BD$96, MAX( COUNT( BE$9:BE$50 )  - $B153 + 1, 1)) : INDEX( BD$55:BD$96, MAX( COUNT( BE$9:BE$50 )  - $C153 + 1, 1)), INDEX( BD$101:BD$142, MAX( COUNT( BE$9:BE$50 )  - $B153 + 1, 1)) : INDEX( BD$101:BD$142, MAX( COUNT( BE$9:BE$50 )  - $C153 + 1, 1)) &gt; 0)))</f>
        <v>1.0000058078621077</v>
      </c>
      <c r="BE153" s="10">
        <f>+IF(BE$8 = 125, 1, AVERAGE(_xlfn._xlws.FILTER(INDEX( BE$55:BE$96, MAX( COUNT( BF$9:BF$50 )  - $B153 + 1, 1)) : INDEX( BE$55:BE$96, MAX( COUNT( BF$9:BF$50 )  - $C153 + 1, 1)), INDEX( BE$101:BE$142, MAX( COUNT( BF$9:BF$50 )  - $B153 + 1, 1)) : INDEX( BE$101:BE$142, MAX( COUNT( BF$9:BF$50 )  - $C153 + 1, 1)) &gt; 0)))</f>
        <v>1.0002655845195512</v>
      </c>
      <c r="BF153" s="10">
        <f>+IF(BF$8 = 125, 1, AVERAGE(_xlfn._xlws.FILTER(INDEX( BF$55:BF$96, MAX( COUNT( BG$9:BG$50 )  - $B153 + 1, 1)) : INDEX( BF$55:BF$96, MAX( COUNT( BG$9:BG$50 )  - $C153 + 1, 1)), INDEX( BF$101:BF$142, MAX( COUNT( BG$9:BG$50 )  - $B153 + 1, 1)) : INDEX( BF$101:BF$142, MAX( COUNT( BG$9:BG$50 )  - $C153 + 1, 1)) &gt; 0)))</f>
        <v>1.0002201916981783</v>
      </c>
      <c r="BG153" s="10">
        <f>+IF(BG$8 = 125, 1, AVERAGE(_xlfn._xlws.FILTER(INDEX( BG$55:BG$96, MAX( COUNT( BH$9:BH$50 )  - $B153 + 1, 1)) : INDEX( BG$55:BG$96, MAX( COUNT( BH$9:BH$50 )  - $C153 + 1, 1)), INDEX( BG$101:BG$142, MAX( COUNT( BH$9:BH$50 )  - $B153 + 1, 1)) : INDEX( BG$101:BG$142, MAX( COUNT( BH$9:BH$50 )  - $C153 + 1, 1)) &gt; 0)))</f>
        <v>1</v>
      </c>
      <c r="BH153" s="10">
        <f>+IF(BH$8 = 125, 1, AVERAGE(_xlfn._xlws.FILTER(INDEX( BH$55:BH$96, MAX( COUNT( BI$9:BI$50 )  - $B153 + 1, 1)) : INDEX( BH$55:BH$96, MAX( COUNT( BI$9:BI$50 )  - $C153 + 1, 1)), INDEX( BH$101:BH$142, MAX( COUNT( BI$9:BI$50 )  - $B153 + 1, 1)) : INDEX( BH$101:BH$142, MAX( COUNT( BI$9:BI$50 )  - $C153 + 1, 1)) &gt; 0)))</f>
        <v>1</v>
      </c>
      <c r="BI153" s="10">
        <f>+IF(BI$8 = 125, 1, AVERAGE(_xlfn._xlws.FILTER(INDEX( BI$55:BI$96, MAX( COUNT( BJ$9:BJ$50 )  - $B153 + 1, 1)) : INDEX( BI$55:BI$96, MAX( COUNT( BJ$9:BJ$50 )  - $C153 + 1, 1)), INDEX( BI$101:BI$142, MAX( COUNT( BJ$9:BJ$50 )  - $B153 + 1, 1)) : INDEX( BI$101:BI$142, MAX( COUNT( BJ$9:BJ$50 )  - $C153 + 1, 1)) &gt; 0)))</f>
        <v>1.0000804637778742</v>
      </c>
      <c r="BJ153" s="10">
        <f>+IF(BJ$8 = 125, 1, AVERAGE(_xlfn._xlws.FILTER(INDEX( BJ$55:BJ$96, MAX( COUNT( BK$9:BK$50 )  - $B153 + 1, 1)) : INDEX( BJ$55:BJ$96, MAX( COUNT( BK$9:BK$50 )  - $C153 + 1, 1)), INDEX( BJ$101:BJ$142, MAX( COUNT( BK$9:BK$50 )  - $B153 + 1, 1)) : INDEX( BJ$101:BJ$142, MAX( COUNT( BK$9:BK$50 )  - $C153 + 1, 1)) &gt; 0)))</f>
        <v>1.0001192191747206</v>
      </c>
      <c r="BK153" s="10">
        <f>+IF(BK$8 = 125, 1, AVERAGE(_xlfn._xlws.FILTER(INDEX( BK$55:BK$96, MAX( COUNT( BL$9:BL$50 )  - $B153 + 1, 1)) : INDEX( BK$55:BK$96, MAX( COUNT( BL$9:BL$50 )  - $C153 + 1, 1)), INDEX( BK$101:BK$142, MAX( COUNT( BL$9:BL$50 )  - $B153 + 1, 1)) : INDEX( BK$101:BK$142, MAX( COUNT( BL$9:BL$50 )  - $C153 + 1, 1)) &gt; 0)))</f>
        <v>1.0000451609466343</v>
      </c>
      <c r="BL153" s="10">
        <f>+IF(BL$8 = 125, 1, AVERAGE(_xlfn._xlws.FILTER(INDEX( BL$55:BL$96, MAX( COUNT( BM$9:BM$50 )  - $B153 + 1, 1)) : INDEX( BL$55:BL$96, MAX( COUNT( BM$9:BM$50 )  - $C153 + 1, 1)), INDEX( BL$101:BL$142, MAX( COUNT( BM$9:BM$50 )  - $B153 + 1, 1)) : INDEX( BL$101:BL$142, MAX( COUNT( BM$9:BM$50 )  - $C153 + 1, 1)) &gt; 0)))</f>
        <v>1.0003658552316992</v>
      </c>
      <c r="BM153" s="10">
        <f>+IF(BM$8 = 125, 1, AVERAGE(_xlfn._xlws.FILTER(INDEX( BM$55:BM$96, MAX( COUNT( BN$9:BN$50 )  - $B153 + 1, 1)) : INDEX( BM$55:BM$96, MAX( COUNT( BN$9:BN$50 )  - $C153 + 1, 1)), INDEX( BM$101:BM$142, MAX( COUNT( BN$9:BN$50 )  - $B153 + 1, 1)) : INDEX( BM$101:BM$142, MAX( COUNT( BN$9:BN$50 )  - $C153 + 1, 1)) &gt; 0)))</f>
        <v>1.0001680166107323</v>
      </c>
      <c r="BN153" s="10">
        <f>+IF(BN$8 = 125, 1, AVERAGE(_xlfn._xlws.FILTER(INDEX( BN$55:BN$96, MAX( COUNT( BO$9:BO$50 )  - $B153 + 1, 1)) : INDEX( BN$55:BN$96, MAX( COUNT( BO$9:BO$50 )  - $C153 + 1, 1)), INDEX( BN$101:BN$142, MAX( COUNT( BO$9:BO$50 )  - $B153 + 1, 1)) : INDEX( BN$101:BN$142, MAX( COUNT( BO$9:BO$50 )  - $C153 + 1, 1)) &gt; 0)))</f>
        <v>1.0004943812330176</v>
      </c>
      <c r="BO153" s="10">
        <f>+IF(BO$8 = 125, 1, AVERAGE(_xlfn._xlws.FILTER(INDEX( BO$55:BO$96, MAX( COUNT( BP$9:BP$50 )  - $B153 + 1, 1)) : INDEX( BO$55:BO$96, MAX( COUNT( BP$9:BP$50 )  - $C153 + 1, 1)), INDEX( BO$101:BO$142, MAX( COUNT( BP$9:BP$50 )  - $B153 + 1, 1)) : INDEX( BO$101:BO$142, MAX( COUNT( BP$9:BP$50 )  - $C153 + 1, 1)) &gt; 0)))</f>
        <v>1.0004856066978201</v>
      </c>
      <c r="BP153" s="10">
        <f>+IF(BP$8 = 125, 1, AVERAGE(_xlfn._xlws.FILTER(INDEX( BP$55:BP$96, MAX( COUNT( BQ$9:BQ$50 )  - $B153 + 1, 1)) : INDEX( BP$55:BP$96, MAX( COUNT( BQ$9:BQ$50 )  - $C153 + 1, 1)), INDEX( BP$101:BP$142, MAX( COUNT( BQ$9:BQ$50 )  - $B153 + 1, 1)) : INDEX( BP$101:BP$142, MAX( COUNT( BQ$9:BQ$50 )  - $C153 + 1, 1)) &gt; 0)))</f>
        <v>1.0003217807686082</v>
      </c>
      <c r="BQ153" s="10">
        <f>+IF(BQ$8 = 125, 1, AVERAGE(_xlfn._xlws.FILTER(INDEX( BQ$55:BQ$96, MAX( COUNT( BR$9:BR$50 )  - $B153 + 1, 1)) : INDEX( BQ$55:BQ$96, MAX( COUNT( BR$9:BR$50 )  - $C153 + 1, 1)), INDEX( BQ$101:BQ$142, MAX( COUNT( BR$9:BR$50 )  - $B153 + 1, 1)) : INDEX( BQ$101:BQ$142, MAX( COUNT( BR$9:BR$50 )  - $C153 + 1, 1)) &gt; 0)))</f>
        <v>1</v>
      </c>
      <c r="BR153" s="10">
        <f>+IF(BR$8 = 125, 1, AVERAGE(_xlfn._xlws.FILTER(INDEX( BR$55:BR$96, MAX( COUNT( BS$9:BS$50 )  - $B153 + 1, 1)) : INDEX( BR$55:BR$96, MAX( COUNT( BS$9:BS$50 )  - $C153 + 1, 1)), INDEX( BR$101:BR$142, MAX( COUNT( BS$9:BS$50 )  - $B153 + 1, 1)) : INDEX( BR$101:BR$142, MAX( COUNT( BS$9:BS$50 )  - $C153 + 1, 1)) &gt; 0)))</f>
        <v>1.0000860755260332</v>
      </c>
      <c r="BS153" s="10">
        <f>+IF(BS$8 = 125, 1, AVERAGE(_xlfn._xlws.FILTER(INDEX( BS$55:BS$96, MAX( COUNT( BT$9:BT$50 )  - $B153 + 1, 1)) : INDEX( BS$55:BS$96, MAX( COUNT( BT$9:BT$50 )  - $C153 + 1, 1)), INDEX( BS$101:BS$142, MAX( COUNT( BT$9:BT$50 )  - $B153 + 1, 1)) : INDEX( BS$101:BS$142, MAX( COUNT( BT$9:BT$50 )  - $C153 + 1, 1)) &gt; 0)))</f>
        <v>1.0000797050646262</v>
      </c>
      <c r="BT153" s="10">
        <f>+IF(BT$8 = 125, 1, AVERAGE(_xlfn._xlws.FILTER(INDEX( BT$55:BT$96, MAX( COUNT( BU$9:BU$50 )  - $B153 + 1, 1)) : INDEX( BT$55:BT$96, MAX( COUNT( BU$9:BU$50 )  - $C153 + 1, 1)), INDEX( BT$101:BT$142, MAX( COUNT( BU$9:BU$50 )  - $B153 + 1, 1)) : INDEX( BT$101:BT$142, MAX( COUNT( BU$9:BU$50 )  - $C153 + 1, 1)) &gt; 0)))</f>
        <v>1.000009388271264</v>
      </c>
      <c r="BU153" s="10">
        <f>+IF(BU$8 = 125, 1, AVERAGE(_xlfn._xlws.FILTER(INDEX( BU$55:BU$96, MAX( COUNT( BV$9:BV$50 )  - $B153 + 1, 1)) : INDEX( BU$55:BU$96, MAX( COUNT( BV$9:BV$50 )  - $C153 + 1, 1)), INDEX( BU$101:BU$142, MAX( COUNT( BV$9:BV$50 )  - $B153 + 1, 1)) : INDEX( BU$101:BU$142, MAX( COUNT( BV$9:BV$50 )  - $C153 + 1, 1)) &gt; 0)))</f>
        <v>1.0001421996588573</v>
      </c>
      <c r="BV153" s="10">
        <f>+IF(BV$8 = 125, 1, AVERAGE(_xlfn._xlws.FILTER(INDEX( BV$55:BV$96, MAX( COUNT( BW$9:BW$50 )  - $B153 + 1, 1)) : INDEX( BV$55:BV$96, MAX( COUNT( BW$9:BW$50 )  - $C153 + 1, 1)), INDEX( BV$101:BV$142, MAX( COUNT( BW$9:BW$50 )  - $B153 + 1, 1)) : INDEX( BV$101:BV$142, MAX( COUNT( BW$9:BW$50 )  - $C153 + 1, 1)) &gt; 0)))</f>
        <v>1.0000736144879125</v>
      </c>
      <c r="BW153" s="10">
        <f>+IF(BW$8 = 125, 1, AVERAGE(_xlfn._xlws.FILTER(INDEX( BW$55:BW$96, MAX( COUNT( BX$9:BX$50 )  - $B153 + 1, 1)) : INDEX( BW$55:BW$96, MAX( COUNT( BX$9:BX$50 )  - $C153 + 1, 1)), INDEX( BW$101:BW$142, MAX( COUNT( BX$9:BX$50 )  - $B153 + 1, 1)) : INDEX( BW$101:BW$142, MAX( COUNT( BX$9:BX$50 )  - $C153 + 1, 1)) &gt; 0)))</f>
        <v>1.000153964708701</v>
      </c>
      <c r="BX153" s="10">
        <f>+IF(BX$8 = 125, 1, AVERAGE(_xlfn._xlws.FILTER(INDEX( BX$55:BX$96, MAX( COUNT( BY$9:BY$50 )  - $B153 + 1, 1)) : INDEX( BX$55:BX$96, MAX( COUNT( BY$9:BY$50 )  - $C153 + 1, 1)), INDEX( BX$101:BX$142, MAX( COUNT( BY$9:BY$50 )  - $B153 + 1, 1)) : INDEX( BX$101:BX$142, MAX( COUNT( BY$9:BY$50 )  - $C153 + 1, 1)) &gt; 0)))</f>
        <v>1.0009094152092071</v>
      </c>
      <c r="BY153" s="10">
        <f>+IF(BY$8 = 125, 1, AVERAGE(_xlfn._xlws.FILTER(INDEX( BY$55:BY$96, MAX( COUNT( BZ$9:BZ$50 )  - $B153 + 1, 1)) : INDEX( BY$55:BY$96, MAX( COUNT( BZ$9:BZ$50 )  - $C153 + 1, 1)), INDEX( BY$101:BY$142, MAX( COUNT( BZ$9:BZ$50 )  - $B153 + 1, 1)) : INDEX( BY$101:BY$142, MAX( COUNT( BZ$9:BZ$50 )  - $C153 + 1, 1)) &gt; 0)))</f>
        <v>1.0002379223802187</v>
      </c>
      <c r="BZ153" s="10">
        <f>+IF(BZ$8 = 125, 1, AVERAGE(_xlfn._xlws.FILTER(INDEX( BZ$55:BZ$96, MAX( COUNT( CA$9:CA$50 )  - $B153 + 1, 1)) : INDEX( BZ$55:BZ$96, MAX( COUNT( CA$9:CA$50 )  - $C153 + 1, 1)), INDEX( BZ$101:BZ$142, MAX( COUNT( CA$9:CA$50 )  - $B153 + 1, 1)) : INDEX( BZ$101:BZ$142, MAX( COUNT( CA$9:CA$50 )  - $C153 + 1, 1)) &gt; 0)))</f>
        <v>1.0000921913299041</v>
      </c>
      <c r="CA153" s="10">
        <f>+IF(CA$8 = 125, 1, AVERAGE(_xlfn._xlws.FILTER(INDEX( CA$55:CA$96, MAX( COUNT( CB$9:CB$50 )  - $B153 + 1, 1)) : INDEX( CA$55:CA$96, MAX( COUNT( CB$9:CB$50 )  - $C153 + 1, 1)), INDEX( CA$101:CA$142, MAX( COUNT( CB$9:CB$50 )  - $B153 + 1, 1)) : INDEX( CA$101:CA$142, MAX( COUNT( CB$9:CB$50 )  - $C153 + 1, 1)) &gt; 0)))</f>
        <v>1.0000678206718554</v>
      </c>
      <c r="CB153" s="10">
        <f>+IF(CB$8 = 125, 1, AVERAGE(_xlfn._xlws.FILTER(INDEX( CB$55:CB$96, MAX( COUNT( CC$9:CC$50 )  - $B153 + 1, 1)) : INDEX( CB$55:CB$96, MAX( COUNT( CC$9:CC$50 )  - $C153 + 1, 1)), INDEX( CB$101:CB$142, MAX( COUNT( CC$9:CC$50 )  - $B153 + 1, 1)) : INDEX( CB$101:CB$142, MAX( COUNT( CC$9:CC$50 )  - $C153 + 1, 1)) &gt; 0)))</f>
        <v>1.0013993749834236</v>
      </c>
      <c r="CC153" s="10">
        <f>+IF(CC$8 = 125, 1, AVERAGE(_xlfn._xlws.FILTER(INDEX( CC$55:CC$96, MAX( COUNT( CD$9:CD$50 )  - $B153 + 1, 1)) : INDEX( CC$55:CC$96, MAX( COUNT( CD$9:CD$50 )  - $C153 + 1, 1)), INDEX( CC$101:CC$142, MAX( COUNT( CD$9:CD$50 )  - $B153 + 1, 1)) : INDEX( CC$101:CC$142, MAX( COUNT( CD$9:CD$50 )  - $C153 + 1, 1)) &gt; 0)))</f>
        <v>1.0001808628465716</v>
      </c>
      <c r="CD153" s="10">
        <f>+IF(CD$8 = 125, 1, AVERAGE(_xlfn._xlws.FILTER(INDEX( CD$55:CD$96, MAX( COUNT( CE$9:CE$50 )  - $B153 + 1, 1)) : INDEX( CD$55:CD$96, MAX( COUNT( CE$9:CE$50 )  - $C153 + 1, 1)), INDEX( CD$101:CD$142, MAX( COUNT( CE$9:CE$50 )  - $B153 + 1, 1)) : INDEX( CD$101:CD$142, MAX( COUNT( CE$9:CE$50 )  - $C153 + 1, 1)) &gt; 0)))</f>
        <v>1.0000222706525799</v>
      </c>
      <c r="CE153" s="10">
        <f>+IF(CE$8 = 125, 1, AVERAGE(_xlfn._xlws.FILTER(INDEX( CE$55:CE$96, MAX( COUNT( CF$9:CF$50 )  - $B153 + 1, 1)) : INDEX( CE$55:CE$96, MAX( COUNT( CF$9:CF$50 )  - $C153 + 1, 1)), INDEX( CE$101:CE$142, MAX( COUNT( CF$9:CF$50 )  - $B153 + 1, 1)) : INDEX( CE$101:CE$142, MAX( COUNT( CF$9:CF$50 )  - $C153 + 1, 1)) &gt; 0)))</f>
        <v>1.0004874877905361</v>
      </c>
      <c r="CF153" s="10">
        <f>+IF(CF$8 = 125, 1, AVERAGE(_xlfn._xlws.FILTER(INDEX( CF$55:CF$96, MAX( COUNT( CG$9:CG$50 )  - $B153 + 1, 1)) : INDEX( CF$55:CF$96, MAX( COUNT( CG$9:CG$50 )  - $C153 + 1, 1)), INDEX( CF$101:CF$142, MAX( COUNT( CG$9:CG$50 )  - $B153 + 1, 1)) : INDEX( CF$101:CF$142, MAX( COUNT( CG$9:CG$50 )  - $C153 + 1, 1)) &gt; 0)))</f>
        <v>1.0008017094056239</v>
      </c>
      <c r="CG153" s="10">
        <f>+IF(CG$8 = 125, 1, AVERAGE(_xlfn._xlws.FILTER(INDEX( CG$55:CG$96, MAX( COUNT( CH$9:CH$50 )  - $B153 + 1, 1)) : INDEX( CG$55:CG$96, MAX( COUNT( CH$9:CH$50 )  - $C153 + 1, 1)), INDEX( CG$101:CG$142, MAX( COUNT( CH$9:CH$50 )  - $B153 + 1, 1)) : INDEX( CG$101:CG$142, MAX( COUNT( CH$9:CH$50 )  - $C153 + 1, 1)) &gt; 0)))</f>
        <v>1.0002327123696138</v>
      </c>
      <c r="CH153" s="10">
        <f>+IF(CH$8 = 125, 1, AVERAGE(_xlfn._xlws.FILTER(INDEX( CH$55:CH$96, MAX( COUNT( CI$9:CI$50 )  - $B153 + 1, 1)) : INDEX( CH$55:CH$96, MAX( COUNT( CI$9:CI$50 )  - $C153 + 1, 1)), INDEX( CH$101:CH$142, MAX( COUNT( CI$9:CI$50 )  - $B153 + 1, 1)) : INDEX( CH$101:CH$142, MAX( COUNT( CI$9:CI$50 )  - $C153 + 1, 1)) &gt; 0)))</f>
        <v>1.0004236947258773</v>
      </c>
      <c r="CI153" s="10">
        <f>+IF(CI$8 = 125, 1, AVERAGE(_xlfn._xlws.FILTER(INDEX( CI$55:CI$96, MAX( COUNT( CJ$9:CJ$50 )  - $B153 + 1, 1)) : INDEX( CI$55:CI$96, MAX( COUNT( CJ$9:CJ$50 )  - $C153 + 1, 1)), INDEX( CI$101:CI$142, MAX( COUNT( CJ$9:CJ$50 )  - $B153 + 1, 1)) : INDEX( CI$101:CI$142, MAX( COUNT( CJ$9:CJ$50 )  - $C153 + 1, 1)) &gt; 0)))</f>
        <v>1.0000563442601822</v>
      </c>
      <c r="CJ153" s="10">
        <f>+IF(CJ$8 = 125, 1, AVERAGE(_xlfn._xlws.FILTER(INDEX( CJ$55:CJ$96, MAX( COUNT( CK$9:CK$50 )  - $B153 + 1, 1)) : INDEX( CJ$55:CJ$96, MAX( COUNT( CK$9:CK$50 )  - $C153 + 1, 1)), INDEX( CJ$101:CJ$142, MAX( COUNT( CK$9:CK$50 )  - $B153 + 1, 1)) : INDEX( CJ$101:CJ$142, MAX( COUNT( CK$9:CK$50 )  - $C153 + 1, 1)) &gt; 0)))</f>
        <v>1.0003471151838443</v>
      </c>
      <c r="CK153" s="10">
        <f>+IF(CK$8 = 125, 1, AVERAGE(_xlfn._xlws.FILTER(INDEX( CK$55:CK$96, MAX( COUNT( CL$9:CL$50 )  - $B153 + 1, 1)) : INDEX( CK$55:CK$96, MAX( COUNT( CL$9:CL$50 )  - $C153 + 1, 1)), INDEX( CK$101:CK$142, MAX( COUNT( CL$9:CL$50 )  - $B153 + 1, 1)) : INDEX( CK$101:CK$142, MAX( COUNT( CL$9:CL$50 )  - $C153 + 1, 1)) &gt; 0)))</f>
        <v>1.000021711095803</v>
      </c>
      <c r="CL153" s="10">
        <f>+IF(CL$8 = 125, 1, AVERAGE(_xlfn._xlws.FILTER(INDEX( CL$55:CL$96, MAX( COUNT( CM$9:CM$50 )  - $B153 + 1, 1)) : INDEX( CL$55:CL$96, MAX( COUNT( CM$9:CM$50 )  - $C153 + 1, 1)), INDEX( CL$101:CL$142, MAX( COUNT( CM$9:CM$50 )  - $B153 + 1, 1)) : INDEX( CL$101:CL$142, MAX( COUNT( CM$9:CM$50 )  - $C153 + 1, 1)) &gt; 0)))</f>
        <v>1.0005501671813453</v>
      </c>
      <c r="CM153" s="10">
        <f>+IF(CM$8 = 125, 1, AVERAGE(_xlfn._xlws.FILTER(INDEX( CM$55:CM$96, MAX( COUNT( CN$9:CN$50 )  - $B153 + 1, 1)) : INDEX( CM$55:CM$96, MAX( COUNT( CN$9:CN$50 )  - $C153 + 1, 1)), INDEX( CM$101:CM$142, MAX( COUNT( CN$9:CN$50 )  - $B153 + 1, 1)) : INDEX( CM$101:CM$142, MAX( COUNT( CN$9:CN$50 )  - $C153 + 1, 1)) &gt; 0)))</f>
        <v>1.0009080585587984</v>
      </c>
      <c r="CN153" s="10">
        <f>+IF(CN$8 = 125, 1, AVERAGE(_xlfn._xlws.FILTER(INDEX( CN$55:CN$96, MAX( COUNT( CO$9:CO$50 )  - $B153 + 1, 1)) : INDEX( CN$55:CN$96, MAX( COUNT( CO$9:CO$50 )  - $C153 + 1, 1)), INDEX( CN$101:CN$142, MAX( COUNT( CO$9:CO$50 )  - $B153 + 1, 1)) : INDEX( CN$101:CN$142, MAX( COUNT( CO$9:CO$50 )  - $C153 + 1, 1)) &gt; 0)))</f>
        <v>1.0000751744856413</v>
      </c>
      <c r="CO153" s="10">
        <f>+IF(CO$8 = 125, 1, AVERAGE(_xlfn._xlws.FILTER(INDEX( CO$55:CO$96, MAX( COUNT( CP$9:CP$50 )  - $B153 + 1, 1)) : INDEX( CO$55:CO$96, MAX( COUNT( CP$9:CP$50 )  - $C153 + 1, 1)), INDEX( CO$101:CO$142, MAX( COUNT( CP$9:CP$50 )  - $B153 + 1, 1)) : INDEX( CO$101:CO$142, MAX( COUNT( CP$9:CP$50 )  - $C153 + 1, 1)) &gt; 0)))</f>
        <v>1.0390899363362847</v>
      </c>
      <c r="CP153" s="10">
        <f>+IF(CP$8 = 125, 1, AVERAGE(_xlfn._xlws.FILTER(INDEX( CP$55:CP$96, MAX( COUNT( CQ$9:CQ$50 )  - $B153 + 1, 1)) : INDEX( CP$55:CP$96, MAX( COUNT( CQ$9:CQ$50 )  - $C153 + 1, 1)), INDEX( CP$101:CP$142, MAX( COUNT( CQ$9:CQ$50 )  - $B153 + 1, 1)) : INDEX( CP$101:CP$142, MAX( COUNT( CQ$9:CQ$50 )  - $C153 + 1, 1)) &gt; 0)))</f>
        <v>1</v>
      </c>
      <c r="CQ153" s="10">
        <f>+IF(CQ$8 = 125, 1, AVERAGE(_xlfn._xlws.FILTER(INDEX( CQ$55:CQ$96, MAX( COUNT( CR$9:CR$50 )  - $B153 + 1, 1)) : INDEX( CQ$55:CQ$96, MAX( COUNT( CR$9:CR$50 )  - $C153 + 1, 1)), INDEX( CQ$101:CQ$142, MAX( COUNT( CR$9:CR$50 )  - $B153 + 1, 1)) : INDEX( CQ$101:CQ$142, MAX( COUNT( CR$9:CR$50 )  - $C153 + 1, 1)) &gt; 0)))</f>
        <v>1.000169746459729</v>
      </c>
      <c r="CR153" s="10">
        <f>+IF(CR$8 = 125, 1, AVERAGE(_xlfn._xlws.FILTER(INDEX( CR$55:CR$96, MAX( COUNT( CS$9:CS$50 )  - $B153 + 1, 1)) : INDEX( CR$55:CR$96, MAX( COUNT( CS$9:CS$50 )  - $C153 + 1, 1)), INDEX( CR$101:CR$142, MAX( COUNT( CS$9:CS$50 )  - $B153 + 1, 1)) : INDEX( CR$101:CR$142, MAX( COUNT( CS$9:CS$50 )  - $C153 + 1, 1)) &gt; 0)))</f>
        <v>1.0008832768479725</v>
      </c>
      <c r="CS153" s="10">
        <f>+IF(CS$8 = 125, 1, AVERAGE(_xlfn._xlws.FILTER(INDEX( CS$55:CS$96, MAX( COUNT( CT$9:CT$50 )  - $B153 + 1, 1)) : INDEX( CS$55:CS$96, MAX( COUNT( CT$9:CT$50 )  - $C153 + 1, 1)), INDEX( CS$101:CS$142, MAX( COUNT( CT$9:CT$50 )  - $B153 + 1, 1)) : INDEX( CS$101:CS$142, MAX( COUNT( CT$9:CT$50 )  - $C153 + 1, 1)) &gt; 0)))</f>
        <v>1.000622087620453</v>
      </c>
      <c r="CT153" s="10">
        <f>+IF(CT$8 = 125, 1, AVERAGE(_xlfn._xlws.FILTER(INDEX( CT$55:CT$96, MAX( COUNT( CU$9:CU$50 )  - $B153 + 1, 1)) : INDEX( CT$55:CT$96, MAX( COUNT( CU$9:CU$50 )  - $C153 + 1, 1)), INDEX( CT$101:CT$142, MAX( COUNT( CU$9:CU$50 )  - $B153 + 1, 1)) : INDEX( CT$101:CT$142, MAX( COUNT( CU$9:CU$50 )  - $C153 + 1, 1)) &gt; 0)))</f>
        <v>1.0000510513275227</v>
      </c>
      <c r="CU153" s="10">
        <f>+IF(CU$8 = 125, 1, AVERAGE(_xlfn._xlws.FILTER(INDEX( CU$55:CU$96, MAX( COUNT( CV$9:CV$50 )  - $B153 + 1, 1)) : INDEX( CU$55:CU$96, MAX( COUNT( CV$9:CV$50 )  - $C153 + 1, 1)), INDEX( CU$101:CU$142, MAX( COUNT( CV$9:CV$50 )  - $B153 + 1, 1)) : INDEX( CU$101:CU$142, MAX( COUNT( CV$9:CV$50 )  - $C153 + 1, 1)) &gt; 0)))</f>
        <v>1.0000098034345961</v>
      </c>
      <c r="CV153" s="10">
        <f>+IF(CV$8 = 125, 1, AVERAGE(_xlfn._xlws.FILTER(INDEX( CV$55:CV$96, MAX( COUNT( CW$9:CW$50 )  - $B153 + 1, 1)) : INDEX( CV$55:CV$96, MAX( COUNT( CW$9:CW$50 )  - $C153 + 1, 1)), INDEX( CV$101:CV$142, MAX( COUNT( CW$9:CW$50 )  - $B153 + 1, 1)) : INDEX( CV$101:CV$142, MAX( COUNT( CW$9:CW$50 )  - $C153 + 1, 1)) &gt; 0)))</f>
        <v>1.0001395142542531</v>
      </c>
      <c r="CW153" s="10">
        <f>+IF(CW$8 = 125, 1, AVERAGE(_xlfn._xlws.FILTER(INDEX( CW$55:CW$96, MAX( COUNT( CX$9:CX$50 )  - $B153 + 1, 1)) : INDEX( CW$55:CW$96, MAX( COUNT( CX$9:CX$50 )  - $C153 + 1, 1)), INDEX( CW$101:CW$142, MAX( COUNT( CX$9:CX$50 )  - $B153 + 1, 1)) : INDEX( CW$101:CW$142, MAX( COUNT( CX$9:CX$50 )  - $C153 + 1, 1)) &gt; 0)))</f>
        <v>1.0002957653340143</v>
      </c>
      <c r="CX153" s="10">
        <f>+IF(CX$8 = 125, 1, AVERAGE(_xlfn._xlws.FILTER(INDEX( CX$55:CX$96, MAX( COUNT( CY$9:CY$50 )  - $B153 + 1, 1)) : INDEX( CX$55:CX$96, MAX( COUNT( CY$9:CY$50 )  - $C153 + 1, 1)), INDEX( CX$101:CX$142, MAX( COUNT( CY$9:CY$50 )  - $B153 + 1, 1)) : INDEX( CX$101:CX$142, MAX( COUNT( CY$9:CY$50 )  - $C153 + 1, 1)) &gt; 0)))</f>
        <v>1.0007964257498385</v>
      </c>
      <c r="CY153" s="10">
        <f>+IF(CY$8 = 125, 1, AVERAGE(_xlfn._xlws.FILTER(INDEX( CY$55:CY$96, MAX( COUNT( CZ$9:CZ$50 )  - $B153 + 1, 1)) : INDEX( CY$55:CY$96, MAX( COUNT( CZ$9:CZ$50 )  - $C153 + 1, 1)), INDEX( CY$101:CY$142, MAX( COUNT( CZ$9:CZ$50 )  - $B153 + 1, 1)) : INDEX( CY$101:CY$142, MAX( COUNT( CZ$9:CZ$50 )  - $C153 + 1, 1)) &gt; 0)))</f>
        <v>1.0008707319822407</v>
      </c>
      <c r="CZ153" s="10">
        <f>+IF(CZ$8 = 125, 1, AVERAGE(_xlfn._xlws.FILTER(INDEX( CZ$55:CZ$96, MAX( COUNT( DA$9:DA$50 )  - $B153 + 1, 1)) : INDEX( CZ$55:CZ$96, MAX( COUNT( DA$9:DA$50 )  - $C153 + 1, 1)), INDEX( CZ$101:CZ$142, MAX( COUNT( DA$9:DA$50 )  - $B153 + 1, 1)) : INDEX( CZ$101:CZ$142, MAX( COUNT( DA$9:DA$50 )  - $C153 + 1, 1)) &gt; 0)))</f>
        <v>1.0004273035652507</v>
      </c>
      <c r="DA153" s="10">
        <f>+IF(DA$8 = 125, 1, AVERAGE(_xlfn._xlws.FILTER(INDEX( DA$55:DA$96, MAX( COUNT( DB$9:DB$50 )  - $B153 + 1, 1)) : INDEX( DA$55:DA$96, MAX( COUNT( DB$9:DB$50 )  - $C153 + 1, 1)), INDEX( DA$101:DA$142, MAX( COUNT( DB$9:DB$50 )  - $B153 + 1, 1)) : INDEX( DA$101:DA$142, MAX( COUNT( DB$9:DB$50 )  - $C153 + 1, 1)) &gt; 0)))</f>
        <v>1.0002439856097034</v>
      </c>
      <c r="DB153" s="10">
        <f>+IF(DB$8 = 125, 1, AVERAGE(_xlfn._xlws.FILTER(INDEX( DB$55:DB$96, MAX( COUNT( DC$9:DC$50 )  - $B153 + 1, 1)) : INDEX( DB$55:DB$96, MAX( COUNT( DC$9:DC$50 )  - $C153 + 1, 1)), INDEX( DB$101:DB$142, MAX( COUNT( DC$9:DC$50 )  - $B153 + 1, 1)) : INDEX( DB$101:DB$142, MAX( COUNT( DC$9:DC$50 )  - $C153 + 1, 1)) &gt; 0)))</f>
        <v>1.0000128242538622</v>
      </c>
      <c r="DC153" s="10">
        <f>+IF(DC$8 = 125, 1, AVERAGE(_xlfn._xlws.FILTER(INDEX( DC$55:DC$96, MAX( COUNT( DD$9:DD$50 )  - $B153 + 1, 1)) : INDEX( DC$55:DC$96, MAX( COUNT( DD$9:DD$50 )  - $C153 + 1, 1)), INDEX( DC$101:DC$142, MAX( COUNT( DD$9:DD$50 )  - $B153 + 1, 1)) : INDEX( DC$101:DC$142, MAX( COUNT( DD$9:DD$50 )  - $C153 + 1, 1)) &gt; 0)))</f>
        <v>1.0001424703822621</v>
      </c>
      <c r="DD153" s="10">
        <f>+IF(DD$8 = 125, 1, AVERAGE(_xlfn._xlws.FILTER(INDEX( DD$55:DD$96, MAX( COUNT( DE$9:DE$50 )  - $B153 + 1, 1)) : INDEX( DD$55:DD$96, MAX( COUNT( DE$9:DE$50 )  - $C153 + 1, 1)), INDEX( DD$101:DD$142, MAX( COUNT( DE$9:DE$50 )  - $B153 + 1, 1)) : INDEX( DD$101:DD$142, MAX( COUNT( DE$9:DE$50 )  - $C153 + 1, 1)) &gt; 0)))</f>
        <v>1.0000199069015006</v>
      </c>
      <c r="DE153" s="10">
        <f>+IF(DE$8 = 125, 1, AVERAGE(_xlfn._xlws.FILTER(INDEX( DE$55:DE$96, MAX( COUNT( DF$9:DF$50 )  - $B153 + 1, 1)) : INDEX( DE$55:DE$96, MAX( COUNT( DF$9:DF$50 )  - $C153 + 1, 1)), INDEX( DE$101:DE$142, MAX( COUNT( DF$9:DF$50 )  - $B153 + 1, 1)) : INDEX( DE$101:DE$142, MAX( COUNT( DF$9:DF$50 )  - $C153 + 1, 1)) &gt; 0)))</f>
        <v>1.0002256663811147</v>
      </c>
      <c r="DF153" s="10">
        <f>+IF(DF$8 = 125, 1, AVERAGE(_xlfn._xlws.FILTER(INDEX( DF$55:DF$96, MAX( COUNT( DG$9:DG$50 )  - $B153 + 1, 1)) : INDEX( DF$55:DF$96, MAX( COUNT( DG$9:DG$50 )  - $C153 + 1, 1)), INDEX( DF$101:DF$142, MAX( COUNT( DG$9:DG$50 )  - $B153 + 1, 1)) : INDEX( DF$101:DF$142, MAX( COUNT( DG$9:DG$50 )  - $C153 + 1, 1)) &gt; 0)))</f>
        <v>1.0006873247646397</v>
      </c>
      <c r="DG153" s="10">
        <f>+IF(DG$8 = 125, 1, AVERAGE(_xlfn._xlws.FILTER(INDEX( DG$55:DG$96, MAX( COUNT( DH$9:DH$50 )  - $B153 + 1, 1)) : INDEX( DG$55:DG$96, MAX( COUNT( DH$9:DH$50 )  - $C153 + 1, 1)), INDEX( DG$101:DG$142, MAX( COUNT( DH$9:DH$50 )  - $B153 + 1, 1)) : INDEX( DG$101:DG$142, MAX( COUNT( DH$9:DH$50 )  - $C153 + 1, 1)) &gt; 0)))</f>
        <v>1.0008119982131169</v>
      </c>
      <c r="DH153" s="10">
        <f>+IF(DH$8 = 125, 1, AVERAGE(_xlfn._xlws.FILTER(INDEX( DH$55:DH$96, MAX( COUNT( DI$9:DI$50 )  - $B153 + 1, 1)) : INDEX( DH$55:DH$96, MAX( COUNT( DI$9:DI$50 )  - $C153 + 1, 1)), INDEX( DH$101:DH$142, MAX( COUNT( DI$9:DI$50 )  - $B153 + 1, 1)) : INDEX( DH$101:DH$142, MAX( COUNT( DI$9:DI$50 )  - $C153 + 1, 1)) &gt; 0)))</f>
        <v>1.0001347511987562</v>
      </c>
      <c r="DI153" s="10">
        <f>+IF(DI$8 = 125, 1, AVERAGE(_xlfn._xlws.FILTER(INDEX( DI$55:DI$96, MAX( COUNT( DJ$9:DJ$50 )  - $B153 + 1, 1)) : INDEX( DI$55:DI$96, MAX( COUNT( DJ$9:DJ$50 )  - $C153 + 1, 1)), INDEX( DI$101:DI$142, MAX( COUNT( DJ$9:DJ$50 )  - $B153 + 1, 1)) : INDEX( DI$101:DI$142, MAX( COUNT( DJ$9:DJ$50 )  - $C153 + 1, 1)) &gt; 0)))</f>
        <v>1.0001573191385886</v>
      </c>
      <c r="DJ153" s="10">
        <f>+IF(DJ$8 = 125, 1, AVERAGE(_xlfn._xlws.FILTER(INDEX( DJ$55:DJ$96, MAX( COUNT( DK$9:DK$50 )  - $B153 + 1, 1)) : INDEX( DJ$55:DJ$96, MAX( COUNT( DK$9:DK$50 )  - $C153 + 1, 1)), INDEX( DJ$101:DJ$142, MAX( COUNT( DK$9:DK$50 )  - $B153 + 1, 1)) : INDEX( DJ$101:DJ$142, MAX( COUNT( DK$9:DK$50 )  - $C153 + 1, 1)) &gt; 0)))</f>
        <v>1.000352004908565</v>
      </c>
      <c r="DK153" s="10">
        <f>+IF(DK$8 = 125, 1, AVERAGE(_xlfn._xlws.FILTER(INDEX( DK$55:DK$96, MAX( COUNT( DL$9:DL$50 )  - $B153 + 1, 1)) : INDEX( DK$55:DK$96, MAX( COUNT( DL$9:DL$50 )  - $C153 + 1, 1)), INDEX( DK$101:DK$142, MAX( COUNT( DL$9:DL$50 )  - $B153 + 1, 1)) : INDEX( DK$101:DK$142, MAX( COUNT( DL$9:DL$50 )  - $C153 + 1, 1)) &gt; 0)))</f>
        <v>1.0012975425430386</v>
      </c>
      <c r="DL153" s="10">
        <f>+IF(DL$8 = 125, 1, AVERAGE(_xlfn._xlws.FILTER(INDEX( DL$55:DL$96, MAX( COUNT( DM$9:DM$50 )  - $B153 + 1, 1)) : INDEX( DL$55:DL$96, MAX( COUNT( DM$9:DM$50 )  - $C153 + 1, 1)), INDEX( DL$101:DL$142, MAX( COUNT( DM$9:DM$50 )  - $B153 + 1, 1)) : INDEX( DL$101:DL$142, MAX( COUNT( DM$9:DM$50 )  - $C153 + 1, 1)) &gt; 0)))</f>
        <v>1.0004068063765579</v>
      </c>
      <c r="DM153" s="10">
        <f>+IF(DM$8 = 125, 1, AVERAGE(_xlfn._xlws.FILTER(INDEX( DM$55:DM$96, MAX( COUNT( DN$9:DN$50 )  - $B153 + 1, 1)) : INDEX( DM$55:DM$96, MAX( COUNT( DN$9:DN$50 )  - $C153 + 1, 1)), INDEX( DM$101:DM$142, MAX( COUNT( DN$9:DN$50 )  - $B153 + 1, 1)) : INDEX( DM$101:DM$142, MAX( COUNT( DN$9:DN$50 )  - $C153 + 1, 1)) &gt; 0)))</f>
        <v>1</v>
      </c>
      <c r="DN153" s="10">
        <f>+IF(DN$8 = 125, 1, AVERAGE(_xlfn._xlws.FILTER(INDEX( DN$55:DN$96, MAX( COUNT( DO$9:DO$50 )  - $B153 + 1, 1)) : INDEX( DN$55:DN$96, MAX( COUNT( DO$9:DO$50 )  - $C153 + 1, 1)), INDEX( DN$101:DN$142, MAX( COUNT( DO$9:DO$50 )  - $B153 + 1, 1)) : INDEX( DN$101:DN$142, MAX( COUNT( DO$9:DO$50 )  - $C153 + 1, 1)) &gt; 0)))</f>
        <v>1.0004629755120409</v>
      </c>
      <c r="DO153" s="10">
        <f>+IF(DO$8 = 125, 1, AVERAGE(_xlfn._xlws.FILTER(INDEX( DO$55:DO$96, MAX( COUNT( DP$9:DP$50 )  - $B153 + 1, 1)) : INDEX( DO$55:DO$96, MAX( COUNT( DP$9:DP$50 )  - $C153 + 1, 1)), INDEX( DO$101:DO$142, MAX( COUNT( DP$9:DP$50 )  - $B153 + 1, 1)) : INDEX( DO$101:DO$142, MAX( COUNT( DP$9:DP$50 )  - $C153 + 1, 1)) &gt; 0)))</f>
        <v>1.0015543894261347</v>
      </c>
      <c r="DP153" s="10">
        <f>+IF(DP$8 = 125, 1, AVERAGE(_xlfn._xlws.FILTER(INDEX( DP$55:DP$96, MAX( COUNT( DQ$9:DQ$50 )  - $B153 + 1, 1)) : INDEX( DP$55:DP$96, MAX( COUNT( DQ$9:DQ$50 )  - $C153 + 1, 1)), INDEX( DP$101:DP$142, MAX( COUNT( DQ$9:DQ$50 )  - $B153 + 1, 1)) : INDEX( DP$101:DP$142, MAX( COUNT( DQ$9:DQ$50 )  - $C153 + 1, 1)) &gt; 0)))</f>
        <v>1.0009182816450997</v>
      </c>
      <c r="DQ153" s="10">
        <f>+IF(DQ$8 = 125, 1, AVERAGE(_xlfn._xlws.FILTER(INDEX( DQ$55:DQ$96, MAX( COUNT( DR$9:DR$50 )  - $B153 + 1, 1)) : INDEX( DQ$55:DQ$96, MAX( COUNT( DR$9:DR$50 )  - $C153 + 1, 1)), INDEX( DQ$101:DQ$142, MAX( COUNT( DR$9:DR$50 )  - $B153 + 1, 1)) : INDEX( DQ$101:DQ$142, MAX( COUNT( DR$9:DR$50 )  - $C153 + 1, 1)) &gt; 0)))</f>
        <v>1.0004935362848839</v>
      </c>
      <c r="DR153" s="10">
        <f>+IF(DR$8 = 125, 1, AVERAGE(_xlfn._xlws.FILTER(INDEX( DR$55:DR$96, MAX( COUNT( DS$9:DS$50 )  - $B153 + 1, 1)) : INDEX( DR$55:DR$96, MAX( COUNT( DS$9:DS$50 )  - $C153 + 1, 1)), INDEX( DR$101:DR$142, MAX( COUNT( DS$9:DS$50 )  - $B153 + 1, 1)) : INDEX( DR$101:DR$142, MAX( COUNT( DS$9:DS$50 )  - $C153 + 1, 1)) &gt; 0)))</f>
        <v>1.0011520456209959</v>
      </c>
      <c r="DS153" s="10">
        <f>+IF(DS$8 = 125, 1, AVERAGE(_xlfn._xlws.FILTER(INDEX( DS$55:DS$96, MAX( COUNT( DT$9:DT$50 )  - $B153 + 1, 1)) : INDEX( DS$55:DS$96, MAX( COUNT( DT$9:DT$50 )  - $C153 + 1, 1)), INDEX( DS$101:DS$142, MAX( COUNT( DT$9:DT$50 )  - $B153 + 1, 1)) : INDEX( DS$101:DS$142, MAX( COUNT( DT$9:DT$50 )  - $C153 + 1, 1)) &gt; 0)))</f>
        <v>1.0023495132691391</v>
      </c>
      <c r="DT153" s="10">
        <f>+IF(DT$8 = 125, 1, AVERAGE(_xlfn._xlws.FILTER(INDEX( DT$55:DT$96, MAX( COUNT( DU$9:DU$50 )  - $B153 + 1, 1)) : INDEX( DT$55:DT$96, MAX( COUNT( DU$9:DU$50 )  - $C153 + 1, 1)), INDEX( DT$101:DT$142, MAX( COUNT( DU$9:DU$50 )  - $B153 + 1, 1)) : INDEX( DT$101:DT$142, MAX( COUNT( DU$9:DU$50 )  - $C153 + 1, 1)) &gt; 0)))</f>
        <v>1.0022348158128072</v>
      </c>
      <c r="DU153" s="10">
        <f>+IF(DU$8 = 125, 1, AVERAGE(_xlfn._xlws.FILTER(INDEX( DU$55:DU$96, MAX( COUNT( DV$9:DV$50 )  - $B153 + 1, 1)) : INDEX( DU$55:DU$96, MAX( COUNT( DV$9:DV$50 )  - $C153 + 1, 1)), INDEX( DU$101:DU$142, MAX( COUNT( DV$9:DV$50 )  - $B153 + 1, 1)) : INDEX( DU$101:DU$142, MAX( COUNT( DV$9:DV$50 )  - $C153 + 1, 1)) &gt; 0)))</f>
        <v>1.0009066405512623</v>
      </c>
      <c r="DV153" s="10">
        <f>+IF(DV$8 = 125, 1, AVERAGE(_xlfn._xlws.FILTER(INDEX( DV$55:DV$96, MAX( COUNT( DW$9:DW$50 )  - $B153 + 1, 1)) : INDEX( DV$55:DV$96, MAX( COUNT( DW$9:DW$50 )  - $C153 + 1, 1)), INDEX( DV$101:DV$142, MAX( COUNT( DW$9:DW$50 )  - $B153 + 1, 1)) : INDEX( DV$101:DV$142, MAX( COUNT( DW$9:DW$50 )  - $C153 + 1, 1)) &gt; 0)))</f>
        <v>1.0034017444366707</v>
      </c>
      <c r="DW153" s="10">
        <f>+IF(DW$8 = 125, 1, AVERAGE(_xlfn._xlws.FILTER(INDEX( DW$55:DW$96, MAX( COUNT( DX$9:DX$50 )  - $B153 + 1, 1)) : INDEX( DW$55:DW$96, MAX( COUNT( DX$9:DX$50 )  - $C153 + 1, 1)), INDEX( DW$101:DW$142, MAX( COUNT( DX$9:DX$50 )  - $B153 + 1, 1)) : INDEX( DW$101:DW$142, MAX( COUNT( DX$9:DX$50 )  - $C153 + 1, 1)) &gt; 0)))</f>
        <v>1.0021577041171688</v>
      </c>
      <c r="DX153" s="10">
        <f>+IF(DX$8 = 125, 1, AVERAGE(_xlfn._xlws.FILTER(INDEX( DX$55:DX$96, MAX( COUNT( DY$9:DY$50 )  - $B153 + 1, 1)) : INDEX( DX$55:DX$96, MAX( COUNT( DY$9:DY$50 )  - $C153 + 1, 1)), INDEX( DX$101:DX$142, MAX( COUNT( DY$9:DY$50 )  - $B153 + 1, 1)) : INDEX( DX$101:DX$142, MAX( COUNT( DY$9:DY$50 )  - $C153 + 1, 1)) &gt; 0)))</f>
        <v>1.0038513805404945</v>
      </c>
      <c r="DY153" s="10">
        <f>+IF(DY$8 = 125, 1, AVERAGE(_xlfn._xlws.FILTER(INDEX( DY$55:DY$96, MAX( COUNT( DZ$9:DZ$50 )  - $B153 + 1, 1)) : INDEX( DY$55:DY$96, MAX( COUNT( DZ$9:DZ$50 )  - $C153 + 1, 1)), INDEX( DY$101:DY$142, MAX( COUNT( DZ$9:DZ$50 )  - $B153 + 1, 1)) : INDEX( DY$101:DY$142, MAX( COUNT( DZ$9:DZ$50 )  - $C153 + 1, 1)) &gt; 0)))</f>
        <v>1.0045542200871611</v>
      </c>
      <c r="DZ153" s="10">
        <f>+IF(DZ$8 = 125, 1, AVERAGE(_xlfn._xlws.FILTER(INDEX( DZ$55:DZ$96, MAX( COUNT( EA$9:EA$50 )  - $B153 + 1, 1)) : INDEX( DZ$55:DZ$96, MAX( COUNT( EA$9:EA$50 )  - $C153 + 1, 1)), INDEX( DZ$101:DZ$142, MAX( COUNT( EA$9:EA$50 )  - $B153 + 1, 1)) : INDEX( DZ$101:DZ$142, MAX( COUNT( EA$9:EA$50 )  - $C153 + 1, 1)) &gt; 0)))</f>
        <v>1.0041088153957449</v>
      </c>
      <c r="EA153" s="10">
        <f>+IF(EA$8 = 125, 1, AVERAGE(_xlfn._xlws.FILTER(INDEX( EA$55:EA$96, MAX( COUNT( EB$9:EB$50 )  - $B153 + 1, 1)) : INDEX( EA$55:EA$96, MAX( COUNT( EB$9:EB$50 )  - $C153 + 1, 1)), INDEX( EA$101:EA$142, MAX( COUNT( EB$9:EB$50 )  - $B153 + 1, 1)) : INDEX( EA$101:EA$142, MAX( COUNT( EB$9:EB$50 )  - $C153 + 1, 1)) &gt; 0)))</f>
        <v>1</v>
      </c>
      <c r="EB153" s="10">
        <f>+IF(EB$8 = 125, 1, AVERAGE(_xlfn._xlws.FILTER(INDEX( EB$55:EB$96, MAX( COUNT( EC$9:EC$50 )  - $B153 + 1, 1)) : INDEX( EB$55:EB$96, MAX( COUNT( EC$9:EC$50 )  - $C153 + 1, 1)), INDEX( EB$101:EB$142, MAX( COUNT( EC$9:EC$50 )  - $B153 + 1, 1)) : INDEX( EB$101:EB$142, MAX( COUNT( EC$9:EC$50 )  - $C153 + 1, 1)) &gt; 0)))</f>
        <v>2.6530823030537349</v>
      </c>
      <c r="EC153" s="10">
        <f>+IF(EC$8 = 125, 1, AVERAGE(_xlfn._xlws.FILTER(INDEX( EC$55:EC$96, MAX( COUNT( ED$9:ED$50 )  - $B153 + 1, 1)) : INDEX( EC$55:EC$96, MAX( COUNT( ED$9:ED$50 )  - $C153 + 1, 1)), INDEX( EC$101:EC$142, MAX( COUNT( ED$9:ED$50 )  - $B153 + 1, 1)) : INDEX( EC$101:EC$142, MAX( COUNT( ED$9:ED$50 )  - $C153 + 1, 1)) &gt; 0)))</f>
        <v>2.2563528200407843</v>
      </c>
      <c r="ED153" s="10">
        <f>+IF(ED$8 = 125, 1, AVERAGE(_xlfn._xlws.FILTER(INDEX( ED$55:ED$96, MAX( COUNT( EE$9:EE$50 )  - $B153 + 1, 1)) : INDEX( ED$55:ED$96, MAX( COUNT( EE$9:EE$50 )  - $C153 + 1, 1)), INDEX( ED$101:ED$142, MAX( COUNT( EE$9:EE$50 )  - $B153 + 1, 1)) : INDEX( ED$101:ED$142, MAX( COUNT( EE$9:EE$50 )  - $C153 + 1, 1)) &gt; 0)))</f>
        <v>1.2481864042646365</v>
      </c>
      <c r="EE153" s="10">
        <f>+IF(EE$8 = 125, 1, AVERAGE(_xlfn._xlws.FILTER(INDEX( EE$55:EE$96, MAX( COUNT( EF$9:EF$50 )  - $B153 + 1, 1)) : INDEX( EE$55:EE$96, MAX( COUNT( EF$9:EF$50 )  - $C153 + 1, 1)), INDEX( EE$101:EE$142, MAX( COUNT( EF$9:EF$50 )  - $B153 + 1, 1)) : INDEX( EE$101:EE$142, MAX( COUNT( EF$9:EF$50 )  - $C153 + 1, 1)) &gt; 0)))</f>
        <v>0.99111855166484475</v>
      </c>
      <c r="EF153" s="10">
        <f>+IF(EF$8 = 125, 1, AVERAGE(_xlfn._xlws.FILTER(INDEX( EF$55:EF$96, MAX( COUNT( EG$9:EG$50 )  - $B153 + 1, 1)) : INDEX( EF$55:EF$96, MAX( COUNT( EG$9:EG$50 )  - $C153 + 1, 1)), INDEX( EF$101:EF$142, MAX( COUNT( EG$9:EG$50 )  - $B153 + 1, 1)) : INDEX( EF$101:EF$142, MAX( COUNT( EG$9:EG$50 )  - $C153 + 1, 1)) &gt; 0)))</f>
        <v>1.0075867169782575</v>
      </c>
      <c r="EG153" s="10">
        <f>+IF(EG$8 = 125, 1, AVERAGE(_xlfn._xlws.FILTER(INDEX( EG$55:EG$96, MAX( COUNT( EH$9:EH$50 )  - $B153 + 1, 1)) : INDEX( EG$55:EG$96, MAX( COUNT( EH$9:EH$50 )  - $C153 + 1, 1)), INDEX( EG$101:EG$142, MAX( COUNT( EH$9:EH$50 )  - $B153 + 1, 1)) : INDEX( EG$101:EG$142, MAX( COUNT( EH$9:EH$50 )  - $C153 + 1, 1)) &gt; 0)))</f>
        <v>1.0308311853914252</v>
      </c>
      <c r="EH153" s="10">
        <f>+IF(EH$8 = 125, 1, AVERAGE(_xlfn._xlws.FILTER(INDEX( EH$55:EH$96, MAX( COUNT( EI$9:EI$50 )  - $B153 + 1, 1)) : INDEX( EH$55:EH$96, MAX( COUNT( EI$9:EI$50 )  - $C153 + 1, 1)), INDEX( EH$101:EH$142, MAX( COUNT( EI$9:EI$50 )  - $B153 + 1, 1)) : INDEX( EH$101:EH$142, MAX( COUNT( EI$9:EI$50 )  - $C153 + 1, 1)) &gt; 0)))</f>
        <v>0.99869747752398064</v>
      </c>
      <c r="EI153" s="10">
        <f>+IF(EI$8 = 125, 1, AVERAGE(_xlfn._xlws.FILTER(INDEX( EI$55:EI$96, MAX( COUNT( EJ$9:EJ$50 )  - $B153 + 1, 1)) : INDEX( EI$55:EI$96, MAX( COUNT( EJ$9:EJ$50 )  - $C153 + 1, 1)), INDEX( EI$101:EI$142, MAX( COUNT( EJ$9:EJ$50 )  - $B153 + 1, 1)) : INDEX( EI$101:EI$142, MAX( COUNT( EJ$9:EJ$50 )  - $C153 + 1, 1)) &gt; 0)))</f>
        <v>1.0102132506631616</v>
      </c>
      <c r="EJ153" s="10">
        <f>+IF(EJ$8 = 125, 1, AVERAGE(_xlfn._xlws.FILTER(INDEX( EJ$55:EJ$96, MAX( COUNT( EK$9:EK$50 )  - $B153 + 1, 1)) : INDEX( EJ$55:EJ$96, MAX( COUNT( EK$9:EK$50 )  - $C153 + 1, 1)), INDEX( EJ$101:EJ$142, MAX( COUNT( EK$9:EK$50 )  - $B153 + 1, 1)) : INDEX( EJ$101:EJ$142, MAX( COUNT( EK$9:EK$50 )  - $C153 + 1, 1)) &gt; 0)))</f>
        <v>0.99991706390087209</v>
      </c>
      <c r="EK153" s="10">
        <f>+IF(EK$8 = 125, 1, AVERAGE(_xlfn._xlws.FILTER(INDEX( EK$55:EK$96, MAX( COUNT( EL$9:EL$50 )  - $B153 + 1, 1)) : INDEX( EK$55:EK$96, MAX( COUNT( EL$9:EL$50 )  - $C153 + 1, 1)), INDEX( EK$101:EK$142, MAX( COUNT( EL$9:EL$50 )  - $B153 + 1, 1)) : INDEX( EK$101:EK$142, MAX( COUNT( EL$9:EL$50 )  - $C153 + 1, 1)) &gt; 0)))</f>
        <v>1.0046606195262306</v>
      </c>
      <c r="EL153" s="10">
        <f>+IF(EL$8 = 125, 1, AVERAGE(_xlfn._xlws.FILTER(INDEX( EL$55:EL$96, MAX( COUNT( EM$9:EM$50 )  - $B153 + 1, 1)) : INDEX( EL$55:EL$96, MAX( COUNT( EM$9:EM$50 )  - $C153 + 1, 1)), INDEX( EL$101:EL$142, MAX( COUNT( EM$9:EM$50 )  - $B153 + 1, 1)) : INDEX( EL$101:EL$142, MAX( COUNT( EM$9:EM$50 )  - $C153 + 1, 1)) &gt; 0)))</f>
        <v>0.99385907924352423</v>
      </c>
      <c r="EM153" s="10">
        <f>+IF(EM$8 = 125, 1, AVERAGE(_xlfn._xlws.FILTER(INDEX( EM$55:EM$96, MAX( COUNT( EN$9:EN$50 )  - $B153 + 1, 1)) : INDEX( EM$55:EM$96, MAX( COUNT( EN$9:EN$50 )  - $C153 + 1, 1)), INDEX( EM$101:EM$142, MAX( COUNT( EN$9:EN$50 )  - $B153 + 1, 1)) : INDEX( EM$101:EM$142, MAX( COUNT( EN$9:EN$50 )  - $C153 + 1, 1)) &gt; 0)))</f>
        <v>0.99994648907858319</v>
      </c>
      <c r="EN153" s="10">
        <f>+IF(EN$8 = 125, 1, AVERAGE(_xlfn._xlws.FILTER(INDEX( EN$55:EN$96, MAX( COUNT( EO$9:EO$50 )  - $B153 + 1, 1)) : INDEX( EN$55:EN$96, MAX( COUNT( EO$9:EO$50 )  - $C153 + 1, 1)), INDEX( EN$101:EN$142, MAX( COUNT( EO$9:EO$50 )  - $B153 + 1, 1)) : INDEX( EN$101:EN$142, MAX( COUNT( EO$9:EO$50 )  - $C153 + 1, 1)) &gt; 0)))</f>
        <v>0.9936494319228496</v>
      </c>
      <c r="EO153" s="10">
        <f>+IF(EO$8 = 125, 1, AVERAGE(_xlfn._xlws.FILTER(INDEX( EO$55:EO$96, MAX( COUNT( EP$9:EP$50 )  - $B153 + 1, 1)) : INDEX( EO$55:EO$96, MAX( COUNT( EP$9:EP$50 )  - $C153 + 1, 1)), INDEX( EO$101:EO$142, MAX( COUNT( EP$9:EP$50 )  - $B153 + 1, 1)) : INDEX( EO$101:EO$142, MAX( COUNT( EP$9:EP$50 )  - $C153 + 1, 1)) &gt; 0)))</f>
        <v>0.99697066392738087</v>
      </c>
      <c r="EP153" s="10">
        <f>+IF(EP$8 = 125, 1, AVERAGE(_xlfn._xlws.FILTER(INDEX( EP$55:EP$96, MAX( COUNT( EQ$9:EQ$50 )  - $B153 + 1, 1)) : INDEX( EP$55:EP$96, MAX( COUNT( EQ$9:EQ$50 )  - $C153 + 1, 1)), INDEX( EP$101:EP$142, MAX( COUNT( EQ$9:EQ$50 )  - $B153 + 1, 1)) : INDEX( EP$101:EP$142, MAX( COUNT( EQ$9:EQ$50 )  - $C153 + 1, 1)) &gt; 0)))</f>
        <v>1.0002146905639671</v>
      </c>
      <c r="EQ153" s="10">
        <f>+IF(EQ$8 = 125, 1, AVERAGE(_xlfn._xlws.FILTER(INDEX( EQ$55:EQ$96, MAX( COUNT( ER$9:ER$50 )  - $B153 + 1, 1)) : INDEX( EQ$55:EQ$96, MAX( COUNT( ER$9:ER$50 )  - $C153 + 1, 1)), INDEX( EQ$101:EQ$142, MAX( COUNT( ER$9:ER$50 )  - $B153 + 1, 1)) : INDEX( EQ$101:EQ$142, MAX( COUNT( ER$9:ER$50 )  - $C153 + 1, 1)) &gt; 0)))</f>
        <v>0.99330915161458377</v>
      </c>
      <c r="ER153" s="10">
        <f>+IF(ER$8 = 125, 1, AVERAGE(_xlfn._xlws.FILTER(INDEX( ER$55:ER$96, MAX( COUNT( ES$9:ES$50 )  - $B153 + 1, 1)) : INDEX( ER$55:ER$96, MAX( COUNT( ES$9:ES$50 )  - $C153 + 1, 1)), INDEX( ER$101:ER$142, MAX( COUNT( ES$9:ES$50 )  - $B153 + 1, 1)) : INDEX( ER$101:ER$142, MAX( COUNT( ES$9:ES$50 )  - $C153 + 1, 1)) &gt; 0)))</f>
        <v>1.0166414849364414</v>
      </c>
      <c r="ES153" s="10">
        <f>+IF(ES$8 = 125, 1, AVERAGE(_xlfn._xlws.FILTER(INDEX( ES$55:ES$96, MAX( COUNT( ET$9:ET$50 )  - $B153 + 1, 1)) : INDEX( ES$55:ES$96, MAX( COUNT( ET$9:ET$50 )  - $C153 + 1, 1)), INDEX( ES$101:ES$142, MAX( COUNT( ET$9:ET$50 )  - $B153 + 1, 1)) : INDEX( ES$101:ES$142, MAX( COUNT( ET$9:ET$50 )  - $C153 + 1, 1)) &gt; 0)))</f>
        <v>1.0004803699582443</v>
      </c>
      <c r="ET153" s="10">
        <f>+IF(ET$8 = 125, 1, AVERAGE(_xlfn._xlws.FILTER(INDEX( ET$55:ET$96, MAX( COUNT( EU$9:EU$50 )  - $B153 + 1, 1)) : INDEX( ET$55:ET$96, MAX( COUNT( EU$9:EU$50 )  - $C153 + 1, 1)), INDEX( ET$101:ET$142, MAX( COUNT( EU$9:EU$50 )  - $B153 + 1, 1)) : INDEX( ET$101:ET$142, MAX( COUNT( EU$9:EU$50 )  - $C153 + 1, 1)) &gt; 0)))</f>
        <v>1.000886450023339</v>
      </c>
      <c r="EU153" s="10">
        <f>+IF(EU$8 = 125, 1, AVERAGE(_xlfn._xlws.FILTER(INDEX( EU$55:EU$96, MAX( COUNT( EV$9:EV$50 )  - $B153 + 1, 1)) : INDEX( EU$55:EU$96, MAX( COUNT( EV$9:EV$50 )  - $C153 + 1, 1)), INDEX( EU$101:EU$142, MAX( COUNT( EV$9:EV$50 )  - $B153 + 1, 1)) : INDEX( EU$101:EU$142, MAX( COUNT( EV$9:EV$50 )  - $C153 + 1, 1)) &gt; 0)))</f>
        <v>1.0000098630674525</v>
      </c>
      <c r="EV153" s="10">
        <f>+IF(EV$8 = 125, 1, AVERAGE(_xlfn._xlws.FILTER(INDEX( EV$55:EV$96, MAX( COUNT( EW$9:EW$50 )  - $B153 + 1, 1)) : INDEX( EV$55:EV$96, MAX( COUNT( EW$9:EW$50 )  - $C153 + 1, 1)), INDEX( EV$101:EV$142, MAX( COUNT( EW$9:EW$50 )  - $B153 + 1, 1)) : INDEX( EV$101:EV$142, MAX( COUNT( EW$9:EW$50 )  - $C153 + 1, 1)) &gt; 0)))</f>
        <v>1.00088516756627</v>
      </c>
      <c r="EW153" s="10">
        <f>+IF(EW$8 = 125, 1, AVERAGE(_xlfn._xlws.FILTER(INDEX( EW$55:EW$96, MAX( COUNT( EX$9:EX$50 )  - $B153 + 1, 1)) : INDEX( EW$55:EW$96, MAX( COUNT( EX$9:EX$50 )  - $C153 + 1, 1)), INDEX( EW$101:EW$142, MAX( COUNT( EX$9:EX$50 )  - $B153 + 1, 1)) : INDEX( EW$101:EW$142, MAX( COUNT( EX$9:EX$50 )  - $C153 + 1, 1)) &gt; 0)))</f>
        <v>1.0000130224662047</v>
      </c>
      <c r="EX153" s="10">
        <f>+IF(EX$8 = 125, 1, AVERAGE(_xlfn._xlws.FILTER(INDEX( EX$55:EX$96, MAX( COUNT( EY$9:EY$50 )  - $B153 + 1, 1)) : INDEX( EX$55:EX$96, MAX( COUNT( EY$9:EY$50 )  - $C153 + 1, 1)), INDEX( EX$101:EX$142, MAX( COUNT( EY$9:EY$50 )  - $B153 + 1, 1)) : INDEX( EX$101:EX$142, MAX( COUNT( EY$9:EY$50 )  - $C153 + 1, 1)) &gt; 0)))</f>
        <v>1.0002536326817726</v>
      </c>
      <c r="EY153" s="10">
        <f>+IF(EY$8 = 125, 1, AVERAGE(_xlfn._xlws.FILTER(INDEX( EY$55:EY$96, MAX( COUNT( EZ$9:EZ$50 )  - $B153 + 1, 1)) : INDEX( EY$55:EY$96, MAX( COUNT( EZ$9:EZ$50 )  - $C153 + 1, 1)), INDEX( EY$101:EY$142, MAX( COUNT( EZ$9:EZ$50 )  - $B153 + 1, 1)) : INDEX( EY$101:EY$142, MAX( COUNT( EZ$9:EZ$50 )  - $C153 + 1, 1)) &gt; 0)))</f>
        <v>1.0097355599895197</v>
      </c>
      <c r="EZ153" s="10">
        <f>+IF(EZ$8 = 125, 1, AVERAGE(_xlfn._xlws.FILTER(INDEX( EZ$55:EZ$96, MAX( COUNT( FA$9:FA$50 )  - $B153 + 1, 1)) : INDEX( EZ$55:EZ$96, MAX( COUNT( FA$9:FA$50 )  - $C153 + 1, 1)), INDEX( EZ$101:EZ$142, MAX( COUNT( FA$9:FA$50 )  - $B153 + 1, 1)) : INDEX( EZ$101:EZ$142, MAX( COUNT( FA$9:FA$50 )  - $C153 + 1, 1)) &gt; 0)))</f>
        <v>1.0002108483241641</v>
      </c>
      <c r="FA153" s="10">
        <f>+IF(FA$8 = 125, 1, AVERAGE(_xlfn._xlws.FILTER(INDEX( FA$55:FA$96, MAX( COUNT( FB$9:FB$50 )  - $B153 + 1, 1)) : INDEX( FA$55:FA$96, MAX( COUNT( FB$9:FB$50 )  - $C153 + 1, 1)), INDEX( FA$101:FA$142, MAX( COUNT( FB$9:FB$50 )  - $B153 + 1, 1)) : INDEX( FA$101:FA$142, MAX( COUNT( FB$9:FB$50 )  - $C153 + 1, 1)) &gt; 0)))</f>
        <v>1</v>
      </c>
      <c r="FB153" s="10">
        <f>+IF(FB$8 = 125, 1, AVERAGE(_xlfn._xlws.FILTER(INDEX( FB$55:FB$96, MAX( COUNT( FC$9:FC$50 )  - $B153 + 1, 1)) : INDEX( FB$55:FB$96, MAX( COUNT( FC$9:FC$50 )  - $C153 + 1, 1)), INDEX( FB$101:FB$142, MAX( COUNT( FC$9:FC$50 )  - $B153 + 1, 1)) : INDEX( FB$101:FB$142, MAX( COUNT( FC$9:FC$50 )  - $C153 + 1, 1)) &gt; 0)))</f>
        <v>1.0000806979574122</v>
      </c>
      <c r="FC153" s="10">
        <f>+IF(FC$8 = 125, 1, AVERAGE(_xlfn._xlws.FILTER(INDEX( FC$55:FC$96, MAX( COUNT( FD$9:FD$50 )  - $B153 + 1, 1)) : INDEX( FC$55:FC$96, MAX( COUNT( FD$9:FD$50 )  - $C153 + 1, 1)), INDEX( FC$101:FC$142, MAX( COUNT( FD$9:FD$50 )  - $B153 + 1, 1)) : INDEX( FC$101:FC$142, MAX( COUNT( FD$9:FD$50 )  - $C153 + 1, 1)) &gt; 0)))</f>
        <v>1.0001137067690522</v>
      </c>
      <c r="FD153" s="10">
        <f>+IF(FD$8 = 125, 1, AVERAGE(_xlfn._xlws.FILTER(INDEX( FD$55:FD$96, MAX( COUNT( FE$9:FE$50 )  - $B153 + 1, 1)) : INDEX( FD$55:FD$96, MAX( COUNT( FE$9:FE$50 )  - $C153 + 1, 1)), INDEX( FD$101:FD$142, MAX( COUNT( FE$9:FE$50 )  - $B153 + 1, 1)) : INDEX( FD$101:FD$142, MAX( COUNT( FE$9:FE$50 )  - $C153 + 1, 1)) &gt; 0)))</f>
        <v>1.0056544808882113</v>
      </c>
      <c r="FE153" s="10">
        <f>+IF(FE$8 = 125, 1, AVERAGE(_xlfn._xlws.FILTER(INDEX( FE$55:FE$96, MAX( COUNT( FF$9:FF$50 )  - $B153 + 1, 1)) : INDEX( FE$55:FE$96, MAX( COUNT( FF$9:FF$50 )  - $C153 + 1, 1)), INDEX( FE$101:FE$142, MAX( COUNT( FF$9:FF$50 )  - $B153 + 1, 1)) : INDEX( FE$101:FE$142, MAX( COUNT( FF$9:FF$50 )  - $C153 + 1, 1)) &gt; 0)))</f>
        <v>1.0014116659136922</v>
      </c>
      <c r="FF153" s="10">
        <f>+IF(FF$8 = 125, 1, AVERAGE(_xlfn._xlws.FILTER(INDEX( FF$55:FF$96, MAX( COUNT( FG$9:FG$50 )  - $B153 + 1, 1)) : INDEX( FF$55:FF$96, MAX( COUNT( FG$9:FG$50 )  - $C153 + 1, 1)), INDEX( FF$101:FF$142, MAX( COUNT( FG$9:FG$50 )  - $B153 + 1, 1)) : INDEX( FF$101:FF$142, MAX( COUNT( FG$9:FG$50 )  - $C153 + 1, 1)) &gt; 0)))</f>
        <v>1.0006713017638154</v>
      </c>
      <c r="FG153" s="10">
        <f>+IF(FG$8 = 125, 1, AVERAGE(_xlfn._xlws.FILTER(INDEX( FG$55:FG$96, MAX( COUNT( FH$9:FH$50 )  - $B153 + 1, 1)) : INDEX( FG$55:FG$96, MAX( COUNT( FH$9:FH$50 )  - $C153 + 1, 1)), INDEX( FG$101:FG$142, MAX( COUNT( FH$9:FH$50 )  - $B153 + 1, 1)) : INDEX( FG$101:FG$142, MAX( COUNT( FH$9:FH$50 )  - $C153 + 1, 1)) &gt; 0)))</f>
        <v>1.0060244472348281</v>
      </c>
      <c r="FH153" s="10">
        <f>+IF(FH$8 = 125, 1, AVERAGE(_xlfn._xlws.FILTER(INDEX( FH$55:FH$96, MAX( COUNT( FI$9:FI$50 )  - $B153 + 1, 1)) : INDEX( FH$55:FH$96, MAX( COUNT( FI$9:FI$50 )  - $C153 + 1, 1)), INDEX( FH$101:FH$142, MAX( COUNT( FI$9:FI$50 )  - $B153 + 1, 1)) : INDEX( FH$101:FH$142, MAX( COUNT( FI$9:FI$50 )  - $C153 + 1, 1)) &gt; 0)))</f>
        <v>1.0001873628053493</v>
      </c>
      <c r="FI153" s="10">
        <f>+IF(FI$8 = 125, 1, AVERAGE(_xlfn._xlws.FILTER(INDEX( FI$55:FI$96, MAX( COUNT( FJ$9:FJ$50 )  - $B153 + 1, 1)) : INDEX( FI$55:FI$96, MAX( COUNT( FJ$9:FJ$50 )  - $C153 + 1, 1)), INDEX( FI$101:FI$142, MAX( COUNT( FJ$9:FJ$50 )  - $B153 + 1, 1)) : INDEX( FI$101:FI$142, MAX( COUNT( FJ$9:FJ$50 )  - $C153 + 1, 1)) &gt; 0)))</f>
        <v>1.0045101338428417</v>
      </c>
      <c r="FJ153" s="10">
        <f>+IF(FJ$8 = 125, 1, AVERAGE(_xlfn._xlws.FILTER(INDEX( FJ$55:FJ$96, MAX( COUNT( FK$9:FK$50 )  - $B153 + 1, 1)) : INDEX( FJ$55:FJ$96, MAX( COUNT( FK$9:FK$50 )  - $C153 + 1, 1)), INDEX( FJ$101:FJ$142, MAX( COUNT( FK$9:FK$50 )  - $B153 + 1, 1)) : INDEX( FJ$101:FJ$142, MAX( COUNT( FK$9:FK$50 )  - $C153 + 1, 1)) &gt; 0)))</f>
        <v>1.0005212258405538</v>
      </c>
      <c r="FK153" s="10">
        <f>+IF(FK$8 = 125, 1, AVERAGE(_xlfn._xlws.FILTER(INDEX( FK$55:FK$96, MAX( COUNT( FL$9:FL$50 )  - $B153 + 1, 1)) : INDEX( FK$55:FK$96, MAX( COUNT( FL$9:FL$50 )  - $C153 + 1, 1)), INDEX( FK$101:FK$142, MAX( COUNT( FL$9:FL$50 )  - $B153 + 1, 1)) : INDEX( FK$101:FK$142, MAX( COUNT( FL$9:FL$50 )  - $C153 + 1, 1)) &gt; 0)))</f>
        <v>0.9962017267885187</v>
      </c>
      <c r="FL153" s="10">
        <f>+IF(FL$8 = 125, 1, AVERAGE(_xlfn._xlws.FILTER(INDEX( FL$55:FL$96, MAX( COUNT( FM$9:FM$50 )  - $B153 + 1, 1)) : INDEX( FL$55:FL$96, MAX( COUNT( FM$9:FM$50 )  - $C153 + 1, 1)), INDEX( FL$101:FL$142, MAX( COUNT( FM$9:FM$50 )  - $B153 + 1, 1)) : INDEX( FL$101:FL$142, MAX( COUNT( FM$9:FM$50 )  - $C153 + 1, 1)) &gt; 0)))</f>
        <v>1.0000110849331345</v>
      </c>
      <c r="FM153" s="10">
        <f>+IF(FM$8 = 125, 1, AVERAGE(_xlfn._xlws.FILTER(INDEX( FM$55:FM$96, MAX( COUNT( FN$9:FN$50 )  - $B153 + 1, 1)) : INDEX( FM$55:FM$96, MAX( COUNT( FN$9:FN$50 )  - $C153 + 1, 1)), INDEX( FM$101:FM$142, MAX( COUNT( FN$9:FN$50 )  - $B153 + 1, 1)) : INDEX( FM$101:FM$142, MAX( COUNT( FN$9:FN$50 )  - $C153 + 1, 1)) &gt; 0)))</f>
        <v>0.99874227359361833</v>
      </c>
      <c r="FN153" s="10">
        <f>+IF(FN$8 = 125, 1, AVERAGE(_xlfn._xlws.FILTER(INDEX( FN$55:FN$96, MAX( COUNT( FO$9:FO$50 )  - $B153 + 1, 1)) : INDEX( FN$55:FN$96, MAX( COUNT( FO$9:FO$50 )  - $C153 + 1, 1)), INDEX( FN$101:FN$142, MAX( COUNT( FO$9:FO$50 )  - $B153 + 1, 1)) : INDEX( FN$101:FN$142, MAX( COUNT( FO$9:FO$50 )  - $C153 + 1, 1)) &gt; 0)))</f>
        <v>1.0000337188312192</v>
      </c>
      <c r="FO153" s="10">
        <f>+IF(FO$8 = 125, 1, AVERAGE(_xlfn._xlws.FILTER(INDEX( FO$55:FO$96, MAX( COUNT( FP$9:FP$50 )  - $B153 + 1, 1)) : INDEX( FO$55:FO$96, MAX( COUNT( FP$9:FP$50 )  - $C153 + 1, 1)), INDEX( FO$101:FO$142, MAX( COUNT( FP$9:FP$50 )  - $B153 + 1, 1)) : INDEX( FO$101:FO$142, MAX( COUNT( FP$9:FP$50 )  - $C153 + 1, 1)) &gt; 0)))</f>
        <v>1.0002649042383869</v>
      </c>
      <c r="FP153" s="10">
        <f>+IF(FP$8 = 125, 1, AVERAGE(_xlfn._xlws.FILTER(INDEX( FP$55:FP$96, MAX( COUNT( FQ$9:FQ$50 )  - $B153 + 1, 1)) : INDEX( FP$55:FP$96, MAX( COUNT( FQ$9:FQ$50 )  - $C153 + 1, 1)), INDEX( FP$101:FP$142, MAX( COUNT( FQ$9:FQ$50 )  - $B153 + 1, 1)) : INDEX( FP$101:FP$142, MAX( COUNT( FQ$9:FQ$50 )  - $C153 + 1, 1)) &gt; 0)))</f>
        <v>1.0001719486484526</v>
      </c>
      <c r="FQ153" s="10">
        <f>+IF(FQ$8 = 125, 1, AVERAGE(_xlfn._xlws.FILTER(INDEX( FQ$55:FQ$96, MAX( COUNT( FR$9:FR$50 )  - $B153 + 1, 1)) : INDEX( FQ$55:FQ$96, MAX( COUNT( FR$9:FR$50 )  - $C153 + 1, 1)), INDEX( FQ$101:FQ$142, MAX( COUNT( FR$9:FR$50 )  - $B153 + 1, 1)) : INDEX( FQ$101:FQ$142, MAX( COUNT( FR$9:FR$50 )  - $C153 + 1, 1)) &gt; 0)))</f>
        <v>1.0001542915040069</v>
      </c>
      <c r="FR153" s="10">
        <f>+IF(FR$8 = 125, 1, AVERAGE(_xlfn._xlws.FILTER(INDEX( FR$55:FR$96, MAX( COUNT( FS$9:FS$50 )  - $B153 + 1, 1)) : INDEX( FR$55:FR$96, MAX( COUNT( FS$9:FS$50 )  - $C153 + 1, 1)), INDEX( FR$101:FR$142, MAX( COUNT( FS$9:FS$50 )  - $B153 + 1, 1)) : INDEX( FR$101:FR$142, MAX( COUNT( FS$9:FS$50 )  - $C153 + 1, 1)) &gt; 0)))</f>
        <v>0.99834607238837714</v>
      </c>
      <c r="FS153" s="10">
        <f>+IF(FS$8 = 125, 1, AVERAGE(_xlfn._xlws.FILTER(INDEX( FS$55:FS$96, MAX( COUNT( FT$9:FT$50 )  - $B153 + 1, 1)) : INDEX( FS$55:FS$96, MAX( COUNT( FT$9:FT$50 )  - $C153 + 1, 1)), INDEX( FS$101:FS$142, MAX( COUNT( FT$9:FT$50 )  - $B153 + 1, 1)) : INDEX( FS$101:FS$142, MAX( COUNT( FT$9:FT$50 )  - $C153 + 1, 1)) &gt; 0)))</f>
        <v>1.0018586281666066</v>
      </c>
      <c r="FT153" s="10">
        <f>+IF(FT$8 = 125, 1, AVERAGE(_xlfn._xlws.FILTER(INDEX( FT$55:FT$96, MAX( COUNT( FU$9:FU$50 )  - $B153 + 1, 1)) : INDEX( FT$55:FT$96, MAX( COUNT( FU$9:FU$50 )  - $C153 + 1, 1)), INDEX( FT$101:FT$142, MAX( COUNT( FU$9:FU$50 )  - $B153 + 1, 1)) : INDEX( FT$101:FT$142, MAX( COUNT( FU$9:FU$50 )  - $C153 + 1, 1)) &gt; 0)))</f>
        <v>1.0005535554941525</v>
      </c>
      <c r="FU153" s="10">
        <f>+IF(FU$8 = 125, 1, AVERAGE(_xlfn._xlws.FILTER(INDEX( FU$55:FU$96, MAX( COUNT( FV$9:FV$50 )  - $B153 + 1, 1)) : INDEX( FU$55:FU$96, MAX( COUNT( FV$9:FV$50 )  - $C153 + 1, 1)), INDEX( FU$101:FU$142, MAX( COUNT( FV$9:FV$50 )  - $B153 + 1, 1)) : INDEX( FU$101:FU$142, MAX( COUNT( FV$9:FV$50 )  - $C153 + 1, 1)) &gt; 0)))</f>
        <v>0.99631012342879088</v>
      </c>
      <c r="FV153" s="10">
        <f>+IF(FV$8 = 125, 1, AVERAGE(_xlfn._xlws.FILTER(INDEX( FV$55:FV$96, MAX( COUNT( FW$9:FW$50 )  - $B153 + 1, 1)) : INDEX( FV$55:FV$96, MAX( COUNT( FW$9:FW$50 )  - $C153 + 1, 1)), INDEX( FV$101:FV$142, MAX( COUNT( FW$9:FW$50 )  - $B153 + 1, 1)) : INDEX( FV$101:FV$142, MAX( COUNT( FW$9:FW$50 )  - $C153 + 1, 1)) &gt; 0)))</f>
        <v>1.0001081428422534</v>
      </c>
      <c r="FW153" s="10">
        <f>+IF(FW$8 = 125, 1, AVERAGE(_xlfn._xlws.FILTER(INDEX( FW$55:FW$96, MAX( COUNT( FX$9:FX$50 )  - $B153 + 1, 1)) : INDEX( FW$55:FW$96, MAX( COUNT( FX$9:FX$50 )  - $C153 + 1, 1)), INDEX( FW$101:FW$142, MAX( COUNT( FX$9:FX$50 )  - $B153 + 1, 1)) : INDEX( FW$101:FW$142, MAX( COUNT( FX$9:FX$50 )  - $C153 + 1, 1)) &gt; 0)))</f>
        <v>1.000116767330673</v>
      </c>
      <c r="FX153" s="10">
        <f>+IF(FX$8 = 125, 1, AVERAGE(_xlfn._xlws.FILTER(INDEX( FX$55:FX$96, MAX( COUNT( FY$9:FY$50 )  - $B153 + 1, 1)) : INDEX( FX$55:FX$96, MAX( COUNT( FY$9:FY$50 )  - $C153 + 1, 1)), INDEX( FX$101:FX$142, MAX( COUNT( FY$9:FY$50 )  - $B153 + 1, 1)) : INDEX( FX$101:FX$142, MAX( COUNT( FY$9:FY$50 )  - $C153 + 1, 1)) &gt; 0)))</f>
        <v>1.0001200671578352</v>
      </c>
      <c r="FY153" s="10">
        <f>+IF(FY$8 = 125, 1, AVERAGE(_xlfn._xlws.FILTER(INDEX( FY$55:FY$96, MAX( COUNT( FZ$9:FZ$50 )  - $B153 + 1, 1)) : INDEX( FY$55:FY$96, MAX( COUNT( FZ$9:FZ$50 )  - $C153 + 1, 1)), INDEX( FY$101:FY$142, MAX( COUNT( FZ$9:FZ$50 )  - $B153 + 1, 1)) : INDEX( FY$101:FY$142, MAX( COUNT( FZ$9:FZ$50 )  - $C153 + 1, 1)) &gt; 0)))</f>
        <v>0.99928056067825244</v>
      </c>
      <c r="FZ153" s="10">
        <f>+IF(FZ$8 = 125, 1, AVERAGE(_xlfn._xlws.FILTER(INDEX( FZ$55:FZ$96, MAX( COUNT( GA$9:GA$50 )  - $B153 + 1, 1)) : INDEX( FZ$55:FZ$96, MAX( COUNT( GA$9:GA$50 )  - $C153 + 1, 1)), INDEX( FZ$101:FZ$142, MAX( COUNT( GA$9:GA$50 )  - $B153 + 1, 1)) : INDEX( FZ$101:FZ$142, MAX( COUNT( GA$9:GA$50 )  - $C153 + 1, 1)) &gt; 0)))</f>
        <v>1.0002645714874945</v>
      </c>
      <c r="GA153" s="10">
        <f>+IF(GA$8 = 125, 1, AVERAGE(_xlfn._xlws.FILTER(INDEX( GA$55:GA$96, MAX( COUNT( GB$9:GB$50 )  - $B153 + 1, 1)) : INDEX( GA$55:GA$96, MAX( COUNT( GB$9:GB$50 )  - $C153 + 1, 1)), INDEX( GA$101:GA$142, MAX( COUNT( GB$9:GB$50 )  - $B153 + 1, 1)) : INDEX( GA$101:GA$142, MAX( COUNT( GB$9:GB$50 )  - $C153 + 1, 1)) &gt; 0)))</f>
        <v>1.0000314388518656</v>
      </c>
      <c r="GB153" s="10">
        <f>+IF(GB$8 = 125, 1, AVERAGE(_xlfn._xlws.FILTER(INDEX( GB$55:GB$96, MAX( COUNT( GC$9:GC$50 )  - $B153 + 1, 1)) : INDEX( GB$55:GB$96, MAX( COUNT( GC$9:GC$50 )  - $C153 + 1, 1)), INDEX( GB$101:GB$142, MAX( COUNT( GC$9:GC$50 )  - $B153 + 1, 1)) : INDEX( GB$101:GB$142, MAX( COUNT( GC$9:GC$50 )  - $C153 + 1, 1)) &gt; 0)))</f>
        <v>1</v>
      </c>
      <c r="GC153" s="10">
        <f>+IF(GC$8 = 125, 1, AVERAGE(_xlfn._xlws.FILTER(INDEX( GC$55:GC$96, MAX( COUNT( GD$9:GD$50 )  - $B153 + 1, 1)) : INDEX( GC$55:GC$96, MAX( COUNT( GD$9:GD$50 )  - $C153 + 1, 1)), INDEX( GC$101:GC$142, MAX( COUNT( GD$9:GD$50 )  - $B153 + 1, 1)) : INDEX( GC$101:GC$142, MAX( COUNT( GD$9:GD$50 )  - $C153 + 1, 1)) &gt; 0)))</f>
        <v>1</v>
      </c>
      <c r="GD153" s="10">
        <f>+IF(GD$8 = 125, 1, AVERAGE(_xlfn._xlws.FILTER(INDEX( GD$55:GD$96, MAX( COUNT( GE$9:GE$50 )  - $B153 + 1, 1)) : INDEX( GD$55:GD$96, MAX( COUNT( GE$9:GE$50 )  - $C153 + 1, 1)), INDEX( GD$101:GD$142, MAX( COUNT( GE$9:GE$50 )  - $B153 + 1, 1)) : INDEX( GD$101:GD$142, MAX( COUNT( GE$9:GE$50 )  - $C153 + 1, 1)) &gt; 0)))</f>
        <v>1.0000102174899002</v>
      </c>
      <c r="GE153" s="10">
        <f>+IF(GE$8 = 125, 1, AVERAGE(_xlfn._xlws.FILTER(INDEX( GE$55:GE$96, MAX( COUNT( GF$9:GF$50 )  - $B153 + 1, 1)) : INDEX( GE$55:GE$96, MAX( COUNT( GF$9:GF$50 )  - $C153 + 1, 1)), INDEX( GE$101:GE$142, MAX( COUNT( GF$9:GF$50 )  - $B153 + 1, 1)) : INDEX( GE$101:GE$142, MAX( COUNT( GF$9:GF$50 )  - $C153 + 1, 1)) &gt; 0)))</f>
        <v>1.0001192191747206</v>
      </c>
      <c r="GF153" s="10">
        <f>+IF(GF$8 = 125, 1, AVERAGE(_xlfn._xlws.FILTER(INDEX( GF$55:GF$96, MAX( COUNT( GG$9:GG$50 )  - $B153 + 1, 1)) : INDEX( GF$55:GF$96, MAX( COUNT( GG$9:GG$50 )  - $C153 + 1, 1)), INDEX( GF$101:GF$142, MAX( COUNT( GG$9:GG$50 )  - $B153 + 1, 1)) : INDEX( GF$101:GF$142, MAX( COUNT( GG$9:GG$50 )  - $C153 + 1, 1)) &gt; 0)))</f>
        <v>1.0000451609466343</v>
      </c>
      <c r="GG153" s="10">
        <f>+IF(GG$8 = 125, 1, AVERAGE(_xlfn._xlws.FILTER(INDEX( GG$55:GG$96, MAX( COUNT( GH$9:GH$50 )  - $B153 + 1, 1)) : INDEX( GG$55:GG$96, MAX( COUNT( GH$9:GH$50 )  - $C153 + 1, 1)), INDEX( GG$101:GG$142, MAX( COUNT( GH$9:GH$50 )  - $B153 + 1, 1)) : INDEX( GG$101:GG$142, MAX( COUNT( GH$9:GH$50 )  - $C153 + 1, 1)) &gt; 0)))</f>
        <v>0.99908885800604064</v>
      </c>
      <c r="GH153" s="10">
        <f>+IF(GH$8 = 125, 1, AVERAGE(_xlfn._xlws.FILTER(INDEX( GH$55:GH$96, MAX( COUNT( GI$9:GI$50 )  - $B153 + 1, 1)) : INDEX( GH$55:GH$96, MAX( COUNT( GI$9:GI$50 )  - $C153 + 1, 1)), INDEX( GH$101:GH$142, MAX( COUNT( GI$9:GI$50 )  - $B153 + 1, 1)) : INDEX( GH$101:GH$142, MAX( COUNT( GI$9:GI$50 )  - $C153 + 1, 1)) &gt; 0)))</f>
        <v>1.0000144367367902</v>
      </c>
      <c r="GI153" s="10">
        <f>+IF(GI$8 = 125, 1, AVERAGE(_xlfn._xlws.FILTER(INDEX( GI$55:GI$96, MAX( COUNT( GJ$9:GJ$50 )  - $B153 + 1, 1)) : INDEX( GI$55:GI$96, MAX( COUNT( GJ$9:GJ$50 )  - $C153 + 1, 1)), INDEX( GI$101:GI$142, MAX( COUNT( GJ$9:GJ$50 )  - $B153 + 1, 1)) : INDEX( GI$101:GI$142, MAX( COUNT( GJ$9:GJ$50 )  - $C153 + 1, 1)) &gt; 0)))</f>
        <v>1.0004935459942639</v>
      </c>
      <c r="GJ153" s="10">
        <f>+IF(GJ$8 = 125, 1, AVERAGE(_xlfn._xlws.FILTER(INDEX( GJ$55:GJ$96, MAX( COUNT( GK$9:GK$50 )  - $B153 + 1, 1)) : INDEX( GJ$55:GJ$96, MAX( COUNT( GK$9:GK$50 )  - $C153 + 1, 1)), INDEX( GJ$101:GJ$142, MAX( COUNT( GK$9:GK$50 )  - $B153 + 1, 1)) : INDEX( GJ$101:GJ$142, MAX( COUNT( GK$9:GK$50 )  - $C153 + 1, 1)) &gt; 0)))</f>
        <v>1.0004849351477632</v>
      </c>
      <c r="GK153" s="10">
        <f>+IF(GK$8 = 125, 1, AVERAGE(_xlfn._xlws.FILTER(INDEX( GK$55:GK$96, MAX( COUNT( GL$9:GL$50 )  - $B153 + 1, 1)) : INDEX( GK$55:GK$96, MAX( COUNT( GL$9:GL$50 )  - $C153 + 1, 1)), INDEX( GK$101:GK$142, MAX( COUNT( GL$9:GL$50 )  - $B153 + 1, 1)) : INDEX( GK$101:GK$142, MAX( COUNT( GL$9:GL$50 )  - $C153 + 1, 1)) &gt; 0)))</f>
        <v>1.0003217807686082</v>
      </c>
      <c r="GL153" s="10">
        <f>+IF(GL$8 = 125, 1, AVERAGE(_xlfn._xlws.FILTER(INDEX( GL$55:GL$96, MAX( COUNT( GM$9:GM$50 )  - $B153 + 1, 1)) : INDEX( GL$55:GL$96, MAX( COUNT( GM$9:GM$50 )  - $C153 + 1, 1)), INDEX( GL$101:GL$142, MAX( COUNT( GM$9:GM$50 )  - $B153 + 1, 1)) : INDEX( GL$101:GL$142, MAX( COUNT( GM$9:GM$50 )  - $C153 + 1, 1)) &gt; 0)))</f>
        <v>1</v>
      </c>
      <c r="GM153" s="10">
        <f>+IF(GM$8 = 125, 1, AVERAGE(_xlfn._xlws.FILTER(INDEX( GM$55:GM$96, MAX( COUNT( GN$9:GN$50 )  - $B153 + 1, 1)) : INDEX( GM$55:GM$96, MAX( COUNT( GN$9:GN$50 )  - $C153 + 1, 1)), INDEX( GM$101:GM$142, MAX( COUNT( GN$9:GN$50 )  - $B153 + 1, 1)) : INDEX( GM$101:GM$142, MAX( COUNT( GN$9:GN$50 )  - $C153 + 1, 1)) &gt; 0)))</f>
        <v>1.0000860520279593</v>
      </c>
      <c r="GN153" s="10">
        <f>+IF(GN$8 = 125, 1, AVERAGE(_xlfn._xlws.FILTER(INDEX( GN$55:GN$96, MAX( COUNT( GO$9:GO$50 )  - $B153 + 1, 1)) : INDEX( GN$55:GN$96, MAX( COUNT( GO$9:GO$50 )  - $C153 + 1, 1)), INDEX( GN$101:GN$142, MAX( COUNT( GO$9:GO$50 )  - $B153 + 1, 1)) : INDEX( GN$101:GN$142, MAX( COUNT( GO$9:GO$50 )  - $C153 + 1, 1)) &gt; 0)))</f>
        <v>1.0005399880149624</v>
      </c>
      <c r="GO153" s="10">
        <f>+IF(GO$8 = 125, 1, AVERAGE(_xlfn._xlws.FILTER(INDEX( GO$55:GO$96, MAX( COUNT( GP$9:GP$50 )  - $B153 + 1, 1)) : INDEX( GO$55:GO$96, MAX( COUNT( GP$9:GP$50 )  - $C153 + 1, 1)), INDEX( GO$101:GO$142, MAX( COUNT( GP$9:GP$50 )  - $B153 + 1, 1)) : INDEX( GO$101:GO$142, MAX( COUNT( GP$9:GP$50 )  - $C153 + 1, 1)) &gt; 0)))</f>
        <v>1.0000093571269906</v>
      </c>
      <c r="GP153" s="10">
        <f>+IF(GP$8 = 125, 1, AVERAGE(_xlfn._xlws.FILTER(INDEX( GP$55:GP$96, MAX( COUNT( GQ$9:GQ$50 )  - $B153 + 1, 1)) : INDEX( GP$55:GP$96, MAX( COUNT( GQ$9:GQ$50 )  - $C153 + 1, 1)), INDEX( GP$101:GP$142, MAX( COUNT( GQ$9:GQ$50 )  - $B153 + 1, 1)) : INDEX( GP$101:GP$142, MAX( COUNT( GQ$9:GQ$50 )  - $C153 + 1, 1)) &gt; 0)))</f>
        <v>1.0001424420899532</v>
      </c>
      <c r="GQ153" s="10">
        <f>+IF(GQ$8 = 125, 1, AVERAGE(_xlfn._xlws.FILTER(INDEX( GQ$55:GQ$96, MAX( COUNT( GR$9:GR$50 )  - $B153 + 1, 1)) : INDEX( GQ$55:GQ$96, MAX( COUNT( GR$9:GR$50 )  - $C153 + 1, 1)), INDEX( GQ$101:GQ$142, MAX( COUNT( GR$9:GR$50 )  - $B153 + 1, 1)) : INDEX( GQ$101:GQ$142, MAX( COUNT( GR$9:GR$50 )  - $C153 + 1, 1)) &gt; 0)))</f>
        <v>1.0001697722240128</v>
      </c>
      <c r="GR153" s="10">
        <f>+IF(GR$8 = 125, 1, AVERAGE(_xlfn._xlws.FILTER(INDEX( GR$55:GR$96, MAX( COUNT( GS$9:GS$50 )  - $B153 + 1, 1)) : INDEX( GR$55:GR$96, MAX( COUNT( GS$9:GS$50 )  - $C153 + 1, 1)), INDEX( GR$101:GR$142, MAX( COUNT( GS$9:GS$50 )  - $B153 + 1, 1)) : INDEX( GR$101:GR$142, MAX( COUNT( GS$9:GS$50 )  - $C153 + 1, 1)) &gt; 0)))</f>
        <v>0.99999943401450953</v>
      </c>
      <c r="GS153" s="10">
        <f>+IF(GS$8 = 125, 1, AVERAGE(_xlfn._xlws.FILTER(INDEX( GS$55:GS$96, MAX( COUNT( GT$9:GT$50 )  - $B153 + 1, 1)) : INDEX( GS$55:GS$96, MAX( COUNT( GT$9:GT$50 )  - $C153 + 1, 1)), INDEX( GS$101:GS$142, MAX( COUNT( GT$9:GT$50 )  - $B153 + 1, 1)) : INDEX( GS$101:GS$142, MAX( COUNT( GT$9:GT$50 )  - $C153 + 1, 1)) &gt; 0)))</f>
        <v>1.0003482107297228</v>
      </c>
      <c r="GT153" s="10">
        <f>+IF(GT$8 = 125, 1, AVERAGE(_xlfn._xlws.FILTER(INDEX( GT$55:GT$96, MAX( COUNT( GU$9:GU$50 )  - $B153 + 1, 1)) : INDEX( GT$55:GT$96, MAX( COUNT( GU$9:GU$50 )  - $C153 + 1, 1)), INDEX( GT$101:GT$142, MAX( COUNT( GU$9:GU$50 )  - $B153 + 1, 1)) : INDEX( GT$101:GT$142, MAX( COUNT( GU$9:GU$50 )  - $C153 + 1, 1)) &gt; 0)))</f>
        <v>1.0000618068811542</v>
      </c>
      <c r="GU153" s="10">
        <f>+IF(GU$8 = 125, 1, AVERAGE(_xlfn._xlws.FILTER(INDEX( GU$55:GU$96, MAX( COUNT( GV$9:GV$50 )  - $B153 + 1, 1)) : INDEX( GU$55:GU$96, MAX( COUNT( GV$9:GV$50 )  - $C153 + 1, 1)), INDEX( GU$101:GU$142, MAX( COUNT( GV$9:GV$50 )  - $B153 + 1, 1)) : INDEX( GU$101:GU$142, MAX( COUNT( GV$9:GV$50 )  - $C153 + 1, 1)) &gt; 0)))</f>
        <v>0.9999179665857223</v>
      </c>
      <c r="GV153" s="10">
        <f>+IF(GV$8 = 125, 1, AVERAGE(_xlfn._xlws.FILTER(INDEX( GV$55:GV$96, MAX( COUNT( GW$9:GW$50 )  - $B153 + 1, 1)) : INDEX( GV$55:GV$96, MAX( COUNT( GW$9:GW$50 )  - $C153 + 1, 1)), INDEX( GV$101:GV$142, MAX( COUNT( GW$9:GW$50 )  - $B153 + 1, 1)) : INDEX( GV$101:GV$142, MAX( COUNT( GW$9:GW$50 )  - $C153 + 1, 1)) &gt; 0)))</f>
        <v>0.99999108065416997</v>
      </c>
      <c r="GW153" s="10">
        <f>+IF(GW$8 = 125, 1, AVERAGE(_xlfn._xlws.FILTER(INDEX( GW$55:GW$96, MAX( COUNT( GX$9:GX$50 )  - $B153 + 1, 1)) : INDEX( GW$55:GW$96, MAX( COUNT( GX$9:GX$50 )  - $C153 + 1, 1)), INDEX( GW$101:GW$142, MAX( COUNT( GX$9:GX$50 )  - $B153 + 1, 1)) : INDEX( GW$101:GW$142, MAX( COUNT( GX$9:GX$50 )  - $C153 + 1, 1)) &gt; 0)))</f>
        <v>1.0013992796115958</v>
      </c>
      <c r="GX153" s="10">
        <f>+IF(GX$8 = 125, 1, AVERAGE(_xlfn._xlws.FILTER(INDEX( GX$55:GX$96, MAX( COUNT( GY$9:GY$50 )  - $B153 + 1, 1)) : INDEX( GX$55:GX$96, MAX( COUNT( GY$9:GY$50 )  - $C153 + 1, 1)), INDEX( GX$101:GX$142, MAX( COUNT( GY$9:GY$50 )  - $B153 + 1, 1)) : INDEX( GX$101:GX$142, MAX( COUNT( GY$9:GY$50 )  - $C153 + 1, 1)) &gt; 0)))</f>
        <v>1.0001799883633098</v>
      </c>
      <c r="GY153" s="10">
        <f>+IF(GY$8 = 125, 1, AVERAGE(_xlfn._xlws.FILTER(INDEX( GY$55:GY$96, MAX( COUNT( GZ$9:GZ$50 )  - $B153 + 1, 1)) : INDEX( GY$55:GY$96, MAX( COUNT( GZ$9:GZ$50 )  - $C153 + 1, 1)), INDEX( GY$101:GY$142, MAX( COUNT( GZ$9:GZ$50 )  - $B153 + 1, 1)) : INDEX( GY$101:GY$142, MAX( COUNT( GZ$9:GZ$50 )  - $C153 + 1, 1)) &gt; 0)))</f>
        <v>1.0000229581221045</v>
      </c>
      <c r="GZ153" s="10">
        <f>+IF(GZ$8 = 125, 1, AVERAGE(_xlfn._xlws.FILTER(INDEX( GZ$55:GZ$96, MAX( COUNT( HA$9:HA$50 )  - $B153 + 1, 1)) : INDEX( GZ$55:GZ$96, MAX( COUNT( HA$9:HA$50 )  - $C153 + 1, 1)), INDEX( GZ$101:GZ$142, MAX( COUNT( HA$9:HA$50 )  - $B153 + 1, 1)) : INDEX( GZ$101:GZ$142, MAX( COUNT( HA$9:HA$50 )  - $C153 + 1, 1)) &gt; 0)))</f>
        <v>1.0004871414745553</v>
      </c>
      <c r="HA153" s="10">
        <f>+IF(HA$8 = 125, 1, AVERAGE(_xlfn._xlws.FILTER(INDEX( HA$55:HA$96, MAX( COUNT( HB$9:HB$50 )  - $B153 + 1, 1)) : INDEX( HA$55:HA$96, MAX( COUNT( HB$9:HB$50 )  - $C153 + 1, 1)), INDEX( HA$101:HA$142, MAX( COUNT( HB$9:HB$50 )  - $B153 + 1, 1)) : INDEX( HA$101:HA$142, MAX( COUNT( HB$9:HB$50 )  - $C153 + 1, 1)) &gt; 0)))</f>
        <v>1.0008015878654661</v>
      </c>
      <c r="HB153" s="10">
        <f>+IF(HB$8 = 125, 1, AVERAGE(_xlfn._xlws.FILTER(INDEX( HB$55:HB$96, MAX( COUNT( HC$9:HC$50 )  - $B153 + 1, 1)) : INDEX( HB$55:HB$96, MAX( COUNT( HC$9:HC$50 )  - $C153 + 1, 1)), INDEX( HB$101:HB$142, MAX( COUNT( HC$9:HC$50 )  - $B153 + 1, 1)) : INDEX( HB$101:HB$142, MAX( COUNT( HC$9:HC$50 )  - $C153 + 1, 1)) &gt; 0)))</f>
        <v>0.99876952337403679</v>
      </c>
      <c r="HC153" s="10">
        <f>+IF(HC$8 = 125, 1, AVERAGE(_xlfn._xlws.FILTER(INDEX( HC$55:HC$96, MAX( COUNT( HD$9:HD$50 )  - $B153 + 1, 1)) : INDEX( HC$55:HC$96, MAX( COUNT( HD$9:HD$50 )  - $C153 + 1, 1)), INDEX( HC$101:HC$142, MAX( COUNT( HD$9:HD$50 )  - $B153 + 1, 1)) : INDEX( HC$101:HC$142, MAX( COUNT( HD$9:HD$50 )  - $C153 + 1, 1)) &gt; 0)))</f>
        <v>1.0004236947258729</v>
      </c>
      <c r="HD153" s="10">
        <f>+IF(HD$8 = 125, 1, AVERAGE(_xlfn._xlws.FILTER(INDEX( HD$55:HD$96, MAX( COUNT( HE$9:HE$50 )  - $B153 + 1, 1)) : INDEX( HD$55:HD$96, MAX( COUNT( HE$9:HE$50 )  - $C153 + 1, 1)), INDEX( HD$101:HD$142, MAX( COUNT( HE$9:HE$50 )  - $B153 + 1, 1)) : INDEX( HD$101:HD$142, MAX( COUNT( HE$9:HE$50 )  - $C153 + 1, 1)) &gt; 0)))</f>
        <v>1.0000563442601802</v>
      </c>
      <c r="HE153" s="10">
        <f>+IF(HE$8 = 125, 1, AVERAGE(_xlfn._xlws.FILTER(INDEX( HE$55:HE$96, MAX( COUNT( HF$9:HF$50 )  - $B153 + 1, 1)) : INDEX( HE$55:HE$96, MAX( COUNT( HF$9:HF$50 )  - $C153 + 1, 1)), INDEX( HE$101:HE$142, MAX( COUNT( HF$9:HF$50 )  - $B153 + 1, 1)) : INDEX( HE$101:HE$142, MAX( COUNT( HF$9:HF$50 )  - $C153 + 1, 1)) &gt; 0)))</f>
        <v>1.0003354473682669</v>
      </c>
      <c r="HF153" s="10">
        <f>+IF(HF$8 = 125, 1, AVERAGE(_xlfn._xlws.FILTER(INDEX( HF$55:HF$96, MAX( COUNT( HG$9:HG$50 )  - $B153 + 1, 1)) : INDEX( HF$55:HF$96, MAX( COUNT( HG$9:HG$50 )  - $C153 + 1, 1)), INDEX( HF$101:HF$142, MAX( COUNT( HG$9:HG$50 )  - $B153 + 1, 1)) : INDEX( HF$101:HF$142, MAX( COUNT( HG$9:HG$50 )  - $C153 + 1, 1)) &gt; 0)))</f>
        <v>1.0067701455389981</v>
      </c>
      <c r="HG153" s="10">
        <f>+IF(HG$8 = 125, 1, AVERAGE(_xlfn._xlws.FILTER(INDEX( HG$55:HG$96, MAX( COUNT( HH$9:HH$50 )  - $B153 + 1, 1)) : INDEX( HG$55:HG$96, MAX( COUNT( HH$9:HH$50 )  - $C153 + 1, 1)), INDEX( HG$101:HG$142, MAX( COUNT( HH$9:HH$50 )  - $B153 + 1, 1)) : INDEX( HG$101:HG$142, MAX( COUNT( HH$9:HH$50 )  - $C153 + 1, 1)) &gt; 0)))</f>
        <v>1.0005453086881098</v>
      </c>
      <c r="HH153" s="10">
        <f>+IF(HH$8 = 125, 1, AVERAGE(_xlfn._xlws.FILTER(INDEX( HH$55:HH$96, MAX( COUNT( HI$9:HI$50 )  - $B153 + 1, 1)) : INDEX( HH$55:HH$96, MAX( COUNT( HI$9:HI$50 )  - $C153 + 1, 1)), INDEX( HH$101:HH$142, MAX( COUNT( HI$9:HI$50 )  - $B153 + 1, 1)) : INDEX( HH$101:HH$142, MAX( COUNT( HI$9:HI$50 )  - $C153 + 1, 1)) &gt; 0)))</f>
        <v>1.0009018072914131</v>
      </c>
      <c r="HI153" s="10">
        <f>+IF(HI$8 = 125, 1, AVERAGE(_xlfn._xlws.FILTER(INDEX( HI$55:HI$96, MAX( COUNT( HJ$9:HJ$50 )  - $B153 + 1, 1)) : INDEX( HI$55:HI$96, MAX( COUNT( HJ$9:HJ$50 )  - $C153 + 1, 1)), INDEX( HI$101:HI$142, MAX( COUNT( HJ$9:HJ$50 )  - $B153 + 1, 1)) : INDEX( HI$101:HI$142, MAX( COUNT( HJ$9:HJ$50 )  - $C153 + 1, 1)) &gt; 0)))</f>
        <v>1.0128921243532878</v>
      </c>
      <c r="HJ153" s="10">
        <f>+IF(HJ$8 = 125, 1, AVERAGE(_xlfn._xlws.FILTER(INDEX( HJ$55:HJ$96, MAX( COUNT( HK$9:HK$50 )  - $B153 + 1, 1)) : INDEX( HJ$55:HJ$96, MAX( COUNT( HK$9:HK$50 )  - $C153 + 1, 1)), INDEX( HJ$101:HJ$142, MAX( COUNT( HK$9:HK$50 )  - $B153 + 1, 1)) : INDEX( HJ$101:HJ$142, MAX( COUNT( HK$9:HK$50 )  - $C153 + 1, 1)) &gt; 0)))</f>
        <v>1.0013035744562262</v>
      </c>
      <c r="HK153" s="10">
        <f>+IF(HK$8 = 125, 1, AVERAGE(_xlfn._xlws.FILTER(INDEX( HK$55:HK$96, MAX( COUNT( HL$9:HL$50 )  - $B153 + 1, 1)) : INDEX( HK$55:HK$96, MAX( COUNT( HL$9:HL$50 )  - $C153 + 1, 1)), INDEX( HK$101:HK$142, MAX( COUNT( HL$9:HL$50 )  - $B153 + 1, 1)) : INDEX( HK$101:HK$142, MAX( COUNT( HL$9:HL$50 )  - $C153 + 1, 1)) &gt; 0)))</f>
        <v>1</v>
      </c>
      <c r="HL153" s="10">
        <f>+IF(HL$8 = 125, 1, AVERAGE(_xlfn._xlws.FILTER(INDEX( HL$55:HL$96, MAX( COUNT( HM$9:HM$50 )  - $B153 + 1, 1)) : INDEX( HL$55:HL$96, MAX( COUNT( HM$9:HM$50 )  - $C153 + 1, 1)), INDEX( HL$101:HL$142, MAX( COUNT( HM$9:HM$50 )  - $B153 + 1, 1)) : INDEX( HL$101:HL$142, MAX( COUNT( HM$9:HM$50 )  - $C153 + 1, 1)) &gt; 0)))</f>
        <v>1.0001695450637431</v>
      </c>
      <c r="HM153" s="10">
        <f>+IF(HM$8 = 125, 1, AVERAGE(_xlfn._xlws.FILTER(INDEX( HM$55:HM$96, MAX( COUNT( HN$9:HN$50 )  - $B153 + 1, 1)) : INDEX( HM$55:HM$96, MAX( COUNT( HN$9:HN$50 )  - $C153 + 1, 1)), INDEX( HM$101:HM$142, MAX( COUNT( HN$9:HN$50 )  - $B153 + 1, 1)) : INDEX( HM$101:HM$142, MAX( COUNT( HN$9:HN$50 )  - $C153 + 1, 1)) &gt; 0)))</f>
        <v>1.0008825402501771</v>
      </c>
      <c r="HN153" s="10">
        <f>+IF(HN$8 = 125, 1, AVERAGE(_xlfn._xlws.FILTER(INDEX( HN$55:HN$96, MAX( COUNT( HO$9:HO$50 )  - $B153 + 1, 1)) : INDEX( HN$55:HN$96, MAX( COUNT( HO$9:HO$50 )  - $C153 + 1, 1)), INDEX( HN$101:HN$142, MAX( COUNT( HO$9:HO$50 )  - $B153 + 1, 1)) : INDEX( HN$101:HN$142, MAX( COUNT( HO$9:HO$50 )  - $C153 + 1, 1)) &gt; 0)))</f>
        <v>1.0006169557792508</v>
      </c>
      <c r="HO153" s="10">
        <f>+IF(HO$8 = 125, 1, AVERAGE(_xlfn._xlws.FILTER(INDEX( HO$55:HO$96, MAX( COUNT( HP$9:HP$50 )  - $B153 + 1, 1)) : INDEX( HO$55:HO$96, MAX( COUNT( HP$9:HP$50 )  - $C153 + 1, 1)), INDEX( HO$101:HO$142, MAX( COUNT( HP$9:HP$50 )  - $B153 + 1, 1)) : INDEX( HO$101:HO$142, MAX( COUNT( HP$9:HP$50 )  - $C153 + 1, 1)) &gt; 0)))</f>
        <v>1.0000510328121603</v>
      </c>
      <c r="HP153" s="10">
        <f>+IF(HP$8 = 125, 1, AVERAGE(_xlfn._xlws.FILTER(INDEX( HP$55:HP$96, MAX( COUNT( HQ$9:HQ$50 )  - $B153 + 1, 1)) : INDEX( HP$55:HP$96, MAX( COUNT( HQ$9:HQ$50 )  - $C153 + 1, 1)), INDEX( HP$101:HP$142, MAX( COUNT( HQ$9:HQ$50 )  - $B153 + 1, 1)) : INDEX( HP$101:HP$142, MAX( COUNT( HQ$9:HQ$50 )  - $C153 + 1, 1)) &gt; 0)))</f>
        <v>1.0000097918346358</v>
      </c>
      <c r="HQ153" s="10">
        <f>+IF(HQ$8 = 125, 1, AVERAGE(_xlfn._xlws.FILTER(INDEX( HQ$55:HQ$96, MAX( COUNT( HR$9:HR$50 )  - $B153 + 1, 1)) : INDEX( HQ$55:HQ$96, MAX( COUNT( HR$9:HR$50 )  - $C153 + 1, 1)), INDEX( HQ$101:HQ$142, MAX( COUNT( HR$9:HR$50 )  - $B153 + 1, 1)) : INDEX( HQ$101:HQ$142, MAX( COUNT( HR$9:HR$50 )  - $C153 + 1, 1)) &gt; 0)))</f>
        <v>1.0001396616100839</v>
      </c>
      <c r="HR153" s="10">
        <f>+IF(HR$8 = 125, 1, AVERAGE(_xlfn._xlws.FILTER(INDEX( HR$55:HR$96, MAX( COUNT( HS$9:HS$50 )  - $B153 + 1, 1)) : INDEX( HR$55:HR$96, MAX( COUNT( HS$9:HS$50 )  - $C153 + 1, 1)), INDEX( HR$101:HR$142, MAX( COUNT( HS$9:HS$50 )  - $B153 + 1, 1)) : INDEX( HR$101:HR$142, MAX( COUNT( HS$9:HS$50 )  - $C153 + 1, 1)) &gt; 0)))</f>
        <v>1.0002957305762439</v>
      </c>
      <c r="HS153" s="10">
        <f>+IF(HS$8 = 125, 1, AVERAGE(_xlfn._xlws.FILTER(INDEX( HS$55:HS$96, MAX( COUNT( HT$9:HT$50 )  - $B153 + 1, 1)) : INDEX( HS$55:HS$96, MAX( COUNT( HT$9:HT$50 )  - $C153 + 1, 1)), INDEX( HS$101:HS$142, MAX( COUNT( HT$9:HT$50 )  - $B153 + 1, 1)) : INDEX( HS$101:HS$142, MAX( COUNT( HT$9:HT$50 )  - $C153 + 1, 1)) &gt; 0)))</f>
        <v>1.0007960204273174</v>
      </c>
      <c r="HT153" s="10">
        <f>+IF(HT$8 = 125, 1, AVERAGE(_xlfn._xlws.FILTER(INDEX( HT$55:HT$96, MAX( COUNT( HU$9:HU$50 )  - $B153 + 1, 1)) : INDEX( HT$55:HT$96, MAX( COUNT( HU$9:HU$50 )  - $C153 + 1, 1)), INDEX( HT$101:HT$142, MAX( COUNT( HU$9:HU$50 )  - $B153 + 1, 1)) : INDEX( HT$101:HT$142, MAX( COUNT( HU$9:HU$50 )  - $C153 + 1, 1)) &gt; 0)))</f>
        <v>1.0008702795024651</v>
      </c>
      <c r="HU153" s="10">
        <f>+IF(HU$8 = 125, 1, AVERAGE(_xlfn._xlws.FILTER(INDEX( HU$55:HU$96, MAX( COUNT( HV$9:HV$50 )  - $B153 + 1, 1)) : INDEX( HU$55:HU$96, MAX( COUNT( HV$9:HV$50 )  - $C153 + 1, 1)), INDEX( HU$101:HU$142, MAX( COUNT( HV$9:HV$50 )  - $B153 + 1, 1)) : INDEX( HU$101:HU$142, MAX( COUNT( HV$9:HV$50 )  - $C153 + 1, 1)) &gt; 0)))</f>
        <v>1.000427223227802</v>
      </c>
      <c r="HV153" s="10">
        <f>+IF(HV$8 = 125, 1, AVERAGE(_xlfn._xlws.FILTER(INDEX( HV$55:HV$96, MAX( COUNT( HW$9:HW$50 )  - $B153 + 1, 1)) : INDEX( HV$55:HV$96, MAX( COUNT( HW$9:HW$50 )  - $C153 + 1, 1)), INDEX( HV$101:HV$142, MAX( COUNT( HW$9:HW$50 )  - $B153 + 1, 1)) : INDEX( HV$101:HV$142, MAX( COUNT( HW$9:HW$50 )  - $C153 + 1, 1)) &gt; 0)))</f>
        <v>1.0002439410738904</v>
      </c>
      <c r="HW153" s="10">
        <f>+IF(HW$8 = 125, 1, AVERAGE(_xlfn._xlws.FILTER(INDEX( HW$55:HW$96, MAX( COUNT( HX$9:HX$50 )  - $B153 + 1, 1)) : INDEX( HW$55:HW$96, MAX( COUNT( HX$9:HX$50 )  - $C153 + 1, 1)), INDEX( HW$101:HW$142, MAX( COUNT( HX$9:HX$50 )  - $B153 + 1, 1)) : INDEX( HW$101:HW$142, MAX( COUNT( HX$9:HX$50 )  - $C153 + 1, 1)) &gt; 0)))</f>
        <v>1.0000128192304993</v>
      </c>
      <c r="HX153" s="10">
        <f>+IF(HX$8 = 125, 1, AVERAGE(_xlfn._xlws.FILTER(INDEX( HX$55:HX$96, MAX( COUNT( HY$9:HY$50 )  - $B153 + 1, 1)) : INDEX( HX$55:HX$96, MAX( COUNT( HY$9:HY$50 )  - $C153 + 1, 1)), INDEX( HX$101:HX$142, MAX( COUNT( HY$9:HY$50 )  - $B153 + 1, 1)) : INDEX( HX$101:HX$142, MAX( COUNT( HY$9:HY$50 )  - $C153 + 1, 1)) &gt; 0)))</f>
        <v>1.0001424703822621</v>
      </c>
      <c r="HY153" s="10">
        <f>+IF(HY$8 = 125, 1, AVERAGE(_xlfn._xlws.FILTER(INDEX( HY$55:HY$96, MAX( COUNT( HZ$9:HZ$50 )  - $B153 + 1, 1)) : INDEX( HY$55:HY$96, MAX( COUNT( HZ$9:HZ$50 )  - $C153 + 1, 1)), INDEX( HY$101:HY$142, MAX( COUNT( HZ$9:HZ$50 )  - $B153 + 1, 1)) : INDEX( HY$101:HY$142, MAX( COUNT( HZ$9:HZ$50 )  - $C153 + 1, 1)) &gt; 0)))</f>
        <v>1.0000199069015006</v>
      </c>
      <c r="HZ153" s="10">
        <f>+IF(HZ$8 = 125, 1, AVERAGE(_xlfn._xlws.FILTER(INDEX( HZ$55:HZ$96, MAX( COUNT( IA$9:IA$50 )  - $B153 + 1, 1)) : INDEX( HZ$55:HZ$96, MAX( COUNT( IA$9:IA$50 )  - $C153 + 1, 1)), INDEX( HZ$101:HZ$142, MAX( COUNT( IA$9:IA$50 )  - $B153 + 1, 1)) : INDEX( HZ$101:HZ$142, MAX( COUNT( IA$9:IA$50 )  - $C153 + 1, 1)) &gt; 0)))</f>
        <v>1.0002256663811147</v>
      </c>
      <c r="IA153" s="10">
        <f>+IF(IA$8 = 125, 1, AVERAGE(_xlfn._xlws.FILTER(INDEX( IA$55:IA$96, MAX( COUNT( IB$9:IB$50 )  - $B153 + 1, 1)) : INDEX( IA$55:IA$96, MAX( COUNT( IB$9:IB$50 )  - $C153 + 1, 1)), INDEX( IA$101:IA$142, MAX( COUNT( IB$9:IB$50 )  - $B153 + 1, 1)) : INDEX( IA$101:IA$142, MAX( COUNT( IB$9:IB$50 )  - $C153 + 1, 1)) &gt; 0)))</f>
        <v>1.0006873247646397</v>
      </c>
      <c r="IB153" s="10">
        <f>+IF(IB$8 = 125, 1, AVERAGE(_xlfn._xlws.FILTER(INDEX( IB$55:IB$96, MAX( COUNT( IC$9:IC$50 )  - $B153 + 1, 1)) : INDEX( IB$55:IB$96, MAX( COUNT( IC$9:IC$50 )  - $C153 + 1, 1)), INDEX( IB$101:IB$142, MAX( COUNT( IC$9:IC$50 )  - $B153 + 1, 1)) : INDEX( IB$101:IB$142, MAX( COUNT( IC$9:IC$50 )  - $C153 + 1, 1)) &gt; 0)))</f>
        <v>1.0008119982131169</v>
      </c>
      <c r="IC153" s="10">
        <f>+IF(IC$8 = 125, 1, AVERAGE(_xlfn._xlws.FILTER(INDEX( IC$55:IC$96, MAX( COUNT( ID$9:ID$50 )  - $B153 + 1, 1)) : INDEX( IC$55:IC$96, MAX( COUNT( ID$9:ID$50 )  - $C153 + 1, 1)), INDEX( IC$101:IC$142, MAX( COUNT( ID$9:ID$50 )  - $B153 + 1, 1)) : INDEX( IC$101:IC$142, MAX( COUNT( ID$9:ID$50 )  - $C153 + 1, 1)) &gt; 0)))</f>
        <v>1.0001347511987562</v>
      </c>
      <c r="ID153" s="10">
        <f>+IF(ID$8 = 125, 1, AVERAGE(_xlfn._xlws.FILTER(INDEX( ID$55:ID$96, MAX( COUNT( IE$9:IE$50 )  - $B153 + 1, 1)) : INDEX( ID$55:ID$96, MAX( COUNT( IE$9:IE$50 )  - $C153 + 1, 1)), INDEX( ID$101:ID$142, MAX( COUNT( IE$9:IE$50 )  - $B153 + 1, 1)) : INDEX( ID$101:ID$142, MAX( COUNT( IE$9:IE$50 )  - $C153 + 1, 1)) &gt; 0)))</f>
        <v>1.0006605638310606</v>
      </c>
      <c r="IE153" s="10">
        <f>+IF(IE$8 = 125, 1, AVERAGE(_xlfn._xlws.FILTER(INDEX( IE$55:IE$96, MAX( COUNT( IF$9:IF$50 )  - $B153 + 1, 1)) : INDEX( IE$55:IE$96, MAX( COUNT( IF$9:IF$50 )  - $C153 + 1, 1)), INDEX( IE$101:IE$142, MAX( COUNT( IF$9:IF$50 )  - $B153 + 1, 1)) : INDEX( IE$101:IE$142, MAX( COUNT( IF$9:IF$50 )  - $C153 + 1, 1)) &gt; 0)))</f>
        <v>1.0003517474697472</v>
      </c>
      <c r="IF153" s="10">
        <f>+IF(IF$8 = 125, 1, AVERAGE(_xlfn._xlws.FILTER(INDEX( IF$55:IF$96, MAX( COUNT( IG$9:IG$50 )  - $B153 + 1, 1)) : INDEX( IF$55:IF$96, MAX( COUNT( IG$9:IG$50 )  - $C153 + 1, 1)), INDEX( IF$101:IF$142, MAX( COUNT( IG$9:IG$50 )  - $B153 + 1, 1)) : INDEX( IF$101:IF$142, MAX( COUNT( IG$9:IG$50 )  - $C153 + 1, 1)) &gt; 0)))</f>
        <v>1.0007943909620578</v>
      </c>
      <c r="IG153" s="10">
        <f>+IF(IG$8 = 125, 1, AVERAGE(_xlfn._xlws.FILTER(INDEX( IG$55:IG$96, MAX( COUNT( IH$9:IH$50 )  - $B153 + 1, 1)) : INDEX( IG$55:IG$96, MAX( COUNT( IH$9:IH$50 )  - $C153 + 1, 1)), INDEX( IG$101:IG$142, MAX( COUNT( IH$9:IH$50 )  - $B153 + 1, 1)) : INDEX( IG$101:IG$142, MAX( COUNT( IH$9:IH$50 )  - $C153 + 1, 1)) &gt; 0)))</f>
        <v>1.0004068063765579</v>
      </c>
      <c r="IH153" s="10">
        <f>+IF(IH$8 = 125, 1, AVERAGE(_xlfn._xlws.FILTER(INDEX( IH$55:IH$96, MAX( COUNT( II$9:II$50 )  - $B153 + 1, 1)) : INDEX( IH$55:IH$96, MAX( COUNT( II$9:II$50 )  - $C153 + 1, 1)), INDEX( IH$101:IH$142, MAX( COUNT( II$9:II$50 )  - $B153 + 1, 1)) : INDEX( IH$101:IH$142, MAX( COUNT( II$9:II$50 )  - $C153 + 1, 1)) &gt; 0)))</f>
        <v>1</v>
      </c>
      <c r="II153" s="10">
        <f>+IF(II$8 = 125, 1, AVERAGE(_xlfn._xlws.FILTER(INDEX( II$55:II$96, MAX( COUNT( IJ$9:IJ$50 )  - $B153 + 1, 1)) : INDEX( II$55:II$96, MAX( COUNT( IJ$9:IJ$50 )  - $C153 + 1, 1)), INDEX( II$101:II$142, MAX( COUNT( IJ$9:IJ$50 )  - $B153 + 1, 1)) : INDEX( II$101:II$142, MAX( COUNT( IJ$9:IJ$50 )  - $C153 + 1, 1)) &gt; 0)))</f>
        <v>1.0004629755120409</v>
      </c>
      <c r="IJ153" s="10">
        <f>+IF(IJ$8 = 125, 1, AVERAGE(_xlfn._xlws.FILTER(INDEX( IJ$55:IJ$96, MAX( COUNT( IK$9:IK$50 )  - $B153 + 1, 1)) : INDEX( IJ$55:IJ$96, MAX( COUNT( IK$9:IK$50 )  - $C153 + 1, 1)), INDEX( IJ$101:IJ$142, MAX( COUNT( IK$9:IK$50 )  - $B153 + 1, 1)) : INDEX( IJ$101:IJ$142, MAX( COUNT( IK$9:IK$50 )  - $C153 + 1, 1)) &gt; 0)))</f>
        <v>1.0016879176110733</v>
      </c>
      <c r="IK153" s="10">
        <f>+IF(IK$8 = 125, 1, AVERAGE(_xlfn._xlws.FILTER(INDEX( IK$55:IK$96, MAX( COUNT( IL$9:IL$50 )  - $B153 + 1, 1)) : INDEX( IK$55:IK$96, MAX( COUNT( IL$9:IL$50 )  - $C153 + 1, 1)), INDEX( IK$101:IK$142, MAX( COUNT( IL$9:IL$50 )  - $B153 + 1, 1)) : INDEX( IK$101:IK$142, MAX( COUNT( IL$9:IL$50 )  - $C153 + 1, 1)) &gt; 0)))</f>
        <v>1.0010039471736454</v>
      </c>
      <c r="IL153" s="10">
        <f>+IF(IL$8 = 125, 1, AVERAGE(_xlfn._xlws.FILTER(INDEX( IL$55:IL$96, MAX( COUNT( IM$9:IM$50 )  - $B153 + 1, 1)) : INDEX( IL$55:IL$96, MAX( COUNT( IM$9:IM$50 )  - $C153 + 1, 1)), INDEX( IL$101:IL$142, MAX( COUNT( IM$9:IM$50 )  - $B153 + 1, 1)) : INDEX( IL$101:IL$142, MAX( COUNT( IM$9:IM$50 )  - $C153 + 1, 1)) &gt; 0)))</f>
        <v>1.0010951162430566</v>
      </c>
      <c r="IM153" s="10">
        <f>+IF(IM$8 = 125, 1, AVERAGE(_xlfn._xlws.FILTER(INDEX( IM$55:IM$96, MAX( COUNT( IN$9:IN$50 )  - $B153 + 1, 1)) : INDEX( IM$55:IM$96, MAX( COUNT( IN$9:IN$50 )  - $C153 + 1, 1)), INDEX( IM$101:IM$142, MAX( COUNT( IN$9:IN$50 )  - $B153 + 1, 1)) : INDEX( IM$101:IM$142, MAX( COUNT( IN$9:IN$50 )  - $C153 + 1, 1)) &gt; 0)))</f>
        <v>1.0012550173828316</v>
      </c>
      <c r="IN153" s="10">
        <f>+IF(IN$8 = 125, 1, AVERAGE(_xlfn._xlws.FILTER(INDEX( IN$55:IN$96, MAX( COUNT( IO$9:IO$50 )  - $B153 + 1, 1)) : INDEX( IN$55:IN$96, MAX( COUNT( IO$9:IO$50 )  - $C153 + 1, 1)), INDEX( IN$101:IN$142, MAX( COUNT( IO$9:IO$50 )  - $B153 + 1, 1)) : INDEX( IN$101:IN$142, MAX( COUNT( IO$9:IO$50 )  - $C153 + 1, 1)) &gt; 0)))</f>
        <v>1.0026733062335238</v>
      </c>
      <c r="IO153" s="10">
        <f>+IF(IO$8 = 125, 1, AVERAGE(_xlfn._xlws.FILTER(INDEX( IO$55:IO$96, MAX( COUNT( IP$9:IP$50 )  - $B153 + 1, 1)) : INDEX( IO$55:IO$96, MAX( COUNT( IP$9:IP$50 )  - $C153 + 1, 1)), INDEX( IO$101:IO$142, MAX( COUNT( IP$9:IP$50 )  - $B153 + 1, 1)) : INDEX( IO$101:IO$142, MAX( COUNT( IP$9:IP$50 )  - $C153 + 1, 1)) &gt; 0)))</f>
        <v>1.0023132715266874</v>
      </c>
      <c r="IP153" s="10">
        <f>+IF(IP$8 = 125, 1, AVERAGE(_xlfn._xlws.FILTER(INDEX( IP$55:IP$96, MAX( COUNT( IQ$9:IQ$50 )  - $B153 + 1, 1)) : INDEX( IP$55:IP$96, MAX( COUNT( IQ$9:IQ$50 )  - $C153 + 1, 1)), INDEX( IP$101:IP$142, MAX( COUNT( IQ$9:IQ$50 )  - $B153 + 1, 1)) : INDEX( IP$101:IP$142, MAX( COUNT( IQ$9:IQ$50 )  - $C153 + 1, 1)) &gt; 0)))</f>
        <v>1.0008651169757654</v>
      </c>
      <c r="IQ153" s="10">
        <f>+IF(IQ$8 = 125, 1, AVERAGE(_xlfn._xlws.FILTER(INDEX( IQ$55:IQ$96, MAX( COUNT( IR$9:IR$50 )  - $B153 + 1, 1)) : INDEX( IQ$55:IQ$96, MAX( COUNT( IR$9:IR$50 )  - $C153 + 1, 1)), INDEX( IQ$101:IQ$142, MAX( COUNT( IR$9:IR$50 )  - $B153 + 1, 1)) : INDEX( IQ$101:IQ$142, MAX( COUNT( IR$9:IR$50 )  - $C153 + 1, 1)) &gt; 0)))</f>
        <v>1.0035079427040097</v>
      </c>
      <c r="IR153" s="10">
        <f>+IF(IR$8 = 125, 1, AVERAGE(_xlfn._xlws.FILTER(INDEX( IR$55:IR$96, MAX( COUNT( IS$9:IS$50 )  - $B153 + 1, 1)) : INDEX( IR$55:IR$96, MAX( COUNT( IS$9:IS$50 )  - $C153 + 1, 1)), INDEX( IR$101:IR$142, MAX( COUNT( IS$9:IS$50 )  - $B153 + 1, 1)) : INDEX( IR$101:IR$142, MAX( COUNT( IS$9:IS$50 )  - $C153 + 1, 1)) &gt; 0)))</f>
        <v>1.0023335443520889</v>
      </c>
      <c r="IS153" s="10">
        <f>+IF(IS$8 = 125, 1, AVERAGE(_xlfn._xlws.FILTER(INDEX( IS$55:IS$96, MAX( COUNT( IT$9:IT$50 )  - $B153 + 1, 1)) : INDEX( IS$55:IS$96, MAX( COUNT( IT$9:IT$50 )  - $C153 + 1, 1)), INDEX( IS$101:IS$142, MAX( COUNT( IT$9:IT$50 )  - $B153 + 1, 1)) : INDEX( IS$101:IS$142, MAX( COUNT( IT$9:IT$50 )  - $C153 + 1, 1)) &gt; 0)))</f>
        <v>1.0055498790859507</v>
      </c>
      <c r="IT153" s="10">
        <f>+IF(IT$8 = 125, 1, AVERAGE(_xlfn._xlws.FILTER(INDEX( IT$55:IT$96, MAX( COUNT( IU$9:IU$50 )  - $B153 + 1, 1)) : INDEX( IT$55:IT$96, MAX( COUNT( IU$9:IU$50 )  - $C153 + 1, 1)), INDEX( IT$101:IT$142, MAX( COUNT( IU$9:IU$50 )  - $B153 + 1, 1)) : INDEX( IT$101:IT$142, MAX( COUNT( IU$9:IU$50 )  - $C153 + 1, 1)) &gt; 0)))</f>
        <v>1.0050872730680325</v>
      </c>
      <c r="IU153" s="10">
        <f>+IF(IU$8 = 125, 1, AVERAGE(_xlfn._xlws.FILTER(INDEX( IU$55:IU$96, MAX( COUNT( IV$9:IV$50 )  - $B153 + 1, 1)) : INDEX( IU$55:IU$96, MAX( COUNT( IV$9:IV$50 )  - $C153 + 1, 1)), INDEX( IU$101:IU$142, MAX( COUNT( IV$9:IV$50 )  - $B153 + 1, 1)) : INDEX( IU$101:IU$142, MAX( COUNT( IV$9:IV$50 )  - $C153 + 1, 1)) &gt; 0)))</f>
        <v>1.0045545119089383</v>
      </c>
      <c r="IV153" s="10">
        <f>+IF(IV$8 = 125, 1, AVERAGE(_xlfn._xlws.FILTER(INDEX( IV$55:IV$96, MAX( COUNT( IW$9:IW$50 )  - $B153 + 1, 1)) : INDEX( IV$55:IV$96, MAX( COUNT( IW$9:IW$50 )  - $C153 + 1, 1)), INDEX( IV$101:IV$142, MAX( COUNT( IW$9:IW$50 )  - $B153 + 1, 1)) : INDEX( IV$101:IV$142, MAX( COUNT( IW$9:IW$50 )  - $C153 + 1, 1)) &gt; 0)))</f>
        <v>1</v>
      </c>
    </row>
    <row r="154" spans="2:256" x14ac:dyDescent="0.2">
      <c r="B154">
        <v>1</v>
      </c>
      <c r="C154">
        <v>4</v>
      </c>
      <c r="F154" s="17" t="s">
        <v>23</v>
      </c>
      <c r="G154" s="10">
        <f>+IF(G$8 = 125, 1, MEDIAN(_xlfn._xlws.FILTER(INDEX( G$55:G$96, MAX( COUNT( H$9:H$50 )  - $B154 + 1, 1)) : INDEX( G$55:G$96, MAX( COUNT( H$9:H$50 )  - $C154 + 1, 1)), INDEX( G$101:G$142, MAX( COUNT( H$9:H$50 )  - $B154 + 1, 1)) : INDEX( G$101:G$142, MAX( COUNT( H$9:H$50 )  - $C154 + 1, 1)) &gt; 0)))</f>
        <v>14.061701417595728</v>
      </c>
      <c r="H154" s="10">
        <f>+IF(H$8 = 125, 1, MEDIAN(_xlfn._xlws.FILTER(INDEX( H$55:H$96, MAX( COUNT( I$9:I$50 )  - $B154 + 1, 1)) : INDEX( H$55:H$96, MAX( COUNT( I$9:I$50 )  - $C154 + 1, 1)), INDEX( H$101:H$142, MAX( COUNT( I$9:I$50 )  - $B154 + 1, 1)) : INDEX( H$101:H$142, MAX( COUNT( I$9:I$50 )  - $C154 + 1, 1)) &gt; 0)))</f>
        <v>2.2561805952523297</v>
      </c>
      <c r="I154" s="10">
        <f>+IF(I$8 = 125, 1, MEDIAN(_xlfn._xlws.FILTER(INDEX( I$55:I$96, MAX( COUNT( J$9:J$50 )  - $B154 + 1, 1)) : INDEX( I$55:I$96, MAX( COUNT( J$9:J$50 )  - $C154 + 1, 1)), INDEX( I$101:I$142, MAX( COUNT( J$9:J$50 )  - $B154 + 1, 1)) : INDEX( I$101:I$142, MAX( COUNT( J$9:J$50 )  - $C154 + 1, 1)) &gt; 0)))</f>
        <v>1.7105136648769375</v>
      </c>
      <c r="J154" s="10">
        <f>+IF(J$8 = 125, 1, MEDIAN(_xlfn._xlws.FILTER(INDEX( J$55:J$96, MAX( COUNT( K$9:K$50 )  - $B154 + 1, 1)) : INDEX( J$55:J$96, MAX( COUNT( K$9:K$50 )  - $C154 + 1, 1)), INDEX( J$101:J$142, MAX( COUNT( K$9:K$50 )  - $B154 + 1, 1)) : INDEX( J$101:J$142, MAX( COUNT( K$9:K$50 )  - $C154 + 1, 1)) &gt; 0)))</f>
        <v>1.3439396980942409</v>
      </c>
      <c r="K154" s="10">
        <f>+IF(K$8 = 125, 1, MEDIAN(_xlfn._xlws.FILTER(INDEX( K$55:K$96, MAX( COUNT( L$9:L$50 )  - $B154 + 1, 1)) : INDEX( K$55:K$96, MAX( COUNT( L$9:L$50 )  - $C154 + 1, 1)), INDEX( K$101:K$142, MAX( COUNT( L$9:L$50 )  - $B154 + 1, 1)) : INDEX( K$101:K$142, MAX( COUNT( L$9:L$50 )  - $C154 + 1, 1)) &gt; 0)))</f>
        <v>1.0568148901704495</v>
      </c>
      <c r="L154" s="10">
        <f>+IF(L$8 = 125, 1, MEDIAN(_xlfn._xlws.FILTER(INDEX( L$55:L$96, MAX( COUNT( M$9:M$50 )  - $B154 + 1, 1)) : INDEX( L$55:L$96, MAX( COUNT( M$9:M$50 )  - $C154 + 1, 1)), INDEX( L$101:L$142, MAX( COUNT( M$9:M$50 )  - $B154 + 1, 1)) : INDEX( L$101:L$142, MAX( COUNT( M$9:M$50 )  - $C154 + 1, 1)) &gt; 0)))</f>
        <v>1.0698517600091964</v>
      </c>
      <c r="M154" s="10">
        <f>+IF(M$8 = 125, 1, MEDIAN(_xlfn._xlws.FILTER(INDEX( M$55:M$96, MAX( COUNT( N$9:N$50 )  - $B154 + 1, 1)) : INDEX( M$55:M$96, MAX( COUNT( N$9:N$50 )  - $C154 + 1, 1)), INDEX( M$101:M$142, MAX( COUNT( N$9:N$50 )  - $B154 + 1, 1)) : INDEX( M$101:M$142, MAX( COUNT( N$9:N$50 )  - $C154 + 1, 1)) &gt; 0)))</f>
        <v>1.0229784938288673</v>
      </c>
      <c r="N154" s="10">
        <f>+IF(N$8 = 125, 1, MEDIAN(_xlfn._xlws.FILTER(INDEX( N$55:N$96, MAX( COUNT( O$9:O$50 )  - $B154 + 1, 1)) : INDEX( N$55:N$96, MAX( COUNT( O$9:O$50 )  - $C154 + 1, 1)), INDEX( N$101:N$142, MAX( COUNT( O$9:O$50 )  - $B154 + 1, 1)) : INDEX( N$101:N$142, MAX( COUNT( O$9:O$50 )  - $C154 + 1, 1)) &gt; 0)))</f>
        <v>1.003455087267771</v>
      </c>
      <c r="O154" s="10">
        <f>+IF(O$8 = 125, 1, MEDIAN(_xlfn._xlws.FILTER(INDEX( O$55:O$96, MAX( COUNT( P$9:P$50 )  - $B154 + 1, 1)) : INDEX( O$55:O$96, MAX( COUNT( P$9:P$50 )  - $C154 + 1, 1)), INDEX( O$101:O$142, MAX( COUNT( P$9:P$50 )  - $B154 + 1, 1)) : INDEX( O$101:O$142, MAX( COUNT( P$9:P$50 )  - $C154 + 1, 1)) &gt; 0)))</f>
        <v>1.001065657745015</v>
      </c>
      <c r="P154" s="10">
        <f>+IF(P$8 = 125, 1, MEDIAN(_xlfn._xlws.FILTER(INDEX( P$55:P$96, MAX( COUNT( Q$9:Q$50 )  - $B154 + 1, 1)) : INDEX( P$55:P$96, MAX( COUNT( Q$9:Q$50 )  - $C154 + 1, 1)), INDEX( P$101:P$142, MAX( COUNT( Q$9:Q$50 )  - $B154 + 1, 1)) : INDEX( P$101:P$142, MAX( COUNT( Q$9:Q$50 )  - $C154 + 1, 1)) &gt; 0)))</f>
        <v>1.0064798761859461</v>
      </c>
      <c r="Q154" s="10">
        <f>+IF(Q$8 = 125, 1, MEDIAN(_xlfn._xlws.FILTER(INDEX( Q$55:Q$96, MAX( COUNT( R$9:R$50 )  - $B154 + 1, 1)) : INDEX( Q$55:Q$96, MAX( COUNT( R$9:R$50 )  - $C154 + 1, 1)), INDEX( Q$101:Q$142, MAX( COUNT( R$9:R$50 )  - $B154 + 1, 1)) : INDEX( Q$101:Q$142, MAX( COUNT( R$9:R$50 )  - $C154 + 1, 1)) &gt; 0)))</f>
        <v>1.0014563176463873</v>
      </c>
      <c r="R154" s="10">
        <f>+IF(R$8 = 125, 1, MEDIAN(_xlfn._xlws.FILTER(INDEX( R$55:R$96, MAX( COUNT( S$9:S$50 )  - $B154 + 1, 1)) : INDEX( R$55:R$96, MAX( COUNT( S$9:S$50 )  - $C154 + 1, 1)), INDEX( R$101:R$142, MAX( COUNT( S$9:S$50 )  - $B154 + 1, 1)) : INDEX( R$101:R$142, MAX( COUNT( S$9:S$50 )  - $C154 + 1, 1)) &gt; 0)))</f>
        <v>1.0000394216084905</v>
      </c>
      <c r="S154" s="10">
        <f>+IF(S$8 = 125, 1, MEDIAN(_xlfn._xlws.FILTER(INDEX( S$55:S$96, MAX( COUNT( T$9:T$50 )  - $B154 + 1, 1)) : INDEX( S$55:S$96, MAX( COUNT( T$9:T$50 )  - $C154 + 1, 1)), INDEX( S$101:S$142, MAX( COUNT( T$9:T$50 )  - $B154 + 1, 1)) : INDEX( S$101:S$142, MAX( COUNT( T$9:T$50 )  - $C154 + 1, 1)) &gt; 0)))</f>
        <v>1.0004837482478022</v>
      </c>
      <c r="T154" s="10">
        <f>+IF(T$8 = 125, 1, MEDIAN(_xlfn._xlws.FILTER(INDEX( T$55:T$96, MAX( COUNT( U$9:U$50 )  - $B154 + 1, 1)) : INDEX( T$55:T$96, MAX( COUNT( U$9:U$50 )  - $C154 + 1, 1)), INDEX( T$101:T$142, MAX( COUNT( U$9:U$50 )  - $B154 + 1, 1)) : INDEX( T$101:T$142, MAX( COUNT( U$9:U$50 )  - $C154 + 1, 1)) &gt; 0)))</f>
        <v>1.0001958599521328</v>
      </c>
      <c r="U154" s="10">
        <f>+IF(U$8 = 125, 1, MEDIAN(_xlfn._xlws.FILTER(INDEX( U$55:U$96, MAX( COUNT( V$9:V$50 )  - $B154 + 1, 1)) : INDEX( U$55:U$96, MAX( COUNT( V$9:V$50 )  - $C154 + 1, 1)), INDEX( U$101:U$142, MAX( COUNT( V$9:V$50 )  - $B154 + 1, 1)) : INDEX( U$101:U$142, MAX( COUNT( V$9:V$50 )  - $C154 + 1, 1)) &gt; 0)))</f>
        <v>1.0001861470726623</v>
      </c>
      <c r="V154" s="10">
        <f>+IF(V$8 = 125, 1, MEDIAN(_xlfn._xlws.FILTER(INDEX( V$55:V$96, MAX( COUNT( W$9:W$50 )  - $B154 + 1, 1)) : INDEX( V$55:V$96, MAX( COUNT( W$9:W$50 )  - $C154 + 1, 1)), INDEX( V$101:V$142, MAX( COUNT( W$9:W$50 )  - $B154 + 1, 1)) : INDEX( V$101:V$142, MAX( COUNT( W$9:W$50 )  - $C154 + 1, 1)) &gt; 0)))</f>
        <v>1.0003525945188336</v>
      </c>
      <c r="W154" s="10">
        <f>+IF(W$8 = 125, 1, MEDIAN(_xlfn._xlws.FILTER(INDEX( W$55:W$96, MAX( COUNT( X$9:X$50 )  - $B154 + 1, 1)) : INDEX( W$55:W$96, MAX( COUNT( X$9:X$50 )  - $C154 + 1, 1)), INDEX( W$101:W$142, MAX( COUNT( X$9:X$50 )  - $B154 + 1, 1)) : INDEX( W$101:W$142, MAX( COUNT( X$9:X$50 )  - $C154 + 1, 1)) &gt; 0)))</f>
        <v>1.0002769140614538</v>
      </c>
      <c r="X154" s="10">
        <f>+IF(X$8 = 125, 1, MEDIAN(_xlfn._xlws.FILTER(INDEX( X$55:X$96, MAX( COUNT( Y$9:Y$50 )  - $B154 + 1, 1)) : INDEX( X$55:X$96, MAX( COUNT( Y$9:Y$50 )  - $C154 + 1, 1)), INDEX( X$101:X$142, MAX( COUNT( Y$9:Y$50 )  - $B154 + 1, 1)) : INDEX( X$101:X$142, MAX( COUNT( Y$9:Y$50 )  - $C154 + 1, 1)) &gt; 0)))</f>
        <v>1.0003430259771571</v>
      </c>
      <c r="Y154" s="10">
        <f>+IF(Y$8 = 125, 1, MEDIAN(_xlfn._xlws.FILTER(INDEX( Y$55:Y$96, MAX( COUNT( Z$9:Z$50 )  - $B154 + 1, 1)) : INDEX( Y$55:Y$96, MAX( COUNT( Z$9:Z$50 )  - $C154 + 1, 1)), INDEX( Y$101:Y$142, MAX( COUNT( Z$9:Z$50 )  - $B154 + 1, 1)) : INDEX( Y$101:Y$142, MAX( COUNT( Z$9:Z$50 )  - $C154 + 1, 1)) &gt; 0)))</f>
        <v>1.0006901118895133</v>
      </c>
      <c r="Z154" s="10">
        <f>+IF(Z$8 = 125, 1, MEDIAN(_xlfn._xlws.FILTER(INDEX( Z$55:Z$96, MAX( COUNT( AA$9:AA$50 )  - $B154 + 1, 1)) : INDEX( Z$55:Z$96, MAX( COUNT( AA$9:AA$50 )  - $C154 + 1, 1)), INDEX( Z$101:Z$142, MAX( COUNT( AA$9:AA$50 )  - $B154 + 1, 1)) : INDEX( Z$101:Z$142, MAX( COUNT( AA$9:AA$50 )  - $C154 + 1, 1)) &gt; 0)))</f>
        <v>1.0000219069109821</v>
      </c>
      <c r="AA154" s="10">
        <f>+IF(AA$8 = 125, 1, MEDIAN(_xlfn._xlws.FILTER(INDEX( AA$55:AA$96, MAX( COUNT( AB$9:AB$50 )  - $B154 + 1, 1)) : INDEX( AA$55:AA$96, MAX( COUNT( AB$9:AB$50 )  - $C154 + 1, 1)), INDEX( AA$101:AA$142, MAX( COUNT( AB$9:AB$50 )  - $B154 + 1, 1)) : INDEX( AA$101:AA$142, MAX( COUNT( AB$9:AB$50 )  - $C154 + 1, 1)) &gt; 0)))</f>
        <v>1</v>
      </c>
      <c r="AB154" s="10">
        <f>+IF(AB$8 = 125, 1, MEDIAN(_xlfn._xlws.FILTER(INDEX( AB$55:AB$96, MAX( COUNT( AC$9:AC$50 )  - $B154 + 1, 1)) : INDEX( AB$55:AB$96, MAX( COUNT( AC$9:AC$50 )  - $C154 + 1, 1)), INDEX( AB$101:AB$142, MAX( COUNT( AC$9:AC$50 )  - $B154 + 1, 1)) : INDEX( AB$101:AB$142, MAX( COUNT( AC$9:AC$50 )  - $C154 + 1, 1)) &gt; 0)))</f>
        <v>1</v>
      </c>
      <c r="AC154" s="10">
        <f>+IF(AC$8 = 125, 1, MEDIAN(_xlfn._xlws.FILTER(INDEX( AC$55:AC$96, MAX( COUNT( AD$9:AD$50 )  - $B154 + 1, 1)) : INDEX( AC$55:AC$96, MAX( COUNT( AD$9:AD$50 )  - $C154 + 1, 1)), INDEX( AC$101:AC$142, MAX( COUNT( AD$9:AD$50 )  - $B154 + 1, 1)) : INDEX( AC$101:AC$142, MAX( COUNT( AD$9:AD$50 )  - $C154 + 1, 1)) &gt; 0)))</f>
        <v>1.0004877778530186</v>
      </c>
      <c r="AD154" s="10">
        <f>+IF(AD$8 = 125, 1, MEDIAN(_xlfn._xlws.FILTER(INDEX( AD$55:AD$96, MAX( COUNT( AE$9:AE$50 )  - $B154 + 1, 1)) : INDEX( AD$55:AD$96, MAX( COUNT( AE$9:AE$50 )  - $C154 + 1, 1)), INDEX( AD$101:AD$142, MAX( COUNT( AE$9:AE$50 )  - $B154 + 1, 1)) : INDEX( AD$101:AD$142, MAX( COUNT( AE$9:AE$50 )  - $C154 + 1, 1)) &gt; 0)))</f>
        <v>1.0001826564903218</v>
      </c>
      <c r="AE154" s="10">
        <f>+IF(AE$8 = 125, 1, MEDIAN(_xlfn._xlws.FILTER(INDEX( AE$55:AE$96, MAX( COUNT( AF$9:AF$50 )  - $B154 + 1, 1)) : INDEX( AE$55:AE$96, MAX( COUNT( AF$9:AF$50 )  - $C154 + 1, 1)), INDEX( AE$101:AE$142, MAX( COUNT( AF$9:AF$50 )  - $B154 + 1, 1)) : INDEX( AE$101:AE$142, MAX( COUNT( AF$9:AF$50 )  - $C154 + 1, 1)) &gt; 0)))</f>
        <v>1.0002228361536665</v>
      </c>
      <c r="AF154" s="10">
        <f>+IF(AF$8 = 125, 1, MEDIAN(_xlfn._xlws.FILTER(INDEX( AF$55:AF$96, MAX( COUNT( AG$9:AG$50 )  - $B154 + 1, 1)) : INDEX( AF$55:AF$96, MAX( COUNT( AG$9:AG$50 )  - $C154 + 1, 1)), INDEX( AF$101:AF$142, MAX( COUNT( AG$9:AG$50 )  - $B154 + 1, 1)) : INDEX( AF$101:AF$142, MAX( COUNT( AG$9:AG$50 )  - $C154 + 1, 1)) &gt; 0)))</f>
        <v>1</v>
      </c>
      <c r="AG154" s="10">
        <f>+IF(AG$8 = 125, 1, MEDIAN(_xlfn._xlws.FILTER(INDEX( AG$55:AG$96, MAX( COUNT( AH$9:AH$50 )  - $B154 + 1, 1)) : INDEX( AG$55:AG$96, MAX( COUNT( AH$9:AH$50 )  - $C154 + 1, 1)), INDEX( AG$101:AG$142, MAX( COUNT( AH$9:AH$50 )  - $B154 + 1, 1)) : INDEX( AG$101:AG$142, MAX( COUNT( AH$9:AH$50 )  - $C154 + 1, 1)) &gt; 0)))</f>
        <v>1</v>
      </c>
      <c r="AH154" s="10">
        <f>+IF(AH$8 = 125, 1, MEDIAN(_xlfn._xlws.FILTER(INDEX( AH$55:AH$96, MAX( COUNT( AI$9:AI$50 )  - $B154 + 1, 1)) : INDEX( AH$55:AH$96, MAX( COUNT( AI$9:AI$50 )  - $C154 + 1, 1)), INDEX( AH$101:AH$142, MAX( COUNT( AI$9:AI$50 )  - $B154 + 1, 1)) : INDEX( AH$101:AH$142, MAX( COUNT( AI$9:AI$50 )  - $C154 + 1, 1)) &gt; 0)))</f>
        <v>1.0001931556224664</v>
      </c>
      <c r="AI154" s="10">
        <f>+IF(AI$8 = 125, 1, MEDIAN(_xlfn._xlws.FILTER(INDEX( AI$55:AI$96, MAX( COUNT( AJ$9:AJ$50 )  - $B154 + 1, 1)) : INDEX( AI$55:AI$96, MAX( COUNT( AJ$9:AJ$50 )  - $C154 + 1, 1)), INDEX( AI$101:AI$142, MAX( COUNT( AJ$9:AJ$50 )  - $B154 + 1, 1)) : INDEX( AI$101:AI$142, MAX( COUNT( AJ$9:AJ$50 )  - $C154 + 1, 1)) &gt; 0)))</f>
        <v>1.0000507154544862</v>
      </c>
      <c r="AJ154" s="10">
        <f>+IF(AJ$8 = 125, 1, MEDIAN(_xlfn._xlws.FILTER(INDEX( AJ$55:AJ$96, MAX( COUNT( AK$9:AK$50 )  - $B154 + 1, 1)) : INDEX( AJ$55:AJ$96, MAX( COUNT( AK$9:AK$50 )  - $C154 + 1, 1)), INDEX( AJ$101:AJ$142, MAX( COUNT( AK$9:AK$50 )  - $B154 + 1, 1)) : INDEX( AJ$101:AJ$142, MAX( COUNT( AK$9:AK$50 )  - $C154 + 1, 1)) &gt; 0)))</f>
        <v>1.0001705992507874</v>
      </c>
      <c r="AK154" s="10">
        <f>+IF(AK$8 = 125, 1, MEDIAN(_xlfn._xlws.FILTER(INDEX( AK$55:AK$96, MAX( COUNT( AL$9:AL$50 )  - $B154 + 1, 1)) : INDEX( AK$55:AK$96, MAX( COUNT( AL$9:AL$50 )  - $C154 + 1, 1)), INDEX( AK$101:AK$142, MAX( COUNT( AL$9:AL$50 )  - $B154 + 1, 1)) : INDEX( AK$101:AK$142, MAX( COUNT( AL$9:AL$50 )  - $C154 + 1, 1)) &gt; 0)))</f>
        <v>1.000162276886569</v>
      </c>
      <c r="AL154" s="10">
        <f>+IF(AL$8 = 125, 1, MEDIAN(_xlfn._xlws.FILTER(INDEX( AL$55:AL$96, MAX( COUNT( AM$9:AM$50 )  - $B154 + 1, 1)) : INDEX( AL$55:AL$96, MAX( COUNT( AM$9:AM$50 )  - $C154 + 1, 1)), INDEX( AL$101:AL$142, MAX( COUNT( AM$9:AM$50 )  - $B154 + 1, 1)) : INDEX( AL$101:AL$142, MAX( COUNT( AM$9:AM$50 )  - $C154 + 1, 1)) &gt; 0)))</f>
        <v>1.0010740791865749</v>
      </c>
      <c r="AM154" s="10">
        <f>+IF(AM$8 = 125, 1, MEDIAN(_xlfn._xlws.FILTER(INDEX( AM$55:AM$96, MAX( COUNT( AN$9:AN$50 )  - $B154 + 1, 1)) : INDEX( AM$55:AM$96, MAX( COUNT( AN$9:AN$50 )  - $C154 + 1, 1)), INDEX( AM$101:AM$142, MAX( COUNT( AN$9:AN$50 )  - $B154 + 1, 1)) : INDEX( AM$101:AM$142, MAX( COUNT( AN$9:AN$50 )  - $C154 + 1, 1)) &gt; 0)))</f>
        <v>1.0002245174458038</v>
      </c>
      <c r="AN154" s="10">
        <f>+IF(AN$8 = 125, 1, MEDIAN(_xlfn._xlws.FILTER(INDEX( AN$55:AN$96, MAX( COUNT( AO$9:AO$50 )  - $B154 + 1, 1)) : INDEX( AN$55:AN$96, MAX( COUNT( AO$9:AO$50 )  - $C154 + 1, 1)), INDEX( AN$101:AN$142, MAX( COUNT( AO$9:AO$50 )  - $B154 + 1, 1)) : INDEX( AN$101:AN$142, MAX( COUNT( AO$9:AO$50 )  - $C154 + 1, 1)) &gt; 0)))</f>
        <v>1</v>
      </c>
      <c r="AO154" s="10">
        <f>+IF(AO$8 = 125, 1, MEDIAN(_xlfn._xlws.FILTER(INDEX( AO$55:AO$96, MAX( COUNT( AP$9:AP$50 )  - $B154 + 1, 1)) : INDEX( AO$55:AO$96, MAX( COUNT( AP$9:AP$50 )  - $C154 + 1, 1)), INDEX( AO$101:AO$142, MAX( COUNT( AP$9:AP$50 )  - $B154 + 1, 1)) : INDEX( AO$101:AO$142, MAX( COUNT( AP$9:AP$50 )  - $C154 + 1, 1)) &gt; 0)))</f>
        <v>1</v>
      </c>
      <c r="AP154" s="10">
        <f>+IF(AP$8 = 125, 1, MEDIAN(_xlfn._xlws.FILTER(INDEX( AP$55:AP$96, MAX( COUNT( AQ$9:AQ$50 )  - $B154 + 1, 1)) : INDEX( AP$55:AP$96, MAX( COUNT( AQ$9:AQ$50 )  - $C154 + 1, 1)), INDEX( AP$101:AP$142, MAX( COUNT( AQ$9:AQ$50 )  - $B154 + 1, 1)) : INDEX( AP$101:AP$142, MAX( COUNT( AQ$9:AQ$50 )  - $C154 + 1, 1)) &gt; 0)))</f>
        <v>1</v>
      </c>
      <c r="AQ154" s="10">
        <f>+IF(AQ$8 = 125, 1, MEDIAN(_xlfn._xlws.FILTER(INDEX( AQ$55:AQ$96, MAX( COUNT( AR$9:AR$50 )  - $B154 + 1, 1)) : INDEX( AQ$55:AQ$96, MAX( COUNT( AR$9:AR$50 )  - $C154 + 1, 1)), INDEX( AQ$101:AQ$142, MAX( COUNT( AR$9:AR$50 )  - $B154 + 1, 1)) : INDEX( AQ$101:AQ$142, MAX( COUNT( AR$9:AR$50 )  - $C154 + 1, 1)) &gt; 0)))</f>
        <v>1.0000278318537199</v>
      </c>
      <c r="AR154" s="10">
        <f>+IF(AR$8 = 125, 1, MEDIAN(_xlfn._xlws.FILTER(INDEX( AR$55:AR$96, MAX( COUNT( AS$9:AS$50 )  - $B154 + 1, 1)) : INDEX( AR$55:AR$96, MAX( COUNT( AS$9:AS$50 )  - $C154 + 1, 1)), INDEX( AR$101:AR$142, MAX( COUNT( AS$9:AS$50 )  - $B154 + 1, 1)) : INDEX( AR$101:AR$142, MAX( COUNT( AS$9:AS$50 )  - $C154 + 1, 1)) &gt; 0)))</f>
        <v>1.000467148389875</v>
      </c>
      <c r="AS154" s="10">
        <f>+IF(AS$8 = 125, 1, MEDIAN(_xlfn._xlws.FILTER(INDEX( AS$55:AS$96, MAX( COUNT( AT$9:AT$50 )  - $B154 + 1, 1)) : INDEX( AS$55:AS$96, MAX( COUNT( AT$9:AT$50 )  - $C154 + 1, 1)), INDEX( AS$101:AS$142, MAX( COUNT( AT$9:AT$50 )  - $B154 + 1, 1)) : INDEX( AS$101:AS$142, MAX( COUNT( AT$9:AT$50 )  - $C154 + 1, 1)) &gt; 0)))</f>
        <v>1</v>
      </c>
      <c r="AT154" s="10">
        <f>+IF(AT$8 = 125, 1, MEDIAN(_xlfn._xlws.FILTER(INDEX( AT$55:AT$96, MAX( COUNT( AU$9:AU$50 )  - $B154 + 1, 1)) : INDEX( AT$55:AT$96, MAX( COUNT( AU$9:AU$50 )  - $C154 + 1, 1)), INDEX( AT$101:AT$142, MAX( COUNT( AU$9:AU$50 )  - $B154 + 1, 1)) : INDEX( AT$101:AT$142, MAX( COUNT( AU$9:AU$50 )  - $C154 + 1, 1)) &gt; 0)))</f>
        <v>1.0000645686318084</v>
      </c>
      <c r="AU154" s="10">
        <f>+IF(AU$8 = 125, 1, MEDIAN(_xlfn._xlws.FILTER(INDEX( AU$55:AU$96, MAX( COUNT( AV$9:AV$50 )  - $B154 + 1, 1)) : INDEX( AU$55:AU$96, MAX( COUNT( AV$9:AV$50 )  - $C154 + 1, 1)), INDEX( AU$101:AU$142, MAX( COUNT( AV$9:AV$50 )  - $B154 + 1, 1)) : INDEX( AU$101:AU$142, MAX( COUNT( AV$9:AV$50 )  - $C154 + 1, 1)) &gt; 0)))</f>
        <v>1.0000574756087928</v>
      </c>
      <c r="AV154" s="10">
        <f>+IF(AV$8 = 125, 1, MEDIAN(_xlfn._xlws.FILTER(INDEX( AV$55:AV$96, MAX( COUNT( AW$9:AW$50 )  - $B154 + 1, 1)) : INDEX( AV$55:AV$96, MAX( COUNT( AW$9:AW$50 )  - $C154 + 1, 1)), INDEX( AV$101:AV$142, MAX( COUNT( AW$9:AW$50 )  - $B154 + 1, 1)) : INDEX( AV$101:AV$142, MAX( COUNT( AW$9:AW$50 )  - $C154 + 1, 1)) &gt; 0)))</f>
        <v>1.000032172600825</v>
      </c>
      <c r="AW154" s="10">
        <f>+IF(AW$8 = 125, 1, MEDIAN(_xlfn._xlws.FILTER(INDEX( AW$55:AW$96, MAX( COUNT( AX$9:AX$50 )  - $B154 + 1, 1)) : INDEX( AW$55:AW$96, MAX( COUNT( AX$9:AX$50 )  - $C154 + 1, 1)), INDEX( AW$101:AW$142, MAX( COUNT( AX$9:AX$50 )  - $B154 + 1, 1)) : INDEX( AW$101:AW$142, MAX( COUNT( AX$9:AX$50 )  - $C154 + 1, 1)) &gt; 0)))</f>
        <v>1</v>
      </c>
      <c r="AX154" s="10">
        <f>+IF(AX$8 = 125, 1, MEDIAN(_xlfn._xlws.FILTER(INDEX( AX$55:AX$96, MAX( COUNT( AY$9:AY$50 )  - $B154 + 1, 1)) : INDEX( AX$55:AX$96, MAX( COUNT( AY$9:AY$50 )  - $C154 + 1, 1)), INDEX( AX$101:AX$142, MAX( COUNT( AY$9:AY$50 )  - $B154 + 1, 1)) : INDEX( AX$101:AX$142, MAX( COUNT( AY$9:AY$50 )  - $C154 + 1, 1)) &gt; 0)))</f>
        <v>1.0000073557299936</v>
      </c>
      <c r="AY154" s="10">
        <f>+IF(AY$8 = 125, 1, MEDIAN(_xlfn._xlws.FILTER(INDEX( AY$55:AY$96, MAX( COUNT( AZ$9:AZ$50 )  - $B154 + 1, 1)) : INDEX( AY$55:AY$96, MAX( COUNT( AZ$9:AZ$50 )  - $C154 + 1, 1)), INDEX( AY$101:AY$142, MAX( COUNT( AZ$9:AZ$50 )  - $B154 + 1, 1)) : INDEX( AY$101:AY$142, MAX( COUNT( AZ$9:AZ$50 )  - $C154 + 1, 1)) &gt; 0)))</f>
        <v>1.0003630509382466</v>
      </c>
      <c r="AZ154" s="10">
        <f>+IF(AZ$8 = 125, 1, MEDIAN(_xlfn._xlws.FILTER(INDEX( AZ$55:AZ$96, MAX( COUNT( BA$9:BA$50 )  - $B154 + 1, 1)) : INDEX( AZ$55:AZ$96, MAX( COUNT( BA$9:BA$50 )  - $C154 + 1, 1)), INDEX( AZ$101:AZ$142, MAX( COUNT( BA$9:BA$50 )  - $B154 + 1, 1)) : INDEX( AZ$101:AZ$142, MAX( COUNT( BA$9:BA$50 )  - $C154 + 1, 1)) &gt; 0)))</f>
        <v>1</v>
      </c>
      <c r="BA154" s="10">
        <f>+IF(BA$8 = 125, 1, MEDIAN(_xlfn._xlws.FILTER(INDEX( BA$55:BA$96, MAX( COUNT( BB$9:BB$50 )  - $B154 + 1, 1)) : INDEX( BA$55:BA$96, MAX( COUNT( BB$9:BB$50 )  - $C154 + 1, 1)), INDEX( BA$101:BA$142, MAX( COUNT( BB$9:BB$50 )  - $B154 + 1, 1)) : INDEX( BA$101:BA$142, MAX( COUNT( BB$9:BB$50 )  - $C154 + 1, 1)) &gt; 0)))</f>
        <v>1.0001082358785753</v>
      </c>
      <c r="BB154" s="10">
        <f>+IF(BB$8 = 125, 1, MEDIAN(_xlfn._xlws.FILTER(INDEX( BB$55:BB$96, MAX( COUNT( BC$9:BC$50 )  - $B154 + 1, 1)) : INDEX( BB$55:BB$96, MAX( COUNT( BC$9:BC$50 )  - $C154 + 1, 1)), INDEX( BB$101:BB$142, MAX( COUNT( BC$9:BC$50 )  - $B154 + 1, 1)) : INDEX( BB$101:BB$142, MAX( COUNT( BC$9:BC$50 )  - $C154 + 1, 1)) &gt; 0)))</f>
        <v>1</v>
      </c>
      <c r="BC154" s="10">
        <f>+IF(BC$8 = 125, 1, MEDIAN(_xlfn._xlws.FILTER(INDEX( BC$55:BC$96, MAX( COUNT( BD$9:BD$50 )  - $B154 + 1, 1)) : INDEX( BC$55:BC$96, MAX( COUNT( BD$9:BD$50 )  - $C154 + 1, 1)), INDEX( BC$101:BC$142, MAX( COUNT( BD$9:BD$50 )  - $B154 + 1, 1)) : INDEX( BC$101:BC$142, MAX( COUNT( BD$9:BD$50 )  - $C154 + 1, 1)) &gt; 0)))</f>
        <v>1.0000284447451651</v>
      </c>
      <c r="BD154" s="10">
        <f>+IF(BD$8 = 125, 1, MEDIAN(_xlfn._xlws.FILTER(INDEX( BD$55:BD$96, MAX( COUNT( BE$9:BE$50 )  - $B154 + 1, 1)) : INDEX( BD$55:BD$96, MAX( COUNT( BE$9:BE$50 )  - $C154 + 1, 1)), INDEX( BD$101:BD$142, MAX( COUNT( BE$9:BE$50 )  - $B154 + 1, 1)) : INDEX( BD$101:BD$142, MAX( COUNT( BE$9:BE$50 )  - $C154 + 1, 1)) &gt; 0)))</f>
        <v>1</v>
      </c>
      <c r="BE154" s="10">
        <f>+IF(BE$8 = 125, 1, MEDIAN(_xlfn._xlws.FILTER(INDEX( BE$55:BE$96, MAX( COUNT( BF$9:BF$50 )  - $B154 + 1, 1)) : INDEX( BE$55:BE$96, MAX( COUNT( BF$9:BF$50 )  - $C154 + 1, 1)), INDEX( BE$101:BE$142, MAX( COUNT( BF$9:BF$50 )  - $B154 + 1, 1)) : INDEX( BE$101:BE$142, MAX( COUNT( BF$9:BF$50 )  - $C154 + 1, 1)) &gt; 0)))</f>
        <v>1.0001050092422152</v>
      </c>
      <c r="BF154" s="10">
        <f>+IF(BF$8 = 125, 1, MEDIAN(_xlfn._xlws.FILTER(INDEX( BF$55:BF$96, MAX( COUNT( BG$9:BG$50 )  - $B154 + 1, 1)) : INDEX( BF$55:BF$96, MAX( COUNT( BG$9:BG$50 )  - $C154 + 1, 1)), INDEX( BF$101:BF$142, MAX( COUNT( BG$9:BG$50 )  - $B154 + 1, 1)) : INDEX( BF$101:BF$142, MAX( COUNT( BG$9:BG$50 )  - $C154 + 1, 1)) &gt; 0)))</f>
        <v>1.0002198756133893</v>
      </c>
      <c r="BG154" s="10">
        <f>+IF(BG$8 = 125, 1, MEDIAN(_xlfn._xlws.FILTER(INDEX( BG$55:BG$96, MAX( COUNT( BH$9:BH$50 )  - $B154 + 1, 1)) : INDEX( BG$55:BG$96, MAX( COUNT( BH$9:BH$50 )  - $C154 + 1, 1)), INDEX( BG$101:BG$142, MAX( COUNT( BH$9:BH$50 )  - $B154 + 1, 1)) : INDEX( BG$101:BG$142, MAX( COUNT( BH$9:BH$50 )  - $C154 + 1, 1)) &gt; 0)))</f>
        <v>1</v>
      </c>
      <c r="BH154" s="10">
        <f>+IF(BH$8 = 125, 1, MEDIAN(_xlfn._xlws.FILTER(INDEX( BH$55:BH$96, MAX( COUNT( BI$9:BI$50 )  - $B154 + 1, 1)) : INDEX( BH$55:BH$96, MAX( COUNT( BI$9:BI$50 )  - $C154 + 1, 1)), INDEX( BH$101:BH$142, MAX( COUNT( BI$9:BI$50 )  - $B154 + 1, 1)) : INDEX( BH$101:BH$142, MAX( COUNT( BI$9:BI$50 )  - $C154 + 1, 1)) &gt; 0)))</f>
        <v>1</v>
      </c>
      <c r="BI154" s="10">
        <f>+IF(BI$8 = 125, 1, MEDIAN(_xlfn._xlws.FILTER(INDEX( BI$55:BI$96, MAX( COUNT( BJ$9:BJ$50 )  - $B154 + 1, 1)) : INDEX( BI$55:BI$96, MAX( COUNT( BJ$9:BJ$50 )  - $C154 + 1, 1)), INDEX( BI$101:BI$142, MAX( COUNT( BJ$9:BJ$50 )  - $B154 + 1, 1)) : INDEX( BI$101:BI$142, MAX( COUNT( BJ$9:BJ$50 )  - $C154 + 1, 1)) &gt; 0)))</f>
        <v>1</v>
      </c>
      <c r="BJ154" s="10">
        <f>+IF(BJ$8 = 125, 1, MEDIAN(_xlfn._xlws.FILTER(INDEX( BJ$55:BJ$96, MAX( COUNT( BK$9:BK$50 )  - $B154 + 1, 1)) : INDEX( BJ$55:BJ$96, MAX( COUNT( BK$9:BK$50 )  - $C154 + 1, 1)), INDEX( BJ$101:BJ$142, MAX( COUNT( BK$9:BK$50 )  - $B154 + 1, 1)) : INDEX( BJ$101:BJ$142, MAX( COUNT( BK$9:BK$50 )  - $C154 + 1, 1)) &gt; 0)))</f>
        <v>1.0000020349705296</v>
      </c>
      <c r="BK154" s="10">
        <f>+IF(BK$8 = 125, 1, MEDIAN(_xlfn._xlws.FILTER(INDEX( BK$55:BK$96, MAX( COUNT( BL$9:BL$50 )  - $B154 + 1, 1)) : INDEX( BK$55:BK$96, MAX( COUNT( BL$9:BL$50 )  - $C154 + 1, 1)), INDEX( BK$101:BK$142, MAX( COUNT( BL$9:BL$50 )  - $B154 + 1, 1)) : INDEX( BK$101:BK$142, MAX( COUNT( BL$9:BL$50 )  - $C154 + 1, 1)) &gt; 0)))</f>
        <v>1.0000317224832018</v>
      </c>
      <c r="BL154" s="10">
        <f>+IF(BL$8 = 125, 1, MEDIAN(_xlfn._xlws.FILTER(INDEX( BL$55:BL$96, MAX( COUNT( BM$9:BM$50 )  - $B154 + 1, 1)) : INDEX( BL$55:BL$96, MAX( COUNT( BM$9:BM$50 )  - $C154 + 1, 1)), INDEX( BL$101:BL$142, MAX( COUNT( BM$9:BM$50 )  - $B154 + 1, 1)) : INDEX( BL$101:BL$142, MAX( COUNT( BM$9:BM$50 )  - $C154 + 1, 1)) &gt; 0)))</f>
        <v>1.0004001466794161</v>
      </c>
      <c r="BM154" s="10">
        <f>+IF(BM$8 = 125, 1, MEDIAN(_xlfn._xlws.FILTER(INDEX( BM$55:BM$96, MAX( COUNT( BN$9:BN$50 )  - $B154 + 1, 1)) : INDEX( BM$55:BM$96, MAX( COUNT( BN$9:BN$50 )  - $C154 + 1, 1)), INDEX( BM$101:BM$142, MAX( COUNT( BN$9:BN$50 )  - $B154 + 1, 1)) : INDEX( BM$101:BM$142, MAX( COUNT( BN$9:BN$50 )  - $C154 + 1, 1)) &gt; 0)))</f>
        <v>1.0000300025558899</v>
      </c>
      <c r="BN154" s="10">
        <f>+IF(BN$8 = 125, 1, MEDIAN(_xlfn._xlws.FILTER(INDEX( BN$55:BN$96, MAX( COUNT( BO$9:BO$50 )  - $B154 + 1, 1)) : INDEX( BN$55:BN$96, MAX( COUNT( BO$9:BO$50 )  - $C154 + 1, 1)), INDEX( BN$101:BN$142, MAX( COUNT( BO$9:BO$50 )  - $B154 + 1, 1)) : INDEX( BN$101:BN$142, MAX( COUNT( BO$9:BO$50 )  - $C154 + 1, 1)) &gt; 0)))</f>
        <v>1.0002433521288991</v>
      </c>
      <c r="BO154" s="10">
        <f>+IF(BO$8 = 125, 1, MEDIAN(_xlfn._xlws.FILTER(INDEX( BO$55:BO$96, MAX( COUNT( BP$9:BP$50 )  - $B154 + 1, 1)) : INDEX( BO$55:BO$96, MAX( COUNT( BP$9:BP$50 )  - $C154 + 1, 1)), INDEX( BO$101:BO$142, MAX( COUNT( BP$9:BP$50 )  - $B154 + 1, 1)) : INDEX( BO$101:BO$142, MAX( COUNT( BP$9:BP$50 )  - $C154 + 1, 1)) &gt; 0)))</f>
        <v>1.0003709958468072</v>
      </c>
      <c r="BP154" s="10">
        <f>+IF(BP$8 = 125, 1, MEDIAN(_xlfn._xlws.FILTER(INDEX( BP$55:BP$96, MAX( COUNT( BQ$9:BQ$50 )  - $B154 + 1, 1)) : INDEX( BP$55:BP$96, MAX( COUNT( BQ$9:BQ$50 )  - $C154 + 1, 1)), INDEX( BP$101:BP$142, MAX( COUNT( BQ$9:BQ$50 )  - $B154 + 1, 1)) : INDEX( BP$101:BP$142, MAX( COUNT( BQ$9:BQ$50 )  - $C154 + 1, 1)) &gt; 0)))</f>
        <v>1.0001933407283112</v>
      </c>
      <c r="BQ154" s="10">
        <f>+IF(BQ$8 = 125, 1, MEDIAN(_xlfn._xlws.FILTER(INDEX( BQ$55:BQ$96, MAX( COUNT( BR$9:BR$50 )  - $B154 + 1, 1)) : INDEX( BQ$55:BQ$96, MAX( COUNT( BR$9:BR$50 )  - $C154 + 1, 1)), INDEX( BQ$101:BQ$142, MAX( COUNT( BR$9:BR$50 )  - $B154 + 1, 1)) : INDEX( BQ$101:BQ$142, MAX( COUNT( BR$9:BR$50 )  - $C154 + 1, 1)) &gt; 0)))</f>
        <v>1</v>
      </c>
      <c r="BR154" s="10">
        <f>+IF(BR$8 = 125, 1, MEDIAN(_xlfn._xlws.FILTER(INDEX( BR$55:BR$96, MAX( COUNT( BS$9:BS$50 )  - $B154 + 1, 1)) : INDEX( BR$55:BR$96, MAX( COUNT( BS$9:BS$50 )  - $C154 + 1, 1)), INDEX( BR$101:BR$142, MAX( COUNT( BS$9:BS$50 )  - $B154 + 1, 1)) : INDEX( BR$101:BR$142, MAX( COUNT( BS$9:BS$50 )  - $C154 + 1, 1)) &gt; 0)))</f>
        <v>1.0000695870659393</v>
      </c>
      <c r="BS154" s="10">
        <f>+IF(BS$8 = 125, 1, MEDIAN(_xlfn._xlws.FILTER(INDEX( BS$55:BS$96, MAX( COUNT( BT$9:BT$50 )  - $B154 + 1, 1)) : INDEX( BS$55:BS$96, MAX( COUNT( BT$9:BT$50 )  - $C154 + 1, 1)), INDEX( BS$101:BS$142, MAX( COUNT( BT$9:BT$50 )  - $B154 + 1, 1)) : INDEX( BS$101:BS$142, MAX( COUNT( BT$9:BT$50 )  - $C154 + 1, 1)) &gt; 0)))</f>
        <v>1.0000319427775137</v>
      </c>
      <c r="BT154" s="10">
        <f>+IF(BT$8 = 125, 1, MEDIAN(_xlfn._xlws.FILTER(INDEX( BT$55:BT$96, MAX( COUNT( BU$9:BU$50 )  - $B154 + 1, 1)) : INDEX( BT$55:BT$96, MAX( COUNT( BU$9:BU$50 )  - $C154 + 1, 1)), INDEX( BT$101:BT$142, MAX( COUNT( BU$9:BU$50 )  - $B154 + 1, 1)) : INDEX( BT$101:BT$142, MAX( COUNT( BU$9:BU$50 )  - $C154 + 1, 1)) &gt; 0)))</f>
        <v>1</v>
      </c>
      <c r="BU154" s="10">
        <f>+IF(BU$8 = 125, 1, MEDIAN(_xlfn._xlws.FILTER(INDEX( BU$55:BU$96, MAX( COUNT( BV$9:BV$50 )  - $B154 + 1, 1)) : INDEX( BU$55:BU$96, MAX( COUNT( BV$9:BV$50 )  - $C154 + 1, 1)), INDEX( BU$101:BU$142, MAX( COUNT( BV$9:BV$50 )  - $B154 + 1, 1)) : INDEX( BU$101:BU$142, MAX( COUNT( BV$9:BV$50 )  - $C154 + 1, 1)) &gt; 0)))</f>
        <v>1.0000321389750977</v>
      </c>
      <c r="BV154" s="10">
        <f>+IF(BV$8 = 125, 1, MEDIAN(_xlfn._xlws.FILTER(INDEX( BV$55:BV$96, MAX( COUNT( BW$9:BW$50 )  - $B154 + 1, 1)) : INDEX( BV$55:BV$96, MAX( COUNT( BW$9:BW$50 )  - $C154 + 1, 1)), INDEX( BV$101:BV$142, MAX( COUNT( BW$9:BW$50 )  - $B154 + 1, 1)) : INDEX( BV$101:BV$142, MAX( COUNT( BW$9:BW$50 )  - $C154 + 1, 1)) &gt; 0)))</f>
        <v>1.000072291666523</v>
      </c>
      <c r="BW154" s="10">
        <f>+IF(BW$8 = 125, 1, MEDIAN(_xlfn._xlws.FILTER(INDEX( BW$55:BW$96, MAX( COUNT( BX$9:BX$50 )  - $B154 + 1, 1)) : INDEX( BW$55:BW$96, MAX( COUNT( BX$9:BX$50 )  - $C154 + 1, 1)), INDEX( BW$101:BW$142, MAX( COUNT( BX$9:BX$50 )  - $B154 + 1, 1)) : INDEX( BW$101:BW$142, MAX( COUNT( BX$9:BX$50 )  - $C154 + 1, 1)) &gt; 0)))</f>
        <v>1</v>
      </c>
      <c r="BX154" s="10">
        <f>+IF(BX$8 = 125, 1, MEDIAN(_xlfn._xlws.FILTER(INDEX( BX$55:BX$96, MAX( COUNT( BY$9:BY$50 )  - $B154 + 1, 1)) : INDEX( BX$55:BX$96, MAX( COUNT( BY$9:BY$50 )  - $C154 + 1, 1)), INDEX( BX$101:BX$142, MAX( COUNT( BY$9:BY$50 )  - $B154 + 1, 1)) : INDEX( BX$101:BX$142, MAX( COUNT( BY$9:BY$50 )  - $C154 + 1, 1)) &gt; 0)))</f>
        <v>1.0005719035371676</v>
      </c>
      <c r="BY154" s="10">
        <f>+IF(BY$8 = 125, 1, MEDIAN(_xlfn._xlws.FILTER(INDEX( BY$55:BY$96, MAX( COUNT( BZ$9:BZ$50 )  - $B154 + 1, 1)) : INDEX( BY$55:BY$96, MAX( COUNT( BZ$9:BZ$50 )  - $C154 + 1, 1)), INDEX( BY$101:BY$142, MAX( COUNT( BZ$9:BZ$50 )  - $B154 + 1, 1)) : INDEX( BY$101:BY$142, MAX( COUNT( BZ$9:BZ$50 )  - $C154 + 1, 1)) &gt; 0)))</f>
        <v>1</v>
      </c>
      <c r="BZ154" s="10">
        <f>+IF(BZ$8 = 125, 1, MEDIAN(_xlfn._xlws.FILTER(INDEX( BZ$55:BZ$96, MAX( COUNT( CA$9:CA$50 )  - $B154 + 1, 1)) : INDEX( BZ$55:BZ$96, MAX( COUNT( CA$9:CA$50 )  - $C154 + 1, 1)), INDEX( BZ$101:BZ$142, MAX( COUNT( CA$9:CA$50 )  - $B154 + 1, 1)) : INDEX( BZ$101:BZ$142, MAX( COUNT( CA$9:CA$50 )  - $C154 + 1, 1)) &gt; 0)))</f>
        <v>1.0000612267782398</v>
      </c>
      <c r="CA154" s="10">
        <f>+IF(CA$8 = 125, 1, MEDIAN(_xlfn._xlws.FILTER(INDEX( CA$55:CA$96, MAX( COUNT( CB$9:CB$50 )  - $B154 + 1, 1)) : INDEX( CA$55:CA$96, MAX( COUNT( CB$9:CB$50 )  - $C154 + 1, 1)), INDEX( CA$101:CA$142, MAX( COUNT( CB$9:CB$50 )  - $B154 + 1, 1)) : INDEX( CA$101:CA$142, MAX( COUNT( CB$9:CB$50 )  - $C154 + 1, 1)) &gt; 0)))</f>
        <v>1.000065590398018</v>
      </c>
      <c r="CB154" s="10">
        <f>+IF(CB$8 = 125, 1, MEDIAN(_xlfn._xlws.FILTER(INDEX( CB$55:CB$96, MAX( COUNT( CC$9:CC$50 )  - $B154 + 1, 1)) : INDEX( CB$55:CB$96, MAX( COUNT( CC$9:CC$50 )  - $C154 + 1, 1)), INDEX( CB$101:CB$142, MAX( COUNT( CC$9:CC$50 )  - $B154 + 1, 1)) : INDEX( CB$101:CB$142, MAX( COUNT( CC$9:CC$50 )  - $C154 + 1, 1)) &gt; 0)))</f>
        <v>1.0001039655828117</v>
      </c>
      <c r="CC154" s="10">
        <f>+IF(CC$8 = 125, 1, MEDIAN(_xlfn._xlws.FILTER(INDEX( CC$55:CC$96, MAX( COUNT( CD$9:CD$50 )  - $B154 + 1, 1)) : INDEX( CC$55:CC$96, MAX( COUNT( CD$9:CD$50 )  - $C154 + 1, 1)), INDEX( CC$101:CC$142, MAX( COUNT( CD$9:CD$50 )  - $B154 + 1, 1)) : INDEX( CC$101:CC$142, MAX( COUNT( CD$9:CD$50 )  - $C154 + 1, 1)) &gt; 0)))</f>
        <v>1.0000628387579482</v>
      </c>
      <c r="CD154" s="10">
        <f>+IF(CD$8 = 125, 1, MEDIAN(_xlfn._xlws.FILTER(INDEX( CD$55:CD$96, MAX( COUNT( CE$9:CE$50 )  - $B154 + 1, 1)) : INDEX( CD$55:CD$96, MAX( COUNT( CE$9:CE$50 )  - $C154 + 1, 1)), INDEX( CD$101:CD$142, MAX( COUNT( CE$9:CE$50 )  - $B154 + 1, 1)) : INDEX( CD$101:CD$142, MAX( COUNT( CE$9:CE$50 )  - $C154 + 1, 1)) &gt; 0)))</f>
        <v>1</v>
      </c>
      <c r="CE154" s="10">
        <f>+IF(CE$8 = 125, 1, MEDIAN(_xlfn._xlws.FILTER(INDEX( CE$55:CE$96, MAX( COUNT( CF$9:CF$50 )  - $B154 + 1, 1)) : INDEX( CE$55:CE$96, MAX( COUNT( CF$9:CF$50 )  - $C154 + 1, 1)), INDEX( CE$101:CE$142, MAX( COUNT( CF$9:CF$50 )  - $B154 + 1, 1)) : INDEX( CE$101:CE$142, MAX( COUNT( CF$9:CF$50 )  - $C154 + 1, 1)) &gt; 0)))</f>
        <v>1.0001183779867273</v>
      </c>
      <c r="CF154" s="10">
        <f>+IF(CF$8 = 125, 1, MEDIAN(_xlfn._xlws.FILTER(INDEX( CF$55:CF$96, MAX( COUNT( CG$9:CG$50 )  - $B154 + 1, 1)) : INDEX( CF$55:CF$96, MAX( COUNT( CG$9:CG$50 )  - $C154 + 1, 1)), INDEX( CF$101:CF$142, MAX( COUNT( CG$9:CG$50 )  - $B154 + 1, 1)) : INDEX( CF$101:CF$142, MAX( COUNT( CG$9:CG$50 )  - $C154 + 1, 1)) &gt; 0)))</f>
        <v>1.0000415547158958</v>
      </c>
      <c r="CG154" s="10">
        <f>+IF(CG$8 = 125, 1, MEDIAN(_xlfn._xlws.FILTER(INDEX( CG$55:CG$96, MAX( COUNT( CH$9:CH$50 )  - $B154 + 1, 1)) : INDEX( CG$55:CG$96, MAX( COUNT( CH$9:CH$50 )  - $C154 + 1, 1)), INDEX( CG$101:CG$142, MAX( COUNT( CH$9:CH$50 )  - $B154 + 1, 1)) : INDEX( CG$101:CG$142, MAX( COUNT( CH$9:CH$50 )  - $C154 + 1, 1)) &gt; 0)))</f>
        <v>1.0001580175176548</v>
      </c>
      <c r="CH154" s="10">
        <f>+IF(CH$8 = 125, 1, MEDIAN(_xlfn._xlws.FILTER(INDEX( CH$55:CH$96, MAX( COUNT( CI$9:CI$50 )  - $B154 + 1, 1)) : INDEX( CH$55:CH$96, MAX( COUNT( CI$9:CI$50 )  - $C154 + 1, 1)), INDEX( CH$101:CH$142, MAX( COUNT( CI$9:CI$50 )  - $B154 + 1, 1)) : INDEX( CH$101:CH$142, MAX( COUNT( CI$9:CI$50 )  - $C154 + 1, 1)) &gt; 0)))</f>
        <v>1.0002652457891275</v>
      </c>
      <c r="CI154" s="10">
        <f>+IF(CI$8 = 125, 1, MEDIAN(_xlfn._xlws.FILTER(INDEX( CI$55:CI$96, MAX( COUNT( CJ$9:CJ$50 )  - $B154 + 1, 1)) : INDEX( CI$55:CI$96, MAX( COUNT( CJ$9:CJ$50 )  - $C154 + 1, 1)), INDEX( CI$101:CI$142, MAX( COUNT( CJ$9:CJ$50 )  - $B154 + 1, 1)) : INDEX( CI$101:CI$142, MAX( COUNT( CJ$9:CJ$50 )  - $C154 + 1, 1)) &gt; 0)))</f>
        <v>1</v>
      </c>
      <c r="CJ154" s="10">
        <f>+IF(CJ$8 = 125, 1, MEDIAN(_xlfn._xlws.FILTER(INDEX( CJ$55:CJ$96, MAX( COUNT( CK$9:CK$50 )  - $B154 + 1, 1)) : INDEX( CJ$55:CJ$96, MAX( COUNT( CK$9:CK$50 )  - $C154 + 1, 1)), INDEX( CJ$101:CJ$142, MAX( COUNT( CK$9:CK$50 )  - $B154 + 1, 1)) : INDEX( CJ$101:CJ$142, MAX( COUNT( CK$9:CK$50 )  - $C154 + 1, 1)) &gt; 0)))</f>
        <v>1.0003292061511355</v>
      </c>
      <c r="CK154" s="10">
        <f>+IF(CK$8 = 125, 1, MEDIAN(_xlfn._xlws.FILTER(INDEX( CK$55:CK$96, MAX( COUNT( CL$9:CL$50 )  - $B154 + 1, 1)) : INDEX( CK$55:CK$96, MAX( COUNT( CL$9:CL$50 )  - $C154 + 1, 1)), INDEX( CK$101:CK$142, MAX( COUNT( CL$9:CL$50 )  - $B154 + 1, 1)) : INDEX( CK$101:CK$142, MAX( COUNT( CL$9:CL$50 )  - $C154 + 1, 1)) &gt; 0)))</f>
        <v>1</v>
      </c>
      <c r="CL154" s="10">
        <f>+IF(CL$8 = 125, 1, MEDIAN(_xlfn._xlws.FILTER(INDEX( CL$55:CL$96, MAX( COUNT( CM$9:CM$50 )  - $B154 + 1, 1)) : INDEX( CL$55:CL$96, MAX( COUNT( CM$9:CM$50 )  - $C154 + 1, 1)), INDEX( CL$101:CL$142, MAX( COUNT( CM$9:CM$50 )  - $B154 + 1, 1)) : INDEX( CL$101:CL$142, MAX( COUNT( CM$9:CM$50 )  - $C154 + 1, 1)) &gt; 0)))</f>
        <v>1.000051365450509</v>
      </c>
      <c r="CM154" s="10">
        <f>+IF(CM$8 = 125, 1, MEDIAN(_xlfn._xlws.FILTER(INDEX( CM$55:CM$96, MAX( COUNT( CN$9:CN$50 )  - $B154 + 1, 1)) : INDEX( CM$55:CM$96, MAX( COUNT( CN$9:CN$50 )  - $C154 + 1, 1)), INDEX( CM$101:CM$142, MAX( COUNT( CN$9:CN$50 )  - $B154 + 1, 1)) : INDEX( CM$101:CM$142, MAX( COUNT( CN$9:CN$50 )  - $C154 + 1, 1)) &gt; 0)))</f>
        <v>1.000890548605804</v>
      </c>
      <c r="CN154" s="10">
        <f>+IF(CN$8 = 125, 1, MEDIAN(_xlfn._xlws.FILTER(INDEX( CN$55:CN$96, MAX( COUNT( CO$9:CO$50 )  - $B154 + 1, 1)) : INDEX( CN$55:CN$96, MAX( COUNT( CO$9:CO$50 )  - $C154 + 1, 1)), INDEX( CN$101:CN$142, MAX( COUNT( CO$9:CO$50 )  - $B154 + 1, 1)) : INDEX( CN$101:CN$142, MAX( COUNT( CO$9:CO$50 )  - $C154 + 1, 1)) &gt; 0)))</f>
        <v>1.0000320099874682</v>
      </c>
      <c r="CO154" s="10">
        <f>+IF(CO$8 = 125, 1, MEDIAN(_xlfn._xlws.FILTER(INDEX( CO$55:CO$96, MAX( COUNT( CP$9:CP$50 )  - $B154 + 1, 1)) : INDEX( CO$55:CO$96, MAX( COUNT( CP$9:CP$50 )  - $C154 + 1, 1)), INDEX( CO$101:CO$142, MAX( COUNT( CP$9:CP$50 )  - $B154 + 1, 1)) : INDEX( CO$101:CO$142, MAX( COUNT( CP$9:CP$50 )  - $C154 + 1, 1)) &gt; 0)))</f>
        <v>1.0009808604721597</v>
      </c>
      <c r="CP154" s="10">
        <f>+IF(CP$8 = 125, 1, MEDIAN(_xlfn._xlws.FILTER(INDEX( CP$55:CP$96, MAX( COUNT( CQ$9:CQ$50 )  - $B154 + 1, 1)) : INDEX( CP$55:CP$96, MAX( COUNT( CQ$9:CQ$50 )  - $C154 + 1, 1)), INDEX( CP$101:CP$142, MAX( COUNT( CQ$9:CQ$50 )  - $B154 + 1, 1)) : INDEX( CP$101:CP$142, MAX( COUNT( CQ$9:CQ$50 )  - $C154 + 1, 1)) &gt; 0)))</f>
        <v>1</v>
      </c>
      <c r="CQ154" s="10">
        <f>+IF(CQ$8 = 125, 1, MEDIAN(_xlfn._xlws.FILTER(INDEX( CQ$55:CQ$96, MAX( COUNT( CR$9:CR$50 )  - $B154 + 1, 1)) : INDEX( CQ$55:CQ$96, MAX( COUNT( CR$9:CR$50 )  - $C154 + 1, 1)), INDEX( CQ$101:CQ$142, MAX( COUNT( CR$9:CR$50 )  - $B154 + 1, 1)) : INDEX( CQ$101:CQ$142, MAX( COUNT( CR$9:CR$50 )  - $C154 + 1, 1)) &gt; 0)))</f>
        <v>1</v>
      </c>
      <c r="CR154" s="10">
        <f>+IF(CR$8 = 125, 1, MEDIAN(_xlfn._xlws.FILTER(INDEX( CR$55:CR$96, MAX( COUNT( CS$9:CS$50 )  - $B154 + 1, 1)) : INDEX( CR$55:CR$96, MAX( COUNT( CS$9:CS$50 )  - $C154 + 1, 1)), INDEX( CR$101:CR$142, MAX( COUNT( CS$9:CS$50 )  - $B154 + 1, 1)) : INDEX( CR$101:CR$142, MAX( COUNT( CS$9:CS$50 )  - $C154 + 1, 1)) &gt; 0)))</f>
        <v>1.0007855336738298</v>
      </c>
      <c r="CS154" s="10">
        <f>+IF(CS$8 = 125, 1, MEDIAN(_xlfn._xlws.FILTER(INDEX( CS$55:CS$96, MAX( COUNT( CT$9:CT$50 )  - $B154 + 1, 1)) : INDEX( CS$55:CS$96, MAX( COUNT( CT$9:CT$50 )  - $C154 + 1, 1)), INDEX( CS$101:CS$142, MAX( COUNT( CT$9:CT$50 )  - $B154 + 1, 1)) : INDEX( CS$101:CS$142, MAX( COUNT( CT$9:CT$50 )  - $C154 + 1, 1)) &gt; 0)))</f>
        <v>1.0001734966889444</v>
      </c>
      <c r="CT154" s="10">
        <f>+IF(CT$8 = 125, 1, MEDIAN(_xlfn._xlws.FILTER(INDEX( CT$55:CT$96, MAX( COUNT( CU$9:CU$50 )  - $B154 + 1, 1)) : INDEX( CT$55:CT$96, MAX( COUNT( CU$9:CU$50 )  - $C154 + 1, 1)), INDEX( CT$101:CT$142, MAX( COUNT( CU$9:CU$50 )  - $B154 + 1, 1)) : INDEX( CT$101:CT$142, MAX( COUNT( CU$9:CU$50 )  - $C154 + 1, 1)) &gt; 0)))</f>
        <v>1.000031293692742</v>
      </c>
      <c r="CU154" s="10">
        <f>+IF(CU$8 = 125, 1, MEDIAN(_xlfn._xlws.FILTER(INDEX( CU$55:CU$96, MAX( COUNT( CV$9:CV$50 )  - $B154 + 1, 1)) : INDEX( CU$55:CU$96, MAX( COUNT( CV$9:CV$50 )  - $C154 + 1, 1)), INDEX( CU$101:CU$142, MAX( COUNT( CV$9:CV$50 )  - $B154 + 1, 1)) : INDEX( CU$101:CU$142, MAX( COUNT( CV$9:CV$50 )  - $C154 + 1, 1)) &gt; 0)))</f>
        <v>1</v>
      </c>
      <c r="CV154" s="10">
        <f>+IF(CV$8 = 125, 1, MEDIAN(_xlfn._xlws.FILTER(INDEX( CV$55:CV$96, MAX( COUNT( CW$9:CW$50 )  - $B154 + 1, 1)) : INDEX( CV$55:CV$96, MAX( COUNT( CW$9:CW$50 )  - $C154 + 1, 1)), INDEX( CV$101:CV$142, MAX( COUNT( CW$9:CW$50 )  - $B154 + 1, 1)) : INDEX( CV$101:CV$142, MAX( COUNT( CW$9:CW$50 )  - $C154 + 1, 1)) &gt; 0)))</f>
        <v>1</v>
      </c>
      <c r="CW154" s="10">
        <f>+IF(CW$8 = 125, 1, MEDIAN(_xlfn._xlws.FILTER(INDEX( CW$55:CW$96, MAX( COUNT( CX$9:CX$50 )  - $B154 + 1, 1)) : INDEX( CW$55:CW$96, MAX( COUNT( CX$9:CX$50 )  - $C154 + 1, 1)), INDEX( CW$101:CW$142, MAX( COUNT( CX$9:CX$50 )  - $B154 + 1, 1)) : INDEX( CW$101:CW$142, MAX( COUNT( CX$9:CX$50 )  - $C154 + 1, 1)) &gt; 0)))</f>
        <v>1.0001763983053162</v>
      </c>
      <c r="CX154" s="10">
        <f>+IF(CX$8 = 125, 1, MEDIAN(_xlfn._xlws.FILTER(INDEX( CX$55:CX$96, MAX( COUNT( CY$9:CY$50 )  - $B154 + 1, 1)) : INDEX( CX$55:CX$96, MAX( COUNT( CY$9:CY$50 )  - $C154 + 1, 1)), INDEX( CX$101:CX$142, MAX( COUNT( CY$9:CY$50 )  - $B154 + 1, 1)) : INDEX( CX$101:CX$142, MAX( COUNT( CY$9:CY$50 )  - $C154 + 1, 1)) &gt; 0)))</f>
        <v>1.0003807997006509</v>
      </c>
      <c r="CY154" s="10">
        <f>+IF(CY$8 = 125, 1, MEDIAN(_xlfn._xlws.FILTER(INDEX( CY$55:CY$96, MAX( COUNT( CZ$9:CZ$50 )  - $B154 + 1, 1)) : INDEX( CY$55:CY$96, MAX( COUNT( CZ$9:CZ$50 )  - $C154 + 1, 1)), INDEX( CY$101:CY$142, MAX( COUNT( CZ$9:CZ$50 )  - $B154 + 1, 1)) : INDEX( CY$101:CY$142, MAX( COUNT( CZ$9:CZ$50 )  - $C154 + 1, 1)) &gt; 0)))</f>
        <v>1.0007407655987326</v>
      </c>
      <c r="CZ154" s="10">
        <f>+IF(CZ$8 = 125, 1, MEDIAN(_xlfn._xlws.FILTER(INDEX( CZ$55:CZ$96, MAX( COUNT( DA$9:DA$50 )  - $B154 + 1, 1)) : INDEX( CZ$55:CZ$96, MAX( COUNT( DA$9:DA$50 )  - $C154 + 1, 1)), INDEX( CZ$101:CZ$142, MAX( COUNT( DA$9:DA$50 )  - $B154 + 1, 1)) : INDEX( CZ$101:CZ$142, MAX( COUNT( DA$9:DA$50 )  - $C154 + 1, 1)) &gt; 0)))</f>
        <v>1.0003643269405273</v>
      </c>
      <c r="DA154" s="10">
        <f>+IF(DA$8 = 125, 1, MEDIAN(_xlfn._xlws.FILTER(INDEX( DA$55:DA$96, MAX( COUNT( DB$9:DB$50 )  - $B154 + 1, 1)) : INDEX( DA$55:DA$96, MAX( COUNT( DB$9:DB$50 )  - $C154 + 1, 1)), INDEX( DA$101:DA$142, MAX( COUNT( DB$9:DB$50 )  - $B154 + 1, 1)) : INDEX( DA$101:DA$142, MAX( COUNT( DB$9:DB$50 )  - $C154 + 1, 1)) &gt; 0)))</f>
        <v>1.0002581079475683</v>
      </c>
      <c r="DB154" s="10">
        <f>+IF(DB$8 = 125, 1, MEDIAN(_xlfn._xlws.FILTER(INDEX( DB$55:DB$96, MAX( COUNT( DC$9:DC$50 )  - $B154 + 1, 1)) : INDEX( DB$55:DB$96, MAX( COUNT( DC$9:DC$50 )  - $C154 + 1, 1)), INDEX( DB$101:DB$142, MAX( COUNT( DC$9:DC$50 )  - $B154 + 1, 1)) : INDEX( DB$101:DB$142, MAX( COUNT( DC$9:DC$50 )  - $C154 + 1, 1)) &gt; 0)))</f>
        <v>1</v>
      </c>
      <c r="DC154" s="10">
        <f>+IF(DC$8 = 125, 1, MEDIAN(_xlfn._xlws.FILTER(INDEX( DC$55:DC$96, MAX( COUNT( DD$9:DD$50 )  - $B154 + 1, 1)) : INDEX( DC$55:DC$96, MAX( COUNT( DD$9:DD$50 )  - $C154 + 1, 1)), INDEX( DC$101:DC$142, MAX( COUNT( DD$9:DD$50 )  - $B154 + 1, 1)) : INDEX( DC$101:DC$142, MAX( COUNT( DD$9:DD$50 )  - $C154 + 1, 1)) &gt; 0)))</f>
        <v>1.00004149633077</v>
      </c>
      <c r="DD154" s="10">
        <f>+IF(DD$8 = 125, 1, MEDIAN(_xlfn._xlws.FILTER(INDEX( DD$55:DD$96, MAX( COUNT( DE$9:DE$50 )  - $B154 + 1, 1)) : INDEX( DD$55:DD$96, MAX( COUNT( DE$9:DE$50 )  - $C154 + 1, 1)), INDEX( DD$101:DD$142, MAX( COUNT( DE$9:DE$50 )  - $B154 + 1, 1)) : INDEX( DD$101:DD$142, MAX( COUNT( DE$9:DE$50 )  - $C154 + 1, 1)) &gt; 0)))</f>
        <v>1</v>
      </c>
      <c r="DE154" s="10">
        <f>+IF(DE$8 = 125, 1, MEDIAN(_xlfn._xlws.FILTER(INDEX( DE$55:DE$96, MAX( COUNT( DF$9:DF$50 )  - $B154 + 1, 1)) : INDEX( DE$55:DE$96, MAX( COUNT( DF$9:DF$50 )  - $C154 + 1, 1)), INDEX( DE$101:DE$142, MAX( COUNT( DF$9:DF$50 )  - $B154 + 1, 1)) : INDEX( DE$101:DE$142, MAX( COUNT( DF$9:DF$50 )  - $C154 + 1, 1)) &gt; 0)))</f>
        <v>1.0001352576581071</v>
      </c>
      <c r="DF154" s="10">
        <f>+IF(DF$8 = 125, 1, MEDIAN(_xlfn._xlws.FILTER(INDEX( DF$55:DF$96, MAX( COUNT( DG$9:DG$50 )  - $B154 + 1, 1)) : INDEX( DF$55:DF$96, MAX( COUNT( DG$9:DG$50 )  - $C154 + 1, 1)), INDEX( DF$101:DF$142, MAX( COUNT( DG$9:DG$50 )  - $B154 + 1, 1)) : INDEX( DF$101:DF$142, MAX( COUNT( DG$9:DG$50 )  - $C154 + 1, 1)) &gt; 0)))</f>
        <v>1</v>
      </c>
      <c r="DG154" s="10">
        <f>+IF(DG$8 = 125, 1, MEDIAN(_xlfn._xlws.FILTER(INDEX( DG$55:DG$96, MAX( COUNT( DH$9:DH$50 )  - $B154 + 1, 1)) : INDEX( DG$55:DG$96, MAX( COUNT( DH$9:DH$50 )  - $C154 + 1, 1)), INDEX( DG$101:DG$142, MAX( COUNT( DH$9:DH$50 )  - $B154 + 1, 1)) : INDEX( DG$101:DG$142, MAX( COUNT( DH$9:DH$50 )  - $C154 + 1, 1)) &gt; 0)))</f>
        <v>1</v>
      </c>
      <c r="DH154" s="10">
        <f>+IF(DH$8 = 125, 1, MEDIAN(_xlfn._xlws.FILTER(INDEX( DH$55:DH$96, MAX( COUNT( DI$9:DI$50 )  - $B154 + 1, 1)) : INDEX( DH$55:DH$96, MAX( COUNT( DI$9:DI$50 )  - $C154 + 1, 1)), INDEX( DH$101:DH$142, MAX( COUNT( DI$9:DI$50 )  - $B154 + 1, 1)) : INDEX( DH$101:DH$142, MAX( COUNT( DI$9:DI$50 )  - $C154 + 1, 1)) &gt; 0)))</f>
        <v>1</v>
      </c>
      <c r="DI154" s="10">
        <f>+IF(DI$8 = 125, 1, MEDIAN(_xlfn._xlws.FILTER(INDEX( DI$55:DI$96, MAX( COUNT( DJ$9:DJ$50 )  - $B154 + 1, 1)) : INDEX( DI$55:DI$96, MAX( COUNT( DJ$9:DJ$50 )  - $C154 + 1, 1)), INDEX( DI$101:DI$142, MAX( COUNT( DJ$9:DJ$50 )  - $B154 + 1, 1)) : INDEX( DI$101:DI$142, MAX( COUNT( DJ$9:DJ$50 )  - $C154 + 1, 1)) &gt; 0)))</f>
        <v>1.0000534790220885</v>
      </c>
      <c r="DJ154" s="10">
        <f>+IF(DJ$8 = 125, 1, MEDIAN(_xlfn._xlws.FILTER(INDEX( DJ$55:DJ$96, MAX( COUNT( DK$9:DK$50 )  - $B154 + 1, 1)) : INDEX( DJ$55:DJ$96, MAX( COUNT( DK$9:DK$50 )  - $C154 + 1, 1)), INDEX( DJ$101:DJ$142, MAX( COUNT( DK$9:DK$50 )  - $B154 + 1, 1)) : INDEX( DJ$101:DJ$142, MAX( COUNT( DK$9:DK$50 )  - $C154 + 1, 1)) &gt; 0)))</f>
        <v>1.0002564274453061</v>
      </c>
      <c r="DK154" s="10">
        <f>+IF(DK$8 = 125, 1, MEDIAN(_xlfn._xlws.FILTER(INDEX( DK$55:DK$96, MAX( COUNT( DL$9:DL$50 )  - $B154 + 1, 1)) : INDEX( DK$55:DK$96, MAX( COUNT( DL$9:DL$50 )  - $C154 + 1, 1)), INDEX( DK$101:DK$142, MAX( COUNT( DL$9:DL$50 )  - $B154 + 1, 1)) : INDEX( DK$101:DK$142, MAX( COUNT( DL$9:DL$50 )  - $C154 + 1, 1)) &gt; 0)))</f>
        <v>1.0008740125741997</v>
      </c>
      <c r="DL154" s="10">
        <f>+IF(DL$8 = 125, 1, MEDIAN(_xlfn._xlws.FILTER(INDEX( DL$55:DL$96, MAX( COUNT( DM$9:DM$50 )  - $B154 + 1, 1)) : INDEX( DL$55:DL$96, MAX( COUNT( DM$9:DM$50 )  - $C154 + 1, 1)), INDEX( DL$101:DL$142, MAX( COUNT( DM$9:DM$50 )  - $B154 + 1, 1)) : INDEX( DL$101:DL$142, MAX( COUNT( DM$9:DM$50 )  - $C154 + 1, 1)) &gt; 0)))</f>
        <v>1.0004151423543806</v>
      </c>
      <c r="DM154" s="10">
        <f>+IF(DM$8 = 125, 1, MEDIAN(_xlfn._xlws.FILTER(INDEX( DM$55:DM$96, MAX( COUNT( DN$9:DN$50 )  - $B154 + 1, 1)) : INDEX( DM$55:DM$96, MAX( COUNT( DN$9:DN$50 )  - $C154 + 1, 1)), INDEX( DM$101:DM$142, MAX( COUNT( DN$9:DN$50 )  - $B154 + 1, 1)) : INDEX( DM$101:DM$142, MAX( COUNT( DN$9:DN$50 )  - $C154 + 1, 1)) &gt; 0)))</f>
        <v>1</v>
      </c>
      <c r="DN154" s="10">
        <f>+IF(DN$8 = 125, 1, MEDIAN(_xlfn._xlws.FILTER(INDEX( DN$55:DN$96, MAX( COUNT( DO$9:DO$50 )  - $B154 + 1, 1)) : INDEX( DN$55:DN$96, MAX( COUNT( DO$9:DO$50 )  - $C154 + 1, 1)), INDEX( DN$101:DN$142, MAX( COUNT( DO$9:DO$50 )  - $B154 + 1, 1)) : INDEX( DN$101:DN$142, MAX( COUNT( DO$9:DO$50 )  - $C154 + 1, 1)) &gt; 0)))</f>
        <v>1</v>
      </c>
      <c r="DO154" s="10">
        <f>+IF(DO$8 = 125, 1, MEDIAN(_xlfn._xlws.FILTER(INDEX( DO$55:DO$96, MAX( COUNT( DP$9:DP$50 )  - $B154 + 1, 1)) : INDEX( DO$55:DO$96, MAX( COUNT( DP$9:DP$50 )  - $C154 + 1, 1)), INDEX( DO$101:DO$142, MAX( COUNT( DP$9:DP$50 )  - $B154 + 1, 1)) : INDEX( DO$101:DO$142, MAX( COUNT( DP$9:DP$50 )  - $C154 + 1, 1)) &gt; 0)))</f>
        <v>1.0009048243600012</v>
      </c>
      <c r="DP154" s="10">
        <f>+IF(DP$8 = 125, 1, MEDIAN(_xlfn._xlws.FILTER(INDEX( DP$55:DP$96, MAX( COUNT( DQ$9:DQ$50 )  - $B154 + 1, 1)) : INDEX( DP$55:DP$96, MAX( COUNT( DQ$9:DQ$50 )  - $C154 + 1, 1)), INDEX( DP$101:DP$142, MAX( COUNT( DQ$9:DQ$50 )  - $B154 + 1, 1)) : INDEX( DP$101:DP$142, MAX( COUNT( DQ$9:DQ$50 )  - $C154 + 1, 1)) &gt; 0)))</f>
        <v>1.0001392497412152</v>
      </c>
      <c r="DQ154" s="10">
        <f>+IF(DQ$8 = 125, 1, MEDIAN(_xlfn._xlws.FILTER(INDEX( DQ$55:DQ$96, MAX( COUNT( DR$9:DR$50 )  - $B154 + 1, 1)) : INDEX( DQ$55:DQ$96, MAX( COUNT( DR$9:DR$50 )  - $C154 + 1, 1)), INDEX( DQ$101:DQ$142, MAX( COUNT( DR$9:DR$50 )  - $B154 + 1, 1)) : INDEX( DQ$101:DQ$142, MAX( COUNT( DR$9:DR$50 )  - $C154 + 1, 1)) &gt; 0)))</f>
        <v>1.0000280994166131</v>
      </c>
      <c r="DR154" s="10">
        <f>+IF(DR$8 = 125, 1, MEDIAN(_xlfn._xlws.FILTER(INDEX( DR$55:DR$96, MAX( COUNT( DS$9:DS$50 )  - $B154 + 1, 1)) : INDEX( DR$55:DR$96, MAX( COUNT( DS$9:DS$50 )  - $C154 + 1, 1)), INDEX( DR$101:DR$142, MAX( COUNT( DS$9:DS$50 )  - $B154 + 1, 1)) : INDEX( DR$101:DR$142, MAX( COUNT( DS$9:DS$50 )  - $C154 + 1, 1)) &gt; 0)))</f>
        <v>1</v>
      </c>
      <c r="DS154" s="10">
        <f>+IF(DS$8 = 125, 1, MEDIAN(_xlfn._xlws.FILTER(INDEX( DS$55:DS$96, MAX( COUNT( DT$9:DT$50 )  - $B154 + 1, 1)) : INDEX( DS$55:DS$96, MAX( COUNT( DT$9:DT$50 )  - $C154 + 1, 1)), INDEX( DS$101:DS$142, MAX( COUNT( DT$9:DT$50 )  - $B154 + 1, 1)) : INDEX( DS$101:DS$142, MAX( COUNT( DT$9:DT$50 )  - $C154 + 1, 1)) &gt; 0)))</f>
        <v>1.0003621155643634</v>
      </c>
      <c r="DT154" s="10">
        <f>+IF(DT$8 = 125, 1, MEDIAN(_xlfn._xlws.FILTER(INDEX( DT$55:DT$96, MAX( COUNT( DU$9:DU$50 )  - $B154 + 1, 1)) : INDEX( DT$55:DT$96, MAX( COUNT( DU$9:DU$50 )  - $C154 + 1, 1)), INDEX( DT$101:DT$142, MAX( COUNT( DU$9:DU$50 )  - $B154 + 1, 1)) : INDEX( DT$101:DT$142, MAX( COUNT( DU$9:DU$50 )  - $C154 + 1, 1)) &gt; 0)))</f>
        <v>1.0023551268783379</v>
      </c>
      <c r="DU154" s="10">
        <f>+IF(DU$8 = 125, 1, MEDIAN(_xlfn._xlws.FILTER(INDEX( DU$55:DU$96, MAX( COUNT( DV$9:DV$50 )  - $B154 + 1, 1)) : INDEX( DU$55:DU$96, MAX( COUNT( DV$9:DV$50 )  - $C154 + 1, 1)), INDEX( DU$101:DU$142, MAX( COUNT( DV$9:DV$50 )  - $B154 + 1, 1)) : INDEX( DU$101:DU$142, MAX( COUNT( DV$9:DV$50 )  - $C154 + 1, 1)) &gt; 0)))</f>
        <v>1.0009066405512623</v>
      </c>
      <c r="DV154" s="10">
        <f>+IF(DV$8 = 125, 1, MEDIAN(_xlfn._xlws.FILTER(INDEX( DV$55:DV$96, MAX( COUNT( DW$9:DW$50 )  - $B154 + 1, 1)) : INDEX( DV$55:DV$96, MAX( COUNT( DW$9:DW$50 )  - $C154 + 1, 1)), INDEX( DV$101:DV$142, MAX( COUNT( DW$9:DW$50 )  - $B154 + 1, 1)) : INDEX( DV$101:DV$142, MAX( COUNT( DW$9:DW$50 )  - $C154 + 1, 1)) &gt; 0)))</f>
        <v>1.0034017444366707</v>
      </c>
      <c r="DW154" s="10">
        <f>+IF(DW$8 = 125, 1, MEDIAN(_xlfn._xlws.FILTER(INDEX( DW$55:DW$96, MAX( COUNT( DX$9:DX$50 )  - $B154 + 1, 1)) : INDEX( DW$55:DW$96, MAX( COUNT( DX$9:DX$50 )  - $C154 + 1, 1)), INDEX( DW$101:DW$142, MAX( COUNT( DX$9:DX$50 )  - $B154 + 1, 1)) : INDEX( DW$101:DW$142, MAX( COUNT( DX$9:DX$50 )  - $C154 + 1, 1)) &gt; 0)))</f>
        <v>1.0021577041171688</v>
      </c>
      <c r="DX154" s="10">
        <f>+IF(DX$8 = 125, 1, MEDIAN(_xlfn._xlws.FILTER(INDEX( DX$55:DX$96, MAX( COUNT( DY$9:DY$50 )  - $B154 + 1, 1)) : INDEX( DX$55:DX$96, MAX( COUNT( DY$9:DY$50 )  - $C154 + 1, 1)), INDEX( DX$101:DX$142, MAX( COUNT( DY$9:DY$50 )  - $B154 + 1, 1)) : INDEX( DX$101:DX$142, MAX( COUNT( DY$9:DY$50 )  - $C154 + 1, 1)) &gt; 0)))</f>
        <v>1.0038513805404945</v>
      </c>
      <c r="DY154" s="10">
        <f>+IF(DY$8 = 125, 1, MEDIAN(_xlfn._xlws.FILTER(INDEX( DY$55:DY$96, MAX( COUNT( DZ$9:DZ$50 )  - $B154 + 1, 1)) : INDEX( DY$55:DY$96, MAX( COUNT( DZ$9:DZ$50 )  - $C154 + 1, 1)), INDEX( DY$101:DY$142, MAX( COUNT( DZ$9:DZ$50 )  - $B154 + 1, 1)) : INDEX( DY$101:DY$142, MAX( COUNT( DZ$9:DZ$50 )  - $C154 + 1, 1)) &gt; 0)))</f>
        <v>1.0045542200871611</v>
      </c>
      <c r="DZ154" s="10">
        <f>+IF(DZ$8 = 125, 1, MEDIAN(_xlfn._xlws.FILTER(INDEX( DZ$55:DZ$96, MAX( COUNT( EA$9:EA$50 )  - $B154 + 1, 1)) : INDEX( DZ$55:DZ$96, MAX( COUNT( EA$9:EA$50 )  - $C154 + 1, 1)), INDEX( DZ$101:DZ$142, MAX( COUNT( EA$9:EA$50 )  - $B154 + 1, 1)) : INDEX( DZ$101:DZ$142, MAX( COUNT( EA$9:EA$50 )  - $C154 + 1, 1)) &gt; 0)))</f>
        <v>1.0041088153957449</v>
      </c>
      <c r="EA154" s="10">
        <f>+IF(EA$8 = 125, 1, MEDIAN(_xlfn._xlws.FILTER(INDEX( EA$55:EA$96, MAX( COUNT( EB$9:EB$50 )  - $B154 + 1, 1)) : INDEX( EA$55:EA$96, MAX( COUNT( EB$9:EB$50 )  - $C154 + 1, 1)), INDEX( EA$101:EA$142, MAX( COUNT( EB$9:EB$50 )  - $B154 + 1, 1)) : INDEX( EA$101:EA$142, MAX( COUNT( EB$9:EB$50 )  - $C154 + 1, 1)) &gt; 0)))</f>
        <v>1</v>
      </c>
      <c r="EB154" s="10">
        <f>+IF(EB$8 = 125, 1, MEDIAN(_xlfn._xlws.FILTER(INDEX( EB$55:EB$96, MAX( COUNT( EC$9:EC$50 )  - $B154 + 1, 1)) : INDEX( EB$55:EB$96, MAX( COUNT( EC$9:EC$50 )  - $C154 + 1, 1)), INDEX( EB$101:EB$142, MAX( COUNT( EC$9:EC$50 )  - $B154 + 1, 1)) : INDEX( EB$101:EB$142, MAX( COUNT( EC$9:EC$50 )  - $C154 + 1, 1)) &gt; 0)))</f>
        <v>2.1502600491546122</v>
      </c>
      <c r="EC154" s="10">
        <f>+IF(EC$8 = 125, 1, MEDIAN(_xlfn._xlws.FILTER(INDEX( EC$55:EC$96, MAX( COUNT( ED$9:ED$50 )  - $B154 + 1, 1)) : INDEX( EC$55:EC$96, MAX( COUNT( ED$9:ED$50 )  - $C154 + 1, 1)), INDEX( EC$101:EC$142, MAX( COUNT( ED$9:ED$50 )  - $B154 + 1, 1)) : INDEX( EC$101:EC$142, MAX( COUNT( ED$9:ED$50 )  - $C154 + 1, 1)) &gt; 0)))</f>
        <v>2.0467276391397684</v>
      </c>
      <c r="ED154" s="10">
        <f>+IF(ED$8 = 125, 1, MEDIAN(_xlfn._xlws.FILTER(INDEX( ED$55:ED$96, MAX( COUNT( EE$9:EE$50 )  - $B154 + 1, 1)) : INDEX( ED$55:ED$96, MAX( COUNT( EE$9:EE$50 )  - $C154 + 1, 1)), INDEX( ED$101:ED$142, MAX( COUNT( EE$9:EE$50 )  - $B154 + 1, 1)) : INDEX( ED$101:ED$142, MAX( COUNT( EE$9:EE$50 )  - $C154 + 1, 1)) &gt; 0)))</f>
        <v>1.2266029908456746</v>
      </c>
      <c r="EE154" s="10">
        <f>+IF(EE$8 = 125, 1, MEDIAN(_xlfn._xlws.FILTER(INDEX( EE$55:EE$96, MAX( COUNT( EF$9:EF$50 )  - $B154 + 1, 1)) : INDEX( EE$55:EE$96, MAX( COUNT( EF$9:EF$50 )  - $C154 + 1, 1)), INDEX( EE$101:EE$142, MAX( COUNT( EF$9:EF$50 )  - $B154 + 1, 1)) : INDEX( EE$101:EE$142, MAX( COUNT( EF$9:EF$50 )  - $C154 + 1, 1)) &gt; 0)))</f>
        <v>0.99621733507941035</v>
      </c>
      <c r="EF154" s="10">
        <f>+IF(EF$8 = 125, 1, MEDIAN(_xlfn._xlws.FILTER(INDEX( EF$55:EF$96, MAX( COUNT( EG$9:EG$50 )  - $B154 + 1, 1)) : INDEX( EF$55:EF$96, MAX( COUNT( EG$9:EG$50 )  - $C154 + 1, 1)), INDEX( EF$101:EF$142, MAX( COUNT( EG$9:EG$50 )  - $B154 + 1, 1)) : INDEX( EF$101:EF$142, MAX( COUNT( EG$9:EG$50 )  - $C154 + 1, 1)) &gt; 0)))</f>
        <v>0.99951609358977678</v>
      </c>
      <c r="EG154" s="10">
        <f>+IF(EG$8 = 125, 1, MEDIAN(_xlfn._xlws.FILTER(INDEX( EG$55:EG$96, MAX( COUNT( EH$9:EH$50 )  - $B154 + 1, 1)) : INDEX( EG$55:EG$96, MAX( COUNT( EH$9:EH$50 )  - $C154 + 1, 1)), INDEX( EG$101:EG$142, MAX( COUNT( EH$9:EH$50 )  - $B154 + 1, 1)) : INDEX( EG$101:EG$142, MAX( COUNT( EH$9:EH$50 )  - $C154 + 1, 1)) &gt; 0)))</f>
        <v>1.0222951058899277</v>
      </c>
      <c r="EH154" s="10">
        <f>+IF(EH$8 = 125, 1, MEDIAN(_xlfn._xlws.FILTER(INDEX( EH$55:EH$96, MAX( COUNT( EI$9:EI$50 )  - $B154 + 1, 1)) : INDEX( EH$55:EH$96, MAX( COUNT( EI$9:EI$50 )  - $C154 + 1, 1)), INDEX( EH$101:EH$142, MAX( COUNT( EI$9:EI$50 )  - $B154 + 1, 1)) : INDEX( EH$101:EH$142, MAX( COUNT( EI$9:EI$50 )  - $C154 + 1, 1)) &gt; 0)))</f>
        <v>1.0023522352181435</v>
      </c>
      <c r="EI154" s="10">
        <f>+IF(EI$8 = 125, 1, MEDIAN(_xlfn._xlws.FILTER(INDEX( EI$55:EI$96, MAX( COUNT( EJ$9:EJ$50 )  - $B154 + 1, 1)) : INDEX( EI$55:EI$96, MAX( COUNT( EJ$9:EJ$50 )  - $C154 + 1, 1)), INDEX( EI$101:EI$142, MAX( COUNT( EJ$9:EJ$50 )  - $B154 + 1, 1)) : INDEX( EI$101:EI$142, MAX( COUNT( EJ$9:EJ$50 )  - $C154 + 1, 1)) &gt; 0)))</f>
        <v>1.000271645929782</v>
      </c>
      <c r="EJ154" s="10">
        <f>+IF(EJ$8 = 125, 1, MEDIAN(_xlfn._xlws.FILTER(INDEX( EJ$55:EJ$96, MAX( COUNT( EK$9:EK$50 )  - $B154 + 1, 1)) : INDEX( EJ$55:EJ$96, MAX( COUNT( EK$9:EK$50 )  - $C154 + 1, 1)), INDEX( EJ$101:EJ$142, MAX( COUNT( EK$9:EK$50 )  - $B154 + 1, 1)) : INDEX( EJ$101:EJ$142, MAX( COUNT( EK$9:EK$50 )  - $C154 + 1, 1)) &gt; 0)))</f>
        <v>1.0003442684527233</v>
      </c>
      <c r="EK154" s="10">
        <f>+IF(EK$8 = 125, 1, MEDIAN(_xlfn._xlws.FILTER(INDEX( EK$55:EK$96, MAX( COUNT( EL$9:EL$50 )  - $B154 + 1, 1)) : INDEX( EK$55:EK$96, MAX( COUNT( EL$9:EL$50 )  - $C154 + 1, 1)), INDEX( EK$101:EK$142, MAX( COUNT( EL$9:EL$50 )  - $B154 + 1, 1)) : INDEX( EK$101:EK$142, MAX( COUNT( EL$9:EL$50 )  - $C154 + 1, 1)) &gt; 0)))</f>
        <v>1.0016889872463013</v>
      </c>
      <c r="EL154" s="10">
        <f>+IF(EL$8 = 125, 1, MEDIAN(_xlfn._xlws.FILTER(INDEX( EL$55:EL$96, MAX( COUNT( EM$9:EM$50 )  - $B154 + 1, 1)) : INDEX( EL$55:EL$96, MAX( COUNT( EM$9:EM$50 )  - $C154 + 1, 1)), INDEX( EL$101:EL$142, MAX( COUNT( EM$9:EM$50 )  - $B154 + 1, 1)) : INDEX( EL$101:EL$142, MAX( COUNT( EM$9:EM$50 )  - $C154 + 1, 1)) &gt; 0)))</f>
        <v>1.0001193779742279</v>
      </c>
      <c r="EM154" s="10">
        <f>+IF(EM$8 = 125, 1, MEDIAN(_xlfn._xlws.FILTER(INDEX( EM$55:EM$96, MAX( COUNT( EN$9:EN$50 )  - $B154 + 1, 1)) : INDEX( EM$55:EM$96, MAX( COUNT( EN$9:EN$50 )  - $C154 + 1, 1)), INDEX( EM$101:EM$142, MAX( COUNT( EN$9:EN$50 )  - $B154 + 1, 1)) : INDEX( EM$101:EM$142, MAX( COUNT( EN$9:EN$50 )  - $C154 + 1, 1)) &gt; 0)))</f>
        <v>0.99998108359378035</v>
      </c>
      <c r="EN154" s="10">
        <f>+IF(EN$8 = 125, 1, MEDIAN(_xlfn._xlws.FILTER(INDEX( EN$55:EN$96, MAX( COUNT( EO$9:EO$50 )  - $B154 + 1, 1)) : INDEX( EN$55:EN$96, MAX( COUNT( EO$9:EO$50 )  - $C154 + 1, 1)), INDEX( EN$101:EN$142, MAX( COUNT( EO$9:EO$50 )  - $B154 + 1, 1)) : INDEX( EN$101:EN$142, MAX( COUNT( EO$9:EO$50 )  - $C154 + 1, 1)) &gt; 0)))</f>
        <v>1.0004500684462729</v>
      </c>
      <c r="EO154" s="10">
        <f>+IF(EO$8 = 125, 1, MEDIAN(_xlfn._xlws.FILTER(INDEX( EO$55:EO$96, MAX( COUNT( EP$9:EP$50 )  - $B154 + 1, 1)) : INDEX( EO$55:EO$96, MAX( COUNT( EP$9:EP$50 )  - $C154 + 1, 1)), INDEX( EO$101:EO$142, MAX( COUNT( EP$9:EP$50 )  - $B154 + 1, 1)) : INDEX( EO$101:EO$142, MAX( COUNT( EP$9:EP$50 )  - $C154 + 1, 1)) &gt; 0)))</f>
        <v>1.0000160885766121</v>
      </c>
      <c r="EP154" s="10">
        <f>+IF(EP$8 = 125, 1, MEDIAN(_xlfn._xlws.FILTER(INDEX( EP$55:EP$96, MAX( COUNT( EQ$9:EQ$50 )  - $B154 + 1, 1)) : INDEX( EP$55:EP$96, MAX( COUNT( EQ$9:EQ$50 )  - $C154 + 1, 1)), INDEX( EP$101:EP$142, MAX( COUNT( EQ$9:EQ$50 )  - $B154 + 1, 1)) : INDEX( EP$101:EP$142, MAX( COUNT( EQ$9:EQ$50 )  - $C154 + 1, 1)) &gt; 0)))</f>
        <v>1.0001854887863106</v>
      </c>
      <c r="EQ154" s="10">
        <f>+IF(EQ$8 = 125, 1, MEDIAN(_xlfn._xlws.FILTER(INDEX( EQ$55:EQ$96, MAX( COUNT( ER$9:ER$50 )  - $B154 + 1, 1)) : INDEX( EQ$55:EQ$96, MAX( COUNT( ER$9:ER$50 )  - $C154 + 1, 1)), INDEX( EQ$101:EQ$142, MAX( COUNT( ER$9:ER$50 )  - $B154 + 1, 1)) : INDEX( EQ$101:EQ$142, MAX( COUNT( ER$9:ER$50 )  - $C154 + 1, 1)) &gt; 0)))</f>
        <v>1.0000276897148979</v>
      </c>
      <c r="ER154" s="10">
        <f>+IF(ER$8 = 125, 1, MEDIAN(_xlfn._xlws.FILTER(INDEX( ER$55:ER$96, MAX( COUNT( ES$9:ES$50 )  - $B154 + 1, 1)) : INDEX( ER$55:ER$96, MAX( COUNT( ES$9:ES$50 )  - $C154 + 1, 1)), INDEX( ER$101:ER$142, MAX( COUNT( ES$9:ES$50 )  - $B154 + 1, 1)) : INDEX( ER$101:ER$142, MAX( COUNT( ES$9:ES$50 )  - $C154 + 1, 1)) &gt; 0)))</f>
        <v>1.0002746744714925</v>
      </c>
      <c r="ES154" s="10">
        <f>+IF(ES$8 = 125, 1, MEDIAN(_xlfn._xlws.FILTER(INDEX( ES$55:ES$96, MAX( COUNT( ET$9:ET$50 )  - $B154 + 1, 1)) : INDEX( ES$55:ES$96, MAX( COUNT( ET$9:ET$50 )  - $C154 + 1, 1)), INDEX( ES$101:ES$142, MAX( COUNT( ET$9:ET$50 )  - $B154 + 1, 1)) : INDEX( ES$101:ES$142, MAX( COUNT( ET$9:ET$50 )  - $C154 + 1, 1)) &gt; 0)))</f>
        <v>1.0003441499130283</v>
      </c>
      <c r="ET154" s="10">
        <f>+IF(ET$8 = 125, 1, MEDIAN(_xlfn._xlws.FILTER(INDEX( ET$55:ET$96, MAX( COUNT( EU$9:EU$50 )  - $B154 + 1, 1)) : INDEX( ET$55:ET$96, MAX( COUNT( EU$9:EU$50 )  - $C154 + 1, 1)), INDEX( ET$101:ET$142, MAX( COUNT( EU$9:EU$50 )  - $B154 + 1, 1)) : INDEX( ET$101:ET$142, MAX( COUNT( EU$9:EU$50 )  - $C154 + 1, 1)) &gt; 0)))</f>
        <v>1.0006697838869782</v>
      </c>
      <c r="EU154" s="10">
        <f>+IF(EU$8 = 125, 1, MEDIAN(_xlfn._xlws.FILTER(INDEX( EU$55:EU$96, MAX( COUNT( EV$9:EV$50 )  - $B154 + 1, 1)) : INDEX( EU$55:EU$96, MAX( COUNT( EV$9:EV$50 )  - $C154 + 1, 1)), INDEX( EU$101:EU$142, MAX( COUNT( EV$9:EV$50 )  - $B154 + 1, 1)) : INDEX( EU$101:EU$142, MAX( COUNT( EV$9:EV$50 )  - $C154 + 1, 1)) &gt; 0)))</f>
        <v>1</v>
      </c>
      <c r="EV154" s="10">
        <f>+IF(EV$8 = 125, 1, MEDIAN(_xlfn._xlws.FILTER(INDEX( EV$55:EV$96, MAX( COUNT( EW$9:EW$50 )  - $B154 + 1, 1)) : INDEX( EV$55:EV$96, MAX( COUNT( EW$9:EW$50 )  - $C154 + 1, 1)), INDEX( EV$101:EV$142, MAX( COUNT( EW$9:EW$50 )  - $B154 + 1, 1)) : INDEX( EV$101:EV$142, MAX( COUNT( EW$9:EW$50 )  - $C154 + 1, 1)) &gt; 0)))</f>
        <v>1.0001570436454021</v>
      </c>
      <c r="EW154" s="10">
        <f>+IF(EW$8 = 125, 1, MEDIAN(_xlfn._xlws.FILTER(INDEX( EW$55:EW$96, MAX( COUNT( EX$9:EX$50 )  - $B154 + 1, 1)) : INDEX( EW$55:EW$96, MAX( COUNT( EX$9:EX$50 )  - $C154 + 1, 1)), INDEX( EW$101:EW$142, MAX( COUNT( EX$9:EX$50 )  - $B154 + 1, 1)) : INDEX( EW$101:EW$142, MAX( COUNT( EX$9:EX$50 )  - $C154 + 1, 1)) &gt; 0)))</f>
        <v>1.0000112312540752</v>
      </c>
      <c r="EX154" s="10">
        <f>+IF(EX$8 = 125, 1, MEDIAN(_xlfn._xlws.FILTER(INDEX( EX$55:EX$96, MAX( COUNT( EY$9:EY$50 )  - $B154 + 1, 1)) : INDEX( EX$55:EX$96, MAX( COUNT( EY$9:EY$50 )  - $C154 + 1, 1)), INDEX( EX$101:EX$142, MAX( COUNT( EY$9:EY$50 )  - $B154 + 1, 1)) : INDEX( EX$101:EX$142, MAX( COUNT( EY$9:EY$50 )  - $C154 + 1, 1)) &gt; 0)))</f>
        <v>1.0000194875105655</v>
      </c>
      <c r="EY154" s="10">
        <f>+IF(EY$8 = 125, 1, MEDIAN(_xlfn._xlws.FILTER(INDEX( EY$55:EY$96, MAX( COUNT( EZ$9:EZ$50 )  - $B154 + 1, 1)) : INDEX( EY$55:EY$96, MAX( COUNT( EZ$9:EZ$50 )  - $C154 + 1, 1)), INDEX( EY$101:EY$142, MAX( COUNT( EZ$9:EZ$50 )  - $B154 + 1, 1)) : INDEX( EY$101:EY$142, MAX( COUNT( EZ$9:EZ$50 )  - $C154 + 1, 1)) &gt; 0)))</f>
        <v>1.0001746993622747</v>
      </c>
      <c r="EZ154" s="10">
        <f>+IF(EZ$8 = 125, 1, MEDIAN(_xlfn._xlws.FILTER(INDEX( EZ$55:EZ$96, MAX( COUNT( FA$9:FA$50 )  - $B154 + 1, 1)) : INDEX( EZ$55:EZ$96, MAX( COUNT( FA$9:FA$50 )  - $C154 + 1, 1)), INDEX( EZ$101:EZ$142, MAX( COUNT( FA$9:FA$50 )  - $B154 + 1, 1)) : INDEX( EZ$101:EZ$142, MAX( COUNT( FA$9:FA$50 )  - $C154 + 1, 1)) &gt; 0)))</f>
        <v>1.0001988604946637</v>
      </c>
      <c r="FA154" s="10">
        <f>+IF(FA$8 = 125, 1, MEDIAN(_xlfn._xlws.FILTER(INDEX( FA$55:FA$96, MAX( COUNT( FB$9:FB$50 )  - $B154 + 1, 1)) : INDEX( FA$55:FA$96, MAX( COUNT( FB$9:FB$50 )  - $C154 + 1, 1)), INDEX( FA$101:FA$142, MAX( COUNT( FB$9:FB$50 )  - $B154 + 1, 1)) : INDEX( FA$101:FA$142, MAX( COUNT( FB$9:FB$50 )  - $C154 + 1, 1)) &gt; 0)))</f>
        <v>1</v>
      </c>
      <c r="FB154" s="10">
        <f>+IF(FB$8 = 125, 1, MEDIAN(_xlfn._xlws.FILTER(INDEX( FB$55:FB$96, MAX( COUNT( FC$9:FC$50 )  - $B154 + 1, 1)) : INDEX( FB$55:FB$96, MAX( COUNT( FC$9:FC$50 )  - $C154 + 1, 1)), INDEX( FB$101:FB$142, MAX( COUNT( FC$9:FC$50 )  - $B154 + 1, 1)) : INDEX( FB$101:FB$142, MAX( COUNT( FC$9:FC$50 )  - $C154 + 1, 1)) &gt; 0)))</f>
        <v>1</v>
      </c>
      <c r="FC154" s="10">
        <f>+IF(FC$8 = 125, 1, MEDIAN(_xlfn._xlws.FILTER(INDEX( FC$55:FC$96, MAX( COUNT( FD$9:FD$50 )  - $B154 + 1, 1)) : INDEX( FC$55:FC$96, MAX( COUNT( FD$9:FD$50 )  - $C154 + 1, 1)), INDEX( FC$101:FC$142, MAX( COUNT( FD$9:FD$50 )  - $B154 + 1, 1)) : INDEX( FC$101:FC$142, MAX( COUNT( FD$9:FD$50 )  - $C154 + 1, 1)) &gt; 0)))</f>
        <v>1.0000574946388368</v>
      </c>
      <c r="FD154" s="10">
        <f>+IF(FD$8 = 125, 1, MEDIAN(_xlfn._xlws.FILTER(INDEX( FD$55:FD$96, MAX( COUNT( FE$9:FE$50 )  - $B154 + 1, 1)) : INDEX( FD$55:FD$96, MAX( COUNT( FE$9:FE$50 )  - $C154 + 1, 1)), INDEX( FD$101:FD$142, MAX( COUNT( FE$9:FE$50 )  - $B154 + 1, 1)) : INDEX( FD$101:FD$142, MAX( COUNT( FE$9:FE$50 )  - $C154 + 1, 1)) &gt; 0)))</f>
        <v>1.0000507154544858</v>
      </c>
      <c r="FE154" s="10">
        <f>+IF(FE$8 = 125, 1, MEDIAN(_xlfn._xlws.FILTER(INDEX( FE$55:FE$96, MAX( COUNT( FF$9:FF$50 )  - $B154 + 1, 1)) : INDEX( FE$55:FE$96, MAX( COUNT( FF$9:FF$50 )  - $C154 + 1, 1)), INDEX( FE$101:FE$142, MAX( COUNT( FF$9:FF$50 )  - $B154 + 1, 1)) : INDEX( FE$101:FE$142, MAX( COUNT( FF$9:FF$50 )  - $C154 + 1, 1)) &gt; 0)))</f>
        <v>1.0001344438635988</v>
      </c>
      <c r="FF154" s="10">
        <f>+IF(FF$8 = 125, 1, MEDIAN(_xlfn._xlws.FILTER(INDEX( FF$55:FF$96, MAX( COUNT( FG$9:FG$50 )  - $B154 + 1, 1)) : INDEX( FF$55:FF$96, MAX( COUNT( FG$9:FG$50 )  - $C154 + 1, 1)), INDEX( FF$101:FF$142, MAX( COUNT( FG$9:FG$50 )  - $B154 + 1, 1)) : INDEX( FF$101:FF$142, MAX( COUNT( FG$9:FG$50 )  - $C154 + 1, 1)) &gt; 0)))</f>
        <v>1.0001859030730265</v>
      </c>
      <c r="FG154" s="10">
        <f>+IF(FG$8 = 125, 1, MEDIAN(_xlfn._xlws.FILTER(INDEX( FG$55:FG$96, MAX( COUNT( FH$9:FH$50 )  - $B154 + 1, 1)) : INDEX( FG$55:FG$96, MAX( COUNT( FH$9:FH$50 )  - $C154 + 1, 1)), INDEX( FG$101:FG$142, MAX( COUNT( FH$9:FH$50 )  - $B154 + 1, 1)) : INDEX( FG$101:FG$142, MAX( COUNT( FH$9:FH$50 )  - $C154 + 1, 1)) &gt; 0)))</f>
        <v>1.0012269892564696</v>
      </c>
      <c r="FH154" s="10">
        <f>+IF(FH$8 = 125, 1, MEDIAN(_xlfn._xlws.FILTER(INDEX( FH$55:FH$96, MAX( COUNT( FI$9:FI$50 )  - $B154 + 1, 1)) : INDEX( FH$55:FH$96, MAX( COUNT( FI$9:FI$50 )  - $C154 + 1, 1)), INDEX( FH$101:FH$142, MAX( COUNT( FI$9:FI$50 )  - $B154 + 1, 1)) : INDEX( FH$101:FH$142, MAX( COUNT( FI$9:FI$50 )  - $C154 + 1, 1)) &gt; 0)))</f>
        <v>1</v>
      </c>
      <c r="FI154" s="10">
        <f>+IF(FI$8 = 125, 1, MEDIAN(_xlfn._xlws.FILTER(INDEX( FI$55:FI$96, MAX( COUNT( FJ$9:FJ$50 )  - $B154 + 1, 1)) : INDEX( FI$55:FI$96, MAX( COUNT( FJ$9:FJ$50 )  - $C154 + 1, 1)), INDEX( FI$101:FI$142, MAX( COUNT( FJ$9:FJ$50 )  - $B154 + 1, 1)) : INDEX( FI$101:FI$142, MAX( COUNT( FJ$9:FJ$50 )  - $C154 + 1, 1)) &gt; 0)))</f>
        <v>1.0000152582840411</v>
      </c>
      <c r="FJ154" s="10">
        <f>+IF(FJ$8 = 125, 1, MEDIAN(_xlfn._xlws.FILTER(INDEX( FJ$55:FJ$96, MAX( COUNT( FK$9:FK$50 )  - $B154 + 1, 1)) : INDEX( FJ$55:FJ$96, MAX( COUNT( FK$9:FK$50 )  - $C154 + 1, 1)), INDEX( FJ$101:FJ$142, MAX( COUNT( FK$9:FK$50 )  - $B154 + 1, 1)) : INDEX( FJ$101:FJ$142, MAX( COUNT( FK$9:FK$50 )  - $C154 + 1, 1)) &gt; 0)))</f>
        <v>1</v>
      </c>
      <c r="FK154" s="10">
        <f>+IF(FK$8 = 125, 1, MEDIAN(_xlfn._xlws.FILTER(INDEX( FK$55:FK$96, MAX( COUNT( FL$9:FL$50 )  - $B154 + 1, 1)) : INDEX( FK$55:FK$96, MAX( COUNT( FL$9:FL$50 )  - $C154 + 1, 1)), INDEX( FK$101:FK$142, MAX( COUNT( FL$9:FL$50 )  - $B154 + 1, 1)) : INDEX( FK$101:FK$142, MAX( COUNT( FL$9:FL$50 )  - $C154 + 1, 1)) &gt; 0)))</f>
        <v>0.99996923827867379</v>
      </c>
      <c r="FL154" s="10">
        <f>+IF(FL$8 = 125, 1, MEDIAN(_xlfn._xlws.FILTER(INDEX( FL$55:FL$96, MAX( COUNT( FM$9:FM$50 )  - $B154 + 1, 1)) : INDEX( FL$55:FL$96, MAX( COUNT( FM$9:FM$50 )  - $C154 + 1, 1)), INDEX( FL$101:FL$142, MAX( COUNT( FM$9:FM$50 )  - $B154 + 1, 1)) : INDEX( FL$101:FL$142, MAX( COUNT( FM$9:FM$50 )  - $C154 + 1, 1)) &gt; 0)))</f>
        <v>1.0000467692447599</v>
      </c>
      <c r="FM154" s="10">
        <f>+IF(FM$8 = 125, 1, MEDIAN(_xlfn._xlws.FILTER(INDEX( FM$55:FM$96, MAX( COUNT( FN$9:FN$50 )  - $B154 + 1, 1)) : INDEX( FM$55:FM$96, MAX( COUNT( FN$9:FN$50 )  - $C154 + 1, 1)), INDEX( FM$101:FM$142, MAX( COUNT( FN$9:FN$50 )  - $B154 + 1, 1)) : INDEX( FM$101:FM$142, MAX( COUNT( FN$9:FN$50 )  - $C154 + 1, 1)) &gt; 0)))</f>
        <v>1.000236292339389</v>
      </c>
      <c r="FN154" s="10">
        <f>+IF(FN$8 = 125, 1, MEDIAN(_xlfn._xlws.FILTER(INDEX( FN$55:FN$96, MAX( COUNT( FO$9:FO$50 )  - $B154 + 1, 1)) : INDEX( FN$55:FN$96, MAX( COUNT( FO$9:FO$50 )  - $C154 + 1, 1)), INDEX( FN$101:FN$142, MAX( COUNT( FO$9:FO$50 )  - $B154 + 1, 1)) : INDEX( FN$101:FN$142, MAX( COUNT( FO$9:FO$50 )  - $C154 + 1, 1)) &gt; 0)))</f>
        <v>1</v>
      </c>
      <c r="FO154" s="10">
        <f>+IF(FO$8 = 125, 1, MEDIAN(_xlfn._xlws.FILTER(INDEX( FO$55:FO$96, MAX( COUNT( FP$9:FP$50 )  - $B154 + 1, 1)) : INDEX( FO$55:FO$96, MAX( COUNT( FP$9:FP$50 )  - $C154 + 1, 1)), INDEX( FO$101:FO$142, MAX( COUNT( FP$9:FP$50 )  - $B154 + 1, 1)) : INDEX( FO$101:FO$142, MAX( COUNT( FP$9:FP$50 )  - $C154 + 1, 1)) &gt; 0)))</f>
        <v>1.0000249536036634</v>
      </c>
      <c r="FP154" s="10">
        <f>+IF(FP$8 = 125, 1, MEDIAN(_xlfn._xlws.FILTER(INDEX( FP$55:FP$96, MAX( COUNT( FQ$9:FQ$50 )  - $B154 + 1, 1)) : INDEX( FP$55:FP$96, MAX( COUNT( FQ$9:FQ$50 )  - $C154 + 1, 1)), INDEX( FP$101:FP$142, MAX( COUNT( FQ$9:FQ$50 )  - $B154 + 1, 1)) : INDEX( FP$101:FP$142, MAX( COUNT( FQ$9:FQ$50 )  - $C154 + 1, 1)) &gt; 0)))</f>
        <v>1.0000574417589503</v>
      </c>
      <c r="FQ154" s="10">
        <f>+IF(FQ$8 = 125, 1, MEDIAN(_xlfn._xlws.FILTER(INDEX( FQ$55:FQ$96, MAX( COUNT( FR$9:FR$50 )  - $B154 + 1, 1)) : INDEX( FQ$55:FQ$96, MAX( COUNT( FR$9:FR$50 )  - $C154 + 1, 1)), INDEX( FQ$101:FQ$142, MAX( COUNT( FR$9:FR$50 )  - $B154 + 1, 1)) : INDEX( FQ$101:FQ$142, MAX( COUNT( FR$9:FR$50 )  - $C154 + 1, 1)) &gt; 0)))</f>
        <v>1</v>
      </c>
      <c r="FR154" s="10">
        <f>+IF(FR$8 = 125, 1, MEDIAN(_xlfn._xlws.FILTER(INDEX( FR$55:FR$96, MAX( COUNT( FS$9:FS$50 )  - $B154 + 1, 1)) : INDEX( FR$55:FR$96, MAX( COUNT( FS$9:FS$50 )  - $C154 + 1, 1)), INDEX( FR$101:FR$142, MAX( COUNT( FS$9:FS$50 )  - $B154 + 1, 1)) : INDEX( FR$101:FR$142, MAX( COUNT( FS$9:FS$50 )  - $C154 + 1, 1)) &gt; 0)))</f>
        <v>0.99999984085503857</v>
      </c>
      <c r="FS154" s="10">
        <f>+IF(FS$8 = 125, 1, MEDIAN(_xlfn._xlws.FILTER(INDEX( FS$55:FS$96, MAX( COUNT( FT$9:FT$50 )  - $B154 + 1, 1)) : INDEX( FS$55:FS$96, MAX( COUNT( FT$9:FT$50 )  - $C154 + 1, 1)), INDEX( FS$101:FS$142, MAX( COUNT( FT$9:FT$50 )  - $B154 + 1, 1)) : INDEX( FS$101:FS$142, MAX( COUNT( FT$9:FT$50 )  - $C154 + 1, 1)) &gt; 0)))</f>
        <v>1.0001668665373886</v>
      </c>
      <c r="FT154" s="10">
        <f>+IF(FT$8 = 125, 1, MEDIAN(_xlfn._xlws.FILTER(INDEX( FT$55:FT$96, MAX( COUNT( FU$9:FU$50 )  - $B154 + 1, 1)) : INDEX( FT$55:FT$96, MAX( COUNT( FU$9:FU$50 )  - $C154 + 1, 1)), INDEX( FT$101:FT$142, MAX( COUNT( FU$9:FU$50 )  - $B154 + 1, 1)) : INDEX( FT$101:FT$142, MAX( COUNT( FU$9:FU$50 )  - $C154 + 1, 1)) &gt; 0)))</f>
        <v>1.0003616916123659</v>
      </c>
      <c r="FU154" s="10">
        <f>+IF(FU$8 = 125, 1, MEDIAN(_xlfn._xlws.FILTER(INDEX( FU$55:FU$96, MAX( COUNT( FV$9:FV$50 )  - $B154 + 1, 1)) : INDEX( FU$55:FU$96, MAX( COUNT( FV$9:FV$50 )  - $C154 + 1, 1)), INDEX( FU$101:FU$142, MAX( COUNT( FV$9:FV$50 )  - $B154 + 1, 1)) : INDEX( FU$101:FU$142, MAX( COUNT( FV$9:FV$50 )  - $C154 + 1, 1)) &gt; 0)))</f>
        <v>0.9997675223292577</v>
      </c>
      <c r="FV154" s="10">
        <f>+IF(FV$8 = 125, 1, MEDIAN(_xlfn._xlws.FILTER(INDEX( FV$55:FV$96, MAX( COUNT( FW$9:FW$50 )  - $B154 + 1, 1)) : INDEX( FV$55:FV$96, MAX( COUNT( FW$9:FW$50 )  - $C154 + 1, 1)), INDEX( FV$101:FV$142, MAX( COUNT( FW$9:FW$50 )  - $B154 + 1, 1)) : INDEX( FV$101:FV$142, MAX( COUNT( FW$9:FW$50 )  - $C154 + 1, 1)) &gt; 0)))</f>
        <v>1.0001078309175555</v>
      </c>
      <c r="FW154" s="10">
        <f>+IF(FW$8 = 125, 1, MEDIAN(_xlfn._xlws.FILTER(INDEX( FW$55:FW$96, MAX( COUNT( FX$9:FX$50 )  - $B154 + 1, 1)) : INDEX( FW$55:FW$96, MAX( COUNT( FX$9:FX$50 )  - $C154 + 1, 1)), INDEX( FW$101:FW$142, MAX( COUNT( FX$9:FX$50 )  - $B154 + 1, 1)) : INDEX( FW$101:FW$142, MAX( COUNT( FX$9:FX$50 )  - $C154 + 1, 1)) &gt; 0)))</f>
        <v>1</v>
      </c>
      <c r="FX154" s="10">
        <f>+IF(FX$8 = 125, 1, MEDIAN(_xlfn._xlws.FILTER(INDEX( FX$55:FX$96, MAX( COUNT( FY$9:FY$50 )  - $B154 + 1, 1)) : INDEX( FX$55:FX$96, MAX( COUNT( FY$9:FY$50 )  - $C154 + 1, 1)), INDEX( FX$101:FX$142, MAX( COUNT( FY$9:FY$50 )  - $B154 + 1, 1)) : INDEX( FX$101:FX$142, MAX( COUNT( FY$9:FY$50 )  - $C154 + 1, 1)) &gt; 0)))</f>
        <v>1.0000292336404359</v>
      </c>
      <c r="FY154" s="10">
        <f>+IF(FY$8 = 125, 1, MEDIAN(_xlfn._xlws.FILTER(INDEX( FY$55:FY$96, MAX( COUNT( FZ$9:FZ$50 )  - $B154 + 1, 1)) : INDEX( FY$55:FY$96, MAX( COUNT( FZ$9:FZ$50 )  - $C154 + 1, 1)), INDEX( FY$101:FY$142, MAX( COUNT( FZ$9:FZ$50 )  - $B154 + 1, 1)) : INDEX( FY$101:FY$142, MAX( COUNT( FZ$9:FZ$50 )  - $C154 + 1, 1)) &gt; 0)))</f>
        <v>1</v>
      </c>
      <c r="FZ154" s="10">
        <f>+IF(FZ$8 = 125, 1, MEDIAN(_xlfn._xlws.FILTER(INDEX( FZ$55:FZ$96, MAX( COUNT( GA$9:GA$50 )  - $B154 + 1, 1)) : INDEX( FZ$55:FZ$96, MAX( COUNT( GA$9:GA$50 )  - $C154 + 1, 1)), INDEX( FZ$101:FZ$142, MAX( COUNT( GA$9:GA$50 )  - $B154 + 1, 1)) : INDEX( FZ$101:FZ$142, MAX( COUNT( GA$9:GA$50 )  - $C154 + 1, 1)) &gt; 0)))</f>
        <v>1.0001049729866081</v>
      </c>
      <c r="GA154" s="10">
        <f>+IF(GA$8 = 125, 1, MEDIAN(_xlfn._xlws.FILTER(INDEX( GA$55:GA$96, MAX( COUNT( GB$9:GB$50 )  - $B154 + 1, 1)) : INDEX( GA$55:GA$96, MAX( COUNT( GB$9:GB$50 )  - $C154 + 1, 1)), INDEX( GA$101:GA$142, MAX( COUNT( GB$9:GB$50 )  - $B154 + 1, 1)) : INDEX( GA$101:GA$142, MAX( COUNT( GB$9:GB$50 )  - $C154 + 1, 1)) &gt; 0)))</f>
        <v>1.0000000705856182</v>
      </c>
      <c r="GB154" s="10">
        <f>+IF(GB$8 = 125, 1, MEDIAN(_xlfn._xlws.FILTER(INDEX( GB$55:GB$96, MAX( COUNT( GC$9:GC$50 )  - $B154 + 1, 1)) : INDEX( GB$55:GB$96, MAX( COUNT( GC$9:GC$50 )  - $C154 + 1, 1)), INDEX( GB$101:GB$142, MAX( COUNT( GC$9:GC$50 )  - $B154 + 1, 1)) : INDEX( GB$101:GB$142, MAX( COUNT( GC$9:GC$50 )  - $C154 + 1, 1)) &gt; 0)))</f>
        <v>1</v>
      </c>
      <c r="GC154" s="10">
        <f>+IF(GC$8 = 125, 1, MEDIAN(_xlfn._xlws.FILTER(INDEX( GC$55:GC$96, MAX( COUNT( GD$9:GD$50 )  - $B154 + 1, 1)) : INDEX( GC$55:GC$96, MAX( COUNT( GD$9:GD$50 )  - $C154 + 1, 1)), INDEX( GC$101:GC$142, MAX( COUNT( GD$9:GD$50 )  - $B154 + 1, 1)) : INDEX( GC$101:GC$142, MAX( COUNT( GD$9:GD$50 )  - $C154 + 1, 1)) &gt; 0)))</f>
        <v>1</v>
      </c>
      <c r="GD154" s="10">
        <f>+IF(GD$8 = 125, 1, MEDIAN(_xlfn._xlws.FILTER(INDEX( GD$55:GD$96, MAX( COUNT( GE$9:GE$50 )  - $B154 + 1, 1)) : INDEX( GD$55:GD$96, MAX( COUNT( GE$9:GE$50 )  - $C154 + 1, 1)), INDEX( GD$101:GD$142, MAX( COUNT( GE$9:GE$50 )  - $B154 + 1, 1)) : INDEX( GD$101:GD$142, MAX( COUNT( GE$9:GE$50 )  - $C154 + 1, 1)) &gt; 0)))</f>
        <v>1.0000012716595035</v>
      </c>
      <c r="GE154" s="10">
        <f>+IF(GE$8 = 125, 1, MEDIAN(_xlfn._xlws.FILTER(INDEX( GE$55:GE$96, MAX( COUNT( GF$9:GF$50 )  - $B154 + 1, 1)) : INDEX( GE$55:GE$96, MAX( COUNT( GF$9:GF$50 )  - $C154 + 1, 1)), INDEX( GE$101:GE$142, MAX( COUNT( GF$9:GF$50 )  - $B154 + 1, 1)) : INDEX( GE$101:GE$142, MAX( COUNT( GF$9:GF$50 )  - $C154 + 1, 1)) &gt; 0)))</f>
        <v>1.0000020349705296</v>
      </c>
      <c r="GF154" s="10">
        <f>+IF(GF$8 = 125, 1, MEDIAN(_xlfn._xlws.FILTER(INDEX( GF$55:GF$96, MAX( COUNT( GG$9:GG$50 )  - $B154 + 1, 1)) : INDEX( GF$55:GF$96, MAX( COUNT( GG$9:GG$50 )  - $C154 + 1, 1)), INDEX( GF$101:GF$142, MAX( COUNT( GG$9:GG$50 )  - $B154 + 1, 1)) : INDEX( GF$101:GF$142, MAX( COUNT( GG$9:GG$50 )  - $C154 + 1, 1)) &gt; 0)))</f>
        <v>1.0000317224832018</v>
      </c>
      <c r="GG154" s="10">
        <f>+IF(GG$8 = 125, 1, MEDIAN(_xlfn._xlws.FILTER(INDEX( GG$55:GG$96, MAX( COUNT( GH$9:GH$50 )  - $B154 + 1, 1)) : INDEX( GG$55:GG$96, MAX( COUNT( GH$9:GH$50 )  - $C154 + 1, 1)), INDEX( GG$101:GG$142, MAX( COUNT( GH$9:GH$50 )  - $B154 + 1, 1)) : INDEX( GG$101:GG$142, MAX( COUNT( GH$9:GH$50 )  - $C154 + 1, 1)) &gt; 0)))</f>
        <v>1.0004001466794161</v>
      </c>
      <c r="GH154" s="10">
        <f>+IF(GH$8 = 125, 1, MEDIAN(_xlfn._xlws.FILTER(INDEX( GH$55:GH$96, MAX( COUNT( GI$9:GI$50 )  - $B154 + 1, 1)) : INDEX( GH$55:GH$96, MAX( COUNT( GI$9:GI$50 )  - $C154 + 1, 1)), INDEX( GH$101:GH$142, MAX( COUNT( GI$9:GI$50 )  - $B154 + 1, 1)) : INDEX( GH$101:GH$142, MAX( COUNT( GI$9:GI$50 )  - $C154 + 1, 1)) &gt; 0)))</f>
        <v>1</v>
      </c>
      <c r="GI154" s="10">
        <f>+IF(GI$8 = 125, 1, MEDIAN(_xlfn._xlws.FILTER(INDEX( GI$55:GI$96, MAX( COUNT( GJ$9:GJ$50 )  - $B154 + 1, 1)) : INDEX( GI$55:GI$96, MAX( COUNT( GJ$9:GJ$50 )  - $C154 + 1, 1)), INDEX( GI$101:GI$142, MAX( COUNT( GJ$9:GJ$50 )  - $B154 + 1, 1)) : INDEX( GI$101:GI$142, MAX( COUNT( GJ$9:GJ$50 )  - $C154 + 1, 1)) &gt; 0)))</f>
        <v>1.0002433521288991</v>
      </c>
      <c r="GJ154" s="10">
        <f>+IF(GJ$8 = 125, 1, MEDIAN(_xlfn._xlws.FILTER(INDEX( GJ$55:GJ$96, MAX( COUNT( GK$9:GK$50 )  - $B154 + 1, 1)) : INDEX( GJ$55:GJ$96, MAX( COUNT( GK$9:GK$50 )  - $C154 + 1, 1)), INDEX( GJ$101:GJ$142, MAX( COUNT( GK$9:GK$50 )  - $B154 + 1, 1)) : INDEX( GJ$101:GJ$142, MAX( COUNT( GK$9:GK$50 )  - $C154 + 1, 1)) &gt; 0)))</f>
        <v>1.0003709958468072</v>
      </c>
      <c r="GK154" s="10">
        <f>+IF(GK$8 = 125, 1, MEDIAN(_xlfn._xlws.FILTER(INDEX( GK$55:GK$96, MAX( COUNT( GL$9:GL$50 )  - $B154 + 1, 1)) : INDEX( GK$55:GK$96, MAX( COUNT( GL$9:GL$50 )  - $C154 + 1, 1)), INDEX( GK$101:GK$142, MAX( COUNT( GL$9:GL$50 )  - $B154 + 1, 1)) : INDEX( GK$101:GK$142, MAX( COUNT( GL$9:GL$50 )  - $C154 + 1, 1)) &gt; 0)))</f>
        <v>1.0001933407283112</v>
      </c>
      <c r="GL154" s="10">
        <f>+IF(GL$8 = 125, 1, MEDIAN(_xlfn._xlws.FILTER(INDEX( GL$55:GL$96, MAX( COUNT( GM$9:GM$50 )  - $B154 + 1, 1)) : INDEX( GL$55:GL$96, MAX( COUNT( GM$9:GM$50 )  - $C154 + 1, 1)), INDEX( GL$101:GL$142, MAX( COUNT( GM$9:GM$50 )  - $B154 + 1, 1)) : INDEX( GL$101:GL$142, MAX( COUNT( GM$9:GM$50 )  - $C154 + 1, 1)) &gt; 0)))</f>
        <v>1</v>
      </c>
      <c r="GM154" s="10">
        <f>+IF(GM$8 = 125, 1, MEDIAN(_xlfn._xlws.FILTER(INDEX( GM$55:GM$96, MAX( COUNT( GN$9:GN$50 )  - $B154 + 1, 1)) : INDEX( GM$55:GM$96, MAX( COUNT( GN$9:GN$50 )  - $C154 + 1, 1)), INDEX( GM$101:GM$142, MAX( COUNT( GN$9:GN$50 )  - $B154 + 1, 1)) : INDEX( GM$101:GM$142, MAX( COUNT( GN$9:GN$50 )  - $C154 + 1, 1)) &gt; 0)))</f>
        <v>1.0000695870659393</v>
      </c>
      <c r="GN154" s="10">
        <f>+IF(GN$8 = 125, 1, MEDIAN(_xlfn._xlws.FILTER(INDEX( GN$55:GN$96, MAX( COUNT( GO$9:GO$50 )  - $B154 + 1, 1)) : INDEX( GN$55:GN$96, MAX( COUNT( GO$9:GO$50 )  - $C154 + 1, 1)), INDEX( GN$101:GN$142, MAX( COUNT( GO$9:GO$50 )  - $B154 + 1, 1)) : INDEX( GN$101:GN$142, MAX( COUNT( GO$9:GO$50 )  - $C154 + 1, 1)) &gt; 0)))</f>
        <v>1.0001274673517386</v>
      </c>
      <c r="GO154" s="10">
        <f>+IF(GO$8 = 125, 1, MEDIAN(_xlfn._xlws.FILTER(INDEX( GO$55:GO$96, MAX( COUNT( GP$9:GP$50 )  - $B154 + 1, 1)) : INDEX( GO$55:GO$96, MAX( COUNT( GP$9:GP$50 )  - $C154 + 1, 1)), INDEX( GO$101:GO$142, MAX( COUNT( GP$9:GP$50 )  - $B154 + 1, 1)) : INDEX( GO$101:GO$142, MAX( COUNT( GP$9:GP$50 )  - $C154 + 1, 1)) &gt; 0)))</f>
        <v>1</v>
      </c>
      <c r="GP154" s="10">
        <f>+IF(GP$8 = 125, 1, MEDIAN(_xlfn._xlws.FILTER(INDEX( GP$55:GP$96, MAX( COUNT( GQ$9:GQ$50 )  - $B154 + 1, 1)) : INDEX( GP$55:GP$96, MAX( COUNT( GQ$9:GQ$50 )  - $C154 + 1, 1)), INDEX( GP$101:GP$142, MAX( COUNT( GQ$9:GQ$50 )  - $B154 + 1, 1)) : INDEX( GP$101:GP$142, MAX( COUNT( GQ$9:GQ$50 )  - $C154 + 1, 1)) &gt; 0)))</f>
        <v>1.0000326238372894</v>
      </c>
      <c r="GQ154" s="10">
        <f>+IF(GQ$8 = 125, 1, MEDIAN(_xlfn._xlws.FILTER(INDEX( GQ$55:GQ$96, MAX( COUNT( GR$9:GR$50 )  - $B154 + 1, 1)) : INDEX( GQ$55:GQ$96, MAX( COUNT( GR$9:GR$50 )  - $C154 + 1, 1)), INDEX( GQ$101:GQ$142, MAX( COUNT( GR$9:GR$50 )  - $B154 + 1, 1)) : INDEX( GQ$101:GQ$142, MAX( COUNT( GR$9:GR$50 )  - $C154 + 1, 1)) &gt; 0)))</f>
        <v>1</v>
      </c>
      <c r="GR154" s="10">
        <f>+IF(GR$8 = 125, 1, MEDIAN(_xlfn._xlws.FILTER(INDEX( GR$55:GR$96, MAX( COUNT( GS$9:GS$50 )  - $B154 + 1, 1)) : INDEX( GR$55:GR$96, MAX( COUNT( GS$9:GS$50 )  - $C154 + 1, 1)), INDEX( GR$101:GR$142, MAX( COUNT( GS$9:GS$50 )  - $B154 + 1, 1)) : INDEX( GR$101:GR$142, MAX( COUNT( GS$9:GS$50 )  - $C154 + 1, 1)) &gt; 0)))</f>
        <v>1</v>
      </c>
      <c r="GS154" s="10">
        <f>+IF(GS$8 = 125, 1, MEDIAN(_xlfn._xlws.FILTER(INDEX( GS$55:GS$96, MAX( COUNT( GT$9:GT$50 )  - $B154 + 1, 1)) : INDEX( GS$55:GS$96, MAX( COUNT( GT$9:GT$50 )  - $C154 + 1, 1)), INDEX( GS$101:GS$142, MAX( COUNT( GT$9:GT$50 )  - $B154 + 1, 1)) : INDEX( GS$101:GS$142, MAX( COUNT( GT$9:GT$50 )  - $C154 + 1, 1)) &gt; 0)))</f>
        <v>1.0004677234876236</v>
      </c>
      <c r="GT154" s="10">
        <f>+IF(GT$8 = 125, 1, MEDIAN(_xlfn._xlws.FILTER(INDEX( GT$55:GT$96, MAX( COUNT( GU$9:GU$50 )  - $B154 + 1, 1)) : INDEX( GT$55:GT$96, MAX( COUNT( GU$9:GU$50 )  - $C154 + 1, 1)), INDEX( GT$101:GT$142, MAX( COUNT( GU$9:GU$50 )  - $B154 + 1, 1)) : INDEX( GT$101:GT$142, MAX( COUNT( GU$9:GU$50 )  - $C154 + 1, 1)) &gt; 0)))</f>
        <v>1</v>
      </c>
      <c r="GU154" s="10">
        <f>+IF(GU$8 = 125, 1, MEDIAN(_xlfn._xlws.FILTER(INDEX( GU$55:GU$96, MAX( COUNT( GV$9:GV$50 )  - $B154 + 1, 1)) : INDEX( GU$55:GU$96, MAX( COUNT( GV$9:GV$50 )  - $C154 + 1, 1)), INDEX( GU$101:GU$142, MAX( COUNT( GV$9:GV$50 )  - $B154 + 1, 1)) : INDEX( GU$101:GU$142, MAX( COUNT( GV$9:GV$50 )  - $C154 + 1, 1)) &gt; 0)))</f>
        <v>1.0000119689931446</v>
      </c>
      <c r="GV154" s="10">
        <f>+IF(GV$8 = 125, 1, MEDIAN(_xlfn._xlws.FILTER(INDEX( GV$55:GV$96, MAX( COUNT( GW$9:GW$50 )  - $B154 + 1, 1)) : INDEX( GV$55:GV$96, MAX( COUNT( GW$9:GW$50 )  - $C154 + 1, 1)), INDEX( GV$101:GV$142, MAX( COUNT( GW$9:GW$50 )  - $B154 + 1, 1)) : INDEX( GV$101:GV$142, MAX( COUNT( GW$9:GW$50 )  - $C154 + 1, 1)) &gt; 0)))</f>
        <v>1.0000270091256209</v>
      </c>
      <c r="GW154" s="10">
        <f>+IF(GW$8 = 125, 1, MEDIAN(_xlfn._xlws.FILTER(INDEX( GW$55:GW$96, MAX( COUNT( GX$9:GX$50 )  - $B154 + 1, 1)) : INDEX( GW$55:GW$96, MAX( COUNT( GX$9:GX$50 )  - $C154 + 1, 1)), INDEX( GW$101:GW$142, MAX( COUNT( GX$9:GX$50 )  - $B154 + 1, 1)) : INDEX( GW$101:GW$142, MAX( COUNT( GX$9:GX$50 )  - $C154 + 1, 1)) &gt; 0)))</f>
        <v>1.0001037748392567</v>
      </c>
      <c r="GX154" s="10">
        <f>+IF(GX$8 = 125, 1, MEDIAN(_xlfn._xlws.FILTER(INDEX( GX$55:GX$96, MAX( COUNT( GY$9:GY$50 )  - $B154 + 1, 1)) : INDEX( GX$55:GX$96, MAX( COUNT( GY$9:GY$50 )  - $C154 + 1, 1)), INDEX( GX$101:GX$142, MAX( COUNT( GY$9:GY$50 )  - $B154 + 1, 1)) : INDEX( GX$101:GX$142, MAX( COUNT( GY$9:GY$50 )  - $C154 + 1, 1)) &gt; 0)))</f>
        <v>1.0000628387579482</v>
      </c>
      <c r="GY154" s="10">
        <f>+IF(GY$8 = 125, 1, MEDIAN(_xlfn._xlws.FILTER(INDEX( GY$55:GY$96, MAX( COUNT( GZ$9:GZ$50 )  - $B154 + 1, 1)) : INDEX( GY$55:GY$96, MAX( COUNT( GZ$9:GZ$50 )  - $C154 + 1, 1)), INDEX( GY$101:GY$142, MAX( COUNT( GZ$9:GZ$50 )  - $B154 + 1, 1)) : INDEX( GY$101:GY$142, MAX( COUNT( GZ$9:GZ$50 )  - $C154 + 1, 1)) &gt; 0)))</f>
        <v>1.0000014566411251</v>
      </c>
      <c r="GZ154" s="10">
        <f>+IF(GZ$8 = 125, 1, MEDIAN(_xlfn._xlws.FILTER(INDEX( GZ$55:GZ$96, MAX( COUNT( HA$9:HA$50 )  - $B154 + 1, 1)) : INDEX( GZ$55:GZ$96, MAX( COUNT( HA$9:HA$50 )  - $C154 + 1, 1)), INDEX( GZ$101:GZ$142, MAX( COUNT( HA$9:HA$50 )  - $B154 + 1, 1)) : INDEX( GZ$101:GZ$142, MAX( COUNT( HA$9:HA$50 )  - $C154 + 1, 1)) &gt; 0)))</f>
        <v>1.0001176853547658</v>
      </c>
      <c r="HA154" s="10">
        <f>+IF(HA$8 = 125, 1, MEDIAN(_xlfn._xlws.FILTER(INDEX( HA$55:HA$96, MAX( COUNT( HB$9:HB$50 )  - $B154 + 1, 1)) : INDEX( HA$55:HA$96, MAX( COUNT( HB$9:HB$50 )  - $C154 + 1, 1)), INDEX( HA$101:HA$142, MAX( COUNT( HB$9:HB$50 )  - $B154 + 1, 1)) : INDEX( HA$101:HA$142, MAX( COUNT( HB$9:HB$50 )  - $C154 + 1, 1)) &gt; 0)))</f>
        <v>1.0000413116356381</v>
      </c>
      <c r="HB154" s="10">
        <f>+IF(HB$8 = 125, 1, MEDIAN(_xlfn._xlws.FILTER(INDEX( HB$55:HB$96, MAX( COUNT( HC$9:HC$50 )  - $B154 + 1, 1)) : INDEX( HB$55:HB$96, MAX( COUNT( HC$9:HC$50 )  - $C154 + 1, 1)), INDEX( HB$101:HB$142, MAX( COUNT( HC$9:HC$50 )  - $B154 + 1, 1)) : INDEX( HB$101:HB$142, MAX( COUNT( HC$9:HC$50 )  - $C154 + 1, 1)) &gt; 0)))</f>
        <v>1</v>
      </c>
      <c r="HC154" s="10">
        <f>+IF(HC$8 = 125, 1, MEDIAN(_xlfn._xlws.FILTER(INDEX( HC$55:HC$96, MAX( COUNT( HD$9:HD$50 )  - $B154 + 1, 1)) : INDEX( HC$55:HC$96, MAX( COUNT( HD$9:HD$50 )  - $C154 + 1, 1)), INDEX( HC$101:HC$142, MAX( COUNT( HD$9:HD$50 )  - $B154 + 1, 1)) : INDEX( HC$101:HC$142, MAX( COUNT( HD$9:HD$50 )  - $C154 + 1, 1)) &gt; 0)))</f>
        <v>1.0002652457891181</v>
      </c>
      <c r="HD154" s="10">
        <f>+IF(HD$8 = 125, 1, MEDIAN(_xlfn._xlws.FILTER(INDEX( HD$55:HD$96, MAX( COUNT( HE$9:HE$50 )  - $B154 + 1, 1)) : INDEX( HD$55:HD$96, MAX( COUNT( HE$9:HE$50 )  - $C154 + 1, 1)), INDEX( HD$101:HD$142, MAX( COUNT( HE$9:HE$50 )  - $B154 + 1, 1)) : INDEX( HD$101:HD$142, MAX( COUNT( HE$9:HE$50 )  - $C154 + 1, 1)) &gt; 0)))</f>
        <v>1</v>
      </c>
      <c r="HE154" s="10">
        <f>+IF(HE$8 = 125, 1, MEDIAN(_xlfn._xlws.FILTER(INDEX( HE$55:HE$96, MAX( COUNT( HF$9:HF$50 )  - $B154 + 1, 1)) : INDEX( HE$55:HE$96, MAX( COUNT( HF$9:HF$50 )  - $C154 + 1, 1)), INDEX( HE$101:HE$142, MAX( COUNT( HF$9:HF$50 )  - $B154 + 1, 1)) : INDEX( HE$101:HE$142, MAX( COUNT( HF$9:HF$50 )  - $C154 + 1, 1)) &gt; 0)))</f>
        <v>1.0003292061511231</v>
      </c>
      <c r="HF154" s="10">
        <f>+IF(HF$8 = 125, 1, MEDIAN(_xlfn._xlws.FILTER(INDEX( HF$55:HF$96, MAX( COUNT( HG$9:HG$50 )  - $B154 + 1, 1)) : INDEX( HF$55:HF$96, MAX( COUNT( HG$9:HG$50 )  - $C154 + 1, 1)), INDEX( HF$101:HF$142, MAX( COUNT( HG$9:HG$50 )  - $B154 + 1, 1)) : INDEX( HF$101:HF$142, MAX( COUNT( HG$9:HG$50 )  - $C154 + 1, 1)) &gt; 0)))</f>
        <v>1.0000434221916044</v>
      </c>
      <c r="HG154" s="10">
        <f>+IF(HG$8 = 125, 1, MEDIAN(_xlfn._xlws.FILTER(INDEX( HG$55:HG$96, MAX( COUNT( HH$9:HH$50 )  - $B154 + 1, 1)) : INDEX( HG$55:HG$96, MAX( COUNT( HH$9:HH$50 )  - $C154 + 1, 1)), INDEX( HG$101:HG$142, MAX( COUNT( HH$9:HH$50 )  - $B154 + 1, 1)) : INDEX( HG$101:HG$142, MAX( COUNT( HH$9:HH$50 )  - $C154 + 1, 1)) &gt; 0)))</f>
        <v>1.0000513654505072</v>
      </c>
      <c r="HH154" s="10">
        <f>+IF(HH$8 = 125, 1, MEDIAN(_xlfn._xlws.FILTER(INDEX( HH$55:HH$96, MAX( COUNT( HI$9:HI$50 )  - $B154 + 1, 1)) : INDEX( HH$55:HH$96, MAX( COUNT( HI$9:HI$50 )  - $C154 + 1, 1)), INDEX( HH$101:HH$142, MAX( COUNT( HI$9:HI$50 )  - $B154 + 1, 1)) : INDEX( HH$101:HH$142, MAX( COUNT( HI$9:HI$50 )  - $C154 + 1, 1)) &gt; 0)))</f>
        <v>1.000883091051568</v>
      </c>
      <c r="HI154" s="10">
        <f>+IF(HI$8 = 125, 1, MEDIAN(_xlfn._xlws.FILTER(INDEX( HI$55:HI$96, MAX( COUNT( HJ$9:HJ$50 )  - $B154 + 1, 1)) : INDEX( HI$55:HI$96, MAX( COUNT( HJ$9:HJ$50 )  - $C154 + 1, 1)), INDEX( HI$101:HI$142, MAX( COUNT( HJ$9:HJ$50 )  - $B154 + 1, 1)) : INDEX( HI$101:HI$142, MAX( COUNT( HJ$9:HJ$50 )  - $C154 + 1, 1)) &gt; 0)))</f>
        <v>1.0000320099874682</v>
      </c>
      <c r="HJ154" s="10">
        <f>+IF(HJ$8 = 125, 1, MEDIAN(_xlfn._xlws.FILTER(INDEX( HJ$55:HJ$96, MAX( COUNT( HK$9:HK$50 )  - $B154 + 1, 1)) : INDEX( HJ$55:HJ$96, MAX( COUNT( HK$9:HK$50 )  - $C154 + 1, 1)), INDEX( HJ$101:HJ$142, MAX( COUNT( HK$9:HK$50 )  - $B154 + 1, 1)) : INDEX( HJ$101:HJ$142, MAX( COUNT( HK$9:HK$50 )  - $C154 + 1, 1)) &gt; 0)))</f>
        <v>1.0009718077168603</v>
      </c>
      <c r="HK154" s="10">
        <f>+IF(HK$8 = 125, 1, MEDIAN(_xlfn._xlws.FILTER(INDEX( HK$55:HK$96, MAX( COUNT( HL$9:HL$50 )  - $B154 + 1, 1)) : INDEX( HK$55:HK$96, MAX( COUNT( HL$9:HL$50 )  - $C154 + 1, 1)), INDEX( HK$101:HK$142, MAX( COUNT( HL$9:HL$50 )  - $B154 + 1, 1)) : INDEX( HK$101:HK$142, MAX( COUNT( HL$9:HL$50 )  - $C154 + 1, 1)) &gt; 0)))</f>
        <v>1</v>
      </c>
      <c r="HL154" s="10">
        <f>+IF(HL$8 = 125, 1, MEDIAN(_xlfn._xlws.FILTER(INDEX( HL$55:HL$96, MAX( COUNT( HM$9:HM$50 )  - $B154 + 1, 1)) : INDEX( HL$55:HL$96, MAX( COUNT( HM$9:HM$50 )  - $C154 + 1, 1)), INDEX( HL$101:HL$142, MAX( COUNT( HM$9:HM$50 )  - $B154 + 1, 1)) : INDEX( HL$101:HL$142, MAX( COUNT( HM$9:HM$50 )  - $C154 + 1, 1)) &gt; 0)))</f>
        <v>1</v>
      </c>
      <c r="HM154" s="10">
        <f>+IF(HM$8 = 125, 1, MEDIAN(_xlfn._xlws.FILTER(INDEX( HM$55:HM$96, MAX( COUNT( HN$9:HN$50 )  - $B154 + 1, 1)) : INDEX( HM$55:HM$96, MAX( COUNT( HN$9:HN$50 )  - $C154 + 1, 1)), INDEX( HM$101:HM$142, MAX( COUNT( HN$9:HN$50 )  - $B154 + 1, 1)) : INDEX( HM$101:HM$142, MAX( COUNT( HN$9:HN$50 )  - $C154 + 1, 1)) &gt; 0)))</f>
        <v>1.00078522362235</v>
      </c>
      <c r="HN154" s="10">
        <f>+IF(HN$8 = 125, 1, MEDIAN(_xlfn._xlws.FILTER(INDEX( HN$55:HN$96, MAX( COUNT( HO$9:HO$50 )  - $B154 + 1, 1)) : INDEX( HN$55:HN$96, MAX( COUNT( HO$9:HO$50 )  - $C154 + 1, 1)), INDEX( HN$101:HN$142, MAX( COUNT( HO$9:HO$50 )  - $B154 + 1, 1)) : INDEX( HN$101:HN$142, MAX( COUNT( HO$9:HO$50 )  - $C154 + 1, 1)) &gt; 0)))</f>
        <v>1.0001730955599657</v>
      </c>
      <c r="HO154" s="10">
        <f>+IF(HO$8 = 125, 1, MEDIAN(_xlfn._xlws.FILTER(INDEX( HO$55:HO$96, MAX( COUNT( HP$9:HP$50 )  - $B154 + 1, 1)) : INDEX( HO$55:HO$96, MAX( COUNT( HP$9:HP$50 )  - $C154 + 1, 1)), INDEX( HO$101:HO$142, MAX( COUNT( HP$9:HP$50 )  - $B154 + 1, 1)) : INDEX( HO$101:HO$142, MAX( COUNT( HP$9:HP$50 )  - $C154 + 1, 1)) &gt; 0)))</f>
        <v>1.0000312566620173</v>
      </c>
      <c r="HP154" s="10">
        <f>+IF(HP$8 = 125, 1, MEDIAN(_xlfn._xlws.FILTER(INDEX( HP$55:HP$96, MAX( COUNT( HQ$9:HQ$50 )  - $B154 + 1, 1)) : INDEX( HP$55:HP$96, MAX( COUNT( HQ$9:HQ$50 )  - $C154 + 1, 1)), INDEX( HP$101:HP$142, MAX( COUNT( HQ$9:HQ$50 )  - $B154 + 1, 1)) : INDEX( HP$101:HP$142, MAX( COUNT( HQ$9:HQ$50 )  - $C154 + 1, 1)) &gt; 0)))</f>
        <v>1</v>
      </c>
      <c r="HQ154" s="10">
        <f>+IF(HQ$8 = 125, 1, MEDIAN(_xlfn._xlws.FILTER(INDEX( HQ$55:HQ$96, MAX( COUNT( HR$9:HR$50 )  - $B154 + 1, 1)) : INDEX( HQ$55:HQ$96, MAX( COUNT( HR$9:HR$50 )  - $C154 + 1, 1)), INDEX( HQ$101:HQ$142, MAX( COUNT( HR$9:HR$50 )  - $B154 + 1, 1)) : INDEX( HQ$101:HQ$142, MAX( COUNT( HR$9:HR$50 )  - $C154 + 1, 1)) &gt; 0)))</f>
        <v>1.0000002947116617</v>
      </c>
      <c r="HR154" s="10">
        <f>+IF(HR$8 = 125, 1, MEDIAN(_xlfn._xlws.FILTER(INDEX( HR$55:HR$96, MAX( COUNT( HS$9:HS$50 )  - $B154 + 1, 1)) : INDEX( HR$55:HR$96, MAX( COUNT( HS$9:HS$50 )  - $C154 + 1, 1)), INDEX( HR$101:HR$142, MAX( COUNT( HS$9:HS$50 )  - $B154 + 1, 1)) : INDEX( HR$101:HR$142, MAX( COUNT( HS$9:HS$50 )  - $C154 + 1, 1)) &gt; 0)))</f>
        <v>1.0001763287897749</v>
      </c>
      <c r="HS154" s="10">
        <f>+IF(HS$8 = 125, 1, MEDIAN(_xlfn._xlws.FILTER(INDEX( HS$55:HS$96, MAX( COUNT( HT$9:HT$50 )  - $B154 + 1, 1)) : INDEX( HS$55:HS$96, MAX( COUNT( HT$9:HT$50 )  - $C154 + 1, 1)), INDEX( HS$101:HS$142, MAX( COUNT( HT$9:HT$50 )  - $B154 + 1, 1)) : INDEX( HS$101:HS$142, MAX( COUNT( HT$9:HT$50 )  - $C154 + 1, 1)) &gt; 0)))</f>
        <v>1.0003804665360101</v>
      </c>
      <c r="HT154" s="10">
        <f>+IF(HT$8 = 125, 1, MEDIAN(_xlfn._xlws.FILTER(INDEX( HT$55:HT$96, MAX( COUNT( HU$9:HU$50 )  - $B154 + 1, 1)) : INDEX( HT$55:HT$96, MAX( COUNT( HU$9:HU$50 )  - $C154 + 1, 1)), INDEX( HT$101:HT$142, MAX( COUNT( HU$9:HU$50 )  - $B154 + 1, 1)) : INDEX( HT$101:HT$142, MAX( COUNT( HU$9:HU$50 )  - $C154 + 1, 1)) &gt; 0)))</f>
        <v>1.0007402539052472</v>
      </c>
      <c r="HU154" s="10">
        <f>+IF(HU$8 = 125, 1, MEDIAN(_xlfn._xlws.FILTER(INDEX( HU$55:HU$96, MAX( COUNT( HV$9:HV$50 )  - $B154 + 1, 1)) : INDEX( HU$55:HU$96, MAX( COUNT( HV$9:HV$50 )  - $C154 + 1, 1)), INDEX( HU$101:HU$142, MAX( COUNT( HV$9:HV$50 )  - $B154 + 1, 1)) : INDEX( HU$101:HU$142, MAX( COUNT( HV$9:HV$50 )  - $C154 + 1, 1)) &gt; 0)))</f>
        <v>1.0003643269405273</v>
      </c>
      <c r="HV154" s="10">
        <f>+IF(HV$8 = 125, 1, MEDIAN(_xlfn._xlws.FILTER(INDEX( HV$55:HV$96, MAX( COUNT( HW$9:HW$50 )  - $B154 + 1, 1)) : INDEX( HV$55:HV$96, MAX( COUNT( HW$9:HW$50 )  - $C154 + 1, 1)), INDEX( HV$101:HV$142, MAX( COUNT( HW$9:HW$50 )  - $B154 + 1, 1)) : INDEX( HV$101:HV$142, MAX( COUNT( HW$9:HW$50 )  - $C154 + 1, 1)) &gt; 0)))</f>
        <v>1.0002580188759422</v>
      </c>
      <c r="HW154" s="10">
        <f>+IF(HW$8 = 125, 1, MEDIAN(_xlfn._xlws.FILTER(INDEX( HW$55:HW$96, MAX( COUNT( HX$9:HX$50 )  - $B154 + 1, 1)) : INDEX( HW$55:HW$96, MAX( COUNT( HX$9:HX$50 )  - $C154 + 1, 1)), INDEX( HW$101:HW$142, MAX( COUNT( HX$9:HX$50 )  - $B154 + 1, 1)) : INDEX( HW$101:HW$142, MAX( COUNT( HX$9:HX$50 )  - $C154 + 1, 1)) &gt; 0)))</f>
        <v>1</v>
      </c>
      <c r="HX154" s="10">
        <f>+IF(HX$8 = 125, 1, MEDIAN(_xlfn._xlws.FILTER(INDEX( HX$55:HX$96, MAX( COUNT( HY$9:HY$50 )  - $B154 + 1, 1)) : INDEX( HX$55:HX$96, MAX( COUNT( HY$9:HY$50 )  - $C154 + 1, 1)), INDEX( HX$101:HX$142, MAX( COUNT( HY$9:HY$50 )  - $B154 + 1, 1)) : INDEX( HX$101:HX$142, MAX( COUNT( HY$9:HY$50 )  - $C154 + 1, 1)) &gt; 0)))</f>
        <v>1.00004149633077</v>
      </c>
      <c r="HY154" s="10">
        <f>+IF(HY$8 = 125, 1, MEDIAN(_xlfn._xlws.FILTER(INDEX( HY$55:HY$96, MAX( COUNT( HZ$9:HZ$50 )  - $B154 + 1, 1)) : INDEX( HY$55:HY$96, MAX( COUNT( HZ$9:HZ$50 )  - $C154 + 1, 1)), INDEX( HY$101:HY$142, MAX( COUNT( HZ$9:HZ$50 )  - $B154 + 1, 1)) : INDEX( HY$101:HY$142, MAX( COUNT( HZ$9:HZ$50 )  - $C154 + 1, 1)) &gt; 0)))</f>
        <v>1</v>
      </c>
      <c r="HZ154" s="10">
        <f>+IF(HZ$8 = 125, 1, MEDIAN(_xlfn._xlws.FILTER(INDEX( HZ$55:HZ$96, MAX( COUNT( IA$9:IA$50 )  - $B154 + 1, 1)) : INDEX( HZ$55:HZ$96, MAX( COUNT( IA$9:IA$50 )  - $C154 + 1, 1)), INDEX( HZ$101:HZ$142, MAX( COUNT( IA$9:IA$50 )  - $B154 + 1, 1)) : INDEX( HZ$101:HZ$142, MAX( COUNT( IA$9:IA$50 )  - $C154 + 1, 1)) &gt; 0)))</f>
        <v>1.0001352576581071</v>
      </c>
      <c r="IA154" s="10">
        <f>+IF(IA$8 = 125, 1, MEDIAN(_xlfn._xlws.FILTER(INDEX( IA$55:IA$96, MAX( COUNT( IB$9:IB$50 )  - $B154 + 1, 1)) : INDEX( IA$55:IA$96, MAX( COUNT( IB$9:IB$50 )  - $C154 + 1, 1)), INDEX( IA$101:IA$142, MAX( COUNT( IB$9:IB$50 )  - $B154 + 1, 1)) : INDEX( IA$101:IA$142, MAX( COUNT( IB$9:IB$50 )  - $C154 + 1, 1)) &gt; 0)))</f>
        <v>1</v>
      </c>
      <c r="IB154" s="10">
        <f>+IF(IB$8 = 125, 1, MEDIAN(_xlfn._xlws.FILTER(INDEX( IB$55:IB$96, MAX( COUNT( IC$9:IC$50 )  - $B154 + 1, 1)) : INDEX( IB$55:IB$96, MAX( COUNT( IC$9:IC$50 )  - $C154 + 1, 1)), INDEX( IB$101:IB$142, MAX( COUNT( IC$9:IC$50 )  - $B154 + 1, 1)) : INDEX( IB$101:IB$142, MAX( COUNT( IC$9:IC$50 )  - $C154 + 1, 1)) &gt; 0)))</f>
        <v>1</v>
      </c>
      <c r="IC154" s="10">
        <f>+IF(IC$8 = 125, 1, MEDIAN(_xlfn._xlws.FILTER(INDEX( IC$55:IC$96, MAX( COUNT( ID$9:ID$50 )  - $B154 + 1, 1)) : INDEX( IC$55:IC$96, MAX( COUNT( ID$9:ID$50 )  - $C154 + 1, 1)), INDEX( IC$101:IC$142, MAX( COUNT( ID$9:ID$50 )  - $B154 + 1, 1)) : INDEX( IC$101:IC$142, MAX( COUNT( ID$9:ID$50 )  - $C154 + 1, 1)) &gt; 0)))</f>
        <v>1</v>
      </c>
      <c r="ID154" s="10">
        <f>+IF(ID$8 = 125, 1, MEDIAN(_xlfn._xlws.FILTER(INDEX( ID$55:ID$96, MAX( COUNT( IE$9:IE$50 )  - $B154 + 1, 1)) : INDEX( ID$55:ID$96, MAX( COUNT( IE$9:IE$50 )  - $C154 + 1, 1)), INDEX( ID$101:ID$142, MAX( COUNT( IE$9:IE$50 )  - $B154 + 1, 1)) : INDEX( ID$101:ID$142, MAX( COUNT( IE$9:IE$50 )  - $C154 + 1, 1)) &gt; 0)))</f>
        <v>1.0000534790220885</v>
      </c>
      <c r="IE154" s="10">
        <f>+IF(IE$8 = 125, 1, MEDIAN(_xlfn._xlws.FILTER(INDEX( IE$55:IE$96, MAX( COUNT( IF$9:IF$50 )  - $B154 + 1, 1)) : INDEX( IE$55:IE$96, MAX( COUNT( IF$9:IF$50 )  - $C154 + 1, 1)), INDEX( IE$101:IE$142, MAX( COUNT( IF$9:IF$50 )  - $B154 + 1, 1)) : INDEX( IE$101:IE$142, MAX( COUNT( IF$9:IF$50 )  - $C154 + 1, 1)) &gt; 0)))</f>
        <v>1.0002559125676707</v>
      </c>
      <c r="IF154" s="10">
        <f>+IF(IF$8 = 125, 1, MEDIAN(_xlfn._xlws.FILTER(INDEX( IF$55:IF$96, MAX( COUNT( IG$9:IG$50 )  - $B154 + 1, 1)) : INDEX( IF$55:IF$96, MAX( COUNT( IG$9:IG$50 )  - $C154 + 1, 1)), INDEX( IF$101:IF$142, MAX( COUNT( IG$9:IG$50 )  - $B154 + 1, 1)) : INDEX( IF$101:IF$142, MAX( COUNT( IG$9:IG$50 )  - $C154 + 1, 1)) &gt; 0)))</f>
        <v>1.0008326599542778</v>
      </c>
      <c r="IG154" s="10">
        <f>+IF(IG$8 = 125, 1, MEDIAN(_xlfn._xlws.FILTER(INDEX( IG$55:IG$96, MAX( COUNT( IH$9:IH$50 )  - $B154 + 1, 1)) : INDEX( IG$55:IG$96, MAX( COUNT( IH$9:IH$50 )  - $C154 + 1, 1)), INDEX( IG$101:IG$142, MAX( COUNT( IH$9:IH$50 )  - $B154 + 1, 1)) : INDEX( IG$101:IG$142, MAX( COUNT( IH$9:IH$50 )  - $C154 + 1, 1)) &gt; 0)))</f>
        <v>1.0004151423543806</v>
      </c>
      <c r="IH154" s="10">
        <f>+IF(IH$8 = 125, 1, MEDIAN(_xlfn._xlws.FILTER(INDEX( IH$55:IH$96, MAX( COUNT( II$9:II$50 )  - $B154 + 1, 1)) : INDEX( IH$55:IH$96, MAX( COUNT( II$9:II$50 )  - $C154 + 1, 1)), INDEX( IH$101:IH$142, MAX( COUNT( II$9:II$50 )  - $B154 + 1, 1)) : INDEX( IH$101:IH$142, MAX( COUNT( II$9:II$50 )  - $C154 + 1, 1)) &gt; 0)))</f>
        <v>1</v>
      </c>
      <c r="II154" s="10">
        <f>+IF(II$8 = 125, 1, MEDIAN(_xlfn._xlws.FILTER(INDEX( II$55:II$96, MAX( COUNT( IJ$9:IJ$50 )  - $B154 + 1, 1)) : INDEX( II$55:II$96, MAX( COUNT( IJ$9:IJ$50 )  - $C154 + 1, 1)), INDEX( II$101:II$142, MAX( COUNT( IJ$9:IJ$50 )  - $B154 + 1, 1)) : INDEX( II$101:II$142, MAX( COUNT( IJ$9:IJ$50 )  - $C154 + 1, 1)) &gt; 0)))</f>
        <v>1</v>
      </c>
      <c r="IJ154" s="10">
        <f>+IF(IJ$8 = 125, 1, MEDIAN(_xlfn._xlws.FILTER(INDEX( IJ$55:IJ$96, MAX( COUNT( IK$9:IK$50 )  - $B154 + 1, 1)) : INDEX( IJ$55:IJ$96, MAX( COUNT( IK$9:IK$50 )  - $C154 + 1, 1)), INDEX( IJ$101:IJ$142, MAX( COUNT( IK$9:IK$50 )  - $B154 + 1, 1)) : INDEX( IJ$101:IJ$142, MAX( COUNT( IK$9:IK$50 )  - $C154 + 1, 1)) &gt; 0)))</f>
        <v>1.0009048243600012</v>
      </c>
      <c r="IK154" s="10">
        <f>+IF(IK$8 = 125, 1, MEDIAN(_xlfn._xlws.FILTER(INDEX( IK$55:IK$96, MAX( COUNT( IL$9:IL$50 )  - $B154 + 1, 1)) : INDEX( IK$55:IK$96, MAX( COUNT( IL$9:IL$50 )  - $C154 + 1, 1)), INDEX( IK$101:IK$142, MAX( COUNT( IL$9:IL$50 )  - $B154 + 1, 1)) : INDEX( IK$101:IK$142, MAX( COUNT( IL$9:IL$50 )  - $C154 + 1, 1)) &gt; 0)))</f>
        <v>1.0001392497412152</v>
      </c>
      <c r="IL154" s="10">
        <f>+IF(IL$8 = 125, 1, MEDIAN(_xlfn._xlws.FILTER(INDEX( IL$55:IL$96, MAX( COUNT( IM$9:IM$50 )  - $B154 + 1, 1)) : INDEX( IL$55:IL$96, MAX( COUNT( IM$9:IM$50 )  - $C154 + 1, 1)), INDEX( IL$101:IL$142, MAX( COUNT( IM$9:IM$50 )  - $B154 + 1, 1)) : INDEX( IL$101:IL$142, MAX( COUNT( IM$9:IM$50 )  - $C154 + 1, 1)) &gt; 0)))</f>
        <v>1.0010333286591275</v>
      </c>
      <c r="IM154" s="10">
        <f>+IF(IM$8 = 125, 1, MEDIAN(_xlfn._xlws.FILTER(INDEX( IM$55:IM$96, MAX( COUNT( IN$9:IN$50 )  - $B154 + 1, 1)) : INDEX( IM$55:IM$96, MAX( COUNT( IN$9:IN$50 )  - $C154 + 1, 1)), INDEX( IM$101:IM$142, MAX( COUNT( IN$9:IN$50 )  - $B154 + 1, 1)) : INDEX( IM$101:IM$142, MAX( COUNT( IN$9:IN$50 )  - $C154 + 1, 1)) &gt; 0)))</f>
        <v>1</v>
      </c>
      <c r="IN154" s="10">
        <f>+IF(IN$8 = 125, 1, MEDIAN(_xlfn._xlws.FILTER(INDEX( IN$55:IN$96, MAX( COUNT( IO$9:IO$50 )  - $B154 + 1, 1)) : INDEX( IN$55:IN$96, MAX( COUNT( IO$9:IO$50 )  - $C154 + 1, 1)), INDEX( IN$101:IN$142, MAX( COUNT( IO$9:IO$50 )  - $B154 + 1, 1)) : INDEX( IN$101:IN$142, MAX( COUNT( IO$9:IO$50 )  - $C154 + 1, 1)) &gt; 0)))</f>
        <v>1.0003621155643634</v>
      </c>
      <c r="IO154" s="10">
        <f>+IF(IO$8 = 125, 1, MEDIAN(_xlfn._xlws.FILTER(INDEX( IO$55:IO$96, MAX( COUNT( IP$9:IP$50 )  - $B154 + 1, 1)) : INDEX( IO$55:IO$96, MAX( COUNT( IP$9:IP$50 )  - $C154 + 1, 1)), INDEX( IO$101:IO$142, MAX( COUNT( IP$9:IP$50 )  - $B154 + 1, 1)) : INDEX( IO$101:IO$142, MAX( COUNT( IP$9:IP$50 )  - $C154 + 1, 1)) &gt; 0)))</f>
        <v>1.0025904940199786</v>
      </c>
      <c r="IP154" s="10">
        <f>+IF(IP$8 = 125, 1, MEDIAN(_xlfn._xlws.FILTER(INDEX( IP$55:IP$96, MAX( COUNT( IQ$9:IQ$50 )  - $B154 + 1, 1)) : INDEX( IP$55:IP$96, MAX( COUNT( IQ$9:IQ$50 )  - $C154 + 1, 1)), INDEX( IP$101:IP$142, MAX( COUNT( IQ$9:IQ$50 )  - $B154 + 1, 1)) : INDEX( IP$101:IP$142, MAX( COUNT( IQ$9:IQ$50 )  - $C154 + 1, 1)) &gt; 0)))</f>
        <v>1.0008651169757654</v>
      </c>
      <c r="IQ154" s="10">
        <f>+IF(IQ$8 = 125, 1, MEDIAN(_xlfn._xlws.FILTER(INDEX( IQ$55:IQ$96, MAX( COUNT( IR$9:IR$50 )  - $B154 + 1, 1)) : INDEX( IQ$55:IQ$96, MAX( COUNT( IR$9:IR$50 )  - $C154 + 1, 1)), INDEX( IQ$101:IQ$142, MAX( COUNT( IR$9:IR$50 )  - $B154 + 1, 1)) : INDEX( IQ$101:IQ$142, MAX( COUNT( IR$9:IR$50 )  - $C154 + 1, 1)) &gt; 0)))</f>
        <v>1.0035079427040097</v>
      </c>
      <c r="IR154" s="10">
        <f>+IF(IR$8 = 125, 1, MEDIAN(_xlfn._xlws.FILTER(INDEX( IR$55:IR$96, MAX( COUNT( IS$9:IS$50 )  - $B154 + 1, 1)) : INDEX( IR$55:IR$96, MAX( COUNT( IS$9:IS$50 )  - $C154 + 1, 1)), INDEX( IR$101:IR$142, MAX( COUNT( IS$9:IS$50 )  - $B154 + 1, 1)) : INDEX( IR$101:IR$142, MAX( COUNT( IS$9:IS$50 )  - $C154 + 1, 1)) &gt; 0)))</f>
        <v>1.0023335443520889</v>
      </c>
      <c r="IS154" s="10">
        <f>+IF(IS$8 = 125, 1, MEDIAN(_xlfn._xlws.FILTER(INDEX( IS$55:IS$96, MAX( COUNT( IT$9:IT$50 )  - $B154 + 1, 1)) : INDEX( IS$55:IS$96, MAX( COUNT( IT$9:IT$50 )  - $C154 + 1, 1)), INDEX( IS$101:IS$142, MAX( COUNT( IT$9:IT$50 )  - $B154 + 1, 1)) : INDEX( IS$101:IS$142, MAX( COUNT( IT$9:IT$50 )  - $C154 + 1, 1)) &gt; 0)))</f>
        <v>1.0055498790859507</v>
      </c>
      <c r="IT154" s="10">
        <f>+IF(IT$8 = 125, 1, MEDIAN(_xlfn._xlws.FILTER(INDEX( IT$55:IT$96, MAX( COUNT( IU$9:IU$50 )  - $B154 + 1, 1)) : INDEX( IT$55:IT$96, MAX( COUNT( IU$9:IU$50 )  - $C154 + 1, 1)), INDEX( IT$101:IT$142, MAX( COUNT( IU$9:IU$50 )  - $B154 + 1, 1)) : INDEX( IT$101:IT$142, MAX( COUNT( IU$9:IU$50 )  - $C154 + 1, 1)) &gt; 0)))</f>
        <v>1.0050872730680325</v>
      </c>
      <c r="IU154" s="10">
        <f>+IF(IU$8 = 125, 1, MEDIAN(_xlfn._xlws.FILTER(INDEX( IU$55:IU$96, MAX( COUNT( IV$9:IV$50 )  - $B154 + 1, 1)) : INDEX( IU$55:IU$96, MAX( COUNT( IV$9:IV$50 )  - $C154 + 1, 1)), INDEX( IU$101:IU$142, MAX( COUNT( IV$9:IV$50 )  - $B154 + 1, 1)) : INDEX( IU$101:IU$142, MAX( COUNT( IV$9:IV$50 )  - $C154 + 1, 1)) &gt; 0)))</f>
        <v>1.0045545119089383</v>
      </c>
      <c r="IV154" s="10">
        <f>+IF(IV$8 = 125, 1, MEDIAN(_xlfn._xlws.FILTER(INDEX( IV$55:IV$96, MAX( COUNT( IW$9:IW$50 )  - $B154 + 1, 1)) : INDEX( IV$55:IV$96, MAX( COUNT( IW$9:IW$50 )  - $C154 + 1, 1)), INDEX( IV$101:IV$142, MAX( COUNT( IW$9:IW$50 )  - $B154 + 1, 1)) : INDEX( IV$101:IV$142, MAX( COUNT( IW$9:IW$50 )  - $C154 + 1, 1)) &gt; 0)))</f>
        <v>1</v>
      </c>
    </row>
    <row r="155" spans="2:256" x14ac:dyDescent="0.2">
      <c r="B155">
        <v>1</v>
      </c>
      <c r="C155">
        <v>4</v>
      </c>
      <c r="F155" s="17" t="s">
        <v>24</v>
      </c>
      <c r="G155" s="10">
        <f>+IF(G$8 = 125, 1, SUM(_xlfn._xlws.FILTER(INDEX( H$9:H$50, MAX( COUNT( H$9:H$50 )  - $B155 + 1, 1)) : INDEX( H$9:H$50, MAX( COUNT( H$9:H$50 )  - $C155 + 1, 1)), INDEX( G$101:G$142, MAX( COUNT( H$9:H$50 )  - $B155 + 1, 1)) : INDEX( G$101:G$142, MAX( COUNT( H$9:H$50 )  - $C155 + 1, 1)) &gt; 0)) / SUM(_xlfn._xlws.FILTER(INDEX( G$9:G$50, MAX( COUNT( H$9:H$50 )  - $B155 + 1, 1)) : INDEX( G$9:G$50, MAX( COUNT( H$9:H$50 )  - $C155 + 1, 1)), INDEX( G$101:G$142, MAX( COUNT( H$9:H$50 )  - $B155 + 1, 1)) : INDEX( G$101:G$142, MAX( COUNT( H$9:H$50 )  - $C155 + 1, 1)) &gt; 0)) )</f>
        <v>6.4355734733026386</v>
      </c>
      <c r="H155" s="10">
        <f>+IF(H$8 = 125, 1, SUM(_xlfn._xlws.FILTER(INDEX( I$9:I$50, MAX( COUNT( I$9:I$50 )  - $B155 + 1, 1)) : INDEX( I$9:I$50, MAX( COUNT( I$9:I$50 )  - $C155 + 1, 1)), INDEX( H$101:H$142, MAX( COUNT( I$9:I$50 )  - $B155 + 1, 1)) : INDEX( H$101:H$142, MAX( COUNT( I$9:I$50 )  - $C155 + 1, 1)) &gt; 0)) / SUM(_xlfn._xlws.FILTER(INDEX( H$9:H$50, MAX( COUNT( I$9:I$50 )  - $B155 + 1, 1)) : INDEX( H$9:H$50, MAX( COUNT( I$9:I$50 )  - $C155 + 1, 1)), INDEX( H$101:H$142, MAX( COUNT( I$9:I$50 )  - $B155 + 1, 1)) : INDEX( H$101:H$142, MAX( COUNT( I$9:I$50 )  - $C155 + 1, 1)) &gt; 0)) )</f>
        <v>2.2371469373269464</v>
      </c>
      <c r="I155" s="10">
        <f>+IF(I$8 = 125, 1, SUM(_xlfn._xlws.FILTER(INDEX( J$9:J$50, MAX( COUNT( J$9:J$50 )  - $B155 + 1, 1)) : INDEX( J$9:J$50, MAX( COUNT( J$9:J$50 )  - $C155 + 1, 1)), INDEX( I$101:I$142, MAX( COUNT( J$9:J$50 )  - $B155 + 1, 1)) : INDEX( I$101:I$142, MAX( COUNT( J$9:J$50 )  - $C155 + 1, 1)) &gt; 0)) / SUM(_xlfn._xlws.FILTER(INDEX( I$9:I$50, MAX( COUNT( J$9:J$50 )  - $B155 + 1, 1)) : INDEX( I$9:I$50, MAX( COUNT( J$9:J$50 )  - $C155 + 1, 1)), INDEX( I$101:I$142, MAX( COUNT( J$9:J$50 )  - $B155 + 1, 1)) : INDEX( I$101:I$142, MAX( COUNT( J$9:J$50 )  - $C155 + 1, 1)) &gt; 0)) )</f>
        <v>1.7471322732692549</v>
      </c>
      <c r="J155" s="10">
        <f>+IF(J$8 = 125, 1, SUM(_xlfn._xlws.FILTER(INDEX( K$9:K$50, MAX( COUNT( K$9:K$50 )  - $B155 + 1, 1)) : INDEX( K$9:K$50, MAX( COUNT( K$9:K$50 )  - $C155 + 1, 1)), INDEX( J$101:J$142, MAX( COUNT( K$9:K$50 )  - $B155 + 1, 1)) : INDEX( J$101:J$142, MAX( COUNT( K$9:K$50 )  - $C155 + 1, 1)) &gt; 0)) / SUM(_xlfn._xlws.FILTER(INDEX( J$9:J$50, MAX( COUNT( K$9:K$50 )  - $B155 + 1, 1)) : INDEX( J$9:J$50, MAX( COUNT( K$9:K$50 )  - $C155 + 1, 1)), INDEX( J$101:J$142, MAX( COUNT( K$9:K$50 )  - $B155 + 1, 1)) : INDEX( J$101:J$142, MAX( COUNT( K$9:K$50 )  - $C155 + 1, 1)) &gt; 0)) )</f>
        <v>1.4150672030653473</v>
      </c>
      <c r="K155" s="10">
        <f>+IF(K$8 = 125, 1, SUM(_xlfn._xlws.FILTER(INDEX( L$9:L$50, MAX( COUNT( L$9:L$50 )  - $B155 + 1, 1)) : INDEX( L$9:L$50, MAX( COUNT( L$9:L$50 )  - $C155 + 1, 1)), INDEX( K$101:K$142, MAX( COUNT( L$9:L$50 )  - $B155 + 1, 1)) : INDEX( K$101:K$142, MAX( COUNT( L$9:L$50 )  - $C155 + 1, 1)) &gt; 0)) / SUM(_xlfn._xlws.FILTER(INDEX( K$9:K$50, MAX( COUNT( L$9:L$50 )  - $B155 + 1, 1)) : INDEX( K$9:K$50, MAX( COUNT( L$9:L$50 )  - $C155 + 1, 1)), INDEX( K$101:K$142, MAX( COUNT( L$9:L$50 )  - $B155 + 1, 1)) : INDEX( K$101:K$142, MAX( COUNT( L$9:L$50 )  - $C155 + 1, 1)) &gt; 0)) )</f>
        <v>1.0619361747073903</v>
      </c>
      <c r="L155" s="10">
        <f>+IF(L$8 = 125, 1, SUM(_xlfn._xlws.FILTER(INDEX( M$9:M$50, MAX( COUNT( M$9:M$50 )  - $B155 + 1, 1)) : INDEX( M$9:M$50, MAX( COUNT( M$9:M$50 )  - $C155 + 1, 1)), INDEX( L$101:L$142, MAX( COUNT( M$9:M$50 )  - $B155 + 1, 1)) : INDEX( L$101:L$142, MAX( COUNT( M$9:M$50 )  - $C155 + 1, 1)) &gt; 0)) / SUM(_xlfn._xlws.FILTER(INDEX( L$9:L$50, MAX( COUNT( M$9:M$50 )  - $B155 + 1, 1)) : INDEX( L$9:L$50, MAX( COUNT( M$9:M$50 )  - $C155 + 1, 1)), INDEX( L$101:L$142, MAX( COUNT( M$9:M$50 )  - $B155 + 1, 1)) : INDEX( L$101:L$142, MAX( COUNT( M$9:M$50 )  - $C155 + 1, 1)) &gt; 0)) )</f>
        <v>1.1038900390021256</v>
      </c>
      <c r="M155" s="10">
        <f>+IF(M$8 = 125, 1, SUM(_xlfn._xlws.FILTER(INDEX( N$9:N$50, MAX( COUNT( N$9:N$50 )  - $B155 + 1, 1)) : INDEX( N$9:N$50, MAX( COUNT( N$9:N$50 )  - $C155 + 1, 1)), INDEX( M$101:M$142, MAX( COUNT( N$9:N$50 )  - $B155 + 1, 1)) : INDEX( M$101:M$142, MAX( COUNT( N$9:N$50 )  - $C155 + 1, 1)) &gt; 0)) / SUM(_xlfn._xlws.FILTER(INDEX( M$9:M$50, MAX( COUNT( N$9:N$50 )  - $B155 + 1, 1)) : INDEX( M$9:M$50, MAX( COUNT( N$9:N$50 )  - $C155 + 1, 1)), INDEX( M$101:M$142, MAX( COUNT( N$9:N$50 )  - $B155 + 1, 1)) : INDEX( M$101:M$142, MAX( COUNT( N$9:N$50 )  - $C155 + 1, 1)) &gt; 0)) )</f>
        <v>1.0220123864154478</v>
      </c>
      <c r="N155" s="10">
        <f>+IF(N$8 = 125, 1, SUM(_xlfn._xlws.FILTER(INDEX( O$9:O$50, MAX( COUNT( O$9:O$50 )  - $B155 + 1, 1)) : INDEX( O$9:O$50, MAX( COUNT( O$9:O$50 )  - $C155 + 1, 1)), INDEX( N$101:N$142, MAX( COUNT( O$9:O$50 )  - $B155 + 1, 1)) : INDEX( N$101:N$142, MAX( COUNT( O$9:O$50 )  - $C155 + 1, 1)) &gt; 0)) / SUM(_xlfn._xlws.FILTER(INDEX( N$9:N$50, MAX( COUNT( O$9:O$50 )  - $B155 + 1, 1)) : INDEX( N$9:N$50, MAX( COUNT( O$9:O$50 )  - $C155 + 1, 1)), INDEX( N$101:N$142, MAX( COUNT( O$9:O$50 )  - $B155 + 1, 1)) : INDEX( N$101:N$142, MAX( COUNT( O$9:O$50 )  - $C155 + 1, 1)) &gt; 0)) )</f>
        <v>1.0098065134797072</v>
      </c>
      <c r="O155" s="10">
        <f>+IF(O$8 = 125, 1, SUM(_xlfn._xlws.FILTER(INDEX( P$9:P$50, MAX( COUNT( P$9:P$50 )  - $B155 + 1, 1)) : INDEX( P$9:P$50, MAX( COUNT( P$9:P$50 )  - $C155 + 1, 1)), INDEX( O$101:O$142, MAX( COUNT( P$9:P$50 )  - $B155 + 1, 1)) : INDEX( O$101:O$142, MAX( COUNT( P$9:P$50 )  - $C155 + 1, 1)) &gt; 0)) / SUM(_xlfn._xlws.FILTER(INDEX( O$9:O$50, MAX( COUNT( P$9:P$50 )  - $B155 + 1, 1)) : INDEX( O$9:O$50, MAX( COUNT( P$9:P$50 )  - $C155 + 1, 1)), INDEX( O$101:O$142, MAX( COUNT( P$9:P$50 )  - $B155 + 1, 1)) : INDEX( O$101:O$142, MAX( COUNT( P$9:P$50 )  - $C155 + 1, 1)) &gt; 0)) )</f>
        <v>1.0036985081157903</v>
      </c>
      <c r="P155" s="10">
        <f>+IF(P$8 = 125, 1, SUM(_xlfn._xlws.FILTER(INDEX( Q$9:Q$50, MAX( COUNT( Q$9:Q$50 )  - $B155 + 1, 1)) : INDEX( Q$9:Q$50, MAX( COUNT( Q$9:Q$50 )  - $C155 + 1, 1)), INDEX( P$101:P$142, MAX( COUNT( Q$9:Q$50 )  - $B155 + 1, 1)) : INDEX( P$101:P$142, MAX( COUNT( Q$9:Q$50 )  - $C155 + 1, 1)) &gt; 0)) / SUM(_xlfn._xlws.FILTER(INDEX( P$9:P$50, MAX( COUNT( Q$9:Q$50 )  - $B155 + 1, 1)) : INDEX( P$9:P$50, MAX( COUNT( Q$9:Q$50 )  - $C155 + 1, 1)), INDEX( P$101:P$142, MAX( COUNT( Q$9:Q$50 )  - $B155 + 1, 1)) : INDEX( P$101:P$142, MAX( COUNT( Q$9:Q$50 )  - $C155 + 1, 1)) &gt; 0)) )</f>
        <v>1.0097692123342745</v>
      </c>
      <c r="Q155" s="10">
        <f>+IF(Q$8 = 125, 1, SUM(_xlfn._xlws.FILTER(INDEX( R$9:R$50, MAX( COUNT( R$9:R$50 )  - $B155 + 1, 1)) : INDEX( R$9:R$50, MAX( COUNT( R$9:R$50 )  - $C155 + 1, 1)), INDEX( Q$101:Q$142, MAX( COUNT( R$9:R$50 )  - $B155 + 1, 1)) : INDEX( Q$101:Q$142, MAX( COUNT( R$9:R$50 )  - $C155 + 1, 1)) &gt; 0)) / SUM(_xlfn._xlws.FILTER(INDEX( Q$9:Q$50, MAX( COUNT( R$9:R$50 )  - $B155 + 1, 1)) : INDEX( Q$9:Q$50, MAX( COUNT( R$9:R$50 )  - $C155 + 1, 1)), INDEX( Q$101:Q$142, MAX( COUNT( R$9:R$50 )  - $B155 + 1, 1)) : INDEX( Q$101:Q$142, MAX( COUNT( R$9:R$50 )  - $C155 + 1, 1)) &gt; 0)) )</f>
        <v>0.99979014362379925</v>
      </c>
      <c r="R155" s="10">
        <f>+IF(R$8 = 125, 1, SUM(_xlfn._xlws.FILTER(INDEX( S$9:S$50, MAX( COUNT( S$9:S$50 )  - $B155 + 1, 1)) : INDEX( S$9:S$50, MAX( COUNT( S$9:S$50 )  - $C155 + 1, 1)), INDEX( R$101:R$142, MAX( COUNT( S$9:S$50 )  - $B155 + 1, 1)) : INDEX( R$101:R$142, MAX( COUNT( S$9:S$50 )  - $C155 + 1, 1)) &gt; 0)) / SUM(_xlfn._xlws.FILTER(INDEX( R$9:R$50, MAX( COUNT( S$9:S$50 )  - $B155 + 1, 1)) : INDEX( R$9:R$50, MAX( COUNT( S$9:S$50 )  - $C155 + 1, 1)), INDEX( R$101:R$142, MAX( COUNT( S$9:S$50 )  - $B155 + 1, 1)) : INDEX( R$101:R$142, MAX( COUNT( S$9:S$50 )  - $C155 + 1, 1)) &gt; 0)) )</f>
        <v>1.0040309553694711</v>
      </c>
      <c r="S155" s="10">
        <f>+IF(S$8 = 125, 1, SUM(_xlfn._xlws.FILTER(INDEX( T$9:T$50, MAX( COUNT( T$9:T$50 )  - $B155 + 1, 1)) : INDEX( T$9:T$50, MAX( COUNT( T$9:T$50 )  - $C155 + 1, 1)), INDEX( S$101:S$142, MAX( COUNT( T$9:T$50 )  - $B155 + 1, 1)) : INDEX( S$101:S$142, MAX( COUNT( T$9:T$50 )  - $C155 + 1, 1)) &gt; 0)) / SUM(_xlfn._xlws.FILTER(INDEX( S$9:S$50, MAX( COUNT( T$9:T$50 )  - $B155 + 1, 1)) : INDEX( S$9:S$50, MAX( COUNT( T$9:T$50 )  - $C155 + 1, 1)), INDEX( S$101:S$142, MAX( COUNT( T$9:T$50 )  - $B155 + 1, 1)) : INDEX( S$101:S$142, MAX( COUNT( T$9:T$50 )  - $C155 + 1, 1)) &gt; 0)) )</f>
        <v>1.0005393110644387</v>
      </c>
      <c r="T155" s="10">
        <f>+IF(T$8 = 125, 1, SUM(_xlfn._xlws.FILTER(INDEX( U$9:U$50, MAX( COUNT( U$9:U$50 )  - $B155 + 1, 1)) : INDEX( U$9:U$50, MAX( COUNT( U$9:U$50 )  - $C155 + 1, 1)), INDEX( T$101:T$142, MAX( COUNT( U$9:U$50 )  - $B155 + 1, 1)) : INDEX( T$101:T$142, MAX( COUNT( U$9:U$50 )  - $C155 + 1, 1)) &gt; 0)) / SUM(_xlfn._xlws.FILTER(INDEX( T$9:T$50, MAX( COUNT( U$9:U$50 )  - $B155 + 1, 1)) : INDEX( T$9:T$50, MAX( COUNT( U$9:U$50 )  - $C155 + 1, 1)), INDEX( T$101:T$142, MAX( COUNT( U$9:U$50 )  - $B155 + 1, 1)) : INDEX( T$101:T$142, MAX( COUNT( U$9:U$50 )  - $C155 + 1, 1)) &gt; 0)) )</f>
        <v>1.0007192875916551</v>
      </c>
      <c r="U155" s="10">
        <f>+IF(U$8 = 125, 1, SUM(_xlfn._xlws.FILTER(INDEX( V$9:V$50, MAX( COUNT( V$9:V$50 )  - $B155 + 1, 1)) : INDEX( V$9:V$50, MAX( COUNT( V$9:V$50 )  - $C155 + 1, 1)), INDEX( U$101:U$142, MAX( COUNT( V$9:V$50 )  - $B155 + 1, 1)) : INDEX( U$101:U$142, MAX( COUNT( V$9:V$50 )  - $C155 + 1, 1)) &gt; 0)) / SUM(_xlfn._xlws.FILTER(INDEX( U$9:U$50, MAX( COUNT( V$9:V$50 )  - $B155 + 1, 1)) : INDEX( U$9:U$50, MAX( COUNT( V$9:V$50 )  - $C155 + 1, 1)), INDEX( U$101:U$142, MAX( COUNT( V$9:V$50 )  - $B155 + 1, 1)) : INDEX( U$101:U$142, MAX( COUNT( V$9:V$50 )  - $C155 + 1, 1)) &gt; 0)) )</f>
        <v>1.0002654273935836</v>
      </c>
      <c r="V155" s="10">
        <f>+IF(V$8 = 125, 1, SUM(_xlfn._xlws.FILTER(INDEX( W$9:W$50, MAX( COUNT( W$9:W$50 )  - $B155 + 1, 1)) : INDEX( W$9:W$50, MAX( COUNT( W$9:W$50 )  - $C155 + 1, 1)), INDEX( V$101:V$142, MAX( COUNT( W$9:W$50 )  - $B155 + 1, 1)) : INDEX( V$101:V$142, MAX( COUNT( W$9:W$50 )  - $C155 + 1, 1)) &gt; 0)) / SUM(_xlfn._xlws.FILTER(INDEX( V$9:V$50, MAX( COUNT( W$9:W$50 )  - $B155 + 1, 1)) : INDEX( V$9:V$50, MAX( COUNT( W$9:W$50 )  - $C155 + 1, 1)), INDEX( V$101:V$142, MAX( COUNT( W$9:W$50 )  - $B155 + 1, 1)) : INDEX( V$101:V$142, MAX( COUNT( W$9:W$50 )  - $C155 + 1, 1)) &gt; 0)) )</f>
        <v>1.0006346555964694</v>
      </c>
      <c r="W155" s="10">
        <f>+IF(W$8 = 125, 1, SUM(_xlfn._xlws.FILTER(INDEX( X$9:X$50, MAX( COUNT( X$9:X$50 )  - $B155 + 1, 1)) : INDEX( X$9:X$50, MAX( COUNT( X$9:X$50 )  - $C155 + 1, 1)), INDEX( W$101:W$142, MAX( COUNT( X$9:X$50 )  - $B155 + 1, 1)) : INDEX( W$101:W$142, MAX( COUNT( X$9:X$50 )  - $C155 + 1, 1)) &gt; 0)) / SUM(_xlfn._xlws.FILTER(INDEX( W$9:W$50, MAX( COUNT( X$9:X$50 )  - $B155 + 1, 1)) : INDEX( W$9:W$50, MAX( COUNT( X$9:X$50 )  - $C155 + 1, 1)), INDEX( W$101:W$142, MAX( COUNT( X$9:X$50 )  - $B155 + 1, 1)) : INDEX( W$101:W$142, MAX( COUNT( X$9:X$50 )  - $C155 + 1, 1)) &gt; 0)) )</f>
        <v>1.0005159970994089</v>
      </c>
      <c r="X155" s="10">
        <f>+IF(X$8 = 125, 1, SUM(_xlfn._xlws.FILTER(INDEX( Y$9:Y$50, MAX( COUNT( Y$9:Y$50 )  - $B155 + 1, 1)) : INDEX( Y$9:Y$50, MAX( COUNT( Y$9:Y$50 )  - $C155 + 1, 1)), INDEX( X$101:X$142, MAX( COUNT( Y$9:Y$50 )  - $B155 + 1, 1)) : INDEX( X$101:X$142, MAX( COUNT( Y$9:Y$50 )  - $C155 + 1, 1)) &gt; 0)) / SUM(_xlfn._xlws.FILTER(INDEX( X$9:X$50, MAX( COUNT( Y$9:Y$50 )  - $B155 + 1, 1)) : INDEX( X$9:X$50, MAX( COUNT( Y$9:Y$50 )  - $C155 + 1, 1)), INDEX( X$101:X$142, MAX( COUNT( Y$9:Y$50 )  - $B155 + 1, 1)) : INDEX( X$101:X$142, MAX( COUNT( Y$9:Y$50 )  - $C155 + 1, 1)) &gt; 0)) )</f>
        <v>1.0003027534176248</v>
      </c>
      <c r="Y155" s="10">
        <f>+IF(Y$8 = 125, 1, SUM(_xlfn._xlws.FILTER(INDEX( Z$9:Z$50, MAX( COUNT( Z$9:Z$50 )  - $B155 + 1, 1)) : INDEX( Z$9:Z$50, MAX( COUNT( Z$9:Z$50 )  - $C155 + 1, 1)), INDEX( Y$101:Y$142, MAX( COUNT( Z$9:Z$50 )  - $B155 + 1, 1)) : INDEX( Y$101:Y$142, MAX( COUNT( Z$9:Z$50 )  - $C155 + 1, 1)) &gt; 0)) / SUM(_xlfn._xlws.FILTER(INDEX( Y$9:Y$50, MAX( COUNT( Z$9:Z$50 )  - $B155 + 1, 1)) : INDEX( Y$9:Y$50, MAX( COUNT( Z$9:Z$50 )  - $C155 + 1, 1)), INDEX( Y$101:Y$142, MAX( COUNT( Z$9:Z$50 )  - $B155 + 1, 1)) : INDEX( Y$101:Y$142, MAX( COUNT( Z$9:Z$50 )  - $C155 + 1, 1)) &gt; 0)) )</f>
        <v>1.000783880171791</v>
      </c>
      <c r="Z155" s="10">
        <f>+IF(Z$8 = 125, 1, SUM(_xlfn._xlws.FILTER(INDEX( AA$9:AA$50, MAX( COUNT( AA$9:AA$50 )  - $B155 + 1, 1)) : INDEX( AA$9:AA$50, MAX( COUNT( AA$9:AA$50 )  - $C155 + 1, 1)), INDEX( Z$101:Z$142, MAX( COUNT( AA$9:AA$50 )  - $B155 + 1, 1)) : INDEX( Z$101:Z$142, MAX( COUNT( AA$9:AA$50 )  - $C155 + 1, 1)) &gt; 0)) / SUM(_xlfn._xlws.FILTER(INDEX( Z$9:Z$50, MAX( COUNT( AA$9:AA$50 )  - $B155 + 1, 1)) : INDEX( Z$9:Z$50, MAX( COUNT( AA$9:AA$50 )  - $C155 + 1, 1)), INDEX( Z$101:Z$142, MAX( COUNT( AA$9:AA$50 )  - $B155 + 1, 1)) : INDEX( Z$101:Z$142, MAX( COUNT( AA$9:AA$50 )  - $C155 + 1, 1)) &gt; 0)) )</f>
        <v>1.0003712703449994</v>
      </c>
      <c r="AA155" s="10">
        <f>+IF(AA$8 = 125, 1, SUM(_xlfn._xlws.FILTER(INDEX( AB$9:AB$50, MAX( COUNT( AB$9:AB$50 )  - $B155 + 1, 1)) : INDEX( AB$9:AB$50, MAX( COUNT( AB$9:AB$50 )  - $C155 + 1, 1)), INDEX( AA$101:AA$142, MAX( COUNT( AB$9:AB$50 )  - $B155 + 1, 1)) : INDEX( AA$101:AA$142, MAX( COUNT( AB$9:AB$50 )  - $C155 + 1, 1)) &gt; 0)) / SUM(_xlfn._xlws.FILTER(INDEX( AA$9:AA$50, MAX( COUNT( AB$9:AB$50 )  - $B155 + 1, 1)) : INDEX( AA$9:AA$50, MAX( COUNT( AB$9:AB$50 )  - $C155 + 1, 1)), INDEX( AA$101:AA$142, MAX( COUNT( AB$9:AB$50 )  - $B155 + 1, 1)) : INDEX( AA$101:AA$142, MAX( COUNT( AB$9:AB$50 )  - $C155 + 1, 1)) &gt; 0)) )</f>
        <v>1.0000452586304318</v>
      </c>
      <c r="AB155" s="10">
        <f>+IF(AB$8 = 125, 1, SUM(_xlfn._xlws.FILTER(INDEX( AC$9:AC$50, MAX( COUNT( AC$9:AC$50 )  - $B155 + 1, 1)) : INDEX( AC$9:AC$50, MAX( COUNT( AC$9:AC$50 )  - $C155 + 1, 1)), INDEX( AB$101:AB$142, MAX( COUNT( AC$9:AC$50 )  - $B155 + 1, 1)) : INDEX( AB$101:AB$142, MAX( COUNT( AC$9:AC$50 )  - $C155 + 1, 1)) &gt; 0)) / SUM(_xlfn._xlws.FILTER(INDEX( AB$9:AB$50, MAX( COUNT( AC$9:AC$50 )  - $B155 + 1, 1)) : INDEX( AB$9:AB$50, MAX( COUNT( AC$9:AC$50 )  - $C155 + 1, 1)), INDEX( AB$101:AB$142, MAX( COUNT( AC$9:AC$50 )  - $B155 + 1, 1)) : INDEX( AB$101:AB$142, MAX( COUNT( AC$9:AC$50 )  - $C155 + 1, 1)) &gt; 0)) )</f>
        <v>1.0000078256009919</v>
      </c>
      <c r="AC155" s="10">
        <f>+IF(AC$8 = 125, 1, SUM(_xlfn._xlws.FILTER(INDEX( AD$9:AD$50, MAX( COUNT( AD$9:AD$50 )  - $B155 + 1, 1)) : INDEX( AD$9:AD$50, MAX( COUNT( AD$9:AD$50 )  - $C155 + 1, 1)), INDEX( AC$101:AC$142, MAX( COUNT( AD$9:AD$50 )  - $B155 + 1, 1)) : INDEX( AC$101:AC$142, MAX( COUNT( AD$9:AD$50 )  - $C155 + 1, 1)) &gt; 0)) / SUM(_xlfn._xlws.FILTER(INDEX( AC$9:AC$50, MAX( COUNT( AD$9:AD$50 )  - $B155 + 1, 1)) : INDEX( AC$9:AC$50, MAX( COUNT( AD$9:AD$50 )  - $C155 + 1, 1)), INDEX( AC$101:AC$142, MAX( COUNT( AD$9:AD$50 )  - $B155 + 1, 1)) : INDEX( AC$101:AC$142, MAX( COUNT( AD$9:AD$50 )  - $C155 + 1, 1)) &gt; 0)) )</f>
        <v>1.0013299550619017</v>
      </c>
      <c r="AD155" s="10">
        <f>+IF(AD$8 = 125, 1, SUM(_xlfn._xlws.FILTER(INDEX( AE$9:AE$50, MAX( COUNT( AE$9:AE$50 )  - $B155 + 1, 1)) : INDEX( AE$9:AE$50, MAX( COUNT( AE$9:AE$50 )  - $C155 + 1, 1)), INDEX( AD$101:AD$142, MAX( COUNT( AE$9:AE$50 )  - $B155 + 1, 1)) : INDEX( AD$101:AD$142, MAX( COUNT( AE$9:AE$50 )  - $C155 + 1, 1)) &gt; 0)) / SUM(_xlfn._xlws.FILTER(INDEX( AD$9:AD$50, MAX( COUNT( AE$9:AE$50 )  - $B155 + 1, 1)) : INDEX( AD$9:AD$50, MAX( COUNT( AE$9:AE$50 )  - $C155 + 1, 1)), INDEX( AD$101:AD$142, MAX( COUNT( AE$9:AE$50 )  - $B155 + 1, 1)) : INDEX( AD$101:AD$142, MAX( COUNT( AE$9:AE$50 )  - $C155 + 1, 1)) &gt; 0)) )</f>
        <v>1.0146697514141787</v>
      </c>
      <c r="AE155" s="10">
        <f>+IF(AE$8 = 125, 1, SUM(_xlfn._xlws.FILTER(INDEX( AF$9:AF$50, MAX( COUNT( AF$9:AF$50 )  - $B155 + 1, 1)) : INDEX( AF$9:AF$50, MAX( COUNT( AF$9:AF$50 )  - $C155 + 1, 1)), INDEX( AE$101:AE$142, MAX( COUNT( AF$9:AF$50 )  - $B155 + 1, 1)) : INDEX( AE$101:AE$142, MAX( COUNT( AF$9:AF$50 )  - $C155 + 1, 1)) &gt; 0)) / SUM(_xlfn._xlws.FILTER(INDEX( AE$9:AE$50, MAX( COUNT( AF$9:AF$50 )  - $B155 + 1, 1)) : INDEX( AE$9:AE$50, MAX( COUNT( AF$9:AF$50 )  - $C155 + 1, 1)), INDEX( AE$101:AE$142, MAX( COUNT( AF$9:AF$50 )  - $B155 + 1, 1)) : INDEX( AE$101:AE$142, MAX( COUNT( AF$9:AF$50 )  - $C155 + 1, 1)) &gt; 0)) )</f>
        <v>1.0002159704875326</v>
      </c>
      <c r="AF155" s="10">
        <f>+IF(AF$8 = 125, 1, SUM(_xlfn._xlws.FILTER(INDEX( AG$9:AG$50, MAX( COUNT( AG$9:AG$50 )  - $B155 + 1, 1)) : INDEX( AG$9:AG$50, MAX( COUNT( AG$9:AG$50 )  - $C155 + 1, 1)), INDEX( AF$101:AF$142, MAX( COUNT( AG$9:AG$50 )  - $B155 + 1, 1)) : INDEX( AF$101:AF$142, MAX( COUNT( AG$9:AG$50 )  - $C155 + 1, 1)) &gt; 0)) / SUM(_xlfn._xlws.FILTER(INDEX( AF$9:AF$50, MAX( COUNT( AG$9:AG$50 )  - $B155 + 1, 1)) : INDEX( AF$9:AF$50, MAX( COUNT( AG$9:AG$50 )  - $C155 + 1, 1)), INDEX( AF$101:AF$142, MAX( COUNT( AG$9:AG$50 )  - $B155 + 1, 1)) : INDEX( AF$101:AF$142, MAX( COUNT( AG$9:AG$50 )  - $C155 + 1, 1)) &gt; 0)) )</f>
        <v>1</v>
      </c>
      <c r="AG155" s="10">
        <f>+IF(AG$8 = 125, 1, SUM(_xlfn._xlws.FILTER(INDEX( AH$9:AH$50, MAX( COUNT( AH$9:AH$50 )  - $B155 + 1, 1)) : INDEX( AH$9:AH$50, MAX( COUNT( AH$9:AH$50 )  - $C155 + 1, 1)), INDEX( AG$101:AG$142, MAX( COUNT( AH$9:AH$50 )  - $B155 + 1, 1)) : INDEX( AG$101:AG$142, MAX( COUNT( AH$9:AH$50 )  - $C155 + 1, 1)) &gt; 0)) / SUM(_xlfn._xlws.FILTER(INDEX( AG$9:AG$50, MAX( COUNT( AH$9:AH$50 )  - $B155 + 1, 1)) : INDEX( AG$9:AG$50, MAX( COUNT( AH$9:AH$50 )  - $C155 + 1, 1)), INDEX( AG$101:AG$142, MAX( COUNT( AH$9:AH$50 )  - $B155 + 1, 1)) : INDEX( AG$101:AG$142, MAX( COUNT( AH$9:AH$50 )  - $C155 + 1, 1)) &gt; 0)) )</f>
        <v>1.0001581641225004</v>
      </c>
      <c r="AH155" s="10">
        <f>+IF(AH$8 = 125, 1, SUM(_xlfn._xlws.FILTER(INDEX( AI$9:AI$50, MAX( COUNT( AI$9:AI$50 )  - $B155 + 1, 1)) : INDEX( AI$9:AI$50, MAX( COUNT( AI$9:AI$50 )  - $C155 + 1, 1)), INDEX( AH$101:AH$142, MAX( COUNT( AI$9:AI$50 )  - $B155 + 1, 1)) : INDEX( AH$101:AH$142, MAX( COUNT( AI$9:AI$50 )  - $C155 + 1, 1)) &gt; 0)) / SUM(_xlfn._xlws.FILTER(INDEX( AH$9:AH$50, MAX( COUNT( AI$9:AI$50 )  - $B155 + 1, 1)) : INDEX( AH$9:AH$50, MAX( COUNT( AI$9:AI$50 )  - $C155 + 1, 1)), INDEX( AH$101:AH$142, MAX( COUNT( AI$9:AI$50 )  - $B155 + 1, 1)) : INDEX( AH$101:AH$142, MAX( COUNT( AI$9:AI$50 )  - $C155 + 1, 1)) &gt; 0)) )</f>
        <v>1.0002763983043936</v>
      </c>
      <c r="AI155" s="10">
        <f>+IF(AI$8 = 125, 1, SUM(_xlfn._xlws.FILTER(INDEX( AJ$9:AJ$50, MAX( COUNT( AJ$9:AJ$50 )  - $B155 + 1, 1)) : INDEX( AJ$9:AJ$50, MAX( COUNT( AJ$9:AJ$50 )  - $C155 + 1, 1)), INDEX( AI$101:AI$142, MAX( COUNT( AJ$9:AJ$50 )  - $B155 + 1, 1)) : INDEX( AI$101:AI$142, MAX( COUNT( AJ$9:AJ$50 )  - $C155 + 1, 1)) &gt; 0)) / SUM(_xlfn._xlws.FILTER(INDEX( AI$9:AI$50, MAX( COUNT( AJ$9:AJ$50 )  - $B155 + 1, 1)) : INDEX( AI$9:AI$50, MAX( COUNT( AJ$9:AJ$50 )  - $C155 + 1, 1)), INDEX( AI$101:AI$142, MAX( COUNT( AJ$9:AJ$50 )  - $B155 + 1, 1)) : INDEX( AI$101:AI$142, MAX( COUNT( AJ$9:AJ$50 )  - $C155 + 1, 1)) &gt; 0)) )</f>
        <v>1.0000343955977464</v>
      </c>
      <c r="AJ155" s="10">
        <f>+IF(AJ$8 = 125, 1, SUM(_xlfn._xlws.FILTER(INDEX( AK$9:AK$50, MAX( COUNT( AK$9:AK$50 )  - $B155 + 1, 1)) : INDEX( AK$9:AK$50, MAX( COUNT( AK$9:AK$50 )  - $C155 + 1, 1)), INDEX( AJ$101:AJ$142, MAX( COUNT( AK$9:AK$50 )  - $B155 + 1, 1)) : INDEX( AJ$101:AJ$142, MAX( COUNT( AK$9:AK$50 )  - $C155 + 1, 1)) &gt; 0)) / SUM(_xlfn._xlws.FILTER(INDEX( AJ$9:AJ$50, MAX( COUNT( AK$9:AK$50 )  - $B155 + 1, 1)) : INDEX( AJ$9:AJ$50, MAX( COUNT( AK$9:AK$50 )  - $C155 + 1, 1)), INDEX( AJ$101:AJ$142, MAX( COUNT( AK$9:AK$50 )  - $B155 + 1, 1)) : INDEX( AJ$101:AJ$142, MAX( COUNT( AK$9:AK$50 )  - $C155 + 1, 1)) &gt; 0)) )</f>
        <v>1.0022230880982246</v>
      </c>
      <c r="AK155" s="10">
        <f>+IF(AK$8 = 125, 1, SUM(_xlfn._xlws.FILTER(INDEX( AL$9:AL$50, MAX( COUNT( AL$9:AL$50 )  - $B155 + 1, 1)) : INDEX( AL$9:AL$50, MAX( COUNT( AL$9:AL$50 )  - $C155 + 1, 1)), INDEX( AK$101:AK$142, MAX( COUNT( AL$9:AL$50 )  - $B155 + 1, 1)) : INDEX( AK$101:AK$142, MAX( COUNT( AL$9:AL$50 )  - $C155 + 1, 1)) &gt; 0)) / SUM(_xlfn._xlws.FILTER(INDEX( AK$9:AK$50, MAX( COUNT( AL$9:AL$50 )  - $B155 + 1, 1)) : INDEX( AK$9:AK$50, MAX( COUNT( AL$9:AL$50 )  - $C155 + 1, 1)), INDEX( AK$101:AK$142, MAX( COUNT( AL$9:AL$50 )  - $B155 + 1, 1)) : INDEX( AK$101:AK$142, MAX( COUNT( AL$9:AL$50 )  - $C155 + 1, 1)) &gt; 0)) )</f>
        <v>1.0002686945992743</v>
      </c>
      <c r="AL155" s="10">
        <f>+IF(AL$8 = 125, 1, SUM(_xlfn._xlws.FILTER(INDEX( AM$9:AM$50, MAX( COUNT( AM$9:AM$50 )  - $B155 + 1, 1)) : INDEX( AM$9:AM$50, MAX( COUNT( AM$9:AM$50 )  - $C155 + 1, 1)), INDEX( AL$101:AL$142, MAX( COUNT( AM$9:AM$50 )  - $B155 + 1, 1)) : INDEX( AL$101:AL$142, MAX( COUNT( AM$9:AM$50 )  - $C155 + 1, 1)) &gt; 0)) / SUM(_xlfn._xlws.FILTER(INDEX( AL$9:AL$50, MAX( COUNT( AM$9:AM$50 )  - $B155 + 1, 1)) : INDEX( AL$9:AL$50, MAX( COUNT( AM$9:AM$50 )  - $C155 + 1, 1)), INDEX( AL$101:AL$142, MAX( COUNT( AM$9:AM$50 )  - $B155 + 1, 1)) : INDEX( AL$101:AL$142, MAX( COUNT( AM$9:AM$50 )  - $C155 + 1, 1)) &gt; 0)) )</f>
        <v>1.0010753526292135</v>
      </c>
      <c r="AM155" s="10">
        <f>+IF(AM$8 = 125, 1, SUM(_xlfn._xlws.FILTER(INDEX( AN$9:AN$50, MAX( COUNT( AN$9:AN$50 )  - $B155 + 1, 1)) : INDEX( AN$9:AN$50, MAX( COUNT( AN$9:AN$50 )  - $C155 + 1, 1)), INDEX( AM$101:AM$142, MAX( COUNT( AN$9:AN$50 )  - $B155 + 1, 1)) : INDEX( AM$101:AM$142, MAX( COUNT( AN$9:AN$50 )  - $C155 + 1, 1)) &gt; 0)) / SUM(_xlfn._xlws.FILTER(INDEX( AM$9:AM$50, MAX( COUNT( AN$9:AN$50 )  - $B155 + 1, 1)) : INDEX( AM$9:AM$50, MAX( COUNT( AN$9:AN$50 )  - $C155 + 1, 1)), INDEX( AM$101:AM$142, MAX( COUNT( AN$9:AN$50 )  - $B155 + 1, 1)) : INDEX( AM$101:AM$142, MAX( COUNT( AN$9:AN$50 )  - $C155 + 1, 1)) &gt; 0)) )</f>
        <v>1.0002108158383669</v>
      </c>
      <c r="AN155" s="10">
        <f>+IF(AN$8 = 125, 1, SUM(_xlfn._xlws.FILTER(INDEX( AO$9:AO$50, MAX( COUNT( AO$9:AO$50 )  - $B155 + 1, 1)) : INDEX( AO$9:AO$50, MAX( COUNT( AO$9:AO$50 )  - $C155 + 1, 1)), INDEX( AN$101:AN$142, MAX( COUNT( AO$9:AO$50 )  - $B155 + 1, 1)) : INDEX( AN$101:AN$142, MAX( COUNT( AO$9:AO$50 )  - $C155 + 1, 1)) &gt; 0)) / SUM(_xlfn._xlws.FILTER(INDEX( AN$9:AN$50, MAX( COUNT( AO$9:AO$50 )  - $B155 + 1, 1)) : INDEX( AN$9:AN$50, MAX( COUNT( AO$9:AO$50 )  - $C155 + 1, 1)), INDEX( AN$101:AN$142, MAX( COUNT( AO$9:AO$50 )  - $B155 + 1, 1)) : INDEX( AN$101:AN$142, MAX( COUNT( AO$9:AO$50 )  - $C155 + 1, 1)) &gt; 0)) )</f>
        <v>1.0000045745114641</v>
      </c>
      <c r="AO155" s="10">
        <f>+IF(AO$8 = 125, 1, SUM(_xlfn._xlws.FILTER(INDEX( AP$9:AP$50, MAX( COUNT( AP$9:AP$50 )  - $B155 + 1, 1)) : INDEX( AP$9:AP$50, MAX( COUNT( AP$9:AP$50 )  - $C155 + 1, 1)), INDEX( AO$101:AO$142, MAX( COUNT( AP$9:AP$50 )  - $B155 + 1, 1)) : INDEX( AO$101:AO$142, MAX( COUNT( AP$9:AP$50 )  - $C155 + 1, 1)) &gt; 0)) / SUM(_xlfn._xlws.FILTER(INDEX( AO$9:AO$50, MAX( COUNT( AP$9:AP$50 )  - $B155 + 1, 1)) : INDEX( AO$9:AO$50, MAX( COUNT( AP$9:AP$50 )  - $C155 + 1, 1)), INDEX( AO$101:AO$142, MAX( COUNT( AP$9:AP$50 )  - $B155 + 1, 1)) : INDEX( AO$101:AO$142, MAX( COUNT( AP$9:AP$50 )  - $C155 + 1, 1)) &gt; 0)) )</f>
        <v>0.99536903071639127</v>
      </c>
      <c r="AP155" s="10">
        <f>+IF(AP$8 = 125, 1, SUM(_xlfn._xlws.FILTER(INDEX( AQ$9:AQ$50, MAX( COUNT( AQ$9:AQ$50 )  - $B155 + 1, 1)) : INDEX( AQ$9:AQ$50, MAX( COUNT( AQ$9:AQ$50 )  - $C155 + 1, 1)), INDEX( AP$101:AP$142, MAX( COUNT( AQ$9:AQ$50 )  - $B155 + 1, 1)) : INDEX( AP$101:AP$142, MAX( COUNT( AQ$9:AQ$50 )  - $C155 + 1, 1)) &gt; 0)) / SUM(_xlfn._xlws.FILTER(INDEX( AP$9:AP$50, MAX( COUNT( AQ$9:AQ$50 )  - $B155 + 1, 1)) : INDEX( AP$9:AP$50, MAX( COUNT( AQ$9:AQ$50 )  - $C155 + 1, 1)), INDEX( AP$101:AP$142, MAX( COUNT( AQ$9:AQ$50 )  - $B155 + 1, 1)) : INDEX( AP$101:AP$142, MAX( COUNT( AQ$9:AQ$50 )  - $C155 + 1, 1)) &gt; 0)) )</f>
        <v>1.0053963053200321</v>
      </c>
      <c r="AQ155" s="10">
        <f>+IF(AQ$8 = 125, 1, SUM(_xlfn._xlws.FILTER(INDEX( AR$9:AR$50, MAX( COUNT( AR$9:AR$50 )  - $B155 + 1, 1)) : INDEX( AR$9:AR$50, MAX( COUNT( AR$9:AR$50 )  - $C155 + 1, 1)), INDEX( AQ$101:AQ$142, MAX( COUNT( AR$9:AR$50 )  - $B155 + 1, 1)) : INDEX( AQ$101:AQ$142, MAX( COUNT( AR$9:AR$50 )  - $C155 + 1, 1)) &gt; 0)) / SUM(_xlfn._xlws.FILTER(INDEX( AQ$9:AQ$50, MAX( COUNT( AR$9:AR$50 )  - $B155 + 1, 1)) : INDEX( AQ$9:AQ$50, MAX( COUNT( AR$9:AR$50 )  - $C155 + 1, 1)), INDEX( AQ$101:AQ$142, MAX( COUNT( AR$9:AR$50 )  - $B155 + 1, 1)) : INDEX( AQ$101:AQ$142, MAX( COUNT( AR$9:AR$50 )  - $C155 + 1, 1)) &gt; 0)) )</f>
        <v>1.0000315510761173</v>
      </c>
      <c r="AR155" s="10">
        <f>+IF(AR$8 = 125, 1, SUM(_xlfn._xlws.FILTER(INDEX( AS$9:AS$50, MAX( COUNT( AS$9:AS$50 )  - $B155 + 1, 1)) : INDEX( AS$9:AS$50, MAX( COUNT( AS$9:AS$50 )  - $C155 + 1, 1)), INDEX( AR$101:AR$142, MAX( COUNT( AS$9:AS$50 )  - $B155 + 1, 1)) : INDEX( AR$101:AR$142, MAX( COUNT( AS$9:AS$50 )  - $C155 + 1, 1)) &gt; 0)) / SUM(_xlfn._xlws.FILTER(INDEX( AR$9:AR$50, MAX( COUNT( AS$9:AS$50 )  - $B155 + 1, 1)) : INDEX( AR$9:AR$50, MAX( COUNT( AS$9:AS$50 )  - $C155 + 1, 1)), INDEX( AR$101:AR$142, MAX( COUNT( AS$9:AS$50 )  - $B155 + 1, 1)) : INDEX( AR$101:AR$142, MAX( COUNT( AS$9:AS$50 )  - $C155 + 1, 1)) &gt; 0)) )</f>
        <v>1.0045780495532832</v>
      </c>
      <c r="AS155" s="10">
        <f>+IF(AS$8 = 125, 1, SUM(_xlfn._xlws.FILTER(INDEX( AT$9:AT$50, MAX( COUNT( AT$9:AT$50 )  - $B155 + 1, 1)) : INDEX( AT$9:AT$50, MAX( COUNT( AT$9:AT$50 )  - $C155 + 1, 1)), INDEX( AS$101:AS$142, MAX( COUNT( AT$9:AT$50 )  - $B155 + 1, 1)) : INDEX( AS$101:AS$142, MAX( COUNT( AT$9:AT$50 )  - $C155 + 1, 1)) &gt; 0)) / SUM(_xlfn._xlws.FILTER(INDEX( AS$9:AS$50, MAX( COUNT( AT$9:AT$50 )  - $B155 + 1, 1)) : INDEX( AS$9:AS$50, MAX( COUNT( AT$9:AT$50 )  - $C155 + 1, 1)), INDEX( AS$101:AS$142, MAX( COUNT( AT$9:AT$50 )  - $B155 + 1, 1)) : INDEX( AS$101:AS$142, MAX( COUNT( AT$9:AT$50 )  - $C155 + 1, 1)) &gt; 0)) )</f>
        <v>1.0000151372187969</v>
      </c>
      <c r="AT155" s="10">
        <f>+IF(AT$8 = 125, 1, SUM(_xlfn._xlws.FILTER(INDEX( AU$9:AU$50, MAX( COUNT( AU$9:AU$50 )  - $B155 + 1, 1)) : INDEX( AU$9:AU$50, MAX( COUNT( AU$9:AU$50 )  - $C155 + 1, 1)), INDEX( AT$101:AT$142, MAX( COUNT( AU$9:AU$50 )  - $B155 + 1, 1)) : INDEX( AT$101:AT$142, MAX( COUNT( AU$9:AU$50 )  - $C155 + 1, 1)) &gt; 0)) / SUM(_xlfn._xlws.FILTER(INDEX( AT$9:AT$50, MAX( COUNT( AU$9:AU$50 )  - $B155 + 1, 1)) : INDEX( AT$9:AT$50, MAX( COUNT( AU$9:AU$50 )  - $C155 + 1, 1)), INDEX( AT$101:AT$142, MAX( COUNT( AU$9:AU$50 )  - $B155 + 1, 1)) : INDEX( AT$101:AT$142, MAX( COUNT( AU$9:AU$50 )  - $C155 + 1, 1)) &gt; 0)) )</f>
        <v>1.0002883998751377</v>
      </c>
      <c r="AU155" s="10">
        <f>+IF(AU$8 = 125, 1, SUM(_xlfn._xlws.FILTER(INDEX( AV$9:AV$50, MAX( COUNT( AV$9:AV$50 )  - $B155 + 1, 1)) : INDEX( AV$9:AV$50, MAX( COUNT( AV$9:AV$50 )  - $C155 + 1, 1)), INDEX( AU$101:AU$142, MAX( COUNT( AV$9:AV$50 )  - $B155 + 1, 1)) : INDEX( AU$101:AU$142, MAX( COUNT( AV$9:AV$50 )  - $C155 + 1, 1)) &gt; 0)) / SUM(_xlfn._xlws.FILTER(INDEX( AU$9:AU$50, MAX( COUNT( AV$9:AV$50 )  - $B155 + 1, 1)) : INDEX( AU$9:AU$50, MAX( COUNT( AV$9:AV$50 )  - $C155 + 1, 1)), INDEX( AU$101:AU$142, MAX( COUNT( AV$9:AV$50 )  - $B155 + 1, 1)) : INDEX( AU$101:AU$142, MAX( COUNT( AV$9:AV$50 )  - $C155 + 1, 1)) &gt; 0)) )</f>
        <v>1.0002163756851441</v>
      </c>
      <c r="AV155" s="10">
        <f>+IF(AV$8 = 125, 1, SUM(_xlfn._xlws.FILTER(INDEX( AW$9:AW$50, MAX( COUNT( AW$9:AW$50 )  - $B155 + 1, 1)) : INDEX( AW$9:AW$50, MAX( COUNT( AW$9:AW$50 )  - $C155 + 1, 1)), INDEX( AV$101:AV$142, MAX( COUNT( AW$9:AW$50 )  - $B155 + 1, 1)) : INDEX( AV$101:AV$142, MAX( COUNT( AW$9:AW$50 )  - $C155 + 1, 1)) &gt; 0)) / SUM(_xlfn._xlws.FILTER(INDEX( AV$9:AV$50, MAX( COUNT( AW$9:AW$50 )  - $B155 + 1, 1)) : INDEX( AV$9:AV$50, MAX( COUNT( AW$9:AW$50 )  - $C155 + 1, 1)), INDEX( AV$101:AV$142, MAX( COUNT( AW$9:AW$50 )  - $B155 + 1, 1)) : INDEX( AV$101:AV$142, MAX( COUNT( AW$9:AW$50 )  - $C155 + 1, 1)) &gt; 0)) )</f>
        <v>1.0004316013243968</v>
      </c>
      <c r="AW155" s="10">
        <f>+IF(AW$8 = 125, 1, SUM(_xlfn._xlws.FILTER(INDEX( AX$9:AX$50, MAX( COUNT( AX$9:AX$50 )  - $B155 + 1, 1)) : INDEX( AX$9:AX$50, MAX( COUNT( AX$9:AX$50 )  - $C155 + 1, 1)), INDEX( AW$101:AW$142, MAX( COUNT( AX$9:AX$50 )  - $B155 + 1, 1)) : INDEX( AW$101:AW$142, MAX( COUNT( AX$9:AX$50 )  - $C155 + 1, 1)) &gt; 0)) / SUM(_xlfn._xlws.FILTER(INDEX( AW$9:AW$50, MAX( COUNT( AX$9:AX$50 )  - $B155 + 1, 1)) : INDEX( AW$9:AW$50, MAX( COUNT( AX$9:AX$50 )  - $C155 + 1, 1)), INDEX( AW$101:AW$142, MAX( COUNT( AX$9:AX$50 )  - $B155 + 1, 1)) : INDEX( AW$101:AW$142, MAX( COUNT( AX$9:AX$50 )  - $C155 + 1, 1)) &gt; 0)) )</f>
        <v>1.0000227426728046</v>
      </c>
      <c r="AX155" s="10">
        <f>+IF(AX$8 = 125, 1, SUM(_xlfn._xlws.FILTER(INDEX( AY$9:AY$50, MAX( COUNT( AY$9:AY$50 )  - $B155 + 1, 1)) : INDEX( AY$9:AY$50, MAX( COUNT( AY$9:AY$50 )  - $C155 + 1, 1)), INDEX( AX$101:AX$142, MAX( COUNT( AY$9:AY$50 )  - $B155 + 1, 1)) : INDEX( AX$101:AX$142, MAX( COUNT( AY$9:AY$50 )  - $C155 + 1, 1)) &gt; 0)) / SUM(_xlfn._xlws.FILTER(INDEX( AX$9:AX$50, MAX( COUNT( AY$9:AY$50 )  - $B155 + 1, 1)) : INDEX( AX$9:AX$50, MAX( COUNT( AY$9:AY$50 )  - $C155 + 1, 1)), INDEX( AX$101:AX$142, MAX( COUNT( AY$9:AY$50 )  - $B155 + 1, 1)) : INDEX( AX$101:AX$142, MAX( COUNT( AY$9:AY$50 )  - $C155 + 1, 1)) &gt; 0)) )</f>
        <v>1.0000451621457305</v>
      </c>
      <c r="AY155" s="10">
        <f>+IF(AY$8 = 125, 1, SUM(_xlfn._xlws.FILTER(INDEX( AZ$9:AZ$50, MAX( COUNT( AZ$9:AZ$50 )  - $B155 + 1, 1)) : INDEX( AZ$9:AZ$50, MAX( COUNT( AZ$9:AZ$50 )  - $C155 + 1, 1)), INDEX( AY$101:AY$142, MAX( COUNT( AZ$9:AZ$50 )  - $B155 + 1, 1)) : INDEX( AY$101:AY$142, MAX( COUNT( AZ$9:AZ$50 )  - $C155 + 1, 1)) &gt; 0)) / SUM(_xlfn._xlws.FILTER(INDEX( AY$9:AY$50, MAX( COUNT( AZ$9:AZ$50 )  - $B155 + 1, 1)) : INDEX( AY$9:AY$50, MAX( COUNT( AZ$9:AZ$50 )  - $C155 + 1, 1)), INDEX( AY$101:AY$142, MAX( COUNT( AZ$9:AZ$50 )  - $B155 + 1, 1)) : INDEX( AY$101:AY$142, MAX( COUNT( AZ$9:AZ$50 )  - $C155 + 1, 1)) &gt; 0)) )</f>
        <v>1.0007238291544474</v>
      </c>
      <c r="AZ155" s="10">
        <f>+IF(AZ$8 = 125, 1, SUM(_xlfn._xlws.FILTER(INDEX( BA$9:BA$50, MAX( COUNT( BA$9:BA$50 )  - $B155 + 1, 1)) : INDEX( BA$9:BA$50, MAX( COUNT( BA$9:BA$50 )  - $C155 + 1, 1)), INDEX( AZ$101:AZ$142, MAX( COUNT( BA$9:BA$50 )  - $B155 + 1, 1)) : INDEX( AZ$101:AZ$142, MAX( COUNT( BA$9:BA$50 )  - $C155 + 1, 1)) &gt; 0)) / SUM(_xlfn._xlws.FILTER(INDEX( AZ$9:AZ$50, MAX( COUNT( BA$9:BA$50 )  - $B155 + 1, 1)) : INDEX( AZ$9:AZ$50, MAX( COUNT( BA$9:BA$50 )  - $C155 + 1, 1)), INDEX( AZ$101:AZ$142, MAX( COUNT( BA$9:BA$50 )  - $B155 + 1, 1)) : INDEX( AZ$101:AZ$142, MAX( COUNT( BA$9:BA$50 )  - $C155 + 1, 1)) &gt; 0)) )</f>
        <v>1.0000152860610043</v>
      </c>
      <c r="BA155" s="10">
        <f>+IF(BA$8 = 125, 1, SUM(_xlfn._xlws.FILTER(INDEX( BB$9:BB$50, MAX( COUNT( BB$9:BB$50 )  - $B155 + 1, 1)) : INDEX( BB$9:BB$50, MAX( COUNT( BB$9:BB$50 )  - $C155 + 1, 1)), INDEX( BA$101:BA$142, MAX( COUNT( BB$9:BB$50 )  - $B155 + 1, 1)) : INDEX( BA$101:BA$142, MAX( COUNT( BB$9:BB$50 )  - $C155 + 1, 1)) &gt; 0)) / SUM(_xlfn._xlws.FILTER(INDEX( BA$9:BA$50, MAX( COUNT( BB$9:BB$50 )  - $B155 + 1, 1)) : INDEX( BA$9:BA$50, MAX( COUNT( BB$9:BB$50 )  - $C155 + 1, 1)), INDEX( BA$101:BA$142, MAX( COUNT( BB$9:BB$50 )  - $B155 + 1, 1)) : INDEX( BA$101:BA$142, MAX( COUNT( BB$9:BB$50 )  - $C155 + 1, 1)) &gt; 0)) )</f>
        <v>1.0001227375655859</v>
      </c>
      <c r="BB155" s="10">
        <f>+IF(BB$8 = 125, 1, SUM(_xlfn._xlws.FILTER(INDEX( BC$9:BC$50, MAX( COUNT( BC$9:BC$50 )  - $B155 + 1, 1)) : INDEX( BC$9:BC$50, MAX( COUNT( BC$9:BC$50 )  - $C155 + 1, 1)), INDEX( BB$101:BB$142, MAX( COUNT( BC$9:BC$50 )  - $B155 + 1, 1)) : INDEX( BB$101:BB$142, MAX( COUNT( BC$9:BC$50 )  - $C155 + 1, 1)) &gt; 0)) / SUM(_xlfn._xlws.FILTER(INDEX( BB$9:BB$50, MAX( COUNT( BC$9:BC$50 )  - $B155 + 1, 1)) : INDEX( BB$9:BB$50, MAX( COUNT( BC$9:BC$50 )  - $C155 + 1, 1)), INDEX( BB$101:BB$142, MAX( COUNT( BC$9:BC$50 )  - $B155 + 1, 1)) : INDEX( BB$101:BB$142, MAX( COUNT( BC$9:BC$50 )  - $C155 + 1, 1)) &gt; 0)) )</f>
        <v>1.0001116479658443</v>
      </c>
      <c r="BC155" s="10">
        <f>+IF(BC$8 = 125, 1, SUM(_xlfn._xlws.FILTER(INDEX( BD$9:BD$50, MAX( COUNT( BD$9:BD$50 )  - $B155 + 1, 1)) : INDEX( BD$9:BD$50, MAX( COUNT( BD$9:BD$50 )  - $C155 + 1, 1)), INDEX( BC$101:BC$142, MAX( COUNT( BD$9:BD$50 )  - $B155 + 1, 1)) : INDEX( BC$101:BC$142, MAX( COUNT( BD$9:BD$50 )  - $C155 + 1, 1)) &gt; 0)) / SUM(_xlfn._xlws.FILTER(INDEX( BC$9:BC$50, MAX( COUNT( BD$9:BD$50 )  - $B155 + 1, 1)) : INDEX( BC$9:BC$50, MAX( COUNT( BD$9:BD$50 )  - $C155 + 1, 1)), INDEX( BC$101:BC$142, MAX( COUNT( BD$9:BD$50 )  - $B155 + 1, 1)) : INDEX( BC$101:BC$142, MAX( COUNT( BD$9:BD$50 )  - $C155 + 1, 1)) &gt; 0)) )</f>
        <v>1.0000754152726798</v>
      </c>
      <c r="BD155" s="10">
        <f>+IF(BD$8 = 125, 1, SUM(_xlfn._xlws.FILTER(INDEX( BE$9:BE$50, MAX( COUNT( BE$9:BE$50 )  - $B155 + 1, 1)) : INDEX( BE$9:BE$50, MAX( COUNT( BE$9:BE$50 )  - $C155 + 1, 1)), INDEX( BD$101:BD$142, MAX( COUNT( BE$9:BE$50 )  - $B155 + 1, 1)) : INDEX( BD$101:BD$142, MAX( COUNT( BE$9:BE$50 )  - $C155 + 1, 1)) &gt; 0)) / SUM(_xlfn._xlws.FILTER(INDEX( BD$9:BD$50, MAX( COUNT( BE$9:BE$50 )  - $B155 + 1, 1)) : INDEX( BD$9:BD$50, MAX( COUNT( BE$9:BE$50 )  - $C155 + 1, 1)), INDEX( BD$101:BD$142, MAX( COUNT( BE$9:BE$50 )  - $B155 + 1, 1)) : INDEX( BD$101:BD$142, MAX( COUNT( BE$9:BE$50 )  - $C155 + 1, 1)) &gt; 0)) )</f>
        <v>1.0000043416446356</v>
      </c>
      <c r="BE155" s="10">
        <f>+IF(BE$8 = 125, 1, SUM(_xlfn._xlws.FILTER(INDEX( BF$9:BF$50, MAX( COUNT( BF$9:BF$50 )  - $B155 + 1, 1)) : INDEX( BF$9:BF$50, MAX( COUNT( BF$9:BF$50 )  - $C155 + 1, 1)), INDEX( BE$101:BE$142, MAX( COUNT( BF$9:BF$50 )  - $B155 + 1, 1)) : INDEX( BE$101:BE$142, MAX( COUNT( BF$9:BF$50 )  - $C155 + 1, 1)) &gt; 0)) / SUM(_xlfn._xlws.FILTER(INDEX( BE$9:BE$50, MAX( COUNT( BF$9:BF$50 )  - $B155 + 1, 1)) : INDEX( BE$9:BE$50, MAX( COUNT( BF$9:BF$50 )  - $C155 + 1, 1)), INDEX( BE$101:BE$142, MAX( COUNT( BF$9:BF$50 )  - $B155 + 1, 1)) : INDEX( BE$101:BE$142, MAX( COUNT( BF$9:BF$50 )  - $C155 + 1, 1)) &gt; 0)) )</f>
        <v>1.0002845898341803</v>
      </c>
      <c r="BF155" s="10">
        <f>+IF(BF$8 = 125, 1, SUM(_xlfn._xlws.FILTER(INDEX( BG$9:BG$50, MAX( COUNT( BG$9:BG$50 )  - $B155 + 1, 1)) : INDEX( BG$9:BG$50, MAX( COUNT( BG$9:BG$50 )  - $C155 + 1, 1)), INDEX( BF$101:BF$142, MAX( COUNT( BG$9:BG$50 )  - $B155 + 1, 1)) : INDEX( BF$101:BF$142, MAX( COUNT( BG$9:BG$50 )  - $C155 + 1, 1)) &gt; 0)) / SUM(_xlfn._xlws.FILTER(INDEX( BF$9:BF$50, MAX( COUNT( BG$9:BG$50 )  - $B155 + 1, 1)) : INDEX( BF$9:BF$50, MAX( COUNT( BG$9:BG$50 )  - $C155 + 1, 1)), INDEX( BF$101:BF$142, MAX( COUNT( BG$9:BG$50 )  - $B155 + 1, 1)) : INDEX( BF$101:BF$142, MAX( COUNT( BG$9:BG$50 )  - $C155 + 1, 1)) &gt; 0)) )</f>
        <v>1.0002589687601797</v>
      </c>
      <c r="BG155" s="10">
        <f>+IF(BG$8 = 125, 1, SUM(_xlfn._xlws.FILTER(INDEX( BH$9:BH$50, MAX( COUNT( BH$9:BH$50 )  - $B155 + 1, 1)) : INDEX( BH$9:BH$50, MAX( COUNT( BH$9:BH$50 )  - $C155 + 1, 1)), INDEX( BG$101:BG$142, MAX( COUNT( BH$9:BH$50 )  - $B155 + 1, 1)) : INDEX( BG$101:BG$142, MAX( COUNT( BH$9:BH$50 )  - $C155 + 1, 1)) &gt; 0)) / SUM(_xlfn._xlws.FILTER(INDEX( BG$9:BG$50, MAX( COUNT( BH$9:BH$50 )  - $B155 + 1, 1)) : INDEX( BG$9:BG$50, MAX( COUNT( BH$9:BH$50 )  - $C155 + 1, 1)), INDEX( BG$101:BG$142, MAX( COUNT( BH$9:BH$50 )  - $B155 + 1, 1)) : INDEX( BG$101:BG$142, MAX( COUNT( BH$9:BH$50 )  - $C155 + 1, 1)) &gt; 0)) )</f>
        <v>1</v>
      </c>
      <c r="BH155" s="10">
        <f>+IF(BH$8 = 125, 1, SUM(_xlfn._xlws.FILTER(INDEX( BI$9:BI$50, MAX( COUNT( BI$9:BI$50 )  - $B155 + 1, 1)) : INDEX( BI$9:BI$50, MAX( COUNT( BI$9:BI$50 )  - $C155 + 1, 1)), INDEX( BH$101:BH$142, MAX( COUNT( BI$9:BI$50 )  - $B155 + 1, 1)) : INDEX( BH$101:BH$142, MAX( COUNT( BI$9:BI$50 )  - $C155 + 1, 1)) &gt; 0)) / SUM(_xlfn._xlws.FILTER(INDEX( BH$9:BH$50, MAX( COUNT( BI$9:BI$50 )  - $B155 + 1, 1)) : INDEX( BH$9:BH$50, MAX( COUNT( BI$9:BI$50 )  - $C155 + 1, 1)), INDEX( BH$101:BH$142, MAX( COUNT( BI$9:BI$50 )  - $B155 + 1, 1)) : INDEX( BH$101:BH$142, MAX( COUNT( BI$9:BI$50 )  - $C155 + 1, 1)) &gt; 0)) )</f>
        <v>1</v>
      </c>
      <c r="BI155" s="10">
        <f>+IF(BI$8 = 125, 1, SUM(_xlfn._xlws.FILTER(INDEX( BJ$9:BJ$50, MAX( COUNT( BJ$9:BJ$50 )  - $B155 + 1, 1)) : INDEX( BJ$9:BJ$50, MAX( COUNT( BJ$9:BJ$50 )  - $C155 + 1, 1)), INDEX( BI$101:BI$142, MAX( COUNT( BJ$9:BJ$50 )  - $B155 + 1, 1)) : INDEX( BI$101:BI$142, MAX( COUNT( BJ$9:BJ$50 )  - $C155 + 1, 1)) &gt; 0)) / SUM(_xlfn._xlws.FILTER(INDEX( BI$9:BI$50, MAX( COUNT( BJ$9:BJ$50 )  - $B155 + 1, 1)) : INDEX( BI$9:BI$50, MAX( COUNT( BJ$9:BJ$50 )  - $C155 + 1, 1)), INDEX( BI$101:BI$142, MAX( COUNT( BJ$9:BJ$50 )  - $B155 + 1, 1)) : INDEX( BI$101:BI$142, MAX( COUNT( BJ$9:BJ$50 )  - $C155 + 1, 1)) &gt; 0)) )</f>
        <v>1.000065841637015</v>
      </c>
      <c r="BJ155" s="10">
        <f>+IF(BJ$8 = 125, 1, SUM(_xlfn._xlws.FILTER(INDEX( BK$9:BK$50, MAX( COUNT( BK$9:BK$50 )  - $B155 + 1, 1)) : INDEX( BK$9:BK$50, MAX( COUNT( BK$9:BK$50 )  - $C155 + 1, 1)), INDEX( BJ$101:BJ$142, MAX( COUNT( BK$9:BK$50 )  - $B155 + 1, 1)) : INDEX( BJ$101:BJ$142, MAX( COUNT( BK$9:BK$50 )  - $C155 + 1, 1)) &gt; 0)) / SUM(_xlfn._xlws.FILTER(INDEX( BJ$9:BJ$50, MAX( COUNT( BK$9:BK$50 )  - $B155 + 1, 1)) : INDEX( BJ$9:BJ$50, MAX( COUNT( BK$9:BK$50 )  - $C155 + 1, 1)), INDEX( BJ$101:BJ$142, MAX( COUNT( BK$9:BK$50 )  - $B155 + 1, 1)) : INDEX( BJ$101:BJ$142, MAX( COUNT( BK$9:BK$50 )  - $C155 + 1, 1)) &gt; 0)) )</f>
        <v>1.0000859255511547</v>
      </c>
      <c r="BK155" s="10">
        <f>+IF(BK$8 = 125, 1, SUM(_xlfn._xlws.FILTER(INDEX( BL$9:BL$50, MAX( COUNT( BL$9:BL$50 )  - $B155 + 1, 1)) : INDEX( BL$9:BL$50, MAX( COUNT( BL$9:BL$50 )  - $C155 + 1, 1)), INDEX( BK$101:BK$142, MAX( COUNT( BL$9:BL$50 )  - $B155 + 1, 1)) : INDEX( BK$101:BK$142, MAX( COUNT( BL$9:BL$50 )  - $C155 + 1, 1)) &gt; 0)) / SUM(_xlfn._xlws.FILTER(INDEX( BK$9:BK$50, MAX( COUNT( BL$9:BL$50 )  - $B155 + 1, 1)) : INDEX( BK$9:BK$50, MAX( COUNT( BL$9:BL$50 )  - $C155 + 1, 1)), INDEX( BK$101:BK$142, MAX( COUNT( BL$9:BL$50 )  - $B155 + 1, 1)) : INDEX( BK$101:BK$142, MAX( COUNT( BL$9:BL$50 )  - $C155 + 1, 1)) &gt; 0)) )</f>
        <v>1.0000450862554251</v>
      </c>
      <c r="BL155" s="10">
        <f>+IF(BL$8 = 125, 1, SUM(_xlfn._xlws.FILTER(INDEX( BM$9:BM$50, MAX( COUNT( BM$9:BM$50 )  - $B155 + 1, 1)) : INDEX( BM$9:BM$50, MAX( COUNT( BM$9:BM$50 )  - $C155 + 1, 1)), INDEX( BL$101:BL$142, MAX( COUNT( BM$9:BM$50 )  - $B155 + 1, 1)) : INDEX( BL$101:BL$142, MAX( COUNT( BM$9:BM$50 )  - $C155 + 1, 1)) &gt; 0)) / SUM(_xlfn._xlws.FILTER(INDEX( BL$9:BL$50, MAX( COUNT( BM$9:BM$50 )  - $B155 + 1, 1)) : INDEX( BL$9:BL$50, MAX( COUNT( BM$9:BM$50 )  - $C155 + 1, 1)), INDEX( BL$101:BL$142, MAX( COUNT( BM$9:BM$50 )  - $B155 + 1, 1)) : INDEX( BL$101:BL$142, MAX( COUNT( BM$9:BM$50 )  - $C155 + 1, 1)) &gt; 0)) )</f>
        <v>1.0003425621326336</v>
      </c>
      <c r="BM155" s="10">
        <f>+IF(BM$8 = 125, 1, SUM(_xlfn._xlws.FILTER(INDEX( BN$9:BN$50, MAX( COUNT( BN$9:BN$50 )  - $B155 + 1, 1)) : INDEX( BN$9:BN$50, MAX( COUNT( BN$9:BN$50 )  - $C155 + 1, 1)), INDEX( BM$101:BM$142, MAX( COUNT( BN$9:BN$50 )  - $B155 + 1, 1)) : INDEX( BM$101:BM$142, MAX( COUNT( BN$9:BN$50 )  - $C155 + 1, 1)) &gt; 0)) / SUM(_xlfn._xlws.FILTER(INDEX( BM$9:BM$50, MAX( COUNT( BN$9:BN$50 )  - $B155 + 1, 1)) : INDEX( BM$9:BM$50, MAX( COUNT( BN$9:BN$50 )  - $C155 + 1, 1)), INDEX( BM$101:BM$142, MAX( COUNT( BN$9:BN$50 )  - $B155 + 1, 1)) : INDEX( BM$101:BM$142, MAX( COUNT( BN$9:BN$50 )  - $C155 + 1, 1)) &gt; 0)) )</f>
        <v>1.0001740053374113</v>
      </c>
      <c r="BN155" s="10">
        <f>+IF(BN$8 = 125, 1, SUM(_xlfn._xlws.FILTER(INDEX( BO$9:BO$50, MAX( COUNT( BO$9:BO$50 )  - $B155 + 1, 1)) : INDEX( BO$9:BO$50, MAX( COUNT( BO$9:BO$50 )  - $C155 + 1, 1)), INDEX( BN$101:BN$142, MAX( COUNT( BO$9:BO$50 )  - $B155 + 1, 1)) : INDEX( BN$101:BN$142, MAX( COUNT( BO$9:BO$50 )  - $C155 + 1, 1)) &gt; 0)) / SUM(_xlfn._xlws.FILTER(INDEX( BN$9:BN$50, MAX( COUNT( BO$9:BO$50 )  - $B155 + 1, 1)) : INDEX( BN$9:BN$50, MAX( COUNT( BO$9:BO$50 )  - $C155 + 1, 1)), INDEX( BN$101:BN$142, MAX( COUNT( BO$9:BO$50 )  - $B155 + 1, 1)) : INDEX( BN$101:BN$142, MAX( COUNT( BO$9:BO$50 )  - $C155 + 1, 1)) &gt; 0)) )</f>
        <v>1.0004914138386052</v>
      </c>
      <c r="BO155" s="10">
        <f>+IF(BO$8 = 125, 1, SUM(_xlfn._xlws.FILTER(INDEX( BP$9:BP$50, MAX( COUNT( BP$9:BP$50 )  - $B155 + 1, 1)) : INDEX( BP$9:BP$50, MAX( COUNT( BP$9:BP$50 )  - $C155 + 1, 1)), INDEX( BO$101:BO$142, MAX( COUNT( BP$9:BP$50 )  - $B155 + 1, 1)) : INDEX( BO$101:BO$142, MAX( COUNT( BP$9:BP$50 )  - $C155 + 1, 1)) &gt; 0)) / SUM(_xlfn._xlws.FILTER(INDEX( BO$9:BO$50, MAX( COUNT( BP$9:BP$50 )  - $B155 + 1, 1)) : INDEX( BO$9:BO$50, MAX( COUNT( BP$9:BP$50 )  - $C155 + 1, 1)), INDEX( BO$101:BO$142, MAX( COUNT( BP$9:BP$50 )  - $B155 + 1, 1)) : INDEX( BO$101:BO$142, MAX( COUNT( BP$9:BP$50 )  - $C155 + 1, 1)) &gt; 0)) )</f>
        <v>1.0005257651585471</v>
      </c>
      <c r="BP155" s="10">
        <f>+IF(BP$8 = 125, 1, SUM(_xlfn._xlws.FILTER(INDEX( BQ$9:BQ$50, MAX( COUNT( BQ$9:BQ$50 )  - $B155 + 1, 1)) : INDEX( BQ$9:BQ$50, MAX( COUNT( BQ$9:BQ$50 )  - $C155 + 1, 1)), INDEX( BP$101:BP$142, MAX( COUNT( BQ$9:BQ$50 )  - $B155 + 1, 1)) : INDEX( BP$101:BP$142, MAX( COUNT( BQ$9:BQ$50 )  - $C155 + 1, 1)) &gt; 0)) / SUM(_xlfn._xlws.FILTER(INDEX( BP$9:BP$50, MAX( COUNT( BQ$9:BQ$50 )  - $B155 + 1, 1)) : INDEX( BP$9:BP$50, MAX( COUNT( BQ$9:BQ$50 )  - $C155 + 1, 1)), INDEX( BP$101:BP$142, MAX( COUNT( BQ$9:BQ$50 )  - $B155 + 1, 1)) : INDEX( BP$101:BP$142, MAX( COUNT( BQ$9:BQ$50 )  - $C155 + 1, 1)) &gt; 0)) )</f>
        <v>1.000287509242288</v>
      </c>
      <c r="BQ155" s="10">
        <f>+IF(BQ$8 = 125, 1, SUM(_xlfn._xlws.FILTER(INDEX( BR$9:BR$50, MAX( COUNT( BR$9:BR$50 )  - $B155 + 1, 1)) : INDEX( BR$9:BR$50, MAX( COUNT( BR$9:BR$50 )  - $C155 + 1, 1)), INDEX( BQ$101:BQ$142, MAX( COUNT( BR$9:BR$50 )  - $B155 + 1, 1)) : INDEX( BQ$101:BQ$142, MAX( COUNT( BR$9:BR$50 )  - $C155 + 1, 1)) &gt; 0)) / SUM(_xlfn._xlws.FILTER(INDEX( BQ$9:BQ$50, MAX( COUNT( BR$9:BR$50 )  - $B155 + 1, 1)) : INDEX( BQ$9:BQ$50, MAX( COUNT( BR$9:BR$50 )  - $C155 + 1, 1)), INDEX( BQ$101:BQ$142, MAX( COUNT( BR$9:BR$50 )  - $B155 + 1, 1)) : INDEX( BQ$101:BQ$142, MAX( COUNT( BR$9:BR$50 )  - $C155 + 1, 1)) &gt; 0)) )</f>
        <v>1</v>
      </c>
      <c r="BR155" s="10">
        <f>+IF(BR$8 = 125, 1, SUM(_xlfn._xlws.FILTER(INDEX( BS$9:BS$50, MAX( COUNT( BS$9:BS$50 )  - $B155 + 1, 1)) : INDEX( BS$9:BS$50, MAX( COUNT( BS$9:BS$50 )  - $C155 + 1, 1)), INDEX( BR$101:BR$142, MAX( COUNT( BS$9:BS$50 )  - $B155 + 1, 1)) : INDEX( BR$101:BR$142, MAX( COUNT( BS$9:BS$50 )  - $C155 + 1, 1)) &gt; 0)) / SUM(_xlfn._xlws.FILTER(INDEX( BR$9:BR$50, MAX( COUNT( BS$9:BS$50 )  - $B155 + 1, 1)) : INDEX( BR$9:BR$50, MAX( COUNT( BS$9:BS$50 )  - $C155 + 1, 1)), INDEX( BR$101:BR$142, MAX( COUNT( BS$9:BS$50 )  - $B155 + 1, 1)) : INDEX( BR$101:BR$142, MAX( COUNT( BS$9:BS$50 )  - $C155 + 1, 1)) &gt; 0)) )</f>
        <v>1.0000921573341437</v>
      </c>
      <c r="BS155" s="10">
        <f>+IF(BS$8 = 125, 1, SUM(_xlfn._xlws.FILTER(INDEX( BT$9:BT$50, MAX( COUNT( BT$9:BT$50 )  - $B155 + 1, 1)) : INDEX( BT$9:BT$50, MAX( COUNT( BT$9:BT$50 )  - $C155 + 1, 1)), INDEX( BS$101:BS$142, MAX( COUNT( BT$9:BT$50 )  - $B155 + 1, 1)) : INDEX( BS$101:BS$142, MAX( COUNT( BT$9:BT$50 )  - $C155 + 1, 1)) &gt; 0)) / SUM(_xlfn._xlws.FILTER(INDEX( BS$9:BS$50, MAX( COUNT( BT$9:BT$50 )  - $B155 + 1, 1)) : INDEX( BS$9:BS$50, MAX( COUNT( BT$9:BT$50 )  - $C155 + 1, 1)), INDEX( BS$101:BS$142, MAX( COUNT( BT$9:BT$50 )  - $B155 + 1, 1)) : INDEX( BS$101:BS$142, MAX( COUNT( BT$9:BT$50 )  - $C155 + 1, 1)) &gt; 0)) )</f>
        <v>1.0000680757097624</v>
      </c>
      <c r="BT155" s="10">
        <f>+IF(BT$8 = 125, 1, SUM(_xlfn._xlws.FILTER(INDEX( BU$9:BU$50, MAX( COUNT( BU$9:BU$50 )  - $B155 + 1, 1)) : INDEX( BU$9:BU$50, MAX( COUNT( BU$9:BU$50 )  - $C155 + 1, 1)), INDEX( BT$101:BT$142, MAX( COUNT( BU$9:BU$50 )  - $B155 + 1, 1)) : INDEX( BT$101:BT$142, MAX( COUNT( BU$9:BU$50 )  - $C155 + 1, 1)) &gt; 0)) / SUM(_xlfn._xlws.FILTER(INDEX( BT$9:BT$50, MAX( COUNT( BU$9:BU$50 )  - $B155 + 1, 1)) : INDEX( BT$9:BT$50, MAX( COUNT( BU$9:BU$50 )  - $C155 + 1, 1)), INDEX( BT$101:BT$142, MAX( COUNT( BU$9:BU$50 )  - $B155 + 1, 1)) : INDEX( BT$101:BT$142, MAX( COUNT( BU$9:BU$50 )  - $C155 + 1, 1)) &gt; 0)) )</f>
        <v>1.0000121745235009</v>
      </c>
      <c r="BU155" s="10">
        <f>+IF(BU$8 = 125, 1, SUM(_xlfn._xlws.FILTER(INDEX( BV$9:BV$50, MAX( COUNT( BV$9:BV$50 )  - $B155 + 1, 1)) : INDEX( BV$9:BV$50, MAX( COUNT( BV$9:BV$50 )  - $C155 + 1, 1)), INDEX( BU$101:BU$142, MAX( COUNT( BV$9:BV$50 )  - $B155 + 1, 1)) : INDEX( BU$101:BU$142, MAX( COUNT( BV$9:BV$50 )  - $C155 + 1, 1)) &gt; 0)) / SUM(_xlfn._xlws.FILTER(INDEX( BU$9:BU$50, MAX( COUNT( BV$9:BV$50 )  - $B155 + 1, 1)) : INDEX( BU$9:BU$50, MAX( COUNT( BV$9:BV$50 )  - $C155 + 1, 1)), INDEX( BU$101:BU$142, MAX( COUNT( BV$9:BV$50 )  - $B155 + 1, 1)) : INDEX( BU$101:BU$142, MAX( COUNT( BV$9:BV$50 )  - $C155 + 1, 1)) &gt; 0)) )</f>
        <v>1.0001097561336165</v>
      </c>
      <c r="BV155" s="10">
        <f>+IF(BV$8 = 125, 1, SUM(_xlfn._xlws.FILTER(INDEX( BW$9:BW$50, MAX( COUNT( BW$9:BW$50 )  - $B155 + 1, 1)) : INDEX( BW$9:BW$50, MAX( COUNT( BW$9:BW$50 )  - $C155 + 1, 1)), INDEX( BV$101:BV$142, MAX( COUNT( BW$9:BW$50 )  - $B155 + 1, 1)) : INDEX( BV$101:BV$142, MAX( COUNT( BW$9:BW$50 )  - $C155 + 1, 1)) &gt; 0)) / SUM(_xlfn._xlws.FILTER(INDEX( BV$9:BV$50, MAX( COUNT( BW$9:BW$50 )  - $B155 + 1, 1)) : INDEX( BV$9:BV$50, MAX( COUNT( BW$9:BW$50 )  - $C155 + 1, 1)), INDEX( BV$101:BV$142, MAX( COUNT( BW$9:BW$50 )  - $B155 + 1, 1)) : INDEX( BV$101:BV$142, MAX( COUNT( BW$9:BW$50 )  - $C155 + 1, 1)) &gt; 0)) )</f>
        <v>1.0000670557925637</v>
      </c>
      <c r="BW155" s="10">
        <f>+IF(BW$8 = 125, 1, SUM(_xlfn._xlws.FILTER(INDEX( BX$9:BX$50, MAX( COUNT( BX$9:BX$50 )  - $B155 + 1, 1)) : INDEX( BX$9:BX$50, MAX( COUNT( BX$9:BX$50 )  - $C155 + 1, 1)), INDEX( BW$101:BW$142, MAX( COUNT( BX$9:BX$50 )  - $B155 + 1, 1)) : INDEX( BW$101:BW$142, MAX( COUNT( BX$9:BX$50 )  - $C155 + 1, 1)) &gt; 0)) / SUM(_xlfn._xlws.FILTER(INDEX( BW$9:BW$50, MAX( COUNT( BX$9:BX$50 )  - $B155 + 1, 1)) : INDEX( BW$9:BW$50, MAX( COUNT( BX$9:BX$50 )  - $C155 + 1, 1)), INDEX( BW$101:BW$142, MAX( COUNT( BX$9:BX$50 )  - $B155 + 1, 1)) : INDEX( BW$101:BW$142, MAX( COUNT( BX$9:BX$50 )  - $C155 + 1, 1)) &gt; 0)) )</f>
        <v>1.0001394804090764</v>
      </c>
      <c r="BX155" s="10">
        <f>+IF(BX$8 = 125, 1, SUM(_xlfn._xlws.FILTER(INDEX( BY$9:BY$50, MAX( COUNT( BY$9:BY$50 )  - $B155 + 1, 1)) : INDEX( BY$9:BY$50, MAX( COUNT( BY$9:BY$50 )  - $C155 + 1, 1)), INDEX( BX$101:BX$142, MAX( COUNT( BY$9:BY$50 )  - $B155 + 1, 1)) : INDEX( BX$101:BX$142, MAX( COUNT( BY$9:BY$50 )  - $C155 + 1, 1)) &gt; 0)) / SUM(_xlfn._xlws.FILTER(INDEX( BX$9:BX$50, MAX( COUNT( BY$9:BY$50 )  - $B155 + 1, 1)) : INDEX( BX$9:BX$50, MAX( COUNT( BY$9:BY$50 )  - $C155 + 1, 1)), INDEX( BX$101:BX$142, MAX( COUNT( BY$9:BY$50 )  - $B155 + 1, 1)) : INDEX( BX$101:BX$142, MAX( COUNT( BY$9:BY$50 )  - $C155 + 1, 1)) &gt; 0)) )</f>
        <v>1.0010314186188873</v>
      </c>
      <c r="BY155" s="10">
        <f>+IF(BY$8 = 125, 1, SUM(_xlfn._xlws.FILTER(INDEX( BZ$9:BZ$50, MAX( COUNT( BZ$9:BZ$50 )  - $B155 + 1, 1)) : INDEX( BZ$9:BZ$50, MAX( COUNT( BZ$9:BZ$50 )  - $C155 + 1, 1)), INDEX( BY$101:BY$142, MAX( COUNT( BZ$9:BZ$50 )  - $B155 + 1, 1)) : INDEX( BY$101:BY$142, MAX( COUNT( BZ$9:BZ$50 )  - $C155 + 1, 1)) &gt; 0)) / SUM(_xlfn._xlws.FILTER(INDEX( BY$9:BY$50, MAX( COUNT( BZ$9:BZ$50 )  - $B155 + 1, 1)) : INDEX( BY$9:BY$50, MAX( COUNT( BZ$9:BZ$50 )  - $C155 + 1, 1)), INDEX( BY$101:BY$142, MAX( COUNT( BZ$9:BZ$50 )  - $B155 + 1, 1)) : INDEX( BY$101:BY$142, MAX( COUNT( BZ$9:BZ$50 )  - $C155 + 1, 1)) &gt; 0)) )</f>
        <v>1.0002973722800628</v>
      </c>
      <c r="BZ155" s="10">
        <f>+IF(BZ$8 = 125, 1, SUM(_xlfn._xlws.FILTER(INDEX( CA$9:CA$50, MAX( COUNT( CA$9:CA$50 )  - $B155 + 1, 1)) : INDEX( CA$9:CA$50, MAX( COUNT( CA$9:CA$50 )  - $C155 + 1, 1)), INDEX( BZ$101:BZ$142, MAX( COUNT( CA$9:CA$50 )  - $B155 + 1, 1)) : INDEX( BZ$101:BZ$142, MAX( COUNT( CA$9:CA$50 )  - $C155 + 1, 1)) &gt; 0)) / SUM(_xlfn._xlws.FILTER(INDEX( BZ$9:BZ$50, MAX( COUNT( CA$9:CA$50 )  - $B155 + 1, 1)) : INDEX( BZ$9:BZ$50, MAX( COUNT( CA$9:CA$50 )  - $C155 + 1, 1)), INDEX( BZ$101:BZ$142, MAX( COUNT( CA$9:CA$50 )  - $B155 + 1, 1)) : INDEX( BZ$101:BZ$142, MAX( COUNT( CA$9:CA$50 )  - $C155 + 1, 1)) &gt; 0)) )</f>
        <v>1.0000919942631934</v>
      </c>
      <c r="CA155" s="10">
        <f>+IF(CA$8 = 125, 1, SUM(_xlfn._xlws.FILTER(INDEX( CB$9:CB$50, MAX( COUNT( CB$9:CB$50 )  - $B155 + 1, 1)) : INDEX( CB$9:CB$50, MAX( COUNT( CB$9:CB$50 )  - $C155 + 1, 1)), INDEX( CA$101:CA$142, MAX( COUNT( CB$9:CB$50 )  - $B155 + 1, 1)) : INDEX( CA$101:CA$142, MAX( COUNT( CB$9:CB$50 )  - $C155 + 1, 1)) &gt; 0)) / SUM(_xlfn._xlws.FILTER(INDEX( CA$9:CA$50, MAX( COUNT( CB$9:CB$50 )  - $B155 + 1, 1)) : INDEX( CA$9:CA$50, MAX( COUNT( CB$9:CB$50 )  - $C155 + 1, 1)), INDEX( CA$101:CA$142, MAX( COUNT( CB$9:CB$50 )  - $B155 + 1, 1)) : INDEX( CA$101:CA$142, MAX( COUNT( CB$9:CB$50 )  - $C155 + 1, 1)) &gt; 0)) )</f>
        <v>1.0000674488925954</v>
      </c>
      <c r="CB155" s="10">
        <f>+IF(CB$8 = 125, 1, SUM(_xlfn._xlws.FILTER(INDEX( CC$9:CC$50, MAX( COUNT( CC$9:CC$50 )  - $B155 + 1, 1)) : INDEX( CC$9:CC$50, MAX( COUNT( CC$9:CC$50 )  - $C155 + 1, 1)), INDEX( CB$101:CB$142, MAX( COUNT( CC$9:CC$50 )  - $B155 + 1, 1)) : INDEX( CB$101:CB$142, MAX( COUNT( CC$9:CC$50 )  - $C155 + 1, 1)) &gt; 0)) / SUM(_xlfn._xlws.FILTER(INDEX( CB$9:CB$50, MAX( COUNT( CC$9:CC$50 )  - $B155 + 1, 1)) : INDEX( CB$9:CB$50, MAX( COUNT( CC$9:CC$50 )  - $C155 + 1, 1)), INDEX( CB$101:CB$142, MAX( COUNT( CC$9:CC$50 )  - $B155 + 1, 1)) : INDEX( CB$101:CB$142, MAX( COUNT( CC$9:CC$50 )  - $C155 + 1, 1)) &gt; 0)) )</f>
        <v>1.0011728465073695</v>
      </c>
      <c r="CC155" s="10">
        <f>+IF(CC$8 = 125, 1, SUM(_xlfn._xlws.FILTER(INDEX( CD$9:CD$50, MAX( COUNT( CD$9:CD$50 )  - $B155 + 1, 1)) : INDEX( CD$9:CD$50, MAX( COUNT( CD$9:CD$50 )  - $C155 + 1, 1)), INDEX( CC$101:CC$142, MAX( COUNT( CD$9:CD$50 )  - $B155 + 1, 1)) : INDEX( CC$101:CC$142, MAX( COUNT( CD$9:CD$50 )  - $C155 + 1, 1)) &gt; 0)) / SUM(_xlfn._xlws.FILTER(INDEX( CC$9:CC$50, MAX( COUNT( CD$9:CD$50 )  - $B155 + 1, 1)) : INDEX( CC$9:CC$50, MAX( COUNT( CD$9:CD$50 )  - $C155 + 1, 1)), INDEX( CC$101:CC$142, MAX( COUNT( CD$9:CD$50 )  - $B155 + 1, 1)) : INDEX( CC$101:CC$142, MAX( COUNT( CD$9:CD$50 )  - $C155 + 1, 1)) &gt; 0)) )</f>
        <v>1.000171035244015</v>
      </c>
      <c r="CD155" s="10">
        <f>+IF(CD$8 = 125, 1, SUM(_xlfn._xlws.FILTER(INDEX( CE$9:CE$50, MAX( COUNT( CE$9:CE$50 )  - $B155 + 1, 1)) : INDEX( CE$9:CE$50, MAX( COUNT( CE$9:CE$50 )  - $C155 + 1, 1)), INDEX( CD$101:CD$142, MAX( COUNT( CE$9:CE$50 )  - $B155 + 1, 1)) : INDEX( CD$101:CD$142, MAX( COUNT( CE$9:CE$50 )  - $C155 + 1, 1)) &gt; 0)) / SUM(_xlfn._xlws.FILTER(INDEX( CD$9:CD$50, MAX( COUNT( CE$9:CE$50 )  - $B155 + 1, 1)) : INDEX( CD$9:CD$50, MAX( COUNT( CE$9:CE$50 )  - $C155 + 1, 1)), INDEX( CD$101:CD$142, MAX( COUNT( CE$9:CE$50 )  - $B155 + 1, 1)) : INDEX( CD$101:CD$142, MAX( COUNT( CE$9:CE$50 )  - $C155 + 1, 1)) &gt; 0)) )</f>
        <v>1.000028788857672</v>
      </c>
      <c r="CE155" s="10">
        <f>+IF(CE$8 = 125, 1, SUM(_xlfn._xlws.FILTER(INDEX( CF$9:CF$50, MAX( COUNT( CF$9:CF$50 )  - $B155 + 1, 1)) : INDEX( CF$9:CF$50, MAX( COUNT( CF$9:CF$50 )  - $C155 + 1, 1)), INDEX( CE$101:CE$142, MAX( COUNT( CF$9:CF$50 )  - $B155 + 1, 1)) : INDEX( CE$101:CE$142, MAX( COUNT( CF$9:CF$50 )  - $C155 + 1, 1)) &gt; 0)) / SUM(_xlfn._xlws.FILTER(INDEX( CE$9:CE$50, MAX( COUNT( CF$9:CF$50 )  - $B155 + 1, 1)) : INDEX( CE$9:CE$50, MAX( COUNT( CF$9:CF$50 )  - $C155 + 1, 1)), INDEX( CE$101:CE$142, MAX( COUNT( CF$9:CF$50 )  - $B155 + 1, 1)) : INDEX( CE$101:CE$142, MAX( COUNT( CF$9:CF$50 )  - $C155 + 1, 1)) &gt; 0)) )</f>
        <v>1.0005194704805462</v>
      </c>
      <c r="CF155" s="10">
        <f>+IF(CF$8 = 125, 1, SUM(_xlfn._xlws.FILTER(INDEX( CG$9:CG$50, MAX( COUNT( CG$9:CG$50 )  - $B155 + 1, 1)) : INDEX( CG$9:CG$50, MAX( COUNT( CG$9:CG$50 )  - $C155 + 1, 1)), INDEX( CF$101:CF$142, MAX( COUNT( CG$9:CG$50 )  - $B155 + 1, 1)) : INDEX( CF$101:CF$142, MAX( COUNT( CG$9:CG$50 )  - $C155 + 1, 1)) &gt; 0)) / SUM(_xlfn._xlws.FILTER(INDEX( CF$9:CF$50, MAX( COUNT( CG$9:CG$50 )  - $B155 + 1, 1)) : INDEX( CF$9:CF$50, MAX( COUNT( CG$9:CG$50 )  - $C155 + 1, 1)), INDEX( CF$101:CF$142, MAX( COUNT( CG$9:CG$50 )  - $B155 + 1, 1)) : INDEX( CF$101:CF$142, MAX( COUNT( CG$9:CG$50 )  - $C155 + 1, 1)) &gt; 0)) )</f>
        <v>1.0007538472933641</v>
      </c>
      <c r="CG155" s="10">
        <f>+IF(CG$8 = 125, 1, SUM(_xlfn._xlws.FILTER(INDEX( CH$9:CH$50, MAX( COUNT( CH$9:CH$50 )  - $B155 + 1, 1)) : INDEX( CH$9:CH$50, MAX( COUNT( CH$9:CH$50 )  - $C155 + 1, 1)), INDEX( CG$101:CG$142, MAX( COUNT( CH$9:CH$50 )  - $B155 + 1, 1)) : INDEX( CG$101:CG$142, MAX( COUNT( CH$9:CH$50 )  - $C155 + 1, 1)) &gt; 0)) / SUM(_xlfn._xlws.FILTER(INDEX( CG$9:CG$50, MAX( COUNT( CH$9:CH$50 )  - $B155 + 1, 1)) : INDEX( CG$9:CG$50, MAX( COUNT( CH$9:CH$50 )  - $C155 + 1, 1)), INDEX( CG$101:CG$142, MAX( COUNT( CH$9:CH$50 )  - $B155 + 1, 1)) : INDEX( CG$101:CG$142, MAX( COUNT( CH$9:CH$50 )  - $C155 + 1, 1)) &gt; 0)) )</f>
        <v>1.0002382623373125</v>
      </c>
      <c r="CH155" s="10">
        <f>+IF(CH$8 = 125, 1, SUM(_xlfn._xlws.FILTER(INDEX( CI$9:CI$50, MAX( COUNT( CI$9:CI$50 )  - $B155 + 1, 1)) : INDEX( CI$9:CI$50, MAX( COUNT( CI$9:CI$50 )  - $C155 + 1, 1)), INDEX( CH$101:CH$142, MAX( COUNT( CI$9:CI$50 )  - $B155 + 1, 1)) : INDEX( CH$101:CH$142, MAX( COUNT( CI$9:CI$50 )  - $C155 + 1, 1)) &gt; 0)) / SUM(_xlfn._xlws.FILTER(INDEX( CH$9:CH$50, MAX( COUNT( CI$9:CI$50 )  - $B155 + 1, 1)) : INDEX( CH$9:CH$50, MAX( COUNT( CI$9:CI$50 )  - $C155 + 1, 1)), INDEX( CH$101:CH$142, MAX( COUNT( CI$9:CI$50 )  - $B155 + 1, 1)) : INDEX( CH$101:CH$142, MAX( COUNT( CI$9:CI$50 )  - $C155 + 1, 1)) &gt; 0)) )</f>
        <v>1.0004507134949918</v>
      </c>
      <c r="CI155" s="10">
        <f>+IF(CI$8 = 125, 1, SUM(_xlfn._xlws.FILTER(INDEX( CJ$9:CJ$50, MAX( COUNT( CJ$9:CJ$50 )  - $B155 + 1, 1)) : INDEX( CJ$9:CJ$50, MAX( COUNT( CJ$9:CJ$50 )  - $C155 + 1, 1)), INDEX( CI$101:CI$142, MAX( COUNT( CJ$9:CJ$50 )  - $B155 + 1, 1)) : INDEX( CI$101:CI$142, MAX( COUNT( CJ$9:CJ$50 )  - $C155 + 1, 1)) &gt; 0)) / SUM(_xlfn._xlws.FILTER(INDEX( CI$9:CI$50, MAX( COUNT( CJ$9:CJ$50 )  - $B155 + 1, 1)) : INDEX( CI$9:CI$50, MAX( COUNT( CJ$9:CJ$50 )  - $C155 + 1, 1)), INDEX( CI$101:CI$142, MAX( COUNT( CJ$9:CJ$50 )  - $B155 + 1, 1)) : INDEX( CI$101:CI$142, MAX( COUNT( CJ$9:CJ$50 )  - $C155 + 1, 1)) &gt; 0)) )</f>
        <v>1.0000549141140997</v>
      </c>
      <c r="CJ155" s="10">
        <f>+IF(CJ$8 = 125, 1, SUM(_xlfn._xlws.FILTER(INDEX( CK$9:CK$50, MAX( COUNT( CK$9:CK$50 )  - $B155 + 1, 1)) : INDEX( CK$9:CK$50, MAX( COUNT( CK$9:CK$50 )  - $C155 + 1, 1)), INDEX( CJ$101:CJ$142, MAX( COUNT( CK$9:CK$50 )  - $B155 + 1, 1)) : INDEX( CJ$101:CJ$142, MAX( COUNT( CK$9:CK$50 )  - $C155 + 1, 1)) &gt; 0)) / SUM(_xlfn._xlws.FILTER(INDEX( CJ$9:CJ$50, MAX( COUNT( CK$9:CK$50 )  - $B155 + 1, 1)) : INDEX( CJ$9:CJ$50, MAX( COUNT( CK$9:CK$50 )  - $C155 + 1, 1)), INDEX( CJ$101:CJ$142, MAX( COUNT( CK$9:CK$50 )  - $B155 + 1, 1)) : INDEX( CJ$101:CJ$142, MAX( COUNT( CK$9:CK$50 )  - $C155 + 1, 1)) &gt; 0)) )</f>
        <v>1.0003366941635625</v>
      </c>
      <c r="CK155" s="10">
        <f>+IF(CK$8 = 125, 1, SUM(_xlfn._xlws.FILTER(INDEX( CL$9:CL$50, MAX( COUNT( CL$9:CL$50 )  - $B155 + 1, 1)) : INDEX( CL$9:CL$50, MAX( COUNT( CL$9:CL$50 )  - $C155 + 1, 1)), INDEX( CK$101:CK$142, MAX( COUNT( CL$9:CL$50 )  - $B155 + 1, 1)) : INDEX( CK$101:CK$142, MAX( COUNT( CL$9:CL$50 )  - $C155 + 1, 1)) &gt; 0)) / SUM(_xlfn._xlws.FILTER(INDEX( CK$9:CK$50, MAX( COUNT( CL$9:CL$50 )  - $B155 + 1, 1)) : INDEX( CK$9:CK$50, MAX( COUNT( CL$9:CL$50 )  - $C155 + 1, 1)), INDEX( CK$101:CK$142, MAX( COUNT( CL$9:CL$50 )  - $B155 + 1, 1)) : INDEX( CK$101:CK$142, MAX( COUNT( CL$9:CL$50 )  - $C155 + 1, 1)) &gt; 0)) )</f>
        <v>1.0000221798984466</v>
      </c>
      <c r="CL155" s="10">
        <f>+IF(CL$8 = 125, 1, SUM(_xlfn._xlws.FILTER(INDEX( CM$9:CM$50, MAX( COUNT( CM$9:CM$50 )  - $B155 + 1, 1)) : INDEX( CM$9:CM$50, MAX( COUNT( CM$9:CM$50 )  - $C155 + 1, 1)), INDEX( CL$101:CL$142, MAX( COUNT( CM$9:CM$50 )  - $B155 + 1, 1)) : INDEX( CL$101:CL$142, MAX( COUNT( CM$9:CM$50 )  - $C155 + 1, 1)) &gt; 0)) / SUM(_xlfn._xlws.FILTER(INDEX( CL$9:CL$50, MAX( COUNT( CM$9:CM$50 )  - $B155 + 1, 1)) : INDEX( CL$9:CL$50, MAX( COUNT( CM$9:CM$50 )  - $C155 + 1, 1)), INDEX( CL$101:CL$142, MAX( COUNT( CM$9:CM$50 )  - $B155 + 1, 1)) : INDEX( CL$101:CL$142, MAX( COUNT( CM$9:CM$50 )  - $C155 + 1, 1)) &gt; 0)) )</f>
        <v>1.0005334452639758</v>
      </c>
      <c r="CM155" s="10">
        <f>+IF(CM$8 = 125, 1, SUM(_xlfn._xlws.FILTER(INDEX( CN$9:CN$50, MAX( COUNT( CN$9:CN$50 )  - $B155 + 1, 1)) : INDEX( CN$9:CN$50, MAX( COUNT( CN$9:CN$50 )  - $C155 + 1, 1)), INDEX( CM$101:CM$142, MAX( COUNT( CN$9:CN$50 )  - $B155 + 1, 1)) : INDEX( CM$101:CM$142, MAX( COUNT( CN$9:CN$50 )  - $C155 + 1, 1)) &gt; 0)) / SUM(_xlfn._xlws.FILTER(INDEX( CM$9:CM$50, MAX( COUNT( CN$9:CN$50 )  - $B155 + 1, 1)) : INDEX( CM$9:CM$50, MAX( COUNT( CN$9:CN$50 )  - $C155 + 1, 1)), INDEX( CM$101:CM$142, MAX( COUNT( CN$9:CN$50 )  - $B155 + 1, 1)) : INDEX( CM$101:CM$142, MAX( COUNT( CN$9:CN$50 )  - $C155 + 1, 1)) &gt; 0)) )</f>
        <v>1.0009048688312465</v>
      </c>
      <c r="CN155" s="10">
        <f>+IF(CN$8 = 125, 1, SUM(_xlfn._xlws.FILTER(INDEX( CO$9:CO$50, MAX( COUNT( CO$9:CO$50 )  - $B155 + 1, 1)) : INDEX( CO$9:CO$50, MAX( COUNT( CO$9:CO$50 )  - $C155 + 1, 1)), INDEX( CN$101:CN$142, MAX( COUNT( CO$9:CO$50 )  - $B155 + 1, 1)) : INDEX( CN$101:CN$142, MAX( COUNT( CO$9:CO$50 )  - $C155 + 1, 1)) &gt; 0)) / SUM(_xlfn._xlws.FILTER(INDEX( CN$9:CN$50, MAX( COUNT( CO$9:CO$50 )  - $B155 + 1, 1)) : INDEX( CN$9:CN$50, MAX( COUNT( CO$9:CO$50 )  - $C155 + 1, 1)), INDEX( CN$101:CN$142, MAX( COUNT( CO$9:CO$50 )  - $B155 + 1, 1)) : INDEX( CN$101:CN$142, MAX( COUNT( CO$9:CO$50 )  - $C155 + 1, 1)) &gt; 0)) )</f>
        <v>1.0000779506911068</v>
      </c>
      <c r="CO155" s="10">
        <f>+IF(CO$8 = 125, 1, SUM(_xlfn._xlws.FILTER(INDEX( CP$9:CP$50, MAX( COUNT( CP$9:CP$50 )  - $B155 + 1, 1)) : INDEX( CP$9:CP$50, MAX( COUNT( CP$9:CP$50 )  - $C155 + 1, 1)), INDEX( CO$101:CO$142, MAX( COUNT( CP$9:CP$50 )  - $B155 + 1, 1)) : INDEX( CO$101:CO$142, MAX( COUNT( CP$9:CP$50 )  - $C155 + 1, 1)) &gt; 0)) / SUM(_xlfn._xlws.FILTER(INDEX( CO$9:CO$50, MAX( COUNT( CP$9:CP$50 )  - $B155 + 1, 1)) : INDEX( CO$9:CO$50, MAX( COUNT( CP$9:CP$50 )  - $C155 + 1, 1)), INDEX( CO$101:CO$142, MAX( COUNT( CP$9:CP$50 )  - $B155 + 1, 1)) : INDEX( CO$101:CO$142, MAX( COUNT( CP$9:CP$50 )  - $C155 + 1, 1)) &gt; 0)) )</f>
        <v>1.0406283003824315</v>
      </c>
      <c r="CP155" s="10">
        <f>+IF(CP$8 = 125, 1, SUM(_xlfn._xlws.FILTER(INDEX( CQ$9:CQ$50, MAX( COUNT( CQ$9:CQ$50 )  - $B155 + 1, 1)) : INDEX( CQ$9:CQ$50, MAX( COUNT( CQ$9:CQ$50 )  - $C155 + 1, 1)), INDEX( CP$101:CP$142, MAX( COUNT( CQ$9:CQ$50 )  - $B155 + 1, 1)) : INDEX( CP$101:CP$142, MAX( COUNT( CQ$9:CQ$50 )  - $C155 + 1, 1)) &gt; 0)) / SUM(_xlfn._xlws.FILTER(INDEX( CP$9:CP$50, MAX( COUNT( CQ$9:CQ$50 )  - $B155 + 1, 1)) : INDEX( CP$9:CP$50, MAX( COUNT( CQ$9:CQ$50 )  - $C155 + 1, 1)), INDEX( CP$101:CP$142, MAX( COUNT( CQ$9:CQ$50 )  - $B155 + 1, 1)) : INDEX( CP$101:CP$142, MAX( COUNT( CQ$9:CQ$50 )  - $C155 + 1, 1)) &gt; 0)) )</f>
        <v>1</v>
      </c>
      <c r="CQ155" s="10">
        <f>+IF(CQ$8 = 125, 1, SUM(_xlfn._xlws.FILTER(INDEX( CR$9:CR$50, MAX( COUNT( CR$9:CR$50 )  - $B155 + 1, 1)) : INDEX( CR$9:CR$50, MAX( COUNT( CR$9:CR$50 )  - $C155 + 1, 1)), INDEX( CQ$101:CQ$142, MAX( COUNT( CR$9:CR$50 )  - $B155 + 1, 1)) : INDEX( CQ$101:CQ$142, MAX( COUNT( CR$9:CR$50 )  - $C155 + 1, 1)) &gt; 0)) / SUM(_xlfn._xlws.FILTER(INDEX( CQ$9:CQ$50, MAX( COUNT( CR$9:CR$50 )  - $B155 + 1, 1)) : INDEX( CQ$9:CQ$50, MAX( COUNT( CR$9:CR$50 )  - $C155 + 1, 1)), INDEX( CQ$101:CQ$142, MAX( COUNT( CR$9:CR$50 )  - $B155 + 1, 1)) : INDEX( CQ$101:CQ$142, MAX( COUNT( CR$9:CR$50 )  - $C155 + 1, 1)) &gt; 0)) )</f>
        <v>1.0001525567944252</v>
      </c>
      <c r="CR155" s="10">
        <f>+IF(CR$8 = 125, 1, SUM(_xlfn._xlws.FILTER(INDEX( CS$9:CS$50, MAX( COUNT( CS$9:CS$50 )  - $B155 + 1, 1)) : INDEX( CS$9:CS$50, MAX( COUNT( CS$9:CS$50 )  - $C155 + 1, 1)), INDEX( CR$101:CR$142, MAX( COUNT( CS$9:CS$50 )  - $B155 + 1, 1)) : INDEX( CR$101:CR$142, MAX( COUNT( CS$9:CS$50 )  - $C155 + 1, 1)) &gt; 0)) / SUM(_xlfn._xlws.FILTER(INDEX( CR$9:CR$50, MAX( COUNT( CS$9:CS$50 )  - $B155 + 1, 1)) : INDEX( CR$9:CR$50, MAX( COUNT( CS$9:CS$50 )  - $C155 + 1, 1)), INDEX( CR$101:CR$142, MAX( COUNT( CS$9:CS$50 )  - $B155 + 1, 1)) : INDEX( CR$101:CR$142, MAX( COUNT( CS$9:CS$50 )  - $C155 + 1, 1)) &gt; 0)) )</f>
        <v>1.0008301117931291</v>
      </c>
      <c r="CS155" s="10">
        <f>+IF(CS$8 = 125, 1, SUM(_xlfn._xlws.FILTER(INDEX( CT$9:CT$50, MAX( COUNT( CT$9:CT$50 )  - $B155 + 1, 1)) : INDEX( CT$9:CT$50, MAX( COUNT( CT$9:CT$50 )  - $C155 + 1, 1)), INDEX( CS$101:CS$142, MAX( COUNT( CT$9:CT$50 )  - $B155 + 1, 1)) : INDEX( CS$101:CS$142, MAX( COUNT( CT$9:CT$50 )  - $C155 + 1, 1)) &gt; 0)) / SUM(_xlfn._xlws.FILTER(INDEX( CS$9:CS$50, MAX( COUNT( CT$9:CT$50 )  - $B155 + 1, 1)) : INDEX( CS$9:CS$50, MAX( COUNT( CT$9:CT$50 )  - $C155 + 1, 1)), INDEX( CS$101:CS$142, MAX( COUNT( CT$9:CT$50 )  - $B155 + 1, 1)) : INDEX( CS$101:CS$142, MAX( COUNT( CT$9:CT$50 )  - $C155 + 1, 1)) &gt; 0)) )</f>
        <v>1.0006125148532108</v>
      </c>
      <c r="CT155" s="10">
        <f>+IF(CT$8 = 125, 1, SUM(_xlfn._xlws.FILTER(INDEX( CU$9:CU$50, MAX( COUNT( CU$9:CU$50 )  - $B155 + 1, 1)) : INDEX( CU$9:CU$50, MAX( COUNT( CU$9:CU$50 )  - $C155 + 1, 1)), INDEX( CT$101:CT$142, MAX( COUNT( CU$9:CU$50 )  - $B155 + 1, 1)) : INDEX( CT$101:CT$142, MAX( COUNT( CU$9:CU$50 )  - $C155 + 1, 1)) &gt; 0)) / SUM(_xlfn._xlws.FILTER(INDEX( CT$9:CT$50, MAX( COUNT( CU$9:CU$50 )  - $B155 + 1, 1)) : INDEX( CT$9:CT$50, MAX( COUNT( CU$9:CU$50 )  - $C155 + 1, 1)), INDEX( CT$101:CT$142, MAX( COUNT( CU$9:CU$50 )  - $B155 + 1, 1)) : INDEX( CT$101:CT$142, MAX( COUNT( CU$9:CU$50 )  - $C155 + 1, 1)) &gt; 0)) )</f>
        <v>1.000049618665932</v>
      </c>
      <c r="CU155" s="10">
        <f>+IF(CU$8 = 125, 1, SUM(_xlfn._xlws.FILTER(INDEX( CV$9:CV$50, MAX( COUNT( CV$9:CV$50 )  - $B155 + 1, 1)) : INDEX( CV$9:CV$50, MAX( COUNT( CV$9:CV$50 )  - $C155 + 1, 1)), INDEX( CU$101:CU$142, MAX( COUNT( CV$9:CV$50 )  - $B155 + 1, 1)) : INDEX( CU$101:CU$142, MAX( COUNT( CV$9:CV$50 )  - $C155 + 1, 1)) &gt; 0)) / SUM(_xlfn._xlws.FILTER(INDEX( CU$9:CU$50, MAX( COUNT( CV$9:CV$50 )  - $B155 + 1, 1)) : INDEX( CU$9:CU$50, MAX( COUNT( CV$9:CV$50 )  - $C155 + 1, 1)), INDEX( CU$101:CU$142, MAX( COUNT( CV$9:CV$50 )  - $B155 + 1, 1)) : INDEX( CU$101:CU$142, MAX( COUNT( CV$9:CV$50 )  - $C155 + 1, 1)) &gt; 0)) )</f>
        <v>1.0000093476209653</v>
      </c>
      <c r="CV155" s="10">
        <f>+IF(CV$8 = 125, 1, SUM(_xlfn._xlws.FILTER(INDEX( CW$9:CW$50, MAX( COUNT( CW$9:CW$50 )  - $B155 + 1, 1)) : INDEX( CW$9:CW$50, MAX( COUNT( CW$9:CW$50 )  - $C155 + 1, 1)), INDEX( CV$101:CV$142, MAX( COUNT( CW$9:CW$50 )  - $B155 + 1, 1)) : INDEX( CV$101:CV$142, MAX( COUNT( CW$9:CW$50 )  - $C155 + 1, 1)) &gt; 0)) / SUM(_xlfn._xlws.FILTER(INDEX( CV$9:CV$50, MAX( COUNT( CW$9:CW$50 )  - $B155 + 1, 1)) : INDEX( CV$9:CV$50, MAX( COUNT( CW$9:CW$50 )  - $C155 + 1, 1)), INDEX( CV$101:CV$142, MAX( COUNT( CW$9:CW$50 )  - $B155 + 1, 1)) : INDEX( CV$101:CV$142, MAX( COUNT( CW$9:CW$50 )  - $C155 + 1, 1)) &gt; 0)) )</f>
        <v>1.0001367475894296</v>
      </c>
      <c r="CW155" s="10">
        <f>+IF(CW$8 = 125, 1, SUM(_xlfn._xlws.FILTER(INDEX( CX$9:CX$50, MAX( COUNT( CX$9:CX$50 )  - $B155 + 1, 1)) : INDEX( CX$9:CX$50, MAX( COUNT( CX$9:CX$50 )  - $C155 + 1, 1)), INDEX( CW$101:CW$142, MAX( COUNT( CX$9:CX$50 )  - $B155 + 1, 1)) : INDEX( CW$101:CW$142, MAX( COUNT( CX$9:CX$50 )  - $C155 + 1, 1)) &gt; 0)) / SUM(_xlfn._xlws.FILTER(INDEX( CW$9:CW$50, MAX( COUNT( CX$9:CX$50 )  - $B155 + 1, 1)) : INDEX( CW$9:CW$50, MAX( COUNT( CX$9:CX$50 )  - $C155 + 1, 1)), INDEX( CW$101:CW$142, MAX( COUNT( CX$9:CX$50 )  - $B155 + 1, 1)) : INDEX( CW$101:CW$142, MAX( COUNT( CX$9:CX$50 )  - $C155 + 1, 1)) &gt; 0)) )</f>
        <v>1.0003078971519956</v>
      </c>
      <c r="CX155" s="10">
        <f>+IF(CX$8 = 125, 1, SUM(_xlfn._xlws.FILTER(INDEX( CY$9:CY$50, MAX( COUNT( CY$9:CY$50 )  - $B155 + 1, 1)) : INDEX( CY$9:CY$50, MAX( COUNT( CY$9:CY$50 )  - $C155 + 1, 1)), INDEX( CX$101:CX$142, MAX( COUNT( CY$9:CY$50 )  - $B155 + 1, 1)) : INDEX( CX$101:CX$142, MAX( COUNT( CY$9:CY$50 )  - $C155 + 1, 1)) &gt; 0)) / SUM(_xlfn._xlws.FILTER(INDEX( CX$9:CX$50, MAX( COUNT( CY$9:CY$50 )  - $B155 + 1, 1)) : INDEX( CX$9:CX$50, MAX( COUNT( CY$9:CY$50 )  - $C155 + 1, 1)), INDEX( CX$101:CX$142, MAX( COUNT( CY$9:CY$50 )  - $B155 + 1, 1)) : INDEX( CX$101:CX$142, MAX( COUNT( CY$9:CY$50 )  - $C155 + 1, 1)) &gt; 0)) )</f>
        <v>1.0008516151498421</v>
      </c>
      <c r="CY155" s="10">
        <f>+IF(CY$8 = 125, 1, SUM(_xlfn._xlws.FILTER(INDEX( CZ$9:CZ$50, MAX( COUNT( CZ$9:CZ$50 )  - $B155 + 1, 1)) : INDEX( CZ$9:CZ$50, MAX( COUNT( CZ$9:CZ$50 )  - $C155 + 1, 1)), INDEX( CY$101:CY$142, MAX( COUNT( CZ$9:CZ$50 )  - $B155 + 1, 1)) : INDEX( CY$101:CY$142, MAX( COUNT( CZ$9:CZ$50 )  - $C155 + 1, 1)) &gt; 0)) / SUM(_xlfn._xlws.FILTER(INDEX( CY$9:CY$50, MAX( COUNT( CZ$9:CZ$50 )  - $B155 + 1, 1)) : INDEX( CY$9:CY$50, MAX( COUNT( CZ$9:CZ$50 )  - $C155 + 1, 1)), INDEX( CY$101:CY$142, MAX( COUNT( CZ$9:CZ$50 )  - $B155 + 1, 1)) : INDEX( CY$101:CY$142, MAX( COUNT( CZ$9:CZ$50 )  - $C155 + 1, 1)) &gt; 0)) )</f>
        <v>1.0009183687991574</v>
      </c>
      <c r="CZ155" s="10">
        <f>+IF(CZ$8 = 125, 1, SUM(_xlfn._xlws.FILTER(INDEX( DA$9:DA$50, MAX( COUNT( DA$9:DA$50 )  - $B155 + 1, 1)) : INDEX( DA$9:DA$50, MAX( COUNT( DA$9:DA$50 )  - $C155 + 1, 1)), INDEX( CZ$101:CZ$142, MAX( COUNT( DA$9:DA$50 )  - $B155 + 1, 1)) : INDEX( CZ$101:CZ$142, MAX( COUNT( DA$9:DA$50 )  - $C155 + 1, 1)) &gt; 0)) / SUM(_xlfn._xlws.FILTER(INDEX( CZ$9:CZ$50, MAX( COUNT( DA$9:DA$50 )  - $B155 + 1, 1)) : INDEX( CZ$9:CZ$50, MAX( COUNT( DA$9:DA$50 )  - $C155 + 1, 1)), INDEX( CZ$101:CZ$142, MAX( COUNT( DA$9:DA$50 )  - $B155 + 1, 1)) : INDEX( CZ$101:CZ$142, MAX( COUNT( DA$9:DA$50 )  - $C155 + 1, 1)) &gt; 0)) )</f>
        <v>1.0004213498677792</v>
      </c>
      <c r="DA155" s="10">
        <f>+IF(DA$8 = 125, 1, SUM(_xlfn._xlws.FILTER(INDEX( DB$9:DB$50, MAX( COUNT( DB$9:DB$50 )  - $B155 + 1, 1)) : INDEX( DB$9:DB$50, MAX( COUNT( DB$9:DB$50 )  - $C155 + 1, 1)), INDEX( DA$101:DA$142, MAX( COUNT( DB$9:DB$50 )  - $B155 + 1, 1)) : INDEX( DA$101:DA$142, MAX( COUNT( DB$9:DB$50 )  - $C155 + 1, 1)) &gt; 0)) / SUM(_xlfn._xlws.FILTER(INDEX( DA$9:DA$50, MAX( COUNT( DB$9:DB$50 )  - $B155 + 1, 1)) : INDEX( DA$9:DA$50, MAX( COUNT( DB$9:DB$50 )  - $C155 + 1, 1)), INDEX( DA$101:DA$142, MAX( COUNT( DB$9:DB$50 )  - $B155 + 1, 1)) : INDEX( DA$101:DA$142, MAX( COUNT( DB$9:DB$50 )  - $C155 + 1, 1)) &gt; 0)) )</f>
        <v>1.0002634493912874</v>
      </c>
      <c r="DB155" s="10">
        <f>+IF(DB$8 = 125, 1, SUM(_xlfn._xlws.FILTER(INDEX( DC$9:DC$50, MAX( COUNT( DC$9:DC$50 )  - $B155 + 1, 1)) : INDEX( DC$9:DC$50, MAX( COUNT( DC$9:DC$50 )  - $C155 + 1, 1)), INDEX( DB$101:DB$142, MAX( COUNT( DC$9:DC$50 )  - $B155 + 1, 1)) : INDEX( DB$101:DB$142, MAX( COUNT( DC$9:DC$50 )  - $C155 + 1, 1)) &gt; 0)) / SUM(_xlfn._xlws.FILTER(INDEX( DB$9:DB$50, MAX( COUNT( DC$9:DC$50 )  - $B155 + 1, 1)) : INDEX( DB$9:DB$50, MAX( COUNT( DC$9:DC$50 )  - $C155 + 1, 1)), INDEX( DB$101:DB$142, MAX( COUNT( DC$9:DC$50 )  - $B155 + 1, 1)) : INDEX( DB$101:DB$142, MAX( COUNT( DC$9:DC$50 )  - $C155 + 1, 1)) &gt; 0)) )</f>
        <v>1.000013394784272</v>
      </c>
      <c r="DC155" s="10">
        <f>+IF(DC$8 = 125, 1, SUM(_xlfn._xlws.FILTER(INDEX( DD$9:DD$50, MAX( COUNT( DD$9:DD$50 )  - $B155 + 1, 1)) : INDEX( DD$9:DD$50, MAX( COUNT( DD$9:DD$50 )  - $C155 + 1, 1)), INDEX( DC$101:DC$142, MAX( COUNT( DD$9:DD$50 )  - $B155 + 1, 1)) : INDEX( DC$101:DC$142, MAX( COUNT( DD$9:DD$50 )  - $C155 + 1, 1)) &gt; 0)) / SUM(_xlfn._xlws.FILTER(INDEX( DC$9:DC$50, MAX( COUNT( DD$9:DD$50 )  - $B155 + 1, 1)) : INDEX( DC$9:DC$50, MAX( COUNT( DD$9:DD$50 )  - $C155 + 1, 1)), INDEX( DC$101:DC$142, MAX( COUNT( DD$9:DD$50 )  - $B155 + 1, 1)) : INDEX( DC$101:DC$142, MAX( COUNT( DD$9:DD$50 )  - $C155 + 1, 1)) &gt; 0)) )</f>
        <v>1.0001267711881203</v>
      </c>
      <c r="DD155" s="10">
        <f>+IF(DD$8 = 125, 1, SUM(_xlfn._xlws.FILTER(INDEX( DE$9:DE$50, MAX( COUNT( DE$9:DE$50 )  - $B155 + 1, 1)) : INDEX( DE$9:DE$50, MAX( COUNT( DE$9:DE$50 )  - $C155 + 1, 1)), INDEX( DD$101:DD$142, MAX( COUNT( DE$9:DE$50 )  - $B155 + 1, 1)) : INDEX( DD$101:DD$142, MAX( COUNT( DE$9:DE$50 )  - $C155 + 1, 1)) &gt; 0)) / SUM(_xlfn._xlws.FILTER(INDEX( DD$9:DD$50, MAX( COUNT( DE$9:DE$50 )  - $B155 + 1, 1)) : INDEX( DD$9:DD$50, MAX( COUNT( DE$9:DE$50 )  - $C155 + 1, 1)), INDEX( DD$101:DD$142, MAX( COUNT( DE$9:DE$50 )  - $B155 + 1, 1)) : INDEX( DD$101:DD$142, MAX( COUNT( DE$9:DE$50 )  - $C155 + 1, 1)) &gt; 0)) )</f>
        <v>1.0000207098870422</v>
      </c>
      <c r="DE155" s="10">
        <f>+IF(DE$8 = 125, 1, SUM(_xlfn._xlws.FILTER(INDEX( DF$9:DF$50, MAX( COUNT( DF$9:DF$50 )  - $B155 + 1, 1)) : INDEX( DF$9:DF$50, MAX( COUNT( DF$9:DF$50 )  - $C155 + 1, 1)), INDEX( DE$101:DE$142, MAX( COUNT( DF$9:DF$50 )  - $B155 + 1, 1)) : INDEX( DE$101:DE$142, MAX( COUNT( DF$9:DF$50 )  - $C155 + 1, 1)) &gt; 0)) / SUM(_xlfn._xlws.FILTER(INDEX( DE$9:DE$50, MAX( COUNT( DF$9:DF$50 )  - $B155 + 1, 1)) : INDEX( DE$9:DE$50, MAX( COUNT( DF$9:DF$50 )  - $C155 + 1, 1)), INDEX( DE$101:DE$142, MAX( COUNT( DF$9:DF$50 )  - $B155 + 1, 1)) : INDEX( DE$101:DE$142, MAX( COUNT( DF$9:DF$50 )  - $C155 + 1, 1)) &gt; 0)) )</f>
        <v>1.0002138471832676</v>
      </c>
      <c r="DF155" s="10">
        <f>+IF(DF$8 = 125, 1, SUM(_xlfn._xlws.FILTER(INDEX( DG$9:DG$50, MAX( COUNT( DG$9:DG$50 )  - $B155 + 1, 1)) : INDEX( DG$9:DG$50, MAX( COUNT( DG$9:DG$50 )  - $C155 + 1, 1)), INDEX( DF$101:DF$142, MAX( COUNT( DG$9:DG$50 )  - $B155 + 1, 1)) : INDEX( DF$101:DF$142, MAX( COUNT( DG$9:DG$50 )  - $C155 + 1, 1)) &gt; 0)) / SUM(_xlfn._xlws.FILTER(INDEX( DF$9:DF$50, MAX( COUNT( DG$9:DG$50 )  - $B155 + 1, 1)) : INDEX( DF$9:DF$50, MAX( COUNT( DG$9:DG$50 )  - $C155 + 1, 1)), INDEX( DF$101:DF$142, MAX( COUNT( DG$9:DG$50 )  - $B155 + 1, 1)) : INDEX( DF$101:DF$142, MAX( COUNT( DG$9:DG$50 )  - $C155 + 1, 1)) &gt; 0)) )</f>
        <v>1.0005532733574507</v>
      </c>
      <c r="DG155" s="10">
        <f>+IF(DG$8 = 125, 1, SUM(_xlfn._xlws.FILTER(INDEX( DH$9:DH$50, MAX( COUNT( DH$9:DH$50 )  - $B155 + 1, 1)) : INDEX( DH$9:DH$50, MAX( COUNT( DH$9:DH$50 )  - $C155 + 1, 1)), INDEX( DG$101:DG$142, MAX( COUNT( DH$9:DH$50 )  - $B155 + 1, 1)) : INDEX( DG$101:DG$142, MAX( COUNT( DH$9:DH$50 )  - $C155 + 1, 1)) &gt; 0)) / SUM(_xlfn._xlws.FILTER(INDEX( DG$9:DG$50, MAX( COUNT( DH$9:DH$50 )  - $B155 + 1, 1)) : INDEX( DG$9:DG$50, MAX( COUNT( DH$9:DH$50 )  - $C155 + 1, 1)), INDEX( DG$101:DG$142, MAX( COUNT( DH$9:DH$50 )  - $B155 + 1, 1)) : INDEX( DG$101:DG$142, MAX( COUNT( DH$9:DH$50 )  - $C155 + 1, 1)) &gt; 0)) )</f>
        <v>1.0006550658947577</v>
      </c>
      <c r="DH155" s="10">
        <f>+IF(DH$8 = 125, 1, SUM(_xlfn._xlws.FILTER(INDEX( DI$9:DI$50, MAX( COUNT( DI$9:DI$50 )  - $B155 + 1, 1)) : INDEX( DI$9:DI$50, MAX( COUNT( DI$9:DI$50 )  - $C155 + 1, 1)), INDEX( DH$101:DH$142, MAX( COUNT( DI$9:DI$50 )  - $B155 + 1, 1)) : INDEX( DH$101:DH$142, MAX( COUNT( DI$9:DI$50 )  - $C155 + 1, 1)) &gt; 0)) / SUM(_xlfn._xlws.FILTER(INDEX( DH$9:DH$50, MAX( COUNT( DI$9:DI$50 )  - $B155 + 1, 1)) : INDEX( DH$9:DH$50, MAX( COUNT( DI$9:DI$50 )  - $C155 + 1, 1)), INDEX( DH$101:DH$142, MAX( COUNT( DI$9:DI$50 )  - $B155 + 1, 1)) : INDEX( DH$101:DH$142, MAX( COUNT( DI$9:DI$50 )  - $C155 + 1, 1)) &gt; 0)) )</f>
        <v>1.0001547598576079</v>
      </c>
      <c r="DI155" s="10">
        <f>+IF(DI$8 = 125, 1, SUM(_xlfn._xlws.FILTER(INDEX( DJ$9:DJ$50, MAX( COUNT( DJ$9:DJ$50 )  - $B155 + 1, 1)) : INDEX( DJ$9:DJ$50, MAX( COUNT( DJ$9:DJ$50 )  - $C155 + 1, 1)), INDEX( DI$101:DI$142, MAX( COUNT( DJ$9:DJ$50 )  - $B155 + 1, 1)) : INDEX( DI$101:DI$142, MAX( COUNT( DJ$9:DJ$50 )  - $C155 + 1, 1)) &gt; 0)) / SUM(_xlfn._xlws.FILTER(INDEX( DI$9:DI$50, MAX( COUNT( DJ$9:DJ$50 )  - $B155 + 1, 1)) : INDEX( DI$9:DI$50, MAX( COUNT( DJ$9:DJ$50 )  - $C155 + 1, 1)), INDEX( DI$101:DI$142, MAX( COUNT( DJ$9:DJ$50 )  - $B155 + 1, 1)) : INDEX( DI$101:DI$142, MAX( COUNT( DJ$9:DJ$50 )  - $C155 + 1, 1)) &gt; 0)) )</f>
        <v>1.0001647984458506</v>
      </c>
      <c r="DJ155" s="10">
        <f>+IF(DJ$8 = 125, 1, SUM(_xlfn._xlws.FILTER(INDEX( DK$9:DK$50, MAX( COUNT( DK$9:DK$50 )  - $B155 + 1, 1)) : INDEX( DK$9:DK$50, MAX( COUNT( DK$9:DK$50 )  - $C155 + 1, 1)), INDEX( DJ$101:DJ$142, MAX( COUNT( DK$9:DK$50 )  - $B155 + 1, 1)) : INDEX( DJ$101:DJ$142, MAX( COUNT( DK$9:DK$50 )  - $C155 + 1, 1)) &gt; 0)) / SUM(_xlfn._xlws.FILTER(INDEX( DJ$9:DJ$50, MAX( COUNT( DK$9:DK$50 )  - $B155 + 1, 1)) : INDEX( DJ$9:DJ$50, MAX( COUNT( DK$9:DK$50 )  - $C155 + 1, 1)), INDEX( DJ$101:DJ$142, MAX( COUNT( DK$9:DK$50 )  - $B155 + 1, 1)) : INDEX( DJ$101:DJ$142, MAX( COUNT( DK$9:DK$50 )  - $C155 + 1, 1)) &gt; 0)) )</f>
        <v>1.0003801772950014</v>
      </c>
      <c r="DK155" s="10">
        <f>+IF(DK$8 = 125, 1, SUM(_xlfn._xlws.FILTER(INDEX( DL$9:DL$50, MAX( COUNT( DL$9:DL$50 )  - $B155 + 1, 1)) : INDEX( DL$9:DL$50, MAX( COUNT( DL$9:DL$50 )  - $C155 + 1, 1)), INDEX( DK$101:DK$142, MAX( COUNT( DL$9:DL$50 )  - $B155 + 1, 1)) : INDEX( DK$101:DK$142, MAX( COUNT( DL$9:DL$50 )  - $C155 + 1, 1)) &gt; 0)) / SUM(_xlfn._xlws.FILTER(INDEX( DK$9:DK$50, MAX( COUNT( DL$9:DL$50 )  - $B155 + 1, 1)) : INDEX( DK$9:DK$50, MAX( COUNT( DL$9:DL$50 )  - $C155 + 1, 1)), INDEX( DK$101:DK$142, MAX( COUNT( DL$9:DL$50 )  - $B155 + 1, 1)) : INDEX( DK$101:DK$142, MAX( COUNT( DL$9:DL$50 )  - $C155 + 1, 1)) &gt; 0)) )</f>
        <v>1.0013141818424376</v>
      </c>
      <c r="DL155" s="10">
        <f>+IF(DL$8 = 125, 1, SUM(_xlfn._xlws.FILTER(INDEX( DM$9:DM$50, MAX( COUNT( DM$9:DM$50 )  - $B155 + 1, 1)) : INDEX( DM$9:DM$50, MAX( COUNT( DM$9:DM$50 )  - $C155 + 1, 1)), INDEX( DL$101:DL$142, MAX( COUNT( DM$9:DM$50 )  - $B155 + 1, 1)) : INDEX( DL$101:DL$142, MAX( COUNT( DM$9:DM$50 )  - $C155 + 1, 1)) &gt; 0)) / SUM(_xlfn._xlws.FILTER(INDEX( DL$9:DL$50, MAX( COUNT( DM$9:DM$50 )  - $B155 + 1, 1)) : INDEX( DL$9:DL$50, MAX( COUNT( DM$9:DM$50 )  - $C155 + 1, 1)), INDEX( DL$101:DL$142, MAX( COUNT( DM$9:DM$50 )  - $B155 + 1, 1)) : INDEX( DL$101:DL$142, MAX( COUNT( DM$9:DM$50 )  - $C155 + 1, 1)) &gt; 0)) )</f>
        <v>1.0004069381878891</v>
      </c>
      <c r="DM155" s="10">
        <f>+IF(DM$8 = 125, 1, SUM(_xlfn._xlws.FILTER(INDEX( DN$9:DN$50, MAX( COUNT( DN$9:DN$50 )  - $B155 + 1, 1)) : INDEX( DN$9:DN$50, MAX( COUNT( DN$9:DN$50 )  - $C155 + 1, 1)), INDEX( DM$101:DM$142, MAX( COUNT( DN$9:DN$50 )  - $B155 + 1, 1)) : INDEX( DM$101:DM$142, MAX( COUNT( DN$9:DN$50 )  - $C155 + 1, 1)) &gt; 0)) / SUM(_xlfn._xlws.FILTER(INDEX( DM$9:DM$50, MAX( COUNT( DN$9:DN$50 )  - $B155 + 1, 1)) : INDEX( DM$9:DM$50, MAX( COUNT( DN$9:DN$50 )  - $C155 + 1, 1)), INDEX( DM$101:DM$142, MAX( COUNT( DN$9:DN$50 )  - $B155 + 1, 1)) : INDEX( DM$101:DM$142, MAX( COUNT( DN$9:DN$50 )  - $C155 + 1, 1)) &gt; 0)) )</f>
        <v>1</v>
      </c>
      <c r="DN155" s="10">
        <f>+IF(DN$8 = 125, 1, SUM(_xlfn._xlws.FILTER(INDEX( DO$9:DO$50, MAX( COUNT( DO$9:DO$50 )  - $B155 + 1, 1)) : INDEX( DO$9:DO$50, MAX( COUNT( DO$9:DO$50 )  - $C155 + 1, 1)), INDEX( DN$101:DN$142, MAX( COUNT( DO$9:DO$50 )  - $B155 + 1, 1)) : INDEX( DN$101:DN$142, MAX( COUNT( DO$9:DO$50 )  - $C155 + 1, 1)) &gt; 0)) / SUM(_xlfn._xlws.FILTER(INDEX( DN$9:DN$50, MAX( COUNT( DO$9:DO$50 )  - $B155 + 1, 1)) : INDEX( DN$9:DN$50, MAX( COUNT( DO$9:DO$50 )  - $C155 + 1, 1)), INDEX( DN$101:DN$142, MAX( COUNT( DO$9:DO$50 )  - $B155 + 1, 1)) : INDEX( DN$101:DN$142, MAX( COUNT( DO$9:DO$50 )  - $C155 + 1, 1)) &gt; 0)) )</f>
        <v>1.0003705999634322</v>
      </c>
      <c r="DO155" s="10">
        <f>+IF(DO$8 = 125, 1, SUM(_xlfn._xlws.FILTER(INDEX( DP$9:DP$50, MAX( COUNT( DP$9:DP$50 )  - $B155 + 1, 1)) : INDEX( DP$9:DP$50, MAX( COUNT( DP$9:DP$50 )  - $C155 + 1, 1)), INDEX( DO$101:DO$142, MAX( COUNT( DP$9:DP$50 )  - $B155 + 1, 1)) : INDEX( DO$101:DO$142, MAX( COUNT( DP$9:DP$50 )  - $C155 + 1, 1)) &gt; 0)) / SUM(_xlfn._xlws.FILTER(INDEX( DO$9:DO$50, MAX( COUNT( DP$9:DP$50 )  - $B155 + 1, 1)) : INDEX( DO$9:DO$50, MAX( COUNT( DP$9:DP$50 )  - $C155 + 1, 1)), INDEX( DO$101:DO$142, MAX( COUNT( DP$9:DP$50 )  - $B155 + 1, 1)) : INDEX( DO$101:DO$142, MAX( COUNT( DP$9:DP$50 )  - $C155 + 1, 1)) &gt; 0)) )</f>
        <v>1.0025309995166212</v>
      </c>
      <c r="DP155" s="10">
        <f>+IF(DP$8 = 125, 1, SUM(_xlfn._xlws.FILTER(INDEX( DQ$9:DQ$50, MAX( COUNT( DQ$9:DQ$50 )  - $B155 + 1, 1)) : INDEX( DQ$9:DQ$50, MAX( COUNT( DQ$9:DQ$50 )  - $C155 + 1, 1)), INDEX( DP$101:DP$142, MAX( COUNT( DQ$9:DQ$50 )  - $B155 + 1, 1)) : INDEX( DP$101:DP$142, MAX( COUNT( DQ$9:DQ$50 )  - $C155 + 1, 1)) &gt; 0)) / SUM(_xlfn._xlws.FILTER(INDEX( DP$9:DP$50, MAX( COUNT( DQ$9:DQ$50 )  - $B155 + 1, 1)) : INDEX( DP$9:DP$50, MAX( COUNT( DQ$9:DQ$50 )  - $C155 + 1, 1)), INDEX( DP$101:DP$142, MAX( COUNT( DQ$9:DQ$50 )  - $B155 + 1, 1)) : INDEX( DP$101:DP$142, MAX( COUNT( DQ$9:DQ$50 )  - $C155 + 1, 1)) &gt; 0)) )</f>
        <v>1.0017738164245442</v>
      </c>
      <c r="DQ155" s="10">
        <f>+IF(DQ$8 = 125, 1, SUM(_xlfn._xlws.FILTER(INDEX( DR$9:DR$50, MAX( COUNT( DR$9:DR$50 )  - $B155 + 1, 1)) : INDEX( DR$9:DR$50, MAX( COUNT( DR$9:DR$50 )  - $C155 + 1, 1)), INDEX( DQ$101:DQ$142, MAX( COUNT( DR$9:DR$50 )  - $B155 + 1, 1)) : INDEX( DQ$101:DQ$142, MAX( COUNT( DR$9:DR$50 )  - $C155 + 1, 1)) &gt; 0)) / SUM(_xlfn._xlws.FILTER(INDEX( DQ$9:DQ$50, MAX( COUNT( DR$9:DR$50 )  - $B155 + 1, 1)) : INDEX( DQ$9:DQ$50, MAX( COUNT( DR$9:DR$50 )  - $C155 + 1, 1)), INDEX( DQ$101:DQ$142, MAX( COUNT( DR$9:DR$50 )  - $B155 + 1, 1)) : INDEX( DQ$101:DQ$142, MAX( COUNT( DR$9:DR$50 )  - $C155 + 1, 1)) &gt; 0)) )</f>
        <v>1.0009868809331604</v>
      </c>
      <c r="DR155" s="10">
        <f>+IF(DR$8 = 125, 1, SUM(_xlfn._xlws.FILTER(INDEX( DS$9:DS$50, MAX( COUNT( DS$9:DS$50 )  - $B155 + 1, 1)) : INDEX( DS$9:DS$50, MAX( COUNT( DS$9:DS$50 )  - $C155 + 1, 1)), INDEX( DR$101:DR$142, MAX( COUNT( DS$9:DS$50 )  - $B155 + 1, 1)) : INDEX( DR$101:DR$142, MAX( COUNT( DS$9:DS$50 )  - $C155 + 1, 1)) &gt; 0)) / SUM(_xlfn._xlws.FILTER(INDEX( DR$9:DR$50, MAX( COUNT( DS$9:DS$50 )  - $B155 + 1, 1)) : INDEX( DR$9:DR$50, MAX( COUNT( DS$9:DS$50 )  - $C155 + 1, 1)), INDEX( DR$101:DR$142, MAX( COUNT( DS$9:DS$50 )  - $B155 + 1, 1)) : INDEX( DR$101:DR$142, MAX( COUNT( DS$9:DS$50 )  - $C155 + 1, 1)) &gt; 0)) )</f>
        <v>1.0021350333481833</v>
      </c>
      <c r="DS155" s="10">
        <f>+IF(DS$8 = 125, 1, SUM(_xlfn._xlws.FILTER(INDEX( DT$9:DT$50, MAX( COUNT( DT$9:DT$50 )  - $B155 + 1, 1)) : INDEX( DT$9:DT$50, MAX( COUNT( DT$9:DT$50 )  - $C155 + 1, 1)), INDEX( DS$101:DS$142, MAX( COUNT( DT$9:DT$50 )  - $B155 + 1, 1)) : INDEX( DS$101:DS$142, MAX( COUNT( DT$9:DT$50 )  - $C155 + 1, 1)) &gt; 0)) / SUM(_xlfn._xlws.FILTER(INDEX( DS$9:DS$50, MAX( COUNT( DT$9:DT$50 )  - $B155 + 1, 1)) : INDEX( DS$9:DS$50, MAX( COUNT( DT$9:DT$50 )  - $C155 + 1, 1)), INDEX( DS$101:DS$142, MAX( COUNT( DT$9:DT$50 )  - $B155 + 1, 1)) : INDEX( DS$101:DS$142, MAX( COUNT( DT$9:DT$50 )  - $C155 + 1, 1)) &gt; 0)) )</f>
        <v>1.0042088404295531</v>
      </c>
      <c r="DT155" s="10">
        <f>+IF(DT$8 = 125, 1, SUM(_xlfn._xlws.FILTER(INDEX( DU$9:DU$50, MAX( COUNT( DU$9:DU$50 )  - $B155 + 1, 1)) : INDEX( DU$9:DU$50, MAX( COUNT( DU$9:DU$50 )  - $C155 + 1, 1)), INDEX( DT$101:DT$142, MAX( COUNT( DU$9:DU$50 )  - $B155 + 1, 1)) : INDEX( DT$101:DT$142, MAX( COUNT( DU$9:DU$50 )  - $C155 + 1, 1)) &gt; 0)) / SUM(_xlfn._xlws.FILTER(INDEX( DT$9:DT$50, MAX( COUNT( DU$9:DU$50 )  - $B155 + 1, 1)) : INDEX( DT$9:DT$50, MAX( COUNT( DU$9:DU$50 )  - $C155 + 1, 1)), INDEX( DT$101:DT$142, MAX( COUNT( DU$9:DU$50 )  - $B155 + 1, 1)) : INDEX( DT$101:DT$142, MAX( COUNT( DU$9:DU$50 )  - $C155 + 1, 1)) &gt; 0)) )</f>
        <v>1.0022411297730938</v>
      </c>
      <c r="DU155" s="10">
        <f>+IF(DU$8 = 125, 1, SUM(_xlfn._xlws.FILTER(INDEX( DV$9:DV$50, MAX( COUNT( DV$9:DV$50 )  - $B155 + 1, 1)) : INDEX( DV$9:DV$50, MAX( COUNT( DV$9:DV$50 )  - $C155 + 1, 1)), INDEX( DU$101:DU$142, MAX( COUNT( DV$9:DV$50 )  - $B155 + 1, 1)) : INDEX( DU$101:DU$142, MAX( COUNT( DV$9:DV$50 )  - $C155 + 1, 1)) &gt; 0)) / SUM(_xlfn._xlws.FILTER(INDEX( DU$9:DU$50, MAX( COUNT( DV$9:DV$50 )  - $B155 + 1, 1)) : INDEX( DU$9:DU$50, MAX( COUNT( DV$9:DV$50 )  - $C155 + 1, 1)), INDEX( DU$101:DU$142, MAX( COUNT( DV$9:DV$50 )  - $B155 + 1, 1)) : INDEX( DU$101:DU$142, MAX( COUNT( DV$9:DV$50 )  - $C155 + 1, 1)) &gt; 0)) )</f>
        <v>1.001405577912083</v>
      </c>
      <c r="DV155" s="10">
        <f>+IF(DV$8 = 125, 1, SUM(_xlfn._xlws.FILTER(INDEX( DW$9:DW$50, MAX( COUNT( DW$9:DW$50 )  - $B155 + 1, 1)) : INDEX( DW$9:DW$50, MAX( COUNT( DW$9:DW$50 )  - $C155 + 1, 1)), INDEX( DV$101:DV$142, MAX( COUNT( DW$9:DW$50 )  - $B155 + 1, 1)) : INDEX( DV$101:DV$142, MAX( COUNT( DW$9:DW$50 )  - $C155 + 1, 1)) &gt; 0)) / SUM(_xlfn._xlws.FILTER(INDEX( DV$9:DV$50, MAX( COUNT( DW$9:DW$50 )  - $B155 + 1, 1)) : INDEX( DV$9:DV$50, MAX( COUNT( DW$9:DW$50 )  - $C155 + 1, 1)), INDEX( DV$101:DV$142, MAX( COUNT( DW$9:DW$50 )  - $B155 + 1, 1)) : INDEX( DV$101:DV$142, MAX( COUNT( DW$9:DW$50 )  - $C155 + 1, 1)) &gt; 0)) )</f>
        <v>1.0030753771113994</v>
      </c>
      <c r="DW155" s="10">
        <f>+IF(DW$8 = 125, 1, SUM(_xlfn._xlws.FILTER(INDEX( DX$9:DX$50, MAX( COUNT( DX$9:DX$50 )  - $B155 + 1, 1)) : INDEX( DX$9:DX$50, MAX( COUNT( DX$9:DX$50 )  - $C155 + 1, 1)), INDEX( DW$101:DW$142, MAX( COUNT( DX$9:DX$50 )  - $B155 + 1, 1)) : INDEX( DW$101:DW$142, MAX( COUNT( DX$9:DX$50 )  - $C155 + 1, 1)) &gt; 0)) / SUM(_xlfn._xlws.FILTER(INDEX( DW$9:DW$50, MAX( COUNT( DX$9:DX$50 )  - $B155 + 1, 1)) : INDEX( DW$9:DW$50, MAX( COUNT( DX$9:DX$50 )  - $C155 + 1, 1)), INDEX( DW$101:DW$142, MAX( COUNT( DX$9:DX$50 )  - $B155 + 1, 1)) : INDEX( DW$101:DW$142, MAX( COUNT( DX$9:DX$50 )  - $C155 + 1, 1)) &gt; 0)) )</f>
        <v>1.0028858809348911</v>
      </c>
      <c r="DX155" s="10">
        <f>+IF(DX$8 = 125, 1, SUM(_xlfn._xlws.FILTER(INDEX( DY$9:DY$50, MAX( COUNT( DY$9:DY$50 )  - $B155 + 1, 1)) : INDEX( DY$9:DY$50, MAX( COUNT( DY$9:DY$50 )  - $C155 + 1, 1)), INDEX( DX$101:DX$142, MAX( COUNT( DY$9:DY$50 )  - $B155 + 1, 1)) : INDEX( DX$101:DX$142, MAX( COUNT( DY$9:DY$50 )  - $C155 + 1, 1)) &gt; 0)) / SUM(_xlfn._xlws.FILTER(INDEX( DX$9:DX$50, MAX( COUNT( DY$9:DY$50 )  - $B155 + 1, 1)) : INDEX( DX$9:DX$50, MAX( COUNT( DY$9:DY$50 )  - $C155 + 1, 1)), INDEX( DX$101:DX$142, MAX( COUNT( DY$9:DY$50 )  - $B155 + 1, 1)) : INDEX( DX$101:DX$142, MAX( COUNT( DY$9:DY$50 )  - $C155 + 1, 1)) &gt; 0)) )</f>
        <v>1.0038513805404945</v>
      </c>
      <c r="DY155" s="10">
        <f>+IF(DY$8 = 125, 1, SUM(_xlfn._xlws.FILTER(INDEX( DZ$9:DZ$50, MAX( COUNT( DZ$9:DZ$50 )  - $B155 + 1, 1)) : INDEX( DZ$9:DZ$50, MAX( COUNT( DZ$9:DZ$50 )  - $C155 + 1, 1)), INDEX( DY$101:DY$142, MAX( COUNT( DZ$9:DZ$50 )  - $B155 + 1, 1)) : INDEX( DY$101:DY$142, MAX( COUNT( DZ$9:DZ$50 )  - $C155 + 1, 1)) &gt; 0)) / SUM(_xlfn._xlws.FILTER(INDEX( DY$9:DY$50, MAX( COUNT( DZ$9:DZ$50 )  - $B155 + 1, 1)) : INDEX( DY$9:DY$50, MAX( COUNT( DZ$9:DZ$50 )  - $C155 + 1, 1)), INDEX( DY$101:DY$142, MAX( COUNT( DZ$9:DZ$50 )  - $B155 + 1, 1)) : INDEX( DY$101:DY$142, MAX( COUNT( DZ$9:DZ$50 )  - $C155 + 1, 1)) &gt; 0)) )</f>
        <v>1.0045542200871611</v>
      </c>
      <c r="DZ155" s="10">
        <f>+IF(DZ$8 = 125, 1, SUM(_xlfn._xlws.FILTER(INDEX( EA$9:EA$50, MAX( COUNT( EA$9:EA$50 )  - $B155 + 1, 1)) : INDEX( EA$9:EA$50, MAX( COUNT( EA$9:EA$50 )  - $C155 + 1, 1)), INDEX( DZ$101:DZ$142, MAX( COUNT( EA$9:EA$50 )  - $B155 + 1, 1)) : INDEX( DZ$101:DZ$142, MAX( COUNT( EA$9:EA$50 )  - $C155 + 1, 1)) &gt; 0)) / SUM(_xlfn._xlws.FILTER(INDEX( DZ$9:DZ$50, MAX( COUNT( EA$9:EA$50 )  - $B155 + 1, 1)) : INDEX( DZ$9:DZ$50, MAX( COUNT( EA$9:EA$50 )  - $C155 + 1, 1)), INDEX( DZ$101:DZ$142, MAX( COUNT( EA$9:EA$50 )  - $B155 + 1, 1)) : INDEX( DZ$101:DZ$142, MAX( COUNT( EA$9:EA$50 )  - $C155 + 1, 1)) &gt; 0)) )</f>
        <v>1.0041088153957449</v>
      </c>
      <c r="EA155" s="10">
        <f>+IF(EA$8 = 125, 1, SUM(_xlfn._xlws.FILTER(INDEX( EB$9:EB$50, MAX( COUNT( EB$9:EB$50 )  - $B155 + 1, 1)) : INDEX( EB$9:EB$50, MAX( COUNT( EB$9:EB$50 )  - $C155 + 1, 1)), INDEX( EA$101:EA$142, MAX( COUNT( EB$9:EB$50 )  - $B155 + 1, 1)) : INDEX( EA$101:EA$142, MAX( COUNT( EB$9:EB$50 )  - $C155 + 1, 1)) &gt; 0)) / SUM(_xlfn._xlws.FILTER(INDEX( EA$9:EA$50, MAX( COUNT( EB$9:EB$50 )  - $B155 + 1, 1)) : INDEX( EA$9:EA$50, MAX( COUNT( EB$9:EB$50 )  - $C155 + 1, 1)), INDEX( EA$101:EA$142, MAX( COUNT( EB$9:EB$50 )  - $B155 + 1, 1)) : INDEX( EA$101:EA$142, MAX( COUNT( EB$9:EB$50 )  - $C155 + 1, 1)) &gt; 0)) )</f>
        <v>1</v>
      </c>
      <c r="EB155" s="10">
        <f>+IF(EB$8 = 125, 1, SUM(_xlfn._xlws.FILTER(INDEX( EC$9:EC$50, MAX( COUNT( EC$9:EC$50 )  - $B155 + 1, 1)) : INDEX( EC$9:EC$50, MAX( COUNT( EC$9:EC$50 )  - $C155 + 1, 1)), INDEX( EB$101:EB$142, MAX( COUNT( EC$9:EC$50 )  - $B155 + 1, 1)) : INDEX( EB$101:EB$142, MAX( COUNT( EC$9:EC$50 )  - $C155 + 1, 1)) &gt; 0)) / SUM(_xlfn._xlws.FILTER(INDEX( EB$9:EB$50, MAX( COUNT( EC$9:EC$50 )  - $B155 + 1, 1)) : INDEX( EB$9:EB$50, MAX( COUNT( EC$9:EC$50 )  - $C155 + 1, 1)), INDEX( EB$101:EB$142, MAX( COUNT( EC$9:EC$50 )  - $B155 + 1, 1)) : INDEX( EB$101:EB$142, MAX( COUNT( EC$9:EC$50 )  - $C155 + 1, 1)) &gt; 0)) )</f>
        <v>2.373555320114884</v>
      </c>
      <c r="EC155" s="10">
        <f>+IF(EC$8 = 125, 1, SUM(_xlfn._xlws.FILTER(INDEX( ED$9:ED$50, MAX( COUNT( ED$9:ED$50 )  - $B155 + 1, 1)) : INDEX( ED$9:ED$50, MAX( COUNT( ED$9:ED$50 )  - $C155 + 1, 1)), INDEX( EC$101:EC$142, MAX( COUNT( ED$9:ED$50 )  - $B155 + 1, 1)) : INDEX( EC$101:EC$142, MAX( COUNT( ED$9:ED$50 )  - $C155 + 1, 1)) &gt; 0)) / SUM(_xlfn._xlws.FILTER(INDEX( EC$9:EC$50, MAX( COUNT( ED$9:ED$50 )  - $B155 + 1, 1)) : INDEX( EC$9:EC$50, MAX( COUNT( ED$9:ED$50 )  - $C155 + 1, 1)), INDEX( EC$101:EC$142, MAX( COUNT( ED$9:ED$50 )  - $B155 + 1, 1)) : INDEX( EC$101:EC$142, MAX( COUNT( ED$9:ED$50 )  - $C155 + 1, 1)) &gt; 0)) )</f>
        <v>2.1546567853875094</v>
      </c>
      <c r="ED155" s="10">
        <f>+IF(ED$8 = 125, 1, SUM(_xlfn._xlws.FILTER(INDEX( EE$9:EE$50, MAX( COUNT( EE$9:EE$50 )  - $B155 + 1, 1)) : INDEX( EE$9:EE$50, MAX( COUNT( EE$9:EE$50 )  - $C155 + 1, 1)), INDEX( ED$101:ED$142, MAX( COUNT( EE$9:EE$50 )  - $B155 + 1, 1)) : INDEX( ED$101:ED$142, MAX( COUNT( EE$9:EE$50 )  - $C155 + 1, 1)) &gt; 0)) / SUM(_xlfn._xlws.FILTER(INDEX( ED$9:ED$50, MAX( COUNT( EE$9:EE$50 )  - $B155 + 1, 1)) : INDEX( ED$9:ED$50, MAX( COUNT( EE$9:EE$50 )  - $C155 + 1, 1)), INDEX( ED$101:ED$142, MAX( COUNT( EE$9:EE$50 )  - $B155 + 1, 1)) : INDEX( ED$101:ED$142, MAX( COUNT( EE$9:EE$50 )  - $C155 + 1, 1)) &gt; 0)) )</f>
        <v>1.2253630518202556</v>
      </c>
      <c r="EE155" s="10">
        <f>+IF(EE$8 = 125, 1, SUM(_xlfn._xlws.FILTER(INDEX( EF$9:EF$50, MAX( COUNT( EF$9:EF$50 )  - $B155 + 1, 1)) : INDEX( EF$9:EF$50, MAX( COUNT( EF$9:EF$50 )  - $C155 + 1, 1)), INDEX( EE$101:EE$142, MAX( COUNT( EF$9:EF$50 )  - $B155 + 1, 1)) : INDEX( EE$101:EE$142, MAX( COUNT( EF$9:EF$50 )  - $C155 + 1, 1)) &gt; 0)) / SUM(_xlfn._xlws.FILTER(INDEX( EE$9:EE$50, MAX( COUNT( EF$9:EF$50 )  - $B155 + 1, 1)) : INDEX( EE$9:EE$50, MAX( COUNT( EF$9:EF$50 )  - $C155 + 1, 1)), INDEX( EE$101:EE$142, MAX( COUNT( EF$9:EF$50 )  - $B155 + 1, 1)) : INDEX( EE$101:EE$142, MAX( COUNT( EF$9:EF$50 )  - $C155 + 1, 1)) &gt; 0)) )</f>
        <v>0.98781212336321023</v>
      </c>
      <c r="EF155" s="10">
        <f>+IF(EF$8 = 125, 1, SUM(_xlfn._xlws.FILTER(INDEX( EG$9:EG$50, MAX( COUNT( EG$9:EG$50 )  - $B155 + 1, 1)) : INDEX( EG$9:EG$50, MAX( COUNT( EG$9:EG$50 )  - $C155 + 1, 1)), INDEX( EF$101:EF$142, MAX( COUNT( EG$9:EG$50 )  - $B155 + 1, 1)) : INDEX( EF$101:EF$142, MAX( COUNT( EG$9:EG$50 )  - $C155 + 1, 1)) &gt; 0)) / SUM(_xlfn._xlws.FILTER(INDEX( EF$9:EF$50, MAX( COUNT( EG$9:EG$50 )  - $B155 + 1, 1)) : INDEX( EF$9:EF$50, MAX( COUNT( EG$9:EG$50 )  - $C155 + 1, 1)), INDEX( EF$101:EF$142, MAX( COUNT( EG$9:EG$50 )  - $B155 + 1, 1)) : INDEX( EF$101:EF$142, MAX( COUNT( EG$9:EG$50 )  - $C155 + 1, 1)) &gt; 0)) )</f>
        <v>1.0076978860088204</v>
      </c>
      <c r="EG155" s="10">
        <f>+IF(EG$8 = 125, 1, SUM(_xlfn._xlws.FILTER(INDEX( EH$9:EH$50, MAX( COUNT( EH$9:EH$50 )  - $B155 + 1, 1)) : INDEX( EH$9:EH$50, MAX( COUNT( EH$9:EH$50 )  - $C155 + 1, 1)), INDEX( EG$101:EG$142, MAX( COUNT( EH$9:EH$50 )  - $B155 + 1, 1)) : INDEX( EG$101:EG$142, MAX( COUNT( EH$9:EH$50 )  - $C155 + 1, 1)) &gt; 0)) / SUM(_xlfn._xlws.FILTER(INDEX( EG$9:EG$50, MAX( COUNT( EH$9:EH$50 )  - $B155 + 1, 1)) : INDEX( EG$9:EG$50, MAX( COUNT( EH$9:EH$50 )  - $C155 + 1, 1)), INDEX( EG$101:EG$142, MAX( COUNT( EH$9:EH$50 )  - $B155 + 1, 1)) : INDEX( EG$101:EG$142, MAX( COUNT( EH$9:EH$50 )  - $C155 + 1, 1)) &gt; 0)) )</f>
        <v>1.0294909939221288</v>
      </c>
      <c r="EH155" s="10">
        <f>+IF(EH$8 = 125, 1, SUM(_xlfn._xlws.FILTER(INDEX( EI$9:EI$50, MAX( COUNT( EI$9:EI$50 )  - $B155 + 1, 1)) : INDEX( EI$9:EI$50, MAX( COUNT( EI$9:EI$50 )  - $C155 + 1, 1)), INDEX( EH$101:EH$142, MAX( COUNT( EI$9:EI$50 )  - $B155 + 1, 1)) : INDEX( EH$101:EH$142, MAX( COUNT( EI$9:EI$50 )  - $C155 + 1, 1)) &gt; 0)) / SUM(_xlfn._xlws.FILTER(INDEX( EH$9:EH$50, MAX( COUNT( EI$9:EI$50 )  - $B155 + 1, 1)) : INDEX( EH$9:EH$50, MAX( COUNT( EI$9:EI$50 )  - $C155 + 1, 1)), INDEX( EH$101:EH$142, MAX( COUNT( EI$9:EI$50 )  - $B155 + 1, 1)) : INDEX( EH$101:EH$142, MAX( COUNT( EI$9:EI$50 )  - $C155 + 1, 1)) &gt; 0)) )</f>
        <v>0.99922448519236173</v>
      </c>
      <c r="EI155" s="10">
        <f>+IF(EI$8 = 125, 1, SUM(_xlfn._xlws.FILTER(INDEX( EJ$9:EJ$50, MAX( COUNT( EJ$9:EJ$50 )  - $B155 + 1, 1)) : INDEX( EJ$9:EJ$50, MAX( COUNT( EJ$9:EJ$50 )  - $C155 + 1, 1)), INDEX( EI$101:EI$142, MAX( COUNT( EJ$9:EJ$50 )  - $B155 + 1, 1)) : INDEX( EI$101:EI$142, MAX( COUNT( EJ$9:EJ$50 )  - $C155 + 1, 1)) &gt; 0)) / SUM(_xlfn._xlws.FILTER(INDEX( EI$9:EI$50, MAX( COUNT( EJ$9:EJ$50 )  - $B155 + 1, 1)) : INDEX( EI$9:EI$50, MAX( COUNT( EJ$9:EJ$50 )  - $C155 + 1, 1)), INDEX( EI$101:EI$142, MAX( COUNT( EJ$9:EJ$50 )  - $B155 + 1, 1)) : INDEX( EI$101:EI$142, MAX( COUNT( EJ$9:EJ$50 )  - $C155 + 1, 1)) &gt; 0)) )</f>
        <v>1.0098166537056608</v>
      </c>
      <c r="EJ155" s="10">
        <f>+IF(EJ$8 = 125, 1, SUM(_xlfn._xlws.FILTER(INDEX( EK$9:EK$50, MAX( COUNT( EK$9:EK$50 )  - $B155 + 1, 1)) : INDEX( EK$9:EK$50, MAX( COUNT( EK$9:EK$50 )  - $C155 + 1, 1)), INDEX( EJ$101:EJ$142, MAX( COUNT( EK$9:EK$50 )  - $B155 + 1, 1)) : INDEX( EJ$101:EJ$142, MAX( COUNT( EK$9:EK$50 )  - $C155 + 1, 1)) &gt; 0)) / SUM(_xlfn._xlws.FILTER(INDEX( EJ$9:EJ$50, MAX( COUNT( EK$9:EK$50 )  - $B155 + 1, 1)) : INDEX( EJ$9:EJ$50, MAX( COUNT( EK$9:EK$50 )  - $C155 + 1, 1)), INDEX( EJ$101:EJ$142, MAX( COUNT( EK$9:EK$50 )  - $B155 + 1, 1)) : INDEX( EJ$101:EJ$142, MAX( COUNT( EK$9:EK$50 )  - $C155 + 1, 1)) &gt; 0)) )</f>
        <v>0.99997933037191522</v>
      </c>
      <c r="EK155" s="10">
        <f>+IF(EK$8 = 125, 1, SUM(_xlfn._xlws.FILTER(INDEX( EL$9:EL$50, MAX( COUNT( EL$9:EL$50 )  - $B155 + 1, 1)) : INDEX( EL$9:EL$50, MAX( COUNT( EL$9:EL$50 )  - $C155 + 1, 1)), INDEX( EK$101:EK$142, MAX( COUNT( EL$9:EL$50 )  - $B155 + 1, 1)) : INDEX( EK$101:EK$142, MAX( COUNT( EL$9:EL$50 )  - $C155 + 1, 1)) &gt; 0)) / SUM(_xlfn._xlws.FILTER(INDEX( EK$9:EK$50, MAX( COUNT( EL$9:EL$50 )  - $B155 + 1, 1)) : INDEX( EK$9:EK$50, MAX( COUNT( EL$9:EL$50 )  - $C155 + 1, 1)), INDEX( EK$101:EK$142, MAX( COUNT( EL$9:EL$50 )  - $B155 + 1, 1)) : INDEX( EK$101:EK$142, MAX( COUNT( EL$9:EL$50 )  - $C155 + 1, 1)) &gt; 0)) )</f>
        <v>1.0048924576427436</v>
      </c>
      <c r="EL155" s="10">
        <f>+IF(EL$8 = 125, 1, SUM(_xlfn._xlws.FILTER(INDEX( EM$9:EM$50, MAX( COUNT( EM$9:EM$50 )  - $B155 + 1, 1)) : INDEX( EM$9:EM$50, MAX( COUNT( EM$9:EM$50 )  - $C155 + 1, 1)), INDEX( EL$101:EL$142, MAX( COUNT( EM$9:EM$50 )  - $B155 + 1, 1)) : INDEX( EL$101:EL$142, MAX( COUNT( EM$9:EM$50 )  - $C155 + 1, 1)) &gt; 0)) / SUM(_xlfn._xlws.FILTER(INDEX( EL$9:EL$50, MAX( COUNT( EM$9:EM$50 )  - $B155 + 1, 1)) : INDEX( EL$9:EL$50, MAX( COUNT( EM$9:EM$50 )  - $C155 + 1, 1)), INDEX( EL$101:EL$142, MAX( COUNT( EM$9:EM$50 )  - $B155 + 1, 1)) : INDEX( EL$101:EL$142, MAX( COUNT( EM$9:EM$50 )  - $C155 + 1, 1)) &gt; 0)) )</f>
        <v>0.99409546133282456</v>
      </c>
      <c r="EM155" s="10">
        <f>+IF(EM$8 = 125, 1, SUM(_xlfn._xlws.FILTER(INDEX( EN$9:EN$50, MAX( COUNT( EN$9:EN$50 )  - $B155 + 1, 1)) : INDEX( EN$9:EN$50, MAX( COUNT( EN$9:EN$50 )  - $C155 + 1, 1)), INDEX( EM$101:EM$142, MAX( COUNT( EN$9:EN$50 )  - $B155 + 1, 1)) : INDEX( EM$101:EM$142, MAX( COUNT( EN$9:EN$50 )  - $C155 + 1, 1)) &gt; 0)) / SUM(_xlfn._xlws.FILTER(INDEX( EM$9:EM$50, MAX( COUNT( EN$9:EN$50 )  - $B155 + 1, 1)) : INDEX( EM$9:EM$50, MAX( COUNT( EN$9:EN$50 )  - $C155 + 1, 1)), INDEX( EM$101:EM$142, MAX( COUNT( EN$9:EN$50 )  - $B155 + 1, 1)) : INDEX( EM$101:EM$142, MAX( COUNT( EN$9:EN$50 )  - $C155 + 1, 1)) &gt; 0)) )</f>
        <v>0.99995329905516506</v>
      </c>
      <c r="EN155" s="10">
        <f>+IF(EN$8 = 125, 1, SUM(_xlfn._xlws.FILTER(INDEX( EO$9:EO$50, MAX( COUNT( EO$9:EO$50 )  - $B155 + 1, 1)) : INDEX( EO$9:EO$50, MAX( COUNT( EO$9:EO$50 )  - $C155 + 1, 1)), INDEX( EN$101:EN$142, MAX( COUNT( EO$9:EO$50 )  - $B155 + 1, 1)) : INDEX( EN$101:EN$142, MAX( COUNT( EO$9:EO$50 )  - $C155 + 1, 1)) &gt; 0)) / SUM(_xlfn._xlws.FILTER(INDEX( EN$9:EN$50, MAX( COUNT( EO$9:EO$50 )  - $B155 + 1, 1)) : INDEX( EN$9:EN$50, MAX( COUNT( EO$9:EO$50 )  - $C155 + 1, 1)), INDEX( EN$101:EN$142, MAX( COUNT( EO$9:EO$50 )  - $B155 + 1, 1)) : INDEX( EN$101:EN$142, MAX( COUNT( EO$9:EO$50 )  - $C155 + 1, 1)) &gt; 0)) )</f>
        <v>0.99330272193223257</v>
      </c>
      <c r="EO155" s="10">
        <f>+IF(EO$8 = 125, 1, SUM(_xlfn._xlws.FILTER(INDEX( EP$9:EP$50, MAX( COUNT( EP$9:EP$50 )  - $B155 + 1, 1)) : INDEX( EP$9:EP$50, MAX( COUNT( EP$9:EP$50 )  - $C155 + 1, 1)), INDEX( EO$101:EO$142, MAX( COUNT( EP$9:EP$50 )  - $B155 + 1, 1)) : INDEX( EO$101:EO$142, MAX( COUNT( EP$9:EP$50 )  - $C155 + 1, 1)) &gt; 0)) / SUM(_xlfn._xlws.FILTER(INDEX( EO$9:EO$50, MAX( COUNT( EP$9:EP$50 )  - $B155 + 1, 1)) : INDEX( EO$9:EO$50, MAX( COUNT( EP$9:EP$50 )  - $C155 + 1, 1)), INDEX( EO$101:EO$142, MAX( COUNT( EP$9:EP$50 )  - $B155 + 1, 1)) : INDEX( EO$101:EO$142, MAX( COUNT( EP$9:EP$50 )  - $C155 + 1, 1)) &gt; 0)) )</f>
        <v>0.99855113939074636</v>
      </c>
      <c r="EP155" s="10">
        <f>+IF(EP$8 = 125, 1, SUM(_xlfn._xlws.FILTER(INDEX( EQ$9:EQ$50, MAX( COUNT( EQ$9:EQ$50 )  - $B155 + 1, 1)) : INDEX( EQ$9:EQ$50, MAX( COUNT( EQ$9:EQ$50 )  - $C155 + 1, 1)), INDEX( EP$101:EP$142, MAX( COUNT( EQ$9:EQ$50 )  - $B155 + 1, 1)) : INDEX( EP$101:EP$142, MAX( COUNT( EQ$9:EQ$50 )  - $C155 + 1, 1)) &gt; 0)) / SUM(_xlfn._xlws.FILTER(INDEX( EP$9:EP$50, MAX( COUNT( EQ$9:EQ$50 )  - $B155 + 1, 1)) : INDEX( EP$9:EP$50, MAX( COUNT( EQ$9:EQ$50 )  - $C155 + 1, 1)), INDEX( EP$101:EP$142, MAX( COUNT( EQ$9:EQ$50 )  - $B155 + 1, 1)) : INDEX( EP$101:EP$142, MAX( COUNT( EQ$9:EQ$50 )  - $C155 + 1, 1)) &gt; 0)) )</f>
        <v>1.0002598105267071</v>
      </c>
      <c r="EQ155" s="10">
        <f>+IF(EQ$8 = 125, 1, SUM(_xlfn._xlws.FILTER(INDEX( ER$9:ER$50, MAX( COUNT( ER$9:ER$50 )  - $B155 + 1, 1)) : INDEX( ER$9:ER$50, MAX( COUNT( ER$9:ER$50 )  - $C155 + 1, 1)), INDEX( EQ$101:EQ$142, MAX( COUNT( ER$9:ER$50 )  - $B155 + 1, 1)) : INDEX( EQ$101:EQ$142, MAX( COUNT( ER$9:ER$50 )  - $C155 + 1, 1)) &gt; 0)) / SUM(_xlfn._xlws.FILTER(INDEX( EQ$9:EQ$50, MAX( COUNT( ER$9:ER$50 )  - $B155 + 1, 1)) : INDEX( EQ$9:EQ$50, MAX( COUNT( ER$9:ER$50 )  - $C155 + 1, 1)), INDEX( EQ$101:EQ$142, MAX( COUNT( ER$9:ER$50 )  - $B155 + 1, 1)) : INDEX( EQ$101:EQ$142, MAX( COUNT( ER$9:ER$50 )  - $C155 + 1, 1)) &gt; 0)) )</f>
        <v>0.9922186795106257</v>
      </c>
      <c r="ER155" s="10">
        <f>+IF(ER$8 = 125, 1, SUM(_xlfn._xlws.FILTER(INDEX( ES$9:ES$50, MAX( COUNT( ES$9:ES$50 )  - $B155 + 1, 1)) : INDEX( ES$9:ES$50, MAX( COUNT( ES$9:ES$50 )  - $C155 + 1, 1)), INDEX( ER$101:ER$142, MAX( COUNT( ES$9:ES$50 )  - $B155 + 1, 1)) : INDEX( ER$101:ER$142, MAX( COUNT( ES$9:ES$50 )  - $C155 + 1, 1)) &gt; 0)) / SUM(_xlfn._xlws.FILTER(INDEX( ER$9:ER$50, MAX( COUNT( ES$9:ES$50 )  - $B155 + 1, 1)) : INDEX( ER$9:ER$50, MAX( COUNT( ES$9:ES$50 )  - $C155 + 1, 1)), INDEX( ER$101:ER$142, MAX( COUNT( ES$9:ES$50 )  - $B155 + 1, 1)) : INDEX( ER$101:ER$142, MAX( COUNT( ES$9:ES$50 )  - $C155 + 1, 1)) &gt; 0)) )</f>
        <v>1.0091670674376267</v>
      </c>
      <c r="ES155" s="10">
        <f>+IF(ES$8 = 125, 1, SUM(_xlfn._xlws.FILTER(INDEX( ET$9:ET$50, MAX( COUNT( ET$9:ET$50 )  - $B155 + 1, 1)) : INDEX( ET$9:ET$50, MAX( COUNT( ET$9:ET$50 )  - $C155 + 1, 1)), INDEX( ES$101:ES$142, MAX( COUNT( ET$9:ET$50 )  - $B155 + 1, 1)) : INDEX( ES$101:ES$142, MAX( COUNT( ET$9:ET$50 )  - $C155 + 1, 1)) &gt; 0)) / SUM(_xlfn._xlws.FILTER(INDEX( ES$9:ES$50, MAX( COUNT( ET$9:ET$50 )  - $B155 + 1, 1)) : INDEX( ES$9:ES$50, MAX( COUNT( ET$9:ET$50 )  - $C155 + 1, 1)), INDEX( ES$101:ES$142, MAX( COUNT( ET$9:ET$50 )  - $B155 + 1, 1)) : INDEX( ES$101:ES$142, MAX( COUNT( ET$9:ET$50 )  - $C155 + 1, 1)) &gt; 0)) )</f>
        <v>1.0004616010180194</v>
      </c>
      <c r="ET155" s="10">
        <f>+IF(ET$8 = 125, 1, SUM(_xlfn._xlws.FILTER(INDEX( EU$9:EU$50, MAX( COUNT( EU$9:EU$50 )  - $B155 + 1, 1)) : INDEX( EU$9:EU$50, MAX( COUNT( EU$9:EU$50 )  - $C155 + 1, 1)), INDEX( ET$101:ET$142, MAX( COUNT( EU$9:EU$50 )  - $B155 + 1, 1)) : INDEX( ET$101:ET$142, MAX( COUNT( EU$9:EU$50 )  - $C155 + 1, 1)) &gt; 0)) / SUM(_xlfn._xlws.FILTER(INDEX( ET$9:ET$50, MAX( COUNT( EU$9:EU$50 )  - $B155 + 1, 1)) : INDEX( ET$9:ET$50, MAX( COUNT( EU$9:EU$50 )  - $C155 + 1, 1)), INDEX( ET$101:ET$142, MAX( COUNT( EU$9:EU$50 )  - $B155 + 1, 1)) : INDEX( ET$101:ET$142, MAX( COUNT( EU$9:EU$50 )  - $C155 + 1, 1)) &gt; 0)) )</f>
        <v>1.0007630001918841</v>
      </c>
      <c r="EU155" s="10">
        <f>+IF(EU$8 = 125, 1, SUM(_xlfn._xlws.FILTER(INDEX( EV$9:EV$50, MAX( COUNT( EV$9:EV$50 )  - $B155 + 1, 1)) : INDEX( EV$9:EV$50, MAX( COUNT( EV$9:EV$50 )  - $C155 + 1, 1)), INDEX( EU$101:EU$142, MAX( COUNT( EV$9:EV$50 )  - $B155 + 1, 1)) : INDEX( EU$101:EU$142, MAX( COUNT( EV$9:EV$50 )  - $C155 + 1, 1)) &gt; 0)) / SUM(_xlfn._xlws.FILTER(INDEX( EU$9:EU$50, MAX( COUNT( EV$9:EV$50 )  - $B155 + 1, 1)) : INDEX( EU$9:EU$50, MAX( COUNT( EV$9:EV$50 )  - $C155 + 1, 1)), INDEX( EU$101:EU$142, MAX( COUNT( EV$9:EV$50 )  - $B155 + 1, 1)) : INDEX( EU$101:EU$142, MAX( COUNT( EV$9:EV$50 )  - $C155 + 1, 1)) &gt; 0)) )</f>
        <v>1.0000075337212995</v>
      </c>
      <c r="EV155" s="10">
        <f>+IF(EV$8 = 125, 1, SUM(_xlfn._xlws.FILTER(INDEX( EW$9:EW$50, MAX( COUNT( EW$9:EW$50 )  - $B155 + 1, 1)) : INDEX( EW$9:EW$50, MAX( COUNT( EW$9:EW$50 )  - $C155 + 1, 1)), INDEX( EV$101:EV$142, MAX( COUNT( EW$9:EW$50 )  - $B155 + 1, 1)) : INDEX( EV$101:EV$142, MAX( COUNT( EW$9:EW$50 )  - $C155 + 1, 1)) &gt; 0)) / SUM(_xlfn._xlws.FILTER(INDEX( EV$9:EV$50, MAX( COUNT( EW$9:EW$50 )  - $B155 + 1, 1)) : INDEX( EV$9:EV$50, MAX( COUNT( EW$9:EW$50 )  - $C155 + 1, 1)), INDEX( EV$101:EV$142, MAX( COUNT( EW$9:EW$50 )  - $B155 + 1, 1)) : INDEX( EV$101:EV$142, MAX( COUNT( EW$9:EW$50 )  - $C155 + 1, 1)) &gt; 0)) )</f>
        <v>1.0010744976037893</v>
      </c>
      <c r="EW155" s="10">
        <f>+IF(EW$8 = 125, 1, SUM(_xlfn._xlws.FILTER(INDEX( EX$9:EX$50, MAX( COUNT( EX$9:EX$50 )  - $B155 + 1, 1)) : INDEX( EX$9:EX$50, MAX( COUNT( EX$9:EX$50 )  - $C155 + 1, 1)), INDEX( EW$101:EW$142, MAX( COUNT( EX$9:EX$50 )  - $B155 + 1, 1)) : INDEX( EW$101:EW$142, MAX( COUNT( EX$9:EX$50 )  - $C155 + 1, 1)) &gt; 0)) / SUM(_xlfn._xlws.FILTER(INDEX( EW$9:EW$50, MAX( COUNT( EX$9:EX$50 )  - $B155 + 1, 1)) : INDEX( EW$9:EW$50, MAX( COUNT( EX$9:EX$50 )  - $C155 + 1, 1)), INDEX( EW$101:EW$142, MAX( COUNT( EX$9:EX$50 )  - $B155 + 1, 1)) : INDEX( EW$101:EW$142, MAX( COUNT( EX$9:EX$50 )  - $C155 + 1, 1)) &gt; 0)) )</f>
        <v>1.0000116567458255</v>
      </c>
      <c r="EX155" s="10">
        <f>+IF(EX$8 = 125, 1, SUM(_xlfn._xlws.FILTER(INDEX( EY$9:EY$50, MAX( COUNT( EY$9:EY$50 )  - $B155 + 1, 1)) : INDEX( EY$9:EY$50, MAX( COUNT( EY$9:EY$50 )  - $C155 + 1, 1)), INDEX( EX$101:EX$142, MAX( COUNT( EY$9:EY$50 )  - $B155 + 1, 1)) : INDEX( EX$101:EX$142, MAX( COUNT( EY$9:EY$50 )  - $C155 + 1, 1)) &gt; 0)) / SUM(_xlfn._xlws.FILTER(INDEX( EX$9:EX$50, MAX( COUNT( EY$9:EY$50 )  - $B155 + 1, 1)) : INDEX( EX$9:EX$50, MAX( COUNT( EY$9:EY$50 )  - $C155 + 1, 1)), INDEX( EX$101:EX$142, MAX( COUNT( EY$9:EY$50 )  - $B155 + 1, 1)) : INDEX( EX$101:EX$142, MAX( COUNT( EY$9:EY$50 )  - $C155 + 1, 1)) &gt; 0)) )</f>
        <v>1.0002193137049129</v>
      </c>
      <c r="EY155" s="10">
        <f>+IF(EY$8 = 125, 1, SUM(_xlfn._xlws.FILTER(INDEX( EZ$9:EZ$50, MAX( COUNT( EZ$9:EZ$50 )  - $B155 + 1, 1)) : INDEX( EZ$9:EZ$50, MAX( COUNT( EZ$9:EZ$50 )  - $C155 + 1, 1)), INDEX( EY$101:EY$142, MAX( COUNT( EZ$9:EZ$50 )  - $B155 + 1, 1)) : INDEX( EY$101:EY$142, MAX( COUNT( EZ$9:EZ$50 )  - $C155 + 1, 1)) &gt; 0)) / SUM(_xlfn._xlws.FILTER(INDEX( EY$9:EY$50, MAX( COUNT( EZ$9:EZ$50 )  - $B155 + 1, 1)) : INDEX( EY$9:EY$50, MAX( COUNT( EZ$9:EZ$50 )  - $C155 + 1, 1)), INDEX( EY$101:EY$142, MAX( COUNT( EZ$9:EZ$50 )  - $B155 + 1, 1)) : INDEX( EY$101:EY$142, MAX( COUNT( EZ$9:EZ$50 )  - $C155 + 1, 1)) &gt; 0)) )</f>
        <v>1.0056401057740318</v>
      </c>
      <c r="EZ155" s="10">
        <f>+IF(EZ$8 = 125, 1, SUM(_xlfn._xlws.FILTER(INDEX( FA$9:FA$50, MAX( COUNT( FA$9:FA$50 )  - $B155 + 1, 1)) : INDEX( FA$9:FA$50, MAX( COUNT( FA$9:FA$50 )  - $C155 + 1, 1)), INDEX( EZ$101:EZ$142, MAX( COUNT( FA$9:FA$50 )  - $B155 + 1, 1)) : INDEX( EZ$101:EZ$142, MAX( COUNT( FA$9:FA$50 )  - $C155 + 1, 1)) &gt; 0)) / SUM(_xlfn._xlws.FILTER(INDEX( EZ$9:EZ$50, MAX( COUNT( FA$9:FA$50 )  - $B155 + 1, 1)) : INDEX( EZ$9:EZ$50, MAX( COUNT( FA$9:FA$50 )  - $C155 + 1, 1)), INDEX( EZ$101:EZ$142, MAX( COUNT( FA$9:FA$50 )  - $B155 + 1, 1)) : INDEX( EZ$101:EZ$142, MAX( COUNT( FA$9:FA$50 )  - $C155 + 1, 1)) &gt; 0)) )</f>
        <v>1.0001983934322896</v>
      </c>
      <c r="FA155" s="10">
        <f>+IF(FA$8 = 125, 1, SUM(_xlfn._xlws.FILTER(INDEX( FB$9:FB$50, MAX( COUNT( FB$9:FB$50 )  - $B155 + 1, 1)) : INDEX( FB$9:FB$50, MAX( COUNT( FB$9:FB$50 )  - $C155 + 1, 1)), INDEX( FA$101:FA$142, MAX( COUNT( FB$9:FB$50 )  - $B155 + 1, 1)) : INDEX( FA$101:FA$142, MAX( COUNT( FB$9:FB$50 )  - $C155 + 1, 1)) &gt; 0)) / SUM(_xlfn._xlws.FILTER(INDEX( FA$9:FA$50, MAX( COUNT( FB$9:FB$50 )  - $B155 + 1, 1)) : INDEX( FA$9:FA$50, MAX( COUNT( FB$9:FB$50 )  - $C155 + 1, 1)), INDEX( FA$101:FA$142, MAX( COUNT( FB$9:FB$50 )  - $B155 + 1, 1)) : INDEX( FA$101:FA$142, MAX( COUNT( FB$9:FB$50 )  - $C155 + 1, 1)) &gt; 0)) )</f>
        <v>1</v>
      </c>
      <c r="FB155" s="10">
        <f>+IF(FB$8 = 125, 1, SUM(_xlfn._xlws.FILTER(INDEX( FC$9:FC$50, MAX( COUNT( FC$9:FC$50 )  - $B155 + 1, 1)) : INDEX( FC$9:FC$50, MAX( COUNT( FC$9:FC$50 )  - $C155 + 1, 1)), INDEX( FB$101:FB$142, MAX( COUNT( FC$9:FC$50 )  - $B155 + 1, 1)) : INDEX( FB$101:FB$142, MAX( COUNT( FC$9:FC$50 )  - $C155 + 1, 1)) &gt; 0)) / SUM(_xlfn._xlws.FILTER(INDEX( FB$9:FB$50, MAX( COUNT( FC$9:FC$50 )  - $B155 + 1, 1)) : INDEX( FB$9:FB$50, MAX( COUNT( FC$9:FC$50 )  - $C155 + 1, 1)), INDEX( FB$101:FB$142, MAX( COUNT( FC$9:FC$50 )  - $B155 + 1, 1)) : INDEX( FB$101:FB$142, MAX( COUNT( FC$9:FC$50 )  - $C155 + 1, 1)) &gt; 0)) )</f>
        <v>1.0001555526618291</v>
      </c>
      <c r="FC155" s="10">
        <f>+IF(FC$8 = 125, 1, SUM(_xlfn._xlws.FILTER(INDEX( FD$9:FD$50, MAX( COUNT( FD$9:FD$50 )  - $B155 + 1, 1)) : INDEX( FD$9:FD$50, MAX( COUNT( FD$9:FD$50 )  - $C155 + 1, 1)), INDEX( FC$101:FC$142, MAX( COUNT( FD$9:FD$50 )  - $B155 + 1, 1)) : INDEX( FC$101:FC$142, MAX( COUNT( FD$9:FD$50 )  - $C155 + 1, 1)) &gt; 0)) / SUM(_xlfn._xlws.FILTER(INDEX( FC$9:FC$50, MAX( COUNT( FD$9:FD$50 )  - $B155 + 1, 1)) : INDEX( FC$9:FC$50, MAX( COUNT( FD$9:FD$50 )  - $C155 + 1, 1)), INDEX( FC$101:FC$142, MAX( COUNT( FD$9:FD$50 )  - $B155 + 1, 1)) : INDEX( FC$101:FC$142, MAX( COUNT( FD$9:FD$50 )  - $C155 + 1, 1)) &gt; 0)) )</f>
        <v>1.0000756025152591</v>
      </c>
      <c r="FD155" s="10">
        <f>+IF(FD$8 = 125, 1, SUM(_xlfn._xlws.FILTER(INDEX( FE$9:FE$50, MAX( COUNT( FE$9:FE$50 )  - $B155 + 1, 1)) : INDEX( FE$9:FE$50, MAX( COUNT( FE$9:FE$50 )  - $C155 + 1, 1)), INDEX( FD$101:FD$142, MAX( COUNT( FE$9:FE$50 )  - $B155 + 1, 1)) : INDEX( FD$101:FD$142, MAX( COUNT( FE$9:FE$50 )  - $C155 + 1, 1)) &gt; 0)) / SUM(_xlfn._xlws.FILTER(INDEX( FD$9:FD$50, MAX( COUNT( FE$9:FE$50 )  - $B155 + 1, 1)) : INDEX( FD$9:FD$50, MAX( COUNT( FE$9:FE$50 )  - $C155 + 1, 1)), INDEX( FD$101:FD$142, MAX( COUNT( FE$9:FE$50 )  - $B155 + 1, 1)) : INDEX( FD$101:FD$142, MAX( COUNT( FE$9:FE$50 )  - $C155 + 1, 1)) &gt; 0)) )</f>
        <v>1.003716749153688</v>
      </c>
      <c r="FE155" s="10">
        <f>+IF(FE$8 = 125, 1, SUM(_xlfn._xlws.FILTER(INDEX( FF$9:FF$50, MAX( COUNT( FF$9:FF$50 )  - $B155 + 1, 1)) : INDEX( FF$9:FF$50, MAX( COUNT( FF$9:FF$50 )  - $C155 + 1, 1)), INDEX( FE$101:FE$142, MAX( COUNT( FF$9:FF$50 )  - $B155 + 1, 1)) : INDEX( FE$101:FE$142, MAX( COUNT( FF$9:FF$50 )  - $C155 + 1, 1)) &gt; 0)) / SUM(_xlfn._xlws.FILTER(INDEX( FE$9:FE$50, MAX( COUNT( FF$9:FF$50 )  - $B155 + 1, 1)) : INDEX( FE$9:FE$50, MAX( COUNT( FF$9:FF$50 )  - $C155 + 1, 1)), INDEX( FE$101:FE$142, MAX( COUNT( FF$9:FF$50 )  - $B155 + 1, 1)) : INDEX( FE$101:FE$142, MAX( COUNT( FF$9:FF$50 )  - $C155 + 1, 1)) &gt; 0)) )</f>
        <v>1.0021715065501604</v>
      </c>
      <c r="FF155" s="10">
        <f>+IF(FF$8 = 125, 1, SUM(_xlfn._xlws.FILTER(INDEX( FG$9:FG$50, MAX( COUNT( FG$9:FG$50 )  - $B155 + 1, 1)) : INDEX( FG$9:FG$50, MAX( COUNT( FG$9:FG$50 )  - $C155 + 1, 1)), INDEX( FF$101:FF$142, MAX( COUNT( FG$9:FG$50 )  - $B155 + 1, 1)) : INDEX( FF$101:FF$142, MAX( COUNT( FG$9:FG$50 )  - $C155 + 1, 1)) &gt; 0)) / SUM(_xlfn._xlws.FILTER(INDEX( FF$9:FF$50, MAX( COUNT( FG$9:FG$50 )  - $B155 + 1, 1)) : INDEX( FF$9:FF$50, MAX( COUNT( FG$9:FG$50 )  - $C155 + 1, 1)), INDEX( FF$101:FF$142, MAX( COUNT( FG$9:FG$50 )  - $B155 + 1, 1)) : INDEX( FF$101:FF$142, MAX( COUNT( FG$9:FG$50 )  - $C155 + 1, 1)) &gt; 0)) )</f>
        <v>1.0004643245657996</v>
      </c>
      <c r="FG155" s="10">
        <f>+IF(FG$8 = 125, 1, SUM(_xlfn._xlws.FILTER(INDEX( FH$9:FH$50, MAX( COUNT( FH$9:FH$50 )  - $B155 + 1, 1)) : INDEX( FH$9:FH$50, MAX( COUNT( FH$9:FH$50 )  - $C155 + 1, 1)), INDEX( FG$101:FG$142, MAX( COUNT( FH$9:FH$50 )  - $B155 + 1, 1)) : INDEX( FG$101:FG$142, MAX( COUNT( FH$9:FH$50 )  - $C155 + 1, 1)) &gt; 0)) / SUM(_xlfn._xlws.FILTER(INDEX( FG$9:FG$50, MAX( COUNT( FH$9:FH$50 )  - $B155 + 1, 1)) : INDEX( FG$9:FG$50, MAX( COUNT( FH$9:FH$50 )  - $C155 + 1, 1)), INDEX( FG$101:FG$142, MAX( COUNT( FH$9:FH$50 )  - $B155 + 1, 1)) : INDEX( FG$101:FG$142, MAX( COUNT( FH$9:FH$50 )  - $C155 + 1, 1)) &gt; 0)) )</f>
        <v>1.0040205289175699</v>
      </c>
      <c r="FH155" s="10">
        <f>+IF(FH$8 = 125, 1, SUM(_xlfn._xlws.FILTER(INDEX( FI$9:FI$50, MAX( COUNT( FI$9:FI$50 )  - $B155 + 1, 1)) : INDEX( FI$9:FI$50, MAX( COUNT( FI$9:FI$50 )  - $C155 + 1, 1)), INDEX( FH$101:FH$142, MAX( COUNT( FI$9:FI$50 )  - $B155 + 1, 1)) : INDEX( FH$101:FH$142, MAX( COUNT( FI$9:FI$50 )  - $C155 + 1, 1)) &gt; 0)) / SUM(_xlfn._xlws.FILTER(INDEX( FH$9:FH$50, MAX( COUNT( FI$9:FI$50 )  - $B155 + 1, 1)) : INDEX( FH$9:FH$50, MAX( COUNT( FI$9:FI$50 )  - $C155 + 1, 1)), INDEX( FH$101:FH$142, MAX( COUNT( FI$9:FI$50 )  - $B155 + 1, 1)) : INDEX( FH$101:FH$142, MAX( COUNT( FI$9:FI$50 )  - $C155 + 1, 1)) &gt; 0)) )</f>
        <v>1.0001111883886715</v>
      </c>
      <c r="FI155" s="10">
        <f>+IF(FI$8 = 125, 1, SUM(_xlfn._xlws.FILTER(INDEX( FJ$9:FJ$50, MAX( COUNT( FJ$9:FJ$50 )  - $B155 + 1, 1)) : INDEX( FJ$9:FJ$50, MAX( COUNT( FJ$9:FJ$50 )  - $C155 + 1, 1)), INDEX( FI$101:FI$142, MAX( COUNT( FJ$9:FJ$50 )  - $B155 + 1, 1)) : INDEX( FI$101:FI$142, MAX( COUNT( FJ$9:FJ$50 )  - $C155 + 1, 1)) &gt; 0)) / SUM(_xlfn._xlws.FILTER(INDEX( FI$9:FI$50, MAX( COUNT( FJ$9:FJ$50 )  - $B155 + 1, 1)) : INDEX( FI$9:FI$50, MAX( COUNT( FJ$9:FJ$50 )  - $C155 + 1, 1)), INDEX( FI$101:FI$142, MAX( COUNT( FJ$9:FJ$50 )  - $B155 + 1, 1)) : INDEX( FI$101:FI$142, MAX( COUNT( FJ$9:FJ$50 )  - $C155 + 1, 1)) &gt; 0)) )</f>
        <v>1.0047016386593854</v>
      </c>
      <c r="FJ155" s="10">
        <f>+IF(FJ$8 = 125, 1, SUM(_xlfn._xlws.FILTER(INDEX( FK$9:FK$50, MAX( COUNT( FK$9:FK$50 )  - $B155 + 1, 1)) : INDEX( FK$9:FK$50, MAX( COUNT( FK$9:FK$50 )  - $C155 + 1, 1)), INDEX( FJ$101:FJ$142, MAX( COUNT( FK$9:FK$50 )  - $B155 + 1, 1)) : INDEX( FJ$101:FJ$142, MAX( COUNT( FK$9:FK$50 )  - $C155 + 1, 1)) &gt; 0)) / SUM(_xlfn._xlws.FILTER(INDEX( FJ$9:FJ$50, MAX( COUNT( FK$9:FK$50 )  - $B155 + 1, 1)) : INDEX( FJ$9:FJ$50, MAX( COUNT( FK$9:FK$50 )  - $C155 + 1, 1)), INDEX( FJ$101:FJ$142, MAX( COUNT( FK$9:FK$50 )  - $B155 + 1, 1)) : INDEX( FJ$101:FJ$142, MAX( COUNT( FK$9:FK$50 )  - $C155 + 1, 1)) &gt; 0)) )</f>
        <v>1.0007517883054844</v>
      </c>
      <c r="FK155" s="10">
        <f>+IF(FK$8 = 125, 1, SUM(_xlfn._xlws.FILTER(INDEX( FL$9:FL$50, MAX( COUNT( FL$9:FL$50 )  - $B155 + 1, 1)) : INDEX( FL$9:FL$50, MAX( COUNT( FL$9:FL$50 )  - $C155 + 1, 1)), INDEX( FK$101:FK$142, MAX( COUNT( FL$9:FL$50 )  - $B155 + 1, 1)) : INDEX( FK$101:FK$142, MAX( COUNT( FL$9:FL$50 )  - $C155 + 1, 1)) &gt; 0)) / SUM(_xlfn._xlws.FILTER(INDEX( FK$9:FK$50, MAX( COUNT( FL$9:FL$50 )  - $B155 + 1, 1)) : INDEX( FK$9:FK$50, MAX( COUNT( FL$9:FL$50 )  - $C155 + 1, 1)), INDEX( FK$101:FK$142, MAX( COUNT( FL$9:FL$50 )  - $B155 + 1, 1)) : INDEX( FK$101:FK$142, MAX( COUNT( FL$9:FL$50 )  - $C155 + 1, 1)) &gt; 0)) )</f>
        <v>0.99672206277551867</v>
      </c>
      <c r="FL155" s="10">
        <f>+IF(FL$8 = 125, 1, SUM(_xlfn._xlws.FILTER(INDEX( FM$9:FM$50, MAX( COUNT( FM$9:FM$50 )  - $B155 + 1, 1)) : INDEX( FM$9:FM$50, MAX( COUNT( FM$9:FM$50 )  - $C155 + 1, 1)), INDEX( FL$101:FL$142, MAX( COUNT( FM$9:FM$50 )  - $B155 + 1, 1)) : INDEX( FL$101:FL$142, MAX( COUNT( FM$9:FM$50 )  - $C155 + 1, 1)) &gt; 0)) / SUM(_xlfn._xlws.FILTER(INDEX( FL$9:FL$50, MAX( COUNT( FM$9:FM$50 )  - $B155 + 1, 1)) : INDEX( FL$9:FL$50, MAX( COUNT( FM$9:FM$50 )  - $C155 + 1, 1)), INDEX( FL$101:FL$142, MAX( COUNT( FM$9:FM$50 )  - $B155 + 1, 1)) : INDEX( FL$101:FL$142, MAX( COUNT( FM$9:FM$50 )  - $C155 + 1, 1)) &gt; 0)) )</f>
        <v>0.99998607948120877</v>
      </c>
      <c r="FM155" s="10">
        <f>+IF(FM$8 = 125, 1, SUM(_xlfn._xlws.FILTER(INDEX( FN$9:FN$50, MAX( COUNT( FN$9:FN$50 )  - $B155 + 1, 1)) : INDEX( FN$9:FN$50, MAX( COUNT( FN$9:FN$50 )  - $C155 + 1, 1)), INDEX( FM$101:FM$142, MAX( COUNT( FN$9:FN$50 )  - $B155 + 1, 1)) : INDEX( FM$101:FM$142, MAX( COUNT( FN$9:FN$50 )  - $C155 + 1, 1)) &gt; 0)) / SUM(_xlfn._xlws.FILTER(INDEX( FM$9:FM$50, MAX( COUNT( FN$9:FN$50 )  - $B155 + 1, 1)) : INDEX( FM$9:FM$50, MAX( COUNT( FN$9:FN$50 )  - $C155 + 1, 1)), INDEX( FM$101:FM$142, MAX( COUNT( FN$9:FN$50 )  - $B155 + 1, 1)) : INDEX( FM$101:FM$142, MAX( COUNT( FN$9:FN$50 )  - $C155 + 1, 1)) &gt; 0)) )</f>
        <v>0.99795884186646278</v>
      </c>
      <c r="FN155" s="10">
        <f>+IF(FN$8 = 125, 1, SUM(_xlfn._xlws.FILTER(INDEX( FO$9:FO$50, MAX( COUNT( FO$9:FO$50 )  - $B155 + 1, 1)) : INDEX( FO$9:FO$50, MAX( COUNT( FO$9:FO$50 )  - $C155 + 1, 1)), INDEX( FN$101:FN$142, MAX( COUNT( FO$9:FO$50 )  - $B155 + 1, 1)) : INDEX( FN$101:FN$142, MAX( COUNT( FO$9:FO$50 )  - $C155 + 1, 1)) &gt; 0)) / SUM(_xlfn._xlws.FILTER(INDEX( FN$9:FN$50, MAX( COUNT( FO$9:FO$50 )  - $B155 + 1, 1)) : INDEX( FN$9:FN$50, MAX( COUNT( FO$9:FO$50 )  - $C155 + 1, 1)), INDEX( FN$101:FN$142, MAX( COUNT( FO$9:FO$50 )  - $B155 + 1, 1)) : INDEX( FN$101:FN$142, MAX( COUNT( FO$9:FO$50 )  - $C155 + 1, 1)) &gt; 0)) )</f>
        <v>1.0000057217337115</v>
      </c>
      <c r="FO155" s="10">
        <f>+IF(FO$8 = 125, 1, SUM(_xlfn._xlws.FILTER(INDEX( FP$9:FP$50, MAX( COUNT( FP$9:FP$50 )  - $B155 + 1, 1)) : INDEX( FP$9:FP$50, MAX( COUNT( FP$9:FP$50 )  - $C155 + 1, 1)), INDEX( FO$101:FO$142, MAX( COUNT( FP$9:FP$50 )  - $B155 + 1, 1)) : INDEX( FO$101:FO$142, MAX( COUNT( FP$9:FP$50 )  - $C155 + 1, 1)) &gt; 0)) / SUM(_xlfn._xlws.FILTER(INDEX( FO$9:FO$50, MAX( COUNT( FP$9:FP$50 )  - $B155 + 1, 1)) : INDEX( FO$9:FO$50, MAX( COUNT( FP$9:FP$50 )  - $C155 + 1, 1)), INDEX( FO$101:FO$142, MAX( COUNT( FP$9:FP$50 )  - $B155 + 1, 1)) : INDEX( FO$101:FO$142, MAX( COUNT( FP$9:FP$50 )  - $C155 + 1, 1)) &gt; 0)) )</f>
        <v>1.0002488112731835</v>
      </c>
      <c r="FP155" s="10">
        <f>+IF(FP$8 = 125, 1, SUM(_xlfn._xlws.FILTER(INDEX( FQ$9:FQ$50, MAX( COUNT( FQ$9:FQ$50 )  - $B155 + 1, 1)) : INDEX( FQ$9:FQ$50, MAX( COUNT( FQ$9:FQ$50 )  - $C155 + 1, 1)), INDEX( FP$101:FP$142, MAX( COUNT( FQ$9:FQ$50 )  - $B155 + 1, 1)) : INDEX( FP$101:FP$142, MAX( COUNT( FQ$9:FQ$50 )  - $C155 + 1, 1)) &gt; 0)) / SUM(_xlfn._xlws.FILTER(INDEX( FP$9:FP$50, MAX( COUNT( FQ$9:FQ$50 )  - $B155 + 1, 1)) : INDEX( FP$9:FP$50, MAX( COUNT( FQ$9:FQ$50 )  - $C155 + 1, 1)), INDEX( FP$101:FP$142, MAX( COUNT( FQ$9:FQ$50 )  - $B155 + 1, 1)) : INDEX( FP$101:FP$142, MAX( COUNT( FQ$9:FQ$50 )  - $C155 + 1, 1)) &gt; 0)) )</f>
        <v>1.0002147960093468</v>
      </c>
      <c r="FQ155" s="10">
        <f>+IF(FQ$8 = 125, 1, SUM(_xlfn._xlws.FILTER(INDEX( FR$9:FR$50, MAX( COUNT( FR$9:FR$50 )  - $B155 + 1, 1)) : INDEX( FR$9:FR$50, MAX( COUNT( FR$9:FR$50 )  - $C155 + 1, 1)), INDEX( FQ$101:FQ$142, MAX( COUNT( FR$9:FR$50 )  - $B155 + 1, 1)) : INDEX( FQ$101:FQ$142, MAX( COUNT( FR$9:FR$50 )  - $C155 + 1, 1)) &gt; 0)) / SUM(_xlfn._xlws.FILTER(INDEX( FQ$9:FQ$50, MAX( COUNT( FR$9:FR$50 )  - $B155 + 1, 1)) : INDEX( FQ$9:FQ$50, MAX( COUNT( FR$9:FR$50 )  - $C155 + 1, 1)), INDEX( FQ$101:FQ$142, MAX( COUNT( FR$9:FR$50 )  - $B155 + 1, 1)) : INDEX( FQ$101:FQ$142, MAX( COUNT( FR$9:FR$50 )  - $C155 + 1, 1)) &gt; 0)) )</f>
        <v>1.0002179775004136</v>
      </c>
      <c r="FR155" s="10">
        <f>+IF(FR$8 = 125, 1, SUM(_xlfn._xlws.FILTER(INDEX( FS$9:FS$50, MAX( COUNT( FS$9:FS$50 )  - $B155 + 1, 1)) : INDEX( FS$9:FS$50, MAX( COUNT( FS$9:FS$50 )  - $C155 + 1, 1)), INDEX( FR$101:FR$142, MAX( COUNT( FS$9:FS$50 )  - $B155 + 1, 1)) : INDEX( FR$101:FR$142, MAX( COUNT( FS$9:FS$50 )  - $C155 + 1, 1)) &gt; 0)) / SUM(_xlfn._xlws.FILTER(INDEX( FR$9:FR$50, MAX( COUNT( FS$9:FS$50 )  - $B155 + 1, 1)) : INDEX( FR$9:FR$50, MAX( COUNT( FS$9:FS$50 )  - $C155 + 1, 1)), INDEX( FR$101:FR$142, MAX( COUNT( FS$9:FS$50 )  - $B155 + 1, 1)) : INDEX( FR$101:FR$142, MAX( COUNT( FS$9:FS$50 )  - $C155 + 1, 1)) &gt; 0)) )</f>
        <v>0.99766216184332779</v>
      </c>
      <c r="FS155" s="10">
        <f>+IF(FS$8 = 125, 1, SUM(_xlfn._xlws.FILTER(INDEX( FT$9:FT$50, MAX( COUNT( FT$9:FT$50 )  - $B155 + 1, 1)) : INDEX( FT$9:FT$50, MAX( COUNT( FT$9:FT$50 )  - $C155 + 1, 1)), INDEX( FS$101:FS$142, MAX( COUNT( FT$9:FT$50 )  - $B155 + 1, 1)) : INDEX( FS$101:FS$142, MAX( COUNT( FT$9:FT$50 )  - $C155 + 1, 1)) &gt; 0)) / SUM(_xlfn._xlws.FILTER(INDEX( FS$9:FS$50, MAX( COUNT( FT$9:FT$50 )  - $B155 + 1, 1)) : INDEX( FS$9:FS$50, MAX( COUNT( FT$9:FT$50 )  - $C155 + 1, 1)), INDEX( FS$101:FS$142, MAX( COUNT( FT$9:FT$50 )  - $B155 + 1, 1)) : INDEX( FS$101:FS$142, MAX( COUNT( FT$9:FT$50 )  - $C155 + 1, 1)) &gt; 0)) )</f>
        <v>1.0023767271110418</v>
      </c>
      <c r="FT155" s="10">
        <f>+IF(FT$8 = 125, 1, SUM(_xlfn._xlws.FILTER(INDEX( FU$9:FU$50, MAX( COUNT( FU$9:FU$50 )  - $B155 + 1, 1)) : INDEX( FU$9:FU$50, MAX( COUNT( FU$9:FU$50 )  - $C155 + 1, 1)), INDEX( FT$101:FT$142, MAX( COUNT( FU$9:FU$50 )  - $B155 + 1, 1)) : INDEX( FT$101:FT$142, MAX( COUNT( FU$9:FU$50 )  - $C155 + 1, 1)) &gt; 0)) / SUM(_xlfn._xlws.FILTER(INDEX( FT$9:FT$50, MAX( COUNT( FU$9:FU$50 )  - $B155 + 1, 1)) : INDEX( FT$9:FT$50, MAX( COUNT( FU$9:FU$50 )  - $C155 + 1, 1)), INDEX( FT$101:FT$142, MAX( COUNT( FU$9:FU$50 )  - $B155 + 1, 1)) : INDEX( FT$101:FT$142, MAX( COUNT( FU$9:FU$50 )  - $C155 + 1, 1)) &gt; 0)) )</f>
        <v>1.0007180242073517</v>
      </c>
      <c r="FU155" s="10">
        <f>+IF(FU$8 = 125, 1, SUM(_xlfn._xlws.FILTER(INDEX( FV$9:FV$50, MAX( COUNT( FV$9:FV$50 )  - $B155 + 1, 1)) : INDEX( FV$9:FV$50, MAX( COUNT( FV$9:FV$50 )  - $C155 + 1, 1)), INDEX( FU$101:FU$142, MAX( COUNT( FV$9:FV$50 )  - $B155 + 1, 1)) : INDEX( FU$101:FU$142, MAX( COUNT( FV$9:FV$50 )  - $C155 + 1, 1)) &gt; 0)) / SUM(_xlfn._xlws.FILTER(INDEX( FU$9:FU$50, MAX( COUNT( FV$9:FV$50 )  - $B155 + 1, 1)) : INDEX( FU$9:FU$50, MAX( COUNT( FV$9:FV$50 )  - $C155 + 1, 1)), INDEX( FU$101:FU$142, MAX( COUNT( FV$9:FV$50 )  - $B155 + 1, 1)) : INDEX( FU$101:FU$142, MAX( COUNT( FV$9:FV$50 )  - $C155 + 1, 1)) &gt; 0)) )</f>
        <v>0.99521966213692969</v>
      </c>
      <c r="FV155" s="10">
        <f>+IF(FV$8 = 125, 1, SUM(_xlfn._xlws.FILTER(INDEX( FW$9:FW$50, MAX( COUNT( FW$9:FW$50 )  - $B155 + 1, 1)) : INDEX( FW$9:FW$50, MAX( COUNT( FW$9:FW$50 )  - $C155 + 1, 1)), INDEX( FV$101:FV$142, MAX( COUNT( FW$9:FW$50 )  - $B155 + 1, 1)) : INDEX( FV$101:FV$142, MAX( COUNT( FW$9:FW$50 )  - $C155 + 1, 1)) &gt; 0)) / SUM(_xlfn._xlws.FILTER(INDEX( FV$9:FV$50, MAX( COUNT( FW$9:FW$50 )  - $B155 + 1, 1)) : INDEX( FV$9:FV$50, MAX( COUNT( FW$9:FW$50 )  - $C155 + 1, 1)), INDEX( FV$101:FV$142, MAX( COUNT( FW$9:FW$50 )  - $B155 + 1, 1)) : INDEX( FV$101:FV$142, MAX( COUNT( FW$9:FW$50 )  - $C155 + 1, 1)) &gt; 0)) )</f>
        <v>1.0001223951439997</v>
      </c>
      <c r="FW155" s="10">
        <f>+IF(FW$8 = 125, 1, SUM(_xlfn._xlws.FILTER(INDEX( FX$9:FX$50, MAX( COUNT( FX$9:FX$50 )  - $B155 + 1, 1)) : INDEX( FX$9:FX$50, MAX( COUNT( FX$9:FX$50 )  - $C155 + 1, 1)), INDEX( FW$101:FW$142, MAX( COUNT( FX$9:FX$50 )  - $B155 + 1, 1)) : INDEX( FW$101:FW$142, MAX( COUNT( FX$9:FX$50 )  - $C155 + 1, 1)) &gt; 0)) / SUM(_xlfn._xlws.FILTER(INDEX( FW$9:FW$50, MAX( COUNT( FX$9:FX$50 )  - $B155 + 1, 1)) : INDEX( FW$9:FW$50, MAX( COUNT( FX$9:FX$50 )  - $C155 + 1, 1)), INDEX( FW$101:FW$142, MAX( COUNT( FX$9:FX$50 )  - $B155 + 1, 1)) : INDEX( FW$101:FW$142, MAX( COUNT( FX$9:FX$50 )  - $C155 + 1, 1)) &gt; 0)) )</f>
        <v>1.0001113365208951</v>
      </c>
      <c r="FX155" s="10">
        <f>+IF(FX$8 = 125, 1, SUM(_xlfn._xlws.FILTER(INDEX( FY$9:FY$50, MAX( COUNT( FY$9:FY$50 )  - $B155 + 1, 1)) : INDEX( FY$9:FY$50, MAX( COUNT( FY$9:FY$50 )  - $C155 + 1, 1)), INDEX( FX$101:FX$142, MAX( COUNT( FY$9:FY$50 )  - $B155 + 1, 1)) : INDEX( FX$101:FX$142, MAX( COUNT( FY$9:FY$50 )  - $C155 + 1, 1)) &gt; 0)) / SUM(_xlfn._xlws.FILTER(INDEX( FX$9:FX$50, MAX( COUNT( FY$9:FY$50 )  - $B155 + 1, 1)) : INDEX( FX$9:FX$50, MAX( COUNT( FY$9:FY$50 )  - $C155 + 1, 1)), INDEX( FX$101:FX$142, MAX( COUNT( FY$9:FY$50 )  - $B155 + 1, 1)) : INDEX( FX$101:FX$142, MAX( COUNT( FY$9:FY$50 )  - $C155 + 1, 1)) &gt; 0)) )</f>
        <v>1.0000748648138635</v>
      </c>
      <c r="FY155" s="10">
        <f>+IF(FY$8 = 125, 1, SUM(_xlfn._xlws.FILTER(INDEX( FZ$9:FZ$50, MAX( COUNT( FZ$9:FZ$50 )  - $B155 + 1, 1)) : INDEX( FZ$9:FZ$50, MAX( COUNT( FZ$9:FZ$50 )  - $C155 + 1, 1)), INDEX( FY$101:FY$142, MAX( COUNT( FZ$9:FZ$50 )  - $B155 + 1, 1)) : INDEX( FY$101:FY$142, MAX( COUNT( FZ$9:FZ$50 )  - $C155 + 1, 1)) &gt; 0)) / SUM(_xlfn._xlws.FILTER(INDEX( FY$9:FY$50, MAX( COUNT( FZ$9:FZ$50 )  - $B155 + 1, 1)) : INDEX( FY$9:FY$50, MAX( COUNT( FZ$9:FZ$50 )  - $C155 + 1, 1)), INDEX( FY$101:FY$142, MAX( COUNT( FZ$9:FZ$50 )  - $B155 + 1, 1)) : INDEX( FY$101:FY$142, MAX( COUNT( FZ$9:FZ$50 )  - $C155 + 1, 1)) &gt; 0)) )</f>
        <v>0.99910877492410333</v>
      </c>
      <c r="FZ155" s="10">
        <f>+IF(FZ$8 = 125, 1, SUM(_xlfn._xlws.FILTER(INDEX( GA$9:GA$50, MAX( COUNT( GA$9:GA$50 )  - $B155 + 1, 1)) : INDEX( GA$9:GA$50, MAX( COUNT( GA$9:GA$50 )  - $C155 + 1, 1)), INDEX( FZ$101:FZ$142, MAX( COUNT( GA$9:GA$50 )  - $B155 + 1, 1)) : INDEX( FZ$101:FZ$142, MAX( COUNT( GA$9:GA$50 )  - $C155 + 1, 1)) &gt; 0)) / SUM(_xlfn._xlws.FILTER(INDEX( FZ$9:FZ$50, MAX( COUNT( GA$9:GA$50 )  - $B155 + 1, 1)) : INDEX( FZ$9:FZ$50, MAX( COUNT( GA$9:GA$50 )  - $C155 + 1, 1)), INDEX( FZ$101:FZ$142, MAX( COUNT( GA$9:GA$50 )  - $B155 + 1, 1)) : INDEX( FZ$101:FZ$142, MAX( COUNT( GA$9:GA$50 )  - $C155 + 1, 1)) &gt; 0)) )</f>
        <v>1.0002840968004043</v>
      </c>
      <c r="GA155" s="10">
        <f>+IF(GA$8 = 125, 1, SUM(_xlfn._xlws.FILTER(INDEX( GB$9:GB$50, MAX( COUNT( GB$9:GB$50 )  - $B155 + 1, 1)) : INDEX( GB$9:GB$50, MAX( COUNT( GB$9:GB$50 )  - $C155 + 1, 1)), INDEX( GA$101:GA$142, MAX( COUNT( GB$9:GB$50 )  - $B155 + 1, 1)) : INDEX( GA$101:GA$142, MAX( COUNT( GB$9:GB$50 )  - $C155 + 1, 1)) &gt; 0)) / SUM(_xlfn._xlws.FILTER(INDEX( GA$9:GA$50, MAX( COUNT( GB$9:GB$50 )  - $B155 + 1, 1)) : INDEX( GA$9:GA$50, MAX( COUNT( GB$9:GB$50 )  - $C155 + 1, 1)), INDEX( GA$101:GA$142, MAX( COUNT( GB$9:GB$50 )  - $B155 + 1, 1)) : INDEX( GA$101:GA$142, MAX( COUNT( GB$9:GB$50 )  - $C155 + 1, 1)) &gt; 0)) )</f>
        <v>1.0000242479799233</v>
      </c>
      <c r="GB155" s="10">
        <f>+IF(GB$8 = 125, 1, SUM(_xlfn._xlws.FILTER(INDEX( GC$9:GC$50, MAX( COUNT( GC$9:GC$50 )  - $B155 + 1, 1)) : INDEX( GC$9:GC$50, MAX( COUNT( GC$9:GC$50 )  - $C155 + 1, 1)), INDEX( GB$101:GB$142, MAX( COUNT( GC$9:GC$50 )  - $B155 + 1, 1)) : INDEX( GB$101:GB$142, MAX( COUNT( GC$9:GC$50 )  - $C155 + 1, 1)) &gt; 0)) / SUM(_xlfn._xlws.FILTER(INDEX( GB$9:GB$50, MAX( COUNT( GC$9:GC$50 )  - $B155 + 1, 1)) : INDEX( GB$9:GB$50, MAX( COUNT( GC$9:GC$50 )  - $C155 + 1, 1)), INDEX( GB$101:GB$142, MAX( COUNT( GC$9:GC$50 )  - $B155 + 1, 1)) : INDEX( GB$101:GB$142, MAX( COUNT( GC$9:GC$50 )  - $C155 + 1, 1)) &gt; 0)) )</f>
        <v>1</v>
      </c>
      <c r="GC155" s="10">
        <f>+IF(GC$8 = 125, 1, SUM(_xlfn._xlws.FILTER(INDEX( GD$9:GD$50, MAX( COUNT( GD$9:GD$50 )  - $B155 + 1, 1)) : INDEX( GD$9:GD$50, MAX( COUNT( GD$9:GD$50 )  - $C155 + 1, 1)), INDEX( GC$101:GC$142, MAX( COUNT( GD$9:GD$50 )  - $B155 + 1, 1)) : INDEX( GC$101:GC$142, MAX( COUNT( GD$9:GD$50 )  - $C155 + 1, 1)) &gt; 0)) / SUM(_xlfn._xlws.FILTER(INDEX( GC$9:GC$50, MAX( COUNT( GD$9:GD$50 )  - $B155 + 1, 1)) : INDEX( GC$9:GC$50, MAX( COUNT( GD$9:GD$50 )  - $C155 + 1, 1)), INDEX( GC$101:GC$142, MAX( COUNT( GD$9:GD$50 )  - $B155 + 1, 1)) : INDEX( GC$101:GC$142, MAX( COUNT( GD$9:GD$50 )  - $C155 + 1, 1)) &gt; 0)) )</f>
        <v>1</v>
      </c>
      <c r="GD155" s="10">
        <f>+IF(GD$8 = 125, 1, SUM(_xlfn._xlws.FILTER(INDEX( GE$9:GE$50, MAX( COUNT( GE$9:GE$50 )  - $B155 + 1, 1)) : INDEX( GE$9:GE$50, MAX( COUNT( GE$9:GE$50 )  - $C155 + 1, 1)), INDEX( GD$101:GD$142, MAX( COUNT( GE$9:GE$50 )  - $B155 + 1, 1)) : INDEX( GD$101:GD$142, MAX( COUNT( GE$9:GE$50 )  - $C155 + 1, 1)) &gt; 0)) / SUM(_xlfn._xlws.FILTER(INDEX( GD$9:GD$50, MAX( COUNT( GE$9:GE$50 )  - $B155 + 1, 1)) : INDEX( GD$9:GD$50, MAX( COUNT( GE$9:GE$50 )  - $C155 + 1, 1)), INDEX( GD$101:GD$142, MAX( COUNT( GE$9:GE$50 )  - $B155 + 1, 1)) : INDEX( GD$101:GD$142, MAX( COUNT( GE$9:GE$50 )  - $C155 + 1, 1)) &gt; 0)) )</f>
        <v>0.99999675646415465</v>
      </c>
      <c r="GE155" s="10">
        <f>+IF(GE$8 = 125, 1, SUM(_xlfn._xlws.FILTER(INDEX( GF$9:GF$50, MAX( COUNT( GF$9:GF$50 )  - $B155 + 1, 1)) : INDEX( GF$9:GF$50, MAX( COUNT( GF$9:GF$50 )  - $C155 + 1, 1)), INDEX( GE$101:GE$142, MAX( COUNT( GF$9:GF$50 )  - $B155 + 1, 1)) : INDEX( GE$101:GE$142, MAX( COUNT( GF$9:GF$50 )  - $C155 + 1, 1)) &gt; 0)) / SUM(_xlfn._xlws.FILTER(INDEX( GE$9:GE$50, MAX( COUNT( GF$9:GF$50 )  - $B155 + 1, 1)) : INDEX( GE$9:GE$50, MAX( COUNT( GF$9:GF$50 )  - $C155 + 1, 1)), INDEX( GE$101:GE$142, MAX( COUNT( GF$9:GF$50 )  - $B155 + 1, 1)) : INDEX( GE$101:GE$142, MAX( COUNT( GF$9:GF$50 )  - $C155 + 1, 1)) &gt; 0)) )</f>
        <v>1.0000857786201518</v>
      </c>
      <c r="GF155" s="10">
        <f>+IF(GF$8 = 125, 1, SUM(_xlfn._xlws.FILTER(INDEX( GG$9:GG$50, MAX( COUNT( GG$9:GG$50 )  - $B155 + 1, 1)) : INDEX( GG$9:GG$50, MAX( COUNT( GG$9:GG$50 )  - $C155 + 1, 1)), INDEX( GF$101:GF$142, MAX( COUNT( GG$9:GG$50 )  - $B155 + 1, 1)) : INDEX( GF$101:GF$142, MAX( COUNT( GG$9:GG$50 )  - $C155 + 1, 1)) &gt; 0)) / SUM(_xlfn._xlws.FILTER(INDEX( GF$9:GF$50, MAX( COUNT( GG$9:GG$50 )  - $B155 + 1, 1)) : INDEX( GF$9:GF$50, MAX( COUNT( GG$9:GG$50 )  - $C155 + 1, 1)), INDEX( GF$101:GF$142, MAX( COUNT( GG$9:GG$50 )  - $B155 + 1, 1)) : INDEX( GF$101:GF$142, MAX( COUNT( GG$9:GG$50 )  - $C155 + 1, 1)) &gt; 0)) )</f>
        <v>1.0000450091654274</v>
      </c>
      <c r="GG155" s="10">
        <f>+IF(GG$8 = 125, 1, SUM(_xlfn._xlws.FILTER(INDEX( GH$9:GH$50, MAX( COUNT( GH$9:GH$50 )  - $B155 + 1, 1)) : INDEX( GH$9:GH$50, MAX( COUNT( GH$9:GH$50 )  - $C155 + 1, 1)), INDEX( GG$101:GG$142, MAX( COUNT( GH$9:GH$50 )  - $B155 + 1, 1)) : INDEX( GG$101:GG$142, MAX( COUNT( GH$9:GH$50 )  - $C155 + 1, 1)) &gt; 0)) / SUM(_xlfn._xlws.FILTER(INDEX( GG$9:GG$50, MAX( COUNT( GH$9:GH$50 )  - $B155 + 1, 1)) : INDEX( GG$9:GG$50, MAX( COUNT( GH$9:GH$50 )  - $C155 + 1, 1)), INDEX( GG$101:GG$142, MAX( COUNT( GH$9:GH$50 )  - $B155 + 1, 1)) : INDEX( GG$101:GG$142, MAX( COUNT( GH$9:GH$50 )  - $C155 + 1, 1)) &gt; 0)) )</f>
        <v>0.99863221971968708</v>
      </c>
      <c r="GH155" s="10">
        <f>+IF(GH$8 = 125, 1, SUM(_xlfn._xlws.FILTER(INDEX( GI$9:GI$50, MAX( COUNT( GI$9:GI$50 )  - $B155 + 1, 1)) : INDEX( GI$9:GI$50, MAX( COUNT( GI$9:GI$50 )  - $C155 + 1, 1)), INDEX( GH$101:GH$142, MAX( COUNT( GI$9:GI$50 )  - $B155 + 1, 1)) : INDEX( GH$101:GH$142, MAX( COUNT( GI$9:GI$50 )  - $C155 + 1, 1)) &gt; 0)) / SUM(_xlfn._xlws.FILTER(INDEX( GH$9:GH$50, MAX( COUNT( GI$9:GI$50 )  - $B155 + 1, 1)) : INDEX( GH$9:GH$50, MAX( COUNT( GI$9:GI$50 )  - $C155 + 1, 1)), INDEX( GH$101:GH$142, MAX( COUNT( GI$9:GI$50 )  - $B155 + 1, 1)) : INDEX( GH$101:GH$142, MAX( COUNT( GI$9:GI$50 )  - $C155 + 1, 1)) &gt; 0)) )</f>
        <v>1.0000112712180396</v>
      </c>
      <c r="GI155" s="10">
        <f>+IF(GI$8 = 125, 1, SUM(_xlfn._xlws.FILTER(INDEX( GJ$9:GJ$50, MAX( COUNT( GJ$9:GJ$50 )  - $B155 + 1, 1)) : INDEX( GJ$9:GJ$50, MAX( COUNT( GJ$9:GJ$50 )  - $C155 + 1, 1)), INDEX( GI$101:GI$142, MAX( COUNT( GJ$9:GJ$50 )  - $B155 + 1, 1)) : INDEX( GI$101:GI$142, MAX( COUNT( GJ$9:GJ$50 )  - $C155 + 1, 1)) &gt; 0)) / SUM(_xlfn._xlws.FILTER(INDEX( GI$9:GI$50, MAX( COUNT( GJ$9:GJ$50 )  - $B155 + 1, 1)) : INDEX( GI$9:GI$50, MAX( COUNT( GJ$9:GJ$50 )  - $C155 + 1, 1)), INDEX( GI$101:GI$142, MAX( COUNT( GJ$9:GJ$50 )  - $B155 + 1, 1)) : INDEX( GI$101:GI$142, MAX( COUNT( GJ$9:GJ$50 )  - $C155 + 1, 1)) &gt; 0)) )</f>
        <v>1.000491121520537</v>
      </c>
      <c r="GJ155" s="10">
        <f>+IF(GJ$8 = 125, 1, SUM(_xlfn._xlws.FILTER(INDEX( GK$9:GK$50, MAX( COUNT( GK$9:GK$50 )  - $B155 + 1, 1)) : INDEX( GK$9:GK$50, MAX( COUNT( GK$9:GK$50 )  - $C155 + 1, 1)), INDEX( GJ$101:GJ$142, MAX( COUNT( GK$9:GK$50 )  - $B155 + 1, 1)) : INDEX( GJ$101:GJ$142, MAX( COUNT( GK$9:GK$50 )  - $C155 + 1, 1)) &gt; 0)) / SUM(_xlfn._xlws.FILTER(INDEX( GJ$9:GJ$50, MAX( COUNT( GK$9:GK$50 )  - $B155 + 1, 1)) : INDEX( GJ$9:GJ$50, MAX( COUNT( GK$9:GK$50 )  - $C155 + 1, 1)), INDEX( GJ$101:GJ$142, MAX( COUNT( GK$9:GK$50 )  - $B155 + 1, 1)) : INDEX( GJ$101:GJ$142, MAX( COUNT( GK$9:GK$50 )  - $C155 + 1, 1)) &gt; 0)) )</f>
        <v>1.000525452560082</v>
      </c>
      <c r="GK155" s="10">
        <f>+IF(GK$8 = 125, 1, SUM(_xlfn._xlws.FILTER(INDEX( GL$9:GL$50, MAX( COUNT( GL$9:GL$50 )  - $B155 + 1, 1)) : INDEX( GL$9:GL$50, MAX( COUNT( GL$9:GL$50 )  - $C155 + 1, 1)), INDEX( GK$101:GK$142, MAX( COUNT( GL$9:GL$50 )  - $B155 + 1, 1)) : INDEX( GK$101:GK$142, MAX( COUNT( GL$9:GL$50 )  - $C155 + 1, 1)) &gt; 0)) / SUM(_xlfn._xlws.FILTER(INDEX( GK$9:GK$50, MAX( COUNT( GL$9:GL$50 )  - $B155 + 1, 1)) : INDEX( GK$9:GK$50, MAX( COUNT( GL$9:GL$50 )  - $C155 + 1, 1)), INDEX( GK$101:GK$142, MAX( COUNT( GL$9:GL$50 )  - $B155 + 1, 1)) : INDEX( GK$101:GK$142, MAX( COUNT( GL$9:GL$50 )  - $C155 + 1, 1)) &gt; 0)) )</f>
        <v>1.0002873068866727</v>
      </c>
      <c r="GL155" s="10">
        <f>+IF(GL$8 = 125, 1, SUM(_xlfn._xlws.FILTER(INDEX( GM$9:GM$50, MAX( COUNT( GM$9:GM$50 )  - $B155 + 1, 1)) : INDEX( GM$9:GM$50, MAX( COUNT( GM$9:GM$50 )  - $C155 + 1, 1)), INDEX( GL$101:GL$142, MAX( COUNT( GM$9:GM$50 )  - $B155 + 1, 1)) : INDEX( GL$101:GL$142, MAX( COUNT( GM$9:GM$50 )  - $C155 + 1, 1)) &gt; 0)) / SUM(_xlfn._xlws.FILTER(INDEX( GL$9:GL$50, MAX( COUNT( GM$9:GM$50 )  - $B155 + 1, 1)) : INDEX( GL$9:GL$50, MAX( COUNT( GM$9:GM$50 )  - $C155 + 1, 1)), INDEX( GL$101:GL$142, MAX( COUNT( GM$9:GM$50 )  - $B155 + 1, 1)) : INDEX( GL$101:GL$142, MAX( COUNT( GM$9:GM$50 )  - $C155 + 1, 1)) &gt; 0)) )</f>
        <v>1</v>
      </c>
      <c r="GM155" s="10">
        <f>+IF(GM$8 = 125, 1, SUM(_xlfn._xlws.FILTER(INDEX( GN$9:GN$50, MAX( COUNT( GN$9:GN$50 )  - $B155 + 1, 1)) : INDEX( GN$9:GN$50, MAX( COUNT( GN$9:GN$50 )  - $C155 + 1, 1)), INDEX( GM$101:GM$142, MAX( COUNT( GN$9:GN$50 )  - $B155 + 1, 1)) : INDEX( GM$101:GM$142, MAX( COUNT( GN$9:GN$50 )  - $C155 + 1, 1)) &gt; 0)) / SUM(_xlfn._xlws.FILTER(INDEX( GM$9:GM$50, MAX( COUNT( GN$9:GN$50 )  - $B155 + 1, 1)) : INDEX( GM$9:GM$50, MAX( COUNT( GN$9:GN$50 )  - $C155 + 1, 1)), INDEX( GM$101:GM$142, MAX( COUNT( GN$9:GN$50 )  - $B155 + 1, 1)) : INDEX( GM$101:GM$142, MAX( COUNT( GN$9:GN$50 )  - $C155 + 1, 1)) &gt; 0)) )</f>
        <v>1.0000920924903229</v>
      </c>
      <c r="GN155" s="10">
        <f>+IF(GN$8 = 125, 1, SUM(_xlfn._xlws.FILTER(INDEX( GO$9:GO$50, MAX( COUNT( GO$9:GO$50 )  - $B155 + 1, 1)) : INDEX( GO$9:GO$50, MAX( COUNT( GO$9:GO$50 )  - $C155 + 1, 1)), INDEX( GN$101:GN$142, MAX( COUNT( GO$9:GO$50 )  - $B155 + 1, 1)) : INDEX( GN$101:GN$142, MAX( COUNT( GO$9:GO$50 )  - $C155 + 1, 1)) &gt; 0)) / SUM(_xlfn._xlws.FILTER(INDEX( GN$9:GN$50, MAX( COUNT( GO$9:GO$50 )  - $B155 + 1, 1)) : INDEX( GN$9:GN$50, MAX( COUNT( GO$9:GO$50 )  - $C155 + 1, 1)), INDEX( GN$101:GN$142, MAX( COUNT( GO$9:GO$50 )  - $B155 + 1, 1)) : INDEX( GN$101:GN$142, MAX( COUNT( GO$9:GO$50 )  - $C155 + 1, 1)) &gt; 0)) )</f>
        <v>1.000665116307393</v>
      </c>
      <c r="GO155" s="10">
        <f>+IF(GO$8 = 125, 1, SUM(_xlfn._xlws.FILTER(INDEX( GP$9:GP$50, MAX( COUNT( GP$9:GP$50 )  - $B155 + 1, 1)) : INDEX( GP$9:GP$50, MAX( COUNT( GP$9:GP$50 )  - $C155 + 1, 1)), INDEX( GO$101:GO$142, MAX( COUNT( GP$9:GP$50 )  - $B155 + 1, 1)) : INDEX( GO$101:GO$142, MAX( COUNT( GP$9:GP$50 )  - $C155 + 1, 1)) &gt; 0)) / SUM(_xlfn._xlws.FILTER(INDEX( GO$9:GO$50, MAX( COUNT( GP$9:GP$50 )  - $B155 + 1, 1)) : INDEX( GO$9:GO$50, MAX( COUNT( GP$9:GP$50 )  - $C155 + 1, 1)), INDEX( GO$101:GO$142, MAX( COUNT( GP$9:GP$50 )  - $B155 + 1, 1)) : INDEX( GO$101:GO$142, MAX( COUNT( GP$9:GP$50 )  - $C155 + 1, 1)) &gt; 0)) )</f>
        <v>1.0000121532884976</v>
      </c>
      <c r="GP155" s="10">
        <f>+IF(GP$8 = 125, 1, SUM(_xlfn._xlws.FILTER(INDEX( GQ$9:GQ$50, MAX( COUNT( GQ$9:GQ$50 )  - $B155 + 1, 1)) : INDEX( GQ$9:GQ$50, MAX( COUNT( GQ$9:GQ$50 )  - $C155 + 1, 1)), INDEX( GP$101:GP$142, MAX( COUNT( GQ$9:GQ$50 )  - $B155 + 1, 1)) : INDEX( GP$101:GP$142, MAX( COUNT( GQ$9:GQ$50 )  - $C155 + 1, 1)) &gt; 0)) / SUM(_xlfn._xlws.FILTER(INDEX( GP$9:GP$50, MAX( COUNT( GQ$9:GQ$50 )  - $B155 + 1, 1)) : INDEX( GP$9:GP$50, MAX( COUNT( GQ$9:GQ$50 )  - $C155 + 1, 1)), INDEX( GP$101:GP$142, MAX( COUNT( GQ$9:GQ$50 )  - $B155 + 1, 1)) : INDEX( GP$101:GP$142, MAX( COUNT( GQ$9:GQ$50 )  - $C155 + 1, 1)) &gt; 0)) )</f>
        <v>1.0001098420636394</v>
      </c>
      <c r="GQ155" s="10">
        <f>+IF(GQ$8 = 125, 1, SUM(_xlfn._xlws.FILTER(INDEX( GR$9:GR$50, MAX( COUNT( GR$9:GR$50 )  - $B155 + 1, 1)) : INDEX( GR$9:GR$50, MAX( COUNT( GR$9:GR$50 )  - $C155 + 1, 1)), INDEX( GQ$101:GQ$142, MAX( COUNT( GR$9:GR$50 )  - $B155 + 1, 1)) : INDEX( GQ$101:GQ$142, MAX( COUNT( GR$9:GR$50 )  - $C155 + 1, 1)) &gt; 0)) / SUM(_xlfn._xlws.FILTER(INDEX( GQ$9:GQ$50, MAX( COUNT( GR$9:GR$50 )  - $B155 + 1, 1)) : INDEX( GQ$9:GQ$50, MAX( COUNT( GR$9:GR$50 )  - $C155 + 1, 1)), INDEX( GQ$101:GQ$142, MAX( COUNT( GR$9:GR$50 )  - $B155 + 1, 1)) : INDEX( GQ$101:GQ$142, MAX( COUNT( GR$9:GR$50 )  - $C155 + 1, 1)) &gt; 0)) )</f>
        <v>1.0001541342209448</v>
      </c>
      <c r="GR155" s="10">
        <f>+IF(GR$8 = 125, 1, SUM(_xlfn._xlws.FILTER(INDEX( GS$9:GS$50, MAX( COUNT( GS$9:GS$50 )  - $B155 + 1, 1)) : INDEX( GS$9:GS$50, MAX( COUNT( GS$9:GS$50 )  - $C155 + 1, 1)), INDEX( GR$101:GR$142, MAX( COUNT( GS$9:GS$50 )  - $B155 + 1, 1)) : INDEX( GR$101:GR$142, MAX( COUNT( GS$9:GS$50 )  - $C155 + 1, 1)) &gt; 0)) / SUM(_xlfn._xlws.FILTER(INDEX( GR$9:GR$50, MAX( COUNT( GS$9:GS$50 )  - $B155 + 1, 1)) : INDEX( GR$9:GR$50, MAX( COUNT( GS$9:GS$50 )  - $C155 + 1, 1)), INDEX( GR$101:GR$142, MAX( COUNT( GS$9:GS$50 )  - $B155 + 1, 1)) : INDEX( GR$101:GR$142, MAX( COUNT( GS$9:GS$50 )  - $C155 + 1, 1)) &gt; 0)) )</f>
        <v>0.99999948550810169</v>
      </c>
      <c r="GS155" s="10">
        <f>+IF(GS$8 = 125, 1, SUM(_xlfn._xlws.FILTER(INDEX( GT$9:GT$50, MAX( COUNT( GT$9:GT$50 )  - $B155 + 1, 1)) : INDEX( GT$9:GT$50, MAX( COUNT( GT$9:GT$50 )  - $C155 + 1, 1)), INDEX( GS$101:GS$142, MAX( COUNT( GT$9:GT$50 )  - $B155 + 1, 1)) : INDEX( GS$101:GS$142, MAX( COUNT( GT$9:GT$50 )  - $C155 + 1, 1)) &gt; 0)) / SUM(_xlfn._xlws.FILTER(INDEX( GS$9:GS$50, MAX( COUNT( GT$9:GT$50 )  - $B155 + 1, 1)) : INDEX( GS$9:GS$50, MAX( COUNT( GT$9:GT$50 )  - $C155 + 1, 1)), INDEX( GS$101:GS$142, MAX( COUNT( GT$9:GT$50 )  - $B155 + 1, 1)) : INDEX( GS$101:GS$142, MAX( COUNT( GT$9:GT$50 )  - $C155 + 1, 1)) &gt; 0)) )</f>
        <v>1.0004999142411919</v>
      </c>
      <c r="GT155" s="10">
        <f>+IF(GT$8 = 125, 1, SUM(_xlfn._xlws.FILTER(INDEX( GU$9:GU$50, MAX( COUNT( GU$9:GU$50 )  - $B155 + 1, 1)) : INDEX( GU$9:GU$50, MAX( COUNT( GU$9:GU$50 )  - $C155 + 1, 1)), INDEX( GT$101:GT$142, MAX( COUNT( GU$9:GU$50 )  - $B155 + 1, 1)) : INDEX( GT$101:GT$142, MAX( COUNT( GU$9:GU$50 )  - $C155 + 1, 1)) &gt; 0)) / SUM(_xlfn._xlws.FILTER(INDEX( GT$9:GT$50, MAX( COUNT( GU$9:GU$50 )  - $B155 + 1, 1)) : INDEX( GT$9:GT$50, MAX( COUNT( GU$9:GU$50 )  - $C155 + 1, 1)), INDEX( GT$101:GT$142, MAX( COUNT( GU$9:GU$50 )  - $B155 + 1, 1)) : INDEX( GT$101:GT$142, MAX( COUNT( GU$9:GU$50 )  - $C155 + 1, 1)) &gt; 0)) )</f>
        <v>1.0000773183927658</v>
      </c>
      <c r="GU155" s="10">
        <f>+IF(GU$8 = 125, 1, SUM(_xlfn._xlws.FILTER(INDEX( GV$9:GV$50, MAX( COUNT( GV$9:GV$50 )  - $B155 + 1, 1)) : INDEX( GV$9:GV$50, MAX( COUNT( GV$9:GV$50 )  - $C155 + 1, 1)), INDEX( GU$101:GU$142, MAX( COUNT( GV$9:GV$50 )  - $B155 + 1, 1)) : INDEX( GU$101:GU$142, MAX( COUNT( GV$9:GV$50 )  - $C155 + 1, 1)) &gt; 0)) / SUM(_xlfn._xlws.FILTER(INDEX( GU$9:GU$50, MAX( COUNT( GV$9:GV$50 )  - $B155 + 1, 1)) : INDEX( GU$9:GU$50, MAX( COUNT( GV$9:GV$50 )  - $C155 + 1, 1)), INDEX( GU$101:GU$142, MAX( COUNT( GV$9:GV$50 )  - $B155 + 1, 1)) : INDEX( GU$101:GU$142, MAX( COUNT( GV$9:GV$50 )  - $C155 + 1, 1)) &gt; 0)) )</f>
        <v>0.99987392827734545</v>
      </c>
      <c r="GV155" s="10">
        <f>+IF(GV$8 = 125, 1, SUM(_xlfn._xlws.FILTER(INDEX( GW$9:GW$50, MAX( COUNT( GW$9:GW$50 )  - $B155 + 1, 1)) : INDEX( GW$9:GW$50, MAX( COUNT( GW$9:GW$50 )  - $C155 + 1, 1)), INDEX( GV$101:GV$142, MAX( COUNT( GW$9:GW$50 )  - $B155 + 1, 1)) : INDEX( GV$101:GV$142, MAX( COUNT( GW$9:GW$50 )  - $C155 + 1, 1)) &gt; 0)) / SUM(_xlfn._xlws.FILTER(INDEX( GV$9:GV$50, MAX( COUNT( GW$9:GW$50 )  - $B155 + 1, 1)) : INDEX( GV$9:GV$50, MAX( COUNT( GW$9:GW$50 )  - $C155 + 1, 1)), INDEX( GV$101:GV$142, MAX( COUNT( GW$9:GW$50 )  - $B155 + 1, 1)) : INDEX( GV$101:GV$142, MAX( COUNT( GW$9:GW$50 )  - $C155 + 1, 1)) &gt; 0)) )</f>
        <v>0.99999023673680731</v>
      </c>
      <c r="GW155" s="10">
        <f>+IF(GW$8 = 125, 1, SUM(_xlfn._xlws.FILTER(INDEX( GX$9:GX$50, MAX( COUNT( GX$9:GX$50 )  - $B155 + 1, 1)) : INDEX( GX$9:GX$50, MAX( COUNT( GX$9:GX$50 )  - $C155 + 1, 1)), INDEX( GW$101:GW$142, MAX( COUNT( GX$9:GX$50 )  - $B155 + 1, 1)) : INDEX( GW$101:GW$142, MAX( COUNT( GX$9:GX$50 )  - $C155 + 1, 1)) &gt; 0)) / SUM(_xlfn._xlws.FILTER(INDEX( GW$9:GW$50, MAX( COUNT( GX$9:GX$50 )  - $B155 + 1, 1)) : INDEX( GW$9:GW$50, MAX( COUNT( GX$9:GX$50 )  - $C155 + 1, 1)), INDEX( GW$101:GW$142, MAX( COUNT( GX$9:GX$50 )  - $B155 + 1, 1)) : INDEX( GW$101:GW$142, MAX( COUNT( GX$9:GX$50 )  - $C155 + 1, 1)) &gt; 0)) )</f>
        <v>1.0011705159120736</v>
      </c>
      <c r="GX155" s="10">
        <f>+IF(GX$8 = 125, 1, SUM(_xlfn._xlws.FILTER(INDEX( GY$9:GY$50, MAX( COUNT( GY$9:GY$50 )  - $B155 + 1, 1)) : INDEX( GY$9:GY$50, MAX( COUNT( GY$9:GY$50 )  - $C155 + 1, 1)), INDEX( GX$101:GX$142, MAX( COUNT( GY$9:GY$50 )  - $B155 + 1, 1)) : INDEX( GX$101:GX$142, MAX( COUNT( GY$9:GY$50 )  - $C155 + 1, 1)) &gt; 0)) / SUM(_xlfn._xlws.FILTER(INDEX( GX$9:GX$50, MAX( COUNT( GY$9:GY$50 )  - $B155 + 1, 1)) : INDEX( GX$9:GX$50, MAX( COUNT( GY$9:GY$50 )  - $C155 + 1, 1)), INDEX( GX$101:GX$142, MAX( COUNT( GY$9:GY$50 )  - $B155 + 1, 1)) : INDEX( GX$101:GX$142, MAX( COUNT( GY$9:GY$50 )  - $C155 + 1, 1)) &gt; 0)) )</f>
        <v>1.0001706957725718</v>
      </c>
      <c r="GY155" s="10">
        <f>+IF(GY$8 = 125, 1, SUM(_xlfn._xlws.FILTER(INDEX( GZ$9:GZ$50, MAX( COUNT( GZ$9:GZ$50 )  - $B155 + 1, 1)) : INDEX( GZ$9:GZ$50, MAX( COUNT( GZ$9:GZ$50 )  - $C155 + 1, 1)), INDEX( GY$101:GY$142, MAX( COUNT( GZ$9:GZ$50 )  - $B155 + 1, 1)) : INDEX( GY$101:GY$142, MAX( COUNT( GZ$9:GZ$50 )  - $C155 + 1, 1)) &gt; 0)) / SUM(_xlfn._xlws.FILTER(INDEX( GY$9:GY$50, MAX( COUNT( GZ$9:GZ$50 )  - $B155 + 1, 1)) : INDEX( GY$9:GY$50, MAX( COUNT( GZ$9:GZ$50 )  - $C155 + 1, 1)), INDEX( GY$101:GY$142, MAX( COUNT( GZ$9:GZ$50 )  - $B155 + 1, 1)) : INDEX( GY$101:GY$142, MAX( COUNT( GZ$9:GZ$50 )  - $C155 + 1, 1)) &gt; 0)) )</f>
        <v>1.0000294250435064</v>
      </c>
      <c r="GZ155" s="10">
        <f>+IF(GZ$8 = 125, 1, SUM(_xlfn._xlws.FILTER(INDEX( HA$9:HA$50, MAX( COUNT( HA$9:HA$50 )  - $B155 + 1, 1)) : INDEX( HA$9:HA$50, MAX( COUNT( HA$9:HA$50 )  - $C155 + 1, 1)), INDEX( GZ$101:GZ$142, MAX( COUNT( HA$9:HA$50 )  - $B155 + 1, 1)) : INDEX( GZ$101:GZ$142, MAX( COUNT( HA$9:HA$50 )  - $C155 + 1, 1)) &gt; 0)) / SUM(_xlfn._xlws.FILTER(INDEX( GZ$9:GZ$50, MAX( COUNT( HA$9:HA$50 )  - $B155 + 1, 1)) : INDEX( GZ$9:GZ$50, MAX( COUNT( HA$9:HA$50 )  - $C155 + 1, 1)), INDEX( GZ$101:GZ$142, MAX( COUNT( HA$9:HA$50 )  - $B155 + 1, 1)) : INDEX( GZ$101:GZ$142, MAX( COUNT( HA$9:HA$50 )  - $C155 + 1, 1)) &gt; 0)) )</f>
        <v>1.0005186473576855</v>
      </c>
      <c r="HA155" s="10">
        <f>+IF(HA$8 = 125, 1, SUM(_xlfn._xlws.FILTER(INDEX( HB$9:HB$50, MAX( COUNT( HB$9:HB$50 )  - $B155 + 1, 1)) : INDEX( HB$9:HB$50, MAX( COUNT( HB$9:HB$50 )  - $C155 + 1, 1)), INDEX( HA$101:HA$142, MAX( COUNT( HB$9:HB$50 )  - $B155 + 1, 1)) : INDEX( HA$101:HA$142, MAX( COUNT( HB$9:HB$50 )  - $C155 + 1, 1)) &gt; 0)) / SUM(_xlfn._xlws.FILTER(INDEX( HA$9:HA$50, MAX( COUNT( HB$9:HB$50 )  - $B155 + 1, 1)) : INDEX( HA$9:HA$50, MAX( COUNT( HB$9:HB$50 )  - $C155 + 1, 1)), INDEX( HA$101:HA$142, MAX( COUNT( HB$9:HB$50 )  - $B155 + 1, 1)) : INDEX( HA$101:HA$142, MAX( COUNT( HB$9:HB$50 )  - $C155 + 1, 1)) &gt; 0)) )</f>
        <v>1.0007526534097739</v>
      </c>
      <c r="HB155" s="10">
        <f>+IF(HB$8 = 125, 1, SUM(_xlfn._xlws.FILTER(INDEX( HC$9:HC$50, MAX( COUNT( HC$9:HC$50 )  - $B155 + 1, 1)) : INDEX( HC$9:HC$50, MAX( COUNT( HC$9:HC$50 )  - $C155 + 1, 1)), INDEX( HB$101:HB$142, MAX( COUNT( HC$9:HC$50 )  - $B155 + 1, 1)) : INDEX( HB$101:HB$142, MAX( COUNT( HC$9:HC$50 )  - $C155 + 1, 1)) &gt; 0)) / SUM(_xlfn._xlws.FILTER(INDEX( HB$9:HB$50, MAX( COUNT( HC$9:HC$50 )  - $B155 + 1, 1)) : INDEX( HB$9:HB$50, MAX( COUNT( HC$9:HC$50 )  - $C155 + 1, 1)), INDEX( HB$101:HB$142, MAX( COUNT( HC$9:HC$50 )  - $B155 + 1, 1)) : INDEX( HB$101:HB$142, MAX( COUNT( HC$9:HC$50 )  - $C155 + 1, 1)) &gt; 0)) )</f>
        <v>0.99865535564917074</v>
      </c>
      <c r="HC155" s="10">
        <f>+IF(HC$8 = 125, 1, SUM(_xlfn._xlws.FILTER(INDEX( HD$9:HD$50, MAX( COUNT( HD$9:HD$50 )  - $B155 + 1, 1)) : INDEX( HD$9:HD$50, MAX( COUNT( HD$9:HD$50 )  - $C155 + 1, 1)), INDEX( HC$101:HC$142, MAX( COUNT( HD$9:HD$50 )  - $B155 + 1, 1)) : INDEX( HC$101:HC$142, MAX( COUNT( HD$9:HD$50 )  - $C155 + 1, 1)) &gt; 0)) / SUM(_xlfn._xlws.FILTER(INDEX( HC$9:HC$50, MAX( COUNT( HD$9:HD$50 )  - $B155 + 1, 1)) : INDEX( HC$9:HC$50, MAX( COUNT( HD$9:HD$50 )  - $C155 + 1, 1)), INDEX( HC$101:HC$142, MAX( COUNT( HD$9:HD$50 )  - $B155 + 1, 1)) : INDEX( HC$101:HC$142, MAX( COUNT( HD$9:HD$50 )  - $C155 + 1, 1)) &gt; 0)) )</f>
        <v>1.0004433993959656</v>
      </c>
      <c r="HD155" s="10">
        <f>+IF(HD$8 = 125, 1, SUM(_xlfn._xlws.FILTER(INDEX( HE$9:HE$50, MAX( COUNT( HE$9:HE$50 )  - $B155 + 1, 1)) : INDEX( HE$9:HE$50, MAX( COUNT( HE$9:HE$50 )  - $C155 + 1, 1)), INDEX( HD$101:HD$142, MAX( COUNT( HE$9:HE$50 )  - $B155 + 1, 1)) : INDEX( HD$101:HD$142, MAX( COUNT( HE$9:HE$50 )  - $C155 + 1, 1)) &gt; 0)) / SUM(_xlfn._xlws.FILTER(INDEX( HD$9:HD$50, MAX( COUNT( HE$9:HE$50 )  - $B155 + 1, 1)) : INDEX( HD$9:HD$50, MAX( COUNT( HE$9:HE$50 )  - $C155 + 1, 1)), INDEX( HD$101:HD$142, MAX( COUNT( HE$9:HE$50 )  - $B155 + 1, 1)) : INDEX( HD$101:HD$142, MAX( COUNT( HE$9:HE$50 )  - $C155 + 1, 1)) &gt; 0)) )</f>
        <v>1.0000540233725053</v>
      </c>
      <c r="HE155" s="10">
        <f>+IF(HE$8 = 125, 1, SUM(_xlfn._xlws.FILTER(INDEX( HF$9:HF$50, MAX( COUNT( HF$9:HF$50 )  - $B155 + 1, 1)) : INDEX( HF$9:HF$50, MAX( COUNT( HF$9:HF$50 )  - $C155 + 1, 1)), INDEX( HE$101:HE$142, MAX( COUNT( HF$9:HF$50 )  - $B155 + 1, 1)) : INDEX( HE$101:HE$142, MAX( COUNT( HF$9:HF$50 )  - $C155 + 1, 1)) &gt; 0)) / SUM(_xlfn._xlws.FILTER(INDEX( HE$9:HE$50, MAX( COUNT( HF$9:HF$50 )  - $B155 + 1, 1)) : INDEX( HE$9:HE$50, MAX( COUNT( HF$9:HF$50 )  - $C155 + 1, 1)), INDEX( HE$101:HE$142, MAX( COUNT( HF$9:HF$50 )  - $B155 + 1, 1)) : INDEX( HE$101:HE$142, MAX( COUNT( HF$9:HF$50 )  - $C155 + 1, 1)) &gt; 0)) )</f>
        <v>1.0003312330667222</v>
      </c>
      <c r="HF155" s="10">
        <f>+IF(HF$8 = 125, 1, SUM(_xlfn._xlws.FILTER(INDEX( HG$9:HG$50, MAX( COUNT( HG$9:HG$50 )  - $B155 + 1, 1)) : INDEX( HG$9:HG$50, MAX( COUNT( HG$9:HG$50 )  - $C155 + 1, 1)), INDEX( HF$101:HF$142, MAX( COUNT( HG$9:HG$50 )  - $B155 + 1, 1)) : INDEX( HF$101:HF$142, MAX( COUNT( HG$9:HG$50 )  - $C155 + 1, 1)) &gt; 0)) / SUM(_xlfn._xlws.FILTER(INDEX( HF$9:HF$50, MAX( COUNT( HG$9:HG$50 )  - $B155 + 1, 1)) : INDEX( HF$9:HF$50, MAX( COUNT( HG$9:HG$50 )  - $C155 + 1, 1)), INDEX( HF$101:HF$142, MAX( COUNT( HG$9:HG$50 )  - $B155 + 1, 1)) : INDEX( HF$101:HF$142, MAX( COUNT( HG$9:HG$50 )  - $C155 + 1, 1)) &gt; 0)) )</f>
        <v>1.0071781200861498</v>
      </c>
      <c r="HG155" s="10">
        <f>+IF(HG$8 = 125, 1, SUM(_xlfn._xlws.FILTER(INDEX( HH$9:HH$50, MAX( COUNT( HH$9:HH$50 )  - $B155 + 1, 1)) : INDEX( HH$9:HH$50, MAX( COUNT( HH$9:HH$50 )  - $C155 + 1, 1)), INDEX( HG$101:HG$142, MAX( COUNT( HH$9:HH$50 )  - $B155 + 1, 1)) : INDEX( HG$101:HG$142, MAX( COUNT( HH$9:HH$50 )  - $C155 + 1, 1)) &gt; 0)) / SUM(_xlfn._xlws.FILTER(INDEX( HG$9:HG$50, MAX( COUNT( HH$9:HH$50 )  - $B155 + 1, 1)) : INDEX( HG$9:HG$50, MAX( COUNT( HH$9:HH$50 )  - $C155 + 1, 1)), INDEX( HG$101:HG$142, MAX( COUNT( HH$9:HH$50 )  - $B155 + 1, 1)) : INDEX( HG$101:HG$142, MAX( COUNT( HH$9:HH$50 )  - $C155 + 1, 1)) &gt; 0)) )</f>
        <v>1.0005195101443682</v>
      </c>
      <c r="HH155" s="10">
        <f>+IF(HH$8 = 125, 1, SUM(_xlfn._xlws.FILTER(INDEX( HI$9:HI$50, MAX( COUNT( HI$9:HI$50 )  - $B155 + 1, 1)) : INDEX( HI$9:HI$50, MAX( COUNT( HI$9:HI$50 )  - $C155 + 1, 1)), INDEX( HH$101:HH$142, MAX( COUNT( HI$9:HI$50 )  - $B155 + 1, 1)) : INDEX( HH$101:HH$142, MAX( COUNT( HI$9:HI$50 )  - $C155 + 1, 1)) &gt; 0)) / SUM(_xlfn._xlws.FILTER(INDEX( HH$9:HH$50, MAX( COUNT( HI$9:HI$50 )  - $B155 + 1, 1)) : INDEX( HH$9:HH$50, MAX( COUNT( HI$9:HI$50 )  - $C155 + 1, 1)), INDEX( HH$101:HH$142, MAX( COUNT( HI$9:HI$50 )  - $B155 + 1, 1)) : INDEX( HH$101:HH$142, MAX( COUNT( HI$9:HI$50 )  - $C155 + 1, 1)) &gt; 0)) )</f>
        <v>1.0008812433369265</v>
      </c>
      <c r="HI155" s="10">
        <f>+IF(HI$8 = 125, 1, SUM(_xlfn._xlws.FILTER(INDEX( HJ$9:HJ$50, MAX( COUNT( HJ$9:HJ$50 )  - $B155 + 1, 1)) : INDEX( HJ$9:HJ$50, MAX( COUNT( HJ$9:HJ$50 )  - $C155 + 1, 1)), INDEX( HI$101:HI$142, MAX( COUNT( HJ$9:HJ$50 )  - $B155 + 1, 1)) : INDEX( HI$101:HI$142, MAX( COUNT( HJ$9:HJ$50 )  - $C155 + 1, 1)) &gt; 0)) / SUM(_xlfn._xlws.FILTER(INDEX( HI$9:HI$50, MAX( COUNT( HJ$9:HJ$50 )  - $B155 + 1, 1)) : INDEX( HI$9:HI$50, MAX( COUNT( HJ$9:HJ$50 )  - $C155 + 1, 1)), INDEX( HI$101:HI$142, MAX( COUNT( HJ$9:HJ$50 )  - $B155 + 1, 1)) : INDEX( HI$101:HI$142, MAX( COUNT( HJ$9:HJ$50 )  - $C155 + 1, 1)) &gt; 0)) )</f>
        <v>1.014305482941374</v>
      </c>
      <c r="HJ155" s="10">
        <f>+IF(HJ$8 = 125, 1, SUM(_xlfn._xlws.FILTER(INDEX( HK$9:HK$50, MAX( COUNT( HK$9:HK$50 )  - $B155 + 1, 1)) : INDEX( HK$9:HK$50, MAX( COUNT( HK$9:HK$50 )  - $C155 + 1, 1)), INDEX( HJ$101:HJ$142, MAX( COUNT( HK$9:HK$50 )  - $B155 + 1, 1)) : INDEX( HJ$101:HJ$142, MAX( COUNT( HK$9:HK$50 )  - $C155 + 1, 1)) &gt; 0)) / SUM(_xlfn._xlws.FILTER(INDEX( HJ$9:HJ$50, MAX( COUNT( HK$9:HK$50 )  - $B155 + 1, 1)) : INDEX( HJ$9:HJ$50, MAX( COUNT( HK$9:HK$50 )  - $C155 + 1, 1)), INDEX( HJ$101:HJ$142, MAX( COUNT( HK$9:HK$50 )  - $B155 + 1, 1)) : INDEX( HJ$101:HJ$142, MAX( COUNT( HK$9:HK$50 )  - $C155 + 1, 1)) &gt; 0)) )</f>
        <v>1.0014097443614167</v>
      </c>
      <c r="HK155" s="10">
        <f>+IF(HK$8 = 125, 1, SUM(_xlfn._xlws.FILTER(INDEX( HL$9:HL$50, MAX( COUNT( HL$9:HL$50 )  - $B155 + 1, 1)) : INDEX( HL$9:HL$50, MAX( COUNT( HL$9:HL$50 )  - $C155 + 1, 1)), INDEX( HK$101:HK$142, MAX( COUNT( HL$9:HL$50 )  - $B155 + 1, 1)) : INDEX( HK$101:HK$142, MAX( COUNT( HL$9:HL$50 )  - $C155 + 1, 1)) &gt; 0)) / SUM(_xlfn._xlws.FILTER(INDEX( HK$9:HK$50, MAX( COUNT( HL$9:HL$50 )  - $B155 + 1, 1)) : INDEX( HK$9:HK$50, MAX( COUNT( HL$9:HL$50 )  - $C155 + 1, 1)), INDEX( HK$101:HK$142, MAX( COUNT( HL$9:HL$50 )  - $B155 + 1, 1)) : INDEX( HK$101:HK$142, MAX( COUNT( HL$9:HL$50 )  - $C155 + 1, 1)) &gt; 0)) )</f>
        <v>1</v>
      </c>
      <c r="HL155" s="10">
        <f>+IF(HL$8 = 125, 1, SUM(_xlfn._xlws.FILTER(INDEX( HM$9:HM$50, MAX( COUNT( HM$9:HM$50 )  - $B155 + 1, 1)) : INDEX( HM$9:HM$50, MAX( COUNT( HM$9:HM$50 )  - $C155 + 1, 1)), INDEX( HL$101:HL$142, MAX( COUNT( HM$9:HM$50 )  - $B155 + 1, 1)) : INDEX( HL$101:HL$142, MAX( COUNT( HM$9:HM$50 )  - $C155 + 1, 1)) &gt; 0)) / SUM(_xlfn._xlws.FILTER(INDEX( HL$9:HL$50, MAX( COUNT( HM$9:HM$50 )  - $B155 + 1, 1)) : INDEX( HL$9:HL$50, MAX( COUNT( HM$9:HM$50 )  - $C155 + 1, 1)), INDEX( HL$101:HL$142, MAX( COUNT( HM$9:HM$50 )  - $B155 + 1, 1)) : INDEX( HL$101:HL$142, MAX( COUNT( HM$9:HM$50 )  - $C155 + 1, 1)) &gt; 0)) )</f>
        <v>1.0001520610485173</v>
      </c>
      <c r="HM155" s="10">
        <f>+IF(HM$8 = 125, 1, SUM(_xlfn._xlws.FILTER(INDEX( HN$9:HN$50, MAX( COUNT( HN$9:HN$50 )  - $B155 + 1, 1)) : INDEX( HN$9:HN$50, MAX( COUNT( HN$9:HN$50 )  - $C155 + 1, 1)), INDEX( HM$101:HM$142, MAX( COUNT( HN$9:HN$50 )  - $B155 + 1, 1)) : INDEX( HM$101:HM$142, MAX( COUNT( HN$9:HN$50 )  - $C155 + 1, 1)) &gt; 0)) / SUM(_xlfn._xlws.FILTER(INDEX( HM$9:HM$50, MAX( COUNT( HN$9:HN$50 )  - $B155 + 1, 1)) : INDEX( HM$9:HM$50, MAX( COUNT( HN$9:HN$50 )  - $C155 + 1, 1)), INDEX( HM$101:HM$142, MAX( COUNT( HN$9:HN$50 )  - $B155 + 1, 1)) : INDEX( HM$101:HM$142, MAX( COUNT( HN$9:HN$50 )  - $C155 + 1, 1)) &gt; 0)) )</f>
        <v>1.0008274146863971</v>
      </c>
      <c r="HN155" s="10">
        <f>+IF(HN$8 = 125, 1, SUM(_xlfn._xlws.FILTER(INDEX( HO$9:HO$50, MAX( COUNT( HO$9:HO$50 )  - $B155 + 1, 1)) : INDEX( HO$9:HO$50, MAX( COUNT( HO$9:HO$50 )  - $C155 + 1, 1)), INDEX( HN$101:HN$142, MAX( COUNT( HO$9:HO$50 )  - $B155 + 1, 1)) : INDEX( HN$101:HN$142, MAX( COUNT( HO$9:HO$50 )  - $C155 + 1, 1)) &gt; 0)) / SUM(_xlfn._xlws.FILTER(INDEX( HN$9:HN$50, MAX( COUNT( HO$9:HO$50 )  - $B155 + 1, 1)) : INDEX( HN$9:HN$50, MAX( COUNT( HO$9:HO$50 )  - $C155 + 1, 1)), INDEX( HN$101:HN$142, MAX( COUNT( HO$9:HO$50 )  - $B155 + 1, 1)) : INDEX( HN$101:HN$142, MAX( COUNT( HO$9:HO$50 )  - $C155 + 1, 1)) &gt; 0)) )</f>
        <v>1.0006105263834963</v>
      </c>
      <c r="HO155" s="10">
        <f>+IF(HO$8 = 125, 1, SUM(_xlfn._xlws.FILTER(INDEX( HP$9:HP$50, MAX( COUNT( HP$9:HP$50 )  - $B155 + 1, 1)) : INDEX( HP$9:HP$50, MAX( COUNT( HP$9:HP$50 )  - $C155 + 1, 1)), INDEX( HO$101:HO$142, MAX( COUNT( HP$9:HP$50 )  - $B155 + 1, 1)) : INDEX( HO$101:HO$142, MAX( COUNT( HP$9:HP$50 )  - $C155 + 1, 1)) &gt; 0)) / SUM(_xlfn._xlws.FILTER(INDEX( HO$9:HO$50, MAX( COUNT( HP$9:HP$50 )  - $B155 + 1, 1)) : INDEX( HO$9:HO$50, MAX( COUNT( HP$9:HP$50 )  - $C155 + 1, 1)), INDEX( HO$101:HO$142, MAX( COUNT( HP$9:HP$50 )  - $B155 + 1, 1)) : INDEX( HO$101:HO$142, MAX( COUNT( HP$9:HP$50 )  - $C155 + 1, 1)) &gt; 0)) )</f>
        <v>1.0000494829092899</v>
      </c>
      <c r="HP155" s="10">
        <f>+IF(HP$8 = 125, 1, SUM(_xlfn._xlws.FILTER(INDEX( HQ$9:HQ$50, MAX( COUNT( HQ$9:HQ$50 )  - $B155 + 1, 1)) : INDEX( HQ$9:HQ$50, MAX( COUNT( HQ$9:HQ$50 )  - $C155 + 1, 1)), INDEX( HP$101:HP$142, MAX( COUNT( HQ$9:HQ$50 )  - $B155 + 1, 1)) : INDEX( HP$101:HP$142, MAX( COUNT( HQ$9:HQ$50 )  - $C155 + 1, 1)) &gt; 0)) / SUM(_xlfn._xlws.FILTER(INDEX( HP$9:HP$50, MAX( COUNT( HQ$9:HQ$50 )  - $B155 + 1, 1)) : INDEX( HP$9:HP$50, MAX( COUNT( HQ$9:HQ$50 )  - $C155 + 1, 1)), INDEX( HP$101:HP$142, MAX( COUNT( HQ$9:HQ$50 )  - $B155 + 1, 1)) : INDEX( HP$101:HP$142, MAX( COUNT( HQ$9:HQ$50 )  - $C155 + 1, 1)) &gt; 0)) )</f>
        <v>1.0000093220471451</v>
      </c>
      <c r="HQ155" s="10">
        <f>+IF(HQ$8 = 125, 1, SUM(_xlfn._xlws.FILTER(INDEX( HR$9:HR$50, MAX( COUNT( HR$9:HR$50 )  - $B155 + 1, 1)) : INDEX( HR$9:HR$50, MAX( COUNT( HR$9:HR$50 )  - $C155 + 1, 1)), INDEX( HQ$101:HQ$142, MAX( COUNT( HR$9:HR$50 )  - $B155 + 1, 1)) : INDEX( HQ$101:HQ$142, MAX( COUNT( HR$9:HR$50 )  - $C155 + 1, 1)) &gt; 0)) / SUM(_xlfn._xlws.FILTER(INDEX( HQ$9:HQ$50, MAX( COUNT( HR$9:HR$50 )  - $B155 + 1, 1)) : INDEX( HQ$9:HQ$50, MAX( COUNT( HR$9:HR$50 )  - $C155 + 1, 1)), INDEX( HQ$101:HQ$142, MAX( COUNT( HR$9:HR$50 )  - $B155 + 1, 1)) : INDEX( HQ$101:HQ$142, MAX( COUNT( HR$9:HR$50 )  - $C155 + 1, 1)) &gt; 0)) )</f>
        <v>1.0001365137603588</v>
      </c>
      <c r="HR155" s="10">
        <f>+IF(HR$8 = 125, 1, SUM(_xlfn._xlws.FILTER(INDEX( HS$9:HS$50, MAX( COUNT( HS$9:HS$50 )  - $B155 + 1, 1)) : INDEX( HS$9:HS$50, MAX( COUNT( HS$9:HS$50 )  - $C155 + 1, 1)), INDEX( HR$101:HR$142, MAX( COUNT( HS$9:HS$50 )  - $B155 + 1, 1)) : INDEX( HR$101:HR$142, MAX( COUNT( HS$9:HS$50 )  - $C155 + 1, 1)) &gt; 0)) / SUM(_xlfn._xlws.FILTER(INDEX( HR$9:HR$50, MAX( COUNT( HS$9:HS$50 )  - $B155 + 1, 1)) : INDEX( HR$9:HR$50, MAX( COUNT( HS$9:HS$50 )  - $C155 + 1, 1)), INDEX( HR$101:HR$142, MAX( COUNT( HS$9:HS$50 )  - $B155 + 1, 1)) : INDEX( HR$101:HR$142, MAX( COUNT( HS$9:HS$50 )  - $C155 + 1, 1)) &gt; 0)) )</f>
        <v>1.0003077736414017</v>
      </c>
      <c r="HS155" s="10">
        <f>+IF(HS$8 = 125, 1, SUM(_xlfn._xlws.FILTER(INDEX( HT$9:HT$50, MAX( COUNT( HT$9:HT$50 )  - $B155 + 1, 1)) : INDEX( HT$9:HT$50, MAX( COUNT( HT$9:HT$50 )  - $C155 + 1, 1)), INDEX( HS$101:HS$142, MAX( COUNT( HT$9:HT$50 )  - $B155 + 1, 1)) : INDEX( HS$101:HS$142, MAX( COUNT( HT$9:HT$50 )  - $C155 + 1, 1)) &gt; 0)) / SUM(_xlfn._xlws.FILTER(INDEX( HS$9:HS$50, MAX( COUNT( HT$9:HT$50 )  - $B155 + 1, 1)) : INDEX( HS$9:HS$50, MAX( COUNT( HT$9:HT$50 )  - $C155 + 1, 1)), INDEX( HS$101:HS$142, MAX( COUNT( HT$9:HT$50 )  - $B155 + 1, 1)) : INDEX( HS$101:HS$142, MAX( COUNT( HT$9:HT$50 )  - $C155 + 1, 1)) &gt; 0)) )</f>
        <v>1.0008512736360293</v>
      </c>
      <c r="HT155" s="10">
        <f>+IF(HT$8 = 125, 1, SUM(_xlfn._xlws.FILTER(INDEX( HU$9:HU$50, MAX( COUNT( HU$9:HU$50 )  - $B155 + 1, 1)) : INDEX( HU$9:HU$50, MAX( COUNT( HU$9:HU$50 )  - $C155 + 1, 1)), INDEX( HT$101:HT$142, MAX( COUNT( HU$9:HU$50 )  - $B155 + 1, 1)) : INDEX( HT$101:HT$142, MAX( COUNT( HU$9:HU$50 )  - $C155 + 1, 1)) &gt; 0)) / SUM(_xlfn._xlws.FILTER(INDEX( HT$9:HT$50, MAX( COUNT( HU$9:HU$50 )  - $B155 + 1, 1)) : INDEX( HT$9:HT$50, MAX( COUNT( HU$9:HU$50 )  - $C155 + 1, 1)), INDEX( HT$101:HT$142, MAX( COUNT( HU$9:HU$50 )  - $B155 + 1, 1)) : INDEX( HT$101:HT$142, MAX( COUNT( HU$9:HU$50 )  - $C155 + 1, 1)) &gt; 0)) )</f>
        <v>1.0009180008291094</v>
      </c>
      <c r="HU155" s="10">
        <f>+IF(HU$8 = 125, 1, SUM(_xlfn._xlws.FILTER(INDEX( HV$9:HV$50, MAX( COUNT( HV$9:HV$50 )  - $B155 + 1, 1)) : INDEX( HV$9:HV$50, MAX( COUNT( HV$9:HV$50 )  - $C155 + 1, 1)), INDEX( HU$101:HU$142, MAX( COUNT( HV$9:HV$50 )  - $B155 + 1, 1)) : INDEX( HU$101:HU$142, MAX( COUNT( HV$9:HV$50 )  - $C155 + 1, 1)) &gt; 0)) / SUM(_xlfn._xlws.FILTER(INDEX( HU$9:HU$50, MAX( COUNT( HV$9:HV$50 )  - $B155 + 1, 1)) : INDEX( HU$9:HU$50, MAX( COUNT( HV$9:HV$50 )  - $C155 + 1, 1)), INDEX( HU$101:HU$142, MAX( COUNT( HV$9:HV$50 )  - $B155 + 1, 1)) : INDEX( HU$101:HU$142, MAX( COUNT( HV$9:HV$50 )  - $C155 + 1, 1)) &gt; 0)) )</f>
        <v>1.0004213067285908</v>
      </c>
      <c r="HV155" s="10">
        <f>+IF(HV$8 = 125, 1, SUM(_xlfn._xlws.FILTER(INDEX( HW$9:HW$50, MAX( COUNT( HW$9:HW$50 )  - $B155 + 1, 1)) : INDEX( HW$9:HW$50, MAX( COUNT( HW$9:HW$50 )  - $C155 + 1, 1)), INDEX( HV$101:HV$142, MAX( COUNT( HW$9:HW$50 )  - $B155 + 1, 1)) : INDEX( HV$101:HV$142, MAX( COUNT( HW$9:HW$50 )  - $C155 + 1, 1)) &gt; 0)) / SUM(_xlfn._xlws.FILTER(INDEX( HV$9:HV$50, MAX( COUNT( HW$9:HW$50 )  - $B155 + 1, 1)) : INDEX( HV$9:HV$50, MAX( COUNT( HW$9:HW$50 )  - $C155 + 1, 1)), INDEX( HV$101:HV$142, MAX( COUNT( HW$9:HW$50 )  - $B155 + 1, 1)) : INDEX( HV$101:HV$142, MAX( COUNT( HW$9:HW$50 )  - $C155 + 1, 1)) &gt; 0)) )</f>
        <v>1.0002634224298292</v>
      </c>
      <c r="HW155" s="10">
        <f>+IF(HW$8 = 125, 1, SUM(_xlfn._xlws.FILTER(INDEX( HX$9:HX$50, MAX( COUNT( HX$9:HX$50 )  - $B155 + 1, 1)) : INDEX( HX$9:HX$50, MAX( COUNT( HX$9:HX$50 )  - $C155 + 1, 1)), INDEX( HW$101:HW$142, MAX( COUNT( HX$9:HX$50 )  - $B155 + 1, 1)) : INDEX( HW$101:HW$142, MAX( COUNT( HX$9:HX$50 )  - $C155 + 1, 1)) &gt; 0)) / SUM(_xlfn._xlws.FILTER(INDEX( HW$9:HW$50, MAX( COUNT( HX$9:HX$50 )  - $B155 + 1, 1)) : INDEX( HW$9:HW$50, MAX( COUNT( HX$9:HX$50 )  - $C155 + 1, 1)), INDEX( HW$101:HW$142, MAX( COUNT( HX$9:HX$50 )  - $B155 + 1, 1)) : INDEX( HW$101:HW$142, MAX( COUNT( HX$9:HX$50 )  - $C155 + 1, 1)) &gt; 0)) )</f>
        <v>1.0000133934138085</v>
      </c>
      <c r="HX155" s="10">
        <f>+IF(HX$8 = 125, 1, SUM(_xlfn._xlws.FILTER(INDEX( HY$9:HY$50, MAX( COUNT( HY$9:HY$50 )  - $B155 + 1, 1)) : INDEX( HY$9:HY$50, MAX( COUNT( HY$9:HY$50 )  - $C155 + 1, 1)), INDEX( HX$101:HX$142, MAX( COUNT( HY$9:HY$50 )  - $B155 + 1, 1)) : INDEX( HX$101:HX$142, MAX( COUNT( HY$9:HY$50 )  - $C155 + 1, 1)) &gt; 0)) / SUM(_xlfn._xlws.FILTER(INDEX( HX$9:HX$50, MAX( COUNT( HY$9:HY$50 )  - $B155 + 1, 1)) : INDEX( HX$9:HX$50, MAX( COUNT( HY$9:HY$50 )  - $C155 + 1, 1)), INDEX( HX$101:HX$142, MAX( COUNT( HY$9:HY$50 )  - $B155 + 1, 1)) : INDEX( HX$101:HX$142, MAX( COUNT( HY$9:HY$50 )  - $C155 + 1, 1)) &gt; 0)) )</f>
        <v>1.0001267711881203</v>
      </c>
      <c r="HY155" s="10">
        <f>+IF(HY$8 = 125, 1, SUM(_xlfn._xlws.FILTER(INDEX( HZ$9:HZ$50, MAX( COUNT( HZ$9:HZ$50 )  - $B155 + 1, 1)) : INDEX( HZ$9:HZ$50, MAX( COUNT( HZ$9:HZ$50 )  - $C155 + 1, 1)), INDEX( HY$101:HY$142, MAX( COUNT( HZ$9:HZ$50 )  - $B155 + 1, 1)) : INDEX( HY$101:HY$142, MAX( COUNT( HZ$9:HZ$50 )  - $C155 + 1, 1)) &gt; 0)) / SUM(_xlfn._xlws.FILTER(INDEX( HY$9:HY$50, MAX( COUNT( HZ$9:HZ$50 )  - $B155 + 1, 1)) : INDEX( HY$9:HY$50, MAX( COUNT( HZ$9:HZ$50 )  - $C155 + 1, 1)), INDEX( HY$101:HY$142, MAX( COUNT( HZ$9:HZ$50 )  - $B155 + 1, 1)) : INDEX( HY$101:HY$142, MAX( COUNT( HZ$9:HZ$50 )  - $C155 + 1, 1)) &gt; 0)) )</f>
        <v>1.0000207098870422</v>
      </c>
      <c r="HZ155" s="10">
        <f>+IF(HZ$8 = 125, 1, SUM(_xlfn._xlws.FILTER(INDEX( IA$9:IA$50, MAX( COUNT( IA$9:IA$50 )  - $B155 + 1, 1)) : INDEX( IA$9:IA$50, MAX( COUNT( IA$9:IA$50 )  - $C155 + 1, 1)), INDEX( HZ$101:HZ$142, MAX( COUNT( IA$9:IA$50 )  - $B155 + 1, 1)) : INDEX( HZ$101:HZ$142, MAX( COUNT( IA$9:IA$50 )  - $C155 + 1, 1)) &gt; 0)) / SUM(_xlfn._xlws.FILTER(INDEX( HZ$9:HZ$50, MAX( COUNT( IA$9:IA$50 )  - $B155 + 1, 1)) : INDEX( HZ$9:HZ$50, MAX( COUNT( IA$9:IA$50 )  - $C155 + 1, 1)), INDEX( HZ$101:HZ$142, MAX( COUNT( IA$9:IA$50 )  - $B155 + 1, 1)) : INDEX( HZ$101:HZ$142, MAX( COUNT( IA$9:IA$50 )  - $C155 + 1, 1)) &gt; 0)) )</f>
        <v>1.0002138471832676</v>
      </c>
      <c r="IA155" s="10">
        <f>+IF(IA$8 = 125, 1, SUM(_xlfn._xlws.FILTER(INDEX( IB$9:IB$50, MAX( COUNT( IB$9:IB$50 )  - $B155 + 1, 1)) : INDEX( IB$9:IB$50, MAX( COUNT( IB$9:IB$50 )  - $C155 + 1, 1)), INDEX( IA$101:IA$142, MAX( COUNT( IB$9:IB$50 )  - $B155 + 1, 1)) : INDEX( IA$101:IA$142, MAX( COUNT( IB$9:IB$50 )  - $C155 + 1, 1)) &gt; 0)) / SUM(_xlfn._xlws.FILTER(INDEX( IA$9:IA$50, MAX( COUNT( IB$9:IB$50 )  - $B155 + 1, 1)) : INDEX( IA$9:IA$50, MAX( COUNT( IB$9:IB$50 )  - $C155 + 1, 1)), INDEX( IA$101:IA$142, MAX( COUNT( IB$9:IB$50 )  - $B155 + 1, 1)) : INDEX( IA$101:IA$142, MAX( COUNT( IB$9:IB$50 )  - $C155 + 1, 1)) &gt; 0)) )</f>
        <v>1.0005532733574507</v>
      </c>
      <c r="IB155" s="10">
        <f>+IF(IB$8 = 125, 1, SUM(_xlfn._xlws.FILTER(INDEX( IC$9:IC$50, MAX( COUNT( IC$9:IC$50 )  - $B155 + 1, 1)) : INDEX( IC$9:IC$50, MAX( COUNT( IC$9:IC$50 )  - $C155 + 1, 1)), INDEX( IB$101:IB$142, MAX( COUNT( IC$9:IC$50 )  - $B155 + 1, 1)) : INDEX( IB$101:IB$142, MAX( COUNT( IC$9:IC$50 )  - $C155 + 1, 1)) &gt; 0)) / SUM(_xlfn._xlws.FILTER(INDEX( IB$9:IB$50, MAX( COUNT( IC$9:IC$50 )  - $B155 + 1, 1)) : INDEX( IB$9:IB$50, MAX( COUNT( IC$9:IC$50 )  - $C155 + 1, 1)), INDEX( IB$101:IB$142, MAX( COUNT( IC$9:IC$50 )  - $B155 + 1, 1)) : INDEX( IB$101:IB$142, MAX( COUNT( IC$9:IC$50 )  - $C155 + 1, 1)) &gt; 0)) )</f>
        <v>1.0006550658947577</v>
      </c>
      <c r="IC155" s="10">
        <f>+IF(IC$8 = 125, 1, SUM(_xlfn._xlws.FILTER(INDEX( ID$9:ID$50, MAX( COUNT( ID$9:ID$50 )  - $B155 + 1, 1)) : INDEX( ID$9:ID$50, MAX( COUNT( ID$9:ID$50 )  - $C155 + 1, 1)), INDEX( IC$101:IC$142, MAX( COUNT( ID$9:ID$50 )  - $B155 + 1, 1)) : INDEX( IC$101:IC$142, MAX( COUNT( ID$9:ID$50 )  - $C155 + 1, 1)) &gt; 0)) / SUM(_xlfn._xlws.FILTER(INDEX( IC$9:IC$50, MAX( COUNT( ID$9:ID$50 )  - $B155 + 1, 1)) : INDEX( IC$9:IC$50, MAX( COUNT( ID$9:ID$50 )  - $C155 + 1, 1)), INDEX( IC$101:IC$142, MAX( COUNT( ID$9:ID$50 )  - $B155 + 1, 1)) : INDEX( IC$101:IC$142, MAX( COUNT( ID$9:ID$50 )  - $C155 + 1, 1)) &gt; 0)) )</f>
        <v>1.0001547598576079</v>
      </c>
      <c r="ID155" s="10">
        <f>+IF(ID$8 = 125, 1, SUM(_xlfn._xlws.FILTER(INDEX( IE$9:IE$50, MAX( COUNT( IE$9:IE$50 )  - $B155 + 1, 1)) : INDEX( IE$9:IE$50, MAX( COUNT( IE$9:IE$50 )  - $C155 + 1, 1)), INDEX( ID$101:ID$142, MAX( COUNT( IE$9:IE$50 )  - $B155 + 1, 1)) : INDEX( ID$101:ID$142, MAX( COUNT( IE$9:IE$50 )  - $C155 + 1, 1)) &gt; 0)) / SUM(_xlfn._xlws.FILTER(INDEX( ID$9:ID$50, MAX( COUNT( IE$9:IE$50 )  - $B155 + 1, 1)) : INDEX( ID$9:ID$50, MAX( COUNT( IE$9:IE$50 )  - $C155 + 1, 1)), INDEX( ID$101:ID$142, MAX( COUNT( IE$9:IE$50 )  - $B155 + 1, 1)) : INDEX( ID$101:ID$142, MAX( COUNT( IE$9:IE$50 )  - $C155 + 1, 1)) &gt; 0)) )</f>
        <v>1.0006875720346715</v>
      </c>
      <c r="IE155" s="10">
        <f>+IF(IE$8 = 125, 1, SUM(_xlfn._xlws.FILTER(INDEX( IF$9:IF$50, MAX( COUNT( IF$9:IF$50 )  - $B155 + 1, 1)) : INDEX( IF$9:IF$50, MAX( COUNT( IF$9:IF$50 )  - $C155 + 1, 1)), INDEX( IE$101:IE$142, MAX( COUNT( IF$9:IF$50 )  - $B155 + 1, 1)) : INDEX( IE$101:IE$142, MAX( COUNT( IF$9:IF$50 )  - $C155 + 1, 1)) &gt; 0)) / SUM(_xlfn._xlws.FILTER(INDEX( IE$9:IE$50, MAX( COUNT( IF$9:IF$50 )  - $B155 + 1, 1)) : INDEX( IE$9:IE$50, MAX( COUNT( IF$9:IF$50 )  - $C155 + 1, 1)), INDEX( IE$101:IE$142, MAX( COUNT( IF$9:IF$50 )  - $B155 + 1, 1)) : INDEX( IE$101:IE$142, MAX( COUNT( IF$9:IF$50 )  - $C155 + 1, 1)) &gt; 0)) )</f>
        <v>1.0003799786849112</v>
      </c>
      <c r="IF155" s="10">
        <f>+IF(IF$8 = 125, 1, SUM(_xlfn._xlws.FILTER(INDEX( IG$9:IG$50, MAX( COUNT( IG$9:IG$50 )  - $B155 + 1, 1)) : INDEX( IG$9:IG$50, MAX( COUNT( IG$9:IG$50 )  - $C155 + 1, 1)), INDEX( IF$101:IF$142, MAX( COUNT( IG$9:IG$50 )  - $B155 + 1, 1)) : INDEX( IF$101:IF$142, MAX( COUNT( IG$9:IG$50 )  - $C155 + 1, 1)) &gt; 0)) / SUM(_xlfn._xlws.FILTER(INDEX( IF$9:IF$50, MAX( COUNT( IG$9:IG$50 )  - $B155 + 1, 1)) : INDEX( IF$9:IF$50, MAX( COUNT( IG$9:IG$50 )  - $C155 + 1, 1)), INDEX( IF$101:IF$142, MAX( COUNT( IG$9:IG$50 )  - $B155 + 1, 1)) : INDEX( IF$101:IF$142, MAX( COUNT( IG$9:IG$50 )  - $C155 + 1, 1)) &gt; 0)) )</f>
        <v>1.0007912795953435</v>
      </c>
      <c r="IG155" s="10">
        <f>+IF(IG$8 = 125, 1, SUM(_xlfn._xlws.FILTER(INDEX( IH$9:IH$50, MAX( COUNT( IH$9:IH$50 )  - $B155 + 1, 1)) : INDEX( IH$9:IH$50, MAX( COUNT( IH$9:IH$50 )  - $C155 + 1, 1)), INDEX( IG$101:IG$142, MAX( COUNT( IH$9:IH$50 )  - $B155 + 1, 1)) : INDEX( IG$101:IG$142, MAX( COUNT( IH$9:IH$50 )  - $C155 + 1, 1)) &gt; 0)) / SUM(_xlfn._xlws.FILTER(INDEX( IG$9:IG$50, MAX( COUNT( IH$9:IH$50 )  - $B155 + 1, 1)) : INDEX( IG$9:IG$50, MAX( COUNT( IH$9:IH$50 )  - $C155 + 1, 1)), INDEX( IG$101:IG$142, MAX( COUNT( IH$9:IH$50 )  - $B155 + 1, 1)) : INDEX( IG$101:IG$142, MAX( COUNT( IH$9:IH$50 )  - $C155 + 1, 1)) &gt; 0)) )</f>
        <v>1.0004069381878891</v>
      </c>
      <c r="IH155" s="10">
        <f>+IF(IH$8 = 125, 1, SUM(_xlfn._xlws.FILTER(INDEX( II$9:II$50, MAX( COUNT( II$9:II$50 )  - $B155 + 1, 1)) : INDEX( II$9:II$50, MAX( COUNT( II$9:II$50 )  - $C155 + 1, 1)), INDEX( IH$101:IH$142, MAX( COUNT( II$9:II$50 )  - $B155 + 1, 1)) : INDEX( IH$101:IH$142, MAX( COUNT( II$9:II$50 )  - $C155 + 1, 1)) &gt; 0)) / SUM(_xlfn._xlws.FILTER(INDEX( IH$9:IH$50, MAX( COUNT( II$9:II$50 )  - $B155 + 1, 1)) : INDEX( IH$9:IH$50, MAX( COUNT( II$9:II$50 )  - $C155 + 1, 1)), INDEX( IH$101:IH$142, MAX( COUNT( II$9:II$50 )  - $B155 + 1, 1)) : INDEX( IH$101:IH$142, MAX( COUNT( II$9:II$50 )  - $C155 + 1, 1)) &gt; 0)) )</f>
        <v>1</v>
      </c>
      <c r="II155" s="10">
        <f>+IF(II$8 = 125, 1, SUM(_xlfn._xlws.FILTER(INDEX( IJ$9:IJ$50, MAX( COUNT( IJ$9:IJ$50 )  - $B155 + 1, 1)) : INDEX( IJ$9:IJ$50, MAX( COUNT( IJ$9:IJ$50 )  - $C155 + 1, 1)), INDEX( II$101:II$142, MAX( COUNT( IJ$9:IJ$50 )  - $B155 + 1, 1)) : INDEX( II$101:II$142, MAX( COUNT( IJ$9:IJ$50 )  - $C155 + 1, 1)) &gt; 0)) / SUM(_xlfn._xlws.FILTER(INDEX( II$9:II$50, MAX( COUNT( IJ$9:IJ$50 )  - $B155 + 1, 1)) : INDEX( II$9:II$50, MAX( COUNT( IJ$9:IJ$50 )  - $C155 + 1, 1)), INDEX( II$101:II$142, MAX( COUNT( IJ$9:IJ$50 )  - $B155 + 1, 1)) : INDEX( II$101:II$142, MAX( COUNT( IJ$9:IJ$50 )  - $C155 + 1, 1)) &gt; 0)) )</f>
        <v>1.0003705999634322</v>
      </c>
      <c r="IJ155" s="10">
        <f>+IF(IJ$8 = 125, 1, SUM(_xlfn._xlws.FILTER(INDEX( IK$9:IK$50, MAX( COUNT( IK$9:IK$50 )  - $B155 + 1, 1)) : INDEX( IK$9:IK$50, MAX( COUNT( IK$9:IK$50 )  - $C155 + 1, 1)), INDEX( IJ$101:IJ$142, MAX( COUNT( IK$9:IK$50 )  - $B155 + 1, 1)) : INDEX( IJ$101:IJ$142, MAX( COUNT( IK$9:IK$50 )  - $C155 + 1, 1)) &gt; 0)) / SUM(_xlfn._xlws.FILTER(INDEX( IJ$9:IJ$50, MAX( COUNT( IK$9:IK$50 )  - $B155 + 1, 1)) : INDEX( IJ$9:IJ$50, MAX( COUNT( IK$9:IK$50 )  - $C155 + 1, 1)), INDEX( IJ$101:IJ$142, MAX( COUNT( IK$9:IK$50 )  - $B155 + 1, 1)) : INDEX( IJ$101:IJ$142, MAX( COUNT( IK$9:IK$50 )  - $C155 + 1, 1)) &gt; 0)) )</f>
        <v>1.0026133727292312</v>
      </c>
      <c r="IK155" s="10">
        <f>+IF(IK$8 = 125, 1, SUM(_xlfn._xlws.FILTER(INDEX( IL$9:IL$50, MAX( COUNT( IL$9:IL$50 )  - $B155 + 1, 1)) : INDEX( IL$9:IL$50, MAX( COUNT( IL$9:IL$50 )  - $C155 + 1, 1)), INDEX( IK$101:IK$142, MAX( COUNT( IL$9:IL$50 )  - $B155 + 1, 1)) : INDEX( IK$101:IK$142, MAX( COUNT( IL$9:IL$50 )  - $C155 + 1, 1)) &gt; 0)) / SUM(_xlfn._xlws.FILTER(INDEX( IK$9:IK$50, MAX( COUNT( IL$9:IL$50 )  - $B155 + 1, 1)) : INDEX( IK$9:IK$50, MAX( COUNT( IL$9:IL$50 )  - $C155 + 1, 1)), INDEX( IK$101:IK$142, MAX( COUNT( IL$9:IL$50 )  - $B155 + 1, 1)) : INDEX( IK$101:IK$142, MAX( COUNT( IL$9:IL$50 )  - $C155 + 1, 1)) &gt; 0)) )</f>
        <v>1.0017864879876321</v>
      </c>
      <c r="IL155" s="10">
        <f>+IF(IL$8 = 125, 1, SUM(_xlfn._xlws.FILTER(INDEX( IM$9:IM$50, MAX( COUNT( IM$9:IM$50 )  - $B155 + 1, 1)) : INDEX( IM$9:IM$50, MAX( COUNT( IM$9:IM$50 )  - $C155 + 1, 1)), INDEX( IL$101:IL$142, MAX( COUNT( IM$9:IM$50 )  - $B155 + 1, 1)) : INDEX( IL$101:IL$142, MAX( COUNT( IM$9:IM$50 )  - $C155 + 1, 1)) &gt; 0)) / SUM(_xlfn._xlws.FILTER(INDEX( IL$9:IL$50, MAX( COUNT( IM$9:IM$50 )  - $B155 + 1, 1)) : INDEX( IL$9:IL$50, MAX( COUNT( IM$9:IM$50 )  - $C155 + 1, 1)), INDEX( IL$101:IL$142, MAX( COUNT( IM$9:IM$50 )  - $B155 + 1, 1)) : INDEX( IL$101:IL$142, MAX( COUNT( IM$9:IM$50 )  - $C155 + 1, 1)) &gt; 0)) )</f>
        <v>1.0013857083984385</v>
      </c>
      <c r="IM155" s="10">
        <f>+IF(IM$8 = 125, 1, SUM(_xlfn._xlws.FILTER(INDEX( IN$9:IN$50, MAX( COUNT( IN$9:IN$50 )  - $B155 + 1, 1)) : INDEX( IN$9:IN$50, MAX( COUNT( IN$9:IN$50 )  - $C155 + 1, 1)), INDEX( IM$101:IM$142, MAX( COUNT( IN$9:IN$50 )  - $B155 + 1, 1)) : INDEX( IM$101:IM$142, MAX( COUNT( IN$9:IN$50 )  - $C155 + 1, 1)) &gt; 0)) / SUM(_xlfn._xlws.FILTER(INDEX( IM$9:IM$50, MAX( COUNT( IN$9:IN$50 )  - $B155 + 1, 1)) : INDEX( IM$9:IM$50, MAX( COUNT( IN$9:IN$50 )  - $C155 + 1, 1)), INDEX( IM$101:IM$142, MAX( COUNT( IN$9:IN$50 )  - $B155 + 1, 1)) : INDEX( IM$101:IM$142, MAX( COUNT( IN$9:IN$50 )  - $C155 + 1, 1)) &gt; 0)) )</f>
        <v>1.002165247223606</v>
      </c>
      <c r="IN155" s="10">
        <f>+IF(IN$8 = 125, 1, SUM(_xlfn._xlws.FILTER(INDEX( IO$9:IO$50, MAX( COUNT( IO$9:IO$50 )  - $B155 + 1, 1)) : INDEX( IO$9:IO$50, MAX( COUNT( IO$9:IO$50 )  - $C155 + 1, 1)), INDEX( IN$101:IN$142, MAX( COUNT( IO$9:IO$50 )  - $B155 + 1, 1)) : INDEX( IN$101:IN$142, MAX( COUNT( IO$9:IO$50 )  - $C155 + 1, 1)) &gt; 0)) / SUM(_xlfn._xlws.FILTER(INDEX( IN$9:IN$50, MAX( COUNT( IO$9:IO$50 )  - $B155 + 1, 1)) : INDEX( IN$9:IN$50, MAX( COUNT( IO$9:IO$50 )  - $C155 + 1, 1)), INDEX( IN$101:IN$142, MAX( COUNT( IO$9:IO$50 )  - $B155 + 1, 1)) : INDEX( IN$101:IN$142, MAX( COUNT( IO$9:IO$50 )  - $C155 + 1, 1)) &gt; 0)) )</f>
        <v>1.0044919380212143</v>
      </c>
      <c r="IO155" s="10">
        <f>+IF(IO$8 = 125, 1, SUM(_xlfn._xlws.FILTER(INDEX( IP$9:IP$50, MAX( COUNT( IP$9:IP$50 )  - $B155 + 1, 1)) : INDEX( IP$9:IP$50, MAX( COUNT( IP$9:IP$50 )  - $C155 + 1, 1)), INDEX( IO$101:IO$142, MAX( COUNT( IP$9:IP$50 )  - $B155 + 1, 1)) : INDEX( IO$101:IO$142, MAX( COUNT( IP$9:IP$50 )  - $C155 + 1, 1)) &gt; 0)) / SUM(_xlfn._xlws.FILTER(INDEX( IO$9:IO$50, MAX( COUNT( IP$9:IP$50 )  - $B155 + 1, 1)) : INDEX( IO$9:IO$50, MAX( COUNT( IP$9:IP$50 )  - $C155 + 1, 1)), INDEX( IO$101:IO$142, MAX( COUNT( IP$9:IP$50 )  - $B155 + 1, 1)) : INDEX( IO$101:IO$142, MAX( COUNT( IP$9:IP$50 )  - $C155 + 1, 1)) &gt; 0)) )</f>
        <v>1.0023644476352298</v>
      </c>
      <c r="IP155" s="10">
        <f>+IF(IP$8 = 125, 1, SUM(_xlfn._xlws.FILTER(INDEX( IQ$9:IQ$50, MAX( COUNT( IQ$9:IQ$50 )  - $B155 + 1, 1)) : INDEX( IQ$9:IQ$50, MAX( COUNT( IQ$9:IQ$50 )  - $C155 + 1, 1)), INDEX( IP$101:IP$142, MAX( COUNT( IQ$9:IQ$50 )  - $B155 + 1, 1)) : INDEX( IP$101:IP$142, MAX( COUNT( IQ$9:IQ$50 )  - $C155 + 1, 1)) &gt; 0)) / SUM(_xlfn._xlws.FILTER(INDEX( IP$9:IP$50, MAX( COUNT( IQ$9:IQ$50 )  - $B155 + 1, 1)) : INDEX( IP$9:IP$50, MAX( COUNT( IQ$9:IQ$50 )  - $C155 + 1, 1)), INDEX( IP$101:IP$142, MAX( COUNT( IQ$9:IQ$50 )  - $B155 + 1, 1)) : INDEX( IP$101:IP$142, MAX( COUNT( IQ$9:IQ$50 )  - $C155 + 1, 1)) &gt; 0)) )</f>
        <v>1.00128562641312</v>
      </c>
      <c r="IQ155" s="10">
        <f>+IF(IQ$8 = 125, 1, SUM(_xlfn._xlws.FILTER(INDEX( IR$9:IR$50, MAX( COUNT( IR$9:IR$50 )  - $B155 + 1, 1)) : INDEX( IR$9:IR$50, MAX( COUNT( IR$9:IR$50 )  - $C155 + 1, 1)), INDEX( IQ$101:IQ$142, MAX( COUNT( IR$9:IR$50 )  - $B155 + 1, 1)) : INDEX( IQ$101:IQ$142, MAX( COUNT( IR$9:IR$50 )  - $C155 + 1, 1)) &gt; 0)) / SUM(_xlfn._xlws.FILTER(INDEX( IQ$9:IQ$50, MAX( COUNT( IR$9:IR$50 )  - $B155 + 1, 1)) : INDEX( IQ$9:IQ$50, MAX( COUNT( IR$9:IR$50 )  - $C155 + 1, 1)), INDEX( IQ$101:IQ$142, MAX( COUNT( IR$9:IR$50 )  - $B155 + 1, 1)) : INDEX( IQ$101:IQ$142, MAX( COUNT( IR$9:IR$50 )  - $C155 + 1, 1)) &gt; 0)) )</f>
        <v>1.0032713040037065</v>
      </c>
      <c r="IR155" s="10">
        <f>+IF(IR$8 = 125, 1, SUM(_xlfn._xlws.FILTER(INDEX( IS$9:IS$50, MAX( COUNT( IS$9:IS$50 )  - $B155 + 1, 1)) : INDEX( IS$9:IS$50, MAX( COUNT( IS$9:IS$50 )  - $C155 + 1, 1)), INDEX( IR$101:IR$142, MAX( COUNT( IS$9:IS$50 )  - $B155 + 1, 1)) : INDEX( IR$101:IR$142, MAX( COUNT( IS$9:IS$50 )  - $C155 + 1, 1)) &gt; 0)) / SUM(_xlfn._xlws.FILTER(INDEX( IR$9:IR$50, MAX( COUNT( IS$9:IS$50 )  - $B155 + 1, 1)) : INDEX( IR$9:IR$50, MAX( COUNT( IS$9:IS$50 )  - $C155 + 1, 1)), INDEX( IR$101:IR$142, MAX( COUNT( IS$9:IS$50 )  - $B155 + 1, 1)) : INDEX( IR$101:IR$142, MAX( COUNT( IS$9:IS$50 )  - $C155 + 1, 1)) &gt; 0)) )</f>
        <v>1.0030623648643942</v>
      </c>
      <c r="IS155" s="10">
        <f>+IF(IS$8 = 125, 1, SUM(_xlfn._xlws.FILTER(INDEX( IT$9:IT$50, MAX( COUNT( IT$9:IT$50 )  - $B155 + 1, 1)) : INDEX( IT$9:IT$50, MAX( COUNT( IT$9:IT$50 )  - $C155 + 1, 1)), INDEX( IS$101:IS$142, MAX( COUNT( IT$9:IT$50 )  - $B155 + 1, 1)) : INDEX( IS$101:IS$142, MAX( COUNT( IT$9:IT$50 )  - $C155 + 1, 1)) &gt; 0)) / SUM(_xlfn._xlws.FILTER(INDEX( IS$9:IS$50, MAX( COUNT( IT$9:IT$50 )  - $B155 + 1, 1)) : INDEX( IS$9:IS$50, MAX( COUNT( IT$9:IT$50 )  - $C155 + 1, 1)), INDEX( IS$101:IS$142, MAX( COUNT( IT$9:IT$50 )  - $B155 + 1, 1)) : INDEX( IS$101:IS$142, MAX( COUNT( IT$9:IT$50 )  - $C155 + 1, 1)) &gt; 0)) )</f>
        <v>1.0055498790859507</v>
      </c>
      <c r="IT155" s="10">
        <f>+IF(IT$8 = 125, 1, SUM(_xlfn._xlws.FILTER(INDEX( IU$9:IU$50, MAX( COUNT( IU$9:IU$50 )  - $B155 + 1, 1)) : INDEX( IU$9:IU$50, MAX( COUNT( IU$9:IU$50 )  - $C155 + 1, 1)), INDEX( IT$101:IT$142, MAX( COUNT( IU$9:IU$50 )  - $B155 + 1, 1)) : INDEX( IT$101:IT$142, MAX( COUNT( IU$9:IU$50 )  - $C155 + 1, 1)) &gt; 0)) / SUM(_xlfn._xlws.FILTER(INDEX( IT$9:IT$50, MAX( COUNT( IU$9:IU$50 )  - $B155 + 1, 1)) : INDEX( IT$9:IT$50, MAX( COUNT( IU$9:IU$50 )  - $C155 + 1, 1)), INDEX( IT$101:IT$142, MAX( COUNT( IU$9:IU$50 )  - $B155 + 1, 1)) : INDEX( IT$101:IT$142, MAX( COUNT( IU$9:IU$50 )  - $C155 + 1, 1)) &gt; 0)) )</f>
        <v>1.0050872730680325</v>
      </c>
      <c r="IU155" s="10">
        <f>+IF(IU$8 = 125, 1, SUM(_xlfn._xlws.FILTER(INDEX( IV$9:IV$50, MAX( COUNT( IV$9:IV$50 )  - $B155 + 1, 1)) : INDEX( IV$9:IV$50, MAX( COUNT( IV$9:IV$50 )  - $C155 + 1, 1)), INDEX( IU$101:IU$142, MAX( COUNT( IV$9:IV$50 )  - $B155 + 1, 1)) : INDEX( IU$101:IU$142, MAX( COUNT( IV$9:IV$50 )  - $C155 + 1, 1)) &gt; 0)) / SUM(_xlfn._xlws.FILTER(INDEX( IU$9:IU$50, MAX( COUNT( IV$9:IV$50 )  - $B155 + 1, 1)) : INDEX( IU$9:IU$50, MAX( COUNT( IV$9:IV$50 )  - $C155 + 1, 1)), INDEX( IU$101:IU$142, MAX( COUNT( IV$9:IV$50 )  - $B155 + 1, 1)) : INDEX( IU$101:IU$142, MAX( COUNT( IV$9:IV$50 )  - $C155 + 1, 1)) &gt; 0)) )</f>
        <v>1.0045545119089383</v>
      </c>
      <c r="IV155" s="10">
        <f>+IF(IV$8 = 125, 1, SUM(_xlfn._xlws.FILTER(INDEX( IW$9:IW$50, MAX( COUNT( IW$9:IW$50 )  - $B155 + 1, 1)) : INDEX( IW$9:IW$50, MAX( COUNT( IW$9:IW$50 )  - $C155 + 1, 1)), INDEX( IV$101:IV$142, MAX( COUNT( IW$9:IW$50 )  - $B155 + 1, 1)) : INDEX( IV$101:IV$142, MAX( COUNT( IW$9:IW$50 )  - $C155 + 1, 1)) &gt; 0)) / SUM(_xlfn._xlws.FILTER(INDEX( IV$9:IV$50, MAX( COUNT( IW$9:IW$50 )  - $B155 + 1, 1)) : INDEX( IV$9:IV$50, MAX( COUNT( IW$9:IW$50 )  - $C155 + 1, 1)), INDEX( IV$101:IV$142, MAX( COUNT( IW$9:IW$50 )  - $B155 + 1, 1)) : INDEX( IV$101:IV$142, MAX( COUNT( IW$9:IW$50 )  - $C155 + 1, 1)) &gt; 0)) )</f>
        <v>1</v>
      </c>
    </row>
    <row r="156" spans="2:256" x14ac:dyDescent="0.2">
      <c r="B156">
        <v>1</v>
      </c>
      <c r="C156">
        <v>4</v>
      </c>
      <c r="F156" s="17" t="s">
        <v>25</v>
      </c>
      <c r="G156" s="10">
        <f>+IF(G$8 = 125, 1, MIN(_xlfn._xlws.FILTER(INDEX( G$55:G$96, MAX( COUNT( H$9:H$50 )  - $B156 + 1, 1)) : INDEX( G$55:G$96, MAX( COUNT( H$9:H$50 )  - $C156 + 1, 1)), INDEX( G$101:G$142, MAX( COUNT( H$9:H$50 )  - $B156 + 1, 1)) : INDEX( G$101:G$142, MAX( COUNT( H$9:H$50 )  - $C156 + 1, 1)) &gt; 0)))</f>
        <v>1.6738151150016898</v>
      </c>
      <c r="H156" s="10">
        <f>+IF(H$8 = 125, 1, MIN(_xlfn._xlws.FILTER(INDEX( H$55:H$96, MAX( COUNT( I$9:I$50 )  - $B156 + 1, 1)) : INDEX( H$55:H$96, MAX( COUNT( I$9:I$50 )  - $C156 + 1, 1)), INDEX( H$101:H$142, MAX( COUNT( I$9:I$50 )  - $B156 + 1, 1)) : INDEX( H$101:H$142, MAX( COUNT( I$9:I$50 )  - $C156 + 1, 1)) &gt; 0)))</f>
        <v>2.0846851875909089</v>
      </c>
      <c r="I156" s="10">
        <f>+IF(I$8 = 125, 1, MIN(_xlfn._xlws.FILTER(INDEX( I$55:I$96, MAX( COUNT( J$9:J$50 )  - $B156 + 1, 1)) : INDEX( I$55:I$96, MAX( COUNT( J$9:J$50 )  - $C156 + 1, 1)), INDEX( I$101:I$142, MAX( COUNT( J$9:J$50 )  - $B156 + 1, 1)) : INDEX( I$101:I$142, MAX( COUNT( J$9:J$50 )  - $C156 + 1, 1)) &gt; 0)))</f>
        <v>1.4467478944429046</v>
      </c>
      <c r="J156" s="10">
        <f>+IF(J$8 = 125, 1, MIN(_xlfn._xlws.FILTER(INDEX( J$55:J$96, MAX( COUNT( K$9:K$50 )  - $B156 + 1, 1)) : INDEX( J$55:J$96, MAX( COUNT( K$9:K$50 )  - $C156 + 1, 1)), INDEX( J$101:J$142, MAX( COUNT( K$9:K$50 )  - $B156 + 1, 1)) : INDEX( J$101:J$142, MAX( COUNT( K$9:K$50 )  - $C156 + 1, 1)) &gt; 0)))</f>
        <v>1.2210141699159558</v>
      </c>
      <c r="K156" s="10">
        <f>+IF(K$8 = 125, 1, MIN(_xlfn._xlws.FILTER(INDEX( K$55:K$96, MAX( COUNT( L$9:L$50 )  - $B156 + 1, 1)) : INDEX( K$55:K$96, MAX( COUNT( L$9:L$50 )  - $C156 + 1, 1)), INDEX( K$101:K$142, MAX( COUNT( L$9:L$50 )  - $B156 + 1, 1)) : INDEX( K$101:K$142, MAX( COUNT( L$9:L$50 )  - $C156 + 1, 1)) &gt; 0)))</f>
        <v>1.0369170420345268</v>
      </c>
      <c r="L156" s="10">
        <f>+IF(L$8 = 125, 1, MIN(_xlfn._xlws.FILTER(INDEX( L$55:L$96, MAX( COUNT( M$9:M$50 )  - $B156 + 1, 1)) : INDEX( L$55:L$96, MAX( COUNT( M$9:M$50 )  - $C156 + 1, 1)), INDEX( L$101:L$142, MAX( COUNT( M$9:M$50 )  - $B156 + 1, 1)) : INDEX( L$101:L$142, MAX( COUNT( M$9:M$50 )  - $C156 + 1, 1)) &gt; 0)))</f>
        <v>1.016967826497214</v>
      </c>
      <c r="M156" s="10">
        <f>+IF(M$8 = 125, 1, MIN(_xlfn._xlws.FILTER(INDEX( M$55:M$96, MAX( COUNT( N$9:N$50 )  - $B156 + 1, 1)) : INDEX( M$55:M$96, MAX( COUNT( N$9:N$50 )  - $C156 + 1, 1)), INDEX( M$101:M$142, MAX( COUNT( N$9:N$50 )  - $B156 + 1, 1)) : INDEX( M$101:M$142, MAX( COUNT( N$9:N$50 )  - $C156 + 1, 1)) &gt; 0)))</f>
        <v>1.0074432151767205</v>
      </c>
      <c r="N156" s="10">
        <f>+IF(N$8 = 125, 1, MIN(_xlfn._xlws.FILTER(INDEX( N$55:N$96, MAX( COUNT( O$9:O$50 )  - $B156 + 1, 1)) : INDEX( N$55:N$96, MAX( COUNT( O$9:O$50 )  - $C156 + 1, 1)), INDEX( N$101:N$142, MAX( COUNT( O$9:O$50 )  - $B156 + 1, 1)) : INDEX( N$101:N$142, MAX( COUNT( O$9:O$50 )  - $C156 + 1, 1)) &gt; 0)))</f>
        <v>1.0026312790299641</v>
      </c>
      <c r="O156" s="10">
        <f>+IF(O$8 = 125, 1, MIN(_xlfn._xlws.FILTER(INDEX( O$55:O$96, MAX( COUNT( P$9:P$50 )  - $B156 + 1, 1)) : INDEX( O$55:O$96, MAX( COUNT( P$9:P$50 )  - $C156 + 1, 1)), INDEX( O$101:O$142, MAX( COUNT( P$9:P$50 )  - $B156 + 1, 1)) : INDEX( O$101:O$142, MAX( COUNT( P$9:P$50 )  - $C156 + 1, 1)) &gt; 0)))</f>
        <v>1.0000903859362245</v>
      </c>
      <c r="P156" s="10">
        <f>+IF(P$8 = 125, 1, MIN(_xlfn._xlws.FILTER(INDEX( P$55:P$96, MAX( COUNT( Q$9:Q$50 )  - $B156 + 1, 1)) : INDEX( P$55:P$96, MAX( COUNT( Q$9:Q$50 )  - $C156 + 1, 1)), INDEX( P$101:P$142, MAX( COUNT( Q$9:Q$50 )  - $B156 + 1, 1)) : INDEX( P$101:P$142, MAX( COUNT( Q$9:Q$50 )  - $C156 + 1, 1)) &gt; 0)))</f>
        <v>1.0000720387964104</v>
      </c>
      <c r="Q156" s="10">
        <f>+IF(Q$8 = 125, 1, MIN(_xlfn._xlws.FILTER(INDEX( Q$55:Q$96, MAX( COUNT( R$9:R$50 )  - $B156 + 1, 1)) : INDEX( Q$55:Q$96, MAX( COUNT( R$9:R$50 )  - $C156 + 1, 1)), INDEX( Q$101:Q$142, MAX( COUNT( R$9:R$50 )  - $B156 + 1, 1)) : INDEX( Q$101:Q$142, MAX( COUNT( R$9:R$50 )  - $C156 + 1, 1)) &gt; 0)))</f>
        <v>0.99027376723608118</v>
      </c>
      <c r="R156" s="10">
        <f>+IF(R$8 = 125, 1, MIN(_xlfn._xlws.FILTER(INDEX( R$55:R$96, MAX( COUNT( S$9:S$50 )  - $B156 + 1, 1)) : INDEX( R$55:R$96, MAX( COUNT( S$9:S$50 )  - $C156 + 1, 1)), INDEX( R$101:R$142, MAX( COUNT( S$9:S$50 )  - $B156 + 1, 1)) : INDEX( R$101:R$142, MAX( COUNT( S$9:S$50 )  - $C156 + 1, 1)) &gt; 0)))</f>
        <v>1</v>
      </c>
      <c r="S156" s="10">
        <f>+IF(S$8 = 125, 1, MIN(_xlfn._xlws.FILTER(INDEX( S$55:S$96, MAX( COUNT( T$9:T$50 )  - $B156 + 1, 1)) : INDEX( S$55:S$96, MAX( COUNT( T$9:T$50 )  - $C156 + 1, 1)), INDEX( S$101:S$142, MAX( COUNT( T$9:T$50 )  - $B156 + 1, 1)) : INDEX( S$101:S$142, MAX( COUNT( T$9:T$50 )  - $C156 + 1, 1)) &gt; 0)))</f>
        <v>1</v>
      </c>
      <c r="T156" s="10">
        <f>+IF(T$8 = 125, 1, MIN(_xlfn._xlws.FILTER(INDEX( T$55:T$96, MAX( COUNT( U$9:U$50 )  - $B156 + 1, 1)) : INDEX( T$55:T$96, MAX( COUNT( U$9:U$50 )  - $C156 + 1, 1)), INDEX( T$101:T$142, MAX( COUNT( U$9:U$50 )  - $B156 + 1, 1)) : INDEX( T$101:T$142, MAX( COUNT( U$9:U$50 )  - $C156 + 1, 1)) &gt; 0)))</f>
        <v>1</v>
      </c>
      <c r="U156" s="10">
        <f>+IF(U$8 = 125, 1, MIN(_xlfn._xlws.FILTER(INDEX( U$55:U$96, MAX( COUNT( V$9:V$50 )  - $B156 + 1, 1)) : INDEX( U$55:U$96, MAX( COUNT( V$9:V$50 )  - $C156 + 1, 1)), INDEX( U$101:U$142, MAX( COUNT( V$9:V$50 )  - $B156 + 1, 1)) : INDEX( U$101:U$142, MAX( COUNT( V$9:V$50 )  - $C156 + 1, 1)) &gt; 0)))</f>
        <v>1</v>
      </c>
      <c r="V156" s="10">
        <f>+IF(V$8 = 125, 1, MIN(_xlfn._xlws.FILTER(INDEX( V$55:V$96, MAX( COUNT( W$9:W$50 )  - $B156 + 1, 1)) : INDEX( V$55:V$96, MAX( COUNT( W$9:W$50 )  - $C156 + 1, 1)), INDEX( V$101:V$142, MAX( COUNT( W$9:W$50 )  - $B156 + 1, 1)) : INDEX( V$101:V$142, MAX( COUNT( W$9:W$50 )  - $C156 + 1, 1)) &gt; 0)))</f>
        <v>1.0000666495192923</v>
      </c>
      <c r="W156" s="10">
        <f>+IF(W$8 = 125, 1, MIN(_xlfn._xlws.FILTER(INDEX( W$55:W$96, MAX( COUNT( X$9:X$50 )  - $B156 + 1, 1)) : INDEX( W$55:W$96, MAX( COUNT( X$9:X$50 )  - $C156 + 1, 1)), INDEX( W$101:W$142, MAX( COUNT( X$9:X$50 )  - $B156 + 1, 1)) : INDEX( W$101:W$142, MAX( COUNT( X$9:X$50 )  - $C156 + 1, 1)) &gt; 0)))</f>
        <v>1.0000274712927446</v>
      </c>
      <c r="X156" s="10">
        <f>+IF(X$8 = 125, 1, MIN(_xlfn._xlws.FILTER(INDEX( X$55:X$96, MAX( COUNT( Y$9:Y$50 )  - $B156 + 1, 1)) : INDEX( X$55:X$96, MAX( COUNT( Y$9:Y$50 )  - $C156 + 1, 1)), INDEX( X$101:X$142, MAX( COUNT( Y$9:Y$50 )  - $B156 + 1, 1)) : INDEX( X$101:X$142, MAX( COUNT( Y$9:Y$50 )  - $C156 + 1, 1)) &gt; 0)))</f>
        <v>1</v>
      </c>
      <c r="Y156" s="10">
        <f>+IF(Y$8 = 125, 1, MIN(_xlfn._xlws.FILTER(INDEX( Y$55:Y$96, MAX( COUNT( Z$9:Z$50 )  - $B156 + 1, 1)) : INDEX( Y$55:Y$96, MAX( COUNT( Z$9:Z$50 )  - $C156 + 1, 1)), INDEX( Y$101:Y$142, MAX( COUNT( Z$9:Z$50 )  - $B156 + 1, 1)) : INDEX( Y$101:Y$142, MAX( COUNT( Z$9:Z$50 )  - $C156 + 1, 1)) &gt; 0)))</f>
        <v>1.0002418001345317</v>
      </c>
      <c r="Z156" s="10">
        <f>+IF(Z$8 = 125, 1, MIN(_xlfn._xlws.FILTER(INDEX( Z$55:Z$96, MAX( COUNT( AA$9:AA$50 )  - $B156 + 1, 1)) : INDEX( Z$55:Z$96, MAX( COUNT( AA$9:AA$50 )  - $C156 + 1, 1)), INDEX( Z$101:Z$142, MAX( COUNT( AA$9:AA$50 )  - $B156 + 1, 1)) : INDEX( Z$101:Z$142, MAX( COUNT( AA$9:AA$50 )  - $C156 + 1, 1)) &gt; 0)))</f>
        <v>1</v>
      </c>
      <c r="AA156" s="10">
        <f>+IF(AA$8 = 125, 1, MIN(_xlfn._xlws.FILTER(INDEX( AA$55:AA$96, MAX( COUNT( AB$9:AB$50 )  - $B156 + 1, 1)) : INDEX( AA$55:AA$96, MAX( COUNT( AB$9:AB$50 )  - $C156 + 1, 1)), INDEX( AA$101:AA$142, MAX( COUNT( AB$9:AB$50 )  - $B156 + 1, 1)) : INDEX( AA$101:AA$142, MAX( COUNT( AB$9:AB$50 )  - $C156 + 1, 1)) &gt; 0)))</f>
        <v>1</v>
      </c>
      <c r="AB156" s="10">
        <f>+IF(AB$8 = 125, 1, MIN(_xlfn._xlws.FILTER(INDEX( AB$55:AB$96, MAX( COUNT( AC$9:AC$50 )  - $B156 + 1, 1)) : INDEX( AB$55:AB$96, MAX( COUNT( AC$9:AC$50 )  - $C156 + 1, 1)), INDEX( AB$101:AB$142, MAX( COUNT( AC$9:AC$50 )  - $B156 + 1, 1)) : INDEX( AB$101:AB$142, MAX( COUNT( AC$9:AC$50 )  - $C156 + 1, 1)) &gt; 0)))</f>
        <v>1</v>
      </c>
      <c r="AC156" s="10">
        <f>+IF(AC$8 = 125, 1, MIN(_xlfn._xlws.FILTER(INDEX( AC$55:AC$96, MAX( COUNT( AD$9:AD$50 )  - $B156 + 1, 1)) : INDEX( AC$55:AC$96, MAX( COUNT( AD$9:AD$50 )  - $C156 + 1, 1)), INDEX( AC$101:AC$142, MAX( COUNT( AD$9:AD$50 )  - $B156 + 1, 1)) : INDEX( AC$101:AC$142, MAX( COUNT( AD$9:AD$50 )  - $C156 + 1, 1)) &gt; 0)))</f>
        <v>1</v>
      </c>
      <c r="AD156" s="10">
        <f>+IF(AD$8 = 125, 1, MIN(_xlfn._xlws.FILTER(INDEX( AD$55:AD$96, MAX( COUNT( AE$9:AE$50 )  - $B156 + 1, 1)) : INDEX( AD$55:AD$96, MAX( COUNT( AE$9:AE$50 )  - $C156 + 1, 1)), INDEX( AD$101:AD$142, MAX( COUNT( AE$9:AE$50 )  - $B156 + 1, 1)) : INDEX( AD$101:AD$142, MAX( COUNT( AE$9:AE$50 )  - $C156 + 1, 1)) &gt; 0)))</f>
        <v>1</v>
      </c>
      <c r="AE156" s="10">
        <f>+IF(AE$8 = 125, 1, MIN(_xlfn._xlws.FILTER(INDEX( AE$55:AE$96, MAX( COUNT( AF$9:AF$50 )  - $B156 + 1, 1)) : INDEX( AE$55:AE$96, MAX( COUNT( AF$9:AF$50 )  - $C156 + 1, 1)), INDEX( AE$101:AE$142, MAX( COUNT( AF$9:AF$50 )  - $B156 + 1, 1)) : INDEX( AE$101:AE$142, MAX( COUNT( AF$9:AF$50 )  - $C156 + 1, 1)) &gt; 0)))</f>
        <v>1</v>
      </c>
      <c r="AF156" s="10">
        <f>+IF(AF$8 = 125, 1, MIN(_xlfn._xlws.FILTER(INDEX( AF$55:AF$96, MAX( COUNT( AG$9:AG$50 )  - $B156 + 1, 1)) : INDEX( AF$55:AF$96, MAX( COUNT( AG$9:AG$50 )  - $C156 + 1, 1)), INDEX( AF$101:AF$142, MAX( COUNT( AG$9:AG$50 )  - $B156 + 1, 1)) : INDEX( AF$101:AF$142, MAX( COUNT( AG$9:AG$50 )  - $C156 + 1, 1)) &gt; 0)))</f>
        <v>1</v>
      </c>
      <c r="AG156" s="10">
        <f>+IF(AG$8 = 125, 1, MIN(_xlfn._xlws.FILTER(INDEX( AG$55:AG$96, MAX( COUNT( AH$9:AH$50 )  - $B156 + 1, 1)) : INDEX( AG$55:AG$96, MAX( COUNT( AH$9:AH$50 )  - $C156 + 1, 1)), INDEX( AG$101:AG$142, MAX( COUNT( AH$9:AH$50 )  - $B156 + 1, 1)) : INDEX( AG$101:AG$142, MAX( COUNT( AH$9:AH$50 )  - $C156 + 1, 1)) &gt; 0)))</f>
        <v>1</v>
      </c>
      <c r="AH156" s="10">
        <f>+IF(AH$8 = 125, 1, MIN(_xlfn._xlws.FILTER(INDEX( AH$55:AH$96, MAX( COUNT( AI$9:AI$50 )  - $B156 + 1, 1)) : INDEX( AH$55:AH$96, MAX( COUNT( AI$9:AI$50 )  - $C156 + 1, 1)), INDEX( AH$101:AH$142, MAX( COUNT( AI$9:AI$50 )  - $B156 + 1, 1)) : INDEX( AH$101:AH$142, MAX( COUNT( AI$9:AI$50 )  - $C156 + 1, 1)) &gt; 0)))</f>
        <v>1</v>
      </c>
      <c r="AI156" s="10">
        <f>+IF(AI$8 = 125, 1, MIN(_xlfn._xlws.FILTER(INDEX( AI$55:AI$96, MAX( COUNT( AJ$9:AJ$50 )  - $B156 + 1, 1)) : INDEX( AI$55:AI$96, MAX( COUNT( AJ$9:AJ$50 )  - $C156 + 1, 1)), INDEX( AI$101:AI$142, MAX( COUNT( AJ$9:AJ$50 )  - $B156 + 1, 1)) : INDEX( AI$101:AI$142, MAX( COUNT( AJ$9:AJ$50 )  - $C156 + 1, 1)) &gt; 0)))</f>
        <v>1</v>
      </c>
      <c r="AJ156" s="10">
        <f>+IF(AJ$8 = 125, 1, MIN(_xlfn._xlws.FILTER(INDEX( AJ$55:AJ$96, MAX( COUNT( AK$9:AK$50 )  - $B156 + 1, 1)) : INDEX( AJ$55:AJ$96, MAX( COUNT( AK$9:AK$50 )  - $C156 + 1, 1)), INDEX( AJ$101:AJ$142, MAX( COUNT( AK$9:AK$50 )  - $B156 + 1, 1)) : INDEX( AJ$101:AJ$142, MAX( COUNT( AK$9:AK$50 )  - $C156 + 1, 1)) &gt; 0)))</f>
        <v>1</v>
      </c>
      <c r="AK156" s="10">
        <f>+IF(AK$8 = 125, 1, MIN(_xlfn._xlws.FILTER(INDEX( AK$55:AK$96, MAX( COUNT( AL$9:AL$50 )  - $B156 + 1, 1)) : INDEX( AK$55:AK$96, MAX( COUNT( AL$9:AL$50 )  - $C156 + 1, 1)), INDEX( AK$101:AK$142, MAX( COUNT( AL$9:AL$50 )  - $B156 + 1, 1)) : INDEX( AK$101:AK$142, MAX( COUNT( AL$9:AL$50 )  - $C156 + 1, 1)) &gt; 0)))</f>
        <v>1</v>
      </c>
      <c r="AL156" s="10">
        <f>+IF(AL$8 = 125, 1, MIN(_xlfn._xlws.FILTER(INDEX( AL$55:AL$96, MAX( COUNT( AM$9:AM$50 )  - $B156 + 1, 1)) : INDEX( AL$55:AL$96, MAX( COUNT( AM$9:AM$50 )  - $C156 + 1, 1)), INDEX( AL$101:AL$142, MAX( COUNT( AM$9:AM$50 )  - $B156 + 1, 1)) : INDEX( AL$101:AL$142, MAX( COUNT( AM$9:AM$50 )  - $C156 + 1, 1)) &gt; 0)))</f>
        <v>1.0000036143832269</v>
      </c>
      <c r="AM156" s="10">
        <f>+IF(AM$8 = 125, 1, MIN(_xlfn._xlws.FILTER(INDEX( AM$55:AM$96, MAX( COUNT( AN$9:AN$50 )  - $B156 + 1, 1)) : INDEX( AM$55:AM$96, MAX( COUNT( AN$9:AN$50 )  - $C156 + 1, 1)), INDEX( AM$101:AM$142, MAX( COUNT( AN$9:AN$50 )  - $B156 + 1, 1)) : INDEX( AM$101:AM$142, MAX( COUNT( AN$9:AN$50 )  - $C156 + 1, 1)) &gt; 0)))</f>
        <v>1</v>
      </c>
      <c r="AN156" s="10">
        <f>+IF(AN$8 = 125, 1, MIN(_xlfn._xlws.FILTER(INDEX( AN$55:AN$96, MAX( COUNT( AO$9:AO$50 )  - $B156 + 1, 1)) : INDEX( AN$55:AN$96, MAX( COUNT( AO$9:AO$50 )  - $C156 + 1, 1)), INDEX( AN$101:AN$142, MAX( COUNT( AO$9:AO$50 )  - $B156 + 1, 1)) : INDEX( AN$101:AN$142, MAX( COUNT( AO$9:AO$50 )  - $C156 + 1, 1)) &gt; 0)))</f>
        <v>1</v>
      </c>
      <c r="AO156" s="10">
        <f>+IF(AO$8 = 125, 1, MIN(_xlfn._xlws.FILTER(INDEX( AO$55:AO$96, MAX( COUNT( AP$9:AP$50 )  - $B156 + 1, 1)) : INDEX( AO$55:AO$96, MAX( COUNT( AP$9:AP$50 )  - $C156 + 1, 1)), INDEX( AO$101:AO$142, MAX( COUNT( AP$9:AP$50 )  - $B156 + 1, 1)) : INDEX( AO$101:AO$142, MAX( COUNT( AP$9:AP$50 )  - $C156 + 1, 1)) &gt; 0)))</f>
        <v>0.98734233386680992</v>
      </c>
      <c r="AP156" s="10">
        <f>+IF(AP$8 = 125, 1, MIN(_xlfn._xlws.FILTER(INDEX( AP$55:AP$96, MAX( COUNT( AQ$9:AQ$50 )  - $B156 + 1, 1)) : INDEX( AP$55:AP$96, MAX( COUNT( AQ$9:AQ$50 )  - $C156 + 1, 1)), INDEX( AP$101:AP$142, MAX( COUNT( AQ$9:AQ$50 )  - $B156 + 1, 1)) : INDEX( AP$101:AP$142, MAX( COUNT( AQ$9:AQ$50 )  - $C156 + 1, 1)) &gt; 0)))</f>
        <v>1</v>
      </c>
      <c r="AQ156" s="10">
        <f>+IF(AQ$8 = 125, 1, MIN(_xlfn._xlws.FILTER(INDEX( AQ$55:AQ$96, MAX( COUNT( AR$9:AR$50 )  - $B156 + 1, 1)) : INDEX( AQ$55:AQ$96, MAX( COUNT( AR$9:AR$50 )  - $C156 + 1, 1)), INDEX( AQ$101:AQ$142, MAX( COUNT( AR$9:AR$50 )  - $B156 + 1, 1)) : INDEX( AQ$101:AQ$142, MAX( COUNT( AR$9:AR$50 )  - $C156 + 1, 1)) &gt; 0)))</f>
        <v>1</v>
      </c>
      <c r="AR156" s="10">
        <f>+IF(AR$8 = 125, 1, MIN(_xlfn._xlws.FILTER(INDEX( AR$55:AR$96, MAX( COUNT( AS$9:AS$50 )  - $B156 + 1, 1)) : INDEX( AR$55:AR$96, MAX( COUNT( AS$9:AS$50 )  - $C156 + 1, 1)), INDEX( AR$101:AR$142, MAX( COUNT( AS$9:AS$50 )  - $B156 + 1, 1)) : INDEX( AR$101:AR$142, MAX( COUNT( AS$9:AS$50 )  - $C156 + 1, 1)) &gt; 0)))</f>
        <v>1.0001444078930315</v>
      </c>
      <c r="AS156" s="10">
        <f>+IF(AS$8 = 125, 1, MIN(_xlfn._xlws.FILTER(INDEX( AS$55:AS$96, MAX( COUNT( AT$9:AT$50 )  - $B156 + 1, 1)) : INDEX( AS$55:AS$96, MAX( COUNT( AT$9:AT$50 )  - $C156 + 1, 1)), INDEX( AS$101:AS$142, MAX( COUNT( AT$9:AT$50 )  - $B156 + 1, 1)) : INDEX( AS$101:AS$142, MAX( COUNT( AT$9:AT$50 )  - $C156 + 1, 1)) &gt; 0)))</f>
        <v>1</v>
      </c>
      <c r="AT156" s="10">
        <f>+IF(AT$8 = 125, 1, MIN(_xlfn._xlws.FILTER(INDEX( AT$55:AT$96, MAX( COUNT( AU$9:AU$50 )  - $B156 + 1, 1)) : INDEX( AT$55:AT$96, MAX( COUNT( AU$9:AU$50 )  - $C156 + 1, 1)), INDEX( AT$101:AT$142, MAX( COUNT( AU$9:AU$50 )  - $B156 + 1, 1)) : INDEX( AT$101:AT$142, MAX( COUNT( AU$9:AU$50 )  - $C156 + 1, 1)) &gt; 0)))</f>
        <v>1</v>
      </c>
      <c r="AU156" s="10">
        <f>+IF(AU$8 = 125, 1, MIN(_xlfn._xlws.FILTER(INDEX( AU$55:AU$96, MAX( COUNT( AV$9:AV$50 )  - $B156 + 1, 1)) : INDEX( AU$55:AU$96, MAX( COUNT( AV$9:AV$50 )  - $C156 + 1, 1)), INDEX( AU$101:AU$142, MAX( COUNT( AV$9:AV$50 )  - $B156 + 1, 1)) : INDEX( AU$101:AU$142, MAX( COUNT( AV$9:AV$50 )  - $C156 + 1, 1)) &gt; 0)))</f>
        <v>1</v>
      </c>
      <c r="AV156" s="10">
        <f>+IF(AV$8 = 125, 1, MIN(_xlfn._xlws.FILTER(INDEX( AV$55:AV$96, MAX( COUNT( AW$9:AW$50 )  - $B156 + 1, 1)) : INDEX( AV$55:AV$96, MAX( COUNT( AW$9:AW$50 )  - $C156 + 1, 1)), INDEX( AV$101:AV$142, MAX( COUNT( AW$9:AW$50 )  - $B156 + 1, 1)) : INDEX( AV$101:AV$142, MAX( COUNT( AW$9:AW$50 )  - $C156 + 1, 1)) &gt; 0)))</f>
        <v>1</v>
      </c>
      <c r="AW156" s="10">
        <f>+IF(AW$8 = 125, 1, MIN(_xlfn._xlws.FILTER(INDEX( AW$55:AW$96, MAX( COUNT( AX$9:AX$50 )  - $B156 + 1, 1)) : INDEX( AW$55:AW$96, MAX( COUNT( AX$9:AX$50 )  - $C156 + 1, 1)), INDEX( AW$101:AW$142, MAX( COUNT( AX$9:AX$50 )  - $B156 + 1, 1)) : INDEX( AW$101:AW$142, MAX( COUNT( AX$9:AX$50 )  - $C156 + 1, 1)) &gt; 0)))</f>
        <v>1</v>
      </c>
      <c r="AX156" s="10">
        <f>+IF(AX$8 = 125, 1, MIN(_xlfn._xlws.FILTER(INDEX( AX$55:AX$96, MAX( COUNT( AY$9:AY$50 )  - $B156 + 1, 1)) : INDEX( AX$55:AX$96, MAX( COUNT( AY$9:AY$50 )  - $C156 + 1, 1)), INDEX( AX$101:AX$142, MAX( COUNT( AY$9:AY$50 )  - $B156 + 1, 1)) : INDEX( AX$101:AX$142, MAX( COUNT( AY$9:AY$50 )  - $C156 + 1, 1)) &gt; 0)))</f>
        <v>1</v>
      </c>
      <c r="AY156" s="10">
        <f>+IF(AY$8 = 125, 1, MIN(_xlfn._xlws.FILTER(INDEX( AY$55:AY$96, MAX( COUNT( AZ$9:AZ$50 )  - $B156 + 1, 1)) : INDEX( AY$55:AY$96, MAX( COUNT( AZ$9:AZ$50 )  - $C156 + 1, 1)), INDEX( AY$101:AY$142, MAX( COUNT( AZ$9:AZ$50 )  - $B156 + 1, 1)) : INDEX( AY$101:AY$142, MAX( COUNT( AZ$9:AZ$50 )  - $C156 + 1, 1)) &gt; 0)))</f>
        <v>1</v>
      </c>
      <c r="AZ156" s="10">
        <f>+IF(AZ$8 = 125, 1, MIN(_xlfn._xlws.FILTER(INDEX( AZ$55:AZ$96, MAX( COUNT( BA$9:BA$50 )  - $B156 + 1, 1)) : INDEX( AZ$55:AZ$96, MAX( COUNT( BA$9:BA$50 )  - $C156 + 1, 1)), INDEX( AZ$101:AZ$142, MAX( COUNT( BA$9:BA$50 )  - $B156 + 1, 1)) : INDEX( AZ$101:AZ$142, MAX( COUNT( BA$9:BA$50 )  - $C156 + 1, 1)) &gt; 0)))</f>
        <v>1</v>
      </c>
      <c r="BA156" s="10">
        <f>+IF(BA$8 = 125, 1, MIN(_xlfn._xlws.FILTER(INDEX( BA$55:BA$96, MAX( COUNT( BB$9:BB$50 )  - $B156 + 1, 1)) : INDEX( BA$55:BA$96, MAX( COUNT( BB$9:BB$50 )  - $C156 + 1, 1)), INDEX( BA$101:BA$142, MAX( COUNT( BB$9:BB$50 )  - $B156 + 1, 1)) : INDEX( BA$101:BA$142, MAX( COUNT( BB$9:BB$50 )  - $C156 + 1, 1)) &gt; 0)))</f>
        <v>1</v>
      </c>
      <c r="BB156" s="10">
        <f>+IF(BB$8 = 125, 1, MIN(_xlfn._xlws.FILTER(INDEX( BB$55:BB$96, MAX( COUNT( BC$9:BC$50 )  - $B156 + 1, 1)) : INDEX( BB$55:BB$96, MAX( COUNT( BC$9:BC$50 )  - $C156 + 1, 1)), INDEX( BB$101:BB$142, MAX( COUNT( BC$9:BC$50 )  - $B156 + 1, 1)) : INDEX( BB$101:BB$142, MAX( COUNT( BC$9:BC$50 )  - $C156 + 1, 1)) &gt; 0)))</f>
        <v>1</v>
      </c>
      <c r="BC156" s="10">
        <f>+IF(BC$8 = 125, 1, MIN(_xlfn._xlws.FILTER(INDEX( BC$55:BC$96, MAX( COUNT( BD$9:BD$50 )  - $B156 + 1, 1)) : INDEX( BC$55:BC$96, MAX( COUNT( BD$9:BD$50 )  - $C156 + 1, 1)), INDEX( BC$101:BC$142, MAX( COUNT( BD$9:BD$50 )  - $B156 + 1, 1)) : INDEX( BC$101:BC$142, MAX( COUNT( BD$9:BD$50 )  - $C156 + 1, 1)) &gt; 0)))</f>
        <v>1</v>
      </c>
      <c r="BD156" s="10">
        <f>+IF(BD$8 = 125, 1, MIN(_xlfn._xlws.FILTER(INDEX( BD$55:BD$96, MAX( COUNT( BE$9:BE$50 )  - $B156 + 1, 1)) : INDEX( BD$55:BD$96, MAX( COUNT( BE$9:BE$50 )  - $C156 + 1, 1)), INDEX( BD$101:BD$142, MAX( COUNT( BE$9:BE$50 )  - $B156 + 1, 1)) : INDEX( BD$101:BD$142, MAX( COUNT( BE$9:BE$50 )  - $C156 + 1, 1)) &gt; 0)))</f>
        <v>1</v>
      </c>
      <c r="BE156" s="10">
        <f>+IF(BE$8 = 125, 1, MIN(_xlfn._xlws.FILTER(INDEX( BE$55:BE$96, MAX( COUNT( BF$9:BF$50 )  - $B156 + 1, 1)) : INDEX( BE$55:BE$96, MAX( COUNT( BF$9:BF$50 )  - $C156 + 1, 1)), INDEX( BE$101:BE$142, MAX( COUNT( BF$9:BF$50 )  - $B156 + 1, 1)) : INDEX( BE$101:BE$142, MAX( COUNT( BF$9:BF$50 )  - $C156 + 1, 1)) &gt; 0)))</f>
        <v>1.0000632593028604</v>
      </c>
      <c r="BF156" s="10">
        <f>+IF(BF$8 = 125, 1, MIN(_xlfn._xlws.FILTER(INDEX( BF$55:BF$96, MAX( COUNT( BG$9:BG$50 )  - $B156 + 1, 1)) : INDEX( BF$55:BF$96, MAX( COUNT( BG$9:BG$50 )  - $C156 + 1, 1)), INDEX( BF$101:BF$142, MAX( COUNT( BG$9:BG$50 )  - $B156 + 1, 1)) : INDEX( BF$101:BF$142, MAX( COUNT( BG$9:BG$50 )  - $C156 + 1, 1)) &gt; 0)))</f>
        <v>1</v>
      </c>
      <c r="BG156" s="10">
        <f>+IF(BG$8 = 125, 1, MIN(_xlfn._xlws.FILTER(INDEX( BG$55:BG$96, MAX( COUNT( BH$9:BH$50 )  - $B156 + 1, 1)) : INDEX( BG$55:BG$96, MAX( COUNT( BH$9:BH$50 )  - $C156 + 1, 1)), INDEX( BG$101:BG$142, MAX( COUNT( BH$9:BH$50 )  - $B156 + 1, 1)) : INDEX( BG$101:BG$142, MAX( COUNT( BH$9:BH$50 )  - $C156 + 1, 1)) &gt; 0)))</f>
        <v>1</v>
      </c>
      <c r="BH156" s="10">
        <f>+IF(BH$8 = 125, 1, MIN(_xlfn._xlws.FILTER(INDEX( BH$55:BH$96, MAX( COUNT( BI$9:BI$50 )  - $B156 + 1, 1)) : INDEX( BH$55:BH$96, MAX( COUNT( BI$9:BI$50 )  - $C156 + 1, 1)), INDEX( BH$101:BH$142, MAX( COUNT( BI$9:BI$50 )  - $B156 + 1, 1)) : INDEX( BH$101:BH$142, MAX( COUNT( BI$9:BI$50 )  - $C156 + 1, 1)) &gt; 0)))</f>
        <v>1</v>
      </c>
      <c r="BI156" s="10">
        <f>+IF(BI$8 = 125, 1, MIN(_xlfn._xlws.FILTER(INDEX( BI$55:BI$96, MAX( COUNT( BJ$9:BJ$50 )  - $B156 + 1, 1)) : INDEX( BI$55:BI$96, MAX( COUNT( BJ$9:BJ$50 )  - $C156 + 1, 1)), INDEX( BI$101:BI$142, MAX( COUNT( BJ$9:BJ$50 )  - $B156 + 1, 1)) : INDEX( BI$101:BI$142, MAX( COUNT( BJ$9:BJ$50 )  - $C156 + 1, 1)) &gt; 0)))</f>
        <v>1</v>
      </c>
      <c r="BJ156" s="10">
        <f>+IF(BJ$8 = 125, 1, MIN(_xlfn._xlws.FILTER(INDEX( BJ$55:BJ$96, MAX( COUNT( BK$9:BK$50 )  - $B156 + 1, 1)) : INDEX( BJ$55:BJ$96, MAX( COUNT( BK$9:BK$50 )  - $C156 + 1, 1)), INDEX( BJ$101:BJ$142, MAX( COUNT( BK$9:BK$50 )  - $B156 + 1, 1)) : INDEX( BJ$101:BJ$142, MAX( COUNT( BK$9:BK$50 )  - $C156 + 1, 1)) &gt; 0)))</f>
        <v>1</v>
      </c>
      <c r="BK156" s="10">
        <f>+IF(BK$8 = 125, 1, MIN(_xlfn._xlws.FILTER(INDEX( BK$55:BK$96, MAX( COUNT( BL$9:BL$50 )  - $B156 + 1, 1)) : INDEX( BK$55:BK$96, MAX( COUNT( BL$9:BL$50 )  - $C156 + 1, 1)), INDEX( BK$101:BK$142, MAX( COUNT( BL$9:BL$50 )  - $B156 + 1, 1)) : INDEX( BK$101:BK$142, MAX( COUNT( BL$9:BL$50 )  - $C156 + 1, 1)) &gt; 0)))</f>
        <v>1</v>
      </c>
      <c r="BL156" s="10">
        <f>+IF(BL$8 = 125, 1, MIN(_xlfn._xlws.FILTER(INDEX( BL$55:BL$96, MAX( COUNT( BM$9:BM$50 )  - $B156 + 1, 1)) : INDEX( BL$55:BL$96, MAX( COUNT( BM$9:BM$50 )  - $C156 + 1, 1)), INDEX( BL$101:BL$142, MAX( COUNT( BM$9:BM$50 )  - $B156 + 1, 1)) : INDEX( BL$101:BL$142, MAX( COUNT( BM$9:BM$50 )  - $C156 + 1, 1)) &gt; 0)))</f>
        <v>1</v>
      </c>
      <c r="BM156" s="10">
        <f>+IF(BM$8 = 125, 1, MIN(_xlfn._xlws.FILTER(INDEX( BM$55:BM$96, MAX( COUNT( BN$9:BN$50 )  - $B156 + 1, 1)) : INDEX( BM$55:BM$96, MAX( COUNT( BN$9:BN$50 )  - $C156 + 1, 1)), INDEX( BM$101:BM$142, MAX( COUNT( BN$9:BN$50 )  - $B156 + 1, 1)) : INDEX( BM$101:BM$142, MAX( COUNT( BN$9:BN$50 )  - $C156 + 1, 1)) &gt; 0)))</f>
        <v>1</v>
      </c>
      <c r="BN156" s="10">
        <f>+IF(BN$8 = 125, 1, MIN(_xlfn._xlws.FILTER(INDEX( BN$55:BN$96, MAX( COUNT( BO$9:BO$50 )  - $B156 + 1, 1)) : INDEX( BN$55:BN$96, MAX( COUNT( BO$9:BO$50 )  - $C156 + 1, 1)), INDEX( BN$101:BN$142, MAX( COUNT( BO$9:BO$50 )  - $B156 + 1, 1)) : INDEX( BN$101:BN$142, MAX( COUNT( BO$9:BO$50 )  - $C156 + 1, 1)) &gt; 0)))</f>
        <v>1</v>
      </c>
      <c r="BO156" s="10">
        <f>+IF(BO$8 = 125, 1, MIN(_xlfn._xlws.FILTER(INDEX( BO$55:BO$96, MAX( COUNT( BP$9:BP$50 )  - $B156 + 1, 1)) : INDEX( BO$55:BO$96, MAX( COUNT( BP$9:BP$50 )  - $C156 + 1, 1)), INDEX( BO$101:BO$142, MAX( COUNT( BP$9:BP$50 )  - $B156 + 1, 1)) : INDEX( BO$101:BO$142, MAX( COUNT( BP$9:BP$50 )  - $C156 + 1, 1)) &gt; 0)))</f>
        <v>1</v>
      </c>
      <c r="BP156" s="10">
        <f>+IF(BP$8 = 125, 1, MIN(_xlfn._xlws.FILTER(INDEX( BP$55:BP$96, MAX( COUNT( BQ$9:BQ$50 )  - $B156 + 1, 1)) : INDEX( BP$55:BP$96, MAX( COUNT( BQ$9:BQ$50 )  - $C156 + 1, 1)), INDEX( BP$101:BP$142, MAX( COUNT( BQ$9:BQ$50 )  - $B156 + 1, 1)) : INDEX( BP$101:BP$142, MAX( COUNT( BQ$9:BQ$50 )  - $C156 + 1, 1)) &gt; 0)))</f>
        <v>1</v>
      </c>
      <c r="BQ156" s="10">
        <f>+IF(BQ$8 = 125, 1, MIN(_xlfn._xlws.FILTER(INDEX( BQ$55:BQ$96, MAX( COUNT( BR$9:BR$50 )  - $B156 + 1, 1)) : INDEX( BQ$55:BQ$96, MAX( COUNT( BR$9:BR$50 )  - $C156 + 1, 1)), INDEX( BQ$101:BQ$142, MAX( COUNT( BR$9:BR$50 )  - $B156 + 1, 1)) : INDEX( BQ$101:BQ$142, MAX( COUNT( BR$9:BR$50 )  - $C156 + 1, 1)) &gt; 0)))</f>
        <v>1</v>
      </c>
      <c r="BR156" s="10">
        <f>+IF(BR$8 = 125, 1, MIN(_xlfn._xlws.FILTER(INDEX( BR$55:BR$96, MAX( COUNT( BS$9:BS$50 )  - $B156 + 1, 1)) : INDEX( BR$55:BR$96, MAX( COUNT( BS$9:BS$50 )  - $C156 + 1, 1)), INDEX( BR$101:BR$142, MAX( COUNT( BS$9:BS$50 )  - $B156 + 1, 1)) : INDEX( BR$101:BR$142, MAX( COUNT( BS$9:BS$50 )  - $C156 + 1, 1)) &gt; 0)))</f>
        <v>1</v>
      </c>
      <c r="BS156" s="10">
        <f>+IF(BS$8 = 125, 1, MIN(_xlfn._xlws.FILTER(INDEX( BS$55:BS$96, MAX( COUNT( BT$9:BT$50 )  - $B156 + 1, 1)) : INDEX( BS$55:BS$96, MAX( COUNT( BT$9:BT$50 )  - $C156 + 1, 1)), INDEX( BS$101:BS$142, MAX( COUNT( BT$9:BT$50 )  - $B156 + 1, 1)) : INDEX( BS$101:BS$142, MAX( COUNT( BT$9:BT$50 )  - $C156 + 1, 1)) &gt; 0)))</f>
        <v>1</v>
      </c>
      <c r="BT156" s="10">
        <f>+IF(BT$8 = 125, 1, MIN(_xlfn._xlws.FILTER(INDEX( BT$55:BT$96, MAX( COUNT( BU$9:BU$50 )  - $B156 + 1, 1)) : INDEX( BT$55:BT$96, MAX( COUNT( BU$9:BU$50 )  - $C156 + 1, 1)), INDEX( BT$101:BT$142, MAX( COUNT( BU$9:BU$50 )  - $B156 + 1, 1)) : INDEX( BT$101:BT$142, MAX( COUNT( BU$9:BU$50 )  - $C156 + 1, 1)) &gt; 0)))</f>
        <v>1</v>
      </c>
      <c r="BU156" s="10">
        <f>+IF(BU$8 = 125, 1, MIN(_xlfn._xlws.FILTER(INDEX( BU$55:BU$96, MAX( COUNT( BV$9:BV$50 )  - $B156 + 1, 1)) : INDEX( BU$55:BU$96, MAX( COUNT( BV$9:BV$50 )  - $C156 + 1, 1)), INDEX( BU$101:BU$142, MAX( COUNT( BV$9:BV$50 )  - $B156 + 1, 1)) : INDEX( BU$101:BU$142, MAX( COUNT( BV$9:BV$50 )  - $C156 + 1, 1)) &gt; 0)))</f>
        <v>1</v>
      </c>
      <c r="BV156" s="10">
        <f>+IF(BV$8 = 125, 1, MIN(_xlfn._xlws.FILTER(INDEX( BV$55:BV$96, MAX( COUNT( BW$9:BW$50 )  - $B156 + 1, 1)) : INDEX( BV$55:BV$96, MAX( COUNT( BW$9:BW$50 )  - $C156 + 1, 1)), INDEX( BV$101:BV$142, MAX( COUNT( BW$9:BW$50 )  - $B156 + 1, 1)) : INDEX( BV$101:BV$142, MAX( COUNT( BW$9:BW$50 )  - $C156 + 1, 1)) &gt; 0)))</f>
        <v>1</v>
      </c>
      <c r="BW156" s="10">
        <f>+IF(BW$8 = 125, 1, MIN(_xlfn._xlws.FILTER(INDEX( BW$55:BW$96, MAX( COUNT( BX$9:BX$50 )  - $B156 + 1, 1)) : INDEX( BW$55:BW$96, MAX( COUNT( BX$9:BX$50 )  - $C156 + 1, 1)), INDEX( BW$101:BW$142, MAX( COUNT( BX$9:BX$50 )  - $B156 + 1, 1)) : INDEX( BW$101:BW$142, MAX( COUNT( BX$9:BX$50 )  - $C156 + 1, 1)) &gt; 0)))</f>
        <v>1</v>
      </c>
      <c r="BX156" s="10">
        <f>+IF(BX$8 = 125, 1, MIN(_xlfn._xlws.FILTER(INDEX( BX$55:BX$96, MAX( COUNT( BY$9:BY$50 )  - $B156 + 1, 1)) : INDEX( BX$55:BX$96, MAX( COUNT( BY$9:BY$50 )  - $C156 + 1, 1)), INDEX( BX$101:BX$142, MAX( COUNT( BY$9:BY$50 )  - $B156 + 1, 1)) : INDEX( BX$101:BX$142, MAX( COUNT( BY$9:BY$50 )  - $C156 + 1, 1)) &gt; 0)))</f>
        <v>1</v>
      </c>
      <c r="BY156" s="10">
        <f>+IF(BY$8 = 125, 1, MIN(_xlfn._xlws.FILTER(INDEX( BY$55:BY$96, MAX( COUNT( BZ$9:BZ$50 )  - $B156 + 1, 1)) : INDEX( BY$55:BY$96, MAX( COUNT( BZ$9:BZ$50 )  - $C156 + 1, 1)), INDEX( BY$101:BY$142, MAX( COUNT( BZ$9:BZ$50 )  - $B156 + 1, 1)) : INDEX( BY$101:BY$142, MAX( COUNT( BZ$9:BZ$50 )  - $C156 + 1, 1)) &gt; 0)))</f>
        <v>1</v>
      </c>
      <c r="BZ156" s="10">
        <f>+IF(BZ$8 = 125, 1, MIN(_xlfn._xlws.FILTER(INDEX( BZ$55:BZ$96, MAX( COUNT( CA$9:CA$50 )  - $B156 + 1, 1)) : INDEX( BZ$55:BZ$96, MAX( COUNT( CA$9:CA$50 )  - $C156 + 1, 1)), INDEX( BZ$101:BZ$142, MAX( COUNT( CA$9:CA$50 )  - $B156 + 1, 1)) : INDEX( BZ$101:BZ$142, MAX( COUNT( CA$9:CA$50 )  - $C156 + 1, 1)) &gt; 0)))</f>
        <v>1</v>
      </c>
      <c r="CA156" s="10">
        <f>+IF(CA$8 = 125, 1, MIN(_xlfn._xlws.FILTER(INDEX( CA$55:CA$96, MAX( COUNT( CB$9:CB$50 )  - $B156 + 1, 1)) : INDEX( CA$55:CA$96, MAX( COUNT( CB$9:CB$50 )  - $C156 + 1, 1)), INDEX( CA$101:CA$142, MAX( COUNT( CB$9:CB$50 )  - $B156 + 1, 1)) : INDEX( CA$101:CA$142, MAX( COUNT( CB$9:CB$50 )  - $C156 + 1, 1)) &gt; 0)))</f>
        <v>1</v>
      </c>
      <c r="CB156" s="10">
        <f>+IF(CB$8 = 125, 1, MIN(_xlfn._xlws.FILTER(INDEX( CB$55:CB$96, MAX( COUNT( CC$9:CC$50 )  - $B156 + 1, 1)) : INDEX( CB$55:CB$96, MAX( COUNT( CC$9:CC$50 )  - $C156 + 1, 1)), INDEX( CB$101:CB$142, MAX( COUNT( CC$9:CC$50 )  - $B156 + 1, 1)) : INDEX( CB$101:CB$142, MAX( COUNT( CC$9:CC$50 )  - $C156 + 1, 1)) &gt; 0)))</f>
        <v>1</v>
      </c>
      <c r="CC156" s="10">
        <f>+IF(CC$8 = 125, 1, MIN(_xlfn._xlws.FILTER(INDEX( CC$55:CC$96, MAX( COUNT( CD$9:CD$50 )  - $B156 + 1, 1)) : INDEX( CC$55:CC$96, MAX( COUNT( CD$9:CD$50 )  - $C156 + 1, 1)), INDEX( CC$101:CC$142, MAX( COUNT( CD$9:CD$50 )  - $B156 + 1, 1)) : INDEX( CC$101:CC$142, MAX( COUNT( CD$9:CD$50 )  - $C156 + 1, 1)) &gt; 0)))</f>
        <v>1</v>
      </c>
      <c r="CD156" s="10">
        <f>+IF(CD$8 = 125, 1, MIN(_xlfn._xlws.FILTER(INDEX( CD$55:CD$96, MAX( COUNT( CE$9:CE$50 )  - $B156 + 1, 1)) : INDEX( CD$55:CD$96, MAX( COUNT( CE$9:CE$50 )  - $C156 + 1, 1)), INDEX( CD$101:CD$142, MAX( COUNT( CE$9:CE$50 )  - $B156 + 1, 1)) : INDEX( CD$101:CD$142, MAX( COUNT( CE$9:CE$50 )  - $C156 + 1, 1)) &gt; 0)))</f>
        <v>1</v>
      </c>
      <c r="CE156" s="10">
        <f>+IF(CE$8 = 125, 1, MIN(_xlfn._xlws.FILTER(INDEX( CE$55:CE$96, MAX( COUNT( CF$9:CF$50 )  - $B156 + 1, 1)) : INDEX( CE$55:CE$96, MAX( COUNT( CF$9:CF$50 )  - $C156 + 1, 1)), INDEX( CE$101:CE$142, MAX( COUNT( CF$9:CF$50 )  - $B156 + 1, 1)) : INDEX( CE$101:CE$142, MAX( COUNT( CF$9:CF$50 )  - $C156 + 1, 1)) &gt; 0)))</f>
        <v>1</v>
      </c>
      <c r="CF156" s="10">
        <f>+IF(CF$8 = 125, 1, MIN(_xlfn._xlws.FILTER(INDEX( CF$55:CF$96, MAX( COUNT( CG$9:CG$50 )  - $B156 + 1, 1)) : INDEX( CF$55:CF$96, MAX( COUNT( CG$9:CG$50 )  - $C156 + 1, 1)), INDEX( CF$101:CF$142, MAX( COUNT( CG$9:CG$50 )  - $B156 + 1, 1)) : INDEX( CF$101:CF$142, MAX( COUNT( CG$9:CG$50 )  - $C156 + 1, 1)) &gt; 0)))</f>
        <v>1</v>
      </c>
      <c r="CG156" s="10">
        <f>+IF(CG$8 = 125, 1, MIN(_xlfn._xlws.FILTER(INDEX( CG$55:CG$96, MAX( COUNT( CH$9:CH$50 )  - $B156 + 1, 1)) : INDEX( CG$55:CG$96, MAX( COUNT( CH$9:CH$50 )  - $C156 + 1, 1)), INDEX( CG$101:CG$142, MAX( COUNT( CH$9:CH$50 )  - $B156 + 1, 1)) : INDEX( CG$101:CG$142, MAX( COUNT( CH$9:CH$50 )  - $C156 + 1, 1)) &gt; 0)))</f>
        <v>1</v>
      </c>
      <c r="CH156" s="10">
        <f>+IF(CH$8 = 125, 1, MIN(_xlfn._xlws.FILTER(INDEX( CH$55:CH$96, MAX( COUNT( CI$9:CI$50 )  - $B156 + 1, 1)) : INDEX( CH$55:CH$96, MAX( COUNT( CI$9:CI$50 )  - $C156 + 1, 1)), INDEX( CH$101:CH$142, MAX( COUNT( CI$9:CI$50 )  - $B156 + 1, 1)) : INDEX( CH$101:CH$142, MAX( COUNT( CI$9:CI$50 )  - $C156 + 1, 1)) &gt; 0)))</f>
        <v>1</v>
      </c>
      <c r="CI156" s="10">
        <f>+IF(CI$8 = 125, 1, MIN(_xlfn._xlws.FILTER(INDEX( CI$55:CI$96, MAX( COUNT( CJ$9:CJ$50 )  - $B156 + 1, 1)) : INDEX( CI$55:CI$96, MAX( COUNT( CJ$9:CJ$50 )  - $C156 + 1, 1)), INDEX( CI$101:CI$142, MAX( COUNT( CJ$9:CJ$50 )  - $B156 + 1, 1)) : INDEX( CI$101:CI$142, MAX( COUNT( CJ$9:CJ$50 )  - $C156 + 1, 1)) &gt; 0)))</f>
        <v>1</v>
      </c>
      <c r="CJ156" s="10">
        <f>+IF(CJ$8 = 125, 1, MIN(_xlfn._xlws.FILTER(INDEX( CJ$55:CJ$96, MAX( COUNT( CK$9:CK$50 )  - $B156 + 1, 1)) : INDEX( CJ$55:CJ$96, MAX( COUNT( CK$9:CK$50 )  - $C156 + 1, 1)), INDEX( CJ$101:CJ$142, MAX( COUNT( CK$9:CK$50 )  - $B156 + 1, 1)) : INDEX( CJ$101:CJ$142, MAX( COUNT( CK$9:CK$50 )  - $C156 + 1, 1)) &gt; 0)))</f>
        <v>1</v>
      </c>
      <c r="CK156" s="10">
        <f>+IF(CK$8 = 125, 1, MIN(_xlfn._xlws.FILTER(INDEX( CK$55:CK$96, MAX( COUNT( CL$9:CL$50 )  - $B156 + 1, 1)) : INDEX( CK$55:CK$96, MAX( COUNT( CL$9:CL$50 )  - $C156 + 1, 1)), INDEX( CK$101:CK$142, MAX( COUNT( CL$9:CL$50 )  - $B156 + 1, 1)) : INDEX( CK$101:CK$142, MAX( COUNT( CL$9:CL$50 )  - $C156 + 1, 1)) &gt; 0)))</f>
        <v>1</v>
      </c>
      <c r="CL156" s="10">
        <f>+IF(CL$8 = 125, 1, MIN(_xlfn._xlws.FILTER(INDEX( CL$55:CL$96, MAX( COUNT( CM$9:CM$50 )  - $B156 + 1, 1)) : INDEX( CL$55:CL$96, MAX( COUNT( CM$9:CM$50 )  - $C156 + 1, 1)), INDEX( CL$101:CL$142, MAX( COUNT( CM$9:CM$50 )  - $B156 + 1, 1)) : INDEX( CL$101:CL$142, MAX( COUNT( CM$9:CM$50 )  - $C156 + 1, 1)) &gt; 0)))</f>
        <v>1</v>
      </c>
      <c r="CM156" s="10">
        <f>+IF(CM$8 = 125, 1, MIN(_xlfn._xlws.FILTER(INDEX( CM$55:CM$96, MAX( COUNT( CN$9:CN$50 )  - $B156 + 1, 1)) : INDEX( CM$55:CM$96, MAX( COUNT( CN$9:CN$50 )  - $C156 + 1, 1)), INDEX( CM$101:CM$142, MAX( COUNT( CN$9:CN$50 )  - $B156 + 1, 1)) : INDEX( CM$101:CM$142, MAX( COUNT( CN$9:CN$50 )  - $C156 + 1, 1)) &gt; 0)))</f>
        <v>1.0001140232426526</v>
      </c>
      <c r="CN156" s="10">
        <f>+IF(CN$8 = 125, 1, MIN(_xlfn._xlws.FILTER(INDEX( CN$55:CN$96, MAX( COUNT( CO$9:CO$50 )  - $B156 + 1, 1)) : INDEX( CN$55:CN$96, MAX( COUNT( CO$9:CO$50 )  - $C156 + 1, 1)), INDEX( CN$101:CN$142, MAX( COUNT( CO$9:CO$50 )  - $B156 + 1, 1)) : INDEX( CN$101:CN$142, MAX( COUNT( CO$9:CO$50 )  - $C156 + 1, 1)) &gt; 0)))</f>
        <v>1</v>
      </c>
      <c r="CO156" s="10">
        <f>+IF(CO$8 = 125, 1, MIN(_xlfn._xlws.FILTER(INDEX( CO$55:CO$96, MAX( COUNT( CP$9:CP$50 )  - $B156 + 1, 1)) : INDEX( CO$55:CO$96, MAX( COUNT( CP$9:CP$50 )  - $C156 + 1, 1)), INDEX( CO$101:CO$142, MAX( COUNT( CP$9:CP$50 )  - $B156 + 1, 1)) : INDEX( CO$101:CO$142, MAX( COUNT( CP$9:CP$50 )  - $C156 + 1, 1)) &gt; 0)))</f>
        <v>1</v>
      </c>
      <c r="CP156" s="10">
        <f>+IF(CP$8 = 125, 1, MIN(_xlfn._xlws.FILTER(INDEX( CP$55:CP$96, MAX( COUNT( CQ$9:CQ$50 )  - $B156 + 1, 1)) : INDEX( CP$55:CP$96, MAX( COUNT( CQ$9:CQ$50 )  - $C156 + 1, 1)), INDEX( CP$101:CP$142, MAX( COUNT( CQ$9:CQ$50 )  - $B156 + 1, 1)) : INDEX( CP$101:CP$142, MAX( COUNT( CQ$9:CQ$50 )  - $C156 + 1, 1)) &gt; 0)))</f>
        <v>1</v>
      </c>
      <c r="CQ156" s="10">
        <f>+IF(CQ$8 = 125, 1, MIN(_xlfn._xlws.FILTER(INDEX( CQ$55:CQ$96, MAX( COUNT( CR$9:CR$50 )  - $B156 + 1, 1)) : INDEX( CQ$55:CQ$96, MAX( COUNT( CR$9:CR$50 )  - $C156 + 1, 1)), INDEX( CQ$101:CQ$142, MAX( COUNT( CR$9:CR$50 )  - $B156 + 1, 1)) : INDEX( CQ$101:CQ$142, MAX( COUNT( CR$9:CR$50 )  - $C156 + 1, 1)) &gt; 0)))</f>
        <v>1</v>
      </c>
      <c r="CR156" s="10">
        <f>+IF(CR$8 = 125, 1, MIN(_xlfn._xlws.FILTER(INDEX( CR$55:CR$96, MAX( COUNT( CS$9:CS$50 )  - $B156 + 1, 1)) : INDEX( CR$55:CR$96, MAX( COUNT( CS$9:CS$50 )  - $C156 + 1, 1)), INDEX( CR$101:CR$142, MAX( COUNT( CS$9:CS$50 )  - $B156 + 1, 1)) : INDEX( CR$101:CR$142, MAX( COUNT( CS$9:CS$50 )  - $C156 + 1, 1)) &gt; 0)))</f>
        <v>1</v>
      </c>
      <c r="CS156" s="10">
        <f>+IF(CS$8 = 125, 1, MIN(_xlfn._xlws.FILTER(INDEX( CS$55:CS$96, MAX( COUNT( CT$9:CT$50 )  - $B156 + 1, 1)) : INDEX( CS$55:CS$96, MAX( COUNT( CT$9:CT$50 )  - $C156 + 1, 1)), INDEX( CS$101:CS$142, MAX( COUNT( CT$9:CT$50 )  - $B156 + 1, 1)) : INDEX( CS$101:CS$142, MAX( COUNT( CT$9:CT$50 )  - $C156 + 1, 1)) &gt; 0)))</f>
        <v>1</v>
      </c>
      <c r="CT156" s="10">
        <f>+IF(CT$8 = 125, 1, MIN(_xlfn._xlws.FILTER(INDEX( CT$55:CT$96, MAX( COUNT( CU$9:CU$50 )  - $B156 + 1, 1)) : INDEX( CT$55:CT$96, MAX( COUNT( CU$9:CU$50 )  - $C156 + 1, 1)), INDEX( CT$101:CT$142, MAX( COUNT( CU$9:CU$50 )  - $B156 + 1, 1)) : INDEX( CT$101:CT$142, MAX( COUNT( CU$9:CU$50 )  - $C156 + 1, 1)) &gt; 0)))</f>
        <v>1</v>
      </c>
      <c r="CU156" s="10">
        <f>+IF(CU$8 = 125, 1, MIN(_xlfn._xlws.FILTER(INDEX( CU$55:CU$96, MAX( COUNT( CV$9:CV$50 )  - $B156 + 1, 1)) : INDEX( CU$55:CU$96, MAX( COUNT( CV$9:CV$50 )  - $C156 + 1, 1)), INDEX( CU$101:CU$142, MAX( COUNT( CV$9:CV$50 )  - $B156 + 1, 1)) : INDEX( CU$101:CU$142, MAX( COUNT( CV$9:CV$50 )  - $C156 + 1, 1)) &gt; 0)))</f>
        <v>1</v>
      </c>
      <c r="CV156" s="10">
        <f>+IF(CV$8 = 125, 1, MIN(_xlfn._xlws.FILTER(INDEX( CV$55:CV$96, MAX( COUNT( CW$9:CW$50 )  - $B156 + 1, 1)) : INDEX( CV$55:CV$96, MAX( COUNT( CW$9:CW$50 )  - $C156 + 1, 1)), INDEX( CV$101:CV$142, MAX( COUNT( CW$9:CW$50 )  - $B156 + 1, 1)) : INDEX( CV$101:CV$142, MAX( COUNT( CW$9:CW$50 )  - $C156 + 1, 1)) &gt; 0)))</f>
        <v>1</v>
      </c>
      <c r="CW156" s="10">
        <f>+IF(CW$8 = 125, 1, MIN(_xlfn._xlws.FILTER(INDEX( CW$55:CW$96, MAX( COUNT( CX$9:CX$50 )  - $B156 + 1, 1)) : INDEX( CW$55:CW$96, MAX( COUNT( CX$9:CX$50 )  - $C156 + 1, 1)), INDEX( CW$101:CW$142, MAX( COUNT( CX$9:CX$50 )  - $B156 + 1, 1)) : INDEX( CW$101:CW$142, MAX( COUNT( CX$9:CX$50 )  - $C156 + 1, 1)) &gt; 0)))</f>
        <v>1</v>
      </c>
      <c r="CX156" s="10">
        <f>+IF(CX$8 = 125, 1, MIN(_xlfn._xlws.FILTER(INDEX( CX$55:CX$96, MAX( COUNT( CY$9:CY$50 )  - $B156 + 1, 1)) : INDEX( CX$55:CX$96, MAX( COUNT( CY$9:CY$50 )  - $C156 + 1, 1)), INDEX( CX$101:CX$142, MAX( COUNT( CY$9:CY$50 )  - $B156 + 1, 1)) : INDEX( CX$101:CX$142, MAX( COUNT( CY$9:CY$50 )  - $C156 + 1, 1)) &gt; 0)))</f>
        <v>1</v>
      </c>
      <c r="CY156" s="10">
        <f>+IF(CY$8 = 125, 1, MIN(_xlfn._xlws.FILTER(INDEX( CY$55:CY$96, MAX( COUNT( CZ$9:CZ$50 )  - $B156 + 1, 1)) : INDEX( CY$55:CY$96, MAX( COUNT( CZ$9:CZ$50 )  - $C156 + 1, 1)), INDEX( CY$101:CY$142, MAX( COUNT( CZ$9:CZ$50 )  - $B156 + 1, 1)) : INDEX( CY$101:CY$142, MAX( COUNT( CZ$9:CZ$50 )  - $C156 + 1, 1)) &gt; 0)))</f>
        <v>1</v>
      </c>
      <c r="CZ156" s="10">
        <f>+IF(CZ$8 = 125, 1, MIN(_xlfn._xlws.FILTER(INDEX( CZ$55:CZ$96, MAX( COUNT( DA$9:DA$50 )  - $B156 + 1, 1)) : INDEX( CZ$55:CZ$96, MAX( COUNT( DA$9:DA$50 )  - $C156 + 1, 1)), INDEX( CZ$101:CZ$142, MAX( COUNT( DA$9:DA$50 )  - $B156 + 1, 1)) : INDEX( CZ$101:CZ$142, MAX( COUNT( DA$9:DA$50 )  - $C156 + 1, 1)) &gt; 0)))</f>
        <v>1.0001612230718515</v>
      </c>
      <c r="DA156" s="10">
        <f>+IF(DA$8 = 125, 1, MIN(_xlfn._xlws.FILTER(INDEX( DA$55:DA$96, MAX( COUNT( DB$9:DB$50 )  - $B156 + 1, 1)) : INDEX( DA$55:DA$96, MAX( COUNT( DB$9:DB$50 )  - $C156 + 1, 1)), INDEX( DA$101:DA$142, MAX( COUNT( DB$9:DB$50 )  - $B156 + 1, 1)) : INDEX( DA$101:DA$142, MAX( COUNT( DB$9:DB$50 )  - $C156 + 1, 1)) &gt; 0)))</f>
        <v>1</v>
      </c>
      <c r="DB156" s="10">
        <f>+IF(DB$8 = 125, 1, MIN(_xlfn._xlws.FILTER(INDEX( DB$55:DB$96, MAX( COUNT( DC$9:DC$50 )  - $B156 + 1, 1)) : INDEX( DB$55:DB$96, MAX( COUNT( DC$9:DC$50 )  - $C156 + 1, 1)), INDEX( DB$101:DB$142, MAX( COUNT( DC$9:DC$50 )  - $B156 + 1, 1)) : INDEX( DB$101:DB$142, MAX( COUNT( DC$9:DC$50 )  - $C156 + 1, 1)) &gt; 0)))</f>
        <v>1</v>
      </c>
      <c r="DC156" s="10">
        <f>+IF(DC$8 = 125, 1, MIN(_xlfn._xlws.FILTER(INDEX( DC$55:DC$96, MAX( COUNT( DD$9:DD$50 )  - $B156 + 1, 1)) : INDEX( DC$55:DC$96, MAX( COUNT( DD$9:DD$50 )  - $C156 + 1, 1)), INDEX( DC$101:DC$142, MAX( COUNT( DD$9:DD$50 )  - $B156 + 1, 1)) : INDEX( DC$101:DC$142, MAX( COUNT( DD$9:DD$50 )  - $C156 + 1, 1)) &gt; 0)))</f>
        <v>1</v>
      </c>
      <c r="DD156" s="10">
        <f>+IF(DD$8 = 125, 1, MIN(_xlfn._xlws.FILTER(INDEX( DD$55:DD$96, MAX( COUNT( DE$9:DE$50 )  - $B156 + 1, 1)) : INDEX( DD$55:DD$96, MAX( COUNT( DE$9:DE$50 )  - $C156 + 1, 1)), INDEX( DD$101:DD$142, MAX( COUNT( DE$9:DE$50 )  - $B156 + 1, 1)) : INDEX( DD$101:DD$142, MAX( COUNT( DE$9:DE$50 )  - $C156 + 1, 1)) &gt; 0)))</f>
        <v>1</v>
      </c>
      <c r="DE156" s="10">
        <f>+IF(DE$8 = 125, 1, MIN(_xlfn._xlws.FILTER(INDEX( DE$55:DE$96, MAX( COUNT( DF$9:DF$50 )  - $B156 + 1, 1)) : INDEX( DE$55:DE$96, MAX( COUNT( DF$9:DF$50 )  - $C156 + 1, 1)), INDEX( DE$101:DE$142, MAX( COUNT( DF$9:DF$50 )  - $B156 + 1, 1)) : INDEX( DE$101:DE$142, MAX( COUNT( DF$9:DF$50 )  - $C156 + 1, 1)) &gt; 0)))</f>
        <v>1</v>
      </c>
      <c r="DF156" s="10">
        <f>+IF(DF$8 = 125, 1, MIN(_xlfn._xlws.FILTER(INDEX( DF$55:DF$96, MAX( COUNT( DG$9:DG$50 )  - $B156 + 1, 1)) : INDEX( DF$55:DF$96, MAX( COUNT( DG$9:DG$50 )  - $C156 + 1, 1)), INDEX( DF$101:DF$142, MAX( COUNT( DG$9:DG$50 )  - $B156 + 1, 1)) : INDEX( DF$101:DF$142, MAX( COUNT( DG$9:DG$50 )  - $C156 + 1, 1)) &gt; 0)))</f>
        <v>1</v>
      </c>
      <c r="DG156" s="10">
        <f>+IF(DG$8 = 125, 1, MIN(_xlfn._xlws.FILTER(INDEX( DG$55:DG$96, MAX( COUNT( DH$9:DH$50 )  - $B156 + 1, 1)) : INDEX( DG$55:DG$96, MAX( COUNT( DH$9:DH$50 )  - $C156 + 1, 1)), INDEX( DG$101:DG$142, MAX( COUNT( DH$9:DH$50 )  - $B156 + 1, 1)) : INDEX( DG$101:DG$142, MAX( COUNT( DH$9:DH$50 )  - $C156 + 1, 1)) &gt; 0)))</f>
        <v>1</v>
      </c>
      <c r="DH156" s="10">
        <f>+IF(DH$8 = 125, 1, MIN(_xlfn._xlws.FILTER(INDEX( DH$55:DH$96, MAX( COUNT( DI$9:DI$50 )  - $B156 + 1, 1)) : INDEX( DH$55:DH$96, MAX( COUNT( DI$9:DI$50 )  - $C156 + 1, 1)), INDEX( DH$101:DH$142, MAX( COUNT( DI$9:DI$50 )  - $B156 + 1, 1)) : INDEX( DH$101:DH$142, MAX( COUNT( DI$9:DI$50 )  - $C156 + 1, 1)) &gt; 0)))</f>
        <v>1</v>
      </c>
      <c r="DI156" s="10">
        <f>+IF(DI$8 = 125, 1, MIN(_xlfn._xlws.FILTER(INDEX( DI$55:DI$96, MAX( COUNT( DJ$9:DJ$50 )  - $B156 + 1, 1)) : INDEX( DI$55:DI$96, MAX( COUNT( DJ$9:DJ$50 )  - $C156 + 1, 1)), INDEX( DI$101:DI$142, MAX( COUNT( DJ$9:DJ$50 )  - $B156 + 1, 1)) : INDEX( DI$101:DI$142, MAX( COUNT( DJ$9:DJ$50 )  - $C156 + 1, 1)) &gt; 0)))</f>
        <v>1</v>
      </c>
      <c r="DJ156" s="10">
        <f>+IF(DJ$8 = 125, 1, MIN(_xlfn._xlws.FILTER(INDEX( DJ$55:DJ$96, MAX( COUNT( DK$9:DK$50 )  - $B156 + 1, 1)) : INDEX( DJ$55:DJ$96, MAX( COUNT( DK$9:DK$50 )  - $C156 + 1, 1)), INDEX( DJ$101:DJ$142, MAX( COUNT( DK$9:DK$50 )  - $B156 + 1, 1)) : INDEX( DJ$101:DJ$142, MAX( COUNT( DK$9:DK$50 )  - $C156 + 1, 1)) &gt; 0)))</f>
        <v>1</v>
      </c>
      <c r="DK156" s="10">
        <f>+IF(DK$8 = 125, 1, MIN(_xlfn._xlws.FILTER(INDEX( DK$55:DK$96, MAX( COUNT( DL$9:DL$50 )  - $B156 + 1, 1)) : INDEX( DK$55:DK$96, MAX( COUNT( DL$9:DL$50 )  - $C156 + 1, 1)), INDEX( DK$101:DK$142, MAX( COUNT( DL$9:DL$50 )  - $B156 + 1, 1)) : INDEX( DK$101:DK$142, MAX( COUNT( DL$9:DL$50 )  - $C156 + 1, 1)) &gt; 0)))</f>
        <v>1.0005793113074559</v>
      </c>
      <c r="DL156" s="10">
        <f>+IF(DL$8 = 125, 1, MIN(_xlfn._xlws.FILTER(INDEX( DL$55:DL$96, MAX( COUNT( DM$9:DM$50 )  - $B156 + 1, 1)) : INDEX( DL$55:DL$96, MAX( COUNT( DM$9:DM$50 )  - $C156 + 1, 1)), INDEX( DL$101:DL$142, MAX( COUNT( DM$9:DM$50 )  - $B156 + 1, 1)) : INDEX( DL$101:DL$142, MAX( COUNT( DM$9:DM$50 )  - $C156 + 1, 1)) &gt; 0)))</f>
        <v>1.000321303135874</v>
      </c>
      <c r="DM156" s="10">
        <f>+IF(DM$8 = 125, 1, MIN(_xlfn._xlws.FILTER(INDEX( DM$55:DM$96, MAX( COUNT( DN$9:DN$50 )  - $B156 + 1, 1)) : INDEX( DM$55:DM$96, MAX( COUNT( DN$9:DN$50 )  - $C156 + 1, 1)), INDEX( DM$101:DM$142, MAX( COUNT( DN$9:DN$50 )  - $B156 + 1, 1)) : INDEX( DM$101:DM$142, MAX( COUNT( DN$9:DN$50 )  - $C156 + 1, 1)) &gt; 0)))</f>
        <v>1</v>
      </c>
      <c r="DN156" s="10">
        <f>+IF(DN$8 = 125, 1, MIN(_xlfn._xlws.FILTER(INDEX( DN$55:DN$96, MAX( COUNT( DO$9:DO$50 )  - $B156 + 1, 1)) : INDEX( DN$55:DN$96, MAX( COUNT( DO$9:DO$50 )  - $C156 + 1, 1)), INDEX( DN$101:DN$142, MAX( COUNT( DO$9:DO$50 )  - $B156 + 1, 1)) : INDEX( DN$101:DN$142, MAX( COUNT( DO$9:DO$50 )  - $C156 + 1, 1)) &gt; 0)))</f>
        <v>1</v>
      </c>
      <c r="DO156" s="10">
        <f>+IF(DO$8 = 125, 1, MIN(_xlfn._xlws.FILTER(INDEX( DO$55:DO$96, MAX( COUNT( DP$9:DP$50 )  - $B156 + 1, 1)) : INDEX( DO$55:DO$96, MAX( COUNT( DP$9:DP$50 )  - $C156 + 1, 1)), INDEX( DO$101:DO$142, MAX( COUNT( DP$9:DP$50 )  - $B156 + 1, 1)) : INDEX( DO$101:DO$142, MAX( COUNT( DP$9:DP$50 )  - $C156 + 1, 1)) &gt; 0)))</f>
        <v>1.0000514705482166</v>
      </c>
      <c r="DP156" s="10">
        <f>+IF(DP$8 = 125, 1, MIN(_xlfn._xlws.FILTER(INDEX( DP$55:DP$96, MAX( COUNT( DQ$9:DQ$50 )  - $B156 + 1, 1)) : INDEX( DP$55:DP$96, MAX( COUNT( DQ$9:DQ$50 )  - $C156 + 1, 1)), INDEX( DP$101:DP$142, MAX( COUNT( DQ$9:DQ$50 )  - $B156 + 1, 1)) : INDEX( DP$101:DP$142, MAX( COUNT( DQ$9:DQ$50 )  - $C156 + 1, 1)) &gt; 0)))</f>
        <v>1</v>
      </c>
      <c r="DQ156" s="10">
        <f>+IF(DQ$8 = 125, 1, MIN(_xlfn._xlws.FILTER(INDEX( DQ$55:DQ$96, MAX( COUNT( DR$9:DR$50 )  - $B156 + 1, 1)) : INDEX( DQ$55:DQ$96, MAX( COUNT( DR$9:DR$50 )  - $C156 + 1, 1)), INDEX( DQ$101:DQ$142, MAX( COUNT( DR$9:DR$50 )  - $B156 + 1, 1)) : INDEX( DQ$101:DQ$142, MAX( COUNT( DR$9:DR$50 )  - $C156 + 1, 1)) &gt; 0)))</f>
        <v>1</v>
      </c>
      <c r="DR156" s="10">
        <f>+IF(DR$8 = 125, 1, MIN(_xlfn._xlws.FILTER(INDEX( DR$55:DR$96, MAX( COUNT( DS$9:DS$50 )  - $B156 + 1, 1)) : INDEX( DR$55:DR$96, MAX( COUNT( DS$9:DS$50 )  - $C156 + 1, 1)), INDEX( DR$101:DR$142, MAX( COUNT( DS$9:DS$50 )  - $B156 + 1, 1)) : INDEX( DR$101:DR$142, MAX( COUNT( DS$9:DS$50 )  - $C156 + 1, 1)) &gt; 0)))</f>
        <v>1</v>
      </c>
      <c r="DS156" s="10">
        <f>+IF(DS$8 = 125, 1, MIN(_xlfn._xlws.FILTER(INDEX( DS$55:DS$96, MAX( COUNT( DT$9:DT$50 )  - $B156 + 1, 1)) : INDEX( DS$55:DS$96, MAX( COUNT( DT$9:DT$50 )  - $C156 + 1, 1)), INDEX( DS$101:DS$142, MAX( COUNT( DT$9:DT$50 )  - $B156 + 1, 1)) : INDEX( DS$101:DS$142, MAX( COUNT( DT$9:DT$50 )  - $C156 + 1, 1)) &gt; 0)))</f>
        <v>1</v>
      </c>
      <c r="DT156" s="10">
        <f>+IF(DT$8 = 125, 1, MIN(_xlfn._xlws.FILTER(INDEX( DT$55:DT$96, MAX( COUNT( DU$9:DU$50 )  - $B156 + 1, 1)) : INDEX( DT$55:DT$96, MAX( COUNT( DU$9:DU$50 )  - $C156 + 1, 1)), INDEX( DT$101:DT$142, MAX( COUNT( DU$9:DU$50 )  - $B156 + 1, 1)) : INDEX( DT$101:DT$142, MAX( COUNT( DU$9:DU$50 )  - $C156 + 1, 1)) &gt; 0)))</f>
        <v>1</v>
      </c>
      <c r="DU156" s="10">
        <f>+IF(DU$8 = 125, 1, MIN(_xlfn._xlws.FILTER(INDEX( DU$55:DU$96, MAX( COUNT( DV$9:DV$50 )  - $B156 + 1, 1)) : INDEX( DU$55:DU$96, MAX( COUNT( DV$9:DV$50 )  - $C156 + 1, 1)), INDEX( DU$101:DU$142, MAX( COUNT( DV$9:DV$50 )  - $B156 + 1, 1)) : INDEX( DU$101:DU$142, MAX( COUNT( DV$9:DV$50 )  - $C156 + 1, 1)) &gt; 0)))</f>
        <v>1</v>
      </c>
      <c r="DV156" s="10">
        <f>+IF(DV$8 = 125, 1, MIN(_xlfn._xlws.FILTER(INDEX( DV$55:DV$96, MAX( COUNT( DW$9:DW$50 )  - $B156 + 1, 1)) : INDEX( DV$55:DV$96, MAX( COUNT( DW$9:DW$50 )  - $C156 + 1, 1)), INDEX( DV$101:DV$142, MAX( COUNT( DW$9:DW$50 )  - $B156 + 1, 1)) : INDEX( DV$101:DV$142, MAX( COUNT( DW$9:DW$50 )  - $C156 + 1, 1)) &gt; 0)))</f>
        <v>1.0028093677480745</v>
      </c>
      <c r="DW156" s="10">
        <f>+IF(DW$8 = 125, 1, MIN(_xlfn._xlws.FILTER(INDEX( DW$55:DW$96, MAX( COUNT( DX$9:DX$50 )  - $B156 + 1, 1)) : INDEX( DW$55:DW$96, MAX( COUNT( DX$9:DX$50 )  - $C156 + 1, 1)), INDEX( DW$101:DW$142, MAX( COUNT( DX$9:DX$50 )  - $B156 + 1, 1)) : INDEX( DW$101:DW$142, MAX( COUNT( DX$9:DX$50 )  - $C156 + 1, 1)) &gt; 0)))</f>
        <v>1.0008350311609679</v>
      </c>
      <c r="DX156" s="10">
        <f>+IF(DX$8 = 125, 1, MIN(_xlfn._xlws.FILTER(INDEX( DX$55:DX$96, MAX( COUNT( DY$9:DY$50 )  - $B156 + 1, 1)) : INDEX( DX$55:DX$96, MAX( COUNT( DY$9:DY$50 )  - $C156 + 1, 1)), INDEX( DX$101:DX$142, MAX( COUNT( DY$9:DY$50 )  - $B156 + 1, 1)) : INDEX( DX$101:DX$142, MAX( COUNT( DY$9:DY$50 )  - $C156 + 1, 1)) &gt; 0)))</f>
        <v>1.0038513805404945</v>
      </c>
      <c r="DY156" s="10">
        <f>+IF(DY$8 = 125, 1, MIN(_xlfn._xlws.FILTER(INDEX( DY$55:DY$96, MAX( COUNT( DZ$9:DZ$50 )  - $B156 + 1, 1)) : INDEX( DY$55:DY$96, MAX( COUNT( DZ$9:DZ$50 )  - $C156 + 1, 1)), INDEX( DY$101:DY$142, MAX( COUNT( DZ$9:DZ$50 )  - $B156 + 1, 1)) : INDEX( DY$101:DY$142, MAX( COUNT( DZ$9:DZ$50 )  - $C156 + 1, 1)) &gt; 0)))</f>
        <v>1.0045542200871611</v>
      </c>
      <c r="DZ156" s="10">
        <f>+IF(DZ$8 = 125, 1, MIN(_xlfn._xlws.FILTER(INDEX( DZ$55:DZ$96, MAX( COUNT( EA$9:EA$50 )  - $B156 + 1, 1)) : INDEX( DZ$55:DZ$96, MAX( COUNT( EA$9:EA$50 )  - $C156 + 1, 1)), INDEX( DZ$101:DZ$142, MAX( COUNT( EA$9:EA$50 )  - $B156 + 1, 1)) : INDEX( DZ$101:DZ$142, MAX( COUNT( EA$9:EA$50 )  - $C156 + 1, 1)) &gt; 0)))</f>
        <v>1.0041088153957449</v>
      </c>
      <c r="EA156" s="10">
        <f>+IF(EA$8 = 125, 1, MIN(_xlfn._xlws.FILTER(INDEX( EA$55:EA$96, MAX( COUNT( EB$9:EB$50 )  - $B156 + 1, 1)) : INDEX( EA$55:EA$96, MAX( COUNT( EB$9:EB$50 )  - $C156 + 1, 1)), INDEX( EA$101:EA$142, MAX( COUNT( EB$9:EB$50 )  - $B156 + 1, 1)) : INDEX( EA$101:EA$142, MAX( COUNT( EB$9:EB$50 )  - $C156 + 1, 1)) &gt; 0)))</f>
        <v>1</v>
      </c>
      <c r="EB156" s="10">
        <f>+IF(EB$8 = 125, 1, MIN(_xlfn._xlws.FILTER(INDEX( EB$55:EB$96, MAX( COUNT( EC$9:EC$50 )  - $B156 + 1, 1)) : INDEX( EB$55:EB$96, MAX( COUNT( EC$9:EC$50 )  - $C156 + 1, 1)), INDEX( EB$101:EB$142, MAX( COUNT( EC$9:EC$50 )  - $B156 + 1, 1)) : INDEX( EB$101:EB$142, MAX( COUNT( EC$9:EC$50 )  - $C156 + 1, 1)) &gt; 0)))</f>
        <v>1.7032268304078659</v>
      </c>
      <c r="EC156" s="10">
        <f>+IF(EC$8 = 125, 1, MIN(_xlfn._xlws.FILTER(INDEX( EC$55:EC$96, MAX( COUNT( ED$9:ED$50 )  - $B156 + 1, 1)) : INDEX( EC$55:EC$96, MAX( COUNT( ED$9:ED$50 )  - $C156 + 1, 1)), INDEX( EC$101:EC$142, MAX( COUNT( ED$9:ED$50 )  - $B156 + 1, 1)) : INDEX( EC$101:EC$142, MAX( COUNT( ED$9:ED$50 )  - $C156 + 1, 1)) &gt; 0)))</f>
        <v>1.8997339302553142</v>
      </c>
      <c r="ED156" s="10">
        <f>+IF(ED$8 = 125, 1, MIN(_xlfn._xlws.FILTER(INDEX( ED$55:ED$96, MAX( COUNT( EE$9:EE$50 )  - $B156 + 1, 1)) : INDEX( ED$55:ED$96, MAX( COUNT( EE$9:EE$50 )  - $C156 + 1, 1)), INDEX( ED$101:ED$142, MAX( COUNT( EE$9:EE$50 )  - $B156 + 1, 1)) : INDEX( ED$101:ED$142, MAX( COUNT( EE$9:EE$50 )  - $C156 + 1, 1)) &gt; 0)))</f>
        <v>1.1662826925786243</v>
      </c>
      <c r="EE156" s="10">
        <f>+IF(EE$8 = 125, 1, MIN(_xlfn._xlws.FILTER(INDEX( EE$55:EE$96, MAX( COUNT( EF$9:EF$50 )  - $B156 + 1, 1)) : INDEX( EE$55:EE$96, MAX( COUNT( EF$9:EF$50 )  - $C156 + 1, 1)), INDEX( EE$101:EE$142, MAX( COUNT( EF$9:EF$50 )  - $B156 + 1, 1)) : INDEX( EE$101:EE$142, MAX( COUNT( EF$9:EF$50 )  - $C156 + 1, 1)) &gt; 0)))</f>
        <v>0.93591331603264771</v>
      </c>
      <c r="EF156" s="10">
        <f>+IF(EF$8 = 125, 1, MIN(_xlfn._xlws.FILTER(INDEX( EF$55:EF$96, MAX( COUNT( EG$9:EG$50 )  - $B156 + 1, 1)) : INDEX( EF$55:EF$96, MAX( COUNT( EG$9:EG$50 )  - $C156 + 1, 1)), INDEX( EF$101:EF$142, MAX( COUNT( EG$9:EG$50 )  - $B156 + 1, 1)) : INDEX( EF$101:EF$142, MAX( COUNT( EG$9:EG$50 )  - $C156 + 1, 1)) &gt; 0)))</f>
        <v>0.98081922758588891</v>
      </c>
      <c r="EG156" s="10">
        <f>+IF(EG$8 = 125, 1, MIN(_xlfn._xlws.FILTER(INDEX( EG$55:EG$96, MAX( COUNT( EH$9:EH$50 )  - $B156 + 1, 1)) : INDEX( EG$55:EG$96, MAX( COUNT( EH$9:EH$50 )  - $C156 + 1, 1)), INDEX( EG$101:EG$142, MAX( COUNT( EH$9:EH$50 )  - $B156 + 1, 1)) : INDEX( EG$101:EG$142, MAX( COUNT( EH$9:EH$50 )  - $C156 + 1, 1)) &gt; 0)))</f>
        <v>1.0114243628886759</v>
      </c>
      <c r="EH156" s="10">
        <f>+IF(EH$8 = 125, 1, MIN(_xlfn._xlws.FILTER(INDEX( EH$55:EH$96, MAX( COUNT( EI$9:EI$50 )  - $B156 + 1, 1)) : INDEX( EH$55:EH$96, MAX( COUNT( EI$9:EI$50 )  - $C156 + 1, 1)), INDEX( EH$101:EH$142, MAX( COUNT( EI$9:EI$50 )  - $B156 + 1, 1)) : INDEX( EH$101:EH$142, MAX( COUNT( EI$9:EI$50 )  - $C156 + 1, 1)) &gt; 0)))</f>
        <v>0.98127350324630158</v>
      </c>
      <c r="EI156" s="10">
        <f>+IF(EI$8 = 125, 1, MIN(_xlfn._xlws.FILTER(INDEX( EI$55:EI$96, MAX( COUNT( EJ$9:EJ$50 )  - $B156 + 1, 1)) : INDEX( EI$55:EI$96, MAX( COUNT( EJ$9:EJ$50 )  - $C156 + 1, 1)), INDEX( EI$101:EI$142, MAX( COUNT( EJ$9:EJ$50 )  - $B156 + 1, 1)) : INDEX( EI$101:EI$142, MAX( COUNT( EJ$9:EJ$50 )  - $C156 + 1, 1)) &gt; 0)))</f>
        <v>0.99959114891784695</v>
      </c>
      <c r="EJ156" s="10">
        <f>+IF(EJ$8 = 125, 1, MIN(_xlfn._xlws.FILTER(INDEX( EJ$55:EJ$96, MAX( COUNT( EK$9:EK$50 )  - $B156 + 1, 1)) : INDEX( EJ$55:EJ$96, MAX( COUNT( EK$9:EK$50 )  - $C156 + 1, 1)), INDEX( EJ$101:EJ$142, MAX( COUNT( EK$9:EK$50 )  - $B156 + 1, 1)) : INDEX( EJ$101:EJ$142, MAX( COUNT( EK$9:EK$50 )  - $C156 + 1, 1)) &gt; 0)))</f>
        <v>0.99792717682945864</v>
      </c>
      <c r="EK156" s="10">
        <f>+IF(EK$8 = 125, 1, MIN(_xlfn._xlws.FILTER(INDEX( EK$55:EK$96, MAX( COUNT( EL$9:EL$50 )  - $B156 + 1, 1)) : INDEX( EK$55:EK$96, MAX( COUNT( EL$9:EL$50 )  - $C156 + 1, 1)), INDEX( EK$101:EK$142, MAX( COUNT( EL$9:EL$50 )  - $B156 + 1, 1)) : INDEX( EK$101:EK$142, MAX( COUNT( EL$9:EL$50 )  - $C156 + 1, 1)) &gt; 0)))</f>
        <v>1.0000367925783065</v>
      </c>
      <c r="EL156" s="10">
        <f>+IF(EL$8 = 125, 1, MIN(_xlfn._xlws.FILTER(INDEX( EL$55:EL$96, MAX( COUNT( EM$9:EM$50 )  - $B156 + 1, 1)) : INDEX( EL$55:EL$96, MAX( COUNT( EM$9:EM$50 )  - $C156 + 1, 1)), INDEX( EL$101:EL$142, MAX( COUNT( EM$9:EM$50 )  - $B156 + 1, 1)) : INDEX( EL$101:EL$142, MAX( COUNT( EM$9:EM$50 )  - $C156 + 1, 1)) &gt; 0)))</f>
        <v>0.97485808084962644</v>
      </c>
      <c r="EM156" s="10">
        <f>+IF(EM$8 = 125, 1, MIN(_xlfn._xlws.FILTER(INDEX( EM$55:EM$96, MAX( COUNT( EN$9:EN$50 )  - $B156 + 1, 1)) : INDEX( EM$55:EM$96, MAX( COUNT( EN$9:EN$50 )  - $C156 + 1, 1)), INDEX( EM$101:EM$142, MAX( COUNT( EN$9:EN$50 )  - $B156 + 1, 1)) : INDEX( EM$101:EM$142, MAX( COUNT( EN$9:EN$50 )  - $C156 + 1, 1)) &gt; 0)))</f>
        <v>0.99975181652784173</v>
      </c>
      <c r="EN156" s="10">
        <f>+IF(EN$8 = 125, 1, MIN(_xlfn._xlws.FILTER(INDEX( EN$55:EN$96, MAX( COUNT( EO$9:EO$50 )  - $B156 + 1, 1)) : INDEX( EN$55:EN$96, MAX( COUNT( EO$9:EO$50 )  - $C156 + 1, 1)), INDEX( EN$101:EN$142, MAX( COUNT( EO$9:EO$50 )  - $B156 + 1, 1)) : INDEX( EN$101:EN$142, MAX( COUNT( EO$9:EO$50 )  - $C156 + 1, 1)) &gt; 0)))</f>
        <v>0.97259098033472413</v>
      </c>
      <c r="EO156" s="10">
        <f>+IF(EO$8 = 125, 1, MIN(_xlfn._xlws.FILTER(INDEX( EO$55:EO$96, MAX( COUNT( EP$9:EP$50 )  - $B156 + 1, 1)) : INDEX( EO$55:EO$96, MAX( COUNT( EP$9:EP$50 )  - $C156 + 1, 1)), INDEX( EO$101:EO$142, MAX( COUNT( EP$9:EP$50 )  - $B156 + 1, 1)) : INDEX( EO$101:EO$142, MAX( COUNT( EP$9:EP$50 )  - $C156 + 1, 1)) &gt; 0)))</f>
        <v>0.98746219469783636</v>
      </c>
      <c r="EP156" s="10">
        <f>+IF(EP$8 = 125, 1, MIN(_xlfn._xlws.FILTER(INDEX( EP$55:EP$96, MAX( COUNT( EQ$9:EQ$50 )  - $B156 + 1, 1)) : INDEX( EP$55:EP$96, MAX( COUNT( EQ$9:EQ$50 )  - $C156 + 1, 1)), INDEX( EP$101:EP$142, MAX( COUNT( EQ$9:EQ$50 )  - $B156 + 1, 1)) : INDEX( EP$101:EP$142, MAX( COUNT( EQ$9:EQ$50 )  - $C156 + 1, 1)) &gt; 0)))</f>
        <v>1</v>
      </c>
      <c r="EQ156" s="10">
        <f>+IF(EQ$8 = 125, 1, MIN(_xlfn._xlws.FILTER(INDEX( EQ$55:EQ$96, MAX( COUNT( ER$9:ER$50 )  - $B156 + 1, 1)) : INDEX( EQ$55:EQ$96, MAX( COUNT( ER$9:ER$50 )  - $C156 + 1, 1)), INDEX( EQ$101:EQ$142, MAX( COUNT( ER$9:ER$50 )  - $B156 + 1, 1)) : INDEX( EQ$101:EQ$142, MAX( COUNT( ER$9:ER$50 )  - $C156 + 1, 1)) &gt; 0)))</f>
        <v>0.97311079393016686</v>
      </c>
      <c r="ER156" s="10">
        <f>+IF(ER$8 = 125, 1, MIN(_xlfn._xlws.FILTER(INDEX( ER$55:ER$96, MAX( COUNT( ES$9:ES$50 )  - $B156 + 1, 1)) : INDEX( ER$55:ER$96, MAX( COUNT( ES$9:ES$50 )  - $C156 + 1, 1)), INDEX( ER$101:ER$142, MAX( COUNT( ES$9:ES$50 )  - $B156 + 1, 1)) : INDEX( ER$101:ER$142, MAX( COUNT( ES$9:ES$50 )  - $C156 + 1, 1)) &gt; 0)))</f>
        <v>1.0000274712927424</v>
      </c>
      <c r="ES156" s="10">
        <f>+IF(ES$8 = 125, 1, MIN(_xlfn._xlws.FILTER(INDEX( ES$55:ES$96, MAX( COUNT( ET$9:ET$50 )  - $B156 + 1, 1)) : INDEX( ES$55:ES$96, MAX( COUNT( ET$9:ET$50 )  - $C156 + 1, 1)), INDEX( ES$101:ES$142, MAX( COUNT( ET$9:ET$50 )  - $B156 + 1, 1)) : INDEX( ES$101:ES$142, MAX( COUNT( ET$9:ET$50 )  - $C156 + 1, 1)) &gt; 0)))</f>
        <v>1</v>
      </c>
      <c r="ET156" s="10">
        <f>+IF(ET$8 = 125, 1, MIN(_xlfn._xlws.FILTER(INDEX( ET$55:ET$96, MAX( COUNT( EU$9:EU$50 )  - $B156 + 1, 1)) : INDEX( ET$55:ET$96, MAX( COUNT( EU$9:EU$50 )  - $C156 + 1, 1)), INDEX( ET$101:ET$142, MAX( COUNT( EU$9:EU$50 )  - $B156 + 1, 1)) : INDEX( ET$101:ET$142, MAX( COUNT( EU$9:EU$50 )  - $C156 + 1, 1)) &gt; 0)))</f>
        <v>1.0002418001345121</v>
      </c>
      <c r="EU156" s="10">
        <f>+IF(EU$8 = 125, 1, MIN(_xlfn._xlws.FILTER(INDEX( EU$55:EU$96, MAX( COUNT( EV$9:EV$50 )  - $B156 + 1, 1)) : INDEX( EU$55:EU$96, MAX( COUNT( EV$9:EV$50 )  - $C156 + 1, 1)), INDEX( EU$101:EU$142, MAX( COUNT( EV$9:EV$50 )  - $B156 + 1, 1)) : INDEX( EU$101:EU$142, MAX( COUNT( EV$9:EV$50 )  - $C156 + 1, 1)) &gt; 0)))</f>
        <v>0.99999563844784944</v>
      </c>
      <c r="EV156" s="10">
        <f>+IF(EV$8 = 125, 1, MIN(_xlfn._xlws.FILTER(INDEX( EV$55:EV$96, MAX( COUNT( EW$9:EW$50 )  - $B156 + 1, 1)) : INDEX( EV$55:EV$96, MAX( COUNT( EW$9:EW$50 )  - $C156 + 1, 1)), INDEX( EV$101:EV$142, MAX( COUNT( EW$9:EW$50 )  - $B156 + 1, 1)) : INDEX( EV$101:EV$142, MAX( COUNT( EW$9:EW$50 )  - $C156 + 1, 1)) &gt; 0)))</f>
        <v>1</v>
      </c>
      <c r="EW156" s="10">
        <f>+IF(EW$8 = 125, 1, MIN(_xlfn._xlws.FILTER(INDEX( EW$55:EW$96, MAX( COUNT( EX$9:EX$50 )  - $B156 + 1, 1)) : INDEX( EW$55:EW$96, MAX( COUNT( EX$9:EX$50 )  - $C156 + 1, 1)), INDEX( EW$101:EW$142, MAX( COUNT( EX$9:EX$50 )  - $B156 + 1, 1)) : INDEX( EW$101:EW$142, MAX( COUNT( EX$9:EX$50 )  - $C156 + 1, 1)) &gt; 0)))</f>
        <v>1</v>
      </c>
      <c r="EX156" s="10">
        <f>+IF(EX$8 = 125, 1, MIN(_xlfn._xlws.FILTER(INDEX( EX$55:EX$96, MAX( COUNT( EY$9:EY$50 )  - $B156 + 1, 1)) : INDEX( EX$55:EX$96, MAX( COUNT( EY$9:EY$50 )  - $C156 + 1, 1)), INDEX( EX$101:EX$142, MAX( COUNT( EY$9:EY$50 )  - $B156 + 1, 1)) : INDEX( EX$101:EX$142, MAX( COUNT( EY$9:EY$50 )  - $C156 + 1, 1)) &gt; 0)))</f>
        <v>1</v>
      </c>
      <c r="EY156" s="10">
        <f>+IF(EY$8 = 125, 1, MIN(_xlfn._xlws.FILTER(INDEX( EY$55:EY$96, MAX( COUNT( EZ$9:EZ$50 )  - $B156 + 1, 1)) : INDEX( EY$55:EY$96, MAX( COUNT( EZ$9:EZ$50 )  - $C156 + 1, 1)), INDEX( EY$101:EY$142, MAX( COUNT( EZ$9:EZ$50 )  - $B156 + 1, 1)) : INDEX( EY$101:EY$142, MAX( COUNT( EZ$9:EZ$50 )  - $C156 + 1, 1)) &gt; 0)))</f>
        <v>1</v>
      </c>
      <c r="EZ156" s="10">
        <f>+IF(EZ$8 = 125, 1, MIN(_xlfn._xlws.FILTER(INDEX( EZ$55:EZ$96, MAX( COUNT( FA$9:FA$50 )  - $B156 + 1, 1)) : INDEX( EZ$55:EZ$96, MAX( COUNT( FA$9:FA$50 )  - $C156 + 1, 1)), INDEX( EZ$101:EZ$142, MAX( COUNT( FA$9:FA$50 )  - $B156 + 1, 1)) : INDEX( EZ$101:EZ$142, MAX( COUNT( FA$9:FA$50 )  - $C156 + 1, 1)) &gt; 0)))</f>
        <v>1</v>
      </c>
      <c r="FA156" s="10">
        <f>+IF(FA$8 = 125, 1, MIN(_xlfn._xlws.FILTER(INDEX( FA$55:FA$96, MAX( COUNT( FB$9:FB$50 )  - $B156 + 1, 1)) : INDEX( FA$55:FA$96, MAX( COUNT( FB$9:FB$50 )  - $C156 + 1, 1)), INDEX( FA$101:FA$142, MAX( COUNT( FB$9:FB$50 )  - $B156 + 1, 1)) : INDEX( FA$101:FA$142, MAX( COUNT( FB$9:FB$50 )  - $C156 + 1, 1)) &gt; 0)))</f>
        <v>1</v>
      </c>
      <c r="FB156" s="10">
        <f>+IF(FB$8 = 125, 1, MIN(_xlfn._xlws.FILTER(INDEX( FB$55:FB$96, MAX( COUNT( FC$9:FC$50 )  - $B156 + 1, 1)) : INDEX( FB$55:FB$96, MAX( COUNT( FC$9:FC$50 )  - $C156 + 1, 1)), INDEX( FB$101:FB$142, MAX( COUNT( FC$9:FC$50 )  - $B156 + 1, 1)) : INDEX( FB$101:FB$142, MAX( COUNT( FC$9:FC$50 )  - $C156 + 1, 1)) &gt; 0)))</f>
        <v>1</v>
      </c>
      <c r="FC156" s="10">
        <f>+IF(FC$8 = 125, 1, MIN(_xlfn._xlws.FILTER(INDEX( FC$55:FC$96, MAX( COUNT( FD$9:FD$50 )  - $B156 + 1, 1)) : INDEX( FC$55:FC$96, MAX( COUNT( FD$9:FD$50 )  - $C156 + 1, 1)), INDEX( FC$101:FC$142, MAX( COUNT( FD$9:FD$50 )  - $B156 + 1, 1)) : INDEX( FC$101:FC$142, MAX( COUNT( FD$9:FD$50 )  - $C156 + 1, 1)) &gt; 0)))</f>
        <v>1.0000277721822961</v>
      </c>
      <c r="FD156" s="10">
        <f>+IF(FD$8 = 125, 1, MIN(_xlfn._xlws.FILTER(INDEX( FD$55:FD$96, MAX( COUNT( FE$9:FE$50 )  - $B156 + 1, 1)) : INDEX( FD$55:FD$96, MAX( COUNT( FE$9:FE$50 )  - $C156 + 1, 1)), INDEX( FD$101:FD$142, MAX( COUNT( FE$9:FE$50 )  - $B156 + 1, 1)) : INDEX( FD$101:FD$142, MAX( COUNT( FE$9:FE$50 )  - $C156 + 1, 1)) &gt; 0)))</f>
        <v>1</v>
      </c>
      <c r="FE156" s="10">
        <f>+IF(FE$8 = 125, 1, MIN(_xlfn._xlws.FILTER(INDEX( FE$55:FE$96, MAX( COUNT( FF$9:FF$50 )  - $B156 + 1, 1)) : INDEX( FE$55:FE$96, MAX( COUNT( FF$9:FF$50 )  - $C156 + 1, 1)), INDEX( FE$101:FE$142, MAX( COUNT( FF$9:FF$50 )  - $B156 + 1, 1)) : INDEX( FE$101:FE$142, MAX( COUNT( FF$9:FF$50 )  - $C156 + 1, 1)) &gt; 0)))</f>
        <v>1</v>
      </c>
      <c r="FF156" s="10">
        <f>+IF(FF$8 = 125, 1, MIN(_xlfn._xlws.FILTER(INDEX( FF$55:FF$96, MAX( COUNT( FG$9:FG$50 )  - $B156 + 1, 1)) : INDEX( FF$55:FF$96, MAX( COUNT( FG$9:FG$50 )  - $C156 + 1, 1)), INDEX( FF$101:FF$142, MAX( COUNT( FG$9:FG$50 )  - $B156 + 1, 1)) : INDEX( FF$101:FF$142, MAX( COUNT( FG$9:FG$50 )  - $C156 + 1, 1)) &gt; 0)))</f>
        <v>1.0000546933278216</v>
      </c>
      <c r="FG156" s="10">
        <f>+IF(FG$8 = 125, 1, MIN(_xlfn._xlws.FILTER(INDEX( FG$55:FG$96, MAX( COUNT( FH$9:FH$50 )  - $B156 + 1, 1)) : INDEX( FG$55:FG$96, MAX( COUNT( FH$9:FH$50 )  - $C156 + 1, 1)), INDEX( FG$101:FG$142, MAX( COUNT( FH$9:FH$50 )  - $B156 + 1, 1)) : INDEX( FG$101:FG$142, MAX( COUNT( FH$9:FH$50 )  - $C156 + 1, 1)) &gt; 0)))</f>
        <v>1.0001014225287592</v>
      </c>
      <c r="FH156" s="10">
        <f>+IF(FH$8 = 125, 1, MIN(_xlfn._xlws.FILTER(INDEX( FH$55:FH$96, MAX( COUNT( FI$9:FI$50 )  - $B156 + 1, 1)) : INDEX( FH$55:FH$96, MAX( COUNT( FI$9:FI$50 )  - $C156 + 1, 1)), INDEX( FH$101:FH$142, MAX( COUNT( FI$9:FI$50 )  - $B156 + 1, 1)) : INDEX( FH$101:FH$142, MAX( COUNT( FI$9:FI$50 )  - $C156 + 1, 1)) &gt; 0)))</f>
        <v>0.99999837630625288</v>
      </c>
      <c r="FI156" s="10">
        <f>+IF(FI$8 = 125, 1, MIN(_xlfn._xlws.FILTER(INDEX( FI$55:FI$96, MAX( COUNT( FJ$9:FJ$50 )  - $B156 + 1, 1)) : INDEX( FI$55:FI$96, MAX( COUNT( FJ$9:FJ$50 )  - $C156 + 1, 1)), INDEX( FI$101:FI$142, MAX( COUNT( FJ$9:FJ$50 )  - $B156 + 1, 1)) : INDEX( FI$101:FI$142, MAX( COUNT( FJ$9:FJ$50 )  - $C156 + 1, 1)) &gt; 0)))</f>
        <v>1</v>
      </c>
      <c r="FJ156" s="10">
        <f>+IF(FJ$8 = 125, 1, MIN(_xlfn._xlws.FILTER(INDEX( FJ$55:FJ$96, MAX( COUNT( FK$9:FK$50 )  - $B156 + 1, 1)) : INDEX( FJ$55:FJ$96, MAX( COUNT( FK$9:FK$50 )  - $C156 + 1, 1)), INDEX( FJ$101:FJ$142, MAX( COUNT( FK$9:FK$50 )  - $B156 + 1, 1)) : INDEX( FJ$101:FJ$142, MAX( COUNT( FK$9:FK$50 )  - $C156 + 1, 1)) &gt; 0)))</f>
        <v>1</v>
      </c>
      <c r="FK156" s="10">
        <f>+IF(FK$8 = 125, 1, MIN(_xlfn._xlws.FILTER(INDEX( FK$55:FK$96, MAX( COUNT( FL$9:FL$50 )  - $B156 + 1, 1)) : INDEX( FK$55:FK$96, MAX( COUNT( FL$9:FL$50 )  - $C156 + 1, 1)), INDEX( FK$101:FK$142, MAX( COUNT( FL$9:FL$50 )  - $B156 + 1, 1)) : INDEX( FK$101:FK$142, MAX( COUNT( FL$9:FL$50 )  - $C156 + 1, 1)) &gt; 0)))</f>
        <v>0.98486843059672735</v>
      </c>
      <c r="FL156" s="10">
        <f>+IF(FL$8 = 125, 1, MIN(_xlfn._xlws.FILTER(INDEX( FL$55:FL$96, MAX( COUNT( FM$9:FM$50 )  - $B156 + 1, 1)) : INDEX( FL$55:FL$96, MAX( COUNT( FM$9:FM$50 )  - $C156 + 1, 1)), INDEX( FL$101:FL$142, MAX( COUNT( FM$9:FM$50 )  - $B156 + 1, 1)) : INDEX( FL$101:FL$142, MAX( COUNT( FM$9:FM$50 )  - $C156 + 1, 1)) &gt; 0)))</f>
        <v>0.99984716311477928</v>
      </c>
      <c r="FM156" s="10">
        <f>+IF(FM$8 = 125, 1, MIN(_xlfn._xlws.FILTER(INDEX( FM$55:FM$96, MAX( COUNT( FN$9:FN$50 )  - $B156 + 1, 1)) : INDEX( FM$55:FM$96, MAX( COUNT( FN$9:FN$50 )  - $C156 + 1, 1)), INDEX( FM$101:FM$142, MAX( COUNT( FN$9:FN$50 )  - $B156 + 1, 1)) : INDEX( FM$101:FM$142, MAX( COUNT( FN$9:FN$50 )  - $C156 + 1, 1)) &gt; 0)))</f>
        <v>0.99395932180965862</v>
      </c>
      <c r="FN156" s="10">
        <f>+IF(FN$8 = 125, 1, MIN(_xlfn._xlws.FILTER(INDEX( FN$55:FN$96, MAX( COUNT( FO$9:FO$50 )  - $B156 + 1, 1)) : INDEX( FN$55:FN$96, MAX( COUNT( FO$9:FO$50 )  - $C156 + 1, 1)), INDEX( FN$101:FN$142, MAX( COUNT( FO$9:FO$50 )  - $B156 + 1, 1)) : INDEX( FN$101:FN$142, MAX( COUNT( FO$9:FO$50 )  - $C156 + 1, 1)) &gt; 0)))</f>
        <v>0.99997477467038043</v>
      </c>
      <c r="FO156" s="10">
        <f>+IF(FO$8 = 125, 1, MIN(_xlfn._xlws.FILTER(INDEX( FO$55:FO$96, MAX( COUNT( FP$9:FP$50 )  - $B156 + 1, 1)) : INDEX( FO$55:FO$96, MAX( COUNT( FP$9:FP$50 )  - $C156 + 1, 1)), INDEX( FO$101:FO$142, MAX( COUNT( FP$9:FP$50 )  - $B156 + 1, 1)) : INDEX( FO$101:FO$142, MAX( COUNT( FP$9:FP$50 )  - $C156 + 1, 1)) &gt; 0)))</f>
        <v>0.99996566591616876</v>
      </c>
      <c r="FP156" s="10">
        <f>+IF(FP$8 = 125, 1, MIN(_xlfn._xlws.FILTER(INDEX( FP$55:FP$96, MAX( COUNT( FQ$9:FQ$50 )  - $B156 + 1, 1)) : INDEX( FP$55:FP$96, MAX( COUNT( FQ$9:FQ$50 )  - $C156 + 1, 1)), INDEX( FP$101:FP$142, MAX( COUNT( FQ$9:FQ$50 )  - $B156 + 1, 1)) : INDEX( FP$101:FP$142, MAX( COUNT( FQ$9:FQ$50 )  - $C156 + 1, 1)) &gt; 0)))</f>
        <v>1</v>
      </c>
      <c r="FQ156" s="10">
        <f>+IF(FQ$8 = 125, 1, MIN(_xlfn._xlws.FILTER(INDEX( FQ$55:FQ$96, MAX( COUNT( FR$9:FR$50 )  - $B156 + 1, 1)) : INDEX( FQ$55:FQ$96, MAX( COUNT( FR$9:FR$50 )  - $C156 + 1, 1)), INDEX( FQ$101:FQ$142, MAX( COUNT( FR$9:FR$50 )  - $B156 + 1, 1)) : INDEX( FQ$101:FQ$142, MAX( COUNT( FR$9:FR$50 )  - $C156 + 1, 1)) &gt; 0)))</f>
        <v>0.99999976512076549</v>
      </c>
      <c r="FR156" s="10">
        <f>+IF(FR$8 = 125, 1, MIN(_xlfn._xlws.FILTER(INDEX( FR$55:FR$96, MAX( COUNT( FS$9:FS$50 )  - $B156 + 1, 1)) : INDEX( FR$55:FR$96, MAX( COUNT( FS$9:FS$50 )  - $C156 + 1, 1)), INDEX( FR$101:FR$142, MAX( COUNT( FS$9:FS$50 )  - $B156 + 1, 1)) : INDEX( FR$101:FR$142, MAX( COUNT( FS$9:FS$50 )  - $C156 + 1, 1)) &gt; 0)))</f>
        <v>0.99337794800927437</v>
      </c>
      <c r="FS156" s="10">
        <f>+IF(FS$8 = 125, 1, MIN(_xlfn._xlws.FILTER(INDEX( FS$55:FS$96, MAX( COUNT( FT$9:FT$50 )  - $B156 + 1, 1)) : INDEX( FS$55:FS$96, MAX( COUNT( FT$9:FT$50 )  - $C156 + 1, 1)), INDEX( FS$101:FS$142, MAX( COUNT( FT$9:FT$50 )  - $B156 + 1, 1)) : INDEX( FS$101:FS$142, MAX( COUNT( FT$9:FT$50 )  - $C156 + 1, 1)) &gt; 0)))</f>
        <v>1</v>
      </c>
      <c r="FT156" s="10">
        <f>+IF(FT$8 = 125, 1, MIN(_xlfn._xlws.FILTER(INDEX( FT$55:FT$96, MAX( COUNT( FU$9:FU$50 )  - $B156 + 1, 1)) : INDEX( FT$55:FT$96, MAX( COUNT( FU$9:FU$50 )  - $C156 + 1, 1)), INDEX( FT$101:FT$142, MAX( COUNT( FU$9:FU$50 )  - $B156 + 1, 1)) : INDEX( FT$101:FT$142, MAX( COUNT( FU$9:FU$50 )  - $C156 + 1, 1)) &gt; 0)))</f>
        <v>1</v>
      </c>
      <c r="FU156" s="10">
        <f>+IF(FU$8 = 125, 1, MIN(_xlfn._xlws.FILTER(INDEX( FU$55:FU$96, MAX( COUNT( FV$9:FV$50 )  - $B156 + 1, 1)) : INDEX( FU$55:FU$96, MAX( COUNT( FV$9:FV$50 )  - $C156 + 1, 1)), INDEX( FU$101:FU$142, MAX( COUNT( FV$9:FV$50 )  - $B156 + 1, 1)) : INDEX( FU$101:FU$142, MAX( COUNT( FV$9:FV$50 )  - $C156 + 1, 1)) &gt; 0)))</f>
        <v>0.98570544905664814</v>
      </c>
      <c r="FV156" s="10">
        <f>+IF(FV$8 = 125, 1, MIN(_xlfn._xlws.FILTER(INDEX( FV$55:FV$96, MAX( COUNT( FW$9:FW$50 )  - $B156 + 1, 1)) : INDEX( FV$55:FV$96, MAX( COUNT( FW$9:FW$50 )  - $C156 + 1, 1)), INDEX( FV$101:FV$142, MAX( COUNT( FW$9:FW$50 )  - $B156 + 1, 1)) : INDEX( FV$101:FV$142, MAX( COUNT( FW$9:FW$50 )  - $C156 + 1, 1)) &gt; 0)))</f>
        <v>1</v>
      </c>
      <c r="FW156" s="10">
        <f>+IF(FW$8 = 125, 1, MIN(_xlfn._xlws.FILTER(INDEX( FW$55:FW$96, MAX( COUNT( FX$9:FX$50 )  - $B156 + 1, 1)) : INDEX( FW$55:FW$96, MAX( COUNT( FX$9:FX$50 )  - $C156 + 1, 1)), INDEX( FW$101:FW$142, MAX( COUNT( FX$9:FX$50 )  - $B156 + 1, 1)) : INDEX( FW$101:FW$142, MAX( COUNT( FX$9:FX$50 )  - $C156 + 1, 1)) &gt; 0)))</f>
        <v>1</v>
      </c>
      <c r="FX156" s="10">
        <f>+IF(FX$8 = 125, 1, MIN(_xlfn._xlws.FILTER(INDEX( FX$55:FX$96, MAX( COUNT( FY$9:FY$50 )  - $B156 + 1, 1)) : INDEX( FX$55:FX$96, MAX( COUNT( FY$9:FY$50 )  - $C156 + 1, 1)), INDEX( FX$101:FX$142, MAX( COUNT( FY$9:FY$50 )  - $B156 + 1, 1)) : INDEX( FX$101:FX$142, MAX( COUNT( FY$9:FY$50 )  - $C156 + 1, 1)) &gt; 0)))</f>
        <v>1</v>
      </c>
      <c r="FY156" s="10">
        <f>+IF(FY$8 = 125, 1, MIN(_xlfn._xlws.FILTER(INDEX( FY$55:FY$96, MAX( COUNT( FZ$9:FZ$50 )  - $B156 + 1, 1)) : INDEX( FY$55:FY$96, MAX( COUNT( FZ$9:FZ$50 )  - $C156 + 1, 1)), INDEX( FY$101:FY$142, MAX( COUNT( FZ$9:FZ$50 )  - $B156 + 1, 1)) : INDEX( FY$101:FY$142, MAX( COUNT( FZ$9:FZ$50 )  - $C156 + 1, 1)) &gt; 0)))</f>
        <v>0.99709901126457912</v>
      </c>
      <c r="FZ156" s="10">
        <f>+IF(FZ$8 = 125, 1, MIN(_xlfn._xlws.FILTER(INDEX( FZ$55:FZ$96, MAX( COUNT( GA$9:GA$50 )  - $B156 + 1, 1)) : INDEX( FZ$55:FZ$96, MAX( COUNT( GA$9:GA$50 )  - $C156 + 1, 1)), INDEX( FZ$101:FZ$142, MAX( COUNT( GA$9:GA$50 )  - $B156 + 1, 1)) : INDEX( FZ$101:FZ$142, MAX( COUNT( GA$9:GA$50 )  - $C156 + 1, 1)) &gt; 0)))</f>
        <v>1.0000632413748411</v>
      </c>
      <c r="GA156" s="10">
        <f>+IF(GA$8 = 125, 1, MIN(_xlfn._xlws.FILTER(INDEX( GA$55:GA$96, MAX( COUNT( GB$9:GB$50 )  - $B156 + 1, 1)) : INDEX( GA$55:GA$96, MAX( COUNT( GB$9:GB$50 )  - $C156 + 1, 1)), INDEX( GA$101:GA$142, MAX( COUNT( GB$9:GB$50 )  - $B156 + 1, 1)) : INDEX( GA$101:GA$142, MAX( COUNT( GB$9:GB$50 )  - $C156 + 1, 1)) &gt; 0)))</f>
        <v>0.99959547571290952</v>
      </c>
      <c r="GB156" s="10">
        <f>+IF(GB$8 = 125, 1, MIN(_xlfn._xlws.FILTER(INDEX( GB$55:GB$96, MAX( COUNT( GC$9:GC$50 )  - $B156 + 1, 1)) : INDEX( GB$55:GB$96, MAX( COUNT( GC$9:GC$50 )  - $C156 + 1, 1)), INDEX( GB$101:GB$142, MAX( COUNT( GC$9:GC$50 )  - $B156 + 1, 1)) : INDEX( GB$101:GB$142, MAX( COUNT( GC$9:GC$50 )  - $C156 + 1, 1)) &gt; 0)))</f>
        <v>1</v>
      </c>
      <c r="GC156" s="10">
        <f>+IF(GC$8 = 125, 1, MIN(_xlfn._xlws.FILTER(INDEX( GC$55:GC$96, MAX( COUNT( GD$9:GD$50 )  - $B156 + 1, 1)) : INDEX( GC$55:GC$96, MAX( COUNT( GD$9:GD$50 )  - $C156 + 1, 1)), INDEX( GC$101:GC$142, MAX( COUNT( GD$9:GD$50 )  - $B156 + 1, 1)) : INDEX( GC$101:GC$142, MAX( COUNT( GD$9:GD$50 )  - $C156 + 1, 1)) &gt; 0)))</f>
        <v>1</v>
      </c>
      <c r="GD156" s="10">
        <f>+IF(GD$8 = 125, 1, MIN(_xlfn._xlws.FILTER(INDEX( GD$55:GD$96, MAX( COUNT( GE$9:GE$50 )  - $B156 + 1, 1)) : INDEX( GD$55:GD$96, MAX( COUNT( GE$9:GE$50 )  - $C156 + 1, 1)), INDEX( GD$101:GD$142, MAX( COUNT( GE$9:GE$50 )  - $B156 + 1, 1)) : INDEX( GD$101:GD$142, MAX( COUNT( GE$9:GE$50 )  - $C156 + 1, 1)) &gt; 0)))</f>
        <v>0.9997164715290966</v>
      </c>
      <c r="GE156" s="10">
        <f>+IF(GE$8 = 125, 1, MIN(_xlfn._xlws.FILTER(INDEX( GE$55:GE$96, MAX( COUNT( GF$9:GF$50 )  - $B156 + 1, 1)) : INDEX( GE$55:GE$96, MAX( COUNT( GF$9:GF$50 )  - $C156 + 1, 1)), INDEX( GE$101:GE$142, MAX( COUNT( GF$9:GF$50 )  - $B156 + 1, 1)) : INDEX( GE$101:GE$142, MAX( COUNT( GF$9:GF$50 )  - $C156 + 1, 1)) &gt; 0)))</f>
        <v>1</v>
      </c>
      <c r="GF156" s="10">
        <f>+IF(GF$8 = 125, 1, MIN(_xlfn._xlws.FILTER(INDEX( GF$55:GF$96, MAX( COUNT( GG$9:GG$50 )  - $B156 + 1, 1)) : INDEX( GF$55:GF$96, MAX( COUNT( GG$9:GG$50 )  - $C156 + 1, 1)), INDEX( GF$101:GF$142, MAX( COUNT( GG$9:GG$50 )  - $B156 + 1, 1)) : INDEX( GF$101:GF$142, MAX( COUNT( GG$9:GG$50 )  - $C156 + 1, 1)) &gt; 0)))</f>
        <v>1</v>
      </c>
      <c r="GG156" s="10">
        <f>+IF(GG$8 = 125, 1, MIN(_xlfn._xlws.FILTER(INDEX( GG$55:GG$96, MAX( COUNT( GH$9:GH$50 )  - $B156 + 1, 1)) : INDEX( GG$55:GG$96, MAX( COUNT( GH$9:GH$50 )  - $C156 + 1, 1)), INDEX( GG$101:GG$142, MAX( COUNT( GH$9:GH$50 )  - $B156 + 1, 1)) : INDEX( GG$101:GG$142, MAX( COUNT( GH$9:GH$50 )  - $C156 + 1, 1)) &gt; 0)))</f>
        <v>0.99489201109736602</v>
      </c>
      <c r="GH156" s="10">
        <f>+IF(GH$8 = 125, 1, MIN(_xlfn._xlws.FILTER(INDEX( GH$55:GH$96, MAX( COUNT( GI$9:GI$50 )  - $B156 + 1, 1)) : INDEX( GH$55:GH$96, MAX( COUNT( GI$9:GI$50 )  - $C156 + 1, 1)), INDEX( GH$101:GH$142, MAX( COUNT( GI$9:GI$50 )  - $B156 + 1, 1)) : INDEX( GH$101:GH$142, MAX( COUNT( GI$9:GI$50 )  - $C156 + 1, 1)) &gt; 0)))</f>
        <v>0.9999977418353807</v>
      </c>
      <c r="GI156" s="10">
        <f>+IF(GI$8 = 125, 1, MIN(_xlfn._xlws.FILTER(INDEX( GI$55:GI$96, MAX( COUNT( GJ$9:GJ$50 )  - $B156 + 1, 1)) : INDEX( GI$55:GI$96, MAX( COUNT( GJ$9:GJ$50 )  - $C156 + 1, 1)), INDEX( GI$101:GI$142, MAX( COUNT( GJ$9:GJ$50 )  - $B156 + 1, 1)) : INDEX( GI$101:GI$142, MAX( COUNT( GJ$9:GJ$50 )  - $C156 + 1, 1)) &gt; 0)))</f>
        <v>1</v>
      </c>
      <c r="GJ156" s="10">
        <f>+IF(GJ$8 = 125, 1, MIN(_xlfn._xlws.FILTER(INDEX( GJ$55:GJ$96, MAX( COUNT( GK$9:GK$50 )  - $B156 + 1, 1)) : INDEX( GJ$55:GJ$96, MAX( COUNT( GK$9:GK$50 )  - $C156 + 1, 1)), INDEX( GJ$101:GJ$142, MAX( COUNT( GK$9:GK$50 )  - $B156 + 1, 1)) : INDEX( GJ$101:GJ$142, MAX( COUNT( GK$9:GK$50 )  - $C156 + 1, 1)) &gt; 0)))</f>
        <v>1</v>
      </c>
      <c r="GK156" s="10">
        <f>+IF(GK$8 = 125, 1, MIN(_xlfn._xlws.FILTER(INDEX( GK$55:GK$96, MAX( COUNT( GL$9:GL$50 )  - $B156 + 1, 1)) : INDEX( GK$55:GK$96, MAX( COUNT( GL$9:GL$50 )  - $C156 + 1, 1)), INDEX( GK$101:GK$142, MAX( COUNT( GL$9:GL$50 )  - $B156 + 1, 1)) : INDEX( GK$101:GK$142, MAX( COUNT( GL$9:GL$50 )  - $C156 + 1, 1)) &gt; 0)))</f>
        <v>1</v>
      </c>
      <c r="GL156" s="10">
        <f>+IF(GL$8 = 125, 1, MIN(_xlfn._xlws.FILTER(INDEX( GL$55:GL$96, MAX( COUNT( GM$9:GM$50 )  - $B156 + 1, 1)) : INDEX( GL$55:GL$96, MAX( COUNT( GM$9:GM$50 )  - $C156 + 1, 1)), INDEX( GL$101:GL$142, MAX( COUNT( GM$9:GM$50 )  - $B156 + 1, 1)) : INDEX( GL$101:GL$142, MAX( COUNT( GM$9:GM$50 )  - $C156 + 1, 1)) &gt; 0)))</f>
        <v>1</v>
      </c>
      <c r="GM156" s="10">
        <f>+IF(GM$8 = 125, 1, MIN(_xlfn._xlws.FILTER(INDEX( GM$55:GM$96, MAX( COUNT( GN$9:GN$50 )  - $B156 + 1, 1)) : INDEX( GM$55:GM$96, MAX( COUNT( GN$9:GN$50 )  - $C156 + 1, 1)), INDEX( GM$101:GM$142, MAX( COUNT( GN$9:GN$50 )  - $B156 + 1, 1)) : INDEX( GM$101:GM$142, MAX( COUNT( GN$9:GN$50 )  - $C156 + 1, 1)) &gt; 0)))</f>
        <v>1</v>
      </c>
      <c r="GN156" s="10">
        <f>+IF(GN$8 = 125, 1, MIN(_xlfn._xlws.FILTER(INDEX( GN$55:GN$96, MAX( COUNT( GO$9:GO$50 )  - $B156 + 1, 1)) : INDEX( GN$55:GN$96, MAX( COUNT( GO$9:GO$50 )  - $C156 + 1, 1)), INDEX( GN$101:GN$142, MAX( COUNT( GO$9:GO$50 )  - $B156 + 1, 1)) : INDEX( GN$101:GN$142, MAX( COUNT( GO$9:GO$50 )  - $C156 + 1, 1)) &gt; 0)))</f>
        <v>1</v>
      </c>
      <c r="GO156" s="10">
        <f>+IF(GO$8 = 125, 1, MIN(_xlfn._xlws.FILTER(INDEX( GO$55:GO$96, MAX( COUNT( GP$9:GP$50 )  - $B156 + 1, 1)) : INDEX( GO$55:GO$96, MAX( COUNT( GP$9:GP$50 )  - $C156 + 1, 1)), INDEX( GO$101:GO$142, MAX( COUNT( GP$9:GP$50 )  - $B156 + 1, 1)) : INDEX( GO$101:GO$142, MAX( COUNT( GP$9:GP$50 )  - $C156 + 1, 1)) &gt; 0)))</f>
        <v>1</v>
      </c>
      <c r="GP156" s="10">
        <f>+IF(GP$8 = 125, 1, MIN(_xlfn._xlws.FILTER(INDEX( GP$55:GP$96, MAX( COUNT( GQ$9:GQ$50 )  - $B156 + 1, 1)) : INDEX( GP$55:GP$96, MAX( COUNT( GQ$9:GQ$50 )  - $C156 + 1, 1)), INDEX( GP$101:GP$142, MAX( COUNT( GQ$9:GQ$50 )  - $B156 + 1, 1)) : INDEX( GP$101:GP$142, MAX( COUNT( GQ$9:GQ$50 )  - $C156 + 1, 1)) &gt; 0)))</f>
        <v>1</v>
      </c>
      <c r="GQ156" s="10">
        <f>+IF(GQ$8 = 125, 1, MIN(_xlfn._xlws.FILTER(INDEX( GQ$55:GQ$96, MAX( COUNT( GR$9:GR$50 )  - $B156 + 1, 1)) : INDEX( GQ$55:GQ$96, MAX( COUNT( GR$9:GR$50 )  - $C156 + 1, 1)), INDEX( GQ$101:GQ$142, MAX( COUNT( GR$9:GR$50 )  - $B156 + 1, 1)) : INDEX( GQ$101:GQ$142, MAX( COUNT( GR$9:GR$50 )  - $C156 + 1, 1)) &gt; 0)))</f>
        <v>0.99992074644196016</v>
      </c>
      <c r="GR156" s="10">
        <f>+IF(GR$8 = 125, 1, MIN(_xlfn._xlws.FILTER(INDEX( GR$55:GR$96, MAX( COUNT( GS$9:GS$50 )  - $B156 + 1, 1)) : INDEX( GR$55:GR$96, MAX( COUNT( GS$9:GS$50 )  - $C156 + 1, 1)), INDEX( GR$101:GR$142, MAX( COUNT( GS$9:GS$50 )  - $B156 + 1, 1)) : INDEX( GR$101:GR$142, MAX( COUNT( GS$9:GS$50 )  - $C156 + 1, 1)) &gt; 0)))</f>
        <v>0.99999773605803799</v>
      </c>
      <c r="GS156" s="10">
        <f>+IF(GS$8 = 125, 1, MIN(_xlfn._xlws.FILTER(INDEX( GS$55:GS$96, MAX( COUNT( GT$9:GT$50 )  - $B156 + 1, 1)) : INDEX( GS$55:GS$96, MAX( COUNT( GT$9:GT$50 )  - $C156 + 1, 1)), INDEX( GS$101:GS$142, MAX( COUNT( GT$9:GT$50 )  - $B156 + 1, 1)) : INDEX( GS$101:GS$142, MAX( COUNT( GT$9:GT$50 )  - $C156 + 1, 1)) &gt; 0)))</f>
        <v>0.99797181488162823</v>
      </c>
      <c r="GT156" s="10">
        <f>+IF(GT$8 = 125, 1, MIN(_xlfn._xlws.FILTER(INDEX( GT$55:GT$96, MAX( COUNT( GU$9:GU$50 )  - $B156 + 1, 1)) : INDEX( GT$55:GT$96, MAX( COUNT( GU$9:GU$50 )  - $C156 + 1, 1)), INDEX( GT$101:GT$142, MAX( COUNT( GU$9:GU$50 )  - $B156 + 1, 1)) : INDEX( GT$101:GT$142, MAX( COUNT( GU$9:GU$50 )  - $C156 + 1, 1)) &gt; 0)))</f>
        <v>1</v>
      </c>
      <c r="GU156" s="10">
        <f>+IF(GU$8 = 125, 1, MIN(_xlfn._xlws.FILTER(INDEX( GU$55:GU$96, MAX( COUNT( GV$9:GV$50 )  - $B156 + 1, 1)) : INDEX( GU$55:GU$96, MAX( COUNT( GV$9:GV$50 )  - $C156 + 1, 1)), INDEX( GU$101:GU$142, MAX( COUNT( GV$9:GV$50 )  - $B156 + 1, 1)) : INDEX( GU$101:GU$142, MAX( COUNT( GV$9:GV$50 )  - $C156 + 1, 1)) &gt; 0)))</f>
        <v>0.99940161659346249</v>
      </c>
      <c r="GV156" s="10">
        <f>+IF(GV$8 = 125, 1, MIN(_xlfn._xlws.FILTER(INDEX( GV$55:GV$96, MAX( COUNT( GW$9:GW$50 )  - $B156 + 1, 1)) : INDEX( GV$55:GV$96, MAX( COUNT( GW$9:GW$50 )  - $C156 + 1, 1)), INDEX( GV$101:GV$142, MAX( COUNT( GW$9:GW$50 )  - $B156 + 1, 1)) : INDEX( GV$101:GV$142, MAX( COUNT( GW$9:GW$50 )  - $C156 + 1, 1)) &gt; 0)))</f>
        <v>0.99977102240834215</v>
      </c>
      <c r="GW156" s="10">
        <f>+IF(GW$8 = 125, 1, MIN(_xlfn._xlws.FILTER(INDEX( GW$55:GW$96, MAX( COUNT( GX$9:GX$50 )  - $B156 + 1, 1)) : INDEX( GW$55:GW$96, MAX( COUNT( GX$9:GX$50 )  - $C156 + 1, 1)), INDEX( GW$101:GW$142, MAX( COUNT( GX$9:GX$50 )  - $B156 + 1, 1)) : INDEX( GW$101:GW$142, MAX( COUNT( GX$9:GX$50 )  - $C156 + 1, 1)) &gt; 0)))</f>
        <v>1</v>
      </c>
      <c r="GX156" s="10">
        <f>+IF(GX$8 = 125, 1, MIN(_xlfn._xlws.FILTER(INDEX( GX$55:GX$96, MAX( COUNT( GY$9:GY$50 )  - $B156 + 1, 1)) : INDEX( GX$55:GX$96, MAX( COUNT( GY$9:GY$50 )  - $C156 + 1, 1)), INDEX( GX$101:GX$142, MAX( COUNT( GY$9:GY$50 )  - $B156 + 1, 1)) : INDEX( GX$101:GX$142, MAX( COUNT( GY$9:GY$50 )  - $C156 + 1, 1)) &gt; 0)))</f>
        <v>1</v>
      </c>
      <c r="GY156" s="10">
        <f>+IF(GY$8 = 125, 1, MIN(_xlfn._xlws.FILTER(INDEX( GY$55:GY$96, MAX( COUNT( GZ$9:GZ$50 )  - $B156 + 1, 1)) : INDEX( GY$55:GY$96, MAX( COUNT( GZ$9:GZ$50 )  - $C156 + 1, 1)), INDEX( GY$101:GY$142, MAX( COUNT( GZ$9:GZ$50 )  - $B156 + 1, 1)) : INDEX( GY$101:GY$142, MAX( COUNT( GZ$9:GZ$50 )  - $C156 + 1, 1)) &gt; 0)))</f>
        <v>1</v>
      </c>
      <c r="GZ156" s="10">
        <f>+IF(GZ$8 = 125, 1, MIN(_xlfn._xlws.FILTER(INDEX( GZ$55:GZ$96, MAX( COUNT( HA$9:HA$50 )  - $B156 + 1, 1)) : INDEX( GZ$55:GZ$96, MAX( COUNT( HA$9:HA$50 )  - $C156 + 1, 1)), INDEX( GZ$101:GZ$142, MAX( COUNT( HA$9:HA$50 )  - $B156 + 1, 1)) : INDEX( GZ$101:GZ$142, MAX( COUNT( HA$9:HA$50 )  - $C156 + 1, 1)) &gt; 0)))</f>
        <v>1</v>
      </c>
      <c r="HA156" s="10">
        <f>+IF(HA$8 = 125, 1, MIN(_xlfn._xlws.FILTER(INDEX( HA$55:HA$96, MAX( COUNT( HB$9:HB$50 )  - $B156 + 1, 1)) : INDEX( HA$55:HA$96, MAX( COUNT( HB$9:HB$50 )  - $C156 + 1, 1)), INDEX( HA$101:HA$142, MAX( COUNT( HB$9:HB$50 )  - $B156 + 1, 1)) : INDEX( HA$101:HA$142, MAX( COUNT( HB$9:HB$50 )  - $C156 + 1, 1)) &gt; 0)))</f>
        <v>1</v>
      </c>
      <c r="HB156" s="10">
        <f>+IF(HB$8 = 125, 1, MIN(_xlfn._xlws.FILTER(INDEX( HB$55:HB$96, MAX( COUNT( HC$9:HC$50 )  - $B156 + 1, 1)) : INDEX( HB$55:HB$96, MAX( COUNT( HC$9:HC$50 )  - $C156 + 1, 1)), INDEX( HB$101:HB$142, MAX( COUNT( HC$9:HC$50 )  - $B156 + 1, 1)) : INDEX( HB$101:HB$142, MAX( COUNT( HC$9:HC$50 )  - $C156 + 1, 1)) &gt; 0)))</f>
        <v>0.99476205846083754</v>
      </c>
      <c r="HC156" s="10">
        <f>+IF(HC$8 = 125, 1, MIN(_xlfn._xlws.FILTER(INDEX( HC$55:HC$96, MAX( COUNT( HD$9:HD$50 )  - $B156 + 1, 1)) : INDEX( HC$55:HC$96, MAX( COUNT( HD$9:HD$50 )  - $C156 + 1, 1)), INDEX( HC$101:HC$142, MAX( COUNT( HD$9:HD$50 )  - $B156 + 1, 1)) : INDEX( HC$101:HC$142, MAX( COUNT( HD$9:HD$50 )  - $C156 + 1, 1)) &gt; 0)))</f>
        <v>1</v>
      </c>
      <c r="HD156" s="10">
        <f>+IF(HD$8 = 125, 1, MIN(_xlfn._xlws.FILTER(INDEX( HD$55:HD$96, MAX( COUNT( HE$9:HE$50 )  - $B156 + 1, 1)) : INDEX( HD$55:HD$96, MAX( COUNT( HE$9:HE$50 )  - $C156 + 1, 1)), INDEX( HD$101:HD$142, MAX( COUNT( HE$9:HE$50 )  - $B156 + 1, 1)) : INDEX( HD$101:HD$142, MAX( COUNT( HE$9:HE$50 )  - $C156 + 1, 1)) &gt; 0)))</f>
        <v>1</v>
      </c>
      <c r="HE156" s="10">
        <f>+IF(HE$8 = 125, 1, MIN(_xlfn._xlws.FILTER(INDEX( HE$55:HE$96, MAX( COUNT( HF$9:HF$50 )  - $B156 + 1, 1)) : INDEX( HE$55:HE$96, MAX( COUNT( HF$9:HF$50 )  - $C156 + 1, 1)), INDEX( HE$101:HE$142, MAX( COUNT( HF$9:HF$50 )  - $B156 + 1, 1)) : INDEX( HE$101:HE$142, MAX( COUNT( HF$9:HF$50 )  - $C156 + 1, 1)) &gt; 0)))</f>
        <v>1</v>
      </c>
      <c r="HF156" s="10">
        <f>+IF(HF$8 = 125, 1, MIN(_xlfn._xlws.FILTER(INDEX( HF$55:HF$96, MAX( COUNT( HG$9:HG$50 )  - $B156 + 1, 1)) : INDEX( HF$55:HF$96, MAX( COUNT( HG$9:HG$50 )  - $C156 + 1, 1)), INDEX( HF$101:HF$142, MAX( COUNT( HG$9:HG$50 )  - $B156 + 1, 1)) : INDEX( HF$101:HF$142, MAX( COUNT( HG$9:HG$50 )  - $C156 + 1, 1)) &gt; 0)))</f>
        <v>1</v>
      </c>
      <c r="HG156" s="10">
        <f>+IF(HG$8 = 125, 1, MIN(_xlfn._xlws.FILTER(INDEX( HG$55:HG$96, MAX( COUNT( HH$9:HH$50 )  - $B156 + 1, 1)) : INDEX( HG$55:HG$96, MAX( COUNT( HH$9:HH$50 )  - $C156 + 1, 1)), INDEX( HG$101:HG$142, MAX( COUNT( HH$9:HH$50 )  - $B156 + 1, 1)) : INDEX( HG$101:HG$142, MAX( COUNT( HH$9:HH$50 )  - $C156 + 1, 1)) &gt; 0)))</f>
        <v>1</v>
      </c>
      <c r="HH156" s="10">
        <f>+IF(HH$8 = 125, 1, MIN(_xlfn._xlws.FILTER(INDEX( HH$55:HH$96, MAX( COUNT( HI$9:HI$50 )  - $B156 + 1, 1)) : INDEX( HH$55:HH$96, MAX( COUNT( HI$9:HI$50 )  - $C156 + 1, 1)), INDEX( HH$101:HH$142, MAX( COUNT( HI$9:HI$50 )  - $B156 + 1, 1)) : INDEX( HH$101:HH$142, MAX( COUNT( HI$9:HI$50 )  - $C156 + 1, 1)) &gt; 0)))</f>
        <v>1.0001039332816481</v>
      </c>
      <c r="HI156" s="10">
        <f>+IF(HI$8 = 125, 1, MIN(_xlfn._xlws.FILTER(INDEX( HI$55:HI$96, MAX( COUNT( HJ$9:HJ$50 )  - $B156 + 1, 1)) : INDEX( HI$55:HI$96, MAX( COUNT( HJ$9:HJ$50 )  - $C156 + 1, 1)), INDEX( HI$101:HI$142, MAX( COUNT( HJ$9:HJ$50 )  - $B156 + 1, 1)) : INDEX( HI$101:HI$142, MAX( COUNT( HJ$9:HJ$50 )  - $C156 + 1, 1)) &gt; 0)))</f>
        <v>1</v>
      </c>
      <c r="HJ156" s="10">
        <f>+IF(HJ$8 = 125, 1, MIN(_xlfn._xlws.FILTER(INDEX( HJ$55:HJ$96, MAX( COUNT( HK$9:HK$50 )  - $B156 + 1, 1)) : INDEX( HJ$55:HJ$96, MAX( COUNT( HK$9:HK$50 )  - $C156 + 1, 1)), INDEX( HJ$101:HJ$142, MAX( COUNT( HK$9:HK$50 )  - $B156 + 1, 1)) : INDEX( HJ$101:HJ$142, MAX( COUNT( HK$9:HK$50 )  - $C156 + 1, 1)) &gt; 0)))</f>
        <v>1</v>
      </c>
      <c r="HK156" s="10">
        <f>+IF(HK$8 = 125, 1, MIN(_xlfn._xlws.FILTER(INDEX( HK$55:HK$96, MAX( COUNT( HL$9:HL$50 )  - $B156 + 1, 1)) : INDEX( HK$55:HK$96, MAX( COUNT( HL$9:HL$50 )  - $C156 + 1, 1)), INDEX( HK$101:HK$142, MAX( COUNT( HL$9:HL$50 )  - $B156 + 1, 1)) : INDEX( HK$101:HK$142, MAX( COUNT( HL$9:HL$50 )  - $C156 + 1, 1)) &gt; 0)))</f>
        <v>1</v>
      </c>
      <c r="HL156" s="10">
        <f>+IF(HL$8 = 125, 1, MIN(_xlfn._xlws.FILTER(INDEX( HL$55:HL$96, MAX( COUNT( HM$9:HM$50 )  - $B156 + 1, 1)) : INDEX( HL$55:HL$96, MAX( COUNT( HM$9:HM$50 )  - $C156 + 1, 1)), INDEX( HL$101:HL$142, MAX( COUNT( HM$9:HM$50 )  - $B156 + 1, 1)) : INDEX( HL$101:HL$142, MAX( COUNT( HM$9:HM$50 )  - $C156 + 1, 1)) &gt; 0)))</f>
        <v>1</v>
      </c>
      <c r="HM156" s="10">
        <f>+IF(HM$8 = 125, 1, MIN(_xlfn._xlws.FILTER(INDEX( HM$55:HM$96, MAX( COUNT( HN$9:HN$50 )  - $B156 + 1, 1)) : INDEX( HM$55:HM$96, MAX( COUNT( HN$9:HN$50 )  - $C156 + 1, 1)), INDEX( HM$101:HM$142, MAX( COUNT( HN$9:HN$50 )  - $B156 + 1, 1)) : INDEX( HM$101:HM$142, MAX( COUNT( HN$9:HN$50 )  - $C156 + 1, 1)) &gt; 0)))</f>
        <v>1</v>
      </c>
      <c r="HN156" s="10">
        <f>+IF(HN$8 = 125, 1, MIN(_xlfn._xlws.FILTER(INDEX( HN$55:HN$96, MAX( COUNT( HO$9:HO$50 )  - $B156 + 1, 1)) : INDEX( HN$55:HN$96, MAX( COUNT( HO$9:HO$50 )  - $C156 + 1, 1)), INDEX( HN$101:HN$142, MAX( COUNT( HO$9:HO$50 )  - $B156 + 1, 1)) : INDEX( HN$101:HN$142, MAX( COUNT( HO$9:HO$50 )  - $C156 + 1, 1)) &gt; 0)))</f>
        <v>1</v>
      </c>
      <c r="HO156" s="10">
        <f>+IF(HO$8 = 125, 1, MIN(_xlfn._xlws.FILTER(INDEX( HO$55:HO$96, MAX( COUNT( HP$9:HP$50 )  - $B156 + 1, 1)) : INDEX( HO$55:HO$96, MAX( COUNT( HP$9:HP$50 )  - $C156 + 1, 1)), INDEX( HO$101:HO$142, MAX( COUNT( HP$9:HP$50 )  - $B156 + 1, 1)) : INDEX( HO$101:HO$142, MAX( COUNT( HP$9:HP$50 )  - $C156 + 1, 1)) &gt; 0)))</f>
        <v>1</v>
      </c>
      <c r="HP156" s="10">
        <f>+IF(HP$8 = 125, 1, MIN(_xlfn._xlws.FILTER(INDEX( HP$55:HP$96, MAX( COUNT( HQ$9:HQ$50 )  - $B156 + 1, 1)) : INDEX( HP$55:HP$96, MAX( COUNT( HQ$9:HQ$50 )  - $C156 + 1, 1)), INDEX( HP$101:HP$142, MAX( COUNT( HQ$9:HQ$50 )  - $B156 + 1, 1)) : INDEX( HP$101:HP$142, MAX( COUNT( HQ$9:HQ$50 )  - $C156 + 1, 1)) &gt; 0)))</f>
        <v>1</v>
      </c>
      <c r="HQ156" s="10">
        <f>+IF(HQ$8 = 125, 1, MIN(_xlfn._xlws.FILTER(INDEX( HQ$55:HQ$96, MAX( COUNT( HR$9:HR$50 )  - $B156 + 1, 1)) : INDEX( HQ$55:HQ$96, MAX( COUNT( HR$9:HR$50 )  - $C156 + 1, 1)), INDEX( HQ$101:HQ$142, MAX( COUNT( HR$9:HR$50 )  - $B156 + 1, 1)) : INDEX( HQ$101:HQ$142, MAX( COUNT( HR$9:HR$50 )  - $C156 + 1, 1)) &gt; 0)))</f>
        <v>1</v>
      </c>
      <c r="HR156" s="10">
        <f>+IF(HR$8 = 125, 1, MIN(_xlfn._xlws.FILTER(INDEX( HR$55:HR$96, MAX( COUNT( HS$9:HS$50 )  - $B156 + 1, 1)) : INDEX( HR$55:HR$96, MAX( COUNT( HS$9:HS$50 )  - $C156 + 1, 1)), INDEX( HR$101:HR$142, MAX( COUNT( HS$9:HS$50 )  - $B156 + 1, 1)) : INDEX( HR$101:HR$142, MAX( COUNT( HS$9:HS$50 )  - $C156 + 1, 1)) &gt; 0)))</f>
        <v>1</v>
      </c>
      <c r="HS156" s="10">
        <f>+IF(HS$8 = 125, 1, MIN(_xlfn._xlws.FILTER(INDEX( HS$55:HS$96, MAX( COUNT( HT$9:HT$50 )  - $B156 + 1, 1)) : INDEX( HS$55:HS$96, MAX( COUNT( HT$9:HT$50 )  - $C156 + 1, 1)), INDEX( HS$101:HS$142, MAX( COUNT( HT$9:HT$50 )  - $B156 + 1, 1)) : INDEX( HS$101:HS$142, MAX( COUNT( HT$9:HT$50 )  - $C156 + 1, 1)) &gt; 0)))</f>
        <v>1</v>
      </c>
      <c r="HT156" s="10">
        <f>+IF(HT$8 = 125, 1, MIN(_xlfn._xlws.FILTER(INDEX( HT$55:HT$96, MAX( COUNT( HU$9:HU$50 )  - $B156 + 1, 1)) : INDEX( HT$55:HT$96, MAX( COUNT( HU$9:HU$50 )  - $C156 + 1, 1)), INDEX( HT$101:HT$142, MAX( COUNT( HU$9:HU$50 )  - $B156 + 1, 1)) : INDEX( HT$101:HT$142, MAX( COUNT( HU$9:HU$50 )  - $C156 + 1, 1)) &gt; 0)))</f>
        <v>1</v>
      </c>
      <c r="HU156" s="10">
        <f>+IF(HU$8 = 125, 1, MIN(_xlfn._xlws.FILTER(INDEX( HU$55:HU$96, MAX( COUNT( HV$9:HV$50 )  - $B156 + 1, 1)) : INDEX( HU$55:HU$96, MAX( COUNT( HV$9:HV$50 )  - $C156 + 1, 1)), INDEX( HU$101:HU$142, MAX( COUNT( HV$9:HV$50 )  - $B156 + 1, 1)) : INDEX( HU$101:HU$142, MAX( COUNT( HV$9:HV$50 )  - $C156 + 1, 1)) &gt; 0)))</f>
        <v>1.0001612230718515</v>
      </c>
      <c r="HV156" s="10">
        <f>+IF(HV$8 = 125, 1, MIN(_xlfn._xlws.FILTER(INDEX( HV$55:HV$96, MAX( COUNT( HW$9:HW$50 )  - $B156 + 1, 1)) : INDEX( HV$55:HV$96, MAX( COUNT( HW$9:HW$50 )  - $C156 + 1, 1)), INDEX( HV$101:HV$142, MAX( COUNT( HW$9:HW$50 )  - $B156 + 1, 1)) : INDEX( HV$101:HV$142, MAX( COUNT( HW$9:HW$50 )  - $C156 + 1, 1)) &gt; 0)))</f>
        <v>1</v>
      </c>
      <c r="HW156" s="10">
        <f>+IF(HW$8 = 125, 1, MIN(_xlfn._xlws.FILTER(INDEX( HW$55:HW$96, MAX( COUNT( HX$9:HX$50 )  - $B156 + 1, 1)) : INDEX( HW$55:HW$96, MAX( COUNT( HX$9:HX$50 )  - $C156 + 1, 1)), INDEX( HW$101:HW$142, MAX( COUNT( HX$9:HX$50 )  - $B156 + 1, 1)) : INDEX( HW$101:HW$142, MAX( COUNT( HX$9:HX$50 )  - $C156 + 1, 1)) &gt; 0)))</f>
        <v>1</v>
      </c>
      <c r="HX156" s="10">
        <f>+IF(HX$8 = 125, 1, MIN(_xlfn._xlws.FILTER(INDEX( HX$55:HX$96, MAX( COUNT( HY$9:HY$50 )  - $B156 + 1, 1)) : INDEX( HX$55:HX$96, MAX( COUNT( HY$9:HY$50 )  - $C156 + 1, 1)), INDEX( HX$101:HX$142, MAX( COUNT( HY$9:HY$50 )  - $B156 + 1, 1)) : INDEX( HX$101:HX$142, MAX( COUNT( HY$9:HY$50 )  - $C156 + 1, 1)) &gt; 0)))</f>
        <v>1</v>
      </c>
      <c r="HY156" s="10">
        <f>+IF(HY$8 = 125, 1, MIN(_xlfn._xlws.FILTER(INDEX( HY$55:HY$96, MAX( COUNT( HZ$9:HZ$50 )  - $B156 + 1, 1)) : INDEX( HY$55:HY$96, MAX( COUNT( HZ$9:HZ$50 )  - $C156 + 1, 1)), INDEX( HY$101:HY$142, MAX( COUNT( HZ$9:HZ$50 )  - $B156 + 1, 1)) : INDEX( HY$101:HY$142, MAX( COUNT( HZ$9:HZ$50 )  - $C156 + 1, 1)) &gt; 0)))</f>
        <v>1</v>
      </c>
      <c r="HZ156" s="10">
        <f>+IF(HZ$8 = 125, 1, MIN(_xlfn._xlws.FILTER(INDEX( HZ$55:HZ$96, MAX( COUNT( IA$9:IA$50 )  - $B156 + 1, 1)) : INDEX( HZ$55:HZ$96, MAX( COUNT( IA$9:IA$50 )  - $C156 + 1, 1)), INDEX( HZ$101:HZ$142, MAX( COUNT( IA$9:IA$50 )  - $B156 + 1, 1)) : INDEX( HZ$101:HZ$142, MAX( COUNT( IA$9:IA$50 )  - $C156 + 1, 1)) &gt; 0)))</f>
        <v>1</v>
      </c>
      <c r="IA156" s="10">
        <f>+IF(IA$8 = 125, 1, MIN(_xlfn._xlws.FILTER(INDEX( IA$55:IA$96, MAX( COUNT( IB$9:IB$50 )  - $B156 + 1, 1)) : INDEX( IA$55:IA$96, MAX( COUNT( IB$9:IB$50 )  - $C156 + 1, 1)), INDEX( IA$101:IA$142, MAX( COUNT( IB$9:IB$50 )  - $B156 + 1, 1)) : INDEX( IA$101:IA$142, MAX( COUNT( IB$9:IB$50 )  - $C156 + 1, 1)) &gt; 0)))</f>
        <v>1</v>
      </c>
      <c r="IB156" s="10">
        <f>+IF(IB$8 = 125, 1, MIN(_xlfn._xlws.FILTER(INDEX( IB$55:IB$96, MAX( COUNT( IC$9:IC$50 )  - $B156 + 1, 1)) : INDEX( IB$55:IB$96, MAX( COUNT( IC$9:IC$50 )  - $C156 + 1, 1)), INDEX( IB$101:IB$142, MAX( COUNT( IC$9:IC$50 )  - $B156 + 1, 1)) : INDEX( IB$101:IB$142, MAX( COUNT( IC$9:IC$50 )  - $C156 + 1, 1)) &gt; 0)))</f>
        <v>1</v>
      </c>
      <c r="IC156" s="10">
        <f>+IF(IC$8 = 125, 1, MIN(_xlfn._xlws.FILTER(INDEX( IC$55:IC$96, MAX( COUNT( ID$9:ID$50 )  - $B156 + 1, 1)) : INDEX( IC$55:IC$96, MAX( COUNT( ID$9:ID$50 )  - $C156 + 1, 1)), INDEX( IC$101:IC$142, MAX( COUNT( ID$9:ID$50 )  - $B156 + 1, 1)) : INDEX( IC$101:IC$142, MAX( COUNT( ID$9:ID$50 )  - $C156 + 1, 1)) &gt; 0)))</f>
        <v>1</v>
      </c>
      <c r="ID156" s="10">
        <f>+IF(ID$8 = 125, 1, MIN(_xlfn._xlws.FILTER(INDEX( ID$55:ID$96, MAX( COUNT( IE$9:IE$50 )  - $B156 + 1, 1)) : INDEX( ID$55:ID$96, MAX( COUNT( IE$9:IE$50 )  - $C156 + 1, 1)), INDEX( ID$101:ID$142, MAX( COUNT( IE$9:IE$50 )  - $B156 + 1, 1)) : INDEX( ID$101:ID$142, MAX( COUNT( IE$9:IE$50 )  - $C156 + 1, 1)) &gt; 0)))</f>
        <v>1</v>
      </c>
      <c r="IE156" s="10">
        <f>+IF(IE$8 = 125, 1, MIN(_xlfn._xlws.FILTER(INDEX( IE$55:IE$96, MAX( COUNT( IF$9:IF$50 )  - $B156 + 1, 1)) : INDEX( IE$55:IE$96, MAX( COUNT( IF$9:IF$50 )  - $C156 + 1, 1)), INDEX( IE$101:IE$142, MAX( COUNT( IF$9:IF$50 )  - $B156 + 1, 1)) : INDEX( IE$101:IE$142, MAX( COUNT( IF$9:IF$50 )  - $C156 + 1, 1)) &gt; 0)))</f>
        <v>1</v>
      </c>
      <c r="IF156" s="10">
        <f>+IF(IF$8 = 125, 1, MIN(_xlfn._xlws.FILTER(INDEX( IF$55:IF$96, MAX( COUNT( IG$9:IG$50 )  - $B156 + 1, 1)) : INDEX( IF$55:IF$96, MAX( COUNT( IG$9:IG$50 )  - $C156 + 1, 1)), INDEX( IF$101:IF$142, MAX( COUNT( IG$9:IG$50 )  - $B156 + 1, 1)) : INDEX( IF$101:IF$142, MAX( COUNT( IG$9:IG$50 )  - $C156 + 1, 1)) &gt; 0)))</f>
        <v>1.0005793113074559</v>
      </c>
      <c r="IG156" s="10">
        <f>+IF(IG$8 = 125, 1, MIN(_xlfn._xlws.FILTER(INDEX( IG$55:IG$96, MAX( COUNT( IH$9:IH$50 )  - $B156 + 1, 1)) : INDEX( IG$55:IG$96, MAX( COUNT( IH$9:IH$50 )  - $C156 + 1, 1)), INDEX( IG$101:IG$142, MAX( COUNT( IH$9:IH$50 )  - $B156 + 1, 1)) : INDEX( IG$101:IG$142, MAX( COUNT( IH$9:IH$50 )  - $C156 + 1, 1)) &gt; 0)))</f>
        <v>1.000321303135874</v>
      </c>
      <c r="IH156" s="10">
        <f>+IF(IH$8 = 125, 1, MIN(_xlfn._xlws.FILTER(INDEX( IH$55:IH$96, MAX( COUNT( II$9:II$50 )  - $B156 + 1, 1)) : INDEX( IH$55:IH$96, MAX( COUNT( II$9:II$50 )  - $C156 + 1, 1)), INDEX( IH$101:IH$142, MAX( COUNT( II$9:II$50 )  - $B156 + 1, 1)) : INDEX( IH$101:IH$142, MAX( COUNT( II$9:II$50 )  - $C156 + 1, 1)) &gt; 0)))</f>
        <v>1</v>
      </c>
      <c r="II156" s="10">
        <f>+IF(II$8 = 125, 1, MIN(_xlfn._xlws.FILTER(INDEX( II$55:II$96, MAX( COUNT( IJ$9:IJ$50 )  - $B156 + 1, 1)) : INDEX( II$55:II$96, MAX( COUNT( IJ$9:IJ$50 )  - $C156 + 1, 1)), INDEX( II$101:II$142, MAX( COUNT( IJ$9:IJ$50 )  - $B156 + 1, 1)) : INDEX( II$101:II$142, MAX( COUNT( IJ$9:IJ$50 )  - $C156 + 1, 1)) &gt; 0)))</f>
        <v>1</v>
      </c>
      <c r="IJ156" s="10">
        <f>+IF(IJ$8 = 125, 1, MIN(_xlfn._xlws.FILTER(INDEX( IJ$55:IJ$96, MAX( COUNT( IK$9:IK$50 )  - $B156 + 1, 1)) : INDEX( IJ$55:IJ$96, MAX( COUNT( IK$9:IK$50 )  - $C156 + 1, 1)), INDEX( IJ$101:IJ$142, MAX( COUNT( IK$9:IK$50 )  - $B156 + 1, 1)) : INDEX( IJ$101:IJ$142, MAX( COUNT( IK$9:IK$50 )  - $C156 + 1, 1)) &gt; 0)))</f>
        <v>1.0000514705482166</v>
      </c>
      <c r="IK156" s="10">
        <f>+IF(IK$8 = 125, 1, MIN(_xlfn._xlws.FILTER(INDEX( IK$55:IK$96, MAX( COUNT( IL$9:IL$50 )  - $B156 + 1, 1)) : INDEX( IK$55:IK$96, MAX( COUNT( IL$9:IL$50 )  - $C156 + 1, 1)), INDEX( IK$101:IK$142, MAX( COUNT( IL$9:IL$50 )  - $B156 + 1, 1)) : INDEX( IK$101:IK$142, MAX( COUNT( IL$9:IL$50 )  - $C156 + 1, 1)) &gt; 0)))</f>
        <v>1</v>
      </c>
      <c r="IL156" s="10">
        <f>+IF(IL$8 = 125, 1, MIN(_xlfn._xlws.FILTER(INDEX( IL$55:IL$96, MAX( COUNT( IM$9:IM$50 )  - $B156 + 1, 1)) : INDEX( IL$55:IL$96, MAX( COUNT( IM$9:IM$50 )  - $C156 + 1, 1)), INDEX( IL$101:IL$142, MAX( COUNT( IM$9:IM$50 )  - $B156 + 1, 1)) : INDEX( IL$101:IL$142, MAX( COUNT( IM$9:IM$50 )  - $C156 + 1, 1)) &gt; 0)))</f>
        <v>1</v>
      </c>
      <c r="IM156" s="10">
        <f>+IF(IM$8 = 125, 1, MIN(_xlfn._xlws.FILTER(INDEX( IM$55:IM$96, MAX( COUNT( IN$9:IN$50 )  - $B156 + 1, 1)) : INDEX( IM$55:IM$96, MAX( COUNT( IN$9:IN$50 )  - $C156 + 1, 1)), INDEX( IM$101:IM$142, MAX( COUNT( IN$9:IN$50 )  - $B156 + 1, 1)) : INDEX( IM$101:IM$142, MAX( COUNT( IN$9:IN$50 )  - $C156 + 1, 1)) &gt; 0)))</f>
        <v>1</v>
      </c>
      <c r="IN156" s="10">
        <f>+IF(IN$8 = 125, 1, MIN(_xlfn._xlws.FILTER(INDEX( IN$55:IN$96, MAX( COUNT( IO$9:IO$50 )  - $B156 + 1, 1)) : INDEX( IN$55:IN$96, MAX( COUNT( IO$9:IO$50 )  - $C156 + 1, 1)), INDEX( IN$101:IN$142, MAX( COUNT( IO$9:IO$50 )  - $B156 + 1, 1)) : INDEX( IN$101:IN$142, MAX( COUNT( IO$9:IO$50 )  - $C156 + 1, 1)) &gt; 0)))</f>
        <v>1</v>
      </c>
      <c r="IO156" s="10">
        <f>+IF(IO$8 = 125, 1, MIN(_xlfn._xlws.FILTER(INDEX( IO$55:IO$96, MAX( COUNT( IP$9:IP$50 )  - $B156 + 1, 1)) : INDEX( IO$55:IO$96, MAX( COUNT( IP$9:IP$50 )  - $C156 + 1, 1)), INDEX( IO$101:IO$142, MAX( COUNT( IP$9:IP$50 )  - $B156 + 1, 1)) : INDEX( IO$101:IO$142, MAX( COUNT( IP$9:IP$50 )  - $C156 + 1, 1)) &gt; 0)))</f>
        <v>1</v>
      </c>
      <c r="IP156" s="10">
        <f>+IF(IP$8 = 125, 1, MIN(_xlfn._xlws.FILTER(INDEX( IP$55:IP$96, MAX( COUNT( IQ$9:IQ$50 )  - $B156 + 1, 1)) : INDEX( IP$55:IP$96, MAX( COUNT( IQ$9:IQ$50 )  - $C156 + 1, 1)), INDEX( IP$101:IP$142, MAX( COUNT( IQ$9:IQ$50 )  - $B156 + 1, 1)) : INDEX( IP$101:IP$142, MAX( COUNT( IQ$9:IQ$50 )  - $C156 + 1, 1)) &gt; 0)))</f>
        <v>1</v>
      </c>
      <c r="IQ156" s="10">
        <f>+IF(IQ$8 = 125, 1, MIN(_xlfn._xlws.FILTER(INDEX( IQ$55:IQ$96, MAX( COUNT( IR$9:IR$50 )  - $B156 + 1, 1)) : INDEX( IQ$55:IQ$96, MAX( COUNT( IR$9:IR$50 )  - $C156 + 1, 1)), INDEX( IQ$101:IQ$142, MAX( COUNT( IR$9:IR$50 )  - $B156 + 1, 1)) : INDEX( IQ$101:IQ$142, MAX( COUNT( IR$9:IR$50 )  - $C156 + 1, 1)) &gt; 0)))</f>
        <v>1.0030217642827521</v>
      </c>
      <c r="IR156" s="10">
        <f>+IF(IR$8 = 125, 1, MIN(_xlfn._xlws.FILTER(INDEX( IR$55:IR$96, MAX( COUNT( IS$9:IS$50 )  - $B156 + 1, 1)) : INDEX( IR$55:IR$96, MAX( COUNT( IS$9:IS$50 )  - $C156 + 1, 1)), INDEX( IR$101:IR$142, MAX( COUNT( IS$9:IS$50 )  - $B156 + 1, 1)) : INDEX( IR$101:IR$142, MAX( COUNT( IS$9:IS$50 )  - $C156 + 1, 1)) &gt; 0)))</f>
        <v>1.0008350311609679</v>
      </c>
      <c r="IS156" s="10">
        <f>+IF(IS$8 = 125, 1, MIN(_xlfn._xlws.FILTER(INDEX( IS$55:IS$96, MAX( COUNT( IT$9:IT$50 )  - $B156 + 1, 1)) : INDEX( IS$55:IS$96, MAX( COUNT( IT$9:IT$50 )  - $C156 + 1, 1)), INDEX( IS$101:IS$142, MAX( COUNT( IT$9:IT$50 )  - $B156 + 1, 1)) : INDEX( IS$101:IS$142, MAX( COUNT( IT$9:IT$50 )  - $C156 + 1, 1)) &gt; 0)))</f>
        <v>1.0055498790859507</v>
      </c>
      <c r="IT156" s="10">
        <f>+IF(IT$8 = 125, 1, MIN(_xlfn._xlws.FILTER(INDEX( IT$55:IT$96, MAX( COUNT( IU$9:IU$50 )  - $B156 + 1, 1)) : INDEX( IT$55:IT$96, MAX( COUNT( IU$9:IU$50 )  - $C156 + 1, 1)), INDEX( IT$101:IT$142, MAX( COUNT( IU$9:IU$50 )  - $B156 + 1, 1)) : INDEX( IT$101:IT$142, MAX( COUNT( IU$9:IU$50 )  - $C156 + 1, 1)) &gt; 0)))</f>
        <v>1.0050872730680325</v>
      </c>
      <c r="IU156" s="10">
        <f>+IF(IU$8 = 125, 1, MIN(_xlfn._xlws.FILTER(INDEX( IU$55:IU$96, MAX( COUNT( IV$9:IV$50 )  - $B156 + 1, 1)) : INDEX( IU$55:IU$96, MAX( COUNT( IV$9:IV$50 )  - $C156 + 1, 1)), INDEX( IU$101:IU$142, MAX( COUNT( IV$9:IV$50 )  - $B156 + 1, 1)) : INDEX( IU$101:IU$142, MAX( COUNT( IV$9:IV$50 )  - $C156 + 1, 1)) &gt; 0)))</f>
        <v>1.0045545119089383</v>
      </c>
      <c r="IV156" s="10">
        <f>+IF(IV$8 = 125, 1, MIN(_xlfn._xlws.FILTER(INDEX( IV$55:IV$96, MAX( COUNT( IW$9:IW$50 )  - $B156 + 1, 1)) : INDEX( IV$55:IV$96, MAX( COUNT( IW$9:IW$50 )  - $C156 + 1, 1)), INDEX( IV$101:IV$142, MAX( COUNT( IW$9:IW$50 )  - $B156 + 1, 1)) : INDEX( IV$101:IV$142, MAX( COUNT( IW$9:IW$50 )  - $C156 + 1, 1)) &gt; 0)))</f>
        <v>1</v>
      </c>
    </row>
    <row r="157" spans="2:256" x14ac:dyDescent="0.2">
      <c r="B157">
        <v>1</v>
      </c>
      <c r="C157">
        <v>4</v>
      </c>
      <c r="F157" s="17" t="s">
        <v>26</v>
      </c>
      <c r="G157" s="10">
        <f>+IF(G$8 = 125, 1, MAX(_xlfn._xlws.FILTER(INDEX( G$55:G$96, MAX( COUNT( H$9:H$50 )  - $B157 + 1, 1)) : INDEX( G$55:G$96, MAX( COUNT( H$9:H$50 )  - $C157 + 1, 1)), INDEX( G$101:G$142, MAX( COUNT( H$9:H$50 )  - $B157 + 1, 1)) : INDEX( G$101:G$142, MAX( COUNT( H$9:H$50 )  - $C157 + 1, 1)) &gt; 0)))</f>
        <v>56.208732094261379</v>
      </c>
      <c r="H157" s="10">
        <f>+IF(H$8 = 125, 1, MAX(_xlfn._xlws.FILTER(INDEX( H$55:H$96, MAX( COUNT( I$9:I$50 )  - $B157 + 1, 1)) : INDEX( H$55:H$96, MAX( COUNT( I$9:I$50 )  - $C157 + 1, 1)), INDEX( H$101:H$142, MAX( COUNT( I$9:I$50 )  - $B157 + 1, 1)) : INDEX( H$101:H$142, MAX( COUNT( I$9:I$50 )  - $C157 + 1, 1)) &gt; 0)))</f>
        <v>2.3797650818700204</v>
      </c>
      <c r="I157" s="10">
        <f>+IF(I$8 = 125, 1, MAX(_xlfn._xlws.FILTER(INDEX( I$55:I$96, MAX( COUNT( J$9:J$50 )  - $B157 + 1, 1)) : INDEX( I$55:I$96, MAX( COUNT( J$9:J$50 )  - $C157 + 1, 1)), INDEX( I$101:I$142, MAX( COUNT( J$9:J$50 )  - $B157 + 1, 1)) : INDEX( I$101:I$142, MAX( COUNT( J$9:J$50 )  - $C157 + 1, 1)) &gt; 0)))</f>
        <v>2.5896982209983563</v>
      </c>
      <c r="J157" s="10">
        <f>+IF(J$8 = 125, 1, MAX(_xlfn._xlws.FILTER(INDEX( J$55:J$96, MAX( COUNT( K$9:K$50 )  - $B157 + 1, 1)) : INDEX( J$55:J$96, MAX( COUNT( K$9:K$50 )  - $C157 + 1, 1)), INDEX( J$101:J$142, MAX( COUNT( K$9:K$50 )  - $B157 + 1, 1)) : INDEX( J$101:J$142, MAX( COUNT( K$9:K$50 )  - $C157 + 1, 1)) &gt; 0)))</f>
        <v>2.0806987908591554</v>
      </c>
      <c r="K157" s="10">
        <f>+IF(K$8 = 125, 1, MAX(_xlfn._xlws.FILTER(INDEX( K$55:K$96, MAX( COUNT( L$9:L$50 )  - $B157 + 1, 1)) : INDEX( K$55:K$96, MAX( COUNT( L$9:L$50 )  - $C157 + 1, 1)), INDEX( K$101:K$142, MAX( COUNT( L$9:L$50 )  - $B157 + 1, 1)) : INDEX( K$101:K$142, MAX( COUNT( L$9:L$50 )  - $C157 + 1, 1)) &gt; 0)))</f>
        <v>1.1158734966326918</v>
      </c>
      <c r="L157" s="10">
        <f>+IF(L$8 = 125, 1, MAX(_xlfn._xlws.FILTER(INDEX( L$55:L$96, MAX( COUNT( M$9:M$50 )  - $B157 + 1, 1)) : INDEX( L$55:L$96, MAX( COUNT( M$9:M$50 )  - $C157 + 1, 1)), INDEX( L$101:L$142, MAX( COUNT( M$9:M$50 )  - $B157 + 1, 1)) : INDEX( L$101:L$142, MAX( COUNT( M$9:M$50 )  - $C157 + 1, 1)) &gt; 0)))</f>
        <v>1.3528845163625209</v>
      </c>
      <c r="M157" s="10">
        <f>+IF(M$8 = 125, 1, MAX(_xlfn._xlws.FILTER(INDEX( M$55:M$96, MAX( COUNT( N$9:N$50 )  - $B157 + 1, 1)) : INDEX( M$55:M$96, MAX( COUNT( N$9:N$50 )  - $C157 + 1, 1)), INDEX( M$101:M$142, MAX( COUNT( N$9:N$50 )  - $B157 + 1, 1)) : INDEX( M$101:M$142, MAX( COUNT( N$9:N$50 )  - $C157 + 1, 1)) &gt; 0)))</f>
        <v>1.0390366978943992</v>
      </c>
      <c r="N157" s="10">
        <f>+IF(N$8 = 125, 1, MAX(_xlfn._xlws.FILTER(INDEX( N$55:N$96, MAX( COUNT( O$9:O$50 )  - $B157 + 1, 1)) : INDEX( N$55:N$96, MAX( COUNT( O$9:O$50 )  - $C157 + 1, 1)), INDEX( N$101:N$142, MAX( COUNT( O$9:O$50 )  - $B157 + 1, 1)) : INDEX( N$101:N$142, MAX( COUNT( O$9:O$50 )  - $C157 + 1, 1)) &gt; 0)))</f>
        <v>1.0298710024346207</v>
      </c>
      <c r="O157" s="10">
        <f>+IF(O$8 = 125, 1, MAX(_xlfn._xlws.FILTER(INDEX( O$55:O$96, MAX( COUNT( P$9:P$50 )  - $B157 + 1, 1)) : INDEX( O$55:O$96, MAX( COUNT( P$9:P$50 )  - $C157 + 1, 1)), INDEX( O$101:O$142, MAX( COUNT( P$9:P$50 )  - $B157 + 1, 1)) : INDEX( O$101:O$142, MAX( COUNT( P$9:P$50 )  - $C157 + 1, 1)) &gt; 0)))</f>
        <v>1.012462533548115</v>
      </c>
      <c r="P157" s="10">
        <f>+IF(P$8 = 125, 1, MAX(_xlfn._xlws.FILTER(INDEX( P$55:P$96, MAX( COUNT( Q$9:Q$50 )  - $B157 + 1, 1)) : INDEX( P$55:P$96, MAX( COUNT( Q$9:Q$50 )  - $C157 + 1, 1)), INDEX( P$101:P$142, MAX( COUNT( Q$9:Q$50 )  - $B157 + 1, 1)) : INDEX( P$101:P$142, MAX( COUNT( Q$9:Q$50 )  - $C157 + 1, 1)) &gt; 0)))</f>
        <v>1.0260225724691887</v>
      </c>
      <c r="Q157" s="10">
        <f>+IF(Q$8 = 125, 1, MAX(_xlfn._xlws.FILTER(INDEX( Q$55:Q$96, MAX( COUNT( R$9:R$50 )  - $B157 + 1, 1)) : INDEX( Q$55:Q$96, MAX( COUNT( R$9:R$50 )  - $C157 + 1, 1)), INDEX( Q$101:Q$142, MAX( COUNT( R$9:R$50 )  - $B157 + 1, 1)) : INDEX( Q$101:Q$142, MAX( COUNT( R$9:R$50 )  - $C157 + 1, 1)) &gt; 0)))</f>
        <v>1.0055192783153881</v>
      </c>
      <c r="R157" s="10">
        <f>+IF(R$8 = 125, 1, MAX(_xlfn._xlws.FILTER(INDEX( R$55:R$96, MAX( COUNT( S$9:S$50 )  - $B157 + 1, 1)) : INDEX( R$55:R$96, MAX( COUNT( S$9:S$50 )  - $C157 + 1, 1)), INDEX( R$101:R$142, MAX( COUNT( S$9:S$50 )  - $B157 + 1, 1)) : INDEX( R$101:R$142, MAX( COUNT( S$9:S$50 )  - $C157 + 1, 1)) &gt; 0)))</f>
        <v>1.013998783843479</v>
      </c>
      <c r="S157" s="10">
        <f>+IF(S$8 = 125, 1, MAX(_xlfn._xlws.FILTER(INDEX( S$55:S$96, MAX( COUNT( T$9:T$50 )  - $B157 + 1, 1)) : INDEX( S$55:S$96, MAX( COUNT( T$9:T$50 )  - $C157 + 1, 1)), INDEX( S$101:S$142, MAX( COUNT( T$9:T$50 )  - $B157 + 1, 1)) : INDEX( S$101:S$142, MAX( COUNT( T$9:T$50 )  - $C157 + 1, 1)) &gt; 0)))</f>
        <v>1.0011105421064261</v>
      </c>
      <c r="T157" s="10">
        <f>+IF(T$8 = 125, 1, MAX(_xlfn._xlws.FILTER(INDEX( T$55:T$96, MAX( COUNT( U$9:U$50 )  - $B157 + 1, 1)) : INDEX( T$55:T$96, MAX( COUNT( U$9:U$50 )  - $C157 + 1, 1)), INDEX( T$101:T$142, MAX( COUNT( U$9:U$50 )  - $B157 + 1, 1)) : INDEX( T$101:T$142, MAX( COUNT( U$9:U$50 )  - $C157 + 1, 1)) &gt; 0)))</f>
        <v>1.0021969240532065</v>
      </c>
      <c r="U157" s="10">
        <f>+IF(U$8 = 125, 1, MAX(_xlfn._xlws.FILTER(INDEX( U$55:U$96, MAX( COUNT( V$9:V$50 )  - $B157 + 1, 1)) : INDEX( U$55:U$96, MAX( COUNT( V$9:V$50 )  - $C157 + 1, 1)), INDEX( U$101:U$142, MAX( COUNT( V$9:V$50 )  - $B157 + 1, 1)) : INDEX( U$101:U$142, MAX( COUNT( V$9:V$50 )  - $C157 + 1, 1)) &gt; 0)))</f>
        <v>1.0005185772646057</v>
      </c>
      <c r="V157" s="10">
        <f>+IF(V$8 = 125, 1, MAX(_xlfn._xlws.FILTER(INDEX( V$55:V$96, MAX( COUNT( W$9:W$50 )  - $B157 + 1, 1)) : INDEX( V$55:V$96, MAX( COUNT( W$9:W$50 )  - $C157 + 1, 1)), INDEX( V$101:V$142, MAX( COUNT( W$9:W$50 )  - $B157 + 1, 1)) : INDEX( V$101:V$142, MAX( COUNT( W$9:W$50 )  - $C157 + 1, 1)) &gt; 0)))</f>
        <v>1.0033210593386257</v>
      </c>
      <c r="W157" s="10">
        <f>+IF(W$8 = 125, 1, MAX(_xlfn._xlws.FILTER(INDEX( W$55:W$96, MAX( COUNT( X$9:X$50 )  - $B157 + 1, 1)) : INDEX( W$55:W$96, MAX( COUNT( X$9:X$50 )  - $C157 + 1, 1)), INDEX( W$101:W$142, MAX( COUNT( X$9:X$50 )  - $B157 + 1, 1)) : INDEX( W$101:W$142, MAX( COUNT( X$9:X$50 )  - $C157 + 1, 1)) &gt; 0)))</f>
        <v>1.0025036061304524</v>
      </c>
      <c r="X157" s="10">
        <f>+IF(X$8 = 125, 1, MAX(_xlfn._xlws.FILTER(INDEX( X$55:X$96, MAX( COUNT( Y$9:Y$50 )  - $B157 + 1, 1)) : INDEX( X$55:X$96, MAX( COUNT( Y$9:Y$50 )  - $C157 + 1, 1)), INDEX( X$101:X$142, MAX( COUNT( Y$9:Y$50 )  - $B157 + 1, 1)) : INDEX( X$101:X$142, MAX( COUNT( Y$9:Y$50 )  - $C157 + 1, 1)) &gt; 0)))</f>
        <v>1.0007319617346291</v>
      </c>
      <c r="Y157" s="10">
        <f>+IF(Y$8 = 125, 1, MAX(_xlfn._xlws.FILTER(INDEX( Y$55:Y$96, MAX( COUNT( Z$9:Z$50 )  - $B157 + 1, 1)) : INDEX( Y$55:Y$96, MAX( COUNT( Z$9:Z$50 )  - $C157 + 1, 1)), INDEX( Y$101:Y$142, MAX( COUNT( Z$9:Z$50 )  - $B157 + 1, 1)) : INDEX( Y$101:Y$142, MAX( COUNT( Z$9:Z$50 )  - $C157 + 1, 1)) &gt; 0)))</f>
        <v>1.0020889536799416</v>
      </c>
      <c r="Z157" s="10">
        <f>+IF(Z$8 = 125, 1, MAX(_xlfn._xlws.FILTER(INDEX( Z$55:Z$96, MAX( COUNT( AA$9:AA$50 )  - $B157 + 1, 1)) : INDEX( Z$55:Z$96, MAX( COUNT( AA$9:AA$50 )  - $C157 + 1, 1)), INDEX( Z$101:Z$142, MAX( COUNT( AA$9:AA$50 )  - $B157 + 1, 1)) : INDEX( Z$101:Z$142, MAX( COUNT( AA$9:AA$50 )  - $C157 + 1, 1)) &gt; 0)))</f>
        <v>1.0010421129203402</v>
      </c>
      <c r="AA157" s="10">
        <f>+IF(AA$8 = 125, 1, MAX(_xlfn._xlws.FILTER(INDEX( AA$55:AA$96, MAX( COUNT( AB$9:AB$50 )  - $B157 + 1, 1)) : INDEX( AA$55:AA$96, MAX( COUNT( AB$9:AB$50 )  - $C157 + 1, 1)), INDEX( AA$101:AA$142, MAX( COUNT( AB$9:AB$50 )  - $B157 + 1, 1)) : INDEX( AA$101:AA$142, MAX( COUNT( AB$9:AB$50 )  - $C157 + 1, 1)) &gt; 0)))</f>
        <v>1.0003339551637547</v>
      </c>
      <c r="AB157" s="10">
        <f>+IF(AB$8 = 125, 1, MAX(_xlfn._xlws.FILTER(INDEX( AB$55:AB$96, MAX( COUNT( AC$9:AC$50 )  - $B157 + 1, 1)) : INDEX( AB$55:AB$96, MAX( COUNT( AC$9:AC$50 )  - $C157 + 1, 1)), INDEX( AB$101:AB$142, MAX( COUNT( AC$9:AC$50 )  - $B157 + 1, 1)) : INDEX( AB$101:AB$142, MAX( COUNT( AC$9:AC$50 )  - $C157 + 1, 1)) &gt; 0)))</f>
        <v>1.0000225178543372</v>
      </c>
      <c r="AC157" s="10">
        <f>+IF(AC$8 = 125, 1, MAX(_xlfn._xlws.FILTER(INDEX( AC$55:AC$96, MAX( COUNT( AD$9:AD$50 )  - $B157 + 1, 1)) : INDEX( AC$55:AC$96, MAX( COUNT( AD$9:AD$50 )  - $C157 + 1, 1)), INDEX( AC$101:AC$142, MAX( COUNT( AD$9:AD$50 )  - $B157 + 1, 1)) : INDEX( AC$101:AC$142, MAX( COUNT( AD$9:AD$50 )  - $C157 + 1, 1)) &gt; 0)))</f>
        <v>1.003557663139157</v>
      </c>
      <c r="AD157" s="10">
        <f>+IF(AD$8 = 125, 1, MAX(_xlfn._xlws.FILTER(INDEX( AD$55:AD$96, MAX( COUNT( AE$9:AE$50 )  - $B157 + 1, 1)) : INDEX( AD$55:AD$96, MAX( COUNT( AE$9:AE$50 )  - $C157 + 1, 1)), INDEX( AD$101:AD$142, MAX( COUNT( AE$9:AE$50 )  - $B157 + 1, 1)) : INDEX( AD$101:AD$142, MAX( COUNT( AE$9:AE$50 )  - $C157 + 1, 1)) &gt; 0)))</f>
        <v>1.1042002010255219</v>
      </c>
      <c r="AE157" s="10">
        <f>+IF(AE$8 = 125, 1, MAX(_xlfn._xlws.FILTER(INDEX( AE$55:AE$96, MAX( COUNT( AF$9:AF$50 )  - $B157 + 1, 1)) : INDEX( AE$55:AE$96, MAX( COUNT( AF$9:AF$50 )  - $C157 + 1, 1)), INDEX( AE$101:AE$142, MAX( COUNT( AF$9:AF$50 )  - $B157 + 1, 1)) : INDEX( AE$101:AE$142, MAX( COUNT( AF$9:AF$50 )  - $C157 + 1, 1)) &gt; 0)))</f>
        <v>1.000477366265035</v>
      </c>
      <c r="AF157" s="10">
        <f>+IF(AF$8 = 125, 1, MAX(_xlfn._xlws.FILTER(INDEX( AF$55:AF$96, MAX( COUNT( AG$9:AG$50 )  - $B157 + 1, 1)) : INDEX( AF$55:AF$96, MAX( COUNT( AG$9:AG$50 )  - $C157 + 1, 1)), INDEX( AF$101:AF$142, MAX( COUNT( AG$9:AG$50 )  - $B157 + 1, 1)) : INDEX( AF$101:AF$142, MAX( COUNT( AG$9:AG$50 )  - $C157 + 1, 1)) &gt; 0)))</f>
        <v>1</v>
      </c>
      <c r="AG157" s="10">
        <f>+IF(AG$8 = 125, 1, MAX(_xlfn._xlws.FILTER(INDEX( AG$55:AG$96, MAX( COUNT( AH$9:AH$50 )  - $B157 + 1, 1)) : INDEX( AG$55:AG$96, MAX( COUNT( AH$9:AH$50 )  - $C157 + 1, 1)), INDEX( AG$101:AG$142, MAX( COUNT( AH$9:AH$50 )  - $B157 + 1, 1)) : INDEX( AG$101:AG$142, MAX( COUNT( AH$9:AH$50 )  - $C157 + 1, 1)) &gt; 0)))</f>
        <v>1.0003229158493521</v>
      </c>
      <c r="AH157" s="10">
        <f>+IF(AH$8 = 125, 1, MAX(_xlfn._xlws.FILTER(INDEX( AH$55:AH$96, MAX( COUNT( AI$9:AI$50 )  - $B157 + 1, 1)) : INDEX( AH$55:AH$96, MAX( COUNT( AI$9:AI$50 )  - $C157 + 1, 1)), INDEX( AH$101:AH$142, MAX( COUNT( AI$9:AI$50 )  - $B157 + 1, 1)) : INDEX( AH$101:AH$142, MAX( COUNT( AI$9:AI$50 )  - $C157 + 1, 1)) &gt; 0)))</f>
        <v>1.0004519575111388</v>
      </c>
      <c r="AI157" s="10">
        <f>+IF(AI$8 = 125, 1, MAX(_xlfn._xlws.FILTER(INDEX( AI$55:AI$96, MAX( COUNT( AJ$9:AJ$50 )  - $B157 + 1, 1)) : INDEX( AI$55:AI$96, MAX( COUNT( AJ$9:AJ$50 )  - $C157 + 1, 1)), INDEX( AI$101:AI$142, MAX( COUNT( AJ$9:AJ$50 )  - $B157 + 1, 1)) : INDEX( AI$101:AI$142, MAX( COUNT( AJ$9:AJ$50 )  - $C157 + 1, 1)) &gt; 0)))</f>
        <v>1.0001187094999873</v>
      </c>
      <c r="AJ157" s="10">
        <f>+IF(AJ$8 = 125, 1, MAX(_xlfn._xlws.FILTER(INDEX( AJ$55:AJ$96, MAX( COUNT( AK$9:AK$50 )  - $B157 + 1, 1)) : INDEX( AJ$55:AJ$96, MAX( COUNT( AK$9:AK$50 )  - $C157 + 1, 1)), INDEX( AJ$101:AJ$142, MAX( COUNT( AK$9:AK$50 )  - $B157 + 1, 1)) : INDEX( AJ$101:AJ$142, MAX( COUNT( AK$9:AK$50 )  - $C157 + 1, 1)) &gt; 0)))</f>
        <v>1.0053775604345543</v>
      </c>
      <c r="AK157" s="10">
        <f>+IF(AK$8 = 125, 1, MAX(_xlfn._xlws.FILTER(INDEX( AK$55:AK$96, MAX( COUNT( AL$9:AL$50 )  - $B157 + 1, 1)) : INDEX( AK$55:AK$96, MAX( COUNT( AL$9:AL$50 )  - $C157 + 1, 1)), INDEX( AK$101:AK$142, MAX( COUNT( AL$9:AL$50 )  - $B157 + 1, 1)) : INDEX( AK$101:AK$142, MAX( COUNT( AL$9:AL$50 )  - $C157 + 1, 1)) &gt; 0)))</f>
        <v>1.0009402404248644</v>
      </c>
      <c r="AL157" s="10">
        <f>+IF(AL$8 = 125, 1, MAX(_xlfn._xlws.FILTER(INDEX( AL$55:AL$96, MAX( COUNT( AM$9:AM$50 )  - $B157 + 1, 1)) : INDEX( AL$55:AL$96, MAX( COUNT( AM$9:AM$50 )  - $C157 + 1, 1)), INDEX( AL$101:AL$142, MAX( COUNT( AM$9:AM$50 )  - $B157 + 1, 1)) : INDEX( AL$101:AL$142, MAX( COUNT( AM$9:AM$50 )  - $C157 + 1, 1)) &gt; 0)))</f>
        <v>1.0022492606864608</v>
      </c>
      <c r="AM157" s="10">
        <f>+IF(AM$8 = 125, 1, MAX(_xlfn._xlws.FILTER(INDEX( AM$55:AM$96, MAX( COUNT( AN$9:AN$50 )  - $B157 + 1, 1)) : INDEX( AM$55:AM$96, MAX( COUNT( AN$9:AN$50 )  - $C157 + 1, 1)), INDEX( AM$101:AM$142, MAX( COUNT( AN$9:AN$50 )  - $B157 + 1, 1)) : INDEX( AM$101:AM$142, MAX( COUNT( AN$9:AN$50 )  - $C157 + 1, 1)) &gt; 0)))</f>
        <v>1.0007672620942232</v>
      </c>
      <c r="AN157" s="10">
        <f>+IF(AN$8 = 125, 1, MAX(_xlfn._xlws.FILTER(INDEX( AN$55:AN$96, MAX( COUNT( AO$9:AO$50 )  - $B157 + 1, 1)) : INDEX( AN$55:AN$96, MAX( COUNT( AO$9:AO$50 )  - $C157 + 1, 1)), INDEX( AN$101:AN$142, MAX( COUNT( AO$9:AO$50 )  - $B157 + 1, 1)) : INDEX( AN$101:AN$142, MAX( COUNT( AO$9:AO$50 )  - $C157 + 1, 1)) &gt; 0)))</f>
        <v>1.0000310958626275</v>
      </c>
      <c r="AO157" s="10">
        <f>+IF(AO$8 = 125, 1, MAX(_xlfn._xlws.FILTER(INDEX( AO$55:AO$96, MAX( COUNT( AP$9:AP$50 )  - $B157 + 1, 1)) : INDEX( AO$55:AO$96, MAX( COUNT( AP$9:AP$50 )  - $C157 + 1, 1)), INDEX( AO$101:AO$142, MAX( COUNT( AP$9:AP$50 )  - $B157 + 1, 1)) : INDEX( AO$101:AO$142, MAX( COUNT( AP$9:AP$50 )  - $C157 + 1, 1)) &gt; 0)))</f>
        <v>1</v>
      </c>
      <c r="AP157" s="10">
        <f>+IF(AP$8 = 125, 1, MAX(_xlfn._xlws.FILTER(INDEX( AP$55:AP$96, MAX( COUNT( AQ$9:AQ$50 )  - $B157 + 1, 1)) : INDEX( AP$55:AP$96, MAX( COUNT( AQ$9:AQ$50 )  - $C157 + 1, 1)), INDEX( AP$101:AP$142, MAX( COUNT( AQ$9:AQ$50 )  - $B157 + 1, 1)) : INDEX( AP$101:AP$142, MAX( COUNT( AQ$9:AQ$50 )  - $C157 + 1, 1)) &gt; 0)))</f>
        <v>1.0148694400911664</v>
      </c>
      <c r="AQ157" s="10">
        <f>+IF(AQ$8 = 125, 1, MAX(_xlfn._xlws.FILTER(INDEX( AQ$55:AQ$96, MAX( COUNT( AR$9:AR$50 )  - $B157 + 1, 1)) : INDEX( AQ$55:AQ$96, MAX( COUNT( AR$9:AR$50 )  - $C157 + 1, 1)), INDEX( AQ$101:AQ$142, MAX( COUNT( AR$9:AR$50 )  - $B157 + 1, 1)) : INDEX( AQ$101:AQ$142, MAX( COUNT( AR$9:AR$50 )  - $C157 + 1, 1)) &gt; 0)))</f>
        <v>1.0001050577668444</v>
      </c>
      <c r="AR157" s="10">
        <f>+IF(AR$8 = 125, 1, MAX(_xlfn._xlws.FILTER(INDEX( AR$55:AR$96, MAX( COUNT( AS$9:AS$50 )  - $B157 + 1, 1)) : INDEX( AR$55:AR$96, MAX( COUNT( AS$9:AS$50 )  - $C157 + 1, 1)), INDEX( AR$101:AR$142, MAX( COUNT( AS$9:AS$50 )  - $B157 + 1, 1)) : INDEX( AR$101:AR$142, MAX( COUNT( AS$9:AS$50 )  - $C157 + 1, 1)) &gt; 0)))</f>
        <v>1.0120055890916979</v>
      </c>
      <c r="AS157" s="10">
        <f>+IF(AS$8 = 125, 1, MAX(_xlfn._xlws.FILTER(INDEX( AS$55:AS$96, MAX( COUNT( AT$9:AT$50 )  - $B157 + 1, 1)) : INDEX( AS$55:AS$96, MAX( COUNT( AT$9:AT$50 )  - $C157 + 1, 1)), INDEX( AS$101:AS$142, MAX( COUNT( AT$9:AT$50 )  - $B157 + 1, 1)) : INDEX( AS$101:AS$142, MAX( COUNT( AT$9:AT$50 )  - $C157 + 1, 1)) &gt; 0)))</f>
        <v>1.0001601950152927</v>
      </c>
      <c r="AT157" s="10">
        <f>+IF(AT$8 = 125, 1, MAX(_xlfn._xlws.FILTER(INDEX( AT$55:AT$96, MAX( COUNT( AU$9:AU$50 )  - $B157 + 1, 1)) : INDEX( AT$55:AT$96, MAX( COUNT( AU$9:AU$50 )  - $C157 + 1, 1)), INDEX( AT$101:AT$142, MAX( COUNT( AU$9:AU$50 )  - $B157 + 1, 1)) : INDEX( AT$101:AT$142, MAX( COUNT( AU$9:AU$50 )  - $C157 + 1, 1)) &gt; 0)))</f>
        <v>1.0010582740646632</v>
      </c>
      <c r="AU157" s="10">
        <f>+IF(AU$8 = 125, 1, MAX(_xlfn._xlws.FILTER(INDEX( AU$55:AU$96, MAX( COUNT( AV$9:AV$50 )  - $B157 + 1, 1)) : INDEX( AU$55:AU$96, MAX( COUNT( AV$9:AV$50 )  - $C157 + 1, 1)), INDEX( AU$101:AU$142, MAX( COUNT( AV$9:AV$50 )  - $B157 + 1, 1)) : INDEX( AU$101:AU$142, MAX( COUNT( AV$9:AV$50 )  - $C157 + 1, 1)) &gt; 0)))</f>
        <v>1.0005770523370698</v>
      </c>
      <c r="AV157" s="10">
        <f>+IF(AV$8 = 125, 1, MAX(_xlfn._xlws.FILTER(INDEX( AV$55:AV$96, MAX( COUNT( AW$9:AW$50 )  - $B157 + 1, 1)) : INDEX( AV$55:AV$96, MAX( COUNT( AW$9:AW$50 )  - $C157 + 1, 1)), INDEX( AV$101:AV$142, MAX( COUNT( AW$9:AW$50 )  - $B157 + 1, 1)) : INDEX( AV$101:AV$142, MAX( COUNT( AW$9:AW$50 )  - $C157 + 1, 1)) &gt; 0)))</f>
        <v>1.0011721364603634</v>
      </c>
      <c r="AW157" s="10">
        <f>+IF(AW$8 = 125, 1, MAX(_xlfn._xlws.FILTER(INDEX( AW$55:AW$96, MAX( COUNT( AX$9:AX$50 )  - $B157 + 1, 1)) : INDEX( AW$55:AW$96, MAX( COUNT( AX$9:AX$50 )  - $C157 + 1, 1)), INDEX( AW$101:AW$142, MAX( COUNT( AX$9:AX$50 )  - $B157 + 1, 1)) : INDEX( AW$101:AW$142, MAX( COUNT( AX$9:AX$50 )  - $C157 + 1, 1)) &gt; 0)))</f>
        <v>1.0000863550879746</v>
      </c>
      <c r="AX157" s="10">
        <f>+IF(AX$8 = 125, 1, MAX(_xlfn._xlws.FILTER(INDEX( AX$55:AX$96, MAX( COUNT( AY$9:AY$50 )  - $B157 + 1, 1)) : INDEX( AX$55:AX$96, MAX( COUNT( AY$9:AY$50 )  - $C157 + 1, 1)), INDEX( AX$101:AX$142, MAX( COUNT( AY$9:AY$50 )  - $B157 + 1, 1)) : INDEX( AX$101:AX$142, MAX( COUNT( AY$9:AY$50 )  - $C157 + 1, 1)) &gt; 0)))</f>
        <v>1.0003192137640424</v>
      </c>
      <c r="AY157" s="10">
        <f>+IF(AY$8 = 125, 1, MAX(_xlfn._xlws.FILTER(INDEX( AY$55:AY$96, MAX( COUNT( AZ$9:AZ$50 )  - $B157 + 1, 1)) : INDEX( AY$55:AY$96, MAX( COUNT( AZ$9:AZ$50 )  - $C157 + 1, 1)), INDEX( AY$101:AY$142, MAX( COUNT( AZ$9:AZ$50 )  - $B157 + 1, 1)) : INDEX( AY$101:AY$142, MAX( COUNT( AZ$9:AZ$50 )  - $C157 + 1, 1)) &gt; 0)))</f>
        <v>1.0015217794637192</v>
      </c>
      <c r="AZ157" s="10">
        <f>+IF(AZ$8 = 125, 1, MAX(_xlfn._xlws.FILTER(INDEX( AZ$55:AZ$96, MAX( COUNT( BA$9:BA$50 )  - $B157 + 1, 1)) : INDEX( AZ$55:AZ$96, MAX( COUNT( BA$9:BA$50 )  - $C157 + 1, 1)), INDEX( AZ$101:AZ$142, MAX( COUNT( BA$9:BA$50 )  - $B157 + 1, 1)) : INDEX( AZ$101:AZ$142, MAX( COUNT( BA$9:BA$50 )  - $C157 + 1, 1)) &gt; 0)))</f>
        <v>1.0001168167494909</v>
      </c>
      <c r="BA157" s="10">
        <f>+IF(BA$8 = 125, 1, MAX(_xlfn._xlws.FILTER(INDEX( BA$55:BA$96, MAX( COUNT( BB$9:BB$50 )  - $B157 + 1, 1)) : INDEX( BA$55:BA$96, MAX( COUNT( BB$9:BB$50 )  - $C157 + 1, 1)), INDEX( BA$101:BA$142, MAX( COUNT( BB$9:BB$50 )  - $B157 + 1, 1)) : INDEX( BA$101:BA$142, MAX( COUNT( BB$9:BB$50 )  - $C157 + 1, 1)) &gt; 0)))</f>
        <v>1.0002169710667086</v>
      </c>
      <c r="BB157" s="10">
        <f>+IF(BB$8 = 125, 1, MAX(_xlfn._xlws.FILTER(INDEX( BB$55:BB$96, MAX( COUNT( BC$9:BC$50 )  - $B157 + 1, 1)) : INDEX( BB$55:BB$96, MAX( COUNT( BC$9:BC$50 )  - $C157 + 1, 1)), INDEX( BB$101:BB$142, MAX( COUNT( BC$9:BC$50 )  - $B157 + 1, 1)) : INDEX( BB$101:BB$142, MAX( COUNT( BC$9:BC$50 )  - $C157 + 1, 1)) &gt; 0)))</f>
        <v>1.0004672017919813</v>
      </c>
      <c r="BC157" s="10">
        <f>+IF(BC$8 = 125, 1, MAX(_xlfn._xlws.FILTER(INDEX( BC$55:BC$96, MAX( COUNT( BD$9:BD$50 )  - $B157 + 1, 1)) : INDEX( BC$55:BC$96, MAX( COUNT( BD$9:BD$50 )  - $C157 + 1, 1)), INDEX( BC$101:BC$142, MAX( COUNT( BD$9:BD$50 )  - $B157 + 1, 1)) : INDEX( BC$101:BC$142, MAX( COUNT( BD$9:BD$50 )  - $C157 + 1, 1)) &gt; 0)))</f>
        <v>1.0004287915542369</v>
      </c>
      <c r="BD157" s="10">
        <f>+IF(BD$8 = 125, 1, MAX(_xlfn._xlws.FILTER(INDEX( BD$55:BD$96, MAX( COUNT( BE$9:BE$50 )  - $B157 + 1, 1)) : INDEX( BD$55:BD$96, MAX( COUNT( BE$9:BE$50 )  - $C157 + 1, 1)), INDEX( BD$101:BD$142, MAX( COUNT( BE$9:BE$50 )  - $B157 + 1, 1)) : INDEX( BD$101:BD$142, MAX( COUNT( BE$9:BE$50 )  - $C157 + 1, 1)) &gt; 0)))</f>
        <v>1.0000232314484307</v>
      </c>
      <c r="BE157" s="10">
        <f>+IF(BE$8 = 125, 1, MAX(_xlfn._xlws.FILTER(INDEX( BE$55:BE$96, MAX( COUNT( BF$9:BF$50 )  - $B157 + 1, 1)) : INDEX( BE$55:BE$96, MAX( COUNT( BF$9:BF$50 )  - $C157 + 1, 1)), INDEX( BE$101:BE$142, MAX( COUNT( BF$9:BF$50 )  - $B157 + 1, 1)) : INDEX( BE$101:BE$142, MAX( COUNT( BF$9:BF$50 )  - $C157 + 1, 1)) &gt; 0)))</f>
        <v>1.0007890602909142</v>
      </c>
      <c r="BF157" s="10">
        <f>+IF(BF$8 = 125, 1, MAX(_xlfn._xlws.FILTER(INDEX( BF$55:BF$96, MAX( COUNT( BG$9:BG$50 )  - $B157 + 1, 1)) : INDEX( BF$55:BF$96, MAX( COUNT( BG$9:BG$50 )  - $C157 + 1, 1)), INDEX( BF$101:BF$142, MAX( COUNT( BG$9:BG$50 )  - $B157 + 1, 1)) : INDEX( BF$101:BF$142, MAX( COUNT( BG$9:BG$50 )  - $C157 + 1, 1)) &gt; 0)))</f>
        <v>1.0004410155659351</v>
      </c>
      <c r="BG157" s="10">
        <f>+IF(BG$8 = 125, 1, MAX(_xlfn._xlws.FILTER(INDEX( BG$55:BG$96, MAX( COUNT( BH$9:BH$50 )  - $B157 + 1, 1)) : INDEX( BG$55:BG$96, MAX( COUNT( BH$9:BH$50 )  - $C157 + 1, 1)), INDEX( BG$101:BG$142, MAX( COUNT( BH$9:BH$50 )  - $B157 + 1, 1)) : INDEX( BG$101:BG$142, MAX( COUNT( BH$9:BH$50 )  - $C157 + 1, 1)) &gt; 0)))</f>
        <v>1</v>
      </c>
      <c r="BH157" s="10">
        <f>+IF(BH$8 = 125, 1, MAX(_xlfn._xlws.FILTER(INDEX( BH$55:BH$96, MAX( COUNT( BI$9:BI$50 )  - $B157 + 1, 1)) : INDEX( BH$55:BH$96, MAX( COUNT( BI$9:BI$50 )  - $C157 + 1, 1)), INDEX( BH$101:BH$142, MAX( COUNT( BI$9:BI$50 )  - $B157 + 1, 1)) : INDEX( BH$101:BH$142, MAX( COUNT( BI$9:BI$50 )  - $C157 + 1, 1)) &gt; 0)))</f>
        <v>1</v>
      </c>
      <c r="BI157" s="10">
        <f>+IF(BI$8 = 125, 1, MAX(_xlfn._xlws.FILTER(INDEX( BI$55:BI$96, MAX( COUNT( BJ$9:BJ$50 )  - $B157 + 1, 1)) : INDEX( BI$55:BI$96, MAX( COUNT( BJ$9:BJ$50 )  - $C157 + 1, 1)), INDEX( BI$101:BI$142, MAX( COUNT( BJ$9:BJ$50 )  - $B157 + 1, 1)) : INDEX( BI$101:BI$142, MAX( COUNT( BJ$9:BJ$50 )  - $C157 + 1, 1)) &gt; 0)))</f>
        <v>1.0003218551114965</v>
      </c>
      <c r="BJ157" s="10">
        <f>+IF(BJ$8 = 125, 1, MAX(_xlfn._xlws.FILTER(INDEX( BJ$55:BJ$96, MAX( COUNT( BK$9:BK$50 )  - $B157 + 1, 1)) : INDEX( BJ$55:BJ$96, MAX( COUNT( BK$9:BK$50 )  - $C157 + 1, 1)), INDEX( BJ$101:BJ$142, MAX( COUNT( BK$9:BK$50 )  - $B157 + 1, 1)) : INDEX( BJ$101:BJ$142, MAX( COUNT( BK$9:BK$50 )  - $C157 + 1, 1)) &gt; 0)))</f>
        <v>1.0004728067578228</v>
      </c>
      <c r="BK157" s="10">
        <f>+IF(BK$8 = 125, 1, MAX(_xlfn._xlws.FILTER(INDEX( BK$55:BK$96, MAX( COUNT( BL$9:BL$50 )  - $B157 + 1, 1)) : INDEX( BK$55:BK$96, MAX( COUNT( BL$9:BL$50 )  - $C157 + 1, 1)), INDEX( BK$101:BK$142, MAX( COUNT( BL$9:BL$50 )  - $B157 + 1, 1)) : INDEX( BK$101:BK$142, MAX( COUNT( BL$9:BL$50 )  - $C157 + 1, 1)) &gt; 0)))</f>
        <v>1.0001171988201329</v>
      </c>
      <c r="BL157" s="10">
        <f>+IF(BL$8 = 125, 1, MAX(_xlfn._xlws.FILTER(INDEX( BL$55:BL$96, MAX( COUNT( BM$9:BM$50 )  - $B157 + 1, 1)) : INDEX( BL$55:BL$96, MAX( COUNT( BM$9:BM$50 )  - $C157 + 1, 1)), INDEX( BL$101:BL$142, MAX( COUNT( BM$9:BM$50 )  - $B157 + 1, 1)) : INDEX( BL$101:BL$142, MAX( COUNT( BM$9:BM$50 )  - $C157 + 1, 1)) &gt; 0)))</f>
        <v>1.0006631275679643</v>
      </c>
      <c r="BM157" s="10">
        <f>+IF(BM$8 = 125, 1, MAX(_xlfn._xlws.FILTER(INDEX( BM$55:BM$96, MAX( COUNT( BN$9:BN$50 )  - $B157 + 1, 1)) : INDEX( BM$55:BM$96, MAX( COUNT( BN$9:BN$50 )  - $C157 + 1, 1)), INDEX( BM$101:BM$142, MAX( COUNT( BN$9:BN$50 )  - $B157 + 1, 1)) : INDEX( BM$101:BM$142, MAX( COUNT( BN$9:BN$50 )  - $C157 + 1, 1)) &gt; 0)))</f>
        <v>1.0006120613311491</v>
      </c>
      <c r="BN157" s="10">
        <f>+IF(BN$8 = 125, 1, MAX(_xlfn._xlws.FILTER(INDEX( BN$55:BN$96, MAX( COUNT( BO$9:BO$50 )  - $B157 + 1, 1)) : INDEX( BN$55:BN$96, MAX( COUNT( BO$9:BO$50 )  - $C157 + 1, 1)), INDEX( BN$101:BN$142, MAX( COUNT( BO$9:BO$50 )  - $B157 + 1, 1)) : INDEX( BN$101:BN$142, MAX( COUNT( BO$9:BO$50 )  - $C157 + 1, 1)) &gt; 0)))</f>
        <v>1.0014908206742719</v>
      </c>
      <c r="BO157" s="10">
        <f>+IF(BO$8 = 125, 1, MAX(_xlfn._xlws.FILTER(INDEX( BO$55:BO$96, MAX( COUNT( BP$9:BP$50 )  - $B157 + 1, 1)) : INDEX( BO$55:BO$96, MAX( COUNT( BP$9:BP$50 )  - $C157 + 1, 1)), INDEX( BO$101:BO$142, MAX( COUNT( BP$9:BP$50 )  - $B157 + 1, 1)) : INDEX( BO$101:BO$142, MAX( COUNT( BP$9:BP$50 )  - $C157 + 1, 1)) &gt; 0)))</f>
        <v>1.001200435097666</v>
      </c>
      <c r="BP157" s="10">
        <f>+IF(BP$8 = 125, 1, MAX(_xlfn._xlws.FILTER(INDEX( BP$55:BP$96, MAX( COUNT( BQ$9:BQ$50 )  - $B157 + 1, 1)) : INDEX( BP$55:BP$96, MAX( COUNT( BQ$9:BQ$50 )  - $C157 + 1, 1)), INDEX( BP$101:BP$142, MAX( COUNT( BQ$9:BQ$50 )  - $B157 + 1, 1)) : INDEX( BP$101:BP$142, MAX( COUNT( BQ$9:BQ$50 )  - $C157 + 1, 1)) &gt; 0)))</f>
        <v>1.0009004416178107</v>
      </c>
      <c r="BQ157" s="10">
        <f>+IF(BQ$8 = 125, 1, MAX(_xlfn._xlws.FILTER(INDEX( BQ$55:BQ$96, MAX( COUNT( BR$9:BR$50 )  - $B157 + 1, 1)) : INDEX( BQ$55:BQ$96, MAX( COUNT( BR$9:BR$50 )  - $C157 + 1, 1)), INDEX( BQ$101:BQ$142, MAX( COUNT( BR$9:BR$50 )  - $B157 + 1, 1)) : INDEX( BQ$101:BQ$142, MAX( COUNT( BR$9:BR$50 )  - $C157 + 1, 1)) &gt; 0)))</f>
        <v>1</v>
      </c>
      <c r="BR157" s="10">
        <f>+IF(BR$8 = 125, 1, MAX(_xlfn._xlws.FILTER(INDEX( BR$55:BR$96, MAX( COUNT( BS$9:BS$50 )  - $B157 + 1, 1)) : INDEX( BR$55:BR$96, MAX( COUNT( BS$9:BS$50 )  - $C157 + 1, 1)), INDEX( BR$101:BR$142, MAX( COUNT( BS$9:BS$50 )  - $B157 + 1, 1)) : INDEX( BR$101:BR$142, MAX( COUNT( BS$9:BS$50 )  - $C157 + 1, 1)) &gt; 0)))</f>
        <v>1.0002051279722546</v>
      </c>
      <c r="BS157" s="10">
        <f>+IF(BS$8 = 125, 1, MAX(_xlfn._xlws.FILTER(INDEX( BS$55:BS$96, MAX( COUNT( BT$9:BT$50 )  - $B157 + 1, 1)) : INDEX( BS$55:BS$96, MAX( COUNT( BT$9:BT$50 )  - $C157 + 1, 1)), INDEX( BS$101:BS$142, MAX( COUNT( BT$9:BT$50 )  - $B157 + 1, 1)) : INDEX( BS$101:BS$142, MAX( COUNT( BT$9:BT$50 )  - $C157 + 1, 1)) &gt; 0)))</f>
        <v>1.0002549347034773</v>
      </c>
      <c r="BT157" s="10">
        <f>+IF(BT$8 = 125, 1, MAX(_xlfn._xlws.FILTER(INDEX( BT$55:BT$96, MAX( COUNT( BU$9:BU$50 )  - $B157 + 1, 1)) : INDEX( BT$55:BT$96, MAX( COUNT( BU$9:BU$50 )  - $C157 + 1, 1)), INDEX( BT$101:BT$142, MAX( COUNT( BU$9:BU$50 )  - $B157 + 1, 1)) : INDEX( BT$101:BT$142, MAX( COUNT( BU$9:BU$50 )  - $C157 + 1, 1)) &gt; 0)))</f>
        <v>1.000037553085056</v>
      </c>
      <c r="BU157" s="10">
        <f>+IF(BU$8 = 125, 1, MAX(_xlfn._xlws.FILTER(INDEX( BU$55:BU$96, MAX( COUNT( BV$9:BV$50 )  - $B157 + 1, 1)) : INDEX( BU$55:BU$96, MAX( COUNT( BV$9:BV$50 )  - $C157 + 1, 1)), INDEX( BU$101:BU$142, MAX( COUNT( BV$9:BV$50 )  - $B157 + 1, 1)) : INDEX( BU$101:BU$142, MAX( COUNT( BV$9:BV$50 )  - $C157 + 1, 1)) &gt; 0)))</f>
        <v>1.0005045206852337</v>
      </c>
      <c r="BV157" s="10">
        <f>+IF(BV$8 = 125, 1, MAX(_xlfn._xlws.FILTER(INDEX( BV$55:BV$96, MAX( COUNT( BW$9:BW$50 )  - $B157 + 1, 1)) : INDEX( BV$55:BV$96, MAX( COUNT( BW$9:BW$50 )  - $C157 + 1, 1)), INDEX( BV$101:BV$142, MAX( COUNT( BW$9:BW$50 )  - $B157 + 1, 1)) : INDEX( BV$101:BV$142, MAX( COUNT( BW$9:BW$50 )  - $C157 + 1, 1)) &gt; 0)))</f>
        <v>1.0001498746186039</v>
      </c>
      <c r="BW157" s="10">
        <f>+IF(BW$8 = 125, 1, MAX(_xlfn._xlws.FILTER(INDEX( BW$55:BW$96, MAX( COUNT( BX$9:BX$50 )  - $B157 + 1, 1)) : INDEX( BW$55:BW$96, MAX( COUNT( BX$9:BX$50 )  - $C157 + 1, 1)), INDEX( BW$101:BW$142, MAX( COUNT( BX$9:BX$50 )  - $B157 + 1, 1)) : INDEX( BW$101:BW$142, MAX( COUNT( BX$9:BX$50 )  - $C157 + 1, 1)) &gt; 0)))</f>
        <v>1.0006158588348035</v>
      </c>
      <c r="BX157" s="10">
        <f>+IF(BX$8 = 125, 1, MAX(_xlfn._xlws.FILTER(INDEX( BX$55:BX$96, MAX( COUNT( BY$9:BY$50 )  - $B157 + 1, 1)) : INDEX( BX$55:BX$96, MAX( COUNT( BY$9:BY$50 )  - $C157 + 1, 1)), INDEX( BX$101:BX$142, MAX( COUNT( BY$9:BY$50 )  - $B157 + 1, 1)) : INDEX( BX$101:BX$142, MAX( COUNT( BY$9:BY$50 )  - $C157 + 1, 1)) &gt; 0)))</f>
        <v>1.002493853762493</v>
      </c>
      <c r="BY157" s="10">
        <f>+IF(BY$8 = 125, 1, MAX(_xlfn._xlws.FILTER(INDEX( BY$55:BY$96, MAX( COUNT( BZ$9:BZ$50 )  - $B157 + 1, 1)) : INDEX( BY$55:BY$96, MAX( COUNT( BZ$9:BZ$50 )  - $C157 + 1, 1)), INDEX( BY$101:BY$142, MAX( COUNT( BZ$9:BZ$50 )  - $B157 + 1, 1)) : INDEX( BY$101:BY$142, MAX( COUNT( BZ$9:BZ$50 )  - $C157 + 1, 1)) &gt; 0)))</f>
        <v>1.0009516895208752</v>
      </c>
      <c r="BZ157" s="10">
        <f>+IF(BZ$8 = 125, 1, MAX(_xlfn._xlws.FILTER(INDEX( BZ$55:BZ$96, MAX( COUNT( CA$9:CA$50 )  - $B157 + 1, 1)) : INDEX( BZ$55:BZ$96, MAX( COUNT( CA$9:CA$50 )  - $C157 + 1, 1)), INDEX( BZ$101:BZ$142, MAX( COUNT( CA$9:CA$50 )  - $B157 + 1, 1)) : INDEX( BZ$101:BZ$142, MAX( COUNT( CA$9:CA$50 )  - $C157 + 1, 1)) &gt; 0)))</f>
        <v>1.0002463117631373</v>
      </c>
      <c r="CA157" s="10">
        <f>+IF(CA$8 = 125, 1, MAX(_xlfn._xlws.FILTER(INDEX( CA$55:CA$96, MAX( COUNT( CB$9:CB$50 )  - $B157 + 1, 1)) : INDEX( CA$55:CA$96, MAX( COUNT( CB$9:CB$50 )  - $C157 + 1, 1)), INDEX( CA$101:CA$142, MAX( COUNT( CB$9:CB$50 )  - $B157 + 1, 1)) : INDEX( CA$101:CA$142, MAX( COUNT( CB$9:CB$50 )  - $C157 + 1, 1)) &gt; 0)))</f>
        <v>1.0001401018913849</v>
      </c>
      <c r="CB157" s="10">
        <f>+IF(CB$8 = 125, 1, MAX(_xlfn._xlws.FILTER(INDEX( CB$55:CB$96, MAX( COUNT( CC$9:CC$50 )  - $B157 + 1, 1)) : INDEX( CB$55:CB$96, MAX( COUNT( CC$9:CC$50 )  - $C157 + 1, 1)), INDEX( CB$101:CB$142, MAX( COUNT( CC$9:CC$50 )  - $B157 + 1, 1)) : INDEX( CB$101:CB$142, MAX( COUNT( CC$9:CC$50 )  - $C157 + 1, 1)) &gt; 0)))</f>
        <v>1.0053895687680712</v>
      </c>
      <c r="CC157" s="10">
        <f>+IF(CC$8 = 125, 1, MAX(_xlfn._xlws.FILTER(INDEX( CC$55:CC$96, MAX( COUNT( CD$9:CD$50 )  - $B157 + 1, 1)) : INDEX( CC$55:CC$96, MAX( COUNT( CD$9:CD$50 )  - $C157 + 1, 1)), INDEX( CC$101:CC$142, MAX( COUNT( CD$9:CD$50 )  - $B157 + 1, 1)) : INDEX( CC$101:CC$142, MAX( COUNT( CD$9:CD$50 )  - $C157 + 1, 1)) &gt; 0)))</f>
        <v>1.00059777387039</v>
      </c>
      <c r="CD157" s="10">
        <f>+IF(CD$8 = 125, 1, MAX(_xlfn._xlws.FILTER(INDEX( CD$55:CD$96, MAX( COUNT( CE$9:CE$50 )  - $B157 + 1, 1)) : INDEX( CD$55:CD$96, MAX( COUNT( CE$9:CE$50 )  - $C157 + 1, 1)), INDEX( CD$101:CD$142, MAX( COUNT( CE$9:CE$50 )  - $B157 + 1, 1)) : INDEX( CD$101:CD$142, MAX( COUNT( CE$9:CE$50 )  - $C157 + 1, 1)) &gt; 0)))</f>
        <v>1.0000890826103195</v>
      </c>
      <c r="CE157" s="10">
        <f>+IF(CE$8 = 125, 1, MAX(_xlfn._xlws.FILTER(INDEX( CE$55:CE$96, MAX( COUNT( CF$9:CF$50 )  - $B157 + 1, 1)) : INDEX( CE$55:CE$96, MAX( COUNT( CF$9:CF$50 )  - $C157 + 1, 1)), INDEX( CE$101:CE$142, MAX( COUNT( CF$9:CF$50 )  - $B157 + 1, 1)) : INDEX( CE$101:CE$142, MAX( COUNT( CF$9:CF$50 )  - $C157 + 1, 1)) &gt; 0)))</f>
        <v>1.0017131951886893</v>
      </c>
      <c r="CF157" s="10">
        <f>+IF(CF$8 = 125, 1, MAX(_xlfn._xlws.FILTER(INDEX( CF$55:CF$96, MAX( COUNT( CG$9:CG$50 )  - $B157 + 1, 1)) : INDEX( CF$55:CF$96, MAX( COUNT( CG$9:CG$50 )  - $C157 + 1, 1)), INDEX( CF$101:CF$142, MAX( COUNT( CG$9:CG$50 )  - $B157 + 1, 1)) : INDEX( CF$101:CF$142, MAX( COUNT( CG$9:CG$50 )  - $C157 + 1, 1)) &gt; 0)))</f>
        <v>1.0031237281907039</v>
      </c>
      <c r="CG157" s="10">
        <f>+IF(CG$8 = 125, 1, MAX(_xlfn._xlws.FILTER(INDEX( CG$55:CG$96, MAX( COUNT( CH$9:CH$50 )  - $B157 + 1, 1)) : INDEX( CG$55:CG$96, MAX( COUNT( CH$9:CH$50 )  - $C157 + 1, 1)), INDEX( CG$101:CG$142, MAX( COUNT( CH$9:CH$50 )  - $B157 + 1, 1)) : INDEX( CG$101:CG$142, MAX( COUNT( CH$9:CH$50 )  - $C157 + 1, 1)) &gt; 0)))</f>
        <v>1.0006148144431457</v>
      </c>
      <c r="CH157" s="10">
        <f>+IF(CH$8 = 125, 1, MAX(_xlfn._xlws.FILTER(INDEX( CH$55:CH$96, MAX( COUNT( CI$9:CI$50 )  - $B157 + 1, 1)) : INDEX( CH$55:CH$96, MAX( COUNT( CI$9:CI$50 )  - $C157 + 1, 1)), INDEX( CH$101:CH$142, MAX( COUNT( CI$9:CI$50 )  - $B157 + 1, 1)) : INDEX( CH$101:CH$142, MAX( COUNT( CI$9:CI$50 )  - $C157 + 1, 1)) &gt; 0)))</f>
        <v>1.0011642873252549</v>
      </c>
      <c r="CI157" s="10">
        <f>+IF(CI$8 = 125, 1, MAX(_xlfn._xlws.FILTER(INDEX( CI$55:CI$96, MAX( COUNT( CJ$9:CJ$50 )  - $B157 + 1, 1)) : INDEX( CI$55:CI$96, MAX( COUNT( CJ$9:CJ$50 )  - $C157 + 1, 1)), INDEX( CI$101:CI$142, MAX( COUNT( CJ$9:CJ$50 )  - $B157 + 1, 1)) : INDEX( CI$101:CI$142, MAX( COUNT( CJ$9:CJ$50 )  - $C157 + 1, 1)) &gt; 0)))</f>
        <v>1.000225377040729</v>
      </c>
      <c r="CJ157" s="10">
        <f>+IF(CJ$8 = 125, 1, MAX(_xlfn._xlws.FILTER(INDEX( CJ$55:CJ$96, MAX( COUNT( CK$9:CK$50 )  - $B157 + 1, 1)) : INDEX( CJ$55:CJ$96, MAX( COUNT( CK$9:CK$50 )  - $C157 + 1, 1)), INDEX( CJ$101:CJ$142, MAX( COUNT( CK$9:CK$50 )  - $B157 + 1, 1)) : INDEX( CJ$101:CJ$142, MAX( COUNT( CK$9:CK$50 )  - $C157 + 1, 1)) &gt; 0)))</f>
        <v>1.0007300484331061</v>
      </c>
      <c r="CK157" s="10">
        <f>+IF(CK$8 = 125, 1, MAX(_xlfn._xlws.FILTER(INDEX( CK$55:CK$96, MAX( COUNT( CL$9:CL$50 )  - $B157 + 1, 1)) : INDEX( CK$55:CK$96, MAX( COUNT( CL$9:CL$50 )  - $C157 + 1, 1)), INDEX( CK$101:CK$142, MAX( COUNT( CL$9:CL$50 )  - $B157 + 1, 1)) : INDEX( CK$101:CK$142, MAX( COUNT( CL$9:CL$50 )  - $C157 + 1, 1)) &gt; 0)))</f>
        <v>1.0000868443832118</v>
      </c>
      <c r="CL157" s="10">
        <f>+IF(CL$8 = 125, 1, MAX(_xlfn._xlws.FILTER(INDEX( CL$55:CL$96, MAX( COUNT( CM$9:CM$50 )  - $B157 + 1, 1)) : INDEX( CL$55:CL$96, MAX( COUNT( CM$9:CM$50 )  - $C157 + 1, 1)), INDEX( CL$101:CL$142, MAX( COUNT( CM$9:CM$50 )  - $B157 + 1, 1)) : INDEX( CL$101:CL$142, MAX( COUNT( CM$9:CM$50 )  - $C157 + 1, 1)) &gt; 0)))</f>
        <v>1.0020979378243631</v>
      </c>
      <c r="CM157" s="10">
        <f>+IF(CM$8 = 125, 1, MAX(_xlfn._xlws.FILTER(INDEX( CM$55:CM$96, MAX( COUNT( CN$9:CN$50 )  - $B157 + 1, 1)) : INDEX( CM$55:CM$96, MAX( COUNT( CN$9:CN$50 )  - $C157 + 1, 1)), INDEX( CM$101:CM$142, MAX( COUNT( CN$9:CN$50 )  - $B157 + 1, 1)) : INDEX( CM$101:CM$142, MAX( COUNT( CN$9:CN$50 )  - $C157 + 1, 1)) &gt; 0)))</f>
        <v>1.0017371137809328</v>
      </c>
      <c r="CN157" s="10">
        <f>+IF(CN$8 = 125, 1, MAX(_xlfn._xlws.FILTER(INDEX( CN$55:CN$96, MAX( COUNT( CO$9:CO$50 )  - $B157 + 1, 1)) : INDEX( CN$55:CN$96, MAX( COUNT( CO$9:CO$50 )  - $C157 + 1, 1)), INDEX( CN$101:CN$142, MAX( COUNT( CO$9:CO$50 )  - $B157 + 1, 1)) : INDEX( CN$101:CN$142, MAX( COUNT( CO$9:CO$50 )  - $C157 + 1, 1)) &gt; 0)))</f>
        <v>1.0002366779676293</v>
      </c>
      <c r="CO157" s="10">
        <f>+IF(CO$8 = 125, 1, MAX(_xlfn._xlws.FILTER(INDEX( CO$55:CO$96, MAX( COUNT( CP$9:CP$50 )  - $B157 + 1, 1)) : INDEX( CO$55:CO$96, MAX( COUNT( CP$9:CP$50 )  - $C157 + 1, 1)), INDEX( CO$101:CO$142, MAX( COUNT( CP$9:CP$50 )  - $B157 + 1, 1)) : INDEX( CO$101:CO$142, MAX( COUNT( CP$9:CP$50 )  - $C157 + 1, 1)) &gt; 0)))</f>
        <v>1.1543980244008196</v>
      </c>
      <c r="CP157" s="10">
        <f>+IF(CP$8 = 125, 1, MAX(_xlfn._xlws.FILTER(INDEX( CP$55:CP$96, MAX( COUNT( CQ$9:CQ$50 )  - $B157 + 1, 1)) : INDEX( CP$55:CP$96, MAX( COUNT( CQ$9:CQ$50 )  - $C157 + 1, 1)), INDEX( CP$101:CP$142, MAX( COUNT( CQ$9:CQ$50 )  - $B157 + 1, 1)) : INDEX( CP$101:CP$142, MAX( COUNT( CQ$9:CQ$50 )  - $C157 + 1, 1)) &gt; 0)))</f>
        <v>1</v>
      </c>
      <c r="CQ157" s="10">
        <f>+IF(CQ$8 = 125, 1, MAX(_xlfn._xlws.FILTER(INDEX( CQ$55:CQ$96, MAX( COUNT( CR$9:CR$50 )  - $B157 + 1, 1)) : INDEX( CQ$55:CQ$96, MAX( COUNT( CR$9:CR$50 )  - $C157 + 1, 1)), INDEX( CQ$101:CQ$142, MAX( COUNT( CR$9:CR$50 )  - $B157 + 1, 1)) : INDEX( CQ$101:CQ$142, MAX( COUNT( CR$9:CR$50 )  - $C157 + 1, 1)) &gt; 0)))</f>
        <v>1.0006789858389162</v>
      </c>
      <c r="CR157" s="10">
        <f>+IF(CR$8 = 125, 1, MAX(_xlfn._xlws.FILTER(INDEX( CR$55:CR$96, MAX( COUNT( CS$9:CS$50 )  - $B157 + 1, 1)) : INDEX( CR$55:CR$96, MAX( COUNT( CS$9:CS$50 )  - $C157 + 1, 1)), INDEX( CR$101:CR$142, MAX( COUNT( CS$9:CS$50 )  - $B157 + 1, 1)) : INDEX( CR$101:CR$142, MAX( COUNT( CS$9:CS$50 )  - $C157 + 1, 1)) &gt; 0)))</f>
        <v>1.00196204004423</v>
      </c>
      <c r="CS157" s="10">
        <f>+IF(CS$8 = 125, 1, MAX(_xlfn._xlws.FILTER(INDEX( CS$55:CS$96, MAX( COUNT( CT$9:CT$50 )  - $B157 + 1, 1)) : INDEX( CS$55:CS$96, MAX( COUNT( CT$9:CT$50 )  - $C157 + 1, 1)), INDEX( CS$101:CS$142, MAX( COUNT( CT$9:CT$50 )  - $B157 + 1, 1)) : INDEX( CS$101:CS$142, MAX( COUNT( CT$9:CT$50 )  - $C157 + 1, 1)) &gt; 0)))</f>
        <v>1.002141357103923</v>
      </c>
      <c r="CT157" s="10">
        <f>+IF(CT$8 = 125, 1, MAX(_xlfn._xlws.FILTER(INDEX( CT$55:CT$96, MAX( COUNT( CU$9:CU$50 )  - $B157 + 1, 1)) : INDEX( CT$55:CT$96, MAX( COUNT( CU$9:CU$50 )  - $C157 + 1, 1)), INDEX( CT$101:CT$142, MAX( COUNT( CU$9:CU$50 )  - $B157 + 1, 1)) : INDEX( CT$101:CT$142, MAX( COUNT( CU$9:CU$50 )  - $C157 + 1, 1)) &gt; 0)))</f>
        <v>1.0001416179246065</v>
      </c>
      <c r="CU157" s="10">
        <f>+IF(CU$8 = 125, 1, MAX(_xlfn._xlws.FILTER(INDEX( CU$55:CU$96, MAX( COUNT( CV$9:CV$50 )  - $B157 + 1, 1)) : INDEX( CU$55:CU$96, MAX( COUNT( CV$9:CV$50 )  - $C157 + 1, 1)), INDEX( CU$101:CU$142, MAX( COUNT( CV$9:CV$50 )  - $B157 + 1, 1)) : INDEX( CU$101:CU$142, MAX( COUNT( CV$9:CV$50 )  - $C157 + 1, 1)) &gt; 0)))</f>
        <v>1.0000392137383842</v>
      </c>
      <c r="CV157" s="10">
        <f>+IF(CV$8 = 125, 1, MAX(_xlfn._xlws.FILTER(INDEX( CV$55:CV$96, MAX( COUNT( CW$9:CW$50 )  - $B157 + 1, 1)) : INDEX( CV$55:CV$96, MAX( COUNT( CW$9:CW$50 )  - $C157 + 1, 1)), INDEX( CV$101:CV$142, MAX( COUNT( CW$9:CW$50 )  - $B157 + 1, 1)) : INDEX( CV$101:CV$142, MAX( COUNT( CW$9:CW$50 )  - $C157 + 1, 1)) &gt; 0)))</f>
        <v>1.0005580570170121</v>
      </c>
      <c r="CW157" s="10">
        <f>+IF(CW$8 = 125, 1, MAX(_xlfn._xlws.FILTER(INDEX( CW$55:CW$96, MAX( COUNT( CX$9:CX$50 )  - $B157 + 1, 1)) : INDEX( CW$55:CW$96, MAX( COUNT( CX$9:CX$50 )  - $C157 + 1, 1)), INDEX( CW$101:CW$142, MAX( COUNT( CX$9:CX$50 )  - $B157 + 1, 1)) : INDEX( CW$101:CW$142, MAX( COUNT( CX$9:CX$50 )  - $C157 + 1, 1)) &gt; 0)))</f>
        <v>1.000830264725425</v>
      </c>
      <c r="CX157" s="10">
        <f>+IF(CX$8 = 125, 1, MAX(_xlfn._xlws.FILTER(INDEX( CX$55:CX$96, MAX( COUNT( CY$9:CY$50 )  - $B157 + 1, 1)) : INDEX( CX$55:CX$96, MAX( COUNT( CY$9:CY$50 )  - $C157 + 1, 1)), INDEX( CX$101:CX$142, MAX( COUNT( CY$9:CY$50 )  - $B157 + 1, 1)) : INDEX( CX$101:CX$142, MAX( COUNT( CY$9:CY$50 )  - $C157 + 1, 1)) &gt; 0)))</f>
        <v>1.0024241035980526</v>
      </c>
      <c r="CY157" s="10">
        <f>+IF(CY$8 = 125, 1, MAX(_xlfn._xlws.FILTER(INDEX( CY$55:CY$96, MAX( COUNT( CZ$9:CZ$50 )  - $B157 + 1, 1)) : INDEX( CY$55:CY$96, MAX( COUNT( CZ$9:CZ$50 )  - $C157 + 1, 1)), INDEX( CY$101:CY$142, MAX( COUNT( CZ$9:CZ$50 )  - $B157 + 1, 1)) : INDEX( CY$101:CY$142, MAX( COUNT( CZ$9:CZ$50 )  - $C157 + 1, 1)) &gt; 0)))</f>
        <v>1.0020013967314978</v>
      </c>
      <c r="CZ157" s="10">
        <f>+IF(CZ$8 = 125, 1, MAX(_xlfn._xlws.FILTER(INDEX( CZ$55:CZ$96, MAX( COUNT( DA$9:DA$50 )  - $B157 + 1, 1)) : INDEX( CZ$55:CZ$96, MAX( COUNT( DA$9:DA$50 )  - $C157 + 1, 1)), INDEX( CZ$101:CZ$142, MAX( COUNT( DA$9:DA$50 )  - $B157 + 1, 1)) : INDEX( CZ$101:CZ$142, MAX( COUNT( DA$9:DA$50 )  - $C157 + 1, 1)) &gt; 0)))</f>
        <v>1.0008193373080967</v>
      </c>
      <c r="DA157" s="10">
        <f>+IF(DA$8 = 125, 1, MAX(_xlfn._xlws.FILTER(INDEX( DA$55:DA$96, MAX( COUNT( DB$9:DB$50 )  - $B157 + 1, 1)) : INDEX( DA$55:DA$96, MAX( COUNT( DB$9:DB$50 )  - $C157 + 1, 1)), INDEX( DA$101:DA$142, MAX( COUNT( DB$9:DB$50 )  - $B157 + 1, 1)) : INDEX( DA$101:DA$142, MAX( COUNT( DB$9:DB$50 )  - $C157 + 1, 1)) &gt; 0)))</f>
        <v>1.0004597265436772</v>
      </c>
      <c r="DB157" s="10">
        <f>+IF(DB$8 = 125, 1, MAX(_xlfn._xlws.FILTER(INDEX( DB$55:DB$96, MAX( COUNT( DC$9:DC$50 )  - $B157 + 1, 1)) : INDEX( DB$55:DB$96, MAX( COUNT( DC$9:DC$50 )  - $C157 + 1, 1)), INDEX( DB$101:DB$142, MAX( COUNT( DC$9:DC$50 )  - $B157 + 1, 1)) : INDEX( DB$101:DB$142, MAX( COUNT( DC$9:DC$50 )  - $C157 + 1, 1)) &gt; 0)))</f>
        <v>1.0000512970154487</v>
      </c>
      <c r="DC157" s="10">
        <f>+IF(DC$8 = 125, 1, MAX(_xlfn._xlws.FILTER(INDEX( DC$55:DC$96, MAX( COUNT( DD$9:DD$50 )  - $B157 + 1, 1)) : INDEX( DC$55:DC$96, MAX( COUNT( DD$9:DD$50 )  - $C157 + 1, 1)), INDEX( DC$101:DC$142, MAX( COUNT( DD$9:DD$50 )  - $B157 + 1, 1)) : INDEX( DC$101:DC$142, MAX( COUNT( DD$9:DD$50 )  - $C157 + 1, 1)) &gt; 0)))</f>
        <v>1.0004868888675085</v>
      </c>
      <c r="DD157" s="10">
        <f>+IF(DD$8 = 125, 1, MAX(_xlfn._xlws.FILTER(INDEX( DD$55:DD$96, MAX( COUNT( DE$9:DE$50 )  - $B157 + 1, 1)) : INDEX( DD$55:DD$96, MAX( COUNT( DE$9:DE$50 )  - $C157 + 1, 1)), INDEX( DD$101:DD$142, MAX( COUNT( DE$9:DE$50 )  - $B157 + 1, 1)) : INDEX( DD$101:DD$142, MAX( COUNT( DE$9:DE$50 )  - $C157 + 1, 1)) &gt; 0)))</f>
        <v>1.0000796276060024</v>
      </c>
      <c r="DE157" s="10">
        <f>+IF(DE$8 = 125, 1, MAX(_xlfn._xlws.FILTER(INDEX( DE$55:DE$96, MAX( COUNT( DF$9:DF$50 )  - $B157 + 1, 1)) : INDEX( DE$55:DE$96, MAX( COUNT( DF$9:DF$50 )  - $C157 + 1, 1)), INDEX( DE$101:DE$142, MAX( COUNT( DF$9:DF$50 )  - $B157 + 1, 1)) : INDEX( DE$101:DE$142, MAX( COUNT( DF$9:DF$50 )  - $C157 + 1, 1)) &gt; 0)))</f>
        <v>1.0006321502082443</v>
      </c>
      <c r="DF157" s="10">
        <f>+IF(DF$8 = 125, 1, MAX(_xlfn._xlws.FILTER(INDEX( DF$55:DF$96, MAX( COUNT( DG$9:DG$50 )  - $B157 + 1, 1)) : INDEX( DF$55:DF$96, MAX( COUNT( DG$9:DG$50 )  - $C157 + 1, 1)), INDEX( DF$101:DF$142, MAX( COUNT( DG$9:DG$50 )  - $B157 + 1, 1)) : INDEX( DF$101:DF$142, MAX( COUNT( DG$9:DG$50 )  - $C157 + 1, 1)) &gt; 0)))</f>
        <v>1.0027492990585589</v>
      </c>
      <c r="DG157" s="10">
        <f>+IF(DG$8 = 125, 1, MAX(_xlfn._xlws.FILTER(INDEX( DG$55:DG$96, MAX( COUNT( DH$9:DH$50 )  - $B157 + 1, 1)) : INDEX( DG$55:DG$96, MAX( COUNT( DH$9:DH$50 )  - $C157 + 1, 1)), INDEX( DG$101:DG$142, MAX( COUNT( DH$9:DH$50 )  - $B157 + 1, 1)) : INDEX( DG$101:DG$142, MAX( COUNT( DH$9:DH$50 )  - $C157 + 1, 1)) &gt; 0)))</f>
        <v>1.0032479928524678</v>
      </c>
      <c r="DH157" s="10">
        <f>+IF(DH$8 = 125, 1, MAX(_xlfn._xlws.FILTER(INDEX( DH$55:DH$96, MAX( COUNT( DI$9:DI$50 )  - $B157 + 1, 1)) : INDEX( DH$55:DH$96, MAX( COUNT( DI$9:DI$50 )  - $C157 + 1, 1)), INDEX( DH$101:DH$142, MAX( COUNT( DI$9:DI$50 )  - $B157 + 1, 1)) : INDEX( DH$101:DH$142, MAX( COUNT( DI$9:DI$50 )  - $C157 + 1, 1)) &gt; 0)))</f>
        <v>1.0005390047950249</v>
      </c>
      <c r="DI157" s="10">
        <f>+IF(DI$8 = 125, 1, MAX(_xlfn._xlws.FILTER(INDEX( DI$55:DI$96, MAX( COUNT( DJ$9:DJ$50 )  - $B157 + 1, 1)) : INDEX( DI$55:DI$96, MAX( COUNT( DJ$9:DJ$50 )  - $C157 + 1, 1)), INDEX( DI$101:DI$142, MAX( COUNT( DJ$9:DJ$50 )  - $B157 + 1, 1)) : INDEX( DI$101:DI$142, MAX( COUNT( DJ$9:DJ$50 )  - $C157 + 1, 1)) &gt; 0)))</f>
        <v>1.000522318510177</v>
      </c>
      <c r="DJ157" s="10">
        <f>+IF(DJ$8 = 125, 1, MAX(_xlfn._xlws.FILTER(INDEX( DJ$55:DJ$96, MAX( COUNT( DK$9:DK$50 )  - $B157 + 1, 1)) : INDEX( DJ$55:DJ$96, MAX( COUNT( DK$9:DK$50 )  - $C157 + 1, 1)), INDEX( DJ$101:DJ$142, MAX( COUNT( DK$9:DK$50 )  - $B157 + 1, 1)) : INDEX( DJ$101:DJ$142, MAX( COUNT( DK$9:DK$50 )  - $C157 + 1, 1)) &gt; 0)))</f>
        <v>1.0008951647436479</v>
      </c>
      <c r="DK157" s="10">
        <f>+IF(DK$8 = 125, 1, MAX(_xlfn._xlws.FILTER(INDEX( DK$55:DK$96, MAX( COUNT( DL$9:DL$50 )  - $B157 + 1, 1)) : INDEX( DK$55:DK$96, MAX( COUNT( DL$9:DL$50 )  - $C157 + 1, 1)), INDEX( DK$101:DK$142, MAX( COUNT( DL$9:DL$50 )  - $B157 + 1, 1)) : INDEX( DK$101:DK$142, MAX( COUNT( DL$9:DL$50 )  - $C157 + 1, 1)) &gt; 0)))</f>
        <v>1.0028628337162984</v>
      </c>
      <c r="DL157" s="10">
        <f>+IF(DL$8 = 125, 1, MAX(_xlfn._xlws.FILTER(INDEX( DL$55:DL$96, MAX( COUNT( DM$9:DM$50 )  - $B157 + 1, 1)) : INDEX( DL$55:DL$96, MAX( COUNT( DM$9:DM$50 )  - $C157 + 1, 1)), INDEX( DL$101:DL$142, MAX( COUNT( DM$9:DM$50 )  - $B157 + 1, 1)) : INDEX( DL$101:DL$142, MAX( COUNT( DM$9:DM$50 )  - $C157 + 1, 1)) &gt; 0)))</f>
        <v>1.000475637661596</v>
      </c>
      <c r="DM157" s="10">
        <f>+IF(DM$8 = 125, 1, MAX(_xlfn._xlws.FILTER(INDEX( DM$55:DM$96, MAX( COUNT( DN$9:DN$50 )  - $B157 + 1, 1)) : INDEX( DM$55:DM$96, MAX( COUNT( DN$9:DN$50 )  - $C157 + 1, 1)), INDEX( DM$101:DM$142, MAX( COUNT( DN$9:DN$50 )  - $B157 + 1, 1)) : INDEX( DM$101:DM$142, MAX( COUNT( DN$9:DN$50 )  - $C157 + 1, 1)) &gt; 0)))</f>
        <v>1</v>
      </c>
      <c r="DN157" s="10">
        <f>+IF(DN$8 = 125, 1, MAX(_xlfn._xlws.FILTER(INDEX( DN$55:DN$96, MAX( COUNT( DO$9:DO$50 )  - $B157 + 1, 1)) : INDEX( DN$55:DN$96, MAX( COUNT( DO$9:DO$50 )  - $C157 + 1, 1)), INDEX( DN$101:DN$142, MAX( COUNT( DO$9:DO$50 )  - $B157 + 1, 1)) : INDEX( DN$101:DN$142, MAX( COUNT( DO$9:DO$50 )  - $C157 + 1, 1)) &gt; 0)))</f>
        <v>1.0018519020481635</v>
      </c>
      <c r="DO157" s="10">
        <f>+IF(DO$8 = 125, 1, MAX(_xlfn._xlws.FILTER(INDEX( DO$55:DO$96, MAX( COUNT( DP$9:DP$50 )  - $B157 + 1, 1)) : INDEX( DO$55:DO$96, MAX( COUNT( DP$9:DP$50 )  - $C157 + 1, 1)), INDEX( DO$101:DO$142, MAX( COUNT( DP$9:DP$50 )  - $B157 + 1, 1)) : INDEX( DO$101:DO$142, MAX( COUNT( DP$9:DP$50 )  - $C157 + 1, 1)) &gt; 0)))</f>
        <v>1.0043564384363206</v>
      </c>
      <c r="DP157" s="10">
        <f>+IF(DP$8 = 125, 1, MAX(_xlfn._xlws.FILTER(INDEX( DP$55:DP$96, MAX( COUNT( DQ$9:DQ$50 )  - $B157 + 1, 1)) : INDEX( DP$55:DP$96, MAX( COUNT( DQ$9:DQ$50 )  - $C157 + 1, 1)), INDEX( DP$101:DP$142, MAX( COUNT( DQ$9:DQ$50 )  - $B157 + 1, 1)) : INDEX( DP$101:DP$142, MAX( COUNT( DQ$9:DQ$50 )  - $C157 + 1, 1)) &gt; 0)))</f>
        <v>1.0033946270979679</v>
      </c>
      <c r="DQ157" s="10">
        <f>+IF(DQ$8 = 125, 1, MAX(_xlfn._xlws.FILTER(INDEX( DQ$55:DQ$96, MAX( COUNT( DR$9:DR$50 )  - $B157 + 1, 1)) : INDEX( DQ$55:DQ$96, MAX( COUNT( DR$9:DR$50 )  - $C157 + 1, 1)), INDEX( DQ$101:DQ$142, MAX( COUNT( DR$9:DR$50 )  - $B157 + 1, 1)) : INDEX( DQ$101:DQ$142, MAX( COUNT( DR$9:DR$50 )  - $C157 + 1, 1)) &gt; 0)))</f>
        <v>1.0019179463063093</v>
      </c>
      <c r="DR157" s="10">
        <f>+IF(DR$8 = 125, 1, MAX(_xlfn._xlws.FILTER(INDEX( DR$55:DR$96, MAX( COUNT( DS$9:DS$50 )  - $B157 + 1, 1)) : INDEX( DR$55:DR$96, MAX( COUNT( DS$9:DS$50 )  - $C157 + 1, 1)), INDEX( DR$101:DR$142, MAX( COUNT( DS$9:DS$50 )  - $B157 + 1, 1)) : INDEX( DR$101:DR$142, MAX( COUNT( DS$9:DS$50 )  - $C157 + 1, 1)) &gt; 0)))</f>
        <v>1.003456136862988</v>
      </c>
      <c r="DS157" s="10">
        <f>+IF(DS$8 = 125, 1, MAX(_xlfn._xlws.FILTER(INDEX( DS$55:DS$96, MAX( COUNT( DT$9:DT$50 )  - $B157 + 1, 1)) : INDEX( DS$55:DS$96, MAX( COUNT( DT$9:DT$50 )  - $C157 + 1, 1)), INDEX( DS$101:DS$142, MAX( COUNT( DT$9:DT$50 )  - $B157 + 1, 1)) : INDEX( DS$101:DS$142, MAX( COUNT( DT$9:DT$50 )  - $C157 + 1, 1)) &gt; 0)))</f>
        <v>1.0066864242430542</v>
      </c>
      <c r="DT157" s="10">
        <f>+IF(DT$8 = 125, 1, MAX(_xlfn._xlws.FILTER(INDEX( DT$55:DT$96, MAX( COUNT( DU$9:DU$50 )  - $B157 + 1, 1)) : INDEX( DT$55:DT$96, MAX( COUNT( DU$9:DU$50 )  - $C157 + 1, 1)), INDEX( DT$101:DT$142, MAX( COUNT( DU$9:DU$50 )  - $B157 + 1, 1)) : INDEX( DT$101:DT$142, MAX( COUNT( DU$9:DU$50 )  - $C157 + 1, 1)) &gt; 0)))</f>
        <v>1.0043493205600837</v>
      </c>
      <c r="DU157" s="10">
        <f>+IF(DU$8 = 125, 1, MAX(_xlfn._xlws.FILTER(INDEX( DU$55:DU$96, MAX( COUNT( DV$9:DV$50 )  - $B157 + 1, 1)) : INDEX( DU$55:DU$96, MAX( COUNT( DV$9:DV$50 )  - $C157 + 1, 1)), INDEX( DU$101:DU$142, MAX( COUNT( DV$9:DV$50 )  - $B157 + 1, 1)) : INDEX( DU$101:DU$142, MAX( COUNT( DV$9:DV$50 )  - $C157 + 1, 1)) &gt; 0)))</f>
        <v>1.0018132811025249</v>
      </c>
      <c r="DV157" s="10">
        <f>+IF(DV$8 = 125, 1, MAX(_xlfn._xlws.FILTER(INDEX( DV$55:DV$96, MAX( COUNT( DW$9:DW$50 )  - $B157 + 1, 1)) : INDEX( DV$55:DV$96, MAX( COUNT( DW$9:DW$50 )  - $C157 + 1, 1)), INDEX( DV$101:DV$142, MAX( COUNT( DW$9:DW$50 )  - $B157 + 1, 1)) : INDEX( DV$101:DV$142, MAX( COUNT( DW$9:DW$50 )  - $C157 + 1, 1)) &gt; 0)))</f>
        <v>1.0039941211252672</v>
      </c>
      <c r="DW157" s="10">
        <f>+IF(DW$8 = 125, 1, MAX(_xlfn._xlws.FILTER(INDEX( DW$55:DW$96, MAX( COUNT( DX$9:DX$50 )  - $B157 + 1, 1)) : INDEX( DW$55:DW$96, MAX( COUNT( DX$9:DX$50 )  - $C157 + 1, 1)), INDEX( DW$101:DW$142, MAX( COUNT( DX$9:DX$50 )  - $B157 + 1, 1)) : INDEX( DW$101:DW$142, MAX( COUNT( DX$9:DX$50 )  - $C157 + 1, 1)) &gt; 0)))</f>
        <v>1.0034803770733696</v>
      </c>
      <c r="DX157" s="10">
        <f>+IF(DX$8 = 125, 1, MAX(_xlfn._xlws.FILTER(INDEX( DX$55:DX$96, MAX( COUNT( DY$9:DY$50 )  - $B157 + 1, 1)) : INDEX( DX$55:DX$96, MAX( COUNT( DY$9:DY$50 )  - $C157 + 1, 1)), INDEX( DX$101:DX$142, MAX( COUNT( DY$9:DY$50 )  - $B157 + 1, 1)) : INDEX( DX$101:DX$142, MAX( COUNT( DY$9:DY$50 )  - $C157 + 1, 1)) &gt; 0)))</f>
        <v>1.0038513805404945</v>
      </c>
      <c r="DY157" s="10">
        <f>+IF(DY$8 = 125, 1, MAX(_xlfn._xlws.FILTER(INDEX( DY$55:DY$96, MAX( COUNT( DZ$9:DZ$50 )  - $B157 + 1, 1)) : INDEX( DY$55:DY$96, MAX( COUNT( DZ$9:DZ$50 )  - $C157 + 1, 1)), INDEX( DY$101:DY$142, MAX( COUNT( DZ$9:DZ$50 )  - $B157 + 1, 1)) : INDEX( DY$101:DY$142, MAX( COUNT( DZ$9:DZ$50 )  - $C157 + 1, 1)) &gt; 0)))</f>
        <v>1.0045542200871611</v>
      </c>
      <c r="DZ157" s="10">
        <f>+IF(DZ$8 = 125, 1, MAX(_xlfn._xlws.FILTER(INDEX( DZ$55:DZ$96, MAX( COUNT( EA$9:EA$50 )  - $B157 + 1, 1)) : INDEX( DZ$55:DZ$96, MAX( COUNT( EA$9:EA$50 )  - $C157 + 1, 1)), INDEX( DZ$101:DZ$142, MAX( COUNT( EA$9:EA$50 )  - $B157 + 1, 1)) : INDEX( DZ$101:DZ$142, MAX( COUNT( EA$9:EA$50 )  - $C157 + 1, 1)) &gt; 0)))</f>
        <v>1.0041088153957449</v>
      </c>
      <c r="EA157" s="10">
        <f>+IF(EA$8 = 125, 1, MAX(_xlfn._xlws.FILTER(INDEX( EA$55:EA$96, MAX( COUNT( EB$9:EB$50 )  - $B157 + 1, 1)) : INDEX( EA$55:EA$96, MAX( COUNT( EB$9:EB$50 )  - $C157 + 1, 1)), INDEX( EA$101:EA$142, MAX( COUNT( EB$9:EB$50 )  - $B157 + 1, 1)) : INDEX( EA$101:EA$142, MAX( COUNT( EB$9:EB$50 )  - $C157 + 1, 1)) &gt; 0)))</f>
        <v>1</v>
      </c>
      <c r="EB157" s="10">
        <f>+IF(EB$8 = 125, 1, MAX(_xlfn._xlws.FILTER(INDEX( EB$55:EB$96, MAX( COUNT( EC$9:EC$50 )  - $B157 + 1, 1)) : INDEX( EB$55:EB$96, MAX( COUNT( EC$9:EC$50 )  - $C157 + 1, 1)), INDEX( EB$101:EB$142, MAX( COUNT( EC$9:EC$50 )  - $B157 + 1, 1)) : INDEX( EB$101:EB$142, MAX( COUNT( EC$9:EC$50 )  - $C157 + 1, 1)) &gt; 0)))</f>
        <v>4.6085822834978485</v>
      </c>
      <c r="EC157" s="10">
        <f>+IF(EC$8 = 125, 1, MAX(_xlfn._xlws.FILTER(INDEX( EC$55:EC$96, MAX( COUNT( ED$9:ED$50 )  - $B157 + 1, 1)) : INDEX( EC$55:EC$96, MAX( COUNT( ED$9:ED$50 )  - $C157 + 1, 1)), INDEX( EC$101:EC$142, MAX( COUNT( ED$9:ED$50 )  - $B157 + 1, 1)) : INDEX( EC$101:EC$142, MAX( COUNT( ED$9:ED$50 )  - $C157 + 1, 1)) &gt; 0)))</f>
        <v>3.0322220716282864</v>
      </c>
      <c r="ED157" s="10">
        <f>+IF(ED$8 = 125, 1, MAX(_xlfn._xlws.FILTER(INDEX( ED$55:ED$96, MAX( COUNT( EE$9:EE$50 )  - $B157 + 1, 1)) : INDEX( ED$55:ED$96, MAX( COUNT( EE$9:EE$50 )  - $C157 + 1, 1)), INDEX( ED$101:ED$142, MAX( COUNT( EE$9:EE$50 )  - $B157 + 1, 1)) : INDEX( ED$101:ED$142, MAX( COUNT( EE$9:EE$50 )  - $C157 + 1, 1)) &gt; 0)))</f>
        <v>1.3732569427885724</v>
      </c>
      <c r="EE157" s="10">
        <f>+IF(EE$8 = 125, 1, MAX(_xlfn._xlws.FILTER(INDEX( EE$55:EE$96, MAX( COUNT( EF$9:EF$50 )  - $B157 + 1, 1)) : INDEX( EE$55:EE$96, MAX( COUNT( EF$9:EF$50 )  - $C157 + 1, 1)), INDEX( EE$101:EE$142, MAX( COUNT( EF$9:EF$50 )  - $B157 + 1, 1)) : INDEX( EE$101:EE$142, MAX( COUNT( EF$9:EF$50 )  - $C157 + 1, 1)) &gt; 0)))</f>
        <v>1.0361262204679107</v>
      </c>
      <c r="EF157" s="10">
        <f>+IF(EF$8 = 125, 1, MAX(_xlfn._xlws.FILTER(INDEX( EF$55:EF$96, MAX( COUNT( EG$9:EG$50 )  - $B157 + 1, 1)) : INDEX( EF$55:EF$96, MAX( COUNT( EG$9:EG$50 )  - $C157 + 1, 1)), INDEX( EF$101:EF$142, MAX( COUNT( EG$9:EG$50 )  - $B157 + 1, 1)) : INDEX( EF$101:EF$142, MAX( COUNT( EG$9:EG$50 )  - $C157 + 1, 1)) &gt; 0)))</f>
        <v>1.0504954531475876</v>
      </c>
      <c r="EG157" s="10">
        <f>+IF(EG$8 = 125, 1, MAX(_xlfn._xlws.FILTER(INDEX( EG$55:EG$96, MAX( COUNT( EH$9:EH$50 )  - $B157 + 1, 1)) : INDEX( EG$55:EG$96, MAX( COUNT( EH$9:EH$50 )  - $C157 + 1, 1)), INDEX( EG$101:EG$142, MAX( COUNT( EH$9:EH$50 )  - $B157 + 1, 1)) : INDEX( EG$101:EG$142, MAX( COUNT( EH$9:EH$50 )  - $C157 + 1, 1)) &gt; 0)))</f>
        <v>1.0673101668971696</v>
      </c>
      <c r="EH157" s="10">
        <f>+IF(EH$8 = 125, 1, MAX(_xlfn._xlws.FILTER(INDEX( EH$55:EH$96, MAX( COUNT( EI$9:EI$50 )  - $B157 + 1, 1)) : INDEX( EH$55:EH$96, MAX( COUNT( EI$9:EI$50 )  - $C157 + 1, 1)), INDEX( EH$101:EH$142, MAX( COUNT( EI$9:EI$50 )  - $B157 + 1, 1)) : INDEX( EH$101:EH$142, MAX( COUNT( EI$9:EI$50 )  - $C157 + 1, 1)) &gt; 0)))</f>
        <v>1.0088119364133341</v>
      </c>
      <c r="EI157" s="10">
        <f>+IF(EI$8 = 125, 1, MAX(_xlfn._xlws.FILTER(INDEX( EI$55:EI$96, MAX( COUNT( EJ$9:EJ$50 )  - $B157 + 1, 1)) : INDEX( EI$55:EI$96, MAX( COUNT( EJ$9:EJ$50 )  - $C157 + 1, 1)), INDEX( EI$101:EI$142, MAX( COUNT( EJ$9:EJ$50 )  - $B157 + 1, 1)) : INDEX( EI$101:EI$142, MAX( COUNT( EJ$9:EJ$50 )  - $C157 + 1, 1)) &gt; 0)))</f>
        <v>1.0407185618752355</v>
      </c>
      <c r="EJ157" s="10">
        <f>+IF(EJ$8 = 125, 1, MAX(_xlfn._xlws.FILTER(INDEX( EJ$55:EJ$96, MAX( COUNT( EK$9:EK$50 )  - $B157 + 1, 1)) : INDEX( EJ$55:EJ$96, MAX( COUNT( EK$9:EK$50 )  - $C157 + 1, 1)), INDEX( EJ$101:EJ$142, MAX( COUNT( EK$9:EK$50 )  - $B157 + 1, 1)) : INDEX( EJ$101:EJ$142, MAX( COUNT( EK$9:EK$50 )  - $C157 + 1, 1)) &gt; 0)))</f>
        <v>1.0010525418685832</v>
      </c>
      <c r="EK157" s="10">
        <f>+IF(EK$8 = 125, 1, MAX(_xlfn._xlws.FILTER(INDEX( EK$55:EK$96, MAX( COUNT( EL$9:EL$50 )  - $B157 + 1, 1)) : INDEX( EK$55:EK$96, MAX( COUNT( EL$9:EL$50 )  - $C157 + 1, 1)), INDEX( EK$101:EK$142, MAX( COUNT( EL$9:EL$50 )  - $B157 + 1, 1)) : INDEX( EK$101:EK$142, MAX( COUNT( EL$9:EL$50 )  - $C157 + 1, 1)) &gt; 0)))</f>
        <v>1.0152277110340133</v>
      </c>
      <c r="EL157" s="10">
        <f>+IF(EL$8 = 125, 1, MAX(_xlfn._xlws.FILTER(INDEX( EL$55:EL$96, MAX( COUNT( EM$9:EM$50 )  - $B157 + 1, 1)) : INDEX( EL$55:EL$96, MAX( COUNT( EM$9:EM$50 )  - $C157 + 1, 1)), INDEX( EL$101:EL$142, MAX( COUNT( EM$9:EM$50 )  - $B157 + 1, 1)) : INDEX( EL$101:EL$142, MAX( COUNT( EM$9:EM$50 )  - $C157 + 1, 1)) &gt; 0)))</f>
        <v>1.000339480176015</v>
      </c>
      <c r="EM157" s="10">
        <f>+IF(EM$8 = 125, 1, MAX(_xlfn._xlws.FILTER(INDEX( EM$55:EM$96, MAX( COUNT( EN$9:EN$50 )  - $B157 + 1, 1)) : INDEX( EM$55:EM$96, MAX( COUNT( EN$9:EN$50 )  - $C157 + 1, 1)), INDEX( EM$101:EM$142, MAX( COUNT( EN$9:EN$50 )  - $B157 + 1, 1)) : INDEX( EM$101:EM$142, MAX( COUNT( EN$9:EN$50 )  - $C157 + 1, 1)) &gt; 0)))</f>
        <v>1.0000719725989304</v>
      </c>
      <c r="EN157" s="10">
        <f>+IF(EN$8 = 125, 1, MAX(_xlfn._xlws.FILTER(INDEX( EN$55:EN$96, MAX( COUNT( EO$9:EO$50 )  - $B157 + 1, 1)) : INDEX( EN$55:EN$96, MAX( COUNT( EO$9:EO$50 )  - $C157 + 1, 1)), INDEX( EN$101:EN$142, MAX( COUNT( EO$9:EO$50 )  - $B157 + 1, 1)) : INDEX( EN$101:EN$142, MAX( COUNT( EO$9:EO$50 )  - $C157 + 1, 1)) &gt; 0)))</f>
        <v>1.0011066104641291</v>
      </c>
      <c r="EO157" s="10">
        <f>+IF(EO$8 = 125, 1, MAX(_xlfn._xlws.FILTER(INDEX( EO$55:EO$96, MAX( COUNT( EP$9:EP$50 )  - $B157 + 1, 1)) : INDEX( EO$55:EO$96, MAX( COUNT( EP$9:EP$50 )  - $C157 + 1, 1)), INDEX( EO$101:EO$142, MAX( COUNT( EP$9:EP$50 )  - $B157 + 1, 1)) : INDEX( EO$101:EO$142, MAX( COUNT( EP$9:EP$50 )  - $C157 + 1, 1)) &gt; 0)))</f>
        <v>1.000388283858463</v>
      </c>
      <c r="EP157" s="10">
        <f>+IF(EP$8 = 125, 1, MAX(_xlfn._xlws.FILTER(INDEX( EP$55:EP$96, MAX( COUNT( EQ$9:EQ$50 )  - $B157 + 1, 1)) : INDEX( EP$55:EP$96, MAX( COUNT( EQ$9:EQ$50 )  - $C157 + 1, 1)), INDEX( EP$101:EP$142, MAX( COUNT( EQ$9:EQ$50 )  - $B157 + 1, 1)) : INDEX( EP$101:EP$142, MAX( COUNT( EQ$9:EQ$50 )  - $C157 + 1, 1)) &gt; 0)))</f>
        <v>1.0004877846832465</v>
      </c>
      <c r="EQ157" s="10">
        <f>+IF(EQ$8 = 125, 1, MAX(_xlfn._xlws.FILTER(INDEX( EQ$55:EQ$96, MAX( COUNT( ER$9:ER$50 )  - $B157 + 1, 1)) : INDEX( EQ$55:EQ$96, MAX( COUNT( ER$9:ER$50 )  - $C157 + 1, 1)), INDEX( EQ$101:EQ$142, MAX( COUNT( ER$9:ER$50 )  - $B157 + 1, 1)) : INDEX( EQ$101:EQ$142, MAX( COUNT( ER$9:ER$50 )  - $C157 + 1, 1)) &gt; 0)))</f>
        <v>1.0000704330983723</v>
      </c>
      <c r="ER157" s="10">
        <f>+IF(ER$8 = 125, 1, MAX(_xlfn._xlws.FILTER(INDEX( ER$55:ER$96, MAX( COUNT( ES$9:ES$50 )  - $B157 + 1, 1)) : INDEX( ER$55:ER$96, MAX( COUNT( ES$9:ES$50 )  - $C157 + 1, 1)), INDEX( ER$101:ER$142, MAX( COUNT( ES$9:ES$50 )  - $B157 + 1, 1)) : INDEX( ER$101:ER$142, MAX( COUNT( ES$9:ES$50 )  - $C157 + 1, 1)) &gt; 0)))</f>
        <v>1.0659891195100379</v>
      </c>
      <c r="ES157" s="10">
        <f>+IF(ES$8 = 125, 1, MAX(_xlfn._xlws.FILTER(INDEX( ES$55:ES$96, MAX( COUNT( ET$9:ET$50 )  - $B157 + 1, 1)) : INDEX( ES$55:ES$96, MAX( COUNT( ET$9:ET$50 )  - $C157 + 1, 1)), INDEX( ES$101:ES$142, MAX( COUNT( ET$9:ET$50 )  - $B157 + 1, 1)) : INDEX( ES$101:ES$142, MAX( COUNT( ET$9:ET$50 )  - $C157 + 1, 1)) &gt; 0)))</f>
        <v>1.0012331800069203</v>
      </c>
      <c r="ET157" s="10">
        <f>+IF(ET$8 = 125, 1, MAX(_xlfn._xlws.FILTER(INDEX( ET$55:ET$96, MAX( COUNT( EU$9:EU$50 )  - $B157 + 1, 1)) : INDEX( ET$55:ET$96, MAX( COUNT( EU$9:EU$50 )  - $C157 + 1, 1)), INDEX( ET$101:ET$142, MAX( COUNT( EU$9:EU$50 )  - $B157 + 1, 1)) : INDEX( ET$101:ET$142, MAX( COUNT( EU$9:EU$50 )  - $C157 + 1, 1)) &gt; 0)))</f>
        <v>1.0019644321848868</v>
      </c>
      <c r="EU157" s="10">
        <f>+IF(EU$8 = 125, 1, MAX(_xlfn._xlws.FILTER(INDEX( EU$55:EU$96, MAX( COUNT( EV$9:EV$50 )  - $B157 + 1, 1)) : INDEX( EU$55:EU$96, MAX( COUNT( EV$9:EV$50 )  - $C157 + 1, 1)), INDEX( EU$101:EU$142, MAX( COUNT( EV$9:EV$50 )  - $B157 + 1, 1)) : INDEX( EU$101:EU$142, MAX( COUNT( EV$9:EV$50 )  - $C157 + 1, 1)) &gt; 0)))</f>
        <v>1.0000438138219609</v>
      </c>
      <c r="EV157" s="10">
        <f>+IF(EV$8 = 125, 1, MAX(_xlfn._xlws.FILTER(INDEX( EV$55:EV$96, MAX( COUNT( EW$9:EW$50 )  - $B157 + 1, 1)) : INDEX( EV$55:EV$96, MAX( COUNT( EW$9:EW$50 )  - $C157 + 1, 1)), INDEX( EV$101:EV$142, MAX( COUNT( EW$9:EW$50 )  - $B157 + 1, 1)) : INDEX( EV$101:EV$142, MAX( COUNT( EW$9:EW$50 )  - $C157 + 1, 1)) &gt; 0)))</f>
        <v>1.0032265829742755</v>
      </c>
      <c r="EW157" s="10">
        <f>+IF(EW$8 = 125, 1, MAX(_xlfn._xlws.FILTER(INDEX( EW$55:EW$96, MAX( COUNT( EX$9:EX$50 )  - $B157 + 1, 1)) : INDEX( EW$55:EW$96, MAX( COUNT( EX$9:EX$50 )  - $C157 + 1, 1)), INDEX( EW$101:EW$142, MAX( COUNT( EX$9:EX$50 )  - $B157 + 1, 1)) : INDEX( EW$101:EW$142, MAX( COUNT( EX$9:EX$50 )  - $C157 + 1, 1)) &gt; 0)))</f>
        <v>1.000029627356668</v>
      </c>
      <c r="EX157" s="10">
        <f>+IF(EX$8 = 125, 1, MAX(_xlfn._xlws.FILTER(INDEX( EX$55:EX$96, MAX( COUNT( EY$9:EY$50 )  - $B157 + 1, 1)) : INDEX( EX$55:EX$96, MAX( COUNT( EY$9:EY$50 )  - $C157 + 1, 1)), INDEX( EX$101:EX$142, MAX( COUNT( EY$9:EY$50 )  - $B157 + 1, 1)) : INDEX( EX$101:EX$142, MAX( COUNT( EY$9:EY$50 )  - $C157 + 1, 1)) &gt; 0)))</f>
        <v>1.000975555705959</v>
      </c>
      <c r="EY157" s="10">
        <f>+IF(EY$8 = 125, 1, MAX(_xlfn._xlws.FILTER(INDEX( EY$55:EY$96, MAX( COUNT( EZ$9:EZ$50 )  - $B157 + 1, 1)) : INDEX( EY$55:EY$96, MAX( COUNT( EZ$9:EZ$50 )  - $C157 + 1, 1)), INDEX( EY$101:EY$142, MAX( COUNT( EZ$9:EZ$50 )  - $B157 + 1, 1)) : INDEX( EY$101:EY$142, MAX( COUNT( EZ$9:EZ$50 )  - $C157 + 1, 1)) &gt; 0)))</f>
        <v>1.0385928412335295</v>
      </c>
      <c r="EZ157" s="10">
        <f>+IF(EZ$8 = 125, 1, MAX(_xlfn._xlws.FILTER(INDEX( EZ$55:EZ$96, MAX( COUNT( FA$9:FA$50 )  - $B157 + 1, 1)) : INDEX( EZ$55:EZ$96, MAX( COUNT( FA$9:FA$50 )  - $C157 + 1, 1)), INDEX( EZ$101:EZ$142, MAX( COUNT( FA$9:FA$50 )  - $B157 + 1, 1)) : INDEX( EZ$101:EZ$142, MAX( COUNT( FA$9:FA$50 )  - $C157 + 1, 1)) &gt; 0)))</f>
        <v>1.0004456723073285</v>
      </c>
      <c r="FA157" s="10">
        <f>+IF(FA$8 = 125, 1, MAX(_xlfn._xlws.FILTER(INDEX( FA$55:FA$96, MAX( COUNT( FB$9:FB$50 )  - $B157 + 1, 1)) : INDEX( FA$55:FA$96, MAX( COUNT( FB$9:FB$50 )  - $C157 + 1, 1)), INDEX( FA$101:FA$142, MAX( COUNT( FB$9:FB$50 )  - $B157 + 1, 1)) : INDEX( FA$101:FA$142, MAX( COUNT( FB$9:FB$50 )  - $C157 + 1, 1)) &gt; 0)))</f>
        <v>1</v>
      </c>
      <c r="FB157" s="10">
        <f>+IF(FB$8 = 125, 1, MAX(_xlfn._xlws.FILTER(INDEX( FB$55:FB$96, MAX( COUNT( FC$9:FC$50 )  - $B157 + 1, 1)) : INDEX( FB$55:FB$96, MAX( COUNT( FC$9:FC$50 )  - $C157 + 1, 1)), INDEX( FB$101:FB$142, MAX( COUNT( FC$9:FC$50 )  - $B157 + 1, 1)) : INDEX( FB$101:FB$142, MAX( COUNT( FC$9:FC$50 )  - $C157 + 1, 1)) &gt; 0)))</f>
        <v>1.0003227918296484</v>
      </c>
      <c r="FC157" s="10">
        <f>+IF(FC$8 = 125, 1, MAX(_xlfn._xlws.FILTER(INDEX( FC$55:FC$96, MAX( COUNT( FD$9:FD$50 )  - $B157 + 1, 1)) : INDEX( FC$55:FC$96, MAX( COUNT( FD$9:FD$50 )  - $C157 + 1, 1)), INDEX( FC$101:FC$142, MAX( COUNT( FD$9:FD$50 )  - $B157 + 1, 1)) : INDEX( FC$101:FC$142, MAX( COUNT( FD$9:FD$50 )  - $C157 + 1, 1)) &gt; 0)))</f>
        <v>1.0003120656162396</v>
      </c>
      <c r="FD157" s="10">
        <f>+IF(FD$8 = 125, 1, MAX(_xlfn._xlws.FILTER(INDEX( FD$55:FD$96, MAX( COUNT( FE$9:FE$50 )  - $B157 + 1, 1)) : INDEX( FD$55:FD$96, MAX( COUNT( FE$9:FE$50 )  - $C157 + 1, 1)), INDEX( FD$101:FD$142, MAX( COUNT( FE$9:FE$50 )  - $B157 + 1, 1)) : INDEX( FD$101:FD$142, MAX( COUNT( FE$9:FE$50 )  - $C157 + 1, 1)) &gt; 0)))</f>
        <v>1.0225164926438739</v>
      </c>
      <c r="FE157" s="10">
        <f>+IF(FE$8 = 125, 1, MAX(_xlfn._xlws.FILTER(INDEX( FE$55:FE$96, MAX( COUNT( FF$9:FF$50 )  - $B157 + 1, 1)) : INDEX( FE$55:FE$96, MAX( COUNT( FF$9:FF$50 )  - $C157 + 1, 1)), INDEX( FE$101:FE$142, MAX( COUNT( FF$9:FF$50 )  - $B157 + 1, 1)) : INDEX( FE$101:FE$142, MAX( COUNT( FF$9:FF$50 )  - $C157 + 1, 1)) &gt; 0)))</f>
        <v>1.005377775927571</v>
      </c>
      <c r="FF157" s="10">
        <f>+IF(FF$8 = 125, 1, MAX(_xlfn._xlws.FILTER(INDEX( FF$55:FF$96, MAX( COUNT( FG$9:FG$50 )  - $B157 + 1, 1)) : INDEX( FF$55:FF$96, MAX( COUNT( FG$9:FG$50 )  - $C157 + 1, 1)), INDEX( FF$101:FF$142, MAX( COUNT( FG$9:FG$50 )  - $B157 + 1, 1)) : INDEX( FF$101:FF$142, MAX( COUNT( FG$9:FG$50 )  - $C157 + 1, 1)) &gt; 0)))</f>
        <v>1.0022587075813867</v>
      </c>
      <c r="FG157" s="10">
        <f>+IF(FG$8 = 125, 1, MAX(_xlfn._xlws.FILTER(INDEX( FG$55:FG$96, MAX( COUNT( FH$9:FH$50 )  - $B157 + 1, 1)) : INDEX( FG$55:FG$96, MAX( COUNT( FH$9:FH$50 )  - $C157 + 1, 1)), INDEX( FG$101:FG$142, MAX( COUNT( FH$9:FH$50 )  - $B157 + 1, 1)) : INDEX( FG$101:FG$142, MAX( COUNT( FH$9:FH$50 )  - $C157 + 1, 1)) &gt; 0)))</f>
        <v>1.0215423878976135</v>
      </c>
      <c r="FH157" s="10">
        <f>+IF(FH$8 = 125, 1, MAX(_xlfn._xlws.FILTER(INDEX( FH$55:FH$96, MAX( COUNT( FI$9:FI$50 )  - $B157 + 1, 1)) : INDEX( FH$55:FH$96, MAX( COUNT( FI$9:FI$50 )  - $C157 + 1, 1)), INDEX( FH$101:FH$142, MAX( COUNT( FI$9:FI$50 )  - $B157 + 1, 1)) : INDEX( FH$101:FH$142, MAX( COUNT( FI$9:FI$50 )  - $C157 + 1, 1)) &gt; 0)))</f>
        <v>1.0007510749151438</v>
      </c>
      <c r="FI157" s="10">
        <f>+IF(FI$8 = 125, 1, MAX(_xlfn._xlws.FILTER(INDEX( FI$55:FI$96, MAX( COUNT( FJ$9:FJ$50 )  - $B157 + 1, 1)) : INDEX( FI$55:FI$96, MAX( COUNT( FJ$9:FJ$50 )  - $C157 + 1, 1)), INDEX( FI$101:FI$142, MAX( COUNT( FJ$9:FJ$50 )  - $B157 + 1, 1)) : INDEX( FI$101:FI$142, MAX( COUNT( FJ$9:FJ$50 )  - $C157 + 1, 1)) &gt; 0)))</f>
        <v>1.0180100188032848</v>
      </c>
      <c r="FJ157" s="10">
        <f>+IF(FJ$8 = 125, 1, MAX(_xlfn._xlws.FILTER(INDEX( FJ$55:FJ$96, MAX( COUNT( FK$9:FK$50 )  - $B157 + 1, 1)) : INDEX( FJ$55:FJ$96, MAX( COUNT( FK$9:FK$50 )  - $C157 + 1, 1)), INDEX( FJ$101:FJ$142, MAX( COUNT( FK$9:FK$50 )  - $B157 + 1, 1)) : INDEX( FJ$101:FJ$142, MAX( COUNT( FK$9:FK$50 )  - $C157 + 1, 1)) &gt; 0)))</f>
        <v>1.0020849033622148</v>
      </c>
      <c r="FK157" s="10">
        <f>+IF(FK$8 = 125, 1, MAX(_xlfn._xlws.FILTER(INDEX( FK$55:FK$96, MAX( COUNT( FL$9:FL$50 )  - $B157 + 1, 1)) : INDEX( FK$55:FK$96, MAX( COUNT( FL$9:FL$50 )  - $C157 + 1, 1)), INDEX( FK$101:FK$142, MAX( COUNT( FL$9:FL$50 )  - $B157 + 1, 1)) : INDEX( FK$101:FK$142, MAX( COUNT( FL$9:FL$50 )  - $C157 + 1, 1)) &gt; 0)))</f>
        <v>1</v>
      </c>
      <c r="FL157" s="10">
        <f>+IF(FL$8 = 125, 1, MAX(_xlfn._xlws.FILTER(INDEX( FL$55:FL$96, MAX( COUNT( FM$9:FM$50 )  - $B157 + 1, 1)) : INDEX( FL$55:FL$96, MAX( COUNT( FM$9:FM$50 )  - $C157 + 1, 1)), INDEX( FL$101:FL$142, MAX( COUNT( FM$9:FM$50 )  - $B157 + 1, 1)) : INDEX( FL$101:FL$142, MAX( COUNT( FM$9:FM$50 )  - $C157 + 1, 1)) &gt; 0)))</f>
        <v>1.0001036381282389</v>
      </c>
      <c r="FM157" s="10">
        <f>+IF(FM$8 = 125, 1, MAX(_xlfn._xlws.FILTER(INDEX( FM$55:FM$96, MAX( COUNT( FN$9:FN$50 )  - $B157 + 1, 1)) : INDEX( FM$55:FM$96, MAX( COUNT( FN$9:FN$50 )  - $C157 + 1, 1)), INDEX( FM$101:FM$142, MAX( COUNT( FN$9:FN$50 )  - $B157 + 1, 1)) : INDEX( FM$101:FM$142, MAX( COUNT( FN$9:FN$50 )  - $C157 + 1, 1)) &gt; 0)))</f>
        <v>1.0005371878860365</v>
      </c>
      <c r="FN157" s="10">
        <f>+IF(FN$8 = 125, 1, MAX(_xlfn._xlws.FILTER(INDEX( FN$55:FN$96, MAX( COUNT( FO$9:FO$50 )  - $B157 + 1, 1)) : INDEX( FN$55:FN$96, MAX( COUNT( FO$9:FO$50 )  - $C157 + 1, 1)), INDEX( FN$101:FN$142, MAX( COUNT( FO$9:FO$50 )  - $B157 + 1, 1)) : INDEX( FN$101:FN$142, MAX( COUNT( FO$9:FO$50 )  - $C157 + 1, 1)) &gt; 0)))</f>
        <v>1.0001601006544967</v>
      </c>
      <c r="FO157" s="10">
        <f>+IF(FO$8 = 125, 1, MAX(_xlfn._xlws.FILTER(INDEX( FO$55:FO$96, MAX( COUNT( FP$9:FP$50 )  - $B157 + 1, 1)) : INDEX( FO$55:FO$96, MAX( COUNT( FP$9:FP$50 )  - $C157 + 1, 1)), INDEX( FO$101:FO$142, MAX( COUNT( FP$9:FP$50 )  - $B157 + 1, 1)) : INDEX( FO$101:FO$142, MAX( COUNT( FP$9:FP$50 )  - $C157 + 1, 1)) &gt; 0)))</f>
        <v>1.0010440438300521</v>
      </c>
      <c r="FP157" s="10">
        <f>+IF(FP$8 = 125, 1, MAX(_xlfn._xlws.FILTER(INDEX( FP$55:FP$96, MAX( COUNT( FQ$9:FQ$50 )  - $B157 + 1, 1)) : INDEX( FP$55:FP$96, MAX( COUNT( FQ$9:FQ$50 )  - $C157 + 1, 1)), INDEX( FP$101:FP$142, MAX( COUNT( FQ$9:FQ$50 )  - $B157 + 1, 1)) : INDEX( FP$101:FP$142, MAX( COUNT( FQ$9:FQ$50 )  - $C157 + 1, 1)) &gt; 0)))</f>
        <v>1.0005729110759103</v>
      </c>
      <c r="FQ157" s="10">
        <f>+IF(FQ$8 = 125, 1, MAX(_xlfn._xlws.FILTER(INDEX( FQ$55:FQ$96, MAX( COUNT( FR$9:FR$50 )  - $B157 + 1, 1)) : INDEX( FQ$55:FQ$96, MAX( COUNT( FR$9:FR$50 )  - $C157 + 1, 1)), INDEX( FQ$101:FQ$142, MAX( COUNT( FR$9:FR$50 )  - $B157 + 1, 1)) : INDEX( FQ$101:FQ$142, MAX( COUNT( FR$9:FR$50 )  - $C157 + 1, 1)) &gt; 0)))</f>
        <v>1.0006174008952617</v>
      </c>
      <c r="FR157" s="10">
        <f>+IF(FR$8 = 125, 1, MAX(_xlfn._xlws.FILTER(INDEX( FR$55:FR$96, MAX( COUNT( FS$9:FS$50 )  - $B157 + 1, 1)) : INDEX( FR$55:FR$96, MAX( COUNT( FS$9:FS$50 )  - $C157 + 1, 1)), INDEX( FR$101:FR$142, MAX( COUNT( FS$9:FS$50 )  - $B157 + 1, 1)) : INDEX( FR$101:FR$142, MAX( COUNT( FS$9:FS$50 )  - $C157 + 1, 1)) &gt; 0)))</f>
        <v>1.000006659834157</v>
      </c>
      <c r="FS157" s="10">
        <f>+IF(FS$8 = 125, 1, MAX(_xlfn._xlws.FILTER(INDEX( FS$55:FS$96, MAX( COUNT( FT$9:FT$50 )  - $B157 + 1, 1)) : INDEX( FS$55:FS$96, MAX( COUNT( FT$9:FT$50 )  - $C157 + 1, 1)), INDEX( FS$101:FS$142, MAX( COUNT( FT$9:FT$50 )  - $B157 + 1, 1)) : INDEX( FS$101:FS$142, MAX( COUNT( FT$9:FT$50 )  - $C157 + 1, 1)) &gt; 0)))</f>
        <v>1.0071007795916491</v>
      </c>
      <c r="FT157" s="10">
        <f>+IF(FT$8 = 125, 1, MAX(_xlfn._xlws.FILTER(INDEX( FT$55:FT$96, MAX( COUNT( FU$9:FU$50 )  - $B157 + 1, 1)) : INDEX( FT$55:FT$96, MAX( COUNT( FU$9:FU$50 )  - $C157 + 1, 1)), INDEX( FT$101:FT$142, MAX( COUNT( FU$9:FU$50 )  - $B157 + 1, 1)) : INDEX( FT$101:FT$142, MAX( COUNT( FU$9:FU$50 )  - $C157 + 1, 1)) &gt; 0)))</f>
        <v>1.0014908387518786</v>
      </c>
      <c r="FU157" s="10">
        <f>+IF(FU$8 = 125, 1, MAX(_xlfn._xlws.FILTER(INDEX( FU$55:FU$96, MAX( COUNT( FV$9:FV$50 )  - $B157 + 1, 1)) : INDEX( FU$55:FU$96, MAX( COUNT( FV$9:FV$50 )  - $C157 + 1, 1)), INDEX( FU$101:FU$142, MAX( COUNT( FV$9:FV$50 )  - $B157 + 1, 1)) : INDEX( FU$101:FU$142, MAX( COUNT( FV$9:FV$50 )  - $C157 + 1, 1)) &gt; 0)))</f>
        <v>1</v>
      </c>
      <c r="FV157" s="10">
        <f>+IF(FV$8 = 125, 1, MAX(_xlfn._xlws.FILTER(INDEX( FV$55:FV$96, MAX( COUNT( FW$9:FW$50 )  - $B157 + 1, 1)) : INDEX( FV$55:FV$96, MAX( COUNT( FW$9:FW$50 )  - $C157 + 1, 1)), INDEX( FV$101:FV$142, MAX( COUNT( FW$9:FW$50 )  - $B157 + 1, 1)) : INDEX( FV$101:FV$142, MAX( COUNT( FW$9:FW$50 )  - $C157 + 1, 1)) &gt; 0)))</f>
        <v>1.0002169095339022</v>
      </c>
      <c r="FW157" s="10">
        <f>+IF(FW$8 = 125, 1, MAX(_xlfn._xlws.FILTER(INDEX( FW$55:FW$96, MAX( COUNT( FX$9:FX$50 )  - $B157 + 1, 1)) : INDEX( FW$55:FW$96, MAX( COUNT( FX$9:FX$50 )  - $C157 + 1, 1)), INDEX( FW$101:FW$142, MAX( COUNT( FX$9:FX$50 )  - $B157 + 1, 1)) : INDEX( FW$101:FW$142, MAX( COUNT( FX$9:FX$50 )  - $C157 + 1, 1)) &gt; 0)))</f>
        <v>1.0004670693226918</v>
      </c>
      <c r="FX157" s="10">
        <f>+IF(FX$8 = 125, 1, MAX(_xlfn._xlws.FILTER(INDEX( FX$55:FX$96, MAX( COUNT( FY$9:FY$50 )  - $B157 + 1, 1)) : INDEX( FX$55:FX$96, MAX( COUNT( FY$9:FY$50 )  - $C157 + 1, 1)), INDEX( FX$101:FX$142, MAX( COUNT( FY$9:FY$50 )  - $B157 + 1, 1)) : INDEX( FX$101:FX$142, MAX( COUNT( FY$9:FY$50 )  - $C157 + 1, 1)) &gt; 0)))</f>
        <v>1.0004218013504693</v>
      </c>
      <c r="FY157" s="10">
        <f>+IF(FY$8 = 125, 1, MAX(_xlfn._xlws.FILTER(INDEX( FY$55:FY$96, MAX( COUNT( FZ$9:FZ$50 )  - $B157 + 1, 1)) : INDEX( FY$55:FY$96, MAX( COUNT( FZ$9:FZ$50 )  - $C157 + 1, 1)), INDEX( FY$101:FY$142, MAX( COUNT( FZ$9:FZ$50 )  - $B157 + 1, 1)) : INDEX( FY$101:FY$142, MAX( COUNT( FZ$9:FZ$50 )  - $C157 + 1, 1)) &gt; 0)))</f>
        <v>1.0000232314484307</v>
      </c>
      <c r="FZ157" s="10">
        <f>+IF(FZ$8 = 125, 1, MAX(_xlfn._xlws.FILTER(INDEX( FZ$55:FZ$96, MAX( COUNT( GA$9:GA$50 )  - $B157 + 1, 1)) : INDEX( FZ$55:FZ$96, MAX( COUNT( GA$9:GA$50 )  - $C157 + 1, 1)), INDEX( FZ$101:FZ$142, MAX( COUNT( GA$9:GA$50 )  - $B157 + 1, 1)) : INDEX( FZ$101:FZ$142, MAX( COUNT( GA$9:GA$50 )  - $C157 + 1, 1)) &gt; 0)))</f>
        <v>1.0007850986019211</v>
      </c>
      <c r="GA157" s="10">
        <f>+IF(GA$8 = 125, 1, MAX(_xlfn._xlws.FILTER(INDEX( GA$55:GA$96, MAX( COUNT( GB$9:GB$50 )  - $B157 + 1, 1)) : INDEX( GA$55:GA$96, MAX( COUNT( GB$9:GB$50 )  - $C157 + 1, 1)), INDEX( GA$101:GA$142, MAX( COUNT( GB$9:GB$50 )  - $B157 + 1, 1)) : INDEX( GA$101:GA$142, MAX( COUNT( GB$9:GB$50 )  - $C157 + 1, 1)) &gt; 0)))</f>
        <v>1.0005301385233167</v>
      </c>
      <c r="GB157" s="10">
        <f>+IF(GB$8 = 125, 1, MAX(_xlfn._xlws.FILTER(INDEX( GB$55:GB$96, MAX( COUNT( GC$9:GC$50 )  - $B157 + 1, 1)) : INDEX( GB$55:GB$96, MAX( COUNT( GC$9:GC$50 )  - $C157 + 1, 1)), INDEX( GB$101:GB$142, MAX( COUNT( GC$9:GC$50 )  - $B157 + 1, 1)) : INDEX( GB$101:GB$142, MAX( COUNT( GC$9:GC$50 )  - $C157 + 1, 1)) &gt; 0)))</f>
        <v>1</v>
      </c>
      <c r="GC157" s="10">
        <f>+IF(GC$8 = 125, 1, MAX(_xlfn._xlws.FILTER(INDEX( GC$55:GC$96, MAX( COUNT( GD$9:GD$50 )  - $B157 + 1, 1)) : INDEX( GC$55:GC$96, MAX( COUNT( GD$9:GD$50 )  - $C157 + 1, 1)), INDEX( GC$101:GC$142, MAX( COUNT( GD$9:GD$50 )  - $B157 + 1, 1)) : INDEX( GC$101:GC$142, MAX( COUNT( GD$9:GD$50 )  - $C157 + 1, 1)) &gt; 0)))</f>
        <v>1</v>
      </c>
      <c r="GD157" s="10">
        <f>+IF(GD$8 = 125, 1, MAX(_xlfn._xlws.FILTER(INDEX( GD$55:GD$96, MAX( COUNT( GE$9:GE$50 )  - $B157 + 1, 1)) : INDEX( GD$55:GD$96, MAX( COUNT( GE$9:GE$50 )  - $C157 + 1, 1)), INDEX( GD$101:GD$142, MAX( COUNT( GE$9:GE$50 )  - $B157 + 1, 1)) : INDEX( GD$101:GD$142, MAX( COUNT( GE$9:GE$50 )  - $C157 + 1, 1)) &gt; 0)))</f>
        <v>1.0003218551114965</v>
      </c>
      <c r="GE157" s="10">
        <f>+IF(GE$8 = 125, 1, MAX(_xlfn._xlws.FILTER(INDEX( GE$55:GE$96, MAX( COUNT( GF$9:GF$50 )  - $B157 + 1, 1)) : INDEX( GE$55:GE$96, MAX( COUNT( GF$9:GF$50 )  - $C157 + 1, 1)), INDEX( GE$101:GE$142, MAX( COUNT( GF$9:GF$50 )  - $B157 + 1, 1)) : INDEX( GE$101:GE$142, MAX( COUNT( GF$9:GF$50 )  - $C157 + 1, 1)) &gt; 0)))</f>
        <v>1.0004728067578228</v>
      </c>
      <c r="GF157" s="10">
        <f>+IF(GF$8 = 125, 1, MAX(_xlfn._xlws.FILTER(INDEX( GF$55:GF$96, MAX( COUNT( GG$9:GG$50 )  - $B157 + 1, 1)) : INDEX( GF$55:GF$96, MAX( COUNT( GG$9:GG$50 )  - $C157 + 1, 1)), INDEX( GF$101:GF$142, MAX( COUNT( GG$9:GG$50 )  - $B157 + 1, 1)) : INDEX( GF$101:GF$142, MAX( COUNT( GG$9:GG$50 )  - $C157 + 1, 1)) &gt; 0)))</f>
        <v>1.0001171988201329</v>
      </c>
      <c r="GG157" s="10">
        <f>+IF(GG$8 = 125, 1, MAX(_xlfn._xlws.FILTER(INDEX( GG$55:GG$96, MAX( COUNT( GH$9:GH$50 )  - $B157 + 1, 1)) : INDEX( GG$55:GG$96, MAX( COUNT( GH$9:GH$50 )  - $C157 + 1, 1)), INDEX( GG$101:GG$142, MAX( COUNT( GH$9:GH$50 )  - $B157 + 1, 1)) : INDEX( GG$101:GG$142, MAX( COUNT( GH$9:GH$50 )  - $C157 + 1, 1)) &gt; 0)))</f>
        <v>1.0006631275679643</v>
      </c>
      <c r="GH157" s="10">
        <f>+IF(GH$8 = 125, 1, MAX(_xlfn._xlws.FILTER(INDEX( GH$55:GH$96, MAX( COUNT( GI$9:GI$50 )  - $B157 + 1, 1)) : INDEX( GH$55:GH$96, MAX( COUNT( GI$9:GI$50 )  - $C157 + 1, 1)), INDEX( GH$101:GH$142, MAX( COUNT( GI$9:GI$50 )  - $B157 + 1, 1)) : INDEX( GH$101:GH$142, MAX( COUNT( GI$9:GI$50 )  - $C157 + 1, 1)) &gt; 0)))</f>
        <v>1.0000600051117801</v>
      </c>
      <c r="GI157" s="10">
        <f>+IF(GI$8 = 125, 1, MAX(_xlfn._xlws.FILTER(INDEX( GI$55:GI$96, MAX( COUNT( GJ$9:GJ$50 )  - $B157 + 1, 1)) : INDEX( GI$55:GI$96, MAX( COUNT( GJ$9:GJ$50 )  - $C157 + 1, 1)), INDEX( GI$101:GI$142, MAX( COUNT( GJ$9:GJ$50 )  - $B157 + 1, 1)) : INDEX( GI$101:GI$142, MAX( COUNT( GJ$9:GJ$50 )  - $C157 + 1, 1)) &gt; 0)))</f>
        <v>1.001487479719257</v>
      </c>
      <c r="GJ157" s="10">
        <f>+IF(GJ$8 = 125, 1, MAX(_xlfn._xlws.FILTER(INDEX( GJ$55:GJ$96, MAX( COUNT( GK$9:GK$50 )  - $B157 + 1, 1)) : INDEX( GJ$55:GJ$96, MAX( COUNT( GK$9:GK$50 )  - $C157 + 1, 1)), INDEX( GJ$101:GJ$142, MAX( COUNT( GK$9:GK$50 )  - $B157 + 1, 1)) : INDEX( GJ$101:GJ$142, MAX( COUNT( GK$9:GK$50 )  - $C157 + 1, 1)) &gt; 0)))</f>
        <v>1.0011977488974384</v>
      </c>
      <c r="GK157" s="10">
        <f>+IF(GK$8 = 125, 1, MAX(_xlfn._xlws.FILTER(INDEX( GK$55:GK$96, MAX( COUNT( GL$9:GL$50 )  - $B157 + 1, 1)) : INDEX( GK$55:GK$96, MAX( COUNT( GL$9:GL$50 )  - $C157 + 1, 1)), INDEX( GK$101:GK$142, MAX( COUNT( GL$9:GL$50 )  - $B157 + 1, 1)) : INDEX( GK$101:GK$142, MAX( COUNT( GL$9:GL$50 )  - $C157 + 1, 1)) &gt; 0)))</f>
        <v>1.0009004416178107</v>
      </c>
      <c r="GL157" s="10">
        <f>+IF(GL$8 = 125, 1, MAX(_xlfn._xlws.FILTER(INDEX( GL$55:GL$96, MAX( COUNT( GM$9:GM$50 )  - $B157 + 1, 1)) : INDEX( GL$55:GL$96, MAX( COUNT( GM$9:GM$50 )  - $C157 + 1, 1)), INDEX( GL$101:GL$142, MAX( COUNT( GM$9:GM$50 )  - $B157 + 1, 1)) : INDEX( GL$101:GL$142, MAX( COUNT( GM$9:GM$50 )  - $C157 + 1, 1)) &gt; 0)))</f>
        <v>1</v>
      </c>
      <c r="GM157" s="10">
        <f>+IF(GM$8 = 125, 1, MAX(_xlfn._xlws.FILTER(INDEX( GM$55:GM$96, MAX( COUNT( GN$9:GN$50 )  - $B157 + 1, 1)) : INDEX( GM$55:GM$96, MAX( COUNT( GN$9:GN$50 )  - $C157 + 1, 1)), INDEX( GM$101:GM$142, MAX( COUNT( GN$9:GN$50 )  - $B157 + 1, 1)) : INDEX( GM$101:GM$142, MAX( COUNT( GN$9:GN$50 )  - $C157 + 1, 1)) &gt; 0)))</f>
        <v>1.0002050339799589</v>
      </c>
      <c r="GN157" s="10">
        <f>+IF(GN$8 = 125, 1, MAX(_xlfn._xlws.FILTER(INDEX( GN$55:GN$96, MAX( COUNT( GO$9:GO$50 )  - $B157 + 1, 1)) : INDEX( GN$55:GN$96, MAX( COUNT( GO$9:GO$50 )  - $C157 + 1, 1)), INDEX( GN$101:GN$142, MAX( COUNT( GO$9:GO$50 )  - $B157 + 1, 1)) : INDEX( GN$101:GN$142, MAX( COUNT( GO$9:GO$50 )  - $C157 + 1, 1)) &gt; 0)))</f>
        <v>1.0019050173563724</v>
      </c>
      <c r="GO157" s="10">
        <f>+IF(GO$8 = 125, 1, MAX(_xlfn._xlws.FILTER(INDEX( GO$55:GO$96, MAX( COUNT( GP$9:GP$50 )  - $B157 + 1, 1)) : INDEX( GO$55:GO$96, MAX( COUNT( GP$9:GP$50 )  - $C157 + 1, 1)), INDEX( GO$101:GO$142, MAX( COUNT( GP$9:GP$50 )  - $B157 + 1, 1)) : INDEX( GO$101:GO$142, MAX( COUNT( GP$9:GP$50 )  - $C157 + 1, 1)) &gt; 0)))</f>
        <v>1.0000374285079627</v>
      </c>
      <c r="GP157" s="10">
        <f>+IF(GP$8 = 125, 1, MAX(_xlfn._xlws.FILTER(INDEX( GP$55:GP$96, MAX( COUNT( GQ$9:GQ$50 )  - $B157 + 1, 1)) : INDEX( GP$55:GP$96, MAX( COUNT( GQ$9:GQ$50 )  - $C157 + 1, 1)), INDEX( GP$101:GP$142, MAX( COUNT( GQ$9:GQ$50 )  - $B157 + 1, 1)) : INDEX( GP$101:GP$142, MAX( COUNT( GQ$9:GQ$50 )  - $C157 + 1, 1)) &gt; 0)))</f>
        <v>1.0005045206852337</v>
      </c>
      <c r="GQ157" s="10">
        <f>+IF(GQ$8 = 125, 1, MAX(_xlfn._xlws.FILTER(INDEX( GQ$55:GQ$96, MAX( COUNT( GR$9:GR$50 )  - $B157 + 1, 1)) : INDEX( GQ$55:GQ$96, MAX( COUNT( GR$9:GR$50 )  - $C157 + 1, 1)), INDEX( GQ$101:GQ$142, MAX( COUNT( GR$9:GR$50 )  - $B157 + 1, 1)) : INDEX( GQ$101:GQ$142, MAX( COUNT( GR$9:GR$50 )  - $C157 + 1, 1)) &gt; 0)))</f>
        <v>1.0007583424540909</v>
      </c>
      <c r="GR157" s="10">
        <f>+IF(GR$8 = 125, 1, MAX(_xlfn._xlws.FILTER(INDEX( GR$55:GR$96, MAX( COUNT( GS$9:GS$50 )  - $B157 + 1, 1)) : INDEX( GR$55:GR$96, MAX( COUNT( GS$9:GS$50 )  - $C157 + 1, 1)), INDEX( GR$101:GR$142, MAX( COUNT( GS$9:GS$50 )  - $B157 + 1, 1)) : INDEX( GR$101:GR$142, MAX( COUNT( GS$9:GS$50 )  - $C157 + 1, 1)) &gt; 0)))</f>
        <v>1</v>
      </c>
      <c r="GS157" s="10">
        <f>+IF(GS$8 = 125, 1, MAX(_xlfn._xlws.FILTER(INDEX( GS$55:GS$96, MAX( COUNT( GT$9:GT$50 )  - $B157 + 1, 1)) : INDEX( GS$55:GS$96, MAX( COUNT( GT$9:GT$50 )  - $C157 + 1, 1)), INDEX( GS$101:GS$142, MAX( COUNT( GT$9:GT$50 )  - $B157 + 1, 1)) : INDEX( GS$101:GS$142, MAX( COUNT( GT$9:GT$50 )  - $C157 + 1, 1)) &gt; 0)))</f>
        <v>1.0024855810620152</v>
      </c>
      <c r="GT157" s="10">
        <f>+IF(GT$8 = 125, 1, MAX(_xlfn._xlws.FILTER(INDEX( GT$55:GT$96, MAX( COUNT( GU$9:GU$50 )  - $B157 + 1, 1)) : INDEX( GT$55:GT$96, MAX( COUNT( GU$9:GU$50 )  - $C157 + 1, 1)), INDEX( GT$101:GT$142, MAX( COUNT( GU$9:GU$50 )  - $B157 + 1, 1)) : INDEX( GT$101:GT$142, MAX( COUNT( GU$9:GU$50 )  - $C157 + 1, 1)) &gt; 0)))</f>
        <v>1.000247227524617</v>
      </c>
      <c r="GU157" s="10">
        <f>+IF(GU$8 = 125, 1, MAX(_xlfn._xlws.FILTER(INDEX( GU$55:GU$96, MAX( COUNT( GV$9:GV$50 )  - $B157 + 1, 1)) : INDEX( GU$55:GU$96, MAX( COUNT( GV$9:GV$50 )  - $C157 + 1, 1)), INDEX( GU$101:GU$142, MAX( COUNT( GV$9:GV$50 )  - $B157 + 1, 1)) : INDEX( GU$101:GU$142, MAX( COUNT( GV$9:GV$50 )  - $C157 + 1, 1)) &gt; 0)))</f>
        <v>1.0002463117631373</v>
      </c>
      <c r="GV157" s="10">
        <f>+IF(GV$8 = 125, 1, MAX(_xlfn._xlws.FILTER(INDEX( GV$55:GV$96, MAX( COUNT( GW$9:GW$50 )  - $B157 + 1, 1)) : INDEX( GV$55:GV$96, MAX( COUNT( GW$9:GW$50 )  - $C157 + 1, 1)), INDEX( GV$101:GV$142, MAX( COUNT( GW$9:GW$50 )  - $B157 + 1, 1)) : INDEX( GV$101:GV$142, MAX( COUNT( GW$9:GW$50 )  - $C157 + 1, 1)) &gt; 0)))</f>
        <v>1.000139281957096</v>
      </c>
      <c r="GW157" s="10">
        <f>+IF(GW$8 = 125, 1, MAX(_xlfn._xlws.FILTER(INDEX( GW$55:GW$96, MAX( COUNT( GX$9:GX$50 )  - $B157 + 1, 1)) : INDEX( GW$55:GW$96, MAX( COUNT( GX$9:GX$50 )  - $C157 + 1, 1)), INDEX( GW$101:GW$142, MAX( COUNT( GX$9:GX$50 )  - $B157 + 1, 1)) : INDEX( GW$101:GW$142, MAX( COUNT( GX$9:GX$50 )  - $C157 + 1, 1)) &gt; 0)))</f>
        <v>1.00538956876787</v>
      </c>
      <c r="GX157" s="10">
        <f>+IF(GX$8 = 125, 1, MAX(_xlfn._xlws.FILTER(INDEX( GX$55:GX$96, MAX( COUNT( GY$9:GY$50 )  - $B157 + 1, 1)) : INDEX( GX$55:GX$96, MAX( COUNT( GY$9:GY$50 )  - $C157 + 1, 1)), INDEX( GX$101:GX$142, MAX( COUNT( GY$9:GY$50 )  - $B157 + 1, 1)) : INDEX( GX$101:GX$142, MAX( COUNT( GY$9:GY$50 )  - $C157 + 1, 1)) &gt; 0)))</f>
        <v>1.000594275937343</v>
      </c>
      <c r="GY157" s="10">
        <f>+IF(GY$8 = 125, 1, MAX(_xlfn._xlws.FILTER(INDEX( GY$55:GY$96, MAX( COUNT( GZ$9:GZ$50 )  - $B157 + 1, 1)) : INDEX( GY$55:GY$96, MAX( COUNT( GZ$9:GZ$50 )  - $C157 + 1, 1)), INDEX( GY$101:GY$142, MAX( COUNT( GZ$9:GZ$50 )  - $B157 + 1, 1)) : INDEX( GY$101:GY$142, MAX( COUNT( GZ$9:GZ$50 )  - $C157 + 1, 1)) &gt; 0)))</f>
        <v>1.0000889192061679</v>
      </c>
      <c r="GZ157" s="10">
        <f>+IF(GZ$8 = 125, 1, MAX(_xlfn._xlws.FILTER(INDEX( GZ$55:GZ$96, MAX( COUNT( HA$9:HA$50 )  - $B157 + 1, 1)) : INDEX( GZ$55:GZ$96, MAX( COUNT( HA$9:HA$50 )  - $C157 + 1, 1)), INDEX( GZ$101:GZ$142, MAX( COUNT( HA$9:HA$50 )  - $B157 + 1, 1)) : INDEX( GZ$101:GZ$142, MAX( COUNT( HA$9:HA$50 )  - $C157 + 1, 1)) &gt; 0)))</f>
        <v>1.0017131951886893</v>
      </c>
      <c r="HA157" s="10">
        <f>+IF(HA$8 = 125, 1, MAX(_xlfn._xlws.FILTER(INDEX( HA$55:HA$96, MAX( COUNT( HB$9:HB$50 )  - $B157 + 1, 1)) : INDEX( HA$55:HA$96, MAX( COUNT( HB$9:HB$50 )  - $C157 + 1, 1)), INDEX( HA$101:HA$142, MAX( COUNT( HB$9:HB$50 )  - $B157 + 1, 1)) : INDEX( HA$101:HA$142, MAX( COUNT( HB$9:HB$50 )  - $C157 + 1, 1)) &gt; 0)))</f>
        <v>1.003123728190588</v>
      </c>
      <c r="HB157" s="10">
        <f>+IF(HB$8 = 125, 1, MAX(_xlfn._xlws.FILTER(INDEX( HB$55:HB$96, MAX( COUNT( HC$9:HC$50 )  - $B157 + 1, 1)) : INDEX( HB$55:HB$96, MAX( COUNT( HC$9:HC$50 )  - $C157 + 1, 1)), INDEX( HB$101:HB$142, MAX( COUNT( HC$9:HC$50 )  - $B157 + 1, 1)) : INDEX( HB$101:HB$142, MAX( COUNT( HC$9:HC$50 )  - $C157 + 1, 1)) &gt; 0)))</f>
        <v>1.0003160350353097</v>
      </c>
      <c r="HC157" s="10">
        <f>+IF(HC$8 = 125, 1, MAX(_xlfn._xlws.FILTER(INDEX( HC$55:HC$96, MAX( COUNT( HD$9:HD$50 )  - $B157 + 1, 1)) : INDEX( HC$55:HC$96, MAX( COUNT( HD$9:HD$50 )  - $C157 + 1, 1)), INDEX( HC$101:HC$142, MAX( COUNT( HD$9:HD$50 )  - $B157 + 1, 1)) : INDEX( HC$101:HC$142, MAX( COUNT( HD$9:HD$50 )  - $C157 + 1, 1)) &gt; 0)))</f>
        <v>1.0011642873252549</v>
      </c>
      <c r="HD157" s="10">
        <f>+IF(HD$8 = 125, 1, MAX(_xlfn._xlws.FILTER(INDEX( HD$55:HD$96, MAX( COUNT( HE$9:HE$50 )  - $B157 + 1, 1)) : INDEX( HD$55:HD$96, MAX( COUNT( HE$9:HE$50 )  - $C157 + 1, 1)), INDEX( HD$101:HD$142, MAX( COUNT( HE$9:HE$50 )  - $B157 + 1, 1)) : INDEX( HD$101:HD$142, MAX( COUNT( HE$9:HE$50 )  - $C157 + 1, 1)) &gt; 0)))</f>
        <v>1.0002253770407206</v>
      </c>
      <c r="HE157" s="10">
        <f>+IF(HE$8 = 125, 1, MAX(_xlfn._xlws.FILTER(INDEX( HE$55:HE$96, MAX( COUNT( HF$9:HF$50 )  - $B157 + 1, 1)) : INDEX( HE$55:HE$96, MAX( COUNT( HF$9:HF$50 )  - $C157 + 1, 1)), INDEX( HE$101:HE$142, MAX( COUNT( HF$9:HF$50 )  - $B157 + 1, 1)) : INDEX( HE$101:HE$142, MAX( COUNT( HF$9:HF$50 )  - $C157 + 1, 1)) &gt; 0)))</f>
        <v>1.000683377170821</v>
      </c>
      <c r="HF157" s="10">
        <f>+IF(HF$8 = 125, 1, MAX(_xlfn._xlws.FILTER(INDEX( HF$55:HF$96, MAX( COUNT( HG$9:HG$50 )  - $B157 + 1, 1)) : INDEX( HF$55:HF$96, MAX( COUNT( HG$9:HG$50 )  - $C157 + 1, 1)), INDEX( HF$101:HF$142, MAX( COUNT( HG$9:HG$50 )  - $B157 + 1, 1)) : INDEX( HF$101:HF$142, MAX( COUNT( HG$9:HG$50 )  - $C157 + 1, 1)) &gt; 0)))</f>
        <v>1.0269937377727834</v>
      </c>
      <c r="HG157" s="10">
        <f>+IF(HG$8 = 125, 1, MAX(_xlfn._xlws.FILTER(INDEX( HG$55:HG$96, MAX( COUNT( HH$9:HH$50 )  - $B157 + 1, 1)) : INDEX( HG$55:HG$96, MAX( COUNT( HH$9:HH$50 )  - $C157 + 1, 1)), INDEX( HG$101:HG$142, MAX( COUNT( HH$9:HH$50 )  - $B157 + 1, 1)) : INDEX( HG$101:HG$142, MAX( COUNT( HH$9:HH$50 )  - $C157 + 1, 1)) &gt; 0)))</f>
        <v>1.0020785038514248</v>
      </c>
      <c r="HH157" s="10">
        <f>+IF(HH$8 = 125, 1, MAX(_xlfn._xlws.FILTER(INDEX( HH$55:HH$96, MAX( COUNT( HI$9:HI$50 )  - $B157 + 1, 1)) : INDEX( HH$55:HH$96, MAX( COUNT( HI$9:HI$50 )  - $C157 + 1, 1)), INDEX( HH$101:HH$142, MAX( COUNT( HI$9:HI$50 )  - $B157 + 1, 1)) : INDEX( HH$101:HH$142, MAX( COUNT( HI$9:HI$50 )  - $C157 + 1, 1)) &gt; 0)))</f>
        <v>1.0017371137808686</v>
      </c>
      <c r="HI157" s="10">
        <f>+IF(HI$8 = 125, 1, MAX(_xlfn._xlws.FILTER(INDEX( HI$55:HI$96, MAX( COUNT( HJ$9:HJ$50 )  - $B157 + 1, 1)) : INDEX( HI$55:HI$96, MAX( COUNT( HJ$9:HJ$50 )  - $C157 + 1, 1)), INDEX( HI$101:HI$142, MAX( COUNT( HJ$9:HJ$50 )  - $B157 + 1, 1)) : INDEX( HI$101:HI$142, MAX( COUNT( HJ$9:HJ$50 )  - $C157 + 1, 1)) &gt; 0)))</f>
        <v>1.0515044774382152</v>
      </c>
      <c r="HJ157" s="10">
        <f>+IF(HJ$8 = 125, 1, MAX(_xlfn._xlws.FILTER(INDEX( HJ$55:HJ$96, MAX( COUNT( HK$9:HK$50 )  - $B157 + 1, 1)) : INDEX( HJ$55:HJ$96, MAX( COUNT( HK$9:HK$50 )  - $C157 + 1, 1)), INDEX( HJ$101:HJ$142, MAX( COUNT( HK$9:HK$50 )  - $B157 + 1, 1)) : INDEX( HJ$101:HJ$142, MAX( COUNT( HK$9:HK$50 )  - $C157 + 1, 1)) &gt; 0)))</f>
        <v>1.0032706823911837</v>
      </c>
      <c r="HK157" s="10">
        <f>+IF(HK$8 = 125, 1, MAX(_xlfn._xlws.FILTER(INDEX( HK$55:HK$96, MAX( COUNT( HL$9:HL$50 )  - $B157 + 1, 1)) : INDEX( HK$55:HK$96, MAX( COUNT( HL$9:HL$50 )  - $C157 + 1, 1)), INDEX( HK$101:HK$142, MAX( COUNT( HL$9:HL$50 )  - $B157 + 1, 1)) : INDEX( HK$101:HK$142, MAX( COUNT( HL$9:HL$50 )  - $C157 + 1, 1)) &gt; 0)))</f>
        <v>1</v>
      </c>
      <c r="HL157" s="10">
        <f>+IF(HL$8 = 125, 1, MAX(_xlfn._xlws.FILTER(INDEX( HL$55:HL$96, MAX( COUNT( HM$9:HM$50 )  - $B157 + 1, 1)) : INDEX( HL$55:HL$96, MAX( COUNT( HM$9:HM$50 )  - $C157 + 1, 1)), INDEX( HL$101:HL$142, MAX( COUNT( HM$9:HM$50 )  - $B157 + 1, 1)) : INDEX( HL$101:HL$142, MAX( COUNT( HM$9:HM$50 )  - $C157 + 1, 1)) &gt; 0)))</f>
        <v>1.0006781802549725</v>
      </c>
      <c r="HM157" s="10">
        <f>+IF(HM$8 = 125, 1, MAX(_xlfn._xlws.FILTER(INDEX( HM$55:HM$96, MAX( COUNT( HN$9:HN$50 )  - $B157 + 1, 1)) : INDEX( HM$55:HM$96, MAX( COUNT( HN$9:HN$50 )  - $C157 + 1, 1)), INDEX( HM$101:HM$142, MAX( COUNT( HN$9:HN$50 )  - $B157 + 1, 1)) : INDEX( HM$101:HM$142, MAX( COUNT( HN$9:HN$50 )  - $C157 + 1, 1)) &gt; 0)))</f>
        <v>1.0019597137560086</v>
      </c>
      <c r="HN157" s="10">
        <f>+IF(HN$8 = 125, 1, MAX(_xlfn._xlws.FILTER(INDEX( HN$55:HN$96, MAX( COUNT( HO$9:HO$50 )  - $B157 + 1, 1)) : INDEX( HN$55:HN$96, MAX( COUNT( HO$9:HO$50 )  - $C157 + 1, 1)), INDEX( HN$101:HN$142, MAX( COUNT( HO$9:HO$50 )  - $B157 + 1, 1)) : INDEX( HN$101:HN$142, MAX( COUNT( HO$9:HO$50 )  - $C157 + 1, 1)) &gt; 0)))</f>
        <v>1.0021216319970712</v>
      </c>
      <c r="HO157" s="10">
        <f>+IF(HO$8 = 125, 1, MAX(_xlfn._xlws.FILTER(INDEX( HO$55:HO$96, MAX( COUNT( HP$9:HP$50 )  - $B157 + 1, 1)) : INDEX( HO$55:HO$96, MAX( COUNT( HP$9:HP$50 )  - $C157 + 1, 1)), INDEX( HO$101:HO$142, MAX( COUNT( HP$9:HP$50 )  - $B157 + 1, 1)) : INDEX( HO$101:HO$142, MAX( COUNT( HP$9:HP$50 )  - $C157 + 1, 1)) &gt; 0)))</f>
        <v>1.0001416179246065</v>
      </c>
      <c r="HP157" s="10">
        <f>+IF(HP$8 = 125, 1, MAX(_xlfn._xlws.FILTER(INDEX( HP$55:HP$96, MAX( COUNT( HQ$9:HQ$50 )  - $B157 + 1, 1)) : INDEX( HP$55:HP$96, MAX( COUNT( HQ$9:HQ$50 )  - $C157 + 1, 1)), INDEX( HP$101:HP$142, MAX( COUNT( HQ$9:HQ$50 )  - $B157 + 1, 1)) : INDEX( HP$101:HP$142, MAX( COUNT( HQ$9:HQ$50 )  - $C157 + 1, 1)) &gt; 0)))</f>
        <v>1.0000391673385431</v>
      </c>
      <c r="HQ157" s="10">
        <f>+IF(HQ$8 = 125, 1, MAX(_xlfn._xlws.FILTER(INDEX( HQ$55:HQ$96, MAX( COUNT( HR$9:HR$50 )  - $B157 + 1, 1)) : INDEX( HQ$55:HQ$96, MAX( COUNT( HR$9:HR$50 )  - $C157 + 1, 1)), INDEX( HQ$101:HQ$142, MAX( COUNT( HR$9:HR$50 )  - $B157 + 1, 1)) : INDEX( HQ$101:HQ$142, MAX( COUNT( HR$9:HR$50 )  - $C157 + 1, 1)) &gt; 0)))</f>
        <v>1.0005580570170121</v>
      </c>
      <c r="HR157" s="10">
        <f>+IF(HR$8 = 125, 1, MAX(_xlfn._xlws.FILTER(INDEX( HR$55:HR$96, MAX( COUNT( HS$9:HS$50 )  - $B157 + 1, 1)) : INDEX( HR$55:HR$96, MAX( COUNT( HS$9:HS$50 )  - $C157 + 1, 1)), INDEX( HR$101:HR$142, MAX( COUNT( HS$9:HS$50 )  - $B157 + 1, 1)) : INDEX( HR$101:HR$142, MAX( COUNT( HS$9:HS$50 )  - $C157 + 1, 1)) &gt; 0)))</f>
        <v>1.000830264725425</v>
      </c>
      <c r="HS157" s="10">
        <f>+IF(HS$8 = 125, 1, MAX(_xlfn._xlws.FILTER(INDEX( HS$55:HS$96, MAX( COUNT( HT$9:HT$50 )  - $B157 + 1, 1)) : INDEX( HS$55:HS$96, MAX( COUNT( HT$9:HT$50 )  - $C157 + 1, 1)), INDEX( HS$101:HS$142, MAX( COUNT( HT$9:HT$50 )  - $B157 + 1, 1)) : INDEX( HS$101:HS$142, MAX( COUNT( HT$9:HT$50 )  - $C157 + 1, 1)) &gt; 0)))</f>
        <v>1.0024231486372492</v>
      </c>
      <c r="HT157" s="10">
        <f>+IF(HT$8 = 125, 1, MAX(_xlfn._xlws.FILTER(INDEX( HT$55:HT$96, MAX( COUNT( HU$9:HU$50 )  - $B157 + 1, 1)) : INDEX( HT$55:HT$96, MAX( COUNT( HU$9:HU$50 )  - $C157 + 1, 1)), INDEX( HT$101:HT$142, MAX( COUNT( HU$9:HU$50 )  - $B157 + 1, 1)) : INDEX( HT$101:HT$142, MAX( COUNT( HU$9:HU$50 )  - $C157 + 1, 1)) &gt; 0)))</f>
        <v>1.0020006101993666</v>
      </c>
      <c r="HU157" s="10">
        <f>+IF(HU$8 = 125, 1, MAX(_xlfn._xlws.FILTER(INDEX( HU$55:HU$96, MAX( COUNT( HV$9:HV$50 )  - $B157 + 1, 1)) : INDEX( HU$55:HU$96, MAX( COUNT( HV$9:HV$50 )  - $C157 + 1, 1)), INDEX( HU$101:HU$142, MAX( COUNT( HV$9:HV$50 )  - $B157 + 1, 1)) : INDEX( HU$101:HU$142, MAX( COUNT( HV$9:HV$50 )  - $C157 + 1, 1)) &gt; 0)))</f>
        <v>1.0008190159583015</v>
      </c>
      <c r="HV157" s="10">
        <f>+IF(HV$8 = 125, 1, MAX(_xlfn._xlws.FILTER(INDEX( HV$55:HV$96, MAX( COUNT( HW$9:HW$50 )  - $B157 + 1, 1)) : INDEX( HV$55:HV$96, MAX( COUNT( HW$9:HW$50 )  - $C157 + 1, 1)), INDEX( HV$101:HV$142, MAX( COUNT( HW$9:HW$50 )  - $B157 + 1, 1)) : INDEX( HV$101:HV$142, MAX( COUNT( HW$9:HW$50 )  - $C157 + 1, 1)) &gt; 0)))</f>
        <v>1.0004597265436772</v>
      </c>
      <c r="HW157" s="10">
        <f>+IF(HW$8 = 125, 1, MAX(_xlfn._xlws.FILTER(INDEX( HW$55:HW$96, MAX( COUNT( HX$9:HX$50 )  - $B157 + 1, 1)) : INDEX( HW$55:HW$96, MAX( COUNT( HX$9:HX$50 )  - $C157 + 1, 1)), INDEX( HW$101:HW$142, MAX( COUNT( HX$9:HX$50 )  - $B157 + 1, 1)) : INDEX( HW$101:HW$142, MAX( COUNT( HX$9:HX$50 )  - $C157 + 1, 1)) &gt; 0)))</f>
        <v>1.0000512769219969</v>
      </c>
      <c r="HX157" s="10">
        <f>+IF(HX$8 = 125, 1, MAX(_xlfn._xlws.FILTER(INDEX( HX$55:HX$96, MAX( COUNT( HY$9:HY$50 )  - $B157 + 1, 1)) : INDEX( HX$55:HX$96, MAX( COUNT( HY$9:HY$50 )  - $C157 + 1, 1)), INDEX( HX$101:HX$142, MAX( COUNT( HY$9:HY$50 )  - $B157 + 1, 1)) : INDEX( HX$101:HX$142, MAX( COUNT( HY$9:HY$50 )  - $C157 + 1, 1)) &gt; 0)))</f>
        <v>1.0004868888675085</v>
      </c>
      <c r="HY157" s="10">
        <f>+IF(HY$8 = 125, 1, MAX(_xlfn._xlws.FILTER(INDEX( HY$55:HY$96, MAX( COUNT( HZ$9:HZ$50 )  - $B157 + 1, 1)) : INDEX( HY$55:HY$96, MAX( COUNT( HZ$9:HZ$50 )  - $C157 + 1, 1)), INDEX( HY$101:HY$142, MAX( COUNT( HZ$9:HZ$50 )  - $B157 + 1, 1)) : INDEX( HY$101:HY$142, MAX( COUNT( HZ$9:HZ$50 )  - $C157 + 1, 1)) &gt; 0)))</f>
        <v>1.0000796276060024</v>
      </c>
      <c r="HZ157" s="10">
        <f>+IF(HZ$8 = 125, 1, MAX(_xlfn._xlws.FILTER(INDEX( HZ$55:HZ$96, MAX( COUNT( IA$9:IA$50 )  - $B157 + 1, 1)) : INDEX( HZ$55:HZ$96, MAX( COUNT( IA$9:IA$50 )  - $C157 + 1, 1)), INDEX( HZ$101:HZ$142, MAX( COUNT( IA$9:IA$50 )  - $B157 + 1, 1)) : INDEX( HZ$101:HZ$142, MAX( COUNT( IA$9:IA$50 )  - $C157 + 1, 1)) &gt; 0)))</f>
        <v>1.0006321502082443</v>
      </c>
      <c r="IA157" s="10">
        <f>+IF(IA$8 = 125, 1, MAX(_xlfn._xlws.FILTER(INDEX( IA$55:IA$96, MAX( COUNT( IB$9:IB$50 )  - $B157 + 1, 1)) : INDEX( IA$55:IA$96, MAX( COUNT( IB$9:IB$50 )  - $C157 + 1, 1)), INDEX( IA$101:IA$142, MAX( COUNT( IB$9:IB$50 )  - $B157 + 1, 1)) : INDEX( IA$101:IA$142, MAX( COUNT( IB$9:IB$50 )  - $C157 + 1, 1)) &gt; 0)))</f>
        <v>1.0027492990585589</v>
      </c>
      <c r="IB157" s="10">
        <f>+IF(IB$8 = 125, 1, MAX(_xlfn._xlws.FILTER(INDEX( IB$55:IB$96, MAX( COUNT( IC$9:IC$50 )  - $B157 + 1, 1)) : INDEX( IB$55:IB$96, MAX( COUNT( IC$9:IC$50 )  - $C157 + 1, 1)), INDEX( IB$101:IB$142, MAX( COUNT( IC$9:IC$50 )  - $B157 + 1, 1)) : INDEX( IB$101:IB$142, MAX( COUNT( IC$9:IC$50 )  - $C157 + 1, 1)) &gt; 0)))</f>
        <v>1.0032479928524678</v>
      </c>
      <c r="IC157" s="10">
        <f>+IF(IC$8 = 125, 1, MAX(_xlfn._xlws.FILTER(INDEX( IC$55:IC$96, MAX( COUNT( ID$9:ID$50 )  - $B157 + 1, 1)) : INDEX( IC$55:IC$96, MAX( COUNT( ID$9:ID$50 )  - $C157 + 1, 1)), INDEX( IC$101:IC$142, MAX( COUNT( ID$9:ID$50 )  - $B157 + 1, 1)) : INDEX( IC$101:IC$142, MAX( COUNT( ID$9:ID$50 )  - $C157 + 1, 1)) &gt; 0)))</f>
        <v>1.0005390047950249</v>
      </c>
      <c r="ID157" s="10">
        <f>+IF(ID$8 = 125, 1, MAX(_xlfn._xlws.FILTER(INDEX( ID$55:ID$96, MAX( COUNT( IE$9:IE$50 )  - $B157 + 1, 1)) : INDEX( ID$55:ID$96, MAX( COUNT( IE$9:IE$50 )  - $C157 + 1, 1)), INDEX( ID$101:ID$142, MAX( COUNT( IE$9:IE$50 )  - $B157 + 1, 1)) : INDEX( ID$101:ID$142, MAX( COUNT( IE$9:IE$50 )  - $C157 + 1, 1)) &gt; 0)))</f>
        <v>1.0025352972800652</v>
      </c>
      <c r="IE157" s="10">
        <f>+IF(IE$8 = 125, 1, MAX(_xlfn._xlws.FILTER(INDEX( IE$55:IE$96, MAX( COUNT( IF$9:IF$50 )  - $B157 + 1, 1)) : INDEX( IE$55:IE$96, MAX( COUNT( IF$9:IF$50 )  - $C157 + 1, 1)), INDEX( IE$101:IE$142, MAX( COUNT( IF$9:IF$50 )  - $B157 + 1, 1)) : INDEX( IE$101:IE$142, MAX( COUNT( IF$9:IF$50 )  - $C157 + 1, 1)) &gt; 0)))</f>
        <v>1.0008951647436479</v>
      </c>
      <c r="IF157" s="10">
        <f>+IF(IF$8 = 125, 1, MAX(_xlfn._xlws.FILTER(INDEX( IF$55:IF$96, MAX( COUNT( IG$9:IG$50 )  - $B157 + 1, 1)) : INDEX( IF$55:IF$96, MAX( COUNT( IG$9:IG$50 )  - $C157 + 1, 1)), INDEX( IF$101:IF$142, MAX( COUNT( IG$9:IG$50 )  - $B157 + 1, 1)) : INDEX( IF$101:IF$142, MAX( COUNT( IG$9:IG$50 )  - $C157 + 1, 1)) &gt; 0)))</f>
        <v>1.0009329326322203</v>
      </c>
      <c r="IG157" s="10">
        <f>+IF(IG$8 = 125, 1, MAX(_xlfn._xlws.FILTER(INDEX( IG$55:IG$96, MAX( COUNT( IH$9:IH$50 )  - $B157 + 1, 1)) : INDEX( IG$55:IG$96, MAX( COUNT( IH$9:IH$50 )  - $C157 + 1, 1)), INDEX( IG$101:IG$142, MAX( COUNT( IH$9:IH$50 )  - $B157 + 1, 1)) : INDEX( IG$101:IG$142, MAX( COUNT( IH$9:IH$50 )  - $C157 + 1, 1)) &gt; 0)))</f>
        <v>1.000475637661596</v>
      </c>
      <c r="IH157" s="10">
        <f>+IF(IH$8 = 125, 1, MAX(_xlfn._xlws.FILTER(INDEX( IH$55:IH$96, MAX( COUNT( II$9:II$50 )  - $B157 + 1, 1)) : INDEX( IH$55:IH$96, MAX( COUNT( II$9:II$50 )  - $C157 + 1, 1)), INDEX( IH$101:IH$142, MAX( COUNT( II$9:II$50 )  - $B157 + 1, 1)) : INDEX( IH$101:IH$142, MAX( COUNT( II$9:II$50 )  - $C157 + 1, 1)) &gt; 0)))</f>
        <v>1</v>
      </c>
      <c r="II157" s="10">
        <f>+IF(II$8 = 125, 1, MAX(_xlfn._xlws.FILTER(INDEX( II$55:II$96, MAX( COUNT( IJ$9:IJ$50 )  - $B157 + 1, 1)) : INDEX( II$55:II$96, MAX( COUNT( IJ$9:IJ$50 )  - $C157 + 1, 1)), INDEX( II$101:II$142, MAX( COUNT( IJ$9:IJ$50 )  - $B157 + 1, 1)) : INDEX( II$101:II$142, MAX( COUNT( IJ$9:IJ$50 )  - $C157 + 1, 1)) &gt; 0)))</f>
        <v>1.0018519020481635</v>
      </c>
      <c r="IJ157" s="10">
        <f>+IF(IJ$8 = 125, 1, MAX(_xlfn._xlws.FILTER(INDEX( IJ$55:IJ$96, MAX( COUNT( IK$9:IK$50 )  - $B157 + 1, 1)) : INDEX( IJ$55:IJ$96, MAX( COUNT( IK$9:IK$50 )  - $C157 + 1, 1)), INDEX( IJ$101:IJ$142, MAX( COUNT( IK$9:IK$50 )  - $B157 + 1, 1)) : INDEX( IJ$101:IJ$142, MAX( COUNT( IK$9:IK$50 )  - $C157 + 1, 1)) &gt; 0)))</f>
        <v>1.0048905511760744</v>
      </c>
      <c r="IK157" s="10">
        <f>+IF(IK$8 = 125, 1, MAX(_xlfn._xlws.FILTER(INDEX( IK$55:IK$96, MAX( COUNT( IL$9:IL$50 )  - $B157 + 1, 1)) : INDEX( IK$55:IK$96, MAX( COUNT( IL$9:IL$50 )  - $C157 + 1, 1)), INDEX( IK$101:IK$142, MAX( COUNT( IL$9:IL$50 )  - $B157 + 1, 1)) : INDEX( IK$101:IK$142, MAX( COUNT( IL$9:IL$50 )  - $C157 + 1, 1)) &gt; 0)))</f>
        <v>1.0037372892121514</v>
      </c>
      <c r="IL157" s="10">
        <f>+IF(IL$8 = 125, 1, MAX(_xlfn._xlws.FILTER(INDEX( IL$55:IL$96, MAX( COUNT( IM$9:IM$50 )  - $B157 + 1, 1)) : INDEX( IL$55:IL$96, MAX( COUNT( IM$9:IM$50 )  - $C157 + 1, 1)), INDEX( IL$101:IL$142, MAX( COUNT( IM$9:IM$50 )  - $B157 + 1, 1)) : INDEX( IL$101:IL$142, MAX( COUNT( IM$9:IM$50 )  - $C157 + 1, 1)) &gt; 0)))</f>
        <v>1.0023138076539715</v>
      </c>
      <c r="IM157" s="10">
        <f>+IF(IM$8 = 125, 1, MAX(_xlfn._xlws.FILTER(INDEX( IM$55:IM$96, MAX( COUNT( IN$9:IN$50 )  - $B157 + 1, 1)) : INDEX( IM$55:IM$96, MAX( COUNT( IN$9:IN$50 )  - $C157 + 1, 1)), INDEX( IM$101:IM$142, MAX( COUNT( IN$9:IN$50 )  - $B157 + 1, 1)) : INDEX( IM$101:IM$142, MAX( COUNT( IN$9:IN$50 )  - $C157 + 1, 1)) &gt; 0)))</f>
        <v>1.0037650521484949</v>
      </c>
      <c r="IN157" s="10">
        <f>+IF(IN$8 = 125, 1, MAX(_xlfn._xlws.FILTER(INDEX( IN$55:IN$96, MAX( COUNT( IO$9:IO$50 )  - $B157 + 1, 1)) : INDEX( IN$55:IN$96, MAX( COUNT( IO$9:IO$50 )  - $C157 + 1, 1)), INDEX( IN$101:IN$142, MAX( COUNT( IO$9:IO$50 )  - $B157 + 1, 1)) : INDEX( IN$101:IN$142, MAX( COUNT( IO$9:IO$50 )  - $C157 + 1, 1)) &gt; 0)))</f>
        <v>1.0076578031362082</v>
      </c>
      <c r="IO157" s="10">
        <f>+IF(IO$8 = 125, 1, MAX(_xlfn._xlws.FILTER(INDEX( IO$55:IO$96, MAX( COUNT( IP$9:IP$50 )  - $B157 + 1, 1)) : INDEX( IO$55:IO$96, MAX( COUNT( IP$9:IP$50 )  - $C157 + 1, 1)), INDEX( IO$101:IO$142, MAX( COUNT( IP$9:IP$50 )  - $B157 + 1, 1)) : INDEX( IO$101:IO$142, MAX( COUNT( IP$9:IP$50 )  - $C157 + 1, 1)) &gt; 0)))</f>
        <v>1.0043493205600837</v>
      </c>
      <c r="IP157" s="10">
        <f>+IF(IP$8 = 125, 1, MAX(_xlfn._xlws.FILTER(INDEX( IP$55:IP$96, MAX( COUNT( IQ$9:IQ$50 )  - $B157 + 1, 1)) : INDEX( IP$55:IP$96, MAX( COUNT( IQ$9:IQ$50 )  - $C157 + 1, 1)), INDEX( IP$101:IP$142, MAX( COUNT( IQ$9:IQ$50 )  - $B157 + 1, 1)) : INDEX( IP$101:IP$142, MAX( COUNT( IQ$9:IQ$50 )  - $C157 + 1, 1)) &gt; 0)))</f>
        <v>1.0017302339515308</v>
      </c>
      <c r="IQ157" s="10">
        <f>+IF(IQ$8 = 125, 1, MAX(_xlfn._xlws.FILTER(INDEX( IQ$55:IQ$96, MAX( COUNT( IR$9:IR$50 )  - $B157 + 1, 1)) : INDEX( IQ$55:IQ$96, MAX( COUNT( IR$9:IR$50 )  - $C157 + 1, 1)), INDEX( IQ$101:IQ$142, MAX( COUNT( IR$9:IR$50 )  - $B157 + 1, 1)) : INDEX( IQ$101:IQ$142, MAX( COUNT( IR$9:IR$50 )  - $C157 + 1, 1)) &gt; 0)))</f>
        <v>1.0039941211252672</v>
      </c>
      <c r="IR157" s="10">
        <f>+IF(IR$8 = 125, 1, MAX(_xlfn._xlws.FILTER(INDEX( IR$55:IR$96, MAX( COUNT( IS$9:IS$50 )  - $B157 + 1, 1)) : INDEX( IR$55:IR$96, MAX( COUNT( IS$9:IS$50 )  - $C157 + 1, 1)), INDEX( IR$101:IR$142, MAX( COUNT( IS$9:IS$50 )  - $B157 + 1, 1)) : INDEX( IR$101:IR$142, MAX( COUNT( IS$9:IS$50 )  - $C157 + 1, 1)) &gt; 0)))</f>
        <v>1.0038320575432098</v>
      </c>
      <c r="IS157" s="10">
        <f>+IF(IS$8 = 125, 1, MAX(_xlfn._xlws.FILTER(INDEX( IS$55:IS$96, MAX( COUNT( IT$9:IT$50 )  - $B157 + 1, 1)) : INDEX( IS$55:IS$96, MAX( COUNT( IT$9:IT$50 )  - $C157 + 1, 1)), INDEX( IS$101:IS$142, MAX( COUNT( IT$9:IT$50 )  - $B157 + 1, 1)) : INDEX( IS$101:IS$142, MAX( COUNT( IT$9:IT$50 )  - $C157 + 1, 1)) &gt; 0)))</f>
        <v>1.0055498790859507</v>
      </c>
      <c r="IT157" s="10">
        <f>+IF(IT$8 = 125, 1, MAX(_xlfn._xlws.FILTER(INDEX( IT$55:IT$96, MAX( COUNT( IU$9:IU$50 )  - $B157 + 1, 1)) : INDEX( IT$55:IT$96, MAX( COUNT( IU$9:IU$50 )  - $C157 + 1, 1)), INDEX( IT$101:IT$142, MAX( COUNT( IU$9:IU$50 )  - $B157 + 1, 1)) : INDEX( IT$101:IT$142, MAX( COUNT( IU$9:IU$50 )  - $C157 + 1, 1)) &gt; 0)))</f>
        <v>1.0050872730680325</v>
      </c>
      <c r="IU157" s="10">
        <f>+IF(IU$8 = 125, 1, MAX(_xlfn._xlws.FILTER(INDEX( IU$55:IU$96, MAX( COUNT( IV$9:IV$50 )  - $B157 + 1, 1)) : INDEX( IU$55:IU$96, MAX( COUNT( IV$9:IV$50 )  - $C157 + 1, 1)), INDEX( IU$101:IU$142, MAX( COUNT( IV$9:IV$50 )  - $B157 + 1, 1)) : INDEX( IU$101:IU$142, MAX( COUNT( IV$9:IV$50 )  - $C157 + 1, 1)) &gt; 0)))</f>
        <v>1.0045545119089383</v>
      </c>
      <c r="IV157" s="10">
        <f>+IF(IV$8 = 125, 1, MAX(_xlfn._xlws.FILTER(INDEX( IV$55:IV$96, MAX( COUNT( IW$9:IW$50 )  - $B157 + 1, 1)) : INDEX( IV$55:IV$96, MAX( COUNT( IW$9:IW$50 )  - $C157 + 1, 1)), INDEX( IV$101:IV$142, MAX( COUNT( IW$9:IW$50 )  - $B157 + 1, 1)) : INDEX( IV$101:IV$142, MAX( COUNT( IW$9:IW$50 )  - $C157 + 1, 1)) &gt; 0)))</f>
        <v>1</v>
      </c>
    </row>
    <row r="158" spans="2:256" x14ac:dyDescent="0.2">
      <c r="B158">
        <v>1</v>
      </c>
      <c r="C158">
        <v>4</v>
      </c>
      <c r="D158">
        <v>0.3</v>
      </c>
      <c r="F158" s="17" t="s">
        <v>27</v>
      </c>
      <c r="G158" s="10">
        <f>+IF(G$8 = 125, 1, _xlfn.PERCENTILE.INC(_xlfn._xlws.FILTER(INDEX( G$55:G$96, MAX( COUNT( H$9:H$50 )  - $B158 + 1, 1)) : INDEX( G$55:G$96, MAX( COUNT( H$9:H$50 )  - $C158 + 1, 1)), INDEX( G$101:G$142, MAX( COUNT( H$9:H$50 )  - $B158 + 1, 1)) : INDEX( G$101:G$142, MAX( COUNT( H$9:H$50 )  - $C158 + 1, 1)) &gt; 0), $D158))</f>
        <v>9.7555671430455337</v>
      </c>
      <c r="H158" s="10">
        <f>+IF(H$8 = 125, 1, _xlfn.PERCENTILE.INC(_xlfn._xlws.FILTER(INDEX( H$55:H$96, MAX( COUNT( I$9:I$50 )  - $B158 + 1, 1)) : INDEX( H$55:H$96, MAX( COUNT( I$9:I$50 )  - $C158 + 1, 1)), INDEX( H$101:H$142, MAX( COUNT( I$9:I$50 )  - $B158 + 1, 1)) : INDEX( H$101:H$142, MAX( COUNT( I$9:I$50 )  - $C158 + 1, 1)) &gt; 0), $D158))</f>
        <v>2.1419430575678264</v>
      </c>
      <c r="I158" s="10">
        <f>+IF(I$8 = 125, 1, _xlfn.PERCENTILE.INC(_xlfn._xlws.FILTER(INDEX( I$55:I$96, MAX( COUNT( J$9:J$50 )  - $B158 + 1, 1)) : INDEX( I$55:I$96, MAX( COUNT( J$9:J$50 )  - $C158 + 1, 1)), INDEX( I$101:I$142, MAX( COUNT( J$9:J$50 )  - $B158 + 1, 1)) : INDEX( I$101:I$142, MAX( COUNT( J$9:J$50 )  - $C158 + 1, 1)) &gt; 0), $D158))</f>
        <v>1.6587470473080808</v>
      </c>
      <c r="J158" s="10">
        <f>+IF(J$8 = 125, 1, _xlfn.PERCENTILE.INC(_xlfn._xlws.FILTER(INDEX( J$55:J$96, MAX( COUNT( K$9:K$50 )  - $B158 + 1, 1)) : INDEX( J$55:J$96, MAX( COUNT( K$9:K$50 )  - $C158 + 1, 1)), INDEX( J$101:J$142, MAX( COUNT( K$9:K$50 )  - $B158 + 1, 1)) : INDEX( J$101:J$142, MAX( COUNT( K$9:K$50 )  - $C158 + 1, 1)) &gt; 0), $D158))</f>
        <v>1.2296212057823186</v>
      </c>
      <c r="K158" s="10">
        <f>+IF(K$8 = 125, 1, _xlfn.PERCENTILE.INC(_xlfn._xlws.FILTER(INDEX( K$55:K$96, MAX( COUNT( L$9:L$50 )  - $B158 + 1, 1)) : INDEX( K$55:K$96, MAX( COUNT( L$9:L$50 )  - $C158 + 1, 1)), INDEX( K$101:K$142, MAX( COUNT( L$9:L$50 )  - $B158 + 1, 1)) : INDEX( K$101:K$142, MAX( COUNT( L$9:L$50 )  - $C158 + 1, 1)) &gt; 0), $D158))</f>
        <v>1.0389671203009936</v>
      </c>
      <c r="L158" s="10">
        <f>+IF(L$8 = 125, 1, _xlfn.PERCENTILE.INC(_xlfn._xlws.FILTER(INDEX( L$55:L$96, MAX( COUNT( M$9:M$50 )  - $B158 + 1, 1)) : INDEX( L$55:L$96, MAX( COUNT( M$9:M$50 )  - $C158 + 1, 1)), INDEX( L$101:L$142, MAX( COUNT( M$9:M$50 )  - $B158 + 1, 1)) : INDEX( L$101:L$142, MAX( COUNT( M$9:M$50 )  - $C158 + 1, 1)) &gt; 0), $D158))</f>
        <v>1.0356000719978533</v>
      </c>
      <c r="M158" s="10">
        <f>+IF(M$8 = 125, 1, _xlfn.PERCENTILE.INC(_xlfn._xlws.FILTER(INDEX( M$55:M$96, MAX( COUNT( N$9:N$50 )  - $B158 + 1, 1)) : INDEX( M$55:M$96, MAX( COUNT( N$9:N$50 )  - $C158 + 1, 1)), INDEX( M$101:M$142, MAX( COUNT( N$9:N$50 )  - $B158 + 1, 1)) : INDEX( M$101:M$142, MAX( COUNT( N$9:N$50 )  - $C158 + 1, 1)) &gt; 0), $D158))</f>
        <v>1.0124252513154663</v>
      </c>
      <c r="N158" s="10">
        <f>+IF(N$8 = 125, 1, _xlfn.PERCENTILE.INC(_xlfn._xlws.FILTER(INDEX( N$55:N$96, MAX( COUNT( O$9:O$50 )  - $B158 + 1, 1)) : INDEX( N$55:N$96, MAX( COUNT( O$9:O$50 )  - $C158 + 1, 1)), INDEX( N$101:N$142, MAX( COUNT( O$9:O$50 )  - $B158 + 1, 1)) : INDEX( N$101:N$142, MAX( COUNT( O$9:O$50 )  - $C158 + 1, 1)) &gt; 0), $D158))</f>
        <v>1.0030218687887273</v>
      </c>
      <c r="O158" s="10">
        <f>+IF(O$8 = 125, 1, _xlfn.PERCENTILE.INC(_xlfn._xlws.FILTER(INDEX( O$55:O$96, MAX( COUNT( P$9:P$50 )  - $B158 + 1, 1)) : INDEX( O$55:O$96, MAX( COUNT( P$9:P$50 )  - $C158 + 1, 1)), INDEX( O$101:O$142, MAX( COUNT( P$9:P$50 )  - $B158 + 1, 1)) : INDEX( O$101:O$142, MAX( COUNT( P$9:P$50 )  - $C158 + 1, 1)) &gt; 0), $D158))</f>
        <v>1.0005357615434978</v>
      </c>
      <c r="P158" s="10">
        <f>+IF(P$8 = 125, 1, _xlfn.PERCENTILE.INC(_xlfn._xlws.FILTER(INDEX( P$55:P$96, MAX( COUNT( Q$9:Q$50 )  - $B158 + 1, 1)) : INDEX( P$55:P$96, MAX( COUNT( Q$9:Q$50 )  - $C158 + 1, 1)), INDEX( P$101:P$142, MAX( COUNT( Q$9:Q$50 )  - $B158 + 1, 1)) : INDEX( P$101:P$142, MAX( COUNT( Q$9:Q$50 )  - $C158 + 1, 1)) &gt; 0), $D158))</f>
        <v>1.0030586746880552</v>
      </c>
      <c r="Q158" s="10">
        <f>+IF(Q$8 = 125, 1, _xlfn.PERCENTILE.INC(_xlfn._xlws.FILTER(INDEX( Q$55:Q$96, MAX( COUNT( R$9:R$50 )  - $B158 + 1, 1)) : INDEX( Q$55:Q$96, MAX( COUNT( R$9:R$50 )  - $C158 + 1, 1)), INDEX( Q$101:Q$142, MAX( COUNT( R$9:R$50 )  - $B158 + 1, 1)) : INDEX( Q$101:Q$142, MAX( COUNT( R$9:R$50 )  - $C158 + 1, 1)) &gt; 0), $D158))</f>
        <v>0.99934977824824878</v>
      </c>
      <c r="R158" s="10">
        <f>+IF(R$8 = 125, 1, _xlfn.PERCENTILE.INC(_xlfn._xlws.FILTER(INDEX( R$55:R$96, MAX( COUNT( S$9:S$50 )  - $B158 + 1, 1)) : INDEX( R$55:R$96, MAX( COUNT( S$9:S$50 )  - $C158 + 1, 1)), INDEX( R$101:R$142, MAX( COUNT( S$9:S$50 )  - $B158 + 1, 1)) : INDEX( R$101:R$142, MAX( COUNT( S$9:S$50 )  - $C158 + 1, 1)) &gt; 0), $D158))</f>
        <v>1</v>
      </c>
      <c r="S158" s="10">
        <f>+IF(S$8 = 125, 1, _xlfn.PERCENTILE.INC(_xlfn._xlws.FILTER(INDEX( S$55:S$96, MAX( COUNT( T$9:T$50 )  - $B158 + 1, 1)) : INDEX( S$55:S$96, MAX( COUNT( T$9:T$50 )  - $C158 + 1, 1)), INDEX( S$101:S$142, MAX( COUNT( T$9:T$50 )  - $B158 + 1, 1)) : INDEX( S$101:S$142, MAX( COUNT( T$9:T$50 )  - $C158 + 1, 1)) &gt; 0), $D158))</f>
        <v>1.0002448188733148</v>
      </c>
      <c r="T158" s="10">
        <f>+IF(T$8 = 125, 1, _xlfn.PERCENTILE.INC(_xlfn._xlws.FILTER(INDEX( T$55:T$96, MAX( COUNT( U$9:U$50 )  - $B158 + 1, 1)) : INDEX( T$55:T$96, MAX( COUNT( U$9:U$50 )  - $C158 + 1, 1)), INDEX( T$101:T$142, MAX( COUNT( U$9:U$50 )  - $B158 + 1, 1)) : INDEX( T$101:T$142, MAX( COUNT( U$9:U$50 )  - $C158 + 1, 1)) &gt; 0), $D158))</f>
        <v>1</v>
      </c>
      <c r="U158" s="10">
        <f>+IF(U$8 = 125, 1, _xlfn.PERCENTILE.INC(_xlfn._xlws.FILTER(INDEX( U$55:U$96, MAX( COUNT( V$9:V$50 )  - $B158 + 1, 1)) : INDEX( U$55:U$96, MAX( COUNT( V$9:V$50 )  - $C158 + 1, 1)), INDEX( U$101:U$142, MAX( COUNT( V$9:V$50 )  - $B158 + 1, 1)) : INDEX( U$101:U$142, MAX( COUNT( V$9:V$50 )  - $C158 + 1, 1)) &gt; 0), $D158))</f>
        <v>1</v>
      </c>
      <c r="V158" s="10">
        <f>+IF(V$8 = 125, 1, _xlfn.PERCENTILE.INC(_xlfn._xlws.FILTER(INDEX( V$55:V$96, MAX( COUNT( W$9:W$50 )  - $B158 + 1, 1)) : INDEX( V$55:V$96, MAX( COUNT( W$9:W$50 )  - $C158 + 1, 1)), INDEX( V$101:V$142, MAX( COUNT( W$9:W$50 )  - $B158 + 1, 1)) : INDEX( V$101:V$142, MAX( COUNT( W$9:W$50 )  - $C158 + 1, 1)) &gt; 0), $D158))</f>
        <v>1.0000677436279162</v>
      </c>
      <c r="W158" s="10">
        <f>+IF(W$8 = 125, 1, _xlfn.PERCENTILE.INC(_xlfn._xlws.FILTER(INDEX( W$55:W$96, MAX( COUNT( X$9:X$50 )  - $B158 + 1, 1)) : INDEX( W$55:W$96, MAX( COUNT( X$9:X$50 )  - $C158 + 1, 1)), INDEX( W$101:W$142, MAX( COUNT( X$9:X$50 )  - $B158 + 1, 1)) : INDEX( W$101:W$142, MAX( COUNT( X$9:X$50 )  - $C158 + 1, 1)) &gt; 0), $D158))</f>
        <v>1.0000678807452652</v>
      </c>
      <c r="X158" s="10">
        <f>+IF(X$8 = 125, 1, _xlfn.PERCENTILE.INC(_xlfn._xlws.FILTER(INDEX( X$55:X$96, MAX( COUNT( Y$9:Y$50 )  - $B158 + 1, 1)) : INDEX( X$55:X$96, MAX( COUNT( Y$9:Y$50 )  - $C158 + 1, 1)), INDEX( X$101:X$142, MAX( COUNT( Y$9:Y$50 )  - $B158 + 1, 1)) : INDEX( X$101:X$142, MAX( COUNT( Y$9:Y$50 )  - $C158 + 1, 1)) &gt; 0), $D158))</f>
        <v>1</v>
      </c>
      <c r="Y158" s="10">
        <f>+IF(Y$8 = 125, 1, _xlfn.PERCENTILE.INC(_xlfn._xlws.FILTER(INDEX( Y$55:Y$96, MAX( COUNT( Z$9:Z$50 )  - $B158 + 1, 1)) : INDEX( Y$55:Y$96, MAX( COUNT( Z$9:Z$50 )  - $C158 + 1, 1)), INDEX( Y$101:Y$142, MAX( COUNT( Z$9:Z$50 )  - $B158 + 1, 1)) : INDEX( Y$101:Y$142, MAX( COUNT( Z$9:Z$50 )  - $C158 + 1, 1)) &gt; 0), $D158))</f>
        <v>1.0006246739164015</v>
      </c>
      <c r="Z158" s="10">
        <f>+IF(Z$8 = 125, 1, _xlfn.PERCENTILE.INC(_xlfn._xlws.FILTER(INDEX( Z$55:Z$96, MAX( COUNT( AA$9:AA$50 )  - $B158 + 1, 1)) : INDEX( Z$55:Z$96, MAX( COUNT( AA$9:AA$50 )  - $C158 + 1, 1)), INDEX( Z$101:Z$142, MAX( COUNT( AA$9:AA$50 )  - $B158 + 1, 1)) : INDEX( Z$101:Z$142, MAX( COUNT( AA$9:AA$50 )  - $C158 + 1, 1)) &gt; 0), $D158))</f>
        <v>1</v>
      </c>
      <c r="AA158" s="10">
        <f>+IF(AA$8 = 125, 1, _xlfn.PERCENTILE.INC(_xlfn._xlws.FILTER(INDEX( AA$55:AA$96, MAX( COUNT( AB$9:AB$50 )  - $B158 + 1, 1)) : INDEX( AA$55:AA$96, MAX( COUNT( AB$9:AB$50 )  - $C158 + 1, 1)), INDEX( AA$101:AA$142, MAX( COUNT( AB$9:AB$50 )  - $B158 + 1, 1)) : INDEX( AA$101:AA$142, MAX( COUNT( AB$9:AB$50 )  - $C158 + 1, 1)) &gt; 0), $D158))</f>
        <v>1</v>
      </c>
      <c r="AB158" s="10">
        <f>+IF(AB$8 = 125, 1, _xlfn.PERCENTILE.INC(_xlfn._xlws.FILTER(INDEX( AB$55:AB$96, MAX( COUNT( AC$9:AC$50 )  - $B158 + 1, 1)) : INDEX( AB$55:AB$96, MAX( COUNT( AC$9:AC$50 )  - $C158 + 1, 1)), INDEX( AB$101:AB$142, MAX( COUNT( AC$9:AC$50 )  - $B158 + 1, 1)) : INDEX( AB$101:AB$142, MAX( COUNT( AC$9:AC$50 )  - $C158 + 1, 1)) &gt; 0), $D158))</f>
        <v>1</v>
      </c>
      <c r="AC158" s="10">
        <f>+IF(AC$8 = 125, 1, _xlfn.PERCENTILE.INC(_xlfn._xlws.FILTER(INDEX( AC$55:AC$96, MAX( COUNT( AD$9:AD$50 )  - $B158 + 1, 1)) : INDEX( AC$55:AC$96, MAX( COUNT( AD$9:AD$50 )  - $C158 + 1, 1)), INDEX( AC$101:AC$142, MAX( COUNT( AD$9:AD$50 )  - $B158 + 1, 1)) : INDEX( AC$101:AC$142, MAX( COUNT( AD$9:AD$50 )  - $C158 + 1, 1)) &gt; 0), $D158))</f>
        <v>1</v>
      </c>
      <c r="AD158" s="10">
        <f>+IF(AD$8 = 125, 1, _xlfn.PERCENTILE.INC(_xlfn._xlws.FILTER(INDEX( AD$55:AD$96, MAX( COUNT( AE$9:AE$50 )  - $B158 + 1, 1)) : INDEX( AD$55:AD$96, MAX( COUNT( AE$9:AE$50 )  - $C158 + 1, 1)), INDEX( AD$101:AD$142, MAX( COUNT( AE$9:AE$50 )  - $B158 + 1, 1)) : INDEX( AD$101:AD$142, MAX( COUNT( AE$9:AE$50 )  - $C158 + 1, 1)) &gt; 0), $D158))</f>
        <v>1.0001536932558703</v>
      </c>
      <c r="AE158" s="10">
        <f>+IF(AE$8 = 125, 1, _xlfn.PERCENTILE.INC(_xlfn._xlws.FILTER(INDEX( AE$55:AE$96, MAX( COUNT( AF$9:AF$50 )  - $B158 + 1, 1)) : INDEX( AE$55:AE$96, MAX( COUNT( AF$9:AF$50 )  - $C158 + 1, 1)), INDEX( AE$101:AE$142, MAX( COUNT( AF$9:AF$50 )  - $B158 + 1, 1)) : INDEX( AE$101:AE$142, MAX( COUNT( AF$9:AF$50 )  - $C158 + 1, 1)) &gt; 0), $D158))</f>
        <v>1</v>
      </c>
      <c r="AF158" s="10">
        <f>+IF(AF$8 = 125, 1, _xlfn.PERCENTILE.INC(_xlfn._xlws.FILTER(INDEX( AF$55:AF$96, MAX( COUNT( AG$9:AG$50 )  - $B158 + 1, 1)) : INDEX( AF$55:AF$96, MAX( COUNT( AG$9:AG$50 )  - $C158 + 1, 1)), INDEX( AF$101:AF$142, MAX( COUNT( AG$9:AG$50 )  - $B158 + 1, 1)) : INDEX( AF$101:AF$142, MAX( COUNT( AG$9:AG$50 )  - $C158 + 1, 1)) &gt; 0), $D158))</f>
        <v>1</v>
      </c>
      <c r="AG158" s="10">
        <f>+IF(AG$8 = 125, 1, _xlfn.PERCENTILE.INC(_xlfn._xlws.FILTER(INDEX( AG$55:AG$96, MAX( COUNT( AH$9:AH$50 )  - $B158 + 1, 1)) : INDEX( AG$55:AG$96, MAX( COUNT( AH$9:AH$50 )  - $C158 + 1, 1)), INDEX( AG$101:AG$142, MAX( COUNT( AH$9:AH$50 )  - $B158 + 1, 1)) : INDEX( AG$101:AG$142, MAX( COUNT( AH$9:AH$50 )  - $C158 + 1, 1)) &gt; 0), $D158))</f>
        <v>1</v>
      </c>
      <c r="AH158" s="10">
        <f>+IF(AH$8 = 125, 1, _xlfn.PERCENTILE.INC(_xlfn._xlws.FILTER(INDEX( AH$55:AH$96, MAX( COUNT( AI$9:AI$50 )  - $B158 + 1, 1)) : INDEX( AH$55:AH$96, MAX( COUNT( AI$9:AI$50 )  - $C158 + 1, 1)), INDEX( AH$101:AH$142, MAX( COUNT( AI$9:AI$50 )  - $B158 + 1, 1)) : INDEX( AH$101:AH$142, MAX( COUNT( AI$9:AI$50 )  - $C158 + 1, 1)) &gt; 0), $D158))</f>
        <v>1.0000668210658015</v>
      </c>
      <c r="AI158" s="10">
        <f>+IF(AI$8 = 125, 1, _xlfn.PERCENTILE.INC(_xlfn._xlws.FILTER(INDEX( AI$55:AI$96, MAX( COUNT( AJ$9:AJ$50 )  - $B158 + 1, 1)) : INDEX( AI$55:AI$96, MAX( COUNT( AJ$9:AJ$50 )  - $C158 + 1, 1)), INDEX( AI$101:AI$142, MAX( COUNT( AJ$9:AJ$50 )  - $B158 + 1, 1)) : INDEX( AI$101:AI$142, MAX( COUNT( AJ$9:AJ$50 )  - $C158 + 1, 1)) &gt; 0), $D158))</f>
        <v>1</v>
      </c>
      <c r="AJ158" s="10">
        <f>+IF(AJ$8 = 125, 1, _xlfn.PERCENTILE.INC(_xlfn._xlws.FILTER(INDEX( AJ$55:AJ$96, MAX( COUNT( AK$9:AK$50 )  - $B158 + 1, 1)) : INDEX( AJ$55:AJ$96, MAX( COUNT( AK$9:AK$50 )  - $C158 + 1, 1)), INDEX( AJ$101:AJ$142, MAX( COUNT( AK$9:AK$50 )  - $B158 + 1, 1)) : INDEX( AJ$101:AJ$142, MAX( COUNT( AK$9:AK$50 )  - $C158 + 1, 1)) &gt; 0), $D158))</f>
        <v>1.0000128411459275</v>
      </c>
      <c r="AK158" s="10">
        <f>+IF(AK$8 = 125, 1, _xlfn.PERCENTILE.INC(_xlfn._xlws.FILTER(INDEX( AK$55:AK$96, MAX( COUNT( AL$9:AL$50 )  - $B158 + 1, 1)) : INDEX( AK$55:AK$96, MAX( COUNT( AL$9:AL$50 )  - $C158 + 1, 1)), INDEX( AK$101:AK$142, MAX( COUNT( AL$9:AL$50 )  - $B158 + 1, 1)) : INDEX( AK$101:AK$142, MAX( COUNT( AL$9:AL$50 )  - $C158 + 1, 1)) &gt; 0), $D158))</f>
        <v>1.0000497937991488</v>
      </c>
      <c r="AL158" s="10">
        <f>+IF(AL$8 = 125, 1, _xlfn.PERCENTILE.INC(_xlfn._xlws.FILTER(INDEX( AL$55:AL$96, MAX( COUNT( AM$9:AM$50 )  - $B158 + 1, 1)) : INDEX( AL$55:AL$96, MAX( COUNT( AM$9:AM$50 )  - $C158 + 1, 1)), INDEX( AL$101:AL$142, MAX( COUNT( AM$9:AM$50 )  - $B158 + 1, 1)) : INDEX( AL$101:AL$142, MAX( COUNT( AM$9:AM$50 )  - $C158 + 1, 1)) &gt; 0), $D158))</f>
        <v>1.0004678164780891</v>
      </c>
      <c r="AM158" s="10">
        <f>+IF(AM$8 = 125, 1, _xlfn.PERCENTILE.INC(_xlfn._xlws.FILTER(INDEX( AM$55:AM$96, MAX( COUNT( AN$9:AN$50 )  - $B158 + 1, 1)) : INDEX( AM$55:AM$96, MAX( COUNT( AN$9:AN$50 )  - $C158 + 1, 1)), INDEX( AM$101:AM$142, MAX( COUNT( AN$9:AN$50 )  - $B158 + 1, 1)) : INDEX( AM$101:AM$142, MAX( COUNT( AN$9:AN$50 )  - $C158 + 1, 1)) &gt; 0), $D158))</f>
        <v>1</v>
      </c>
      <c r="AN158" s="10">
        <f>+IF(AN$8 = 125, 1, _xlfn.PERCENTILE.INC(_xlfn._xlws.FILTER(INDEX( AN$55:AN$96, MAX( COUNT( AO$9:AO$50 )  - $B158 + 1, 1)) : INDEX( AN$55:AN$96, MAX( COUNT( AO$9:AO$50 )  - $C158 + 1, 1)), INDEX( AN$101:AN$142, MAX( COUNT( AO$9:AO$50 )  - $B158 + 1, 1)) : INDEX( AN$101:AN$142, MAX( COUNT( AO$9:AO$50 )  - $C158 + 1, 1)) &gt; 0), $D158))</f>
        <v>1</v>
      </c>
      <c r="AO158" s="10">
        <f>+IF(AO$8 = 125, 1, _xlfn.PERCENTILE.INC(_xlfn._xlws.FILTER(INDEX( AO$55:AO$96, MAX( COUNT( AP$9:AP$50 )  - $B158 + 1, 1)) : INDEX( AO$55:AO$96, MAX( COUNT( AP$9:AP$50 )  - $C158 + 1, 1)), INDEX( AO$101:AO$142, MAX( COUNT( AP$9:AP$50 )  - $B158 + 1, 1)) : INDEX( AO$101:AO$142, MAX( COUNT( AP$9:AP$50 )  - $C158 + 1, 1)) &gt; 0), $D158))</f>
        <v>0.99873423338668099</v>
      </c>
      <c r="AP158" s="10">
        <f>+IF(AP$8 = 125, 1, _xlfn.PERCENTILE.INC(_xlfn._xlws.FILTER(INDEX( AP$55:AP$96, MAX( COUNT( AQ$9:AQ$50 )  - $B158 + 1, 1)) : INDEX( AP$55:AP$96, MAX( COUNT( AQ$9:AQ$50 )  - $C158 + 1, 1)), INDEX( AP$101:AP$142, MAX( COUNT( AQ$9:AQ$50 )  - $B158 + 1, 1)) : INDEX( AP$101:AP$142, MAX( COUNT( AQ$9:AQ$50 )  - $C158 + 1, 1)) &gt; 0), $D158))</f>
        <v>1</v>
      </c>
      <c r="AQ158" s="10">
        <f>+IF(AQ$8 = 125, 1, _xlfn.PERCENTILE.INC(_xlfn._xlws.FILTER(INDEX( AQ$55:AQ$96, MAX( COUNT( AR$9:AR$50 )  - $B158 + 1, 1)) : INDEX( AQ$55:AQ$96, MAX( COUNT( AR$9:AR$50 )  - $C158 + 1, 1)), INDEX( AQ$101:AQ$142, MAX( COUNT( AR$9:AR$50 )  - $B158 + 1, 1)) : INDEX( AQ$101:AQ$142, MAX( COUNT( AR$9:AR$50 )  - $C158 + 1, 1)) &gt; 0), $D158))</f>
        <v>1</v>
      </c>
      <c r="AR158" s="10">
        <f>+IF(AR$8 = 125, 1, _xlfn.PERCENTILE.INC(_xlfn._xlws.FILTER(INDEX( AR$55:AR$96, MAX( COUNT( AS$9:AS$50 )  - $B158 + 1, 1)) : INDEX( AR$55:AR$96, MAX( COUNT( AS$9:AS$50 )  - $C158 + 1, 1)), INDEX( AR$101:AR$142, MAX( COUNT( AS$9:AS$50 )  - $B158 + 1, 1)) : INDEX( AR$101:AR$142, MAX( COUNT( AS$9:AS$50 )  - $C158 + 1, 1)) &gt; 0), $D158))</f>
        <v>1.000371553691437</v>
      </c>
      <c r="AS158" s="10">
        <f>+IF(AS$8 = 125, 1, _xlfn.PERCENTILE.INC(_xlfn._xlws.FILTER(INDEX( AS$55:AS$96, MAX( COUNT( AT$9:AT$50 )  - $B158 + 1, 1)) : INDEX( AS$55:AS$96, MAX( COUNT( AT$9:AT$50 )  - $C158 + 1, 1)), INDEX( AS$101:AS$142, MAX( COUNT( AT$9:AT$50 )  - $B158 + 1, 1)) : INDEX( AS$101:AS$142, MAX( COUNT( AT$9:AT$50 )  - $C158 + 1, 1)) &gt; 0), $D158))</f>
        <v>1</v>
      </c>
      <c r="AT158" s="10">
        <f>+IF(AT$8 = 125, 1, _xlfn.PERCENTILE.INC(_xlfn._xlws.FILTER(INDEX( AT$55:AT$96, MAX( COUNT( AU$9:AU$50 )  - $B158 + 1, 1)) : INDEX( AT$55:AT$96, MAX( COUNT( AU$9:AU$50 )  - $C158 + 1, 1)), INDEX( AT$101:AT$142, MAX( COUNT( AU$9:AU$50 )  - $B158 + 1, 1)) : INDEX( AT$101:AT$142, MAX( COUNT( AU$9:AU$50 )  - $C158 + 1, 1)) &gt; 0), $D158))</f>
        <v>1.0000070563746997</v>
      </c>
      <c r="AU158" s="10">
        <f>+IF(AU$8 = 125, 1, _xlfn.PERCENTILE.INC(_xlfn._xlws.FILTER(INDEX( AU$55:AU$96, MAX( COUNT( AV$9:AV$50 )  - $B158 + 1, 1)) : INDEX( AU$55:AU$96, MAX( COUNT( AV$9:AV$50 )  - $C158 + 1, 1)), INDEX( AU$101:AU$142, MAX( COUNT( AV$9:AV$50 )  - $B158 + 1, 1)) : INDEX( AU$101:AU$142, MAX( COUNT( AV$9:AV$50 )  - $C158 + 1, 1)) &gt; 0), $D158))</f>
        <v>1</v>
      </c>
      <c r="AV158" s="10">
        <f>+IF(AV$8 = 125, 1, _xlfn.PERCENTILE.INC(_xlfn._xlws.FILTER(INDEX( AV$55:AV$96, MAX( COUNT( AW$9:AW$50 )  - $B158 + 1, 1)) : INDEX( AV$55:AV$96, MAX( COUNT( AW$9:AW$50 )  - $C158 + 1, 1)), INDEX( AV$101:AV$142, MAX( COUNT( AW$9:AW$50 )  - $B158 + 1, 1)) : INDEX( AV$101:AV$142, MAX( COUNT( AW$9:AW$50 )  - $C158 + 1, 1)) &gt; 0), $D158))</f>
        <v>1</v>
      </c>
      <c r="AW158" s="10">
        <f>+IF(AW$8 = 125, 1, _xlfn.PERCENTILE.INC(_xlfn._xlws.FILTER(INDEX( AW$55:AW$96, MAX( COUNT( AX$9:AX$50 )  - $B158 + 1, 1)) : INDEX( AW$55:AW$96, MAX( COUNT( AX$9:AX$50 )  - $C158 + 1, 1)), INDEX( AW$101:AW$142, MAX( COUNT( AX$9:AX$50 )  - $B158 + 1, 1)) : INDEX( AW$101:AW$142, MAX( COUNT( AX$9:AX$50 )  - $C158 + 1, 1)) &gt; 0), $D158))</f>
        <v>1</v>
      </c>
      <c r="AX158" s="10">
        <f>+IF(AX$8 = 125, 1, _xlfn.PERCENTILE.INC(_xlfn._xlws.FILTER(INDEX( AX$55:AX$96, MAX( COUNT( AY$9:AY$50 )  - $B158 + 1, 1)) : INDEX( AX$55:AX$96, MAX( COUNT( AY$9:AY$50 )  - $C158 + 1, 1)), INDEX( AX$101:AX$142, MAX( COUNT( AY$9:AY$50 )  - $B158 + 1, 1)) : INDEX( AX$101:AX$142, MAX( COUNT( AY$9:AY$50 )  - $C158 + 1, 1)) &gt; 0), $D158))</f>
        <v>1</v>
      </c>
      <c r="AY158" s="10">
        <f>+IF(AY$8 = 125, 1, _xlfn.PERCENTILE.INC(_xlfn._xlws.FILTER(INDEX( AY$55:AY$96, MAX( COUNT( AZ$9:AZ$50 )  - $B158 + 1, 1)) : INDEX( AY$55:AY$96, MAX( COUNT( AZ$9:AZ$50 )  - $C158 + 1, 1)), INDEX( AY$101:AY$142, MAX( COUNT( AZ$9:AZ$50 )  - $B158 + 1, 1)) : INDEX( AY$101:AY$142, MAX( COUNT( AZ$9:AZ$50 )  - $C158 + 1, 1)) &gt; 0), $D158))</f>
        <v>1</v>
      </c>
      <c r="AZ158" s="10">
        <f>+IF(AZ$8 = 125, 1, _xlfn.PERCENTILE.INC(_xlfn._xlws.FILTER(INDEX( AZ$55:AZ$96, MAX( COUNT( BA$9:BA$50 )  - $B158 + 1, 1)) : INDEX( AZ$55:AZ$96, MAX( COUNT( BA$9:BA$50 )  - $C158 + 1, 1)), INDEX( AZ$101:AZ$142, MAX( COUNT( BA$9:BA$50 )  - $B158 + 1, 1)) : INDEX( AZ$101:AZ$142, MAX( COUNT( BA$9:BA$50 )  - $C158 + 1, 1)) &gt; 0), $D158))</f>
        <v>1</v>
      </c>
      <c r="BA158" s="10">
        <f>+IF(BA$8 = 125, 1, _xlfn.PERCENTILE.INC(_xlfn._xlws.FILTER(INDEX( BA$55:BA$96, MAX( COUNT( BB$9:BB$50 )  - $B158 + 1, 1)) : INDEX( BA$55:BA$96, MAX( COUNT( BB$9:BB$50 )  - $C158 + 1, 1)), INDEX( BA$101:BA$142, MAX( COUNT( BB$9:BB$50 )  - $B158 + 1, 1)) : INDEX( BA$101:BA$142, MAX( COUNT( BB$9:BB$50 )  - $C158 + 1, 1)) &gt; 0), $D158))</f>
        <v>1</v>
      </c>
      <c r="BB158" s="10">
        <f>+IF(BB$8 = 125, 1, _xlfn.PERCENTILE.INC(_xlfn._xlws.FILTER(INDEX( BB$55:BB$96, MAX( COUNT( BC$9:BC$50 )  - $B158 + 1, 1)) : INDEX( BB$55:BB$96, MAX( COUNT( BC$9:BC$50 )  - $C158 + 1, 1)), INDEX( BB$101:BB$142, MAX( COUNT( BC$9:BC$50 )  - $B158 + 1, 1)) : INDEX( BB$101:BB$142, MAX( COUNT( BC$9:BC$50 )  - $C158 + 1, 1)) &gt; 0), $D158))</f>
        <v>1</v>
      </c>
      <c r="BC158" s="10">
        <f>+IF(BC$8 = 125, 1, _xlfn.PERCENTILE.INC(_xlfn._xlws.FILTER(INDEX( BC$55:BC$96, MAX( COUNT( BD$9:BD$50 )  - $B158 + 1, 1)) : INDEX( BC$55:BC$96, MAX( COUNT( BD$9:BD$50 )  - $C158 + 1, 1)), INDEX( BC$101:BC$142, MAX( COUNT( BD$9:BD$50 )  - $B158 + 1, 1)) : INDEX( BC$101:BC$142, MAX( COUNT( BD$9:BD$50 )  - $C158 + 1, 1)) &gt; 0), $D158))</f>
        <v>1</v>
      </c>
      <c r="BD158" s="10">
        <f>+IF(BD$8 = 125, 1, _xlfn.PERCENTILE.INC(_xlfn._xlws.FILTER(INDEX( BD$55:BD$96, MAX( COUNT( BE$9:BE$50 )  - $B158 + 1, 1)) : INDEX( BD$55:BD$96, MAX( COUNT( BE$9:BE$50 )  - $C158 + 1, 1)), INDEX( BD$101:BD$142, MAX( COUNT( BE$9:BE$50 )  - $B158 + 1, 1)) : INDEX( BD$101:BD$142, MAX( COUNT( BE$9:BE$50 )  - $C158 + 1, 1)) &gt; 0), $D158))</f>
        <v>1</v>
      </c>
      <c r="BE158" s="10">
        <f>+IF(BE$8 = 125, 1, _xlfn.PERCENTILE.INC(_xlfn._xlws.FILTER(INDEX( BE$55:BE$96, MAX( COUNT( BF$9:BF$50 )  - $B158 + 1, 1)) : INDEX( BE$55:BE$96, MAX( COUNT( BF$9:BF$50 )  - $C158 + 1, 1)), INDEX( BE$101:BE$142, MAX( COUNT( BF$9:BF$50 )  - $B158 + 1, 1)) : INDEX( BE$101:BE$142, MAX( COUNT( BF$9:BF$50 )  - $C158 + 1, 1)) &gt; 0), $D158))</f>
        <v>1.0000836504360124</v>
      </c>
      <c r="BF158" s="10">
        <f>+IF(BF$8 = 125, 1, _xlfn.PERCENTILE.INC(_xlfn._xlws.FILTER(INDEX( BF$55:BF$96, MAX( COUNT( BG$9:BG$50 )  - $B158 + 1, 1)) : INDEX( BF$55:BF$96, MAX( COUNT( BG$9:BG$50 )  - $C158 + 1, 1)), INDEX( BF$101:BF$142, MAX( COUNT( BG$9:BG$50 )  - $B158 + 1, 1)) : INDEX( BF$101:BF$142, MAX( COUNT( BG$9:BG$50 )  - $C158 + 1, 1)) &gt; 0), $D158))</f>
        <v>1</v>
      </c>
      <c r="BG158" s="10">
        <f>+IF(BG$8 = 125, 1, _xlfn.PERCENTILE.INC(_xlfn._xlws.FILTER(INDEX( BG$55:BG$96, MAX( COUNT( BH$9:BH$50 )  - $B158 + 1, 1)) : INDEX( BG$55:BG$96, MAX( COUNT( BH$9:BH$50 )  - $C158 + 1, 1)), INDEX( BG$101:BG$142, MAX( COUNT( BH$9:BH$50 )  - $B158 + 1, 1)) : INDEX( BG$101:BG$142, MAX( COUNT( BH$9:BH$50 )  - $C158 + 1, 1)) &gt; 0), $D158))</f>
        <v>1</v>
      </c>
      <c r="BH158" s="10">
        <f>+IF(BH$8 = 125, 1, _xlfn.PERCENTILE.INC(_xlfn._xlws.FILTER(INDEX( BH$55:BH$96, MAX( COUNT( BI$9:BI$50 )  - $B158 + 1, 1)) : INDEX( BH$55:BH$96, MAX( COUNT( BI$9:BI$50 )  - $C158 + 1, 1)), INDEX( BH$101:BH$142, MAX( COUNT( BI$9:BI$50 )  - $B158 + 1, 1)) : INDEX( BH$101:BH$142, MAX( COUNT( BI$9:BI$50 )  - $C158 + 1, 1)) &gt; 0), $D158))</f>
        <v>1</v>
      </c>
      <c r="BI158" s="10">
        <f>+IF(BI$8 = 125, 1, _xlfn.PERCENTILE.INC(_xlfn._xlws.FILTER(INDEX( BI$55:BI$96, MAX( COUNT( BJ$9:BJ$50 )  - $B158 + 1, 1)) : INDEX( BI$55:BI$96, MAX( COUNT( BJ$9:BJ$50 )  - $C158 + 1, 1)), INDEX( BI$101:BI$142, MAX( COUNT( BJ$9:BJ$50 )  - $B158 + 1, 1)) : INDEX( BI$101:BI$142, MAX( COUNT( BJ$9:BJ$50 )  - $C158 + 1, 1)) &gt; 0), $D158))</f>
        <v>1</v>
      </c>
      <c r="BJ158" s="10">
        <f>+IF(BJ$8 = 125, 1, _xlfn.PERCENTILE.INC(_xlfn._xlws.FILTER(INDEX( BJ$55:BJ$96, MAX( COUNT( BK$9:BK$50 )  - $B158 + 1, 1)) : INDEX( BJ$55:BJ$96, MAX( COUNT( BK$9:BK$50 )  - $C158 + 1, 1)), INDEX( BJ$101:BJ$142, MAX( COUNT( BK$9:BK$50 )  - $B158 + 1, 1)) : INDEX( BJ$101:BJ$142, MAX( COUNT( BK$9:BK$50 )  - $C158 + 1, 1)) &gt; 0), $D158))</f>
        <v>1</v>
      </c>
      <c r="BK158" s="10">
        <f>+IF(BK$8 = 125, 1, _xlfn.PERCENTILE.INC(_xlfn._xlws.FILTER(INDEX( BK$55:BK$96, MAX( COUNT( BL$9:BL$50 )  - $B158 + 1, 1)) : INDEX( BK$55:BK$96, MAX( COUNT( BL$9:BL$50 )  - $C158 + 1, 1)), INDEX( BK$101:BK$142, MAX( COUNT( BL$9:BL$50 )  - $B158 + 1, 1)) : INDEX( BK$101:BK$142, MAX( COUNT( BL$9:BL$50 )  - $C158 + 1, 1)) &gt; 0), $D158))</f>
        <v>1</v>
      </c>
      <c r="BL158" s="10">
        <f>+IF(BL$8 = 125, 1, _xlfn.PERCENTILE.INC(_xlfn._xlws.FILTER(INDEX( BL$55:BL$96, MAX( COUNT( BM$9:BM$50 )  - $B158 + 1, 1)) : INDEX( BL$55:BL$96, MAX( COUNT( BM$9:BM$50 )  - $C158 + 1, 1)), INDEX( BL$101:BL$142, MAX( COUNT( BM$9:BM$50 )  - $B158 + 1, 1)) : INDEX( BL$101:BL$142, MAX( COUNT( BM$9:BM$50 )  - $C158 + 1, 1)) &gt; 0), $D158))</f>
        <v>1.000226160048409</v>
      </c>
      <c r="BM158" s="10">
        <f>+IF(BM$8 = 125, 1, _xlfn.PERCENTILE.INC(_xlfn._xlws.FILTER(INDEX( BM$55:BM$96, MAX( COUNT( BN$9:BN$50 )  - $B158 + 1, 1)) : INDEX( BM$55:BM$96, MAX( COUNT( BN$9:BN$50 )  - $C158 + 1, 1)), INDEX( BM$101:BM$142, MAX( COUNT( BN$9:BN$50 )  - $B158 + 1, 1)) : INDEX( BM$101:BM$142, MAX( COUNT( BN$9:BN$50 )  - $C158 + 1, 1)) &gt; 0), $D158))</f>
        <v>1</v>
      </c>
      <c r="BN158" s="10">
        <f>+IF(BN$8 = 125, 1, _xlfn.PERCENTILE.INC(_xlfn._xlws.FILTER(INDEX( BN$55:BN$96, MAX( COUNT( BO$9:BO$50 )  - $B158 + 1, 1)) : INDEX( BN$55:BN$96, MAX( COUNT( BO$9:BO$50 )  - $C158 + 1, 1)), INDEX( BN$101:BN$142, MAX( COUNT( BO$9:BO$50 )  - $B158 + 1, 1)) : INDEX( BN$101:BN$142, MAX( COUNT( BO$9:BO$50 )  - $C158 + 1, 1)) &gt; 0), $D158))</f>
        <v>1</v>
      </c>
      <c r="BO158" s="10">
        <f>+IF(BO$8 = 125, 1, _xlfn.PERCENTILE.INC(_xlfn._xlws.FILTER(INDEX( BO$55:BO$96, MAX( COUNT( BP$9:BP$50 )  - $B158 + 1, 1)) : INDEX( BO$55:BO$96, MAX( COUNT( BP$9:BP$50 )  - $C158 + 1, 1)), INDEX( BO$101:BO$142, MAX( COUNT( BP$9:BP$50 )  - $B158 + 1, 1)) : INDEX( BO$101:BO$142, MAX( COUNT( BP$9:BP$50 )  - $C158 + 1, 1)) &gt; 0), $D158))</f>
        <v>1.0000843390691858</v>
      </c>
      <c r="BP158" s="10">
        <f>+IF(BP$8 = 125, 1, _xlfn.PERCENTILE.INC(_xlfn._xlws.FILTER(INDEX( BP$55:BP$96, MAX( COUNT( BQ$9:BQ$50 )  - $B158 + 1, 1)) : INDEX( BP$55:BP$96, MAX( COUNT( BQ$9:BQ$50 )  - $C158 + 1, 1)), INDEX( BP$101:BP$142, MAX( COUNT( BQ$9:BQ$50 )  - $B158 + 1, 1)) : INDEX( BP$101:BP$142, MAX( COUNT( BQ$9:BQ$50 )  - $C158 + 1, 1)) &gt; 0), $D158))</f>
        <v>1</v>
      </c>
      <c r="BQ158" s="10">
        <f>+IF(BQ$8 = 125, 1, _xlfn.PERCENTILE.INC(_xlfn._xlws.FILTER(INDEX( BQ$55:BQ$96, MAX( COUNT( BR$9:BR$50 )  - $B158 + 1, 1)) : INDEX( BQ$55:BQ$96, MAX( COUNT( BR$9:BR$50 )  - $C158 + 1, 1)), INDEX( BQ$101:BQ$142, MAX( COUNT( BR$9:BR$50 )  - $B158 + 1, 1)) : INDEX( BQ$101:BQ$142, MAX( COUNT( BR$9:BR$50 )  - $C158 + 1, 1)) &gt; 0), $D158))</f>
        <v>1</v>
      </c>
      <c r="BR158" s="10">
        <f>+IF(BR$8 = 125, 1, _xlfn.PERCENTILE.INC(_xlfn._xlws.FILTER(INDEX( BR$55:BR$96, MAX( COUNT( BS$9:BS$50 )  - $B158 + 1, 1)) : INDEX( BR$55:BR$96, MAX( COUNT( BS$9:BS$50 )  - $C158 + 1, 1)), INDEX( BR$101:BR$142, MAX( COUNT( BS$9:BS$50 )  - $B158 + 1, 1)) : INDEX( BR$101:BR$142, MAX( COUNT( BS$9:BS$50 )  - $C158 + 1, 1)) &gt; 0), $D158))</f>
        <v>1</v>
      </c>
      <c r="BS158" s="10">
        <f>+IF(BS$8 = 125, 1, _xlfn.PERCENTILE.INC(_xlfn._xlws.FILTER(INDEX( BS$55:BS$96, MAX( COUNT( BT$9:BT$50 )  - $B158 + 1, 1)) : INDEX( BS$55:BS$96, MAX( COUNT( BT$9:BT$50 )  - $C158 + 1, 1)), INDEX( BS$101:BS$142, MAX( COUNT( BT$9:BT$50 )  - $B158 + 1, 1)) : INDEX( BS$101:BS$142, MAX( COUNT( BT$9:BT$50 )  - $C158 + 1, 1)) &gt; 0), $D158))</f>
        <v>1</v>
      </c>
      <c r="BT158" s="10">
        <f>+IF(BT$8 = 125, 1, _xlfn.PERCENTILE.INC(_xlfn._xlws.FILTER(INDEX( BT$55:BT$96, MAX( COUNT( BU$9:BU$50 )  - $B158 + 1, 1)) : INDEX( BT$55:BT$96, MAX( COUNT( BU$9:BU$50 )  - $C158 + 1, 1)), INDEX( BT$101:BT$142, MAX( COUNT( BU$9:BU$50 )  - $B158 + 1, 1)) : INDEX( BT$101:BT$142, MAX( COUNT( BU$9:BU$50 )  - $C158 + 1, 1)) &gt; 0), $D158))</f>
        <v>1</v>
      </c>
      <c r="BU158" s="10">
        <f>+IF(BU$8 = 125, 1, _xlfn.PERCENTILE.INC(_xlfn._xlws.FILTER(INDEX( BU$55:BU$96, MAX( COUNT( BV$9:BV$50 )  - $B158 + 1, 1)) : INDEX( BU$55:BU$96, MAX( COUNT( BV$9:BV$50 )  - $C158 + 1, 1)), INDEX( BU$101:BU$142, MAX( COUNT( BV$9:BV$50 )  - $B158 + 1, 1)) : INDEX( BU$101:BU$142, MAX( COUNT( BV$9:BV$50 )  - $C158 + 1, 1)) &gt; 0), $D158))</f>
        <v>1</v>
      </c>
      <c r="BV158" s="10">
        <f>+IF(BV$8 = 125, 1, _xlfn.PERCENTILE.INC(_xlfn._xlws.FILTER(INDEX( BV$55:BV$96, MAX( COUNT( BW$9:BW$50 )  - $B158 + 1, 1)) : INDEX( BV$55:BV$96, MAX( COUNT( BW$9:BW$50 )  - $C158 + 1, 1)), INDEX( BV$101:BV$142, MAX( COUNT( BW$9:BW$50 )  - $B158 + 1, 1)) : INDEX( BV$101:BV$142, MAX( COUNT( BW$9:BW$50 )  - $C158 + 1, 1)) &gt; 0), $D158))</f>
        <v>1</v>
      </c>
      <c r="BW158" s="10">
        <f>+IF(BW$8 = 125, 1, _xlfn.PERCENTILE.INC(_xlfn._xlws.FILTER(INDEX( BW$55:BW$96, MAX( COUNT( BX$9:BX$50 )  - $B158 + 1, 1)) : INDEX( BW$55:BW$96, MAX( COUNT( BX$9:BX$50 )  - $C158 + 1, 1)), INDEX( BW$101:BW$142, MAX( COUNT( BX$9:BX$50 )  - $B158 + 1, 1)) : INDEX( BW$101:BW$142, MAX( COUNT( BX$9:BX$50 )  - $C158 + 1, 1)) &gt; 0), $D158))</f>
        <v>1</v>
      </c>
      <c r="BX158" s="10">
        <f>+IF(BX$8 = 125, 1, _xlfn.PERCENTILE.INC(_xlfn._xlws.FILTER(INDEX( BX$55:BX$96, MAX( COUNT( BY$9:BY$50 )  - $B158 + 1, 1)) : INDEX( BX$55:BX$96, MAX( COUNT( BY$9:BY$50 )  - $C158 + 1, 1)), INDEX( BX$101:BX$142, MAX( COUNT( BY$9:BY$50 )  - $B158 + 1, 1)) : INDEX( BX$101:BX$142, MAX( COUNT( BY$9:BY$50 )  - $C158 + 1, 1)) &gt; 0), $D158))</f>
        <v>1.0001874339124521</v>
      </c>
      <c r="BY158" s="10">
        <f>+IF(BY$8 = 125, 1, _xlfn.PERCENTILE.INC(_xlfn._xlws.FILTER(INDEX( BY$55:BY$96, MAX( COUNT( BZ$9:BZ$50 )  - $B158 + 1, 1)) : INDEX( BY$55:BY$96, MAX( COUNT( BZ$9:BZ$50 )  - $C158 + 1, 1)), INDEX( BY$101:BY$142, MAX( COUNT( BZ$9:BZ$50 )  - $B158 + 1, 1)) : INDEX( BY$101:BY$142, MAX( COUNT( BZ$9:BZ$50 )  - $C158 + 1, 1)) &gt; 0), $D158))</f>
        <v>1</v>
      </c>
      <c r="BZ158" s="10">
        <f>+IF(BZ$8 = 125, 1, _xlfn.PERCENTILE.INC(_xlfn._xlws.FILTER(INDEX( BZ$55:BZ$96, MAX( COUNT( CA$9:CA$50 )  - $B158 + 1, 1)) : INDEX( BZ$55:BZ$96, MAX( COUNT( CA$9:CA$50 )  - $C158 + 1, 1)), INDEX( BZ$101:BZ$142, MAX( COUNT( CA$9:CA$50 )  - $B158 + 1, 1)) : INDEX( BZ$101:BZ$142, MAX( COUNT( CA$9:CA$50 )  - $C158 + 1, 1)) &gt; 0), $D158))</f>
        <v>1.0000216710184708</v>
      </c>
      <c r="CA158" s="10">
        <f>+IF(CA$8 = 125, 1, _xlfn.PERCENTILE.INC(_xlfn._xlws.FILTER(INDEX( CA$55:CA$96, MAX( COUNT( CB$9:CB$50 )  - $B158 + 1, 1)) : INDEX( CA$55:CA$96, MAX( COUNT( CB$9:CB$50 )  - $C158 + 1, 1)), INDEX( CA$101:CA$142, MAX( COUNT( CB$9:CB$50 )  - $B158 + 1, 1)) : INDEX( CA$101:CA$142, MAX( COUNT( CB$9:CB$50 )  - $C158 + 1, 1)) &gt; 0), $D158))</f>
        <v>1.0000588497385379</v>
      </c>
      <c r="CB158" s="10">
        <f>+IF(CB$8 = 125, 1, _xlfn.PERCENTILE.INC(_xlfn._xlws.FILTER(INDEX( CB$55:CB$96, MAX( COUNT( CC$9:CC$50 )  - $B158 + 1, 1)) : INDEX( CB$55:CB$96, MAX( COUNT( CC$9:CC$50 )  - $C158 + 1, 1)), INDEX( CB$101:CB$142, MAX( COUNT( CC$9:CC$50 )  - $B158 + 1, 1)) : INDEX( CB$101:CB$142, MAX( COUNT( CC$9:CC$50 )  - $C158 + 1, 1)) &gt; 0), $D158))</f>
        <v>1</v>
      </c>
      <c r="CC158" s="10">
        <f>+IF(CC$8 = 125, 1, _xlfn.PERCENTILE.INC(_xlfn._xlws.FILTER(INDEX( CC$55:CC$96, MAX( COUNT( CD$9:CD$50 )  - $B158 + 1, 1)) : INDEX( CC$55:CC$96, MAX( COUNT( CD$9:CD$50 )  - $C158 + 1, 1)), INDEX( CC$101:CC$142, MAX( COUNT( CD$9:CD$50 )  - $B158 + 1, 1)) : INDEX( CC$101:CC$142, MAX( COUNT( CD$9:CD$50 )  - $C158 + 1, 1)) &gt; 0), $D158))</f>
        <v>1</v>
      </c>
      <c r="CD158" s="10">
        <f>+IF(CD$8 = 125, 1, _xlfn.PERCENTILE.INC(_xlfn._xlws.FILTER(INDEX( CD$55:CD$96, MAX( COUNT( CE$9:CE$50 )  - $B158 + 1, 1)) : INDEX( CD$55:CD$96, MAX( COUNT( CE$9:CE$50 )  - $C158 + 1, 1)), INDEX( CD$101:CD$142, MAX( COUNT( CE$9:CE$50 )  - $B158 + 1, 1)) : INDEX( CD$101:CD$142, MAX( COUNT( CE$9:CE$50 )  - $C158 + 1, 1)) &gt; 0), $D158))</f>
        <v>1</v>
      </c>
      <c r="CE158" s="10">
        <f>+IF(CE$8 = 125, 1, _xlfn.PERCENTILE.INC(_xlfn._xlws.FILTER(INDEX( CE$55:CE$96, MAX( COUNT( CF$9:CF$50 )  - $B158 + 1, 1)) : INDEX( CE$55:CE$96, MAX( COUNT( CF$9:CF$50 )  - $C158 + 1, 1)), INDEX( CE$101:CE$142, MAX( COUNT( CF$9:CF$50 )  - $B158 + 1, 1)) : INDEX( CE$101:CE$142, MAX( COUNT( CF$9:CF$50 )  - $C158 + 1, 1)) &gt; 0), $D158))</f>
        <v>1</v>
      </c>
      <c r="CF158" s="10">
        <f>+IF(CF$8 = 125, 1, _xlfn.PERCENTILE.INC(_xlfn._xlws.FILTER(INDEX( CF$55:CF$96, MAX( COUNT( CG$9:CG$50 )  - $B158 + 1, 1)) : INDEX( CF$55:CF$96, MAX( COUNT( CG$9:CG$50 )  - $C158 + 1, 1)), INDEX( CF$101:CF$142, MAX( COUNT( CG$9:CG$50 )  - $B158 + 1, 1)) : INDEX( CF$101:CF$142, MAX( COUNT( CG$9:CG$50 )  - $C158 + 1, 1)) &gt; 0), $D158))</f>
        <v>1</v>
      </c>
      <c r="CG158" s="10">
        <f>+IF(CG$8 = 125, 1, _xlfn.PERCENTILE.INC(_xlfn._xlws.FILTER(INDEX( CG$55:CG$96, MAX( COUNT( CH$9:CH$50 )  - $B158 + 1, 1)) : INDEX( CG$55:CG$96, MAX( COUNT( CH$9:CH$50 )  - $C158 + 1, 1)), INDEX( CG$101:CG$142, MAX( COUNT( CH$9:CH$50 )  - $B158 + 1, 1)) : INDEX( CG$101:CG$142, MAX( COUNT( CH$9:CH$50 )  - $C158 + 1, 1)) &gt; 0), $D158))</f>
        <v>1</v>
      </c>
      <c r="CH158" s="10">
        <f>+IF(CH$8 = 125, 1, _xlfn.PERCENTILE.INC(_xlfn._xlws.FILTER(INDEX( CH$55:CH$96, MAX( COUNT( CI$9:CI$50 )  - $B158 + 1, 1)) : INDEX( CH$55:CH$96, MAX( COUNT( CI$9:CI$50 )  - $C158 + 1, 1)), INDEX( CH$101:CH$142, MAX( COUNT( CI$9:CI$50 )  - $B158 + 1, 1)) : INDEX( CH$101:CH$142, MAX( COUNT( CI$9:CI$50 )  - $C158 + 1, 1)) &gt; 0), $D158))</f>
        <v>1.0000179490068068</v>
      </c>
      <c r="CI158" s="10">
        <f>+IF(CI$8 = 125, 1, _xlfn.PERCENTILE.INC(_xlfn._xlws.FILTER(INDEX( CI$55:CI$96, MAX( COUNT( CJ$9:CJ$50 )  - $B158 + 1, 1)) : INDEX( CI$55:CI$96, MAX( COUNT( CJ$9:CJ$50 )  - $C158 + 1, 1)), INDEX( CI$101:CI$142, MAX( COUNT( CJ$9:CJ$50 )  - $B158 + 1, 1)) : INDEX( CI$101:CI$142, MAX( COUNT( CJ$9:CJ$50 )  - $C158 + 1, 1)) &gt; 0), $D158))</f>
        <v>1</v>
      </c>
      <c r="CJ158" s="10">
        <f>+IF(CJ$8 = 125, 1, _xlfn.PERCENTILE.INC(_xlfn._xlws.FILTER(INDEX( CJ$55:CJ$96, MAX( COUNT( CK$9:CK$50 )  - $B158 + 1, 1)) : INDEX( CJ$55:CJ$96, MAX( COUNT( CK$9:CK$50 )  - $C158 + 1, 1)), INDEX( CJ$101:CJ$142, MAX( COUNT( CK$9:CK$50 )  - $B158 + 1, 1)) : INDEX( CJ$101:CJ$142, MAX( COUNT( CK$9:CK$50 )  - $C158 + 1, 1)) &gt; 0), $D158))</f>
        <v>1</v>
      </c>
      <c r="CK158" s="10">
        <f>+IF(CK$8 = 125, 1, _xlfn.PERCENTILE.INC(_xlfn._xlws.FILTER(INDEX( CK$55:CK$96, MAX( COUNT( CL$9:CL$50 )  - $B158 + 1, 1)) : INDEX( CK$55:CK$96, MAX( COUNT( CL$9:CL$50 )  - $C158 + 1, 1)), INDEX( CK$101:CK$142, MAX( COUNT( CL$9:CL$50 )  - $B158 + 1, 1)) : INDEX( CK$101:CK$142, MAX( COUNT( CL$9:CL$50 )  - $C158 + 1, 1)) &gt; 0), $D158))</f>
        <v>1</v>
      </c>
      <c r="CL158" s="10">
        <f>+IF(CL$8 = 125, 1, _xlfn.PERCENTILE.INC(_xlfn._xlws.FILTER(INDEX( CL$55:CL$96, MAX( COUNT( CM$9:CM$50 )  - $B158 + 1, 1)) : INDEX( CL$55:CL$96, MAX( COUNT( CM$9:CM$50 )  - $C158 + 1, 1)), INDEX( CL$101:CL$142, MAX( COUNT( CM$9:CM$50 )  - $B158 + 1, 1)) : INDEX( CL$101:CL$142, MAX( COUNT( CM$9:CM$50 )  - $C158 + 1, 1)) &gt; 0), $D158))</f>
        <v>1</v>
      </c>
      <c r="CM158" s="10">
        <f>+IF(CM$8 = 125, 1, _xlfn.PERCENTILE.INC(_xlfn._xlws.FILTER(INDEX( CM$55:CM$96, MAX( COUNT( CN$9:CN$50 )  - $B158 + 1, 1)) : INDEX( CM$55:CM$96, MAX( COUNT( CN$9:CN$50 )  - $C158 + 1, 1)), INDEX( CM$101:CM$142, MAX( COUNT( CN$9:CN$50 )  - $B158 + 1, 1)) : INDEX( CM$101:CM$142, MAX( COUNT( CN$9:CN$50 )  - $C158 + 1, 1)) &gt; 0), $D158))</f>
        <v>1.00016227254323</v>
      </c>
      <c r="CN158" s="10">
        <f>+IF(CN$8 = 125, 1, _xlfn.PERCENTILE.INC(_xlfn._xlws.FILTER(INDEX( CN$55:CN$96, MAX( COUNT( CO$9:CO$50 )  - $B158 + 1, 1)) : INDEX( CN$55:CN$96, MAX( COUNT( CO$9:CO$50 )  - $C158 + 1, 1)), INDEX( CN$101:CN$142, MAX( COUNT( CO$9:CO$50 )  - $B158 + 1, 1)) : INDEX( CN$101:CN$142, MAX( COUNT( CO$9:CO$50 )  - $C158 + 1, 1)) &gt; 0), $D158))</f>
        <v>1</v>
      </c>
      <c r="CO158" s="10">
        <f>+IF(CO$8 = 125, 1, _xlfn.PERCENTILE.INC(_xlfn._xlws.FILTER(INDEX( CO$55:CO$96, MAX( COUNT( CP$9:CP$50 )  - $B158 + 1, 1)) : INDEX( CO$55:CO$96, MAX( COUNT( CP$9:CP$50 )  - $C158 + 1, 1)), INDEX( CO$101:CO$142, MAX( COUNT( CP$9:CP$50 )  - $B158 + 1, 1)) : INDEX( CO$101:CO$142, MAX( COUNT( CP$9:CP$50 )  - $C158 + 1, 1)) &gt; 0), $D158))</f>
        <v>1</v>
      </c>
      <c r="CP158" s="10">
        <f>+IF(CP$8 = 125, 1, _xlfn.PERCENTILE.INC(_xlfn._xlws.FILTER(INDEX( CP$55:CP$96, MAX( COUNT( CQ$9:CQ$50 )  - $B158 + 1, 1)) : INDEX( CP$55:CP$96, MAX( COUNT( CQ$9:CQ$50 )  - $C158 + 1, 1)), INDEX( CP$101:CP$142, MAX( COUNT( CQ$9:CQ$50 )  - $B158 + 1, 1)) : INDEX( CP$101:CP$142, MAX( COUNT( CQ$9:CQ$50 )  - $C158 + 1, 1)) &gt; 0), $D158))</f>
        <v>1</v>
      </c>
      <c r="CQ158" s="10">
        <f>+IF(CQ$8 = 125, 1, _xlfn.PERCENTILE.INC(_xlfn._xlws.FILTER(INDEX( CQ$55:CQ$96, MAX( COUNT( CR$9:CR$50 )  - $B158 + 1, 1)) : INDEX( CQ$55:CQ$96, MAX( COUNT( CR$9:CR$50 )  - $C158 + 1, 1)), INDEX( CQ$101:CQ$142, MAX( COUNT( CR$9:CR$50 )  - $B158 + 1, 1)) : INDEX( CQ$101:CQ$142, MAX( COUNT( CR$9:CR$50 )  - $C158 + 1, 1)) &gt; 0), $D158))</f>
        <v>1</v>
      </c>
      <c r="CR158" s="10">
        <f>+IF(CR$8 = 125, 1, _xlfn.PERCENTILE.INC(_xlfn._xlws.FILTER(INDEX( CR$55:CR$96, MAX( COUNT( CS$9:CS$50 )  - $B158 + 1, 1)) : INDEX( CR$55:CR$96, MAX( COUNT( CS$9:CS$50 )  - $C158 + 1, 1)), INDEX( CR$101:CR$142, MAX( COUNT( CS$9:CS$50 )  - $B158 + 1, 1)) : INDEX( CR$101:CR$142, MAX( COUNT( CS$9:CS$50 )  - $C158 + 1, 1)) &gt; 0), $D158))</f>
        <v>1</v>
      </c>
      <c r="CS158" s="10">
        <f>+IF(CS$8 = 125, 1, _xlfn.PERCENTILE.INC(_xlfn._xlws.FILTER(INDEX( CS$55:CS$96, MAX( COUNT( CT$9:CT$50 )  - $B158 + 1, 1)) : INDEX( CS$55:CS$96, MAX( COUNT( CT$9:CT$50 )  - $C158 + 1, 1)), INDEX( CS$101:CS$142, MAX( COUNT( CT$9:CT$50 )  - $B158 + 1, 1)) : INDEX( CS$101:CS$142, MAX( COUNT( CT$9:CT$50 )  - $C158 + 1, 1)) &gt; 0), $D158))</f>
        <v>1</v>
      </c>
      <c r="CT158" s="10">
        <f>+IF(CT$8 = 125, 1, _xlfn.PERCENTILE.INC(_xlfn._xlws.FILTER(INDEX( CT$55:CT$96, MAX( COUNT( CU$9:CU$50 )  - $B158 + 1, 1)) : INDEX( CT$55:CT$96, MAX( COUNT( CU$9:CU$50 )  - $C158 + 1, 1)), INDEX( CT$101:CT$142, MAX( COUNT( CU$9:CU$50 )  - $B158 + 1, 1)) : INDEX( CT$101:CT$142, MAX( COUNT( CU$9:CU$50 )  - $C158 + 1, 1)) &gt; 0), $D158))</f>
        <v>1</v>
      </c>
      <c r="CU158" s="10">
        <f>+IF(CU$8 = 125, 1, _xlfn.PERCENTILE.INC(_xlfn._xlws.FILTER(INDEX( CU$55:CU$96, MAX( COUNT( CV$9:CV$50 )  - $B158 + 1, 1)) : INDEX( CU$55:CU$96, MAX( COUNT( CV$9:CV$50 )  - $C158 + 1, 1)), INDEX( CU$101:CU$142, MAX( COUNT( CV$9:CV$50 )  - $B158 + 1, 1)) : INDEX( CU$101:CU$142, MAX( COUNT( CV$9:CV$50 )  - $C158 + 1, 1)) &gt; 0), $D158))</f>
        <v>1</v>
      </c>
      <c r="CV158" s="10">
        <f>+IF(CV$8 = 125, 1, _xlfn.PERCENTILE.INC(_xlfn._xlws.FILTER(INDEX( CV$55:CV$96, MAX( COUNT( CW$9:CW$50 )  - $B158 + 1, 1)) : INDEX( CV$55:CV$96, MAX( COUNT( CW$9:CW$50 )  - $C158 + 1, 1)), INDEX( CV$101:CV$142, MAX( COUNT( CW$9:CW$50 )  - $B158 + 1, 1)) : INDEX( CV$101:CV$142, MAX( COUNT( CW$9:CW$50 )  - $C158 + 1, 1)) &gt; 0), $D158))</f>
        <v>1</v>
      </c>
      <c r="CW158" s="10">
        <f>+IF(CW$8 = 125, 1, _xlfn.PERCENTILE.INC(_xlfn._xlws.FILTER(INDEX( CW$55:CW$96, MAX( COUNT( CX$9:CX$50 )  - $B158 + 1, 1)) : INDEX( CW$55:CW$96, MAX( COUNT( CX$9:CX$50 )  - $C158 + 1, 1)), INDEX( CW$101:CW$142, MAX( COUNT( CX$9:CX$50 )  - $B158 + 1, 1)) : INDEX( CW$101:CW$142, MAX( COUNT( CX$9:CX$50 )  - $C158 + 1, 1)) &gt; 0), $D158))</f>
        <v>1</v>
      </c>
      <c r="CX158" s="10">
        <f>+IF(CX$8 = 125, 1, _xlfn.PERCENTILE.INC(_xlfn._xlws.FILTER(INDEX( CX$55:CX$96, MAX( COUNT( CY$9:CY$50 )  - $B158 + 1, 1)) : INDEX( CX$55:CX$96, MAX( COUNT( CY$9:CY$50 )  - $C158 + 1, 1)), INDEX( CX$101:CX$142, MAX( COUNT( CY$9:CY$50 )  - $B158 + 1, 1)) : INDEX( CX$101:CX$142, MAX( COUNT( CY$9:CY$50 )  - $C158 + 1, 1)) &gt; 0), $D158))</f>
        <v>1.0001788523518536</v>
      </c>
      <c r="CY158" s="10">
        <f>+IF(CY$8 = 125, 1, _xlfn.PERCENTILE.INC(_xlfn._xlws.FILTER(INDEX( CY$55:CY$96, MAX( COUNT( CZ$9:CZ$50 )  - $B158 + 1, 1)) : INDEX( CY$55:CY$96, MAX( COUNT( CZ$9:CZ$50 )  - $C158 + 1, 1)), INDEX( CY$101:CY$142, MAX( COUNT( CZ$9:CZ$50 )  - $B158 + 1, 1)) : INDEX( CY$101:CY$142, MAX( COUNT( CZ$9:CZ$50 )  - $C158 + 1, 1)) &gt; 0), $D158))</f>
        <v>1.000554894931631</v>
      </c>
      <c r="CZ158" s="10">
        <f>+IF(CZ$8 = 125, 1, _xlfn.PERCENTILE.INC(_xlfn._xlws.FILTER(INDEX( CZ$55:CZ$96, MAX( COUNT( DA$9:DA$50 )  - $B158 + 1, 1)) : INDEX( CZ$55:CZ$96, MAX( COUNT( DA$9:DA$50 )  - $C158 + 1, 1)), INDEX( CZ$101:CZ$142, MAX( COUNT( DA$9:DA$50 )  - $B158 + 1, 1)) : INDEX( CZ$101:CZ$142, MAX( COUNT( DA$9:DA$50 )  - $C158 + 1, 1)) &gt; 0), $D158))</f>
        <v>1.0002105517818762</v>
      </c>
      <c r="DA158" s="10">
        <f>+IF(DA$8 = 125, 1, _xlfn.PERCENTILE.INC(_xlfn._xlws.FILTER(INDEX( DA$55:DA$96, MAX( COUNT( DB$9:DB$50 )  - $B158 + 1, 1)) : INDEX( DA$55:DA$96, MAX( COUNT( DB$9:DB$50 )  - $C158 + 1, 1)), INDEX( DA$101:DA$142, MAX( COUNT( DB$9:DB$50 )  - $B158 + 1, 1)) : INDEX( DA$101:DA$142, MAX( COUNT( DB$9:DB$50 )  - $C158 + 1, 1)) &gt; 0), $D158))</f>
        <v>1.0000554729617492</v>
      </c>
      <c r="DB158" s="10">
        <f>+IF(DB$8 = 125, 1, _xlfn.PERCENTILE.INC(_xlfn._xlws.FILTER(INDEX( DB$55:DB$96, MAX( COUNT( DC$9:DC$50 )  - $B158 + 1, 1)) : INDEX( DB$55:DB$96, MAX( COUNT( DC$9:DC$50 )  - $C158 + 1, 1)), INDEX( DB$101:DB$142, MAX( COUNT( DC$9:DC$50 )  - $B158 + 1, 1)) : INDEX( DB$101:DB$142, MAX( COUNT( DC$9:DC$50 )  - $C158 + 1, 1)) &gt; 0), $D158))</f>
        <v>1</v>
      </c>
      <c r="DC158" s="10">
        <f>+IF(DC$8 = 125, 1, _xlfn.PERCENTILE.INC(_xlfn._xlws.FILTER(INDEX( DC$55:DC$96, MAX( COUNT( DD$9:DD$50 )  - $B158 + 1, 1)) : INDEX( DC$55:DC$96, MAX( COUNT( DD$9:DD$50 )  - $C158 + 1, 1)), INDEX( DC$101:DC$142, MAX( COUNT( DD$9:DD$50 )  - $B158 + 1, 1)) : INDEX( DC$101:DC$142, MAX( COUNT( DD$9:DD$50 )  - $C158 + 1, 1)) &gt; 0), $D158))</f>
        <v>1</v>
      </c>
      <c r="DD158" s="10">
        <f>+IF(DD$8 = 125, 1, _xlfn.PERCENTILE.INC(_xlfn._xlws.FILTER(INDEX( DD$55:DD$96, MAX( COUNT( DE$9:DE$50 )  - $B158 + 1, 1)) : INDEX( DD$55:DD$96, MAX( COUNT( DE$9:DE$50 )  - $C158 + 1, 1)), INDEX( DD$101:DD$142, MAX( COUNT( DE$9:DE$50 )  - $B158 + 1, 1)) : INDEX( DD$101:DD$142, MAX( COUNT( DE$9:DE$50 )  - $C158 + 1, 1)) &gt; 0), $D158))</f>
        <v>1</v>
      </c>
      <c r="DE158" s="10">
        <f>+IF(DE$8 = 125, 1, _xlfn.PERCENTILE.INC(_xlfn._xlws.FILTER(INDEX( DE$55:DE$96, MAX( COUNT( DF$9:DF$50 )  - $B158 + 1, 1)) : INDEX( DE$55:DE$96, MAX( COUNT( DF$9:DF$50 )  - $C158 + 1, 1)), INDEX( DE$101:DE$142, MAX( COUNT( DF$9:DF$50 )  - $B158 + 1, 1)) : INDEX( DE$101:DE$142, MAX( COUNT( DF$9:DF$50 )  - $C158 + 1, 1)) &gt; 0), $D158))</f>
        <v>1</v>
      </c>
      <c r="DF158" s="10">
        <f>+IF(DF$8 = 125, 1, _xlfn.PERCENTILE.INC(_xlfn._xlws.FILTER(INDEX( DF$55:DF$96, MAX( COUNT( DG$9:DG$50 )  - $B158 + 1, 1)) : INDEX( DF$55:DF$96, MAX( COUNT( DG$9:DG$50 )  - $C158 + 1, 1)), INDEX( DF$101:DF$142, MAX( COUNT( DG$9:DG$50 )  - $B158 + 1, 1)) : INDEX( DF$101:DF$142, MAX( COUNT( DG$9:DG$50 )  - $C158 + 1, 1)) &gt; 0), $D158))</f>
        <v>1</v>
      </c>
      <c r="DG158" s="10">
        <f>+IF(DG$8 = 125, 1, _xlfn.PERCENTILE.INC(_xlfn._xlws.FILTER(INDEX( DG$55:DG$96, MAX( COUNT( DH$9:DH$50 )  - $B158 + 1, 1)) : INDEX( DG$55:DG$96, MAX( COUNT( DH$9:DH$50 )  - $C158 + 1, 1)), INDEX( DG$101:DG$142, MAX( COUNT( DH$9:DH$50 )  - $B158 + 1, 1)) : INDEX( DG$101:DG$142, MAX( COUNT( DH$9:DH$50 )  - $C158 + 1, 1)) &gt; 0), $D158))</f>
        <v>1</v>
      </c>
      <c r="DH158" s="10">
        <f>+IF(DH$8 = 125, 1, _xlfn.PERCENTILE.INC(_xlfn._xlws.FILTER(INDEX( DH$55:DH$96, MAX( COUNT( DI$9:DI$50 )  - $B158 + 1, 1)) : INDEX( DH$55:DH$96, MAX( COUNT( DI$9:DI$50 )  - $C158 + 1, 1)), INDEX( DH$101:DH$142, MAX( COUNT( DI$9:DI$50 )  - $B158 + 1, 1)) : INDEX( DH$101:DH$142, MAX( COUNT( DI$9:DI$50 )  - $C158 + 1, 1)) &gt; 0), $D158))</f>
        <v>1</v>
      </c>
      <c r="DI158" s="10">
        <f>+IF(DI$8 = 125, 1, _xlfn.PERCENTILE.INC(_xlfn._xlws.FILTER(INDEX( DI$55:DI$96, MAX( COUNT( DJ$9:DJ$50 )  - $B158 + 1, 1)) : INDEX( DI$55:DI$96, MAX( COUNT( DJ$9:DJ$50 )  - $C158 + 1, 1)), INDEX( DI$101:DI$142, MAX( COUNT( DJ$9:DJ$50 )  - $B158 + 1, 1)) : INDEX( DI$101:DI$142, MAX( COUNT( DJ$9:DJ$50 )  - $C158 + 1, 1)) &gt; 0), $D158))</f>
        <v>1</v>
      </c>
      <c r="DJ158" s="10">
        <f>+IF(DJ$8 = 125, 1, _xlfn.PERCENTILE.INC(_xlfn._xlws.FILTER(INDEX( DJ$55:DJ$96, MAX( COUNT( DK$9:DK$50 )  - $B158 + 1, 1)) : INDEX( DJ$55:DJ$96, MAX( COUNT( DK$9:DK$50 )  - $C158 + 1, 1)), INDEX( DJ$101:DJ$142, MAX( COUNT( DK$9:DK$50 )  - $B158 + 1, 1)) : INDEX( DJ$101:DJ$142, MAX( COUNT( DK$9:DK$50 )  - $C158 + 1, 1)) &gt; 0), $D158))</f>
        <v>1</v>
      </c>
      <c r="DK158" s="10">
        <f>+IF(DK$8 = 125, 1, _xlfn.PERCENTILE.INC(_xlfn._xlws.FILTER(INDEX( DK$55:DK$96, MAX( COUNT( DL$9:DL$50 )  - $B158 + 1, 1)) : INDEX( DK$55:DK$96, MAX( COUNT( DL$9:DL$50 )  - $C158 + 1, 1)), INDEX( DK$101:DK$142, MAX( COUNT( DL$9:DL$50 )  - $B158 + 1, 1)) : INDEX( DK$101:DK$142, MAX( COUNT( DL$9:DL$50 )  - $C158 + 1, 1)) &gt; 0), $D158))</f>
        <v>1.0007915143953068</v>
      </c>
      <c r="DL158" s="10">
        <f>+IF(DL$8 = 125, 1, _xlfn.PERCENTILE.INC(_xlfn._xlws.FILTER(INDEX( DL$55:DL$96, MAX( COUNT( DM$9:DM$50 )  - $B158 + 1, 1)) : INDEX( DL$55:DL$96, MAX( COUNT( DM$9:DM$50 )  - $C158 + 1, 1)), INDEX( DL$101:DL$142, MAX( COUNT( DM$9:DM$50 )  - $B158 + 1, 1)) : INDEX( DL$101:DL$142, MAX( COUNT( DM$9:DM$50 )  - $C158 + 1, 1)) &gt; 0), $D158))</f>
        <v>1.0003868937258826</v>
      </c>
      <c r="DM158" s="10">
        <f>+IF(DM$8 = 125, 1, _xlfn.PERCENTILE.INC(_xlfn._xlws.FILTER(INDEX( DM$55:DM$96, MAX( COUNT( DN$9:DN$50 )  - $B158 + 1, 1)) : INDEX( DM$55:DM$96, MAX( COUNT( DN$9:DN$50 )  - $C158 + 1, 1)), INDEX( DM$101:DM$142, MAX( COUNT( DN$9:DN$50 )  - $B158 + 1, 1)) : INDEX( DM$101:DM$142, MAX( COUNT( DN$9:DN$50 )  - $C158 + 1, 1)) &gt; 0), $D158))</f>
        <v>1</v>
      </c>
      <c r="DN158" s="10">
        <f>+IF(DN$8 = 125, 1, _xlfn.PERCENTILE.INC(_xlfn._xlws.FILTER(INDEX( DN$55:DN$96, MAX( COUNT( DO$9:DO$50 )  - $B158 + 1, 1)) : INDEX( DN$55:DN$96, MAX( COUNT( DO$9:DO$50 )  - $C158 + 1, 1)), INDEX( DN$101:DN$142, MAX( COUNT( DO$9:DO$50 )  - $B158 + 1, 1)) : INDEX( DN$101:DN$142, MAX( COUNT( DO$9:DO$50 )  - $C158 + 1, 1)) &gt; 0), $D158))</f>
        <v>1</v>
      </c>
      <c r="DO158" s="10">
        <f>+IF(DO$8 = 125, 1, _xlfn.PERCENTILE.INC(_xlfn._xlws.FILTER(INDEX( DO$55:DO$96, MAX( COUNT( DP$9:DP$50 )  - $B158 + 1, 1)) : INDEX( DO$55:DO$96, MAX( COUNT( DP$9:DP$50 )  - $C158 + 1, 1)), INDEX( DO$101:DO$142, MAX( COUNT( DP$9:DP$50 )  - $B158 + 1, 1)) : INDEX( DO$101:DO$142, MAX( COUNT( DP$9:DP$50 )  - $C158 + 1, 1)) &gt; 0), $D158))</f>
        <v>1.0007031683645964</v>
      </c>
      <c r="DP158" s="10">
        <f>+IF(DP$8 = 125, 1, _xlfn.PERCENTILE.INC(_xlfn._xlws.FILTER(INDEX( DP$55:DP$96, MAX( COUNT( DQ$9:DQ$50 )  - $B158 + 1, 1)) : INDEX( DP$55:DP$96, MAX( COUNT( DQ$9:DQ$50 )  - $C158 + 1, 1)), INDEX( DP$101:DP$142, MAX( COUNT( DQ$9:DQ$50 )  - $B158 + 1, 1)) : INDEX( DP$101:DP$142, MAX( COUNT( DQ$9:DQ$50 )  - $C158 + 1, 1)) &gt; 0), $D158))</f>
        <v>1</v>
      </c>
      <c r="DQ158" s="10">
        <f>+IF(DQ$8 = 125, 1, _xlfn.PERCENTILE.INC(_xlfn._xlws.FILTER(INDEX( DQ$55:DQ$96, MAX( COUNT( DR$9:DR$50 )  - $B158 + 1, 1)) : INDEX( DQ$55:DQ$96, MAX( COUNT( DR$9:DR$50 )  - $C158 + 1, 1)), INDEX( DQ$101:DQ$142, MAX( COUNT( DR$9:DR$50 )  - $B158 + 1, 1)) : INDEX( DQ$101:DQ$142, MAX( COUNT( DR$9:DR$50 )  - $C158 + 1, 1)) &gt; 0), $D158))</f>
        <v>1</v>
      </c>
      <c r="DR158" s="10">
        <f>+IF(DR$8 = 125, 1, _xlfn.PERCENTILE.INC(_xlfn._xlws.FILTER(INDEX( DR$55:DR$96, MAX( COUNT( DS$9:DS$50 )  - $B158 + 1, 1)) : INDEX( DR$55:DR$96, MAX( COUNT( DS$9:DS$50 )  - $C158 + 1, 1)), INDEX( DR$101:DR$142, MAX( COUNT( DS$9:DS$50 )  - $B158 + 1, 1)) : INDEX( DR$101:DR$142, MAX( COUNT( DS$9:DS$50 )  - $C158 + 1, 1)) &gt; 0), $D158))</f>
        <v>1</v>
      </c>
      <c r="DS158" s="10">
        <f>+IF(DS$8 = 125, 1, _xlfn.PERCENTILE.INC(_xlfn._xlws.FILTER(INDEX( DS$55:DS$96, MAX( COUNT( DT$9:DT$50 )  - $B158 + 1, 1)) : INDEX( DS$55:DS$96, MAX( COUNT( DT$9:DT$50 )  - $C158 + 1, 1)), INDEX( DS$101:DS$142, MAX( COUNT( DT$9:DT$50 )  - $B158 + 1, 1)) : INDEX( DS$101:DS$142, MAX( COUNT( DT$9:DT$50 )  - $C158 + 1, 1)) &gt; 0), $D158))</f>
        <v>1.000217269338618</v>
      </c>
      <c r="DT158" s="10">
        <f>+IF(DT$8 = 125, 1, _xlfn.PERCENTILE.INC(_xlfn._xlws.FILTER(INDEX( DT$55:DT$96, MAX( COUNT( DU$9:DU$50 )  - $B158 + 1, 1)) : INDEX( DT$55:DT$96, MAX( COUNT( DU$9:DU$50 )  - $C158 + 1, 1)), INDEX( DT$101:DT$142, MAX( COUNT( DU$9:DU$50 )  - $B158 + 1, 1)) : INDEX( DT$101:DT$142, MAX( COUNT( DU$9:DU$50 )  - $C158 + 1, 1)) &gt; 0), $D158))</f>
        <v>1.0014130761270028</v>
      </c>
      <c r="DU158" s="10">
        <f>+IF(DU$8 = 125, 1, _xlfn.PERCENTILE.INC(_xlfn._xlws.FILTER(INDEX( DU$55:DU$96, MAX( COUNT( DV$9:DV$50 )  - $B158 + 1, 1)) : INDEX( DU$55:DU$96, MAX( COUNT( DV$9:DV$50 )  - $C158 + 1, 1)), INDEX( DU$101:DU$142, MAX( COUNT( DV$9:DV$50 )  - $B158 + 1, 1)) : INDEX( DU$101:DU$142, MAX( COUNT( DV$9:DV$50 )  - $C158 + 1, 1)) &gt; 0), $D158))</f>
        <v>1.0005439843307575</v>
      </c>
      <c r="DV158" s="10">
        <f>+IF(DV$8 = 125, 1, _xlfn.PERCENTILE.INC(_xlfn._xlws.FILTER(INDEX( DV$55:DV$96, MAX( COUNT( DW$9:DW$50 )  - $B158 + 1, 1)) : INDEX( DV$55:DV$96, MAX( COUNT( DW$9:DW$50 )  - $C158 + 1, 1)), INDEX( DV$101:DV$142, MAX( COUNT( DW$9:DW$50 )  - $B158 + 1, 1)) : INDEX( DV$101:DV$142, MAX( COUNT( DW$9:DW$50 )  - $C158 + 1, 1)) &gt; 0), $D158))</f>
        <v>1.0031647937612322</v>
      </c>
      <c r="DW158" s="10">
        <f>+IF(DW$8 = 125, 1, _xlfn.PERCENTILE.INC(_xlfn._xlws.FILTER(INDEX( DW$55:DW$96, MAX( COUNT( DX$9:DX$50 )  - $B158 + 1, 1)) : INDEX( DW$55:DW$96, MAX( COUNT( DX$9:DX$50 )  - $C158 + 1, 1)), INDEX( DW$101:DW$142, MAX( COUNT( DX$9:DX$50 )  - $B158 + 1, 1)) : INDEX( DW$101:DW$142, MAX( COUNT( DX$9:DX$50 )  - $C158 + 1, 1)) &gt; 0), $D158))</f>
        <v>1.0016286349346883</v>
      </c>
      <c r="DX158" s="10">
        <f>+IF(DX$8 = 125, 1, _xlfn.PERCENTILE.INC(_xlfn._xlws.FILTER(INDEX( DX$55:DX$96, MAX( COUNT( DY$9:DY$50 )  - $B158 + 1, 1)) : INDEX( DX$55:DX$96, MAX( COUNT( DY$9:DY$50 )  - $C158 + 1, 1)), INDEX( DX$101:DX$142, MAX( COUNT( DY$9:DY$50 )  - $B158 + 1, 1)) : INDEX( DX$101:DX$142, MAX( COUNT( DY$9:DY$50 )  - $C158 + 1, 1)) &gt; 0), $D158))</f>
        <v>1.0038513805404945</v>
      </c>
      <c r="DY158" s="10">
        <f>+IF(DY$8 = 125, 1, _xlfn.PERCENTILE.INC(_xlfn._xlws.FILTER(INDEX( DY$55:DY$96, MAX( COUNT( DZ$9:DZ$50 )  - $B158 + 1, 1)) : INDEX( DY$55:DY$96, MAX( COUNT( DZ$9:DZ$50 )  - $C158 + 1, 1)), INDEX( DY$101:DY$142, MAX( COUNT( DZ$9:DZ$50 )  - $B158 + 1, 1)) : INDEX( DY$101:DY$142, MAX( COUNT( DZ$9:DZ$50 )  - $C158 + 1, 1)) &gt; 0), $D158))</f>
        <v>1.0045542200871611</v>
      </c>
      <c r="DZ158" s="10">
        <f>+IF(DZ$8 = 125, 1, _xlfn.PERCENTILE.INC(_xlfn._xlws.FILTER(INDEX( DZ$55:DZ$96, MAX( COUNT( EA$9:EA$50 )  - $B158 + 1, 1)) : INDEX( DZ$55:DZ$96, MAX( COUNT( EA$9:EA$50 )  - $C158 + 1, 1)), INDEX( DZ$101:DZ$142, MAX( COUNT( EA$9:EA$50 )  - $B158 + 1, 1)) : INDEX( DZ$101:DZ$142, MAX( COUNT( EA$9:EA$50 )  - $C158 + 1, 1)) &gt; 0), $D158))</f>
        <v>1.0041088153957449</v>
      </c>
      <c r="EA158" s="10">
        <f>+IF(EA$8 = 125, 1, _xlfn.PERCENTILE.INC(_xlfn._xlws.FILTER(INDEX( EA$55:EA$96, MAX( COUNT( EB$9:EB$50 )  - $B158 + 1, 1)) : INDEX( EA$55:EA$96, MAX( COUNT( EB$9:EB$50 )  - $C158 + 1, 1)), INDEX( EA$101:EA$142, MAX( COUNT( EB$9:EB$50 )  - $B158 + 1, 1)) : INDEX( EA$101:EA$142, MAX( COUNT( EB$9:EB$50 )  - $C158 + 1, 1)) &gt; 0), $D158))</f>
        <v>1</v>
      </c>
      <c r="EB158" s="10">
        <f>+IF(EB$8 = 125, 1, _xlfn.PERCENTILE.INC(_xlfn._xlws.FILTER(INDEX( EB$55:EB$96, MAX( COUNT( EC$9:EC$50 )  - $B158 + 1, 1)) : INDEX( EB$55:EB$96, MAX( COUNT( EC$9:EC$50 )  - $C158 + 1, 1)), INDEX( EB$101:EB$142, MAX( COUNT( EC$9:EC$50 )  - $B158 + 1, 1)) : INDEX( EB$101:EB$142, MAX( COUNT( EC$9:EC$50 )  - $C158 + 1, 1)) &gt; 0), $D158))</f>
        <v>1.8379178252549684</v>
      </c>
      <c r="EC158" s="10">
        <f>+IF(EC$8 = 125, 1, _xlfn.PERCENTILE.INC(_xlfn._xlws.FILTER(INDEX( EC$55:EC$96, MAX( COUNT( ED$9:ED$50 )  - $B158 + 1, 1)) : INDEX( EC$55:EC$96, MAX( COUNT( ED$9:ED$50 )  - $C158 + 1, 1)), INDEX( EC$101:EC$142, MAX( COUNT( ED$9:ED$50 )  - $B158 + 1, 1)) : INDEX( EC$101:EC$142, MAX( COUNT( ED$9:ED$50 )  - $C158 + 1, 1)) &gt; 0), $D158))</f>
        <v>1.9875589436312764</v>
      </c>
      <c r="ED158" s="10">
        <f>+IF(ED$8 = 125, 1, _xlfn.PERCENTILE.INC(_xlfn._xlws.FILTER(INDEX( ED$55:ED$96, MAX( COUNT( EE$9:EE$50 )  - $B158 + 1, 1)) : INDEX( ED$55:ED$96, MAX( COUNT( EE$9:EE$50 )  - $C158 + 1, 1)), INDEX( ED$101:ED$142, MAX( COUNT( EE$9:EE$50 )  - $B158 + 1, 1)) : INDEX( ED$101:ED$142, MAX( COUNT( EE$9:EE$50 )  - $C158 + 1, 1)) &gt; 0), $D158))</f>
        <v>1.1677825004429156</v>
      </c>
      <c r="EE158" s="10">
        <f>+IF(EE$8 = 125, 1, _xlfn.PERCENTILE.INC(_xlfn._xlws.FILTER(INDEX( EE$55:EE$96, MAX( COUNT( EF$9:EF$50 )  - $B158 + 1, 1)) : INDEX( EE$55:EE$96, MAX( COUNT( EF$9:EF$50 )  - $C158 + 1, 1)), INDEX( EE$101:EE$142, MAX( COUNT( EF$9:EF$50 )  - $B158 + 1, 1)) : INDEX( EE$101:EE$142, MAX( COUNT( EF$9:EF$50 )  - $C158 + 1, 1)) &gt; 0), $D158))</f>
        <v>0.98446722904124562</v>
      </c>
      <c r="EF158" s="10">
        <f>+IF(EF$8 = 125, 1, _xlfn.PERCENTILE.INC(_xlfn._xlws.FILTER(INDEX( EF$55:EF$96, MAX( COUNT( EG$9:EG$50 )  - $B158 + 1, 1)) : INDEX( EF$55:EF$96, MAX( COUNT( EG$9:EG$50 )  - $C158 + 1, 1)), INDEX( EF$101:EF$142, MAX( COUNT( EG$9:EG$50 )  - $B158 + 1, 1)) : INDEX( EF$101:EF$142, MAX( COUNT( EG$9:EG$50 )  - $C158 + 1, 1)) &gt; 0), $D158))</f>
        <v>0.98898127855086504</v>
      </c>
      <c r="EG158" s="10">
        <f>+IF(EG$8 = 125, 1, _xlfn.PERCENTILE.INC(_xlfn._xlws.FILTER(INDEX( EG$55:EG$96, MAX( COUNT( EH$9:EH$50 )  - $B158 + 1, 1)) : INDEX( EG$55:EG$96, MAX( COUNT( EH$9:EH$50 )  - $C158 + 1, 1)), INDEX( EG$101:EG$142, MAX( COUNT( EH$9:EH$50 )  - $B158 + 1, 1)) : INDEX( EG$101:EG$142, MAX( COUNT( EH$9:EH$50 )  - $C158 + 1, 1)) &gt; 0), $D158))</f>
        <v>1.0190379510857284</v>
      </c>
      <c r="EH158" s="10">
        <f>+IF(EH$8 = 125, 1, _xlfn.PERCENTILE.INC(_xlfn._xlws.FILTER(INDEX( EH$55:EH$96, MAX( COUNT( EI$9:EI$50 )  - $B158 + 1, 1)) : INDEX( EH$55:EH$96, MAX( COUNT( EI$9:EI$50 )  - $C158 + 1, 1)), INDEX( EH$101:EH$142, MAX( COUNT( EI$9:EI$50 )  - $B158 + 1, 1)) : INDEX( EH$101:EH$142, MAX( COUNT( EI$9:EI$50 )  - $C158 + 1, 1)) &gt; 0), $D158))</f>
        <v>0.99603703234418761</v>
      </c>
      <c r="EI158" s="10">
        <f>+IF(EI$8 = 125, 1, _xlfn.PERCENTILE.INC(_xlfn._xlws.FILTER(INDEX( EI$55:EI$96, MAX( COUNT( EJ$9:EJ$50 )  - $B158 + 1, 1)) : INDEX( EI$55:EI$96, MAX( COUNT( EJ$9:EJ$50 )  - $C158 + 1, 1)), INDEX( EI$101:EI$142, MAX( COUNT( EJ$9:EJ$50 )  - $B158 + 1, 1)) : INDEX( EI$101:EI$142, MAX( COUNT( EJ$9:EJ$50 )  - $C158 + 1, 1)) &gt; 0), $D158))</f>
        <v>1.0000200319466246</v>
      </c>
      <c r="EJ158" s="10">
        <f>+IF(EJ$8 = 125, 1, _xlfn.PERCENTILE.INC(_xlfn._xlws.FILTER(INDEX( EJ$55:EJ$96, MAX( COUNT( EK$9:EK$50 )  - $B158 + 1, 1)) : INDEX( EJ$55:EJ$96, MAX( COUNT( EK$9:EK$50 )  - $C158 + 1, 1)), INDEX( EJ$101:EJ$142, MAX( COUNT( EK$9:EK$50 )  - $B158 + 1, 1)) : INDEX( EJ$101:EJ$142, MAX( COUNT( EK$9:EK$50 )  - $C158 + 1, 1)) &gt; 0), $D158))</f>
        <v>0.999903304634426</v>
      </c>
      <c r="EK158" s="10">
        <f>+IF(EK$8 = 125, 1, _xlfn.PERCENTILE.INC(_xlfn._xlws.FILTER(INDEX( EK$55:EK$96, MAX( COUNT( EL$9:EL$50 )  - $B158 + 1, 1)) : INDEX( EK$55:EK$96, MAX( COUNT( EL$9:EL$50 )  - $C158 + 1, 1)), INDEX( EK$101:EK$142, MAX( COUNT( EL$9:EL$50 )  - $B158 + 1, 1)) : INDEX( EK$101:EK$142, MAX( COUNT( EL$9:EL$50 )  - $C158 + 1, 1)) &gt; 0), $D158))</f>
        <v>1.0011350629997402</v>
      </c>
      <c r="EL158" s="10">
        <f>+IF(EL$8 = 125, 1, _xlfn.PERCENTILE.INC(_xlfn._xlws.FILTER(INDEX( EL$55:EL$96, MAX( COUNT( EM$9:EM$50 )  - $B158 + 1, 1)) : INDEX( EL$55:EL$96, MAX( COUNT( EM$9:EM$50 )  - $C158 + 1, 1)), INDEX( EL$101:EL$142, MAX( COUNT( EM$9:EM$50 )  - $B158 + 1, 1)) : INDEX( EL$101:EL$142, MAX( COUNT( EM$9:EM$50 )  - $C158 + 1, 1)) &gt; 0), $D158))</f>
        <v>0.99747747071687265</v>
      </c>
      <c r="EM158" s="10">
        <f>+IF(EM$8 = 125, 1, _xlfn.PERCENTILE.INC(_xlfn._xlws.FILTER(INDEX( EM$55:EM$96, MAX( COUNT( EN$9:EN$50 )  - $B158 + 1, 1)) : INDEX( EM$55:EM$96, MAX( COUNT( EN$9:EN$50 )  - $C158 + 1, 1)), INDEX( EM$101:EM$142, MAX( COUNT( EN$9:EN$50 )  - $B158 + 1, 1)) : INDEX( EM$101:EM$142, MAX( COUNT( EN$9:EN$50 )  - $C158 + 1, 1)) &gt; 0), $D158))</f>
        <v>0.99994113212158875</v>
      </c>
      <c r="EN158" s="10">
        <f>+IF(EN$8 = 125, 1, _xlfn.PERCENTILE.INC(_xlfn._xlws.FILTER(INDEX( EN$55:EN$96, MAX( COUNT( EO$9:EO$50 )  - $B158 + 1, 1)) : INDEX( EN$55:EN$96, MAX( COUNT( EO$9:EO$50 )  - $C158 + 1, 1)), INDEX( EN$101:EN$142, MAX( COUNT( EO$9:EO$50 )  - $B158 + 1, 1)) : INDEX( EN$101:EN$142, MAX( COUNT( EO$9:EO$50 )  - $C158 + 1, 1)) &gt; 0), $D158))</f>
        <v>0.99747588600471593</v>
      </c>
      <c r="EO158" s="10">
        <f>+IF(EO$8 = 125, 1, _xlfn.PERCENTILE.INC(_xlfn._xlws.FILTER(INDEX( EO$55:EO$96, MAX( COUNT( EP$9:EP$50 )  - $B158 + 1, 1)) : INDEX( EO$55:EO$96, MAX( COUNT( EP$9:EP$50 )  - $C158 + 1, 1)), INDEX( EO$101:EO$142, MAX( COUNT( EP$9:EP$50 )  - $B158 + 1, 1)) : INDEX( EO$101:EO$142, MAX( COUNT( EP$9:EP$50 )  - $C158 + 1, 1)) &gt; 0), $D158))</f>
        <v>0.99874621946978359</v>
      </c>
      <c r="EP158" s="10">
        <f>+IF(EP$8 = 125, 1, _xlfn.PERCENTILE.INC(_xlfn._xlws.FILTER(INDEX( EP$55:EP$96, MAX( COUNT( EQ$9:EQ$50 )  - $B158 + 1, 1)) : INDEX( EP$55:EP$96, MAX( COUNT( EQ$9:EQ$50 )  - $C158 + 1, 1)), INDEX( EP$101:EP$142, MAX( COUNT( EQ$9:EQ$50 )  - $B158 + 1, 1)) : INDEX( EP$101:EP$142, MAX( COUNT( EQ$9:EQ$50 )  - $C158 + 1, 1)) &gt; 0), $D158))</f>
        <v>1</v>
      </c>
      <c r="EQ158" s="10">
        <f>+IF(EQ$8 = 125, 1, _xlfn.PERCENTILE.INC(_xlfn._xlws.FILTER(INDEX( EQ$55:EQ$96, MAX( COUNT( ER$9:ER$50 )  - $B158 + 1, 1)) : INDEX( EQ$55:EQ$96, MAX( COUNT( ER$9:ER$50 )  - $C158 + 1, 1)), INDEX( EQ$101:EQ$142, MAX( COUNT( ER$9:ER$50 )  - $B158 + 1, 1)) : INDEX( EQ$101:EQ$142, MAX( COUNT( ER$9:ER$50 )  - $C158 + 1, 1)) &gt; 0), $D158))</f>
        <v>0.99730005812101175</v>
      </c>
      <c r="ER158" s="10">
        <f>+IF(ER$8 = 125, 1, _xlfn.PERCENTILE.INC(_xlfn._xlws.FILTER(INDEX( ER$55:ER$96, MAX( COUNT( ES$9:ES$50 )  - $B158 + 1, 1)) : INDEX( ER$55:ER$96, MAX( COUNT( ES$9:ES$50 )  - $C158 + 1, 1)), INDEX( ER$101:ER$142, MAX( COUNT( ES$9:ES$50 )  - $B158 + 1, 1)) : INDEX( ER$101:ER$142, MAX( COUNT( ES$9:ES$50 )  - $C158 + 1, 1)) &gt; 0), $D158))</f>
        <v>1.0000676505091874</v>
      </c>
      <c r="ES158" s="10">
        <f>+IF(ES$8 = 125, 1, _xlfn.PERCENTILE.INC(_xlfn._xlws.FILTER(INDEX( ES$55:ES$96, MAX( COUNT( ET$9:ET$50 )  - $B158 + 1, 1)) : INDEX( ES$55:ES$96, MAX( COUNT( ET$9:ET$50 )  - $C158 + 1, 1)), INDEX( ES$101:ES$142, MAX( COUNT( ET$9:ET$50 )  - $B158 + 1, 1)) : INDEX( ES$101:ES$142, MAX( COUNT( ET$9:ET$50 )  - $C158 + 1, 1)) &gt; 0), $D158))</f>
        <v>1</v>
      </c>
      <c r="ET158" s="10">
        <f>+IF(ET$8 = 125, 1, _xlfn.PERCENTILE.INC(_xlfn._xlws.FILTER(INDEX( ET$55:ET$96, MAX( COUNT( EU$9:EU$50 )  - $B158 + 1, 1)) : INDEX( ET$55:ET$96, MAX( COUNT( EU$9:EU$50 )  - $C158 + 1, 1)), INDEX( ET$101:ET$142, MAX( COUNT( EU$9:EU$50 )  - $B158 + 1, 1)) : INDEX( ET$101:ET$142, MAX( COUNT( EU$9:EU$50 )  - $C158 + 1, 1)) &gt; 0), $D158))</f>
        <v>1.0005940574972796</v>
      </c>
      <c r="EU158" s="10">
        <f>+IF(EU$8 = 125, 1, _xlfn.PERCENTILE.INC(_xlfn._xlws.FILTER(INDEX( EU$55:EU$96, MAX( COUNT( EV$9:EV$50 )  - $B158 + 1, 1)) : INDEX( EU$55:EU$96, MAX( COUNT( EV$9:EV$50 )  - $C158 + 1, 1)), INDEX( EU$101:EU$142, MAX( COUNT( EV$9:EV$50 )  - $B158 + 1, 1)) : INDEX( EU$101:EU$142, MAX( COUNT( EV$9:EV$50 )  - $C158 + 1, 1)) &gt; 0), $D158))</f>
        <v>0.99999956384478494</v>
      </c>
      <c r="EV158" s="10">
        <f>+IF(EV$8 = 125, 1, _xlfn.PERCENTILE.INC(_xlfn._xlws.FILTER(INDEX( EV$55:EV$96, MAX( COUNT( EW$9:EW$50 )  - $B158 + 1, 1)) : INDEX( EV$55:EV$96, MAX( COUNT( EW$9:EW$50 )  - $C158 + 1, 1)), INDEX( EV$101:EV$142, MAX( COUNT( EW$9:EW$50 )  - $B158 + 1, 1)) : INDEX( EV$101:EV$142, MAX( COUNT( EW$9:EW$50 )  - $C158 + 1, 1)) &gt; 0), $D158))</f>
        <v>1</v>
      </c>
      <c r="EW158" s="10">
        <f>+IF(EW$8 = 125, 1, _xlfn.PERCENTILE.INC(_xlfn._xlws.FILTER(INDEX( EW$55:EW$96, MAX( COUNT( EX$9:EX$50 )  - $B158 + 1, 1)) : INDEX( EW$55:EW$96, MAX( COUNT( EX$9:EX$50 )  - $C158 + 1, 1)), INDEX( EW$101:EW$142, MAX( COUNT( EX$9:EX$50 )  - $B158 + 1, 1)) : INDEX( EW$101:EW$142, MAX( COUNT( EX$9:EX$50 )  - $C158 + 1, 1)) &gt; 0), $D158))</f>
        <v>1</v>
      </c>
      <c r="EX158" s="10">
        <f>+IF(EX$8 = 125, 1, _xlfn.PERCENTILE.INC(_xlfn._xlws.FILTER(INDEX( EX$55:EX$96, MAX( COUNT( EY$9:EY$50 )  - $B158 + 1, 1)) : INDEX( EX$55:EX$96, MAX( COUNT( EY$9:EY$50 )  - $C158 + 1, 1)), INDEX( EX$101:EX$142, MAX( COUNT( EY$9:EY$50 )  - $B158 + 1, 1)) : INDEX( EX$101:EX$142, MAX( COUNT( EY$9:EY$50 )  - $C158 + 1, 1)) &gt; 0), $D158))</f>
        <v>1</v>
      </c>
      <c r="EY158" s="10">
        <f>+IF(EY$8 = 125, 1, _xlfn.PERCENTILE.INC(_xlfn._xlws.FILTER(INDEX( EY$55:EY$96, MAX( COUNT( EZ$9:EZ$50 )  - $B158 + 1, 1)) : INDEX( EY$55:EY$96, MAX( COUNT( EZ$9:EZ$50 )  - $C158 + 1, 1)), INDEX( EY$101:EY$142, MAX( COUNT( EZ$9:EZ$50 )  - $B158 + 1, 1)) : INDEX( EY$101:EY$142, MAX( COUNT( EZ$9:EZ$50 )  - $C158 + 1, 1)) &gt; 0), $D158))</f>
        <v>1.000153693255869</v>
      </c>
      <c r="EZ158" s="10">
        <f>+IF(EZ$8 = 125, 1, _xlfn.PERCENTILE.INC(_xlfn._xlws.FILTER(INDEX( EZ$55:EZ$96, MAX( COUNT( FA$9:FA$50 )  - $B158 + 1, 1)) : INDEX( EZ$55:EZ$96, MAX( COUNT( FA$9:FA$50 )  - $C158 + 1, 1)), INDEX( EZ$101:EZ$142, MAX( COUNT( FA$9:FA$50 )  - $B158 + 1, 1)) : INDEX( EZ$101:EZ$142, MAX( COUNT( FA$9:FA$50 )  - $C158 + 1, 1)) &gt; 0), $D158))</f>
        <v>1</v>
      </c>
      <c r="FA158" s="10">
        <f>+IF(FA$8 = 125, 1, _xlfn.PERCENTILE.INC(_xlfn._xlws.FILTER(INDEX( FA$55:FA$96, MAX( COUNT( FB$9:FB$50 )  - $B158 + 1, 1)) : INDEX( FA$55:FA$96, MAX( COUNT( FB$9:FB$50 )  - $C158 + 1, 1)), INDEX( FA$101:FA$142, MAX( COUNT( FB$9:FB$50 )  - $B158 + 1, 1)) : INDEX( FA$101:FA$142, MAX( COUNT( FB$9:FB$50 )  - $C158 + 1, 1)) &gt; 0), $D158))</f>
        <v>1</v>
      </c>
      <c r="FB158" s="10">
        <f>+IF(FB$8 = 125, 1, _xlfn.PERCENTILE.INC(_xlfn._xlws.FILTER(INDEX( FB$55:FB$96, MAX( COUNT( FC$9:FC$50 )  - $B158 + 1, 1)) : INDEX( FB$55:FB$96, MAX( COUNT( FC$9:FC$50 )  - $C158 + 1, 1)), INDEX( FB$101:FB$142, MAX( COUNT( FC$9:FC$50 )  - $B158 + 1, 1)) : INDEX( FB$101:FB$142, MAX( COUNT( FC$9:FC$50 )  - $C158 + 1, 1)) &gt; 0), $D158))</f>
        <v>1</v>
      </c>
      <c r="FC158" s="10">
        <f>+IF(FC$8 = 125, 1, _xlfn.PERCENTILE.INC(_xlfn._xlws.FILTER(INDEX( FC$55:FC$96, MAX( COUNT( FD$9:FD$50 )  - $B158 + 1, 1)) : INDEX( FC$55:FC$96, MAX( COUNT( FD$9:FD$50 )  - $C158 + 1, 1)), INDEX( FC$101:FC$142, MAX( COUNT( FD$9:FD$50 )  - $B158 + 1, 1)) : INDEX( FC$101:FC$142, MAX( COUNT( FD$9:FD$50 )  - $C158 + 1, 1)) &gt; 0), $D158))</f>
        <v>1.000039446502335</v>
      </c>
      <c r="FD158" s="10">
        <f>+IF(FD$8 = 125, 1, _xlfn.PERCENTILE.INC(_xlfn._xlws.FILTER(INDEX( FD$55:FD$96, MAX( COUNT( FE$9:FE$50 )  - $B158 + 1, 1)) : INDEX( FD$55:FD$96, MAX( COUNT( FE$9:FE$50 )  - $C158 + 1, 1)), INDEX( FD$101:FD$142, MAX( COUNT( FE$9:FE$50 )  - $B158 + 1, 1)) : INDEX( FD$101:FD$142, MAX( COUNT( FE$9:FE$50 )  - $C158 + 1, 1)) &gt; 0), $D158))</f>
        <v>1</v>
      </c>
      <c r="FE158" s="10">
        <f>+IF(FE$8 = 125, 1, _xlfn.PERCENTILE.INC(_xlfn._xlws.FILTER(INDEX( FE$55:FE$96, MAX( COUNT( FF$9:FF$50 )  - $B158 + 1, 1)) : INDEX( FE$55:FE$96, MAX( COUNT( FF$9:FF$50 )  - $C158 + 1, 1)), INDEX( FE$101:FE$142, MAX( COUNT( FF$9:FF$50 )  - $B158 + 1, 1)) : INDEX( FE$101:FE$142, MAX( COUNT( FF$9:FF$50 )  - $C158 + 1, 1)) &gt; 0), $D158))</f>
        <v>1.0000128411459273</v>
      </c>
      <c r="FF158" s="10">
        <f>+IF(FF$8 = 125, 1, _xlfn.PERCENTILE.INC(_xlfn._xlws.FILTER(INDEX( FF$55:FF$96, MAX( COUNT( FG$9:FG$50 )  - $B158 + 1, 1)) : INDEX( FF$55:FF$96, MAX( COUNT( FG$9:FG$50 )  - $C158 + 1, 1)), INDEX( FF$101:FF$142, MAX( COUNT( FG$9:FG$50 )  - $B158 + 1, 1)) : INDEX( FF$101:FF$142, MAX( COUNT( FG$9:FG$50 )  - $C158 + 1, 1)) &gt; 0), $D158))</f>
        <v>1.000141309544663</v>
      </c>
      <c r="FG158" s="10">
        <f>+IF(FG$8 = 125, 1, _xlfn.PERCENTILE.INC(_xlfn._xlws.FILTER(INDEX( FG$55:FG$96, MAX( COUNT( FH$9:FH$50 )  - $B158 + 1, 1)) : INDEX( FG$55:FG$96, MAX( COUNT( FH$9:FH$50 )  - $C158 + 1, 1)), INDEX( FG$101:FG$142, MAX( COUNT( FH$9:FH$50 )  - $B158 + 1, 1)) : INDEX( FG$101:FG$142, MAX( COUNT( FH$9:FH$50 )  - $C158 + 1, 1)) &gt; 0), $D158))</f>
        <v>1.0004722483688826</v>
      </c>
      <c r="FH158" s="10">
        <f>+IF(FH$8 = 125, 1, _xlfn.PERCENTILE.INC(_xlfn._xlws.FILTER(INDEX( FH$55:FH$96, MAX( COUNT( FI$9:FI$50 )  - $B158 + 1, 1)) : INDEX( FH$55:FH$96, MAX( COUNT( FI$9:FI$50 )  - $C158 + 1, 1)), INDEX( FH$101:FH$142, MAX( COUNT( FI$9:FI$50 )  - $B158 + 1, 1)) : INDEX( FH$101:FH$142, MAX( COUNT( FI$9:FI$50 )  - $C158 + 1, 1)) &gt; 0), $D158))</f>
        <v>0.99999983763062528</v>
      </c>
      <c r="FI158" s="10">
        <f>+IF(FI$8 = 125, 1, _xlfn.PERCENTILE.INC(_xlfn._xlws.FILTER(INDEX( FI$55:FI$96, MAX( COUNT( FJ$9:FJ$50 )  - $B158 + 1, 1)) : INDEX( FI$55:FI$96, MAX( COUNT( FJ$9:FJ$50 )  - $C158 + 1, 1)), INDEX( FI$101:FI$142, MAX( COUNT( FJ$9:FJ$50 )  - $B158 + 1, 1)) : INDEX( FI$101:FI$142, MAX( COUNT( FJ$9:FJ$50 )  - $C158 + 1, 1)) &gt; 0), $D158))</f>
        <v>1.0000000686273969</v>
      </c>
      <c r="FJ158" s="10">
        <f>+IF(FJ$8 = 125, 1, _xlfn.PERCENTILE.INC(_xlfn._xlws.FILTER(INDEX( FJ$55:FJ$96, MAX( COUNT( FK$9:FK$50 )  - $B158 + 1, 1)) : INDEX( FJ$55:FJ$96, MAX( COUNT( FK$9:FK$50 )  - $C158 + 1, 1)), INDEX( FJ$101:FJ$142, MAX( COUNT( FK$9:FK$50 )  - $B158 + 1, 1)) : INDEX( FJ$101:FJ$142, MAX( COUNT( FK$9:FK$50 )  - $C158 + 1, 1)) &gt; 0), $D158))</f>
        <v>1</v>
      </c>
      <c r="FK158" s="10">
        <f>+IF(FK$8 = 125, 1, _xlfn.PERCENTILE.INC(_xlfn._xlws.FILTER(INDEX( FK$55:FK$96, MAX( COUNT( FL$9:FL$50 )  - $B158 + 1, 1)) : INDEX( FK$55:FK$96, MAX( COUNT( FL$9:FL$50 )  - $C158 + 1, 1)), INDEX( FK$101:FK$142, MAX( COUNT( FL$9:FL$50 )  - $B158 + 1, 1)) : INDEX( FK$101:FK$142, MAX( COUNT( FL$9:FL$50 )  - $C158 + 1, 1)) &gt; 0), $D158))</f>
        <v>0.99843147196128545</v>
      </c>
      <c r="FL158" s="10">
        <f>+IF(FL$8 = 125, 1, _xlfn.PERCENTILE.INC(_xlfn._xlws.FILTER(INDEX( FL$55:FL$96, MAX( COUNT( FM$9:FM$50 )  - $B158 + 1, 1)) : INDEX( FL$55:FL$96, MAX( COUNT( FM$9:FM$50 )  - $C158 + 1, 1)), INDEX( FL$101:FL$142, MAX( COUNT( FM$9:FM$50 )  - $B158 + 1, 1)) : INDEX( FL$101:FL$142, MAX( COUNT( FM$9:FM$50 )  - $C158 + 1, 1)) &gt; 0), $D158))</f>
        <v>0.99998471631147789</v>
      </c>
      <c r="FM158" s="10">
        <f>+IF(FM$8 = 125, 1, _xlfn.PERCENTILE.INC(_xlfn._xlws.FILTER(INDEX( FM$55:FM$96, MAX( COUNT( FN$9:FN$50 )  - $B158 + 1, 1)) : INDEX( FM$55:FM$96, MAX( COUNT( FN$9:FN$50 )  - $C158 + 1, 1)), INDEX( FM$101:FM$142, MAX( COUNT( FN$9:FN$50 )  - $B158 + 1, 1)) : INDEX( FM$101:FM$142, MAX( COUNT( FN$9:FN$50 )  - $C158 + 1, 1)) &gt; 0), $D158))</f>
        <v>0.99946673466600688</v>
      </c>
      <c r="FN158" s="10">
        <f>+IF(FN$8 = 125, 1, _xlfn.PERCENTILE.INC(_xlfn._xlws.FILTER(INDEX( FN$55:FN$96, MAX( COUNT( FO$9:FO$50 )  - $B158 + 1, 1)) : INDEX( FN$55:FN$96, MAX( COUNT( FO$9:FO$50 )  - $C158 + 1, 1)), INDEX( FN$101:FN$142, MAX( COUNT( FO$9:FO$50 )  - $B158 + 1, 1)) : INDEX( FN$101:FN$142, MAX( COUNT( FO$9:FO$50 )  - $C158 + 1, 1)) &gt; 0), $D158))</f>
        <v>0.99999747746703804</v>
      </c>
      <c r="FO158" s="10">
        <f>+IF(FO$8 = 125, 1, _xlfn.PERCENTILE.INC(_xlfn._xlws.FILTER(INDEX( FO$55:FO$96, MAX( COUNT( FP$9:FP$50 )  - $B158 + 1, 1)) : INDEX( FO$55:FO$96, MAX( COUNT( FP$9:FP$50 )  - $C158 + 1, 1)), INDEX( FO$101:FO$142, MAX( COUNT( FP$9:FP$50 )  - $B158 + 1, 1)) : INDEX( FO$101:FO$142, MAX( COUNT( FP$9:FP$50 )  - $C158 + 1, 1)) &gt; 0), $D158))</f>
        <v>0.99999656659161684</v>
      </c>
      <c r="FP158" s="10">
        <f>+IF(FP$8 = 125, 1, _xlfn.PERCENTILE.INC(_xlfn._xlws.FILTER(INDEX( FP$55:FP$96, MAX( COUNT( FQ$9:FQ$50 )  - $B158 + 1, 1)) : INDEX( FP$55:FP$96, MAX( COUNT( FQ$9:FQ$50 )  - $C158 + 1, 1)), INDEX( FP$101:FP$142, MAX( COUNT( FQ$9:FQ$50 )  - $B158 + 1, 1)) : INDEX( FP$101:FP$142, MAX( COUNT( FQ$9:FQ$50 )  - $C158 + 1, 1)) &gt; 0), $D158))</f>
        <v>1</v>
      </c>
      <c r="FQ158" s="10">
        <f>+IF(FQ$8 = 125, 1, _xlfn.PERCENTILE.INC(_xlfn._xlws.FILTER(INDEX( FQ$55:FQ$96, MAX( COUNT( FR$9:FR$50 )  - $B158 + 1, 1)) : INDEX( FQ$55:FQ$96, MAX( COUNT( FR$9:FR$50 )  - $C158 + 1, 1)), INDEX( FQ$101:FQ$142, MAX( COUNT( FR$9:FR$50 )  - $B158 + 1, 1)) : INDEX( FQ$101:FQ$142, MAX( COUNT( FR$9:FR$50 )  - $C158 + 1, 1)) &gt; 0), $D158))</f>
        <v>0.9999999765120765</v>
      </c>
      <c r="FR158" s="10">
        <f>+IF(FR$8 = 125, 1, _xlfn.PERCENTILE.INC(_xlfn._xlws.FILTER(INDEX( FR$55:FR$96, MAX( COUNT( FS$9:FS$50 )  - $B158 + 1, 1)) : INDEX( FR$55:FR$96, MAX( COUNT( FS$9:FS$50 )  - $C158 + 1, 1)), INDEX( FR$101:FR$142, MAX( COUNT( FS$9:FS$50 )  - $B158 + 1, 1)) : INDEX( FR$101:FR$142, MAX( COUNT( FS$9:FS$50 )  - $C158 + 1, 1)) &gt; 0), $D158))</f>
        <v>0.9993375083399969</v>
      </c>
      <c r="FS158" s="10">
        <f>+IF(FS$8 = 125, 1, _xlfn.PERCENTILE.INC(_xlfn._xlws.FILTER(INDEX( FS$55:FS$96, MAX( COUNT( FT$9:FT$50 )  - $B158 + 1, 1)) : INDEX( FS$55:FS$96, MAX( COUNT( FT$9:FT$50 )  - $C158 + 1, 1)), INDEX( FS$101:FS$142, MAX( COUNT( FT$9:FT$50 )  - $B158 + 1, 1)) : INDEX( FS$101:FS$142, MAX( COUNT( FT$9:FT$50 )  - $C158 + 1, 1)) &gt; 0), $D158))</f>
        <v>1.0000132365589915</v>
      </c>
      <c r="FT158" s="10">
        <f>+IF(FT$8 = 125, 1, _xlfn.PERCENTILE.INC(_xlfn._xlws.FILTER(INDEX( FT$55:FT$96, MAX( COUNT( FU$9:FU$50 )  - $B158 + 1, 1)) : INDEX( FT$55:FT$96, MAX( COUNT( FU$9:FU$50 )  - $C158 + 1, 1)), INDEX( FT$101:FT$142, MAX( COUNT( FU$9:FU$50 )  - $B158 + 1, 1)) : INDEX( FT$101:FT$142, MAX( COUNT( FU$9:FU$50 )  - $C158 + 1, 1)) &gt; 0), $D158))</f>
        <v>1</v>
      </c>
      <c r="FU158" s="10">
        <f>+IF(FU$8 = 125, 1, _xlfn.PERCENTILE.INC(_xlfn._xlws.FILTER(INDEX( FU$55:FU$96, MAX( COUNT( FV$9:FV$50 )  - $B158 + 1, 1)) : INDEX( FU$55:FU$96, MAX( COUNT( FV$9:FV$50 )  - $C158 + 1, 1)), INDEX( FU$101:FU$142, MAX( COUNT( FV$9:FV$50 )  - $B158 + 1, 1)) : INDEX( FU$101:FU$142, MAX( COUNT( FV$9:FV$50 )  - $C158 + 1, 1)) &gt; 0), $D158))</f>
        <v>0.99815208509832853</v>
      </c>
      <c r="FV158" s="10">
        <f>+IF(FV$8 = 125, 1, _xlfn.PERCENTILE.INC(_xlfn._xlws.FILTER(INDEX( FV$55:FV$96, MAX( COUNT( FW$9:FW$50 )  - $B158 + 1, 1)) : INDEX( FV$55:FV$96, MAX( COUNT( FW$9:FW$50 )  - $C158 + 1, 1)), INDEX( FV$101:FV$142, MAX( COUNT( FW$9:FW$50 )  - $B158 + 1, 1)) : INDEX( FV$101:FV$142, MAX( COUNT( FW$9:FW$50 )  - $C158 + 1, 1)) &gt; 0), $D158))</f>
        <v>1</v>
      </c>
      <c r="FW158" s="10">
        <f>+IF(FW$8 = 125, 1, _xlfn.PERCENTILE.INC(_xlfn._xlws.FILTER(INDEX( FW$55:FW$96, MAX( COUNT( FX$9:FX$50 )  - $B158 + 1, 1)) : INDEX( FW$55:FW$96, MAX( COUNT( FX$9:FX$50 )  - $C158 + 1, 1)), INDEX( FW$101:FW$142, MAX( COUNT( FX$9:FX$50 )  - $B158 + 1, 1)) : INDEX( FW$101:FW$142, MAX( COUNT( FX$9:FX$50 )  - $C158 + 1, 1)) &gt; 0), $D158))</f>
        <v>1</v>
      </c>
      <c r="FX158" s="10">
        <f>+IF(FX$8 = 125, 1, _xlfn.PERCENTILE.INC(_xlfn._xlws.FILTER(INDEX( FX$55:FX$96, MAX( COUNT( FY$9:FY$50 )  - $B158 + 1, 1)) : INDEX( FX$55:FX$96, MAX( COUNT( FY$9:FY$50 )  - $C158 + 1, 1)), INDEX( FX$101:FX$142, MAX( COUNT( FY$9:FY$50 )  - $B158 + 1, 1)) : INDEX( FX$101:FX$142, MAX( COUNT( FY$9:FY$50 )  - $C158 + 1, 1)) &gt; 0), $D158))</f>
        <v>1.0000016770920994</v>
      </c>
      <c r="FY158" s="10">
        <f>+IF(FY$8 = 125, 1, _xlfn.PERCENTILE.INC(_xlfn._xlws.FILTER(INDEX( FY$55:FY$96, MAX( COUNT( FZ$9:FZ$50 )  - $B158 + 1, 1)) : INDEX( FY$55:FY$96, MAX( COUNT( FZ$9:FZ$50 )  - $C158 + 1, 1)), INDEX( FY$101:FY$142, MAX( COUNT( FZ$9:FZ$50 )  - $B158 + 1, 1)) : INDEX( FY$101:FY$142, MAX( COUNT( FZ$9:FZ$50 )  - $C158 + 1, 1)) &gt; 0), $D158))</f>
        <v>0.99970990112645786</v>
      </c>
      <c r="FZ158" s="10">
        <f>+IF(FZ$8 = 125, 1, _xlfn.PERCENTILE.INC(_xlfn._xlws.FILTER(INDEX( FZ$55:FZ$96, MAX( COUNT( GA$9:GA$50 )  - $B158 + 1, 1)) : INDEX( FZ$55:FZ$96, MAX( COUNT( GA$9:GA$50 )  - $C158 + 1, 1)), INDEX( FZ$101:FZ$142, MAX( COUNT( GA$9:GA$50 )  - $B158 + 1, 1)) : INDEX( FZ$101:FZ$142, MAX( COUNT( GA$9:GA$50 )  - $C158 + 1, 1)) &gt; 0), $D158))</f>
        <v>1.0000835833831174</v>
      </c>
      <c r="GA158" s="10">
        <f>+IF(GA$8 = 125, 1, _xlfn.PERCENTILE.INC(_xlfn._xlws.FILTER(INDEX( GA$55:GA$96, MAX( COUNT( GB$9:GB$50 )  - $B158 + 1, 1)) : INDEX( GA$55:GA$96, MAX( COUNT( GB$9:GB$50 )  - $C158 + 1, 1)), INDEX( GA$101:GA$142, MAX( COUNT( GB$9:GB$50 )  - $B158 + 1, 1)) : INDEX( GA$101:GA$142, MAX( COUNT( GB$9:GB$50 )  - $C158 + 1, 1)) &gt; 0), $D158))</f>
        <v>0.99995954757129091</v>
      </c>
      <c r="GB158" s="10">
        <f>+IF(GB$8 = 125, 1, _xlfn.PERCENTILE.INC(_xlfn._xlws.FILTER(INDEX( GB$55:GB$96, MAX( COUNT( GC$9:GC$50 )  - $B158 + 1, 1)) : INDEX( GB$55:GB$96, MAX( COUNT( GC$9:GC$50 )  - $C158 + 1, 1)), INDEX( GB$101:GB$142, MAX( COUNT( GC$9:GC$50 )  - $B158 + 1, 1)) : INDEX( GB$101:GB$142, MAX( COUNT( GC$9:GC$50 )  - $C158 + 1, 1)) &gt; 0), $D158))</f>
        <v>1</v>
      </c>
      <c r="GC158" s="10">
        <f>+IF(GC$8 = 125, 1, _xlfn.PERCENTILE.INC(_xlfn._xlws.FILTER(INDEX( GC$55:GC$96, MAX( COUNT( GD$9:GD$50 )  - $B158 + 1, 1)) : INDEX( GC$55:GC$96, MAX( COUNT( GD$9:GD$50 )  - $C158 + 1, 1)), INDEX( GC$101:GC$142, MAX( COUNT( GD$9:GD$50 )  - $B158 + 1, 1)) : INDEX( GC$101:GC$142, MAX( COUNT( GD$9:GD$50 )  - $C158 + 1, 1)) &gt; 0), $D158))</f>
        <v>1</v>
      </c>
      <c r="GD158" s="10">
        <f>+IF(GD$8 = 125, 1, _xlfn.PERCENTILE.INC(_xlfn._xlws.FILTER(INDEX( GD$55:GD$96, MAX( COUNT( GE$9:GE$50 )  - $B158 + 1, 1)) : INDEX( GD$55:GD$96, MAX( COUNT( GE$9:GE$50 )  - $C158 + 1, 1)), INDEX( GD$101:GD$142, MAX( COUNT( GE$9:GE$50 )  - $B158 + 1, 1)) : INDEX( GD$101:GD$142, MAX( COUNT( GE$9:GE$50 )  - $C158 + 1, 1)) &gt; 0), $D158))</f>
        <v>0.99997164715290965</v>
      </c>
      <c r="GE158" s="10">
        <f>+IF(GE$8 = 125, 1, _xlfn.PERCENTILE.INC(_xlfn._xlws.FILTER(INDEX( GE$55:GE$96, MAX( COUNT( GF$9:GF$50 )  - $B158 + 1, 1)) : INDEX( GE$55:GE$96, MAX( COUNT( GF$9:GF$50 )  - $C158 + 1, 1)), INDEX( GE$101:GE$142, MAX( COUNT( GF$9:GF$50 )  - $B158 + 1, 1)) : INDEX( GE$101:GE$142, MAX( COUNT( GF$9:GF$50 )  - $C158 + 1, 1)) &gt; 0), $D158))</f>
        <v>1</v>
      </c>
      <c r="GF158" s="10">
        <f>+IF(GF$8 = 125, 1, _xlfn.PERCENTILE.INC(_xlfn._xlws.FILTER(INDEX( GF$55:GF$96, MAX( COUNT( GG$9:GG$50 )  - $B158 + 1, 1)) : INDEX( GF$55:GF$96, MAX( COUNT( GG$9:GG$50 )  - $C158 + 1, 1)), INDEX( GF$101:GF$142, MAX( COUNT( GG$9:GG$50 )  - $B158 + 1, 1)) : INDEX( GF$101:GF$142, MAX( COUNT( GG$9:GG$50 )  - $C158 + 1, 1)) &gt; 0), $D158))</f>
        <v>1</v>
      </c>
      <c r="GG158" s="10">
        <f>+IF(GG$8 = 125, 1, _xlfn.PERCENTILE.INC(_xlfn._xlws.FILTER(INDEX( GG$55:GG$96, MAX( COUNT( GH$9:GH$50 )  - $B158 + 1, 1)) : INDEX( GG$55:GG$96, MAX( COUNT( GH$9:GH$50 )  - $C158 + 1, 1)), INDEX( GG$101:GG$142, MAX( COUNT( GH$9:GH$50 )  - $B158 + 1, 1)) : INDEX( GG$101:GG$142, MAX( COUNT( GH$9:GH$50 )  - $C158 + 1, 1)) &gt; 0), $D158))</f>
        <v>0.99971536115814563</v>
      </c>
      <c r="GH158" s="10">
        <f>+IF(GH$8 = 125, 1, _xlfn.PERCENTILE.INC(_xlfn._xlws.FILTER(INDEX( GH$55:GH$96, MAX( COUNT( GI$9:GI$50 )  - $B158 + 1, 1)) : INDEX( GH$55:GH$96, MAX( COUNT( GI$9:GI$50 )  - $C158 + 1, 1)), INDEX( GH$101:GH$142, MAX( COUNT( GI$9:GI$50 )  - $B158 + 1, 1)) : INDEX( GH$101:GH$142, MAX( COUNT( GI$9:GI$50 )  - $C158 + 1, 1)) &gt; 0), $D158))</f>
        <v>0.99999977418353803</v>
      </c>
      <c r="GI158" s="10">
        <f>+IF(GI$8 = 125, 1, _xlfn.PERCENTILE.INC(_xlfn._xlws.FILTER(INDEX( GI$55:GI$96, MAX( COUNT( GJ$9:GJ$50 )  - $B158 + 1, 1)) : INDEX( GI$55:GI$96, MAX( COUNT( GJ$9:GJ$50 )  - $C158 + 1, 1)), INDEX( GI$101:GI$142, MAX( COUNT( GJ$9:GJ$50 )  - $B158 + 1, 1)) : INDEX( GI$101:GI$142, MAX( COUNT( GJ$9:GJ$50 )  - $C158 + 1, 1)) &gt; 0), $D158))</f>
        <v>1</v>
      </c>
      <c r="GJ158" s="10">
        <f>+IF(GJ$8 = 125, 1, _xlfn.PERCENTILE.INC(_xlfn._xlws.FILTER(INDEX( GJ$55:GJ$96, MAX( COUNT( GK$9:GK$50 )  - $B158 + 1, 1)) : INDEX( GJ$55:GJ$96, MAX( COUNT( GK$9:GK$50 )  - $C158 + 1, 1)), INDEX( GJ$101:GJ$142, MAX( COUNT( GK$9:GK$50 )  - $B158 + 1, 1)) : INDEX( GJ$101:GJ$142, MAX( COUNT( GK$9:GK$50 )  - $C158 + 1, 1)) &gt; 0), $D158))</f>
        <v>1.0000843390691858</v>
      </c>
      <c r="GK158" s="10">
        <f>+IF(GK$8 = 125, 1, _xlfn.PERCENTILE.INC(_xlfn._xlws.FILTER(INDEX( GK$55:GK$96, MAX( COUNT( GL$9:GL$50 )  - $B158 + 1, 1)) : INDEX( GK$55:GK$96, MAX( COUNT( GL$9:GL$50 )  - $C158 + 1, 1)), INDEX( GK$101:GK$142, MAX( COUNT( GL$9:GL$50 )  - $B158 + 1, 1)) : INDEX( GK$101:GK$142, MAX( COUNT( GL$9:GL$50 )  - $C158 + 1, 1)) &gt; 0), $D158))</f>
        <v>1</v>
      </c>
      <c r="GL158" s="10">
        <f>+IF(GL$8 = 125, 1, _xlfn.PERCENTILE.INC(_xlfn._xlws.FILTER(INDEX( GL$55:GL$96, MAX( COUNT( GM$9:GM$50 )  - $B158 + 1, 1)) : INDEX( GL$55:GL$96, MAX( COUNT( GM$9:GM$50 )  - $C158 + 1, 1)), INDEX( GL$101:GL$142, MAX( COUNT( GM$9:GM$50 )  - $B158 + 1, 1)) : INDEX( GL$101:GL$142, MAX( COUNT( GM$9:GM$50 )  - $C158 + 1, 1)) &gt; 0), $D158))</f>
        <v>1</v>
      </c>
      <c r="GM158" s="10">
        <f>+IF(GM$8 = 125, 1, _xlfn.PERCENTILE.INC(_xlfn._xlws.FILTER(INDEX( GM$55:GM$96, MAX( COUNT( GN$9:GN$50 )  - $B158 + 1, 1)) : INDEX( GM$55:GM$96, MAX( COUNT( GN$9:GN$50 )  - $C158 + 1, 1)), INDEX( GM$101:GM$142, MAX( COUNT( GN$9:GN$50 )  - $B158 + 1, 1)) : INDEX( GM$101:GM$142, MAX( COUNT( GN$9:GN$50 )  - $C158 + 1, 1)) &gt; 0), $D158))</f>
        <v>1</v>
      </c>
      <c r="GN158" s="10">
        <f>+IF(GN$8 = 125, 1, _xlfn.PERCENTILE.INC(_xlfn._xlws.FILTER(INDEX( GN$55:GN$96, MAX( COUNT( GO$9:GO$50 )  - $B158 + 1, 1)) : INDEX( GN$55:GN$96, MAX( COUNT( GO$9:GO$50 )  - $C158 + 1, 1)), INDEX( GN$101:GN$142, MAX( COUNT( GO$9:GO$50 )  - $B158 + 1, 1)) : INDEX( GN$101:GN$142, MAX( COUNT( GO$9:GO$50 )  - $C158 + 1, 1)) &gt; 0), $D158))</f>
        <v>1</v>
      </c>
      <c r="GO158" s="10">
        <f>+IF(GO$8 = 125, 1, _xlfn.PERCENTILE.INC(_xlfn._xlws.FILTER(INDEX( GO$55:GO$96, MAX( COUNT( GP$9:GP$50 )  - $B158 + 1, 1)) : INDEX( GO$55:GO$96, MAX( COUNT( GP$9:GP$50 )  - $C158 + 1, 1)), INDEX( GO$101:GO$142, MAX( COUNT( GP$9:GP$50 )  - $B158 + 1, 1)) : INDEX( GO$101:GO$142, MAX( COUNT( GP$9:GP$50 )  - $C158 + 1, 1)) &gt; 0), $D158))</f>
        <v>1</v>
      </c>
      <c r="GP158" s="10">
        <f>+IF(GP$8 = 125, 1, _xlfn.PERCENTILE.INC(_xlfn._xlws.FILTER(INDEX( GP$55:GP$96, MAX( COUNT( GQ$9:GQ$50 )  - $B158 + 1, 1)) : INDEX( GP$55:GP$96, MAX( COUNT( GQ$9:GQ$50 )  - $C158 + 1, 1)), INDEX( GP$101:GP$142, MAX( COUNT( GQ$9:GQ$50 )  - $B158 + 1, 1)) : INDEX( GP$101:GP$142, MAX( COUNT( GQ$9:GQ$50 )  - $C158 + 1, 1)) &gt; 0), $D158))</f>
        <v>1</v>
      </c>
      <c r="GQ158" s="10">
        <f>+IF(GQ$8 = 125, 1, _xlfn.PERCENTILE.INC(_xlfn._xlws.FILTER(INDEX( GQ$55:GQ$96, MAX( COUNT( GR$9:GR$50 )  - $B158 + 1, 1)) : INDEX( GQ$55:GQ$96, MAX( COUNT( GR$9:GR$50 )  - $C158 + 1, 1)), INDEX( GQ$101:GQ$142, MAX( COUNT( GR$9:GR$50 )  - $B158 + 1, 1)) : INDEX( GQ$101:GQ$142, MAX( COUNT( GR$9:GR$50 )  - $C158 + 1, 1)) &gt; 0), $D158))</f>
        <v>0.99999207464419604</v>
      </c>
      <c r="GR158" s="10">
        <f>+IF(GR$8 = 125, 1, _xlfn.PERCENTILE.INC(_xlfn._xlws.FILTER(INDEX( GR$55:GR$96, MAX( COUNT( GS$9:GS$50 )  - $B158 + 1, 1)) : INDEX( GR$55:GR$96, MAX( COUNT( GS$9:GS$50 )  - $C158 + 1, 1)), INDEX( GR$101:GR$142, MAX( COUNT( GS$9:GS$50 )  - $B158 + 1, 1)) : INDEX( GR$101:GR$142, MAX( COUNT( GS$9:GS$50 )  - $C158 + 1, 1)) &gt; 0), $D158))</f>
        <v>0.99999977360580383</v>
      </c>
      <c r="GS158" s="10">
        <f>+IF(GS$8 = 125, 1, _xlfn.PERCENTILE.INC(_xlfn._xlws.FILTER(INDEX( GS$55:GS$96, MAX( COUNT( GT$9:GT$50 )  - $B158 + 1, 1)) : INDEX( GS$55:GS$96, MAX( COUNT( GT$9:GT$50 )  - $C158 + 1, 1)), INDEX( GS$101:GS$142, MAX( COUNT( GT$9:GT$50 )  - $B158 + 1, 1)) : INDEX( GS$101:GS$142, MAX( COUNT( GT$9:GT$50 )  - $C158 + 1, 1)) &gt; 0), $D158))</f>
        <v>0.99979718148816277</v>
      </c>
      <c r="GT158" s="10">
        <f>+IF(GT$8 = 125, 1, _xlfn.PERCENTILE.INC(_xlfn._xlws.FILTER(INDEX( GT$55:GT$96, MAX( COUNT( GU$9:GU$50 )  - $B158 + 1, 1)) : INDEX( GT$55:GT$96, MAX( COUNT( GU$9:GU$50 )  - $C158 + 1, 1)), INDEX( GT$101:GT$142, MAX( COUNT( GU$9:GU$50 )  - $B158 + 1, 1)) : INDEX( GT$101:GT$142, MAX( COUNT( GU$9:GU$50 )  - $C158 + 1, 1)) &gt; 0), $D158))</f>
        <v>1</v>
      </c>
      <c r="GU158" s="10">
        <f>+IF(GU$8 = 125, 1, _xlfn.PERCENTILE.INC(_xlfn._xlws.FILTER(INDEX( GU$55:GU$96, MAX( COUNT( GV$9:GV$50 )  - $B158 + 1, 1)) : INDEX( GU$55:GU$96, MAX( COUNT( GV$9:GV$50 )  - $C158 + 1, 1)), INDEX( GU$101:GU$142, MAX( COUNT( GV$9:GV$50 )  - $B158 + 1, 1)) : INDEX( GU$101:GU$142, MAX( COUNT( GV$9:GV$50 )  - $C158 + 1, 1)) &gt; 0), $D158))</f>
        <v>0.99994016165934629</v>
      </c>
      <c r="GV158" s="10">
        <f>+IF(GV$8 = 125, 1, _xlfn.PERCENTILE.INC(_xlfn._xlws.FILTER(INDEX( GV$55:GV$96, MAX( COUNT( GW$9:GW$50 )  - $B158 + 1, 1)) : INDEX( GV$55:GV$96, MAX( COUNT( GW$9:GW$50 )  - $C158 + 1, 1)), INDEX( GV$101:GV$142, MAX( COUNT( GW$9:GW$50 )  - $B158 + 1, 1)) : INDEX( GV$101:GV$142, MAX( COUNT( GW$9:GW$50 )  - $C158 + 1, 1)) &gt; 0), $D158))</f>
        <v>0.99996650568905732</v>
      </c>
      <c r="GW158" s="10">
        <f>+IF(GW$8 = 125, 1, _xlfn.PERCENTILE.INC(_xlfn._xlws.FILTER(INDEX( GW$55:GW$96, MAX( COUNT( GX$9:GX$50 )  - $B158 + 1, 1)) : INDEX( GW$55:GW$96, MAX( COUNT( GX$9:GX$50 )  - $C158 + 1, 1)), INDEX( GW$101:GW$142, MAX( COUNT( GX$9:GX$50 )  - $B158 + 1, 1)) : INDEX( GW$101:GW$142, MAX( COUNT( GX$9:GX$50 )  - $C158 + 1, 1)) &gt; 0), $D158))</f>
        <v>1</v>
      </c>
      <c r="GX158" s="10">
        <f>+IF(GX$8 = 125, 1, _xlfn.PERCENTILE.INC(_xlfn._xlws.FILTER(INDEX( GX$55:GX$96, MAX( COUNT( GY$9:GY$50 )  - $B158 + 1, 1)) : INDEX( GX$55:GX$96, MAX( COUNT( GY$9:GY$50 )  - $C158 + 1, 1)), INDEX( GX$101:GX$142, MAX( COUNT( GY$9:GY$50 )  - $B158 + 1, 1)) : INDEX( GX$101:GX$142, MAX( COUNT( GY$9:GY$50 )  - $C158 + 1, 1)) &gt; 0), $D158))</f>
        <v>1</v>
      </c>
      <c r="GY158" s="10">
        <f>+IF(GY$8 = 125, 1, _xlfn.PERCENTILE.INC(_xlfn._xlws.FILTER(INDEX( GY$55:GY$96, MAX( COUNT( GZ$9:GZ$50 )  - $B158 + 1, 1)) : INDEX( GY$55:GY$96, MAX( COUNT( GZ$9:GZ$50 )  - $C158 + 1, 1)), INDEX( GY$101:GY$142, MAX( COUNT( GZ$9:GZ$50 )  - $B158 + 1, 1)) : INDEX( GY$101:GY$142, MAX( COUNT( GZ$9:GZ$50 )  - $C158 + 1, 1)) &gt; 0), $D158))</f>
        <v>1</v>
      </c>
      <c r="GZ158" s="10">
        <f>+IF(GZ$8 = 125, 1, _xlfn.PERCENTILE.INC(_xlfn._xlws.FILTER(INDEX( GZ$55:GZ$96, MAX( COUNT( HA$9:HA$50 )  - $B158 + 1, 1)) : INDEX( GZ$55:GZ$96, MAX( COUNT( HA$9:HA$50 )  - $C158 + 1, 1)), INDEX( GZ$101:GZ$142, MAX( COUNT( HA$9:HA$50 )  - $B158 + 1, 1)) : INDEX( GZ$101:GZ$142, MAX( COUNT( HA$9:HA$50 )  - $C158 + 1, 1)) &gt; 0), $D158))</f>
        <v>1</v>
      </c>
      <c r="HA158" s="10">
        <f>+IF(HA$8 = 125, 1, _xlfn.PERCENTILE.INC(_xlfn._xlws.FILTER(INDEX( HA$55:HA$96, MAX( COUNT( HB$9:HB$50 )  - $B158 + 1, 1)) : INDEX( HA$55:HA$96, MAX( COUNT( HB$9:HB$50 )  - $C158 + 1, 1)), INDEX( HA$101:HA$142, MAX( COUNT( HB$9:HB$50 )  - $B158 + 1, 1)) : INDEX( HA$101:HA$142, MAX( COUNT( HB$9:HB$50 )  - $C158 + 1, 1)) &gt; 0), $D158))</f>
        <v>1</v>
      </c>
      <c r="HB158" s="10">
        <f>+IF(HB$8 = 125, 1, _xlfn.PERCENTILE.INC(_xlfn._xlws.FILTER(INDEX( HB$55:HB$96, MAX( COUNT( HC$9:HC$50 )  - $B158 + 1, 1)) : INDEX( HB$55:HB$96, MAX( COUNT( HC$9:HC$50 )  - $C158 + 1, 1)), INDEX( HB$101:HB$142, MAX( COUNT( HC$9:HC$50 )  - $B158 + 1, 1)) : INDEX( HB$101:HB$142, MAX( COUNT( HC$9:HC$50 )  - $C158 + 1, 1)) &gt; 0), $D158))</f>
        <v>0.99947620584608377</v>
      </c>
      <c r="HC158" s="10">
        <f>+IF(HC$8 = 125, 1, _xlfn.PERCENTILE.INC(_xlfn._xlws.FILTER(INDEX( HC$55:HC$96, MAX( COUNT( HD$9:HD$50 )  - $B158 + 1, 1)) : INDEX( HC$55:HC$96, MAX( COUNT( HD$9:HD$50 )  - $C158 + 1, 1)), INDEX( HC$101:HC$142, MAX( COUNT( HD$9:HD$50 )  - $B158 + 1, 1)) : INDEX( HC$101:HC$142, MAX( COUNT( HD$9:HD$50 )  - $C158 + 1, 1)) &gt; 0), $D158))</f>
        <v>1.0000179490068068</v>
      </c>
      <c r="HD158" s="10">
        <f>+IF(HD$8 = 125, 1, _xlfn.PERCENTILE.INC(_xlfn._xlws.FILTER(INDEX( HD$55:HD$96, MAX( COUNT( HE$9:HE$50 )  - $B158 + 1, 1)) : INDEX( HD$55:HD$96, MAX( COUNT( HE$9:HE$50 )  - $C158 + 1, 1)), INDEX( HD$101:HD$142, MAX( COUNT( HE$9:HE$50 )  - $B158 + 1, 1)) : INDEX( HD$101:HD$142, MAX( COUNT( HE$9:HE$50 )  - $C158 + 1, 1)) &gt; 0), $D158))</f>
        <v>1</v>
      </c>
      <c r="HE158" s="10">
        <f>+IF(HE$8 = 125, 1, _xlfn.PERCENTILE.INC(_xlfn._xlws.FILTER(INDEX( HE$55:HE$96, MAX( COUNT( HF$9:HF$50 )  - $B158 + 1, 1)) : INDEX( HE$55:HE$96, MAX( COUNT( HF$9:HF$50 )  - $C158 + 1, 1)), INDEX( HE$101:HE$142, MAX( COUNT( HF$9:HF$50 )  - $B158 + 1, 1)) : INDEX( HE$101:HE$142, MAX( COUNT( HF$9:HF$50 )  - $C158 + 1, 1)) &gt; 0), $D158))</f>
        <v>1</v>
      </c>
      <c r="HF158" s="10">
        <f>+IF(HF$8 = 125, 1, _xlfn.PERCENTILE.INC(_xlfn._xlws.FILTER(INDEX( HF$55:HF$96, MAX( COUNT( HG$9:HG$50 )  - $B158 + 1, 1)) : INDEX( HF$55:HF$96, MAX( COUNT( HG$9:HG$50 )  - $C158 + 1, 1)), INDEX( HF$101:HF$142, MAX( COUNT( HG$9:HG$50 )  - $B158 + 1, 1)) : INDEX( HF$101:HF$142, MAX( COUNT( HG$9:HG$50 )  - $C158 + 1, 1)) &gt; 0), $D158))</f>
        <v>1</v>
      </c>
      <c r="HG158" s="10">
        <f>+IF(HG$8 = 125, 1, _xlfn.PERCENTILE.INC(_xlfn._xlws.FILTER(INDEX( HG$55:HG$96, MAX( COUNT( HH$9:HH$50 )  - $B158 + 1, 1)) : INDEX( HG$55:HG$96, MAX( COUNT( HH$9:HH$50 )  - $C158 + 1, 1)), INDEX( HG$101:HG$142, MAX( COUNT( HH$9:HH$50 )  - $B158 + 1, 1)) : INDEX( HG$101:HG$142, MAX( COUNT( HH$9:HH$50 )  - $C158 + 1, 1)) &gt; 0), $D158))</f>
        <v>1</v>
      </c>
      <c r="HH158" s="10">
        <f>+IF(HH$8 = 125, 1, _xlfn.PERCENTILE.INC(_xlfn._xlws.FILTER(INDEX( HH$55:HH$96, MAX( COUNT( HI$9:HI$50 )  - $B158 + 1, 1)) : INDEX( HH$55:HH$96, MAX( COUNT( HI$9:HI$50 )  - $C158 + 1, 1)), INDEX( HH$101:HH$142, MAX( COUNT( HI$9:HI$50 )  - $B158 + 1, 1)) : INDEX( HH$101:HH$142, MAX( COUNT( HI$9:HI$50 )  - $C158 + 1, 1)) &gt; 0), $D158))</f>
        <v>1.0001612635471295</v>
      </c>
      <c r="HI158" s="10">
        <f>+IF(HI$8 = 125, 1, _xlfn.PERCENTILE.INC(_xlfn._xlws.FILTER(INDEX( HI$55:HI$96, MAX( COUNT( HJ$9:HJ$50 )  - $B158 + 1, 1)) : INDEX( HI$55:HI$96, MAX( COUNT( HJ$9:HJ$50 )  - $C158 + 1, 1)), INDEX( HI$101:HI$142, MAX( COUNT( HJ$9:HJ$50 )  - $B158 + 1, 1)) : INDEX( HI$101:HI$142, MAX( COUNT( HJ$9:HJ$50 )  - $C158 + 1, 1)) &gt; 0), $D158))</f>
        <v>1</v>
      </c>
      <c r="HJ158" s="10">
        <f>+IF(HJ$8 = 125, 1, _xlfn.PERCENTILE.INC(_xlfn._xlws.FILTER(INDEX( HJ$55:HJ$96, MAX( COUNT( HK$9:HK$50 )  - $B158 + 1, 1)) : INDEX( HJ$55:HJ$96, MAX( COUNT( HK$9:HK$50 )  - $C158 + 1, 1)), INDEX( HJ$101:HJ$142, MAX( COUNT( HK$9:HK$50 )  - $B158 + 1, 1)) : INDEX( HJ$101:HJ$142, MAX( COUNT( HK$9:HK$50 )  - $C158 + 1, 1)) &gt; 0), $D158))</f>
        <v>1</v>
      </c>
      <c r="HK158" s="10">
        <f>+IF(HK$8 = 125, 1, _xlfn.PERCENTILE.INC(_xlfn._xlws.FILTER(INDEX( HK$55:HK$96, MAX( COUNT( HL$9:HL$50 )  - $B158 + 1, 1)) : INDEX( HK$55:HK$96, MAX( COUNT( HL$9:HL$50 )  - $C158 + 1, 1)), INDEX( HK$101:HK$142, MAX( COUNT( HL$9:HL$50 )  - $B158 + 1, 1)) : INDEX( HK$101:HK$142, MAX( COUNT( HL$9:HL$50 )  - $C158 + 1, 1)) &gt; 0), $D158))</f>
        <v>1</v>
      </c>
      <c r="HL158" s="10">
        <f>+IF(HL$8 = 125, 1, _xlfn.PERCENTILE.INC(_xlfn._xlws.FILTER(INDEX( HL$55:HL$96, MAX( COUNT( HM$9:HM$50 )  - $B158 + 1, 1)) : INDEX( HL$55:HL$96, MAX( COUNT( HM$9:HM$50 )  - $C158 + 1, 1)), INDEX( HL$101:HL$142, MAX( COUNT( HM$9:HM$50 )  - $B158 + 1, 1)) : INDEX( HL$101:HL$142, MAX( COUNT( HM$9:HM$50 )  - $C158 + 1, 1)) &gt; 0), $D158))</f>
        <v>1</v>
      </c>
      <c r="HM158" s="10">
        <f>+IF(HM$8 = 125, 1, _xlfn.PERCENTILE.INC(_xlfn._xlws.FILTER(INDEX( HM$55:HM$96, MAX( COUNT( HN$9:HN$50 )  - $B158 + 1, 1)) : INDEX( HM$55:HM$96, MAX( COUNT( HN$9:HN$50 )  - $C158 + 1, 1)), INDEX( HM$101:HM$142, MAX( COUNT( HN$9:HN$50 )  - $B158 + 1, 1)) : INDEX( HM$101:HM$142, MAX( COUNT( HN$9:HN$50 )  - $C158 + 1, 1)) &gt; 0), $D158))</f>
        <v>1</v>
      </c>
      <c r="HN158" s="10">
        <f>+IF(HN$8 = 125, 1, _xlfn.PERCENTILE.INC(_xlfn._xlws.FILTER(INDEX( HN$55:HN$96, MAX( COUNT( HO$9:HO$50 )  - $B158 + 1, 1)) : INDEX( HN$55:HN$96, MAX( COUNT( HO$9:HO$50 )  - $C158 + 1, 1)), INDEX( HN$101:HN$142, MAX( COUNT( HO$9:HO$50 )  - $B158 + 1, 1)) : INDEX( HN$101:HN$142, MAX( COUNT( HO$9:HO$50 )  - $C158 + 1, 1)) &gt; 0), $D158))</f>
        <v>1</v>
      </c>
      <c r="HO158" s="10">
        <f>+IF(HO$8 = 125, 1, _xlfn.PERCENTILE.INC(_xlfn._xlws.FILTER(INDEX( HO$55:HO$96, MAX( COUNT( HP$9:HP$50 )  - $B158 + 1, 1)) : INDEX( HO$55:HO$96, MAX( COUNT( HP$9:HP$50 )  - $C158 + 1, 1)), INDEX( HO$101:HO$142, MAX( COUNT( HP$9:HP$50 )  - $B158 + 1, 1)) : INDEX( HO$101:HO$142, MAX( COUNT( HP$9:HP$50 )  - $C158 + 1, 1)) &gt; 0), $D158))</f>
        <v>1</v>
      </c>
      <c r="HP158" s="10">
        <f>+IF(HP$8 = 125, 1, _xlfn.PERCENTILE.INC(_xlfn._xlws.FILTER(INDEX( HP$55:HP$96, MAX( COUNT( HQ$9:HQ$50 )  - $B158 + 1, 1)) : INDEX( HP$55:HP$96, MAX( COUNT( HQ$9:HQ$50 )  - $C158 + 1, 1)), INDEX( HP$101:HP$142, MAX( COUNT( HQ$9:HQ$50 )  - $B158 + 1, 1)) : INDEX( HP$101:HP$142, MAX( COUNT( HQ$9:HQ$50 )  - $C158 + 1, 1)) &gt; 0), $D158))</f>
        <v>1</v>
      </c>
      <c r="HQ158" s="10">
        <f>+IF(HQ$8 = 125, 1, _xlfn.PERCENTILE.INC(_xlfn._xlws.FILTER(INDEX( HQ$55:HQ$96, MAX( COUNT( HR$9:HR$50 )  - $B158 + 1, 1)) : INDEX( HQ$55:HQ$96, MAX( COUNT( HR$9:HR$50 )  - $C158 + 1, 1)), INDEX( HQ$101:HQ$142, MAX( COUNT( HR$9:HR$50 )  - $B158 + 1, 1)) : INDEX( HQ$101:HQ$142, MAX( COUNT( HR$9:HR$50 )  - $C158 + 1, 1)) &gt; 0), $D158))</f>
        <v>1</v>
      </c>
      <c r="HR158" s="10">
        <f>+IF(HR$8 = 125, 1, _xlfn.PERCENTILE.INC(_xlfn._xlws.FILTER(INDEX( HR$55:HR$96, MAX( COUNT( HS$9:HS$50 )  - $B158 + 1, 1)) : INDEX( HR$55:HR$96, MAX( COUNT( HS$9:HS$50 )  - $C158 + 1, 1)), INDEX( HR$101:HR$142, MAX( COUNT( HS$9:HS$50 )  - $B158 + 1, 1)) : INDEX( HR$101:HR$142, MAX( COUNT( HS$9:HS$50 )  - $C158 + 1, 1)) &gt; 0), $D158))</f>
        <v>1</v>
      </c>
      <c r="HS158" s="10">
        <f>+IF(HS$8 = 125, 1, _xlfn.PERCENTILE.INC(_xlfn._xlws.FILTER(INDEX( HS$55:HS$96, MAX( COUNT( HT$9:HT$50 )  - $B158 + 1, 1)) : INDEX( HS$55:HS$96, MAX( COUNT( HT$9:HT$50 )  - $C158 + 1, 1)), INDEX( HS$101:HS$142, MAX( COUNT( HT$9:HT$50 )  - $B158 + 1, 1)) : INDEX( HS$101:HS$142, MAX( COUNT( HT$9:HT$50 )  - $C158 + 1, 1)) &gt; 0), $D158))</f>
        <v>1.0001788523518536</v>
      </c>
      <c r="HT158" s="10">
        <f>+IF(HT$8 = 125, 1, _xlfn.PERCENTILE.INC(_xlfn._xlws.FILTER(INDEX( HT$55:HT$96, MAX( COUNT( HU$9:HU$50 )  - $B158 + 1, 1)) : INDEX( HT$55:HT$96, MAX( COUNT( HU$9:HU$50 )  - $C158 + 1, 1)), INDEX( HT$101:HT$142, MAX( COUNT( HU$9:HU$50 )  - $B158 + 1, 1)) : INDEX( HT$101:HT$142, MAX( COUNT( HU$9:HU$50 )  - $C158 + 1, 1)) &gt; 0), $D158))</f>
        <v>1.000554894931631</v>
      </c>
      <c r="HU158" s="10">
        <f>+IF(HU$8 = 125, 1, _xlfn.PERCENTILE.INC(_xlfn._xlws.FILTER(INDEX( HU$55:HU$96, MAX( COUNT( HV$9:HV$50 )  - $B158 + 1, 1)) : INDEX( HU$55:HU$96, MAX( COUNT( HV$9:HV$50 )  - $C158 + 1, 1)), INDEX( HU$101:HU$142, MAX( COUNT( HV$9:HV$50 )  - $B158 + 1, 1)) : INDEX( HU$101:HU$142, MAX( COUNT( HV$9:HV$50 )  - $C158 + 1, 1)) &gt; 0), $D158))</f>
        <v>1.0002105517818762</v>
      </c>
      <c r="HV158" s="10">
        <f>+IF(HV$8 = 125, 1, _xlfn.PERCENTILE.INC(_xlfn._xlws.FILTER(INDEX( HV$55:HV$96, MAX( COUNT( HW$9:HW$50 )  - $B158 + 1, 1)) : INDEX( HV$55:HV$96, MAX( COUNT( HW$9:HW$50 )  - $C158 + 1, 1)), INDEX( HV$101:HV$142, MAX( COUNT( HW$9:HW$50 )  - $B158 + 1, 1)) : INDEX( HV$101:HV$142, MAX( COUNT( HW$9:HW$50 )  - $C158 + 1, 1)) &gt; 0), $D158))</f>
        <v>1.0000554729617492</v>
      </c>
      <c r="HW158" s="10">
        <f>+IF(HW$8 = 125, 1, _xlfn.PERCENTILE.INC(_xlfn._xlws.FILTER(INDEX( HW$55:HW$96, MAX( COUNT( HX$9:HX$50 )  - $B158 + 1, 1)) : INDEX( HW$55:HW$96, MAX( COUNT( HX$9:HX$50 )  - $C158 + 1, 1)), INDEX( HW$101:HW$142, MAX( COUNT( HX$9:HX$50 )  - $B158 + 1, 1)) : INDEX( HW$101:HW$142, MAX( COUNT( HX$9:HX$50 )  - $C158 + 1, 1)) &gt; 0), $D158))</f>
        <v>1</v>
      </c>
      <c r="HX158" s="10">
        <f>+IF(HX$8 = 125, 1, _xlfn.PERCENTILE.INC(_xlfn._xlws.FILTER(INDEX( HX$55:HX$96, MAX( COUNT( HY$9:HY$50 )  - $B158 + 1, 1)) : INDEX( HX$55:HX$96, MAX( COUNT( HY$9:HY$50 )  - $C158 + 1, 1)), INDEX( HX$101:HX$142, MAX( COUNT( HY$9:HY$50 )  - $B158 + 1, 1)) : INDEX( HX$101:HX$142, MAX( COUNT( HY$9:HY$50 )  - $C158 + 1, 1)) &gt; 0), $D158))</f>
        <v>1</v>
      </c>
      <c r="HY158" s="10">
        <f>+IF(HY$8 = 125, 1, _xlfn.PERCENTILE.INC(_xlfn._xlws.FILTER(INDEX( HY$55:HY$96, MAX( COUNT( HZ$9:HZ$50 )  - $B158 + 1, 1)) : INDEX( HY$55:HY$96, MAX( COUNT( HZ$9:HZ$50 )  - $C158 + 1, 1)), INDEX( HY$101:HY$142, MAX( COUNT( HZ$9:HZ$50 )  - $B158 + 1, 1)) : INDEX( HY$101:HY$142, MAX( COUNT( HZ$9:HZ$50 )  - $C158 + 1, 1)) &gt; 0), $D158))</f>
        <v>1</v>
      </c>
      <c r="HZ158" s="10">
        <f>+IF(HZ$8 = 125, 1, _xlfn.PERCENTILE.INC(_xlfn._xlws.FILTER(INDEX( HZ$55:HZ$96, MAX( COUNT( IA$9:IA$50 )  - $B158 + 1, 1)) : INDEX( HZ$55:HZ$96, MAX( COUNT( IA$9:IA$50 )  - $C158 + 1, 1)), INDEX( HZ$101:HZ$142, MAX( COUNT( IA$9:IA$50 )  - $B158 + 1, 1)) : INDEX( HZ$101:HZ$142, MAX( COUNT( IA$9:IA$50 )  - $C158 + 1, 1)) &gt; 0), $D158))</f>
        <v>1</v>
      </c>
      <c r="IA158" s="10">
        <f>+IF(IA$8 = 125, 1, _xlfn.PERCENTILE.INC(_xlfn._xlws.FILTER(INDEX( IA$55:IA$96, MAX( COUNT( IB$9:IB$50 )  - $B158 + 1, 1)) : INDEX( IA$55:IA$96, MAX( COUNT( IB$9:IB$50 )  - $C158 + 1, 1)), INDEX( IA$101:IA$142, MAX( COUNT( IB$9:IB$50 )  - $B158 + 1, 1)) : INDEX( IA$101:IA$142, MAX( COUNT( IB$9:IB$50 )  - $C158 + 1, 1)) &gt; 0), $D158))</f>
        <v>1</v>
      </c>
      <c r="IB158" s="10">
        <f>+IF(IB$8 = 125, 1, _xlfn.PERCENTILE.INC(_xlfn._xlws.FILTER(INDEX( IB$55:IB$96, MAX( COUNT( IC$9:IC$50 )  - $B158 + 1, 1)) : INDEX( IB$55:IB$96, MAX( COUNT( IC$9:IC$50 )  - $C158 + 1, 1)), INDEX( IB$101:IB$142, MAX( COUNT( IC$9:IC$50 )  - $B158 + 1, 1)) : INDEX( IB$101:IB$142, MAX( COUNT( IC$9:IC$50 )  - $C158 + 1, 1)) &gt; 0), $D158))</f>
        <v>1</v>
      </c>
      <c r="IC158" s="10">
        <f>+IF(IC$8 = 125, 1, _xlfn.PERCENTILE.INC(_xlfn._xlws.FILTER(INDEX( IC$55:IC$96, MAX( COUNT( ID$9:ID$50 )  - $B158 + 1, 1)) : INDEX( IC$55:IC$96, MAX( COUNT( ID$9:ID$50 )  - $C158 + 1, 1)), INDEX( IC$101:IC$142, MAX( COUNT( ID$9:ID$50 )  - $B158 + 1, 1)) : INDEX( IC$101:IC$142, MAX( COUNT( ID$9:ID$50 )  - $C158 + 1, 1)) &gt; 0), $D158))</f>
        <v>1</v>
      </c>
      <c r="ID158" s="10">
        <f>+IF(ID$8 = 125, 1, _xlfn.PERCENTILE.INC(_xlfn._xlws.FILTER(INDEX( ID$55:ID$96, MAX( COUNT( IE$9:IE$50 )  - $B158 + 1, 1)) : INDEX( ID$55:ID$96, MAX( COUNT( IE$9:IE$50 )  - $C158 + 1, 1)), INDEX( ID$101:ID$142, MAX( COUNT( IE$9:IE$50 )  - $B158 + 1, 1)) : INDEX( ID$101:ID$142, MAX( COUNT( IE$9:IE$50 )  - $C158 + 1, 1)) &gt; 0), $D158))</f>
        <v>1</v>
      </c>
      <c r="IE158" s="10">
        <f>+IF(IE$8 = 125, 1, _xlfn.PERCENTILE.INC(_xlfn._xlws.FILTER(INDEX( IE$55:IE$96, MAX( COUNT( IF$9:IF$50 )  - $B158 + 1, 1)) : INDEX( IE$55:IE$96, MAX( COUNT( IF$9:IF$50 )  - $C158 + 1, 1)), INDEX( IE$101:IE$142, MAX( COUNT( IF$9:IF$50 )  - $B158 + 1, 1)) : INDEX( IE$101:IE$142, MAX( COUNT( IF$9:IF$50 )  - $C158 + 1, 1)) &gt; 0), $D158))</f>
        <v>1</v>
      </c>
      <c r="IF158" s="10">
        <f>+IF(IF$8 = 125, 1, _xlfn.PERCENTILE.INC(_xlfn._xlws.FILTER(INDEX( IF$55:IF$96, MAX( COUNT( IG$9:IG$50 )  - $B158 + 1, 1)) : INDEX( IF$55:IF$96, MAX( COUNT( IG$9:IG$50 )  - $C158 + 1, 1)), INDEX( IF$101:IF$142, MAX( COUNT( IG$9:IG$50 )  - $B158 + 1, 1)) : INDEX( IF$101:IF$142, MAX( COUNT( IG$9:IG$50 )  - $C158 + 1, 1)) &gt; 0), $D158))</f>
        <v>1.0007915143953068</v>
      </c>
      <c r="IG158" s="10">
        <f>+IF(IG$8 = 125, 1, _xlfn.PERCENTILE.INC(_xlfn._xlws.FILTER(INDEX( IG$55:IG$96, MAX( COUNT( IH$9:IH$50 )  - $B158 + 1, 1)) : INDEX( IG$55:IG$96, MAX( COUNT( IH$9:IH$50 )  - $C158 + 1, 1)), INDEX( IG$101:IG$142, MAX( COUNT( IH$9:IH$50 )  - $B158 + 1, 1)) : INDEX( IG$101:IG$142, MAX( COUNT( IH$9:IH$50 )  - $C158 + 1, 1)) &gt; 0), $D158))</f>
        <v>1.0003868937258826</v>
      </c>
      <c r="IH158" s="10">
        <f>+IF(IH$8 = 125, 1, _xlfn.PERCENTILE.INC(_xlfn._xlws.FILTER(INDEX( IH$55:IH$96, MAX( COUNT( II$9:II$50 )  - $B158 + 1, 1)) : INDEX( IH$55:IH$96, MAX( COUNT( II$9:II$50 )  - $C158 + 1, 1)), INDEX( IH$101:IH$142, MAX( COUNT( II$9:II$50 )  - $B158 + 1, 1)) : INDEX( IH$101:IH$142, MAX( COUNT( II$9:II$50 )  - $C158 + 1, 1)) &gt; 0), $D158))</f>
        <v>1</v>
      </c>
      <c r="II158" s="10">
        <f>+IF(II$8 = 125, 1, _xlfn.PERCENTILE.INC(_xlfn._xlws.FILTER(INDEX( II$55:II$96, MAX( COUNT( IJ$9:IJ$50 )  - $B158 + 1, 1)) : INDEX( II$55:II$96, MAX( COUNT( IJ$9:IJ$50 )  - $C158 + 1, 1)), INDEX( II$101:II$142, MAX( COUNT( IJ$9:IJ$50 )  - $B158 + 1, 1)) : INDEX( II$101:II$142, MAX( COUNT( IJ$9:IJ$50 )  - $C158 + 1, 1)) &gt; 0), $D158))</f>
        <v>1</v>
      </c>
      <c r="IJ158" s="10">
        <f>+IF(IJ$8 = 125, 1, _xlfn.PERCENTILE.INC(_xlfn._xlws.FILTER(INDEX( IJ$55:IJ$96, MAX( COUNT( IK$9:IK$50 )  - $B158 + 1, 1)) : INDEX( IJ$55:IJ$96, MAX( COUNT( IK$9:IK$50 )  - $C158 + 1, 1)), INDEX( IJ$101:IJ$142, MAX( COUNT( IK$9:IK$50 )  - $B158 + 1, 1)) : INDEX( IJ$101:IJ$142, MAX( COUNT( IK$9:IK$50 )  - $C158 + 1, 1)) &gt; 0), $D158))</f>
        <v>1.0007031683645964</v>
      </c>
      <c r="IK158" s="10">
        <f>+IF(IK$8 = 125, 1, _xlfn.PERCENTILE.INC(_xlfn._xlws.FILTER(INDEX( IK$55:IK$96, MAX( COUNT( IL$9:IL$50 )  - $B158 + 1, 1)) : INDEX( IK$55:IK$96, MAX( COUNT( IL$9:IL$50 )  - $C158 + 1, 1)), INDEX( IK$101:IK$142, MAX( COUNT( IL$9:IL$50 )  - $B158 + 1, 1)) : INDEX( IK$101:IK$142, MAX( COUNT( IL$9:IL$50 )  - $C158 + 1, 1)) &gt; 0), $D158))</f>
        <v>1</v>
      </c>
      <c r="IL158" s="10">
        <f>+IF(IL$8 = 125, 1, _xlfn.PERCENTILE.INC(_xlfn._xlws.FILTER(INDEX( IL$55:IL$96, MAX( COUNT( IM$9:IM$50 )  - $B158 + 1, 1)) : INDEX( IL$55:IL$96, MAX( COUNT( IM$9:IM$50 )  - $C158 + 1, 1)), INDEX( IL$101:IL$142, MAX( COUNT( IM$9:IM$50 )  - $B158 + 1, 1)) : INDEX( IL$101:IL$142, MAX( COUNT( IM$9:IM$50 )  - $C158 + 1, 1)) &gt; 0), $D158))</f>
        <v>1.0000505789499032</v>
      </c>
      <c r="IM158" s="10">
        <f>+IF(IM$8 = 125, 1, _xlfn.PERCENTILE.INC(_xlfn._xlws.FILTER(INDEX( IM$55:IM$96, MAX( COUNT( IN$9:IN$50 )  - $B158 + 1, 1)) : INDEX( IM$55:IM$96, MAX( COUNT( IN$9:IN$50 )  - $C158 + 1, 1)), INDEX( IM$101:IM$142, MAX( COUNT( IN$9:IN$50 )  - $B158 + 1, 1)) : INDEX( IM$101:IM$142, MAX( COUNT( IN$9:IN$50 )  - $C158 + 1, 1)) &gt; 0), $D158))</f>
        <v>1</v>
      </c>
      <c r="IN158" s="10">
        <f>+IF(IN$8 = 125, 1, _xlfn.PERCENTILE.INC(_xlfn._xlws.FILTER(INDEX( IN$55:IN$96, MAX( COUNT( IO$9:IO$50 )  - $B158 + 1, 1)) : INDEX( IN$55:IN$96, MAX( COUNT( IO$9:IO$50 )  - $C158 + 1, 1)), INDEX( IN$101:IN$142, MAX( COUNT( IO$9:IO$50 )  - $B158 + 1, 1)) : INDEX( IN$101:IN$142, MAX( COUNT( IO$9:IO$50 )  - $C158 + 1, 1)) &gt; 0), $D158))</f>
        <v>1.000217269338618</v>
      </c>
      <c r="IO158" s="10">
        <f>+IF(IO$8 = 125, 1, _xlfn.PERCENTILE.INC(_xlfn._xlws.FILTER(INDEX( IO$55:IO$96, MAX( COUNT( IP$9:IP$50 )  - $B158 + 1, 1)) : INDEX( IO$55:IO$96, MAX( COUNT( IP$9:IP$50 )  - $C158 + 1, 1)), INDEX( IO$101:IO$142, MAX( COUNT( IP$9:IP$50 )  - $B158 + 1, 1)) : INDEX( IO$101:IO$142, MAX( COUNT( IP$9:IP$50 )  - $C158 + 1, 1)) &gt; 0), $D158))</f>
        <v>1.0015542964119872</v>
      </c>
      <c r="IP158" s="10">
        <f>+IF(IP$8 = 125, 1, _xlfn.PERCENTILE.INC(_xlfn._xlws.FILTER(INDEX( IP$55:IP$96, MAX( COUNT( IQ$9:IQ$50 )  - $B158 + 1, 1)) : INDEX( IP$55:IP$96, MAX( COUNT( IQ$9:IQ$50 )  - $C158 + 1, 1)), INDEX( IP$101:IP$142, MAX( COUNT( IQ$9:IQ$50 )  - $B158 + 1, 1)) : INDEX( IP$101:IP$142, MAX( COUNT( IQ$9:IQ$50 )  - $C158 + 1, 1)) &gt; 0), $D158))</f>
        <v>1.0005190701854592</v>
      </c>
      <c r="IQ158" s="10">
        <f>+IF(IQ$8 = 125, 1, _xlfn.PERCENTILE.INC(_xlfn._xlws.FILTER(INDEX( IQ$55:IQ$96, MAX( COUNT( IR$9:IR$50 )  - $B158 + 1, 1)) : INDEX( IQ$55:IQ$96, MAX( COUNT( IR$9:IR$50 )  - $C158 + 1, 1)), INDEX( IQ$101:IQ$142, MAX( COUNT( IR$9:IR$50 )  - $B158 + 1, 1)) : INDEX( IQ$101:IQ$142, MAX( COUNT( IR$9:IR$50 )  - $C158 + 1, 1)) &gt; 0), $D158))</f>
        <v>1.0033134713355067</v>
      </c>
      <c r="IR158" s="10">
        <f>+IF(IR$8 = 125, 1, _xlfn.PERCENTILE.INC(_xlfn._xlws.FILTER(INDEX( IR$55:IR$96, MAX( COUNT( IS$9:IS$50 )  - $B158 + 1, 1)) : INDEX( IR$55:IR$96, MAX( COUNT( IS$9:IS$50 )  - $C158 + 1, 1)), INDEX( IR$101:IR$142, MAX( COUNT( IS$9:IS$50 )  - $B158 + 1, 1)) : INDEX( IR$101:IR$142, MAX( COUNT( IS$9:IS$50 )  - $C158 + 1, 1)) &gt; 0), $D158))</f>
        <v>1.0017341390756405</v>
      </c>
      <c r="IS158" s="10">
        <f>+IF(IS$8 = 125, 1, _xlfn.PERCENTILE.INC(_xlfn._xlws.FILTER(INDEX( IS$55:IS$96, MAX( COUNT( IT$9:IT$50 )  - $B158 + 1, 1)) : INDEX( IS$55:IS$96, MAX( COUNT( IT$9:IT$50 )  - $C158 + 1, 1)), INDEX( IS$101:IS$142, MAX( COUNT( IT$9:IT$50 )  - $B158 + 1, 1)) : INDEX( IS$101:IS$142, MAX( COUNT( IT$9:IT$50 )  - $C158 + 1, 1)) &gt; 0), $D158))</f>
        <v>1.0055498790859507</v>
      </c>
      <c r="IT158" s="10">
        <f>+IF(IT$8 = 125, 1, _xlfn.PERCENTILE.INC(_xlfn._xlws.FILTER(INDEX( IT$55:IT$96, MAX( COUNT( IU$9:IU$50 )  - $B158 + 1, 1)) : INDEX( IT$55:IT$96, MAX( COUNT( IU$9:IU$50 )  - $C158 + 1, 1)), INDEX( IT$101:IT$142, MAX( COUNT( IU$9:IU$50 )  - $B158 + 1, 1)) : INDEX( IT$101:IT$142, MAX( COUNT( IU$9:IU$50 )  - $C158 + 1, 1)) &gt; 0), $D158))</f>
        <v>1.0050872730680325</v>
      </c>
      <c r="IU158" s="10">
        <f>+IF(IU$8 = 125, 1, _xlfn.PERCENTILE.INC(_xlfn._xlws.FILTER(INDEX( IU$55:IU$96, MAX( COUNT( IV$9:IV$50 )  - $B158 + 1, 1)) : INDEX( IU$55:IU$96, MAX( COUNT( IV$9:IV$50 )  - $C158 + 1, 1)), INDEX( IU$101:IU$142, MAX( COUNT( IV$9:IV$50 )  - $B158 + 1, 1)) : INDEX( IU$101:IU$142, MAX( COUNT( IV$9:IV$50 )  - $C158 + 1, 1)) &gt; 0), $D158))</f>
        <v>1.0045545119089383</v>
      </c>
      <c r="IV158" s="10">
        <f>+IF(IV$8 = 125, 1, _xlfn.PERCENTILE.INC(_xlfn._xlws.FILTER(INDEX( IV$55:IV$96, MAX( COUNT( IW$9:IW$50 )  - $B158 + 1, 1)) : INDEX( IV$55:IV$96, MAX( COUNT( IW$9:IW$50 )  - $C158 + 1, 1)), INDEX( IV$101:IV$142, MAX( COUNT( IW$9:IW$50 )  - $B158 + 1, 1)) : INDEX( IV$101:IV$142, MAX( COUNT( IW$9:IW$50 )  - $C158 + 1, 1)) &gt; 0), $D158))</f>
        <v>1</v>
      </c>
    </row>
    <row r="159" spans="2:256" x14ac:dyDescent="0.2">
      <c r="B159">
        <v>1</v>
      </c>
      <c r="C159">
        <v>4</v>
      </c>
      <c r="D159">
        <v>0.7</v>
      </c>
      <c r="F159" s="17" t="s">
        <v>28</v>
      </c>
      <c r="G159" s="10">
        <f>+IF(G$8 = 125, 1, _xlfn.PERCENTILE.INC(_xlfn._xlws.FILTER(INDEX( G$55:G$96, MAX( COUNT( H$9:H$50 )  - $B159 + 1, 1)) : INDEX( G$55:G$96, MAX( COUNT( H$9:H$50 )  - $C159 + 1, 1)), INDEX( G$101:G$142, MAX( COUNT( H$9:H$50 )  - $B159 + 1, 1)) : INDEX( G$101:G$142, MAX( COUNT( H$9:H$50 )  - $C159 + 1, 1)) &gt; 0), $D159))</f>
        <v>21.343750129553072</v>
      </c>
      <c r="H159" s="10">
        <f>+IF(H$8 = 125, 1, _xlfn.PERCENTILE.INC(_xlfn._xlws.FILTER(INDEX( H$55:H$96, MAX( COUNT( I$9:I$50 )  - $B159 + 1, 1)) : INDEX( H$55:H$96, MAX( COUNT( I$9:I$50 )  - $C159 + 1, 1)), INDEX( H$101:H$142, MAX( COUNT( I$9:I$50 )  - $B159 + 1, 1)) : INDEX( H$101:H$142, MAX( COUNT( I$9:I$50 )  - $C159 + 1, 1)) &gt; 0), $D159))</f>
        <v>2.3656270408324596</v>
      </c>
      <c r="I159" s="10">
        <f>+IF(I$8 = 125, 1, _xlfn.PERCENTILE.INC(_xlfn._xlws.FILTER(INDEX( I$55:I$96, MAX( COUNT( J$9:J$50 )  - $B159 + 1, 1)) : INDEX( I$55:I$96, MAX( COUNT( J$9:J$50 )  - $C159 + 1, 1)), INDEX( I$101:I$142, MAX( COUNT( J$9:J$50 )  - $B159 + 1, 1)) : INDEX( I$101:I$142, MAX( COUNT( J$9:J$50 )  - $C159 + 1, 1)) &gt; 0), $D159))</f>
        <v>1.8238221610145324</v>
      </c>
      <c r="J159" s="10">
        <f>+IF(J$8 = 125, 1, _xlfn.PERCENTILE.INC(_xlfn._xlws.FILTER(INDEX( J$55:J$96, MAX( COUNT( K$9:K$50 )  - $B159 + 1, 1)) : INDEX( J$55:J$96, MAX( COUNT( K$9:K$50 )  - $C159 + 1, 1)), INDEX( J$101:J$142, MAX( COUNT( K$9:K$50 )  - $B159 + 1, 1)) : INDEX( J$101:J$142, MAX( COUNT( K$9:K$50 )  - $C159 + 1, 1)) &gt; 0), $D159))</f>
        <v>1.5196415468648257</v>
      </c>
      <c r="K159" s="10">
        <f>+IF(K$8 = 125, 1, _xlfn.PERCENTILE.INC(_xlfn._xlws.FILTER(INDEX( K$55:K$96, MAX( COUNT( L$9:L$50 )  - $B159 + 1, 1)) : INDEX( K$55:K$96, MAX( COUNT( L$9:L$50 )  - $C159 + 1, 1)), INDEX( K$101:K$142, MAX( COUNT( L$9:L$50 )  - $B159 + 1, 1)) : INDEX( K$101:K$142, MAX( COUNT( L$9:L$50 )  - $C159 + 1, 1)) &gt; 0), $D159))</f>
        <v>1.0785787358725374</v>
      </c>
      <c r="L159" s="10">
        <f>+IF(L$8 = 125, 1, _xlfn.PERCENTILE.INC(_xlfn._xlws.FILTER(INDEX( L$55:L$96, MAX( COUNT( M$9:M$50 )  - $B159 + 1, 1)) : INDEX( L$55:L$96, MAX( COUNT( M$9:M$50 )  - $C159 + 1, 1)), INDEX( L$101:L$142, MAX( COUNT( M$9:M$50 )  - $B159 + 1, 1)) : INDEX( L$101:L$142, MAX( COUNT( M$9:M$50 )  - $C159 + 1, 1)) &gt; 0), $D159))</f>
        <v>1.1271183303046732</v>
      </c>
      <c r="M159" s="10">
        <f>+IF(M$8 = 125, 1, _xlfn.PERCENTILE.INC(_xlfn._xlws.FILTER(INDEX( M$55:M$96, MAX( COUNT( N$9:N$50 )  - $B159 + 1, 1)) : INDEX( M$55:M$96, MAX( COUNT( N$9:N$50 )  - $C159 + 1, 1)), INDEX( M$101:M$142, MAX( COUNT( N$9:N$50 )  - $B159 + 1, 1)) : INDEX( M$101:M$142, MAX( COUNT( N$9:N$50 )  - $C159 + 1, 1)) &gt; 0), $D159))</f>
        <v>1.0335840288836069</v>
      </c>
      <c r="N159" s="10">
        <f>+IF(N$8 = 125, 1, _xlfn.PERCENTILE.INC(_xlfn._xlws.FILTER(INDEX( N$55:N$96, MAX( COUNT( O$9:O$50 )  - $B159 + 1, 1)) : INDEX( N$55:N$96, MAX( COUNT( O$9:O$50 )  - $C159 + 1, 1)), INDEX( N$101:N$142, MAX( COUNT( O$9:O$50 )  - $B159 + 1, 1)) : INDEX( N$101:N$142, MAX( COUNT( O$9:O$50 )  - $C159 + 1, 1)) &gt; 0), $D159))</f>
        <v>1.0064475164397191</v>
      </c>
      <c r="O159" s="10">
        <f>+IF(O$8 = 125, 1, _xlfn.PERCENTILE.INC(_xlfn._xlws.FILTER(INDEX( O$55:O$96, MAX( COUNT( P$9:P$50 )  - $B159 + 1, 1)) : INDEX( O$55:O$96, MAX( COUNT( P$9:P$50 )  - $C159 + 1, 1)), INDEX( O$101:O$142, MAX( COUNT( P$9:P$50 )  - $B159 + 1, 1)) : INDEX( O$101:O$142, MAX( COUNT( P$9:P$50 )  - $C159 + 1, 1)) &gt; 0), $D159))</f>
        <v>1.0026377143459628</v>
      </c>
      <c r="P159" s="10">
        <f>+IF(P$8 = 125, 1, _xlfn.PERCENTILE.INC(_xlfn._xlws.FILTER(INDEX( P$55:P$96, MAX( COUNT( Q$9:Q$50 )  - $B159 + 1, 1)) : INDEX( P$55:P$96, MAX( COUNT( Q$9:Q$50 )  - $C159 + 1, 1)), INDEX( P$101:P$142, MAX( COUNT( Q$9:Q$50 )  - $B159 + 1, 1)) : INDEX( P$101:P$142, MAX( COUNT( Q$9:Q$50 )  - $C159 + 1, 1)) &gt; 0), $D159))</f>
        <v>1.0112145635732079</v>
      </c>
      <c r="Q159" s="10">
        <f>+IF(Q$8 = 125, 1, _xlfn.PERCENTILE.INC(_xlfn._xlws.FILTER(INDEX( Q$55:Q$96, MAX( COUNT( R$9:R$50 )  - $B159 + 1, 1)) : INDEX( Q$55:Q$96, MAX( COUNT( R$9:R$50 )  - $C159 + 1, 1)), INDEX( Q$101:Q$142, MAX( COUNT( R$9:R$50 )  - $B159 + 1, 1)) : INDEX( Q$101:Q$142, MAX( COUNT( R$9:R$50 )  - $C159 + 1, 1)) &gt; 0), $D159))</f>
        <v>1.0028508980703954</v>
      </c>
      <c r="R159" s="10">
        <f>+IF(R$8 = 125, 1, _xlfn.PERCENTILE.INC(_xlfn._xlws.FILTER(INDEX( R$55:R$96, MAX( COUNT( S$9:S$50 )  - $B159 + 1, 1)) : INDEX( R$55:R$96, MAX( COUNT( S$9:S$50 )  - $C159 + 1, 1)), INDEX( R$101:R$142, MAX( COUNT( S$9:S$50 )  - $B159 + 1, 1)) : INDEX( R$101:R$142, MAX( COUNT( S$9:S$50 )  - $C159 + 1, 1)) &gt; 0), $D159))</f>
        <v>1.0014708372796308</v>
      </c>
      <c r="S159" s="10">
        <f>+IF(S$8 = 125, 1, _xlfn.PERCENTILE.INC(_xlfn._xlws.FILTER(INDEX( S$55:S$96, MAX( COUNT( T$9:T$50 )  - $B159 + 1, 1)) : INDEX( S$55:S$96, MAX( COUNT( T$9:T$50 )  - $C159 + 1, 1)), INDEX( S$101:S$142, MAX( COUNT( T$9:T$50 )  - $B159 + 1, 1)) : INDEX( S$101:S$142, MAX( COUNT( T$9:T$50 )  - $C159 + 1, 1)) &gt; 0), $D159))</f>
        <v>1.0007369821833716</v>
      </c>
      <c r="T159" s="10">
        <f>+IF(T$8 = 125, 1, _xlfn.PERCENTILE.INC(_xlfn._xlws.FILTER(INDEX( T$55:T$96, MAX( COUNT( U$9:U$50 )  - $B159 + 1, 1)) : INDEX( T$55:T$96, MAX( COUNT( U$9:U$50 )  - $C159 + 1, 1)), INDEX( T$101:T$142, MAX( COUNT( U$9:U$50 )  - $B159 + 1, 1)) : INDEX( T$101:T$142, MAX( COUNT( U$9:U$50 )  - $C159 + 1, 1)) &gt; 0), $D159))</f>
        <v>1.0005722403191597</v>
      </c>
      <c r="U159" s="10">
        <f>+IF(U$8 = 125, 1, _xlfn.PERCENTILE.INC(_xlfn._xlws.FILTER(INDEX( U$55:U$96, MAX( COUNT( V$9:V$50 )  - $B159 + 1, 1)) : INDEX( U$55:U$96, MAX( COUNT( V$9:V$50 )  - $C159 + 1, 1)), INDEX( U$101:U$142, MAX( COUNT( V$9:V$50 )  - $B159 + 1, 1)) : INDEX( U$101:U$142, MAX( COUNT( V$9:V$50 )  - $C159 + 1, 1)) &gt; 0), $D159))</f>
        <v>1.0003869224572526</v>
      </c>
      <c r="V159" s="10">
        <f>+IF(V$8 = 125, 1, _xlfn.PERCENTILE.INC(_xlfn._xlws.FILTER(INDEX( V$55:V$96, MAX( COUNT( W$9:W$50 )  - $B159 + 1, 1)) : INDEX( V$55:V$96, MAX( COUNT( W$9:W$50 )  - $C159 + 1, 1)), INDEX( V$101:V$142, MAX( COUNT( W$9:W$50 )  - $B159 + 1, 1)) : INDEX( V$101:V$142, MAX( COUNT( W$9:W$50 )  - $C159 + 1, 1)) &gt; 0), $D159))</f>
        <v>1.0009056973917763</v>
      </c>
      <c r="W159" s="10">
        <f>+IF(W$8 = 125, 1, _xlfn.PERCENTILE.INC(_xlfn._xlws.FILTER(INDEX( W$55:W$96, MAX( COUNT( X$9:X$50 )  - $B159 + 1, 1)) : INDEX( W$55:W$96, MAX( COUNT( X$9:X$50 )  - $C159 + 1, 1)), INDEX( W$101:W$142, MAX( COUNT( X$9:X$50 )  - $B159 + 1, 1)) : INDEX( W$101:W$142, MAX( COUNT( X$9:X$50 )  - $C159 + 1, 1)) &gt; 0), $D159))</f>
        <v>1.0006836723076713</v>
      </c>
      <c r="X159" s="10">
        <f>+IF(X$8 = 125, 1, _xlfn.PERCENTILE.INC(_xlfn._xlws.FILTER(INDEX( X$55:X$96, MAX( COUNT( Y$9:Y$50 )  - $B159 + 1, 1)) : INDEX( X$55:X$96, MAX( COUNT( Y$9:Y$50 )  - $C159 + 1, 1)), INDEX( X$101:X$142, MAX( COUNT( Y$9:Y$50 )  - $B159 + 1, 1)) : INDEX( X$101:X$142, MAX( COUNT( Y$9:Y$50 )  - $C159 + 1, 1)) &gt; 0), $D159))</f>
        <v>1.0006906429323457</v>
      </c>
      <c r="Y159" s="10">
        <f>+IF(Y$8 = 125, 1, _xlfn.PERCENTILE.INC(_xlfn._xlws.FILTER(INDEX( Y$55:Y$96, MAX( COUNT( Z$9:Z$50 )  - $B159 + 1, 1)) : INDEX( Y$55:Y$96, MAX( COUNT( Z$9:Z$50 )  - $C159 + 1, 1)), INDEX( Y$101:Y$142, MAX( COUNT( Z$9:Z$50 )  - $B159 + 1, 1)) : INDEX( Y$101:Y$142, MAX( COUNT( Z$9:Z$50 )  - $C159 + 1, 1)) &gt; 0), $D159))</f>
        <v>1.0008506028661694</v>
      </c>
      <c r="Z159" s="10">
        <f>+IF(Z$8 = 125, 1, _xlfn.PERCENTILE.INC(_xlfn._xlws.FILTER(INDEX( Z$55:Z$96, MAX( COUNT( AA$9:AA$50 )  - $B159 + 1, 1)) : INDEX( Z$55:Z$96, MAX( COUNT( AA$9:AA$50 )  - $C159 + 1, 1)), INDEX( Z$101:Z$142, MAX( COUNT( AA$9:AA$50 )  - $B159 + 1, 1)) : INDEX( Z$101:Z$142, MAX( COUNT( AA$9:AA$50 )  - $C159 + 1, 1)) &gt; 0), $D159))</f>
        <v>1.0001436437318021</v>
      </c>
      <c r="AA159" s="10">
        <f>+IF(AA$8 = 125, 1, _xlfn.PERCENTILE.INC(_xlfn._xlws.FILTER(INDEX( AA$55:AA$96, MAX( COUNT( AB$9:AB$50 )  - $B159 + 1, 1)) : INDEX( AA$55:AA$96, MAX( COUNT( AB$9:AB$50 )  - $C159 + 1, 1)), INDEX( AA$101:AA$142, MAX( COUNT( AB$9:AB$50 )  - $B159 + 1, 1)) : INDEX( AA$101:AA$142, MAX( COUNT( AB$9:AB$50 )  - $C159 + 1, 1)) &gt; 0), $D159))</f>
        <v>1.0000333955163754</v>
      </c>
      <c r="AB159" s="10">
        <f>+IF(AB$8 = 125, 1, _xlfn.PERCENTILE.INC(_xlfn._xlws.FILTER(INDEX( AB$55:AB$96, MAX( COUNT( AC$9:AC$50 )  - $B159 + 1, 1)) : INDEX( AB$55:AB$96, MAX( COUNT( AC$9:AC$50 )  - $C159 + 1, 1)), INDEX( AB$101:AB$142, MAX( COUNT( AC$9:AC$50 )  - $B159 + 1, 1)) : INDEX( AB$101:AB$142, MAX( COUNT( AC$9:AC$50 )  - $C159 + 1, 1)) &gt; 0), $D159))</f>
        <v>1.0000022517854337</v>
      </c>
      <c r="AC159" s="10">
        <f>+IF(AC$8 = 125, 1, _xlfn.PERCENTILE.INC(_xlfn._xlws.FILTER(INDEX( AC$55:AC$96, MAX( COUNT( AD$9:AD$50 )  - $B159 + 1, 1)) : INDEX( AC$55:AC$96, MAX( COUNT( AD$9:AD$50 )  - $C159 + 1, 1)), INDEX( AC$101:AC$142, MAX( COUNT( AD$9:AD$50 )  - $B159 + 1, 1)) : INDEX( AC$101:AC$142, MAX( COUNT( AD$9:AD$50 )  - $C159 + 1, 1)) &gt; 0), $D159))</f>
        <v>1.0012337664493491</v>
      </c>
      <c r="AD159" s="10">
        <f>+IF(AD$8 = 125, 1, _xlfn.PERCENTILE.INC(_xlfn._xlws.FILTER(INDEX( AD$55:AD$96, MAX( COUNT( AE$9:AE$50 )  - $B159 + 1, 1)) : INDEX( AD$55:AD$96, MAX( COUNT( AE$9:AE$50 )  - $C159 + 1, 1)), INDEX( AD$101:AD$142, MAX( COUNT( AE$9:AE$50 )  - $B159 + 1, 1)) : INDEX( AD$101:AD$142, MAX( COUNT( AE$9:AE$50 )  - $C159 + 1, 1)) &gt; 0), $D159))</f>
        <v>1.0105951085292613</v>
      </c>
      <c r="AE159" s="10">
        <f>+IF(AE$8 = 125, 1, _xlfn.PERCENTILE.INC(_xlfn._xlws.FILTER(INDEX( AE$55:AE$96, MAX( COUNT( AF$9:AF$50 )  - $B159 + 1, 1)) : INDEX( AE$55:AE$96, MAX( COUNT( AF$9:AF$50 )  - $C159 + 1, 1)), INDEX( AE$101:AE$142, MAX( COUNT( AF$9:AF$50 )  - $B159 + 1, 1)) : INDEX( AE$101:AE$142, MAX( COUNT( AF$9:AF$50 )  - $C159 + 1, 1)) &gt; 0), $D159))</f>
        <v>1.0004488417031032</v>
      </c>
      <c r="AF159" s="10">
        <f>+IF(AF$8 = 125, 1, _xlfn.PERCENTILE.INC(_xlfn._xlws.FILTER(INDEX( AF$55:AF$96, MAX( COUNT( AG$9:AG$50 )  - $B159 + 1, 1)) : INDEX( AF$55:AF$96, MAX( COUNT( AG$9:AG$50 )  - $C159 + 1, 1)), INDEX( AF$101:AF$142, MAX( COUNT( AG$9:AG$50 )  - $B159 + 1, 1)) : INDEX( AF$101:AF$142, MAX( COUNT( AG$9:AG$50 )  - $C159 + 1, 1)) &gt; 0), $D159))</f>
        <v>1</v>
      </c>
      <c r="AG159" s="10">
        <f>+IF(AG$8 = 125, 1, _xlfn.PERCENTILE.INC(_xlfn._xlws.FILTER(INDEX( AG$55:AG$96, MAX( COUNT( AH$9:AH$50 )  - $B159 + 1, 1)) : INDEX( AG$55:AG$96, MAX( COUNT( AH$9:AH$50 )  - $C159 + 1, 1)), INDEX( AG$101:AG$142, MAX( COUNT( AH$9:AH$50 )  - $B159 + 1, 1)) : INDEX( AG$101:AG$142, MAX( COUNT( AH$9:AH$50 )  - $C159 + 1, 1)) &gt; 0), $D159))</f>
        <v>1.0000322915849351</v>
      </c>
      <c r="AH159" s="10">
        <f>+IF(AH$8 = 125, 1, _xlfn.PERCENTILE.INC(_xlfn._xlws.FILTER(INDEX( AH$55:AH$96, MAX( COUNT( AI$9:AI$50 )  - $B159 + 1, 1)) : INDEX( AH$55:AH$96, MAX( COUNT( AI$9:AI$50 )  - $C159 + 1, 1)), INDEX( AH$101:AH$142, MAX( COUNT( AI$9:AI$50 )  - $B159 + 1, 1)) : INDEX( AH$101:AH$142, MAX( COUNT( AI$9:AI$50 )  - $C159 + 1, 1)) &gt; 0), $D159))</f>
        <v>1.000326054805752</v>
      </c>
      <c r="AI159" s="10">
        <f>+IF(AI$8 = 125, 1, _xlfn.PERCENTILE.INC(_xlfn._xlws.FILTER(INDEX( AI$55:AI$96, MAX( COUNT( AJ$9:AJ$50 )  - $B159 + 1, 1)) : INDEX( AI$55:AI$96, MAX( COUNT( AJ$9:AJ$50 )  - $C159 + 1, 1)), INDEX( AI$101:AI$142, MAX( COUNT( AJ$9:AJ$50 )  - $B159 + 1, 1)) : INDEX( AI$101:AI$142, MAX( COUNT( AJ$9:AJ$50 )  - $C159 + 1, 1)) &gt; 0), $D159))</f>
        <v>1.000103158768074</v>
      </c>
      <c r="AJ159" s="10">
        <f>+IF(AJ$8 = 125, 1, _xlfn.PERCENTILE.INC(_xlfn._xlws.FILTER(INDEX( AJ$55:AJ$96, MAX( COUNT( AK$9:AK$50 )  - $B159 + 1, 1)) : INDEX( AJ$55:AJ$96, MAX( COUNT( AK$9:AK$50 )  - $C159 + 1, 1)), INDEX( AJ$101:AJ$142, MAX( COUNT( AK$9:AK$50 )  - $B159 + 1, 1)) : INDEX( AJ$101:AJ$142, MAX( COUNT( AK$9:AK$50 )  - $C159 + 1, 1)) &gt; 0), $D159))</f>
        <v>1.0008319935489454</v>
      </c>
      <c r="AK159" s="10">
        <f>+IF(AK$8 = 125, 1, _xlfn.PERCENTILE.INC(_xlfn._xlws.FILTER(INDEX( AK$55:AK$96, MAX( COUNT( AL$9:AL$50 )  - $B159 + 1, 1)) : INDEX( AK$55:AK$96, MAX( COUNT( AL$9:AL$50 )  - $C159 + 1, 1)), INDEX( AK$101:AK$142, MAX( COUNT( AL$9:AL$50 )  - $B159 + 1, 1)) : INDEX( AK$101:AK$142, MAX( COUNT( AL$9:AL$50 )  - $C159 + 1, 1)) &gt; 0), $D159))</f>
        <v>1.000336328639162</v>
      </c>
      <c r="AL159" s="10">
        <f>+IF(AL$8 = 125, 1, _xlfn.PERCENTILE.INC(_xlfn._xlws.FILTER(INDEX( AL$55:AL$96, MAX( COUNT( AM$9:AM$50 )  - $B159 + 1, 1)) : INDEX( AL$55:AL$96, MAX( COUNT( AM$9:AM$50 )  - $C159 + 1, 1)), INDEX( AL$101:AL$142, MAX( COUNT( AM$9:AM$50 )  - $B159 + 1, 1)) : INDEX( AL$101:AL$142, MAX( COUNT( AM$9:AM$50 )  - $C159 + 1, 1)) &gt; 0), $D159))</f>
        <v>1.0016908135647142</v>
      </c>
      <c r="AM159" s="10">
        <f>+IF(AM$8 = 125, 1, _xlfn.PERCENTILE.INC(_xlfn._xlws.FILTER(INDEX( AM$55:AM$96, MAX( COUNT( AN$9:AN$50 )  - $B159 + 1, 1)) : INDEX( AM$55:AM$96, MAX( COUNT( AN$9:AN$50 )  - $C159 + 1, 1)), INDEX( AM$101:AM$142, MAX( COUNT( AN$9:AN$50 )  - $B159 + 1, 1)) : INDEX( AM$101:AM$142, MAX( COUNT( AN$9:AN$50 )  - $C159 + 1, 1)) &gt; 0), $D159))</f>
        <v>1.0004808576118691</v>
      </c>
      <c r="AN159" s="10">
        <f>+IF(AN$8 = 125, 1, _xlfn.PERCENTILE.INC(_xlfn._xlws.FILTER(INDEX( AN$55:AN$96, MAX( COUNT( AO$9:AO$50 )  - $B159 + 1, 1)) : INDEX( AN$55:AN$96, MAX( COUNT( AO$9:AO$50 )  - $C159 + 1, 1)), INDEX( AN$101:AN$142, MAX( COUNT( AO$9:AO$50 )  - $B159 + 1, 1)) : INDEX( AN$101:AN$142, MAX( COUNT( AO$9:AO$50 )  - $C159 + 1, 1)) &gt; 0), $D159))</f>
        <v>1.0000031095862627</v>
      </c>
      <c r="AO159" s="10">
        <f>+IF(AO$8 = 125, 1, _xlfn.PERCENTILE.INC(_xlfn._xlws.FILTER(INDEX( AO$55:AO$96, MAX( COUNT( AP$9:AP$50 )  - $B159 + 1, 1)) : INDEX( AO$55:AO$96, MAX( COUNT( AP$9:AP$50 )  - $C159 + 1, 1)), INDEX( AO$101:AO$142, MAX( COUNT( AP$9:AP$50 )  - $B159 + 1, 1)) : INDEX( AO$101:AO$142, MAX( COUNT( AP$9:AP$50 )  - $C159 + 1, 1)) &gt; 0), $D159))</f>
        <v>1</v>
      </c>
      <c r="AP159" s="10">
        <f>+IF(AP$8 = 125, 1, _xlfn.PERCENTILE.INC(_xlfn._xlws.FILTER(INDEX( AP$55:AP$96, MAX( COUNT( AQ$9:AQ$50 )  - $B159 + 1, 1)) : INDEX( AP$55:AP$96, MAX( COUNT( AQ$9:AQ$50 )  - $C159 + 1, 1)), INDEX( AP$101:AP$142, MAX( COUNT( AQ$9:AQ$50 )  - $B159 + 1, 1)) : INDEX( AP$101:AP$142, MAX( COUNT( AQ$9:AQ$50 )  - $C159 + 1, 1)) &gt; 0), $D159))</f>
        <v>1.0014869440091165</v>
      </c>
      <c r="AQ159" s="10">
        <f>+IF(AQ$8 = 125, 1, _xlfn.PERCENTILE.INC(_xlfn._xlws.FILTER(INDEX( AQ$55:AQ$96, MAX( COUNT( AR$9:AR$50 )  - $B159 + 1, 1)) : INDEX( AQ$55:AQ$96, MAX( COUNT( AR$9:AR$50 )  - $C159 + 1, 1)), INDEX( AQ$101:AQ$142, MAX( COUNT( AR$9:AR$50 )  - $B159 + 1, 1)) : INDEX( AQ$101:AQ$142, MAX( COUNT( AR$9:AR$50 )  - $C159 + 1, 1)) &gt; 0), $D159))</f>
        <v>1.0000606031133803</v>
      </c>
      <c r="AR159" s="10">
        <f>+IF(AR$8 = 125, 1, _xlfn.PERCENTILE.INC(_xlfn._xlws.FILTER(INDEX( AR$55:AR$96, MAX( COUNT( AS$9:AS$50 )  - $B159 + 1, 1)) : INDEX( AR$55:AR$96, MAX( COUNT( AS$9:AS$50 )  - $C159 + 1, 1)), INDEX( AR$101:AR$142, MAX( COUNT( AS$9:AS$50 )  - $B159 + 1, 1)) : INDEX( AR$101:AR$142, MAX( COUNT( AS$9:AS$50 )  - $C159 + 1, 1)) &gt; 0), $D159))</f>
        <v>1.0016843131088109</v>
      </c>
      <c r="AS159" s="10">
        <f>+IF(AS$8 = 125, 1, _xlfn.PERCENTILE.INC(_xlfn._xlws.FILTER(INDEX( AS$55:AS$96, MAX( COUNT( AT$9:AT$50 )  - $B159 + 1, 1)) : INDEX( AS$55:AS$96, MAX( COUNT( AT$9:AT$50 )  - $C159 + 1, 1)), INDEX( AS$101:AS$142, MAX( COUNT( AT$9:AT$50 )  - $B159 + 1, 1)) : INDEX( AS$101:AS$142, MAX( COUNT( AT$9:AT$50 )  - $C159 + 1, 1)) &gt; 0), $D159))</f>
        <v>1.0000160195015293</v>
      </c>
      <c r="AT159" s="10">
        <f>+IF(AT$8 = 125, 1, _xlfn.PERCENTILE.INC(_xlfn._xlws.FILTER(INDEX( AT$55:AT$96, MAX( COUNT( AU$9:AU$50 )  - $B159 + 1, 1)) : INDEX( AT$55:AT$96, MAX( COUNT( AU$9:AU$50 )  - $C159 + 1, 1)), INDEX( AT$101:AT$142, MAX( COUNT( AU$9:AU$50 )  - $B159 + 1, 1)) : INDEX( AT$101:AT$142, MAX( COUNT( AU$9:AU$50 )  - $C159 + 1, 1)) &gt; 0), $D159))</f>
        <v>1.0002149945690217</v>
      </c>
      <c r="AU159" s="10">
        <f>+IF(AU$8 = 125, 1, _xlfn.PERCENTILE.INC(_xlfn._xlws.FILTER(INDEX( AU$55:AU$96, MAX( COUNT( AV$9:AV$50 )  - $B159 + 1, 1)) : INDEX( AU$55:AU$96, MAX( COUNT( AV$9:AV$50 )  - $C159 + 1, 1)), INDEX( AU$101:AU$142, MAX( COUNT( AV$9:AV$50 )  - $B159 + 1, 1)) : INDEX( AU$101:AU$142, MAX( COUNT( AV$9:AV$50 )  - $C159 + 1, 1)) &gt; 0), $D159))</f>
        <v>1.0001611613295338</v>
      </c>
      <c r="AV159" s="10">
        <f>+IF(AV$8 = 125, 1, _xlfn.PERCENTILE.INC(_xlfn._xlws.FILTER(INDEX( AV$55:AV$96, MAX( COUNT( AW$9:AW$50 )  - $B159 + 1, 1)) : INDEX( AV$55:AV$96, MAX( COUNT( AW$9:AW$50 )  - $C159 + 1, 1)), INDEX( AV$101:AV$142, MAX( COUNT( AW$9:AW$50 )  - $B159 + 1, 1)) : INDEX( AV$101:AV$142, MAX( COUNT( AW$9:AW$50 )  - $C159 + 1, 1)) &gt; 0), $D159))</f>
        <v>1.0001751243275214</v>
      </c>
      <c r="AW159" s="10">
        <f>+IF(AW$8 = 125, 1, _xlfn.PERCENTILE.INC(_xlfn._xlws.FILTER(INDEX( AW$55:AW$96, MAX( COUNT( AX$9:AX$50 )  - $B159 + 1, 1)) : INDEX( AW$55:AW$96, MAX( COUNT( AX$9:AX$50 )  - $C159 + 1, 1)), INDEX( AW$101:AW$142, MAX( COUNT( AX$9:AX$50 )  - $B159 + 1, 1)) : INDEX( AW$101:AW$142, MAX( COUNT( AX$9:AX$50 )  - $C159 + 1, 1)) &gt; 0), $D159))</f>
        <v>1.0000086355087974</v>
      </c>
      <c r="AX159" s="10">
        <f>+IF(AX$8 = 125, 1, _xlfn.PERCENTILE.INC(_xlfn._xlws.FILTER(INDEX( AX$55:AX$96, MAX( COUNT( AY$9:AY$50 )  - $B159 + 1, 1)) : INDEX( AX$55:AX$96, MAX( COUNT( AY$9:AY$50 )  - $C159 + 1, 1)), INDEX( AX$101:AX$142, MAX( COUNT( AY$9:AY$50 )  - $B159 + 1, 1)) : INDEX( AX$101:AX$142, MAX( COUNT( AY$9:AY$50 )  - $C159 + 1, 1)) &gt; 0), $D159))</f>
        <v>1.0000451616903927</v>
      </c>
      <c r="AY159" s="10">
        <f>+IF(AY$8 = 125, 1, _xlfn.PERCENTILE.INC(_xlfn._xlws.FILTER(INDEX( AY$55:AY$96, MAX( COUNT( AZ$9:AZ$50 )  - $B159 + 1, 1)) : INDEX( AY$55:AY$96, MAX( COUNT( AZ$9:AZ$50 )  - $C159 + 1, 1)), INDEX( AY$101:AY$142, MAX( COUNT( AZ$9:AZ$50 )  - $B159 + 1, 1)) : INDEX( AY$101:AY$142, MAX( COUNT( AZ$9:AZ$50 )  - $C159 + 1, 1)) &gt; 0), $D159))</f>
        <v>1.0008056696352161</v>
      </c>
      <c r="AZ159" s="10">
        <f>+IF(AZ$8 = 125, 1, _xlfn.PERCENTILE.INC(_xlfn._xlws.FILTER(INDEX( AZ$55:AZ$96, MAX( COUNT( BA$9:BA$50 )  - $B159 + 1, 1)) : INDEX( AZ$55:AZ$96, MAX( COUNT( BA$9:BA$50 )  - $C159 + 1, 1)), INDEX( AZ$101:AZ$142, MAX( COUNT( BA$9:BA$50 )  - $B159 + 1, 1)) : INDEX( AZ$101:AZ$142, MAX( COUNT( BA$9:BA$50 )  - $C159 + 1, 1)) &gt; 0), $D159))</f>
        <v>1.0000116816749491</v>
      </c>
      <c r="BA159" s="10">
        <f>+IF(BA$8 = 125, 1, _xlfn.PERCENTILE.INC(_xlfn._xlws.FILTER(INDEX( BA$55:BA$96, MAX( COUNT( BB$9:BB$50 )  - $B159 + 1, 1)) : INDEX( BA$55:BA$96, MAX( COUNT( BB$9:BB$50 )  - $C159 + 1, 1)), INDEX( BA$101:BA$142, MAX( COUNT( BB$9:BB$50 )  - $B159 + 1, 1)) : INDEX( BA$101:BA$142, MAX( COUNT( BB$9:BB$50 )  - $C159 + 1, 1)) &gt; 0), $D159))</f>
        <v>1.0002165216881063</v>
      </c>
      <c r="BB159" s="10">
        <f>+IF(BB$8 = 125, 1, _xlfn.PERCENTILE.INC(_xlfn._xlws.FILTER(INDEX( BB$55:BB$96, MAX( COUNT( BC$9:BC$50 )  - $B159 + 1, 1)) : INDEX( BB$55:BB$96, MAX( COUNT( BC$9:BC$50 )  - $C159 + 1, 1)), INDEX( BB$101:BB$142, MAX( COUNT( BC$9:BC$50 )  - $B159 + 1, 1)) : INDEX( BB$101:BB$142, MAX( COUNT( BC$9:BC$50 )  - $C159 + 1, 1)) &gt; 0), $D159))</f>
        <v>1.000046720179198</v>
      </c>
      <c r="BC159" s="10">
        <f>+IF(BC$8 = 125, 1, _xlfn.PERCENTILE.INC(_xlfn._xlws.FILTER(INDEX( BC$55:BC$96, MAX( COUNT( BD$9:BD$50 )  - $B159 + 1, 1)) : INDEX( BC$55:BC$96, MAX( COUNT( BD$9:BD$50 )  - $C159 + 1, 1)), INDEX( BC$101:BC$142, MAX( COUNT( BD$9:BD$50 )  - $B159 + 1, 1)) : INDEX( BC$101:BC$142, MAX( COUNT( BD$9:BD$50 )  - $C159 + 1, 1)) &gt; 0), $D159))</f>
        <v>1.000094079696721</v>
      </c>
      <c r="BD159" s="10">
        <f>+IF(BD$8 = 125, 1, _xlfn.PERCENTILE.INC(_xlfn._xlws.FILTER(INDEX( BD$55:BD$96, MAX( COUNT( BE$9:BE$50 )  - $B159 + 1, 1)) : INDEX( BD$55:BD$96, MAX( COUNT( BE$9:BE$50 )  - $C159 + 1, 1)), INDEX( BD$101:BD$142, MAX( COUNT( BE$9:BE$50 )  - $B159 + 1, 1)) : INDEX( BD$101:BD$142, MAX( COUNT( BE$9:BE$50 )  - $C159 + 1, 1)) &gt; 0), $D159))</f>
        <v>1.0000023231448432</v>
      </c>
      <c r="BE159" s="10">
        <f>+IF(BE$8 = 125, 1, _xlfn.PERCENTILE.INC(_xlfn._xlws.FILTER(INDEX( BE$55:BE$96, MAX( COUNT( BF$9:BF$50 )  - $B159 + 1, 1)) : INDEX( BE$55:BE$96, MAX( COUNT( BF$9:BF$50 )  - $C159 + 1, 1)), INDEX( BE$101:BE$142, MAX( COUNT( BF$9:BF$50 )  - $B159 + 1, 1)) : INDEX( BE$101:BE$142, MAX( COUNT( BF$9:BF$50 )  - $C159 + 1, 1)) &gt; 0), $D159))</f>
        <v>1.0001905981593524</v>
      </c>
      <c r="BF159" s="10">
        <f>+IF(BF$8 = 125, 1, _xlfn.PERCENTILE.INC(_xlfn._xlws.FILTER(INDEX( BF$55:BF$96, MAX( COUNT( BG$9:BG$50 )  - $B159 + 1, 1)) : INDEX( BF$55:BF$96, MAX( COUNT( BG$9:BG$50 )  - $C159 + 1, 1)), INDEX( BF$101:BF$142, MAX( COUNT( BG$9:BG$50 )  - $B159 + 1, 1)) : INDEX( BF$101:BF$142, MAX( COUNT( BG$9:BG$50 )  - $C159 + 1, 1)) &gt; 0), $D159))</f>
        <v>1.000439877660694</v>
      </c>
      <c r="BG159" s="10">
        <f>+IF(BG$8 = 125, 1, _xlfn.PERCENTILE.INC(_xlfn._xlws.FILTER(INDEX( BG$55:BG$96, MAX( COUNT( BH$9:BH$50 )  - $B159 + 1, 1)) : INDEX( BG$55:BG$96, MAX( COUNT( BH$9:BH$50 )  - $C159 + 1, 1)), INDEX( BG$101:BG$142, MAX( COUNT( BH$9:BH$50 )  - $B159 + 1, 1)) : INDEX( BG$101:BG$142, MAX( COUNT( BH$9:BH$50 )  - $C159 + 1, 1)) &gt; 0), $D159))</f>
        <v>1</v>
      </c>
      <c r="BH159" s="10">
        <f>+IF(BH$8 = 125, 1, _xlfn.PERCENTILE.INC(_xlfn._xlws.FILTER(INDEX( BH$55:BH$96, MAX( COUNT( BI$9:BI$50 )  - $B159 + 1, 1)) : INDEX( BH$55:BH$96, MAX( COUNT( BI$9:BI$50 )  - $C159 + 1, 1)), INDEX( BH$101:BH$142, MAX( COUNT( BI$9:BI$50 )  - $B159 + 1, 1)) : INDEX( BH$101:BH$142, MAX( COUNT( BI$9:BI$50 )  - $C159 + 1, 1)) &gt; 0), $D159))</f>
        <v>1</v>
      </c>
      <c r="BI159" s="10">
        <f>+IF(BI$8 = 125, 1, _xlfn.PERCENTILE.INC(_xlfn._xlws.FILTER(INDEX( BI$55:BI$96, MAX( COUNT( BJ$9:BJ$50 )  - $B159 + 1, 1)) : INDEX( BI$55:BI$96, MAX( COUNT( BJ$9:BJ$50 )  - $C159 + 1, 1)), INDEX( BI$101:BI$142, MAX( COUNT( BJ$9:BJ$50 )  - $B159 + 1, 1)) : INDEX( BI$101:BI$142, MAX( COUNT( BJ$9:BJ$50 )  - $C159 + 1, 1)) &gt; 0), $D159))</f>
        <v>1.0000321855111496</v>
      </c>
      <c r="BJ159" s="10">
        <f>+IF(BJ$8 = 125, 1, _xlfn.PERCENTILE.INC(_xlfn._xlws.FILTER(INDEX( BJ$55:BJ$96, MAX( COUNT( BK$9:BK$50 )  - $B159 + 1, 1)) : INDEX( BJ$55:BJ$96, MAX( COUNT( BK$9:BK$50 )  - $C159 + 1, 1)), INDEX( BJ$101:BJ$142, MAX( COUNT( BK$9:BK$50 )  - $B159 + 1, 1)) : INDEX( BJ$101:BJ$142, MAX( COUNT( BK$9:BK$50 )  - $C159 + 1, 1)) &gt; 0), $D159))</f>
        <v>1.0000509436227356</v>
      </c>
      <c r="BK159" s="10">
        <f>+IF(BK$8 = 125, 1, _xlfn.PERCENTILE.INC(_xlfn._xlws.FILTER(INDEX( BK$55:BK$96, MAX( COUNT( BL$9:BL$50 )  - $B159 + 1, 1)) : INDEX( BK$55:BK$96, MAX( COUNT( BL$9:BL$50 )  - $C159 + 1, 1)), INDEX( BK$101:BK$142, MAX( COUNT( BL$9:BL$50 )  - $B159 + 1, 1)) : INDEX( BK$101:BK$142, MAX( COUNT( BL$9:BL$50 )  - $C159 + 1, 1)) &gt; 0), $D159))</f>
        <v>1.0000688203517765</v>
      </c>
      <c r="BL159" s="10">
        <f>+IF(BL$8 = 125, 1, _xlfn.PERCENTILE.INC(_xlfn._xlws.FILTER(INDEX( BL$55:BL$96, MAX( COUNT( BM$9:BM$50 )  - $B159 + 1, 1)) : INDEX( BL$55:BL$96, MAX( COUNT( BM$9:BM$50 )  - $C159 + 1, 1)), INDEX( BL$101:BL$142, MAX( COUNT( BM$9:BM$50 )  - $B159 + 1, 1)) : INDEX( BL$101:BL$142, MAX( COUNT( BM$9:BM$50 )  - $C159 + 1, 1)) &gt; 0), $D159))</f>
        <v>1.0005604167313362</v>
      </c>
      <c r="BM159" s="10">
        <f>+IF(BM$8 = 125, 1, _xlfn.PERCENTILE.INC(_xlfn._xlws.FILTER(INDEX( BM$55:BM$96, MAX( COUNT( BN$9:BN$50 )  - $B159 + 1, 1)) : INDEX( BM$55:BM$96, MAX( COUNT( BN$9:BN$50 )  - $C159 + 1, 1)), INDEX( BM$101:BM$142, MAX( COUNT( BN$9:BN$50 )  - $B159 + 1, 1)) : INDEX( BM$101:BM$142, MAX( COUNT( BN$9:BN$50 )  - $C159 + 1, 1)) &gt; 0), $D159))</f>
        <v>1.000115210733717</v>
      </c>
      <c r="BN159" s="10">
        <f>+IF(BN$8 = 125, 1, _xlfn.PERCENTILE.INC(_xlfn._xlws.FILTER(INDEX( BN$55:BN$96, MAX( COUNT( BO$9:BO$50 )  - $B159 + 1, 1)) : INDEX( BN$55:BN$96, MAX( COUNT( BO$9:BO$50 )  - $C159 + 1, 1)), INDEX( BN$101:BN$142, MAX( COUNT( BO$9:BO$50 )  - $B159 + 1, 1)) : INDEX( BN$101:BN$142, MAX( COUNT( BO$9:BO$50 )  - $C159 + 1, 1)) &gt; 0), $D159))</f>
        <v>1.0005871158994457</v>
      </c>
      <c r="BO159" s="10">
        <f>+IF(BO$8 = 125, 1, _xlfn.PERCENTILE.INC(_xlfn._xlws.FILTER(INDEX( BO$55:BO$96, MAX( COUNT( BP$9:BP$50 )  - $B159 + 1, 1)) : INDEX( BO$55:BO$96, MAX( COUNT( BP$9:BP$50 )  - $C159 + 1, 1)), INDEX( BO$101:BO$142, MAX( COUNT( BP$9:BP$50 )  - $B159 + 1, 1)) : INDEX( BO$101:BO$142, MAX( COUNT( BP$9:BP$50 )  - $C159 + 1, 1)) &gt; 0), $D159))</f>
        <v>1.0007034969648336</v>
      </c>
      <c r="BP159" s="10">
        <f>+IF(BP$8 = 125, 1, _xlfn.PERCENTILE.INC(_xlfn._xlws.FILTER(INDEX( BP$55:BP$96, MAX( COUNT( BQ$9:BQ$50 )  - $B159 + 1, 1)) : INDEX( BP$55:BP$96, MAX( COUNT( BQ$9:BQ$50 )  - $C159 + 1, 1)), INDEX( BP$101:BP$142, MAX( COUNT( BQ$9:BQ$50 )  - $B159 + 1, 1)) : INDEX( BP$101:BP$142, MAX( COUNT( BQ$9:BQ$50 )  - $C159 + 1, 1)) &gt; 0), $D159))</f>
        <v>1.0004380574727412</v>
      </c>
      <c r="BQ159" s="10">
        <f>+IF(BQ$8 = 125, 1, _xlfn.PERCENTILE.INC(_xlfn._xlws.FILTER(INDEX( BQ$55:BQ$96, MAX( COUNT( BR$9:BR$50 )  - $B159 + 1, 1)) : INDEX( BQ$55:BQ$96, MAX( COUNT( BR$9:BR$50 )  - $C159 + 1, 1)), INDEX( BQ$101:BQ$142, MAX( COUNT( BR$9:BR$50 )  - $B159 + 1, 1)) : INDEX( BQ$101:BQ$142, MAX( COUNT( BR$9:BR$50 )  - $C159 + 1, 1)) &gt; 0), $D159))</f>
        <v>1</v>
      </c>
      <c r="BR159" s="10">
        <f>+IF(BR$8 = 125, 1, _xlfn.PERCENTILE.INC(_xlfn._xlws.FILTER(INDEX( BR$55:BR$96, MAX( COUNT( BS$9:BS$50 )  - $B159 + 1, 1)) : INDEX( BR$55:BR$96, MAX( COUNT( BS$9:BS$50 )  - $C159 + 1, 1)), INDEX( BR$101:BR$142, MAX( COUNT( BS$9:BS$50 )  - $B159 + 1, 1)) : INDEX( BR$101:BR$142, MAX( COUNT( BS$9:BS$50 )  - $C159 + 1, 1)) &gt; 0), $D159))</f>
        <v>1.0001457695159162</v>
      </c>
      <c r="BS159" s="10">
        <f>+IF(BS$8 = 125, 1, _xlfn.PERCENTILE.INC(_xlfn._xlws.FILTER(INDEX( BS$55:BS$96, MAX( COUNT( BT$9:BT$50 )  - $B159 + 1, 1)) : INDEX( BS$55:BS$96, MAX( COUNT( BT$9:BT$50 )  - $C159 + 1, 1)), INDEX( BS$101:BS$142, MAX( COUNT( BT$9:BT$50 )  - $B159 + 1, 1)) : INDEX( BS$101:BS$142, MAX( COUNT( BT$9:BT$50 )  - $C159 + 1, 1)) &gt; 0), $D159))</f>
        <v>1.0000829904698727</v>
      </c>
      <c r="BT159" s="10">
        <f>+IF(BT$8 = 125, 1, _xlfn.PERCENTILE.INC(_xlfn._xlws.FILTER(INDEX( BT$55:BT$96, MAX( COUNT( BU$9:BU$50 )  - $B159 + 1, 1)) : INDEX( BT$55:BT$96, MAX( COUNT( BU$9:BU$50 )  - $C159 + 1, 1)), INDEX( BT$101:BT$142, MAX( COUNT( BU$9:BU$50 )  - $B159 + 1, 1)) : INDEX( BT$101:BT$142, MAX( COUNT( BU$9:BU$50 )  - $C159 + 1, 1)) &gt; 0), $D159))</f>
        <v>1.0000037553085055</v>
      </c>
      <c r="BU159" s="10">
        <f>+IF(BU$8 = 125, 1, _xlfn.PERCENTILE.INC(_xlfn._xlws.FILTER(INDEX( BU$55:BU$96, MAX( COUNT( BV$9:BV$50 )  - $B159 + 1, 1)) : INDEX( BU$55:BU$96, MAX( COUNT( BV$9:BV$50 )  - $C159 + 1, 1)), INDEX( BU$101:BU$142, MAX( COUNT( BV$9:BV$50 )  - $B159 + 1, 1)) : INDEX( BU$101:BU$142, MAX( COUNT( BV$9:BV$50 )  - $C159 + 1, 1)) &gt; 0), $D159))</f>
        <v>1.0001083022236992</v>
      </c>
      <c r="BV159" s="10">
        <f>+IF(BV$8 = 125, 1, _xlfn.PERCENTILE.INC(_xlfn._xlws.FILTER(INDEX( BV$55:BV$96, MAX( COUNT( BW$9:BW$50 )  - $B159 + 1, 1)) : INDEX( BV$55:BV$96, MAX( COUNT( BW$9:BW$50 )  - $C159 + 1, 1)), INDEX( BV$101:BV$142, MAX( COUNT( BW$9:BW$50 )  - $B159 + 1, 1)) : INDEX( BV$101:BV$142, MAX( COUNT( BW$9:BW$50 )  - $C159 + 1, 1)) &gt; 0), $D159))</f>
        <v>1.0001451124616019</v>
      </c>
      <c r="BW159" s="10">
        <f>+IF(BW$8 = 125, 1, _xlfn.PERCENTILE.INC(_xlfn._xlws.FILTER(INDEX( BW$55:BW$96, MAX( COUNT( BX$9:BX$50 )  - $B159 + 1, 1)) : INDEX( BW$55:BW$96, MAX( COUNT( BX$9:BX$50 )  - $C159 + 1, 1)), INDEX( BW$101:BW$142, MAX( COUNT( BX$9:BX$50 )  - $B159 + 1, 1)) : INDEX( BW$101:BW$142, MAX( COUNT( BX$9:BX$50 )  - $C159 + 1, 1)) &gt; 0), $D159))</f>
        <v>1.0000615858834803</v>
      </c>
      <c r="BX159" s="10">
        <f>+IF(BX$8 = 125, 1, _xlfn.PERCENTILE.INC(_xlfn._xlws.FILTER(INDEX( BX$55:BX$96, MAX( COUNT( BY$9:BY$50 )  - $B159 + 1, 1)) : INDEX( BX$55:BX$96, MAX( COUNT( BY$9:BY$50 )  - $C159 + 1, 1)), INDEX( BX$101:BX$142, MAX( COUNT( BY$9:BY$50 )  - $B159 + 1, 1)) : INDEX( BX$101:BX$142, MAX( COUNT( BY$9:BY$50 )  - $C159 + 1, 1)) &gt; 0), $D159))</f>
        <v>1.0010913778306989</v>
      </c>
      <c r="BY159" s="10">
        <f>+IF(BY$8 = 125, 1, _xlfn.PERCENTILE.INC(_xlfn._xlws.FILTER(INDEX( BY$55:BY$96, MAX( COUNT( BZ$9:BZ$50 )  - $B159 + 1, 1)) : INDEX( BY$55:BY$96, MAX( COUNT( BZ$9:BZ$50 )  - $C159 + 1, 1)), INDEX( BY$101:BY$142, MAX( COUNT( BZ$9:BZ$50 )  - $B159 + 1, 1)) : INDEX( BY$101:BY$142, MAX( COUNT( BZ$9:BZ$50 )  - $C159 + 1, 1)) &gt; 0), $D159))</f>
        <v>1.0000951689520876</v>
      </c>
      <c r="BZ159" s="10">
        <f>+IF(BZ$8 = 125, 1, _xlfn.PERCENTILE.INC(_xlfn._xlws.FILTER(INDEX( BZ$55:BZ$96, MAX( COUNT( CA$9:CA$50 )  - $B159 + 1, 1)) : INDEX( BZ$55:BZ$96, MAX( COUNT( CA$9:CA$50 )  - $C159 + 1, 1)), INDEX( BZ$101:BZ$142, MAX( COUNT( CA$9:CA$50 )  - $B159 + 1, 1)) : INDEX( BZ$101:BZ$142, MAX( COUNT( CA$9:CA$50 )  - $C159 + 1, 1)) &gt; 0), $D159))</f>
        <v>1.0001131683586744</v>
      </c>
      <c r="CA159" s="10">
        <f>+IF(CA$8 = 125, 1, _xlfn.PERCENTILE.INC(_xlfn._xlws.FILTER(INDEX( CA$55:CA$96, MAX( COUNT( CB$9:CB$50 )  - $B159 + 1, 1)) : INDEX( CA$55:CA$96, MAX( COUNT( CB$9:CB$50 )  - $C159 + 1, 1)), INDEX( CA$101:CA$142, MAX( COUNT( CB$9:CB$50 )  - $B159 + 1, 1)) : INDEX( CA$101:CA$142, MAX( COUNT( CB$9:CB$50 )  - $C159 + 1, 1)) &gt; 0), $D159))</f>
        <v>1.0000732231670331</v>
      </c>
      <c r="CB159" s="10">
        <f>+IF(CB$8 = 125, 1, _xlfn.PERCENTILE.INC(_xlfn._xlws.FILTER(INDEX( CB$55:CB$96, MAX( COUNT( CC$9:CC$50 )  - $B159 + 1, 1)) : INDEX( CB$55:CB$96, MAX( COUNT( CC$9:CC$50 )  - $C159 + 1, 1)), INDEX( CB$101:CB$142, MAX( COUNT( CC$9:CC$50 )  - $B159 + 1, 1)) : INDEX( CB$101:CB$142, MAX( COUNT( CC$9:CC$50 )  - $C159 + 1, 1)) &gt; 0), $D159))</f>
        <v>1.0007260949258683</v>
      </c>
      <c r="CC159" s="10">
        <f>+IF(CC$8 = 125, 1, _xlfn.PERCENTILE.INC(_xlfn._xlws.FILTER(INDEX( CC$55:CC$96, MAX( COUNT( CD$9:CD$50 )  - $B159 + 1, 1)) : INDEX( CC$55:CC$96, MAX( COUNT( CD$9:CD$50 )  - $C159 + 1, 1)), INDEX( CC$101:CC$142, MAX( COUNT( CD$9:CD$50 )  - $B159 + 1, 1)) : INDEX( CC$101:CC$142, MAX( COUNT( CD$9:CD$50 )  - $C159 + 1, 1)) &gt; 0), $D159))</f>
        <v>1.000172887151346</v>
      </c>
      <c r="CD159" s="10">
        <f>+IF(CD$8 = 125, 1, _xlfn.PERCENTILE.INC(_xlfn._xlws.FILTER(INDEX( CD$55:CD$96, MAX( COUNT( CE$9:CE$50 )  - $B159 + 1, 1)) : INDEX( CD$55:CD$96, MAX( COUNT( CE$9:CE$50 )  - $C159 + 1, 1)), INDEX( CD$101:CD$142, MAX( COUNT( CE$9:CE$50 )  - $B159 + 1, 1)) : INDEX( CD$101:CD$142, MAX( COUNT( CE$9:CE$50 )  - $C159 + 1, 1)) &gt; 0), $D159))</f>
        <v>1.0000089082610319</v>
      </c>
      <c r="CE159" s="10">
        <f>+IF(CE$8 = 125, 1, _xlfn.PERCENTILE.INC(_xlfn._xlws.FILTER(INDEX( CE$55:CE$96, MAX( COUNT( CF$9:CF$50 )  - $B159 + 1, 1)) : INDEX( CE$55:CE$96, MAX( COUNT( CF$9:CF$50 )  - $C159 + 1, 1)), INDEX( CE$101:CE$142, MAX( COUNT( CF$9:CF$50 )  - $B159 + 1, 1)) : INDEX( CE$101:CE$142, MAX( COUNT( CF$9:CF$50 )  - $C159 + 1, 1)) &gt; 0), $D159))</f>
        <v>1.0003843998949782</v>
      </c>
      <c r="CF159" s="10">
        <f>+IF(CF$8 = 125, 1, _xlfn.PERCENTILE.INC(_xlfn._xlws.FILTER(INDEX( CF$55:CF$96, MAX( COUNT( CG$9:CG$50 )  - $B159 + 1, 1)) : INDEX( CF$55:CF$96, MAX( COUNT( CG$9:CG$50 )  - $C159 + 1, 1)), INDEX( CF$101:CF$142, MAX( COUNT( CG$9:CG$50 )  - $B159 + 1, 1)) : INDEX( CF$101:CF$142, MAX( COUNT( CG$9:CG$50 )  - $C159 + 1, 1)) &gt; 0), $D159))</f>
        <v>1.0003871713076826</v>
      </c>
      <c r="CG159" s="10">
        <f>+IF(CG$8 = 125, 1, _xlfn.PERCENTILE.INC(_xlfn._xlws.FILTER(INDEX( CG$55:CG$96, MAX( COUNT( CH$9:CH$50 )  - $B159 + 1, 1)) : INDEX( CG$55:CG$96, MAX( COUNT( CH$9:CH$50 )  - $C159 + 1, 1)), INDEX( CG$101:CG$142, MAX( COUNT( CH$9:CH$50 )  - $B159 + 1, 1)) : INDEX( CG$101:CG$142, MAX( COUNT( CH$9:CH$50 )  - $C159 + 1, 1)) &gt; 0), $D159))</f>
        <v>1.0003459129760934</v>
      </c>
      <c r="CH159" s="10">
        <f>+IF(CH$8 = 125, 1, _xlfn.PERCENTILE.INC(_xlfn._xlws.FILTER(INDEX( CH$55:CH$96, MAX( COUNT( CI$9:CI$50 )  - $B159 + 1, 1)) : INDEX( CH$55:CH$96, MAX( COUNT( CI$9:CI$50 )  - $C159 + 1, 1)), INDEX( CH$101:CH$142, MAX( COUNT( CI$9:CI$50 )  - $B159 + 1, 1)) : INDEX( CH$101:CH$142, MAX( COUNT( CI$9:CI$50 )  - $C159 + 1, 1)) &gt; 0), $D159))</f>
        <v>1.0005759221461481</v>
      </c>
      <c r="CI159" s="10">
        <f>+IF(CI$8 = 125, 1, _xlfn.PERCENTILE.INC(_xlfn._xlws.FILTER(INDEX( CI$55:CI$96, MAX( COUNT( CJ$9:CJ$50 )  - $B159 + 1, 1)) : INDEX( CI$55:CI$96, MAX( COUNT( CJ$9:CJ$50 )  - $C159 + 1, 1)), INDEX( CI$101:CI$142, MAX( COUNT( CJ$9:CJ$50 )  - $B159 + 1, 1)) : INDEX( CI$101:CI$142, MAX( COUNT( CJ$9:CJ$50 )  - $C159 + 1, 1)) &gt; 0), $D159))</f>
        <v>1.0000225377040728</v>
      </c>
      <c r="CJ159" s="10">
        <f>+IF(CJ$8 = 125, 1, _xlfn.PERCENTILE.INC(_xlfn._xlws.FILTER(INDEX( CJ$55:CJ$96, MAX( COUNT( CK$9:CK$50 )  - $B159 + 1, 1)) : INDEX( CJ$55:CJ$96, MAX( COUNT( CK$9:CK$50 )  - $C159 + 1, 1)), INDEX( CJ$101:CJ$142, MAX( COUNT( CK$9:CK$50 )  - $B159 + 1, 1)) : INDEX( CJ$101:CJ$142, MAX( COUNT( CK$9:CK$50 )  - $C159 + 1, 1)) &gt; 0), $D159))</f>
        <v>1.0006655759153544</v>
      </c>
      <c r="CK159" s="10">
        <f>+IF(CK$8 = 125, 1, _xlfn.PERCENTILE.INC(_xlfn._xlws.FILTER(INDEX( CK$55:CK$96, MAX( COUNT( CL$9:CL$50 )  - $B159 + 1, 1)) : INDEX( CK$55:CK$96, MAX( COUNT( CL$9:CL$50 )  - $C159 + 1, 1)), INDEX( CK$101:CK$142, MAX( COUNT( CL$9:CL$50 )  - $B159 + 1, 1)) : INDEX( CK$101:CK$142, MAX( COUNT( CL$9:CL$50 )  - $C159 + 1, 1)) &gt; 0), $D159))</f>
        <v>1.0000086844383211</v>
      </c>
      <c r="CL159" s="10">
        <f>+IF(CL$8 = 125, 1, _xlfn.PERCENTILE.INC(_xlfn._xlws.FILTER(INDEX( CL$55:CL$96, MAX( COUNT( CM$9:CM$50 )  - $B159 + 1, 1)) : INDEX( CL$55:CL$96, MAX( COUNT( CM$9:CM$50 )  - $C159 + 1, 1)), INDEX( CL$101:CL$142, MAX( COUNT( CM$9:CM$50 )  - $B159 + 1, 1)) : INDEX( CL$101:CL$142, MAX( COUNT( CM$9:CM$50 )  - $C159 + 1, 1)) &gt; 0), $D159))</f>
        <v>1.0003022515933524</v>
      </c>
      <c r="CM159" s="10">
        <f>+IF(CM$8 = 125, 1, _xlfn.PERCENTILE.INC(_xlfn._xlws.FILTER(INDEX( CM$55:CM$96, MAX( COUNT( CN$9:CN$50 )  - $B159 + 1, 1)) : INDEX( CM$55:CM$96, MAX( COUNT( CN$9:CN$50 )  - $C159 + 1, 1)), INDEX( CM$101:CM$142, MAX( COUNT( CN$9:CN$50 )  - $B159 + 1, 1)) : INDEX( CM$101:CM$142, MAX( COUNT( CN$9:CN$50 )  - $C159 + 1, 1)) &gt; 0), $D159))</f>
        <v>1.0016258286495756</v>
      </c>
      <c r="CN159" s="10">
        <f>+IF(CN$8 = 125, 1, _xlfn.PERCENTILE.INC(_xlfn._xlws.FILTER(INDEX( CN$55:CN$96, MAX( COUNT( CO$9:CO$50 )  - $B159 + 1, 1)) : INDEX( CN$55:CN$96, MAX( COUNT( CO$9:CO$50 )  - $C159 + 1, 1)), INDEX( CN$101:CN$142, MAX( COUNT( CO$9:CO$50 )  - $B159 + 1, 1)) : INDEX( CN$101:CN$142, MAX( COUNT( CO$9:CO$50 )  - $C159 + 1, 1)) &gt; 0), $D159))</f>
        <v>1.0000812857742054</v>
      </c>
      <c r="CO159" s="10">
        <f>+IF(CO$8 = 125, 1, _xlfn.PERCENTILE.INC(_xlfn._xlws.FILTER(INDEX( CO$55:CO$96, MAX( COUNT( CP$9:CP$50 )  - $B159 + 1, 1)) : INDEX( CO$55:CO$96, MAX( COUNT( CP$9:CP$50 )  - $C159 + 1, 1)), INDEX( CO$101:CO$142, MAX( COUNT( CP$9:CP$50 )  - $B159 + 1, 1)) : INDEX( CO$101:CO$142, MAX( COUNT( CP$9:CP$50 )  - $C159 + 1, 1)) &gt; 0), $D159))</f>
        <v>1.0172053512899695</v>
      </c>
      <c r="CP159" s="10">
        <f>+IF(CP$8 = 125, 1, _xlfn.PERCENTILE.INC(_xlfn._xlws.FILTER(INDEX( CP$55:CP$96, MAX( COUNT( CQ$9:CQ$50 )  - $B159 + 1, 1)) : INDEX( CP$55:CP$96, MAX( COUNT( CQ$9:CQ$50 )  - $C159 + 1, 1)), INDEX( CP$101:CP$142, MAX( COUNT( CQ$9:CQ$50 )  - $B159 + 1, 1)) : INDEX( CP$101:CP$142, MAX( COUNT( CQ$9:CQ$50 )  - $C159 + 1, 1)) &gt; 0), $D159))</f>
        <v>1</v>
      </c>
      <c r="CQ159" s="10">
        <f>+IF(CQ$8 = 125, 1, _xlfn.PERCENTILE.INC(_xlfn._xlws.FILTER(INDEX( CQ$55:CQ$96, MAX( COUNT( CR$9:CR$50 )  - $B159 + 1, 1)) : INDEX( CQ$55:CQ$96, MAX( COUNT( CR$9:CR$50 )  - $C159 + 1, 1)), INDEX( CQ$101:CQ$142, MAX( COUNT( CR$9:CR$50 )  - $B159 + 1, 1)) : INDEX( CQ$101:CQ$142, MAX( COUNT( CR$9:CR$50 )  - $C159 + 1, 1)) &gt; 0), $D159))</f>
        <v>1.0000678985838916</v>
      </c>
      <c r="CR159" s="10">
        <f>+IF(CR$8 = 125, 1, _xlfn.PERCENTILE.INC(_xlfn._xlws.FILTER(INDEX( CR$55:CR$96, MAX( COUNT( CS$9:CS$50 )  - $B159 + 1, 1)) : INDEX( CR$55:CR$96, MAX( COUNT( CS$9:CS$50 )  - $C159 + 1, 1)), INDEX( CR$101:CR$142, MAX( COUNT( CS$9:CS$50 )  - $B159 + 1, 1)) : INDEX( CR$101:CR$142, MAX( COUNT( CS$9:CS$50 )  - $C159 + 1, 1)) &gt; 0), $D159))</f>
        <v>1.0016101646173168</v>
      </c>
      <c r="CS159" s="10">
        <f>+IF(CS$8 = 125, 1, _xlfn.PERCENTILE.INC(_xlfn._xlws.FILTER(INDEX( CS$55:CS$96, MAX( COUNT( CT$9:CT$50 )  - $B159 + 1, 1)) : INDEX( CS$55:CS$96, MAX( COUNT( CT$9:CT$50 )  - $C159 + 1, 1)), INDEX( CS$101:CS$142, MAX( COUNT( CT$9:CT$50 )  - $B159 + 1, 1)) : INDEX( CS$101:CS$142, MAX( COUNT( CT$9:CT$50 )  - $C159 + 1, 1)) &gt; 0), $D159))</f>
        <v>1.0005264297504923</v>
      </c>
      <c r="CT159" s="10">
        <f>+IF(CT$8 = 125, 1, _xlfn.PERCENTILE.INC(_xlfn._xlws.FILTER(INDEX( CT$55:CT$96, MAX( COUNT( CU$9:CU$50 )  - $B159 + 1, 1)) : INDEX( CT$55:CT$96, MAX( COUNT( CU$9:CU$50 )  - $C159 + 1, 1)), INDEX( CT$101:CT$142, MAX( COUNT( CU$9:CU$50 )  - $B159 + 1, 1)) : INDEX( CT$101:CT$142, MAX( COUNT( CU$9:CU$50 )  - $C159 + 1, 1)) &gt; 0), $D159))</f>
        <v>1.000070490439396</v>
      </c>
      <c r="CU159" s="10">
        <f>+IF(CU$8 = 125, 1, _xlfn.PERCENTILE.INC(_xlfn._xlws.FILTER(INDEX( CU$55:CU$96, MAX( COUNT( CV$9:CV$50 )  - $B159 + 1, 1)) : INDEX( CU$55:CU$96, MAX( COUNT( CV$9:CV$50 )  - $C159 + 1, 1)), INDEX( CU$101:CU$142, MAX( COUNT( CV$9:CV$50 )  - $B159 + 1, 1)) : INDEX( CU$101:CU$142, MAX( COUNT( CV$9:CV$50 )  - $C159 + 1, 1)) &gt; 0), $D159))</f>
        <v>1.0000039213738383</v>
      </c>
      <c r="CV159" s="10">
        <f>+IF(CV$8 = 125, 1, _xlfn.PERCENTILE.INC(_xlfn._xlws.FILTER(INDEX( CV$55:CV$96, MAX( COUNT( CW$9:CW$50 )  - $B159 + 1, 1)) : INDEX( CV$55:CV$96, MAX( COUNT( CW$9:CW$50 )  - $C159 + 1, 1)), INDEX( CV$101:CV$142, MAX( COUNT( CW$9:CW$50 )  - $B159 + 1, 1)) : INDEX( CV$101:CV$142, MAX( COUNT( CW$9:CW$50 )  - $C159 + 1, 1)) &gt; 0), $D159))</f>
        <v>1.0000558057017013</v>
      </c>
      <c r="CW159" s="10">
        <f>+IF(CW$8 = 125, 1, _xlfn.PERCENTILE.INC(_xlfn._xlws.FILTER(INDEX( CW$55:CW$96, MAX( COUNT( CX$9:CX$50 )  - $B159 + 1, 1)) : INDEX( CW$55:CW$96, MAX( COUNT( CX$9:CX$50 )  - $C159 + 1, 1)), INDEX( CW$101:CW$142, MAX( COUNT( CX$9:CX$50 )  - $B159 + 1, 1)) : INDEX( CW$101:CW$142, MAX( COUNT( CX$9:CX$50 )  - $C159 + 1, 1)) &gt; 0), $D159))</f>
        <v>1.0004005434221117</v>
      </c>
      <c r="CX159" s="10">
        <f>+IF(CX$8 = 125, 1, _xlfn.PERCENTILE.INC(_xlfn._xlws.FILTER(INDEX( CX$55:CX$96, MAX( COUNT( CY$9:CY$50 )  - $B159 + 1, 1)) : INDEX( CX$55:CX$96, MAX( COUNT( CY$9:CY$50 )  - $C159 + 1, 1)), INDEX( CX$101:CX$142, MAX( COUNT( CY$9:CY$50 )  - $B159 + 1, 1)) : INDEX( CX$101:CX$142, MAX( COUNT( CY$9:CY$50 )  - $C159 + 1, 1)) &gt; 0), $D159))</f>
        <v>1.0007489974691235</v>
      </c>
      <c r="CY159" s="10">
        <f>+IF(CY$8 = 125, 1, _xlfn.PERCENTILE.INC(_xlfn._xlws.FILTER(INDEX( CY$55:CY$96, MAX( COUNT( CZ$9:CZ$50 )  - $B159 + 1, 1)) : INDEX( CY$55:CY$96, MAX( COUNT( CZ$9:CZ$50 )  - $C159 + 1, 1)), INDEX( CY$101:CY$142, MAX( COUNT( CZ$9:CZ$50 )  - $B159 + 1, 1)) : INDEX( CY$101:CY$142, MAX( COUNT( CZ$9:CZ$50 )  - $C159 + 1, 1)) &gt; 0), $D159))</f>
        <v>1.0009786228192374</v>
      </c>
      <c r="CZ159" s="10">
        <f>+IF(CZ$8 = 125, 1, _xlfn.PERCENTILE.INC(_xlfn._xlws.FILTER(INDEX( CZ$55:CZ$96, MAX( COUNT( DA$9:DA$50 )  - $B159 + 1, 1)) : INDEX( CZ$55:CZ$96, MAX( COUNT( DA$9:DA$50 )  - $C159 + 1, 1)), INDEX( CZ$101:CZ$142, MAX( COUNT( DA$9:DA$50 )  - $B159 + 1, 1)) : INDEX( CZ$101:CZ$142, MAX( COUNT( DA$9:DA$50 )  - $C159 + 1, 1)) &gt; 0), $D159))</f>
        <v>1.0005432927490676</v>
      </c>
      <c r="DA159" s="10">
        <f>+IF(DA$8 = 125, 1, _xlfn.PERCENTILE.INC(_xlfn._xlws.FILTER(INDEX( DA$55:DA$96, MAX( COUNT( DB$9:DB$50 )  - $B159 + 1, 1)) : INDEX( DA$55:DA$96, MAX( COUNT( DB$9:DB$50 )  - $C159 + 1, 1)), INDEX( DA$101:DA$142, MAX( COUNT( DB$9:DB$50 )  - $B159 + 1, 1)) : INDEX( DA$101:DA$142, MAX( COUNT( DB$9:DB$50 )  - $C159 + 1, 1)) &gt; 0), $D159))</f>
        <v>1.0004550939982415</v>
      </c>
      <c r="DB159" s="10">
        <f>+IF(DB$8 = 125, 1, _xlfn.PERCENTILE.INC(_xlfn._xlws.FILTER(INDEX( DB$55:DB$96, MAX( COUNT( DC$9:DC$50 )  - $B159 + 1, 1)) : INDEX( DB$55:DB$96, MAX( COUNT( DC$9:DC$50 )  - $C159 + 1, 1)), INDEX( DB$101:DB$142, MAX( COUNT( DC$9:DC$50 )  - $B159 + 1, 1)) : INDEX( DB$101:DB$142, MAX( COUNT( DC$9:DC$50 )  - $C159 + 1, 1)) &gt; 0), $D159))</f>
        <v>1.0000051297015449</v>
      </c>
      <c r="DC159" s="10">
        <f>+IF(DC$8 = 125, 1, _xlfn.PERCENTILE.INC(_xlfn._xlws.FILTER(INDEX( DC$55:DC$96, MAX( COUNT( DD$9:DD$50 )  - $B159 + 1, 1)) : INDEX( DC$55:DC$96, MAX( COUNT( DD$9:DD$50 )  - $C159 + 1, 1)), INDEX( DC$101:DC$142, MAX( COUNT( DD$9:DD$50 )  - $B159 + 1, 1)) : INDEX( DC$101:DC$142, MAX( COUNT( DD$9:DD$50 )  - $C159 + 1, 1)) &gt; 0), $D159))</f>
        <v>1.0001233822821369</v>
      </c>
      <c r="DD159" s="10">
        <f>+IF(DD$8 = 125, 1, _xlfn.PERCENTILE.INC(_xlfn._xlws.FILTER(INDEX( DD$55:DD$96, MAX( COUNT( DE$9:DE$50 )  - $B159 + 1, 1)) : INDEX( DD$55:DD$96, MAX( COUNT( DE$9:DE$50 )  - $C159 + 1, 1)), INDEX( DD$101:DD$142, MAX( COUNT( DE$9:DE$50 )  - $B159 + 1, 1)) : INDEX( DD$101:DD$142, MAX( COUNT( DE$9:DE$50 )  - $C159 + 1, 1)) &gt; 0), $D159))</f>
        <v>1.0000079627606002</v>
      </c>
      <c r="DE159" s="10">
        <f>+IF(DE$8 = 125, 1, _xlfn.PERCENTILE.INC(_xlfn._xlws.FILTER(INDEX( DE$55:DE$96, MAX( COUNT( DF$9:DF$50 )  - $B159 + 1, 1)) : INDEX( DE$55:DE$96, MAX( COUNT( DF$9:DF$50 )  - $C159 + 1, 1)), INDEX( DE$101:DE$142, MAX( COUNT( DF$9:DF$50 )  - $B159 + 1, 1)) : INDEX( DE$101:DE$142, MAX( COUNT( DF$9:DF$50 )  - $C159 + 1, 1)) &gt; 0), $D159))</f>
        <v>1.0003066788054173</v>
      </c>
      <c r="DF159" s="10">
        <f>+IF(DF$8 = 125, 1, _xlfn.PERCENTILE.INC(_xlfn._xlws.FILTER(INDEX( DF$55:DF$96, MAX( COUNT( DG$9:DG$50 )  - $B159 + 1, 1)) : INDEX( DF$55:DF$96, MAX( COUNT( DG$9:DG$50 )  - $C159 + 1, 1)), INDEX( DF$101:DF$142, MAX( COUNT( DG$9:DG$50 )  - $B159 + 1, 1)) : INDEX( DF$101:DF$142, MAX( COUNT( DG$9:DG$50 )  - $C159 + 1, 1)) &gt; 0), $D159))</f>
        <v>1.000274929905856</v>
      </c>
      <c r="DG159" s="10">
        <f>+IF(DG$8 = 125, 1, _xlfn.PERCENTILE.INC(_xlfn._xlws.FILTER(INDEX( DG$55:DG$96, MAX( COUNT( DH$9:DH$50 )  - $B159 + 1, 1)) : INDEX( DG$55:DG$96, MAX( COUNT( DH$9:DH$50 )  - $C159 + 1, 1)), INDEX( DG$101:DG$142, MAX( COUNT( DH$9:DH$50 )  - $B159 + 1, 1)) : INDEX( DG$101:DG$142, MAX( COUNT( DH$9:DH$50 )  - $C159 + 1, 1)) &gt; 0), $D159))</f>
        <v>1.0003247992852469</v>
      </c>
      <c r="DH159" s="10">
        <f>+IF(DH$8 = 125, 1, _xlfn.PERCENTILE.INC(_xlfn._xlws.FILTER(INDEX( DH$55:DH$96, MAX( COUNT( DI$9:DI$50 )  - $B159 + 1, 1)) : INDEX( DH$55:DH$96, MAX( COUNT( DI$9:DI$50 )  - $C159 + 1, 1)), INDEX( DH$101:DH$142, MAX( COUNT( DI$9:DI$50 )  - $B159 + 1, 1)) : INDEX( DH$101:DH$142, MAX( COUNT( DI$9:DI$50 )  - $C159 + 1, 1)) &gt; 0), $D159))</f>
        <v>1.0000539004795024</v>
      </c>
      <c r="DI159" s="10">
        <f>+IF(DI$8 = 125, 1, _xlfn.PERCENTILE.INC(_xlfn._xlws.FILTER(INDEX( DI$55:DI$96, MAX( COUNT( DJ$9:DJ$50 )  - $B159 + 1, 1)) : INDEX( DI$55:DI$96, MAX( COUNT( DJ$9:DJ$50 )  - $C159 + 1, 1)), INDEX( DI$101:DI$142, MAX( COUNT( DJ$9:DJ$50 )  - $B159 + 1, 1)) : INDEX( DI$101:DI$142, MAX( COUNT( DJ$9:DJ$50 )  - $C159 + 1, 1)) &gt; 0), $D159))</f>
        <v>1.0001484940907772</v>
      </c>
      <c r="DJ159" s="10">
        <f>+IF(DJ$8 = 125, 1, _xlfn.PERCENTILE.INC(_xlfn._xlws.FILTER(INDEX( DJ$55:DJ$96, MAX( COUNT( DK$9:DK$50 )  - $B159 + 1, 1)) : INDEX( DJ$55:DJ$96, MAX( COUNT( DK$9:DK$50 )  - $C159 + 1, 1)), INDEX( DJ$101:DJ$142, MAX( COUNT( DK$9:DK$50 )  - $B159 + 1, 1)) : INDEX( DJ$101:DJ$142, MAX( COUNT( DK$9:DK$50 )  - $C159 + 1, 1)) &gt; 0), $D159))</f>
        <v>1.0005510858759159</v>
      </c>
      <c r="DK159" s="10">
        <f>+IF(DK$8 = 125, 1, _xlfn.PERCENTILE.INC(_xlfn._xlws.FILTER(INDEX( DK$55:DK$96, MAX( COUNT( DL$9:DL$50 )  - $B159 + 1, 1)) : INDEX( DK$55:DK$96, MAX( COUNT( DL$9:DL$50 )  - $C159 + 1, 1)), INDEX( DK$101:DK$142, MAX( COUNT( DL$9:DL$50 )  - $B159 + 1, 1)) : INDEX( DK$101:DK$142, MAX( COUNT( DL$9:DL$50 )  - $C159 + 1, 1)) &gt; 0), $D159))</f>
        <v>1.0011259227406282</v>
      </c>
      <c r="DL159" s="10">
        <f>+IF(DL$8 = 125, 1, _xlfn.PERCENTILE.INC(_xlfn._xlws.FILTER(INDEX( DL$55:DL$96, MAX( COUNT( DM$9:DM$50 )  - $B159 + 1, 1)) : INDEX( DL$55:DL$96, MAX( COUNT( DM$9:DM$50 )  - $C159 + 1, 1)), INDEX( DL$101:DL$142, MAX( COUNT( DM$9:DM$50 )  - $B159 + 1, 1)) : INDEX( DL$101:DL$142, MAX( COUNT( DM$9:DM$50 )  - $C159 + 1, 1)) &gt; 0), $D159))</f>
        <v>1.0004400565917495</v>
      </c>
      <c r="DM159" s="10">
        <f>+IF(DM$8 = 125, 1, _xlfn.PERCENTILE.INC(_xlfn._xlws.FILTER(INDEX( DM$55:DM$96, MAX( COUNT( DN$9:DN$50 )  - $B159 + 1, 1)) : INDEX( DM$55:DM$96, MAX( COUNT( DN$9:DN$50 )  - $C159 + 1, 1)), INDEX( DM$101:DM$142, MAX( COUNT( DN$9:DN$50 )  - $B159 + 1, 1)) : INDEX( DM$101:DM$142, MAX( COUNT( DN$9:DN$50 )  - $C159 + 1, 1)) &gt; 0), $D159))</f>
        <v>1</v>
      </c>
      <c r="DN159" s="10">
        <f>+IF(DN$8 = 125, 1, _xlfn.PERCENTILE.INC(_xlfn._xlws.FILTER(INDEX( DN$55:DN$96, MAX( COUNT( DO$9:DO$50 )  - $B159 + 1, 1)) : INDEX( DN$55:DN$96, MAX( COUNT( DO$9:DO$50 )  - $C159 + 1, 1)), INDEX( DN$101:DN$142, MAX( COUNT( DO$9:DO$50 )  - $B159 + 1, 1)) : INDEX( DN$101:DN$142, MAX( COUNT( DO$9:DO$50 )  - $C159 + 1, 1)) &gt; 0), $D159))</f>
        <v>1.0001851902048164</v>
      </c>
      <c r="DO159" s="10">
        <f>+IF(DO$8 = 125, 1, _xlfn.PERCENTILE.INC(_xlfn._xlws.FILTER(INDEX( DO$55:DO$96, MAX( COUNT( DP$9:DP$50 )  - $B159 + 1, 1)) : INDEX( DO$55:DO$96, MAX( COUNT( DP$9:DP$50 )  - $C159 + 1, 1)), INDEX( DO$101:DO$142, MAX( COUNT( DP$9:DP$50 )  - $B159 + 1, 1)) : INDEX( DO$101:DO$142, MAX( COUNT( DP$9:DP$50 )  - $C159 + 1, 1)) &gt; 0), $D159))</f>
        <v>1.0013663063818594</v>
      </c>
      <c r="DP159" s="10">
        <f>+IF(DP$8 = 125, 1, _xlfn.PERCENTILE.INC(_xlfn._xlws.FILTER(INDEX( DP$55:DP$96, MAX( COUNT( DQ$9:DQ$50 )  - $B159 + 1, 1)) : INDEX( DP$55:DP$96, MAX( COUNT( DQ$9:DQ$50 )  - $C159 + 1, 1)), INDEX( DP$101:DP$142, MAX( COUNT( DQ$9:DQ$50 )  - $B159 + 1, 1)) : INDEX( DP$101:DP$142, MAX( COUNT( DQ$9:DQ$50 )  - $C159 + 1, 1)) &gt; 0), $D159))</f>
        <v>1.0005901122439842</v>
      </c>
      <c r="DQ159" s="10">
        <f>+IF(DQ$8 = 125, 1, _xlfn.PERCENTILE.INC(_xlfn._xlws.FILTER(INDEX( DQ$55:DQ$96, MAX( COUNT( DR$9:DR$50 )  - $B159 + 1, 1)) : INDEX( DQ$55:DQ$96, MAX( COUNT( DR$9:DR$50 )  - $C159 + 1, 1)), INDEX( DQ$101:DQ$142, MAX( COUNT( DR$9:DR$50 )  - $B159 + 1, 1)) : INDEX( DQ$101:DQ$142, MAX( COUNT( DR$9:DR$50 )  - $C159 + 1, 1)) &gt; 0), $D159))</f>
        <v>1.0002423735805344</v>
      </c>
      <c r="DR159" s="10">
        <f>+IF(DR$8 = 125, 1, _xlfn.PERCENTILE.INC(_xlfn._xlws.FILTER(INDEX( DR$55:DR$96, MAX( COUNT( DS$9:DS$50 )  - $B159 + 1, 1)) : INDEX( DR$55:DR$96, MAX( COUNT( DS$9:DS$50 )  - $C159 + 1, 1)), INDEX( DR$101:DR$142, MAX( COUNT( DS$9:DS$50 )  - $B159 + 1, 1)) : INDEX( DR$101:DR$142, MAX( COUNT( DS$9:DS$50 )  - $C159 + 1, 1)) &gt; 0), $D159))</f>
        <v>1.0013824547451953</v>
      </c>
      <c r="DS159" s="10">
        <f>+IF(DS$8 = 125, 1, _xlfn.PERCENTILE.INC(_xlfn._xlws.FILTER(INDEX( DS$55:DS$96, MAX( COUNT( DT$9:DT$50 )  - $B159 + 1, 1)) : INDEX( DS$55:DS$96, MAX( COUNT( DT$9:DT$50 )  - $C159 + 1, 1)), INDEX( DS$101:DS$142, MAX( COUNT( DT$9:DT$50 )  - $B159 + 1, 1)) : INDEX( DS$101:DS$142, MAX( COUNT( DT$9:DT$50 )  - $C159 + 1, 1)) &gt; 0), $D159))</f>
        <v>1.0028918390358397</v>
      </c>
      <c r="DT159" s="10">
        <f>+IF(DT$8 = 125, 1, _xlfn.PERCENTILE.INC(_xlfn._xlws.FILTER(INDEX( DT$55:DT$96, MAX( COUNT( DU$9:DU$50 )  - $B159 + 1, 1)) : INDEX( DT$55:DT$96, MAX( COUNT( DU$9:DU$50 )  - $C159 + 1, 1)), INDEX( DT$101:DT$142, MAX( COUNT( DU$9:DU$50 )  - $B159 + 1, 1)) : INDEX( DT$101:DT$142, MAX( COUNT( DU$9:DU$50 )  - $C159 + 1, 1)) &gt; 0), $D159))</f>
        <v>1.0031528043510363</v>
      </c>
      <c r="DU159" s="10">
        <f>+IF(DU$8 = 125, 1, _xlfn.PERCENTILE.INC(_xlfn._xlws.FILTER(INDEX( DU$55:DU$96, MAX( COUNT( DV$9:DV$50 )  - $B159 + 1, 1)) : INDEX( DU$55:DU$96, MAX( COUNT( DV$9:DV$50 )  - $C159 + 1, 1)), INDEX( DU$101:DU$142, MAX( COUNT( DV$9:DV$50 )  - $B159 + 1, 1)) : INDEX( DU$101:DU$142, MAX( COUNT( DV$9:DV$50 )  - $C159 + 1, 1)) &gt; 0), $D159))</f>
        <v>1.0012692967717673</v>
      </c>
      <c r="DV159" s="10">
        <f>+IF(DV$8 = 125, 1, _xlfn.PERCENTILE.INC(_xlfn._xlws.FILTER(INDEX( DV$55:DV$96, MAX( COUNT( DW$9:DW$50 )  - $B159 + 1, 1)) : INDEX( DV$55:DV$96, MAX( COUNT( DW$9:DW$50 )  - $C159 + 1, 1)), INDEX( DV$101:DV$142, MAX( COUNT( DW$9:DW$50 )  - $B159 + 1, 1)) : INDEX( DV$101:DV$142, MAX( COUNT( DW$9:DW$50 )  - $C159 + 1, 1)) &gt; 0), $D159))</f>
        <v>1.0036386951121095</v>
      </c>
      <c r="DW159" s="10">
        <f>+IF(DW$8 = 125, 1, _xlfn.PERCENTILE.INC(_xlfn._xlws.FILTER(INDEX( DW$55:DW$96, MAX( COUNT( DX$9:DX$50 )  - $B159 + 1, 1)) : INDEX( DW$55:DW$96, MAX( COUNT( DX$9:DX$50 )  - $C159 + 1, 1)), INDEX( DW$101:DW$142, MAX( COUNT( DX$9:DX$50 )  - $B159 + 1, 1)) : INDEX( DW$101:DW$142, MAX( COUNT( DX$9:DX$50 )  - $C159 + 1, 1)) &gt; 0), $D159))</f>
        <v>1.0026867732996492</v>
      </c>
      <c r="DX159" s="10">
        <f>+IF(DX$8 = 125, 1, _xlfn.PERCENTILE.INC(_xlfn._xlws.FILTER(INDEX( DX$55:DX$96, MAX( COUNT( DY$9:DY$50 )  - $B159 + 1, 1)) : INDEX( DX$55:DX$96, MAX( COUNT( DY$9:DY$50 )  - $C159 + 1, 1)), INDEX( DX$101:DX$142, MAX( COUNT( DY$9:DY$50 )  - $B159 + 1, 1)) : INDEX( DX$101:DX$142, MAX( COUNT( DY$9:DY$50 )  - $C159 + 1, 1)) &gt; 0), $D159))</f>
        <v>1.0038513805404945</v>
      </c>
      <c r="DY159" s="10">
        <f>+IF(DY$8 = 125, 1, _xlfn.PERCENTILE.INC(_xlfn._xlws.FILTER(INDEX( DY$55:DY$96, MAX( COUNT( DZ$9:DZ$50 )  - $B159 + 1, 1)) : INDEX( DY$55:DY$96, MAX( COUNT( DZ$9:DZ$50 )  - $C159 + 1, 1)), INDEX( DY$101:DY$142, MAX( COUNT( DZ$9:DZ$50 )  - $B159 + 1, 1)) : INDEX( DY$101:DY$142, MAX( COUNT( DZ$9:DZ$50 )  - $C159 + 1, 1)) &gt; 0), $D159))</f>
        <v>1.0045542200871611</v>
      </c>
      <c r="DZ159" s="10">
        <f>+IF(DZ$8 = 125, 1, _xlfn.PERCENTILE.INC(_xlfn._xlws.FILTER(INDEX( DZ$55:DZ$96, MAX( COUNT( EA$9:EA$50 )  - $B159 + 1, 1)) : INDEX( DZ$55:DZ$96, MAX( COUNT( EA$9:EA$50 )  - $C159 + 1, 1)), INDEX( DZ$101:DZ$142, MAX( COUNT( EA$9:EA$50 )  - $B159 + 1, 1)) : INDEX( DZ$101:DZ$142, MAX( COUNT( EA$9:EA$50 )  - $C159 + 1, 1)) &gt; 0), $D159))</f>
        <v>1.0041088153957449</v>
      </c>
      <c r="EA159" s="10">
        <f>+IF(EA$8 = 125, 1, _xlfn.PERCENTILE.INC(_xlfn._xlws.FILTER(INDEX( EA$55:EA$96, MAX( COUNT( EB$9:EB$50 )  - $B159 + 1, 1)) : INDEX( EA$55:EA$96, MAX( COUNT( EB$9:EB$50 )  - $C159 + 1, 1)), INDEX( EA$101:EA$142, MAX( COUNT( EB$9:EB$50 )  - $B159 + 1, 1)) : INDEX( EA$101:EA$142, MAX( COUNT( EB$9:EB$50 )  - $C159 + 1, 1)) &gt; 0), $D159))</f>
        <v>1</v>
      </c>
      <c r="EB159" s="10">
        <f>+IF(EB$8 = 125, 1, _xlfn.PERCENTILE.INC(_xlfn._xlws.FILTER(INDEX( EB$55:EB$96, MAX( COUNT( EC$9:EC$50 )  - $B159 + 1, 1)) : INDEX( EB$55:EB$96, MAX( COUNT( EC$9:EC$50 )  - $C159 + 1, 1)), INDEX( EB$101:EB$142, MAX( COUNT( EC$9:EC$50 )  - $B159 + 1, 1)) : INDEX( EB$101:EB$142, MAX( COUNT( EC$9:EC$50 )  - $C159 + 1, 1)) &gt; 0), $D159))</f>
        <v>2.6637311746139041</v>
      </c>
      <c r="EC159" s="10">
        <f>+IF(EC$8 = 125, 1, _xlfn.PERCENTILE.INC(_xlfn._xlws.FILTER(INDEX( EC$55:EC$96, MAX( COUNT( ED$9:ED$50 )  - $B159 + 1, 1)) : INDEX( EC$55:EC$96, MAX( COUNT( ED$9:ED$50 )  - $C159 + 1, 1)), INDEX( EC$101:EC$142, MAX( COUNT( ED$9:ED$50 )  - $B159 + 1, 1)) : INDEX( EC$101:EC$142, MAX( COUNT( ED$9:ED$50 )  - $C159 + 1, 1)) &gt; 0), $D159))</f>
        <v>2.1897464070086663</v>
      </c>
      <c r="ED159" s="10">
        <f>+IF(ED$8 = 125, 1, _xlfn.PERCENTILE.INC(_xlfn._xlws.FILTER(INDEX( ED$55:ED$96, MAX( COUNT( EE$9:EE$50 )  - $B159 + 1, 1)) : INDEX( ED$55:ED$96, MAX( COUNT( EE$9:EE$50 )  - $C159 + 1, 1)), INDEX( ED$101:ED$142, MAX( COUNT( EE$9:EE$50 )  - $B159 + 1, 1)) : INDEX( ED$101:ED$142, MAX( COUNT( EE$9:EE$50 )  - $C159 + 1, 1)) &gt; 0), $D159))</f>
        <v>1.2940568466160183</v>
      </c>
      <c r="EE159" s="10">
        <f>+IF(EE$8 = 125, 1, _xlfn.PERCENTILE.INC(_xlfn._xlws.FILTER(INDEX( EE$55:EE$96, MAX( COUNT( EF$9:EF$50 )  - $B159 + 1, 1)) : INDEX( EE$55:EE$96, MAX( COUNT( EF$9:EF$50 )  - $C159 + 1, 1)), INDEX( EE$101:EE$142, MAX( COUNT( EF$9:EF$50 )  - $B159 + 1, 1)) : INDEX( EE$101:EE$142, MAX( COUNT( EF$9:EF$50 )  - $C159 + 1, 1)) &gt; 0), $D159))</f>
        <v>1.0059279277517488</v>
      </c>
      <c r="EF159" s="10">
        <f>+IF(EF$8 = 125, 1, _xlfn.PERCENTILE.INC(_xlfn._xlws.FILTER(INDEX( EF$55:EF$96, MAX( COUNT( EG$9:EG$50 )  - $B159 + 1, 1)) : INDEX( EF$55:EF$96, MAX( COUNT( EG$9:EG$50 )  - $C159 + 1, 1)), INDEX( EF$101:EF$142, MAX( COUNT( EG$9:EG$50 )  - $B159 + 1, 1)) : INDEX( EF$101:EF$142, MAX( COUNT( EG$9:EG$50 )  - $C159 + 1, 1)) &gt; 0), $D159))</f>
        <v>1.0132791579840807</v>
      </c>
      <c r="EG159" s="10">
        <f>+IF(EG$8 = 125, 1, _xlfn.PERCENTILE.INC(_xlfn._xlws.FILTER(INDEX( EG$55:EG$96, MAX( COUNT( EH$9:EH$50 )  - $B159 + 1, 1)) : INDEX( EG$55:EG$96, MAX( COUNT( EH$9:EH$50 )  - $C159 + 1, 1)), INDEX( EG$101:EG$142, MAX( COUNT( EH$9:EH$50 )  - $B159 + 1, 1)) : INDEX( EG$101:EG$142, MAX( COUNT( EH$9:EH$50 )  - $C159 + 1, 1)) &gt; 0), $D159))</f>
        <v>1.0289666924947261</v>
      </c>
      <c r="EH159" s="10">
        <f>+IF(EH$8 = 125, 1, _xlfn.PERCENTILE.INC(_xlfn._xlws.FILTER(INDEX( EH$55:EH$96, MAX( COUNT( EI$9:EI$50 )  - $B159 + 1, 1)) : INDEX( EH$55:EH$96, MAX( COUNT( EI$9:EI$50 )  - $C159 + 1, 1)), INDEX( EH$101:EH$142, MAX( COUNT( EI$9:EI$50 )  - $B159 + 1, 1)) : INDEX( EH$101:EH$142, MAX( COUNT( EI$9:EI$50 )  - $C159 + 1, 1)) &gt; 0), $D159))</f>
        <v>1.0072055350144342</v>
      </c>
      <c r="EI159" s="10">
        <f>+IF(EI$8 = 125, 1, _xlfn.PERCENTILE.INC(_xlfn._xlws.FILTER(INDEX( EI$55:EI$96, MAX( COUNT( EJ$9:EJ$50 )  - $B159 + 1, 1)) : INDEX( EI$55:EI$96, MAX( COUNT( EJ$9:EJ$50 )  - $C159 + 1, 1)), INDEX( EI$101:EI$142, MAX( COUNT( EJ$9:EJ$50 )  - $B159 + 1, 1)) : INDEX( EI$101:EI$142, MAX( COUNT( EJ$9:EJ$50 )  - $C159 + 1, 1)) &gt; 0), $D159))</f>
        <v>1.0044999018062912</v>
      </c>
      <c r="EJ159" s="10">
        <f>+IF(EJ$8 = 125, 1, _xlfn.PERCENTILE.INC(_xlfn._xlws.FILTER(INDEX( EJ$55:EJ$96, MAX( COUNT( EK$9:EK$50 )  - $B159 + 1, 1)) : INDEX( EJ$55:EJ$96, MAX( COUNT( EK$9:EK$50 )  - $C159 + 1, 1)), INDEX( EJ$101:EJ$142, MAX( COUNT( EK$9:EK$50 )  - $B159 + 1, 1)) : INDEX( EJ$101:EJ$142, MAX( COUNT( EK$9:EK$50 )  - $C159 + 1, 1)) &gt; 0), $D159))</f>
        <v>1.0006143504502802</v>
      </c>
      <c r="EK159" s="10">
        <f>+IF(EK$8 = 125, 1, _xlfn.PERCENTILE.INC(_xlfn._xlws.FILTER(INDEX( EK$55:EK$96, MAX( COUNT( EL$9:EL$50 )  - $B159 + 1, 1)) : INDEX( EK$55:EK$96, MAX( COUNT( EL$9:EL$50 )  - $C159 + 1, 1)), INDEX( EK$101:EK$142, MAX( COUNT( EL$9:EL$50 )  - $B159 + 1, 1)) : INDEX( EK$101:EK$142, MAX( COUNT( EL$9:EL$50 )  - $C159 + 1, 1)) &gt; 0), $D159))</f>
        <v>1.0034315644048342</v>
      </c>
      <c r="EL159" s="10">
        <f>+IF(EL$8 = 125, 1, _xlfn.PERCENTILE.INC(_xlfn._xlws.FILTER(INDEX( EL$55:EL$96, MAX( COUNT( EM$9:EM$50 )  - $B159 + 1, 1)) : INDEX( EL$55:EL$96, MAX( COUNT( EM$9:EM$50 )  - $C159 + 1, 1)), INDEX( EL$101:EL$142, MAX( COUNT( EM$9:EM$50 )  - $B159 + 1, 1)) : INDEX( EL$101:EL$142, MAX( COUNT( EM$9:EM$50 )  - $C159 + 1, 1)) &gt; 0), $D159))</f>
        <v>1.0002571657393018</v>
      </c>
      <c r="EM159" s="10">
        <f>+IF(EM$8 = 125, 1, _xlfn.PERCENTILE.INC(_xlfn._xlws.FILTER(INDEX( EM$55:EM$96, MAX( COUNT( EN$9:EN$50 )  - $B159 + 1, 1)) : INDEX( EM$55:EM$96, MAX( COUNT( EN$9:EN$50 )  - $C159 + 1, 1)), INDEX( EM$101:EM$142, MAX( COUNT( EN$9:EN$50 )  - $B159 + 1, 1)) : INDEX( EM$101:EM$142, MAX( COUNT( EN$9:EN$50 )  - $C159 + 1, 1)) &gt; 0), $D159))</f>
        <v>1.000007197259893</v>
      </c>
      <c r="EN159" s="10">
        <f>+IF(EN$8 = 125, 1, _xlfn.PERCENTILE.INC(_xlfn._xlws.FILTER(INDEX( EN$55:EN$96, MAX( COUNT( EO$9:EO$50 )  - $B159 + 1, 1)) : INDEX( EN$55:EN$96, MAX( COUNT( EO$9:EO$50 )  - $C159 + 1, 1)), INDEX( EN$101:EN$142, MAX( COUNT( EO$9:EO$50 )  - $B159 + 1, 1)) : INDEX( EN$101:EN$142, MAX( COUNT( EO$9:EO$50 )  - $C159 + 1, 1)) &gt; 0), $D159))</f>
        <v>1.0007039962784605</v>
      </c>
      <c r="EO159" s="10">
        <f>+IF(EO$8 = 125, 1, _xlfn.PERCENTILE.INC(_xlfn._xlws.FILTER(INDEX( EO$55:EO$96, MAX( COUNT( EP$9:EP$50 )  - $B159 + 1, 1)) : INDEX( EO$55:EO$96, MAX( COUNT( EP$9:EP$50 )  - $C159 + 1, 1)), INDEX( EO$101:EO$142, MAX( COUNT( EP$9:EP$50 )  - $B159 + 1, 1)) : INDEX( EO$101:EO$142, MAX( COUNT( EP$9:EP$50 )  - $C159 + 1, 1)) &gt; 0), $D159))</f>
        <v>1.0000677878237481</v>
      </c>
      <c r="EP159" s="10">
        <f>+IF(EP$8 = 125, 1, _xlfn.PERCENTILE.INC(_xlfn._xlws.FILTER(INDEX( EP$55:EP$96, MAX( COUNT( EQ$9:EQ$50 )  - $B159 + 1, 1)) : INDEX( EP$55:EP$96, MAX( COUNT( EQ$9:EQ$50 )  - $C159 + 1, 1)), INDEX( EP$101:EP$142, MAX( COUNT( EQ$9:EQ$50 )  - $B159 + 1, 1)) : INDEX( EP$101:EP$142, MAX( COUNT( EQ$9:EQ$50 )  - $C159 + 1, 1)) &gt; 0), $D159))</f>
        <v>1.0003826582836837</v>
      </c>
      <c r="EQ159" s="10">
        <f>+IF(EQ$8 = 125, 1, _xlfn.PERCENTILE.INC(_xlfn._xlws.FILTER(INDEX( EQ$55:EQ$96, MAX( COUNT( ER$9:ER$50 )  - $B159 + 1, 1)) : INDEX( EQ$55:EQ$96, MAX( COUNT( ER$9:ER$50 )  - $C159 + 1, 1)), INDEX( EQ$101:EQ$142, MAX( COUNT( ER$9:ER$50 )  - $B159 + 1, 1)) : INDEX( EQ$101:EQ$142, MAX( COUNT( ER$9:ER$50 )  - $C159 + 1, 1)) &gt; 0), $D159))</f>
        <v>1.0000679060686584</v>
      </c>
      <c r="ER159" s="10">
        <f>+IF(ER$8 = 125, 1, _xlfn.PERCENTILE.INC(_xlfn._xlws.FILTER(INDEX( ER$55:ER$96, MAX( COUNT( ES$9:ES$50 )  - $B159 + 1, 1)) : INDEX( ER$55:ER$96, MAX( COUNT( ES$9:ES$50 )  - $C159 + 1, 1)), INDEX( ER$101:ER$142, MAX( COUNT( ES$9:ES$50 )  - $B159 + 1, 1)) : INDEX( ER$101:ER$142, MAX( COUNT( ES$9:ES$50 )  - $C159 + 1, 1)) &gt; 0), $D159))</f>
        <v>1.0070284226197772</v>
      </c>
      <c r="ES159" s="10">
        <f>+IF(ES$8 = 125, 1, _xlfn.PERCENTILE.INC(_xlfn._xlws.FILTER(INDEX( ES$55:ES$96, MAX( COUNT( ET$9:ET$50 )  - $B159 + 1, 1)) : INDEX( ES$55:ES$96, MAX( COUNT( ET$9:ET$50 )  - $C159 + 1, 1)), INDEX( ES$101:ES$142, MAX( COUNT( ET$9:ET$50 )  - $B159 + 1, 1)) : INDEX( ES$101:ES$142, MAX( COUNT( ET$9:ET$50 )  - $C159 + 1, 1)) &gt; 0), $D159))</f>
        <v>1.0007427878441431</v>
      </c>
      <c r="ET159" s="10">
        <f>+IF(ET$8 = 125, 1, _xlfn.PERCENTILE.INC(_xlfn._xlws.FILTER(INDEX( ET$55:ET$96, MAX( COUNT( EU$9:EU$50 )  - $B159 + 1, 1)) : INDEX( ET$55:ET$96, MAX( COUNT( EU$9:EU$50 )  - $C159 + 1, 1)), INDEX( ET$101:ET$142, MAX( COUNT( EU$9:EU$50 )  - $B159 + 1, 1)) : INDEX( ET$101:ET$142, MAX( COUNT( EU$9:EU$50 )  - $C159 + 1, 1)) &gt; 0), $D159))</f>
        <v>1.0008321767312212</v>
      </c>
      <c r="EU159" s="10">
        <f>+IF(EU$8 = 125, 1, _xlfn.PERCENTILE.INC(_xlfn._xlws.FILTER(INDEX( EU$55:EU$96, MAX( COUNT( EV$9:EV$50 )  - $B159 + 1, 1)) : INDEX( EU$55:EU$96, MAX( COUNT( EV$9:EV$50 )  - $C159 + 1, 1)), INDEX( EU$101:EU$142, MAX( COUNT( EV$9:EV$50 )  - $B159 + 1, 1)) : INDEX( EU$101:EU$142, MAX( COUNT( EV$9:EV$50 )  - $C159 + 1, 1)) &gt; 0), $D159))</f>
        <v>1.0000043813821962</v>
      </c>
      <c r="EV159" s="10">
        <f>+IF(EV$8 = 125, 1, _xlfn.PERCENTILE.INC(_xlfn._xlws.FILTER(INDEX( EV$55:EV$96, MAX( COUNT( EW$9:EW$50 )  - $B159 + 1, 1)) : INDEX( EV$55:EV$96, MAX( COUNT( EW$9:EW$50 )  - $C159 + 1, 1)), INDEX( EV$101:EV$142, MAX( COUNT( EW$9:EW$50 )  - $B159 + 1, 1)) : INDEX( EV$101:EV$142, MAX( COUNT( EW$9:EW$50 )  - $C159 + 1, 1)) &gt; 0), $D159))</f>
        <v>1.0006053368591512</v>
      </c>
      <c r="EW159" s="10">
        <f>+IF(EW$8 = 125, 1, _xlfn.PERCENTILE.INC(_xlfn._xlws.FILTER(INDEX( EW$55:EW$96, MAX( COUNT( EX$9:EX$50 )  - $B159 + 1, 1)) : INDEX( EW$55:EW$96, MAX( COUNT( EX$9:EX$50 )  - $C159 + 1, 1)), INDEX( EW$101:EW$142, MAX( COUNT( EX$9:EX$50 )  - $B159 + 1, 1)) : INDEX( EW$101:EW$142, MAX( COUNT( EX$9:EX$50 )  - $C159 + 1, 1)) &gt; 0), $D159))</f>
        <v>1.0000231789930023</v>
      </c>
      <c r="EX159" s="10">
        <f>+IF(EX$8 = 125, 1, _xlfn.PERCENTILE.INC(_xlfn._xlws.FILTER(INDEX( EX$55:EX$96, MAX( COUNT( EY$9:EY$50 )  - $B159 + 1, 1)) : INDEX( EX$55:EX$96, MAX( COUNT( EY$9:EY$50 )  - $C159 + 1, 1)), INDEX( EX$101:EX$142, MAX( COUNT( EY$9:EY$50 )  - $B159 + 1, 1)) : INDEX( EX$101:EX$142, MAX( COUNT( EY$9:EY$50 )  - $C159 + 1, 1)) &gt; 0), $D159))</f>
        <v>1.0001326330896136</v>
      </c>
      <c r="EY159" s="10">
        <f>+IF(EY$8 = 125, 1, _xlfn.PERCENTILE.INC(_xlfn._xlws.FILTER(INDEX( EY$55:EY$96, MAX( COUNT( EZ$9:EZ$50 )  - $B159 + 1, 1)) : INDEX( EY$55:EY$96, MAX( COUNT( EZ$9:EZ$50 )  - $C159 + 1, 1)), INDEX( EY$101:EY$142, MAX( COUNT( EZ$9:EZ$50 )  - $B159 + 1, 1)) : INDEX( EY$101:EY$142, MAX( COUNT( EZ$9:EZ$50 )  - $C159 + 1, 1)) &gt; 0), $D159))</f>
        <v>1.0040200497195781</v>
      </c>
      <c r="EZ159" s="10">
        <f>+IF(EZ$8 = 125, 1, _xlfn.PERCENTILE.INC(_xlfn._xlws.FILTER(INDEX( EZ$55:EZ$96, MAX( COUNT( FA$9:FA$50 )  - $B159 + 1, 1)) : INDEX( EZ$55:EZ$96, MAX( COUNT( FA$9:FA$50 )  - $C159 + 1, 1)), INDEX( EZ$101:EZ$142, MAX( COUNT( FA$9:FA$50 )  - $B159 + 1, 1)) : INDEX( EZ$101:EZ$142, MAX( COUNT( FA$9:FA$50 )  - $C159 + 1, 1)) &gt; 0), $D159))</f>
        <v>1.0004025161211276</v>
      </c>
      <c r="FA159" s="10">
        <f>+IF(FA$8 = 125, 1, _xlfn.PERCENTILE.INC(_xlfn._xlws.FILTER(INDEX( FA$55:FA$96, MAX( COUNT( FB$9:FB$50 )  - $B159 + 1, 1)) : INDEX( FA$55:FA$96, MAX( COUNT( FB$9:FB$50 )  - $C159 + 1, 1)), INDEX( FA$101:FA$142, MAX( COUNT( FB$9:FB$50 )  - $B159 + 1, 1)) : INDEX( FA$101:FA$142, MAX( COUNT( FB$9:FB$50 )  - $C159 + 1, 1)) &gt; 0), $D159))</f>
        <v>1</v>
      </c>
      <c r="FB159" s="10">
        <f>+IF(FB$8 = 125, 1, _xlfn.PERCENTILE.INC(_xlfn._xlws.FILTER(INDEX( FB$55:FB$96, MAX( COUNT( FC$9:FC$50 )  - $B159 + 1, 1)) : INDEX( FB$55:FB$96, MAX( COUNT( FC$9:FC$50 )  - $C159 + 1, 1)), INDEX( FB$101:FB$142, MAX( COUNT( FC$9:FC$50 )  - $B159 + 1, 1)) : INDEX( FB$101:FB$142, MAX( COUNT( FC$9:FC$50 )  - $C159 + 1, 1)) &gt; 0), $D159))</f>
        <v>1.0000322791829648</v>
      </c>
      <c r="FC159" s="10">
        <f>+IF(FC$8 = 125, 1, _xlfn.PERCENTILE.INC(_xlfn._xlws.FILTER(INDEX( FC$55:FC$96, MAX( COUNT( FD$9:FD$50 )  - $B159 + 1, 1)) : INDEX( FC$55:FC$96, MAX( COUNT( FD$9:FD$50 )  - $C159 + 1, 1)), INDEX( FC$101:FC$142, MAX( COUNT( FD$9:FD$50 )  - $B159 + 1, 1)) : INDEX( FC$101:FC$142, MAX( COUNT( FD$9:FD$50 )  - $C159 + 1, 1)) &gt; 0), $D159))</f>
        <v>1.0000980276274247</v>
      </c>
      <c r="FD159" s="10">
        <f>+IF(FD$8 = 125, 1, _xlfn.PERCENTILE.INC(_xlfn._xlws.FILTER(INDEX( FD$55:FD$96, MAX( COUNT( FE$9:FE$50 )  - $B159 + 1, 1)) : INDEX( FD$55:FD$96, MAX( COUNT( FE$9:FE$50 )  - $C159 + 1, 1)), INDEX( FD$101:FD$142, MAX( COUNT( FE$9:FE$50 )  - $B159 + 1, 1)) : INDEX( FD$101:FD$142, MAX( COUNT( FE$9:FE$50 )  - $C159 + 1, 1)) &gt; 0), $D159))</f>
        <v>1.0023429370824619</v>
      </c>
      <c r="FE159" s="10">
        <f>+IF(FE$8 = 125, 1, _xlfn.PERCENTILE.INC(_xlfn._xlws.FILTER(INDEX( FE$55:FE$96, MAX( COUNT( FF$9:FF$50 )  - $B159 + 1, 1)) : INDEX( FE$55:FE$96, MAX( COUNT( FF$9:FF$50 )  - $C159 + 1, 1)), INDEX( FE$101:FE$142, MAX( COUNT( FF$9:FF$50 )  - $B159 + 1, 1)) : INDEX( FE$101:FE$142, MAX( COUNT( FF$9:FF$50 )  - $C159 + 1, 1)) &gt; 0), $D159))</f>
        <v>1.0007669354013078</v>
      </c>
      <c r="FF159" s="10">
        <f>+IF(FF$8 = 125, 1, _xlfn.PERCENTILE.INC(_xlfn._xlws.FILTER(INDEX( FF$55:FF$96, MAX( COUNT( FG$9:FG$50 )  - $B159 + 1, 1)) : INDEX( FF$55:FF$96, MAX( COUNT( FG$9:FG$50 )  - $C159 + 1, 1)), INDEX( FF$101:FF$142, MAX( COUNT( FG$9:FG$50 )  - $B159 + 1, 1)) : INDEX( FF$101:FF$142, MAX( COUNT( FG$9:FG$50 )  - $C159 + 1, 1)) &gt; 0), $D159))</f>
        <v>1.0004246560777055</v>
      </c>
      <c r="FG159" s="10">
        <f>+IF(FG$8 = 125, 1, _xlfn.PERCENTILE.INC(_xlfn._xlws.FILTER(INDEX( FG$55:FG$96, MAX( COUNT( FH$9:FH$50 )  - $B159 + 1, 1)) : INDEX( FG$55:FG$96, MAX( COUNT( FH$9:FH$50 )  - $C159 + 1, 1)), INDEX( FG$101:FG$142, MAX( COUNT( FH$9:FH$50 )  - $B159 + 1, 1)) : INDEX( FG$101:FG$142, MAX( COUNT( FH$9:FH$50 )  - $C159 + 1, 1)) &gt; 0), $D159))</f>
        <v>1.0039007133354001</v>
      </c>
      <c r="FH159" s="10">
        <f>+IF(FH$8 = 125, 1, _xlfn.PERCENTILE.INC(_xlfn._xlws.FILTER(INDEX( FH$55:FH$96, MAX( COUNT( FI$9:FI$50 )  - $B159 + 1, 1)) : INDEX( FH$55:FH$96, MAX( COUNT( FI$9:FI$50 )  - $C159 + 1, 1)), INDEX( FH$101:FH$142, MAX( COUNT( FI$9:FI$50 )  - $B159 + 1, 1)) : INDEX( FH$101:FH$142, MAX( COUNT( FI$9:FI$50 )  - $C159 + 1, 1)) &gt; 0), $D159))</f>
        <v>1.0000751074915144</v>
      </c>
      <c r="FI159" s="10">
        <f>+IF(FI$8 = 125, 1, _xlfn.PERCENTILE.INC(_xlfn._xlws.FILTER(INDEX( FI$55:FI$96, MAX( COUNT( FJ$9:FJ$50 )  - $B159 + 1, 1)) : INDEX( FI$55:FI$96, MAX( COUNT( FJ$9:FJ$50 )  - $C159 + 1, 1)), INDEX( FI$101:FI$142, MAX( COUNT( FJ$9:FJ$50 )  - $B159 + 1, 1)) : INDEX( FI$101:FI$142, MAX( COUNT( FJ$9:FJ$50 )  - $C159 + 1, 1)) &gt; 0), $D159))</f>
        <v>1.0018283981642058</v>
      </c>
      <c r="FJ159" s="10">
        <f>+IF(FJ$8 = 125, 1, _xlfn.PERCENTILE.INC(_xlfn._xlws.FILTER(INDEX( FJ$55:FJ$96, MAX( COUNT( FK$9:FK$50 )  - $B159 + 1, 1)) : INDEX( FJ$55:FJ$96, MAX( COUNT( FK$9:FK$50 )  - $C159 + 1, 1)), INDEX( FJ$101:FJ$142, MAX( COUNT( FK$9:FK$50 )  - $B159 + 1, 1)) : INDEX( FJ$101:FJ$142, MAX( COUNT( FK$9:FK$50 )  - $C159 + 1, 1)) &gt; 0), $D159))</f>
        <v>1.0002084903362214</v>
      </c>
      <c r="FK159" s="10">
        <f>+IF(FK$8 = 125, 1, _xlfn.PERCENTILE.INC(_xlfn._xlws.FILTER(INDEX( FK$55:FK$96, MAX( COUNT( FL$9:FL$50 )  - $B159 + 1, 1)) : INDEX( FK$55:FK$96, MAX( COUNT( FL$9:FL$50 )  - $C159 + 1, 1)), INDEX( FK$101:FK$142, MAX( COUNT( FL$9:FL$50 )  - $B159 + 1, 1)) : INDEX( FK$101:FK$142, MAX( COUNT( FL$9:FL$50 )  - $C159 + 1, 1)) &gt; 0), $D159))</f>
        <v>1</v>
      </c>
      <c r="FL159" s="10">
        <f>+IF(FL$8 = 125, 1, _xlfn.PERCENTILE.INC(_xlfn._xlws.FILTER(INDEX( FL$55:FL$96, MAX( COUNT( FM$9:FM$50 )  - $B159 + 1, 1)) : INDEX( FL$55:FL$96, MAX( COUNT( FM$9:FM$50 )  - $C159 + 1, 1)), INDEX( FL$101:FL$142, MAX( COUNT( FM$9:FM$50 )  - $B159 + 1, 1)) : INDEX( FL$101:FL$142, MAX( COUNT( FM$9:FM$50 )  - $C159 + 1, 1)) &gt; 0), $D159))</f>
        <v>1.0000945484533916</v>
      </c>
      <c r="FM159" s="10">
        <f>+IF(FM$8 = 125, 1, _xlfn.PERCENTILE.INC(_xlfn._xlws.FILTER(INDEX( FM$55:FM$96, MAX( COUNT( FN$9:FN$50 )  - $B159 + 1, 1)) : INDEX( FM$55:FM$96, MAX( COUNT( FN$9:FN$50 )  - $C159 + 1, 1)), INDEX( FM$101:FM$142, MAX( COUNT( FN$9:FN$50 )  - $B159 + 1, 1)) : INDEX( FM$101:FM$142, MAX( COUNT( FN$9:FN$50 )  - $C159 + 1, 1)) &gt; 0), $D159))</f>
        <v>1.0004082425144629</v>
      </c>
      <c r="FN159" s="10">
        <f>+IF(FN$8 = 125, 1, _xlfn.PERCENTILE.INC(_xlfn._xlws.FILTER(INDEX( FN$55:FN$96, MAX( COUNT( FO$9:FO$50 )  - $B159 + 1, 1)) : INDEX( FN$55:FN$96, MAX( COUNT( FO$9:FO$50 )  - $C159 + 1, 1)), INDEX( FN$101:FN$142, MAX( COUNT( FO$9:FO$50 )  - $B159 + 1, 1)) : INDEX( FN$101:FN$142, MAX( COUNT( FO$9:FO$50 )  - $C159 + 1, 1)) &gt; 0), $D159))</f>
        <v>1.0000160100654496</v>
      </c>
      <c r="FO159" s="10">
        <f>+IF(FO$8 = 125, 1, _xlfn.PERCENTILE.INC(_xlfn._xlws.FILTER(INDEX( FO$55:FO$96, MAX( COUNT( FP$9:FP$50 )  - $B159 + 1, 1)) : INDEX( FO$55:FO$96, MAX( COUNT( FP$9:FP$50 )  - $C159 + 1, 1)), INDEX( FO$101:FO$142, MAX( COUNT( FP$9:FP$50 )  - $B159 + 1, 1)) : INDEX( FO$101:FO$142, MAX( COUNT( FP$9:FP$50 )  - $C159 + 1, 1)) &gt; 0), $D159))</f>
        <v>1.0001493208695991</v>
      </c>
      <c r="FP159" s="10">
        <f>+IF(FP$8 = 125, 1, _xlfn.PERCENTILE.INC(_xlfn._xlws.FILTER(INDEX( FP$55:FP$96, MAX( COUNT( FQ$9:FQ$50 )  - $B159 + 1, 1)) : INDEX( FP$55:FP$96, MAX( COUNT( FQ$9:FQ$50 )  - $C159 + 1, 1)), INDEX( FP$101:FP$142, MAX( COUNT( FQ$9:FQ$50 )  - $B159 + 1, 1)) : INDEX( FP$101:FP$142, MAX( COUNT( FQ$9:FQ$50 )  - $C159 + 1, 1)) &gt; 0), $D159))</f>
        <v>1.0001606862737014</v>
      </c>
      <c r="FQ159" s="10">
        <f>+IF(FQ$8 = 125, 1, _xlfn.PERCENTILE.INC(_xlfn._xlws.FILTER(INDEX( FQ$55:FQ$96, MAX( COUNT( FR$9:FR$50 )  - $B159 + 1, 1)) : INDEX( FQ$55:FQ$96, MAX( COUNT( FR$9:FR$50 )  - $C159 + 1, 1)), INDEX( FQ$101:FQ$142, MAX( COUNT( FR$9:FR$50 )  - $B159 + 1, 1)) : INDEX( FQ$101:FQ$142, MAX( COUNT( FR$9:FR$50 )  - $C159 + 1, 1)) &gt; 0), $D159))</f>
        <v>1.0000617400895262</v>
      </c>
      <c r="FR159" s="10">
        <f>+IF(FR$8 = 125, 1, _xlfn.PERCENTILE.INC(_xlfn._xlws.FILTER(INDEX( FR$55:FR$96, MAX( COUNT( FS$9:FS$50 )  - $B159 + 1, 1)) : INDEX( FR$55:FR$96, MAX( COUNT( FS$9:FS$50 )  - $C159 + 1, 1)), INDEX( FR$101:FR$142, MAX( COUNT( FS$9:FS$50 )  - $B159 + 1, 1)) : INDEX( FR$101:FR$142, MAX( COUNT( FS$9:FS$50 )  - $C159 + 1, 1)) &gt; 0), $D159))</f>
        <v>1.0000006659834157</v>
      </c>
      <c r="FS159" s="10">
        <f>+IF(FS$8 = 125, 1, _xlfn.PERCENTILE.INC(_xlfn._xlws.FILTER(INDEX( FS$55:FS$96, MAX( COUNT( FT$9:FT$50 )  - $B159 + 1, 1)) : INDEX( FS$55:FS$96, MAX( COUNT( FT$9:FT$50 )  - $C159 + 1, 1)), INDEX( FS$101:FS$142, MAX( COUNT( FT$9:FT$50 )  - $B159 + 1, 1)) : INDEX( FS$101:FS$142, MAX( COUNT( FT$9:FT$50 )  - $C159 + 1, 1)) &gt; 0), $D159))</f>
        <v>1.000997201167473</v>
      </c>
      <c r="FT159" s="10">
        <f>+IF(FT$8 = 125, 1, _xlfn.PERCENTILE.INC(_xlfn._xlws.FILTER(INDEX( FT$55:FT$96, MAX( COUNT( FU$9:FU$50 )  - $B159 + 1, 1)) : INDEX( FT$55:FT$96, MAX( COUNT( FU$9:FU$50 )  - $C159 + 1, 1)), INDEX( FT$101:FT$142, MAX( COUNT( FU$9:FU$50 )  - $B159 + 1, 1)) : INDEX( FT$101:FT$142, MAX( COUNT( FU$9:FU$50 )  - $C159 + 1, 1)) &gt; 0), $D159))</f>
        <v>1.0008001287774466</v>
      </c>
      <c r="FU159" s="10">
        <f>+IF(FU$8 = 125, 1, _xlfn.PERCENTILE.INC(_xlfn._xlws.FILTER(INDEX( FU$55:FU$96, MAX( COUNT( FV$9:FV$50 )  - $B159 + 1, 1)) : INDEX( FU$55:FU$96, MAX( COUNT( FV$9:FV$50 )  - $C159 + 1, 1)), INDEX( FU$101:FU$142, MAX( COUNT( FV$9:FV$50 )  - $B159 + 1, 1)) : INDEX( FU$101:FU$142, MAX( COUNT( FV$9:FV$50 )  - $C159 + 1, 1)) &gt; 0), $D159))</f>
        <v>1</v>
      </c>
      <c r="FV159" s="10">
        <f>+IF(FV$8 = 125, 1, _xlfn.PERCENTILE.INC(_xlfn._xlws.FILTER(INDEX( FV$55:FV$96, MAX( COUNT( FW$9:FW$50 )  - $B159 + 1, 1)) : INDEX( FV$55:FV$96, MAX( COUNT( FW$9:FW$50 )  - $C159 + 1, 1)), INDEX( FV$101:FV$142, MAX( COUNT( FW$9:FW$50 )  - $B159 + 1, 1)) : INDEX( FV$101:FV$142, MAX( COUNT( FW$9:FW$50 )  - $C159 + 1, 1)) &gt; 0), $D159))</f>
        <v>1.0002157866049903</v>
      </c>
      <c r="FW159" s="10">
        <f>+IF(FW$8 = 125, 1, _xlfn.PERCENTILE.INC(_xlfn._xlws.FILTER(INDEX( FW$55:FW$96, MAX( COUNT( FX$9:FX$50 )  - $B159 + 1, 1)) : INDEX( FW$55:FW$96, MAX( COUNT( FX$9:FX$50 )  - $C159 + 1, 1)), INDEX( FW$101:FW$142, MAX( COUNT( FX$9:FX$50 )  - $B159 + 1, 1)) : INDEX( FW$101:FW$142, MAX( COUNT( FX$9:FX$50 )  - $C159 + 1, 1)) &gt; 0), $D159))</f>
        <v>1.0000467069322692</v>
      </c>
      <c r="FX159" s="10">
        <f>+IF(FX$8 = 125, 1, _xlfn.PERCENTILE.INC(_xlfn._xlws.FILTER(INDEX( FX$55:FX$96, MAX( COUNT( FY$9:FY$50 )  - $B159 + 1, 1)) : INDEX( FX$55:FX$96, MAX( COUNT( FY$9:FY$50 )  - $C159 + 1, 1)), INDEX( FX$101:FX$142, MAX( COUNT( FY$9:FY$50 )  - $B159 + 1, 1)) : INDEX( FX$101:FX$142, MAX( COUNT( FY$9:FY$50 )  - $C159 + 1, 1)) &gt; 0), $D159))</f>
        <v>1.0000931235957322</v>
      </c>
      <c r="FY159" s="10">
        <f>+IF(FY$8 = 125, 1, _xlfn.PERCENTILE.INC(_xlfn._xlws.FILTER(INDEX( FY$55:FY$96, MAX( COUNT( FZ$9:FZ$50 )  - $B159 + 1, 1)) : INDEX( FY$55:FY$96, MAX( COUNT( FZ$9:FZ$50 )  - $C159 + 1, 1)), INDEX( FY$101:FY$142, MAX( COUNT( FZ$9:FZ$50 )  - $B159 + 1, 1)) : INDEX( FY$101:FY$142, MAX( COUNT( FZ$9:FZ$50 )  - $C159 + 1, 1)) &gt; 0), $D159))</f>
        <v>1.0000023231448432</v>
      </c>
      <c r="FZ159" s="10">
        <f>+IF(FZ$8 = 125, 1, _xlfn.PERCENTILE.INC(_xlfn._xlws.FILTER(INDEX( FZ$55:FZ$96, MAX( COUNT( GA$9:GA$50 )  - $B159 + 1, 1)) : INDEX( FZ$55:FZ$96, MAX( COUNT( GA$9:GA$50 )  - $C159 + 1, 1)), INDEX( FZ$101:FZ$142, MAX( COUNT( GA$9:GA$50 )  - $B159 + 1, 1)) : INDEX( FZ$101:FZ$142, MAX( COUNT( GA$9:GA$50 )  - $C159 + 1, 1)) &gt; 0), $D159))</f>
        <v>1.0001902019904532</v>
      </c>
      <c r="GA159" s="10">
        <f>+IF(GA$8 = 125, 1, _xlfn.PERCENTILE.INC(_xlfn._xlws.FILTER(INDEX( GA$55:GA$96, MAX( COUNT( GB$9:GB$50 )  - $B159 + 1, 1)) : INDEX( GA$55:GA$96, MAX( COUNT( GB$9:GB$50 )  - $C159 + 1, 1)), INDEX( GA$101:GA$142, MAX( COUNT( GB$9:GB$50 )  - $B159 + 1, 1)) : INDEX( GA$101:GA$142, MAX( COUNT( GB$9:GB$50 )  - $C159 + 1, 1)) &gt; 0), $D159))</f>
        <v>1.0000531409064446</v>
      </c>
      <c r="GB159" s="10">
        <f>+IF(GB$8 = 125, 1, _xlfn.PERCENTILE.INC(_xlfn._xlws.FILTER(INDEX( GB$55:GB$96, MAX( COUNT( GC$9:GC$50 )  - $B159 + 1, 1)) : INDEX( GB$55:GB$96, MAX( COUNT( GC$9:GC$50 )  - $C159 + 1, 1)), INDEX( GB$101:GB$142, MAX( COUNT( GC$9:GC$50 )  - $B159 + 1, 1)) : INDEX( GB$101:GB$142, MAX( COUNT( GC$9:GC$50 )  - $C159 + 1, 1)) &gt; 0), $D159))</f>
        <v>1</v>
      </c>
      <c r="GC159" s="10">
        <f>+IF(GC$8 = 125, 1, _xlfn.PERCENTILE.INC(_xlfn._xlws.FILTER(INDEX( GC$55:GC$96, MAX( COUNT( GD$9:GD$50 )  - $B159 + 1, 1)) : INDEX( GC$55:GC$96, MAX( COUNT( GD$9:GD$50 )  - $C159 + 1, 1)), INDEX( GC$101:GC$142, MAX( COUNT( GD$9:GD$50 )  - $B159 + 1, 1)) : INDEX( GC$101:GC$142, MAX( COUNT( GD$9:GD$50 )  - $C159 + 1, 1)) &gt; 0), $D159))</f>
        <v>1</v>
      </c>
      <c r="GD159" s="10">
        <f>+IF(GD$8 = 125, 1, _xlfn.PERCENTILE.INC(_xlfn._xlws.FILTER(INDEX( GD$55:GD$96, MAX( COUNT( GE$9:GE$50 )  - $B159 + 1, 1)) : INDEX( GD$55:GD$96, MAX( COUNT( GE$9:GE$50 )  - $C159 + 1, 1)), INDEX( GD$101:GD$142, MAX( COUNT( GE$9:GE$50 )  - $B159 + 1, 1)) : INDEX( GD$101:GD$142, MAX( COUNT( GE$9:GE$50 )  - $C159 + 1, 1)) &gt; 0), $D159))</f>
        <v>1.0000344744982561</v>
      </c>
      <c r="GE159" s="10">
        <f>+IF(GE$8 = 125, 1, _xlfn.PERCENTILE.INC(_xlfn._xlws.FILTER(INDEX( GE$55:GE$96, MAX( COUNT( GF$9:GF$50 )  - $B159 + 1, 1)) : INDEX( GE$55:GE$96, MAX( COUNT( GF$9:GF$50 )  - $C159 + 1, 1)), INDEX( GE$101:GE$142, MAX( COUNT( GF$9:GF$50 )  - $B159 + 1, 1)) : INDEX( GE$101:GE$142, MAX( COUNT( GF$9:GF$50 )  - $C159 + 1, 1)) &gt; 0), $D159))</f>
        <v>1.0000509436227356</v>
      </c>
      <c r="GF159" s="10">
        <f>+IF(GF$8 = 125, 1, _xlfn.PERCENTILE.INC(_xlfn._xlws.FILTER(INDEX( GF$55:GF$96, MAX( COUNT( GG$9:GG$50 )  - $B159 + 1, 1)) : INDEX( GF$55:GF$96, MAX( COUNT( GG$9:GG$50 )  - $C159 + 1, 1)), INDEX( GF$101:GF$142, MAX( COUNT( GG$9:GG$50 )  - $B159 + 1, 1)) : INDEX( GF$101:GF$142, MAX( COUNT( GG$9:GG$50 )  - $C159 + 1, 1)) &gt; 0), $D159))</f>
        <v>1.0000688203517765</v>
      </c>
      <c r="GG159" s="10">
        <f>+IF(GG$8 = 125, 1, _xlfn.PERCENTILE.INC(_xlfn._xlws.FILTER(INDEX( GG$55:GG$96, MAX( COUNT( GH$9:GH$50 )  - $B159 + 1, 1)) : INDEX( GG$55:GG$96, MAX( COUNT( GH$9:GH$50 )  - $C159 + 1, 1)), INDEX( GG$101:GG$142, MAX( COUNT( GH$9:GH$50 )  - $B159 + 1, 1)) : INDEX( GG$101:GG$142, MAX( COUNT( GH$9:GH$50 )  - $C159 + 1, 1)) &gt; 0), $D159))</f>
        <v>1.0005604167313362</v>
      </c>
      <c r="GH159" s="10">
        <f>+IF(GH$8 = 125, 1, _xlfn.PERCENTILE.INC(_xlfn._xlws.FILTER(INDEX( GH$55:GH$96, MAX( COUNT( GI$9:GI$50 )  - $B159 + 1, 1)) : INDEX( GH$55:GH$96, MAX( COUNT( GI$9:GI$50 )  - $C159 + 1, 1)), INDEX( GH$101:GH$142, MAX( COUNT( GI$9:GI$50 )  - $B159 + 1, 1)) : INDEX( GH$101:GH$142, MAX( COUNT( GI$9:GI$50 )  - $C159 + 1, 1)) &gt; 0), $D159))</f>
        <v>1.0000060005111779</v>
      </c>
      <c r="GI159" s="10">
        <f>+IF(GI$8 = 125, 1, _xlfn.PERCENTILE.INC(_xlfn._xlws.FILTER(INDEX( GI$55:GI$96, MAX( COUNT( GJ$9:GJ$50 )  - $B159 + 1, 1)) : INDEX( GI$55:GI$96, MAX( COUNT( GJ$9:GJ$50 )  - $C159 + 1, 1)), INDEX( GI$101:GI$142, MAX( COUNT( GJ$9:GJ$50 )  - $B159 + 1, 1)) : INDEX( GI$101:GI$142, MAX( COUNT( GJ$9:GJ$50 )  - $C159 + 1, 1)) &gt; 0), $D159))</f>
        <v>1.0005867818039442</v>
      </c>
      <c r="GJ159" s="10">
        <f>+IF(GJ$8 = 125, 1, _xlfn.PERCENTILE.INC(_xlfn._xlws.FILTER(INDEX( GJ$55:GJ$96, MAX( COUNT( GK$9:GK$50 )  - $B159 + 1, 1)) : INDEX( GJ$55:GJ$96, MAX( COUNT( GK$9:GK$50 )  - $C159 + 1, 1)), INDEX( GJ$101:GJ$142, MAX( COUNT( GK$9:GK$50 )  - $B159 + 1, 1)) : INDEX( GJ$101:GJ$142, MAX( COUNT( GK$9:GK$50 )  - $C159 + 1, 1)) &gt; 0), $D159))</f>
        <v>1.000703228344811</v>
      </c>
      <c r="GK159" s="10">
        <f>+IF(GK$8 = 125, 1, _xlfn.PERCENTILE.INC(_xlfn._xlws.FILTER(INDEX( GK$55:GK$96, MAX( COUNT( GL$9:GL$50 )  - $B159 + 1, 1)) : INDEX( GK$55:GK$96, MAX( COUNT( GL$9:GL$50 )  - $C159 + 1, 1)), INDEX( GK$101:GK$142, MAX( COUNT( GL$9:GL$50 )  - $B159 + 1, 1)) : INDEX( GK$101:GK$142, MAX( COUNT( GL$9:GL$50 )  - $C159 + 1, 1)) &gt; 0), $D159))</f>
        <v>1.0004380574727412</v>
      </c>
      <c r="GL159" s="10">
        <f>+IF(GL$8 = 125, 1, _xlfn.PERCENTILE.INC(_xlfn._xlws.FILTER(INDEX( GL$55:GL$96, MAX( COUNT( GM$9:GM$50 )  - $B159 + 1, 1)) : INDEX( GL$55:GL$96, MAX( COUNT( GM$9:GM$50 )  - $C159 + 1, 1)), INDEX( GL$101:GL$142, MAX( COUNT( GM$9:GM$50 )  - $B159 + 1, 1)) : INDEX( GL$101:GL$142, MAX( COUNT( GM$9:GM$50 )  - $C159 + 1, 1)) &gt; 0), $D159))</f>
        <v>1</v>
      </c>
      <c r="GM159" s="10">
        <f>+IF(GM$8 = 125, 1, _xlfn.PERCENTILE.INC(_xlfn._xlws.FILTER(INDEX( GM$55:GM$96, MAX( COUNT( GN$9:GN$50 )  - $B159 + 1, 1)) : INDEX( GM$55:GM$96, MAX( COUNT( GN$9:GN$50 )  - $C159 + 1, 1)), INDEX( GM$101:GM$142, MAX( COUNT( GN$9:GN$50 )  - $B159 + 1, 1)) : INDEX( GM$101:GM$142, MAX( COUNT( GN$9:GN$50 )  - $C159 + 1, 1)) &gt; 0), $D159))</f>
        <v>1.0001457601166865</v>
      </c>
      <c r="GN159" s="10">
        <f>+IF(GN$8 = 125, 1, _xlfn.PERCENTILE.INC(_xlfn._xlws.FILTER(INDEX( GN$55:GN$96, MAX( COUNT( GO$9:GO$50 )  - $B159 + 1, 1)) : INDEX( GN$55:GN$96, MAX( COUNT( GO$9:GO$50 )  - $C159 + 1, 1)), INDEX( GN$101:GN$142, MAX( COUNT( GO$9:GO$50 )  - $B159 + 1, 1)) : INDEX( GN$101:GN$142, MAX( COUNT( GO$9:GO$50 )  - $C159 + 1, 1)) &gt; 0), $D159))</f>
        <v>1.0004199429687668</v>
      </c>
      <c r="GO159" s="10">
        <f>+IF(GO$8 = 125, 1, _xlfn.PERCENTILE.INC(_xlfn._xlws.FILTER(INDEX( GO$55:GO$96, MAX( COUNT( GP$9:GP$50 )  - $B159 + 1, 1)) : INDEX( GO$55:GO$96, MAX( COUNT( GP$9:GP$50 )  - $C159 + 1, 1)), INDEX( GO$101:GO$142, MAX( COUNT( GP$9:GP$50 )  - $B159 + 1, 1)) : INDEX( GO$101:GO$142, MAX( COUNT( GP$9:GP$50 )  - $C159 + 1, 1)) &gt; 0), $D159))</f>
        <v>1.0000037428507962</v>
      </c>
      <c r="GP159" s="10">
        <f>+IF(GP$8 = 125, 1, _xlfn.PERCENTILE.INC(_xlfn._xlws.FILTER(INDEX( GP$55:GP$96, MAX( COUNT( GQ$9:GQ$50 )  - $B159 + 1, 1)) : INDEX( GP$55:GP$96, MAX( COUNT( GQ$9:GQ$50 )  - $C159 + 1, 1)), INDEX( GP$101:GP$142, MAX( COUNT( GQ$9:GQ$50 )  - $B159 + 1, 1)) : INDEX( GP$101:GP$142, MAX( COUNT( GQ$9:GQ$50 )  - $C159 + 1, 1)) &gt; 0), $D159))</f>
        <v>1.0001091749756446</v>
      </c>
      <c r="GQ159" s="10">
        <f>+IF(GQ$8 = 125, 1, _xlfn.PERCENTILE.INC(_xlfn._xlws.FILTER(INDEX( GQ$55:GQ$96, MAX( COUNT( GR$9:GR$50 )  - $B159 + 1, 1)) : INDEX( GQ$55:GQ$96, MAX( COUNT( GR$9:GR$50 )  - $C159 + 1, 1)), INDEX( GQ$101:GQ$142, MAX( COUNT( GR$9:GR$50 )  - $B159 + 1, 1)) : INDEX( GQ$101:GQ$142, MAX( COUNT( GR$9:GR$50 )  - $C159 + 1, 1)) &gt; 0), $D159))</f>
        <v>1.000075834245409</v>
      </c>
      <c r="GR159" s="10">
        <f>+IF(GR$8 = 125, 1, _xlfn.PERCENTILE.INC(_xlfn._xlws.FILTER(INDEX( GR$55:GR$96, MAX( COUNT( GS$9:GS$50 )  - $B159 + 1, 1)) : INDEX( GR$55:GR$96, MAX( COUNT( GS$9:GS$50 )  - $C159 + 1, 1)), INDEX( GR$101:GR$142, MAX( COUNT( GS$9:GS$50 )  - $B159 + 1, 1)) : INDEX( GR$101:GR$142, MAX( COUNT( GS$9:GS$50 )  - $C159 + 1, 1)) &gt; 0), $D159))</f>
        <v>1</v>
      </c>
      <c r="GS159" s="10">
        <f>+IF(GS$8 = 125, 1, _xlfn.PERCENTILE.INC(_xlfn._xlws.FILTER(INDEX( GS$55:GS$96, MAX( COUNT( GT$9:GT$50 )  - $B159 + 1, 1)) : INDEX( GS$55:GS$96, MAX( COUNT( GT$9:GT$50 )  - $C159 + 1, 1)), INDEX( GS$101:GS$142, MAX( COUNT( GT$9:GT$50 )  - $B159 + 1, 1)) : INDEX( GS$101:GS$142, MAX( COUNT( GT$9:GT$50 )  - $C159 + 1, 1)) &gt; 0), $D159))</f>
        <v>1.0010904603839239</v>
      </c>
      <c r="GT159" s="10">
        <f>+IF(GT$8 = 125, 1, _xlfn.PERCENTILE.INC(_xlfn._xlws.FILTER(INDEX( GT$55:GT$96, MAX( COUNT( GU$9:GU$50 )  - $B159 + 1, 1)) : INDEX( GT$55:GT$96, MAX( COUNT( GU$9:GU$50 )  - $C159 + 1, 1)), INDEX( GT$101:GT$142, MAX( COUNT( GU$9:GU$50 )  - $B159 + 1, 1)) : INDEX( GT$101:GT$142, MAX( COUNT( GU$9:GU$50 )  - $C159 + 1, 1)) &gt; 0), $D159))</f>
        <v>1.0000247227524617</v>
      </c>
      <c r="GU159" s="10">
        <f>+IF(GU$8 = 125, 1, _xlfn.PERCENTILE.INC(_xlfn._xlws.FILTER(INDEX( GU$55:GU$96, MAX( COUNT( GV$9:GV$50 )  - $B159 + 1, 1)) : INDEX( GU$55:GU$96, MAX( COUNT( GV$9:GV$50 )  - $C159 + 1, 1)), INDEX( GU$101:GU$142, MAX( COUNT( GV$9:GV$50 )  - $B159 + 1, 1)) : INDEX( GU$101:GU$142, MAX( COUNT( GV$9:GV$50 )  - $C159 + 1, 1)) &gt; 0), $D159))</f>
        <v>1.000046175363974</v>
      </c>
      <c r="GV159" s="10">
        <f>+IF(GV$8 = 125, 1, _xlfn.PERCENTILE.INC(_xlfn._xlws.FILTER(INDEX( GV$55:GV$96, MAX( COUNT( GW$9:GW$50 )  - $B159 + 1, 1)) : INDEX( GV$55:GV$96, MAX( COUNT( GW$9:GW$50 )  - $C159 + 1, 1)), INDEX( GV$101:GV$142, MAX( COUNT( GW$9:GW$50 )  - $B159 + 1, 1)) : INDEX( GV$101:GV$142, MAX( COUNT( GW$9:GW$50 )  - $C159 + 1, 1)) &gt; 0), $D159))</f>
        <v>1.0000731411736041</v>
      </c>
      <c r="GW159" s="10">
        <f>+IF(GW$8 = 125, 1, _xlfn.PERCENTILE.INC(_xlfn._xlws.FILTER(INDEX( GW$55:GW$96, MAX( COUNT( GX$9:GX$50 )  - $B159 + 1, 1)) : INDEX( GW$55:GW$96, MAX( COUNT( GX$9:GX$50 )  - $C159 + 1, 1)), INDEX( GW$101:GW$142, MAX( COUNT( GX$9:GX$50 )  - $B159 + 1, 1)) : INDEX( GW$101:GW$142, MAX( COUNT( GX$9:GX$50 )  - $C159 + 1, 1)) &gt; 0), $D159))</f>
        <v>1.000725751587449</v>
      </c>
      <c r="GX159" s="10">
        <f>+IF(GX$8 = 125, 1, _xlfn.PERCENTILE.INC(_xlfn._xlws.FILTER(INDEX( GX$55:GX$96, MAX( COUNT( GY$9:GY$50 )  - $B159 + 1, 1)) : INDEX( GX$55:GX$96, MAX( COUNT( GY$9:GY$50 )  - $C159 + 1, 1)), INDEX( GX$101:GX$142, MAX( COUNT( GY$9:GY$50 )  - $B159 + 1, 1)) : INDEX( GX$101:GX$142, MAX( COUNT( GY$9:GY$50 )  - $C159 + 1, 1)) &gt; 0), $D159))</f>
        <v>1.0001725373580412</v>
      </c>
      <c r="GY159" s="10">
        <f>+IF(GY$8 = 125, 1, _xlfn.PERCENTILE.INC(_xlfn._xlws.FILTER(INDEX( GY$55:GY$96, MAX( COUNT( GZ$9:GZ$50 )  - $B159 + 1, 1)) : INDEX( GY$55:GY$96, MAX( COUNT( GZ$9:GZ$50 )  - $C159 + 1, 1)), INDEX( GY$101:GY$142, MAX( COUNT( GZ$9:GZ$50 )  - $B159 + 1, 1)) : INDEX( GY$101:GY$142, MAX( COUNT( GZ$9:GZ$50 )  - $C159 + 1, 1)) &gt; 0), $D159))</f>
        <v>1.0000115138746417</v>
      </c>
      <c r="GZ159" s="10">
        <f>+IF(GZ$8 = 125, 1, _xlfn.PERCENTILE.INC(_xlfn._xlws.FILTER(INDEX( GZ$55:GZ$96, MAX( COUNT( HA$9:HA$50 )  - $B159 + 1, 1)) : INDEX( GZ$55:GZ$96, MAX( COUNT( HA$9:HA$50 )  - $C159 + 1, 1)), INDEX( GZ$101:GZ$142, MAX( COUNT( HA$9:HA$50 )  - $B159 + 1, 1)) : INDEX( GZ$101:GZ$142, MAX( COUNT( HA$9:HA$50 )  - $C159 + 1, 1)) &gt; 0), $D159))</f>
        <v>1.0003831531574474</v>
      </c>
      <c r="HA159" s="10">
        <f>+IF(HA$8 = 125, 1, _xlfn.PERCENTILE.INC(_xlfn._xlws.FILTER(INDEX( HA$55:HA$96, MAX( COUNT( HB$9:HB$50 )  - $B159 + 1, 1)) : INDEX( HA$55:HA$96, MAX( COUNT( HB$9:HB$50 )  - $C159 + 1, 1)), INDEX( HA$101:HA$142, MAX( COUNT( HB$9:HB$50 )  - $B159 + 1, 1)) : INDEX( HA$101:HA$142, MAX( COUNT( HB$9:HB$50 )  - $C159 + 1, 1)) &gt; 0), $D159))</f>
        <v>1.0003867337632075</v>
      </c>
      <c r="HB159" s="10">
        <f>+IF(HB$8 = 125, 1, _xlfn.PERCENTILE.INC(_xlfn._xlws.FILTER(INDEX( HB$55:HB$96, MAX( COUNT( HC$9:HC$50 )  - $B159 + 1, 1)) : INDEX( HB$55:HB$96, MAX( COUNT( HC$9:HC$50 )  - $C159 + 1, 1)), INDEX( HB$101:HB$142, MAX( COUNT( HC$9:HC$50 )  - $B159 + 1, 1)) : INDEX( HB$101:HB$142, MAX( COUNT( HC$9:HC$50 )  - $C159 + 1, 1)) &gt; 0), $D159))</f>
        <v>1.000031603503531</v>
      </c>
      <c r="HC159" s="10">
        <f>+IF(HC$8 = 125, 1, _xlfn.PERCENTILE.INC(_xlfn._xlws.FILTER(INDEX( HC$55:HC$96, MAX( COUNT( HD$9:HD$50 )  - $B159 + 1, 1)) : INDEX( HC$55:HC$96, MAX( COUNT( HD$9:HD$50 )  - $C159 + 1, 1)), INDEX( HC$101:HC$142, MAX( COUNT( HD$9:HD$50 )  - $B159 + 1, 1)) : INDEX( HC$101:HC$142, MAX( COUNT( HD$9:HD$50 )  - $C159 + 1, 1)) &gt; 0), $D159))</f>
        <v>1.000575922146131</v>
      </c>
      <c r="HD159" s="10">
        <f>+IF(HD$8 = 125, 1, _xlfn.PERCENTILE.INC(_xlfn._xlws.FILTER(INDEX( HD$55:HD$96, MAX( COUNT( HE$9:HE$50 )  - $B159 + 1, 1)) : INDEX( HD$55:HD$96, MAX( COUNT( HE$9:HE$50 )  - $C159 + 1, 1)), INDEX( HD$101:HD$142, MAX( COUNT( HE$9:HE$50 )  - $B159 + 1, 1)) : INDEX( HD$101:HD$142, MAX( COUNT( HE$9:HE$50 )  - $C159 + 1, 1)) &gt; 0), $D159))</f>
        <v>1.0000225377040721</v>
      </c>
      <c r="HE159" s="10">
        <f>+IF(HE$8 = 125, 1, _xlfn.PERCENTILE.INC(_xlfn._xlws.FILTER(INDEX( HE$55:HE$96, MAX( COUNT( HF$9:HF$50 )  - $B159 + 1, 1)) : INDEX( HE$55:HE$96, MAX( COUNT( HF$9:HF$50 )  - $C159 + 1, 1)), INDEX( HE$101:HE$142, MAX( COUNT( HF$9:HF$50 )  - $B159 + 1, 1)) : INDEX( HE$101:HE$142, MAX( COUNT( HF$9:HF$50 )  - $C159 + 1, 1)) &gt; 0), $D159))</f>
        <v>1.0006609087891039</v>
      </c>
      <c r="HF159" s="10">
        <f>+IF(HF$8 = 125, 1, _xlfn.PERCENTILE.INC(_xlfn._xlws.FILTER(INDEX( HF$55:HF$96, MAX( COUNT( HG$9:HG$50 )  - $B159 + 1, 1)) : INDEX( HF$55:HF$96, MAX( COUNT( HG$9:HG$50 )  - $C159 + 1, 1)), INDEX( HF$101:HF$142, MAX( COUNT( HG$9:HG$50 )  - $B159 + 1, 1)) : INDEX( HF$101:HF$142, MAX( COUNT( HG$9:HG$50 )  - $C159 + 1, 1)) &gt; 0), $D159))</f>
        <v>1.0027775337221663</v>
      </c>
      <c r="HG159" s="10">
        <f>+IF(HG$8 = 125, 1, _xlfn.PERCENTILE.INC(_xlfn._xlws.FILTER(INDEX( HG$55:HG$96, MAX( COUNT( HH$9:HH$50 )  - $B159 + 1, 1)) : INDEX( HG$55:HG$96, MAX( COUNT( HH$9:HH$50 )  - $C159 + 1, 1)), INDEX( HG$101:HG$142, MAX( COUNT( HH$9:HH$50 )  - $B159 + 1, 1)) : INDEX( HG$101:HG$142, MAX( COUNT( HH$9:HH$50 )  - $C159 + 1, 1)) &gt; 0), $D159))</f>
        <v>1.0003003081960553</v>
      </c>
      <c r="HH159" s="10">
        <f>+IF(HH$8 = 125, 1, _xlfn.PERCENTILE.INC(_xlfn._xlws.FILTER(INDEX( HH$55:HH$96, MAX( COUNT( HI$9:HI$50 )  - $B159 + 1, 1)) : INDEX( HH$55:HH$96, MAX( COUNT( HI$9:HI$50 )  - $C159 + 1, 1)), INDEX( HH$101:HH$142, MAX( COUNT( HI$9:HI$50 )  - $B159 + 1, 1)) : INDEX( HH$101:HH$142, MAX( COUNT( HI$9:HI$50 )  - $C159 + 1, 1)) &gt; 0), $D159))</f>
        <v>1.0016124050519448</v>
      </c>
      <c r="HI159" s="10">
        <f>+IF(HI$8 = 125, 1, _xlfn.PERCENTILE.INC(_xlfn._xlws.FILTER(INDEX( HI$55:HI$96, MAX( COUNT( HJ$9:HJ$50 )  - $B159 + 1, 1)) : INDEX( HI$55:HI$96, MAX( COUNT( HJ$9:HJ$50 )  - $C159 + 1, 1)), INDEX( HI$101:HI$142, MAX( COUNT( HJ$9:HJ$50 )  - $B159 + 1, 1)) : INDEX( HI$101:HI$142, MAX( COUNT( HJ$9:HJ$50 )  - $C159 + 1, 1)) &gt; 0), $D159))</f>
        <v>1.0052080657212641</v>
      </c>
      <c r="HJ159" s="10">
        <f>+IF(HJ$8 = 125, 1, _xlfn.PERCENTILE.INC(_xlfn._xlws.FILTER(INDEX( HJ$55:HJ$96, MAX( COUNT( HK$9:HK$50 )  - $B159 + 1, 1)) : INDEX( HJ$55:HJ$96, MAX( COUNT( HK$9:HK$50 )  - $C159 + 1, 1)), INDEX( HJ$101:HJ$142, MAX( COUNT( HK$9:HK$50 )  - $B159 + 1, 1)) : INDEX( HJ$101:HJ$142, MAX( COUNT( HK$9:HK$50 )  - $C159 + 1, 1)) &gt; 0), $D159))</f>
        <v>1.0020763221294668</v>
      </c>
      <c r="HK159" s="10">
        <f>+IF(HK$8 = 125, 1, _xlfn.PERCENTILE.INC(_xlfn._xlws.FILTER(INDEX( HK$55:HK$96, MAX( COUNT( HL$9:HL$50 )  - $B159 + 1, 1)) : INDEX( HK$55:HK$96, MAX( COUNT( HL$9:HL$50 )  - $C159 + 1, 1)), INDEX( HK$101:HK$142, MAX( COUNT( HL$9:HL$50 )  - $B159 + 1, 1)) : INDEX( HK$101:HK$142, MAX( COUNT( HL$9:HL$50 )  - $C159 + 1, 1)) &gt; 0), $D159))</f>
        <v>1</v>
      </c>
      <c r="HL159" s="10">
        <f>+IF(HL$8 = 125, 1, _xlfn.PERCENTILE.INC(_xlfn._xlws.FILTER(INDEX( HL$55:HL$96, MAX( COUNT( HM$9:HM$50 )  - $B159 + 1, 1)) : INDEX( HL$55:HL$96, MAX( COUNT( HM$9:HM$50 )  - $C159 + 1, 1)), INDEX( HL$101:HL$142, MAX( COUNT( HM$9:HM$50 )  - $B159 + 1, 1)) : INDEX( HL$101:HL$142, MAX( COUNT( HM$9:HM$50 )  - $C159 + 1, 1)) &gt; 0), $D159))</f>
        <v>1.0000678180254972</v>
      </c>
      <c r="HM159" s="10">
        <f>+IF(HM$8 = 125, 1, _xlfn.PERCENTILE.INC(_xlfn._xlws.FILTER(INDEX( HM$55:HM$96, MAX( COUNT( HN$9:HN$50 )  - $B159 + 1, 1)) : INDEX( HM$55:HM$96, MAX( COUNT( HN$9:HN$50 )  - $C159 + 1, 1)), INDEX( HM$101:HM$142, MAX( COUNT( HN$9:HN$50 )  - $B159 + 1, 1)) : INDEX( HM$101:HM$142, MAX( COUNT( HN$9:HN$50 )  - $C159 + 1, 1)) &gt; 0), $D159))</f>
        <v>1.0016093738958307</v>
      </c>
      <c r="HN159" s="10">
        <f>+IF(HN$8 = 125, 1, _xlfn.PERCENTILE.INC(_xlfn._xlws.FILTER(INDEX( HN$55:HN$96, MAX( COUNT( HO$9:HO$50 )  - $B159 + 1, 1)) : INDEX( HN$55:HN$96, MAX( COUNT( HO$9:HO$50 )  - $C159 + 1, 1)), INDEX( HN$101:HN$142, MAX( COUNT( HO$9:HO$50 )  - $B159 + 1, 1)) : INDEX( HN$101:HN$142, MAX( COUNT( HO$9:HO$50 )  - $C159 + 1, 1)) &gt; 0), $D159))</f>
        <v>1.0005237352076453</v>
      </c>
      <c r="HO159" s="10">
        <f>+IF(HO$8 = 125, 1, _xlfn.PERCENTILE.INC(_xlfn._xlws.FILTER(INDEX( HO$55:HO$96, MAX( COUNT( HP$9:HP$50 )  - $B159 + 1, 1)) : INDEX( HO$55:HO$96, MAX( COUNT( HP$9:HP$50 )  - $C159 + 1, 1)), INDEX( HO$101:HO$142, MAX( COUNT( HP$9:HP$50 )  - $B159 + 1, 1)) : INDEX( HO$101:HO$142, MAX( COUNT( HP$9:HP$50 )  - $C159 + 1, 1)) &gt; 0), $D159))</f>
        <v>1.0000704237840921</v>
      </c>
      <c r="HP159" s="10">
        <f>+IF(HP$8 = 125, 1, _xlfn.PERCENTILE.INC(_xlfn._xlws.FILTER(INDEX( HP$55:HP$96, MAX( COUNT( HQ$9:HQ$50 )  - $B159 + 1, 1)) : INDEX( HP$55:HP$96, MAX( COUNT( HQ$9:HQ$50 )  - $C159 + 1, 1)), INDEX( HP$101:HP$142, MAX( COUNT( HQ$9:HQ$50 )  - $B159 + 1, 1)) : INDEX( HP$101:HP$142, MAX( COUNT( HQ$9:HQ$50 )  - $C159 + 1, 1)) &gt; 0), $D159))</f>
        <v>1.0000039167338544</v>
      </c>
      <c r="HQ159" s="10">
        <f>+IF(HQ$8 = 125, 1, _xlfn.PERCENTILE.INC(_xlfn._xlws.FILTER(INDEX( HQ$55:HQ$96, MAX( COUNT( HR$9:HR$50 )  - $B159 + 1, 1)) : INDEX( HQ$55:HQ$96, MAX( COUNT( HR$9:HR$50 )  - $C159 + 1, 1)), INDEX( HQ$101:HQ$142, MAX( COUNT( HR$9:HR$50 )  - $B159 + 1, 1)) : INDEX( HQ$101:HQ$142, MAX( COUNT( HR$9:HR$50 )  - $C159 + 1, 1)) &gt; 0), $D159))</f>
        <v>1.0000563361826924</v>
      </c>
      <c r="HR159" s="10">
        <f>+IF(HR$8 = 125, 1, _xlfn.PERCENTILE.INC(_xlfn._xlws.FILTER(INDEX( HR$55:HR$96, MAX( COUNT( HS$9:HS$50 )  - $B159 + 1, 1)) : INDEX( HR$55:HR$96, MAX( COUNT( HS$9:HS$50 )  - $C159 + 1, 1)), INDEX( HR$101:HR$142, MAX( COUNT( HS$9:HS$50 )  - $B159 + 1, 1)) : INDEX( HR$101:HR$142, MAX( COUNT( HS$9:HS$50 )  - $C159 + 1, 1)) &gt; 0), $D159))</f>
        <v>1.0004004182941373</v>
      </c>
      <c r="HS159" s="10">
        <f>+IF(HS$8 = 125, 1, _xlfn.PERCENTILE.INC(_xlfn._xlws.FILTER(INDEX( HS$55:HS$96, MAX( COUNT( HT$9:HT$50 )  - $B159 + 1, 1)) : INDEX( HS$55:HS$96, MAX( COUNT( HT$9:HT$50 )  - $C159 + 1, 1)), INDEX( HS$101:HS$142, MAX( COUNT( HT$9:HT$50 )  - $B159 + 1, 1)) : INDEX( HS$101:HS$142, MAX( COUNT( HT$9:HT$50 )  - $C159 + 1, 1)) &gt; 0), $D159))</f>
        <v>1.0007483022766899</v>
      </c>
      <c r="HT159" s="10">
        <f>+IF(HT$8 = 125, 1, _xlfn.PERCENTILE.INC(_xlfn._xlws.FILTER(INDEX( HT$55:HT$96, MAX( COUNT( HU$9:HU$50 )  - $B159 + 1, 1)) : INDEX( HT$55:HT$96, MAX( COUNT( HU$9:HU$50 )  - $C159 + 1, 1)), INDEX( HT$101:HT$142, MAX( COUNT( HU$9:HU$50 )  - $B159 + 1, 1)) : INDEX( HT$101:HT$142, MAX( COUNT( HU$9:HU$50 )  - $C159 + 1, 1)) &gt; 0), $D159))</f>
        <v>1.0009776231177507</v>
      </c>
      <c r="HU159" s="10">
        <f>+IF(HU$8 = 125, 1, _xlfn.PERCENTILE.INC(_xlfn._xlws.FILTER(INDEX( HU$55:HU$96, MAX( COUNT( HV$9:HV$50 )  - $B159 + 1, 1)) : INDEX( HU$55:HU$96, MAX( COUNT( HV$9:HV$50 )  - $C159 + 1, 1)), INDEX( HU$101:HU$142, MAX( COUNT( HV$9:HV$50 )  - $B159 + 1, 1)) : INDEX( HU$101:HU$142, MAX( COUNT( HV$9:HV$50 )  - $C159 + 1, 1)) &gt; 0), $D159))</f>
        <v>1.000543260614088</v>
      </c>
      <c r="HV159" s="10">
        <f>+IF(HV$8 = 125, 1, _xlfn.PERCENTILE.INC(_xlfn._xlws.FILTER(INDEX( HV$55:HV$96, MAX( COUNT( HW$9:HW$50 )  - $B159 + 1, 1)) : INDEX( HV$55:HV$96, MAX( COUNT( HW$9:HW$50 )  - $C159 + 1, 1)), INDEX( HV$101:HV$142, MAX( COUNT( HW$9:HW$50 )  - $B159 + 1, 1)) : INDEX( HV$101:HV$142, MAX( COUNT( HW$9:HW$50 )  - $C159 + 1, 1)) &gt; 0), $D159))</f>
        <v>1.0004549336693147</v>
      </c>
      <c r="HW159" s="10">
        <f>+IF(HW$8 = 125, 1, _xlfn.PERCENTILE.INC(_xlfn._xlws.FILTER(INDEX( HW$55:HW$96, MAX( COUNT( HX$9:HX$50 )  - $B159 + 1, 1)) : INDEX( HW$55:HW$96, MAX( COUNT( HX$9:HX$50 )  - $C159 + 1, 1)), INDEX( HW$101:HW$142, MAX( COUNT( HX$9:HX$50 )  - $B159 + 1, 1)) : INDEX( HW$101:HW$142, MAX( COUNT( HX$9:HX$50 )  - $C159 + 1, 1)) &gt; 0), $D159))</f>
        <v>1.0000051276921997</v>
      </c>
      <c r="HX159" s="10">
        <f>+IF(HX$8 = 125, 1, _xlfn.PERCENTILE.INC(_xlfn._xlws.FILTER(INDEX( HX$55:HX$96, MAX( COUNT( HY$9:HY$50 )  - $B159 + 1, 1)) : INDEX( HX$55:HX$96, MAX( COUNT( HY$9:HY$50 )  - $C159 + 1, 1)), INDEX( HX$101:HX$142, MAX( COUNT( HY$9:HY$50 )  - $B159 + 1, 1)) : INDEX( HX$101:HX$142, MAX( COUNT( HY$9:HY$50 )  - $C159 + 1, 1)) &gt; 0), $D159))</f>
        <v>1.0001233822821369</v>
      </c>
      <c r="HY159" s="10">
        <f>+IF(HY$8 = 125, 1, _xlfn.PERCENTILE.INC(_xlfn._xlws.FILTER(INDEX( HY$55:HY$96, MAX( COUNT( HZ$9:HZ$50 )  - $B159 + 1, 1)) : INDEX( HY$55:HY$96, MAX( COUNT( HZ$9:HZ$50 )  - $C159 + 1, 1)), INDEX( HY$101:HY$142, MAX( COUNT( HZ$9:HZ$50 )  - $B159 + 1, 1)) : INDEX( HY$101:HY$142, MAX( COUNT( HZ$9:HZ$50 )  - $C159 + 1, 1)) &gt; 0), $D159))</f>
        <v>1.0000079627606002</v>
      </c>
      <c r="HZ159" s="10">
        <f>+IF(HZ$8 = 125, 1, _xlfn.PERCENTILE.INC(_xlfn._xlws.FILTER(INDEX( HZ$55:HZ$96, MAX( COUNT( IA$9:IA$50 )  - $B159 + 1, 1)) : INDEX( HZ$55:HZ$96, MAX( COUNT( IA$9:IA$50 )  - $C159 + 1, 1)), INDEX( HZ$101:HZ$142, MAX( COUNT( IA$9:IA$50 )  - $B159 + 1, 1)) : INDEX( HZ$101:HZ$142, MAX( COUNT( IA$9:IA$50 )  - $C159 + 1, 1)) &gt; 0), $D159))</f>
        <v>1.0003066788054173</v>
      </c>
      <c r="IA159" s="10">
        <f>+IF(IA$8 = 125, 1, _xlfn.PERCENTILE.INC(_xlfn._xlws.FILTER(INDEX( IA$55:IA$96, MAX( COUNT( IB$9:IB$50 )  - $B159 + 1, 1)) : INDEX( IA$55:IA$96, MAX( COUNT( IB$9:IB$50 )  - $C159 + 1, 1)), INDEX( IA$101:IA$142, MAX( COUNT( IB$9:IB$50 )  - $B159 + 1, 1)) : INDEX( IA$101:IA$142, MAX( COUNT( IB$9:IB$50 )  - $C159 + 1, 1)) &gt; 0), $D159))</f>
        <v>1.000274929905856</v>
      </c>
      <c r="IB159" s="10">
        <f>+IF(IB$8 = 125, 1, _xlfn.PERCENTILE.INC(_xlfn._xlws.FILTER(INDEX( IB$55:IB$96, MAX( COUNT( IC$9:IC$50 )  - $B159 + 1, 1)) : INDEX( IB$55:IB$96, MAX( COUNT( IC$9:IC$50 )  - $C159 + 1, 1)), INDEX( IB$101:IB$142, MAX( COUNT( IC$9:IC$50 )  - $B159 + 1, 1)) : INDEX( IB$101:IB$142, MAX( COUNT( IC$9:IC$50 )  - $C159 + 1, 1)) &gt; 0), $D159))</f>
        <v>1.0003247992852469</v>
      </c>
      <c r="IC159" s="10">
        <f>+IF(IC$8 = 125, 1, _xlfn.PERCENTILE.INC(_xlfn._xlws.FILTER(INDEX( IC$55:IC$96, MAX( COUNT( ID$9:ID$50 )  - $B159 + 1, 1)) : INDEX( IC$55:IC$96, MAX( COUNT( ID$9:ID$50 )  - $C159 + 1, 1)), INDEX( IC$101:IC$142, MAX( COUNT( ID$9:ID$50 )  - $B159 + 1, 1)) : INDEX( IC$101:IC$142, MAX( COUNT( ID$9:ID$50 )  - $C159 + 1, 1)) &gt; 0), $D159))</f>
        <v>1.0000539004795024</v>
      </c>
      <c r="ID159" s="10">
        <f>+IF(ID$8 = 125, 1, _xlfn.PERCENTILE.INC(_xlfn._xlws.FILTER(INDEX( ID$55:ID$96, MAX( COUNT( IE$9:IE$50 )  - $B159 + 1, 1)) : INDEX( ID$55:ID$96, MAX( COUNT( IE$9:IE$50 )  - $C159 + 1, 1)), INDEX( ID$101:ID$142, MAX( COUNT( IE$9:IE$50 )  - $B159 + 1, 1)) : INDEX( ID$101:ID$142, MAX( COUNT( IE$9:IE$50 )  - $C159 + 1, 1)) &gt; 0), $D159))</f>
        <v>1.000349791967766</v>
      </c>
      <c r="IE159" s="10">
        <f>+IF(IE$8 = 125, 1, _xlfn.PERCENTILE.INC(_xlfn._xlws.FILTER(INDEX( IE$55:IE$96, MAX( COUNT( IF$9:IF$50 )  - $B159 + 1, 1)) : INDEX( IE$55:IE$96, MAX( COUNT( IF$9:IF$50 )  - $C159 + 1, 1)), INDEX( IE$101:IE$142, MAX( COUNT( IF$9:IF$50 )  - $B159 + 1, 1)) : INDEX( IE$101:IE$142, MAX( COUNT( IF$9:IF$50 )  - $C159 + 1, 1)) &gt; 0), $D159))</f>
        <v>1.0005501590961721</v>
      </c>
      <c r="IF159" s="10">
        <f>+IF(IF$8 = 125, 1, _xlfn.PERCENTILE.INC(_xlfn._xlws.FILTER(INDEX( IF$55:IF$96, MAX( COUNT( IG$9:IG$50 )  - $B159 + 1, 1)) : INDEX( IF$55:IF$96, MAX( COUNT( IG$9:IG$50 )  - $C159 + 1, 1)), INDEX( IF$101:IF$142, MAX( COUNT( IG$9:IG$50 )  - $B159 + 1, 1)) : INDEX( IF$101:IF$142, MAX( COUNT( IG$9:IG$50 )  - $C159 + 1, 1)) &gt; 0), $D159))</f>
        <v>1.0008584979163611</v>
      </c>
      <c r="IG159" s="10">
        <f>+IF(IG$8 = 125, 1, _xlfn.PERCENTILE.INC(_xlfn._xlws.FILTER(INDEX( IG$55:IG$96, MAX( COUNT( IH$9:IH$50 )  - $B159 + 1, 1)) : INDEX( IG$55:IG$96, MAX( COUNT( IH$9:IH$50 )  - $C159 + 1, 1)), INDEX( IG$101:IG$142, MAX( COUNT( IH$9:IH$50 )  - $B159 + 1, 1)) : INDEX( IG$101:IG$142, MAX( COUNT( IH$9:IH$50 )  - $C159 + 1, 1)) &gt; 0), $D159))</f>
        <v>1.0004400565917495</v>
      </c>
      <c r="IH159" s="10">
        <f>+IF(IH$8 = 125, 1, _xlfn.PERCENTILE.INC(_xlfn._xlws.FILTER(INDEX( IH$55:IH$96, MAX( COUNT( II$9:II$50 )  - $B159 + 1, 1)) : INDEX( IH$55:IH$96, MAX( COUNT( II$9:II$50 )  - $C159 + 1, 1)), INDEX( IH$101:IH$142, MAX( COUNT( II$9:II$50 )  - $B159 + 1, 1)) : INDEX( IH$101:IH$142, MAX( COUNT( II$9:II$50 )  - $C159 + 1, 1)) &gt; 0), $D159))</f>
        <v>1</v>
      </c>
      <c r="II159" s="10">
        <f>+IF(II$8 = 125, 1, _xlfn.PERCENTILE.INC(_xlfn._xlws.FILTER(INDEX( II$55:II$96, MAX( COUNT( IJ$9:IJ$50 )  - $B159 + 1, 1)) : INDEX( II$55:II$96, MAX( COUNT( IJ$9:IJ$50 )  - $C159 + 1, 1)), INDEX( II$101:II$142, MAX( COUNT( IJ$9:IJ$50 )  - $B159 + 1, 1)) : INDEX( II$101:II$142, MAX( COUNT( IJ$9:IJ$50 )  - $C159 + 1, 1)) &gt; 0), $D159))</f>
        <v>1.0001851902048164</v>
      </c>
      <c r="IJ159" s="10">
        <f>+IF(IJ$8 = 125, 1, _xlfn.PERCENTILE.INC(_xlfn._xlws.FILTER(INDEX( IJ$55:IJ$96, MAX( COUNT( IK$9:IK$50 )  - $B159 + 1, 1)) : INDEX( IJ$55:IJ$96, MAX( COUNT( IK$9:IK$50 )  - $C159 + 1, 1)), INDEX( IJ$101:IJ$142, MAX( COUNT( IK$9:IK$50 )  - $B159 + 1, 1)) : INDEX( IJ$101:IJ$142, MAX( COUNT( IK$9:IK$50 )  - $C159 + 1, 1)) &gt; 0), $D159))</f>
        <v>1.0014197176558348</v>
      </c>
      <c r="IK159" s="10">
        <f>+IF(IK$8 = 125, 1, _xlfn.PERCENTILE.INC(_xlfn._xlws.FILTER(INDEX( IK$55:IK$96, MAX( COUNT( IL$9:IL$50 )  - $B159 + 1, 1)) : INDEX( IK$55:IK$96, MAX( COUNT( IL$9:IL$50 )  - $C159 + 1, 1)), INDEX( IK$101:IK$142, MAX( COUNT( IL$9:IL$50 )  - $B159 + 1, 1)) : INDEX( IK$101:IK$142, MAX( COUNT( IL$9:IL$50 )  - $C159 + 1, 1)) &gt; 0), $D159))</f>
        <v>1.0006243784554025</v>
      </c>
      <c r="IL159" s="10">
        <f>+IF(IL$8 = 125, 1, _xlfn.PERCENTILE.INC(_xlfn._xlws.FILTER(INDEX( IL$55:IL$96, MAX( COUNT( IM$9:IM$50 )  - $B159 + 1, 1)) : INDEX( IL$55:IL$96, MAX( COUNT( IM$9:IM$50 )  - $C159 + 1, 1)), INDEX( IL$101:IL$142, MAX( COUNT( IM$9:IM$50 )  - $B159 + 1, 1)) : INDEX( IL$101:IL$142, MAX( COUNT( IM$9:IM$50 )  - $C159 + 1, 1)) &gt; 0), $D159))</f>
        <v>1.0020407934019233</v>
      </c>
      <c r="IM159" s="10">
        <f>+IF(IM$8 = 125, 1, _xlfn.PERCENTILE.INC(_xlfn._xlws.FILTER(INDEX( IM$55:IM$96, MAX( COUNT( IN$9:IN$50 )  - $B159 + 1, 1)) : INDEX( IM$55:IM$96, MAX( COUNT( IN$9:IN$50 )  - $C159 + 1, 1)), INDEX( IM$101:IM$142, MAX( COUNT( IN$9:IN$50 )  - $B159 + 1, 1)) : INDEX( IM$101:IM$142, MAX( COUNT( IN$9:IN$50 )  - $C159 + 1, 1)) &gt; 0), $D159))</f>
        <v>1.001506020859398</v>
      </c>
      <c r="IN159" s="10">
        <f>+IF(IN$8 = 125, 1, _xlfn.PERCENTILE.INC(_xlfn._xlws.FILTER(INDEX( IN$55:IN$96, MAX( COUNT( IO$9:IO$50 )  - $B159 + 1, 1)) : INDEX( IN$55:IN$96, MAX( COUNT( IO$9:IO$50 )  - $C159 + 1, 1)), INDEX( IN$101:IN$142, MAX( COUNT( IO$9:IO$50 )  - $B159 + 1, 1)) : INDEX( IN$101:IN$142, MAX( COUNT( IO$9:IO$50 )  - $C159 + 1, 1)) &gt; 0), $D159))</f>
        <v>1.0032803905931014</v>
      </c>
      <c r="IO159" s="10">
        <f>+IF(IO$8 = 125, 1, _xlfn.PERCENTILE.INC(_xlfn._xlws.FILTER(INDEX( IO$55:IO$96, MAX( COUNT( IP$9:IP$50 )  - $B159 + 1, 1)) : INDEX( IO$55:IO$96, MAX( COUNT( IP$9:IP$50 )  - $C159 + 1, 1)), INDEX( IO$101:IO$142, MAX( COUNT( IP$9:IP$50 )  - $B159 + 1, 1)) : INDEX( IO$101:IO$142, MAX( COUNT( IP$9:IP$50 )  - $C159 + 1, 1)) &gt; 0), $D159))</f>
        <v>1.0032940246360207</v>
      </c>
      <c r="IP159" s="10">
        <f>+IF(IP$8 = 125, 1, _xlfn.PERCENTILE.INC(_xlfn._xlws.FILTER(INDEX( IP$55:IP$96, MAX( COUNT( IQ$9:IQ$50 )  - $B159 + 1, 1)) : INDEX( IP$55:IP$96, MAX( COUNT( IQ$9:IQ$50 )  - $C159 + 1, 1)), INDEX( IP$101:IP$142, MAX( COUNT( IQ$9:IQ$50 )  - $B159 + 1, 1)) : INDEX( IP$101:IP$142, MAX( COUNT( IQ$9:IQ$50 )  - $C159 + 1, 1)) &gt; 0), $D159))</f>
        <v>1.0012111637660717</v>
      </c>
      <c r="IQ159" s="10">
        <f>+IF(IQ$8 = 125, 1, _xlfn.PERCENTILE.INC(_xlfn._xlws.FILTER(INDEX( IQ$55:IQ$96, MAX( COUNT( IR$9:IR$50 )  - $B159 + 1, 1)) : INDEX( IQ$55:IQ$96, MAX( COUNT( IR$9:IR$50 )  - $C159 + 1, 1)), INDEX( IQ$101:IQ$142, MAX( COUNT( IR$9:IR$50 )  - $B159 + 1, 1)) : INDEX( IQ$101:IQ$142, MAX( COUNT( IR$9:IR$50 )  - $C159 + 1, 1)) &gt; 0), $D159))</f>
        <v>1.0037024140725126</v>
      </c>
      <c r="IR159" s="10">
        <f>+IF(IR$8 = 125, 1, _xlfn.PERCENTILE.INC(_xlfn._xlws.FILTER(INDEX( IR$55:IR$96, MAX( COUNT( IS$9:IS$50 )  - $B159 + 1, 1)) : INDEX( IR$55:IR$96, MAX( COUNT( IS$9:IS$50 )  - $C159 + 1, 1)), INDEX( IR$101:IR$142, MAX( COUNT( IS$9:IS$50 )  - $B159 + 1, 1)) : INDEX( IR$101:IR$142, MAX( COUNT( IS$9:IS$50 )  - $C159 + 1, 1)) &gt; 0), $D159))</f>
        <v>1.0029329496285373</v>
      </c>
      <c r="IS159" s="10">
        <f>+IF(IS$8 = 125, 1, _xlfn.PERCENTILE.INC(_xlfn._xlws.FILTER(INDEX( IS$55:IS$96, MAX( COUNT( IT$9:IT$50 )  - $B159 + 1, 1)) : INDEX( IS$55:IS$96, MAX( COUNT( IT$9:IT$50 )  - $C159 + 1, 1)), INDEX( IS$101:IS$142, MAX( COUNT( IT$9:IT$50 )  - $B159 + 1, 1)) : INDEX( IS$101:IS$142, MAX( COUNT( IT$9:IT$50 )  - $C159 + 1, 1)) &gt; 0), $D159))</f>
        <v>1.0055498790859507</v>
      </c>
      <c r="IT159" s="10">
        <f>+IF(IT$8 = 125, 1, _xlfn.PERCENTILE.INC(_xlfn._xlws.FILTER(INDEX( IT$55:IT$96, MAX( COUNT( IU$9:IU$50 )  - $B159 + 1, 1)) : INDEX( IT$55:IT$96, MAX( COUNT( IU$9:IU$50 )  - $C159 + 1, 1)), INDEX( IT$101:IT$142, MAX( COUNT( IU$9:IU$50 )  - $B159 + 1, 1)) : INDEX( IT$101:IT$142, MAX( COUNT( IU$9:IU$50 )  - $C159 + 1, 1)) &gt; 0), $D159))</f>
        <v>1.0050872730680325</v>
      </c>
      <c r="IU159" s="10">
        <f>+IF(IU$8 = 125, 1, _xlfn.PERCENTILE.INC(_xlfn._xlws.FILTER(INDEX( IU$55:IU$96, MAX( COUNT( IV$9:IV$50 )  - $B159 + 1, 1)) : INDEX( IU$55:IU$96, MAX( COUNT( IV$9:IV$50 )  - $C159 + 1, 1)), INDEX( IU$101:IU$142, MAX( COUNT( IV$9:IV$50 )  - $B159 + 1, 1)) : INDEX( IU$101:IU$142, MAX( COUNT( IV$9:IV$50 )  - $C159 + 1, 1)) &gt; 0), $D159))</f>
        <v>1.0045545119089383</v>
      </c>
      <c r="IV159" s="10">
        <f>+IF(IV$8 = 125, 1, _xlfn.PERCENTILE.INC(_xlfn._xlws.FILTER(INDEX( IV$55:IV$96, MAX( COUNT( IW$9:IW$50 )  - $B159 + 1, 1)) : INDEX( IV$55:IV$96, MAX( COUNT( IW$9:IW$50 )  - $C159 + 1, 1)), INDEX( IV$101:IV$142, MAX( COUNT( IW$9:IW$50 )  - $B159 + 1, 1)) : INDEX( IV$101:IV$142, MAX( COUNT( IW$9:IW$50 )  - $C159 + 1, 1)) &gt; 0), $D159))</f>
        <v>1</v>
      </c>
    </row>
    <row r="160" spans="2:256" x14ac:dyDescent="0.2">
      <c r="F160" s="17" t="s">
        <v>29</v>
      </c>
      <c r="G160" s="16">
        <f>+IFERROR(G155, 1)</f>
        <v>6.4355734733026386</v>
      </c>
      <c r="H160" s="16">
        <f t="shared" ref="H160:BS160" si="356">+IFERROR(H155, 1)</f>
        <v>2.2371469373269464</v>
      </c>
      <c r="I160" s="16">
        <f t="shared" si="356"/>
        <v>1.7471322732692549</v>
      </c>
      <c r="J160" s="16">
        <f t="shared" si="356"/>
        <v>1.4150672030653473</v>
      </c>
      <c r="K160" s="16">
        <f t="shared" si="356"/>
        <v>1.0619361747073903</v>
      </c>
      <c r="L160" s="16">
        <f t="shared" si="356"/>
        <v>1.1038900390021256</v>
      </c>
      <c r="M160" s="16">
        <f t="shared" si="356"/>
        <v>1.0220123864154478</v>
      </c>
      <c r="N160" s="16">
        <f t="shared" si="356"/>
        <v>1.0098065134797072</v>
      </c>
      <c r="O160" s="16">
        <f t="shared" si="356"/>
        <v>1.0036985081157903</v>
      </c>
      <c r="P160" s="16">
        <f t="shared" si="356"/>
        <v>1.0097692123342745</v>
      </c>
      <c r="Q160" s="16">
        <f t="shared" si="356"/>
        <v>0.99979014362379925</v>
      </c>
      <c r="R160" s="16">
        <f t="shared" si="356"/>
        <v>1.0040309553694711</v>
      </c>
      <c r="S160" s="16">
        <f t="shared" si="356"/>
        <v>1.0005393110644387</v>
      </c>
      <c r="T160" s="16">
        <f t="shared" si="356"/>
        <v>1.0007192875916551</v>
      </c>
      <c r="U160" s="16">
        <f t="shared" si="356"/>
        <v>1.0002654273935836</v>
      </c>
      <c r="V160" s="16">
        <f t="shared" si="356"/>
        <v>1.0006346555964694</v>
      </c>
      <c r="W160" s="16">
        <f t="shared" si="356"/>
        <v>1.0005159970994089</v>
      </c>
      <c r="X160" s="16">
        <f t="shared" si="356"/>
        <v>1.0003027534176248</v>
      </c>
      <c r="Y160" s="16">
        <f t="shared" si="356"/>
        <v>1.000783880171791</v>
      </c>
      <c r="Z160" s="16">
        <f t="shared" si="356"/>
        <v>1.0003712703449994</v>
      </c>
      <c r="AA160" s="16">
        <f t="shared" si="356"/>
        <v>1.0000452586304318</v>
      </c>
      <c r="AB160" s="16">
        <f t="shared" si="356"/>
        <v>1.0000078256009919</v>
      </c>
      <c r="AC160" s="16">
        <f t="shared" si="356"/>
        <v>1.0013299550619017</v>
      </c>
      <c r="AD160" s="16">
        <f t="shared" si="356"/>
        <v>1.0146697514141787</v>
      </c>
      <c r="AE160" s="16">
        <f t="shared" si="356"/>
        <v>1.0002159704875326</v>
      </c>
      <c r="AF160" s="16">
        <f t="shared" si="356"/>
        <v>1</v>
      </c>
      <c r="AG160" s="16">
        <f t="shared" si="356"/>
        <v>1.0001581641225004</v>
      </c>
      <c r="AH160" s="16">
        <f t="shared" si="356"/>
        <v>1.0002763983043936</v>
      </c>
      <c r="AI160" s="16">
        <f t="shared" si="356"/>
        <v>1.0000343955977464</v>
      </c>
      <c r="AJ160" s="16">
        <f t="shared" si="356"/>
        <v>1.0022230880982246</v>
      </c>
      <c r="AK160" s="16">
        <f t="shared" si="356"/>
        <v>1.0002686945992743</v>
      </c>
      <c r="AL160" s="16">
        <f t="shared" si="356"/>
        <v>1.0010753526292135</v>
      </c>
      <c r="AM160" s="16">
        <f t="shared" si="356"/>
        <v>1.0002108158383669</v>
      </c>
      <c r="AN160" s="16">
        <f t="shared" si="356"/>
        <v>1.0000045745114641</v>
      </c>
      <c r="AO160" s="16">
        <f t="shared" si="356"/>
        <v>0.99536903071639127</v>
      </c>
      <c r="AP160" s="16">
        <f t="shared" si="356"/>
        <v>1.0053963053200321</v>
      </c>
      <c r="AQ160" s="16">
        <f t="shared" si="356"/>
        <v>1.0000315510761173</v>
      </c>
      <c r="AR160" s="16">
        <f t="shared" si="356"/>
        <v>1.0045780495532832</v>
      </c>
      <c r="AS160" s="16">
        <f t="shared" si="356"/>
        <v>1.0000151372187969</v>
      </c>
      <c r="AT160" s="16">
        <f t="shared" si="356"/>
        <v>1.0002883998751377</v>
      </c>
      <c r="AU160" s="16">
        <f t="shared" si="356"/>
        <v>1.0002163756851441</v>
      </c>
      <c r="AV160" s="16">
        <f t="shared" si="356"/>
        <v>1.0004316013243968</v>
      </c>
      <c r="AW160" s="16">
        <f t="shared" si="356"/>
        <v>1.0000227426728046</v>
      </c>
      <c r="AX160" s="16">
        <f t="shared" si="356"/>
        <v>1.0000451621457305</v>
      </c>
      <c r="AY160" s="16">
        <f t="shared" si="356"/>
        <v>1.0007238291544474</v>
      </c>
      <c r="AZ160" s="16">
        <f t="shared" si="356"/>
        <v>1.0000152860610043</v>
      </c>
      <c r="BA160" s="16">
        <f t="shared" si="356"/>
        <v>1.0001227375655859</v>
      </c>
      <c r="BB160" s="16">
        <f t="shared" si="356"/>
        <v>1.0001116479658443</v>
      </c>
      <c r="BC160" s="16">
        <f t="shared" si="356"/>
        <v>1.0000754152726798</v>
      </c>
      <c r="BD160" s="16">
        <f t="shared" si="356"/>
        <v>1.0000043416446356</v>
      </c>
      <c r="BE160" s="16">
        <f t="shared" si="356"/>
        <v>1.0002845898341803</v>
      </c>
      <c r="BF160" s="16">
        <f t="shared" si="356"/>
        <v>1.0002589687601797</v>
      </c>
      <c r="BG160" s="16">
        <f t="shared" si="356"/>
        <v>1</v>
      </c>
      <c r="BH160" s="16">
        <f t="shared" si="356"/>
        <v>1</v>
      </c>
      <c r="BI160" s="16">
        <f t="shared" si="356"/>
        <v>1.000065841637015</v>
      </c>
      <c r="BJ160" s="16">
        <f t="shared" si="356"/>
        <v>1.0000859255511547</v>
      </c>
      <c r="BK160" s="16">
        <f t="shared" si="356"/>
        <v>1.0000450862554251</v>
      </c>
      <c r="BL160" s="16">
        <f t="shared" si="356"/>
        <v>1.0003425621326336</v>
      </c>
      <c r="BM160" s="16">
        <f t="shared" si="356"/>
        <v>1.0001740053374113</v>
      </c>
      <c r="BN160" s="16">
        <f t="shared" si="356"/>
        <v>1.0004914138386052</v>
      </c>
      <c r="BO160" s="16">
        <f t="shared" si="356"/>
        <v>1.0005257651585471</v>
      </c>
      <c r="BP160" s="16">
        <f t="shared" si="356"/>
        <v>1.000287509242288</v>
      </c>
      <c r="BQ160" s="16">
        <f t="shared" si="356"/>
        <v>1</v>
      </c>
      <c r="BR160" s="16">
        <f t="shared" si="356"/>
        <v>1.0000921573341437</v>
      </c>
      <c r="BS160" s="16">
        <f t="shared" si="356"/>
        <v>1.0000680757097624</v>
      </c>
      <c r="BT160" s="16">
        <f t="shared" ref="BT160:EE160" si="357">+IFERROR(BT155, 1)</f>
        <v>1.0000121745235009</v>
      </c>
      <c r="BU160" s="16">
        <f t="shared" si="357"/>
        <v>1.0001097561336165</v>
      </c>
      <c r="BV160" s="16">
        <f t="shared" si="357"/>
        <v>1.0000670557925637</v>
      </c>
      <c r="BW160" s="16">
        <f t="shared" si="357"/>
        <v>1.0001394804090764</v>
      </c>
      <c r="BX160" s="16">
        <f t="shared" si="357"/>
        <v>1.0010314186188873</v>
      </c>
      <c r="BY160" s="16">
        <f t="shared" si="357"/>
        <v>1.0002973722800628</v>
      </c>
      <c r="BZ160" s="16">
        <f t="shared" si="357"/>
        <v>1.0000919942631934</v>
      </c>
      <c r="CA160" s="16">
        <f t="shared" si="357"/>
        <v>1.0000674488925954</v>
      </c>
      <c r="CB160" s="16">
        <f t="shared" si="357"/>
        <v>1.0011728465073695</v>
      </c>
      <c r="CC160" s="16">
        <f t="shared" si="357"/>
        <v>1.000171035244015</v>
      </c>
      <c r="CD160" s="16">
        <f t="shared" si="357"/>
        <v>1.000028788857672</v>
      </c>
      <c r="CE160" s="16">
        <f t="shared" si="357"/>
        <v>1.0005194704805462</v>
      </c>
      <c r="CF160" s="16">
        <f t="shared" si="357"/>
        <v>1.0007538472933641</v>
      </c>
      <c r="CG160" s="16">
        <f t="shared" si="357"/>
        <v>1.0002382623373125</v>
      </c>
      <c r="CH160" s="16">
        <f t="shared" si="357"/>
        <v>1.0004507134949918</v>
      </c>
      <c r="CI160" s="16">
        <f t="shared" si="357"/>
        <v>1.0000549141140997</v>
      </c>
      <c r="CJ160" s="16">
        <f t="shared" si="357"/>
        <v>1.0003366941635625</v>
      </c>
      <c r="CK160" s="16">
        <f t="shared" si="357"/>
        <v>1.0000221798984466</v>
      </c>
      <c r="CL160" s="16">
        <f t="shared" si="357"/>
        <v>1.0005334452639758</v>
      </c>
      <c r="CM160" s="16">
        <f t="shared" si="357"/>
        <v>1.0009048688312465</v>
      </c>
      <c r="CN160" s="16">
        <f t="shared" si="357"/>
        <v>1.0000779506911068</v>
      </c>
      <c r="CO160" s="16">
        <f t="shared" si="357"/>
        <v>1.0406283003824315</v>
      </c>
      <c r="CP160" s="16">
        <f t="shared" si="357"/>
        <v>1</v>
      </c>
      <c r="CQ160" s="16">
        <f t="shared" si="357"/>
        <v>1.0001525567944252</v>
      </c>
      <c r="CR160" s="16">
        <f t="shared" si="357"/>
        <v>1.0008301117931291</v>
      </c>
      <c r="CS160" s="16">
        <f t="shared" si="357"/>
        <v>1.0006125148532108</v>
      </c>
      <c r="CT160" s="16">
        <f t="shared" si="357"/>
        <v>1.000049618665932</v>
      </c>
      <c r="CU160" s="16">
        <f t="shared" si="357"/>
        <v>1.0000093476209653</v>
      </c>
      <c r="CV160" s="16">
        <f t="shared" si="357"/>
        <v>1.0001367475894296</v>
      </c>
      <c r="CW160" s="16">
        <f t="shared" si="357"/>
        <v>1.0003078971519956</v>
      </c>
      <c r="CX160" s="16">
        <f t="shared" si="357"/>
        <v>1.0008516151498421</v>
      </c>
      <c r="CY160" s="16">
        <f t="shared" si="357"/>
        <v>1.0009183687991574</v>
      </c>
      <c r="CZ160" s="16">
        <f t="shared" si="357"/>
        <v>1.0004213498677792</v>
      </c>
      <c r="DA160" s="16">
        <f t="shared" si="357"/>
        <v>1.0002634493912874</v>
      </c>
      <c r="DB160" s="16">
        <f t="shared" si="357"/>
        <v>1.000013394784272</v>
      </c>
      <c r="DC160" s="16">
        <f t="shared" si="357"/>
        <v>1.0001267711881203</v>
      </c>
      <c r="DD160" s="16">
        <f t="shared" si="357"/>
        <v>1.0000207098870422</v>
      </c>
      <c r="DE160" s="16">
        <f t="shared" si="357"/>
        <v>1.0002138471832676</v>
      </c>
      <c r="DF160" s="16">
        <f t="shared" si="357"/>
        <v>1.0005532733574507</v>
      </c>
      <c r="DG160" s="16">
        <f t="shared" si="357"/>
        <v>1.0006550658947577</v>
      </c>
      <c r="DH160" s="16">
        <f t="shared" si="357"/>
        <v>1.0001547598576079</v>
      </c>
      <c r="DI160" s="16">
        <f t="shared" si="357"/>
        <v>1.0001647984458506</v>
      </c>
      <c r="DJ160" s="16">
        <f t="shared" si="357"/>
        <v>1.0003801772950014</v>
      </c>
      <c r="DK160" s="16">
        <f t="shared" si="357"/>
        <v>1.0013141818424376</v>
      </c>
      <c r="DL160" s="16">
        <f t="shared" si="357"/>
        <v>1.0004069381878891</v>
      </c>
      <c r="DM160" s="16">
        <f t="shared" si="357"/>
        <v>1</v>
      </c>
      <c r="DN160" s="16">
        <f t="shared" si="357"/>
        <v>1.0003705999634322</v>
      </c>
      <c r="DO160" s="16">
        <f t="shared" si="357"/>
        <v>1.0025309995166212</v>
      </c>
      <c r="DP160" s="16">
        <f t="shared" si="357"/>
        <v>1.0017738164245442</v>
      </c>
      <c r="DQ160" s="16">
        <f t="shared" si="357"/>
        <v>1.0009868809331604</v>
      </c>
      <c r="DR160" s="16">
        <f t="shared" si="357"/>
        <v>1.0021350333481833</v>
      </c>
      <c r="DS160" s="16">
        <f t="shared" si="357"/>
        <v>1.0042088404295531</v>
      </c>
      <c r="DT160" s="16">
        <f t="shared" si="357"/>
        <v>1.0022411297730938</v>
      </c>
      <c r="DU160" s="16">
        <f t="shared" si="357"/>
        <v>1.001405577912083</v>
      </c>
      <c r="DV160" s="16">
        <f t="shared" si="357"/>
        <v>1.0030753771113994</v>
      </c>
      <c r="DW160" s="16">
        <f t="shared" si="357"/>
        <v>1.0028858809348911</v>
      </c>
      <c r="DX160" s="16">
        <f t="shared" si="357"/>
        <v>1.0038513805404945</v>
      </c>
      <c r="DY160" s="16">
        <f t="shared" si="357"/>
        <v>1.0045542200871611</v>
      </c>
      <c r="DZ160" s="16">
        <f t="shared" si="357"/>
        <v>1.0041088153957449</v>
      </c>
      <c r="EA160" s="16">
        <f t="shared" si="357"/>
        <v>1</v>
      </c>
      <c r="EB160" s="16">
        <f t="shared" si="357"/>
        <v>2.373555320114884</v>
      </c>
      <c r="EC160" s="16">
        <f t="shared" si="357"/>
        <v>2.1546567853875094</v>
      </c>
      <c r="ED160" s="16">
        <f t="shared" si="357"/>
        <v>1.2253630518202556</v>
      </c>
      <c r="EE160" s="16">
        <f t="shared" si="357"/>
        <v>0.98781212336321023</v>
      </c>
      <c r="EF160" s="16">
        <f t="shared" ref="EF160:GQ160" si="358">+IFERROR(EF155, 1)</f>
        <v>1.0076978860088204</v>
      </c>
      <c r="EG160" s="16">
        <f t="shared" si="358"/>
        <v>1.0294909939221288</v>
      </c>
      <c r="EH160" s="16">
        <f t="shared" si="358"/>
        <v>0.99922448519236173</v>
      </c>
      <c r="EI160" s="16">
        <f t="shared" si="358"/>
        <v>1.0098166537056608</v>
      </c>
      <c r="EJ160" s="16">
        <f t="shared" si="358"/>
        <v>0.99997933037191522</v>
      </c>
      <c r="EK160" s="16">
        <f t="shared" si="358"/>
        <v>1.0048924576427436</v>
      </c>
      <c r="EL160" s="16">
        <f t="shared" si="358"/>
        <v>0.99409546133282456</v>
      </c>
      <c r="EM160" s="16">
        <f t="shared" si="358"/>
        <v>0.99995329905516506</v>
      </c>
      <c r="EN160" s="16">
        <f t="shared" si="358"/>
        <v>0.99330272193223257</v>
      </c>
      <c r="EO160" s="16">
        <f t="shared" si="358"/>
        <v>0.99855113939074636</v>
      </c>
      <c r="EP160" s="16">
        <f t="shared" si="358"/>
        <v>1.0002598105267071</v>
      </c>
      <c r="EQ160" s="16">
        <f t="shared" si="358"/>
        <v>0.9922186795106257</v>
      </c>
      <c r="ER160" s="16">
        <f t="shared" si="358"/>
        <v>1.0091670674376267</v>
      </c>
      <c r="ES160" s="16">
        <f t="shared" si="358"/>
        <v>1.0004616010180194</v>
      </c>
      <c r="ET160" s="16">
        <f t="shared" si="358"/>
        <v>1.0007630001918841</v>
      </c>
      <c r="EU160" s="16">
        <f t="shared" si="358"/>
        <v>1.0000075337212995</v>
      </c>
      <c r="EV160" s="16">
        <f t="shared" si="358"/>
        <v>1.0010744976037893</v>
      </c>
      <c r="EW160" s="16">
        <f t="shared" si="358"/>
        <v>1.0000116567458255</v>
      </c>
      <c r="EX160" s="16">
        <f t="shared" si="358"/>
        <v>1.0002193137049129</v>
      </c>
      <c r="EY160" s="16">
        <f t="shared" si="358"/>
        <v>1.0056401057740318</v>
      </c>
      <c r="EZ160" s="16">
        <f t="shared" si="358"/>
        <v>1.0001983934322896</v>
      </c>
      <c r="FA160" s="16">
        <f t="shared" si="358"/>
        <v>1</v>
      </c>
      <c r="FB160" s="16">
        <f t="shared" si="358"/>
        <v>1.0001555526618291</v>
      </c>
      <c r="FC160" s="16">
        <f t="shared" si="358"/>
        <v>1.0000756025152591</v>
      </c>
      <c r="FD160" s="16">
        <f t="shared" si="358"/>
        <v>1.003716749153688</v>
      </c>
      <c r="FE160" s="16">
        <f t="shared" si="358"/>
        <v>1.0021715065501604</v>
      </c>
      <c r="FF160" s="16">
        <f t="shared" si="358"/>
        <v>1.0004643245657996</v>
      </c>
      <c r="FG160" s="16">
        <f t="shared" si="358"/>
        <v>1.0040205289175699</v>
      </c>
      <c r="FH160" s="16">
        <f t="shared" si="358"/>
        <v>1.0001111883886715</v>
      </c>
      <c r="FI160" s="16">
        <f t="shared" si="358"/>
        <v>1.0047016386593854</v>
      </c>
      <c r="FJ160" s="16">
        <f t="shared" si="358"/>
        <v>1.0007517883054844</v>
      </c>
      <c r="FK160" s="16">
        <f t="shared" si="358"/>
        <v>0.99672206277551867</v>
      </c>
      <c r="FL160" s="16">
        <f t="shared" si="358"/>
        <v>0.99998607948120877</v>
      </c>
      <c r="FM160" s="16">
        <f t="shared" si="358"/>
        <v>0.99795884186646278</v>
      </c>
      <c r="FN160" s="16">
        <f t="shared" si="358"/>
        <v>1.0000057217337115</v>
      </c>
      <c r="FO160" s="16">
        <f t="shared" si="358"/>
        <v>1.0002488112731835</v>
      </c>
      <c r="FP160" s="16">
        <f t="shared" si="358"/>
        <v>1.0002147960093468</v>
      </c>
      <c r="FQ160" s="16">
        <f t="shared" si="358"/>
        <v>1.0002179775004136</v>
      </c>
      <c r="FR160" s="16">
        <f t="shared" si="358"/>
        <v>0.99766216184332779</v>
      </c>
      <c r="FS160" s="16">
        <f t="shared" si="358"/>
        <v>1.0023767271110418</v>
      </c>
      <c r="FT160" s="16">
        <f t="shared" si="358"/>
        <v>1.0007180242073517</v>
      </c>
      <c r="FU160" s="16">
        <f t="shared" si="358"/>
        <v>0.99521966213692969</v>
      </c>
      <c r="FV160" s="16">
        <f t="shared" si="358"/>
        <v>1.0001223951439997</v>
      </c>
      <c r="FW160" s="16">
        <f t="shared" si="358"/>
        <v>1.0001113365208951</v>
      </c>
      <c r="FX160" s="16">
        <f t="shared" si="358"/>
        <v>1.0000748648138635</v>
      </c>
      <c r="FY160" s="16">
        <f t="shared" si="358"/>
        <v>0.99910877492410333</v>
      </c>
      <c r="FZ160" s="16">
        <f t="shared" si="358"/>
        <v>1.0002840968004043</v>
      </c>
      <c r="GA160" s="16">
        <f t="shared" si="358"/>
        <v>1.0000242479799233</v>
      </c>
      <c r="GB160" s="16">
        <f t="shared" si="358"/>
        <v>1</v>
      </c>
      <c r="GC160" s="16">
        <f t="shared" si="358"/>
        <v>1</v>
      </c>
      <c r="GD160" s="16">
        <f t="shared" si="358"/>
        <v>0.99999675646415465</v>
      </c>
      <c r="GE160" s="16">
        <f t="shared" si="358"/>
        <v>1.0000857786201518</v>
      </c>
      <c r="GF160" s="16">
        <f t="shared" si="358"/>
        <v>1.0000450091654274</v>
      </c>
      <c r="GG160" s="16">
        <f t="shared" si="358"/>
        <v>0.99863221971968708</v>
      </c>
      <c r="GH160" s="16">
        <f t="shared" si="358"/>
        <v>1.0000112712180396</v>
      </c>
      <c r="GI160" s="16">
        <f t="shared" si="358"/>
        <v>1.000491121520537</v>
      </c>
      <c r="GJ160" s="16">
        <f t="shared" si="358"/>
        <v>1.000525452560082</v>
      </c>
      <c r="GK160" s="16">
        <f t="shared" si="358"/>
        <v>1.0002873068866727</v>
      </c>
      <c r="GL160" s="16">
        <f t="shared" si="358"/>
        <v>1</v>
      </c>
      <c r="GM160" s="16">
        <f t="shared" si="358"/>
        <v>1.0000920924903229</v>
      </c>
      <c r="GN160" s="16">
        <f t="shared" si="358"/>
        <v>1.000665116307393</v>
      </c>
      <c r="GO160" s="16">
        <f t="shared" si="358"/>
        <v>1.0000121532884976</v>
      </c>
      <c r="GP160" s="16">
        <f t="shared" si="358"/>
        <v>1.0001098420636394</v>
      </c>
      <c r="GQ160" s="16">
        <f t="shared" si="358"/>
        <v>1.0001541342209448</v>
      </c>
      <c r="GR160" s="16">
        <f t="shared" ref="GR160:IV160" si="359">+IFERROR(GR155, 1)</f>
        <v>0.99999948550810169</v>
      </c>
      <c r="GS160" s="16">
        <f t="shared" si="359"/>
        <v>1.0004999142411919</v>
      </c>
      <c r="GT160" s="16">
        <f t="shared" si="359"/>
        <v>1.0000773183927658</v>
      </c>
      <c r="GU160" s="16">
        <f t="shared" si="359"/>
        <v>0.99987392827734545</v>
      </c>
      <c r="GV160" s="16">
        <f t="shared" si="359"/>
        <v>0.99999023673680731</v>
      </c>
      <c r="GW160" s="16">
        <f t="shared" si="359"/>
        <v>1.0011705159120736</v>
      </c>
      <c r="GX160" s="16">
        <f t="shared" si="359"/>
        <v>1.0001706957725718</v>
      </c>
      <c r="GY160" s="16">
        <f t="shared" si="359"/>
        <v>1.0000294250435064</v>
      </c>
      <c r="GZ160" s="16">
        <f t="shared" si="359"/>
        <v>1.0005186473576855</v>
      </c>
      <c r="HA160" s="16">
        <f t="shared" si="359"/>
        <v>1.0007526534097739</v>
      </c>
      <c r="HB160" s="16">
        <f t="shared" si="359"/>
        <v>0.99865535564917074</v>
      </c>
      <c r="HC160" s="16">
        <f t="shared" si="359"/>
        <v>1.0004433993959656</v>
      </c>
      <c r="HD160" s="16">
        <f t="shared" si="359"/>
        <v>1.0000540233725053</v>
      </c>
      <c r="HE160" s="16">
        <f t="shared" si="359"/>
        <v>1.0003312330667222</v>
      </c>
      <c r="HF160" s="16">
        <f t="shared" si="359"/>
        <v>1.0071781200861498</v>
      </c>
      <c r="HG160" s="16">
        <f t="shared" si="359"/>
        <v>1.0005195101443682</v>
      </c>
      <c r="HH160" s="16">
        <f t="shared" si="359"/>
        <v>1.0008812433369265</v>
      </c>
      <c r="HI160" s="16">
        <f t="shared" si="359"/>
        <v>1.014305482941374</v>
      </c>
      <c r="HJ160" s="16">
        <f t="shared" si="359"/>
        <v>1.0014097443614167</v>
      </c>
      <c r="HK160" s="16">
        <f t="shared" si="359"/>
        <v>1</v>
      </c>
      <c r="HL160" s="16">
        <f t="shared" si="359"/>
        <v>1.0001520610485173</v>
      </c>
      <c r="HM160" s="16">
        <f t="shared" si="359"/>
        <v>1.0008274146863971</v>
      </c>
      <c r="HN160" s="16">
        <f t="shared" si="359"/>
        <v>1.0006105263834963</v>
      </c>
      <c r="HO160" s="16">
        <f t="shared" si="359"/>
        <v>1.0000494829092899</v>
      </c>
      <c r="HP160" s="16">
        <f t="shared" si="359"/>
        <v>1.0000093220471451</v>
      </c>
      <c r="HQ160" s="16">
        <f t="shared" si="359"/>
        <v>1.0001365137603588</v>
      </c>
      <c r="HR160" s="16">
        <f t="shared" si="359"/>
        <v>1.0003077736414017</v>
      </c>
      <c r="HS160" s="16">
        <f t="shared" si="359"/>
        <v>1.0008512736360293</v>
      </c>
      <c r="HT160" s="16">
        <f t="shared" si="359"/>
        <v>1.0009180008291094</v>
      </c>
      <c r="HU160" s="16">
        <f t="shared" si="359"/>
        <v>1.0004213067285908</v>
      </c>
      <c r="HV160" s="16">
        <f t="shared" si="359"/>
        <v>1.0002634224298292</v>
      </c>
      <c r="HW160" s="16">
        <f t="shared" si="359"/>
        <v>1.0000133934138085</v>
      </c>
      <c r="HX160" s="16">
        <f t="shared" si="359"/>
        <v>1.0001267711881203</v>
      </c>
      <c r="HY160" s="16">
        <f t="shared" si="359"/>
        <v>1.0000207098870422</v>
      </c>
      <c r="HZ160" s="16">
        <f t="shared" si="359"/>
        <v>1.0002138471832676</v>
      </c>
      <c r="IA160" s="16">
        <f t="shared" si="359"/>
        <v>1.0005532733574507</v>
      </c>
      <c r="IB160" s="16">
        <f t="shared" si="359"/>
        <v>1.0006550658947577</v>
      </c>
      <c r="IC160" s="16">
        <f t="shared" si="359"/>
        <v>1.0001547598576079</v>
      </c>
      <c r="ID160" s="16">
        <f t="shared" si="359"/>
        <v>1.0006875720346715</v>
      </c>
      <c r="IE160" s="16">
        <f t="shared" si="359"/>
        <v>1.0003799786849112</v>
      </c>
      <c r="IF160" s="16">
        <f t="shared" si="359"/>
        <v>1.0007912795953435</v>
      </c>
      <c r="IG160" s="16">
        <f t="shared" si="359"/>
        <v>1.0004069381878891</v>
      </c>
      <c r="IH160" s="16">
        <f t="shared" si="359"/>
        <v>1</v>
      </c>
      <c r="II160" s="16">
        <f t="shared" si="359"/>
        <v>1.0003705999634322</v>
      </c>
      <c r="IJ160" s="16">
        <f t="shared" si="359"/>
        <v>1.0026133727292312</v>
      </c>
      <c r="IK160" s="16">
        <f t="shared" si="359"/>
        <v>1.0017864879876321</v>
      </c>
      <c r="IL160" s="16">
        <f t="shared" si="359"/>
        <v>1.0013857083984385</v>
      </c>
      <c r="IM160" s="16">
        <f t="shared" si="359"/>
        <v>1.002165247223606</v>
      </c>
      <c r="IN160" s="16">
        <f t="shared" si="359"/>
        <v>1.0044919380212143</v>
      </c>
      <c r="IO160" s="16">
        <f t="shared" si="359"/>
        <v>1.0023644476352298</v>
      </c>
      <c r="IP160" s="16">
        <f t="shared" si="359"/>
        <v>1.00128562641312</v>
      </c>
      <c r="IQ160" s="16">
        <f t="shared" si="359"/>
        <v>1.0032713040037065</v>
      </c>
      <c r="IR160" s="16">
        <f t="shared" si="359"/>
        <v>1.0030623648643942</v>
      </c>
      <c r="IS160" s="16">
        <f t="shared" si="359"/>
        <v>1.0055498790859507</v>
      </c>
      <c r="IT160" s="16">
        <f t="shared" si="359"/>
        <v>1.0050872730680325</v>
      </c>
      <c r="IU160" s="16">
        <f t="shared" si="359"/>
        <v>1.0045545119089383</v>
      </c>
      <c r="IV160" s="16">
        <f t="shared" si="359"/>
        <v>1</v>
      </c>
    </row>
    <row r="161" spans="1:256" x14ac:dyDescent="0.2">
      <c r="F161" s="17" t="s">
        <v>30</v>
      </c>
      <c r="G161" s="10">
        <f>+IF(G$8 = 125, 1, G160 * H161)</f>
        <v>49.605119069447944</v>
      </c>
      <c r="H161" s="10">
        <f t="shared" ref="H161:BS161" si="360">+IF(H$8 = 125, 1, H160 * I161)</f>
        <v>7.707956295616861</v>
      </c>
      <c r="I161" s="10">
        <f t="shared" si="360"/>
        <v>3.4454403360857055</v>
      </c>
      <c r="J161" s="10">
        <f t="shared" si="360"/>
        <v>1.9720546571087925</v>
      </c>
      <c r="K161" s="10">
        <f t="shared" si="360"/>
        <v>1.3936120156250442</v>
      </c>
      <c r="L161" s="10">
        <f t="shared" si="360"/>
        <v>1.3123312387479831</v>
      </c>
      <c r="M161" s="10">
        <f t="shared" si="360"/>
        <v>1.1888242418912307</v>
      </c>
      <c r="N161" s="10">
        <f t="shared" si="360"/>
        <v>1.163219015437621</v>
      </c>
      <c r="O161" s="10">
        <f t="shared" si="360"/>
        <v>1.15192267024429</v>
      </c>
      <c r="P161" s="10">
        <f t="shared" si="360"/>
        <v>1.1476779739433467</v>
      </c>
      <c r="Q161" s="10">
        <f t="shared" si="360"/>
        <v>1.1365745359677482</v>
      </c>
      <c r="R161" s="10">
        <f t="shared" si="360"/>
        <v>1.1368131034460549</v>
      </c>
      <c r="S161" s="10">
        <f t="shared" si="360"/>
        <v>1.1322490580260263</v>
      </c>
      <c r="T161" s="10">
        <f t="shared" si="360"/>
        <v>1.1316387527257337</v>
      </c>
      <c r="U161" s="10">
        <f t="shared" si="360"/>
        <v>1.130825364073027</v>
      </c>
      <c r="V161" s="10">
        <f t="shared" si="360"/>
        <v>1.130525291691473</v>
      </c>
      <c r="W161" s="10">
        <f t="shared" si="360"/>
        <v>1.1298082525610478</v>
      </c>
      <c r="X161" s="10">
        <f t="shared" si="360"/>
        <v>1.1292255754395426</v>
      </c>
      <c r="Y161" s="10">
        <f t="shared" si="360"/>
        <v>1.1288838020103826</v>
      </c>
      <c r="Z161" s="10">
        <f t="shared" si="360"/>
        <v>1.1279995855015195</v>
      </c>
      <c r="AA161" s="10">
        <f t="shared" si="360"/>
        <v>1.127580948133891</v>
      </c>
      <c r="AB161" s="10">
        <f t="shared" si="360"/>
        <v>1.1275299176740461</v>
      </c>
      <c r="AC161" s="10">
        <f t="shared" si="360"/>
        <v>1.1275210941438534</v>
      </c>
      <c r="AD161" s="10">
        <f t="shared" si="360"/>
        <v>1.1260235334457267</v>
      </c>
      <c r="AE161" s="10">
        <f t="shared" si="360"/>
        <v>1.1097438667865585</v>
      </c>
      <c r="AF161" s="10">
        <f t="shared" si="360"/>
        <v>1.1095042466134979</v>
      </c>
      <c r="AG161" s="10">
        <f t="shared" si="360"/>
        <v>1.1095042466134979</v>
      </c>
      <c r="AH161" s="10">
        <f t="shared" si="360"/>
        <v>1.1093287905987685</v>
      </c>
      <c r="AI161" s="10">
        <f t="shared" si="360"/>
        <v>1.1090222587269216</v>
      </c>
      <c r="AJ161" s="10">
        <f t="shared" si="360"/>
        <v>1.1089841145554102</v>
      </c>
      <c r="AK161" s="10">
        <f t="shared" si="360"/>
        <v>1.1065242137454354</v>
      </c>
      <c r="AL161" s="10">
        <f t="shared" si="360"/>
        <v>1.10622697653127</v>
      </c>
      <c r="AM161" s="10">
        <f t="shared" si="360"/>
        <v>1.1050386702917891</v>
      </c>
      <c r="AN161" s="10">
        <f t="shared" si="360"/>
        <v>1.1048057597393171</v>
      </c>
      <c r="AO161" s="10">
        <f t="shared" si="360"/>
        <v>1.1048007058158227</v>
      </c>
      <c r="AP161" s="10">
        <f t="shared" si="360"/>
        <v>1.1099408076024535</v>
      </c>
      <c r="AQ161" s="10">
        <f t="shared" si="360"/>
        <v>1.103983376236044</v>
      </c>
      <c r="AR161" s="10">
        <f t="shared" si="360"/>
        <v>1.1039485454714564</v>
      </c>
      <c r="AS161" s="10">
        <f t="shared" si="360"/>
        <v>1.0989176460329402</v>
      </c>
      <c r="AT161" s="10">
        <f t="shared" si="360"/>
        <v>1.0989010117278895</v>
      </c>
      <c r="AU161" s="10">
        <f t="shared" si="360"/>
        <v>1.0985841801874952</v>
      </c>
      <c r="AV161" s="10">
        <f t="shared" si="360"/>
        <v>1.0983465247056863</v>
      </c>
      <c r="AW161" s="10">
        <f t="shared" si="360"/>
        <v>1.097872681402374</v>
      </c>
      <c r="AX161" s="10">
        <f t="shared" si="360"/>
        <v>1.0978477134110387</v>
      </c>
      <c r="AY161" s="10">
        <f t="shared" si="360"/>
        <v>1.097798134491706</v>
      </c>
      <c r="AZ161" s="10">
        <f t="shared" si="360"/>
        <v>1.0970040909481298</v>
      </c>
      <c r="BA161" s="10">
        <f t="shared" si="360"/>
        <v>1.0969873223329996</v>
      </c>
      <c r="BB161" s="10">
        <f t="shared" si="360"/>
        <v>1.0968526973031263</v>
      </c>
      <c r="BC161" s="10">
        <f t="shared" si="360"/>
        <v>1.0967302496016784</v>
      </c>
      <c r="BD161" s="10">
        <f t="shared" si="360"/>
        <v>1.0966475456279912</v>
      </c>
      <c r="BE161" s="10">
        <f t="shared" si="360"/>
        <v>1.0966427843947291</v>
      </c>
      <c r="BF161" s="10">
        <f t="shared" si="360"/>
        <v>1.0963307797998989</v>
      </c>
      <c r="BG161" s="10">
        <f t="shared" si="360"/>
        <v>1.0960469378832964</v>
      </c>
      <c r="BH161" s="10">
        <f t="shared" si="360"/>
        <v>1.0960469378832964</v>
      </c>
      <c r="BI161" s="10">
        <f t="shared" si="360"/>
        <v>1.0960469378832964</v>
      </c>
      <c r="BJ161" s="10">
        <f t="shared" si="360"/>
        <v>1.0959747771098445</v>
      </c>
      <c r="BK161" s="10">
        <f t="shared" si="360"/>
        <v>1.0958806129641758</v>
      </c>
      <c r="BL161" s="10">
        <f t="shared" si="360"/>
        <v>1.0958312060385176</v>
      </c>
      <c r="BM161" s="10">
        <f t="shared" si="360"/>
        <v>1.0954559443140273</v>
      </c>
      <c r="BN161" s="10">
        <f t="shared" si="360"/>
        <v>1.0952653622951063</v>
      </c>
      <c r="BO161" s="10">
        <f t="shared" si="360"/>
        <v>1.0947273981021786</v>
      </c>
      <c r="BP161" s="10">
        <f t="shared" si="360"/>
        <v>1.0941521310335312</v>
      </c>
      <c r="BQ161" s="10">
        <f t="shared" si="360"/>
        <v>1.0938376426017207</v>
      </c>
      <c r="BR161" s="10">
        <f t="shared" si="360"/>
        <v>1.0938376426017207</v>
      </c>
      <c r="BS161" s="10">
        <f t="shared" si="360"/>
        <v>1.0937368467296713</v>
      </c>
      <c r="BT161" s="10">
        <f t="shared" ref="BT161:EE161" si="361">+IF(BT$8 = 125, 1, BT160 * BU161)</f>
        <v>1.093662394885899</v>
      </c>
      <c r="BU161" s="10">
        <f t="shared" si="361"/>
        <v>1.09364908022947</v>
      </c>
      <c r="BV161" s="10">
        <f t="shared" si="361"/>
        <v>1.0935290587079889</v>
      </c>
      <c r="BW161" s="10">
        <f t="shared" si="361"/>
        <v>1.0934557361669668</v>
      </c>
      <c r="BX161" s="10">
        <f t="shared" si="361"/>
        <v>1.0933032417835582</v>
      </c>
      <c r="BY161" s="10">
        <f t="shared" si="361"/>
        <v>1.0921767503481332</v>
      </c>
      <c r="BZ161" s="10">
        <f t="shared" si="361"/>
        <v>1.0918520638104268</v>
      </c>
      <c r="CA161" s="10">
        <f t="shared" si="361"/>
        <v>1.0917516289237337</v>
      </c>
      <c r="CB161" s="10">
        <f t="shared" si="361"/>
        <v>1.0916779964518022</v>
      </c>
      <c r="CC161" s="10">
        <f t="shared" si="361"/>
        <v>1.09039912564565</v>
      </c>
      <c r="CD161" s="10">
        <f t="shared" si="361"/>
        <v>1.0902126608571721</v>
      </c>
      <c r="CE161" s="10">
        <f t="shared" si="361"/>
        <v>1.0901812757835869</v>
      </c>
      <c r="CF161" s="10">
        <f t="shared" si="361"/>
        <v>1.0896152528245917</v>
      </c>
      <c r="CG161" s="10">
        <f t="shared" si="361"/>
        <v>1.0887944680618136</v>
      </c>
      <c r="CH161" s="10">
        <f t="shared" si="361"/>
        <v>1.0885351111419861</v>
      </c>
      <c r="CI161" s="10">
        <f t="shared" si="361"/>
        <v>1.0880447147059136</v>
      </c>
      <c r="CJ161" s="10">
        <f t="shared" si="361"/>
        <v>1.0879849689751884</v>
      </c>
      <c r="CK161" s="10">
        <f t="shared" si="361"/>
        <v>1.087618774081774</v>
      </c>
      <c r="CL161" s="10">
        <f t="shared" si="361"/>
        <v>1.0875946513428563</v>
      </c>
      <c r="CM161" s="10">
        <f t="shared" si="361"/>
        <v>1.0870147884520849</v>
      </c>
      <c r="CN161" s="10">
        <f t="shared" si="361"/>
        <v>1.0860320718805061</v>
      </c>
      <c r="CO161" s="10">
        <f t="shared" si="361"/>
        <v>1.0859474215284923</v>
      </c>
      <c r="CP161" s="10">
        <f t="shared" si="361"/>
        <v>1.0435497680866512</v>
      </c>
      <c r="CQ161" s="10">
        <f t="shared" si="361"/>
        <v>1.0435497680866512</v>
      </c>
      <c r="CR161" s="10">
        <f t="shared" si="361"/>
        <v>1.0433905917626385</v>
      </c>
      <c r="CS161" s="10">
        <f t="shared" si="361"/>
        <v>1.0425251793166537</v>
      </c>
      <c r="CT161" s="10">
        <f t="shared" si="361"/>
        <v>1.0418870080488565</v>
      </c>
      <c r="CU161" s="10">
        <f t="shared" si="361"/>
        <v>1.0418353135704763</v>
      </c>
      <c r="CV161" s="10">
        <f t="shared" si="361"/>
        <v>1.0418255749798895</v>
      </c>
      <c r="CW161" s="10">
        <f t="shared" si="361"/>
        <v>1.0416831273232785</v>
      </c>
      <c r="CX161" s="10">
        <f t="shared" si="361"/>
        <v>1.0413624947769415</v>
      </c>
      <c r="CY161" s="10">
        <f t="shared" si="361"/>
        <v>1.0404764093037251</v>
      </c>
      <c r="CZ161" s="10">
        <f t="shared" si="361"/>
        <v>1.0395217449671017</v>
      </c>
      <c r="DA161" s="10">
        <f t="shared" si="361"/>
        <v>1.0390839270918102</v>
      </c>
      <c r="DB161" s="10">
        <f t="shared" si="361"/>
        <v>1.0388102531629513</v>
      </c>
      <c r="DC161" s="10">
        <f t="shared" si="361"/>
        <v>1.0387963387100918</v>
      </c>
      <c r="DD161" s="10">
        <f t="shared" si="361"/>
        <v>1.0386646659563299</v>
      </c>
      <c r="DE161" s="10">
        <f t="shared" si="361"/>
        <v>1.0386431557738967</v>
      </c>
      <c r="DF161" s="10">
        <f t="shared" si="361"/>
        <v>1.0384210923482524</v>
      </c>
      <c r="DG161" s="10">
        <f t="shared" si="361"/>
        <v>1.0378468793208109</v>
      </c>
      <c r="DH161" s="10">
        <f t="shared" si="361"/>
        <v>1.0371674662864943</v>
      </c>
      <c r="DI161" s="10">
        <f t="shared" si="361"/>
        <v>1.0370069792340495</v>
      </c>
      <c r="DJ161" s="10">
        <f t="shared" si="361"/>
        <v>1.0368361102544779</v>
      </c>
      <c r="DK161" s="10">
        <f t="shared" si="361"/>
        <v>1.0364420785086448</v>
      </c>
      <c r="DL161" s="10">
        <f t="shared" si="361"/>
        <v>1.0350817928110947</v>
      </c>
      <c r="DM161" s="10">
        <f t="shared" si="361"/>
        <v>1.0346607498404747</v>
      </c>
      <c r="DN161" s="10">
        <f t="shared" si="361"/>
        <v>1.0346607498404747</v>
      </c>
      <c r="DO161" s="10">
        <f t="shared" si="361"/>
        <v>1.034277446656565</v>
      </c>
      <c r="DP161" s="10">
        <f t="shared" si="361"/>
        <v>1.0316662997505819</v>
      </c>
      <c r="DQ161" s="10">
        <f t="shared" si="361"/>
        <v>1.0298395534360518</v>
      </c>
      <c r="DR161" s="10">
        <f t="shared" si="361"/>
        <v>1.0288242264234211</v>
      </c>
      <c r="DS161" s="10">
        <f t="shared" si="361"/>
        <v>1.0266323321579407</v>
      </c>
      <c r="DT161" s="10">
        <f t="shared" si="361"/>
        <v>1.0223295103823185</v>
      </c>
      <c r="DU161" s="10">
        <f t="shared" si="361"/>
        <v>1.0200434606128894</v>
      </c>
      <c r="DV161" s="10">
        <f t="shared" si="361"/>
        <v>1.0186117224747901</v>
      </c>
      <c r="DW161" s="10">
        <f t="shared" si="361"/>
        <v>1.0154887117338394</v>
      </c>
      <c r="DX161" s="10">
        <f t="shared" si="361"/>
        <v>1.0125665651880551</v>
      </c>
      <c r="DY161" s="10">
        <f t="shared" si="361"/>
        <v>1.0086817479325159</v>
      </c>
      <c r="DZ161" s="10">
        <f t="shared" si="361"/>
        <v>1.0041088153957449</v>
      </c>
      <c r="EA161" s="10">
        <f t="shared" si="361"/>
        <v>1</v>
      </c>
      <c r="EB161" s="10">
        <f t="shared" si="361"/>
        <v>7.0346587026937533</v>
      </c>
      <c r="EC161" s="10">
        <f t="shared" si="361"/>
        <v>2.963764376198851</v>
      </c>
      <c r="ED161" s="10">
        <f t="shared" si="361"/>
        <v>1.3755157648765977</v>
      </c>
      <c r="EE161" s="10">
        <f t="shared" si="361"/>
        <v>1.122537327066695</v>
      </c>
      <c r="EF161" s="10">
        <f t="shared" ref="EF161:GQ161" si="362">+IF(EF$8 = 125, 1, EF160 * EG161)</f>
        <v>1.1363874774534908</v>
      </c>
      <c r="EG161" s="10">
        <f t="shared" si="362"/>
        <v>1.1277065212018753</v>
      </c>
      <c r="EH161" s="10">
        <f t="shared" si="362"/>
        <v>1.0954020266904594</v>
      </c>
      <c r="EI161" s="10">
        <f t="shared" si="362"/>
        <v>1.0962521864939914</v>
      </c>
      <c r="EJ161" s="10">
        <f t="shared" si="362"/>
        <v>1.0855952736282806</v>
      </c>
      <c r="EK161" s="10">
        <f t="shared" si="362"/>
        <v>1.0856177129426494</v>
      </c>
      <c r="EL161" s="10">
        <f t="shared" si="362"/>
        <v>1.0803322332513765</v>
      </c>
      <c r="EM161" s="10">
        <f t="shared" si="362"/>
        <v>1.0867489846527725</v>
      </c>
      <c r="EN161" s="10">
        <f t="shared" si="362"/>
        <v>1.0867997392274407</v>
      </c>
      <c r="EO161" s="10">
        <f t="shared" si="362"/>
        <v>1.0941274147656941</v>
      </c>
      <c r="EP161" s="10">
        <f t="shared" si="362"/>
        <v>1.095714953000066</v>
      </c>
      <c r="EQ161" s="10">
        <f t="shared" si="362"/>
        <v>1.0954303486642087</v>
      </c>
      <c r="ER161" s="10">
        <f t="shared" si="362"/>
        <v>1.1040210905971739</v>
      </c>
      <c r="ES161" s="10">
        <f t="shared" si="362"/>
        <v>1.0939923885946761</v>
      </c>
      <c r="ET161" s="10">
        <f t="shared" si="362"/>
        <v>1.0934876335898194</v>
      </c>
      <c r="EU161" s="10">
        <f t="shared" si="362"/>
        <v>1.0926539384251381</v>
      </c>
      <c r="EV161" s="10">
        <f t="shared" si="362"/>
        <v>1.0926457067369044</v>
      </c>
      <c r="EW161" s="10">
        <f t="shared" si="362"/>
        <v>1.0914729216979391</v>
      </c>
      <c r="EX161" s="10">
        <f t="shared" si="362"/>
        <v>1.0914601988238228</v>
      </c>
      <c r="EY161" s="10">
        <f t="shared" si="362"/>
        <v>1.0912208791299425</v>
      </c>
      <c r="EZ161" s="10">
        <f t="shared" si="362"/>
        <v>1.0851007958657735</v>
      </c>
      <c r="FA161" s="10">
        <f t="shared" si="362"/>
        <v>1.0848855616955473</v>
      </c>
      <c r="FB161" s="10">
        <f t="shared" si="362"/>
        <v>1.0848855616955473</v>
      </c>
      <c r="FC161" s="10">
        <f t="shared" si="362"/>
        <v>1.0847168311051381</v>
      </c>
      <c r="FD161" s="10">
        <f t="shared" si="362"/>
        <v>1.0846348299838537</v>
      </c>
      <c r="FE161" s="10">
        <f t="shared" si="362"/>
        <v>1.0806184423029646</v>
      </c>
      <c r="FF161" s="10">
        <f t="shared" si="362"/>
        <v>1.0782769568283248</v>
      </c>
      <c r="FG161" s="10">
        <f t="shared" si="362"/>
        <v>1.0777765187142438</v>
      </c>
      <c r="FH161" s="10">
        <f t="shared" si="362"/>
        <v>1.0734606391725774</v>
      </c>
      <c r="FI161" s="10">
        <f t="shared" si="362"/>
        <v>1.0733412960833713</v>
      </c>
      <c r="FJ161" s="10">
        <f t="shared" si="362"/>
        <v>1.0683184487641271</v>
      </c>
      <c r="FK161" s="10">
        <f t="shared" si="362"/>
        <v>1.067515902792489</v>
      </c>
      <c r="FL161" s="10">
        <f t="shared" si="362"/>
        <v>1.0710266609528383</v>
      </c>
      <c r="FM161" s="10">
        <f t="shared" si="362"/>
        <v>1.0710415704071454</v>
      </c>
      <c r="FN161" s="10">
        <f t="shared" si="362"/>
        <v>1.0732322070557514</v>
      </c>
      <c r="FO161" s="10">
        <f t="shared" si="362"/>
        <v>1.0732260663419875</v>
      </c>
      <c r="FP161" s="10">
        <f t="shared" si="362"/>
        <v>1.0729591020217395</v>
      </c>
      <c r="FQ161" s="10">
        <f t="shared" si="362"/>
        <v>1.0727286841812655</v>
      </c>
      <c r="FR161" s="10">
        <f t="shared" si="362"/>
        <v>1.0724949044227932</v>
      </c>
      <c r="FS161" s="10">
        <f t="shared" si="362"/>
        <v>1.0750080993762465</v>
      </c>
      <c r="FT161" s="10">
        <f t="shared" si="362"/>
        <v>1.0724591566232151</v>
      </c>
      <c r="FU161" s="10">
        <f t="shared" si="362"/>
        <v>1.071689657506357</v>
      </c>
      <c r="FV161" s="10">
        <f t="shared" si="362"/>
        <v>1.0768373036413201</v>
      </c>
      <c r="FW161" s="10">
        <f t="shared" si="362"/>
        <v>1.0767055201141404</v>
      </c>
      <c r="FX161" s="10">
        <f t="shared" si="362"/>
        <v>1.0765856568126653</v>
      </c>
      <c r="FY161" s="10">
        <f t="shared" si="362"/>
        <v>1.0765050644613912</v>
      </c>
      <c r="FZ161" s="10">
        <f t="shared" si="362"/>
        <v>1.0774653285806315</v>
      </c>
      <c r="GA161" s="10">
        <f t="shared" si="362"/>
        <v>1.0771593110668316</v>
      </c>
      <c r="GB161" s="10">
        <f t="shared" si="362"/>
        <v>1.0771331927627987</v>
      </c>
      <c r="GC161" s="10">
        <f t="shared" si="362"/>
        <v>1.0771331927627987</v>
      </c>
      <c r="GD161" s="10">
        <f t="shared" si="362"/>
        <v>1.0771331927627987</v>
      </c>
      <c r="GE161" s="10">
        <f t="shared" si="362"/>
        <v>1.0771366864942518</v>
      </c>
      <c r="GF161" s="10">
        <f t="shared" si="362"/>
        <v>1.0770442991204308</v>
      </c>
      <c r="GG161" s="10">
        <f t="shared" si="362"/>
        <v>1.076995824437204</v>
      </c>
      <c r="GH161" s="10">
        <f t="shared" si="362"/>
        <v>1.078470935715967</v>
      </c>
      <c r="GI161" s="10">
        <f t="shared" si="362"/>
        <v>1.078458780171909</v>
      </c>
      <c r="GJ161" s="10">
        <f t="shared" si="362"/>
        <v>1.0779293858528973</v>
      </c>
      <c r="GK161" s="10">
        <f t="shared" si="362"/>
        <v>1.0773632825579389</v>
      </c>
      <c r="GL161" s="10">
        <f t="shared" si="362"/>
        <v>1.0770538375730869</v>
      </c>
      <c r="GM161" s="10">
        <f t="shared" si="362"/>
        <v>1.0770538375730869</v>
      </c>
      <c r="GN161" s="10">
        <f t="shared" si="362"/>
        <v>1.0769546581366543</v>
      </c>
      <c r="GO161" s="10">
        <f t="shared" si="362"/>
        <v>1.0762388341374198</v>
      </c>
      <c r="GP161" s="10">
        <f t="shared" si="362"/>
        <v>1.0762257544553375</v>
      </c>
      <c r="GQ161" s="10">
        <f t="shared" si="362"/>
        <v>1.0761075525810642</v>
      </c>
      <c r="GR161" s="10">
        <f t="shared" ref="GR161:IV161" si="363">+IF(GR$8 = 125, 1, GR160 * GS161)</f>
        <v>1.0759417131433269</v>
      </c>
      <c r="GS161" s="10">
        <f t="shared" si="363"/>
        <v>1.0759422667069061</v>
      </c>
      <c r="GT161" s="10">
        <f t="shared" si="363"/>
        <v>1.0754046566040256</v>
      </c>
      <c r="GU161" s="10">
        <f t="shared" si="363"/>
        <v>1.0753215144728201</v>
      </c>
      <c r="GV161" s="10">
        <f t="shared" si="363"/>
        <v>1.0754570992019576</v>
      </c>
      <c r="GW161" s="10">
        <f t="shared" si="363"/>
        <v>1.0754675992751845</v>
      </c>
      <c r="GX161" s="10">
        <f t="shared" si="363"/>
        <v>1.0742102191207916</v>
      </c>
      <c r="GY161" s="10">
        <f t="shared" si="363"/>
        <v>1.074026887271506</v>
      </c>
      <c r="GZ161" s="10">
        <f t="shared" si="363"/>
        <v>1.0739952849135217</v>
      </c>
      <c r="HA161" s="10">
        <f t="shared" si="363"/>
        <v>1.0734385488465248</v>
      </c>
      <c r="HB161" s="10">
        <f t="shared" si="363"/>
        <v>1.0726312292943663</v>
      </c>
      <c r="HC161" s="10">
        <f t="shared" si="363"/>
        <v>1.074075478819325</v>
      </c>
      <c r="HD161" s="10">
        <f t="shared" si="363"/>
        <v>1.073599445473693</v>
      </c>
      <c r="HE161" s="10">
        <f t="shared" si="363"/>
        <v>1.073541449144086</v>
      </c>
      <c r="HF161" s="10">
        <f t="shared" si="363"/>
        <v>1.0731859744626016</v>
      </c>
      <c r="HG161" s="10">
        <f t="shared" si="363"/>
        <v>1.0655374189133553</v>
      </c>
      <c r="HH161" s="10">
        <f t="shared" si="363"/>
        <v>1.0649841488444391</v>
      </c>
      <c r="HI161" s="10">
        <f t="shared" si="363"/>
        <v>1.0640464649869892</v>
      </c>
      <c r="HJ161" s="10">
        <f t="shared" si="363"/>
        <v>1.0490394490438637</v>
      </c>
      <c r="HK161" s="10">
        <f t="shared" si="363"/>
        <v>1.0475626534998614</v>
      </c>
      <c r="HL161" s="10">
        <f t="shared" si="363"/>
        <v>1.0475626534998614</v>
      </c>
      <c r="HM161" s="10">
        <f t="shared" si="363"/>
        <v>1.0474033842430328</v>
      </c>
      <c r="HN161" s="10">
        <f t="shared" si="363"/>
        <v>1.0465374637756399</v>
      </c>
      <c r="HO161" s="10">
        <f t="shared" si="363"/>
        <v>1.0458989148936271</v>
      </c>
      <c r="HP161" s="10">
        <f t="shared" si="363"/>
        <v>1.0458471633333128</v>
      </c>
      <c r="HQ161" s="10">
        <f t="shared" si="363"/>
        <v>1.0458374139876336</v>
      </c>
      <c r="HR161" s="10">
        <f t="shared" si="363"/>
        <v>1.0456946622770991</v>
      </c>
      <c r="HS161" s="10">
        <f t="shared" si="363"/>
        <v>1.0453729240456429</v>
      </c>
      <c r="HT161" s="10">
        <f t="shared" si="363"/>
        <v>1.0444837825383078</v>
      </c>
      <c r="HU161" s="10">
        <f t="shared" si="363"/>
        <v>1.0435258249657922</v>
      </c>
      <c r="HV161" s="10">
        <f t="shared" si="363"/>
        <v>1.0430863656614378</v>
      </c>
      <c r="HW161" s="10">
        <f t="shared" si="363"/>
        <v>1.0428116656786104</v>
      </c>
      <c r="HX161" s="10">
        <f t="shared" si="363"/>
        <v>1.0427976990575083</v>
      </c>
      <c r="HY161" s="10">
        <f t="shared" si="363"/>
        <v>1.0426655191108385</v>
      </c>
      <c r="HZ161" s="10">
        <f t="shared" si="363"/>
        <v>1.0426439260729043</v>
      </c>
      <c r="IA161" s="10">
        <f t="shared" si="363"/>
        <v>1.0424210072767193</v>
      </c>
      <c r="IB161" s="10">
        <f t="shared" si="363"/>
        <v>1.0418445824266582</v>
      </c>
      <c r="IC161" s="10">
        <f t="shared" si="363"/>
        <v>1.0411625523477164</v>
      </c>
      <c r="ID161" s="10">
        <f t="shared" si="363"/>
        <v>1.0410014471119917</v>
      </c>
      <c r="IE161" s="10">
        <f t="shared" si="363"/>
        <v>1.0402861754297108</v>
      </c>
      <c r="IF161" s="10">
        <f t="shared" si="363"/>
        <v>1.0398910390002605</v>
      </c>
      <c r="IG161" s="10">
        <f t="shared" si="363"/>
        <v>1.0390688450250349</v>
      </c>
      <c r="IH161" s="10">
        <f t="shared" si="363"/>
        <v>1.038646180230594</v>
      </c>
      <c r="II161" s="10">
        <f t="shared" si="363"/>
        <v>1.038646180230594</v>
      </c>
      <c r="IJ161" s="10">
        <f t="shared" si="363"/>
        <v>1.0382614005935009</v>
      </c>
      <c r="IK161" s="10">
        <f t="shared" si="363"/>
        <v>1.0355551091117323</v>
      </c>
      <c r="IL161" s="10">
        <f t="shared" si="363"/>
        <v>1.0337084014697921</v>
      </c>
      <c r="IM161" s="10">
        <f t="shared" si="363"/>
        <v>1.0322779652238583</v>
      </c>
      <c r="IN161" s="10">
        <f t="shared" si="363"/>
        <v>1.0300476573935051</v>
      </c>
      <c r="IO161" s="10">
        <f t="shared" si="363"/>
        <v>1.0254414380095813</v>
      </c>
      <c r="IP161" s="10">
        <f t="shared" si="363"/>
        <v>1.0230225547492178</v>
      </c>
      <c r="IQ161" s="10">
        <f t="shared" si="363"/>
        <v>1.0217090186483206</v>
      </c>
      <c r="IR161" s="10">
        <f t="shared" si="363"/>
        <v>1.0183775959414325</v>
      </c>
      <c r="IS161" s="10">
        <f t="shared" si="363"/>
        <v>1.0152684734404414</v>
      </c>
      <c r="IT161" s="10">
        <f t="shared" si="363"/>
        <v>1.0096649550227432</v>
      </c>
      <c r="IU161" s="10">
        <f t="shared" si="363"/>
        <v>1.0045545119089383</v>
      </c>
      <c r="IV161" s="10">
        <f t="shared" si="363"/>
        <v>1</v>
      </c>
    </row>
    <row r="162" spans="1:256" x14ac:dyDescent="0.2">
      <c r="F162" s="17" t="s">
        <v>31</v>
      </c>
      <c r="G162" s="15">
        <f>+IF(G$8 = 125, 1, 1 / G161)</f>
        <v>2.0159209750106322E-2</v>
      </c>
      <c r="H162" s="15">
        <f t="shared" ref="H162:BS162" si="364">+IF(H$8 = 125, 1, 1 / H161)</f>
        <v>0.12973607551052815</v>
      </c>
      <c r="I162" s="15">
        <f t="shared" si="364"/>
        <v>0.29023866398919551</v>
      </c>
      <c r="J162" s="15">
        <f t="shared" si="364"/>
        <v>0.50708533680607459</v>
      </c>
      <c r="K162" s="15">
        <f t="shared" si="364"/>
        <v>0.71755982926962159</v>
      </c>
      <c r="L162" s="15">
        <f t="shared" si="364"/>
        <v>0.76200274021827019</v>
      </c>
      <c r="M162" s="15">
        <f t="shared" si="364"/>
        <v>0.84116723461927279</v>
      </c>
      <c r="N162" s="15">
        <f t="shared" si="364"/>
        <v>0.85968333282772591</v>
      </c>
      <c r="O162" s="15">
        <f t="shared" si="364"/>
        <v>0.86811382901938072</v>
      </c>
      <c r="P162" s="15">
        <f t="shared" si="364"/>
        <v>0.87132455506143869</v>
      </c>
      <c r="Q162" s="15">
        <f t="shared" si="364"/>
        <v>0.87983670965190119</v>
      </c>
      <c r="R162" s="15">
        <f t="shared" si="364"/>
        <v>0.87965207030836523</v>
      </c>
      <c r="S162" s="15">
        <f t="shared" si="364"/>
        <v>0.88319790854444113</v>
      </c>
      <c r="T162" s="15">
        <f t="shared" si="364"/>
        <v>0.88367422694860831</v>
      </c>
      <c r="U162" s="15">
        <f t="shared" si="364"/>
        <v>0.88430984285511793</v>
      </c>
      <c r="V162" s="15">
        <f t="shared" si="364"/>
        <v>0.88454456291182726</v>
      </c>
      <c r="W162" s="15">
        <f t="shared" si="364"/>
        <v>0.88510594406900589</v>
      </c>
      <c r="X162" s="15">
        <f t="shared" si="364"/>
        <v>0.88556265616881502</v>
      </c>
      <c r="Y162" s="15">
        <f t="shared" si="364"/>
        <v>0.88583076328949106</v>
      </c>
      <c r="Z162" s="15">
        <f t="shared" si="364"/>
        <v>0.88652514846039632</v>
      </c>
      <c r="AA162" s="15">
        <f t="shared" si="364"/>
        <v>0.88685428895811591</v>
      </c>
      <c r="AB162" s="15">
        <f t="shared" si="364"/>
        <v>0.88689442676862673</v>
      </c>
      <c r="AC162" s="15">
        <f t="shared" si="364"/>
        <v>0.88690136725053259</v>
      </c>
      <c r="AD162" s="15">
        <f t="shared" si="364"/>
        <v>0.88808090621331504</v>
      </c>
      <c r="AE162" s="15">
        <f t="shared" si="364"/>
        <v>0.90110883234314287</v>
      </c>
      <c r="AF162" s="15">
        <f t="shared" si="364"/>
        <v>0.90130344525698392</v>
      </c>
      <c r="AG162" s="15">
        <f t="shared" si="364"/>
        <v>0.90130344525698392</v>
      </c>
      <c r="AH162" s="15">
        <f t="shared" si="364"/>
        <v>0.90144599912550949</v>
      </c>
      <c r="AI162" s="15">
        <f t="shared" si="364"/>
        <v>0.90169515727117022</v>
      </c>
      <c r="AJ162" s="15">
        <f t="shared" si="364"/>
        <v>0.90172617161508961</v>
      </c>
      <c r="AK162" s="15">
        <f t="shared" si="364"/>
        <v>0.90373078833506471</v>
      </c>
      <c r="AL162" s="15">
        <f t="shared" si="364"/>
        <v>0.90397361591708814</v>
      </c>
      <c r="AM162" s="15">
        <f t="shared" si="364"/>
        <v>0.90494570632170424</v>
      </c>
      <c r="AN162" s="15">
        <f t="shared" si="364"/>
        <v>0.90513648320945905</v>
      </c>
      <c r="AO162" s="15">
        <f t="shared" si="364"/>
        <v>0.90514062376667814</v>
      </c>
      <c r="AP162" s="15">
        <f t="shared" si="364"/>
        <v>0.90094894534066816</v>
      </c>
      <c r="AQ162" s="15">
        <f t="shared" si="364"/>
        <v>0.90581074092748726</v>
      </c>
      <c r="AR162" s="15">
        <f t="shared" si="364"/>
        <v>0.90583932023112212</v>
      </c>
      <c r="AS162" s="15">
        <f t="shared" si="364"/>
        <v>0.90998629752645255</v>
      </c>
      <c r="AT162" s="15">
        <f t="shared" si="364"/>
        <v>0.9100000721881405</v>
      </c>
      <c r="AU162" s="15">
        <f t="shared" si="364"/>
        <v>0.91026251609533482</v>
      </c>
      <c r="AV162" s="15">
        <f t="shared" si="364"/>
        <v>0.91045947477091593</v>
      </c>
      <c r="AW162" s="15">
        <f t="shared" si="364"/>
        <v>0.91085243028603657</v>
      </c>
      <c r="AX162" s="15">
        <f t="shared" si="364"/>
        <v>0.91087314550483189</v>
      </c>
      <c r="AY162" s="15">
        <f t="shared" si="364"/>
        <v>0.91091428249057116</v>
      </c>
      <c r="AZ162" s="15">
        <f t="shared" si="364"/>
        <v>0.91157362880544035</v>
      </c>
      <c r="BA162" s="15">
        <f t="shared" si="364"/>
        <v>0.91158756317554024</v>
      </c>
      <c r="BB162" s="15">
        <f t="shared" si="364"/>
        <v>0.91169944921386281</v>
      </c>
      <c r="BC162" s="15">
        <f t="shared" si="364"/>
        <v>0.9118012386028288</v>
      </c>
      <c r="BD162" s="15">
        <f t="shared" si="364"/>
        <v>0.91187000234186788</v>
      </c>
      <c r="BE162" s="15">
        <f t="shared" si="364"/>
        <v>0.91187396135737198</v>
      </c>
      <c r="BF162" s="15">
        <f t="shared" si="364"/>
        <v>0.9121334714168281</v>
      </c>
      <c r="BG162" s="15">
        <f t="shared" si="364"/>
        <v>0.91236968549103947</v>
      </c>
      <c r="BH162" s="15">
        <f t="shared" si="364"/>
        <v>0.91236968549103947</v>
      </c>
      <c r="BI162" s="15">
        <f t="shared" si="364"/>
        <v>0.91236968549103947</v>
      </c>
      <c r="BJ162" s="15">
        <f t="shared" si="364"/>
        <v>0.9124297574046949</v>
      </c>
      <c r="BK162" s="15">
        <f t="shared" si="364"/>
        <v>0.91250815843448985</v>
      </c>
      <c r="BL162" s="15">
        <f t="shared" si="364"/>
        <v>0.91254930001039847</v>
      </c>
      <c r="BM162" s="15">
        <f t="shared" si="364"/>
        <v>0.91286190484474328</v>
      </c>
      <c r="BN162" s="15">
        <f t="shared" si="364"/>
        <v>0.91302074768850572</v>
      </c>
      <c r="BO162" s="15">
        <f t="shared" si="364"/>
        <v>0.91346941871885357</v>
      </c>
      <c r="BP162" s="15">
        <f t="shared" si="364"/>
        <v>0.91394968911261409</v>
      </c>
      <c r="BQ162" s="15">
        <f t="shared" si="364"/>
        <v>0.91421245809522023</v>
      </c>
      <c r="BR162" s="15">
        <f t="shared" si="364"/>
        <v>0.91421245809522023</v>
      </c>
      <c r="BS162" s="15">
        <f t="shared" si="364"/>
        <v>0.91429670947819919</v>
      </c>
      <c r="BT162" s="15">
        <f t="shared" ref="BT162:EE162" si="365">+IF(BT$8 = 125, 1, 1 / BT161)</f>
        <v>0.91435895087563035</v>
      </c>
      <c r="BU162" s="15">
        <f t="shared" si="365"/>
        <v>0.91437008276016607</v>
      </c>
      <c r="BV162" s="15">
        <f t="shared" si="365"/>
        <v>0.91447044048514448</v>
      </c>
      <c r="BW162" s="15">
        <f t="shared" si="365"/>
        <v>0.91453176102530731</v>
      </c>
      <c r="BX162" s="15">
        <f t="shared" si="365"/>
        <v>0.91465932028944863</v>
      </c>
      <c r="BY162" s="15">
        <f t="shared" si="365"/>
        <v>0.91560271694233397</v>
      </c>
      <c r="BZ162" s="15">
        <f t="shared" si="365"/>
        <v>0.91587499180990273</v>
      </c>
      <c r="CA162" s="15">
        <f t="shared" si="365"/>
        <v>0.91595924705495158</v>
      </c>
      <c r="CB162" s="15">
        <f t="shared" si="365"/>
        <v>0.91602102749182801</v>
      </c>
      <c r="CC162" s="15">
        <f t="shared" si="365"/>
        <v>0.91709537955459874</v>
      </c>
      <c r="CD162" s="15">
        <f t="shared" si="365"/>
        <v>0.91725223518662591</v>
      </c>
      <c r="CE162" s="15">
        <f t="shared" si="365"/>
        <v>0.91727864183067398</v>
      </c>
      <c r="CF162" s="15">
        <f t="shared" si="365"/>
        <v>0.91775514100754041</v>
      </c>
      <c r="CG162" s="15">
        <f t="shared" si="365"/>
        <v>0.9184469882365599</v>
      </c>
      <c r="CH162" s="15">
        <f t="shared" si="365"/>
        <v>0.91866581956267479</v>
      </c>
      <c r="CI162" s="15">
        <f t="shared" si="365"/>
        <v>0.91907987464493945</v>
      </c>
      <c r="CJ162" s="15">
        <f t="shared" si="365"/>
        <v>0.91913034510204261</v>
      </c>
      <c r="CK162" s="15">
        <f t="shared" si="365"/>
        <v>0.91943981092479166</v>
      </c>
      <c r="CL162" s="15">
        <f t="shared" si="365"/>
        <v>0.9194602040064257</v>
      </c>
      <c r="CM162" s="15">
        <f t="shared" si="365"/>
        <v>0.91995068569766703</v>
      </c>
      <c r="CN162" s="15">
        <f t="shared" si="365"/>
        <v>0.92078312039943877</v>
      </c>
      <c r="CO162" s="15">
        <f t="shared" si="365"/>
        <v>0.92085489608003335</v>
      </c>
      <c r="CP162" s="15">
        <f t="shared" si="365"/>
        <v>0.95826766540660557</v>
      </c>
      <c r="CQ162" s="15">
        <f t="shared" si="365"/>
        <v>0.95826766540660557</v>
      </c>
      <c r="CR162" s="15">
        <f t="shared" si="365"/>
        <v>0.95841385564984138</v>
      </c>
      <c r="CS162" s="15">
        <f t="shared" si="365"/>
        <v>0.95920944629411464</v>
      </c>
      <c r="CT162" s="15">
        <f t="shared" si="365"/>
        <v>0.95979697632730987</v>
      </c>
      <c r="CU162" s="15">
        <f t="shared" si="365"/>
        <v>0.95984460017284079</v>
      </c>
      <c r="CV162" s="15">
        <f t="shared" si="365"/>
        <v>0.95985357243634872</v>
      </c>
      <c r="CW162" s="15">
        <f t="shared" si="365"/>
        <v>0.95998483009858482</v>
      </c>
      <c r="CX162" s="15">
        <f t="shared" si="365"/>
        <v>0.96028040669373127</v>
      </c>
      <c r="CY162" s="15">
        <f t="shared" si="365"/>
        <v>0.9610981960361682</v>
      </c>
      <c r="CZ162" s="15">
        <f t="shared" si="365"/>
        <v>0.9619808386323343</v>
      </c>
      <c r="DA162" s="15">
        <f t="shared" si="365"/>
        <v>0.96238616913149799</v>
      </c>
      <c r="DB162" s="15">
        <f t="shared" si="365"/>
        <v>0.9626397091819392</v>
      </c>
      <c r="DC162" s="15">
        <f t="shared" si="365"/>
        <v>0.96265260353317517</v>
      </c>
      <c r="DD162" s="15">
        <f t="shared" si="365"/>
        <v>0.96277464014747227</v>
      </c>
      <c r="DE162" s="15">
        <f t="shared" si="365"/>
        <v>0.96279457910151678</v>
      </c>
      <c r="DF162" s="15">
        <f t="shared" si="365"/>
        <v>0.96300047001032285</v>
      </c>
      <c r="DG162" s="15">
        <f t="shared" si="365"/>
        <v>0.96353327251359211</v>
      </c>
      <c r="DH162" s="15">
        <f t="shared" si="365"/>
        <v>0.96416445029888009</v>
      </c>
      <c r="DI162" s="15">
        <f t="shared" si="365"/>
        <v>0.964313664251919</v>
      </c>
      <c r="DJ162" s="15">
        <f t="shared" si="365"/>
        <v>0.96447258164510019</v>
      </c>
      <c r="DK162" s="15">
        <f t="shared" si="365"/>
        <v>0.96483925222229305</v>
      </c>
      <c r="DL162" s="15">
        <f t="shared" si="365"/>
        <v>0.96610722644843472</v>
      </c>
      <c r="DM162" s="15">
        <f t="shared" si="365"/>
        <v>0.96650037237247211</v>
      </c>
      <c r="DN162" s="15">
        <f t="shared" si="365"/>
        <v>0.96650037237247211</v>
      </c>
      <c r="DO162" s="15">
        <f t="shared" si="365"/>
        <v>0.9668585573751306</v>
      </c>
      <c r="DP162" s="15">
        <f t="shared" si="365"/>
        <v>0.96930567591648809</v>
      </c>
      <c r="DQ162" s="15">
        <f t="shared" si="365"/>
        <v>0.97102504624483266</v>
      </c>
      <c r="DR162" s="15">
        <f t="shared" si="365"/>
        <v>0.9719833323485928</v>
      </c>
      <c r="DS162" s="15">
        <f t="shared" si="365"/>
        <v>0.97405854917703538</v>
      </c>
      <c r="DT162" s="15">
        <f t="shared" si="365"/>
        <v>0.97815820617956339</v>
      </c>
      <c r="DU162" s="15">
        <f t="shared" si="365"/>
        <v>0.9803503856582283</v>
      </c>
      <c r="DV162" s="15">
        <f t="shared" si="365"/>
        <v>0.98172834450641144</v>
      </c>
      <c r="DW162" s="15">
        <f t="shared" si="365"/>
        <v>0.98474752938671861</v>
      </c>
      <c r="DX162" s="15">
        <f t="shared" si="365"/>
        <v>0.98758939350745678</v>
      </c>
      <c r="DY162" s="15">
        <f t="shared" si="365"/>
        <v>0.99139297607961008</v>
      </c>
      <c r="DZ162" s="15">
        <f t="shared" si="365"/>
        <v>0.99590799788554241</v>
      </c>
      <c r="EA162" s="15">
        <f t="shared" si="365"/>
        <v>1</v>
      </c>
      <c r="EB162" s="15">
        <f t="shared" si="365"/>
        <v>0.14215330725527225</v>
      </c>
      <c r="EC162" s="15">
        <f t="shared" si="365"/>
        <v>0.33740873870767718</v>
      </c>
      <c r="ED162" s="15">
        <f t="shared" si="365"/>
        <v>0.72700002830553778</v>
      </c>
      <c r="EE162" s="15">
        <f t="shared" si="365"/>
        <v>0.89083897335788598</v>
      </c>
      <c r="EF162" s="15">
        <f t="shared" ref="EF162:GQ162" si="366">+IF(EF$8 = 125, 1, 1 / EF161)</f>
        <v>0.87998153784735567</v>
      </c>
      <c r="EG162" s="15">
        <f t="shared" si="366"/>
        <v>0.88675553541557106</v>
      </c>
      <c r="EH162" s="15">
        <f t="shared" si="366"/>
        <v>0.91290683752092572</v>
      </c>
      <c r="EI162" s="15">
        <f t="shared" si="366"/>
        <v>0.91219886475043399</v>
      </c>
      <c r="EJ162" s="15">
        <f t="shared" si="366"/>
        <v>0.92115360511638589</v>
      </c>
      <c r="EK162" s="15">
        <f t="shared" si="366"/>
        <v>0.92113456521395909</v>
      </c>
      <c r="EL162" s="15">
        <f t="shared" si="366"/>
        <v>0.92564117705753535</v>
      </c>
      <c r="EM162" s="15">
        <f t="shared" si="366"/>
        <v>0.92017569293566936</v>
      </c>
      <c r="EN162" s="15">
        <f t="shared" si="366"/>
        <v>0.92013271986139522</v>
      </c>
      <c r="EO162" s="15">
        <f t="shared" si="366"/>
        <v>0.91397033517723225</v>
      </c>
      <c r="EP162" s="15">
        <f t="shared" si="366"/>
        <v>0.91264611956056763</v>
      </c>
      <c r="EQ162" s="15">
        <f t="shared" si="366"/>
        <v>0.91288323462958776</v>
      </c>
      <c r="ER162" s="15">
        <f t="shared" si="366"/>
        <v>0.90577979761155825</v>
      </c>
      <c r="ES162" s="15">
        <f t="shared" si="366"/>
        <v>0.91408314209990338</v>
      </c>
      <c r="ET162" s="15">
        <f t="shared" si="366"/>
        <v>0.91450508380885109</v>
      </c>
      <c r="EU162" s="15">
        <f t="shared" si="366"/>
        <v>0.91520285136327617</v>
      </c>
      <c r="EV162" s="15">
        <f t="shared" si="366"/>
        <v>0.91520974624649087</v>
      </c>
      <c r="EW162" s="15">
        <f t="shared" si="366"/>
        <v>0.9161931369257974</v>
      </c>
      <c r="EX162" s="15">
        <f t="shared" si="366"/>
        <v>0.91620381675632145</v>
      </c>
      <c r="EY162" s="15">
        <f t="shared" si="366"/>
        <v>0.91640475280982969</v>
      </c>
      <c r="EZ162" s="15">
        <f t="shared" si="366"/>
        <v>0.9215733725475026</v>
      </c>
      <c r="FA162" s="15">
        <f t="shared" si="366"/>
        <v>0.92175620665198899</v>
      </c>
      <c r="FB162" s="15">
        <f t="shared" si="366"/>
        <v>0.92175620665198899</v>
      </c>
      <c r="FC162" s="15">
        <f t="shared" si="366"/>
        <v>0.92189958828349117</v>
      </c>
      <c r="FD162" s="15">
        <f t="shared" si="366"/>
        <v>0.92196928621118168</v>
      </c>
      <c r="FE162" s="15">
        <f t="shared" si="366"/>
        <v>0.92539601477543343</v>
      </c>
      <c r="FF162" s="15">
        <f t="shared" si="366"/>
        <v>0.92740551828301054</v>
      </c>
      <c r="FG162" s="15">
        <f t="shared" si="366"/>
        <v>0.92783613544760746</v>
      </c>
      <c r="FH162" s="15">
        <f t="shared" si="366"/>
        <v>0.93156652746094093</v>
      </c>
      <c r="FI162" s="15">
        <f t="shared" si="366"/>
        <v>0.93167010684206963</v>
      </c>
      <c r="FJ162" s="15">
        <f t="shared" si="366"/>
        <v>0.93605048303419214</v>
      </c>
      <c r="FK162" s="15">
        <f t="shared" si="366"/>
        <v>0.93675419484068034</v>
      </c>
      <c r="FL162" s="15">
        <f t="shared" si="366"/>
        <v>0.93368357339522301</v>
      </c>
      <c r="FM162" s="15">
        <f t="shared" si="366"/>
        <v>0.93367057603549442</v>
      </c>
      <c r="FN162" s="15">
        <f t="shared" si="366"/>
        <v>0.93176480674517514</v>
      </c>
      <c r="FO162" s="15">
        <f t="shared" si="366"/>
        <v>0.93177013805528119</v>
      </c>
      <c r="FP162" s="15">
        <f t="shared" si="366"/>
        <v>0.93200197296964515</v>
      </c>
      <c r="FQ162" s="15">
        <f t="shared" si="366"/>
        <v>0.9322021632741424</v>
      </c>
      <c r="FR162" s="15">
        <f t="shared" si="366"/>
        <v>0.93240536237157301</v>
      </c>
      <c r="FS162" s="15">
        <f t="shared" si="366"/>
        <v>0.93022554953793501</v>
      </c>
      <c r="FT162" s="15">
        <f t="shared" si="366"/>
        <v>0.93243644182090557</v>
      </c>
      <c r="FU162" s="15">
        <f t="shared" si="366"/>
        <v>0.93310595375794991</v>
      </c>
      <c r="FV162" s="15">
        <f t="shared" si="366"/>
        <v>0.92864539203694452</v>
      </c>
      <c r="FW162" s="15">
        <f t="shared" si="366"/>
        <v>0.9287590537234276</v>
      </c>
      <c r="FX162" s="15">
        <f t="shared" si="366"/>
        <v>0.92886245852521909</v>
      </c>
      <c r="FY162" s="15">
        <f t="shared" si="366"/>
        <v>0.92893199764028145</v>
      </c>
      <c r="FZ162" s="15">
        <f t="shared" si="366"/>
        <v>0.92810411015018157</v>
      </c>
      <c r="GA162" s="15">
        <f t="shared" si="366"/>
        <v>0.92836778155831745</v>
      </c>
      <c r="GB162" s="15">
        <f t="shared" si="366"/>
        <v>0.92839029260164607</v>
      </c>
      <c r="GC162" s="15">
        <f t="shared" si="366"/>
        <v>0.92839029260164607</v>
      </c>
      <c r="GD162" s="15">
        <f t="shared" si="366"/>
        <v>0.92839029260164607</v>
      </c>
      <c r="GE162" s="15">
        <f t="shared" si="366"/>
        <v>0.92838728133445358</v>
      </c>
      <c r="GF162" s="15">
        <f t="shared" si="366"/>
        <v>0.92846691711441298</v>
      </c>
      <c r="GG162" s="15">
        <f t="shared" si="366"/>
        <v>0.92850870663547924</v>
      </c>
      <c r="GH162" s="15">
        <f t="shared" si="366"/>
        <v>0.92723871073644437</v>
      </c>
      <c r="GI162" s="15">
        <f t="shared" si="366"/>
        <v>0.92724916184612782</v>
      </c>
      <c r="GJ162" s="15">
        <f t="shared" si="366"/>
        <v>0.92770455386441042</v>
      </c>
      <c r="GK162" s="15">
        <f t="shared" si="366"/>
        <v>0.92819201859723821</v>
      </c>
      <c r="GL162" s="15">
        <f t="shared" si="366"/>
        <v>0.92845869455633578</v>
      </c>
      <c r="GM162" s="15">
        <f t="shared" si="366"/>
        <v>0.92845869455633578</v>
      </c>
      <c r="GN162" s="15">
        <f t="shared" si="366"/>
        <v>0.92854419862967941</v>
      </c>
      <c r="GO162" s="15">
        <f t="shared" si="366"/>
        <v>0.92916178851832321</v>
      </c>
      <c r="GP162" s="15">
        <f t="shared" si="366"/>
        <v>0.92917308088959993</v>
      </c>
      <c r="GQ162" s="15">
        <f t="shared" si="366"/>
        <v>0.92927514317828286</v>
      </c>
      <c r="GR162" s="15">
        <f t="shared" ref="GR162:IV162" si="367">+IF(GR$8 = 125, 1, 1 / GR161)</f>
        <v>0.92941837627851998</v>
      </c>
      <c r="GS162" s="15">
        <f t="shared" si="367"/>
        <v>0.92941789810029529</v>
      </c>
      <c r="GT162" s="15">
        <f t="shared" si="367"/>
        <v>0.92988252734357435</v>
      </c>
      <c r="GU162" s="15">
        <f t="shared" si="367"/>
        <v>0.92995442436604947</v>
      </c>
      <c r="GV162" s="15">
        <f t="shared" si="367"/>
        <v>0.92983718340977939</v>
      </c>
      <c r="GW162" s="15">
        <f t="shared" si="367"/>
        <v>0.92982810516463144</v>
      </c>
      <c r="GX162" s="15">
        <f t="shared" si="367"/>
        <v>0.93091648375721991</v>
      </c>
      <c r="GY162" s="15">
        <f t="shared" si="367"/>
        <v>0.93107538726561456</v>
      </c>
      <c r="GZ162" s="15">
        <f t="shared" si="367"/>
        <v>0.93110278419939263</v>
      </c>
      <c r="HA162" s="15">
        <f t="shared" si="367"/>
        <v>0.93158569819815118</v>
      </c>
      <c r="HB162" s="15">
        <f t="shared" si="367"/>
        <v>0.93228685935039679</v>
      </c>
      <c r="HC162" s="15">
        <f t="shared" si="367"/>
        <v>0.93103326509161877</v>
      </c>
      <c r="HD162" s="15">
        <f t="shared" si="367"/>
        <v>0.93144608467898427</v>
      </c>
      <c r="HE162" s="15">
        <f t="shared" si="367"/>
        <v>0.93149640453778548</v>
      </c>
      <c r="HF162" s="15">
        <f t="shared" si="367"/>
        <v>0.93180494694850124</v>
      </c>
      <c r="HG162" s="15">
        <f t="shared" si="367"/>
        <v>0.93849355475456608</v>
      </c>
      <c r="HH162" s="15">
        <f t="shared" si="367"/>
        <v>0.9389811116766853</v>
      </c>
      <c r="HI162" s="15">
        <f t="shared" si="367"/>
        <v>0.93980858252485022</v>
      </c>
      <c r="HJ162" s="15">
        <f t="shared" si="367"/>
        <v>0.9532529981703165</v>
      </c>
      <c r="HK162" s="15">
        <f t="shared" si="367"/>
        <v>0.95459684120949073</v>
      </c>
      <c r="HL162" s="15">
        <f t="shared" si="367"/>
        <v>0.95459684120949073</v>
      </c>
      <c r="HM162" s="15">
        <f t="shared" si="367"/>
        <v>0.95474199820607641</v>
      </c>
      <c r="HN162" s="15">
        <f t="shared" si="367"/>
        <v>0.95553196575711241</v>
      </c>
      <c r="HO162" s="15">
        <f t="shared" si="367"/>
        <v>0.95611534323248126</v>
      </c>
      <c r="HP162" s="15">
        <f t="shared" si="367"/>
        <v>0.95616265460128103</v>
      </c>
      <c r="HQ162" s="15">
        <f t="shared" si="367"/>
        <v>0.95617156799462555</v>
      </c>
      <c r="HR162" s="15">
        <f t="shared" si="367"/>
        <v>0.95630209857092063</v>
      </c>
      <c r="HS162" s="15">
        <f t="shared" si="367"/>
        <v>0.95659642315007787</v>
      </c>
      <c r="HT162" s="15">
        <f t="shared" si="367"/>
        <v>0.95741074846542551</v>
      </c>
      <c r="HU162" s="15">
        <f t="shared" si="367"/>
        <v>0.95828965232631502</v>
      </c>
      <c r="HV162" s="15">
        <f t="shared" si="367"/>
        <v>0.95869338620477895</v>
      </c>
      <c r="HW162" s="15">
        <f t="shared" si="367"/>
        <v>0.95894592754603425</v>
      </c>
      <c r="HX162" s="15">
        <f t="shared" si="367"/>
        <v>0.95895877110566186</v>
      </c>
      <c r="HY162" s="15">
        <f t="shared" si="367"/>
        <v>0.95908033944843341</v>
      </c>
      <c r="HZ162" s="15">
        <f t="shared" si="367"/>
        <v>0.95910020189392775</v>
      </c>
      <c r="IA162" s="15">
        <f t="shared" si="367"/>
        <v>0.95930530277057413</v>
      </c>
      <c r="IB162" s="15">
        <f t="shared" si="367"/>
        <v>0.95983606083625828</v>
      </c>
      <c r="IC162" s="15">
        <f t="shared" si="367"/>
        <v>0.96046481670427064</v>
      </c>
      <c r="ID162" s="15">
        <f t="shared" si="367"/>
        <v>0.96061345810254117</v>
      </c>
      <c r="IE162" s="15">
        <f t="shared" si="367"/>
        <v>0.96127394905246166</v>
      </c>
      <c r="IF162" s="15">
        <f t="shared" si="367"/>
        <v>0.96163921266346208</v>
      </c>
      <c r="IG162" s="15">
        <f t="shared" si="367"/>
        <v>0.96240013815052494</v>
      </c>
      <c r="IH162" s="15">
        <f t="shared" si="367"/>
        <v>0.96279177551876816</v>
      </c>
      <c r="II162" s="15">
        <f t="shared" si="367"/>
        <v>0.96279177551876816</v>
      </c>
      <c r="IJ162" s="15">
        <f t="shared" si="367"/>
        <v>0.96314858611556819</v>
      </c>
      <c r="IK162" s="15">
        <f t="shared" si="367"/>
        <v>0.96566565236472024</v>
      </c>
      <c r="IL162" s="15">
        <f t="shared" si="367"/>
        <v>0.96739080245273867</v>
      </c>
      <c r="IM162" s="15">
        <f t="shared" si="367"/>
        <v>0.9687313240122698</v>
      </c>
      <c r="IN162" s="15">
        <f t="shared" si="367"/>
        <v>0.97082886682200753</v>
      </c>
      <c r="IO162" s="15">
        <f t="shared" si="367"/>
        <v>0.97518976992097761</v>
      </c>
      <c r="IP162" s="15">
        <f t="shared" si="367"/>
        <v>0.97749555506636754</v>
      </c>
      <c r="IQ162" s="15">
        <f t="shared" si="367"/>
        <v>0.97875224917066816</v>
      </c>
      <c r="IR162" s="15">
        <f t="shared" si="367"/>
        <v>0.98195404532201691</v>
      </c>
      <c r="IS162" s="15">
        <f t="shared" si="367"/>
        <v>0.98496114688886083</v>
      </c>
      <c r="IT162" s="15">
        <f t="shared" si="367"/>
        <v>0.99042756215845329</v>
      </c>
      <c r="IU162" s="15">
        <f t="shared" si="367"/>
        <v>0.99546613762125913</v>
      </c>
      <c r="IV162" s="15">
        <f t="shared" si="367"/>
        <v>1</v>
      </c>
    </row>
    <row r="164" spans="1:256" x14ac:dyDescent="0.2">
      <c r="F164" s="17" t="s">
        <v>183</v>
      </c>
      <c r="G164" s="15" cm="1">
        <f t="array" ref="G164">IF(G$8 &lt;= 122, G162 / INDEX($G162:$EA162, 1, ROUNDUP(COUNT($G162:G162) / 3, 0) * 3), 100%)</f>
        <v>6.9457354416628564E-2</v>
      </c>
      <c r="H164" s="15" cm="1">
        <f t="array" ref="H164">IF(H$8 &lt;= 122, H162 / INDEX($G162:$EA162, 1, ROUNDUP(COUNT($G162:H162) / 3, 0) * 3), 100%)</f>
        <v>0.44699790760943464</v>
      </c>
      <c r="I164" s="15" cm="1">
        <f t="array" ref="I164">IF(I$8 &lt;= 122, I162 / INDEX($G162:$EA162, 1, ROUNDUP(COUNT($G162:I162) / 3, 0) * 3), 100%)</f>
        <v>1</v>
      </c>
      <c r="J164" s="15" cm="1">
        <f t="array" ref="J164">IF(J$8 &lt;= 122, J162 / INDEX($G162:$EA162, 1, ROUNDUP(COUNT($G162:J162) / 3, 0) * 3), 100%)</f>
        <v>0.66546392820165401</v>
      </c>
      <c r="K164" s="15" cm="1">
        <f t="array" ref="K164">IF(K$8 &lt;= 122, K162 / INDEX($G162:$EA162, 1, ROUNDUP(COUNT($G162:K162) / 3, 0) * 3), 100%)</f>
        <v>0.94167617962119365</v>
      </c>
      <c r="L164" s="15" cm="1">
        <f t="array" ref="L164">IF(L$8 &lt;= 122, L162 / INDEX($G162:$EA162, 1, ROUNDUP(COUNT($G162:L162) / 3, 0) * 3), 100%)</f>
        <v>1</v>
      </c>
      <c r="M164" s="15" cm="1">
        <f t="array" ref="M164">IF(M$8 &lt;= 122, M162 / INDEX($G162:$EA162, 1, ROUNDUP(COUNT($G162:M162) / 3, 0) * 3), 100%)</f>
        <v>0.96895960702463779</v>
      </c>
      <c r="N164" s="15" cm="1">
        <f t="array" ref="N164">IF(N$8 &lt;= 122, N162 / INDEX($G162:$EA162, 1, ROUNDUP(COUNT($G162:N162) / 3, 0) * 3), 100%)</f>
        <v>0.9902887203154247</v>
      </c>
      <c r="O164" s="15" cm="1">
        <f t="array" ref="O164">IF(O$8 &lt;= 122, O162 / INDEX($G162:$EA162, 1, ROUNDUP(COUNT($G162:O162) / 3, 0) * 3), 100%)</f>
        <v>1</v>
      </c>
      <c r="P164" s="15" cm="1">
        <f t="array" ref="P164">IF(P$8 &lt;= 122, P162 / INDEX($G162:$EA162, 1, ROUNDUP(COUNT($G162:P162) / 3, 0) * 3), 100%)</f>
        <v>0.99053317154814713</v>
      </c>
      <c r="Q164" s="15" cm="1">
        <f t="array" ref="Q164">IF(Q$8 &lt;= 122, Q162 / INDEX($G162:$EA162, 1, ROUNDUP(COUNT($G162:Q162) / 3, 0) * 3), 100%)</f>
        <v>1.0002099004251435</v>
      </c>
      <c r="R164" s="15" cm="1">
        <f t="array" ref="R164">IF(R$8 &lt;= 122, R162 / INDEX($G162:$EA162, 1, ROUNDUP(COUNT($G162:R162) / 3, 0) * 3), 100%)</f>
        <v>1</v>
      </c>
      <c r="S164" s="15" cm="1">
        <f t="array" ref="S164">IF(S$8 &lt;= 122, S162 / INDEX($G162:$EA162, 1, ROUNDUP(COUNT($G162:S162) / 3, 0) * 3), 100%)</f>
        <v>0.99874259647830366</v>
      </c>
      <c r="T164" s="15" cm="1">
        <f t="array" ref="T164">IF(T$8 &lt;= 122, T162 / INDEX($G162:$EA162, 1, ROUNDUP(COUNT($G162:T162) / 3, 0) * 3), 100%)</f>
        <v>0.99928122941111064</v>
      </c>
      <c r="U164" s="15" cm="1">
        <f t="array" ref="U164">IF(U$8 &lt;= 122, U162 / INDEX($G162:$EA162, 1, ROUNDUP(COUNT($G162:U162) / 3, 0) * 3), 100%)</f>
        <v>1</v>
      </c>
      <c r="V164" s="15" cm="1">
        <f t="array" ref="V164">IF(V$8 &lt;= 122, V162 / INDEX($G162:$EA162, 1, ROUNDUP(COUNT($G162:V162) / 3, 0) * 3), 100%)</f>
        <v>0.99885034305602682</v>
      </c>
      <c r="W164" s="15" cm="1">
        <f t="array" ref="W164">IF(W$8 &lt;= 122, W162 / INDEX($G162:$EA162, 1, ROUNDUP(COUNT($G162:W162) / 3, 0) * 3), 100%)</f>
        <v>0.99948426901628284</v>
      </c>
      <c r="X164" s="15" cm="1">
        <f t="array" ref="X164">IF(X$8 &lt;= 122, X162 / INDEX($G162:$EA162, 1, ROUNDUP(COUNT($G162:X162) / 3, 0) * 3), 100%)</f>
        <v>1</v>
      </c>
      <c r="Y164" s="15" cm="1">
        <f t="array" ref="Y164">IF(Y$8 &lt;= 122, Y162 / INDEX($G162:$EA162, 1, ROUNDUP(COUNT($G162:Y162) / 3, 0) * 3), 100%)</f>
        <v>0.9988458919561326</v>
      </c>
      <c r="Z164" s="15" cm="1">
        <f t="array" ref="Z164">IF(Z$8 &lt;= 122, Z162 / INDEX($G162:$EA162, 1, ROUNDUP(COUNT($G162:Z162) / 3, 0) * 3), 100%)</f>
        <v>0.99962886744551205</v>
      </c>
      <c r="AA164" s="15" cm="1">
        <f t="array" ref="AA164">IF(AA$8 &lt;= 122, AA162 / INDEX($G162:$EA162, 1, ROUNDUP(COUNT($G162:AA162) / 3, 0) * 3), 100%)</f>
        <v>1</v>
      </c>
      <c r="AB164" s="15" cm="1">
        <f t="array" ref="AB164">IF(AB$8 &lt;= 122, AB162 / INDEX($G162:$EA162, 1, ROUNDUP(COUNT($G162:AB162) / 3, 0) * 3), 100%)</f>
        <v>0.99866399622333135</v>
      </c>
      <c r="AC164" s="15" cm="1">
        <f t="array" ref="AC164">IF(AC$8 &lt;= 122, AC162 / INDEX($G162:$EA162, 1, ROUNDUP(COUNT($G162:AC162) / 3, 0) * 3), 100%)</f>
        <v>0.99867181136929084</v>
      </c>
      <c r="AD164" s="15" cm="1">
        <f t="array" ref="AD164">IF(AD$8 &lt;= 122, AD162 / INDEX($G162:$EA162, 1, ROUNDUP(COUNT($G162:AD162) / 3, 0) * 3), 100%)</f>
        <v>1</v>
      </c>
      <c r="AE164" s="15" cm="1">
        <f t="array" ref="AE164">IF(AE$8 &lt;= 122, AE162 / INDEX($G162:$EA162, 1, ROUNDUP(COUNT($G162:AE162) / 3, 0) * 3), 100%)</f>
        <v>0.99978407614564757</v>
      </c>
      <c r="AF164" s="15" cm="1">
        <f t="array" ref="AF164">IF(AF$8 &lt;= 122, AF162 / INDEX($G162:$EA162, 1, ROUNDUP(COUNT($G162:AF162) / 3, 0) * 3), 100%)</f>
        <v>1</v>
      </c>
      <c r="AG164" s="15" cm="1">
        <f t="array" ref="AG164">IF(AG$8 &lt;= 122, AG162 / INDEX($G162:$EA162, 1, ROUNDUP(COUNT($G162:AG162) / 3, 0) * 3), 100%)</f>
        <v>1</v>
      </c>
      <c r="AH164" s="15" cm="1">
        <f t="array" ref="AH164">IF(AH$8 &lt;= 122, AH162 / INDEX($G162:$EA162, 1, ROUNDUP(COUNT($G162:AH162) / 3, 0) * 3), 100%)</f>
        <v>0.99968929315972022</v>
      </c>
      <c r="AI164" s="15" cm="1">
        <f t="array" ref="AI164">IF(AI$8 &lt;= 122, AI162 / INDEX($G162:$EA162, 1, ROUNDUP(COUNT($G162:AI162) / 3, 0) * 3), 100%)</f>
        <v>0.99996560558527003</v>
      </c>
      <c r="AJ164" s="15" cm="1">
        <f t="array" ref="AJ164">IF(AJ$8 &lt;= 122, AJ162 / INDEX($G162:$EA162, 1, ROUNDUP(COUNT($G162:AJ162) / 3, 0) * 3), 100%)</f>
        <v>1</v>
      </c>
      <c r="AK164" s="15" cm="1">
        <f t="array" ref="AK164">IF(AK$8 &lt;= 122, AK162 / INDEX($G162:$EA162, 1, ROUNDUP(COUNT($G162:AK162) / 3, 0) * 3), 100%)</f>
        <v>0.99865746864353022</v>
      </c>
      <c r="AL164" s="15" cm="1">
        <f t="array" ref="AL164">IF(AL$8 &lt;= 122, AL162 / INDEX($G162:$EA162, 1, ROUNDUP(COUNT($G162:AL162) / 3, 0) * 3), 100%)</f>
        <v>0.99892580251187957</v>
      </c>
      <c r="AM164" s="15" cm="1">
        <f t="array" ref="AM164">IF(AM$8 &lt;= 122, AM162 / INDEX($G162:$EA162, 1, ROUNDUP(COUNT($G162:AM162) / 3, 0) * 3), 100%)</f>
        <v>1</v>
      </c>
      <c r="AN164" s="15" cm="1">
        <f t="array" ref="AN164">IF(AN$8 &lt;= 122, AN162 / INDEX($G162:$EA162, 1, ROUNDUP(COUNT($G162:AN162) / 3, 0) * 3), 100%)</f>
        <v>1.0046479191639517</v>
      </c>
      <c r="AO164" s="15" cm="1">
        <f t="array" ref="AO164">IF(AO$8 &lt;= 122, AO162 / INDEX($G162:$EA162, 1, ROUNDUP(COUNT($G162:AO162) / 3, 0) * 3), 100%)</f>
        <v>1.0046525149373753</v>
      </c>
      <c r="AP164" s="15" cm="1">
        <f t="array" ref="AP164">IF(AP$8 &lt;= 122, AP162 / INDEX($G162:$EA162, 1, ROUNDUP(COUNT($G162:AP162) / 3, 0) * 3), 100%)</f>
        <v>1</v>
      </c>
      <c r="AQ164" s="15" cm="1">
        <f t="array" ref="AQ164">IF(AQ$8 &lt;= 122, AQ162 / INDEX($G162:$EA162, 1, ROUNDUP(COUNT($G162:AQ162) / 3, 0) * 3), 100%)</f>
        <v>0.99541140717138776</v>
      </c>
      <c r="AR164" s="15" cm="1">
        <f t="array" ref="AR164">IF(AR$8 &lt;= 122, AR162 / INDEX($G162:$EA162, 1, ROUNDUP(COUNT($G162:AR162) / 3, 0) * 3), 100%)</f>
        <v>0.99544281347246344</v>
      </c>
      <c r="AS164" s="15" cm="1">
        <f t="array" ref="AS164">IF(AS$8 &lt;= 122, AS162 / INDEX($G162:$EA162, 1, ROUNDUP(COUNT($G162:AS162) / 3, 0) * 3), 100%)</f>
        <v>1</v>
      </c>
      <c r="AT164" s="15" cm="1">
        <f t="array" ref="AT164">IF(AT$8 &lt;= 122, AT162 / INDEX($G162:$EA162, 1, ROUNDUP(COUNT($G162:AT162) / 3, 0) * 3), 100%)</f>
        <v>0.99949541676976783</v>
      </c>
      <c r="AU164" s="15" cm="1">
        <f t="array" ref="AU164">IF(AU$8 &lt;= 122, AU162 / INDEX($G162:$EA162, 1, ROUNDUP(COUNT($G162:AU162) / 3, 0) * 3), 100%)</f>
        <v>0.9997836711231648</v>
      </c>
      <c r="AV164" s="15" cm="1">
        <f t="array" ref="AV164">IF(AV$8 &lt;= 122, AV162 / INDEX($G162:$EA162, 1, ROUNDUP(COUNT($G162:AV162) / 3, 0) * 3), 100%)</f>
        <v>1</v>
      </c>
      <c r="AW164" s="15" cm="1">
        <f t="array" ref="AW164">IF(AW$8 &lt;= 122, AW162 / INDEX($G162:$EA162, 1, ROUNDUP(COUNT($G162:AW162) / 3, 0) * 3), 100%)</f>
        <v>0.99993209876524769</v>
      </c>
      <c r="AX164" s="15" cm="1">
        <f t="array" ref="AX164">IF(AX$8 &lt;= 122, AX162 / INDEX($G162:$EA162, 1, ROUNDUP(COUNT($G162:AX162) / 3, 0) * 3), 100%)</f>
        <v>0.99995483989379685</v>
      </c>
      <c r="AY164" s="15" cm="1">
        <f t="array" ref="AY164">IF(AY$8 &lt;= 122, AY162 / INDEX($G162:$EA162, 1, ROUNDUP(COUNT($G162:AY162) / 3, 0) * 3), 100%)</f>
        <v>1</v>
      </c>
      <c r="AZ164" s="15" cm="1">
        <f t="array" ref="AZ164">IF(AZ$8 &lt;= 122, AZ162 / INDEX($G162:$EA162, 1, ROUNDUP(COUNT($G162:AZ162) / 3, 0) * 3), 100%)</f>
        <v>0.99986199354564609</v>
      </c>
      <c r="BA164" s="15" cm="1">
        <f t="array" ref="BA164">IF(BA$8 &lt;= 122, BA162 / INDEX($G162:$EA162, 1, ROUNDUP(COUNT($G162:BA162) / 3, 0) * 3), 100%)</f>
        <v>0.99987727749707533</v>
      </c>
      <c r="BB164" s="15" cm="1">
        <f t="array" ref="BB164">IF(BB$8 &lt;= 122, BB162 / INDEX($G162:$EA162, 1, ROUNDUP(COUNT($G162:BB162) / 3, 0) * 3), 100%)</f>
        <v>1</v>
      </c>
      <c r="BC164" s="15" cm="1">
        <f t="array" ref="BC164">IF(BC$8 &lt;= 122, BC162 / INDEX($G162:$EA162, 1, ROUNDUP(COUNT($G162:BC162) / 3, 0) * 3), 100%)</f>
        <v>0.99992024911596888</v>
      </c>
      <c r="BD164" s="15" cm="1">
        <f t="array" ref="BD164">IF(BD$8 &lt;= 122, BD162 / INDEX($G162:$EA162, 1, ROUNDUP(COUNT($G162:BD162) / 3, 0) * 3), 100%)</f>
        <v>0.99999565837421411</v>
      </c>
      <c r="BE164" s="15" cm="1">
        <f t="array" ref="BE164">IF(BE$8 &lt;= 122, BE162 / INDEX($G162:$EA162, 1, ROUNDUP(COUNT($G162:BE162) / 3, 0) * 3), 100%)</f>
        <v>1</v>
      </c>
      <c r="BF164" s="15" cm="1">
        <f t="array" ref="BF164">IF(BF$8 &lt;= 122, BF162 / INDEX($G162:$EA162, 1, ROUNDUP(COUNT($G162:BF162) / 3, 0) * 3), 100%)</f>
        <v>0.99974109828727564</v>
      </c>
      <c r="BG164" s="15" cm="1">
        <f t="array" ref="BG164">IF(BG$8 &lt;= 122, BG162 / INDEX($G162:$EA162, 1, ROUNDUP(COUNT($G162:BG162) / 3, 0) * 3), 100%)</f>
        <v>1</v>
      </c>
      <c r="BH164" s="15" cm="1">
        <f t="array" ref="BH164">IF(BH$8 &lt;= 122, BH162 / INDEX($G162:$EA162, 1, ROUNDUP(COUNT($G162:BH162) / 3, 0) * 3), 100%)</f>
        <v>1</v>
      </c>
      <c r="BI164" s="15" cm="1">
        <f t="array" ref="BI164">IF(BI$8 &lt;= 122, BI162 / INDEX($G162:$EA162, 1, ROUNDUP(COUNT($G162:BI162) / 3, 0) * 3), 100%)</f>
        <v>0.99984825018585266</v>
      </c>
      <c r="BJ164" s="15" cm="1">
        <f t="array" ref="BJ164">IF(BJ$8 &lt;= 122, BJ162 / INDEX($G162:$EA162, 1, ROUNDUP(COUNT($G162:BJ162) / 3, 0) * 3), 100%)</f>
        <v>0.99991408183141128</v>
      </c>
      <c r="BK164" s="15" cm="1">
        <f t="array" ref="BK164">IF(BK$8 &lt;= 122, BK162 / INDEX($G162:$EA162, 1, ROUNDUP(COUNT($G162:BK162) / 3, 0) * 3), 100%)</f>
        <v>1</v>
      </c>
      <c r="BL164" s="15" cm="1">
        <f t="array" ref="BL164">IF(BL$8 &lt;= 122, BL162 / INDEX($G162:$EA162, 1, ROUNDUP(COUNT($G162:BL162) / 3, 0) * 3), 100%)</f>
        <v>0.99948363968803466</v>
      </c>
      <c r="BM164" s="15" cm="1">
        <f t="array" ref="BM164">IF(BM$8 &lt;= 122, BM162 / INDEX($G162:$EA162, 1, ROUNDUP(COUNT($G162:BM162) / 3, 0) * 3), 100%)</f>
        <v>0.99982602493517858</v>
      </c>
      <c r="BN164" s="15" cm="1">
        <f t="array" ref="BN164">IF(BN$8 &lt;= 122, BN162 / INDEX($G162:$EA162, 1, ROUNDUP(COUNT($G162:BN162) / 3, 0) * 3), 100%)</f>
        <v>1</v>
      </c>
      <c r="BO164" s="15" cm="1">
        <f t="array" ref="BO164">IF(BO$8 &lt;= 122, BO162 / INDEX($G162:$EA162, 1, ROUNDUP(COUNT($G162:BO162) / 3, 0) * 3), 100%)</f>
        <v>0.99918723556019484</v>
      </c>
      <c r="BP164" s="15" cm="1">
        <f t="array" ref="BP164">IF(BP$8 &lt;= 122, BP162 / INDEX($G162:$EA162, 1, ROUNDUP(COUNT($G162:BP162) / 3, 0) * 3), 100%)</f>
        <v>0.99971257339551722</v>
      </c>
      <c r="BQ164" s="15" cm="1">
        <f t="array" ref="BQ164">IF(BQ$8 &lt;= 122, BQ162 / INDEX($G162:$EA162, 1, ROUNDUP(COUNT($G162:BQ162) / 3, 0) * 3), 100%)</f>
        <v>1</v>
      </c>
      <c r="BR164" s="15" cm="1">
        <f t="array" ref="BR164">IF(BR$8 &lt;= 122, BR162 / INDEX($G162:$EA162, 1, ROUNDUP(COUNT($G162:BR162) / 3, 0) * 3), 100%)</f>
        <v>0.99983978635494319</v>
      </c>
      <c r="BS164" s="15" cm="1">
        <f t="array" ref="BS164">IF(BS$8 &lt;= 122, BS162 / INDEX($G162:$EA162, 1, ROUNDUP(COUNT($G162:BS162) / 3, 0) * 3), 100%)</f>
        <v>0.99993192892422444</v>
      </c>
      <c r="BT164" s="15" cm="1">
        <f t="array" ref="BT164">IF(BT$8 &lt;= 122, BT162 / INDEX($G162:$EA162, 1, ROUNDUP(COUNT($G162:BT162) / 3, 0) * 3), 100%)</f>
        <v>1</v>
      </c>
      <c r="BU164" s="15" cm="1">
        <f t="array" ref="BU164">IF(BU$8 &lt;= 122, BU162 / INDEX($G162:$EA162, 1, ROUNDUP(COUNT($G162:BU162) / 3, 0) * 3), 100%)</f>
        <v>0.99982321197356783</v>
      </c>
      <c r="BV164" s="15" cm="1">
        <f t="array" ref="BV164">IF(BV$8 &lt;= 122, BV162 / INDEX($G162:$EA162, 1, ROUNDUP(COUNT($G162:BV162) / 3, 0) * 3), 100%)</f>
        <v>0.99993294870361404</v>
      </c>
      <c r="BW164" s="15" cm="1">
        <f t="array" ref="BW164">IF(BW$8 &lt;= 122, BW162 / INDEX($G162:$EA162, 1, ROUNDUP(COUNT($G162:BW162) / 3, 0) * 3), 100%)</f>
        <v>1</v>
      </c>
      <c r="BX164" s="15" cm="1">
        <f t="array" ref="BX164">IF(BX$8 &lt;= 122, BX162 / INDEX($G162:$EA162, 1, ROUNDUP(COUNT($G162:BX162) / 3, 0) * 3), 100%)</f>
        <v>0.99867266654147668</v>
      </c>
      <c r="BY164" s="15" cm="1">
        <f t="array" ref="BY164">IF(BY$8 &lt;= 122, BY162 / INDEX($G162:$EA162, 1, ROUNDUP(COUNT($G162:BY162) / 3, 0) * 3), 100%)</f>
        <v>0.99970271612392136</v>
      </c>
      <c r="BZ164" s="15" cm="1">
        <f t="array" ref="BZ164">IF(BZ$8 &lt;= 122, BZ162 / INDEX($G162:$EA162, 1, ROUNDUP(COUNT($G162:BZ162) / 3, 0) * 3), 100%)</f>
        <v>1</v>
      </c>
      <c r="CA164" s="15" cm="1">
        <f t="array" ref="CA164">IF(CA$8 &lt;= 122, CA162 / INDEX($G162:$EA162, 1, ROUNDUP(COUNT($G162:CA162) / 3, 0) * 3), 100%)</f>
        <v>0.99876116211576715</v>
      </c>
      <c r="CB164" s="15" cm="1">
        <f t="array" ref="CB164">IF(CB$8 &lt;= 122, CB162 / INDEX($G162:$EA162, 1, ROUNDUP(COUNT($G162:CB162) / 3, 0) * 3), 100%)</f>
        <v>0.99882852745011919</v>
      </c>
      <c r="CC164" s="15" cm="1">
        <f t="array" ref="CC164">IF(CC$8 &lt;= 122, CC162 / INDEX($G162:$EA162, 1, ROUNDUP(COUNT($G162:CC162) / 3, 0) * 3), 100%)</f>
        <v>1</v>
      </c>
      <c r="CD164" s="15" cm="1">
        <f t="array" ref="CD164">IF(CD$8 &lt;= 122, CD162 / INDEX($G162:$EA162, 1, ROUNDUP(COUNT($G162:CD162) / 3, 0) * 3), 100%)</f>
        <v>0.99945202614679729</v>
      </c>
      <c r="CE164" s="15" cm="1">
        <f t="array" ref="CE164">IF(CE$8 &lt;= 122, CE162 / INDEX($G162:$EA162, 1, ROUNDUP(COUNT($G162:CE162) / 3, 0) * 3), 100%)</f>
        <v>0.99948079922892796</v>
      </c>
      <c r="CF164" s="15" cm="1">
        <f t="array" ref="CF164">IF(CF$8 &lt;= 122, CF162 / INDEX($G162:$EA162, 1, ROUNDUP(COUNT($G162:CF162) / 3, 0) * 3), 100%)</f>
        <v>1</v>
      </c>
      <c r="CG164" s="15" cm="1">
        <f t="array" ref="CG164">IF(CG$8 &lt;= 122, CG162 / INDEX($G162:$EA162, 1, ROUNDUP(COUNT($G162:CG162) / 3, 0) * 3), 100%)</f>
        <v>0.99931139128835345</v>
      </c>
      <c r="CH164" s="15" cm="1">
        <f t="array" ref="CH164">IF(CH$8 &lt;= 122, CH162 / INDEX($G162:$EA162, 1, ROUNDUP(COUNT($G162:CH162) / 3, 0) * 3), 100%)</f>
        <v>0.99954948955614487</v>
      </c>
      <c r="CI164" s="15" cm="1">
        <f t="array" ref="CI164">IF(CI$8 &lt;= 122, CI162 / INDEX($G162:$EA162, 1, ROUNDUP(COUNT($G162:CI162) / 3, 0) * 3), 100%)</f>
        <v>1</v>
      </c>
      <c r="CJ164" s="15" cm="1">
        <f t="array" ref="CJ164">IF(CJ$8 &lt;= 122, CJ162 / INDEX($G162:$EA162, 1, ROUNDUP(COUNT($G162:CJ162) / 3, 0) * 3), 100%)</f>
        <v>0.99964124721989511</v>
      </c>
      <c r="CK164" s="15" cm="1">
        <f t="array" ref="CK164">IF(CK$8 &lt;= 122, CK162 / INDEX($G162:$EA162, 1, ROUNDUP(COUNT($G162:CK162) / 3, 0) * 3), 100%)</f>
        <v>0.99997782059349039</v>
      </c>
      <c r="CL164" s="15" cm="1">
        <f t="array" ref="CL164">IF(CL$8 &lt;= 122, CL162 / INDEX($G162:$EA162, 1, ROUNDUP(COUNT($G162:CL162) / 3, 0) * 3), 100%)</f>
        <v>1</v>
      </c>
      <c r="CM164" s="15" cm="1">
        <f t="array" ref="CM164">IF(CM$8 &lt;= 122, CM162 / INDEX($G162:$EA162, 1, ROUNDUP(COUNT($G162:CM162) / 3, 0) * 3), 100%)</f>
        <v>0.99901807506675</v>
      </c>
      <c r="CN164" s="15" cm="1">
        <f t="array" ref="CN164">IF(CN$8 &lt;= 122, CN162 / INDEX($G162:$EA162, 1, ROUNDUP(COUNT($G162:CN162) / 3, 0) * 3), 100%)</f>
        <v>0.99992205538472989</v>
      </c>
      <c r="CO164" s="15" cm="1">
        <f t="array" ref="CO164">IF(CO$8 &lt;= 122, CO162 / INDEX($G162:$EA162, 1, ROUNDUP(COUNT($G162:CO162) / 3, 0) * 3), 100%)</f>
        <v>1</v>
      </c>
      <c r="CP164" s="15" cm="1">
        <f t="array" ref="CP164">IF(CP$8 &lt;= 122, CP162 / INDEX($G162:$EA162, 1, ROUNDUP(COUNT($G162:CP162) / 3, 0) * 3), 100%)</f>
        <v>0.9998474664756003</v>
      </c>
      <c r="CQ164" s="15" cm="1">
        <f t="array" ref="CQ164">IF(CQ$8 &lt;= 122, CQ162 / INDEX($G162:$EA162, 1, ROUNDUP(COUNT($G162:CQ162) / 3, 0) * 3), 100%)</f>
        <v>0.9998474664756003</v>
      </c>
      <c r="CR164" s="15" cm="1">
        <f t="array" ref="CR164">IF(CR$8 &lt;= 122, CR162 / INDEX($G162:$EA162, 1, ROUNDUP(COUNT($G162:CR162) / 3, 0) * 3), 100%)</f>
        <v>1</v>
      </c>
      <c r="CS164" s="15" cm="1">
        <f t="array" ref="CS164">IF(CS$8 &lt;= 122, CS162 / INDEX($G162:$EA162, 1, ROUNDUP(COUNT($G162:CS162) / 3, 0) * 3), 100%)</f>
        <v>0.99933827425959187</v>
      </c>
      <c r="CT164" s="15" cm="1">
        <f t="array" ref="CT164">IF(CT$8 &lt;= 122, CT162 / INDEX($G162:$EA162, 1, ROUNDUP(COUNT($G162:CT162) / 3, 0) * 3), 100%)</f>
        <v>0.99995038379595791</v>
      </c>
      <c r="CU164" s="15" cm="1">
        <f t="array" ref="CU164">IF(CU$8 &lt;= 122, CU162 / INDEX($G162:$EA162, 1, ROUNDUP(COUNT($G162:CU162) / 3, 0) * 3), 100%)</f>
        <v>1</v>
      </c>
      <c r="CV164" s="15" cm="1">
        <f t="array" ref="CV164">IF(CV$8 &lt;= 122, CV162 / INDEX($G162:$EA162, 1, ROUNDUP(COUNT($G162:CV162) / 3, 0) * 3), 100%)</f>
        <v>0.99955551081287586</v>
      </c>
      <c r="CW164" s="15" cm="1">
        <f t="array" ref="CW164">IF(CW$8 &lt;= 122, CW162 / INDEX($G162:$EA162, 1, ROUNDUP(COUNT($G162:CW162) / 3, 0) * 3), 100%)</f>
        <v>0.99969219761948058</v>
      </c>
      <c r="CX164" s="15" cm="1">
        <f t="array" ref="CX164">IF(CX$8 &lt;= 122, CX162 / INDEX($G162:$EA162, 1, ROUNDUP(COUNT($G162:CX162) / 3, 0) * 3), 100%)</f>
        <v>1</v>
      </c>
      <c r="CY164" s="15" cm="1">
        <f t="array" ref="CY164">IF(CY$8 &lt;= 122, CY162 / INDEX($G162:$EA162, 1, ROUNDUP(COUNT($G162:CY162) / 3, 0) * 3), 100%)</f>
        <v>0.99866168785811615</v>
      </c>
      <c r="CZ164" s="15" cm="1">
        <f t="array" ref="CZ164">IF(CZ$8 &lt;= 122, CZ162 / INDEX($G162:$EA162, 1, ROUNDUP(COUNT($G162:CZ162) / 3, 0) * 3), 100%)</f>
        <v>0.99957882759315886</v>
      </c>
      <c r="DA164" s="15" cm="1">
        <f t="array" ref="DA164">IF(DA$8 &lt;= 122, DA162 / INDEX($G162:$EA162, 1, ROUNDUP(COUNT($G162:DA162) / 3, 0) * 3), 100%)</f>
        <v>1</v>
      </c>
      <c r="DB164" s="15" cm="1">
        <f t="array" ref="DB164">IF(DB$8 &lt;= 122, DB162 / INDEX($G162:$EA162, 1, ROUNDUP(COUNT($G162:DB162) / 3, 0) * 3), 100%)</f>
        <v>0.99985985197375737</v>
      </c>
      <c r="DC164" s="15" cm="1">
        <f t="array" ref="DC164">IF(DC$8 &lt;= 122, DC162 / INDEX($G162:$EA162, 1, ROUNDUP(COUNT($G162:DC162) / 3, 0) * 3), 100%)</f>
        <v>0.99987324488077667</v>
      </c>
      <c r="DD164" s="15" cm="1">
        <f t="array" ref="DD164">IF(DD$8 &lt;= 122, DD162 / INDEX($G162:$EA162, 1, ROUNDUP(COUNT($G162:DD162) / 3, 0) * 3), 100%)</f>
        <v>1</v>
      </c>
      <c r="DE164" s="15" cm="1">
        <f t="array" ref="DE164">IF(DE$8 &lt;= 122, DE162 / INDEX($G162:$EA162, 1, ROUNDUP(COUNT($G162:DE162) / 3, 0) * 3), 100%)</f>
        <v>0.99923334934750274</v>
      </c>
      <c r="DF164" s="15" cm="1">
        <f t="array" ref="DF164">IF(DF$8 &lt;= 122, DF162 / INDEX($G162:$EA162, 1, ROUNDUP(COUNT($G162:DF162) / 3, 0) * 3), 100%)</f>
        <v>0.9994470325846877</v>
      </c>
      <c r="DG164" s="15" cm="1">
        <f t="array" ref="DG164">IF(DG$8 &lt;= 122, DG162 / INDEX($G162:$EA162, 1, ROUNDUP(COUNT($G162:DG162) / 3, 0) * 3), 100%)</f>
        <v>1</v>
      </c>
      <c r="DH164" s="15" cm="1">
        <f t="array" ref="DH164">IF(DH$8 &lt;= 122, DH162 / INDEX($G162:$EA162, 1, ROUNDUP(COUNT($G162:DH162) / 3, 0) * 3), 100%)</f>
        <v>0.99968051829353766</v>
      </c>
      <c r="DI164" s="15" cm="1">
        <f t="array" ref="DI164">IF(DI$8 &lt;= 122, DI162 / INDEX($G162:$EA162, 1, ROUNDUP(COUNT($G162:DI162) / 3, 0) * 3), 100%)</f>
        <v>0.99983522870820218</v>
      </c>
      <c r="DJ164" s="15" cm="1">
        <f t="array" ref="DJ164">IF(DJ$8 &lt;= 122, DJ162 / INDEX($G162:$EA162, 1, ROUNDUP(COUNT($G162:DJ162) / 3, 0) * 3), 100%)</f>
        <v>1</v>
      </c>
      <c r="DK164" s="15" cm="1">
        <f t="array" ref="DK164">IF(DK$8 &lt;= 122, DK162 / INDEX($G162:$EA162, 1, ROUNDUP(COUNT($G162:DK162) / 3, 0) * 3), 100%)</f>
        <v>0.99828130417984062</v>
      </c>
      <c r="DL164" s="15" cm="1">
        <f t="array" ref="DL164">IF(DL$8 &lt;= 122, DL162 / INDEX($G162:$EA162, 1, ROUNDUP(COUNT($G162:DL162) / 3, 0) * 3), 100%)</f>
        <v>0.99959322734343881</v>
      </c>
      <c r="DM164" s="15" cm="1">
        <f t="array" ref="DM164">IF(DM$8 &lt;= 122, DM162 / INDEX($G162:$EA162, 1, ROUNDUP(COUNT($G162:DM162) / 3, 0) * 3), 100%)</f>
        <v>1</v>
      </c>
      <c r="DN164" s="15" cm="1">
        <f t="array" ref="DN164">IF(DN$8 &lt;= 122, DN162 / INDEX($G162:$EA162, 1, ROUNDUP(COUNT($G162:DN162) / 3, 0) * 3), 100%)</f>
        <v>0.99710586287306779</v>
      </c>
      <c r="DO164" s="15" cm="1">
        <f t="array" ref="DO164">IF(DO$8 &lt;= 122, DO162 / INDEX($G162:$EA162, 1, ROUNDUP(COUNT($G162:DO162) / 3, 0) * 3), 100%)</f>
        <v>0.9974753902693867</v>
      </c>
      <c r="DP164" s="15" cm="1">
        <f t="array" ref="DP164">IF(DP$8 &lt;= 122, DP162 / INDEX($G162:$EA162, 1, ROUNDUP(COUNT($G162:DP162) / 3, 0) * 3), 100%)</f>
        <v>1</v>
      </c>
      <c r="DQ164" s="15" cm="1">
        <f t="array" ref="DQ164">IF(DQ$8 &lt;= 122, DQ162 / INDEX($G162:$EA162, 1, ROUNDUP(COUNT($G162:DQ162) / 3, 0) * 3), 100%)</f>
        <v>0.99688570781010477</v>
      </c>
      <c r="DR164" s="15" cm="1">
        <f t="array" ref="DR164">IF(DR$8 &lt;= 122, DR162 / INDEX($G162:$EA162, 1, ROUNDUP(COUNT($G162:DR162) / 3, 0) * 3), 100%)</f>
        <v>0.99786951530768253</v>
      </c>
      <c r="DS164" s="15" cm="1">
        <f t="array" ref="DS164">IF(DS$8 &lt;= 122, DS162 / INDEX($G162:$EA162, 1, ROUNDUP(COUNT($G162:DS162) / 3, 0) * 3), 100%)</f>
        <v>1</v>
      </c>
      <c r="DT164" s="15" cm="1">
        <f t="array" ref="DT164">IF(DT$8 &lt;= 122, DT162 / INDEX($G162:$EA162, 1, ROUNDUP(COUNT($G162:DT162) / 3, 0) * 3), 100%)</f>
        <v>0.99636341524941607</v>
      </c>
      <c r="DU164" s="15" cm="1">
        <f t="array" ref="DU164">IF(DU$8 &lt;= 122, DU162 / INDEX($G162:$EA162, 1, ROUNDUP(COUNT($G162:DU162) / 3, 0) * 3), 100%)</f>
        <v>0.99859639496415276</v>
      </c>
      <c r="DV164" s="15" cm="1">
        <f t="array" ref="DV164">IF(DV$8 &lt;= 122, DV162 / INDEX($G162:$EA162, 1, ROUNDUP(COUNT($G162:DV162) / 3, 0) * 3), 100%)</f>
        <v>1</v>
      </c>
      <c r="DW164" s="15" cm="1">
        <f t="array" ref="DW164">IF(DW$8 &lt;= 122, DW162 / INDEX($G162:$EA162, 1, ROUNDUP(COUNT($G162:DW162) / 3, 0) * 3), 100%)</f>
        <v>0.99329685921402189</v>
      </c>
      <c r="DX164" s="15" cm="1">
        <f t="array" ref="DX164">IF(DX$8 &lt;= 122, DX162 / INDEX($G162:$EA162, 1, ROUNDUP(COUNT($G162:DX162) / 3, 0) * 3), 100%)</f>
        <v>0.99616339568271473</v>
      </c>
      <c r="DY164" s="15" cm="1">
        <f t="array" ref="DY164">IF(DY$8 &lt;= 122, DY162 / INDEX($G162:$EA162, 1, ROUNDUP(COUNT($G162:DY162) / 3, 0) * 3), 100%)</f>
        <v>1</v>
      </c>
      <c r="DZ164" s="15" cm="1">
        <f t="array" ref="DZ164">IF(DZ$8 &lt;= 122, DZ162 / INDEX($G162:$EA162, 1, ROUNDUP(COUNT($G162:DZ162) / 3, 0) * 3), 100%)</f>
        <v>1</v>
      </c>
      <c r="EA164" s="15" cm="1">
        <f t="array" ref="EA164">IF(EA$8 &lt;= 122, EA162 / INDEX($G162:$EA162, 1, ROUNDUP(COUNT($G162:EA162) / 3, 0) * 3), 100%)</f>
        <v>1</v>
      </c>
      <c r="EB164" s="15" cm="1">
        <f t="array" ref="EB164">IF(EB$8 &lt;= 122, EB162 / INDEX($EB162:$IV162, 1, ROUNDUP(COUNT($EB162:EB162) / 3, 0) * 3), 100%)</f>
        <v>0.19553411515897381</v>
      </c>
      <c r="EC164" s="15" cm="1">
        <f t="array" ref="EC164">IF(EC$8 &lt;= 122, EC162 / INDEX($EB162:$IV162, 1, ROUNDUP(COUNT($EB162:EC162) / 3, 0) * 3), 100%)</f>
        <v>0.46411103929953867</v>
      </c>
      <c r="ED164" s="15" cm="1">
        <f t="array" ref="ED164">IF(ED$8 &lt;= 122, ED162 / INDEX($EB162:$IV162, 1, ROUNDUP(COUNT($EB162:ED162) / 3, 0) * 3), 100%)</f>
        <v>1</v>
      </c>
      <c r="EE164" s="15" cm="1">
        <f t="array" ref="EE164">IF(EE$8 &lt;= 122, EE162 / INDEX($EB162:$IV162, 1, ROUNDUP(COUNT($EB162:EE162) / 3, 0) * 3), 100%)</f>
        <v>1.0046049195964717</v>
      </c>
      <c r="EF164" s="15" cm="1">
        <f t="array" ref="EF164">IF(EF$8 &lt;= 122, EF162 / INDEX($EB162:$IV162, 1, ROUNDUP(COUNT($EB162:EF162) / 3, 0) * 3), 100%)</f>
        <v>0.99236091876771781</v>
      </c>
      <c r="EG164" s="15" cm="1">
        <f t="array" ref="EG164">IF(EG$8 &lt;= 122, EG162 / INDEX($EB162:$IV162, 1, ROUNDUP(COUNT($EB162:EG162) / 3, 0) * 3), 100%)</f>
        <v>1</v>
      </c>
      <c r="EH164" s="15" cm="1">
        <f t="array" ref="EH164">IF(EH$8 &lt;= 122, EH162 / INDEX($EB162:$IV162, 1, ROUNDUP(COUNT($EB162:EH162) / 3, 0) * 3), 100%)</f>
        <v>0.99104734807565753</v>
      </c>
      <c r="EI164" s="15" cm="1">
        <f t="array" ref="EI164">IF(EI$8 &lt;= 122, EI162 / INDEX($EB162:$IV162, 1, ROUNDUP(COUNT($EB162:EI162) / 3, 0) * 3), 100%)</f>
        <v>0.99027877618215421</v>
      </c>
      <c r="EJ164" s="15" cm="1">
        <f t="array" ref="EJ164">IF(EJ$8 &lt;= 122, EJ162 / INDEX($EB162:$IV162, 1, ROUNDUP(COUNT($EB162:EJ162) / 3, 0) * 3), 100%)</f>
        <v>1</v>
      </c>
      <c r="EK164" s="15" cm="1">
        <f t="array" ref="EK164">IF(EK$8 &lt;= 122, EK162 / INDEX($EB162:$IV162, 1, ROUNDUP(COUNT($EB162:EK162) / 3, 0) * 3), 100%)</f>
        <v>1.001042053474843</v>
      </c>
      <c r="EL164" s="15" cm="1">
        <f t="array" ref="EL164">IF(EL$8 &lt;= 122, EL162 / INDEX($EB162:$IV162, 1, ROUNDUP(COUNT($EB162:EL162) / 3, 0) * 3), 100%)</f>
        <v>1.0059396093200736</v>
      </c>
      <c r="EM164" s="15" cm="1">
        <f t="array" ref="EM164">IF(EM$8 &lt;= 122, EM162 / INDEX($EB162:$IV162, 1, ROUNDUP(COUNT($EB162:EM162) / 3, 0) * 3), 100%)</f>
        <v>1</v>
      </c>
      <c r="EN164" s="15" cm="1">
        <f t="array" ref="EN164">IF(EN$8 &lt;= 122, EN162 / INDEX($EB162:$IV162, 1, ROUNDUP(COUNT($EB162:EN162) / 3, 0) * 3), 100%)</f>
        <v>1.0082031798967517</v>
      </c>
      <c r="EO164" s="15" cm="1">
        <f t="array" ref="EO164">IF(EO$8 &lt;= 122, EO162 / INDEX($EB162:$IV162, 1, ROUNDUP(COUNT($EB162:EO162) / 3, 0) * 3), 100%)</f>
        <v>1.0014509628521757</v>
      </c>
      <c r="EP164" s="15" cm="1">
        <f t="array" ref="EP164">IF(EP$8 &lt;= 122, EP162 / INDEX($EB162:$IV162, 1, ROUNDUP(COUNT($EB162:EP162) / 3, 0) * 3), 100%)</f>
        <v>1</v>
      </c>
      <c r="EQ164" s="15" cm="1">
        <f t="array" ref="EQ164">IF(EQ$8 &lt;= 122, EQ162 / INDEX($EB162:$IV162, 1, ROUNDUP(COUNT($EB162:EQ162) / 3, 0) * 3), 100%)</f>
        <v>0.99868731036045677</v>
      </c>
      <c r="ER164" s="15" cm="1">
        <f t="array" ref="ER164">IF(ER$8 &lt;= 122, ER162 / INDEX($EB162:$IV162, 1, ROUNDUP(COUNT($EB162:ER162) / 3, 0) * 3), 100%)</f>
        <v>0.99091620432987082</v>
      </c>
      <c r="ES164" s="15" cm="1">
        <f t="array" ref="ES164">IF(ES$8 &lt;= 122, ES162 / INDEX($EB162:$IV162, 1, ROUNDUP(COUNT($EB162:ES162) / 3, 0) * 3), 100%)</f>
        <v>1</v>
      </c>
      <c r="ET164" s="15" cm="1">
        <f t="array" ref="ET164">IF(ET$8 &lt;= 122, ET162 / INDEX($EB162:$IV162, 1, ROUNDUP(COUNT($EB162:ET162) / 3, 0) * 3), 100%)</f>
        <v>0.99923005361281414</v>
      </c>
      <c r="EU164" s="15" cm="1">
        <f t="array" ref="EU164">IF(EU$8 &lt;= 122, EU162 / INDEX($EB162:$IV162, 1, ROUNDUP(COUNT($EB162:EU162) / 3, 0) * 3), 100%)</f>
        <v>0.99999246633545702</v>
      </c>
      <c r="EV164" s="15" cm="1">
        <f t="array" ref="EV164">IF(EV$8 &lt;= 122, EV162 / INDEX($EB162:$IV162, 1, ROUNDUP(COUNT($EB162:EV162) / 3, 0) * 3), 100%)</f>
        <v>1</v>
      </c>
      <c r="EW164" s="15" cm="1">
        <f t="array" ref="EW164">IF(EW$8 &lt;= 122, EW162 / INDEX($EB162:$IV162, 1, ROUNDUP(COUNT($EB162:EW162) / 3, 0) * 3), 100%)</f>
        <v>0.99976908032898848</v>
      </c>
      <c r="EX164" s="15" cm="1">
        <f t="array" ref="EX164">IF(EX$8 &lt;= 122, EX162 / INDEX($EB162:$IV162, 1, ROUNDUP(COUNT($EB162:EX162) / 3, 0) * 3), 100%)</f>
        <v>0.99978073438304182</v>
      </c>
      <c r="EY164" s="15" cm="1">
        <f t="array" ref="EY164">IF(EY$8 &lt;= 122, EY162 / INDEX($EB162:$IV162, 1, ROUNDUP(COUNT($EB162:EY162) / 3, 0) * 3), 100%)</f>
        <v>1</v>
      </c>
      <c r="EZ164" s="15" cm="1">
        <f t="array" ref="EZ164">IF(EZ$8 &lt;= 122, EZ162 / INDEX($EB162:$IV162, 1, ROUNDUP(COUNT($EB162:EZ162) / 3, 0) * 3), 100%)</f>
        <v>0.99980164591985721</v>
      </c>
      <c r="FA164" s="15" cm="1">
        <f t="array" ref="FA164">IF(FA$8 &lt;= 122, FA162 / INDEX($EB162:$IV162, 1, ROUNDUP(COUNT($EB162:FA162) / 3, 0) * 3), 100%)</f>
        <v>1</v>
      </c>
      <c r="FB164" s="15" cm="1">
        <f t="array" ref="FB164">IF(FB$8 &lt;= 122, FB162 / INDEX($EB162:$IV162, 1, ROUNDUP(COUNT($EB162:FB162) / 3, 0) * 3), 100%)</f>
        <v>1</v>
      </c>
      <c r="FC164" s="15" cm="1">
        <f t="array" ref="FC164">IF(FC$8 &lt;= 122, FC162 / INDEX($EB162:$IV162, 1, ROUNDUP(COUNT($EB162:FC162) / 3, 0) * 3), 100%)</f>
        <v>0.99622169705065056</v>
      </c>
      <c r="FD164" s="15" cm="1">
        <f t="array" ref="FD164">IF(FD$8 &lt;= 122, FD162 / INDEX($EB162:$IV162, 1, ROUNDUP(COUNT($EB162:FD162) / 3, 0) * 3), 100%)</f>
        <v>0.99629701391670322</v>
      </c>
      <c r="FE164" s="15" cm="1">
        <f t="array" ref="FE164">IF(FE$8 &lt;= 122, FE162 / INDEX($EB162:$IV162, 1, ROUNDUP(COUNT($EB162:FE162) / 3, 0) * 3), 100%)</f>
        <v>1</v>
      </c>
      <c r="FF164" s="15" cm="1">
        <f t="array" ref="FF164">IF(FF$8 &lt;= 122, FF162 / INDEX($EB162:$IV162, 1, ROUNDUP(COUNT($EB162:FF162) / 3, 0) * 3), 100%)</f>
        <v>0.99553332042825593</v>
      </c>
      <c r="FG164" s="15" cm="1">
        <f t="array" ref="FG164">IF(FG$8 &lt;= 122, FG162 / INDEX($EB162:$IV162, 1, ROUNDUP(COUNT($EB162:FG162) / 3, 0) * 3), 100%)</f>
        <v>0.9959955710050028</v>
      </c>
      <c r="FH164" s="15" cm="1">
        <f t="array" ref="FH164">IF(FH$8 &lt;= 122, FH162 / INDEX($EB162:$IV162, 1, ROUNDUP(COUNT($EB162:FH162) / 3, 0) * 3), 100%)</f>
        <v>1</v>
      </c>
      <c r="FI164" s="15" cm="1">
        <f t="array" ref="FI164">IF(FI$8 &lt;= 122, FI162 / INDEX($EB162:$IV162, 1, ROUNDUP(COUNT($EB162:FI162) / 3, 0) * 3), 100%)</f>
        <v>0.99457265521028659</v>
      </c>
      <c r="FJ164" s="15" cm="1">
        <f t="array" ref="FJ164">IF(FJ$8 &lt;= 122, FJ162 / INDEX($EB162:$IV162, 1, ROUNDUP(COUNT($EB162:FJ162) / 3, 0) * 3), 100%)</f>
        <v>0.99924877645559096</v>
      </c>
      <c r="FK164" s="15" cm="1">
        <f t="array" ref="FK164">IF(FK$8 &lt;= 122, FK162 / INDEX($EB162:$IV162, 1, ROUNDUP(COUNT($EB162:FK162) / 3, 0) * 3), 100%)</f>
        <v>1</v>
      </c>
      <c r="FL164" s="15" cm="1">
        <f t="array" ref="FL164">IF(FL$8 &lt;= 122, FL162 / INDEX($EB162:$IV162, 1, ROUNDUP(COUNT($EB162:FL162) / 3, 0) * 3), 100%)</f>
        <v>1.0020592821666559</v>
      </c>
      <c r="FM164" s="15" cm="1">
        <f t="array" ref="FM164">IF(FM$8 &lt;= 122, FM162 / INDEX($EB162:$IV162, 1, ROUNDUP(COUNT($EB162:FM162) / 3, 0) * 3), 100%)</f>
        <v>1.0020453329815884</v>
      </c>
      <c r="FN164" s="15" cm="1">
        <f t="array" ref="FN164">IF(FN$8 &lt;= 122, FN162 / INDEX($EB162:$IV162, 1, ROUNDUP(COUNT($EB162:FN162) / 3, 0) * 3), 100%)</f>
        <v>1</v>
      </c>
      <c r="FO164" s="15" cm="1">
        <f t="array" ref="FO164">IF(FO$8 &lt;= 122, FO162 / INDEX($EB162:$IV162, 1, ROUNDUP(COUNT($EB162:FO162) / 3, 0) * 3), 100%)</f>
        <v>0.99953655415543785</v>
      </c>
      <c r="FP164" s="15" cm="1">
        <f t="array" ref="FP164">IF(FP$8 &lt;= 122, FP162 / INDEX($EB162:$IV162, 1, ROUNDUP(COUNT($EB162:FP162) / 3, 0) * 3), 100%)</f>
        <v>0.99978525011807085</v>
      </c>
      <c r="FQ164" s="15" cm="1">
        <f t="array" ref="FQ164">IF(FQ$8 &lt;= 122, FQ162 / INDEX($EB162:$IV162, 1, ROUNDUP(COUNT($EB162:FQ162) / 3, 0) * 3), 100%)</f>
        <v>1</v>
      </c>
      <c r="FR164" s="15" cm="1">
        <f t="array" ref="FR164">IF(FR$8 &lt;= 122, FR162 / INDEX($EB162:$IV162, 1, ROUNDUP(COUNT($EB162:FR162) / 3, 0) * 3), 100%)</f>
        <v>0.99996666855998051</v>
      </c>
      <c r="FS164" s="15" cm="1">
        <f t="array" ref="FS164">IF(FS$8 &lt;= 122, FS162 / INDEX($EB162:$IV162, 1, ROUNDUP(COUNT($EB162:FS162) / 3, 0) * 3), 100%)</f>
        <v>0.99762890832682061</v>
      </c>
      <c r="FT164" s="15" cm="1">
        <f t="array" ref="FT164">IF(FT$8 &lt;= 122, FT162 / INDEX($EB162:$IV162, 1, ROUNDUP(COUNT($EB162:FT162) / 3, 0) * 3), 100%)</f>
        <v>1</v>
      </c>
      <c r="FU164" s="15" cm="1">
        <f t="array" ref="FU164">IF(FU$8 &lt;= 122, FU162 / INDEX($EB162:$IV162, 1, ROUNDUP(COUNT($EB162:FU162) / 3, 0) * 3), 100%)</f>
        <v>1.0046803312625545</v>
      </c>
      <c r="FV164" s="15" cm="1">
        <f t="array" ref="FV164">IF(FV$8 &lt;= 122, FV162 / INDEX($EB162:$IV162, 1, ROUNDUP(COUNT($EB162:FV162) / 3, 0) * 3), 100%)</f>
        <v>0.99987761983473822</v>
      </c>
      <c r="FW164" s="15" cm="1">
        <f t="array" ref="FW164">IF(FW$8 &lt;= 122, FW162 / INDEX($EB162:$IV162, 1, ROUNDUP(COUNT($EB162:FW162) / 3, 0) * 3), 100%)</f>
        <v>1</v>
      </c>
      <c r="FX164" s="15" cm="1">
        <f t="array" ref="FX164">IF(FX$8 &lt;= 122, FX162 / INDEX($EB162:$IV162, 1, ROUNDUP(COUNT($EB162:FX162) / 3, 0) * 3), 100%)</f>
        <v>1.0008170940810883</v>
      </c>
      <c r="FY164" s="15" cm="1">
        <f t="array" ref="FY164">IF(FY$8 &lt;= 122, FY162 / INDEX($EB162:$IV162, 1, ROUNDUP(COUNT($EB162:FY162) / 3, 0) * 3), 100%)</f>
        <v>1.0008920200665483</v>
      </c>
      <c r="FZ164" s="15" cm="1">
        <f t="array" ref="FZ164">IF(FZ$8 &lt;= 122, FZ162 / INDEX($EB162:$IV162, 1, ROUNDUP(COUNT($EB162:FZ162) / 3, 0) * 3), 100%)</f>
        <v>1</v>
      </c>
      <c r="GA164" s="15" cm="1">
        <f t="array" ref="GA164">IF(GA$8 &lt;= 122, GA162 / INDEX($EB162:$IV162, 1, ROUNDUP(COUNT($EB162:GA162) / 3, 0) * 3), 100%)</f>
        <v>0.99997575260802707</v>
      </c>
      <c r="GB164" s="15" cm="1">
        <f t="array" ref="GB164">IF(GB$8 &lt;= 122, GB162 / INDEX($EB162:$IV162, 1, ROUNDUP(COUNT($EB162:GB162) / 3, 0) * 3), 100%)</f>
        <v>1</v>
      </c>
      <c r="GC164" s="15" cm="1">
        <f t="array" ref="GC164">IF(GC$8 &lt;= 122, GC162 / INDEX($EB162:$IV162, 1, ROUNDUP(COUNT($EB162:GC162) / 3, 0) * 3), 100%)</f>
        <v>1</v>
      </c>
      <c r="GD164" s="15" cm="1">
        <f t="array" ref="GD164">IF(GD$8 &lt;= 122, GD162 / INDEX($EB162:$IV162, 1, ROUNDUP(COUNT($EB162:GD162) / 3, 0) * 3), 100%)</f>
        <v>0.99991747200535153</v>
      </c>
      <c r="GE164" s="15" cm="1">
        <f t="array" ref="GE164">IF(GE$8 &lt;= 122, GE162 / INDEX($EB162:$IV162, 1, ROUNDUP(COUNT($EB162:GE162) / 3, 0) * 3), 100%)</f>
        <v>0.99991422873718872</v>
      </c>
      <c r="GF164" s="15" cm="1">
        <f t="array" ref="GF164">IF(GF$8 &lt;= 122, GF162 / INDEX($EB162:$IV162, 1, ROUNDUP(COUNT($EB162:GF162) / 3, 0) * 3), 100%)</f>
        <v>1</v>
      </c>
      <c r="GG164" s="15" cm="1">
        <f t="array" ref="GG164">IF(GG$8 &lt;= 122, GG162 / INDEX($EB162:$IV162, 1, ROUNDUP(COUNT($EB162:GG162) / 3, 0) * 3), 100%)</f>
        <v>1.0013583671370958</v>
      </c>
      <c r="GH164" s="15" cm="1">
        <f t="array" ref="GH164">IF(GH$8 &lt;= 122, GH162 / INDEX($EB162:$IV162, 1, ROUNDUP(COUNT($EB162:GH162) / 3, 0) * 3), 100%)</f>
        <v>0.99998872890899937</v>
      </c>
      <c r="GI164" s="15" cm="1">
        <f t="array" ref="GI164">IF(GI$8 &lt;= 122, GI162 / INDEX($EB162:$IV162, 1, ROUNDUP(COUNT($EB162:GI162) / 3, 0) * 3), 100%)</f>
        <v>1</v>
      </c>
      <c r="GJ164" s="15" cm="1">
        <f t="array" ref="GJ164">IF(GJ$8 &lt;= 122, GJ162 / INDEX($EB162:$IV162, 1, ROUNDUP(COUNT($EB162:GJ162) / 3, 0) * 3), 100%)</f>
        <v>0.99918774987369174</v>
      </c>
      <c r="GK164" s="15" cm="1">
        <f t="array" ref="GK164">IF(GK$8 &lt;= 122, GK162 / INDEX($EB162:$IV162, 1, ROUNDUP(COUNT($EB162:GK162) / 3, 0) * 3), 100%)</f>
        <v>0.99971277563486549</v>
      </c>
      <c r="GL164" s="15" cm="1">
        <f t="array" ref="GL164">IF(GL$8 &lt;= 122, GL162 / INDEX($EB162:$IV162, 1, ROUNDUP(COUNT($EB162:GL162) / 3, 0) * 3), 100%)</f>
        <v>1</v>
      </c>
      <c r="GM164" s="15" cm="1">
        <f t="array" ref="GM164">IF(GM$8 &lt;= 122, GM162 / INDEX($EB162:$IV162, 1, ROUNDUP(COUNT($EB162:GM162) / 3, 0) * 3), 100%)</f>
        <v>0.99924330297406161</v>
      </c>
      <c r="GN164" s="15" cm="1">
        <f t="array" ref="GN164">IF(GN$8 &lt;= 122, GN162 / INDEX($EB162:$IV162, 1, ROUNDUP(COUNT($EB162:GN162) / 3, 0) * 3), 100%)</f>
        <v>0.99933532577827089</v>
      </c>
      <c r="GO164" s="15" cm="1">
        <f t="array" ref="GO164">IF(GO$8 &lt;= 122, GO162 / INDEX($EB162:$IV162, 1, ROUNDUP(COUNT($EB162:GO162) / 3, 0) * 3), 100%)</f>
        <v>1</v>
      </c>
      <c r="GP164" s="15" cm="1">
        <f t="array" ref="GP164">IF(GP$8 &lt;= 122, GP162 / INDEX($EB162:$IV162, 1, ROUNDUP(COUNT($EB162:GP162) / 3, 0) * 3), 100%)</f>
        <v>0.99973607645901919</v>
      </c>
      <c r="GQ164" s="15" cm="1">
        <f t="array" ref="GQ164">IF(GQ$8 &lt;= 122, GQ162 / INDEX($EB162:$IV162, 1, ROUNDUP(COUNT($EB162:GQ162) / 3, 0) * 3), 100%)</f>
        <v>0.999845889532752</v>
      </c>
      <c r="GR164" s="15" cm="1">
        <f t="array" ref="GR164">IF(GR$8 &lt;= 122, GR162 / INDEX($EB162:$IV162, 1, ROUNDUP(COUNT($EB162:GR162) / 3, 0) * 3), 100%)</f>
        <v>1</v>
      </c>
      <c r="GS164" s="15" cm="1">
        <f t="array" ref="GS164">IF(GS$8 &lt;= 122, GS162 / INDEX($EB162:$IV162, 1, ROUNDUP(COUNT($EB162:GS162) / 3, 0) * 3), 100%)</f>
        <v>0.99942306176335483</v>
      </c>
      <c r="GT164" s="15" cm="1">
        <f t="array" ref="GT164">IF(GT$8 &lt;= 122, GT162 / INDEX($EB162:$IV162, 1, ROUNDUP(COUNT($EB162:GT162) / 3, 0) * 3), 100%)</f>
        <v>0.99992268758490599</v>
      </c>
      <c r="GU164" s="15" cm="1">
        <f t="array" ref="GU164">IF(GU$8 &lt;= 122, GU162 / INDEX($EB162:$IV162, 1, ROUNDUP(COUNT($EB162:GU162) / 3, 0) * 3), 100%)</f>
        <v>1</v>
      </c>
      <c r="GV164" s="15" cm="1">
        <f t="array" ref="GV164">IF(GV$8 &lt;= 122, GV162 / INDEX($EB162:$IV162, 1, ROUNDUP(COUNT($EB162:GV162) / 3, 0) * 3), 100%)</f>
        <v>0.99884060453727874</v>
      </c>
      <c r="GW164" s="15" cm="1">
        <f t="array" ref="GW164">IF(GW$8 &lt;= 122, GW162 / INDEX($EB162:$IV162, 1, ROUNDUP(COUNT($EB162:GW162) / 3, 0) * 3), 100%)</f>
        <v>0.99883085259356919</v>
      </c>
      <c r="GX164" s="15" cm="1">
        <f t="array" ref="GX164">IF(GX$8 &lt;= 122, GX162 / INDEX($EB162:$IV162, 1, ROUNDUP(COUNT($EB162:GX162) / 3, 0) * 3), 100%)</f>
        <v>1</v>
      </c>
      <c r="GY164" s="15" cm="1">
        <f t="array" ref="GY164">IF(GY$8 &lt;= 122, GY162 / INDEX($EB162:$IV162, 1, ROUNDUP(COUNT($EB162:GY162) / 3, 0) * 3), 100%)</f>
        <v>0.99945221257311734</v>
      </c>
      <c r="GZ164" s="15" cm="1">
        <f t="array" ref="GZ164">IF(GZ$8 &lt;= 122, GZ162 / INDEX($EB162:$IV162, 1, ROUNDUP(COUNT($EB162:GZ162) / 3, 0) * 3), 100%)</f>
        <v>0.99948162149795494</v>
      </c>
      <c r="HA164" s="15" cm="1">
        <f t="array" ref="HA164">IF(HA$8 &lt;= 122, HA162 / INDEX($EB162:$IV162, 1, ROUNDUP(COUNT($EB162:HA162) / 3, 0) * 3), 100%)</f>
        <v>1</v>
      </c>
      <c r="HB164" s="15" cm="1">
        <f t="array" ref="HB164">IF(HB$8 &lt;= 122, HB162 / INDEX($EB162:$IV162, 1, ROUNDUP(COUNT($EB162:HB162) / 3, 0) * 3), 100%)</f>
        <v>1.0009026552209968</v>
      </c>
      <c r="HC164" s="15" cm="1">
        <f t="array" ref="HC164">IF(HC$8 &lt;= 122, HC162 / INDEX($EB162:$IV162, 1, ROUNDUP(COUNT($EB162:HC162) / 3, 0) * 3), 100%)</f>
        <v>0.99955679711992373</v>
      </c>
      <c r="HD164" s="15" cm="1">
        <f t="array" ref="HD164">IF(HD$8 &lt;= 122, HD162 / INDEX($EB162:$IV162, 1, ROUNDUP(COUNT($EB162:HD162) / 3, 0) * 3), 100%)</f>
        <v>1</v>
      </c>
      <c r="HE164" s="15" cm="1">
        <f t="array" ref="HE164">IF(HE$8 &lt;= 122, HE162 / INDEX($EB162:$IV162, 1, ROUNDUP(COUNT($EB162:HE162) / 3, 0) * 3), 100%)</f>
        <v>0.99254427461826256</v>
      </c>
      <c r="HF164" s="15" cm="1">
        <f t="array" ref="HF164">IF(HF$8 &lt;= 122, HF162 / INDEX($EB162:$IV162, 1, ROUNDUP(COUNT($EB162:HF162) / 3, 0) * 3), 100%)</f>
        <v>0.99287303810220195</v>
      </c>
      <c r="HG164" s="15" cm="1">
        <f t="array" ref="HG164">IF(HG$8 &lt;= 122, HG162 / INDEX($EB162:$IV162, 1, ROUNDUP(COUNT($EB162:HG162) / 3, 0) * 3), 100%)</f>
        <v>1</v>
      </c>
      <c r="HH164" s="15" cm="1">
        <f t="array" ref="HH164">IF(HH$8 &lt;= 122, HH162 / INDEX($EB162:$IV162, 1, ROUNDUP(COUNT($EB162:HH162) / 3, 0) * 3), 100%)</f>
        <v>0.98502822805590451</v>
      </c>
      <c r="HI164" s="15" cm="1">
        <f t="array" ref="HI164">IF(HI$8 &lt;= 122, HI162 / INDEX($EB162:$IV162, 1, ROUNDUP(COUNT($EB162:HI162) / 3, 0) * 3), 100%)</f>
        <v>0.98589627761856335</v>
      </c>
      <c r="HJ164" s="15" cm="1">
        <f t="array" ref="HJ164">IF(HJ$8 &lt;= 122, HJ162 / INDEX($EB162:$IV162, 1, ROUNDUP(COUNT($EB162:HJ162) / 3, 0) * 3), 100%)</f>
        <v>1</v>
      </c>
      <c r="HK164" s="15" cm="1">
        <f t="array" ref="HK164">IF(HK$8 &lt;= 122, HK162 / INDEX($EB162:$IV162, 1, ROUNDUP(COUNT($EB162:HK162) / 3, 0) * 3), 100%)</f>
        <v>0.99984796207052962</v>
      </c>
      <c r="HL164" s="15" cm="1">
        <f t="array" ref="HL164">IF(HL$8 &lt;= 122, HL162 / INDEX($EB162:$IV162, 1, ROUNDUP(COUNT($EB162:HL162) / 3, 0) * 3), 100%)</f>
        <v>0.99984796207052962</v>
      </c>
      <c r="HM164" s="15" cm="1">
        <f t="array" ref="HM164">IF(HM$8 &lt;= 122, HM162 / INDEX($EB162:$IV162, 1, ROUNDUP(COUNT($EB162:HM162) / 3, 0) * 3), 100%)</f>
        <v>1</v>
      </c>
      <c r="HN164" s="15" cm="1">
        <f t="array" ref="HN164">IF(HN$8 &lt;= 122, HN162 / INDEX($EB162:$IV162, 1, ROUNDUP(COUNT($EB162:HN162) / 3, 0) * 3), 100%)</f>
        <v>0.99934039586138024</v>
      </c>
      <c r="HO164" s="15" cm="1">
        <f t="array" ref="HO164">IF(HO$8 &lt;= 122, HO162 / INDEX($EB162:$IV162, 1, ROUNDUP(COUNT($EB162:HO162) / 3, 0) * 3), 100%)</f>
        <v>0.99995051953914738</v>
      </c>
      <c r="HP164" s="15" cm="1">
        <f t="array" ref="HP164">IF(HP$8 &lt;= 122, HP162 / INDEX($EB162:$IV162, 1, ROUNDUP(COUNT($EB162:HP162) / 3, 0) * 3), 100%)</f>
        <v>1</v>
      </c>
      <c r="HQ164" s="15" cm="1">
        <f t="array" ref="HQ164">IF(HQ$8 &lt;= 122, HQ162 / INDEX($EB162:$IV162, 1, ROUNDUP(COUNT($EB162:HQ162) / 3, 0) * 3), 100%)</f>
        <v>0.99955586792384898</v>
      </c>
      <c r="HR164" s="15" cm="1">
        <f t="array" ref="HR164">IF(HR$8 &lt;= 122, HR162 / INDEX($EB162:$IV162, 1, ROUNDUP(COUNT($EB162:HR162) / 3, 0) * 3), 100%)</f>
        <v>0.99969232105406791</v>
      </c>
      <c r="HS164" s="15" cm="1">
        <f t="array" ref="HS164">IF(HS$8 &lt;= 122, HS162 / INDEX($EB162:$IV162, 1, ROUNDUP(COUNT($EB162:HS162) / 3, 0) * 3), 100%)</f>
        <v>1</v>
      </c>
      <c r="HT164" s="15" cm="1">
        <f t="array" ref="HT164">IF(HT$8 &lt;= 122, HT162 / INDEX($EB162:$IV162, 1, ROUNDUP(COUNT($EB162:HT162) / 3, 0) * 3), 100%)</f>
        <v>0.99866209806199757</v>
      </c>
      <c r="HU164" s="15" cm="1">
        <f t="array" ref="HU164">IF(HU$8 &lt;= 122, HU162 / INDEX($EB162:$IV162, 1, ROUNDUP(COUNT($EB162:HU162) / 3, 0) * 3), 100%)</f>
        <v>0.9995788706960187</v>
      </c>
      <c r="HV164" s="15" cm="1">
        <f t="array" ref="HV164">IF(HV$8 &lt;= 122, HV162 / INDEX($EB162:$IV162, 1, ROUNDUP(COUNT($EB162:HV162) / 3, 0) * 3), 100%)</f>
        <v>1</v>
      </c>
      <c r="HW164" s="15" cm="1">
        <f t="array" ref="HW164">IF(HW$8 &lt;= 122, HW162 / INDEX($EB162:$IV162, 1, ROUNDUP(COUNT($EB162:HW162) / 3, 0) * 3), 100%)</f>
        <v>0.99985985334401029</v>
      </c>
      <c r="HX164" s="15" cm="1">
        <f t="array" ref="HX164">IF(HX$8 &lt;= 122, HX162 / INDEX($EB162:$IV162, 1, ROUNDUP(COUNT($EB162:HX162) / 3, 0) * 3), 100%)</f>
        <v>0.99987324488077667</v>
      </c>
      <c r="HY164" s="15" cm="1">
        <f t="array" ref="HY164">IF(HY$8 &lt;= 122, HY162 / INDEX($EB162:$IV162, 1, ROUNDUP(COUNT($EB162:HY162) / 3, 0) * 3), 100%)</f>
        <v>1</v>
      </c>
      <c r="HZ164" s="15" cm="1">
        <f t="array" ref="HZ164">IF(HZ$8 &lt;= 122, HZ162 / INDEX($EB162:$IV162, 1, ROUNDUP(COUNT($EB162:HZ162) / 3, 0) * 3), 100%)</f>
        <v>0.99923334934750274</v>
      </c>
      <c r="IA164" s="15" cm="1">
        <f t="array" ref="IA164">IF(IA$8 &lt;= 122, IA162 / INDEX($EB162:$IV162, 1, ROUNDUP(COUNT($EB162:IA162) / 3, 0) * 3), 100%)</f>
        <v>0.9994470325846877</v>
      </c>
      <c r="IB164" s="15" cm="1">
        <f t="array" ref="IB164">IF(IB$8 &lt;= 122, IB162 / INDEX($EB162:$IV162, 1, ROUNDUP(COUNT($EB162:IB162) / 3, 0) * 3), 100%)</f>
        <v>1</v>
      </c>
      <c r="IC164" s="15" cm="1">
        <f t="array" ref="IC164">IF(IC$8 &lt;= 122, IC162 / INDEX($EB162:$IV162, 1, ROUNDUP(COUNT($EB162:IC162) / 3, 0) * 3), 100%)</f>
        <v>0.99915827080408393</v>
      </c>
      <c r="ID164" s="15" cm="1">
        <f t="array" ref="ID164">IF(ID$8 &lt;= 122, ID162 / INDEX($EB162:$IV162, 1, ROUNDUP(COUNT($EB162:ID162) / 3, 0) * 3), 100%)</f>
        <v>0.99931290039580123</v>
      </c>
      <c r="IE164" s="15" cm="1">
        <f t="array" ref="IE164">IF(IE$8 &lt;= 122, IE162 / INDEX($EB162:$IV162, 1, ROUNDUP(COUNT($EB162:IE162) / 3, 0) * 3), 100%)</f>
        <v>1</v>
      </c>
      <c r="IF164" s="15" cm="1">
        <f t="array" ref="IF164">IF(IF$8 &lt;= 122, IF162 / INDEX($EB162:$IV162, 1, ROUNDUP(COUNT($EB162:IF162) / 3, 0) * 3), 100%)</f>
        <v>0.99880289499286068</v>
      </c>
      <c r="IG164" s="15" cm="1">
        <f t="array" ref="IG164">IF(IG$8 &lt;= 122, IG162 / INDEX($EB162:$IV162, 1, ROUNDUP(COUNT($EB162:IG162) / 3, 0) * 3), 100%)</f>
        <v>0.99959322734343858</v>
      </c>
      <c r="IH164" s="15" cm="1">
        <f t="array" ref="IH164">IF(IH$8 &lt;= 122, IH162 / INDEX($EB162:$IV162, 1, ROUNDUP(COUNT($EB162:IH162) / 3, 0) * 3), 100%)</f>
        <v>1</v>
      </c>
      <c r="II164" s="15" cm="1">
        <f t="array" ref="II164">IF(II$8 &lt;= 122, II162 / INDEX($EB162:$IV162, 1, ROUNDUP(COUNT($EB162:II162) / 3, 0) * 3), 100%)</f>
        <v>0.99702394214921641</v>
      </c>
      <c r="IJ164" s="15" cm="1">
        <f t="array" ref="IJ164">IF(IJ$8 &lt;= 122, IJ162 / INDEX($EB162:$IV162, 1, ROUNDUP(COUNT($EB162:IJ162) / 3, 0) * 3), 100%)</f>
        <v>0.99739343918571788</v>
      </c>
      <c r="IK164" s="15" cm="1">
        <f t="array" ref="IK164">IF(IK$8 &lt;= 122, IK162 / INDEX($EB162:$IV162, 1, ROUNDUP(COUNT($EB162:IK162) / 3, 0) * 3), 100%)</f>
        <v>1</v>
      </c>
      <c r="IL164" s="15" cm="1">
        <f t="array" ref="IL164">IF(IL$8 &lt;= 122, IL162 / INDEX($EB162:$IV162, 1, ROUNDUP(COUNT($EB162:IL162) / 3, 0) * 3), 100%)</f>
        <v>0.99645862985046652</v>
      </c>
      <c r="IM164" s="15" cm="1">
        <f t="array" ref="IM164">IF(IM$8 &lt;= 122, IM162 / INDEX($EB162:$IV162, 1, ROUNDUP(COUNT($EB162:IM162) / 3, 0) * 3), 100%)</f>
        <v>0.99783943094254701</v>
      </c>
      <c r="IN164" s="15" cm="1">
        <f t="array" ref="IN164">IF(IN$8 &lt;= 122, IN162 / INDEX($EB162:$IV162, 1, ROUNDUP(COUNT($EB162:IN162) / 3, 0) * 3), 100%)</f>
        <v>1</v>
      </c>
      <c r="IO164" s="15" cm="1">
        <f t="array" ref="IO164">IF(IO$8 &lt;= 122, IO162 / INDEX($EB162:$IV162, 1, ROUNDUP(COUNT($EB162:IO162) / 3, 0) * 3), 100%)</f>
        <v>0.99636018282184369</v>
      </c>
      <c r="IP164" s="15" cm="1">
        <f t="array" ref="IP164">IF(IP$8 &lt;= 122, IP162 / INDEX($EB162:$IV162, 1, ROUNDUP(COUNT($EB162:IP162) / 3, 0) * 3), 100%)</f>
        <v>0.99871602429995388</v>
      </c>
      <c r="IQ164" s="15" cm="1">
        <f t="array" ref="IQ164">IF(IQ$8 &lt;= 122, IQ162 / INDEX($EB162:$IV162, 1, ROUNDUP(COUNT($EB162:IQ162) / 3, 0) * 3), 100%)</f>
        <v>1</v>
      </c>
      <c r="IR164" s="15" cm="1">
        <f t="array" ref="IR164">IF(IR$8 &lt;= 122, IR162 / INDEX($EB162:$IV162, 1, ROUNDUP(COUNT($EB162:IR162) / 3, 0) * 3), 100%)</f>
        <v>0.99144458700445504</v>
      </c>
      <c r="IS164" s="15" cm="1">
        <f t="array" ref="IS164">IF(IS$8 &lt;= 122, IS162 / INDEX($EB162:$IV162, 1, ROUNDUP(COUNT($EB162:IS162) / 3, 0) * 3), 100%)</f>
        <v>0.99448075207269127</v>
      </c>
      <c r="IT164" s="15" cm="1">
        <f t="array" ref="IT164">IF(IT$8 &lt;= 122, IT162 / INDEX($EB162:$IV162, 1, ROUNDUP(COUNT($EB162:IT162) / 3, 0) * 3), 100%)</f>
        <v>1</v>
      </c>
      <c r="IU164" s="15" cm="1">
        <f t="array" ref="IU164">IF(IU$8 &lt;= 122, IU162 / INDEX($EB162:$IV162, 1, ROUNDUP(COUNT($EB162:IU162) / 3, 0) * 3), 100%)</f>
        <v>1</v>
      </c>
      <c r="IV164" s="15" cm="1">
        <f t="array" ref="IV164">IF(IV$8 &lt;= 122, IV162 / INDEX($EB162:$IV162, 1, ROUNDUP(COUNT($EB162:IV162) / 3, 0) * 3), 100%)</f>
        <v>1</v>
      </c>
    </row>
    <row r="165" spans="1:256" x14ac:dyDescent="0.2">
      <c r="A165" s="23"/>
      <c r="B165" t="s">
        <v>210</v>
      </c>
    </row>
    <row r="166" spans="1:256" x14ac:dyDescent="0.2">
      <c r="Q166" s="35" t="s">
        <v>199</v>
      </c>
      <c r="R166" s="35"/>
      <c r="S166" s="35"/>
      <c r="T166" s="35"/>
      <c r="U166" s="35"/>
      <c r="V166" s="35"/>
      <c r="W166" s="35"/>
      <c r="X166" s="35"/>
      <c r="Y166" s="35"/>
      <c r="AA166" s="35" t="s">
        <v>202</v>
      </c>
      <c r="AB166" s="35"/>
      <c r="AC166" s="35"/>
      <c r="AD166" s="35"/>
      <c r="AE166" s="35"/>
      <c r="AG166" s="35" t="s">
        <v>204</v>
      </c>
      <c r="AH166" s="35"/>
      <c r="AI166" s="35"/>
      <c r="AK166" s="35" t="s">
        <v>209</v>
      </c>
      <c r="AL166" s="35"/>
      <c r="AM166" s="35"/>
      <c r="AN166" s="35"/>
    </row>
    <row r="167" spans="1:256" x14ac:dyDescent="0.2">
      <c r="A167" s="12" t="s">
        <v>85</v>
      </c>
      <c r="B167" s="12" t="s">
        <v>34</v>
      </c>
      <c r="C167" s="12" t="s">
        <v>14</v>
      </c>
      <c r="D167" s="12" t="s">
        <v>36</v>
      </c>
      <c r="E167" s="12" t="s">
        <v>37</v>
      </c>
      <c r="F167" s="12" t="s">
        <v>45</v>
      </c>
      <c r="G167" s="12" t="s">
        <v>186</v>
      </c>
      <c r="H167" s="12" t="s">
        <v>187</v>
      </c>
      <c r="I167" s="12" t="s">
        <v>188</v>
      </c>
      <c r="J167" s="12" t="s">
        <v>40</v>
      </c>
      <c r="L167" s="12" t="s">
        <v>189</v>
      </c>
      <c r="M167" s="12" t="s">
        <v>190</v>
      </c>
      <c r="N167" s="12" t="s">
        <v>191</v>
      </c>
      <c r="O167" s="12" t="s">
        <v>192</v>
      </c>
      <c r="Q167" s="12" t="s">
        <v>193</v>
      </c>
      <c r="R167" s="12" t="s">
        <v>194</v>
      </c>
      <c r="S167" s="12" t="s">
        <v>195</v>
      </c>
      <c r="T167" s="12" t="s">
        <v>196</v>
      </c>
      <c r="U167" s="12" t="s">
        <v>197</v>
      </c>
      <c r="V167" s="12" t="s">
        <v>198</v>
      </c>
      <c r="W167" s="12" t="s">
        <v>36</v>
      </c>
      <c r="X167" s="12" t="s">
        <v>186</v>
      </c>
      <c r="Y167" s="12" t="s">
        <v>187</v>
      </c>
      <c r="AA167" s="12" t="s">
        <v>200</v>
      </c>
      <c r="AB167" s="12" t="s">
        <v>201</v>
      </c>
      <c r="AC167" s="12" t="s">
        <v>36</v>
      </c>
      <c r="AD167" s="12" t="s">
        <v>186</v>
      </c>
      <c r="AE167" s="12" t="s">
        <v>187</v>
      </c>
      <c r="AG167" s="12" t="s">
        <v>203</v>
      </c>
      <c r="AH167" s="12" t="s">
        <v>36</v>
      </c>
      <c r="AI167" s="12" t="s">
        <v>187</v>
      </c>
      <c r="AK167" s="12" t="s">
        <v>205</v>
      </c>
      <c r="AL167" s="12" t="s">
        <v>206</v>
      </c>
      <c r="AM167" s="12" t="s">
        <v>207</v>
      </c>
      <c r="AN167" s="12" t="s">
        <v>208</v>
      </c>
    </row>
    <row r="168" spans="1:256" x14ac:dyDescent="0.2">
      <c r="A168" s="32" cm="1">
        <f t="array" ref="A168:A210">_xlfn._xlws.FILTER(Aux_Totales!$F:$F, Aux_Totales!$A:$A = Aperturas!$A$2)</f>
        <v>201403</v>
      </c>
      <c r="B168" s="18">
        <f>SUMIFS(Aux_Totales!$G:$G, Aux_Totales!$F:$F, $A168, Aux_Totales!$A:$A, Aperturas!$A$2)</f>
        <v>36521207668</v>
      </c>
      <c r="C168" s="18">
        <f>SUMIFS(Aux_Totales!$H:$H, Aux_Totales!$F:$F, $A168, Aux_Totales!$A:$A, Aperturas!$A$2)</f>
        <v>30728244243.419979</v>
      </c>
      <c r="D168" s="18">
        <f t="shared" ref="D168:D210" si="368">IF(E168 = "Mantener", L168, IF(E168 = "Completar diagonal", W168, IF(E168 = "Bornhuetter-Ferguson", AC168, IF(E168 = "Sin IBNR", C168, AH168))))</f>
        <v>36521207668</v>
      </c>
      <c r="E168" s="33" t="s">
        <v>184</v>
      </c>
      <c r="F168" s="18">
        <f>SUMIFS(Aux_Totales!$P:$P, Aux_Totales!$F:$F, $A168, Aux_Totales!$A:$A, Aperturas!$A$2)</f>
        <v>0</v>
      </c>
      <c r="G168" s="15">
        <f t="shared" ref="G168:G210" si="369">IFERROR(D168 / F168, 0)</f>
        <v>0</v>
      </c>
      <c r="H168" s="11">
        <f t="shared" ref="H168:H210" si="370">D168 - L168</f>
        <v>36521207668</v>
      </c>
      <c r="I168" s="11" t="str">
        <f t="shared" ref="I168:I208" si="371">IFERROR(IF(ABS(W168 / L168 - 1) &gt; 0.05, "Completar diagonal ajusta mas de 5%", ""), "")</f>
        <v/>
      </c>
      <c r="J168" s="33"/>
      <c r="L168" s="18">
        <f>SUMIFS(Aux_Anterior!$W:$W, Aux_Anterior!$F:$F, $A168, Aux_Anterior!$A:$A, Aperturas!$A$2, Aux_Anterior!$AB:$AB, 202404, Aux_Anterior!$AA:$AA, 0)</f>
        <v>0</v>
      </c>
      <c r="M168" s="18">
        <f>SUMIFS(Aux_Anterior!$X:$X, Aux_Anterior!$F:$F, $A168, Aux_Anterior!$A:$A, Aperturas!$A$2, Aux_Anterior!$AB:$AB, 202404, Aux_Anterior!$AA:$AA, 0)</f>
        <v>0</v>
      </c>
      <c r="N168" s="18">
        <f>SUMIFS(Aux_Anterior!$P:$P, Aux_Anterior!$F:$F, $A168, Aux_Anterior!$A:$A, Aperturas!$A$2, Aux_Anterior!$AB:$AB, 202404, Aux_Anterior!$AA:$AA, 0)</f>
        <v>0</v>
      </c>
      <c r="O168" s="15">
        <f t="shared" ref="O168:O209" si="372">IFERROR(L168 / N168,0)</f>
        <v>0</v>
      </c>
      <c r="Q168" s="18" cm="1">
        <f t="array" ref="Q168">INDEX($G$9:$EA$50, COUNTA($A$168:$A168), 125 - (COUNTA($A$168:$A168) - 1) * 3 - 2)</f>
        <v>36206868760</v>
      </c>
      <c r="R168" s="18" cm="1">
        <f t="array" ref="R168">INDEX($EB$9:$IV$50, COUNTA($A$168:$A168), 125 - (COUNTA($A$168:$A168) - 1) * 3 - 2)</f>
        <v>30434100035.419979</v>
      </c>
      <c r="S168" s="15">
        <f t="shared" ref="S168:S208" si="373">IFERROR(IF($C$2 = "Pago", Q167, R167) / L167, 100%)</f>
        <v>1</v>
      </c>
      <c r="T168" s="34" cm="1">
        <f t="array" ref="T168">IFERROR(INDEX(IF($C$2 = "Pago", $G$164:$EA$164, $EB$164:$IV$164), 1, (COUNTA($A168:$A$209) - 1) * 3 + 2), 100%)</f>
        <v>1</v>
      </c>
      <c r="U168" s="18">
        <f t="shared" ref="U168:U208" si="374">IF($C$2 = "Pago", $B168, $C168) / T168</f>
        <v>36521207668</v>
      </c>
      <c r="V168" s="15">
        <f t="shared" ref="V168:V208" si="375">T168 * S168</f>
        <v>1</v>
      </c>
      <c r="W168" s="18">
        <f t="shared" ref="W168:W208" si="376">U168 / S168</f>
        <v>36521207668</v>
      </c>
      <c r="X168" s="15" t="e">
        <f t="shared" ref="X168:X208" si="377">W168 / $F168</f>
        <v>#DIV/0!</v>
      </c>
      <c r="Y168" s="11">
        <f t="shared" ref="Y168:Y208" si="378">W168 - M168</f>
        <v>36521207668</v>
      </c>
      <c r="AA168" s="34">
        <f t="shared" ref="AA168:AA208" si="379">O168</f>
        <v>0</v>
      </c>
      <c r="AB168" s="34">
        <f t="shared" ref="AB168:AB208" si="380">V168</f>
        <v>1</v>
      </c>
      <c r="AC168" s="18">
        <f t="shared" ref="AC168:AC208" si="381">IF($C$2 = "Pago", $B168, $C168) + AA168 * $F168 * (1 - AB168)</f>
        <v>36521207668</v>
      </c>
      <c r="AD168" s="15">
        <f t="shared" ref="AD168:AD208" si="382">IFERROR(AC168 / $F168, 0)</f>
        <v>0</v>
      </c>
      <c r="AE168" s="18">
        <f t="shared" ref="AE168:AE208" si="383">AC168 - L168</f>
        <v>36521207668</v>
      </c>
      <c r="AG168" s="34">
        <f t="shared" ref="AG168:AG208" si="384">O168</f>
        <v>0</v>
      </c>
      <c r="AH168" s="18">
        <f t="shared" ref="AH168:AH208" si="385">AG168 * $F168</f>
        <v>0</v>
      </c>
      <c r="AI168" s="18">
        <f t="shared" ref="AI168:AI208" si="386">AH168 - L168</f>
        <v>0</v>
      </c>
      <c r="AK168" s="34">
        <f t="shared" ref="AK168:AK209" si="387">IFERROR(1 / (1), 100%)</f>
        <v>1</v>
      </c>
      <c r="AL168" s="11">
        <f t="shared" ref="AL168:AL210" si="388">IFERROR((D168 - M168) * IF(AK168 = "", 100%, AK168), 0)</f>
        <v>36521207668</v>
      </c>
      <c r="AM168" s="11">
        <f t="shared" ref="AM168:AM210" si="389">IFERROR(M168 + AL168, 0)</f>
        <v>36521207668</v>
      </c>
      <c r="AN168" s="36"/>
    </row>
    <row r="169" spans="1:256" x14ac:dyDescent="0.2">
      <c r="A169">
        <v>201406</v>
      </c>
      <c r="B169" s="18">
        <f>SUMIFS(Aux_Totales!$G:$G, Aux_Totales!$F:$F, $A169, Aux_Totales!$A:$A, Aperturas!$A$2)</f>
        <v>10427743738</v>
      </c>
      <c r="C169" s="18">
        <f>SUMIFS(Aux_Totales!$H:$H, Aux_Totales!$F:$F, $A169, Aux_Totales!$A:$A, Aperturas!$A$2)</f>
        <v>10427743738</v>
      </c>
      <c r="D169" s="18">
        <f t="shared" si="368"/>
        <v>10467904947.313795</v>
      </c>
      <c r="E169" s="33" t="s">
        <v>184</v>
      </c>
      <c r="F169" s="18">
        <f>SUMIFS(Aux_Totales!$P:$P, Aux_Totales!$F:$F, $A169, Aux_Totales!$A:$A, Aperturas!$A$2)</f>
        <v>0</v>
      </c>
      <c r="G169" s="15">
        <f t="shared" si="369"/>
        <v>0</v>
      </c>
      <c r="H169" s="11">
        <f t="shared" si="370"/>
        <v>10467904947.313795</v>
      </c>
      <c r="I169" s="11" t="str">
        <f t="shared" si="371"/>
        <v/>
      </c>
      <c r="J169" s="33"/>
      <c r="L169" s="18">
        <f>SUMIFS(Aux_Anterior!$W:$W, Aux_Anterior!$F:$F, $A169, Aux_Anterior!$A:$A, Aperturas!$A$2, Aux_Anterior!$AB:$AB, 202404, Aux_Anterior!$AA:$AA, 0)</f>
        <v>0</v>
      </c>
      <c r="M169" s="18">
        <f>SUMIFS(Aux_Anterior!$X:$X, Aux_Anterior!$F:$F, $A169, Aux_Anterior!$A:$A, Aperturas!$A$2, Aux_Anterior!$AB:$AB, 202404, Aux_Anterior!$AA:$AA, 0)</f>
        <v>0</v>
      </c>
      <c r="N169" s="18">
        <f>SUMIFS(Aux_Anterior!$P:$P, Aux_Anterior!$F:$F, $A169, Aux_Anterior!$A:$A, Aperturas!$A$2, Aux_Anterior!$AB:$AB, 202404, Aux_Anterior!$AA:$AA, 0)</f>
        <v>0</v>
      </c>
      <c r="O169" s="15">
        <f t="shared" si="372"/>
        <v>0</v>
      </c>
      <c r="Q169" s="18" cm="1">
        <f t="array" ref="Q169">INDEX($G$9:$EA$50, COUNTA($A$168:$A169), 125 - (COUNTA($A$168:$A169) - 1) * 3 - 2)</f>
        <v>10377594144</v>
      </c>
      <c r="R169" s="18" cm="1">
        <f t="array" ref="R169">INDEX($EB$9:$IV$50, COUNTA($A$168:$A169), 125 - (COUNTA($A$168:$A169) - 1) * 3 - 2)</f>
        <v>10377594144</v>
      </c>
      <c r="S169" s="15">
        <f t="shared" si="373"/>
        <v>1</v>
      </c>
      <c r="T169" s="34" cm="1">
        <f t="array" ref="T169">IFERROR(INDEX(IF($C$2 = "Pago", $G$164:$EA$164, $EB$164:$IV$164), 1, (COUNTA($A169:$A$209) - 1) * 3 + 2), 100%)</f>
        <v>0.99616339568271473</v>
      </c>
      <c r="U169" s="18">
        <f t="shared" si="374"/>
        <v>10467904947.313795</v>
      </c>
      <c r="V169" s="15">
        <f t="shared" si="375"/>
        <v>0.99616339568271473</v>
      </c>
      <c r="W169" s="18">
        <f t="shared" si="376"/>
        <v>10467904947.313795</v>
      </c>
      <c r="X169" s="15" t="e">
        <f t="shared" si="377"/>
        <v>#DIV/0!</v>
      </c>
      <c r="Y169" s="11">
        <f t="shared" si="378"/>
        <v>10467904947.313795</v>
      </c>
      <c r="AA169" s="34">
        <f t="shared" si="379"/>
        <v>0</v>
      </c>
      <c r="AB169" s="34">
        <f t="shared" si="380"/>
        <v>0.99616339568271473</v>
      </c>
      <c r="AC169" s="18">
        <f t="shared" si="381"/>
        <v>10427743738</v>
      </c>
      <c r="AD169" s="15">
        <f t="shared" si="382"/>
        <v>0</v>
      </c>
      <c r="AE169" s="18">
        <f t="shared" si="383"/>
        <v>10427743738</v>
      </c>
      <c r="AG169" s="34">
        <f t="shared" si="384"/>
        <v>0</v>
      </c>
      <c r="AH169" s="18">
        <f t="shared" si="385"/>
        <v>0</v>
      </c>
      <c r="AI169" s="18">
        <f t="shared" si="386"/>
        <v>0</v>
      </c>
      <c r="AK169" s="34">
        <f t="shared" si="387"/>
        <v>1</v>
      </c>
      <c r="AL169" s="11">
        <f t="shared" si="388"/>
        <v>10467904947.313795</v>
      </c>
      <c r="AM169" s="11">
        <f t="shared" si="389"/>
        <v>10467904947.313795</v>
      </c>
      <c r="AN169" s="36"/>
    </row>
    <row r="170" spans="1:256" x14ac:dyDescent="0.2">
      <c r="A170">
        <v>201409</v>
      </c>
      <c r="B170" s="18">
        <f>SUMIFS(Aux_Totales!$G:$G, Aux_Totales!$F:$F, $A170, Aux_Totales!$A:$A, Aperturas!$A$2)</f>
        <v>11535312100</v>
      </c>
      <c r="C170" s="18">
        <f>SUMIFS(Aux_Totales!$H:$H, Aux_Totales!$F:$F, $A170, Aux_Totales!$A:$A, Aperturas!$A$2)</f>
        <v>11535312099.999998</v>
      </c>
      <c r="D170" s="18">
        <f t="shared" si="368"/>
        <v>11551525879.896744</v>
      </c>
      <c r="E170" s="33" t="s">
        <v>184</v>
      </c>
      <c r="F170" s="18">
        <f>SUMIFS(Aux_Totales!$P:$P, Aux_Totales!$F:$F, $A170, Aux_Totales!$A:$A, Aperturas!$A$2)</f>
        <v>0</v>
      </c>
      <c r="G170" s="15">
        <f t="shared" si="369"/>
        <v>0</v>
      </c>
      <c r="H170" s="11">
        <f t="shared" si="370"/>
        <v>11551525879.896744</v>
      </c>
      <c r="I170" s="11" t="str">
        <f t="shared" si="371"/>
        <v/>
      </c>
      <c r="J170" s="33"/>
      <c r="L170" s="18">
        <f>SUMIFS(Aux_Anterior!$W:$W, Aux_Anterior!$F:$F, $A170, Aux_Anterior!$A:$A, Aperturas!$A$2, Aux_Anterior!$AB:$AB, 202404, Aux_Anterior!$AA:$AA, 0)</f>
        <v>0</v>
      </c>
      <c r="M170" s="18">
        <f>SUMIFS(Aux_Anterior!$X:$X, Aux_Anterior!$F:$F, $A170, Aux_Anterior!$A:$A, Aperturas!$A$2, Aux_Anterior!$AB:$AB, 202404, Aux_Anterior!$AA:$AA, 0)</f>
        <v>0</v>
      </c>
      <c r="N170" s="18">
        <f>SUMIFS(Aux_Anterior!$P:$P, Aux_Anterior!$F:$F, $A170, Aux_Anterior!$A:$A, Aperturas!$A$2, Aux_Anterior!$AB:$AB, 202404, Aux_Anterior!$AA:$AA, 0)</f>
        <v>0</v>
      </c>
      <c r="O170" s="15">
        <f t="shared" si="372"/>
        <v>0</v>
      </c>
      <c r="Q170" s="18" cm="1">
        <f t="array" ref="Q170">INDEX($G$9:$EA$50, COUNTA($A$168:$A170), 125 - (COUNTA($A$168:$A170) - 1) * 3 - 2)</f>
        <v>11531136496</v>
      </c>
      <c r="R170" s="18" cm="1">
        <f t="array" ref="R170">INDEX($EB$9:$IV$50, COUNTA($A$168:$A170), 125 - (COUNTA($A$168:$A170) - 1) * 3 - 2)</f>
        <v>11531136495.999998</v>
      </c>
      <c r="S170" s="15">
        <f t="shared" si="373"/>
        <v>1</v>
      </c>
      <c r="T170" s="34" cm="1">
        <f t="array" ref="T170">IFERROR(INDEX(IF($C$2 = "Pago", $G$164:$EA$164, $EB$164:$IV$164), 1, (COUNTA($A170:$A$209) - 1) * 3 + 2), 100%)</f>
        <v>0.99859639496415276</v>
      </c>
      <c r="U170" s="18">
        <f t="shared" si="374"/>
        <v>11551525879.896744</v>
      </c>
      <c r="V170" s="15">
        <f t="shared" si="375"/>
        <v>0.99859639496415276</v>
      </c>
      <c r="W170" s="18">
        <f t="shared" si="376"/>
        <v>11551525879.896744</v>
      </c>
      <c r="X170" s="15" t="e">
        <f t="shared" si="377"/>
        <v>#DIV/0!</v>
      </c>
      <c r="Y170" s="11">
        <f t="shared" si="378"/>
        <v>11551525879.896744</v>
      </c>
      <c r="AA170" s="34">
        <f t="shared" si="379"/>
        <v>0</v>
      </c>
      <c r="AB170" s="34">
        <f t="shared" si="380"/>
        <v>0.99859639496415276</v>
      </c>
      <c r="AC170" s="18">
        <f t="shared" si="381"/>
        <v>11535312100</v>
      </c>
      <c r="AD170" s="15">
        <f t="shared" si="382"/>
        <v>0</v>
      </c>
      <c r="AE170" s="18">
        <f t="shared" si="383"/>
        <v>11535312100</v>
      </c>
      <c r="AG170" s="34">
        <f t="shared" si="384"/>
        <v>0</v>
      </c>
      <c r="AH170" s="18">
        <f t="shared" si="385"/>
        <v>0</v>
      </c>
      <c r="AI170" s="18">
        <f t="shared" si="386"/>
        <v>0</v>
      </c>
      <c r="AK170" s="34">
        <f t="shared" si="387"/>
        <v>1</v>
      </c>
      <c r="AL170" s="11">
        <f t="shared" si="388"/>
        <v>11551525879.896744</v>
      </c>
      <c r="AM170" s="11">
        <f t="shared" si="389"/>
        <v>11551525879.896744</v>
      </c>
      <c r="AN170" s="36"/>
    </row>
    <row r="171" spans="1:256" x14ac:dyDescent="0.2">
      <c r="A171">
        <v>201412</v>
      </c>
      <c r="B171" s="18">
        <f>SUMIFS(Aux_Totales!$G:$G, Aux_Totales!$F:$F, $A171, Aux_Totales!$A:$A, Aperturas!$A$2)</f>
        <v>12065289849</v>
      </c>
      <c r="C171" s="18">
        <f>SUMIFS(Aux_Totales!$H:$H, Aux_Totales!$F:$F, $A171, Aux_Totales!$A:$A, Aperturas!$A$2)</f>
        <v>12093206608.999998</v>
      </c>
      <c r="D171" s="18">
        <f t="shared" si="368"/>
        <v>12091049645.183113</v>
      </c>
      <c r="E171" s="33" t="s">
        <v>184</v>
      </c>
      <c r="F171" s="18">
        <f>SUMIFS(Aux_Totales!$P:$P, Aux_Totales!$F:$F, $A171, Aux_Totales!$A:$A, Aperturas!$A$2)</f>
        <v>0</v>
      </c>
      <c r="G171" s="15">
        <f t="shared" si="369"/>
        <v>0</v>
      </c>
      <c r="H171" s="11">
        <f t="shared" si="370"/>
        <v>12091049645.183113</v>
      </c>
      <c r="I171" s="11" t="str">
        <f t="shared" si="371"/>
        <v/>
      </c>
      <c r="J171" s="33"/>
      <c r="L171" s="18">
        <f>SUMIFS(Aux_Anterior!$W:$W, Aux_Anterior!$F:$F, $A171, Aux_Anterior!$A:$A, Aperturas!$A$2, Aux_Anterior!$AB:$AB, 202404, Aux_Anterior!$AA:$AA, 0)</f>
        <v>0</v>
      </c>
      <c r="M171" s="18">
        <f>SUMIFS(Aux_Anterior!$X:$X, Aux_Anterior!$F:$F, $A171, Aux_Anterior!$A:$A, Aperturas!$A$2, Aux_Anterior!$AB:$AB, 202404, Aux_Anterior!$AA:$AA, 0)</f>
        <v>0</v>
      </c>
      <c r="N171" s="18">
        <f>SUMIFS(Aux_Anterior!$P:$P, Aux_Anterior!$F:$F, $A171, Aux_Anterior!$A:$A, Aperturas!$A$2, Aux_Anterior!$AB:$AB, 202404, Aux_Anterior!$AA:$AA, 0)</f>
        <v>0</v>
      </c>
      <c r="O171" s="15">
        <f t="shared" si="372"/>
        <v>0</v>
      </c>
      <c r="Q171" s="18" cm="1">
        <f t="array" ref="Q171">INDEX($G$9:$EA$50, COUNTA($A$168:$A171), 125 - (COUNTA($A$168:$A171) - 1) * 3 - 2)</f>
        <v>12065289849</v>
      </c>
      <c r="R171" s="18" cm="1">
        <f t="array" ref="R171">INDEX($EB$9:$IV$50, COUNTA($A$168:$A171), 125 - (COUNTA($A$168:$A171) - 1) * 3 - 2)</f>
        <v>12065289848.999998</v>
      </c>
      <c r="S171" s="15">
        <f t="shared" si="373"/>
        <v>1</v>
      </c>
      <c r="T171" s="34" cm="1">
        <f t="array" ref="T171">IFERROR(INDEX(IF($C$2 = "Pago", $G$164:$EA$164, $EB$164:$IV$164), 1, (COUNTA($A171:$A$209) - 1) * 3 + 2), 100%)</f>
        <v>0.99786951530768253</v>
      </c>
      <c r="U171" s="18">
        <f t="shared" si="374"/>
        <v>12091049645.183113</v>
      </c>
      <c r="V171" s="15">
        <f t="shared" si="375"/>
        <v>0.99786951530768253</v>
      </c>
      <c r="W171" s="18">
        <f t="shared" si="376"/>
        <v>12091049645.183113</v>
      </c>
      <c r="X171" s="15" t="e">
        <f t="shared" si="377"/>
        <v>#DIV/0!</v>
      </c>
      <c r="Y171" s="11">
        <f t="shared" si="378"/>
        <v>12091049645.183113</v>
      </c>
      <c r="AA171" s="34">
        <f t="shared" si="379"/>
        <v>0</v>
      </c>
      <c r="AB171" s="34">
        <f t="shared" si="380"/>
        <v>0.99786951530768253</v>
      </c>
      <c r="AC171" s="18">
        <f t="shared" si="381"/>
        <v>12065289849</v>
      </c>
      <c r="AD171" s="15">
        <f t="shared" si="382"/>
        <v>0</v>
      </c>
      <c r="AE171" s="18">
        <f t="shared" si="383"/>
        <v>12065289849</v>
      </c>
      <c r="AG171" s="34">
        <f t="shared" si="384"/>
        <v>0</v>
      </c>
      <c r="AH171" s="18">
        <f t="shared" si="385"/>
        <v>0</v>
      </c>
      <c r="AI171" s="18">
        <f t="shared" si="386"/>
        <v>0</v>
      </c>
      <c r="AK171" s="34">
        <f t="shared" si="387"/>
        <v>1</v>
      </c>
      <c r="AL171" s="11">
        <f t="shared" si="388"/>
        <v>12091049645.183113</v>
      </c>
      <c r="AM171" s="11">
        <f t="shared" si="389"/>
        <v>12091049645.183113</v>
      </c>
      <c r="AN171" s="36"/>
    </row>
    <row r="172" spans="1:256" x14ac:dyDescent="0.2">
      <c r="A172">
        <v>201503</v>
      </c>
      <c r="B172" s="18">
        <f>SUMIFS(Aux_Totales!$G:$G, Aux_Totales!$F:$F, $A172, Aux_Totales!$A:$A, Aperturas!$A$2)</f>
        <v>8497812691</v>
      </c>
      <c r="C172" s="18">
        <f>SUMIFS(Aux_Totales!$H:$H, Aux_Totales!$F:$F, $A172, Aux_Totales!$A:$A, Aperturas!$A$2)</f>
        <v>8497812691.000001</v>
      </c>
      <c r="D172" s="18">
        <f t="shared" si="368"/>
        <v>8519320650.8132582</v>
      </c>
      <c r="E172" s="33" t="s">
        <v>184</v>
      </c>
      <c r="F172" s="18">
        <f>SUMIFS(Aux_Totales!$P:$P, Aux_Totales!$F:$F, $A172, Aux_Totales!$A:$A, Aperturas!$A$2)</f>
        <v>0</v>
      </c>
      <c r="G172" s="15">
        <f t="shared" si="369"/>
        <v>0</v>
      </c>
      <c r="H172" s="11">
        <f t="shared" si="370"/>
        <v>8519320650.8132582</v>
      </c>
      <c r="I172" s="11" t="str">
        <f t="shared" si="371"/>
        <v/>
      </c>
      <c r="J172" s="33"/>
      <c r="L172" s="18">
        <f>SUMIFS(Aux_Anterior!$W:$W, Aux_Anterior!$F:$F, $A172, Aux_Anterior!$A:$A, Aperturas!$A$2, Aux_Anterior!$AB:$AB, 202404, Aux_Anterior!$AA:$AA, 0)</f>
        <v>0</v>
      </c>
      <c r="M172" s="18">
        <f>SUMIFS(Aux_Anterior!$X:$X, Aux_Anterior!$F:$F, $A172, Aux_Anterior!$A:$A, Aperturas!$A$2, Aux_Anterior!$AB:$AB, 202404, Aux_Anterior!$AA:$AA, 0)</f>
        <v>0</v>
      </c>
      <c r="N172" s="18">
        <f>SUMIFS(Aux_Anterior!$P:$P, Aux_Anterior!$F:$F, $A172, Aux_Anterior!$A:$A, Aperturas!$A$2, Aux_Anterior!$AB:$AB, 202404, Aux_Anterior!$AA:$AA, 0)</f>
        <v>0</v>
      </c>
      <c r="O172" s="15">
        <f t="shared" si="372"/>
        <v>0</v>
      </c>
      <c r="Q172" s="18" cm="1">
        <f t="array" ref="Q172">INDEX($G$9:$EA$50, COUNTA($A$168:$A172), 125 - (COUNTA($A$168:$A172) - 1) * 3 - 2)</f>
        <v>8482104664</v>
      </c>
      <c r="R172" s="18" cm="1">
        <f t="array" ref="R172">INDEX($EB$9:$IV$50, COUNTA($A$168:$A172), 125 - (COUNTA($A$168:$A172) - 1) * 3 - 2)</f>
        <v>8482104664.000001</v>
      </c>
      <c r="S172" s="15">
        <f t="shared" si="373"/>
        <v>1</v>
      </c>
      <c r="T172" s="34" cm="1">
        <f t="array" ref="T172">IFERROR(INDEX(IF($C$2 = "Pago", $G$164:$EA$164, $EB$164:$IV$164), 1, (COUNTA($A172:$A$209) - 1) * 3 + 2), 100%)</f>
        <v>0.9974753902693867</v>
      </c>
      <c r="U172" s="18">
        <f t="shared" si="374"/>
        <v>8519320650.8132582</v>
      </c>
      <c r="V172" s="15">
        <f t="shared" si="375"/>
        <v>0.9974753902693867</v>
      </c>
      <c r="W172" s="18">
        <f t="shared" si="376"/>
        <v>8519320650.8132582</v>
      </c>
      <c r="X172" s="15" t="e">
        <f t="shared" si="377"/>
        <v>#DIV/0!</v>
      </c>
      <c r="Y172" s="11">
        <f t="shared" si="378"/>
        <v>8519320650.8132582</v>
      </c>
      <c r="AA172" s="34">
        <f t="shared" si="379"/>
        <v>0</v>
      </c>
      <c r="AB172" s="34">
        <f t="shared" si="380"/>
        <v>0.9974753902693867</v>
      </c>
      <c r="AC172" s="18">
        <f t="shared" si="381"/>
        <v>8497812691</v>
      </c>
      <c r="AD172" s="15">
        <f t="shared" si="382"/>
        <v>0</v>
      </c>
      <c r="AE172" s="18">
        <f t="shared" si="383"/>
        <v>8497812691</v>
      </c>
      <c r="AG172" s="34">
        <f t="shared" si="384"/>
        <v>0</v>
      </c>
      <c r="AH172" s="18">
        <f t="shared" si="385"/>
        <v>0</v>
      </c>
      <c r="AI172" s="18">
        <f t="shared" si="386"/>
        <v>0</v>
      </c>
      <c r="AK172" s="34">
        <f t="shared" si="387"/>
        <v>1</v>
      </c>
      <c r="AL172" s="11">
        <f t="shared" si="388"/>
        <v>8519320650.8132582</v>
      </c>
      <c r="AM172" s="11">
        <f t="shared" si="389"/>
        <v>8519320650.8132582</v>
      </c>
      <c r="AN172" s="36"/>
    </row>
    <row r="173" spans="1:256" x14ac:dyDescent="0.2">
      <c r="A173">
        <v>201506</v>
      </c>
      <c r="B173" s="18">
        <f>SUMIFS(Aux_Totales!$G:$G, Aux_Totales!$F:$F, $A173, Aux_Totales!$A:$A, Aperturas!$A$2)</f>
        <v>12201666767</v>
      </c>
      <c r="C173" s="18">
        <f>SUMIFS(Aux_Totales!$H:$H, Aux_Totales!$F:$F, $A173, Aux_Totales!$A:$A, Aperturas!$A$2)</f>
        <v>12201666767</v>
      </c>
      <c r="D173" s="18">
        <f t="shared" si="368"/>
        <v>12206632091.163387</v>
      </c>
      <c r="E173" s="33" t="s">
        <v>184</v>
      </c>
      <c r="F173" s="18">
        <f>SUMIFS(Aux_Totales!$P:$P, Aux_Totales!$F:$F, $A173, Aux_Totales!$A:$A, Aperturas!$A$2)</f>
        <v>0</v>
      </c>
      <c r="G173" s="15">
        <f t="shared" si="369"/>
        <v>0</v>
      </c>
      <c r="H173" s="11">
        <f t="shared" si="370"/>
        <v>12206632091.163387</v>
      </c>
      <c r="I173" s="11" t="str">
        <f t="shared" si="371"/>
        <v/>
      </c>
      <c r="J173" s="33"/>
      <c r="L173" s="18">
        <f>SUMIFS(Aux_Anterior!$W:$W, Aux_Anterior!$F:$F, $A173, Aux_Anterior!$A:$A, Aperturas!$A$2, Aux_Anterior!$AB:$AB, 202404, Aux_Anterior!$AA:$AA, 0)</f>
        <v>0</v>
      </c>
      <c r="M173" s="18">
        <f>SUMIFS(Aux_Anterior!$X:$X, Aux_Anterior!$F:$F, $A173, Aux_Anterior!$A:$A, Aperturas!$A$2, Aux_Anterior!$AB:$AB, 202404, Aux_Anterior!$AA:$AA, 0)</f>
        <v>0</v>
      </c>
      <c r="N173" s="18">
        <f>SUMIFS(Aux_Anterior!$P:$P, Aux_Anterior!$F:$F, $A173, Aux_Anterior!$A:$A, Aperturas!$A$2, Aux_Anterior!$AB:$AB, 202404, Aux_Anterior!$AA:$AA, 0)</f>
        <v>0</v>
      </c>
      <c r="O173" s="15">
        <f t="shared" si="372"/>
        <v>0</v>
      </c>
      <c r="Q173" s="18" cm="1">
        <f t="array" ref="Q173">INDEX($G$9:$EA$50, COUNTA($A$168:$A173), 125 - (COUNTA($A$168:$A173) - 1) * 3 - 2)</f>
        <v>12183695881</v>
      </c>
      <c r="R173" s="18" cm="1">
        <f t="array" ref="R173">INDEX($EB$9:$IV$50, COUNTA($A$168:$A173), 125 - (COUNTA($A$168:$A173) - 1) * 3 - 2)</f>
        <v>12183695881</v>
      </c>
      <c r="S173" s="15">
        <f t="shared" si="373"/>
        <v>1</v>
      </c>
      <c r="T173" s="34" cm="1">
        <f t="array" ref="T173">IFERROR(INDEX(IF($C$2 = "Pago", $G$164:$EA$164, $EB$164:$IV$164), 1, (COUNTA($A173:$A$209) - 1) * 3 + 2), 100%)</f>
        <v>0.99959322734343881</v>
      </c>
      <c r="U173" s="18">
        <f t="shared" si="374"/>
        <v>12206632091.163387</v>
      </c>
      <c r="V173" s="15">
        <f t="shared" si="375"/>
        <v>0.99959322734343881</v>
      </c>
      <c r="W173" s="18">
        <f t="shared" si="376"/>
        <v>12206632091.163387</v>
      </c>
      <c r="X173" s="15" t="e">
        <f t="shared" si="377"/>
        <v>#DIV/0!</v>
      </c>
      <c r="Y173" s="11">
        <f t="shared" si="378"/>
        <v>12206632091.163387</v>
      </c>
      <c r="AA173" s="34">
        <f t="shared" si="379"/>
        <v>0</v>
      </c>
      <c r="AB173" s="34">
        <f t="shared" si="380"/>
        <v>0.99959322734343881</v>
      </c>
      <c r="AC173" s="18">
        <f t="shared" si="381"/>
        <v>12201666767</v>
      </c>
      <c r="AD173" s="15">
        <f t="shared" si="382"/>
        <v>0</v>
      </c>
      <c r="AE173" s="18">
        <f t="shared" si="383"/>
        <v>12201666767</v>
      </c>
      <c r="AG173" s="34">
        <f t="shared" si="384"/>
        <v>0</v>
      </c>
      <c r="AH173" s="18">
        <f t="shared" si="385"/>
        <v>0</v>
      </c>
      <c r="AI173" s="18">
        <f t="shared" si="386"/>
        <v>0</v>
      </c>
      <c r="AK173" s="34">
        <f t="shared" si="387"/>
        <v>1</v>
      </c>
      <c r="AL173" s="11">
        <f t="shared" si="388"/>
        <v>12206632091.163387</v>
      </c>
      <c r="AM173" s="11">
        <f t="shared" si="389"/>
        <v>12206632091.163387</v>
      </c>
      <c r="AN173" s="36"/>
    </row>
    <row r="174" spans="1:256" x14ac:dyDescent="0.2">
      <c r="A174">
        <v>201509</v>
      </c>
      <c r="B174" s="18">
        <f>SUMIFS(Aux_Totales!$G:$G, Aux_Totales!$F:$F, $A174, Aux_Totales!$A:$A, Aperturas!$A$2)</f>
        <v>9211150264</v>
      </c>
      <c r="C174" s="18">
        <f>SUMIFS(Aux_Totales!$H:$H, Aux_Totales!$F:$F, $A174, Aux_Totales!$A:$A, Aperturas!$A$2)</f>
        <v>9211150264</v>
      </c>
      <c r="D174" s="18">
        <f t="shared" si="368"/>
        <v>9212668247.248003</v>
      </c>
      <c r="E174" s="33" t="s">
        <v>184</v>
      </c>
      <c r="F174" s="18">
        <f>SUMIFS(Aux_Totales!$P:$P, Aux_Totales!$F:$F, $A174, Aux_Totales!$A:$A, Aperturas!$A$2)</f>
        <v>0</v>
      </c>
      <c r="G174" s="15">
        <f t="shared" si="369"/>
        <v>0</v>
      </c>
      <c r="H174" s="11">
        <f t="shared" si="370"/>
        <v>9212668247.248003</v>
      </c>
      <c r="I174" s="11" t="str">
        <f t="shared" si="371"/>
        <v/>
      </c>
      <c r="J174" s="33"/>
      <c r="L174" s="18">
        <f>SUMIFS(Aux_Anterior!$W:$W, Aux_Anterior!$F:$F, $A174, Aux_Anterior!$A:$A, Aperturas!$A$2, Aux_Anterior!$AB:$AB, 202404, Aux_Anterior!$AA:$AA, 0)</f>
        <v>0</v>
      </c>
      <c r="M174" s="18">
        <f>SUMIFS(Aux_Anterior!$X:$X, Aux_Anterior!$F:$F, $A174, Aux_Anterior!$A:$A, Aperturas!$A$2, Aux_Anterior!$AB:$AB, 202404, Aux_Anterior!$AA:$AA, 0)</f>
        <v>0</v>
      </c>
      <c r="N174" s="18">
        <f>SUMIFS(Aux_Anterior!$P:$P, Aux_Anterior!$F:$F, $A174, Aux_Anterior!$A:$A, Aperturas!$A$2, Aux_Anterior!$AB:$AB, 202404, Aux_Anterior!$AA:$AA, 0)</f>
        <v>0</v>
      </c>
      <c r="O174" s="15">
        <f t="shared" si="372"/>
        <v>0</v>
      </c>
      <c r="Q174" s="18" cm="1">
        <f t="array" ref="Q174">INDEX($G$9:$EA$50, COUNTA($A$168:$A174), 125 - (COUNTA($A$168:$A174) - 1) * 3 - 2)</f>
        <v>9211150264</v>
      </c>
      <c r="R174" s="18" cm="1">
        <f t="array" ref="R174">INDEX($EB$9:$IV$50, COUNTA($A$168:$A174), 125 - (COUNTA($A$168:$A174) - 1) * 3 - 2)</f>
        <v>9211150264</v>
      </c>
      <c r="S174" s="15">
        <f t="shared" si="373"/>
        <v>1</v>
      </c>
      <c r="T174" s="34" cm="1">
        <f t="array" ref="T174">IFERROR(INDEX(IF($C$2 = "Pago", $G$164:$EA$164, $EB$164:$IV$164), 1, (COUNTA($A174:$A$209) - 1) * 3 + 2), 100%)</f>
        <v>0.99983522870820218</v>
      </c>
      <c r="U174" s="18">
        <f t="shared" si="374"/>
        <v>9212668247.248003</v>
      </c>
      <c r="V174" s="15">
        <f t="shared" si="375"/>
        <v>0.99983522870820218</v>
      </c>
      <c r="W174" s="18">
        <f t="shared" si="376"/>
        <v>9212668247.248003</v>
      </c>
      <c r="X174" s="15" t="e">
        <f t="shared" si="377"/>
        <v>#DIV/0!</v>
      </c>
      <c r="Y174" s="11">
        <f t="shared" si="378"/>
        <v>9212668247.248003</v>
      </c>
      <c r="AA174" s="34">
        <f t="shared" si="379"/>
        <v>0</v>
      </c>
      <c r="AB174" s="34">
        <f t="shared" si="380"/>
        <v>0.99983522870820218</v>
      </c>
      <c r="AC174" s="18">
        <f t="shared" si="381"/>
        <v>9211150264</v>
      </c>
      <c r="AD174" s="15">
        <f t="shared" si="382"/>
        <v>0</v>
      </c>
      <c r="AE174" s="18">
        <f t="shared" si="383"/>
        <v>9211150264</v>
      </c>
      <c r="AG174" s="34">
        <f t="shared" si="384"/>
        <v>0</v>
      </c>
      <c r="AH174" s="18">
        <f t="shared" si="385"/>
        <v>0</v>
      </c>
      <c r="AI174" s="18">
        <f t="shared" si="386"/>
        <v>0</v>
      </c>
      <c r="AK174" s="34">
        <f t="shared" si="387"/>
        <v>1</v>
      </c>
      <c r="AL174" s="11">
        <f t="shared" si="388"/>
        <v>9212668247.248003</v>
      </c>
      <c r="AM174" s="11">
        <f t="shared" si="389"/>
        <v>9212668247.248003</v>
      </c>
      <c r="AN174" s="36"/>
    </row>
    <row r="175" spans="1:256" x14ac:dyDescent="0.2">
      <c r="A175">
        <v>201512</v>
      </c>
      <c r="B175" s="18">
        <f>SUMIFS(Aux_Totales!$G:$G, Aux_Totales!$F:$F, $A175, Aux_Totales!$A:$A, Aperturas!$A$2)</f>
        <v>10478205665.639999</v>
      </c>
      <c r="C175" s="18">
        <f>SUMIFS(Aux_Totales!$H:$H, Aux_Totales!$F:$F, $A175, Aux_Totales!$A:$A, Aperturas!$A$2)</f>
        <v>10478205665.640001</v>
      </c>
      <c r="D175" s="18">
        <f t="shared" si="368"/>
        <v>10484002977.668688</v>
      </c>
      <c r="E175" s="33" t="s">
        <v>184</v>
      </c>
      <c r="F175" s="18">
        <f>SUMIFS(Aux_Totales!$P:$P, Aux_Totales!$F:$F, $A175, Aux_Totales!$A:$A, Aperturas!$A$2)</f>
        <v>0</v>
      </c>
      <c r="G175" s="15">
        <f t="shared" si="369"/>
        <v>0</v>
      </c>
      <c r="H175" s="11">
        <f t="shared" si="370"/>
        <v>10484002977.668688</v>
      </c>
      <c r="I175" s="11" t="str">
        <f t="shared" si="371"/>
        <v/>
      </c>
      <c r="J175" s="33"/>
      <c r="L175" s="18">
        <f>SUMIFS(Aux_Anterior!$W:$W, Aux_Anterior!$F:$F, $A175, Aux_Anterior!$A:$A, Aperturas!$A$2, Aux_Anterior!$AB:$AB, 202404, Aux_Anterior!$AA:$AA, 0)</f>
        <v>0</v>
      </c>
      <c r="M175" s="18">
        <f>SUMIFS(Aux_Anterior!$X:$X, Aux_Anterior!$F:$F, $A175, Aux_Anterior!$A:$A, Aperturas!$A$2, Aux_Anterior!$AB:$AB, 202404, Aux_Anterior!$AA:$AA, 0)</f>
        <v>0</v>
      </c>
      <c r="N175" s="18">
        <f>SUMIFS(Aux_Anterior!$P:$P, Aux_Anterior!$F:$F, $A175, Aux_Anterior!$A:$A, Aperturas!$A$2, Aux_Anterior!$AB:$AB, 202404, Aux_Anterior!$AA:$AA, 0)</f>
        <v>0</v>
      </c>
      <c r="O175" s="15">
        <f t="shared" si="372"/>
        <v>0</v>
      </c>
      <c r="Q175" s="18" cm="1">
        <f t="array" ref="Q175">INDEX($G$9:$EA$50, COUNTA($A$168:$A175), 125 - (COUNTA($A$168:$A175) - 1) * 3 - 2)</f>
        <v>10477371377.639999</v>
      </c>
      <c r="R175" s="18" cm="1">
        <f t="array" ref="R175">INDEX($EB$9:$IV$50, COUNTA($A$168:$A175), 125 - (COUNTA($A$168:$A175) - 1) * 3 - 2)</f>
        <v>10477371377.640001</v>
      </c>
      <c r="S175" s="15">
        <f t="shared" si="373"/>
        <v>1</v>
      </c>
      <c r="T175" s="34" cm="1">
        <f t="array" ref="T175">IFERROR(INDEX(IF($C$2 = "Pago", $G$164:$EA$164, $EB$164:$IV$164), 1, (COUNTA($A175:$A$209) - 1) * 3 + 2), 100%)</f>
        <v>0.9994470325846877</v>
      </c>
      <c r="U175" s="18">
        <f t="shared" si="374"/>
        <v>10484002977.668688</v>
      </c>
      <c r="V175" s="15">
        <f t="shared" si="375"/>
        <v>0.9994470325846877</v>
      </c>
      <c r="W175" s="18">
        <f t="shared" si="376"/>
        <v>10484002977.668688</v>
      </c>
      <c r="X175" s="15" t="e">
        <f t="shared" si="377"/>
        <v>#DIV/0!</v>
      </c>
      <c r="Y175" s="11">
        <f t="shared" si="378"/>
        <v>10484002977.668688</v>
      </c>
      <c r="AA175" s="34">
        <f t="shared" si="379"/>
        <v>0</v>
      </c>
      <c r="AB175" s="34">
        <f t="shared" si="380"/>
        <v>0.9994470325846877</v>
      </c>
      <c r="AC175" s="18">
        <f t="shared" si="381"/>
        <v>10478205665.639999</v>
      </c>
      <c r="AD175" s="15">
        <f t="shared" si="382"/>
        <v>0</v>
      </c>
      <c r="AE175" s="18">
        <f t="shared" si="383"/>
        <v>10478205665.639999</v>
      </c>
      <c r="AG175" s="34">
        <f t="shared" si="384"/>
        <v>0</v>
      </c>
      <c r="AH175" s="18">
        <f t="shared" si="385"/>
        <v>0</v>
      </c>
      <c r="AI175" s="18">
        <f t="shared" si="386"/>
        <v>0</v>
      </c>
      <c r="AK175" s="34">
        <f t="shared" si="387"/>
        <v>1</v>
      </c>
      <c r="AL175" s="11">
        <f t="shared" si="388"/>
        <v>10484002977.668688</v>
      </c>
      <c r="AM175" s="11">
        <f t="shared" si="389"/>
        <v>10484002977.668688</v>
      </c>
      <c r="AN175" s="36"/>
    </row>
    <row r="176" spans="1:256" x14ac:dyDescent="0.2">
      <c r="A176">
        <v>201603</v>
      </c>
      <c r="B176" s="18">
        <f>SUMIFS(Aux_Totales!$G:$G, Aux_Totales!$F:$F, $A176, Aux_Totales!$A:$A, Aperturas!$A$2)</f>
        <v>11262811885</v>
      </c>
      <c r="C176" s="18">
        <f>SUMIFS(Aux_Totales!$H:$H, Aux_Totales!$F:$F, $A176, Aux_Totales!$A:$A, Aperturas!$A$2)</f>
        <v>11267225120.999998</v>
      </c>
      <c r="D176" s="18">
        <f t="shared" si="368"/>
        <v>11264239685.044237</v>
      </c>
      <c r="E176" s="33" t="s">
        <v>184</v>
      </c>
      <c r="F176" s="18">
        <f>SUMIFS(Aux_Totales!$P:$P, Aux_Totales!$F:$F, $A176, Aux_Totales!$A:$A, Aperturas!$A$2)</f>
        <v>0</v>
      </c>
      <c r="G176" s="15">
        <f t="shared" si="369"/>
        <v>0</v>
      </c>
      <c r="H176" s="11">
        <f t="shared" si="370"/>
        <v>11264239685.044237</v>
      </c>
      <c r="I176" s="11" t="str">
        <f t="shared" si="371"/>
        <v/>
      </c>
      <c r="J176" s="33"/>
      <c r="L176" s="18">
        <f>SUMIFS(Aux_Anterior!$W:$W, Aux_Anterior!$F:$F, $A176, Aux_Anterior!$A:$A, Aperturas!$A$2, Aux_Anterior!$AB:$AB, 202404, Aux_Anterior!$AA:$AA, 0)</f>
        <v>0</v>
      </c>
      <c r="M176" s="18">
        <f>SUMIFS(Aux_Anterior!$X:$X, Aux_Anterior!$F:$F, $A176, Aux_Anterior!$A:$A, Aperturas!$A$2, Aux_Anterior!$AB:$AB, 202404, Aux_Anterior!$AA:$AA, 0)</f>
        <v>0</v>
      </c>
      <c r="N176" s="18">
        <f>SUMIFS(Aux_Anterior!$P:$P, Aux_Anterior!$F:$F, $A176, Aux_Anterior!$A:$A, Aperturas!$A$2, Aux_Anterior!$AB:$AB, 202404, Aux_Anterior!$AA:$AA, 0)</f>
        <v>0</v>
      </c>
      <c r="O176" s="15">
        <f t="shared" si="372"/>
        <v>0</v>
      </c>
      <c r="Q176" s="18" cm="1">
        <f t="array" ref="Q176">INDEX($G$9:$EA$50, COUNTA($A$168:$A176), 125 - (COUNTA($A$168:$A176) - 1) * 3 - 2)</f>
        <v>11257116914</v>
      </c>
      <c r="R176" s="18" cm="1">
        <f t="array" ref="R176">INDEX($EB$9:$IV$50, COUNTA($A$168:$A176), 125 - (COUNTA($A$168:$A176) - 1) * 3 - 2)</f>
        <v>11261530149.999998</v>
      </c>
      <c r="S176" s="15">
        <f t="shared" si="373"/>
        <v>1</v>
      </c>
      <c r="T176" s="34" cm="1">
        <f t="array" ref="T176">IFERROR(INDEX(IF($C$2 = "Pago", $G$164:$EA$164, $EB$164:$IV$164), 1, (COUNTA($A176:$A$209) - 1) * 3 + 2), 100%)</f>
        <v>0.99987324488077667</v>
      </c>
      <c r="U176" s="18">
        <f t="shared" si="374"/>
        <v>11264239685.044237</v>
      </c>
      <c r="V176" s="15">
        <f t="shared" si="375"/>
        <v>0.99987324488077667</v>
      </c>
      <c r="W176" s="18">
        <f t="shared" si="376"/>
        <v>11264239685.044237</v>
      </c>
      <c r="X176" s="15" t="e">
        <f t="shared" si="377"/>
        <v>#DIV/0!</v>
      </c>
      <c r="Y176" s="11">
        <f t="shared" si="378"/>
        <v>11264239685.044237</v>
      </c>
      <c r="AA176" s="34">
        <f t="shared" si="379"/>
        <v>0</v>
      </c>
      <c r="AB176" s="34">
        <f t="shared" si="380"/>
        <v>0.99987324488077667</v>
      </c>
      <c r="AC176" s="18">
        <f t="shared" si="381"/>
        <v>11262811885</v>
      </c>
      <c r="AD176" s="15">
        <f t="shared" si="382"/>
        <v>0</v>
      </c>
      <c r="AE176" s="18">
        <f t="shared" si="383"/>
        <v>11262811885</v>
      </c>
      <c r="AG176" s="34">
        <f t="shared" si="384"/>
        <v>0</v>
      </c>
      <c r="AH176" s="18">
        <f t="shared" si="385"/>
        <v>0</v>
      </c>
      <c r="AI176" s="18">
        <f t="shared" si="386"/>
        <v>0</v>
      </c>
      <c r="AK176" s="34">
        <f t="shared" si="387"/>
        <v>1</v>
      </c>
      <c r="AL176" s="11">
        <f t="shared" si="388"/>
        <v>11264239685.044237</v>
      </c>
      <c r="AM176" s="11">
        <f t="shared" si="389"/>
        <v>11264239685.044237</v>
      </c>
      <c r="AN176" s="36"/>
    </row>
    <row r="177" spans="1:40" x14ac:dyDescent="0.2">
      <c r="A177">
        <v>201606</v>
      </c>
      <c r="B177" s="18">
        <f>SUMIFS(Aux_Totales!$G:$G, Aux_Totales!$F:$F, $A177, Aux_Totales!$A:$A, Aperturas!$A$2)</f>
        <v>10181919220</v>
      </c>
      <c r="C177" s="18">
        <f>SUMIFS(Aux_Totales!$H:$H, Aux_Totales!$F:$F, $A177, Aux_Totales!$A:$A, Aperturas!$A$2)</f>
        <v>10193969620</v>
      </c>
      <c r="D177" s="18">
        <f t="shared" si="368"/>
        <v>10186209370.317083</v>
      </c>
      <c r="E177" s="33" t="s">
        <v>184</v>
      </c>
      <c r="F177" s="18">
        <f>SUMIFS(Aux_Totales!$P:$P, Aux_Totales!$F:$F, $A177, Aux_Totales!$A:$A, Aperturas!$A$2)</f>
        <v>0</v>
      </c>
      <c r="G177" s="15">
        <f t="shared" si="369"/>
        <v>0</v>
      </c>
      <c r="H177" s="11">
        <f t="shared" si="370"/>
        <v>10186209370.317083</v>
      </c>
      <c r="I177" s="11" t="str">
        <f t="shared" si="371"/>
        <v/>
      </c>
      <c r="J177" s="33"/>
      <c r="L177" s="18">
        <f>SUMIFS(Aux_Anterior!$W:$W, Aux_Anterior!$F:$F, $A177, Aux_Anterior!$A:$A, Aperturas!$A$2, Aux_Anterior!$AB:$AB, 202404, Aux_Anterior!$AA:$AA, 0)</f>
        <v>0</v>
      </c>
      <c r="M177" s="18">
        <f>SUMIFS(Aux_Anterior!$X:$X, Aux_Anterior!$F:$F, $A177, Aux_Anterior!$A:$A, Aperturas!$A$2, Aux_Anterior!$AB:$AB, 202404, Aux_Anterior!$AA:$AA, 0)</f>
        <v>0</v>
      </c>
      <c r="N177" s="18">
        <f>SUMIFS(Aux_Anterior!$P:$P, Aux_Anterior!$F:$F, $A177, Aux_Anterior!$A:$A, Aperturas!$A$2, Aux_Anterior!$AB:$AB, 202404, Aux_Anterior!$AA:$AA, 0)</f>
        <v>0</v>
      </c>
      <c r="O177" s="15">
        <f t="shared" si="372"/>
        <v>0</v>
      </c>
      <c r="Q177" s="18" cm="1">
        <f t="array" ref="Q177">INDEX($G$9:$EA$50, COUNTA($A$168:$A177), 125 - (COUNTA($A$168:$A177) - 1) * 3 - 2)</f>
        <v>10167396693</v>
      </c>
      <c r="R177" s="18" cm="1">
        <f t="array" ref="R177">INDEX($EB$9:$IV$50, COUNTA($A$168:$A177), 125 - (COUNTA($A$168:$A177) - 1) * 3 - 2)</f>
        <v>10179447093</v>
      </c>
      <c r="S177" s="15">
        <f t="shared" si="373"/>
        <v>1</v>
      </c>
      <c r="T177" s="34" cm="1">
        <f t="array" ref="T177">IFERROR(INDEX(IF($C$2 = "Pago", $G$164:$EA$164, $EB$164:$IV$164), 1, (COUNTA($A177:$A$209) - 1) * 3 + 2), 100%)</f>
        <v>0.99957882759315886</v>
      </c>
      <c r="U177" s="18">
        <f t="shared" si="374"/>
        <v>10186209370.317083</v>
      </c>
      <c r="V177" s="15">
        <f t="shared" si="375"/>
        <v>0.99957882759315886</v>
      </c>
      <c r="W177" s="18">
        <f t="shared" si="376"/>
        <v>10186209370.317083</v>
      </c>
      <c r="X177" s="15" t="e">
        <f t="shared" si="377"/>
        <v>#DIV/0!</v>
      </c>
      <c r="Y177" s="11">
        <f t="shared" si="378"/>
        <v>10186209370.317083</v>
      </c>
      <c r="AA177" s="34">
        <f t="shared" si="379"/>
        <v>0</v>
      </c>
      <c r="AB177" s="34">
        <f t="shared" si="380"/>
        <v>0.99957882759315886</v>
      </c>
      <c r="AC177" s="18">
        <f t="shared" si="381"/>
        <v>10181919220</v>
      </c>
      <c r="AD177" s="15">
        <f t="shared" si="382"/>
        <v>0</v>
      </c>
      <c r="AE177" s="18">
        <f t="shared" si="383"/>
        <v>10181919220</v>
      </c>
      <c r="AG177" s="34">
        <f t="shared" si="384"/>
        <v>0</v>
      </c>
      <c r="AH177" s="18">
        <f t="shared" si="385"/>
        <v>0</v>
      </c>
      <c r="AI177" s="18">
        <f t="shared" si="386"/>
        <v>0</v>
      </c>
      <c r="AK177" s="34">
        <f t="shared" si="387"/>
        <v>1</v>
      </c>
      <c r="AL177" s="11">
        <f t="shared" si="388"/>
        <v>10186209370.317083</v>
      </c>
      <c r="AM177" s="11">
        <f t="shared" si="389"/>
        <v>10186209370.317083</v>
      </c>
      <c r="AN177" s="36"/>
    </row>
    <row r="178" spans="1:40" x14ac:dyDescent="0.2">
      <c r="A178">
        <v>201609</v>
      </c>
      <c r="B178" s="18">
        <f>SUMIFS(Aux_Totales!$G:$G, Aux_Totales!$F:$F, $A178, Aux_Totales!$A:$A, Aperturas!$A$2)</f>
        <v>10838314582</v>
      </c>
      <c r="C178" s="18">
        <f>SUMIFS(Aux_Totales!$H:$H, Aux_Totales!$F:$F, $A178, Aux_Totales!$A:$A, Aperturas!$A$2)</f>
        <v>10938864581.999998</v>
      </c>
      <c r="D178" s="18">
        <f t="shared" si="368"/>
        <v>10841651668.192232</v>
      </c>
      <c r="E178" s="33" t="s">
        <v>184</v>
      </c>
      <c r="F178" s="18">
        <f>SUMIFS(Aux_Totales!$P:$P, Aux_Totales!$F:$F, $A178, Aux_Totales!$A:$A, Aperturas!$A$2)</f>
        <v>0</v>
      </c>
      <c r="G178" s="15">
        <f t="shared" si="369"/>
        <v>0</v>
      </c>
      <c r="H178" s="11">
        <f t="shared" si="370"/>
        <v>10841651668.192232</v>
      </c>
      <c r="I178" s="11" t="str">
        <f t="shared" si="371"/>
        <v/>
      </c>
      <c r="J178" s="33"/>
      <c r="L178" s="18">
        <f>SUMIFS(Aux_Anterior!$W:$W, Aux_Anterior!$F:$F, $A178, Aux_Anterior!$A:$A, Aperturas!$A$2, Aux_Anterior!$AB:$AB, 202404, Aux_Anterior!$AA:$AA, 0)</f>
        <v>0</v>
      </c>
      <c r="M178" s="18">
        <f>SUMIFS(Aux_Anterior!$X:$X, Aux_Anterior!$F:$F, $A178, Aux_Anterior!$A:$A, Aperturas!$A$2, Aux_Anterior!$AB:$AB, 202404, Aux_Anterior!$AA:$AA, 0)</f>
        <v>0</v>
      </c>
      <c r="N178" s="18">
        <f>SUMIFS(Aux_Anterior!$P:$P, Aux_Anterior!$F:$F, $A178, Aux_Anterior!$A:$A, Aperturas!$A$2, Aux_Anterior!$AB:$AB, 202404, Aux_Anterior!$AA:$AA, 0)</f>
        <v>0</v>
      </c>
      <c r="O178" s="15">
        <f t="shared" si="372"/>
        <v>0</v>
      </c>
      <c r="Q178" s="18" cm="1">
        <f t="array" ref="Q178">INDEX($G$9:$EA$50, COUNTA($A$168:$A178), 125 - (COUNTA($A$168:$A178) - 1) * 3 - 2)</f>
        <v>10838314582</v>
      </c>
      <c r="R178" s="18" cm="1">
        <f t="array" ref="R178">INDEX($EB$9:$IV$50, COUNTA($A$168:$A178), 125 - (COUNTA($A$168:$A178) - 1) * 3 - 2)</f>
        <v>10938864581.999998</v>
      </c>
      <c r="S178" s="15">
        <f t="shared" si="373"/>
        <v>1</v>
      </c>
      <c r="T178" s="34" cm="1">
        <f t="array" ref="T178">IFERROR(INDEX(IF($C$2 = "Pago", $G$164:$EA$164, $EB$164:$IV$164), 1, (COUNTA($A178:$A$209) - 1) * 3 + 2), 100%)</f>
        <v>0.99969219761948058</v>
      </c>
      <c r="U178" s="18">
        <f t="shared" si="374"/>
        <v>10841651668.192232</v>
      </c>
      <c r="V178" s="15">
        <f t="shared" si="375"/>
        <v>0.99969219761948058</v>
      </c>
      <c r="W178" s="18">
        <f t="shared" si="376"/>
        <v>10841651668.192232</v>
      </c>
      <c r="X178" s="15" t="e">
        <f t="shared" si="377"/>
        <v>#DIV/0!</v>
      </c>
      <c r="Y178" s="11">
        <f t="shared" si="378"/>
        <v>10841651668.192232</v>
      </c>
      <c r="AA178" s="34">
        <f t="shared" si="379"/>
        <v>0</v>
      </c>
      <c r="AB178" s="34">
        <f t="shared" si="380"/>
        <v>0.99969219761948058</v>
      </c>
      <c r="AC178" s="18">
        <f t="shared" si="381"/>
        <v>10838314582</v>
      </c>
      <c r="AD178" s="15">
        <f t="shared" si="382"/>
        <v>0</v>
      </c>
      <c r="AE178" s="18">
        <f t="shared" si="383"/>
        <v>10838314582</v>
      </c>
      <c r="AG178" s="34">
        <f t="shared" si="384"/>
        <v>0</v>
      </c>
      <c r="AH178" s="18">
        <f t="shared" si="385"/>
        <v>0</v>
      </c>
      <c r="AI178" s="18">
        <f t="shared" si="386"/>
        <v>0</v>
      </c>
      <c r="AK178" s="34">
        <f t="shared" si="387"/>
        <v>1</v>
      </c>
      <c r="AL178" s="11">
        <f t="shared" si="388"/>
        <v>10841651668.192232</v>
      </c>
      <c r="AM178" s="11">
        <f t="shared" si="389"/>
        <v>10841651668.192232</v>
      </c>
      <c r="AN178" s="36"/>
    </row>
    <row r="179" spans="1:40" x14ac:dyDescent="0.2">
      <c r="A179">
        <v>201612</v>
      </c>
      <c r="B179" s="18">
        <f>SUMIFS(Aux_Totales!$G:$G, Aux_Totales!$F:$F, $A179, Aux_Totales!$A:$A, Aperturas!$A$2)</f>
        <v>13001273670</v>
      </c>
      <c r="C179" s="18">
        <f>SUMIFS(Aux_Totales!$H:$H, Aux_Totales!$F:$F, $A179, Aux_Totales!$A:$A, Aperturas!$A$2)</f>
        <v>13031392170.000002</v>
      </c>
      <c r="D179" s="18">
        <f t="shared" si="368"/>
        <v>13001918775.854921</v>
      </c>
      <c r="E179" s="33" t="s">
        <v>184</v>
      </c>
      <c r="F179" s="18">
        <f>SUMIFS(Aux_Totales!$P:$P, Aux_Totales!$F:$F, $A179, Aux_Totales!$A:$A, Aperturas!$A$2)</f>
        <v>0</v>
      </c>
      <c r="G179" s="15">
        <f t="shared" si="369"/>
        <v>0</v>
      </c>
      <c r="H179" s="11">
        <f t="shared" si="370"/>
        <v>13001918775.854921</v>
      </c>
      <c r="I179" s="11" t="str">
        <f t="shared" si="371"/>
        <v/>
      </c>
      <c r="J179" s="33"/>
      <c r="L179" s="18">
        <f>SUMIFS(Aux_Anterior!$W:$W, Aux_Anterior!$F:$F, $A179, Aux_Anterior!$A:$A, Aperturas!$A$2, Aux_Anterior!$AB:$AB, 202404, Aux_Anterior!$AA:$AA, 0)</f>
        <v>0</v>
      </c>
      <c r="M179" s="18">
        <f>SUMIFS(Aux_Anterior!$X:$X, Aux_Anterior!$F:$F, $A179, Aux_Anterior!$A:$A, Aperturas!$A$2, Aux_Anterior!$AB:$AB, 202404, Aux_Anterior!$AA:$AA, 0)</f>
        <v>0</v>
      </c>
      <c r="N179" s="18">
        <f>SUMIFS(Aux_Anterior!$P:$P, Aux_Anterior!$F:$F, $A179, Aux_Anterior!$A:$A, Aperturas!$A$2, Aux_Anterior!$AB:$AB, 202404, Aux_Anterior!$AA:$AA, 0)</f>
        <v>0</v>
      </c>
      <c r="O179" s="15">
        <f t="shared" si="372"/>
        <v>0</v>
      </c>
      <c r="Q179" s="18" cm="1">
        <f t="array" ref="Q179">INDEX($G$9:$EA$50, COUNTA($A$168:$A179), 125 - (COUNTA($A$168:$A179) - 1) * 3 - 2)</f>
        <v>12996763879</v>
      </c>
      <c r="R179" s="18" cm="1">
        <f t="array" ref="R179">INDEX($EB$9:$IV$50, COUNTA($A$168:$A179), 125 - (COUNTA($A$168:$A179) - 1) * 3 - 2)</f>
        <v>13026882379.000002</v>
      </c>
      <c r="S179" s="15">
        <f t="shared" si="373"/>
        <v>1</v>
      </c>
      <c r="T179" s="34" cm="1">
        <f t="array" ref="T179">IFERROR(INDEX(IF($C$2 = "Pago", $G$164:$EA$164, $EB$164:$IV$164), 1, (COUNTA($A179:$A$209) - 1) * 3 + 2), 100%)</f>
        <v>0.99995038379595791</v>
      </c>
      <c r="U179" s="18">
        <f t="shared" si="374"/>
        <v>13001918775.854921</v>
      </c>
      <c r="V179" s="15">
        <f t="shared" si="375"/>
        <v>0.99995038379595791</v>
      </c>
      <c r="W179" s="18">
        <f t="shared" si="376"/>
        <v>13001918775.854921</v>
      </c>
      <c r="X179" s="15" t="e">
        <f t="shared" si="377"/>
        <v>#DIV/0!</v>
      </c>
      <c r="Y179" s="11">
        <f t="shared" si="378"/>
        <v>13001918775.854921</v>
      </c>
      <c r="AA179" s="34">
        <f t="shared" si="379"/>
        <v>0</v>
      </c>
      <c r="AB179" s="34">
        <f t="shared" si="380"/>
        <v>0.99995038379595791</v>
      </c>
      <c r="AC179" s="18">
        <f t="shared" si="381"/>
        <v>13001273670</v>
      </c>
      <c r="AD179" s="15">
        <f t="shared" si="382"/>
        <v>0</v>
      </c>
      <c r="AE179" s="18">
        <f t="shared" si="383"/>
        <v>13001273670</v>
      </c>
      <c r="AG179" s="34">
        <f t="shared" si="384"/>
        <v>0</v>
      </c>
      <c r="AH179" s="18">
        <f t="shared" si="385"/>
        <v>0</v>
      </c>
      <c r="AI179" s="18">
        <f t="shared" si="386"/>
        <v>0</v>
      </c>
      <c r="AK179" s="34">
        <f t="shared" si="387"/>
        <v>1</v>
      </c>
      <c r="AL179" s="11">
        <f t="shared" si="388"/>
        <v>13001918775.854921</v>
      </c>
      <c r="AM179" s="11">
        <f t="shared" si="389"/>
        <v>13001918775.854921</v>
      </c>
      <c r="AN179" s="36"/>
    </row>
    <row r="180" spans="1:40" x14ac:dyDescent="0.2">
      <c r="A180">
        <v>201703</v>
      </c>
      <c r="B180" s="18">
        <f>SUMIFS(Aux_Totales!$G:$G, Aux_Totales!$F:$F, $A180, Aux_Totales!$A:$A, Aperturas!$A$2)</f>
        <v>11114274104</v>
      </c>
      <c r="C180" s="18">
        <f>SUMIFS(Aux_Totales!$H:$H, Aux_Totales!$F:$F, $A180, Aux_Totales!$A:$A, Aperturas!$A$2)</f>
        <v>11114274104</v>
      </c>
      <c r="D180" s="18">
        <f t="shared" si="368"/>
        <v>11115969662.029669</v>
      </c>
      <c r="E180" s="33" t="s">
        <v>184</v>
      </c>
      <c r="F180" s="18">
        <f>SUMIFS(Aux_Totales!$P:$P, Aux_Totales!$F:$F, $A180, Aux_Totales!$A:$A, Aperturas!$A$2)</f>
        <v>0</v>
      </c>
      <c r="G180" s="15">
        <f t="shared" si="369"/>
        <v>0</v>
      </c>
      <c r="H180" s="11">
        <f t="shared" si="370"/>
        <v>11115969662.029669</v>
      </c>
      <c r="I180" s="11" t="str">
        <f t="shared" si="371"/>
        <v/>
      </c>
      <c r="J180" s="33"/>
      <c r="L180" s="18">
        <f>SUMIFS(Aux_Anterior!$W:$W, Aux_Anterior!$F:$F, $A180, Aux_Anterior!$A:$A, Aperturas!$A$2, Aux_Anterior!$AB:$AB, 202404, Aux_Anterior!$AA:$AA, 0)</f>
        <v>0</v>
      </c>
      <c r="M180" s="18">
        <f>SUMIFS(Aux_Anterior!$X:$X, Aux_Anterior!$F:$F, $A180, Aux_Anterior!$A:$A, Aperturas!$A$2, Aux_Anterior!$AB:$AB, 202404, Aux_Anterior!$AA:$AA, 0)</f>
        <v>0</v>
      </c>
      <c r="N180" s="18">
        <f>SUMIFS(Aux_Anterior!$P:$P, Aux_Anterior!$F:$F, $A180, Aux_Anterior!$A:$A, Aperturas!$A$2, Aux_Anterior!$AB:$AB, 202404, Aux_Anterior!$AA:$AA, 0)</f>
        <v>0</v>
      </c>
      <c r="O180" s="15">
        <f t="shared" si="372"/>
        <v>0</v>
      </c>
      <c r="Q180" s="18" cm="1">
        <f t="array" ref="Q180">INDEX($G$9:$EA$50, COUNTA($A$168:$A180), 125 - (COUNTA($A$168:$A180) - 1) * 3 - 2)</f>
        <v>11114274104</v>
      </c>
      <c r="R180" s="18" cm="1">
        <f t="array" ref="R180">INDEX($EB$9:$IV$50, COUNTA($A$168:$A180), 125 - (COUNTA($A$168:$A180) - 1) * 3 - 2)</f>
        <v>11114274104</v>
      </c>
      <c r="S180" s="15">
        <f t="shared" si="373"/>
        <v>1</v>
      </c>
      <c r="T180" s="34" cm="1">
        <f t="array" ref="T180">IFERROR(INDEX(IF($C$2 = "Pago", $G$164:$EA$164, $EB$164:$IV$164), 1, (COUNTA($A180:$A$209) - 1) * 3 + 2), 100%)</f>
        <v>0.9998474664756003</v>
      </c>
      <c r="U180" s="18">
        <f t="shared" si="374"/>
        <v>11115969662.029669</v>
      </c>
      <c r="V180" s="15">
        <f t="shared" si="375"/>
        <v>0.9998474664756003</v>
      </c>
      <c r="W180" s="18">
        <f t="shared" si="376"/>
        <v>11115969662.029669</v>
      </c>
      <c r="X180" s="15" t="e">
        <f t="shared" si="377"/>
        <v>#DIV/0!</v>
      </c>
      <c r="Y180" s="11">
        <f t="shared" si="378"/>
        <v>11115969662.029669</v>
      </c>
      <c r="AA180" s="34">
        <f t="shared" si="379"/>
        <v>0</v>
      </c>
      <c r="AB180" s="34">
        <f t="shared" si="380"/>
        <v>0.9998474664756003</v>
      </c>
      <c r="AC180" s="18">
        <f t="shared" si="381"/>
        <v>11114274104</v>
      </c>
      <c r="AD180" s="15">
        <f t="shared" si="382"/>
        <v>0</v>
      </c>
      <c r="AE180" s="18">
        <f t="shared" si="383"/>
        <v>11114274104</v>
      </c>
      <c r="AG180" s="34">
        <f t="shared" si="384"/>
        <v>0</v>
      </c>
      <c r="AH180" s="18">
        <f t="shared" si="385"/>
        <v>0</v>
      </c>
      <c r="AI180" s="18">
        <f t="shared" si="386"/>
        <v>0</v>
      </c>
      <c r="AK180" s="34">
        <f t="shared" si="387"/>
        <v>1</v>
      </c>
      <c r="AL180" s="11">
        <f t="shared" si="388"/>
        <v>11115969662.029669</v>
      </c>
      <c r="AM180" s="11">
        <f t="shared" si="389"/>
        <v>11115969662.029669</v>
      </c>
      <c r="AN180" s="36"/>
    </row>
    <row r="181" spans="1:40" x14ac:dyDescent="0.2">
      <c r="A181">
        <v>201706</v>
      </c>
      <c r="B181" s="18">
        <f>SUMIFS(Aux_Totales!$G:$G, Aux_Totales!$F:$F, $A181, Aux_Totales!$A:$A, Aperturas!$A$2)</f>
        <v>11382131078.17</v>
      </c>
      <c r="C181" s="18">
        <f>SUMIFS(Aux_Totales!$H:$H, Aux_Totales!$F:$F, $A181, Aux_Totales!$A:$A, Aperturas!$A$2)</f>
        <v>11382131078.589994</v>
      </c>
      <c r="D181" s="18">
        <f t="shared" si="368"/>
        <v>11383018323.153811</v>
      </c>
      <c r="E181" s="33" t="s">
        <v>184</v>
      </c>
      <c r="F181" s="18">
        <f>SUMIFS(Aux_Totales!$P:$P, Aux_Totales!$F:$F, $A181, Aux_Totales!$A:$A, Aperturas!$A$2)</f>
        <v>0</v>
      </c>
      <c r="G181" s="15">
        <f t="shared" si="369"/>
        <v>0</v>
      </c>
      <c r="H181" s="11">
        <f t="shared" si="370"/>
        <v>11383018323.153811</v>
      </c>
      <c r="I181" s="11" t="str">
        <f t="shared" si="371"/>
        <v/>
      </c>
      <c r="J181" s="33"/>
      <c r="L181" s="18">
        <f>SUMIFS(Aux_Anterior!$W:$W, Aux_Anterior!$F:$F, $A181, Aux_Anterior!$A:$A, Aperturas!$A$2, Aux_Anterior!$AB:$AB, 202404, Aux_Anterior!$AA:$AA, 0)</f>
        <v>0</v>
      </c>
      <c r="M181" s="18">
        <f>SUMIFS(Aux_Anterior!$X:$X, Aux_Anterior!$F:$F, $A181, Aux_Anterior!$A:$A, Aperturas!$A$2, Aux_Anterior!$AB:$AB, 202404, Aux_Anterior!$AA:$AA, 0)</f>
        <v>0</v>
      </c>
      <c r="N181" s="18">
        <f>SUMIFS(Aux_Anterior!$P:$P, Aux_Anterior!$F:$F, $A181, Aux_Anterior!$A:$A, Aperturas!$A$2, Aux_Anterior!$AB:$AB, 202404, Aux_Anterior!$AA:$AA, 0)</f>
        <v>0</v>
      </c>
      <c r="O181" s="15">
        <f t="shared" si="372"/>
        <v>0</v>
      </c>
      <c r="Q181" s="18" cm="1">
        <f t="array" ref="Q181">INDEX($G$9:$EA$50, COUNTA($A$168:$A181), 125 - (COUNTA($A$168:$A181) - 1) * 3 - 2)</f>
        <v>11361226159.17</v>
      </c>
      <c r="R181" s="18" cm="1">
        <f t="array" ref="R181">INDEX($EB$9:$IV$50, COUNTA($A$168:$A181), 125 - (COUNTA($A$168:$A181) - 1) * 3 - 2)</f>
        <v>11361226159.589994</v>
      </c>
      <c r="S181" s="15">
        <f t="shared" si="373"/>
        <v>1</v>
      </c>
      <c r="T181" s="34" cm="1">
        <f t="array" ref="T181">IFERROR(INDEX(IF($C$2 = "Pago", $G$164:$EA$164, $EB$164:$IV$164), 1, (COUNTA($A181:$A$209) - 1) * 3 + 2), 100%)</f>
        <v>0.99992205538472989</v>
      </c>
      <c r="U181" s="18">
        <f t="shared" si="374"/>
        <v>11383018323.153811</v>
      </c>
      <c r="V181" s="15">
        <f t="shared" si="375"/>
        <v>0.99992205538472989</v>
      </c>
      <c r="W181" s="18">
        <f t="shared" si="376"/>
        <v>11383018323.153811</v>
      </c>
      <c r="X181" s="15" t="e">
        <f t="shared" si="377"/>
        <v>#DIV/0!</v>
      </c>
      <c r="Y181" s="11">
        <f t="shared" si="378"/>
        <v>11383018323.153811</v>
      </c>
      <c r="AA181" s="34">
        <f t="shared" si="379"/>
        <v>0</v>
      </c>
      <c r="AB181" s="34">
        <f t="shared" si="380"/>
        <v>0.99992205538472989</v>
      </c>
      <c r="AC181" s="18">
        <f t="shared" si="381"/>
        <v>11382131078.17</v>
      </c>
      <c r="AD181" s="15">
        <f t="shared" si="382"/>
        <v>0</v>
      </c>
      <c r="AE181" s="18">
        <f t="shared" si="383"/>
        <v>11382131078.17</v>
      </c>
      <c r="AG181" s="34">
        <f t="shared" si="384"/>
        <v>0</v>
      </c>
      <c r="AH181" s="18">
        <f t="shared" si="385"/>
        <v>0</v>
      </c>
      <c r="AI181" s="18">
        <f t="shared" si="386"/>
        <v>0</v>
      </c>
      <c r="AK181" s="34">
        <f t="shared" si="387"/>
        <v>1</v>
      </c>
      <c r="AL181" s="11">
        <f t="shared" si="388"/>
        <v>11383018323.153811</v>
      </c>
      <c r="AM181" s="11">
        <f t="shared" si="389"/>
        <v>11383018323.153811</v>
      </c>
      <c r="AN181" s="36"/>
    </row>
    <row r="182" spans="1:40" x14ac:dyDescent="0.2">
      <c r="A182">
        <v>201709</v>
      </c>
      <c r="B182" s="18">
        <f>SUMIFS(Aux_Totales!$G:$G, Aux_Totales!$F:$F, $A182, Aux_Totales!$A:$A, Aperturas!$A$2)</f>
        <v>12874989070.610001</v>
      </c>
      <c r="C182" s="18">
        <f>SUMIFS(Aux_Totales!$H:$H, Aux_Totales!$F:$F, $A182, Aux_Totales!$A:$A, Aperturas!$A$2)</f>
        <v>12874989070.609997</v>
      </c>
      <c r="D182" s="18">
        <f t="shared" si="368"/>
        <v>12875274636.560087</v>
      </c>
      <c r="E182" s="33" t="s">
        <v>184</v>
      </c>
      <c r="F182" s="18">
        <f>SUMIFS(Aux_Totales!$P:$P, Aux_Totales!$F:$F, $A182, Aux_Totales!$A:$A, Aperturas!$A$2)</f>
        <v>0</v>
      </c>
      <c r="G182" s="15">
        <f t="shared" si="369"/>
        <v>0</v>
      </c>
      <c r="H182" s="11">
        <f t="shared" si="370"/>
        <v>12875274636.560087</v>
      </c>
      <c r="I182" s="11" t="str">
        <f t="shared" si="371"/>
        <v/>
      </c>
      <c r="J182" s="33"/>
      <c r="L182" s="18">
        <f>SUMIFS(Aux_Anterior!$W:$W, Aux_Anterior!$F:$F, $A182, Aux_Anterior!$A:$A, Aperturas!$A$2, Aux_Anterior!$AB:$AB, 202404, Aux_Anterior!$AA:$AA, 0)</f>
        <v>0</v>
      </c>
      <c r="M182" s="18">
        <f>SUMIFS(Aux_Anterior!$X:$X, Aux_Anterior!$F:$F, $A182, Aux_Anterior!$A:$A, Aperturas!$A$2, Aux_Anterior!$AB:$AB, 202404, Aux_Anterior!$AA:$AA, 0)</f>
        <v>0</v>
      </c>
      <c r="N182" s="18">
        <f>SUMIFS(Aux_Anterior!$P:$P, Aux_Anterior!$F:$F, $A182, Aux_Anterior!$A:$A, Aperturas!$A$2, Aux_Anterior!$AB:$AB, 202404, Aux_Anterior!$AA:$AA, 0)</f>
        <v>0</v>
      </c>
      <c r="O182" s="15">
        <f t="shared" si="372"/>
        <v>0</v>
      </c>
      <c r="Q182" s="18" cm="1">
        <f t="array" ref="Q182">INDEX($G$9:$EA$50, COUNTA($A$168:$A182), 125 - (COUNTA($A$168:$A182) - 1) * 3 - 2)</f>
        <v>12874989070.610001</v>
      </c>
      <c r="R182" s="18" cm="1">
        <f t="array" ref="R182">INDEX($EB$9:$IV$50, COUNTA($A$168:$A182), 125 - (COUNTA($A$168:$A182) - 1) * 3 - 2)</f>
        <v>12874989070.609997</v>
      </c>
      <c r="S182" s="15">
        <f t="shared" si="373"/>
        <v>1</v>
      </c>
      <c r="T182" s="34" cm="1">
        <f t="array" ref="T182">IFERROR(INDEX(IF($C$2 = "Pago", $G$164:$EA$164, $EB$164:$IV$164), 1, (COUNTA($A182:$A$209) - 1) * 3 + 2), 100%)</f>
        <v>0.99997782059349039</v>
      </c>
      <c r="U182" s="18">
        <f t="shared" si="374"/>
        <v>12875274636.560087</v>
      </c>
      <c r="V182" s="15">
        <f t="shared" si="375"/>
        <v>0.99997782059349039</v>
      </c>
      <c r="W182" s="18">
        <f t="shared" si="376"/>
        <v>12875274636.560087</v>
      </c>
      <c r="X182" s="15" t="e">
        <f t="shared" si="377"/>
        <v>#DIV/0!</v>
      </c>
      <c r="Y182" s="11">
        <f t="shared" si="378"/>
        <v>12875274636.560087</v>
      </c>
      <c r="AA182" s="34">
        <f t="shared" si="379"/>
        <v>0</v>
      </c>
      <c r="AB182" s="34">
        <f t="shared" si="380"/>
        <v>0.99997782059349039</v>
      </c>
      <c r="AC182" s="18">
        <f t="shared" si="381"/>
        <v>12874989070.610001</v>
      </c>
      <c r="AD182" s="15">
        <f t="shared" si="382"/>
        <v>0</v>
      </c>
      <c r="AE182" s="18">
        <f t="shared" si="383"/>
        <v>12874989070.610001</v>
      </c>
      <c r="AG182" s="34">
        <f t="shared" si="384"/>
        <v>0</v>
      </c>
      <c r="AH182" s="18">
        <f t="shared" si="385"/>
        <v>0</v>
      </c>
      <c r="AI182" s="18">
        <f t="shared" si="386"/>
        <v>0</v>
      </c>
      <c r="AK182" s="34">
        <f t="shared" si="387"/>
        <v>1</v>
      </c>
      <c r="AL182" s="11">
        <f t="shared" si="388"/>
        <v>12875274636.560087</v>
      </c>
      <c r="AM182" s="11">
        <f t="shared" si="389"/>
        <v>12875274636.560087</v>
      </c>
      <c r="AN182" s="36"/>
    </row>
    <row r="183" spans="1:40" x14ac:dyDescent="0.2">
      <c r="A183">
        <v>201712</v>
      </c>
      <c r="B183" s="18">
        <f>SUMIFS(Aux_Totales!$G:$G, Aux_Totales!$F:$F, $A183, Aux_Totales!$A:$A, Aperturas!$A$2)</f>
        <v>13029065937.639999</v>
      </c>
      <c r="C183" s="18">
        <f>SUMIFS(Aux_Totales!$H:$H, Aux_Totales!$F:$F, $A183, Aux_Totales!$A:$A, Aperturas!$A$2)</f>
        <v>13029065937.640001</v>
      </c>
      <c r="D183" s="18">
        <f t="shared" si="368"/>
        <v>13034938313.485231</v>
      </c>
      <c r="E183" s="33" t="s">
        <v>184</v>
      </c>
      <c r="F183" s="18">
        <f>SUMIFS(Aux_Totales!$P:$P, Aux_Totales!$F:$F, $A183, Aux_Totales!$A:$A, Aperturas!$A$2)</f>
        <v>0</v>
      </c>
      <c r="G183" s="15">
        <f t="shared" si="369"/>
        <v>0</v>
      </c>
      <c r="H183" s="11">
        <f t="shared" si="370"/>
        <v>13034938313.485231</v>
      </c>
      <c r="I183" s="11" t="str">
        <f t="shared" si="371"/>
        <v/>
      </c>
      <c r="J183" s="33"/>
      <c r="L183" s="18">
        <f>SUMIFS(Aux_Anterior!$W:$W, Aux_Anterior!$F:$F, $A183, Aux_Anterior!$A:$A, Aperturas!$A$2, Aux_Anterior!$AB:$AB, 202404, Aux_Anterior!$AA:$AA, 0)</f>
        <v>0</v>
      </c>
      <c r="M183" s="18">
        <f>SUMIFS(Aux_Anterior!$X:$X, Aux_Anterior!$F:$F, $A183, Aux_Anterior!$A:$A, Aperturas!$A$2, Aux_Anterior!$AB:$AB, 202404, Aux_Anterior!$AA:$AA, 0)</f>
        <v>0</v>
      </c>
      <c r="N183" s="18">
        <f>SUMIFS(Aux_Anterior!$P:$P, Aux_Anterior!$F:$F, $A183, Aux_Anterior!$A:$A, Aperturas!$A$2, Aux_Anterior!$AB:$AB, 202404, Aux_Anterior!$AA:$AA, 0)</f>
        <v>0</v>
      </c>
      <c r="O183" s="15">
        <f t="shared" si="372"/>
        <v>0</v>
      </c>
      <c r="Q183" s="18" cm="1">
        <f t="array" ref="Q183">INDEX($G$9:$EA$50, COUNTA($A$168:$A183), 125 - (COUNTA($A$168:$A183) - 1) * 3 - 2)</f>
        <v>13019978318.639999</v>
      </c>
      <c r="R183" s="18" cm="1">
        <f t="array" ref="R183">INDEX($EB$9:$IV$50, COUNTA($A$168:$A183), 125 - (COUNTA($A$168:$A183) - 1) * 3 - 2)</f>
        <v>13096588688.440001</v>
      </c>
      <c r="S183" s="15">
        <f t="shared" si="373"/>
        <v>1</v>
      </c>
      <c r="T183" s="34" cm="1">
        <f t="array" ref="T183">IFERROR(INDEX(IF($C$2 = "Pago", $G$164:$EA$164, $EB$164:$IV$164), 1, (COUNTA($A183:$A$209) - 1) * 3 + 2), 100%)</f>
        <v>0.99954948955614487</v>
      </c>
      <c r="U183" s="18">
        <f t="shared" si="374"/>
        <v>13034938313.485231</v>
      </c>
      <c r="V183" s="15">
        <f t="shared" si="375"/>
        <v>0.99954948955614487</v>
      </c>
      <c r="W183" s="18">
        <f t="shared" si="376"/>
        <v>13034938313.485231</v>
      </c>
      <c r="X183" s="15" t="e">
        <f t="shared" si="377"/>
        <v>#DIV/0!</v>
      </c>
      <c r="Y183" s="11">
        <f t="shared" si="378"/>
        <v>13034938313.485231</v>
      </c>
      <c r="AA183" s="34">
        <f t="shared" si="379"/>
        <v>0</v>
      </c>
      <c r="AB183" s="34">
        <f t="shared" si="380"/>
        <v>0.99954948955614487</v>
      </c>
      <c r="AC183" s="18">
        <f t="shared" si="381"/>
        <v>13029065937.639999</v>
      </c>
      <c r="AD183" s="15">
        <f t="shared" si="382"/>
        <v>0</v>
      </c>
      <c r="AE183" s="18">
        <f t="shared" si="383"/>
        <v>13029065937.639999</v>
      </c>
      <c r="AG183" s="34">
        <f t="shared" si="384"/>
        <v>0</v>
      </c>
      <c r="AH183" s="18">
        <f t="shared" si="385"/>
        <v>0</v>
      </c>
      <c r="AI183" s="18">
        <f t="shared" si="386"/>
        <v>0</v>
      </c>
      <c r="AK183" s="34">
        <f t="shared" si="387"/>
        <v>1</v>
      </c>
      <c r="AL183" s="11">
        <f t="shared" si="388"/>
        <v>13034938313.485231</v>
      </c>
      <c r="AM183" s="11">
        <f t="shared" si="389"/>
        <v>13034938313.485231</v>
      </c>
      <c r="AN183" s="36"/>
    </row>
    <row r="184" spans="1:40" x14ac:dyDescent="0.2">
      <c r="A184">
        <v>201803</v>
      </c>
      <c r="B184" s="18">
        <f>SUMIFS(Aux_Totales!$G:$G, Aux_Totales!$F:$F, $A184, Aux_Totales!$A:$A, Aperturas!$A$2)</f>
        <v>17746525535.040001</v>
      </c>
      <c r="C184" s="18">
        <f>SUMIFS(Aux_Totales!$H:$H, Aux_Totales!$F:$F, $A184, Aux_Totales!$A:$A, Aperturas!$A$2)</f>
        <v>17779134886.489994</v>
      </c>
      <c r="D184" s="18">
        <f t="shared" si="368"/>
        <v>17755744331.18771</v>
      </c>
      <c r="E184" s="33" t="s">
        <v>184</v>
      </c>
      <c r="F184" s="18">
        <f>SUMIFS(Aux_Totales!$P:$P, Aux_Totales!$F:$F, $A184, Aux_Totales!$A:$A, Aperturas!$A$2)</f>
        <v>0</v>
      </c>
      <c r="G184" s="15">
        <f t="shared" si="369"/>
        <v>0</v>
      </c>
      <c r="H184" s="11">
        <f t="shared" si="370"/>
        <v>17755744331.18771</v>
      </c>
      <c r="I184" s="11" t="str">
        <f t="shared" si="371"/>
        <v/>
      </c>
      <c r="J184" s="33"/>
      <c r="L184" s="18">
        <f>SUMIFS(Aux_Anterior!$W:$W, Aux_Anterior!$F:$F, $A184, Aux_Anterior!$A:$A, Aperturas!$A$2, Aux_Anterior!$AB:$AB, 202404, Aux_Anterior!$AA:$AA, 0)</f>
        <v>0</v>
      </c>
      <c r="M184" s="18">
        <f>SUMIFS(Aux_Anterior!$X:$X, Aux_Anterior!$F:$F, $A184, Aux_Anterior!$A:$A, Aperturas!$A$2, Aux_Anterior!$AB:$AB, 202404, Aux_Anterior!$AA:$AA, 0)</f>
        <v>0</v>
      </c>
      <c r="N184" s="18">
        <f>SUMIFS(Aux_Anterior!$P:$P, Aux_Anterior!$F:$F, $A184, Aux_Anterior!$A:$A, Aperturas!$A$2, Aux_Anterior!$AB:$AB, 202404, Aux_Anterior!$AA:$AA, 0)</f>
        <v>0</v>
      </c>
      <c r="O184" s="15">
        <f t="shared" si="372"/>
        <v>0</v>
      </c>
      <c r="Q184" s="18" cm="1">
        <f t="array" ref="Q184">INDEX($G$9:$EA$50, COUNTA($A$168:$A184), 125 - (COUNTA($A$168:$A184) - 1) * 3 - 2)</f>
        <v>17744944769.040001</v>
      </c>
      <c r="R184" s="18" cm="1">
        <f t="array" ref="R184">INDEX($EB$9:$IV$50, COUNTA($A$168:$A184), 125 - (COUNTA($A$168:$A184) - 1) * 3 - 2)</f>
        <v>17777554120.489994</v>
      </c>
      <c r="S184" s="15">
        <f t="shared" si="373"/>
        <v>1</v>
      </c>
      <c r="T184" s="34" cm="1">
        <f t="array" ref="T184">IFERROR(INDEX(IF($C$2 = "Pago", $G$164:$EA$164, $EB$164:$IV$164), 1, (COUNTA($A184:$A$209) - 1) * 3 + 2), 100%)</f>
        <v>0.99948079922892796</v>
      </c>
      <c r="U184" s="18">
        <f t="shared" si="374"/>
        <v>17755744331.18771</v>
      </c>
      <c r="V184" s="15">
        <f t="shared" si="375"/>
        <v>0.99948079922892796</v>
      </c>
      <c r="W184" s="18">
        <f t="shared" si="376"/>
        <v>17755744331.18771</v>
      </c>
      <c r="X184" s="15" t="e">
        <f t="shared" si="377"/>
        <v>#DIV/0!</v>
      </c>
      <c r="Y184" s="11">
        <f t="shared" si="378"/>
        <v>17755744331.18771</v>
      </c>
      <c r="AA184" s="34">
        <f t="shared" si="379"/>
        <v>0</v>
      </c>
      <c r="AB184" s="34">
        <f t="shared" si="380"/>
        <v>0.99948079922892796</v>
      </c>
      <c r="AC184" s="18">
        <f t="shared" si="381"/>
        <v>17746525535.040001</v>
      </c>
      <c r="AD184" s="15">
        <f t="shared" si="382"/>
        <v>0</v>
      </c>
      <c r="AE184" s="18">
        <f t="shared" si="383"/>
        <v>17746525535.040001</v>
      </c>
      <c r="AG184" s="34">
        <f t="shared" si="384"/>
        <v>0</v>
      </c>
      <c r="AH184" s="18">
        <f t="shared" si="385"/>
        <v>0</v>
      </c>
      <c r="AI184" s="18">
        <f t="shared" si="386"/>
        <v>0</v>
      </c>
      <c r="AK184" s="34">
        <f t="shared" si="387"/>
        <v>1</v>
      </c>
      <c r="AL184" s="11">
        <f t="shared" si="388"/>
        <v>17755744331.18771</v>
      </c>
      <c r="AM184" s="11">
        <f t="shared" si="389"/>
        <v>17755744331.18771</v>
      </c>
      <c r="AN184" s="36"/>
    </row>
    <row r="185" spans="1:40" x14ac:dyDescent="0.2">
      <c r="A185">
        <v>201806</v>
      </c>
      <c r="B185" s="18">
        <f>SUMIFS(Aux_Totales!$G:$G, Aux_Totales!$F:$F, $A185, Aux_Totales!$A:$A, Aperturas!$A$2)</f>
        <v>13153733342.639999</v>
      </c>
      <c r="C185" s="18">
        <f>SUMIFS(Aux_Totales!$H:$H, Aux_Totales!$F:$F, $A185, Aux_Totales!$A:$A, Aperturas!$A$2)</f>
        <v>13153733342.639997</v>
      </c>
      <c r="D185" s="18">
        <f t="shared" si="368"/>
        <v>13169160652.849783</v>
      </c>
      <c r="E185" s="33" t="s">
        <v>184</v>
      </c>
      <c r="F185" s="18">
        <f>SUMIFS(Aux_Totales!$P:$P, Aux_Totales!$F:$F, $A185, Aux_Totales!$A:$A, Aperturas!$A$2)</f>
        <v>0</v>
      </c>
      <c r="G185" s="15">
        <f t="shared" si="369"/>
        <v>0</v>
      </c>
      <c r="H185" s="11">
        <f t="shared" si="370"/>
        <v>13169160652.849783</v>
      </c>
      <c r="I185" s="11" t="str">
        <f t="shared" si="371"/>
        <v/>
      </c>
      <c r="J185" s="33"/>
      <c r="L185" s="18">
        <f>SUMIFS(Aux_Anterior!$W:$W, Aux_Anterior!$F:$F, $A185, Aux_Anterior!$A:$A, Aperturas!$A$2, Aux_Anterior!$AB:$AB, 202404, Aux_Anterior!$AA:$AA, 0)</f>
        <v>0</v>
      </c>
      <c r="M185" s="18">
        <f>SUMIFS(Aux_Anterior!$X:$X, Aux_Anterior!$F:$F, $A185, Aux_Anterior!$A:$A, Aperturas!$A$2, Aux_Anterior!$AB:$AB, 202404, Aux_Anterior!$AA:$AA, 0)</f>
        <v>0</v>
      </c>
      <c r="N185" s="18">
        <f>SUMIFS(Aux_Anterior!$P:$P, Aux_Anterior!$F:$F, $A185, Aux_Anterior!$A:$A, Aperturas!$A$2, Aux_Anterior!$AB:$AB, 202404, Aux_Anterior!$AA:$AA, 0)</f>
        <v>0</v>
      </c>
      <c r="O185" s="15">
        <f t="shared" si="372"/>
        <v>0</v>
      </c>
      <c r="Q185" s="18" cm="1">
        <f t="array" ref="Q185">INDEX($G$9:$EA$50, COUNTA($A$168:$A185), 125 - (COUNTA($A$168:$A185) - 1) * 3 - 2)</f>
        <v>13153733342.639999</v>
      </c>
      <c r="R185" s="18" cm="1">
        <f t="array" ref="R185">INDEX($EB$9:$IV$50, COUNTA($A$168:$A185), 125 - (COUNTA($A$168:$A185) - 1) * 3 - 2)</f>
        <v>13156745942.639997</v>
      </c>
      <c r="S185" s="15">
        <f t="shared" si="373"/>
        <v>1</v>
      </c>
      <c r="T185" s="34" cm="1">
        <f t="array" ref="T185">IFERROR(INDEX(IF($C$2 = "Pago", $G$164:$EA$164, $EB$164:$IV$164), 1, (COUNTA($A185:$A$209) - 1) * 3 + 2), 100%)</f>
        <v>0.99882852745011919</v>
      </c>
      <c r="U185" s="18">
        <f t="shared" si="374"/>
        <v>13169160652.849783</v>
      </c>
      <c r="V185" s="15">
        <f t="shared" si="375"/>
        <v>0.99882852745011919</v>
      </c>
      <c r="W185" s="18">
        <f t="shared" si="376"/>
        <v>13169160652.849783</v>
      </c>
      <c r="X185" s="15" t="e">
        <f t="shared" si="377"/>
        <v>#DIV/0!</v>
      </c>
      <c r="Y185" s="11">
        <f t="shared" si="378"/>
        <v>13169160652.849783</v>
      </c>
      <c r="AA185" s="34">
        <f t="shared" si="379"/>
        <v>0</v>
      </c>
      <c r="AB185" s="34">
        <f t="shared" si="380"/>
        <v>0.99882852745011919</v>
      </c>
      <c r="AC185" s="18">
        <f t="shared" si="381"/>
        <v>13153733342.639999</v>
      </c>
      <c r="AD185" s="15">
        <f t="shared" si="382"/>
        <v>0</v>
      </c>
      <c r="AE185" s="18">
        <f t="shared" si="383"/>
        <v>13153733342.639999</v>
      </c>
      <c r="AG185" s="34">
        <f t="shared" si="384"/>
        <v>0</v>
      </c>
      <c r="AH185" s="18">
        <f t="shared" si="385"/>
        <v>0</v>
      </c>
      <c r="AI185" s="18">
        <f t="shared" si="386"/>
        <v>0</v>
      </c>
      <c r="AK185" s="34">
        <f t="shared" si="387"/>
        <v>1</v>
      </c>
      <c r="AL185" s="11">
        <f t="shared" si="388"/>
        <v>13169160652.849783</v>
      </c>
      <c r="AM185" s="11">
        <f t="shared" si="389"/>
        <v>13169160652.849783</v>
      </c>
      <c r="AN185" s="36"/>
    </row>
    <row r="186" spans="1:40" x14ac:dyDescent="0.2">
      <c r="A186">
        <v>201809</v>
      </c>
      <c r="B186" s="18">
        <f>SUMIFS(Aux_Totales!$G:$G, Aux_Totales!$F:$F, $A186, Aux_Totales!$A:$A, Aperturas!$A$2)</f>
        <v>13580424522.76</v>
      </c>
      <c r="C186" s="18">
        <f>SUMIFS(Aux_Totales!$H:$H, Aux_Totales!$F:$F, $A186, Aux_Totales!$A:$A, Aperturas!$A$2)</f>
        <v>13580424522.76</v>
      </c>
      <c r="D186" s="18">
        <f t="shared" si="368"/>
        <v>13584462964.564552</v>
      </c>
      <c r="E186" s="33" t="s">
        <v>184</v>
      </c>
      <c r="F186" s="18">
        <f>SUMIFS(Aux_Totales!$P:$P, Aux_Totales!$F:$F, $A186, Aux_Totales!$A:$A, Aperturas!$A$2)</f>
        <v>0</v>
      </c>
      <c r="G186" s="15">
        <f t="shared" si="369"/>
        <v>0</v>
      </c>
      <c r="H186" s="11">
        <f t="shared" si="370"/>
        <v>13584462964.564552</v>
      </c>
      <c r="I186" s="11" t="str">
        <f t="shared" si="371"/>
        <v/>
      </c>
      <c r="J186" s="33"/>
      <c r="L186" s="18">
        <f>SUMIFS(Aux_Anterior!$W:$W, Aux_Anterior!$F:$F, $A186, Aux_Anterior!$A:$A, Aperturas!$A$2, Aux_Anterior!$AB:$AB, 202404, Aux_Anterior!$AA:$AA, 0)</f>
        <v>0</v>
      </c>
      <c r="M186" s="18">
        <f>SUMIFS(Aux_Anterior!$X:$X, Aux_Anterior!$F:$F, $A186, Aux_Anterior!$A:$A, Aperturas!$A$2, Aux_Anterior!$AB:$AB, 202404, Aux_Anterior!$AA:$AA, 0)</f>
        <v>0</v>
      </c>
      <c r="N186" s="18">
        <f>SUMIFS(Aux_Anterior!$P:$P, Aux_Anterior!$F:$F, $A186, Aux_Anterior!$A:$A, Aperturas!$A$2, Aux_Anterior!$AB:$AB, 202404, Aux_Anterior!$AA:$AA, 0)</f>
        <v>0</v>
      </c>
      <c r="O186" s="15">
        <f t="shared" si="372"/>
        <v>0</v>
      </c>
      <c r="Q186" s="18" cm="1">
        <f t="array" ref="Q186">INDEX($G$9:$EA$50, COUNTA($A$168:$A186), 125 - (COUNTA($A$168:$A186) - 1) * 3 - 2)</f>
        <v>13577596853.76</v>
      </c>
      <c r="R186" s="18" cm="1">
        <f t="array" ref="R186">INDEX($EB$9:$IV$50, COUNTA($A$168:$A186), 125 - (COUNTA($A$168:$A186) - 1) * 3 - 2)</f>
        <v>13608024114.76</v>
      </c>
      <c r="S186" s="15">
        <f t="shared" si="373"/>
        <v>1</v>
      </c>
      <c r="T186" s="34" cm="1">
        <f t="array" ref="T186">IFERROR(INDEX(IF($C$2 = "Pago", $G$164:$EA$164, $EB$164:$IV$164), 1, (COUNTA($A186:$A$209) - 1) * 3 + 2), 100%)</f>
        <v>0.99970271612392136</v>
      </c>
      <c r="U186" s="18">
        <f t="shared" si="374"/>
        <v>13584462964.564552</v>
      </c>
      <c r="V186" s="15">
        <f t="shared" si="375"/>
        <v>0.99970271612392136</v>
      </c>
      <c r="W186" s="18">
        <f t="shared" si="376"/>
        <v>13584462964.564552</v>
      </c>
      <c r="X186" s="15" t="e">
        <f t="shared" si="377"/>
        <v>#DIV/0!</v>
      </c>
      <c r="Y186" s="11">
        <f t="shared" si="378"/>
        <v>13584462964.564552</v>
      </c>
      <c r="AA186" s="34">
        <f t="shared" si="379"/>
        <v>0</v>
      </c>
      <c r="AB186" s="34">
        <f t="shared" si="380"/>
        <v>0.99970271612392136</v>
      </c>
      <c r="AC186" s="18">
        <f t="shared" si="381"/>
        <v>13580424522.76</v>
      </c>
      <c r="AD186" s="15">
        <f t="shared" si="382"/>
        <v>0</v>
      </c>
      <c r="AE186" s="18">
        <f t="shared" si="383"/>
        <v>13580424522.76</v>
      </c>
      <c r="AG186" s="34">
        <f t="shared" si="384"/>
        <v>0</v>
      </c>
      <c r="AH186" s="18">
        <f t="shared" si="385"/>
        <v>0</v>
      </c>
      <c r="AI186" s="18">
        <f t="shared" si="386"/>
        <v>0</v>
      </c>
      <c r="AK186" s="34">
        <f t="shared" si="387"/>
        <v>1</v>
      </c>
      <c r="AL186" s="11">
        <f t="shared" si="388"/>
        <v>13584462964.564552</v>
      </c>
      <c r="AM186" s="11">
        <f t="shared" si="389"/>
        <v>13584462964.564552</v>
      </c>
      <c r="AN186" s="36"/>
    </row>
    <row r="187" spans="1:40" x14ac:dyDescent="0.2">
      <c r="A187">
        <v>201812</v>
      </c>
      <c r="B187" s="18">
        <f>SUMIFS(Aux_Totales!$G:$G, Aux_Totales!$F:$F, $A187, Aux_Totales!$A:$A, Aperturas!$A$2)</f>
        <v>10137189971.039999</v>
      </c>
      <c r="C187" s="18">
        <f>SUMIFS(Aux_Totales!$H:$H, Aux_Totales!$F:$F, $A187, Aux_Totales!$A:$A, Aperturas!$A$2)</f>
        <v>10137189971.039999</v>
      </c>
      <c r="D187" s="18">
        <f t="shared" si="368"/>
        <v>10137869728.347878</v>
      </c>
      <c r="E187" s="33" t="s">
        <v>184</v>
      </c>
      <c r="F187" s="18">
        <f>SUMIFS(Aux_Totales!$P:$P, Aux_Totales!$F:$F, $A187, Aux_Totales!$A:$A, Aperturas!$A$2)</f>
        <v>0</v>
      </c>
      <c r="G187" s="15">
        <f t="shared" si="369"/>
        <v>0</v>
      </c>
      <c r="H187" s="11">
        <f t="shared" si="370"/>
        <v>10137869728.347878</v>
      </c>
      <c r="I187" s="11" t="str">
        <f t="shared" si="371"/>
        <v/>
      </c>
      <c r="J187" s="33"/>
      <c r="L187" s="18">
        <f>SUMIFS(Aux_Anterior!$W:$W, Aux_Anterior!$F:$F, $A187, Aux_Anterior!$A:$A, Aperturas!$A$2, Aux_Anterior!$AB:$AB, 202404, Aux_Anterior!$AA:$AA, 0)</f>
        <v>0</v>
      </c>
      <c r="M187" s="18">
        <f>SUMIFS(Aux_Anterior!$X:$X, Aux_Anterior!$F:$F, $A187, Aux_Anterior!$A:$A, Aperturas!$A$2, Aux_Anterior!$AB:$AB, 202404, Aux_Anterior!$AA:$AA, 0)</f>
        <v>0</v>
      </c>
      <c r="N187" s="18">
        <f>SUMIFS(Aux_Anterior!$P:$P, Aux_Anterior!$F:$F, $A187, Aux_Anterior!$A:$A, Aperturas!$A$2, Aux_Anterior!$AB:$AB, 202404, Aux_Anterior!$AA:$AA, 0)</f>
        <v>0</v>
      </c>
      <c r="O187" s="15">
        <f t="shared" si="372"/>
        <v>0</v>
      </c>
      <c r="Q187" s="18" cm="1">
        <f t="array" ref="Q187">INDEX($G$9:$EA$50, COUNTA($A$168:$A187), 125 - (COUNTA($A$168:$A187) - 1) * 3 - 2)</f>
        <v>10132078128.039999</v>
      </c>
      <c r="R187" s="18" cm="1">
        <f t="array" ref="R187">INDEX($EB$9:$IV$50, COUNTA($A$168:$A187), 125 - (COUNTA($A$168:$A187) - 1) * 3 - 2)</f>
        <v>10132078128.039999</v>
      </c>
      <c r="S187" s="15">
        <f t="shared" si="373"/>
        <v>1</v>
      </c>
      <c r="T187" s="34" cm="1">
        <f t="array" ref="T187">IFERROR(INDEX(IF($C$2 = "Pago", $G$164:$EA$164, $EB$164:$IV$164), 1, (COUNTA($A187:$A$209) - 1) * 3 + 2), 100%)</f>
        <v>0.99993294870361404</v>
      </c>
      <c r="U187" s="18">
        <f t="shared" si="374"/>
        <v>10137869728.347878</v>
      </c>
      <c r="V187" s="15">
        <f t="shared" si="375"/>
        <v>0.99993294870361404</v>
      </c>
      <c r="W187" s="18">
        <f t="shared" si="376"/>
        <v>10137869728.347878</v>
      </c>
      <c r="X187" s="15" t="e">
        <f t="shared" si="377"/>
        <v>#DIV/0!</v>
      </c>
      <c r="Y187" s="11">
        <f t="shared" si="378"/>
        <v>10137869728.347878</v>
      </c>
      <c r="AA187" s="34">
        <f t="shared" si="379"/>
        <v>0</v>
      </c>
      <c r="AB187" s="34">
        <f t="shared" si="380"/>
        <v>0.99993294870361404</v>
      </c>
      <c r="AC187" s="18">
        <f t="shared" si="381"/>
        <v>10137189971.039999</v>
      </c>
      <c r="AD187" s="15">
        <f t="shared" si="382"/>
        <v>0</v>
      </c>
      <c r="AE187" s="18">
        <f t="shared" si="383"/>
        <v>10137189971.039999</v>
      </c>
      <c r="AG187" s="34">
        <f t="shared" si="384"/>
        <v>0</v>
      </c>
      <c r="AH187" s="18">
        <f t="shared" si="385"/>
        <v>0</v>
      </c>
      <c r="AI187" s="18">
        <f t="shared" si="386"/>
        <v>0</v>
      </c>
      <c r="AK187" s="34">
        <f t="shared" si="387"/>
        <v>1</v>
      </c>
      <c r="AL187" s="11">
        <f t="shared" si="388"/>
        <v>10137869728.347878</v>
      </c>
      <c r="AM187" s="11">
        <f t="shared" si="389"/>
        <v>10137869728.347878</v>
      </c>
      <c r="AN187" s="36"/>
    </row>
    <row r="188" spans="1:40" x14ac:dyDescent="0.2">
      <c r="A188">
        <v>201903</v>
      </c>
      <c r="B188" s="18">
        <f>SUMIFS(Aux_Totales!$G:$G, Aux_Totales!$F:$F, $A188, Aux_Totales!$A:$A, Aperturas!$A$2)</f>
        <v>14903815891.529999</v>
      </c>
      <c r="C188" s="18">
        <f>SUMIFS(Aux_Totales!$H:$H, Aux_Totales!$F:$F, $A188, Aux_Totales!$A:$A, Aperturas!$A$2)</f>
        <v>14903815891.529997</v>
      </c>
      <c r="D188" s="18">
        <f t="shared" si="368"/>
        <v>14904830479.374983</v>
      </c>
      <c r="E188" s="33" t="s">
        <v>184</v>
      </c>
      <c r="F188" s="18">
        <f>SUMIFS(Aux_Totales!$P:$P, Aux_Totales!$F:$F, $A188, Aux_Totales!$A:$A, Aperturas!$A$2)</f>
        <v>0</v>
      </c>
      <c r="G188" s="15">
        <f t="shared" si="369"/>
        <v>0</v>
      </c>
      <c r="H188" s="11">
        <f t="shared" si="370"/>
        <v>14904830479.374983</v>
      </c>
      <c r="I188" s="11" t="str">
        <f t="shared" si="371"/>
        <v/>
      </c>
      <c r="J188" s="33"/>
      <c r="L188" s="18">
        <f>SUMIFS(Aux_Anterior!$W:$W, Aux_Anterior!$F:$F, $A188, Aux_Anterior!$A:$A, Aperturas!$A$2, Aux_Anterior!$AB:$AB, 202404, Aux_Anterior!$AA:$AA, 0)</f>
        <v>0</v>
      </c>
      <c r="M188" s="18">
        <f>SUMIFS(Aux_Anterior!$X:$X, Aux_Anterior!$F:$F, $A188, Aux_Anterior!$A:$A, Aperturas!$A$2, Aux_Anterior!$AB:$AB, 202404, Aux_Anterior!$AA:$AA, 0)</f>
        <v>0</v>
      </c>
      <c r="N188" s="18">
        <f>SUMIFS(Aux_Anterior!$P:$P, Aux_Anterior!$F:$F, $A188, Aux_Anterior!$A:$A, Aperturas!$A$2, Aux_Anterior!$AB:$AB, 202404, Aux_Anterior!$AA:$AA, 0)</f>
        <v>0</v>
      </c>
      <c r="O188" s="15">
        <f t="shared" si="372"/>
        <v>0</v>
      </c>
      <c r="Q188" s="18" cm="1">
        <f t="array" ref="Q188">INDEX($G$9:$EA$50, COUNTA($A$168:$A188), 125 - (COUNTA($A$168:$A188) - 1) * 3 - 2)</f>
        <v>14901741954.529999</v>
      </c>
      <c r="R188" s="18" cm="1">
        <f t="array" ref="R188">INDEX($EB$9:$IV$50, COUNTA($A$168:$A188), 125 - (COUNTA($A$168:$A188) - 1) * 3 - 2)</f>
        <v>14901741954.529997</v>
      </c>
      <c r="S188" s="15">
        <f t="shared" si="373"/>
        <v>1</v>
      </c>
      <c r="T188" s="34" cm="1">
        <f t="array" ref="T188">IFERROR(INDEX(IF($C$2 = "Pago", $G$164:$EA$164, $EB$164:$IV$164), 1, (COUNTA($A188:$A$209) - 1) * 3 + 2), 100%)</f>
        <v>0.99993192892422444</v>
      </c>
      <c r="U188" s="18">
        <f t="shared" si="374"/>
        <v>14904830479.374983</v>
      </c>
      <c r="V188" s="15">
        <f t="shared" si="375"/>
        <v>0.99993192892422444</v>
      </c>
      <c r="W188" s="18">
        <f t="shared" si="376"/>
        <v>14904830479.374983</v>
      </c>
      <c r="X188" s="15" t="e">
        <f t="shared" si="377"/>
        <v>#DIV/0!</v>
      </c>
      <c r="Y188" s="11">
        <f t="shared" si="378"/>
        <v>14904830479.374983</v>
      </c>
      <c r="AA188" s="34">
        <f t="shared" si="379"/>
        <v>0</v>
      </c>
      <c r="AB188" s="34">
        <f t="shared" si="380"/>
        <v>0.99993192892422444</v>
      </c>
      <c r="AC188" s="18">
        <f t="shared" si="381"/>
        <v>14903815891.529999</v>
      </c>
      <c r="AD188" s="15">
        <f t="shared" si="382"/>
        <v>0</v>
      </c>
      <c r="AE188" s="18">
        <f t="shared" si="383"/>
        <v>14903815891.529999</v>
      </c>
      <c r="AG188" s="34">
        <f t="shared" si="384"/>
        <v>0</v>
      </c>
      <c r="AH188" s="18">
        <f t="shared" si="385"/>
        <v>0</v>
      </c>
      <c r="AI188" s="18">
        <f t="shared" si="386"/>
        <v>0</v>
      </c>
      <c r="AK188" s="34">
        <f t="shared" si="387"/>
        <v>1</v>
      </c>
      <c r="AL188" s="11">
        <f t="shared" si="388"/>
        <v>14904830479.374983</v>
      </c>
      <c r="AM188" s="11">
        <f t="shared" si="389"/>
        <v>14904830479.374983</v>
      </c>
      <c r="AN188" s="36"/>
    </row>
    <row r="189" spans="1:40" x14ac:dyDescent="0.2">
      <c r="A189">
        <v>201906</v>
      </c>
      <c r="B189" s="18">
        <f>SUMIFS(Aux_Totales!$G:$G, Aux_Totales!$F:$F, $A189, Aux_Totales!$A:$A, Aperturas!$A$2)</f>
        <v>12554069860</v>
      </c>
      <c r="C189" s="18">
        <f>SUMIFS(Aux_Totales!$H:$H, Aux_Totales!$F:$F, $A189, Aux_Totales!$A:$A, Aperturas!$A$2)</f>
        <v>12554069860</v>
      </c>
      <c r="D189" s="18">
        <f t="shared" si="368"/>
        <v>12557679271.113079</v>
      </c>
      <c r="E189" s="33" t="s">
        <v>184</v>
      </c>
      <c r="F189" s="18">
        <f>SUMIFS(Aux_Totales!$P:$P, Aux_Totales!$F:$F, $A189, Aux_Totales!$A:$A, Aperturas!$A$2)</f>
        <v>0</v>
      </c>
      <c r="G189" s="15">
        <f t="shared" si="369"/>
        <v>0</v>
      </c>
      <c r="H189" s="11">
        <f t="shared" si="370"/>
        <v>12557679271.113079</v>
      </c>
      <c r="I189" s="11" t="str">
        <f t="shared" si="371"/>
        <v/>
      </c>
      <c r="J189" s="33"/>
      <c r="L189" s="18">
        <f>SUMIFS(Aux_Anterior!$W:$W, Aux_Anterior!$F:$F, $A189, Aux_Anterior!$A:$A, Aperturas!$A$2, Aux_Anterior!$AB:$AB, 202404, Aux_Anterior!$AA:$AA, 0)</f>
        <v>0</v>
      </c>
      <c r="M189" s="18">
        <f>SUMIFS(Aux_Anterior!$X:$X, Aux_Anterior!$F:$F, $A189, Aux_Anterior!$A:$A, Aperturas!$A$2, Aux_Anterior!$AB:$AB, 202404, Aux_Anterior!$AA:$AA, 0)</f>
        <v>0</v>
      </c>
      <c r="N189" s="18">
        <f>SUMIFS(Aux_Anterior!$P:$P, Aux_Anterior!$F:$F, $A189, Aux_Anterior!$A:$A, Aperturas!$A$2, Aux_Anterior!$AB:$AB, 202404, Aux_Anterior!$AA:$AA, 0)</f>
        <v>0</v>
      </c>
      <c r="O189" s="15">
        <f t="shared" si="372"/>
        <v>0</v>
      </c>
      <c r="Q189" s="18" cm="1">
        <f t="array" ref="Q189">INDEX($G$9:$EA$50, COUNTA($A$168:$A189), 125 - (COUNTA($A$168:$A189) - 1) * 3 - 2)</f>
        <v>12554069860</v>
      </c>
      <c r="R189" s="18" cm="1">
        <f t="array" ref="R189">INDEX($EB$9:$IV$50, COUNTA($A$168:$A189), 125 - (COUNTA($A$168:$A189) - 1) * 3 - 2)</f>
        <v>12554069860</v>
      </c>
      <c r="S189" s="15">
        <f t="shared" si="373"/>
        <v>1</v>
      </c>
      <c r="T189" s="34" cm="1">
        <f t="array" ref="T189">IFERROR(INDEX(IF($C$2 = "Pago", $G$164:$EA$164, $EB$164:$IV$164), 1, (COUNTA($A189:$A$209) - 1) * 3 + 2), 100%)</f>
        <v>0.99971257339551722</v>
      </c>
      <c r="U189" s="18">
        <f t="shared" si="374"/>
        <v>12557679271.113079</v>
      </c>
      <c r="V189" s="15">
        <f t="shared" si="375"/>
        <v>0.99971257339551722</v>
      </c>
      <c r="W189" s="18">
        <f t="shared" si="376"/>
        <v>12557679271.113079</v>
      </c>
      <c r="X189" s="15" t="e">
        <f t="shared" si="377"/>
        <v>#DIV/0!</v>
      </c>
      <c r="Y189" s="11">
        <f t="shared" si="378"/>
        <v>12557679271.113079</v>
      </c>
      <c r="AA189" s="34">
        <f t="shared" si="379"/>
        <v>0</v>
      </c>
      <c r="AB189" s="34">
        <f t="shared" si="380"/>
        <v>0.99971257339551722</v>
      </c>
      <c r="AC189" s="18">
        <f t="shared" si="381"/>
        <v>12554069860</v>
      </c>
      <c r="AD189" s="15">
        <f t="shared" si="382"/>
        <v>0</v>
      </c>
      <c r="AE189" s="18">
        <f t="shared" si="383"/>
        <v>12554069860</v>
      </c>
      <c r="AG189" s="34">
        <f t="shared" si="384"/>
        <v>0</v>
      </c>
      <c r="AH189" s="18">
        <f t="shared" si="385"/>
        <v>0</v>
      </c>
      <c r="AI189" s="18">
        <f t="shared" si="386"/>
        <v>0</v>
      </c>
      <c r="AK189" s="34">
        <f t="shared" si="387"/>
        <v>1</v>
      </c>
      <c r="AL189" s="11">
        <f t="shared" si="388"/>
        <v>12557679271.113079</v>
      </c>
      <c r="AM189" s="11">
        <f t="shared" si="389"/>
        <v>12557679271.113079</v>
      </c>
      <c r="AN189" s="36"/>
    </row>
    <row r="190" spans="1:40" x14ac:dyDescent="0.2">
      <c r="A190">
        <v>201909</v>
      </c>
      <c r="B190" s="18">
        <f>SUMIFS(Aux_Totales!$G:$G, Aux_Totales!$F:$F, $A190, Aux_Totales!$A:$A, Aperturas!$A$2)</f>
        <v>18788571894.860001</v>
      </c>
      <c r="C190" s="18">
        <f>SUMIFS(Aux_Totales!$H:$H, Aux_Totales!$F:$F, $A190, Aux_Totales!$A:$A, Aperturas!$A$2)</f>
        <v>18788571894.859997</v>
      </c>
      <c r="D190" s="18">
        <f t="shared" si="368"/>
        <v>18791841206.652042</v>
      </c>
      <c r="E190" s="33" t="s">
        <v>184</v>
      </c>
      <c r="F190" s="18">
        <f>SUMIFS(Aux_Totales!$P:$P, Aux_Totales!$F:$F, $A190, Aux_Totales!$A:$A, Aperturas!$A$2)</f>
        <v>0</v>
      </c>
      <c r="G190" s="15">
        <f t="shared" si="369"/>
        <v>0</v>
      </c>
      <c r="H190" s="11">
        <f t="shared" si="370"/>
        <v>18791841206.652042</v>
      </c>
      <c r="I190" s="11" t="str">
        <f t="shared" si="371"/>
        <v/>
      </c>
      <c r="J190" s="33"/>
      <c r="L190" s="18">
        <f>SUMIFS(Aux_Anterior!$W:$W, Aux_Anterior!$F:$F, $A190, Aux_Anterior!$A:$A, Aperturas!$A$2, Aux_Anterior!$AB:$AB, 202404, Aux_Anterior!$AA:$AA, 0)</f>
        <v>0</v>
      </c>
      <c r="M190" s="18">
        <f>SUMIFS(Aux_Anterior!$X:$X, Aux_Anterior!$F:$F, $A190, Aux_Anterior!$A:$A, Aperturas!$A$2, Aux_Anterior!$AB:$AB, 202404, Aux_Anterior!$AA:$AA, 0)</f>
        <v>0</v>
      </c>
      <c r="N190" s="18">
        <f>SUMIFS(Aux_Anterior!$P:$P, Aux_Anterior!$F:$F, $A190, Aux_Anterior!$A:$A, Aperturas!$A$2, Aux_Anterior!$AB:$AB, 202404, Aux_Anterior!$AA:$AA, 0)</f>
        <v>0</v>
      </c>
      <c r="O190" s="15">
        <f t="shared" si="372"/>
        <v>0</v>
      </c>
      <c r="Q190" s="18" cm="1">
        <f t="array" ref="Q190">INDEX($G$9:$EA$50, COUNTA($A$168:$A190), 125 - (COUNTA($A$168:$A190) - 1) * 3 - 2)</f>
        <v>18788571894.860001</v>
      </c>
      <c r="R190" s="18" cm="1">
        <f t="array" ref="R190">INDEX($EB$9:$IV$50, COUNTA($A$168:$A190), 125 - (COUNTA($A$168:$A190) - 1) * 3 - 2)</f>
        <v>18885036451.479996</v>
      </c>
      <c r="S190" s="15">
        <f t="shared" si="373"/>
        <v>1</v>
      </c>
      <c r="T190" s="34" cm="1">
        <f t="array" ref="T190">IFERROR(INDEX(IF($C$2 = "Pago", $G$164:$EA$164, $EB$164:$IV$164), 1, (COUNTA($A190:$A$209) - 1) * 3 + 2), 100%)</f>
        <v>0.99982602493517858</v>
      </c>
      <c r="U190" s="18">
        <f t="shared" si="374"/>
        <v>18791841206.652042</v>
      </c>
      <c r="V190" s="15">
        <f t="shared" si="375"/>
        <v>0.99982602493517858</v>
      </c>
      <c r="W190" s="18">
        <f t="shared" si="376"/>
        <v>18791841206.652042</v>
      </c>
      <c r="X190" s="15" t="e">
        <f t="shared" si="377"/>
        <v>#DIV/0!</v>
      </c>
      <c r="Y190" s="11">
        <f t="shared" si="378"/>
        <v>18791841206.652042</v>
      </c>
      <c r="AA190" s="34">
        <f t="shared" si="379"/>
        <v>0</v>
      </c>
      <c r="AB190" s="34">
        <f t="shared" si="380"/>
        <v>0.99982602493517858</v>
      </c>
      <c r="AC190" s="18">
        <f t="shared" si="381"/>
        <v>18788571894.860001</v>
      </c>
      <c r="AD190" s="15">
        <f t="shared" si="382"/>
        <v>0</v>
      </c>
      <c r="AE190" s="18">
        <f t="shared" si="383"/>
        <v>18788571894.860001</v>
      </c>
      <c r="AG190" s="34">
        <f t="shared" si="384"/>
        <v>0</v>
      </c>
      <c r="AH190" s="18">
        <f t="shared" si="385"/>
        <v>0</v>
      </c>
      <c r="AI190" s="18">
        <f t="shared" si="386"/>
        <v>0</v>
      </c>
      <c r="AK190" s="34">
        <f t="shared" si="387"/>
        <v>1</v>
      </c>
      <c r="AL190" s="11">
        <f t="shared" si="388"/>
        <v>18791841206.652042</v>
      </c>
      <c r="AM190" s="11">
        <f t="shared" si="389"/>
        <v>18791841206.652042</v>
      </c>
      <c r="AN190" s="36"/>
    </row>
    <row r="191" spans="1:40" x14ac:dyDescent="0.2">
      <c r="A191">
        <v>201912</v>
      </c>
      <c r="B191" s="18">
        <f>SUMIFS(Aux_Totales!$G:$G, Aux_Totales!$F:$F, $A191, Aux_Totales!$A:$A, Aperturas!$A$2)</f>
        <v>15105453286.01</v>
      </c>
      <c r="C191" s="18">
        <f>SUMIFS(Aux_Totales!$H:$H, Aux_Totales!$F:$F, $A191, Aux_Totales!$A:$A, Aperturas!$A$2)</f>
        <v>15105453286.010004</v>
      </c>
      <c r="D191" s="18">
        <f t="shared" si="368"/>
        <v>15106751230.409042</v>
      </c>
      <c r="E191" s="33" t="s">
        <v>184</v>
      </c>
      <c r="F191" s="18">
        <f>SUMIFS(Aux_Totales!$P:$P, Aux_Totales!$F:$F, $A191, Aux_Totales!$A:$A, Aperturas!$A$2)</f>
        <v>0</v>
      </c>
      <c r="G191" s="15">
        <f t="shared" si="369"/>
        <v>0</v>
      </c>
      <c r="H191" s="11">
        <f t="shared" si="370"/>
        <v>15106751230.409042</v>
      </c>
      <c r="I191" s="11" t="str">
        <f t="shared" si="371"/>
        <v/>
      </c>
      <c r="J191" s="33"/>
      <c r="L191" s="18">
        <f>SUMIFS(Aux_Anterior!$W:$W, Aux_Anterior!$F:$F, $A191, Aux_Anterior!$A:$A, Aperturas!$A$2, Aux_Anterior!$AB:$AB, 202404, Aux_Anterior!$AA:$AA, 0)</f>
        <v>0</v>
      </c>
      <c r="M191" s="18">
        <f>SUMIFS(Aux_Anterior!$X:$X, Aux_Anterior!$F:$F, $A191, Aux_Anterior!$A:$A, Aperturas!$A$2, Aux_Anterior!$AB:$AB, 202404, Aux_Anterior!$AA:$AA, 0)</f>
        <v>0</v>
      </c>
      <c r="N191" s="18">
        <f>SUMIFS(Aux_Anterior!$P:$P, Aux_Anterior!$F:$F, $A191, Aux_Anterior!$A:$A, Aperturas!$A$2, Aux_Anterior!$AB:$AB, 202404, Aux_Anterior!$AA:$AA, 0)</f>
        <v>0</v>
      </c>
      <c r="O191" s="15">
        <f t="shared" si="372"/>
        <v>0</v>
      </c>
      <c r="Q191" s="18" cm="1">
        <f t="array" ref="Q191">INDEX($G$9:$EA$50, COUNTA($A$168:$A191), 125 - (COUNTA($A$168:$A191) - 1) * 3 - 2)</f>
        <v>15105453286.01</v>
      </c>
      <c r="R191" s="18" cm="1">
        <f t="array" ref="R191">INDEX($EB$9:$IV$50, COUNTA($A$168:$A191), 125 - (COUNTA($A$168:$A191) - 1) * 3 - 2)</f>
        <v>15109737326.730003</v>
      </c>
      <c r="S191" s="15">
        <f t="shared" si="373"/>
        <v>1</v>
      </c>
      <c r="T191" s="34" cm="1">
        <f t="array" ref="T191">IFERROR(INDEX(IF($C$2 = "Pago", $G$164:$EA$164, $EB$164:$IV$164), 1, (COUNTA($A191:$A$209) - 1) * 3 + 2), 100%)</f>
        <v>0.99991408183141128</v>
      </c>
      <c r="U191" s="18">
        <f t="shared" si="374"/>
        <v>15106751230.409042</v>
      </c>
      <c r="V191" s="15">
        <f t="shared" si="375"/>
        <v>0.99991408183141128</v>
      </c>
      <c r="W191" s="18">
        <f t="shared" si="376"/>
        <v>15106751230.409042</v>
      </c>
      <c r="X191" s="15" t="e">
        <f t="shared" si="377"/>
        <v>#DIV/0!</v>
      </c>
      <c r="Y191" s="11">
        <f t="shared" si="378"/>
        <v>15106751230.409042</v>
      </c>
      <c r="AA191" s="34">
        <f t="shared" si="379"/>
        <v>0</v>
      </c>
      <c r="AB191" s="34">
        <f t="shared" si="380"/>
        <v>0.99991408183141128</v>
      </c>
      <c r="AC191" s="18">
        <f t="shared" si="381"/>
        <v>15105453286.01</v>
      </c>
      <c r="AD191" s="15">
        <f t="shared" si="382"/>
        <v>0</v>
      </c>
      <c r="AE191" s="18">
        <f t="shared" si="383"/>
        <v>15105453286.01</v>
      </c>
      <c r="AG191" s="34">
        <f t="shared" si="384"/>
        <v>0</v>
      </c>
      <c r="AH191" s="18">
        <f t="shared" si="385"/>
        <v>0</v>
      </c>
      <c r="AI191" s="18">
        <f t="shared" si="386"/>
        <v>0</v>
      </c>
      <c r="AK191" s="34">
        <f t="shared" si="387"/>
        <v>1</v>
      </c>
      <c r="AL191" s="11">
        <f t="shared" si="388"/>
        <v>15106751230.409042</v>
      </c>
      <c r="AM191" s="11">
        <f t="shared" si="389"/>
        <v>15106751230.409042</v>
      </c>
      <c r="AN191" s="36"/>
    </row>
    <row r="192" spans="1:40" x14ac:dyDescent="0.2">
      <c r="A192">
        <v>202003</v>
      </c>
      <c r="B192" s="18">
        <f>SUMIFS(Aux_Totales!$G:$G, Aux_Totales!$F:$F, $A192, Aux_Totales!$A:$A, Aperturas!$A$2)</f>
        <v>20702618166.32</v>
      </c>
      <c r="C192" s="18">
        <f>SUMIFS(Aux_Totales!$H:$H, Aux_Totales!$F:$F, $A192, Aux_Totales!$A:$A, Aperturas!$A$2)</f>
        <v>20702618166.390007</v>
      </c>
      <c r="D192" s="18">
        <f t="shared" si="368"/>
        <v>20702618166.32</v>
      </c>
      <c r="E192" s="33" t="s">
        <v>184</v>
      </c>
      <c r="F192" s="18">
        <f>SUMIFS(Aux_Totales!$P:$P, Aux_Totales!$F:$F, $A192, Aux_Totales!$A:$A, Aperturas!$A$2)</f>
        <v>0</v>
      </c>
      <c r="G192" s="15">
        <f t="shared" si="369"/>
        <v>0</v>
      </c>
      <c r="H192" s="11">
        <f t="shared" si="370"/>
        <v>20702618166.32</v>
      </c>
      <c r="I192" s="11" t="str">
        <f t="shared" si="371"/>
        <v/>
      </c>
      <c r="J192" s="33"/>
      <c r="L192" s="18">
        <f>SUMIFS(Aux_Anterior!$W:$W, Aux_Anterior!$F:$F, $A192, Aux_Anterior!$A:$A, Aperturas!$A$2, Aux_Anterior!$AB:$AB, 202404, Aux_Anterior!$AA:$AA, 0)</f>
        <v>0</v>
      </c>
      <c r="M192" s="18">
        <f>SUMIFS(Aux_Anterior!$X:$X, Aux_Anterior!$F:$F, $A192, Aux_Anterior!$A:$A, Aperturas!$A$2, Aux_Anterior!$AB:$AB, 202404, Aux_Anterior!$AA:$AA, 0)</f>
        <v>0</v>
      </c>
      <c r="N192" s="18">
        <f>SUMIFS(Aux_Anterior!$P:$P, Aux_Anterior!$F:$F, $A192, Aux_Anterior!$A:$A, Aperturas!$A$2, Aux_Anterior!$AB:$AB, 202404, Aux_Anterior!$AA:$AA, 0)</f>
        <v>0</v>
      </c>
      <c r="O192" s="15">
        <f t="shared" si="372"/>
        <v>0</v>
      </c>
      <c r="Q192" s="18" cm="1">
        <f t="array" ref="Q192">INDEX($G$9:$EA$50, COUNTA($A$168:$A192), 125 - (COUNTA($A$168:$A192) - 1) * 3 - 2)</f>
        <v>20691740412.32</v>
      </c>
      <c r="R192" s="18" cm="1">
        <f t="array" ref="R192">INDEX($EB$9:$IV$50, COUNTA($A$168:$A192), 125 - (COUNTA($A$168:$A192) - 1) * 3 - 2)</f>
        <v>20709218513.390007</v>
      </c>
      <c r="S192" s="15">
        <f t="shared" si="373"/>
        <v>1</v>
      </c>
      <c r="T192" s="34" cm="1">
        <f t="array" ref="T192">IFERROR(INDEX(IF($C$2 = "Pago", $G$164:$EA$164, $EB$164:$IV$164), 1, (COUNTA($A192:$A$209) - 1) * 3 + 2), 100%)</f>
        <v>1</v>
      </c>
      <c r="U192" s="18">
        <f t="shared" si="374"/>
        <v>20702618166.32</v>
      </c>
      <c r="V192" s="15">
        <f t="shared" si="375"/>
        <v>1</v>
      </c>
      <c r="W192" s="18">
        <f t="shared" si="376"/>
        <v>20702618166.32</v>
      </c>
      <c r="X192" s="15" t="e">
        <f t="shared" si="377"/>
        <v>#DIV/0!</v>
      </c>
      <c r="Y192" s="11">
        <f t="shared" si="378"/>
        <v>20702618166.32</v>
      </c>
      <c r="AA192" s="34">
        <f t="shared" si="379"/>
        <v>0</v>
      </c>
      <c r="AB192" s="34">
        <f t="shared" si="380"/>
        <v>1</v>
      </c>
      <c r="AC192" s="18">
        <f t="shared" si="381"/>
        <v>20702618166.32</v>
      </c>
      <c r="AD192" s="15">
        <f t="shared" si="382"/>
        <v>0</v>
      </c>
      <c r="AE192" s="18">
        <f t="shared" si="383"/>
        <v>20702618166.32</v>
      </c>
      <c r="AG192" s="34">
        <f t="shared" si="384"/>
        <v>0</v>
      </c>
      <c r="AH192" s="18">
        <f t="shared" si="385"/>
        <v>0</v>
      </c>
      <c r="AI192" s="18">
        <f t="shared" si="386"/>
        <v>0</v>
      </c>
      <c r="AK192" s="34">
        <f t="shared" si="387"/>
        <v>1</v>
      </c>
      <c r="AL192" s="11">
        <f t="shared" si="388"/>
        <v>20702618166.32</v>
      </c>
      <c r="AM192" s="11">
        <f t="shared" si="389"/>
        <v>20702618166.32</v>
      </c>
      <c r="AN192" s="36"/>
    </row>
    <row r="193" spans="1:40" x14ac:dyDescent="0.2">
      <c r="A193">
        <v>202006</v>
      </c>
      <c r="B193" s="18">
        <f>SUMIFS(Aux_Totales!$G:$G, Aux_Totales!$F:$F, $A193, Aux_Totales!$A:$A, Aperturas!$A$2)</f>
        <v>8626824457.0400009</v>
      </c>
      <c r="C193" s="18">
        <f>SUMIFS(Aux_Totales!$H:$H, Aux_Totales!$F:$F, $A193, Aux_Totales!$A:$A, Aperturas!$A$2)</f>
        <v>8626824457.039999</v>
      </c>
      <c r="D193" s="18">
        <f t="shared" si="368"/>
        <v>8626861911.6461277</v>
      </c>
      <c r="E193" s="33" t="s">
        <v>184</v>
      </c>
      <c r="F193" s="18">
        <f>SUMIFS(Aux_Totales!$P:$P, Aux_Totales!$F:$F, $A193, Aux_Totales!$A:$A, Aperturas!$A$2)</f>
        <v>0</v>
      </c>
      <c r="G193" s="15">
        <f t="shared" si="369"/>
        <v>0</v>
      </c>
      <c r="H193" s="11">
        <f t="shared" si="370"/>
        <v>8626861911.6461277</v>
      </c>
      <c r="I193" s="11" t="str">
        <f t="shared" si="371"/>
        <v/>
      </c>
      <c r="J193" s="33"/>
      <c r="L193" s="18">
        <f>SUMIFS(Aux_Anterior!$W:$W, Aux_Anterior!$F:$F, $A193, Aux_Anterior!$A:$A, Aperturas!$A$2, Aux_Anterior!$AB:$AB, 202404, Aux_Anterior!$AA:$AA, 0)</f>
        <v>0</v>
      </c>
      <c r="M193" s="18">
        <f>SUMIFS(Aux_Anterior!$X:$X, Aux_Anterior!$F:$F, $A193, Aux_Anterior!$A:$A, Aperturas!$A$2, Aux_Anterior!$AB:$AB, 202404, Aux_Anterior!$AA:$AA, 0)</f>
        <v>0</v>
      </c>
      <c r="N193" s="18">
        <f>SUMIFS(Aux_Anterior!$P:$P, Aux_Anterior!$F:$F, $A193, Aux_Anterior!$A:$A, Aperturas!$A$2, Aux_Anterior!$AB:$AB, 202404, Aux_Anterior!$AA:$AA, 0)</f>
        <v>0</v>
      </c>
      <c r="O193" s="15">
        <f t="shared" si="372"/>
        <v>0</v>
      </c>
      <c r="Q193" s="18" cm="1">
        <f t="array" ref="Q193">INDEX($G$9:$EA$50, COUNTA($A$168:$A193), 125 - (COUNTA($A$168:$A193) - 1) * 3 - 2)</f>
        <v>8623126933.0400009</v>
      </c>
      <c r="R193" s="18" cm="1">
        <f t="array" ref="R193">INDEX($EB$9:$IV$50, COUNTA($A$168:$A193), 125 - (COUNTA($A$168:$A193) - 1) * 3 - 2)</f>
        <v>8623187185.039999</v>
      </c>
      <c r="S193" s="15">
        <f t="shared" si="373"/>
        <v>1</v>
      </c>
      <c r="T193" s="34" cm="1">
        <f t="array" ref="T193">IFERROR(INDEX(IF($C$2 = "Pago", $G$164:$EA$164, $EB$164:$IV$164), 1, (COUNTA($A193:$A$209) - 1) * 3 + 2), 100%)</f>
        <v>0.99999565837421411</v>
      </c>
      <c r="U193" s="18">
        <f t="shared" si="374"/>
        <v>8626861911.6461277</v>
      </c>
      <c r="V193" s="15">
        <f t="shared" si="375"/>
        <v>0.99999565837421411</v>
      </c>
      <c r="W193" s="18">
        <f t="shared" si="376"/>
        <v>8626861911.6461277</v>
      </c>
      <c r="X193" s="15" t="e">
        <f t="shared" si="377"/>
        <v>#DIV/0!</v>
      </c>
      <c r="Y193" s="11">
        <f t="shared" si="378"/>
        <v>8626861911.6461277</v>
      </c>
      <c r="AA193" s="34">
        <f t="shared" si="379"/>
        <v>0</v>
      </c>
      <c r="AB193" s="34">
        <f t="shared" si="380"/>
        <v>0.99999565837421411</v>
      </c>
      <c r="AC193" s="18">
        <f t="shared" si="381"/>
        <v>8626824457.0400009</v>
      </c>
      <c r="AD193" s="15">
        <f t="shared" si="382"/>
        <v>0</v>
      </c>
      <c r="AE193" s="18">
        <f t="shared" si="383"/>
        <v>8626824457.0400009</v>
      </c>
      <c r="AG193" s="34">
        <f t="shared" si="384"/>
        <v>0</v>
      </c>
      <c r="AH193" s="18">
        <f t="shared" si="385"/>
        <v>0</v>
      </c>
      <c r="AI193" s="18">
        <f t="shared" si="386"/>
        <v>0</v>
      </c>
      <c r="AK193" s="34">
        <f t="shared" si="387"/>
        <v>1</v>
      </c>
      <c r="AL193" s="11">
        <f t="shared" si="388"/>
        <v>8626861911.6461277</v>
      </c>
      <c r="AM193" s="11">
        <f t="shared" si="389"/>
        <v>8626861911.6461277</v>
      </c>
      <c r="AN193" s="36"/>
    </row>
    <row r="194" spans="1:40" x14ac:dyDescent="0.2">
      <c r="A194">
        <v>202009</v>
      </c>
      <c r="B194" s="18">
        <f>SUMIFS(Aux_Totales!$G:$G, Aux_Totales!$F:$F, $A194, Aux_Totales!$A:$A, Aperturas!$A$2)</f>
        <v>21487066419.889999</v>
      </c>
      <c r="C194" s="18">
        <f>SUMIFS(Aux_Totales!$H:$H, Aux_Totales!$F:$F, $A194, Aux_Totales!$A:$A, Aperturas!$A$2)</f>
        <v>21618816365.310001</v>
      </c>
      <c r="D194" s="18">
        <f t="shared" si="368"/>
        <v>21489703690.11396</v>
      </c>
      <c r="E194" s="33" t="s">
        <v>184</v>
      </c>
      <c r="F194" s="18">
        <f>SUMIFS(Aux_Totales!$P:$P, Aux_Totales!$F:$F, $A194, Aux_Totales!$A:$A, Aperturas!$A$2)</f>
        <v>0</v>
      </c>
      <c r="G194" s="15">
        <f t="shared" si="369"/>
        <v>0</v>
      </c>
      <c r="H194" s="11">
        <f t="shared" si="370"/>
        <v>21489703690.11396</v>
      </c>
      <c r="I194" s="11" t="str">
        <f t="shared" si="371"/>
        <v/>
      </c>
      <c r="J194" s="33"/>
      <c r="L194" s="18">
        <f>SUMIFS(Aux_Anterior!$W:$W, Aux_Anterior!$F:$F, $A194, Aux_Anterior!$A:$A, Aperturas!$A$2, Aux_Anterior!$AB:$AB, 202404, Aux_Anterior!$AA:$AA, 0)</f>
        <v>0</v>
      </c>
      <c r="M194" s="18">
        <f>SUMIFS(Aux_Anterior!$X:$X, Aux_Anterior!$F:$F, $A194, Aux_Anterior!$A:$A, Aperturas!$A$2, Aux_Anterior!$AB:$AB, 202404, Aux_Anterior!$AA:$AA, 0)</f>
        <v>0</v>
      </c>
      <c r="N194" s="18">
        <f>SUMIFS(Aux_Anterior!$P:$P, Aux_Anterior!$F:$F, $A194, Aux_Anterior!$A:$A, Aperturas!$A$2, Aux_Anterior!$AB:$AB, 202404, Aux_Anterior!$AA:$AA, 0)</f>
        <v>0</v>
      </c>
      <c r="O194" s="15">
        <f t="shared" si="372"/>
        <v>0</v>
      </c>
      <c r="Q194" s="18" cm="1">
        <f t="array" ref="Q194">INDEX($G$9:$EA$50, COUNTA($A$168:$A194), 125 - (COUNTA($A$168:$A194) - 1) * 3 - 2)</f>
        <v>21454417527.889999</v>
      </c>
      <c r="R194" s="18" cm="1">
        <f t="array" ref="R194">INDEX($EB$9:$IV$50, COUNTA($A$168:$A194), 125 - (COUNTA($A$168:$A194) - 1) * 3 - 2)</f>
        <v>21899680269.82</v>
      </c>
      <c r="S194" s="15">
        <f t="shared" si="373"/>
        <v>1</v>
      </c>
      <c r="T194" s="34" cm="1">
        <f t="array" ref="T194">IFERROR(INDEX(IF($C$2 = "Pago", $G$164:$EA$164, $EB$164:$IV$164), 1, (COUNTA($A194:$A$209) - 1) * 3 + 2), 100%)</f>
        <v>0.99987727749707533</v>
      </c>
      <c r="U194" s="18">
        <f t="shared" si="374"/>
        <v>21489703690.11396</v>
      </c>
      <c r="V194" s="15">
        <f t="shared" si="375"/>
        <v>0.99987727749707533</v>
      </c>
      <c r="W194" s="18">
        <f t="shared" si="376"/>
        <v>21489703690.11396</v>
      </c>
      <c r="X194" s="15" t="e">
        <f t="shared" si="377"/>
        <v>#DIV/0!</v>
      </c>
      <c r="Y194" s="11">
        <f t="shared" si="378"/>
        <v>21489703690.11396</v>
      </c>
      <c r="AA194" s="34">
        <f t="shared" si="379"/>
        <v>0</v>
      </c>
      <c r="AB194" s="34">
        <f t="shared" si="380"/>
        <v>0.99987727749707533</v>
      </c>
      <c r="AC194" s="18">
        <f t="shared" si="381"/>
        <v>21487066419.889999</v>
      </c>
      <c r="AD194" s="15">
        <f t="shared" si="382"/>
        <v>0</v>
      </c>
      <c r="AE194" s="18">
        <f t="shared" si="383"/>
        <v>21487066419.889999</v>
      </c>
      <c r="AG194" s="34">
        <f t="shared" si="384"/>
        <v>0</v>
      </c>
      <c r="AH194" s="18">
        <f t="shared" si="385"/>
        <v>0</v>
      </c>
      <c r="AI194" s="18">
        <f t="shared" si="386"/>
        <v>0</v>
      </c>
      <c r="AK194" s="34">
        <f t="shared" si="387"/>
        <v>1</v>
      </c>
      <c r="AL194" s="11">
        <f t="shared" si="388"/>
        <v>21489703690.11396</v>
      </c>
      <c r="AM194" s="11">
        <f t="shared" si="389"/>
        <v>21489703690.11396</v>
      </c>
      <c r="AN194" s="36"/>
    </row>
    <row r="195" spans="1:40" x14ac:dyDescent="0.2">
      <c r="A195">
        <v>202012</v>
      </c>
      <c r="B195" s="18">
        <f>SUMIFS(Aux_Totales!$G:$G, Aux_Totales!$F:$F, $A195, Aux_Totales!$A:$A, Aperturas!$A$2)</f>
        <v>27742564190.990002</v>
      </c>
      <c r="C195" s="18">
        <f>SUMIFS(Aux_Totales!$H:$H, Aux_Totales!$F:$F, $A195, Aux_Totales!$A:$A, Aperturas!$A$2)</f>
        <v>27742564190.990002</v>
      </c>
      <c r="D195" s="18">
        <f t="shared" si="368"/>
        <v>27743817104.71693</v>
      </c>
      <c r="E195" s="33" t="s">
        <v>184</v>
      </c>
      <c r="F195" s="18">
        <f>SUMIFS(Aux_Totales!$P:$P, Aux_Totales!$F:$F, $A195, Aux_Totales!$A:$A, Aperturas!$A$2)</f>
        <v>0</v>
      </c>
      <c r="G195" s="15">
        <f t="shared" si="369"/>
        <v>0</v>
      </c>
      <c r="H195" s="11">
        <f t="shared" si="370"/>
        <v>27743817104.71693</v>
      </c>
      <c r="I195" s="11" t="str">
        <f t="shared" si="371"/>
        <v/>
      </c>
      <c r="J195" s="33"/>
      <c r="L195" s="18">
        <f>SUMIFS(Aux_Anterior!$W:$W, Aux_Anterior!$F:$F, $A195, Aux_Anterior!$A:$A, Aperturas!$A$2, Aux_Anterior!$AB:$AB, 202404, Aux_Anterior!$AA:$AA, 0)</f>
        <v>0</v>
      </c>
      <c r="M195" s="18">
        <f>SUMIFS(Aux_Anterior!$X:$X, Aux_Anterior!$F:$F, $A195, Aux_Anterior!$A:$A, Aperturas!$A$2, Aux_Anterior!$AB:$AB, 202404, Aux_Anterior!$AA:$AA, 0)</f>
        <v>0</v>
      </c>
      <c r="N195" s="18">
        <f>SUMIFS(Aux_Anterior!$P:$P, Aux_Anterior!$F:$F, $A195, Aux_Anterior!$A:$A, Aperturas!$A$2, Aux_Anterior!$AB:$AB, 202404, Aux_Anterior!$AA:$AA, 0)</f>
        <v>0</v>
      </c>
      <c r="O195" s="15">
        <f t="shared" si="372"/>
        <v>0</v>
      </c>
      <c r="Q195" s="18" cm="1">
        <f t="array" ref="Q195">INDEX($G$9:$EA$50, COUNTA($A$168:$A195), 125 - (COUNTA($A$168:$A195) - 1) * 3 - 2)</f>
        <v>27710084190.990002</v>
      </c>
      <c r="R195" s="18" cm="1">
        <f t="array" ref="R195">INDEX($EB$9:$IV$50, COUNTA($A$168:$A195), 125 - (COUNTA($A$168:$A195) - 1) * 3 - 2)</f>
        <v>27910269732.760002</v>
      </c>
      <c r="S195" s="15">
        <f t="shared" si="373"/>
        <v>1</v>
      </c>
      <c r="T195" s="34" cm="1">
        <f t="array" ref="T195">IFERROR(INDEX(IF($C$2 = "Pago", $G$164:$EA$164, $EB$164:$IV$164), 1, (COUNTA($A195:$A$209) - 1) * 3 + 2), 100%)</f>
        <v>0.99995483989379685</v>
      </c>
      <c r="U195" s="18">
        <f t="shared" si="374"/>
        <v>27743817104.71693</v>
      </c>
      <c r="V195" s="15">
        <f t="shared" si="375"/>
        <v>0.99995483989379685</v>
      </c>
      <c r="W195" s="18">
        <f t="shared" si="376"/>
        <v>27743817104.71693</v>
      </c>
      <c r="X195" s="15" t="e">
        <f t="shared" si="377"/>
        <v>#DIV/0!</v>
      </c>
      <c r="Y195" s="11">
        <f t="shared" si="378"/>
        <v>27743817104.71693</v>
      </c>
      <c r="AA195" s="34">
        <f t="shared" si="379"/>
        <v>0</v>
      </c>
      <c r="AB195" s="34">
        <f t="shared" si="380"/>
        <v>0.99995483989379685</v>
      </c>
      <c r="AC195" s="18">
        <f t="shared" si="381"/>
        <v>27742564190.990002</v>
      </c>
      <c r="AD195" s="15">
        <f t="shared" si="382"/>
        <v>0</v>
      </c>
      <c r="AE195" s="18">
        <f t="shared" si="383"/>
        <v>27742564190.990002</v>
      </c>
      <c r="AG195" s="34">
        <f t="shared" si="384"/>
        <v>0</v>
      </c>
      <c r="AH195" s="18">
        <f t="shared" si="385"/>
        <v>0</v>
      </c>
      <c r="AI195" s="18">
        <f t="shared" si="386"/>
        <v>0</v>
      </c>
      <c r="AK195" s="34">
        <f t="shared" si="387"/>
        <v>1</v>
      </c>
      <c r="AL195" s="11">
        <f t="shared" si="388"/>
        <v>27743817104.71693</v>
      </c>
      <c r="AM195" s="11">
        <f t="shared" si="389"/>
        <v>27743817104.71693</v>
      </c>
      <c r="AN195" s="36"/>
    </row>
    <row r="196" spans="1:40" x14ac:dyDescent="0.2">
      <c r="A196">
        <v>202103</v>
      </c>
      <c r="B196" s="18">
        <f>SUMIFS(Aux_Totales!$G:$G, Aux_Totales!$F:$F, $A196, Aux_Totales!$A:$A, Aperturas!$A$2)</f>
        <v>33454608195.049999</v>
      </c>
      <c r="C196" s="18">
        <f>SUMIFS(Aux_Totales!$H:$H, Aux_Totales!$F:$F, $A196, Aux_Totales!$A:$A, Aperturas!$A$2)</f>
        <v>33835798203.020012</v>
      </c>
      <c r="D196" s="18">
        <f t="shared" si="368"/>
        <v>33461846958.819431</v>
      </c>
      <c r="E196" s="33" t="s">
        <v>184</v>
      </c>
      <c r="F196" s="18">
        <f>SUMIFS(Aux_Totales!$P:$P, Aux_Totales!$F:$F, $A196, Aux_Totales!$A:$A, Aperturas!$A$2)</f>
        <v>0</v>
      </c>
      <c r="G196" s="15">
        <f t="shared" si="369"/>
        <v>0</v>
      </c>
      <c r="H196" s="11">
        <f t="shared" si="370"/>
        <v>33461846958.819431</v>
      </c>
      <c r="I196" s="11" t="str">
        <f t="shared" si="371"/>
        <v/>
      </c>
      <c r="J196" s="33"/>
      <c r="L196" s="18">
        <f>SUMIFS(Aux_Anterior!$W:$W, Aux_Anterior!$F:$F, $A196, Aux_Anterior!$A:$A, Aperturas!$A$2, Aux_Anterior!$AB:$AB, 202404, Aux_Anterior!$AA:$AA, 0)</f>
        <v>0</v>
      </c>
      <c r="M196" s="18">
        <f>SUMIFS(Aux_Anterior!$X:$X, Aux_Anterior!$F:$F, $A196, Aux_Anterior!$A:$A, Aperturas!$A$2, Aux_Anterior!$AB:$AB, 202404, Aux_Anterior!$AA:$AA, 0)</f>
        <v>0</v>
      </c>
      <c r="N196" s="18">
        <f>SUMIFS(Aux_Anterior!$P:$P, Aux_Anterior!$F:$F, $A196, Aux_Anterior!$A:$A, Aperturas!$A$2, Aux_Anterior!$AB:$AB, 202404, Aux_Anterior!$AA:$AA, 0)</f>
        <v>0</v>
      </c>
      <c r="O196" s="15">
        <f t="shared" si="372"/>
        <v>0</v>
      </c>
      <c r="Q196" s="18" cm="1">
        <f t="array" ref="Q196">INDEX($G$9:$EA$50, COUNTA($A$168:$A196), 125 - (COUNTA($A$168:$A196) - 1) * 3 - 2)</f>
        <v>33454345899.049999</v>
      </c>
      <c r="R196" s="18" cm="1">
        <f t="array" ref="R196">INDEX($EB$9:$IV$50, COUNTA($A$168:$A196), 125 - (COUNTA($A$168:$A196) - 1) * 3 - 2)</f>
        <v>33837813534.040012</v>
      </c>
      <c r="S196" s="15">
        <f t="shared" si="373"/>
        <v>1</v>
      </c>
      <c r="T196" s="34" cm="1">
        <f t="array" ref="T196">IFERROR(INDEX(IF($C$2 = "Pago", $G$164:$EA$164, $EB$164:$IV$164), 1, (COUNTA($A196:$A$209) - 1) * 3 + 2), 100%)</f>
        <v>0.9997836711231648</v>
      </c>
      <c r="U196" s="18">
        <f t="shared" si="374"/>
        <v>33461846958.819431</v>
      </c>
      <c r="V196" s="15">
        <f t="shared" si="375"/>
        <v>0.9997836711231648</v>
      </c>
      <c r="W196" s="18">
        <f t="shared" si="376"/>
        <v>33461846958.819431</v>
      </c>
      <c r="X196" s="15" t="e">
        <f t="shared" si="377"/>
        <v>#DIV/0!</v>
      </c>
      <c r="Y196" s="11">
        <f t="shared" si="378"/>
        <v>33461846958.819431</v>
      </c>
      <c r="AA196" s="34">
        <f t="shared" si="379"/>
        <v>0</v>
      </c>
      <c r="AB196" s="34">
        <f t="shared" si="380"/>
        <v>0.9997836711231648</v>
      </c>
      <c r="AC196" s="18">
        <f t="shared" si="381"/>
        <v>33454608195.049999</v>
      </c>
      <c r="AD196" s="15">
        <f t="shared" si="382"/>
        <v>0</v>
      </c>
      <c r="AE196" s="18">
        <f t="shared" si="383"/>
        <v>33454608195.049999</v>
      </c>
      <c r="AG196" s="34">
        <f t="shared" si="384"/>
        <v>0</v>
      </c>
      <c r="AH196" s="18">
        <f t="shared" si="385"/>
        <v>0</v>
      </c>
      <c r="AI196" s="18">
        <f t="shared" si="386"/>
        <v>0</v>
      </c>
      <c r="AK196" s="34">
        <f t="shared" si="387"/>
        <v>1</v>
      </c>
      <c r="AL196" s="11">
        <f t="shared" si="388"/>
        <v>33461846958.819431</v>
      </c>
      <c r="AM196" s="11">
        <f t="shared" si="389"/>
        <v>33461846958.819431</v>
      </c>
      <c r="AN196" s="36"/>
    </row>
    <row r="197" spans="1:40" x14ac:dyDescent="0.2">
      <c r="A197">
        <v>202106</v>
      </c>
      <c r="B197" s="18">
        <f>SUMIFS(Aux_Totales!$G:$G, Aux_Totales!$F:$F, $A197, Aux_Totales!$A:$A, Aperturas!$A$2)</f>
        <v>47498024565</v>
      </c>
      <c r="C197" s="18">
        <f>SUMIFS(Aux_Totales!$H:$H, Aux_Totales!$F:$F, $A197, Aux_Totales!$A:$A, Aperturas!$A$2)</f>
        <v>47498024564.999992</v>
      </c>
      <c r="D197" s="18">
        <f t="shared" si="368"/>
        <v>47715472875.141632</v>
      </c>
      <c r="E197" s="33" t="s">
        <v>184</v>
      </c>
      <c r="F197" s="18">
        <f>SUMIFS(Aux_Totales!$P:$P, Aux_Totales!$F:$F, $A197, Aux_Totales!$A:$A, Aperturas!$A$2)</f>
        <v>0</v>
      </c>
      <c r="G197" s="15">
        <f t="shared" si="369"/>
        <v>0</v>
      </c>
      <c r="H197" s="11">
        <f t="shared" si="370"/>
        <v>47715472875.141632</v>
      </c>
      <c r="I197" s="11" t="str">
        <f t="shared" si="371"/>
        <v/>
      </c>
      <c r="J197" s="33"/>
      <c r="L197" s="18">
        <f>SUMIFS(Aux_Anterior!$W:$W, Aux_Anterior!$F:$F, $A197, Aux_Anterior!$A:$A, Aperturas!$A$2, Aux_Anterior!$AB:$AB, 202404, Aux_Anterior!$AA:$AA, 0)</f>
        <v>0</v>
      </c>
      <c r="M197" s="18">
        <f>SUMIFS(Aux_Anterior!$X:$X, Aux_Anterior!$F:$F, $A197, Aux_Anterior!$A:$A, Aperturas!$A$2, Aux_Anterior!$AB:$AB, 202404, Aux_Anterior!$AA:$AA, 0)</f>
        <v>0</v>
      </c>
      <c r="N197" s="18">
        <f>SUMIFS(Aux_Anterior!$P:$P, Aux_Anterior!$F:$F, $A197, Aux_Anterior!$A:$A, Aperturas!$A$2, Aux_Anterior!$AB:$AB, 202404, Aux_Anterior!$AA:$AA, 0)</f>
        <v>0</v>
      </c>
      <c r="O197" s="15">
        <f t="shared" si="372"/>
        <v>0</v>
      </c>
      <c r="Q197" s="18" cm="1">
        <f t="array" ref="Q197">INDEX($G$9:$EA$50, COUNTA($A$168:$A197), 125 - (COUNTA($A$168:$A197) - 1) * 3 - 2)</f>
        <v>46802103491</v>
      </c>
      <c r="R197" s="18" cm="1">
        <f t="array" ref="R197">INDEX($EB$9:$IV$50, COUNTA($A$168:$A197), 125 - (COUNTA($A$168:$A197) - 1) * 3 - 2)</f>
        <v>47508207993.319992</v>
      </c>
      <c r="S197" s="15">
        <f t="shared" si="373"/>
        <v>1</v>
      </c>
      <c r="T197" s="34" cm="1">
        <f t="array" ref="T197">IFERROR(INDEX(IF($C$2 = "Pago", $G$164:$EA$164, $EB$164:$IV$164), 1, (COUNTA($A197:$A$209) - 1) * 3 + 2), 100%)</f>
        <v>0.99544281347246344</v>
      </c>
      <c r="U197" s="18">
        <f t="shared" si="374"/>
        <v>47715472875.141632</v>
      </c>
      <c r="V197" s="15">
        <f t="shared" si="375"/>
        <v>0.99544281347246344</v>
      </c>
      <c r="W197" s="18">
        <f t="shared" si="376"/>
        <v>47715472875.141632</v>
      </c>
      <c r="X197" s="15" t="e">
        <f t="shared" si="377"/>
        <v>#DIV/0!</v>
      </c>
      <c r="Y197" s="11">
        <f t="shared" si="378"/>
        <v>47715472875.141632</v>
      </c>
      <c r="AA197" s="34">
        <f t="shared" si="379"/>
        <v>0</v>
      </c>
      <c r="AB197" s="34">
        <f t="shared" si="380"/>
        <v>0.99544281347246344</v>
      </c>
      <c r="AC197" s="18">
        <f t="shared" si="381"/>
        <v>47498024565</v>
      </c>
      <c r="AD197" s="15">
        <f t="shared" si="382"/>
        <v>0</v>
      </c>
      <c r="AE197" s="18">
        <f t="shared" si="383"/>
        <v>47498024565</v>
      </c>
      <c r="AG197" s="34">
        <f t="shared" si="384"/>
        <v>0</v>
      </c>
      <c r="AH197" s="18">
        <f t="shared" si="385"/>
        <v>0</v>
      </c>
      <c r="AI197" s="18">
        <f t="shared" si="386"/>
        <v>0</v>
      </c>
      <c r="AK197" s="34">
        <f t="shared" si="387"/>
        <v>1</v>
      </c>
      <c r="AL197" s="11">
        <f t="shared" si="388"/>
        <v>47715472875.141632</v>
      </c>
      <c r="AM197" s="11">
        <f t="shared" si="389"/>
        <v>47715472875.141632</v>
      </c>
      <c r="AN197" s="36"/>
    </row>
    <row r="198" spans="1:40" x14ac:dyDescent="0.2">
      <c r="A198">
        <v>202109</v>
      </c>
      <c r="B198" s="18">
        <f>SUMIFS(Aux_Totales!$G:$G, Aux_Totales!$F:$F, $A198, Aux_Totales!$A:$A, Aperturas!$A$2)</f>
        <v>18652579044</v>
      </c>
      <c r="C198" s="18">
        <f>SUMIFS(Aux_Totales!$H:$H, Aux_Totales!$F:$F, $A198, Aux_Totales!$A:$A, Aperturas!$A$2)</f>
        <v>19054259044.18</v>
      </c>
      <c r="D198" s="18">
        <f t="shared" si="368"/>
        <v>18566199523.38715</v>
      </c>
      <c r="E198" s="33" t="s">
        <v>184</v>
      </c>
      <c r="F198" s="18">
        <f>SUMIFS(Aux_Totales!$P:$P, Aux_Totales!$F:$F, $A198, Aux_Totales!$A:$A, Aperturas!$A$2)</f>
        <v>0</v>
      </c>
      <c r="G198" s="15">
        <f t="shared" si="369"/>
        <v>0</v>
      </c>
      <c r="H198" s="11">
        <f t="shared" si="370"/>
        <v>18566199523.38715</v>
      </c>
      <c r="I198" s="11" t="str">
        <f t="shared" si="371"/>
        <v/>
      </c>
      <c r="J198" s="33"/>
      <c r="L198" s="18">
        <f>SUMIFS(Aux_Anterior!$W:$W, Aux_Anterior!$F:$F, $A198, Aux_Anterior!$A:$A, Aperturas!$A$2, Aux_Anterior!$AB:$AB, 202404, Aux_Anterior!$AA:$AA, 0)</f>
        <v>0</v>
      </c>
      <c r="M198" s="18">
        <f>SUMIFS(Aux_Anterior!$X:$X, Aux_Anterior!$F:$F, $A198, Aux_Anterior!$A:$A, Aperturas!$A$2, Aux_Anterior!$AB:$AB, 202404, Aux_Anterior!$AA:$AA, 0)</f>
        <v>0</v>
      </c>
      <c r="N198" s="18">
        <f>SUMIFS(Aux_Anterior!$P:$P, Aux_Anterior!$F:$F, $A198, Aux_Anterior!$A:$A, Aperturas!$A$2, Aux_Anterior!$AB:$AB, 202404, Aux_Anterior!$AA:$AA, 0)</f>
        <v>0</v>
      </c>
      <c r="O198" s="15">
        <f t="shared" si="372"/>
        <v>0</v>
      </c>
      <c r="Q198" s="18" cm="1">
        <f t="array" ref="Q198">INDEX($G$9:$EA$50, COUNTA($A$168:$A198), 125 - (COUNTA($A$168:$A198) - 1) * 3 - 2)</f>
        <v>18637699044</v>
      </c>
      <c r="R198" s="18" cm="1">
        <f t="array" ref="R198">INDEX($EB$9:$IV$50, COUNTA($A$168:$A198), 125 - (COUNTA($A$168:$A198) - 1) * 3 - 2)</f>
        <v>19039379044.18</v>
      </c>
      <c r="S198" s="15">
        <f t="shared" si="373"/>
        <v>1</v>
      </c>
      <c r="T198" s="34" cm="1">
        <f t="array" ref="T198">IFERROR(INDEX(IF($C$2 = "Pago", $G$164:$EA$164, $EB$164:$IV$164), 1, (COUNTA($A198:$A$209) - 1) * 3 + 2), 100%)</f>
        <v>1.0046525149373753</v>
      </c>
      <c r="U198" s="18">
        <f t="shared" si="374"/>
        <v>18566199523.38715</v>
      </c>
      <c r="V198" s="15">
        <f t="shared" si="375"/>
        <v>1.0046525149373753</v>
      </c>
      <c r="W198" s="18">
        <f t="shared" si="376"/>
        <v>18566199523.38715</v>
      </c>
      <c r="X198" s="15" t="e">
        <f t="shared" si="377"/>
        <v>#DIV/0!</v>
      </c>
      <c r="Y198" s="11">
        <f t="shared" si="378"/>
        <v>18566199523.38715</v>
      </c>
      <c r="AA198" s="34">
        <f t="shared" si="379"/>
        <v>0</v>
      </c>
      <c r="AB198" s="34">
        <f t="shared" si="380"/>
        <v>1.0046525149373753</v>
      </c>
      <c r="AC198" s="18">
        <f t="shared" si="381"/>
        <v>18652579044</v>
      </c>
      <c r="AD198" s="15">
        <f t="shared" si="382"/>
        <v>0</v>
      </c>
      <c r="AE198" s="18">
        <f t="shared" si="383"/>
        <v>18652579044</v>
      </c>
      <c r="AG198" s="34">
        <f t="shared" si="384"/>
        <v>0</v>
      </c>
      <c r="AH198" s="18">
        <f t="shared" si="385"/>
        <v>0</v>
      </c>
      <c r="AI198" s="18">
        <f t="shared" si="386"/>
        <v>0</v>
      </c>
      <c r="AK198" s="34">
        <f t="shared" si="387"/>
        <v>1</v>
      </c>
      <c r="AL198" s="11">
        <f t="shared" si="388"/>
        <v>18566199523.38715</v>
      </c>
      <c r="AM198" s="11">
        <f t="shared" si="389"/>
        <v>18566199523.38715</v>
      </c>
      <c r="AN198" s="36"/>
    </row>
    <row r="199" spans="1:40" x14ac:dyDescent="0.2">
      <c r="A199">
        <v>202112</v>
      </c>
      <c r="B199" s="18">
        <f>SUMIFS(Aux_Totales!$G:$G, Aux_Totales!$F:$F, $A199, Aux_Totales!$A:$A, Aperturas!$A$2)</f>
        <v>17916387868</v>
      </c>
      <c r="C199" s="18">
        <f>SUMIFS(Aux_Totales!$H:$H, Aux_Totales!$F:$F, $A199, Aux_Totales!$A:$A, Aperturas!$A$2)</f>
        <v>19934286851.069996</v>
      </c>
      <c r="D199" s="18">
        <f t="shared" si="368"/>
        <v>17935654302.799866</v>
      </c>
      <c r="E199" s="33" t="s">
        <v>184</v>
      </c>
      <c r="F199" s="18">
        <f>SUMIFS(Aux_Totales!$P:$P, Aux_Totales!$F:$F, $A199, Aux_Totales!$A:$A, Aperturas!$A$2)</f>
        <v>0</v>
      </c>
      <c r="G199" s="15">
        <f t="shared" si="369"/>
        <v>0</v>
      </c>
      <c r="H199" s="11">
        <f t="shared" si="370"/>
        <v>17935654302.799866</v>
      </c>
      <c r="I199" s="11" t="str">
        <f t="shared" si="371"/>
        <v/>
      </c>
      <c r="J199" s="33"/>
      <c r="L199" s="18">
        <f>SUMIFS(Aux_Anterior!$W:$W, Aux_Anterior!$F:$F, $A199, Aux_Anterior!$A:$A, Aperturas!$A$2, Aux_Anterior!$AB:$AB, 202404, Aux_Anterior!$AA:$AA, 0)</f>
        <v>0</v>
      </c>
      <c r="M199" s="18">
        <f>SUMIFS(Aux_Anterior!$X:$X, Aux_Anterior!$F:$F, $A199, Aux_Anterior!$A:$A, Aperturas!$A$2, Aux_Anterior!$AB:$AB, 202404, Aux_Anterior!$AA:$AA, 0)</f>
        <v>0</v>
      </c>
      <c r="N199" s="18">
        <f>SUMIFS(Aux_Anterior!$P:$P, Aux_Anterior!$F:$F, $A199, Aux_Anterior!$A:$A, Aperturas!$A$2, Aux_Anterior!$AB:$AB, 202404, Aux_Anterior!$AA:$AA, 0)</f>
        <v>0</v>
      </c>
      <c r="O199" s="15">
        <f t="shared" si="372"/>
        <v>0</v>
      </c>
      <c r="Q199" s="18" cm="1">
        <f t="array" ref="Q199">INDEX($G$9:$EA$50, COUNTA($A$168:$A199), 125 - (COUNTA($A$168:$A199) - 1) * 3 - 2)</f>
        <v>17893707980</v>
      </c>
      <c r="R199" s="18" cm="1">
        <f t="array" ref="R199">INDEX($EB$9:$IV$50, COUNTA($A$168:$A199), 125 - (COUNTA($A$168:$A199) - 1) * 3 - 2)</f>
        <v>19924811634.729996</v>
      </c>
      <c r="S199" s="15">
        <f t="shared" si="373"/>
        <v>1</v>
      </c>
      <c r="T199" s="34" cm="1">
        <f t="array" ref="T199">IFERROR(INDEX(IF($C$2 = "Pago", $G$164:$EA$164, $EB$164:$IV$164), 1, (COUNTA($A199:$A$209) - 1) * 3 + 2), 100%)</f>
        <v>0.99892580251187957</v>
      </c>
      <c r="U199" s="18">
        <f t="shared" si="374"/>
        <v>17935654302.799866</v>
      </c>
      <c r="V199" s="15">
        <f t="shared" si="375"/>
        <v>0.99892580251187957</v>
      </c>
      <c r="W199" s="18">
        <f t="shared" si="376"/>
        <v>17935654302.799866</v>
      </c>
      <c r="X199" s="15" t="e">
        <f t="shared" si="377"/>
        <v>#DIV/0!</v>
      </c>
      <c r="Y199" s="11">
        <f t="shared" si="378"/>
        <v>17935654302.799866</v>
      </c>
      <c r="AA199" s="34">
        <f t="shared" si="379"/>
        <v>0</v>
      </c>
      <c r="AB199" s="34">
        <f t="shared" si="380"/>
        <v>0.99892580251187957</v>
      </c>
      <c r="AC199" s="18">
        <f t="shared" si="381"/>
        <v>17916387868</v>
      </c>
      <c r="AD199" s="15">
        <f t="shared" si="382"/>
        <v>0</v>
      </c>
      <c r="AE199" s="18">
        <f t="shared" si="383"/>
        <v>17916387868</v>
      </c>
      <c r="AG199" s="34">
        <f t="shared" si="384"/>
        <v>0</v>
      </c>
      <c r="AH199" s="18">
        <f t="shared" si="385"/>
        <v>0</v>
      </c>
      <c r="AI199" s="18">
        <f t="shared" si="386"/>
        <v>0</v>
      </c>
      <c r="AK199" s="34">
        <f t="shared" si="387"/>
        <v>1</v>
      </c>
      <c r="AL199" s="11">
        <f t="shared" si="388"/>
        <v>17935654302.799866</v>
      </c>
      <c r="AM199" s="11">
        <f t="shared" si="389"/>
        <v>17935654302.799866</v>
      </c>
      <c r="AN199" s="36"/>
    </row>
    <row r="200" spans="1:40" x14ac:dyDescent="0.2">
      <c r="A200">
        <v>202203</v>
      </c>
      <c r="B200" s="18">
        <f>SUMIFS(Aux_Totales!$G:$G, Aux_Totales!$F:$F, $A200, Aux_Totales!$A:$A, Aperturas!$A$2)</f>
        <v>12501271696</v>
      </c>
      <c r="C200" s="18">
        <f>SUMIFS(Aux_Totales!$H:$H, Aux_Totales!$F:$F, $A200, Aux_Totales!$A:$A, Aperturas!$A$2)</f>
        <v>12501271696.999998</v>
      </c>
      <c r="D200" s="18">
        <f t="shared" si="368"/>
        <v>12501701684.712574</v>
      </c>
      <c r="E200" s="33" t="s">
        <v>184</v>
      </c>
      <c r="F200" s="18">
        <f>SUMIFS(Aux_Totales!$P:$P, Aux_Totales!$F:$F, $A200, Aux_Totales!$A:$A, Aperturas!$A$2)</f>
        <v>0</v>
      </c>
      <c r="G200" s="15">
        <f t="shared" si="369"/>
        <v>0</v>
      </c>
      <c r="H200" s="11">
        <f t="shared" si="370"/>
        <v>12501701684.712574</v>
      </c>
      <c r="I200" s="11" t="str">
        <f t="shared" si="371"/>
        <v/>
      </c>
      <c r="J200" s="33"/>
      <c r="L200" s="18">
        <f>SUMIFS(Aux_Anterior!$W:$W, Aux_Anterior!$F:$F, $A200, Aux_Anterior!$A:$A, Aperturas!$A$2, Aux_Anterior!$AB:$AB, 202404, Aux_Anterior!$AA:$AA, 0)</f>
        <v>0</v>
      </c>
      <c r="M200" s="18">
        <f>SUMIFS(Aux_Anterior!$X:$X, Aux_Anterior!$F:$F, $A200, Aux_Anterior!$A:$A, Aperturas!$A$2, Aux_Anterior!$AB:$AB, 202404, Aux_Anterior!$AA:$AA, 0)</f>
        <v>0</v>
      </c>
      <c r="N200" s="18">
        <f>SUMIFS(Aux_Anterior!$P:$P, Aux_Anterior!$F:$F, $A200, Aux_Anterior!$A:$A, Aperturas!$A$2, Aux_Anterior!$AB:$AB, 202404, Aux_Anterior!$AA:$AA, 0)</f>
        <v>0</v>
      </c>
      <c r="O200" s="15">
        <f t="shared" si="372"/>
        <v>0</v>
      </c>
      <c r="Q200" s="18" cm="1">
        <f t="array" ref="Q200">INDEX($G$9:$EA$50, COUNTA($A$168:$A200), 125 - (COUNTA($A$168:$A200) - 1) * 3 - 2)</f>
        <v>12497371696</v>
      </c>
      <c r="R200" s="18" cm="1">
        <f t="array" ref="R200">INDEX($EB$9:$IV$50, COUNTA($A$168:$A200), 125 - (COUNTA($A$168:$A200) - 1) * 3 - 2)</f>
        <v>12497371696.999998</v>
      </c>
      <c r="S200" s="15">
        <f t="shared" si="373"/>
        <v>1</v>
      </c>
      <c r="T200" s="34" cm="1">
        <f t="array" ref="T200">IFERROR(INDEX(IF($C$2 = "Pago", $G$164:$EA$164, $EB$164:$IV$164), 1, (COUNTA($A200:$A$209) - 1) * 3 + 2), 100%)</f>
        <v>0.99996560558527003</v>
      </c>
      <c r="U200" s="18">
        <f t="shared" si="374"/>
        <v>12501701684.712574</v>
      </c>
      <c r="V200" s="15">
        <f t="shared" si="375"/>
        <v>0.99996560558527003</v>
      </c>
      <c r="W200" s="18">
        <f t="shared" si="376"/>
        <v>12501701684.712574</v>
      </c>
      <c r="X200" s="15" t="e">
        <f t="shared" si="377"/>
        <v>#DIV/0!</v>
      </c>
      <c r="Y200" s="11">
        <f t="shared" si="378"/>
        <v>12501701684.712574</v>
      </c>
      <c r="AA200" s="34">
        <f t="shared" si="379"/>
        <v>0</v>
      </c>
      <c r="AB200" s="34">
        <f t="shared" si="380"/>
        <v>0.99996560558527003</v>
      </c>
      <c r="AC200" s="18">
        <f t="shared" si="381"/>
        <v>12501271696</v>
      </c>
      <c r="AD200" s="15">
        <f t="shared" si="382"/>
        <v>0</v>
      </c>
      <c r="AE200" s="18">
        <f t="shared" si="383"/>
        <v>12501271696</v>
      </c>
      <c r="AG200" s="34">
        <f t="shared" si="384"/>
        <v>0</v>
      </c>
      <c r="AH200" s="18">
        <f t="shared" si="385"/>
        <v>0</v>
      </c>
      <c r="AI200" s="18">
        <f t="shared" si="386"/>
        <v>0</v>
      </c>
      <c r="AK200" s="34">
        <f t="shared" si="387"/>
        <v>1</v>
      </c>
      <c r="AL200" s="11">
        <f t="shared" si="388"/>
        <v>12501701684.712574</v>
      </c>
      <c r="AM200" s="11">
        <f t="shared" si="389"/>
        <v>12501701684.712574</v>
      </c>
      <c r="AN200" s="36"/>
    </row>
    <row r="201" spans="1:40" x14ac:dyDescent="0.2">
      <c r="A201">
        <v>202206</v>
      </c>
      <c r="B201" s="18">
        <f>SUMIFS(Aux_Totales!$G:$G, Aux_Totales!$F:$F, $A201, Aux_Totales!$A:$A, Aperturas!$A$2)</f>
        <v>8781400038</v>
      </c>
      <c r="C201" s="18">
        <f>SUMIFS(Aux_Totales!$H:$H, Aux_Totales!$F:$F, $A201, Aux_Totales!$A:$A, Aperturas!$A$2)</f>
        <v>8781500515.8400002</v>
      </c>
      <c r="D201" s="18">
        <f t="shared" si="368"/>
        <v>8781400038</v>
      </c>
      <c r="E201" s="33" t="s">
        <v>184</v>
      </c>
      <c r="F201" s="18">
        <f>SUMIFS(Aux_Totales!$P:$P, Aux_Totales!$F:$F, $A201, Aux_Totales!$A:$A, Aperturas!$A$2)</f>
        <v>0</v>
      </c>
      <c r="G201" s="15">
        <f t="shared" si="369"/>
        <v>0</v>
      </c>
      <c r="H201" s="11">
        <f t="shared" si="370"/>
        <v>8781400038</v>
      </c>
      <c r="I201" s="11" t="str">
        <f t="shared" si="371"/>
        <v/>
      </c>
      <c r="J201" s="33"/>
      <c r="L201" s="18">
        <f>SUMIFS(Aux_Anterior!$W:$W, Aux_Anterior!$F:$F, $A201, Aux_Anterior!$A:$A, Aperturas!$A$2, Aux_Anterior!$AB:$AB, 202404, Aux_Anterior!$AA:$AA, 0)</f>
        <v>0</v>
      </c>
      <c r="M201" s="18">
        <f>SUMIFS(Aux_Anterior!$X:$X, Aux_Anterior!$F:$F, $A201, Aux_Anterior!$A:$A, Aperturas!$A$2, Aux_Anterior!$AB:$AB, 202404, Aux_Anterior!$AA:$AA, 0)</f>
        <v>0</v>
      </c>
      <c r="N201" s="18">
        <f>SUMIFS(Aux_Anterior!$P:$P, Aux_Anterior!$F:$F, $A201, Aux_Anterior!$A:$A, Aperturas!$A$2, Aux_Anterior!$AB:$AB, 202404, Aux_Anterior!$AA:$AA, 0)</f>
        <v>0</v>
      </c>
      <c r="O201" s="15">
        <f t="shared" si="372"/>
        <v>0</v>
      </c>
      <c r="Q201" s="18" cm="1">
        <f t="array" ref="Q201">INDEX($G$9:$EA$50, COUNTA($A$168:$A201), 125 - (COUNTA($A$168:$A201) - 1) * 3 - 2)</f>
        <v>7948929991</v>
      </c>
      <c r="R201" s="18" cm="1">
        <f t="array" ref="R201">INDEX($EB$9:$IV$50, COUNTA($A$168:$A201), 125 - (COUNTA($A$168:$A201) - 1) * 3 - 2)</f>
        <v>8451829214.2900009</v>
      </c>
      <c r="S201" s="15">
        <f t="shared" si="373"/>
        <v>1</v>
      </c>
      <c r="T201" s="34" cm="1">
        <f t="array" ref="T201">IFERROR(INDEX(IF($C$2 = "Pago", $G$164:$EA$164, $EB$164:$IV$164), 1, (COUNTA($A201:$A$209) - 1) * 3 + 2), 100%)</f>
        <v>1</v>
      </c>
      <c r="U201" s="18">
        <f t="shared" si="374"/>
        <v>8781400038</v>
      </c>
      <c r="V201" s="15">
        <f t="shared" si="375"/>
        <v>1</v>
      </c>
      <c r="W201" s="18">
        <f t="shared" si="376"/>
        <v>8781400038</v>
      </c>
      <c r="X201" s="15" t="e">
        <f t="shared" si="377"/>
        <v>#DIV/0!</v>
      </c>
      <c r="Y201" s="11">
        <f t="shared" si="378"/>
        <v>8781400038</v>
      </c>
      <c r="AA201" s="34">
        <f t="shared" si="379"/>
        <v>0</v>
      </c>
      <c r="AB201" s="34">
        <f t="shared" si="380"/>
        <v>1</v>
      </c>
      <c r="AC201" s="18">
        <f t="shared" si="381"/>
        <v>8781400038</v>
      </c>
      <c r="AD201" s="15">
        <f t="shared" si="382"/>
        <v>0</v>
      </c>
      <c r="AE201" s="18">
        <f t="shared" si="383"/>
        <v>8781400038</v>
      </c>
      <c r="AG201" s="34">
        <f t="shared" si="384"/>
        <v>0</v>
      </c>
      <c r="AH201" s="18">
        <f t="shared" si="385"/>
        <v>0</v>
      </c>
      <c r="AI201" s="18">
        <f t="shared" si="386"/>
        <v>0</v>
      </c>
      <c r="AK201" s="34">
        <f t="shared" si="387"/>
        <v>1</v>
      </c>
      <c r="AL201" s="11">
        <f t="shared" si="388"/>
        <v>8781400038</v>
      </c>
      <c r="AM201" s="11">
        <f t="shared" si="389"/>
        <v>8781400038</v>
      </c>
      <c r="AN201" s="36"/>
    </row>
    <row r="202" spans="1:40" x14ac:dyDescent="0.2">
      <c r="A202">
        <v>202209</v>
      </c>
      <c r="B202" s="18">
        <f>SUMIFS(Aux_Totales!$G:$G, Aux_Totales!$F:$F, $A202, Aux_Totales!$A:$A, Aperturas!$A$2)</f>
        <v>20378421756</v>
      </c>
      <c r="C202" s="18">
        <f>SUMIFS(Aux_Totales!$H:$H, Aux_Totales!$F:$F, $A202, Aux_Totales!$A:$A, Aperturas!$A$2)</f>
        <v>20428631756.000008</v>
      </c>
      <c r="D202" s="18">
        <f t="shared" si="368"/>
        <v>20405524141.167961</v>
      </c>
      <c r="E202" s="33" t="s">
        <v>184</v>
      </c>
      <c r="F202" s="18">
        <f>SUMIFS(Aux_Totales!$P:$P, Aux_Totales!$F:$F, $A202, Aux_Totales!$A:$A, Aperturas!$A$2)</f>
        <v>0</v>
      </c>
      <c r="G202" s="15">
        <f t="shared" si="369"/>
        <v>0</v>
      </c>
      <c r="H202" s="11">
        <f t="shared" si="370"/>
        <v>20405524141.167961</v>
      </c>
      <c r="I202" s="11" t="str">
        <f t="shared" si="371"/>
        <v/>
      </c>
      <c r="J202" s="33"/>
      <c r="L202" s="18">
        <f>SUMIFS(Aux_Anterior!$W:$W, Aux_Anterior!$F:$F, $A202, Aux_Anterior!$A:$A, Aperturas!$A$2, Aux_Anterior!$AB:$AB, 202404, Aux_Anterior!$AA:$AA, 0)</f>
        <v>0</v>
      </c>
      <c r="M202" s="18">
        <f>SUMIFS(Aux_Anterior!$X:$X, Aux_Anterior!$F:$F, $A202, Aux_Anterior!$A:$A, Aperturas!$A$2, Aux_Anterior!$AB:$AB, 202404, Aux_Anterior!$AA:$AA, 0)</f>
        <v>0</v>
      </c>
      <c r="N202" s="18">
        <f>SUMIFS(Aux_Anterior!$P:$P, Aux_Anterior!$F:$F, $A202, Aux_Anterior!$A:$A, Aperturas!$A$2, Aux_Anterior!$AB:$AB, 202404, Aux_Anterior!$AA:$AA, 0)</f>
        <v>0</v>
      </c>
      <c r="O202" s="15">
        <f t="shared" si="372"/>
        <v>0</v>
      </c>
      <c r="Q202" s="18" cm="1">
        <f t="array" ref="Q202">INDEX($G$9:$EA$50, COUNTA($A$168:$A202), 125 - (COUNTA($A$168:$A202) - 1) * 3 - 2)</f>
        <v>20377962888</v>
      </c>
      <c r="R202" s="18" cm="1">
        <f t="array" ref="R202">INDEX($EB$9:$IV$50, COUNTA($A$168:$A202), 125 - (COUNTA($A$168:$A202) - 1) * 3 - 2)</f>
        <v>20428172888.000008</v>
      </c>
      <c r="S202" s="15">
        <f t="shared" si="373"/>
        <v>1</v>
      </c>
      <c r="T202" s="34" cm="1">
        <f t="array" ref="T202">IFERROR(INDEX(IF($C$2 = "Pago", $G$164:$EA$164, $EB$164:$IV$164), 1, (COUNTA($A202:$A$209) - 1) * 3 + 2), 100%)</f>
        <v>0.99867181136929084</v>
      </c>
      <c r="U202" s="18">
        <f t="shared" si="374"/>
        <v>20405524141.167961</v>
      </c>
      <c r="V202" s="15">
        <f t="shared" si="375"/>
        <v>0.99867181136929084</v>
      </c>
      <c r="W202" s="18">
        <f t="shared" si="376"/>
        <v>20405524141.167961</v>
      </c>
      <c r="X202" s="15" t="e">
        <f t="shared" si="377"/>
        <v>#DIV/0!</v>
      </c>
      <c r="Y202" s="11">
        <f t="shared" si="378"/>
        <v>20405524141.167961</v>
      </c>
      <c r="AA202" s="34">
        <f t="shared" si="379"/>
        <v>0</v>
      </c>
      <c r="AB202" s="34">
        <f t="shared" si="380"/>
        <v>0.99867181136929084</v>
      </c>
      <c r="AC202" s="18">
        <f t="shared" si="381"/>
        <v>20378421756</v>
      </c>
      <c r="AD202" s="15">
        <f t="shared" si="382"/>
        <v>0</v>
      </c>
      <c r="AE202" s="18">
        <f t="shared" si="383"/>
        <v>20378421756</v>
      </c>
      <c r="AG202" s="34">
        <f t="shared" si="384"/>
        <v>0</v>
      </c>
      <c r="AH202" s="18">
        <f t="shared" si="385"/>
        <v>0</v>
      </c>
      <c r="AI202" s="18">
        <f t="shared" si="386"/>
        <v>0</v>
      </c>
      <c r="AK202" s="34">
        <f t="shared" si="387"/>
        <v>1</v>
      </c>
      <c r="AL202" s="11">
        <f t="shared" si="388"/>
        <v>20405524141.167961</v>
      </c>
      <c r="AM202" s="11">
        <f t="shared" si="389"/>
        <v>20405524141.167961</v>
      </c>
      <c r="AN202" s="36"/>
    </row>
    <row r="203" spans="1:40" x14ac:dyDescent="0.2">
      <c r="A203">
        <v>202212</v>
      </c>
      <c r="B203" s="18">
        <f>SUMIFS(Aux_Totales!$G:$G, Aux_Totales!$F:$F, $A203, Aux_Totales!$A:$A, Aperturas!$A$2)</f>
        <v>17077970050</v>
      </c>
      <c r="C203" s="18">
        <f>SUMIFS(Aux_Totales!$H:$H, Aux_Totales!$F:$F, $A203, Aux_Totales!$A:$A, Aperturas!$A$2)</f>
        <v>17238337327.520004</v>
      </c>
      <c r="D203" s="18">
        <f t="shared" si="368"/>
        <v>17084310593.832355</v>
      </c>
      <c r="E203" s="33" t="s">
        <v>184</v>
      </c>
      <c r="F203" s="18">
        <f>SUMIFS(Aux_Totales!$P:$P, Aux_Totales!$F:$F, $A203, Aux_Totales!$A:$A, Aperturas!$A$2)</f>
        <v>0</v>
      </c>
      <c r="G203" s="15">
        <f t="shared" si="369"/>
        <v>0</v>
      </c>
      <c r="H203" s="11">
        <f t="shared" si="370"/>
        <v>17084310593.832355</v>
      </c>
      <c r="I203" s="11" t="str">
        <f t="shared" si="371"/>
        <v/>
      </c>
      <c r="J203" s="33"/>
      <c r="L203" s="18">
        <f>SUMIFS(Aux_Anterior!$W:$W, Aux_Anterior!$F:$F, $A203, Aux_Anterior!$A:$A, Aperturas!$A$2, Aux_Anterior!$AB:$AB, 202404, Aux_Anterior!$AA:$AA, 0)</f>
        <v>0</v>
      </c>
      <c r="M203" s="18">
        <f>SUMIFS(Aux_Anterior!$X:$X, Aux_Anterior!$F:$F, $A203, Aux_Anterior!$A:$A, Aperturas!$A$2, Aux_Anterior!$AB:$AB, 202404, Aux_Anterior!$AA:$AA, 0)</f>
        <v>0</v>
      </c>
      <c r="N203" s="18">
        <f>SUMIFS(Aux_Anterior!$P:$P, Aux_Anterior!$F:$F, $A203, Aux_Anterior!$A:$A, Aperturas!$A$2, Aux_Anterior!$AB:$AB, 202404, Aux_Anterior!$AA:$AA, 0)</f>
        <v>0</v>
      </c>
      <c r="O203" s="15">
        <f t="shared" si="372"/>
        <v>0</v>
      </c>
      <c r="Q203" s="18" cm="1">
        <f t="array" ref="Q203">INDEX($G$9:$EA$50, COUNTA($A$168:$A203), 125 - (COUNTA($A$168:$A203) - 1) * 3 - 2)</f>
        <v>17054101991</v>
      </c>
      <c r="R203" s="18" cm="1">
        <f t="array" ref="R203">INDEX($EB$9:$IV$50, COUNTA($A$168:$A203), 125 - (COUNTA($A$168:$A203) - 1) * 3 - 2)</f>
        <v>17204952465.120003</v>
      </c>
      <c r="S203" s="15">
        <f t="shared" si="373"/>
        <v>1</v>
      </c>
      <c r="T203" s="34" cm="1">
        <f t="array" ref="T203">IFERROR(INDEX(IF($C$2 = "Pago", $G$164:$EA$164, $EB$164:$IV$164), 1, (COUNTA($A203:$A$209) - 1) * 3 + 2), 100%)</f>
        <v>0.99962886744551205</v>
      </c>
      <c r="U203" s="18">
        <f t="shared" si="374"/>
        <v>17084310593.832355</v>
      </c>
      <c r="V203" s="15">
        <f t="shared" si="375"/>
        <v>0.99962886744551205</v>
      </c>
      <c r="W203" s="18">
        <f t="shared" si="376"/>
        <v>17084310593.832355</v>
      </c>
      <c r="X203" s="15" t="e">
        <f t="shared" si="377"/>
        <v>#DIV/0!</v>
      </c>
      <c r="Y203" s="11">
        <f t="shared" si="378"/>
        <v>17084310593.832355</v>
      </c>
      <c r="AA203" s="34">
        <f t="shared" si="379"/>
        <v>0</v>
      </c>
      <c r="AB203" s="34">
        <f t="shared" si="380"/>
        <v>0.99962886744551205</v>
      </c>
      <c r="AC203" s="18">
        <f t="shared" si="381"/>
        <v>17077970050</v>
      </c>
      <c r="AD203" s="15">
        <f t="shared" si="382"/>
        <v>0</v>
      </c>
      <c r="AE203" s="18">
        <f t="shared" si="383"/>
        <v>17077970050</v>
      </c>
      <c r="AG203" s="34">
        <f t="shared" si="384"/>
        <v>0</v>
      </c>
      <c r="AH203" s="18">
        <f t="shared" si="385"/>
        <v>0</v>
      </c>
      <c r="AI203" s="18">
        <f t="shared" si="386"/>
        <v>0</v>
      </c>
      <c r="AK203" s="34">
        <f t="shared" si="387"/>
        <v>1</v>
      </c>
      <c r="AL203" s="11">
        <f t="shared" si="388"/>
        <v>17084310593.832355</v>
      </c>
      <c r="AM203" s="11">
        <f t="shared" si="389"/>
        <v>17084310593.832355</v>
      </c>
      <c r="AN203" s="36"/>
    </row>
    <row r="204" spans="1:40" x14ac:dyDescent="0.2">
      <c r="A204">
        <v>202303</v>
      </c>
      <c r="B204" s="18">
        <f>SUMIFS(Aux_Totales!$G:$G, Aux_Totales!$F:$F, $A204, Aux_Totales!$A:$A, Aperturas!$A$2)</f>
        <v>17568301446</v>
      </c>
      <c r="C204" s="18">
        <f>SUMIFS(Aux_Totales!$H:$H, Aux_Totales!$F:$F, $A204, Aux_Totales!$A:$A, Aperturas!$A$2)</f>
        <v>18162988738.220001</v>
      </c>
      <c r="D204" s="18">
        <f t="shared" si="368"/>
        <v>17577366638.587677</v>
      </c>
      <c r="E204" s="33" t="s">
        <v>184</v>
      </c>
      <c r="F204" s="18">
        <f>SUMIFS(Aux_Totales!$P:$P, Aux_Totales!$F:$F, $A204, Aux_Totales!$A:$A, Aperturas!$A$2)</f>
        <v>0</v>
      </c>
      <c r="G204" s="15">
        <f t="shared" si="369"/>
        <v>0</v>
      </c>
      <c r="H204" s="11">
        <f t="shared" si="370"/>
        <v>17577366638.587677</v>
      </c>
      <c r="I204" s="11" t="str">
        <f t="shared" si="371"/>
        <v/>
      </c>
      <c r="J204" s="33"/>
      <c r="L204" s="18">
        <f>SUMIFS(Aux_Anterior!$W:$W, Aux_Anterior!$F:$F, $A204, Aux_Anterior!$A:$A, Aperturas!$A$2, Aux_Anterior!$AB:$AB, 202404, Aux_Anterior!$AA:$AA, 0)</f>
        <v>0</v>
      </c>
      <c r="M204" s="18">
        <f>SUMIFS(Aux_Anterior!$X:$X, Aux_Anterior!$F:$F, $A204, Aux_Anterior!$A:$A, Aperturas!$A$2, Aux_Anterior!$AB:$AB, 202404, Aux_Anterior!$AA:$AA, 0)</f>
        <v>0</v>
      </c>
      <c r="N204" s="18">
        <f>SUMIFS(Aux_Anterior!$P:$P, Aux_Anterior!$F:$F, $A204, Aux_Anterior!$A:$A, Aperturas!$A$2, Aux_Anterior!$AB:$AB, 202404, Aux_Anterior!$AA:$AA, 0)</f>
        <v>0</v>
      </c>
      <c r="O204" s="15">
        <f t="shared" si="372"/>
        <v>0</v>
      </c>
      <c r="Q204" s="18" cm="1">
        <f t="array" ref="Q204">INDEX($G$9:$EA$50, COUNTA($A$168:$A204), 125 - (COUNTA($A$168:$A204) - 1) * 3 - 2)</f>
        <v>17548011880</v>
      </c>
      <c r="R204" s="18" cm="1">
        <f t="array" ref="R204">INDEX($EB$9:$IV$50, COUNTA($A$168:$A204), 125 - (COUNTA($A$168:$A204) - 1) * 3 - 2)</f>
        <v>18655772336.75</v>
      </c>
      <c r="S204" s="15">
        <f t="shared" si="373"/>
        <v>1</v>
      </c>
      <c r="T204" s="34" cm="1">
        <f t="array" ref="T204">IFERROR(INDEX(IF($C$2 = "Pago", $G$164:$EA$164, $EB$164:$IV$164), 1, (COUNTA($A204:$A$209) - 1) * 3 + 2), 100%)</f>
        <v>0.99948426901628284</v>
      </c>
      <c r="U204" s="18">
        <f t="shared" si="374"/>
        <v>17577366638.587677</v>
      </c>
      <c r="V204" s="15">
        <f t="shared" si="375"/>
        <v>0.99948426901628284</v>
      </c>
      <c r="W204" s="18">
        <f t="shared" si="376"/>
        <v>17577366638.587677</v>
      </c>
      <c r="X204" s="15" t="e">
        <f t="shared" si="377"/>
        <v>#DIV/0!</v>
      </c>
      <c r="Y204" s="11">
        <f t="shared" si="378"/>
        <v>17577366638.587677</v>
      </c>
      <c r="AA204" s="34">
        <f t="shared" si="379"/>
        <v>0</v>
      </c>
      <c r="AB204" s="34">
        <f t="shared" si="380"/>
        <v>0.99948426901628284</v>
      </c>
      <c r="AC204" s="18">
        <f t="shared" si="381"/>
        <v>17568301446</v>
      </c>
      <c r="AD204" s="15">
        <f t="shared" si="382"/>
        <v>0</v>
      </c>
      <c r="AE204" s="18">
        <f t="shared" si="383"/>
        <v>17568301446</v>
      </c>
      <c r="AG204" s="34">
        <f t="shared" si="384"/>
        <v>0</v>
      </c>
      <c r="AH204" s="18">
        <f t="shared" si="385"/>
        <v>0</v>
      </c>
      <c r="AI204" s="18">
        <f t="shared" si="386"/>
        <v>0</v>
      </c>
      <c r="AK204" s="34">
        <f t="shared" si="387"/>
        <v>1</v>
      </c>
      <c r="AL204" s="11">
        <f t="shared" si="388"/>
        <v>17577366638.587677</v>
      </c>
      <c r="AM204" s="11">
        <f t="shared" si="389"/>
        <v>17577366638.587677</v>
      </c>
      <c r="AN204" s="36"/>
    </row>
    <row r="205" spans="1:40" x14ac:dyDescent="0.2">
      <c r="A205">
        <v>202306</v>
      </c>
      <c r="B205" s="18">
        <f>SUMIFS(Aux_Totales!$G:$G, Aux_Totales!$F:$F, $A205, Aux_Totales!$A:$A, Aperturas!$A$2)</f>
        <v>15341605820</v>
      </c>
      <c r="C205" s="18">
        <f>SUMIFS(Aux_Totales!$H:$H, Aux_Totales!$F:$F, $A205, Aux_Totales!$A:$A, Aperturas!$A$2)</f>
        <v>16183756158.780001</v>
      </c>
      <c r="D205" s="18">
        <f t="shared" si="368"/>
        <v>15352640846.702391</v>
      </c>
      <c r="E205" s="33" t="s">
        <v>184</v>
      </c>
      <c r="F205" s="18">
        <f>SUMIFS(Aux_Totales!$P:$P, Aux_Totales!$F:$F, $A205, Aux_Totales!$A:$A, Aperturas!$A$2)</f>
        <v>0</v>
      </c>
      <c r="G205" s="15">
        <f t="shared" si="369"/>
        <v>0</v>
      </c>
      <c r="H205" s="11">
        <f t="shared" si="370"/>
        <v>15352640846.702391</v>
      </c>
      <c r="I205" s="11" t="str">
        <f t="shared" si="371"/>
        <v/>
      </c>
      <c r="J205" s="33"/>
      <c r="L205" s="18">
        <f>SUMIFS(Aux_Anterior!$W:$W, Aux_Anterior!$F:$F, $A205, Aux_Anterior!$A:$A, Aperturas!$A$2, Aux_Anterior!$AB:$AB, 202404, Aux_Anterior!$AA:$AA, 0)</f>
        <v>0</v>
      </c>
      <c r="M205" s="18">
        <f>SUMIFS(Aux_Anterior!$X:$X, Aux_Anterior!$F:$F, $A205, Aux_Anterior!$A:$A, Aperturas!$A$2, Aux_Anterior!$AB:$AB, 202404, Aux_Anterior!$AA:$AA, 0)</f>
        <v>0</v>
      </c>
      <c r="N205" s="18">
        <f>SUMIFS(Aux_Anterior!$P:$P, Aux_Anterior!$F:$F, $A205, Aux_Anterior!$A:$A, Aperturas!$A$2, Aux_Anterior!$AB:$AB, 202404, Aux_Anterior!$AA:$AA, 0)</f>
        <v>0</v>
      </c>
      <c r="O205" s="15">
        <f t="shared" si="372"/>
        <v>0</v>
      </c>
      <c r="Q205" s="18" cm="1">
        <f t="array" ref="Q205">INDEX($G$9:$EA$50, COUNTA($A$168:$A205), 125 - (COUNTA($A$168:$A205) - 1) * 3 - 2)</f>
        <v>15330943524</v>
      </c>
      <c r="R205" s="18" cm="1">
        <f t="array" ref="R205">INDEX($EB$9:$IV$50, COUNTA($A$168:$A205), 125 - (COUNTA($A$168:$A205) - 1) * 3 - 2)</f>
        <v>16177108753.800001</v>
      </c>
      <c r="S205" s="15">
        <f t="shared" si="373"/>
        <v>1</v>
      </c>
      <c r="T205" s="34" cm="1">
        <f t="array" ref="T205">IFERROR(INDEX(IF($C$2 = "Pago", $G$164:$EA$164, $EB$164:$IV$164), 1, (COUNTA($A205:$A$209) - 1) * 3 + 2), 100%)</f>
        <v>0.99928122941111064</v>
      </c>
      <c r="U205" s="18">
        <f t="shared" si="374"/>
        <v>15352640846.702391</v>
      </c>
      <c r="V205" s="15">
        <f t="shared" si="375"/>
        <v>0.99928122941111064</v>
      </c>
      <c r="W205" s="18">
        <f t="shared" si="376"/>
        <v>15352640846.702391</v>
      </c>
      <c r="X205" s="15" t="e">
        <f t="shared" si="377"/>
        <v>#DIV/0!</v>
      </c>
      <c r="Y205" s="11">
        <f t="shared" si="378"/>
        <v>15352640846.702391</v>
      </c>
      <c r="AA205" s="34">
        <f t="shared" si="379"/>
        <v>0</v>
      </c>
      <c r="AB205" s="34">
        <f t="shared" si="380"/>
        <v>0.99928122941111064</v>
      </c>
      <c r="AC205" s="18">
        <f t="shared" si="381"/>
        <v>15341605820</v>
      </c>
      <c r="AD205" s="15">
        <f t="shared" si="382"/>
        <v>0</v>
      </c>
      <c r="AE205" s="18">
        <f t="shared" si="383"/>
        <v>15341605820</v>
      </c>
      <c r="AG205" s="34">
        <f t="shared" si="384"/>
        <v>0</v>
      </c>
      <c r="AH205" s="18">
        <f t="shared" si="385"/>
        <v>0</v>
      </c>
      <c r="AI205" s="18">
        <f t="shared" si="386"/>
        <v>0</v>
      </c>
      <c r="AK205" s="34">
        <f t="shared" si="387"/>
        <v>1</v>
      </c>
      <c r="AL205" s="11">
        <f t="shared" si="388"/>
        <v>15352640846.702391</v>
      </c>
      <c r="AM205" s="11">
        <f t="shared" si="389"/>
        <v>15352640846.702391</v>
      </c>
      <c r="AN205" s="36"/>
    </row>
    <row r="206" spans="1:40" x14ac:dyDescent="0.2">
      <c r="A206">
        <v>202309</v>
      </c>
      <c r="B206" s="18">
        <f>SUMIFS(Aux_Totales!$G:$G, Aux_Totales!$F:$F, $A206, Aux_Totales!$A:$A, Aperturas!$A$2)</f>
        <v>18047131757</v>
      </c>
      <c r="C206" s="18">
        <f>SUMIFS(Aux_Totales!$H:$H, Aux_Totales!$F:$F, $A206, Aux_Totales!$A:$A, Aperturas!$A$2)</f>
        <v>18402327634.660004</v>
      </c>
      <c r="D206" s="18">
        <f t="shared" si="368"/>
        <v>18043344451.328655</v>
      </c>
      <c r="E206" s="33" t="s">
        <v>184</v>
      </c>
      <c r="F206" s="18">
        <f>SUMIFS(Aux_Totales!$P:$P, Aux_Totales!$F:$F, $A206, Aux_Totales!$A:$A, Aperturas!$A$2)</f>
        <v>0</v>
      </c>
      <c r="G206" s="15">
        <f t="shared" si="369"/>
        <v>0</v>
      </c>
      <c r="H206" s="11">
        <f t="shared" si="370"/>
        <v>18043344451.328655</v>
      </c>
      <c r="I206" s="11" t="str">
        <f t="shared" si="371"/>
        <v/>
      </c>
      <c r="J206" s="33"/>
      <c r="L206" s="18">
        <f>SUMIFS(Aux_Anterior!$W:$W, Aux_Anterior!$F:$F, $A206, Aux_Anterior!$A:$A, Aperturas!$A$2, Aux_Anterior!$AB:$AB, 202404, Aux_Anterior!$AA:$AA, 0)</f>
        <v>0</v>
      </c>
      <c r="M206" s="18">
        <f>SUMIFS(Aux_Anterior!$X:$X, Aux_Anterior!$F:$F, $A206, Aux_Anterior!$A:$A, Aperturas!$A$2, Aux_Anterior!$AB:$AB, 202404, Aux_Anterior!$AA:$AA, 0)</f>
        <v>0</v>
      </c>
      <c r="N206" s="18">
        <f>SUMIFS(Aux_Anterior!$P:$P, Aux_Anterior!$F:$F, $A206, Aux_Anterior!$A:$A, Aperturas!$A$2, Aux_Anterior!$AB:$AB, 202404, Aux_Anterior!$AA:$AA, 0)</f>
        <v>0</v>
      </c>
      <c r="O206" s="15">
        <f t="shared" si="372"/>
        <v>0</v>
      </c>
      <c r="Q206" s="18" cm="1">
        <f t="array" ref="Q206">INDEX($G$9:$EA$50, COUNTA($A$168:$A206), 125 - (COUNTA($A$168:$A206) - 1) * 3 - 2)</f>
        <v>18017974747</v>
      </c>
      <c r="R206" s="18" cm="1">
        <f t="array" ref="R206">INDEX($EB$9:$IV$50, COUNTA($A$168:$A206), 125 - (COUNTA($A$168:$A206) - 1) * 3 - 2)</f>
        <v>18361124968.400002</v>
      </c>
      <c r="S206" s="15">
        <f t="shared" si="373"/>
        <v>1</v>
      </c>
      <c r="T206" s="34" cm="1">
        <f t="array" ref="T206">IFERROR(INDEX(IF($C$2 = "Pago", $G$164:$EA$164, $EB$164:$IV$164), 1, (COUNTA($A206:$A$209) - 1) * 3 + 2), 100%)</f>
        <v>1.0002099004251435</v>
      </c>
      <c r="U206" s="18">
        <f t="shared" si="374"/>
        <v>18043344451.328655</v>
      </c>
      <c r="V206" s="15">
        <f t="shared" si="375"/>
        <v>1.0002099004251435</v>
      </c>
      <c r="W206" s="18">
        <f t="shared" si="376"/>
        <v>18043344451.328655</v>
      </c>
      <c r="X206" s="15" t="e">
        <f t="shared" si="377"/>
        <v>#DIV/0!</v>
      </c>
      <c r="Y206" s="11">
        <f t="shared" si="378"/>
        <v>18043344451.328655</v>
      </c>
      <c r="AA206" s="34">
        <f t="shared" si="379"/>
        <v>0</v>
      </c>
      <c r="AB206" s="34">
        <f t="shared" si="380"/>
        <v>1.0002099004251435</v>
      </c>
      <c r="AC206" s="18">
        <f t="shared" si="381"/>
        <v>18047131757</v>
      </c>
      <c r="AD206" s="15">
        <f t="shared" si="382"/>
        <v>0</v>
      </c>
      <c r="AE206" s="18">
        <f t="shared" si="383"/>
        <v>18047131757</v>
      </c>
      <c r="AG206" s="34">
        <f t="shared" si="384"/>
        <v>0</v>
      </c>
      <c r="AH206" s="18">
        <f t="shared" si="385"/>
        <v>0</v>
      </c>
      <c r="AI206" s="18">
        <f t="shared" si="386"/>
        <v>0</v>
      </c>
      <c r="AK206" s="34">
        <f t="shared" si="387"/>
        <v>1</v>
      </c>
      <c r="AL206" s="11">
        <f t="shared" si="388"/>
        <v>18043344451.328655</v>
      </c>
      <c r="AM206" s="11">
        <f t="shared" si="389"/>
        <v>18043344451.328655</v>
      </c>
      <c r="AN206" s="36"/>
    </row>
    <row r="207" spans="1:40" x14ac:dyDescent="0.2">
      <c r="A207">
        <v>202312</v>
      </c>
      <c r="B207" s="18">
        <f>SUMIFS(Aux_Totales!$G:$G, Aux_Totales!$F:$F, $A207, Aux_Totales!$A:$A, Aperturas!$A$2)</f>
        <v>14675073298</v>
      </c>
      <c r="C207" s="18">
        <f>SUMIFS(Aux_Totales!$H:$H, Aux_Totales!$F:$F, $A207, Aux_Totales!$A:$A, Aperturas!$A$2)</f>
        <v>15989769732.809999</v>
      </c>
      <c r="D207" s="18">
        <f t="shared" si="368"/>
        <v>14818984602.11253</v>
      </c>
      <c r="E207" s="33" t="s">
        <v>184</v>
      </c>
      <c r="F207" s="18">
        <f>SUMIFS(Aux_Totales!$P:$P, Aux_Totales!$F:$F, $A207, Aux_Totales!$A:$A, Aperturas!$A$2)</f>
        <v>0</v>
      </c>
      <c r="G207" s="15">
        <f t="shared" si="369"/>
        <v>0</v>
      </c>
      <c r="H207" s="11">
        <f t="shared" si="370"/>
        <v>14818984602.11253</v>
      </c>
      <c r="I207" s="11" t="str">
        <f t="shared" si="371"/>
        <v/>
      </c>
      <c r="J207" s="33"/>
      <c r="L207" s="18">
        <f>SUMIFS(Aux_Anterior!$W:$W, Aux_Anterior!$F:$F, $A207, Aux_Anterior!$A:$A, Aperturas!$A$2, Aux_Anterior!$AB:$AB, 202404, Aux_Anterior!$AA:$AA, 0)</f>
        <v>0</v>
      </c>
      <c r="M207" s="18">
        <f>SUMIFS(Aux_Anterior!$X:$X, Aux_Anterior!$F:$F, $A207, Aux_Anterior!$A:$A, Aperturas!$A$2, Aux_Anterior!$AB:$AB, 202404, Aux_Anterior!$AA:$AA, 0)</f>
        <v>0</v>
      </c>
      <c r="N207" s="18">
        <f>SUMIFS(Aux_Anterior!$P:$P, Aux_Anterior!$F:$F, $A207, Aux_Anterior!$A:$A, Aperturas!$A$2, Aux_Anterior!$AB:$AB, 202404, Aux_Anterior!$AA:$AA, 0)</f>
        <v>0</v>
      </c>
      <c r="O207" s="15">
        <f t="shared" si="372"/>
        <v>0</v>
      </c>
      <c r="Q207" s="18" cm="1">
        <f t="array" ref="Q207">INDEX($G$9:$EA$50, COUNTA($A$168:$A207), 125 - (COUNTA($A$168:$A207) - 1) * 3 - 2)</f>
        <v>10439715559</v>
      </c>
      <c r="R207" s="18" cm="1">
        <f t="array" ref="R207">INDEX($EB$9:$IV$50, COUNTA($A$168:$A207), 125 - (COUNTA($A$168:$A207) - 1) * 3 - 2)</f>
        <v>15016247510.039999</v>
      </c>
      <c r="S207" s="15">
        <f t="shared" si="373"/>
        <v>1</v>
      </c>
      <c r="T207" s="34" cm="1">
        <f t="array" ref="T207">IFERROR(INDEX(IF($C$2 = "Pago", $G$164:$EA$164, $EB$164:$IV$164), 1, (COUNTA($A207:$A$209) - 1) * 3 + 2), 100%)</f>
        <v>0.9902887203154247</v>
      </c>
      <c r="U207" s="18">
        <f t="shared" si="374"/>
        <v>14818984602.11253</v>
      </c>
      <c r="V207" s="15">
        <f t="shared" si="375"/>
        <v>0.9902887203154247</v>
      </c>
      <c r="W207" s="18">
        <f t="shared" si="376"/>
        <v>14818984602.11253</v>
      </c>
      <c r="X207" s="15" t="e">
        <f t="shared" si="377"/>
        <v>#DIV/0!</v>
      </c>
      <c r="Y207" s="11">
        <f t="shared" si="378"/>
        <v>14818984602.11253</v>
      </c>
      <c r="AA207" s="34">
        <f t="shared" si="379"/>
        <v>0</v>
      </c>
      <c r="AB207" s="34">
        <f t="shared" si="380"/>
        <v>0.9902887203154247</v>
      </c>
      <c r="AC207" s="18">
        <f t="shared" si="381"/>
        <v>14675073298</v>
      </c>
      <c r="AD207" s="15">
        <f t="shared" si="382"/>
        <v>0</v>
      </c>
      <c r="AE207" s="18">
        <f t="shared" si="383"/>
        <v>14675073298</v>
      </c>
      <c r="AG207" s="34">
        <f t="shared" si="384"/>
        <v>0</v>
      </c>
      <c r="AH207" s="18">
        <f t="shared" si="385"/>
        <v>0</v>
      </c>
      <c r="AI207" s="18">
        <f t="shared" si="386"/>
        <v>0</v>
      </c>
      <c r="AK207" s="34">
        <f t="shared" si="387"/>
        <v>1</v>
      </c>
      <c r="AL207" s="11">
        <f t="shared" si="388"/>
        <v>14818984602.11253</v>
      </c>
      <c r="AM207" s="11">
        <f t="shared" si="389"/>
        <v>14818984602.11253</v>
      </c>
      <c r="AN207" s="36"/>
    </row>
    <row r="208" spans="1:40" x14ac:dyDescent="0.2">
      <c r="A208">
        <v>202403</v>
      </c>
      <c r="B208" s="18">
        <f>SUMIFS(Aux_Totales!$G:$G, Aux_Totales!$F:$F, $A208, Aux_Totales!$A:$A, Aperturas!$A$2)</f>
        <v>7879045414</v>
      </c>
      <c r="C208" s="18">
        <f>SUMIFS(Aux_Totales!$H:$H, Aux_Totales!$F:$F, $A208, Aux_Totales!$A:$A, Aperturas!$A$2)</f>
        <v>9872734979.0600014</v>
      </c>
      <c r="D208" s="18">
        <f t="shared" si="368"/>
        <v>8367043347.2889681</v>
      </c>
      <c r="E208" s="33" t="s">
        <v>184</v>
      </c>
      <c r="F208" s="18">
        <f>SUMIFS(Aux_Totales!$P:$P, Aux_Totales!$F:$F, $A208, Aux_Totales!$A:$A, Aperturas!$A$2)</f>
        <v>0</v>
      </c>
      <c r="G208" s="15">
        <f t="shared" si="369"/>
        <v>0</v>
      </c>
      <c r="H208" s="11">
        <f t="shared" si="370"/>
        <v>8367043347.2889681</v>
      </c>
      <c r="I208" s="11" t="str">
        <f t="shared" si="371"/>
        <v/>
      </c>
      <c r="J208" s="33"/>
      <c r="L208" s="18">
        <f>SUMIFS(Aux_Anterior!$W:$W, Aux_Anterior!$F:$F, $A208, Aux_Anterior!$A:$A, Aperturas!$A$2, Aux_Anterior!$AB:$AB, 202404, Aux_Anterior!$AA:$AA, 0)</f>
        <v>0</v>
      </c>
      <c r="M208" s="18">
        <f>SUMIFS(Aux_Anterior!$X:$X, Aux_Anterior!$F:$F, $A208, Aux_Anterior!$A:$A, Aperturas!$A$2, Aux_Anterior!$AB:$AB, 202404, Aux_Anterior!$AA:$AA, 0)</f>
        <v>0</v>
      </c>
      <c r="N208" s="18">
        <f>SUMIFS(Aux_Anterior!$P:$P, Aux_Anterior!$F:$F, $A208, Aux_Anterior!$A:$A, Aperturas!$A$2, Aux_Anterior!$AB:$AB, 202404, Aux_Anterior!$AA:$AA, 0)</f>
        <v>0</v>
      </c>
      <c r="O208" s="15">
        <f t="shared" si="372"/>
        <v>0</v>
      </c>
      <c r="Q208" s="18" cm="1">
        <f t="array" ref="Q208">INDEX($G$9:$EA$50, COUNTA($A$168:$A208), 125 - (COUNTA($A$168:$A208) - 1) * 3 - 2)</f>
        <v>2087732866</v>
      </c>
      <c r="R208" s="18" cm="1">
        <f t="array" ref="R208">INDEX($EB$9:$IV$50, COUNTA($A$168:$A208), 125 - (COUNTA($A$168:$A208) - 1) * 3 - 2)</f>
        <v>7262915239.960001</v>
      </c>
      <c r="S208" s="15">
        <f t="shared" si="373"/>
        <v>1</v>
      </c>
      <c r="T208" s="34" cm="1">
        <f t="array" ref="T208">IFERROR(INDEX(IF($C$2 = "Pago", $G$164:$EA$164, $EB$164:$IV$164), 1, (COUNTA($A208:$A$209) - 1) * 3 + 2), 100%)</f>
        <v>0.94167617962119365</v>
      </c>
      <c r="U208" s="18">
        <f t="shared" si="374"/>
        <v>8367043347.2889681</v>
      </c>
      <c r="V208" s="15">
        <f t="shared" si="375"/>
        <v>0.94167617962119365</v>
      </c>
      <c r="W208" s="18">
        <f t="shared" si="376"/>
        <v>8367043347.2889681</v>
      </c>
      <c r="X208" s="15" t="e">
        <f t="shared" si="377"/>
        <v>#DIV/0!</v>
      </c>
      <c r="Y208" s="11">
        <f t="shared" si="378"/>
        <v>8367043347.2889681</v>
      </c>
      <c r="AA208" s="34">
        <f t="shared" si="379"/>
        <v>0</v>
      </c>
      <c r="AB208" s="34">
        <f t="shared" si="380"/>
        <v>0.94167617962119365</v>
      </c>
      <c r="AC208" s="18">
        <f t="shared" si="381"/>
        <v>7879045414</v>
      </c>
      <c r="AD208" s="15">
        <f t="shared" si="382"/>
        <v>0</v>
      </c>
      <c r="AE208" s="18">
        <f t="shared" si="383"/>
        <v>7879045414</v>
      </c>
      <c r="AG208" s="34">
        <f t="shared" si="384"/>
        <v>0</v>
      </c>
      <c r="AH208" s="18">
        <f t="shared" si="385"/>
        <v>0</v>
      </c>
      <c r="AI208" s="18">
        <f t="shared" si="386"/>
        <v>0</v>
      </c>
      <c r="AK208" s="34">
        <f t="shared" si="387"/>
        <v>1</v>
      </c>
      <c r="AL208" s="11">
        <f t="shared" si="388"/>
        <v>8367043347.2889681</v>
      </c>
      <c r="AM208" s="11">
        <f t="shared" si="389"/>
        <v>8367043347.2889681</v>
      </c>
      <c r="AN208" s="36"/>
    </row>
    <row r="209" spans="1:16384" x14ac:dyDescent="0.2">
      <c r="A209">
        <v>202404</v>
      </c>
      <c r="B209" s="18">
        <f>SUMIFS(Aux_Totales!$G:$G, Aux_Totales!$F:$F, $A209, Aux_Totales!$A:$A, Aperturas!$A$2)</f>
        <v>3679748319</v>
      </c>
      <c r="C209" s="18">
        <f>SUMIFS(Aux_Totales!$H:$H, Aux_Totales!$F:$F, $A209, Aux_Totales!$A:$A, Aperturas!$A$2)</f>
        <v>8439754352.8000002</v>
      </c>
      <c r="D209" s="38">
        <f t="shared" ref="D209:D210" si="390">IF(E209 = "Mantener", L209, IFERROR($F209 * $G209, 0))</f>
        <v>0</v>
      </c>
      <c r="E209" s="33" t="s">
        <v>185</v>
      </c>
      <c r="F209" s="18">
        <f>SUMIFS(Aux_Totales!$P:$P, Aux_Totales!$F:$F, $A209, Aux_Totales!$A:$A, Aperturas!$A$2)</f>
        <v>0</v>
      </c>
      <c r="G209" s="39">
        <f t="shared" ref="G209:G210" si="391">AVERAGE(G$207:G$208)</f>
        <v>0</v>
      </c>
      <c r="H209" s="11">
        <f t="shared" si="370"/>
        <v>0</v>
      </c>
      <c r="J209" s="33"/>
      <c r="L209" s="18">
        <f>SUMIFS(Aux_Anterior!$W:$W, Aux_Anterior!$F:$F, $A209, Aux_Anterior!$A:$A, Aperturas!$A$2, Aux_Anterior!$AB:$AB, 202404, Aux_Anterior!$AA:$AA, 0)</f>
        <v>0</v>
      </c>
      <c r="M209" s="18">
        <f>SUMIFS(Aux_Anterior!$X:$X, Aux_Anterior!$F:$F, $A209, Aux_Anterior!$A:$A, Aperturas!$A$2, Aux_Anterior!$AB:$AB, 202404, Aux_Anterior!$AA:$AA, 0)</f>
        <v>0</v>
      </c>
      <c r="N209" s="18">
        <f>SUMIFS(Aux_Anterior!$P:$P, Aux_Anterior!$F:$F, $A209, Aux_Anterior!$A:$A, Aperturas!$A$2, Aux_Anterior!$AB:$AB, 202404, Aux_Anterior!$AA:$AA, 0)</f>
        <v>0</v>
      </c>
      <c r="O209" s="15">
        <f t="shared" si="372"/>
        <v>0</v>
      </c>
      <c r="AK209" s="34">
        <f t="shared" si="387"/>
        <v>1</v>
      </c>
      <c r="AL209" s="11">
        <f t="shared" si="388"/>
        <v>0</v>
      </c>
      <c r="AM209" s="11">
        <f t="shared" si="389"/>
        <v>0</v>
      </c>
      <c r="AN209" s="36"/>
    </row>
    <row r="210" spans="1:16384" x14ac:dyDescent="0.2">
      <c r="A210">
        <v>202405</v>
      </c>
      <c r="B210" s="18">
        <f>SUMIFS(Aux_Totales!$G:$G, Aux_Totales!$F:$F, $A210, Aux_Totales!$A:$A, Aperturas!$A$2)</f>
        <v>103397408</v>
      </c>
      <c r="C210" s="18">
        <f>SUMIFS(Aux_Totales!$H:$H, Aux_Totales!$F:$F, $A210, Aux_Totales!$A:$A, Aperturas!$A$2)</f>
        <v>1507404783.5699999</v>
      </c>
      <c r="D210" s="38">
        <f t="shared" si="390"/>
        <v>0</v>
      </c>
      <c r="E210" s="33" t="s">
        <v>185</v>
      </c>
      <c r="F210" s="18">
        <f>SUMIFS(Aux_Totales!$P:$P, Aux_Totales!$F:$F, $A210, Aux_Totales!$A:$A, Aperturas!$A$2)</f>
        <v>0</v>
      </c>
      <c r="G210" s="39">
        <f t="shared" si="391"/>
        <v>0</v>
      </c>
      <c r="H210" s="11">
        <f t="shared" si="370"/>
        <v>0</v>
      </c>
      <c r="J210" s="33"/>
      <c r="AL210" s="11">
        <f t="shared" si="388"/>
        <v>0</v>
      </c>
      <c r="AM210" s="11">
        <f t="shared" si="389"/>
        <v>0</v>
      </c>
    </row>
    <row r="213" spans="1:16384" x14ac:dyDescent="0.2">
      <c r="A213" s="12" t="s">
        <v>85</v>
      </c>
      <c r="B213" s="12" t="str">
        <f>IF($C$4="Frecuencia", "Severidad", "Frecuencia") &amp; " Pagos"</f>
        <v>Frecuencia Pagos</v>
      </c>
      <c r="C213" s="12" t="str">
        <f>IF($C$4="Frecuencia", "Severidad", "Frecuencia") &amp; " Incurridos"</f>
        <v>Frecuencia Incurridos</v>
      </c>
      <c r="D213" s="12" t="str">
        <f>IF($C$4="Frecuencia", "Severidad", "Frecuencia") &amp; " Ultimate"</f>
        <v>Frecuencia Ultimate</v>
      </c>
      <c r="E213" s="12" t="str">
        <f>"Comentarios" &amp; IF($C$4="Frecuencia", " Sv.", " Fr.")</f>
        <v>Comentarios Fr.</v>
      </c>
    </row>
    <row r="214" spans="1:16384" x14ac:dyDescent="0.2">
      <c r="A214" s="32">
        <v>201403</v>
      </c>
      <c r="B214" s="32">
        <f>IF($C$4 = "Severidad", IFERROR(SUMIFS(Aux_Totales!$K:$K, Aux_Totales!$F:$F, $A214, Aux_Totales!$A:$A, Aperturas!$A$2) / SUMIFS(Aux_Totales!$N:$N, Aux_Totales!$F:$F, $A214, Aux_Totales!$A:$A, Aperturas!$A$2), 0), IFERROR(B168 / SUMIFS(Aux_Totales!$K:$K, Aux_Totales!$F:$F, $A214, Aux_Totales!$A:$A, Aperturas!$A$2), 0))</f>
        <v>5.7640712764692624E-3</v>
      </c>
      <c r="C214" s="32">
        <f>IF($C$4 = "Severidad", IFERROR(SUMIFS(Aux_Totales!$L:$L, Aux_Totales!$F:$F, $A214, Aux_Totales!$A:$A, Aperturas!$A$2) / SUMIFS(Aux_Totales!$N:$N, Aux_Totales!$F:$F, $A214, Aux_Totales!$A:$A, Aperturas!$A$2), 0), IFERROR(C168 / SUMIFS(Aux_Totales!$L:$L, Aux_Totales!$F:$F, $A214, Aux_Totales!$A:$A, Aperturas!$A$2), 0))</f>
        <v>5.4611546177959526E-3</v>
      </c>
      <c r="D214" s="33">
        <f>IF( $C$4 = "Severidad", IFERROR(SUMIFS(Aux_Anterior!$S:$S, Aux_Anterior!$F:$F, $A214, Aux_Anterior!$A:$A, Aperturas!$A$2, Aux_Anterior!$AB:$AB, 202404), 0), IFERROR(SUMIFS(Aux_Anterior!$U:$U, Aux_Anterior!$F:$F, $A214, Aux_Anterior!$A:$A, Aperturas!$A$2, Aux_Anterior!$AB:$AB, 202404), 0))</f>
        <v>0</v>
      </c>
      <c r="E214" s="36"/>
    </row>
    <row r="215" spans="1:16384" x14ac:dyDescent="0.2">
      <c r="A215">
        <v>201406</v>
      </c>
      <c r="B215" s="32">
        <f>IF($C$4 = "Severidad", IFERROR(SUMIFS(Aux_Totales!$K:$K, Aux_Totales!$F:$F, $A215, Aux_Totales!$A:$A, Aperturas!$A$2) / SUMIFS(Aux_Totales!$N:$N, Aux_Totales!$F:$F, $A215, Aux_Totales!$A:$A, Aperturas!$A$2), 0), IFERROR(B169 / SUMIFS(Aux_Totales!$K:$K, Aux_Totales!$F:$F, $A215, Aux_Totales!$A:$A, Aperturas!$A$2), 0))</f>
        <v>8.2768512325585733E-4</v>
      </c>
      <c r="C215" s="32">
        <f>IF($C$4 = "Severidad", IFERROR(SUMIFS(Aux_Totales!$L:$L, Aux_Totales!$F:$F, $A215, Aux_Totales!$A:$A, Aperturas!$A$2) / SUMIFS(Aux_Totales!$N:$N, Aux_Totales!$F:$F, $A215, Aux_Totales!$A:$A, Aperturas!$A$2), 0), IFERROR(C169 / SUMIFS(Aux_Totales!$L:$L, Aux_Totales!$F:$F, $A215, Aux_Totales!$A:$A, Aperturas!$A$2), 0))</f>
        <v>8.2768512325585733E-4</v>
      </c>
      <c r="D215" s="33">
        <f>IF( $C$4 = "Severidad", IFERROR(SUMIFS(Aux_Anterior!$S:$S, Aux_Anterior!$F:$F, $A215, Aux_Anterior!$A:$A, Aperturas!$A$2, Aux_Anterior!$AB:$AB, 202404), 0), IFERROR(SUMIFS(Aux_Anterior!$U:$U, Aux_Anterior!$F:$F, $A215, Aux_Anterior!$A:$A, Aperturas!$A$2, Aux_Anterior!$AB:$AB, 202404), 0))</f>
        <v>0</v>
      </c>
      <c r="E215" s="36"/>
    </row>
    <row r="216" spans="1:16384" x14ac:dyDescent="0.2">
      <c r="A216">
        <v>201409</v>
      </c>
      <c r="B216" s="32">
        <f>IF($C$4 = "Severidad", IFERROR(SUMIFS(Aux_Totales!$K:$K, Aux_Totales!$F:$F, $A216, Aux_Totales!$A:$A, Aperturas!$A$2) / SUMIFS(Aux_Totales!$N:$N, Aux_Totales!$F:$F, $A216, Aux_Totales!$A:$A, Aperturas!$A$2), 0), IFERROR(B170 / SUMIFS(Aux_Totales!$K:$K, Aux_Totales!$F:$F, $A216, Aux_Totales!$A:$A, Aperturas!$A$2), 0))</f>
        <v>7.9443479974387822E-4</v>
      </c>
      <c r="C216" s="32">
        <f>IF($C$4 = "Severidad", IFERROR(SUMIFS(Aux_Totales!$L:$L, Aux_Totales!$F:$F, $A216, Aux_Totales!$A:$A, Aperturas!$A$2) / SUMIFS(Aux_Totales!$N:$N, Aux_Totales!$F:$F, $A216, Aux_Totales!$A:$A, Aperturas!$A$2), 0), IFERROR(C170 / SUMIFS(Aux_Totales!$L:$L, Aux_Totales!$F:$F, $A216, Aux_Totales!$A:$A, Aperturas!$A$2), 0))</f>
        <v>7.9443479974387822E-4</v>
      </c>
      <c r="D216" s="33">
        <f>IF( $C$4 = "Severidad", IFERROR(SUMIFS(Aux_Anterior!$S:$S, Aux_Anterior!$F:$F, $A216, Aux_Anterior!$A:$A, Aperturas!$A$2, Aux_Anterior!$AB:$AB, 202404), 0), IFERROR(SUMIFS(Aux_Anterior!$U:$U, Aux_Anterior!$F:$F, $A216, Aux_Anterior!$A:$A, Aperturas!$A$2, Aux_Anterior!$AB:$AB, 202404), 0))</f>
        <v>0</v>
      </c>
      <c r="E216" s="36"/>
    </row>
    <row r="217" spans="1:16384" x14ac:dyDescent="0.2">
      <c r="A217">
        <v>201412</v>
      </c>
      <c r="B217" s="32">
        <f>IF($C$4 = "Severidad", IFERROR(SUMIFS(Aux_Totales!$K:$K, Aux_Totales!$F:$F, $A217, Aux_Totales!$A:$A, Aperturas!$A$2) / SUMIFS(Aux_Totales!$N:$N, Aux_Totales!$F:$F, $A217, Aux_Totales!$A:$A, Aperturas!$A$2), 0), IFERROR(B171 / SUMIFS(Aux_Totales!$K:$K, Aux_Totales!$F:$F, $A217, Aux_Totales!$A:$A, Aperturas!$A$2), 0))</f>
        <v>7.3093120134373496E-4</v>
      </c>
      <c r="C217" s="32">
        <f>IF($C$4 = "Severidad", IFERROR(SUMIFS(Aux_Totales!$L:$L, Aux_Totales!$F:$F, $A217, Aux_Totales!$A:$A, Aperturas!$A$2) / SUMIFS(Aux_Totales!$N:$N, Aux_Totales!$F:$F, $A217, Aux_Totales!$A:$A, Aperturas!$A$2), 0), IFERROR(C171 / SUMIFS(Aux_Totales!$L:$L, Aux_Totales!$F:$F, $A217, Aux_Totales!$A:$A, Aperturas!$A$2), 0))</f>
        <v>7.3093120134373496E-4</v>
      </c>
      <c r="D217" s="33">
        <f>IF( $C$4 = "Severidad", IFERROR(SUMIFS(Aux_Anterior!$S:$S, Aux_Anterior!$F:$F, $A217, Aux_Anterior!$A:$A, Aperturas!$A$2, Aux_Anterior!$AB:$AB, 202404), 0), IFERROR(SUMIFS(Aux_Anterior!$U:$U, Aux_Anterior!$F:$F, $A217, Aux_Anterior!$A:$A, Aperturas!$A$2, Aux_Anterior!$AB:$AB, 202404), 0))</f>
        <v>0</v>
      </c>
      <c r="E217" s="36"/>
    </row>
    <row r="218" spans="1:16384" x14ac:dyDescent="0.2">
      <c r="A218">
        <v>201503</v>
      </c>
      <c r="B218" s="32">
        <f>IF($C$4 = "Severidad", IFERROR(SUMIFS(Aux_Totales!$K:$K, Aux_Totales!$F:$F, $A218, Aux_Totales!$A:$A, Aperturas!$A$2) / SUMIFS(Aux_Totales!$N:$N, Aux_Totales!$F:$F, $A218, Aux_Totales!$A:$A, Aperturas!$A$2), 0), IFERROR(B172 / SUMIFS(Aux_Totales!$K:$K, Aux_Totales!$F:$F, $A218, Aux_Totales!$A:$A, Aperturas!$A$2), 0))</f>
        <v>8.5341916450089414E-4</v>
      </c>
      <c r="C218" s="32">
        <f>IF($C$4 = "Severidad", IFERROR(SUMIFS(Aux_Totales!$L:$L, Aux_Totales!$F:$F, $A218, Aux_Totales!$A:$A, Aperturas!$A$2) / SUMIFS(Aux_Totales!$N:$N, Aux_Totales!$F:$F, $A218, Aux_Totales!$A:$A, Aperturas!$A$2), 0), IFERROR(C172 / SUMIFS(Aux_Totales!$L:$L, Aux_Totales!$F:$F, $A218, Aux_Totales!$A:$A, Aperturas!$A$2), 0))</f>
        <v>8.5341916450089414E-4</v>
      </c>
      <c r="D218" s="33">
        <f>IF( $C$4 = "Severidad", IFERROR(SUMIFS(Aux_Anterior!$S:$S, Aux_Anterior!$F:$F, $A218, Aux_Anterior!$A:$A, Aperturas!$A$2, Aux_Anterior!$AB:$AB, 202404), 0), IFERROR(SUMIFS(Aux_Anterior!$U:$U, Aux_Anterior!$F:$F, $A218, Aux_Anterior!$A:$A, Aperturas!$A$2, Aux_Anterior!$AB:$AB, 202404), 0))</f>
        <v>0</v>
      </c>
      <c r="E218" s="36"/>
    </row>
    <row r="219" spans="1:16384" x14ac:dyDescent="0.2">
      <c r="A219">
        <v>201506</v>
      </c>
      <c r="B219" s="32">
        <f>IF($C$4 = "Severidad", IFERROR(SUMIFS(Aux_Totales!$K:$K, Aux_Totales!$F:$F, $A219, Aux_Totales!$A:$A, Aperturas!$A$2) / SUMIFS(Aux_Totales!$N:$N, Aux_Totales!$F:$F, $A219, Aux_Totales!$A:$A, Aperturas!$A$2), 0), IFERROR(B173 / SUMIFS(Aux_Totales!$K:$K, Aux_Totales!$F:$F, $A219, Aux_Totales!$A:$A, Aperturas!$A$2), 0))</f>
        <v>8.1380987719200575E-4</v>
      </c>
      <c r="C219" s="32">
        <f>IF($C$4 = "Severidad", IFERROR(SUMIFS(Aux_Totales!$L:$L, Aux_Totales!$F:$F, $A219, Aux_Totales!$A:$A, Aperturas!$A$2) / SUMIFS(Aux_Totales!$N:$N, Aux_Totales!$F:$F, $A219, Aux_Totales!$A:$A, Aperturas!$A$2), 0), IFERROR(C173 / SUMIFS(Aux_Totales!$L:$L, Aux_Totales!$F:$F, $A219, Aux_Totales!$A:$A, Aperturas!$A$2), 0))</f>
        <v>8.1380987719200575E-4</v>
      </c>
      <c r="D219" s="33">
        <f>IF( $C$4 = "Severidad", IFERROR(SUMIFS(Aux_Anterior!$S:$S, Aux_Anterior!$F:$F, $A219, Aux_Anterior!$A:$A, Aperturas!$A$2, Aux_Anterior!$AB:$AB, 202404), 0), IFERROR(SUMIFS(Aux_Anterior!$U:$U, Aux_Anterior!$F:$F, $A219, Aux_Anterior!$A:$A, Aperturas!$A$2, Aux_Anterior!$AB:$AB, 202404), 0))</f>
        <v>0</v>
      </c>
      <c r="E219" s="36"/>
    </row>
    <row r="220" spans="1:16384" x14ac:dyDescent="0.2">
      <c r="A220">
        <v>201509</v>
      </c>
      <c r="B220" s="32">
        <f>IF($C$4 = "Severidad", IFERROR(SUMIFS(Aux_Totales!$K:$K, Aux_Totales!$F:$F, $A220, Aux_Totales!$A:$A, Aperturas!$A$2) / SUMIFS(Aux_Totales!$N:$N, Aux_Totales!$F:$F, $A220, Aux_Totales!$A:$A, Aperturas!$A$2), 0), IFERROR(B174 / SUMIFS(Aux_Totales!$K:$K, Aux_Totales!$F:$F, $A220, Aux_Totales!$A:$A, Aperturas!$A$2), 0))</f>
        <v>6.3050506544237489E-4</v>
      </c>
      <c r="C220" s="32">
        <f>IF($C$4 = "Severidad", IFERROR(SUMIFS(Aux_Totales!$L:$L, Aux_Totales!$F:$F, $A220, Aux_Totales!$A:$A, Aperturas!$A$2) / SUMIFS(Aux_Totales!$N:$N, Aux_Totales!$F:$F, $A220, Aux_Totales!$A:$A, Aperturas!$A$2), 0), IFERROR(C174 / SUMIFS(Aux_Totales!$L:$L, Aux_Totales!$F:$F, $A220, Aux_Totales!$A:$A, Aperturas!$A$2), 0))</f>
        <v>6.3050506544237489E-4</v>
      </c>
      <c r="D220" s="33">
        <f>IF( $C$4 = "Severidad", IFERROR(SUMIFS(Aux_Anterior!$S:$S, Aux_Anterior!$F:$F, $A220, Aux_Anterior!$A:$A, Aperturas!$A$2, Aux_Anterior!$AB:$AB, 202404), 0), IFERROR(SUMIFS(Aux_Anterior!$U:$U, Aux_Anterior!$F:$F, $A220, Aux_Anterior!$A:$A, Aperturas!$A$2, Aux_Anterior!$AB:$AB, 202404), 0))</f>
        <v>0</v>
      </c>
      <c r="E220" s="36"/>
    </row>
    <row r="221" spans="1:16384" x14ac:dyDescent="0.2">
      <c r="A221">
        <v>201512</v>
      </c>
      <c r="B221" s="32">
        <f>IF($C$4 = "Severidad", IFERROR(SUMIFS(Aux_Totales!$K:$K, Aux_Totales!$F:$F, $A221, Aux_Totales!$A:$A, Aperturas!$A$2) / SUMIFS(Aux_Totales!$N:$N, Aux_Totales!$F:$F, $A221, Aux_Totales!$A:$A, Aperturas!$A$2), 0), IFERROR(B175 / SUMIFS(Aux_Totales!$K:$K, Aux_Totales!$F:$F, $A221, Aux_Totales!$A:$A, Aperturas!$A$2), 0))</f>
        <v>7.9256724887790146E-4</v>
      </c>
      <c r="C221" s="32">
        <f>IF($C$4 = "Severidad", IFERROR(SUMIFS(Aux_Totales!$L:$L, Aux_Totales!$F:$F, $A221, Aux_Totales!$A:$A, Aperturas!$A$2) / SUMIFS(Aux_Totales!$N:$N, Aux_Totales!$F:$F, $A221, Aux_Totales!$A:$A, Aperturas!$A$2), 0), IFERROR(C175 / SUMIFS(Aux_Totales!$L:$L, Aux_Totales!$F:$F, $A221, Aux_Totales!$A:$A, Aperturas!$A$2), 0))</f>
        <v>7.9256724887790146E-4</v>
      </c>
      <c r="D221" s="33">
        <f>IF( $C$4 = "Severidad", IFERROR(SUMIFS(Aux_Anterior!$S:$S, Aux_Anterior!$F:$F, $A221, Aux_Anterior!$A:$A, Aperturas!$A$2, Aux_Anterior!$AB:$AB, 202404), 0), IFERROR(SUMIFS(Aux_Anterior!$U:$U, Aux_Anterior!$F:$F, $A221, Aux_Anterior!$A:$A, Aperturas!$A$2, Aux_Anterior!$AB:$AB, 202404), 0))</f>
        <v>0</v>
      </c>
      <c r="E221" s="36"/>
    </row>
    <row r="222" spans="1:16384" x14ac:dyDescent="0.2">
      <c r="A222">
        <v>201603</v>
      </c>
      <c r="B222" s="32">
        <f>IF($C$4 = "Severidad", IFERROR(SUMIFS(Aux_Totales!$K:$K, Aux_Totales!$F:$F, $A222, Aux_Totales!$A:$A, Aperturas!$A$2) / SUMIFS(Aux_Totales!$N:$N, Aux_Totales!$F:$F, $A222, Aux_Totales!$A:$A, Aperturas!$A$2), 0), IFERROR(B176 / SUMIFS(Aux_Totales!$K:$K, Aux_Totales!$F:$F, $A222, Aux_Totales!$A:$A, Aperturas!$A$2), 0))</f>
        <v>6.7800695387879972E-4</v>
      </c>
      <c r="C222" s="32">
        <f>IF($C$4 = "Severidad", IFERROR(SUMIFS(Aux_Totales!$L:$L, Aux_Totales!$F:$F, $A222, Aux_Totales!$A:$A, Aperturas!$A$2) / SUMIFS(Aux_Totales!$N:$N, Aux_Totales!$F:$F, $A222, Aux_Totales!$A:$A, Aperturas!$A$2), 0), IFERROR(C176 / SUMIFS(Aux_Totales!$L:$L, Aux_Totales!$F:$F, $A222, Aux_Totales!$A:$A, Aperturas!$A$2), 0))</f>
        <v>6.7800695387879972E-4</v>
      </c>
      <c r="D222" s="33">
        <f>IF( $C$4 = "Severidad", IFERROR(SUMIFS(Aux_Anterior!$S:$S, Aux_Anterior!$F:$F, $A222, Aux_Anterior!$A:$A, Aperturas!$A$2, Aux_Anterior!$AB:$AB, 202404), 0), IFERROR(SUMIFS(Aux_Anterior!$U:$U, Aux_Anterior!$F:$F, $A222, Aux_Anterior!$A:$A, Aperturas!$A$2, Aux_Anterior!$AB:$AB, 202404), 0))</f>
        <v>0</v>
      </c>
      <c r="E222" s="36"/>
    </row>
    <row r="223" spans="1:16384" x14ac:dyDescent="0.2">
      <c r="A223">
        <v>201606</v>
      </c>
      <c r="B223" s="32">
        <f>IF($C$4 = "Severidad", IFERROR(SUMIFS(Aux_Totales!$K:$K, Aux_Totales!$F:$F, $A223, Aux_Totales!$A:$A, Aperturas!$A$2) / SUMIFS(Aux_Totales!$N:$N, Aux_Totales!$F:$F, $A223, Aux_Totales!$A:$A, Aperturas!$A$2), 0), IFERROR(B177 / SUMIFS(Aux_Totales!$K:$K, Aux_Totales!$F:$F, $A223, Aux_Totales!$A:$A, Aperturas!$A$2), 0))</f>
        <v>8.1316486858378227E-4</v>
      </c>
      <c r="C223" s="32">
        <f>IF($C$4 = "Severidad", IFERROR(SUMIFS(Aux_Totales!$L:$L, Aux_Totales!$F:$F, $A223, Aux_Totales!$A:$A, Aperturas!$A$2) / SUMIFS(Aux_Totales!$N:$N, Aux_Totales!$F:$F, $A223, Aux_Totales!$A:$A, Aperturas!$A$2), 0), IFERROR(C177 / SUMIFS(Aux_Totales!$L:$L, Aux_Totales!$F:$F, $A223, Aux_Totales!$A:$A, Aperturas!$A$2), 0))</f>
        <v>8.2042526919613745E-4</v>
      </c>
      <c r="D223" s="33">
        <f>IF( $C$4 = "Severidad", IFERROR(SUMIFS(Aux_Anterior!$S:$S, Aux_Anterior!$F:$F, $A223, Aux_Anterior!$A:$A, Aperturas!$A$2, Aux_Anterior!$AB:$AB, 202404), 0), IFERROR(SUMIFS(Aux_Anterior!$U:$U, Aux_Anterior!$F:$F, $A223, Aux_Anterior!$A:$A, Aperturas!$A$2, Aux_Anterior!$AB:$AB, 202404), 0))</f>
        <v>0</v>
      </c>
      <c r="E223" s="36"/>
    </row>
    <row r="224" spans="1:16384" s="21" customFormat="1" x14ac:dyDescent="0.2">
      <c r="A224">
        <v>201609</v>
      </c>
      <c r="B224" s="32">
        <f>IF($C$4 = "Severidad", IFERROR(SUMIFS(Aux_Totales!$K:$K, Aux_Totales!$F:$F, $A224, Aux_Totales!$A:$A, Aperturas!$A$2) / SUMIFS(Aux_Totales!$N:$N, Aux_Totales!$F:$F, $A224, Aux_Totales!$A:$A, Aperturas!$A$2), 0), IFERROR(B178 / SUMIFS(Aux_Totales!$K:$K, Aux_Totales!$F:$F, $A224, Aux_Totales!$A:$A, Aperturas!$A$2), 0))</f>
        <v>7.0039622242728367E-4</v>
      </c>
      <c r="C224" s="32">
        <f>IF($C$4 = "Severidad", IFERROR(SUMIFS(Aux_Totales!$L:$L, Aux_Totales!$F:$F, $A224, Aux_Totales!$A:$A, Aperturas!$A$2) / SUMIFS(Aux_Totales!$N:$N, Aux_Totales!$F:$F, $A224, Aux_Totales!$A:$A, Aperturas!$A$2), 0), IFERROR(C178 / SUMIFS(Aux_Totales!$L:$L, Aux_Totales!$F:$F, $A224, Aux_Totales!$A:$A, Aperturas!$A$2), 0))</f>
        <v>7.0039622242728367E-4</v>
      </c>
      <c r="D224" s="33">
        <f>IF( $C$4 = "Severidad", IFERROR(SUMIFS(Aux_Anterior!$S:$S, Aux_Anterior!$F:$F, $A224, Aux_Anterior!$A:$A, Aperturas!$A$2, Aux_Anterior!$AB:$AB, 202404), 0), IFERROR(SUMIFS(Aux_Anterior!$U:$U, Aux_Anterior!$F:$F, $A224, Aux_Anterior!$A:$A, Aperturas!$A$2, Aux_Anterior!$AB:$AB, 202404), 0))</f>
        <v>0</v>
      </c>
      <c r="E224" s="36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  <c r="ZN224"/>
      <c r="ZO224"/>
      <c r="ZP224"/>
      <c r="ZQ224"/>
      <c r="ZR224"/>
      <c r="ZS224"/>
      <c r="ZT224"/>
      <c r="ZU224"/>
      <c r="ZV224"/>
      <c r="ZW224"/>
      <c r="ZX224"/>
      <c r="ZY224"/>
      <c r="ZZ224"/>
      <c r="AAA224"/>
      <c r="AAB224"/>
      <c r="AAC224"/>
      <c r="AAD224"/>
      <c r="AAE224"/>
      <c r="AAF224"/>
      <c r="AAG224"/>
      <c r="AAH224"/>
      <c r="AAI224"/>
      <c r="AAJ224"/>
      <c r="AAK224"/>
      <c r="AAL224"/>
      <c r="AAM224"/>
      <c r="AAN224"/>
      <c r="AAO224"/>
      <c r="AAP224"/>
      <c r="AAQ224"/>
      <c r="AAR224"/>
      <c r="AAS224"/>
      <c r="AAT224"/>
      <c r="AAU224"/>
      <c r="AAV224"/>
      <c r="AAW224"/>
      <c r="AAX224"/>
      <c r="AAY224"/>
      <c r="AAZ224"/>
      <c r="ABA224"/>
      <c r="ABB224"/>
      <c r="ABC224"/>
      <c r="ABD224"/>
      <c r="ABE224"/>
      <c r="ABF224"/>
      <c r="ABG224"/>
      <c r="ABH224"/>
      <c r="ABI224"/>
      <c r="ABJ224"/>
      <c r="ABK224"/>
      <c r="ABL224"/>
      <c r="ABM224"/>
      <c r="ABN224"/>
      <c r="ABO224"/>
      <c r="ABP224"/>
      <c r="ABQ224"/>
      <c r="ABR224"/>
      <c r="ABS224"/>
      <c r="ABT224"/>
      <c r="ABU224"/>
      <c r="ABV224"/>
      <c r="ABW224"/>
      <c r="ABX224"/>
      <c r="ABY224"/>
      <c r="ABZ224"/>
      <c r="ACA224"/>
      <c r="ACB224"/>
      <c r="ACC224"/>
      <c r="ACD224"/>
      <c r="ACE224"/>
      <c r="ACF224"/>
      <c r="ACG224"/>
      <c r="ACH224"/>
      <c r="ACI224"/>
      <c r="ACJ224"/>
      <c r="ACK224"/>
      <c r="ACL224"/>
      <c r="ACM224"/>
      <c r="ACN224"/>
      <c r="ACO224"/>
      <c r="ACP224"/>
      <c r="ACQ224"/>
      <c r="ACR224"/>
      <c r="ACS224"/>
      <c r="ACT224"/>
      <c r="ACU224"/>
      <c r="ACV224"/>
      <c r="ACW224"/>
      <c r="ACX224"/>
      <c r="ACY224"/>
      <c r="ACZ224"/>
      <c r="ADA224"/>
      <c r="ADB224"/>
      <c r="ADC224"/>
      <c r="ADD224"/>
      <c r="ADE224"/>
      <c r="ADF224"/>
      <c r="ADG224"/>
      <c r="ADH224"/>
      <c r="ADI224"/>
      <c r="ADJ224"/>
      <c r="ADK224"/>
      <c r="ADL224"/>
      <c r="ADM224"/>
      <c r="ADN224"/>
      <c r="ADO224"/>
      <c r="ADP224"/>
      <c r="ADQ224"/>
      <c r="ADR224"/>
      <c r="ADS224"/>
      <c r="ADT224"/>
      <c r="ADU224"/>
      <c r="ADV224"/>
      <c r="ADW224"/>
      <c r="ADX224"/>
      <c r="ADY224"/>
      <c r="ADZ224"/>
      <c r="AEA224"/>
      <c r="AEB224"/>
      <c r="AEC224"/>
      <c r="AED224"/>
      <c r="AEE224"/>
      <c r="AEF224"/>
      <c r="AEG224"/>
      <c r="AEH224"/>
      <c r="AEI224"/>
      <c r="AEJ224"/>
      <c r="AEK224"/>
      <c r="AEL224"/>
      <c r="AEM224"/>
      <c r="AEN224"/>
      <c r="AEO224"/>
      <c r="AEP224"/>
      <c r="AEQ224"/>
      <c r="AER224"/>
      <c r="AES224"/>
      <c r="AET224"/>
      <c r="AEU224"/>
      <c r="AEV224"/>
      <c r="AEW224"/>
      <c r="AEX224"/>
      <c r="AEY224"/>
      <c r="AEZ224"/>
      <c r="AFA224"/>
      <c r="AFB224"/>
      <c r="AFC224"/>
      <c r="AFD224"/>
      <c r="AFE224"/>
      <c r="AFF224"/>
      <c r="AFG224"/>
      <c r="AFH224"/>
      <c r="AFI224"/>
      <c r="AFJ224"/>
      <c r="AFK224"/>
      <c r="AFL224"/>
      <c r="AFM224"/>
      <c r="AFN224"/>
      <c r="AFO224"/>
      <c r="AFP224"/>
      <c r="AFQ224"/>
      <c r="AFR224"/>
      <c r="AFS224"/>
      <c r="AFT224"/>
      <c r="AFU224"/>
      <c r="AFV224"/>
      <c r="AFW224"/>
      <c r="AFX224"/>
      <c r="AFY224"/>
      <c r="AFZ224"/>
      <c r="AGA224"/>
      <c r="AGB224"/>
      <c r="AGC224"/>
      <c r="AGD224"/>
      <c r="AGE224"/>
      <c r="AGF224"/>
      <c r="AGG224"/>
      <c r="AGH224"/>
      <c r="AGI224"/>
      <c r="AGJ224"/>
      <c r="AGK224"/>
      <c r="AGL224"/>
      <c r="AGM224"/>
      <c r="AGN224"/>
      <c r="AGO224"/>
      <c r="AGP224"/>
      <c r="AGQ224"/>
      <c r="AGR224"/>
      <c r="AGS224"/>
      <c r="AGT224"/>
      <c r="AGU224"/>
      <c r="AGV224"/>
      <c r="AGW224"/>
      <c r="AGX224"/>
      <c r="AGY224"/>
      <c r="AGZ224"/>
      <c r="AHA224"/>
      <c r="AHB224"/>
      <c r="AHC224"/>
      <c r="AHD224"/>
      <c r="AHE224"/>
      <c r="AHF224"/>
      <c r="AHG224"/>
      <c r="AHH224"/>
      <c r="AHI224"/>
      <c r="AHJ224"/>
      <c r="AHK224"/>
      <c r="AHL224"/>
      <c r="AHM224"/>
      <c r="AHN224"/>
      <c r="AHO224"/>
      <c r="AHP224"/>
      <c r="AHQ224"/>
      <c r="AHR224"/>
      <c r="AHS224"/>
      <c r="AHT224"/>
      <c r="AHU224"/>
      <c r="AHV224"/>
      <c r="AHW224"/>
      <c r="AHX224"/>
      <c r="AHY224"/>
      <c r="AHZ224"/>
      <c r="AIA224"/>
      <c r="AIB224"/>
      <c r="AIC224"/>
      <c r="AID224"/>
      <c r="AIE224"/>
      <c r="AIF224"/>
      <c r="AIG224"/>
      <c r="AIH224"/>
      <c r="AII224"/>
      <c r="AIJ224"/>
      <c r="AIK224"/>
      <c r="AIL224"/>
      <c r="AIM224"/>
      <c r="AIN224"/>
      <c r="AIO224"/>
      <c r="AIP224"/>
      <c r="AIQ224"/>
      <c r="AIR224"/>
      <c r="AIS224"/>
      <c r="AIT224"/>
      <c r="AIU224"/>
      <c r="AIV224"/>
      <c r="AIW224"/>
      <c r="AIX224"/>
      <c r="AIY224"/>
      <c r="AIZ224"/>
      <c r="AJA224"/>
      <c r="AJB224"/>
      <c r="AJC224"/>
      <c r="AJD224"/>
      <c r="AJE224"/>
      <c r="AJF224"/>
      <c r="AJG224"/>
      <c r="AJH224"/>
      <c r="AJI224"/>
      <c r="AJJ224"/>
      <c r="AJK224"/>
      <c r="AJL224"/>
      <c r="AJM224"/>
      <c r="AJN224"/>
      <c r="AJO224"/>
      <c r="AJP224"/>
      <c r="AJQ224"/>
      <c r="AJR224"/>
      <c r="AJS224"/>
      <c r="AJT224"/>
      <c r="AJU224"/>
      <c r="AJV224"/>
      <c r="AJW224"/>
      <c r="AJX224"/>
      <c r="AJY224"/>
      <c r="AJZ224"/>
      <c r="AKA224"/>
      <c r="AKB224"/>
      <c r="AKC224"/>
      <c r="AKD224"/>
      <c r="AKE224"/>
      <c r="AKF224"/>
      <c r="AKG224"/>
      <c r="AKH224"/>
      <c r="AKI224"/>
      <c r="AKJ224"/>
      <c r="AKK224"/>
      <c r="AKL224"/>
      <c r="AKM224"/>
      <c r="AKN224"/>
      <c r="AKO224"/>
      <c r="AKP224"/>
      <c r="AKQ224"/>
      <c r="AKR224"/>
      <c r="AKS224"/>
      <c r="AKT224"/>
      <c r="AKU224"/>
      <c r="AKV224"/>
      <c r="AKW224"/>
      <c r="AKX224"/>
      <c r="AKY224"/>
      <c r="AKZ224"/>
      <c r="ALA224"/>
      <c r="ALB224"/>
      <c r="ALC224"/>
      <c r="ALD224"/>
      <c r="ALE224"/>
      <c r="ALF224"/>
      <c r="ALG224"/>
      <c r="ALH224"/>
      <c r="ALI224"/>
      <c r="ALJ224"/>
      <c r="ALK224"/>
      <c r="ALL224"/>
      <c r="ALM224" s="21" t="str">
        <f>IF(ALM220 = "", "", IFERROR(ALM220 / SUMIFS(Aux_Totales!$N:$N, Aux_Totales!$F:$F, $F224, Aux_Totales!$A:$A, Aperturas!$A$2), 0))</f>
        <v/>
      </c>
      <c r="ALN224" s="21" t="str">
        <f>IF(ALN220 = "", "", IFERROR(ALN220 / SUMIFS(Aux_Totales!$N:$N, Aux_Totales!$F:$F, $F224, Aux_Totales!$A:$A, Aperturas!$A$2), 0))</f>
        <v/>
      </c>
      <c r="ALO224" s="21" t="str">
        <f>IF(ALO220 = "", "", IFERROR(ALO220 / SUMIFS(Aux_Totales!$N:$N, Aux_Totales!$F:$F, $F224, Aux_Totales!$A:$A, Aperturas!$A$2), 0))</f>
        <v/>
      </c>
      <c r="ALP224" s="21" t="str">
        <f>IF(ALP220 = "", "", IFERROR(ALP220 / SUMIFS(Aux_Totales!$N:$N, Aux_Totales!$F:$F, $F224, Aux_Totales!$A:$A, Aperturas!$A$2), 0))</f>
        <v/>
      </c>
      <c r="ALQ224" s="21" t="str">
        <f>IF(ALQ220 = "", "", IFERROR(ALQ220 / SUMIFS(Aux_Totales!$N:$N, Aux_Totales!$F:$F, $F224, Aux_Totales!$A:$A, Aperturas!$A$2), 0))</f>
        <v/>
      </c>
      <c r="ALR224" s="21" t="str">
        <f>IF(ALR220 = "", "", IFERROR(ALR220 / SUMIFS(Aux_Totales!$N:$N, Aux_Totales!$F:$F, $F224, Aux_Totales!$A:$A, Aperturas!$A$2), 0))</f>
        <v/>
      </c>
      <c r="ALS224" s="21" t="str">
        <f>IF(ALS220 = "", "", IFERROR(ALS220 / SUMIFS(Aux_Totales!$N:$N, Aux_Totales!$F:$F, $F224, Aux_Totales!$A:$A, Aperturas!$A$2), 0))</f>
        <v/>
      </c>
      <c r="ALT224" s="21" t="str">
        <f>IF(ALT220 = "", "", IFERROR(ALT220 / SUMIFS(Aux_Totales!$N:$N, Aux_Totales!$F:$F, $F224, Aux_Totales!$A:$A, Aperturas!$A$2), 0))</f>
        <v/>
      </c>
      <c r="ALU224" s="21" t="str">
        <f>IF(ALU220 = "", "", IFERROR(ALU220 / SUMIFS(Aux_Totales!$N:$N, Aux_Totales!$F:$F, $F224, Aux_Totales!$A:$A, Aperturas!$A$2), 0))</f>
        <v/>
      </c>
      <c r="ALV224" s="21" t="str">
        <f>IF(ALV220 = "", "", IFERROR(ALV220 / SUMIFS(Aux_Totales!$N:$N, Aux_Totales!$F:$F, $F224, Aux_Totales!$A:$A, Aperturas!$A$2), 0))</f>
        <v/>
      </c>
      <c r="ALW224" s="21" t="str">
        <f>IF(ALW220 = "", "", IFERROR(ALW220 / SUMIFS(Aux_Totales!$N:$N, Aux_Totales!$F:$F, $F224, Aux_Totales!$A:$A, Aperturas!$A$2), 0))</f>
        <v/>
      </c>
      <c r="ALX224" s="21" t="str">
        <f>IF(ALX220 = "", "", IFERROR(ALX220 / SUMIFS(Aux_Totales!$N:$N, Aux_Totales!$F:$F, $F224, Aux_Totales!$A:$A, Aperturas!$A$2), 0))</f>
        <v/>
      </c>
      <c r="ALY224" s="21" t="str">
        <f>IF(ALY220 = "", "", IFERROR(ALY220 / SUMIFS(Aux_Totales!$N:$N, Aux_Totales!$F:$F, $F224, Aux_Totales!$A:$A, Aperturas!$A$2), 0))</f>
        <v/>
      </c>
      <c r="ALZ224" s="21" t="str">
        <f>IF(ALZ220 = "", "", IFERROR(ALZ220 / SUMIFS(Aux_Totales!$N:$N, Aux_Totales!$F:$F, $F224, Aux_Totales!$A:$A, Aperturas!$A$2), 0))</f>
        <v/>
      </c>
      <c r="AMA224" s="21" t="str">
        <f>IF(AMA220 = "", "", IFERROR(AMA220 / SUMIFS(Aux_Totales!$N:$N, Aux_Totales!$F:$F, $F224, Aux_Totales!$A:$A, Aperturas!$A$2), 0))</f>
        <v/>
      </c>
      <c r="AMB224" s="21" t="str">
        <f>IF(AMB220 = "", "", IFERROR(AMB220 / SUMIFS(Aux_Totales!$N:$N, Aux_Totales!$F:$F, $F224, Aux_Totales!$A:$A, Aperturas!$A$2), 0))</f>
        <v/>
      </c>
      <c r="AMC224" s="21" t="str">
        <f>IF(AMC220 = "", "", IFERROR(AMC220 / SUMIFS(Aux_Totales!$N:$N, Aux_Totales!$F:$F, $F224, Aux_Totales!$A:$A, Aperturas!$A$2), 0))</f>
        <v/>
      </c>
      <c r="AMD224" s="21" t="str">
        <f>IF(AMD220 = "", "", IFERROR(AMD220 / SUMIFS(Aux_Totales!$N:$N, Aux_Totales!$F:$F, $F224, Aux_Totales!$A:$A, Aperturas!$A$2), 0))</f>
        <v/>
      </c>
      <c r="AME224" s="21" t="str">
        <f>IF(AME220 = "", "", IFERROR(AME220 / SUMIFS(Aux_Totales!$N:$N, Aux_Totales!$F:$F, $F224, Aux_Totales!$A:$A, Aperturas!$A$2), 0))</f>
        <v/>
      </c>
      <c r="AMF224" s="21" t="str">
        <f>IF(AMF220 = "", "", IFERROR(AMF220 / SUMIFS(Aux_Totales!$N:$N, Aux_Totales!$F:$F, $F224, Aux_Totales!$A:$A, Aperturas!$A$2), 0))</f>
        <v/>
      </c>
      <c r="AMG224" s="21" t="str">
        <f>IF(AMG220 = "", "", IFERROR(AMG220 / SUMIFS(Aux_Totales!$N:$N, Aux_Totales!$F:$F, $F224, Aux_Totales!$A:$A, Aperturas!$A$2), 0))</f>
        <v/>
      </c>
      <c r="AMH224" s="21" t="str">
        <f>IF(AMH220 = "", "", IFERROR(AMH220 / SUMIFS(Aux_Totales!$N:$N, Aux_Totales!$F:$F, $F224, Aux_Totales!$A:$A, Aperturas!$A$2), 0))</f>
        <v/>
      </c>
      <c r="AMI224" s="21" t="str">
        <f>IF(AMI220 = "", "", IFERROR(AMI220 / SUMIFS(Aux_Totales!$N:$N, Aux_Totales!$F:$F, $F224, Aux_Totales!$A:$A, Aperturas!$A$2), 0))</f>
        <v/>
      </c>
      <c r="AMJ224" s="21" t="str">
        <f>IF(AMJ220 = "", "", IFERROR(AMJ220 / SUMIFS(Aux_Totales!$N:$N, Aux_Totales!$F:$F, $F224, Aux_Totales!$A:$A, Aperturas!$A$2), 0))</f>
        <v/>
      </c>
      <c r="AMK224" s="21" t="str">
        <f>IF(AMK220 = "", "", IFERROR(AMK220 / SUMIFS(Aux_Totales!$N:$N, Aux_Totales!$F:$F, $F224, Aux_Totales!$A:$A, Aperturas!$A$2), 0))</f>
        <v/>
      </c>
      <c r="AML224" s="21" t="str">
        <f>IF(AML220 = "", "", IFERROR(AML220 / SUMIFS(Aux_Totales!$N:$N, Aux_Totales!$F:$F, $F224, Aux_Totales!$A:$A, Aperturas!$A$2), 0))</f>
        <v/>
      </c>
      <c r="AMM224" s="21" t="str">
        <f>IF(AMM220 = "", "", IFERROR(AMM220 / SUMIFS(Aux_Totales!$N:$N, Aux_Totales!$F:$F, $F224, Aux_Totales!$A:$A, Aperturas!$A$2), 0))</f>
        <v/>
      </c>
      <c r="AMN224" s="21" t="str">
        <f>IF(AMN220 = "", "", IFERROR(AMN220 / SUMIFS(Aux_Totales!$N:$N, Aux_Totales!$F:$F, $F224, Aux_Totales!$A:$A, Aperturas!$A$2), 0))</f>
        <v/>
      </c>
      <c r="AMO224" s="21" t="str">
        <f>IF(AMO220 = "", "", IFERROR(AMO220 / SUMIFS(Aux_Totales!$N:$N, Aux_Totales!$F:$F, $F224, Aux_Totales!$A:$A, Aperturas!$A$2), 0))</f>
        <v/>
      </c>
      <c r="AMP224" s="21" t="str">
        <f>IF(AMP220 = "", "", IFERROR(AMP220 / SUMIFS(Aux_Totales!$N:$N, Aux_Totales!$F:$F, $F224, Aux_Totales!$A:$A, Aperturas!$A$2), 0))</f>
        <v/>
      </c>
      <c r="AMQ224" s="21" t="str">
        <f>IF(AMQ220 = "", "", IFERROR(AMQ220 / SUMIFS(Aux_Totales!$N:$N, Aux_Totales!$F:$F, $F224, Aux_Totales!$A:$A, Aperturas!$A$2), 0))</f>
        <v/>
      </c>
      <c r="AMR224" s="21" t="str">
        <f>IF(AMR220 = "", "", IFERROR(AMR220 / SUMIFS(Aux_Totales!$N:$N, Aux_Totales!$F:$F, $F224, Aux_Totales!$A:$A, Aperturas!$A$2), 0))</f>
        <v/>
      </c>
      <c r="AMS224" s="21" t="str">
        <f>IF(AMS220 = "", "", IFERROR(AMS220 / SUMIFS(Aux_Totales!$N:$N, Aux_Totales!$F:$F, $F224, Aux_Totales!$A:$A, Aperturas!$A$2), 0))</f>
        <v/>
      </c>
      <c r="AMT224" s="21" t="str">
        <f>IF(AMT220 = "", "", IFERROR(AMT220 / SUMIFS(Aux_Totales!$N:$N, Aux_Totales!$F:$F, $F224, Aux_Totales!$A:$A, Aperturas!$A$2), 0))</f>
        <v/>
      </c>
      <c r="AMU224" s="21" t="str">
        <f>IF(AMU220 = "", "", IFERROR(AMU220 / SUMIFS(Aux_Totales!$N:$N, Aux_Totales!$F:$F, $F224, Aux_Totales!$A:$A, Aperturas!$A$2), 0))</f>
        <v/>
      </c>
      <c r="AMV224" s="21" t="str">
        <f>IF(AMV220 = "", "", IFERROR(AMV220 / SUMIFS(Aux_Totales!$N:$N, Aux_Totales!$F:$F, $F224, Aux_Totales!$A:$A, Aperturas!$A$2), 0))</f>
        <v/>
      </c>
      <c r="AMW224" s="21" t="str">
        <f>IF(AMW220 = "", "", IFERROR(AMW220 / SUMIFS(Aux_Totales!$N:$N, Aux_Totales!$F:$F, $F224, Aux_Totales!$A:$A, Aperturas!$A$2), 0))</f>
        <v/>
      </c>
      <c r="AMX224" s="21" t="str">
        <f>IF(AMX220 = "", "", IFERROR(AMX220 / SUMIFS(Aux_Totales!$N:$N, Aux_Totales!$F:$F, $F224, Aux_Totales!$A:$A, Aperturas!$A$2), 0))</f>
        <v/>
      </c>
      <c r="AMY224" s="21" t="str">
        <f>IF(AMY220 = "", "", IFERROR(AMY220 / SUMIFS(Aux_Totales!$N:$N, Aux_Totales!$F:$F, $F224, Aux_Totales!$A:$A, Aperturas!$A$2), 0))</f>
        <v/>
      </c>
      <c r="AMZ224" s="21" t="str">
        <f>IF(AMZ220 = "", "", IFERROR(AMZ220 / SUMIFS(Aux_Totales!$N:$N, Aux_Totales!$F:$F, $F224, Aux_Totales!$A:$A, Aperturas!$A$2), 0))</f>
        <v/>
      </c>
      <c r="ANA224" s="21" t="str">
        <f>IF(ANA220 = "", "", IFERROR(ANA220 / SUMIFS(Aux_Totales!$N:$N, Aux_Totales!$F:$F, $F224, Aux_Totales!$A:$A, Aperturas!$A$2), 0))</f>
        <v/>
      </c>
      <c r="ANB224" s="21" t="str">
        <f>IF(ANB220 = "", "", IFERROR(ANB220 / SUMIFS(Aux_Totales!$N:$N, Aux_Totales!$F:$F, $F224, Aux_Totales!$A:$A, Aperturas!$A$2), 0))</f>
        <v/>
      </c>
      <c r="ANC224" s="21" t="str">
        <f>IF(ANC220 = "", "", IFERROR(ANC220 / SUMIFS(Aux_Totales!$N:$N, Aux_Totales!$F:$F, $F224, Aux_Totales!$A:$A, Aperturas!$A$2), 0))</f>
        <v/>
      </c>
      <c r="AND224" s="21" t="str">
        <f>IF(AND220 = "", "", IFERROR(AND220 / SUMIFS(Aux_Totales!$N:$N, Aux_Totales!$F:$F, $F224, Aux_Totales!$A:$A, Aperturas!$A$2), 0))</f>
        <v/>
      </c>
      <c r="ANE224" s="21" t="str">
        <f>IF(ANE220 = "", "", IFERROR(ANE220 / SUMIFS(Aux_Totales!$N:$N, Aux_Totales!$F:$F, $F224, Aux_Totales!$A:$A, Aperturas!$A$2), 0))</f>
        <v/>
      </c>
      <c r="ANF224" s="21" t="str">
        <f>IF(ANF220 = "", "", IFERROR(ANF220 / SUMIFS(Aux_Totales!$N:$N, Aux_Totales!$F:$F, $F224, Aux_Totales!$A:$A, Aperturas!$A$2), 0))</f>
        <v/>
      </c>
      <c r="ANG224" s="21" t="str">
        <f>IF(ANG220 = "", "", IFERROR(ANG220 / SUMIFS(Aux_Totales!$N:$N, Aux_Totales!$F:$F, $F224, Aux_Totales!$A:$A, Aperturas!$A$2), 0))</f>
        <v/>
      </c>
      <c r="ANH224" s="21" t="str">
        <f>IF(ANH220 = "", "", IFERROR(ANH220 / SUMIFS(Aux_Totales!$N:$N, Aux_Totales!$F:$F, $F224, Aux_Totales!$A:$A, Aperturas!$A$2), 0))</f>
        <v/>
      </c>
      <c r="ANI224" s="21" t="str">
        <f>IF(ANI220 = "", "", IFERROR(ANI220 / SUMIFS(Aux_Totales!$N:$N, Aux_Totales!$F:$F, $F224, Aux_Totales!$A:$A, Aperturas!$A$2), 0))</f>
        <v/>
      </c>
      <c r="ANJ224" s="21" t="str">
        <f>IF(ANJ220 = "", "", IFERROR(ANJ220 / SUMIFS(Aux_Totales!$N:$N, Aux_Totales!$F:$F, $F224, Aux_Totales!$A:$A, Aperturas!$A$2), 0))</f>
        <v/>
      </c>
      <c r="ANK224" s="21" t="str">
        <f>IF(ANK220 = "", "", IFERROR(ANK220 / SUMIFS(Aux_Totales!$N:$N, Aux_Totales!$F:$F, $F224, Aux_Totales!$A:$A, Aperturas!$A$2), 0))</f>
        <v/>
      </c>
      <c r="ANL224" s="21" t="str">
        <f>IF(ANL220 = "", "", IFERROR(ANL220 / SUMIFS(Aux_Totales!$N:$N, Aux_Totales!$F:$F, $F224, Aux_Totales!$A:$A, Aperturas!$A$2), 0))</f>
        <v/>
      </c>
      <c r="ANM224" s="21" t="str">
        <f>IF(ANM220 = "", "", IFERROR(ANM220 / SUMIFS(Aux_Totales!$N:$N, Aux_Totales!$F:$F, $F224, Aux_Totales!$A:$A, Aperturas!$A$2), 0))</f>
        <v/>
      </c>
      <c r="ANN224" s="21" t="str">
        <f>IF(ANN220 = "", "", IFERROR(ANN220 / SUMIFS(Aux_Totales!$N:$N, Aux_Totales!$F:$F, $F224, Aux_Totales!$A:$A, Aperturas!$A$2), 0))</f>
        <v/>
      </c>
      <c r="ANO224" s="21" t="str">
        <f>IF(ANO220 = "", "", IFERROR(ANO220 / SUMIFS(Aux_Totales!$N:$N, Aux_Totales!$F:$F, $F224, Aux_Totales!$A:$A, Aperturas!$A$2), 0))</f>
        <v/>
      </c>
      <c r="ANP224" s="21" t="str">
        <f>IF(ANP220 = "", "", IFERROR(ANP220 / SUMIFS(Aux_Totales!$N:$N, Aux_Totales!$F:$F, $F224, Aux_Totales!$A:$A, Aperturas!$A$2), 0))</f>
        <v/>
      </c>
      <c r="ANQ224" s="21" t="str">
        <f>IF(ANQ220 = "", "", IFERROR(ANQ220 / SUMIFS(Aux_Totales!$N:$N, Aux_Totales!$F:$F, $F224, Aux_Totales!$A:$A, Aperturas!$A$2), 0))</f>
        <v/>
      </c>
      <c r="ANR224" s="21" t="str">
        <f>IF(ANR220 = "", "", IFERROR(ANR220 / SUMIFS(Aux_Totales!$N:$N, Aux_Totales!$F:$F, $F224, Aux_Totales!$A:$A, Aperturas!$A$2), 0))</f>
        <v/>
      </c>
      <c r="ANS224" s="21" t="str">
        <f>IF(ANS220 = "", "", IFERROR(ANS220 / SUMIFS(Aux_Totales!$N:$N, Aux_Totales!$F:$F, $F224, Aux_Totales!$A:$A, Aperturas!$A$2), 0))</f>
        <v/>
      </c>
      <c r="ANT224" s="21" t="str">
        <f>IF(ANT220 = "", "", IFERROR(ANT220 / SUMIFS(Aux_Totales!$N:$N, Aux_Totales!$F:$F, $F224, Aux_Totales!$A:$A, Aperturas!$A$2), 0))</f>
        <v/>
      </c>
      <c r="ANU224" s="21" t="str">
        <f>IF(ANU220 = "", "", IFERROR(ANU220 / SUMIFS(Aux_Totales!$N:$N, Aux_Totales!$F:$F, $F224, Aux_Totales!$A:$A, Aperturas!$A$2), 0))</f>
        <v/>
      </c>
      <c r="ANV224" s="21" t="str">
        <f>IF(ANV220 = "", "", IFERROR(ANV220 / SUMIFS(Aux_Totales!$N:$N, Aux_Totales!$F:$F, $F224, Aux_Totales!$A:$A, Aperturas!$A$2), 0))</f>
        <v/>
      </c>
      <c r="ANW224" s="21" t="str">
        <f>IF(ANW220 = "", "", IFERROR(ANW220 / SUMIFS(Aux_Totales!$N:$N, Aux_Totales!$F:$F, $F224, Aux_Totales!$A:$A, Aperturas!$A$2), 0))</f>
        <v/>
      </c>
      <c r="ANX224" s="21" t="str">
        <f>IF(ANX220 = "", "", IFERROR(ANX220 / SUMIFS(Aux_Totales!$N:$N, Aux_Totales!$F:$F, $F224, Aux_Totales!$A:$A, Aperturas!$A$2), 0))</f>
        <v/>
      </c>
      <c r="ANY224" s="21" t="str">
        <f>IF(ANY220 = "", "", IFERROR(ANY220 / SUMIFS(Aux_Totales!$N:$N, Aux_Totales!$F:$F, $F224, Aux_Totales!$A:$A, Aperturas!$A$2), 0))</f>
        <v/>
      </c>
      <c r="ANZ224" s="21" t="str">
        <f>IF(ANZ220 = "", "", IFERROR(ANZ220 / SUMIFS(Aux_Totales!$N:$N, Aux_Totales!$F:$F, $F224, Aux_Totales!$A:$A, Aperturas!$A$2), 0))</f>
        <v/>
      </c>
      <c r="AOA224" s="21" t="str">
        <f>IF(AOA220 = "", "", IFERROR(AOA220 / SUMIFS(Aux_Totales!$N:$N, Aux_Totales!$F:$F, $F224, Aux_Totales!$A:$A, Aperturas!$A$2), 0))</f>
        <v/>
      </c>
      <c r="AOB224" s="21" t="str">
        <f>IF(AOB220 = "", "", IFERROR(AOB220 / SUMIFS(Aux_Totales!$N:$N, Aux_Totales!$F:$F, $F224, Aux_Totales!$A:$A, Aperturas!$A$2), 0))</f>
        <v/>
      </c>
      <c r="AOC224" s="21" t="str">
        <f>IF(AOC220 = "", "", IFERROR(AOC220 / SUMIFS(Aux_Totales!$N:$N, Aux_Totales!$F:$F, $F224, Aux_Totales!$A:$A, Aperturas!$A$2), 0))</f>
        <v/>
      </c>
      <c r="AOD224" s="21" t="str">
        <f>IF(AOD220 = "", "", IFERROR(AOD220 / SUMIFS(Aux_Totales!$N:$N, Aux_Totales!$F:$F, $F224, Aux_Totales!$A:$A, Aperturas!$A$2), 0))</f>
        <v/>
      </c>
      <c r="AOE224" s="21" t="str">
        <f>IF(AOE220 = "", "", IFERROR(AOE220 / SUMIFS(Aux_Totales!$N:$N, Aux_Totales!$F:$F, $F224, Aux_Totales!$A:$A, Aperturas!$A$2), 0))</f>
        <v/>
      </c>
      <c r="AOF224" s="21" t="str">
        <f>IF(AOF220 = "", "", IFERROR(AOF220 / SUMIFS(Aux_Totales!$N:$N, Aux_Totales!$F:$F, $F224, Aux_Totales!$A:$A, Aperturas!$A$2), 0))</f>
        <v/>
      </c>
      <c r="AOG224" s="21" t="str">
        <f>IF(AOG220 = "", "", IFERROR(AOG220 / SUMIFS(Aux_Totales!$N:$N, Aux_Totales!$F:$F, $F224, Aux_Totales!$A:$A, Aperturas!$A$2), 0))</f>
        <v/>
      </c>
      <c r="AOH224" s="21" t="str">
        <f>IF(AOH220 = "", "", IFERROR(AOH220 / SUMIFS(Aux_Totales!$N:$N, Aux_Totales!$F:$F, $F224, Aux_Totales!$A:$A, Aperturas!$A$2), 0))</f>
        <v/>
      </c>
      <c r="AOI224" s="21" t="str">
        <f>IF(AOI220 = "", "", IFERROR(AOI220 / SUMIFS(Aux_Totales!$N:$N, Aux_Totales!$F:$F, $F224, Aux_Totales!$A:$A, Aperturas!$A$2), 0))</f>
        <v/>
      </c>
      <c r="AOJ224" s="21" t="str">
        <f>IF(AOJ220 = "", "", IFERROR(AOJ220 / SUMIFS(Aux_Totales!$N:$N, Aux_Totales!$F:$F, $F224, Aux_Totales!$A:$A, Aperturas!$A$2), 0))</f>
        <v/>
      </c>
      <c r="AOK224" s="21" t="str">
        <f>IF(AOK220 = "", "", IFERROR(AOK220 / SUMIFS(Aux_Totales!$N:$N, Aux_Totales!$F:$F, $F224, Aux_Totales!$A:$A, Aperturas!$A$2), 0))</f>
        <v/>
      </c>
      <c r="AOL224" s="21" t="str">
        <f>IF(AOL220 = "", "", IFERROR(AOL220 / SUMIFS(Aux_Totales!$N:$N, Aux_Totales!$F:$F, $F224, Aux_Totales!$A:$A, Aperturas!$A$2), 0))</f>
        <v/>
      </c>
      <c r="AOM224" s="21" t="str">
        <f>IF(AOM220 = "", "", IFERROR(AOM220 / SUMIFS(Aux_Totales!$N:$N, Aux_Totales!$F:$F, $F224, Aux_Totales!$A:$A, Aperturas!$A$2), 0))</f>
        <v/>
      </c>
      <c r="AON224" s="21" t="str">
        <f>IF(AON220 = "", "", IFERROR(AON220 / SUMIFS(Aux_Totales!$N:$N, Aux_Totales!$F:$F, $F224, Aux_Totales!$A:$A, Aperturas!$A$2), 0))</f>
        <v/>
      </c>
      <c r="AOO224" s="21" t="str">
        <f>IF(AOO220 = "", "", IFERROR(AOO220 / SUMIFS(Aux_Totales!$N:$N, Aux_Totales!$F:$F, $F224, Aux_Totales!$A:$A, Aperturas!$A$2), 0))</f>
        <v/>
      </c>
      <c r="AOP224" s="21" t="str">
        <f>IF(AOP220 = "", "", IFERROR(AOP220 / SUMIFS(Aux_Totales!$N:$N, Aux_Totales!$F:$F, $F224, Aux_Totales!$A:$A, Aperturas!$A$2), 0))</f>
        <v/>
      </c>
      <c r="AOQ224" s="21" t="str">
        <f>IF(AOQ220 = "", "", IFERROR(AOQ220 / SUMIFS(Aux_Totales!$N:$N, Aux_Totales!$F:$F, $F224, Aux_Totales!$A:$A, Aperturas!$A$2), 0))</f>
        <v/>
      </c>
      <c r="AOR224" s="21" t="str">
        <f>IF(AOR220 = "", "", IFERROR(AOR220 / SUMIFS(Aux_Totales!$N:$N, Aux_Totales!$F:$F, $F224, Aux_Totales!$A:$A, Aperturas!$A$2), 0))</f>
        <v/>
      </c>
      <c r="AOS224" s="21" t="str">
        <f>IF(AOS220 = "", "", IFERROR(AOS220 / SUMIFS(Aux_Totales!$N:$N, Aux_Totales!$F:$F, $F224, Aux_Totales!$A:$A, Aperturas!$A$2), 0))</f>
        <v/>
      </c>
      <c r="AOT224" s="21" t="str">
        <f>IF(AOT220 = "", "", IFERROR(AOT220 / SUMIFS(Aux_Totales!$N:$N, Aux_Totales!$F:$F, $F224, Aux_Totales!$A:$A, Aperturas!$A$2), 0))</f>
        <v/>
      </c>
      <c r="AOU224" s="21" t="str">
        <f>IF(AOU220 = "", "", IFERROR(AOU220 / SUMIFS(Aux_Totales!$N:$N, Aux_Totales!$F:$F, $F224, Aux_Totales!$A:$A, Aperturas!$A$2), 0))</f>
        <v/>
      </c>
      <c r="AOV224" s="21" t="str">
        <f>IF(AOV220 = "", "", IFERROR(AOV220 / SUMIFS(Aux_Totales!$N:$N, Aux_Totales!$F:$F, $F224, Aux_Totales!$A:$A, Aperturas!$A$2), 0))</f>
        <v/>
      </c>
      <c r="AOW224" s="21" t="str">
        <f>IF(AOW220 = "", "", IFERROR(AOW220 / SUMIFS(Aux_Totales!$N:$N, Aux_Totales!$F:$F, $F224, Aux_Totales!$A:$A, Aperturas!$A$2), 0))</f>
        <v/>
      </c>
      <c r="AOX224" s="21" t="str">
        <f>IF(AOX220 = "", "", IFERROR(AOX220 / SUMIFS(Aux_Totales!$N:$N, Aux_Totales!$F:$F, $F224, Aux_Totales!$A:$A, Aperturas!$A$2), 0))</f>
        <v/>
      </c>
      <c r="AOY224" s="21" t="str">
        <f>IF(AOY220 = "", "", IFERROR(AOY220 / SUMIFS(Aux_Totales!$N:$N, Aux_Totales!$F:$F, $F224, Aux_Totales!$A:$A, Aperturas!$A$2), 0))</f>
        <v/>
      </c>
      <c r="AOZ224" s="21" t="str">
        <f>IF(AOZ220 = "", "", IFERROR(AOZ220 / SUMIFS(Aux_Totales!$N:$N, Aux_Totales!$F:$F, $F224, Aux_Totales!$A:$A, Aperturas!$A$2), 0))</f>
        <v/>
      </c>
      <c r="APA224" s="21" t="str">
        <f>IF(APA220 = "", "", IFERROR(APA220 / SUMIFS(Aux_Totales!$N:$N, Aux_Totales!$F:$F, $F224, Aux_Totales!$A:$A, Aperturas!$A$2), 0))</f>
        <v/>
      </c>
      <c r="APB224" s="21" t="str">
        <f>IF(APB220 = "", "", IFERROR(APB220 / SUMIFS(Aux_Totales!$N:$N, Aux_Totales!$F:$F, $F224, Aux_Totales!$A:$A, Aperturas!$A$2), 0))</f>
        <v/>
      </c>
      <c r="APC224" s="21" t="str">
        <f>IF(APC220 = "", "", IFERROR(APC220 / SUMIFS(Aux_Totales!$N:$N, Aux_Totales!$F:$F, $F224, Aux_Totales!$A:$A, Aperturas!$A$2), 0))</f>
        <v/>
      </c>
      <c r="APD224" s="21" t="str">
        <f>IF(APD220 = "", "", IFERROR(APD220 / SUMIFS(Aux_Totales!$N:$N, Aux_Totales!$F:$F, $F224, Aux_Totales!$A:$A, Aperturas!$A$2), 0))</f>
        <v/>
      </c>
      <c r="APE224" s="21" t="str">
        <f>IF(APE220 = "", "", IFERROR(APE220 / SUMIFS(Aux_Totales!$N:$N, Aux_Totales!$F:$F, $F224, Aux_Totales!$A:$A, Aperturas!$A$2), 0))</f>
        <v/>
      </c>
      <c r="APF224" s="21" t="str">
        <f>IF(APF220 = "", "", IFERROR(APF220 / SUMIFS(Aux_Totales!$N:$N, Aux_Totales!$F:$F, $F224, Aux_Totales!$A:$A, Aperturas!$A$2), 0))</f>
        <v/>
      </c>
      <c r="APG224" s="21" t="str">
        <f>IF(APG220 = "", "", IFERROR(APG220 / SUMIFS(Aux_Totales!$N:$N, Aux_Totales!$F:$F, $F224, Aux_Totales!$A:$A, Aperturas!$A$2), 0))</f>
        <v/>
      </c>
      <c r="APH224" s="21" t="str">
        <f>IF(APH220 = "", "", IFERROR(APH220 / SUMIFS(Aux_Totales!$N:$N, Aux_Totales!$F:$F, $F224, Aux_Totales!$A:$A, Aperturas!$A$2), 0))</f>
        <v/>
      </c>
      <c r="API224" s="21" t="str">
        <f>IF(API220 = "", "", IFERROR(API220 / SUMIFS(Aux_Totales!$N:$N, Aux_Totales!$F:$F, $F224, Aux_Totales!$A:$A, Aperturas!$A$2), 0))</f>
        <v/>
      </c>
      <c r="APJ224" s="21" t="str">
        <f>IF(APJ220 = "", "", IFERROR(APJ220 / SUMIFS(Aux_Totales!$N:$N, Aux_Totales!$F:$F, $F224, Aux_Totales!$A:$A, Aperturas!$A$2), 0))</f>
        <v/>
      </c>
      <c r="APK224" s="21" t="str">
        <f>IF(APK220 = "", "", IFERROR(APK220 / SUMIFS(Aux_Totales!$N:$N, Aux_Totales!$F:$F, $F224, Aux_Totales!$A:$A, Aperturas!$A$2), 0))</f>
        <v/>
      </c>
      <c r="APL224" s="21" t="str">
        <f>IF(APL220 = "", "", IFERROR(APL220 / SUMIFS(Aux_Totales!$N:$N, Aux_Totales!$F:$F, $F224, Aux_Totales!$A:$A, Aperturas!$A$2), 0))</f>
        <v/>
      </c>
      <c r="APM224" s="21" t="str">
        <f>IF(APM220 = "", "", IFERROR(APM220 / SUMIFS(Aux_Totales!$N:$N, Aux_Totales!$F:$F, $F224, Aux_Totales!$A:$A, Aperturas!$A$2), 0))</f>
        <v/>
      </c>
      <c r="APN224" s="21" t="str">
        <f>IF(APN220 = "", "", IFERROR(APN220 / SUMIFS(Aux_Totales!$N:$N, Aux_Totales!$F:$F, $F224, Aux_Totales!$A:$A, Aperturas!$A$2), 0))</f>
        <v/>
      </c>
      <c r="APO224" s="21" t="str">
        <f>IF(APO220 = "", "", IFERROR(APO220 / SUMIFS(Aux_Totales!$N:$N, Aux_Totales!$F:$F, $F224, Aux_Totales!$A:$A, Aperturas!$A$2), 0))</f>
        <v/>
      </c>
      <c r="APP224" s="21" t="str">
        <f>IF(APP220 = "", "", IFERROR(APP220 / SUMIFS(Aux_Totales!$N:$N, Aux_Totales!$F:$F, $F224, Aux_Totales!$A:$A, Aperturas!$A$2), 0))</f>
        <v/>
      </c>
      <c r="APQ224" s="21" t="str">
        <f>IF(APQ220 = "", "", IFERROR(APQ220 / SUMIFS(Aux_Totales!$N:$N, Aux_Totales!$F:$F, $F224, Aux_Totales!$A:$A, Aperturas!$A$2), 0))</f>
        <v/>
      </c>
      <c r="APR224" s="21" t="str">
        <f>IF(APR220 = "", "", IFERROR(APR220 / SUMIFS(Aux_Totales!$N:$N, Aux_Totales!$F:$F, $F224, Aux_Totales!$A:$A, Aperturas!$A$2), 0))</f>
        <v/>
      </c>
      <c r="APS224" s="21" t="str">
        <f>IF(APS220 = "", "", IFERROR(APS220 / SUMIFS(Aux_Totales!$N:$N, Aux_Totales!$F:$F, $F224, Aux_Totales!$A:$A, Aperturas!$A$2), 0))</f>
        <v/>
      </c>
      <c r="APT224" s="21" t="str">
        <f>IF(APT220 = "", "", IFERROR(APT220 / SUMIFS(Aux_Totales!$N:$N, Aux_Totales!$F:$F, $F224, Aux_Totales!$A:$A, Aperturas!$A$2), 0))</f>
        <v/>
      </c>
      <c r="APU224" s="21" t="str">
        <f>IF(APU220 = "", "", IFERROR(APU220 / SUMIFS(Aux_Totales!$N:$N, Aux_Totales!$F:$F, $F224, Aux_Totales!$A:$A, Aperturas!$A$2), 0))</f>
        <v/>
      </c>
      <c r="APV224" s="21" t="str">
        <f>IF(APV220 = "", "", IFERROR(APV220 / SUMIFS(Aux_Totales!$N:$N, Aux_Totales!$F:$F, $F224, Aux_Totales!$A:$A, Aperturas!$A$2), 0))</f>
        <v/>
      </c>
      <c r="APW224" s="21" t="str">
        <f>IF(APW220 = "", "", IFERROR(APW220 / SUMIFS(Aux_Totales!$N:$N, Aux_Totales!$F:$F, $F224, Aux_Totales!$A:$A, Aperturas!$A$2), 0))</f>
        <v/>
      </c>
      <c r="APX224" s="21" t="str">
        <f>IF(APX220 = "", "", IFERROR(APX220 / SUMIFS(Aux_Totales!$N:$N, Aux_Totales!$F:$F, $F224, Aux_Totales!$A:$A, Aperturas!$A$2), 0))</f>
        <v/>
      </c>
      <c r="APY224" s="21" t="str">
        <f>IF(APY220 = "", "", IFERROR(APY220 / SUMIFS(Aux_Totales!$N:$N, Aux_Totales!$F:$F, $F224, Aux_Totales!$A:$A, Aperturas!$A$2), 0))</f>
        <v/>
      </c>
      <c r="APZ224" s="21" t="str">
        <f>IF(APZ220 = "", "", IFERROR(APZ220 / SUMIFS(Aux_Totales!$N:$N, Aux_Totales!$F:$F, $F224, Aux_Totales!$A:$A, Aperturas!$A$2), 0))</f>
        <v/>
      </c>
      <c r="AQA224" s="21" t="str">
        <f>IF(AQA220 = "", "", IFERROR(AQA220 / SUMIFS(Aux_Totales!$N:$N, Aux_Totales!$F:$F, $F224, Aux_Totales!$A:$A, Aperturas!$A$2), 0))</f>
        <v/>
      </c>
      <c r="AQB224" s="21" t="str">
        <f>IF(AQB220 = "", "", IFERROR(AQB220 / SUMIFS(Aux_Totales!$N:$N, Aux_Totales!$F:$F, $F224, Aux_Totales!$A:$A, Aperturas!$A$2), 0))</f>
        <v/>
      </c>
      <c r="AQC224" s="21" t="str">
        <f>IF(AQC220 = "", "", IFERROR(AQC220 / SUMIFS(Aux_Totales!$N:$N, Aux_Totales!$F:$F, $F224, Aux_Totales!$A:$A, Aperturas!$A$2), 0))</f>
        <v/>
      </c>
      <c r="AQD224" s="21" t="str">
        <f>IF(AQD220 = "", "", IFERROR(AQD220 / SUMIFS(Aux_Totales!$N:$N, Aux_Totales!$F:$F, $F224, Aux_Totales!$A:$A, Aperturas!$A$2), 0))</f>
        <v/>
      </c>
      <c r="AQE224" s="21" t="str">
        <f>IF(AQE220 = "", "", IFERROR(AQE220 / SUMIFS(Aux_Totales!$N:$N, Aux_Totales!$F:$F, $F224, Aux_Totales!$A:$A, Aperturas!$A$2), 0))</f>
        <v/>
      </c>
      <c r="AQF224" s="21" t="str">
        <f>IF(AQF220 = "", "", IFERROR(AQF220 / SUMIFS(Aux_Totales!$N:$N, Aux_Totales!$F:$F, $F224, Aux_Totales!$A:$A, Aperturas!$A$2), 0))</f>
        <v/>
      </c>
      <c r="AQG224" s="21" t="str">
        <f>IF(AQG220 = "", "", IFERROR(AQG220 / SUMIFS(Aux_Totales!$N:$N, Aux_Totales!$F:$F, $F224, Aux_Totales!$A:$A, Aperturas!$A$2), 0))</f>
        <v/>
      </c>
      <c r="AQH224" s="21" t="str">
        <f>IF(AQH220 = "", "", IFERROR(AQH220 / SUMIFS(Aux_Totales!$N:$N, Aux_Totales!$F:$F, $F224, Aux_Totales!$A:$A, Aperturas!$A$2), 0))</f>
        <v/>
      </c>
      <c r="AQI224" s="21" t="str">
        <f>IF(AQI220 = "", "", IFERROR(AQI220 / SUMIFS(Aux_Totales!$N:$N, Aux_Totales!$F:$F, $F224, Aux_Totales!$A:$A, Aperturas!$A$2), 0))</f>
        <v/>
      </c>
      <c r="AQJ224" s="21" t="str">
        <f>IF(AQJ220 = "", "", IFERROR(AQJ220 / SUMIFS(Aux_Totales!$N:$N, Aux_Totales!$F:$F, $F224, Aux_Totales!$A:$A, Aperturas!$A$2), 0))</f>
        <v/>
      </c>
      <c r="AQK224" s="21" t="str">
        <f>IF(AQK220 = "", "", IFERROR(AQK220 / SUMIFS(Aux_Totales!$N:$N, Aux_Totales!$F:$F, $F224, Aux_Totales!$A:$A, Aperturas!$A$2), 0))</f>
        <v/>
      </c>
      <c r="AQL224" s="21" t="str">
        <f>IF(AQL220 = "", "", IFERROR(AQL220 / SUMIFS(Aux_Totales!$N:$N, Aux_Totales!$F:$F, $F224, Aux_Totales!$A:$A, Aperturas!$A$2), 0))</f>
        <v/>
      </c>
      <c r="AQM224" s="21" t="str">
        <f>IF(AQM220 = "", "", IFERROR(AQM220 / SUMIFS(Aux_Totales!$N:$N, Aux_Totales!$F:$F, $F224, Aux_Totales!$A:$A, Aperturas!$A$2), 0))</f>
        <v/>
      </c>
      <c r="AQN224" s="21" t="str">
        <f>IF(AQN220 = "", "", IFERROR(AQN220 / SUMIFS(Aux_Totales!$N:$N, Aux_Totales!$F:$F, $F224, Aux_Totales!$A:$A, Aperturas!$A$2), 0))</f>
        <v/>
      </c>
      <c r="AQO224" s="21" t="str">
        <f>IF(AQO220 = "", "", IFERROR(AQO220 / SUMIFS(Aux_Totales!$N:$N, Aux_Totales!$F:$F, $F224, Aux_Totales!$A:$A, Aperturas!$A$2), 0))</f>
        <v/>
      </c>
      <c r="AQP224" s="21" t="str">
        <f>IF(AQP220 = "", "", IFERROR(AQP220 / SUMIFS(Aux_Totales!$N:$N, Aux_Totales!$F:$F, $F224, Aux_Totales!$A:$A, Aperturas!$A$2), 0))</f>
        <v/>
      </c>
      <c r="AQQ224" s="21" t="str">
        <f>IF(AQQ220 = "", "", IFERROR(AQQ220 / SUMIFS(Aux_Totales!$N:$N, Aux_Totales!$F:$F, $F224, Aux_Totales!$A:$A, Aperturas!$A$2), 0))</f>
        <v/>
      </c>
      <c r="AQR224" s="21" t="str">
        <f>IF(AQR220 = "", "", IFERROR(AQR220 / SUMIFS(Aux_Totales!$N:$N, Aux_Totales!$F:$F, $F224, Aux_Totales!$A:$A, Aperturas!$A$2), 0))</f>
        <v/>
      </c>
      <c r="AQS224" s="21" t="str">
        <f>IF(AQS220 = "", "", IFERROR(AQS220 / SUMIFS(Aux_Totales!$N:$N, Aux_Totales!$F:$F, $F224, Aux_Totales!$A:$A, Aperturas!$A$2), 0))</f>
        <v/>
      </c>
      <c r="AQT224" s="21" t="str">
        <f>IF(AQT220 = "", "", IFERROR(AQT220 / SUMIFS(Aux_Totales!$N:$N, Aux_Totales!$F:$F, $F224, Aux_Totales!$A:$A, Aperturas!$A$2), 0))</f>
        <v/>
      </c>
      <c r="AQU224" s="21" t="str">
        <f>IF(AQU220 = "", "", IFERROR(AQU220 / SUMIFS(Aux_Totales!$N:$N, Aux_Totales!$F:$F, $F224, Aux_Totales!$A:$A, Aperturas!$A$2), 0))</f>
        <v/>
      </c>
      <c r="AQV224" s="21" t="str">
        <f>IF(AQV220 = "", "", IFERROR(AQV220 / SUMIFS(Aux_Totales!$N:$N, Aux_Totales!$F:$F, $F224, Aux_Totales!$A:$A, Aperturas!$A$2), 0))</f>
        <v/>
      </c>
      <c r="AQW224" s="21" t="str">
        <f>IF(AQW220 = "", "", IFERROR(AQW220 / SUMIFS(Aux_Totales!$N:$N, Aux_Totales!$F:$F, $F224, Aux_Totales!$A:$A, Aperturas!$A$2), 0))</f>
        <v/>
      </c>
      <c r="AQX224" s="21" t="str">
        <f>IF(AQX220 = "", "", IFERROR(AQX220 / SUMIFS(Aux_Totales!$N:$N, Aux_Totales!$F:$F, $F224, Aux_Totales!$A:$A, Aperturas!$A$2), 0))</f>
        <v/>
      </c>
      <c r="AQY224" s="21" t="str">
        <f>IF(AQY220 = "", "", IFERROR(AQY220 / SUMIFS(Aux_Totales!$N:$N, Aux_Totales!$F:$F, $F224, Aux_Totales!$A:$A, Aperturas!$A$2), 0))</f>
        <v/>
      </c>
      <c r="AQZ224" s="21" t="str">
        <f>IF(AQZ220 = "", "", IFERROR(AQZ220 / SUMIFS(Aux_Totales!$N:$N, Aux_Totales!$F:$F, $F224, Aux_Totales!$A:$A, Aperturas!$A$2), 0))</f>
        <v/>
      </c>
      <c r="ARA224" s="21" t="str">
        <f>IF(ARA220 = "", "", IFERROR(ARA220 / SUMIFS(Aux_Totales!$N:$N, Aux_Totales!$F:$F, $F224, Aux_Totales!$A:$A, Aperturas!$A$2), 0))</f>
        <v/>
      </c>
      <c r="ARB224" s="21" t="str">
        <f>IF(ARB220 = "", "", IFERROR(ARB220 / SUMIFS(Aux_Totales!$N:$N, Aux_Totales!$F:$F, $F224, Aux_Totales!$A:$A, Aperturas!$A$2), 0))</f>
        <v/>
      </c>
      <c r="ARC224" s="21" t="str">
        <f>IF(ARC220 = "", "", IFERROR(ARC220 / SUMIFS(Aux_Totales!$N:$N, Aux_Totales!$F:$F, $F224, Aux_Totales!$A:$A, Aperturas!$A$2), 0))</f>
        <v/>
      </c>
      <c r="ARD224" s="21" t="str">
        <f>IF(ARD220 = "", "", IFERROR(ARD220 / SUMIFS(Aux_Totales!$N:$N, Aux_Totales!$F:$F, $F224, Aux_Totales!$A:$A, Aperturas!$A$2), 0))</f>
        <v/>
      </c>
      <c r="ARE224" s="21" t="str">
        <f>IF(ARE220 = "", "", IFERROR(ARE220 / SUMIFS(Aux_Totales!$N:$N, Aux_Totales!$F:$F, $F224, Aux_Totales!$A:$A, Aperturas!$A$2), 0))</f>
        <v/>
      </c>
      <c r="ARF224" s="21" t="str">
        <f>IF(ARF220 = "", "", IFERROR(ARF220 / SUMIFS(Aux_Totales!$N:$N, Aux_Totales!$F:$F, $F224, Aux_Totales!$A:$A, Aperturas!$A$2), 0))</f>
        <v/>
      </c>
      <c r="ARG224" s="21" t="str">
        <f>IF(ARG220 = "", "", IFERROR(ARG220 / SUMIFS(Aux_Totales!$N:$N, Aux_Totales!$F:$F, $F224, Aux_Totales!$A:$A, Aperturas!$A$2), 0))</f>
        <v/>
      </c>
      <c r="ARH224" s="21" t="str">
        <f>IF(ARH220 = "", "", IFERROR(ARH220 / SUMIFS(Aux_Totales!$N:$N, Aux_Totales!$F:$F, $F224, Aux_Totales!$A:$A, Aperturas!$A$2), 0))</f>
        <v/>
      </c>
      <c r="ARI224" s="21" t="str">
        <f>IF(ARI220 = "", "", IFERROR(ARI220 / SUMIFS(Aux_Totales!$N:$N, Aux_Totales!$F:$F, $F224, Aux_Totales!$A:$A, Aperturas!$A$2), 0))</f>
        <v/>
      </c>
      <c r="ARJ224" s="21" t="str">
        <f>IF(ARJ220 = "", "", IFERROR(ARJ220 / SUMIFS(Aux_Totales!$N:$N, Aux_Totales!$F:$F, $F224, Aux_Totales!$A:$A, Aperturas!$A$2), 0))</f>
        <v/>
      </c>
      <c r="ARK224" s="21" t="str">
        <f>IF(ARK220 = "", "", IFERROR(ARK220 / SUMIFS(Aux_Totales!$N:$N, Aux_Totales!$F:$F, $F224, Aux_Totales!$A:$A, Aperturas!$A$2), 0))</f>
        <v/>
      </c>
      <c r="ARL224" s="21" t="str">
        <f>IF(ARL220 = "", "", IFERROR(ARL220 / SUMIFS(Aux_Totales!$N:$N, Aux_Totales!$F:$F, $F224, Aux_Totales!$A:$A, Aperturas!$A$2), 0))</f>
        <v/>
      </c>
      <c r="ARM224" s="21" t="str">
        <f>IF(ARM220 = "", "", IFERROR(ARM220 / SUMIFS(Aux_Totales!$N:$N, Aux_Totales!$F:$F, $F224, Aux_Totales!$A:$A, Aperturas!$A$2), 0))</f>
        <v/>
      </c>
      <c r="ARN224" s="21" t="str">
        <f>IF(ARN220 = "", "", IFERROR(ARN220 / SUMIFS(Aux_Totales!$N:$N, Aux_Totales!$F:$F, $F224, Aux_Totales!$A:$A, Aperturas!$A$2), 0))</f>
        <v/>
      </c>
      <c r="ARO224" s="21" t="str">
        <f>IF(ARO220 = "", "", IFERROR(ARO220 / SUMIFS(Aux_Totales!$N:$N, Aux_Totales!$F:$F, $F224, Aux_Totales!$A:$A, Aperturas!$A$2), 0))</f>
        <v/>
      </c>
      <c r="ARP224" s="21" t="str">
        <f>IF(ARP220 = "", "", IFERROR(ARP220 / SUMIFS(Aux_Totales!$N:$N, Aux_Totales!$F:$F, $F224, Aux_Totales!$A:$A, Aperturas!$A$2), 0))</f>
        <v/>
      </c>
      <c r="ARQ224" s="21" t="str">
        <f>IF(ARQ220 = "", "", IFERROR(ARQ220 / SUMIFS(Aux_Totales!$N:$N, Aux_Totales!$F:$F, $F224, Aux_Totales!$A:$A, Aperturas!$A$2), 0))</f>
        <v/>
      </c>
      <c r="ARR224" s="21" t="str">
        <f>IF(ARR220 = "", "", IFERROR(ARR220 / SUMIFS(Aux_Totales!$N:$N, Aux_Totales!$F:$F, $F224, Aux_Totales!$A:$A, Aperturas!$A$2), 0))</f>
        <v/>
      </c>
      <c r="ARS224" s="21" t="str">
        <f>IF(ARS220 = "", "", IFERROR(ARS220 / SUMIFS(Aux_Totales!$N:$N, Aux_Totales!$F:$F, $F224, Aux_Totales!$A:$A, Aperturas!$A$2), 0))</f>
        <v/>
      </c>
      <c r="ART224" s="21" t="str">
        <f>IF(ART220 = "", "", IFERROR(ART220 / SUMIFS(Aux_Totales!$N:$N, Aux_Totales!$F:$F, $F224, Aux_Totales!$A:$A, Aperturas!$A$2), 0))</f>
        <v/>
      </c>
      <c r="ARU224" s="21" t="str">
        <f>IF(ARU220 = "", "", IFERROR(ARU220 / SUMIFS(Aux_Totales!$N:$N, Aux_Totales!$F:$F, $F224, Aux_Totales!$A:$A, Aperturas!$A$2), 0))</f>
        <v/>
      </c>
      <c r="ARV224" s="21" t="str">
        <f>IF(ARV220 = "", "", IFERROR(ARV220 / SUMIFS(Aux_Totales!$N:$N, Aux_Totales!$F:$F, $F224, Aux_Totales!$A:$A, Aperturas!$A$2), 0))</f>
        <v/>
      </c>
      <c r="ARW224" s="21" t="str">
        <f>IF(ARW220 = "", "", IFERROR(ARW220 / SUMIFS(Aux_Totales!$N:$N, Aux_Totales!$F:$F, $F224, Aux_Totales!$A:$A, Aperturas!$A$2), 0))</f>
        <v/>
      </c>
      <c r="ARX224" s="21" t="str">
        <f>IF(ARX220 = "", "", IFERROR(ARX220 / SUMIFS(Aux_Totales!$N:$N, Aux_Totales!$F:$F, $F224, Aux_Totales!$A:$A, Aperturas!$A$2), 0))</f>
        <v/>
      </c>
      <c r="ARY224" s="21" t="str">
        <f>IF(ARY220 = "", "", IFERROR(ARY220 / SUMIFS(Aux_Totales!$N:$N, Aux_Totales!$F:$F, $F224, Aux_Totales!$A:$A, Aperturas!$A$2), 0))</f>
        <v/>
      </c>
      <c r="ARZ224" s="21" t="str">
        <f>IF(ARZ220 = "", "", IFERROR(ARZ220 / SUMIFS(Aux_Totales!$N:$N, Aux_Totales!$F:$F, $F224, Aux_Totales!$A:$A, Aperturas!$A$2), 0))</f>
        <v/>
      </c>
      <c r="ASA224" s="21" t="str">
        <f>IF(ASA220 = "", "", IFERROR(ASA220 / SUMIFS(Aux_Totales!$N:$N, Aux_Totales!$F:$F, $F224, Aux_Totales!$A:$A, Aperturas!$A$2), 0))</f>
        <v/>
      </c>
      <c r="ASB224" s="21" t="str">
        <f>IF(ASB220 = "", "", IFERROR(ASB220 / SUMIFS(Aux_Totales!$N:$N, Aux_Totales!$F:$F, $F224, Aux_Totales!$A:$A, Aperturas!$A$2), 0))</f>
        <v/>
      </c>
      <c r="ASC224" s="21" t="str">
        <f>IF(ASC220 = "", "", IFERROR(ASC220 / SUMIFS(Aux_Totales!$N:$N, Aux_Totales!$F:$F, $F224, Aux_Totales!$A:$A, Aperturas!$A$2), 0))</f>
        <v/>
      </c>
      <c r="ASD224" s="21" t="str">
        <f>IF(ASD220 = "", "", IFERROR(ASD220 / SUMIFS(Aux_Totales!$N:$N, Aux_Totales!$F:$F, $F224, Aux_Totales!$A:$A, Aperturas!$A$2), 0))</f>
        <v/>
      </c>
      <c r="ASE224" s="21" t="str">
        <f>IF(ASE220 = "", "", IFERROR(ASE220 / SUMIFS(Aux_Totales!$N:$N, Aux_Totales!$F:$F, $F224, Aux_Totales!$A:$A, Aperturas!$A$2), 0))</f>
        <v/>
      </c>
      <c r="ASF224" s="21" t="str">
        <f>IF(ASF220 = "", "", IFERROR(ASF220 / SUMIFS(Aux_Totales!$N:$N, Aux_Totales!$F:$F, $F224, Aux_Totales!$A:$A, Aperturas!$A$2), 0))</f>
        <v/>
      </c>
      <c r="ASG224" s="21" t="str">
        <f>IF(ASG220 = "", "", IFERROR(ASG220 / SUMIFS(Aux_Totales!$N:$N, Aux_Totales!$F:$F, $F224, Aux_Totales!$A:$A, Aperturas!$A$2), 0))</f>
        <v/>
      </c>
      <c r="ASH224" s="21" t="str">
        <f>IF(ASH220 = "", "", IFERROR(ASH220 / SUMIFS(Aux_Totales!$N:$N, Aux_Totales!$F:$F, $F224, Aux_Totales!$A:$A, Aperturas!$A$2), 0))</f>
        <v/>
      </c>
      <c r="ASI224" s="21" t="str">
        <f>IF(ASI220 = "", "", IFERROR(ASI220 / SUMIFS(Aux_Totales!$N:$N, Aux_Totales!$F:$F, $F224, Aux_Totales!$A:$A, Aperturas!$A$2), 0))</f>
        <v/>
      </c>
      <c r="ASJ224" s="21" t="str">
        <f>IF(ASJ220 = "", "", IFERROR(ASJ220 / SUMIFS(Aux_Totales!$N:$N, Aux_Totales!$F:$F, $F224, Aux_Totales!$A:$A, Aperturas!$A$2), 0))</f>
        <v/>
      </c>
      <c r="ASK224" s="21" t="str">
        <f>IF(ASK220 = "", "", IFERROR(ASK220 / SUMIFS(Aux_Totales!$N:$N, Aux_Totales!$F:$F, $F224, Aux_Totales!$A:$A, Aperturas!$A$2), 0))</f>
        <v/>
      </c>
      <c r="ASL224" s="21" t="str">
        <f>IF(ASL220 = "", "", IFERROR(ASL220 / SUMIFS(Aux_Totales!$N:$N, Aux_Totales!$F:$F, $F224, Aux_Totales!$A:$A, Aperturas!$A$2), 0))</f>
        <v/>
      </c>
      <c r="ASM224" s="21" t="str">
        <f>IF(ASM220 = "", "", IFERROR(ASM220 / SUMIFS(Aux_Totales!$N:$N, Aux_Totales!$F:$F, $F224, Aux_Totales!$A:$A, Aperturas!$A$2), 0))</f>
        <v/>
      </c>
      <c r="ASN224" s="21" t="str">
        <f>IF(ASN220 = "", "", IFERROR(ASN220 / SUMIFS(Aux_Totales!$N:$N, Aux_Totales!$F:$F, $F224, Aux_Totales!$A:$A, Aperturas!$A$2), 0))</f>
        <v/>
      </c>
      <c r="ASO224" s="21" t="str">
        <f>IF(ASO220 = "", "", IFERROR(ASO220 / SUMIFS(Aux_Totales!$N:$N, Aux_Totales!$F:$F, $F224, Aux_Totales!$A:$A, Aperturas!$A$2), 0))</f>
        <v/>
      </c>
      <c r="ASP224" s="21" t="str">
        <f>IF(ASP220 = "", "", IFERROR(ASP220 / SUMIFS(Aux_Totales!$N:$N, Aux_Totales!$F:$F, $F224, Aux_Totales!$A:$A, Aperturas!$A$2), 0))</f>
        <v/>
      </c>
      <c r="ASQ224" s="21" t="str">
        <f>IF(ASQ220 = "", "", IFERROR(ASQ220 / SUMIFS(Aux_Totales!$N:$N, Aux_Totales!$F:$F, $F224, Aux_Totales!$A:$A, Aperturas!$A$2), 0))</f>
        <v/>
      </c>
      <c r="ASR224" s="21" t="str">
        <f>IF(ASR220 = "", "", IFERROR(ASR220 / SUMIFS(Aux_Totales!$N:$N, Aux_Totales!$F:$F, $F224, Aux_Totales!$A:$A, Aperturas!$A$2), 0))</f>
        <v/>
      </c>
      <c r="ASS224" s="21" t="str">
        <f>IF(ASS220 = "", "", IFERROR(ASS220 / SUMIFS(Aux_Totales!$N:$N, Aux_Totales!$F:$F, $F224, Aux_Totales!$A:$A, Aperturas!$A$2), 0))</f>
        <v/>
      </c>
      <c r="AST224" s="21" t="str">
        <f>IF(AST220 = "", "", IFERROR(AST220 / SUMIFS(Aux_Totales!$N:$N, Aux_Totales!$F:$F, $F224, Aux_Totales!$A:$A, Aperturas!$A$2), 0))</f>
        <v/>
      </c>
      <c r="ASU224" s="21" t="str">
        <f>IF(ASU220 = "", "", IFERROR(ASU220 / SUMIFS(Aux_Totales!$N:$N, Aux_Totales!$F:$F, $F224, Aux_Totales!$A:$A, Aperturas!$A$2), 0))</f>
        <v/>
      </c>
      <c r="ASV224" s="21" t="str">
        <f>IF(ASV220 = "", "", IFERROR(ASV220 / SUMIFS(Aux_Totales!$N:$N, Aux_Totales!$F:$F, $F224, Aux_Totales!$A:$A, Aperturas!$A$2), 0))</f>
        <v/>
      </c>
      <c r="ASW224" s="21" t="str">
        <f>IF(ASW220 = "", "", IFERROR(ASW220 / SUMIFS(Aux_Totales!$N:$N, Aux_Totales!$F:$F, $F224, Aux_Totales!$A:$A, Aperturas!$A$2), 0))</f>
        <v/>
      </c>
      <c r="ASX224" s="21" t="str">
        <f>IF(ASX220 = "", "", IFERROR(ASX220 / SUMIFS(Aux_Totales!$N:$N, Aux_Totales!$F:$F, $F224, Aux_Totales!$A:$A, Aperturas!$A$2), 0))</f>
        <v/>
      </c>
      <c r="ASY224" s="21" t="str">
        <f>IF(ASY220 = "", "", IFERROR(ASY220 / SUMIFS(Aux_Totales!$N:$N, Aux_Totales!$F:$F, $F224, Aux_Totales!$A:$A, Aperturas!$A$2), 0))</f>
        <v/>
      </c>
      <c r="ASZ224" s="21" t="str">
        <f>IF(ASZ220 = "", "", IFERROR(ASZ220 / SUMIFS(Aux_Totales!$N:$N, Aux_Totales!$F:$F, $F224, Aux_Totales!$A:$A, Aperturas!$A$2), 0))</f>
        <v/>
      </c>
      <c r="ATA224" s="21" t="str">
        <f>IF(ATA220 = "", "", IFERROR(ATA220 / SUMIFS(Aux_Totales!$N:$N, Aux_Totales!$F:$F, $F224, Aux_Totales!$A:$A, Aperturas!$A$2), 0))</f>
        <v/>
      </c>
      <c r="ATB224" s="21" t="str">
        <f>IF(ATB220 = "", "", IFERROR(ATB220 / SUMIFS(Aux_Totales!$N:$N, Aux_Totales!$F:$F, $F224, Aux_Totales!$A:$A, Aperturas!$A$2), 0))</f>
        <v/>
      </c>
      <c r="ATC224" s="21" t="str">
        <f>IF(ATC220 = "", "", IFERROR(ATC220 / SUMIFS(Aux_Totales!$N:$N, Aux_Totales!$F:$F, $F224, Aux_Totales!$A:$A, Aperturas!$A$2), 0))</f>
        <v/>
      </c>
      <c r="ATD224" s="21" t="str">
        <f>IF(ATD220 = "", "", IFERROR(ATD220 / SUMIFS(Aux_Totales!$N:$N, Aux_Totales!$F:$F, $F224, Aux_Totales!$A:$A, Aperturas!$A$2), 0))</f>
        <v/>
      </c>
      <c r="ATE224" s="21" t="str">
        <f>IF(ATE220 = "", "", IFERROR(ATE220 / SUMIFS(Aux_Totales!$N:$N, Aux_Totales!$F:$F, $F224, Aux_Totales!$A:$A, Aperturas!$A$2), 0))</f>
        <v/>
      </c>
      <c r="ATF224" s="21" t="str">
        <f>IF(ATF220 = "", "", IFERROR(ATF220 / SUMIFS(Aux_Totales!$N:$N, Aux_Totales!$F:$F, $F224, Aux_Totales!$A:$A, Aperturas!$A$2), 0))</f>
        <v/>
      </c>
      <c r="ATG224" s="21" t="str">
        <f>IF(ATG220 = "", "", IFERROR(ATG220 / SUMIFS(Aux_Totales!$N:$N, Aux_Totales!$F:$F, $F224, Aux_Totales!$A:$A, Aperturas!$A$2), 0))</f>
        <v/>
      </c>
      <c r="ATH224" s="21" t="str">
        <f>IF(ATH220 = "", "", IFERROR(ATH220 / SUMIFS(Aux_Totales!$N:$N, Aux_Totales!$F:$F, $F224, Aux_Totales!$A:$A, Aperturas!$A$2), 0))</f>
        <v/>
      </c>
      <c r="ATI224" s="21" t="str">
        <f>IF(ATI220 = "", "", IFERROR(ATI220 / SUMIFS(Aux_Totales!$N:$N, Aux_Totales!$F:$F, $F224, Aux_Totales!$A:$A, Aperturas!$A$2), 0))</f>
        <v/>
      </c>
      <c r="ATJ224" s="21" t="str">
        <f>IF(ATJ220 = "", "", IFERROR(ATJ220 / SUMIFS(Aux_Totales!$N:$N, Aux_Totales!$F:$F, $F224, Aux_Totales!$A:$A, Aperturas!$A$2), 0))</f>
        <v/>
      </c>
      <c r="ATK224" s="21" t="str">
        <f>IF(ATK220 = "", "", IFERROR(ATK220 / SUMIFS(Aux_Totales!$N:$N, Aux_Totales!$F:$F, $F224, Aux_Totales!$A:$A, Aperturas!$A$2), 0))</f>
        <v/>
      </c>
      <c r="ATL224" s="21" t="str">
        <f>IF(ATL220 = "", "", IFERROR(ATL220 / SUMIFS(Aux_Totales!$N:$N, Aux_Totales!$F:$F, $F224, Aux_Totales!$A:$A, Aperturas!$A$2), 0))</f>
        <v/>
      </c>
      <c r="ATM224" s="21" t="str">
        <f>IF(ATM220 = "", "", IFERROR(ATM220 / SUMIFS(Aux_Totales!$N:$N, Aux_Totales!$F:$F, $F224, Aux_Totales!$A:$A, Aperturas!$A$2), 0))</f>
        <v/>
      </c>
      <c r="ATN224" s="21" t="str">
        <f>IF(ATN220 = "", "", IFERROR(ATN220 / SUMIFS(Aux_Totales!$N:$N, Aux_Totales!$F:$F, $F224, Aux_Totales!$A:$A, Aperturas!$A$2), 0))</f>
        <v/>
      </c>
      <c r="ATO224" s="21" t="str">
        <f>IF(ATO220 = "", "", IFERROR(ATO220 / SUMIFS(Aux_Totales!$N:$N, Aux_Totales!$F:$F, $F224, Aux_Totales!$A:$A, Aperturas!$A$2), 0))</f>
        <v/>
      </c>
      <c r="ATP224" s="21" t="str">
        <f>IF(ATP220 = "", "", IFERROR(ATP220 / SUMIFS(Aux_Totales!$N:$N, Aux_Totales!$F:$F, $F224, Aux_Totales!$A:$A, Aperturas!$A$2), 0))</f>
        <v/>
      </c>
      <c r="ATQ224" s="21" t="str">
        <f>IF(ATQ220 = "", "", IFERROR(ATQ220 / SUMIFS(Aux_Totales!$N:$N, Aux_Totales!$F:$F, $F224, Aux_Totales!$A:$A, Aperturas!$A$2), 0))</f>
        <v/>
      </c>
      <c r="ATR224" s="21" t="str">
        <f>IF(ATR220 = "", "", IFERROR(ATR220 / SUMIFS(Aux_Totales!$N:$N, Aux_Totales!$F:$F, $F224, Aux_Totales!$A:$A, Aperturas!$A$2), 0))</f>
        <v/>
      </c>
      <c r="ATS224" s="21" t="str">
        <f>IF(ATS220 = "", "", IFERROR(ATS220 / SUMIFS(Aux_Totales!$N:$N, Aux_Totales!$F:$F, $F224, Aux_Totales!$A:$A, Aperturas!$A$2), 0))</f>
        <v/>
      </c>
      <c r="ATT224" s="21" t="str">
        <f>IF(ATT220 = "", "", IFERROR(ATT220 / SUMIFS(Aux_Totales!$N:$N, Aux_Totales!$F:$F, $F224, Aux_Totales!$A:$A, Aperturas!$A$2), 0))</f>
        <v/>
      </c>
      <c r="ATU224" s="21" t="str">
        <f>IF(ATU220 = "", "", IFERROR(ATU220 / SUMIFS(Aux_Totales!$N:$N, Aux_Totales!$F:$F, $F224, Aux_Totales!$A:$A, Aperturas!$A$2), 0))</f>
        <v/>
      </c>
      <c r="ATV224" s="21" t="str">
        <f>IF(ATV220 = "", "", IFERROR(ATV220 / SUMIFS(Aux_Totales!$N:$N, Aux_Totales!$F:$F, $F224, Aux_Totales!$A:$A, Aperturas!$A$2), 0))</f>
        <v/>
      </c>
      <c r="ATW224" s="21" t="str">
        <f>IF(ATW220 = "", "", IFERROR(ATW220 / SUMIFS(Aux_Totales!$N:$N, Aux_Totales!$F:$F, $F224, Aux_Totales!$A:$A, Aperturas!$A$2), 0))</f>
        <v/>
      </c>
      <c r="ATX224" s="21" t="str">
        <f>IF(ATX220 = "", "", IFERROR(ATX220 / SUMIFS(Aux_Totales!$N:$N, Aux_Totales!$F:$F, $F224, Aux_Totales!$A:$A, Aperturas!$A$2), 0))</f>
        <v/>
      </c>
      <c r="ATY224" s="21" t="str">
        <f>IF(ATY220 = "", "", IFERROR(ATY220 / SUMIFS(Aux_Totales!$N:$N, Aux_Totales!$F:$F, $F224, Aux_Totales!$A:$A, Aperturas!$A$2), 0))</f>
        <v/>
      </c>
      <c r="ATZ224" s="21" t="str">
        <f>IF(ATZ220 = "", "", IFERROR(ATZ220 / SUMIFS(Aux_Totales!$N:$N, Aux_Totales!$F:$F, $F224, Aux_Totales!$A:$A, Aperturas!$A$2), 0))</f>
        <v/>
      </c>
      <c r="AUA224" s="21" t="str">
        <f>IF(AUA220 = "", "", IFERROR(AUA220 / SUMIFS(Aux_Totales!$N:$N, Aux_Totales!$F:$F, $F224, Aux_Totales!$A:$A, Aperturas!$A$2), 0))</f>
        <v/>
      </c>
      <c r="AUB224" s="21" t="str">
        <f>IF(AUB220 = "", "", IFERROR(AUB220 / SUMIFS(Aux_Totales!$N:$N, Aux_Totales!$F:$F, $F224, Aux_Totales!$A:$A, Aperturas!$A$2), 0))</f>
        <v/>
      </c>
      <c r="AUC224" s="21" t="str">
        <f>IF(AUC220 = "", "", IFERROR(AUC220 / SUMIFS(Aux_Totales!$N:$N, Aux_Totales!$F:$F, $F224, Aux_Totales!$A:$A, Aperturas!$A$2), 0))</f>
        <v/>
      </c>
      <c r="AUD224" s="21" t="str">
        <f>IF(AUD220 = "", "", IFERROR(AUD220 / SUMIFS(Aux_Totales!$N:$N, Aux_Totales!$F:$F, $F224, Aux_Totales!$A:$A, Aperturas!$A$2), 0))</f>
        <v/>
      </c>
      <c r="AUE224" s="21" t="str">
        <f>IF(AUE220 = "", "", IFERROR(AUE220 / SUMIFS(Aux_Totales!$N:$N, Aux_Totales!$F:$F, $F224, Aux_Totales!$A:$A, Aperturas!$A$2), 0))</f>
        <v/>
      </c>
      <c r="AUF224" s="21" t="str">
        <f>IF(AUF220 = "", "", IFERROR(AUF220 / SUMIFS(Aux_Totales!$N:$N, Aux_Totales!$F:$F, $F224, Aux_Totales!$A:$A, Aperturas!$A$2), 0))</f>
        <v/>
      </c>
      <c r="AUG224" s="21" t="str">
        <f>IF(AUG220 = "", "", IFERROR(AUG220 / SUMIFS(Aux_Totales!$N:$N, Aux_Totales!$F:$F, $F224, Aux_Totales!$A:$A, Aperturas!$A$2), 0))</f>
        <v/>
      </c>
      <c r="AUH224" s="21" t="str">
        <f>IF(AUH220 = "", "", IFERROR(AUH220 / SUMIFS(Aux_Totales!$N:$N, Aux_Totales!$F:$F, $F224, Aux_Totales!$A:$A, Aperturas!$A$2), 0))</f>
        <v/>
      </c>
      <c r="AUI224" s="21" t="str">
        <f>IF(AUI220 = "", "", IFERROR(AUI220 / SUMIFS(Aux_Totales!$N:$N, Aux_Totales!$F:$F, $F224, Aux_Totales!$A:$A, Aperturas!$A$2), 0))</f>
        <v/>
      </c>
      <c r="AUJ224" s="21" t="str">
        <f>IF(AUJ220 = "", "", IFERROR(AUJ220 / SUMIFS(Aux_Totales!$N:$N, Aux_Totales!$F:$F, $F224, Aux_Totales!$A:$A, Aperturas!$A$2), 0))</f>
        <v/>
      </c>
      <c r="AUK224" s="21" t="str">
        <f>IF(AUK220 = "", "", IFERROR(AUK220 / SUMIFS(Aux_Totales!$N:$N, Aux_Totales!$F:$F, $F224, Aux_Totales!$A:$A, Aperturas!$A$2), 0))</f>
        <v/>
      </c>
      <c r="AUL224" s="21" t="str">
        <f>IF(AUL220 = "", "", IFERROR(AUL220 / SUMIFS(Aux_Totales!$N:$N, Aux_Totales!$F:$F, $F224, Aux_Totales!$A:$A, Aperturas!$A$2), 0))</f>
        <v/>
      </c>
      <c r="AUM224" s="21" t="str">
        <f>IF(AUM220 = "", "", IFERROR(AUM220 / SUMIFS(Aux_Totales!$N:$N, Aux_Totales!$F:$F, $F224, Aux_Totales!$A:$A, Aperturas!$A$2), 0))</f>
        <v/>
      </c>
      <c r="AUN224" s="21" t="str">
        <f>IF(AUN220 = "", "", IFERROR(AUN220 / SUMIFS(Aux_Totales!$N:$N, Aux_Totales!$F:$F, $F224, Aux_Totales!$A:$A, Aperturas!$A$2), 0))</f>
        <v/>
      </c>
      <c r="AUO224" s="21" t="str">
        <f>IF(AUO220 = "", "", IFERROR(AUO220 / SUMIFS(Aux_Totales!$N:$N, Aux_Totales!$F:$F, $F224, Aux_Totales!$A:$A, Aperturas!$A$2), 0))</f>
        <v/>
      </c>
      <c r="AUP224" s="21" t="str">
        <f>IF(AUP220 = "", "", IFERROR(AUP220 / SUMIFS(Aux_Totales!$N:$N, Aux_Totales!$F:$F, $F224, Aux_Totales!$A:$A, Aperturas!$A$2), 0))</f>
        <v/>
      </c>
      <c r="AUQ224" s="21" t="str">
        <f>IF(AUQ220 = "", "", IFERROR(AUQ220 / SUMIFS(Aux_Totales!$N:$N, Aux_Totales!$F:$F, $F224, Aux_Totales!$A:$A, Aperturas!$A$2), 0))</f>
        <v/>
      </c>
      <c r="AUR224" s="21" t="str">
        <f>IF(AUR220 = "", "", IFERROR(AUR220 / SUMIFS(Aux_Totales!$N:$N, Aux_Totales!$F:$F, $F224, Aux_Totales!$A:$A, Aperturas!$A$2), 0))</f>
        <v/>
      </c>
      <c r="AUS224" s="21" t="str">
        <f>IF(AUS220 = "", "", IFERROR(AUS220 / SUMIFS(Aux_Totales!$N:$N, Aux_Totales!$F:$F, $F224, Aux_Totales!$A:$A, Aperturas!$A$2), 0))</f>
        <v/>
      </c>
      <c r="AUT224" s="21" t="str">
        <f>IF(AUT220 = "", "", IFERROR(AUT220 / SUMIFS(Aux_Totales!$N:$N, Aux_Totales!$F:$F, $F224, Aux_Totales!$A:$A, Aperturas!$A$2), 0))</f>
        <v/>
      </c>
      <c r="AUU224" s="21" t="str">
        <f>IF(AUU220 = "", "", IFERROR(AUU220 / SUMIFS(Aux_Totales!$N:$N, Aux_Totales!$F:$F, $F224, Aux_Totales!$A:$A, Aperturas!$A$2), 0))</f>
        <v/>
      </c>
      <c r="AUV224" s="21" t="str">
        <f>IF(AUV220 = "", "", IFERROR(AUV220 / SUMIFS(Aux_Totales!$N:$N, Aux_Totales!$F:$F, $F224, Aux_Totales!$A:$A, Aperturas!$A$2), 0))</f>
        <v/>
      </c>
      <c r="AUW224" s="21" t="str">
        <f>IF(AUW220 = "", "", IFERROR(AUW220 / SUMIFS(Aux_Totales!$N:$N, Aux_Totales!$F:$F, $F224, Aux_Totales!$A:$A, Aperturas!$A$2), 0))</f>
        <v/>
      </c>
      <c r="AUX224" s="21" t="str">
        <f>IF(AUX220 = "", "", IFERROR(AUX220 / SUMIFS(Aux_Totales!$N:$N, Aux_Totales!$F:$F, $F224, Aux_Totales!$A:$A, Aperturas!$A$2), 0))</f>
        <v/>
      </c>
      <c r="AUY224" s="21" t="str">
        <f>IF(AUY220 = "", "", IFERROR(AUY220 / SUMIFS(Aux_Totales!$N:$N, Aux_Totales!$F:$F, $F224, Aux_Totales!$A:$A, Aperturas!$A$2), 0))</f>
        <v/>
      </c>
      <c r="AUZ224" s="21" t="str">
        <f>IF(AUZ220 = "", "", IFERROR(AUZ220 / SUMIFS(Aux_Totales!$N:$N, Aux_Totales!$F:$F, $F224, Aux_Totales!$A:$A, Aperturas!$A$2), 0))</f>
        <v/>
      </c>
      <c r="AVA224" s="21" t="str">
        <f>IF(AVA220 = "", "", IFERROR(AVA220 / SUMIFS(Aux_Totales!$N:$N, Aux_Totales!$F:$F, $F224, Aux_Totales!$A:$A, Aperturas!$A$2), 0))</f>
        <v/>
      </c>
      <c r="AVB224" s="21" t="str">
        <f>IF(AVB220 = "", "", IFERROR(AVB220 / SUMIFS(Aux_Totales!$N:$N, Aux_Totales!$F:$F, $F224, Aux_Totales!$A:$A, Aperturas!$A$2), 0))</f>
        <v/>
      </c>
      <c r="AVC224" s="21" t="str">
        <f>IF(AVC220 = "", "", IFERROR(AVC220 / SUMIFS(Aux_Totales!$N:$N, Aux_Totales!$F:$F, $F224, Aux_Totales!$A:$A, Aperturas!$A$2), 0))</f>
        <v/>
      </c>
      <c r="AVD224" s="21" t="str">
        <f>IF(AVD220 = "", "", IFERROR(AVD220 / SUMIFS(Aux_Totales!$N:$N, Aux_Totales!$F:$F, $F224, Aux_Totales!$A:$A, Aperturas!$A$2), 0))</f>
        <v/>
      </c>
      <c r="AVE224" s="21" t="str">
        <f>IF(AVE220 = "", "", IFERROR(AVE220 / SUMIFS(Aux_Totales!$N:$N, Aux_Totales!$F:$F, $F224, Aux_Totales!$A:$A, Aperturas!$A$2), 0))</f>
        <v/>
      </c>
      <c r="AVF224" s="21" t="str">
        <f>IF(AVF220 = "", "", IFERROR(AVF220 / SUMIFS(Aux_Totales!$N:$N, Aux_Totales!$F:$F, $F224, Aux_Totales!$A:$A, Aperturas!$A$2), 0))</f>
        <v/>
      </c>
      <c r="AVG224" s="21" t="str">
        <f>IF(AVG220 = "", "", IFERROR(AVG220 / SUMIFS(Aux_Totales!$N:$N, Aux_Totales!$F:$F, $F224, Aux_Totales!$A:$A, Aperturas!$A$2), 0))</f>
        <v/>
      </c>
      <c r="AVH224" s="21" t="str">
        <f>IF(AVH220 = "", "", IFERROR(AVH220 / SUMIFS(Aux_Totales!$N:$N, Aux_Totales!$F:$F, $F224, Aux_Totales!$A:$A, Aperturas!$A$2), 0))</f>
        <v/>
      </c>
      <c r="AVI224" s="21" t="str">
        <f>IF(AVI220 = "", "", IFERROR(AVI220 / SUMIFS(Aux_Totales!$N:$N, Aux_Totales!$F:$F, $F224, Aux_Totales!$A:$A, Aperturas!$A$2), 0))</f>
        <v/>
      </c>
      <c r="AVJ224" s="21" t="str">
        <f>IF(AVJ220 = "", "", IFERROR(AVJ220 / SUMIFS(Aux_Totales!$N:$N, Aux_Totales!$F:$F, $F224, Aux_Totales!$A:$A, Aperturas!$A$2), 0))</f>
        <v/>
      </c>
      <c r="AVK224" s="21" t="str">
        <f>IF(AVK220 = "", "", IFERROR(AVK220 / SUMIFS(Aux_Totales!$N:$N, Aux_Totales!$F:$F, $F224, Aux_Totales!$A:$A, Aperturas!$A$2), 0))</f>
        <v/>
      </c>
      <c r="AVL224" s="21" t="str">
        <f>IF(AVL220 = "", "", IFERROR(AVL220 / SUMIFS(Aux_Totales!$N:$N, Aux_Totales!$F:$F, $F224, Aux_Totales!$A:$A, Aperturas!$A$2), 0))</f>
        <v/>
      </c>
      <c r="AVM224" s="21" t="str">
        <f>IF(AVM220 = "", "", IFERROR(AVM220 / SUMIFS(Aux_Totales!$N:$N, Aux_Totales!$F:$F, $F224, Aux_Totales!$A:$A, Aperturas!$A$2), 0))</f>
        <v/>
      </c>
      <c r="AVN224" s="21" t="str">
        <f>IF(AVN220 = "", "", IFERROR(AVN220 / SUMIFS(Aux_Totales!$N:$N, Aux_Totales!$F:$F, $F224, Aux_Totales!$A:$A, Aperturas!$A$2), 0))</f>
        <v/>
      </c>
      <c r="AVO224" s="21" t="str">
        <f>IF(AVO220 = "", "", IFERROR(AVO220 / SUMIFS(Aux_Totales!$N:$N, Aux_Totales!$F:$F, $F224, Aux_Totales!$A:$A, Aperturas!$A$2), 0))</f>
        <v/>
      </c>
      <c r="AVP224" s="21" t="str">
        <f>IF(AVP220 = "", "", IFERROR(AVP220 / SUMIFS(Aux_Totales!$N:$N, Aux_Totales!$F:$F, $F224, Aux_Totales!$A:$A, Aperturas!$A$2), 0))</f>
        <v/>
      </c>
      <c r="AVQ224" s="21" t="str">
        <f>IF(AVQ220 = "", "", IFERROR(AVQ220 / SUMIFS(Aux_Totales!$N:$N, Aux_Totales!$F:$F, $F224, Aux_Totales!$A:$A, Aperturas!$A$2), 0))</f>
        <v/>
      </c>
      <c r="AVR224" s="21" t="str">
        <f>IF(AVR220 = "", "", IFERROR(AVR220 / SUMIFS(Aux_Totales!$N:$N, Aux_Totales!$F:$F, $F224, Aux_Totales!$A:$A, Aperturas!$A$2), 0))</f>
        <v/>
      </c>
      <c r="AVS224" s="21" t="str">
        <f>IF(AVS220 = "", "", IFERROR(AVS220 / SUMIFS(Aux_Totales!$N:$N, Aux_Totales!$F:$F, $F224, Aux_Totales!$A:$A, Aperturas!$A$2), 0))</f>
        <v/>
      </c>
      <c r="AVT224" s="21" t="str">
        <f>IF(AVT220 = "", "", IFERROR(AVT220 / SUMIFS(Aux_Totales!$N:$N, Aux_Totales!$F:$F, $F224, Aux_Totales!$A:$A, Aperturas!$A$2), 0))</f>
        <v/>
      </c>
      <c r="AVU224" s="21" t="str">
        <f>IF(AVU220 = "", "", IFERROR(AVU220 / SUMIFS(Aux_Totales!$N:$N, Aux_Totales!$F:$F, $F224, Aux_Totales!$A:$A, Aperturas!$A$2), 0))</f>
        <v/>
      </c>
      <c r="AVV224" s="21" t="str">
        <f>IF(AVV220 = "", "", IFERROR(AVV220 / SUMIFS(Aux_Totales!$N:$N, Aux_Totales!$F:$F, $F224, Aux_Totales!$A:$A, Aperturas!$A$2), 0))</f>
        <v/>
      </c>
      <c r="AVW224" s="21" t="str">
        <f>IF(AVW220 = "", "", IFERROR(AVW220 / SUMIFS(Aux_Totales!$N:$N, Aux_Totales!$F:$F, $F224, Aux_Totales!$A:$A, Aperturas!$A$2), 0))</f>
        <v/>
      </c>
      <c r="AVX224" s="21" t="str">
        <f>IF(AVX220 = "", "", IFERROR(AVX220 / SUMIFS(Aux_Totales!$N:$N, Aux_Totales!$F:$F, $F224, Aux_Totales!$A:$A, Aperturas!$A$2), 0))</f>
        <v/>
      </c>
      <c r="AVY224" s="21" t="str">
        <f>IF(AVY220 = "", "", IFERROR(AVY220 / SUMIFS(Aux_Totales!$N:$N, Aux_Totales!$F:$F, $F224, Aux_Totales!$A:$A, Aperturas!$A$2), 0))</f>
        <v/>
      </c>
      <c r="AVZ224" s="21" t="str">
        <f>IF(AVZ220 = "", "", IFERROR(AVZ220 / SUMIFS(Aux_Totales!$N:$N, Aux_Totales!$F:$F, $F224, Aux_Totales!$A:$A, Aperturas!$A$2), 0))</f>
        <v/>
      </c>
      <c r="AWA224" s="21" t="str">
        <f>IF(AWA220 = "", "", IFERROR(AWA220 / SUMIFS(Aux_Totales!$N:$N, Aux_Totales!$F:$F, $F224, Aux_Totales!$A:$A, Aperturas!$A$2), 0))</f>
        <v/>
      </c>
      <c r="AWB224" s="21" t="str">
        <f>IF(AWB220 = "", "", IFERROR(AWB220 / SUMIFS(Aux_Totales!$N:$N, Aux_Totales!$F:$F, $F224, Aux_Totales!$A:$A, Aperturas!$A$2), 0))</f>
        <v/>
      </c>
      <c r="AWC224" s="21" t="str">
        <f>IF(AWC220 = "", "", IFERROR(AWC220 / SUMIFS(Aux_Totales!$N:$N, Aux_Totales!$F:$F, $F224, Aux_Totales!$A:$A, Aperturas!$A$2), 0))</f>
        <v/>
      </c>
      <c r="AWD224" s="21" t="str">
        <f>IF(AWD220 = "", "", IFERROR(AWD220 / SUMIFS(Aux_Totales!$N:$N, Aux_Totales!$F:$F, $F224, Aux_Totales!$A:$A, Aperturas!$A$2), 0))</f>
        <v/>
      </c>
      <c r="AWE224" s="21" t="str">
        <f>IF(AWE220 = "", "", IFERROR(AWE220 / SUMIFS(Aux_Totales!$N:$N, Aux_Totales!$F:$F, $F224, Aux_Totales!$A:$A, Aperturas!$A$2), 0))</f>
        <v/>
      </c>
      <c r="AWF224" s="21" t="str">
        <f>IF(AWF220 = "", "", IFERROR(AWF220 / SUMIFS(Aux_Totales!$N:$N, Aux_Totales!$F:$F, $F224, Aux_Totales!$A:$A, Aperturas!$A$2), 0))</f>
        <v/>
      </c>
      <c r="AWG224" s="21" t="str">
        <f>IF(AWG220 = "", "", IFERROR(AWG220 / SUMIFS(Aux_Totales!$N:$N, Aux_Totales!$F:$F, $F224, Aux_Totales!$A:$A, Aperturas!$A$2), 0))</f>
        <v/>
      </c>
      <c r="AWH224" s="21" t="str">
        <f>IF(AWH220 = "", "", IFERROR(AWH220 / SUMIFS(Aux_Totales!$N:$N, Aux_Totales!$F:$F, $F224, Aux_Totales!$A:$A, Aperturas!$A$2), 0))</f>
        <v/>
      </c>
      <c r="AWI224" s="21" t="str">
        <f>IF(AWI220 = "", "", IFERROR(AWI220 / SUMIFS(Aux_Totales!$N:$N, Aux_Totales!$F:$F, $F224, Aux_Totales!$A:$A, Aperturas!$A$2), 0))</f>
        <v/>
      </c>
      <c r="AWJ224" s="21" t="str">
        <f>IF(AWJ220 = "", "", IFERROR(AWJ220 / SUMIFS(Aux_Totales!$N:$N, Aux_Totales!$F:$F, $F224, Aux_Totales!$A:$A, Aperturas!$A$2), 0))</f>
        <v/>
      </c>
      <c r="AWK224" s="21" t="str">
        <f>IF(AWK220 = "", "", IFERROR(AWK220 / SUMIFS(Aux_Totales!$N:$N, Aux_Totales!$F:$F, $F224, Aux_Totales!$A:$A, Aperturas!$A$2), 0))</f>
        <v/>
      </c>
      <c r="AWL224" s="21" t="str">
        <f>IF(AWL220 = "", "", IFERROR(AWL220 / SUMIFS(Aux_Totales!$N:$N, Aux_Totales!$F:$F, $F224, Aux_Totales!$A:$A, Aperturas!$A$2), 0))</f>
        <v/>
      </c>
      <c r="AWM224" s="21" t="str">
        <f>IF(AWM220 = "", "", IFERROR(AWM220 / SUMIFS(Aux_Totales!$N:$N, Aux_Totales!$F:$F, $F224, Aux_Totales!$A:$A, Aperturas!$A$2), 0))</f>
        <v/>
      </c>
      <c r="AWN224" s="21" t="str">
        <f>IF(AWN220 = "", "", IFERROR(AWN220 / SUMIFS(Aux_Totales!$N:$N, Aux_Totales!$F:$F, $F224, Aux_Totales!$A:$A, Aperturas!$A$2), 0))</f>
        <v/>
      </c>
      <c r="AWO224" s="21" t="str">
        <f>IF(AWO220 = "", "", IFERROR(AWO220 / SUMIFS(Aux_Totales!$N:$N, Aux_Totales!$F:$F, $F224, Aux_Totales!$A:$A, Aperturas!$A$2), 0))</f>
        <v/>
      </c>
      <c r="AWP224" s="21" t="str">
        <f>IF(AWP220 = "", "", IFERROR(AWP220 / SUMIFS(Aux_Totales!$N:$N, Aux_Totales!$F:$F, $F224, Aux_Totales!$A:$A, Aperturas!$A$2), 0))</f>
        <v/>
      </c>
      <c r="AWQ224" s="21" t="str">
        <f>IF(AWQ220 = "", "", IFERROR(AWQ220 / SUMIFS(Aux_Totales!$N:$N, Aux_Totales!$F:$F, $F224, Aux_Totales!$A:$A, Aperturas!$A$2), 0))</f>
        <v/>
      </c>
      <c r="AWR224" s="21" t="str">
        <f>IF(AWR220 = "", "", IFERROR(AWR220 / SUMIFS(Aux_Totales!$N:$N, Aux_Totales!$F:$F, $F224, Aux_Totales!$A:$A, Aperturas!$A$2), 0))</f>
        <v/>
      </c>
      <c r="AWS224" s="21" t="str">
        <f>IF(AWS220 = "", "", IFERROR(AWS220 / SUMIFS(Aux_Totales!$N:$N, Aux_Totales!$F:$F, $F224, Aux_Totales!$A:$A, Aperturas!$A$2), 0))</f>
        <v/>
      </c>
      <c r="AWT224" s="21" t="str">
        <f>IF(AWT220 = "", "", IFERROR(AWT220 / SUMIFS(Aux_Totales!$N:$N, Aux_Totales!$F:$F, $F224, Aux_Totales!$A:$A, Aperturas!$A$2), 0))</f>
        <v/>
      </c>
      <c r="AWU224" s="21" t="str">
        <f>IF(AWU220 = "", "", IFERROR(AWU220 / SUMIFS(Aux_Totales!$N:$N, Aux_Totales!$F:$F, $F224, Aux_Totales!$A:$A, Aperturas!$A$2), 0))</f>
        <v/>
      </c>
      <c r="AWV224" s="21" t="str">
        <f>IF(AWV220 = "", "", IFERROR(AWV220 / SUMIFS(Aux_Totales!$N:$N, Aux_Totales!$F:$F, $F224, Aux_Totales!$A:$A, Aperturas!$A$2), 0))</f>
        <v/>
      </c>
      <c r="AWW224" s="21" t="str">
        <f>IF(AWW220 = "", "", IFERROR(AWW220 / SUMIFS(Aux_Totales!$N:$N, Aux_Totales!$F:$F, $F224, Aux_Totales!$A:$A, Aperturas!$A$2), 0))</f>
        <v/>
      </c>
      <c r="AWX224" s="21" t="str">
        <f>IF(AWX220 = "", "", IFERROR(AWX220 / SUMIFS(Aux_Totales!$N:$N, Aux_Totales!$F:$F, $F224, Aux_Totales!$A:$A, Aperturas!$A$2), 0))</f>
        <v/>
      </c>
      <c r="AWY224" s="21" t="str">
        <f>IF(AWY220 = "", "", IFERROR(AWY220 / SUMIFS(Aux_Totales!$N:$N, Aux_Totales!$F:$F, $F224, Aux_Totales!$A:$A, Aperturas!$A$2), 0))</f>
        <v/>
      </c>
      <c r="AWZ224" s="21" t="str">
        <f>IF(AWZ220 = "", "", IFERROR(AWZ220 / SUMIFS(Aux_Totales!$N:$N, Aux_Totales!$F:$F, $F224, Aux_Totales!$A:$A, Aperturas!$A$2), 0))</f>
        <v/>
      </c>
      <c r="AXA224" s="21" t="str">
        <f>IF(AXA220 = "", "", IFERROR(AXA220 / SUMIFS(Aux_Totales!$N:$N, Aux_Totales!$F:$F, $F224, Aux_Totales!$A:$A, Aperturas!$A$2), 0))</f>
        <v/>
      </c>
      <c r="AXB224" s="21" t="str">
        <f>IF(AXB220 = "", "", IFERROR(AXB220 / SUMIFS(Aux_Totales!$N:$N, Aux_Totales!$F:$F, $F224, Aux_Totales!$A:$A, Aperturas!$A$2), 0))</f>
        <v/>
      </c>
      <c r="AXC224" s="21" t="str">
        <f>IF(AXC220 = "", "", IFERROR(AXC220 / SUMIFS(Aux_Totales!$N:$N, Aux_Totales!$F:$F, $F224, Aux_Totales!$A:$A, Aperturas!$A$2), 0))</f>
        <v/>
      </c>
      <c r="AXD224" s="21" t="str">
        <f>IF(AXD220 = "", "", IFERROR(AXD220 / SUMIFS(Aux_Totales!$N:$N, Aux_Totales!$F:$F, $F224, Aux_Totales!$A:$A, Aperturas!$A$2), 0))</f>
        <v/>
      </c>
      <c r="AXE224" s="21" t="str">
        <f>IF(AXE220 = "", "", IFERROR(AXE220 / SUMIFS(Aux_Totales!$N:$N, Aux_Totales!$F:$F, $F224, Aux_Totales!$A:$A, Aperturas!$A$2), 0))</f>
        <v/>
      </c>
      <c r="AXF224" s="21" t="str">
        <f>IF(AXF220 = "", "", IFERROR(AXF220 / SUMIFS(Aux_Totales!$N:$N, Aux_Totales!$F:$F, $F224, Aux_Totales!$A:$A, Aperturas!$A$2), 0))</f>
        <v/>
      </c>
      <c r="AXG224" s="21" t="str">
        <f>IF(AXG220 = "", "", IFERROR(AXG220 / SUMIFS(Aux_Totales!$N:$N, Aux_Totales!$F:$F, $F224, Aux_Totales!$A:$A, Aperturas!$A$2), 0))</f>
        <v/>
      </c>
      <c r="AXH224" s="21" t="str">
        <f>IF(AXH220 = "", "", IFERROR(AXH220 / SUMIFS(Aux_Totales!$N:$N, Aux_Totales!$F:$F, $F224, Aux_Totales!$A:$A, Aperturas!$A$2), 0))</f>
        <v/>
      </c>
      <c r="AXI224" s="21" t="str">
        <f>IF(AXI220 = "", "", IFERROR(AXI220 / SUMIFS(Aux_Totales!$N:$N, Aux_Totales!$F:$F, $F224, Aux_Totales!$A:$A, Aperturas!$A$2), 0))</f>
        <v/>
      </c>
      <c r="AXJ224" s="21" t="str">
        <f>IF(AXJ220 = "", "", IFERROR(AXJ220 / SUMIFS(Aux_Totales!$N:$N, Aux_Totales!$F:$F, $F224, Aux_Totales!$A:$A, Aperturas!$A$2), 0))</f>
        <v/>
      </c>
      <c r="AXK224" s="21" t="str">
        <f>IF(AXK220 = "", "", IFERROR(AXK220 / SUMIFS(Aux_Totales!$N:$N, Aux_Totales!$F:$F, $F224, Aux_Totales!$A:$A, Aperturas!$A$2), 0))</f>
        <v/>
      </c>
      <c r="AXL224" s="21" t="str">
        <f>IF(AXL220 = "", "", IFERROR(AXL220 / SUMIFS(Aux_Totales!$N:$N, Aux_Totales!$F:$F, $F224, Aux_Totales!$A:$A, Aperturas!$A$2), 0))</f>
        <v/>
      </c>
      <c r="AXM224" s="21" t="str">
        <f>IF(AXM220 = "", "", IFERROR(AXM220 / SUMIFS(Aux_Totales!$N:$N, Aux_Totales!$F:$F, $F224, Aux_Totales!$A:$A, Aperturas!$A$2), 0))</f>
        <v/>
      </c>
      <c r="AXN224" s="21" t="str">
        <f>IF(AXN220 = "", "", IFERROR(AXN220 / SUMIFS(Aux_Totales!$N:$N, Aux_Totales!$F:$F, $F224, Aux_Totales!$A:$A, Aperturas!$A$2), 0))</f>
        <v/>
      </c>
      <c r="AXO224" s="21" t="str">
        <f>IF(AXO220 = "", "", IFERROR(AXO220 / SUMIFS(Aux_Totales!$N:$N, Aux_Totales!$F:$F, $F224, Aux_Totales!$A:$A, Aperturas!$A$2), 0))</f>
        <v/>
      </c>
      <c r="AXP224" s="21" t="str">
        <f>IF(AXP220 = "", "", IFERROR(AXP220 / SUMIFS(Aux_Totales!$N:$N, Aux_Totales!$F:$F, $F224, Aux_Totales!$A:$A, Aperturas!$A$2), 0))</f>
        <v/>
      </c>
      <c r="AXQ224" s="21" t="str">
        <f>IF(AXQ220 = "", "", IFERROR(AXQ220 / SUMIFS(Aux_Totales!$N:$N, Aux_Totales!$F:$F, $F224, Aux_Totales!$A:$A, Aperturas!$A$2), 0))</f>
        <v/>
      </c>
      <c r="AXR224" s="21" t="str">
        <f>IF(AXR220 = "", "", IFERROR(AXR220 / SUMIFS(Aux_Totales!$N:$N, Aux_Totales!$F:$F, $F224, Aux_Totales!$A:$A, Aperturas!$A$2), 0))</f>
        <v/>
      </c>
      <c r="AXS224" s="21" t="str">
        <f>IF(AXS220 = "", "", IFERROR(AXS220 / SUMIFS(Aux_Totales!$N:$N, Aux_Totales!$F:$F, $F224, Aux_Totales!$A:$A, Aperturas!$A$2), 0))</f>
        <v/>
      </c>
      <c r="AXT224" s="21" t="str">
        <f>IF(AXT220 = "", "", IFERROR(AXT220 / SUMIFS(Aux_Totales!$N:$N, Aux_Totales!$F:$F, $F224, Aux_Totales!$A:$A, Aperturas!$A$2), 0))</f>
        <v/>
      </c>
      <c r="AXU224" s="21" t="str">
        <f>IF(AXU220 = "", "", IFERROR(AXU220 / SUMIFS(Aux_Totales!$N:$N, Aux_Totales!$F:$F, $F224, Aux_Totales!$A:$A, Aperturas!$A$2), 0))</f>
        <v/>
      </c>
      <c r="AXV224" s="21" t="str">
        <f>IF(AXV220 = "", "", IFERROR(AXV220 / SUMIFS(Aux_Totales!$N:$N, Aux_Totales!$F:$F, $F224, Aux_Totales!$A:$A, Aperturas!$A$2), 0))</f>
        <v/>
      </c>
      <c r="AXW224" s="21" t="str">
        <f>IF(AXW220 = "", "", IFERROR(AXW220 / SUMIFS(Aux_Totales!$N:$N, Aux_Totales!$F:$F, $F224, Aux_Totales!$A:$A, Aperturas!$A$2), 0))</f>
        <v/>
      </c>
      <c r="AXX224" s="21" t="str">
        <f>IF(AXX220 = "", "", IFERROR(AXX220 / SUMIFS(Aux_Totales!$N:$N, Aux_Totales!$F:$F, $F224, Aux_Totales!$A:$A, Aperturas!$A$2), 0))</f>
        <v/>
      </c>
      <c r="AXY224" s="21" t="str">
        <f>IF(AXY220 = "", "", IFERROR(AXY220 / SUMIFS(Aux_Totales!$N:$N, Aux_Totales!$F:$F, $F224, Aux_Totales!$A:$A, Aperturas!$A$2), 0))</f>
        <v/>
      </c>
      <c r="AXZ224" s="21" t="str">
        <f>IF(AXZ220 = "", "", IFERROR(AXZ220 / SUMIFS(Aux_Totales!$N:$N, Aux_Totales!$F:$F, $F224, Aux_Totales!$A:$A, Aperturas!$A$2), 0))</f>
        <v/>
      </c>
      <c r="AYA224" s="21" t="str">
        <f>IF(AYA220 = "", "", IFERROR(AYA220 / SUMIFS(Aux_Totales!$N:$N, Aux_Totales!$F:$F, $F224, Aux_Totales!$A:$A, Aperturas!$A$2), 0))</f>
        <v/>
      </c>
      <c r="AYB224" s="21" t="str">
        <f>IF(AYB220 = "", "", IFERROR(AYB220 / SUMIFS(Aux_Totales!$N:$N, Aux_Totales!$F:$F, $F224, Aux_Totales!$A:$A, Aperturas!$A$2), 0))</f>
        <v/>
      </c>
      <c r="AYC224" s="21" t="str">
        <f>IF(AYC220 = "", "", IFERROR(AYC220 / SUMIFS(Aux_Totales!$N:$N, Aux_Totales!$F:$F, $F224, Aux_Totales!$A:$A, Aperturas!$A$2), 0))</f>
        <v/>
      </c>
      <c r="AYD224" s="21" t="str">
        <f>IF(AYD220 = "", "", IFERROR(AYD220 / SUMIFS(Aux_Totales!$N:$N, Aux_Totales!$F:$F, $F224, Aux_Totales!$A:$A, Aperturas!$A$2), 0))</f>
        <v/>
      </c>
      <c r="AYE224" s="21" t="str">
        <f>IF(AYE220 = "", "", IFERROR(AYE220 / SUMIFS(Aux_Totales!$N:$N, Aux_Totales!$F:$F, $F224, Aux_Totales!$A:$A, Aperturas!$A$2), 0))</f>
        <v/>
      </c>
      <c r="AYF224" s="21" t="str">
        <f>IF(AYF220 = "", "", IFERROR(AYF220 / SUMIFS(Aux_Totales!$N:$N, Aux_Totales!$F:$F, $F224, Aux_Totales!$A:$A, Aperturas!$A$2), 0))</f>
        <v/>
      </c>
      <c r="AYG224" s="21" t="str">
        <f>IF(AYG220 = "", "", IFERROR(AYG220 / SUMIFS(Aux_Totales!$N:$N, Aux_Totales!$F:$F, $F224, Aux_Totales!$A:$A, Aperturas!$A$2), 0))</f>
        <v/>
      </c>
      <c r="AYH224" s="21" t="str">
        <f>IF(AYH220 = "", "", IFERROR(AYH220 / SUMIFS(Aux_Totales!$N:$N, Aux_Totales!$F:$F, $F224, Aux_Totales!$A:$A, Aperturas!$A$2), 0))</f>
        <v/>
      </c>
      <c r="AYI224" s="21" t="str">
        <f>IF(AYI220 = "", "", IFERROR(AYI220 / SUMIFS(Aux_Totales!$N:$N, Aux_Totales!$F:$F, $F224, Aux_Totales!$A:$A, Aperturas!$A$2), 0))</f>
        <v/>
      </c>
      <c r="AYJ224" s="21" t="str">
        <f>IF(AYJ220 = "", "", IFERROR(AYJ220 / SUMIFS(Aux_Totales!$N:$N, Aux_Totales!$F:$F, $F224, Aux_Totales!$A:$A, Aperturas!$A$2), 0))</f>
        <v/>
      </c>
      <c r="AYK224" s="21" t="str">
        <f>IF(AYK220 = "", "", IFERROR(AYK220 / SUMIFS(Aux_Totales!$N:$N, Aux_Totales!$F:$F, $F224, Aux_Totales!$A:$A, Aperturas!$A$2), 0))</f>
        <v/>
      </c>
      <c r="AYL224" s="21" t="str">
        <f>IF(AYL220 = "", "", IFERROR(AYL220 / SUMIFS(Aux_Totales!$N:$N, Aux_Totales!$F:$F, $F224, Aux_Totales!$A:$A, Aperturas!$A$2), 0))</f>
        <v/>
      </c>
      <c r="AYM224" s="21" t="str">
        <f>IF(AYM220 = "", "", IFERROR(AYM220 / SUMIFS(Aux_Totales!$N:$N, Aux_Totales!$F:$F, $F224, Aux_Totales!$A:$A, Aperturas!$A$2), 0))</f>
        <v/>
      </c>
      <c r="AYN224" s="21" t="str">
        <f>IF(AYN220 = "", "", IFERROR(AYN220 / SUMIFS(Aux_Totales!$N:$N, Aux_Totales!$F:$F, $F224, Aux_Totales!$A:$A, Aperturas!$A$2), 0))</f>
        <v/>
      </c>
      <c r="AYO224" s="21" t="str">
        <f>IF(AYO220 = "", "", IFERROR(AYO220 / SUMIFS(Aux_Totales!$N:$N, Aux_Totales!$F:$F, $F224, Aux_Totales!$A:$A, Aperturas!$A$2), 0))</f>
        <v/>
      </c>
      <c r="AYP224" s="21" t="str">
        <f>IF(AYP220 = "", "", IFERROR(AYP220 / SUMIFS(Aux_Totales!$N:$N, Aux_Totales!$F:$F, $F224, Aux_Totales!$A:$A, Aperturas!$A$2), 0))</f>
        <v/>
      </c>
      <c r="AYQ224" s="21" t="str">
        <f>IF(AYQ220 = "", "", IFERROR(AYQ220 / SUMIFS(Aux_Totales!$N:$N, Aux_Totales!$F:$F, $F224, Aux_Totales!$A:$A, Aperturas!$A$2), 0))</f>
        <v/>
      </c>
      <c r="AYR224" s="21" t="str">
        <f>IF(AYR220 = "", "", IFERROR(AYR220 / SUMIFS(Aux_Totales!$N:$N, Aux_Totales!$F:$F, $F224, Aux_Totales!$A:$A, Aperturas!$A$2), 0))</f>
        <v/>
      </c>
      <c r="AYS224" s="21" t="str">
        <f>IF(AYS220 = "", "", IFERROR(AYS220 / SUMIFS(Aux_Totales!$N:$N, Aux_Totales!$F:$F, $F224, Aux_Totales!$A:$A, Aperturas!$A$2), 0))</f>
        <v/>
      </c>
      <c r="AYT224" s="21" t="str">
        <f>IF(AYT220 = "", "", IFERROR(AYT220 / SUMIFS(Aux_Totales!$N:$N, Aux_Totales!$F:$F, $F224, Aux_Totales!$A:$A, Aperturas!$A$2), 0))</f>
        <v/>
      </c>
      <c r="AYU224" s="21" t="str">
        <f>IF(AYU220 = "", "", IFERROR(AYU220 / SUMIFS(Aux_Totales!$N:$N, Aux_Totales!$F:$F, $F224, Aux_Totales!$A:$A, Aperturas!$A$2), 0))</f>
        <v/>
      </c>
      <c r="AYV224" s="21" t="str">
        <f>IF(AYV220 = "", "", IFERROR(AYV220 / SUMIFS(Aux_Totales!$N:$N, Aux_Totales!$F:$F, $F224, Aux_Totales!$A:$A, Aperturas!$A$2), 0))</f>
        <v/>
      </c>
      <c r="AYW224" s="21" t="str">
        <f>IF(AYW220 = "", "", IFERROR(AYW220 / SUMIFS(Aux_Totales!$N:$N, Aux_Totales!$F:$F, $F224, Aux_Totales!$A:$A, Aperturas!$A$2), 0))</f>
        <v/>
      </c>
      <c r="AYX224" s="21" t="str">
        <f>IF(AYX220 = "", "", IFERROR(AYX220 / SUMIFS(Aux_Totales!$N:$N, Aux_Totales!$F:$F, $F224, Aux_Totales!$A:$A, Aperturas!$A$2), 0))</f>
        <v/>
      </c>
      <c r="AYY224" s="21" t="str">
        <f>IF(AYY220 = "", "", IFERROR(AYY220 / SUMIFS(Aux_Totales!$N:$N, Aux_Totales!$F:$F, $F224, Aux_Totales!$A:$A, Aperturas!$A$2), 0))</f>
        <v/>
      </c>
      <c r="AYZ224" s="21" t="str">
        <f>IF(AYZ220 = "", "", IFERROR(AYZ220 / SUMIFS(Aux_Totales!$N:$N, Aux_Totales!$F:$F, $F224, Aux_Totales!$A:$A, Aperturas!$A$2), 0))</f>
        <v/>
      </c>
      <c r="AZA224" s="21" t="str">
        <f>IF(AZA220 = "", "", IFERROR(AZA220 / SUMIFS(Aux_Totales!$N:$N, Aux_Totales!$F:$F, $F224, Aux_Totales!$A:$A, Aperturas!$A$2), 0))</f>
        <v/>
      </c>
      <c r="AZB224" s="21" t="str">
        <f>IF(AZB220 = "", "", IFERROR(AZB220 / SUMIFS(Aux_Totales!$N:$N, Aux_Totales!$F:$F, $F224, Aux_Totales!$A:$A, Aperturas!$A$2), 0))</f>
        <v/>
      </c>
      <c r="AZC224" s="21" t="str">
        <f>IF(AZC220 = "", "", IFERROR(AZC220 / SUMIFS(Aux_Totales!$N:$N, Aux_Totales!$F:$F, $F224, Aux_Totales!$A:$A, Aperturas!$A$2), 0))</f>
        <v/>
      </c>
      <c r="AZD224" s="21" t="str">
        <f>IF(AZD220 = "", "", IFERROR(AZD220 / SUMIFS(Aux_Totales!$N:$N, Aux_Totales!$F:$F, $F224, Aux_Totales!$A:$A, Aperturas!$A$2), 0))</f>
        <v/>
      </c>
      <c r="AZE224" s="21" t="str">
        <f>IF(AZE220 = "", "", IFERROR(AZE220 / SUMIFS(Aux_Totales!$N:$N, Aux_Totales!$F:$F, $F224, Aux_Totales!$A:$A, Aperturas!$A$2), 0))</f>
        <v/>
      </c>
      <c r="AZF224" s="21" t="str">
        <f>IF(AZF220 = "", "", IFERROR(AZF220 / SUMIFS(Aux_Totales!$N:$N, Aux_Totales!$F:$F, $F224, Aux_Totales!$A:$A, Aperturas!$A$2), 0))</f>
        <v/>
      </c>
      <c r="AZG224" s="21" t="str">
        <f>IF(AZG220 = "", "", IFERROR(AZG220 / SUMIFS(Aux_Totales!$N:$N, Aux_Totales!$F:$F, $F224, Aux_Totales!$A:$A, Aperturas!$A$2), 0))</f>
        <v/>
      </c>
      <c r="AZH224" s="21" t="str">
        <f>IF(AZH220 = "", "", IFERROR(AZH220 / SUMIFS(Aux_Totales!$N:$N, Aux_Totales!$F:$F, $F224, Aux_Totales!$A:$A, Aperturas!$A$2), 0))</f>
        <v/>
      </c>
      <c r="AZI224" s="21" t="str">
        <f>IF(AZI220 = "", "", IFERROR(AZI220 / SUMIFS(Aux_Totales!$N:$N, Aux_Totales!$F:$F, $F224, Aux_Totales!$A:$A, Aperturas!$A$2), 0))</f>
        <v/>
      </c>
      <c r="AZJ224" s="21" t="str">
        <f>IF(AZJ220 = "", "", IFERROR(AZJ220 / SUMIFS(Aux_Totales!$N:$N, Aux_Totales!$F:$F, $F224, Aux_Totales!$A:$A, Aperturas!$A$2), 0))</f>
        <v/>
      </c>
      <c r="AZK224" s="21" t="str">
        <f>IF(AZK220 = "", "", IFERROR(AZK220 / SUMIFS(Aux_Totales!$N:$N, Aux_Totales!$F:$F, $F224, Aux_Totales!$A:$A, Aperturas!$A$2), 0))</f>
        <v/>
      </c>
      <c r="AZL224" s="21" t="str">
        <f>IF(AZL220 = "", "", IFERROR(AZL220 / SUMIFS(Aux_Totales!$N:$N, Aux_Totales!$F:$F, $F224, Aux_Totales!$A:$A, Aperturas!$A$2), 0))</f>
        <v/>
      </c>
      <c r="AZM224" s="21" t="str">
        <f>IF(AZM220 = "", "", IFERROR(AZM220 / SUMIFS(Aux_Totales!$N:$N, Aux_Totales!$F:$F, $F224, Aux_Totales!$A:$A, Aperturas!$A$2), 0))</f>
        <v/>
      </c>
      <c r="AZN224" s="21" t="str">
        <f>IF(AZN220 = "", "", IFERROR(AZN220 / SUMIFS(Aux_Totales!$N:$N, Aux_Totales!$F:$F, $F224, Aux_Totales!$A:$A, Aperturas!$A$2), 0))</f>
        <v/>
      </c>
      <c r="AZO224" s="21" t="str">
        <f>IF(AZO220 = "", "", IFERROR(AZO220 / SUMIFS(Aux_Totales!$N:$N, Aux_Totales!$F:$F, $F224, Aux_Totales!$A:$A, Aperturas!$A$2), 0))</f>
        <v/>
      </c>
      <c r="AZP224" s="21" t="str">
        <f>IF(AZP220 = "", "", IFERROR(AZP220 / SUMIFS(Aux_Totales!$N:$N, Aux_Totales!$F:$F, $F224, Aux_Totales!$A:$A, Aperturas!$A$2), 0))</f>
        <v/>
      </c>
      <c r="AZQ224" s="21" t="str">
        <f>IF(AZQ220 = "", "", IFERROR(AZQ220 / SUMIFS(Aux_Totales!$N:$N, Aux_Totales!$F:$F, $F224, Aux_Totales!$A:$A, Aperturas!$A$2), 0))</f>
        <v/>
      </c>
      <c r="AZR224" s="21" t="str">
        <f>IF(AZR220 = "", "", IFERROR(AZR220 / SUMIFS(Aux_Totales!$N:$N, Aux_Totales!$F:$F, $F224, Aux_Totales!$A:$A, Aperturas!$A$2), 0))</f>
        <v/>
      </c>
      <c r="AZS224" s="21" t="str">
        <f>IF(AZS220 = "", "", IFERROR(AZS220 / SUMIFS(Aux_Totales!$N:$N, Aux_Totales!$F:$F, $F224, Aux_Totales!$A:$A, Aperturas!$A$2), 0))</f>
        <v/>
      </c>
      <c r="AZT224" s="21" t="str">
        <f>IF(AZT220 = "", "", IFERROR(AZT220 / SUMIFS(Aux_Totales!$N:$N, Aux_Totales!$F:$F, $F224, Aux_Totales!$A:$A, Aperturas!$A$2), 0))</f>
        <v/>
      </c>
      <c r="AZU224" s="21" t="str">
        <f>IF(AZU220 = "", "", IFERROR(AZU220 / SUMIFS(Aux_Totales!$N:$N, Aux_Totales!$F:$F, $F224, Aux_Totales!$A:$A, Aperturas!$A$2), 0))</f>
        <v/>
      </c>
      <c r="AZV224" s="21" t="str">
        <f>IF(AZV220 = "", "", IFERROR(AZV220 / SUMIFS(Aux_Totales!$N:$N, Aux_Totales!$F:$F, $F224, Aux_Totales!$A:$A, Aperturas!$A$2), 0))</f>
        <v/>
      </c>
      <c r="AZW224" s="21" t="str">
        <f>IF(AZW220 = "", "", IFERROR(AZW220 / SUMIFS(Aux_Totales!$N:$N, Aux_Totales!$F:$F, $F224, Aux_Totales!$A:$A, Aperturas!$A$2), 0))</f>
        <v/>
      </c>
      <c r="AZX224" s="21" t="str">
        <f>IF(AZX220 = "", "", IFERROR(AZX220 / SUMIFS(Aux_Totales!$N:$N, Aux_Totales!$F:$F, $F224, Aux_Totales!$A:$A, Aperturas!$A$2), 0))</f>
        <v/>
      </c>
      <c r="AZY224" s="21" t="str">
        <f>IF(AZY220 = "", "", IFERROR(AZY220 / SUMIFS(Aux_Totales!$N:$N, Aux_Totales!$F:$F, $F224, Aux_Totales!$A:$A, Aperturas!$A$2), 0))</f>
        <v/>
      </c>
      <c r="AZZ224" s="21" t="str">
        <f>IF(AZZ220 = "", "", IFERROR(AZZ220 / SUMIFS(Aux_Totales!$N:$N, Aux_Totales!$F:$F, $F224, Aux_Totales!$A:$A, Aperturas!$A$2), 0))</f>
        <v/>
      </c>
      <c r="BAA224" s="21" t="str">
        <f>IF(BAA220 = "", "", IFERROR(BAA220 / SUMIFS(Aux_Totales!$N:$N, Aux_Totales!$F:$F, $F224, Aux_Totales!$A:$A, Aperturas!$A$2), 0))</f>
        <v/>
      </c>
      <c r="BAB224" s="21" t="str">
        <f>IF(BAB220 = "", "", IFERROR(BAB220 / SUMIFS(Aux_Totales!$N:$N, Aux_Totales!$F:$F, $F224, Aux_Totales!$A:$A, Aperturas!$A$2), 0))</f>
        <v/>
      </c>
      <c r="BAC224" s="21" t="str">
        <f>IF(BAC220 = "", "", IFERROR(BAC220 / SUMIFS(Aux_Totales!$N:$N, Aux_Totales!$F:$F, $F224, Aux_Totales!$A:$A, Aperturas!$A$2), 0))</f>
        <v/>
      </c>
      <c r="BAD224" s="21" t="str">
        <f>IF(BAD220 = "", "", IFERROR(BAD220 / SUMIFS(Aux_Totales!$N:$N, Aux_Totales!$F:$F, $F224, Aux_Totales!$A:$A, Aperturas!$A$2), 0))</f>
        <v/>
      </c>
      <c r="BAE224" s="21" t="str">
        <f>IF(BAE220 = "", "", IFERROR(BAE220 / SUMIFS(Aux_Totales!$N:$N, Aux_Totales!$F:$F, $F224, Aux_Totales!$A:$A, Aperturas!$A$2), 0))</f>
        <v/>
      </c>
      <c r="BAF224" s="21" t="str">
        <f>IF(BAF220 = "", "", IFERROR(BAF220 / SUMIFS(Aux_Totales!$N:$N, Aux_Totales!$F:$F, $F224, Aux_Totales!$A:$A, Aperturas!$A$2), 0))</f>
        <v/>
      </c>
      <c r="BAG224" s="21" t="str">
        <f>IF(BAG220 = "", "", IFERROR(BAG220 / SUMIFS(Aux_Totales!$N:$N, Aux_Totales!$F:$F, $F224, Aux_Totales!$A:$A, Aperturas!$A$2), 0))</f>
        <v/>
      </c>
      <c r="BAH224" s="21" t="str">
        <f>IF(BAH220 = "", "", IFERROR(BAH220 / SUMIFS(Aux_Totales!$N:$N, Aux_Totales!$F:$F, $F224, Aux_Totales!$A:$A, Aperturas!$A$2), 0))</f>
        <v/>
      </c>
      <c r="BAI224" s="21" t="str">
        <f>IF(BAI220 = "", "", IFERROR(BAI220 / SUMIFS(Aux_Totales!$N:$N, Aux_Totales!$F:$F, $F224, Aux_Totales!$A:$A, Aperturas!$A$2), 0))</f>
        <v/>
      </c>
      <c r="BAJ224" s="21" t="str">
        <f>IF(BAJ220 = "", "", IFERROR(BAJ220 / SUMIFS(Aux_Totales!$N:$N, Aux_Totales!$F:$F, $F224, Aux_Totales!$A:$A, Aperturas!$A$2), 0))</f>
        <v/>
      </c>
      <c r="BAK224" s="21" t="str">
        <f>IF(BAK220 = "", "", IFERROR(BAK220 / SUMIFS(Aux_Totales!$N:$N, Aux_Totales!$F:$F, $F224, Aux_Totales!$A:$A, Aperturas!$A$2), 0))</f>
        <v/>
      </c>
      <c r="BAL224" s="21" t="str">
        <f>IF(BAL220 = "", "", IFERROR(BAL220 / SUMIFS(Aux_Totales!$N:$N, Aux_Totales!$F:$F, $F224, Aux_Totales!$A:$A, Aperturas!$A$2), 0))</f>
        <v/>
      </c>
      <c r="BAM224" s="21" t="str">
        <f>IF(BAM220 = "", "", IFERROR(BAM220 / SUMIFS(Aux_Totales!$N:$N, Aux_Totales!$F:$F, $F224, Aux_Totales!$A:$A, Aperturas!$A$2), 0))</f>
        <v/>
      </c>
      <c r="BAN224" s="21" t="str">
        <f>IF(BAN220 = "", "", IFERROR(BAN220 / SUMIFS(Aux_Totales!$N:$N, Aux_Totales!$F:$F, $F224, Aux_Totales!$A:$A, Aperturas!$A$2), 0))</f>
        <v/>
      </c>
      <c r="BAO224" s="21" t="str">
        <f>IF(BAO220 = "", "", IFERROR(BAO220 / SUMIFS(Aux_Totales!$N:$N, Aux_Totales!$F:$F, $F224, Aux_Totales!$A:$A, Aperturas!$A$2), 0))</f>
        <v/>
      </c>
      <c r="BAP224" s="21" t="str">
        <f>IF(BAP220 = "", "", IFERROR(BAP220 / SUMIFS(Aux_Totales!$N:$N, Aux_Totales!$F:$F, $F224, Aux_Totales!$A:$A, Aperturas!$A$2), 0))</f>
        <v/>
      </c>
      <c r="BAQ224" s="21" t="str">
        <f>IF(BAQ220 = "", "", IFERROR(BAQ220 / SUMIFS(Aux_Totales!$N:$N, Aux_Totales!$F:$F, $F224, Aux_Totales!$A:$A, Aperturas!$A$2), 0))</f>
        <v/>
      </c>
      <c r="BAR224" s="21" t="str">
        <f>IF(BAR220 = "", "", IFERROR(BAR220 / SUMIFS(Aux_Totales!$N:$N, Aux_Totales!$F:$F, $F224, Aux_Totales!$A:$A, Aperturas!$A$2), 0))</f>
        <v/>
      </c>
      <c r="BAS224" s="21" t="str">
        <f>IF(BAS220 = "", "", IFERROR(BAS220 / SUMIFS(Aux_Totales!$N:$N, Aux_Totales!$F:$F, $F224, Aux_Totales!$A:$A, Aperturas!$A$2), 0))</f>
        <v/>
      </c>
      <c r="BAT224" s="21" t="str">
        <f>IF(BAT220 = "", "", IFERROR(BAT220 / SUMIFS(Aux_Totales!$N:$N, Aux_Totales!$F:$F, $F224, Aux_Totales!$A:$A, Aperturas!$A$2), 0))</f>
        <v/>
      </c>
      <c r="BAU224" s="21" t="str">
        <f>IF(BAU220 = "", "", IFERROR(BAU220 / SUMIFS(Aux_Totales!$N:$N, Aux_Totales!$F:$F, $F224, Aux_Totales!$A:$A, Aperturas!$A$2), 0))</f>
        <v/>
      </c>
      <c r="BAV224" s="21" t="str">
        <f>IF(BAV220 = "", "", IFERROR(BAV220 / SUMIFS(Aux_Totales!$N:$N, Aux_Totales!$F:$F, $F224, Aux_Totales!$A:$A, Aperturas!$A$2), 0))</f>
        <v/>
      </c>
      <c r="BAW224" s="21" t="str">
        <f>IF(BAW220 = "", "", IFERROR(BAW220 / SUMIFS(Aux_Totales!$N:$N, Aux_Totales!$F:$F, $F224, Aux_Totales!$A:$A, Aperturas!$A$2), 0))</f>
        <v/>
      </c>
      <c r="BAX224" s="21" t="str">
        <f>IF(BAX220 = "", "", IFERROR(BAX220 / SUMIFS(Aux_Totales!$N:$N, Aux_Totales!$F:$F, $F224, Aux_Totales!$A:$A, Aperturas!$A$2), 0))</f>
        <v/>
      </c>
      <c r="BAY224" s="21" t="str">
        <f>IF(BAY220 = "", "", IFERROR(BAY220 / SUMIFS(Aux_Totales!$N:$N, Aux_Totales!$F:$F, $F224, Aux_Totales!$A:$A, Aperturas!$A$2), 0))</f>
        <v/>
      </c>
      <c r="BAZ224" s="21" t="str">
        <f>IF(BAZ220 = "", "", IFERROR(BAZ220 / SUMIFS(Aux_Totales!$N:$N, Aux_Totales!$F:$F, $F224, Aux_Totales!$A:$A, Aperturas!$A$2), 0))</f>
        <v/>
      </c>
      <c r="BBA224" s="21" t="str">
        <f>IF(BBA220 = "", "", IFERROR(BBA220 / SUMIFS(Aux_Totales!$N:$N, Aux_Totales!$F:$F, $F224, Aux_Totales!$A:$A, Aperturas!$A$2), 0))</f>
        <v/>
      </c>
      <c r="BBB224" s="21" t="str">
        <f>IF(BBB220 = "", "", IFERROR(BBB220 / SUMIFS(Aux_Totales!$N:$N, Aux_Totales!$F:$F, $F224, Aux_Totales!$A:$A, Aperturas!$A$2), 0))</f>
        <v/>
      </c>
      <c r="BBC224" s="21" t="str">
        <f>IF(BBC220 = "", "", IFERROR(BBC220 / SUMIFS(Aux_Totales!$N:$N, Aux_Totales!$F:$F, $F224, Aux_Totales!$A:$A, Aperturas!$A$2), 0))</f>
        <v/>
      </c>
      <c r="BBD224" s="21" t="str">
        <f>IF(BBD220 = "", "", IFERROR(BBD220 / SUMIFS(Aux_Totales!$N:$N, Aux_Totales!$F:$F, $F224, Aux_Totales!$A:$A, Aperturas!$A$2), 0))</f>
        <v/>
      </c>
      <c r="BBE224" s="21" t="str">
        <f>IF(BBE220 = "", "", IFERROR(BBE220 / SUMIFS(Aux_Totales!$N:$N, Aux_Totales!$F:$F, $F224, Aux_Totales!$A:$A, Aperturas!$A$2), 0))</f>
        <v/>
      </c>
      <c r="BBF224" s="21" t="str">
        <f>IF(BBF220 = "", "", IFERROR(BBF220 / SUMIFS(Aux_Totales!$N:$N, Aux_Totales!$F:$F, $F224, Aux_Totales!$A:$A, Aperturas!$A$2), 0))</f>
        <v/>
      </c>
      <c r="BBG224" s="21" t="str">
        <f>IF(BBG220 = "", "", IFERROR(BBG220 / SUMIFS(Aux_Totales!$N:$N, Aux_Totales!$F:$F, $F224, Aux_Totales!$A:$A, Aperturas!$A$2), 0))</f>
        <v/>
      </c>
      <c r="BBH224" s="21" t="str">
        <f>IF(BBH220 = "", "", IFERROR(BBH220 / SUMIFS(Aux_Totales!$N:$N, Aux_Totales!$F:$F, $F224, Aux_Totales!$A:$A, Aperturas!$A$2), 0))</f>
        <v/>
      </c>
      <c r="BBI224" s="21" t="str">
        <f>IF(BBI220 = "", "", IFERROR(BBI220 / SUMIFS(Aux_Totales!$N:$N, Aux_Totales!$F:$F, $F224, Aux_Totales!$A:$A, Aperturas!$A$2), 0))</f>
        <v/>
      </c>
      <c r="BBJ224" s="21" t="str">
        <f>IF(BBJ220 = "", "", IFERROR(BBJ220 / SUMIFS(Aux_Totales!$N:$N, Aux_Totales!$F:$F, $F224, Aux_Totales!$A:$A, Aperturas!$A$2), 0))</f>
        <v/>
      </c>
      <c r="BBK224" s="21" t="str">
        <f>IF(BBK220 = "", "", IFERROR(BBK220 / SUMIFS(Aux_Totales!$N:$N, Aux_Totales!$F:$F, $F224, Aux_Totales!$A:$A, Aperturas!$A$2), 0))</f>
        <v/>
      </c>
      <c r="BBL224" s="21" t="str">
        <f>IF(BBL220 = "", "", IFERROR(BBL220 / SUMIFS(Aux_Totales!$N:$N, Aux_Totales!$F:$F, $F224, Aux_Totales!$A:$A, Aperturas!$A$2), 0))</f>
        <v/>
      </c>
      <c r="BBM224" s="21" t="str">
        <f>IF(BBM220 = "", "", IFERROR(BBM220 / SUMIFS(Aux_Totales!$N:$N, Aux_Totales!$F:$F, $F224, Aux_Totales!$A:$A, Aperturas!$A$2), 0))</f>
        <v/>
      </c>
      <c r="BBN224" s="21" t="str">
        <f>IF(BBN220 = "", "", IFERROR(BBN220 / SUMIFS(Aux_Totales!$N:$N, Aux_Totales!$F:$F, $F224, Aux_Totales!$A:$A, Aperturas!$A$2), 0))</f>
        <v/>
      </c>
      <c r="BBO224" s="21" t="str">
        <f>IF(BBO220 = "", "", IFERROR(BBO220 / SUMIFS(Aux_Totales!$N:$N, Aux_Totales!$F:$F, $F224, Aux_Totales!$A:$A, Aperturas!$A$2), 0))</f>
        <v/>
      </c>
      <c r="BBP224" s="21" t="str">
        <f>IF(BBP220 = "", "", IFERROR(BBP220 / SUMIFS(Aux_Totales!$N:$N, Aux_Totales!$F:$F, $F224, Aux_Totales!$A:$A, Aperturas!$A$2), 0))</f>
        <v/>
      </c>
      <c r="BBQ224" s="21" t="str">
        <f>IF(BBQ220 = "", "", IFERROR(BBQ220 / SUMIFS(Aux_Totales!$N:$N, Aux_Totales!$F:$F, $F224, Aux_Totales!$A:$A, Aperturas!$A$2), 0))</f>
        <v/>
      </c>
      <c r="BBR224" s="21" t="str">
        <f>IF(BBR220 = "", "", IFERROR(BBR220 / SUMIFS(Aux_Totales!$N:$N, Aux_Totales!$F:$F, $F224, Aux_Totales!$A:$A, Aperturas!$A$2), 0))</f>
        <v/>
      </c>
      <c r="BBS224" s="21" t="str">
        <f>IF(BBS220 = "", "", IFERROR(BBS220 / SUMIFS(Aux_Totales!$N:$N, Aux_Totales!$F:$F, $F224, Aux_Totales!$A:$A, Aperturas!$A$2), 0))</f>
        <v/>
      </c>
      <c r="BBT224" s="21" t="str">
        <f>IF(BBT220 = "", "", IFERROR(BBT220 / SUMIFS(Aux_Totales!$N:$N, Aux_Totales!$F:$F, $F224, Aux_Totales!$A:$A, Aperturas!$A$2), 0))</f>
        <v/>
      </c>
      <c r="BBU224" s="21" t="str">
        <f>IF(BBU220 = "", "", IFERROR(BBU220 / SUMIFS(Aux_Totales!$N:$N, Aux_Totales!$F:$F, $F224, Aux_Totales!$A:$A, Aperturas!$A$2), 0))</f>
        <v/>
      </c>
      <c r="BBV224" s="21" t="str">
        <f>IF(BBV220 = "", "", IFERROR(BBV220 / SUMIFS(Aux_Totales!$N:$N, Aux_Totales!$F:$F, $F224, Aux_Totales!$A:$A, Aperturas!$A$2), 0))</f>
        <v/>
      </c>
      <c r="BBW224" s="21" t="str">
        <f>IF(BBW220 = "", "", IFERROR(BBW220 / SUMIFS(Aux_Totales!$N:$N, Aux_Totales!$F:$F, $F224, Aux_Totales!$A:$A, Aperturas!$A$2), 0))</f>
        <v/>
      </c>
      <c r="BBX224" s="21" t="str">
        <f>IF(BBX220 = "", "", IFERROR(BBX220 / SUMIFS(Aux_Totales!$N:$N, Aux_Totales!$F:$F, $F224, Aux_Totales!$A:$A, Aperturas!$A$2), 0))</f>
        <v/>
      </c>
      <c r="BBY224" s="21" t="str">
        <f>IF(BBY220 = "", "", IFERROR(BBY220 / SUMIFS(Aux_Totales!$N:$N, Aux_Totales!$F:$F, $F224, Aux_Totales!$A:$A, Aperturas!$A$2), 0))</f>
        <v/>
      </c>
      <c r="BBZ224" s="21" t="str">
        <f>IF(BBZ220 = "", "", IFERROR(BBZ220 / SUMIFS(Aux_Totales!$N:$N, Aux_Totales!$F:$F, $F224, Aux_Totales!$A:$A, Aperturas!$A$2), 0))</f>
        <v/>
      </c>
      <c r="BCA224" s="21" t="str">
        <f>IF(BCA220 = "", "", IFERROR(BCA220 / SUMIFS(Aux_Totales!$N:$N, Aux_Totales!$F:$F, $F224, Aux_Totales!$A:$A, Aperturas!$A$2), 0))</f>
        <v/>
      </c>
      <c r="BCB224" s="21" t="str">
        <f>IF(BCB220 = "", "", IFERROR(BCB220 / SUMIFS(Aux_Totales!$N:$N, Aux_Totales!$F:$F, $F224, Aux_Totales!$A:$A, Aperturas!$A$2), 0))</f>
        <v/>
      </c>
      <c r="BCC224" s="21" t="str">
        <f>IF(BCC220 = "", "", IFERROR(BCC220 / SUMIFS(Aux_Totales!$N:$N, Aux_Totales!$F:$F, $F224, Aux_Totales!$A:$A, Aperturas!$A$2), 0))</f>
        <v/>
      </c>
      <c r="BCD224" s="21" t="str">
        <f>IF(BCD220 = "", "", IFERROR(BCD220 / SUMIFS(Aux_Totales!$N:$N, Aux_Totales!$F:$F, $F224, Aux_Totales!$A:$A, Aperturas!$A$2), 0))</f>
        <v/>
      </c>
      <c r="BCE224" s="21" t="str">
        <f>IF(BCE220 = "", "", IFERROR(BCE220 / SUMIFS(Aux_Totales!$N:$N, Aux_Totales!$F:$F, $F224, Aux_Totales!$A:$A, Aperturas!$A$2), 0))</f>
        <v/>
      </c>
      <c r="BCF224" s="21" t="str">
        <f>IF(BCF220 = "", "", IFERROR(BCF220 / SUMIFS(Aux_Totales!$N:$N, Aux_Totales!$F:$F, $F224, Aux_Totales!$A:$A, Aperturas!$A$2), 0))</f>
        <v/>
      </c>
      <c r="BCG224" s="21" t="str">
        <f>IF(BCG220 = "", "", IFERROR(BCG220 / SUMIFS(Aux_Totales!$N:$N, Aux_Totales!$F:$F, $F224, Aux_Totales!$A:$A, Aperturas!$A$2), 0))</f>
        <v/>
      </c>
      <c r="BCH224" s="21" t="str">
        <f>IF(BCH220 = "", "", IFERROR(BCH220 / SUMIFS(Aux_Totales!$N:$N, Aux_Totales!$F:$F, $F224, Aux_Totales!$A:$A, Aperturas!$A$2), 0))</f>
        <v/>
      </c>
      <c r="BCI224" s="21" t="str">
        <f>IF(BCI220 = "", "", IFERROR(BCI220 / SUMIFS(Aux_Totales!$N:$N, Aux_Totales!$F:$F, $F224, Aux_Totales!$A:$A, Aperturas!$A$2), 0))</f>
        <v/>
      </c>
      <c r="BCJ224" s="21" t="str">
        <f>IF(BCJ220 = "", "", IFERROR(BCJ220 / SUMIFS(Aux_Totales!$N:$N, Aux_Totales!$F:$F, $F224, Aux_Totales!$A:$A, Aperturas!$A$2), 0))</f>
        <v/>
      </c>
      <c r="BCK224" s="21" t="str">
        <f>IF(BCK220 = "", "", IFERROR(BCK220 / SUMIFS(Aux_Totales!$N:$N, Aux_Totales!$F:$F, $F224, Aux_Totales!$A:$A, Aperturas!$A$2), 0))</f>
        <v/>
      </c>
      <c r="BCL224" s="21" t="str">
        <f>IF(BCL220 = "", "", IFERROR(BCL220 / SUMIFS(Aux_Totales!$N:$N, Aux_Totales!$F:$F, $F224, Aux_Totales!$A:$A, Aperturas!$A$2), 0))</f>
        <v/>
      </c>
      <c r="BCM224" s="21" t="str">
        <f>IF(BCM220 = "", "", IFERROR(BCM220 / SUMIFS(Aux_Totales!$N:$N, Aux_Totales!$F:$F, $F224, Aux_Totales!$A:$A, Aperturas!$A$2), 0))</f>
        <v/>
      </c>
      <c r="BCN224" s="21" t="str">
        <f>IF(BCN220 = "", "", IFERROR(BCN220 / SUMIFS(Aux_Totales!$N:$N, Aux_Totales!$F:$F, $F224, Aux_Totales!$A:$A, Aperturas!$A$2), 0))</f>
        <v/>
      </c>
      <c r="BCO224" s="21" t="str">
        <f>IF(BCO220 = "", "", IFERROR(BCO220 / SUMIFS(Aux_Totales!$N:$N, Aux_Totales!$F:$F, $F224, Aux_Totales!$A:$A, Aperturas!$A$2), 0))</f>
        <v/>
      </c>
      <c r="BCP224" s="21" t="str">
        <f>IF(BCP220 = "", "", IFERROR(BCP220 / SUMIFS(Aux_Totales!$N:$N, Aux_Totales!$F:$F, $F224, Aux_Totales!$A:$A, Aperturas!$A$2), 0))</f>
        <v/>
      </c>
      <c r="BCQ224" s="21" t="str">
        <f>IF(BCQ220 = "", "", IFERROR(BCQ220 / SUMIFS(Aux_Totales!$N:$N, Aux_Totales!$F:$F, $F224, Aux_Totales!$A:$A, Aperturas!$A$2), 0))</f>
        <v/>
      </c>
      <c r="BCR224" s="21" t="str">
        <f>IF(BCR220 = "", "", IFERROR(BCR220 / SUMIFS(Aux_Totales!$N:$N, Aux_Totales!$F:$F, $F224, Aux_Totales!$A:$A, Aperturas!$A$2), 0))</f>
        <v/>
      </c>
      <c r="BCS224" s="21" t="str">
        <f>IF(BCS220 = "", "", IFERROR(BCS220 / SUMIFS(Aux_Totales!$N:$N, Aux_Totales!$F:$F, $F224, Aux_Totales!$A:$A, Aperturas!$A$2), 0))</f>
        <v/>
      </c>
      <c r="BCT224" s="21" t="str">
        <f>IF(BCT220 = "", "", IFERROR(BCT220 / SUMIFS(Aux_Totales!$N:$N, Aux_Totales!$F:$F, $F224, Aux_Totales!$A:$A, Aperturas!$A$2), 0))</f>
        <v/>
      </c>
      <c r="BCU224" s="21" t="str">
        <f>IF(BCU220 = "", "", IFERROR(BCU220 / SUMIFS(Aux_Totales!$N:$N, Aux_Totales!$F:$F, $F224, Aux_Totales!$A:$A, Aperturas!$A$2), 0))</f>
        <v/>
      </c>
      <c r="BCV224" s="21" t="str">
        <f>IF(BCV220 = "", "", IFERROR(BCV220 / SUMIFS(Aux_Totales!$N:$N, Aux_Totales!$F:$F, $F224, Aux_Totales!$A:$A, Aperturas!$A$2), 0))</f>
        <v/>
      </c>
      <c r="BCW224" s="21" t="str">
        <f>IF(BCW220 = "", "", IFERROR(BCW220 / SUMIFS(Aux_Totales!$N:$N, Aux_Totales!$F:$F, $F224, Aux_Totales!$A:$A, Aperturas!$A$2), 0))</f>
        <v/>
      </c>
      <c r="BCX224" s="21" t="str">
        <f>IF(BCX220 = "", "", IFERROR(BCX220 / SUMIFS(Aux_Totales!$N:$N, Aux_Totales!$F:$F, $F224, Aux_Totales!$A:$A, Aperturas!$A$2), 0))</f>
        <v/>
      </c>
      <c r="BCY224" s="21" t="str">
        <f>IF(BCY220 = "", "", IFERROR(BCY220 / SUMIFS(Aux_Totales!$N:$N, Aux_Totales!$F:$F, $F224, Aux_Totales!$A:$A, Aperturas!$A$2), 0))</f>
        <v/>
      </c>
      <c r="BCZ224" s="21" t="str">
        <f>IF(BCZ220 = "", "", IFERROR(BCZ220 / SUMIFS(Aux_Totales!$N:$N, Aux_Totales!$F:$F, $F224, Aux_Totales!$A:$A, Aperturas!$A$2), 0))</f>
        <v/>
      </c>
      <c r="BDA224" s="21" t="str">
        <f>IF(BDA220 = "", "", IFERROR(BDA220 / SUMIFS(Aux_Totales!$N:$N, Aux_Totales!$F:$F, $F224, Aux_Totales!$A:$A, Aperturas!$A$2), 0))</f>
        <v/>
      </c>
      <c r="BDB224" s="21" t="str">
        <f>IF(BDB220 = "", "", IFERROR(BDB220 / SUMIFS(Aux_Totales!$N:$N, Aux_Totales!$F:$F, $F224, Aux_Totales!$A:$A, Aperturas!$A$2), 0))</f>
        <v/>
      </c>
      <c r="BDC224" s="21" t="str">
        <f>IF(BDC220 = "", "", IFERROR(BDC220 / SUMIFS(Aux_Totales!$N:$N, Aux_Totales!$F:$F, $F224, Aux_Totales!$A:$A, Aperturas!$A$2), 0))</f>
        <v/>
      </c>
      <c r="BDD224" s="21" t="str">
        <f>IF(BDD220 = "", "", IFERROR(BDD220 / SUMIFS(Aux_Totales!$N:$N, Aux_Totales!$F:$F, $F224, Aux_Totales!$A:$A, Aperturas!$A$2), 0))</f>
        <v/>
      </c>
      <c r="BDE224" s="21" t="str">
        <f>IF(BDE220 = "", "", IFERROR(BDE220 / SUMIFS(Aux_Totales!$N:$N, Aux_Totales!$F:$F, $F224, Aux_Totales!$A:$A, Aperturas!$A$2), 0))</f>
        <v/>
      </c>
      <c r="BDF224" s="21" t="str">
        <f>IF(BDF220 = "", "", IFERROR(BDF220 / SUMIFS(Aux_Totales!$N:$N, Aux_Totales!$F:$F, $F224, Aux_Totales!$A:$A, Aperturas!$A$2), 0))</f>
        <v/>
      </c>
      <c r="BDG224" s="21" t="str">
        <f>IF(BDG220 = "", "", IFERROR(BDG220 / SUMIFS(Aux_Totales!$N:$N, Aux_Totales!$F:$F, $F224, Aux_Totales!$A:$A, Aperturas!$A$2), 0))</f>
        <v/>
      </c>
      <c r="BDH224" s="21" t="str">
        <f>IF(BDH220 = "", "", IFERROR(BDH220 / SUMIFS(Aux_Totales!$N:$N, Aux_Totales!$F:$F, $F224, Aux_Totales!$A:$A, Aperturas!$A$2), 0))</f>
        <v/>
      </c>
      <c r="BDI224" s="21" t="str">
        <f>IF(BDI220 = "", "", IFERROR(BDI220 / SUMIFS(Aux_Totales!$N:$N, Aux_Totales!$F:$F, $F224, Aux_Totales!$A:$A, Aperturas!$A$2), 0))</f>
        <v/>
      </c>
      <c r="BDJ224" s="21" t="str">
        <f>IF(BDJ220 = "", "", IFERROR(BDJ220 / SUMIFS(Aux_Totales!$N:$N, Aux_Totales!$F:$F, $F224, Aux_Totales!$A:$A, Aperturas!$A$2), 0))</f>
        <v/>
      </c>
      <c r="BDK224" s="21" t="str">
        <f>IF(BDK220 = "", "", IFERROR(BDK220 / SUMIFS(Aux_Totales!$N:$N, Aux_Totales!$F:$F, $F224, Aux_Totales!$A:$A, Aperturas!$A$2), 0))</f>
        <v/>
      </c>
      <c r="BDL224" s="21" t="str">
        <f>IF(BDL220 = "", "", IFERROR(BDL220 / SUMIFS(Aux_Totales!$N:$N, Aux_Totales!$F:$F, $F224, Aux_Totales!$A:$A, Aperturas!$A$2), 0))</f>
        <v/>
      </c>
      <c r="BDM224" s="21" t="str">
        <f>IF(BDM220 = "", "", IFERROR(BDM220 / SUMIFS(Aux_Totales!$N:$N, Aux_Totales!$F:$F, $F224, Aux_Totales!$A:$A, Aperturas!$A$2), 0))</f>
        <v/>
      </c>
      <c r="BDN224" s="21" t="str">
        <f>IF(BDN220 = "", "", IFERROR(BDN220 / SUMIFS(Aux_Totales!$N:$N, Aux_Totales!$F:$F, $F224, Aux_Totales!$A:$A, Aperturas!$A$2), 0))</f>
        <v/>
      </c>
      <c r="BDO224" s="21" t="str">
        <f>IF(BDO220 = "", "", IFERROR(BDO220 / SUMIFS(Aux_Totales!$N:$N, Aux_Totales!$F:$F, $F224, Aux_Totales!$A:$A, Aperturas!$A$2), 0))</f>
        <v/>
      </c>
      <c r="BDP224" s="21" t="str">
        <f>IF(BDP220 = "", "", IFERROR(BDP220 / SUMIFS(Aux_Totales!$N:$N, Aux_Totales!$F:$F, $F224, Aux_Totales!$A:$A, Aperturas!$A$2), 0))</f>
        <v/>
      </c>
      <c r="BDQ224" s="21" t="str">
        <f>IF(BDQ220 = "", "", IFERROR(BDQ220 / SUMIFS(Aux_Totales!$N:$N, Aux_Totales!$F:$F, $F224, Aux_Totales!$A:$A, Aperturas!$A$2), 0))</f>
        <v/>
      </c>
      <c r="BDR224" s="21" t="str">
        <f>IF(BDR220 = "", "", IFERROR(BDR220 / SUMIFS(Aux_Totales!$N:$N, Aux_Totales!$F:$F, $F224, Aux_Totales!$A:$A, Aperturas!$A$2), 0))</f>
        <v/>
      </c>
      <c r="BDS224" s="21" t="str">
        <f>IF(BDS220 = "", "", IFERROR(BDS220 / SUMIFS(Aux_Totales!$N:$N, Aux_Totales!$F:$F, $F224, Aux_Totales!$A:$A, Aperturas!$A$2), 0))</f>
        <v/>
      </c>
      <c r="BDT224" s="21" t="str">
        <f>IF(BDT220 = "", "", IFERROR(BDT220 / SUMIFS(Aux_Totales!$N:$N, Aux_Totales!$F:$F, $F224, Aux_Totales!$A:$A, Aperturas!$A$2), 0))</f>
        <v/>
      </c>
      <c r="BDU224" s="21" t="str">
        <f>IF(BDU220 = "", "", IFERROR(BDU220 / SUMIFS(Aux_Totales!$N:$N, Aux_Totales!$F:$F, $F224, Aux_Totales!$A:$A, Aperturas!$A$2), 0))</f>
        <v/>
      </c>
      <c r="BDV224" s="21" t="str">
        <f>IF(BDV220 = "", "", IFERROR(BDV220 / SUMIFS(Aux_Totales!$N:$N, Aux_Totales!$F:$F, $F224, Aux_Totales!$A:$A, Aperturas!$A$2), 0))</f>
        <v/>
      </c>
      <c r="BDW224" s="21" t="str">
        <f>IF(BDW220 = "", "", IFERROR(BDW220 / SUMIFS(Aux_Totales!$N:$N, Aux_Totales!$F:$F, $F224, Aux_Totales!$A:$A, Aperturas!$A$2), 0))</f>
        <v/>
      </c>
      <c r="BDX224" s="21" t="str">
        <f>IF(BDX220 = "", "", IFERROR(BDX220 / SUMIFS(Aux_Totales!$N:$N, Aux_Totales!$F:$F, $F224, Aux_Totales!$A:$A, Aperturas!$A$2), 0))</f>
        <v/>
      </c>
      <c r="BDY224" s="21" t="str">
        <f>IF(BDY220 = "", "", IFERROR(BDY220 / SUMIFS(Aux_Totales!$N:$N, Aux_Totales!$F:$F, $F224, Aux_Totales!$A:$A, Aperturas!$A$2), 0))</f>
        <v/>
      </c>
      <c r="BDZ224" s="21" t="str">
        <f>IF(BDZ220 = "", "", IFERROR(BDZ220 / SUMIFS(Aux_Totales!$N:$N, Aux_Totales!$F:$F, $F224, Aux_Totales!$A:$A, Aperturas!$A$2), 0))</f>
        <v/>
      </c>
      <c r="BEA224" s="21" t="str">
        <f>IF(BEA220 = "", "", IFERROR(BEA220 / SUMIFS(Aux_Totales!$N:$N, Aux_Totales!$F:$F, $F224, Aux_Totales!$A:$A, Aperturas!$A$2), 0))</f>
        <v/>
      </c>
      <c r="BEB224" s="21" t="str">
        <f>IF(BEB220 = "", "", IFERROR(BEB220 / SUMIFS(Aux_Totales!$N:$N, Aux_Totales!$F:$F, $F224, Aux_Totales!$A:$A, Aperturas!$A$2), 0))</f>
        <v/>
      </c>
      <c r="BEC224" s="21" t="str">
        <f>IF(BEC220 = "", "", IFERROR(BEC220 / SUMIFS(Aux_Totales!$N:$N, Aux_Totales!$F:$F, $F224, Aux_Totales!$A:$A, Aperturas!$A$2), 0))</f>
        <v/>
      </c>
      <c r="BED224" s="21" t="str">
        <f>IF(BED220 = "", "", IFERROR(BED220 / SUMIFS(Aux_Totales!$N:$N, Aux_Totales!$F:$F, $F224, Aux_Totales!$A:$A, Aperturas!$A$2), 0))</f>
        <v/>
      </c>
      <c r="BEE224" s="21" t="str">
        <f>IF(BEE220 = "", "", IFERROR(BEE220 / SUMIFS(Aux_Totales!$N:$N, Aux_Totales!$F:$F, $F224, Aux_Totales!$A:$A, Aperturas!$A$2), 0))</f>
        <v/>
      </c>
      <c r="BEF224" s="21" t="str">
        <f>IF(BEF220 = "", "", IFERROR(BEF220 / SUMIFS(Aux_Totales!$N:$N, Aux_Totales!$F:$F, $F224, Aux_Totales!$A:$A, Aperturas!$A$2), 0))</f>
        <v/>
      </c>
      <c r="BEG224" s="21" t="str">
        <f>IF(BEG220 = "", "", IFERROR(BEG220 / SUMIFS(Aux_Totales!$N:$N, Aux_Totales!$F:$F, $F224, Aux_Totales!$A:$A, Aperturas!$A$2), 0))</f>
        <v/>
      </c>
      <c r="BEH224" s="21" t="str">
        <f>IF(BEH220 = "", "", IFERROR(BEH220 / SUMIFS(Aux_Totales!$N:$N, Aux_Totales!$F:$F, $F224, Aux_Totales!$A:$A, Aperturas!$A$2), 0))</f>
        <v/>
      </c>
      <c r="BEI224" s="21" t="str">
        <f>IF(BEI220 = "", "", IFERROR(BEI220 / SUMIFS(Aux_Totales!$N:$N, Aux_Totales!$F:$F, $F224, Aux_Totales!$A:$A, Aperturas!$A$2), 0))</f>
        <v/>
      </c>
      <c r="BEJ224" s="21" t="str">
        <f>IF(BEJ220 = "", "", IFERROR(BEJ220 / SUMIFS(Aux_Totales!$N:$N, Aux_Totales!$F:$F, $F224, Aux_Totales!$A:$A, Aperturas!$A$2), 0))</f>
        <v/>
      </c>
      <c r="BEK224" s="21" t="str">
        <f>IF(BEK220 = "", "", IFERROR(BEK220 / SUMIFS(Aux_Totales!$N:$N, Aux_Totales!$F:$F, $F224, Aux_Totales!$A:$A, Aperturas!$A$2), 0))</f>
        <v/>
      </c>
      <c r="BEL224" s="21" t="str">
        <f>IF(BEL220 = "", "", IFERROR(BEL220 / SUMIFS(Aux_Totales!$N:$N, Aux_Totales!$F:$F, $F224, Aux_Totales!$A:$A, Aperturas!$A$2), 0))</f>
        <v/>
      </c>
      <c r="BEM224" s="21" t="str">
        <f>IF(BEM220 = "", "", IFERROR(BEM220 / SUMIFS(Aux_Totales!$N:$N, Aux_Totales!$F:$F, $F224, Aux_Totales!$A:$A, Aperturas!$A$2), 0))</f>
        <v/>
      </c>
      <c r="BEN224" s="21" t="str">
        <f>IF(BEN220 = "", "", IFERROR(BEN220 / SUMIFS(Aux_Totales!$N:$N, Aux_Totales!$F:$F, $F224, Aux_Totales!$A:$A, Aperturas!$A$2), 0))</f>
        <v/>
      </c>
      <c r="BEO224" s="21" t="str">
        <f>IF(BEO220 = "", "", IFERROR(BEO220 / SUMIFS(Aux_Totales!$N:$N, Aux_Totales!$F:$F, $F224, Aux_Totales!$A:$A, Aperturas!$A$2), 0))</f>
        <v/>
      </c>
      <c r="BEP224" s="21" t="str">
        <f>IF(BEP220 = "", "", IFERROR(BEP220 / SUMIFS(Aux_Totales!$N:$N, Aux_Totales!$F:$F, $F224, Aux_Totales!$A:$A, Aperturas!$A$2), 0))</f>
        <v/>
      </c>
      <c r="BEQ224" s="21" t="str">
        <f>IF(BEQ220 = "", "", IFERROR(BEQ220 / SUMIFS(Aux_Totales!$N:$N, Aux_Totales!$F:$F, $F224, Aux_Totales!$A:$A, Aperturas!$A$2), 0))</f>
        <v/>
      </c>
      <c r="BER224" s="21" t="str">
        <f>IF(BER220 = "", "", IFERROR(BER220 / SUMIFS(Aux_Totales!$N:$N, Aux_Totales!$F:$F, $F224, Aux_Totales!$A:$A, Aperturas!$A$2), 0))</f>
        <v/>
      </c>
      <c r="BES224" s="21" t="str">
        <f>IF(BES220 = "", "", IFERROR(BES220 / SUMIFS(Aux_Totales!$N:$N, Aux_Totales!$F:$F, $F224, Aux_Totales!$A:$A, Aperturas!$A$2), 0))</f>
        <v/>
      </c>
      <c r="BET224" s="21" t="str">
        <f>IF(BET220 = "", "", IFERROR(BET220 / SUMIFS(Aux_Totales!$N:$N, Aux_Totales!$F:$F, $F224, Aux_Totales!$A:$A, Aperturas!$A$2), 0))</f>
        <v/>
      </c>
      <c r="BEU224" s="21" t="str">
        <f>IF(BEU220 = "", "", IFERROR(BEU220 / SUMIFS(Aux_Totales!$N:$N, Aux_Totales!$F:$F, $F224, Aux_Totales!$A:$A, Aperturas!$A$2), 0))</f>
        <v/>
      </c>
      <c r="BEV224" s="21" t="str">
        <f>IF(BEV220 = "", "", IFERROR(BEV220 / SUMIFS(Aux_Totales!$N:$N, Aux_Totales!$F:$F, $F224, Aux_Totales!$A:$A, Aperturas!$A$2), 0))</f>
        <v/>
      </c>
      <c r="BEW224" s="21" t="str">
        <f>IF(BEW220 = "", "", IFERROR(BEW220 / SUMIFS(Aux_Totales!$N:$N, Aux_Totales!$F:$F, $F224, Aux_Totales!$A:$A, Aperturas!$A$2), 0))</f>
        <v/>
      </c>
      <c r="BEX224" s="21" t="str">
        <f>IF(BEX220 = "", "", IFERROR(BEX220 / SUMIFS(Aux_Totales!$N:$N, Aux_Totales!$F:$F, $F224, Aux_Totales!$A:$A, Aperturas!$A$2), 0))</f>
        <v/>
      </c>
      <c r="BEY224" s="21" t="str">
        <f>IF(BEY220 = "", "", IFERROR(BEY220 / SUMIFS(Aux_Totales!$N:$N, Aux_Totales!$F:$F, $F224, Aux_Totales!$A:$A, Aperturas!$A$2), 0))</f>
        <v/>
      </c>
      <c r="BEZ224" s="21" t="str">
        <f>IF(BEZ220 = "", "", IFERROR(BEZ220 / SUMIFS(Aux_Totales!$N:$N, Aux_Totales!$F:$F, $F224, Aux_Totales!$A:$A, Aperturas!$A$2), 0))</f>
        <v/>
      </c>
      <c r="BFA224" s="21" t="str">
        <f>IF(BFA220 = "", "", IFERROR(BFA220 / SUMIFS(Aux_Totales!$N:$N, Aux_Totales!$F:$F, $F224, Aux_Totales!$A:$A, Aperturas!$A$2), 0))</f>
        <v/>
      </c>
      <c r="BFB224" s="21" t="str">
        <f>IF(BFB220 = "", "", IFERROR(BFB220 / SUMIFS(Aux_Totales!$N:$N, Aux_Totales!$F:$F, $F224, Aux_Totales!$A:$A, Aperturas!$A$2), 0))</f>
        <v/>
      </c>
      <c r="BFC224" s="21" t="str">
        <f>IF(BFC220 = "", "", IFERROR(BFC220 / SUMIFS(Aux_Totales!$N:$N, Aux_Totales!$F:$F, $F224, Aux_Totales!$A:$A, Aperturas!$A$2), 0))</f>
        <v/>
      </c>
      <c r="BFD224" s="21" t="str">
        <f>IF(BFD220 = "", "", IFERROR(BFD220 / SUMIFS(Aux_Totales!$N:$N, Aux_Totales!$F:$F, $F224, Aux_Totales!$A:$A, Aperturas!$A$2), 0))</f>
        <v/>
      </c>
      <c r="BFE224" s="21" t="str">
        <f>IF(BFE220 = "", "", IFERROR(BFE220 / SUMIFS(Aux_Totales!$N:$N, Aux_Totales!$F:$F, $F224, Aux_Totales!$A:$A, Aperturas!$A$2), 0))</f>
        <v/>
      </c>
      <c r="BFF224" s="21" t="str">
        <f>IF(BFF220 = "", "", IFERROR(BFF220 / SUMIFS(Aux_Totales!$N:$N, Aux_Totales!$F:$F, $F224, Aux_Totales!$A:$A, Aperturas!$A$2), 0))</f>
        <v/>
      </c>
      <c r="BFG224" s="21" t="str">
        <f>IF(BFG220 = "", "", IFERROR(BFG220 / SUMIFS(Aux_Totales!$N:$N, Aux_Totales!$F:$F, $F224, Aux_Totales!$A:$A, Aperturas!$A$2), 0))</f>
        <v/>
      </c>
      <c r="BFH224" s="21" t="str">
        <f>IF(BFH220 = "", "", IFERROR(BFH220 / SUMIFS(Aux_Totales!$N:$N, Aux_Totales!$F:$F, $F224, Aux_Totales!$A:$A, Aperturas!$A$2), 0))</f>
        <v/>
      </c>
      <c r="BFI224" s="21" t="str">
        <f>IF(BFI220 = "", "", IFERROR(BFI220 / SUMIFS(Aux_Totales!$N:$N, Aux_Totales!$F:$F, $F224, Aux_Totales!$A:$A, Aperturas!$A$2), 0))</f>
        <v/>
      </c>
      <c r="BFJ224" s="21" t="str">
        <f>IF(BFJ220 = "", "", IFERROR(BFJ220 / SUMIFS(Aux_Totales!$N:$N, Aux_Totales!$F:$F, $F224, Aux_Totales!$A:$A, Aperturas!$A$2), 0))</f>
        <v/>
      </c>
      <c r="BFK224" s="21" t="str">
        <f>IF(BFK220 = "", "", IFERROR(BFK220 / SUMIFS(Aux_Totales!$N:$N, Aux_Totales!$F:$F, $F224, Aux_Totales!$A:$A, Aperturas!$A$2), 0))</f>
        <v/>
      </c>
      <c r="BFL224" s="21" t="str">
        <f>IF(BFL220 = "", "", IFERROR(BFL220 / SUMIFS(Aux_Totales!$N:$N, Aux_Totales!$F:$F, $F224, Aux_Totales!$A:$A, Aperturas!$A$2), 0))</f>
        <v/>
      </c>
      <c r="BFM224" s="21" t="str">
        <f>IF(BFM220 = "", "", IFERROR(BFM220 / SUMIFS(Aux_Totales!$N:$N, Aux_Totales!$F:$F, $F224, Aux_Totales!$A:$A, Aperturas!$A$2), 0))</f>
        <v/>
      </c>
      <c r="BFN224" s="21" t="str">
        <f>IF(BFN220 = "", "", IFERROR(BFN220 / SUMIFS(Aux_Totales!$N:$N, Aux_Totales!$F:$F, $F224, Aux_Totales!$A:$A, Aperturas!$A$2), 0))</f>
        <v/>
      </c>
      <c r="BFO224" s="21" t="str">
        <f>IF(BFO220 = "", "", IFERROR(BFO220 / SUMIFS(Aux_Totales!$N:$N, Aux_Totales!$F:$F, $F224, Aux_Totales!$A:$A, Aperturas!$A$2), 0))</f>
        <v/>
      </c>
      <c r="BFP224" s="21" t="str">
        <f>IF(BFP220 = "", "", IFERROR(BFP220 / SUMIFS(Aux_Totales!$N:$N, Aux_Totales!$F:$F, $F224, Aux_Totales!$A:$A, Aperturas!$A$2), 0))</f>
        <v/>
      </c>
      <c r="BFQ224" s="21" t="str">
        <f>IF(BFQ220 = "", "", IFERROR(BFQ220 / SUMIFS(Aux_Totales!$N:$N, Aux_Totales!$F:$F, $F224, Aux_Totales!$A:$A, Aperturas!$A$2), 0))</f>
        <v/>
      </c>
      <c r="BFR224" s="21" t="str">
        <f>IF(BFR220 = "", "", IFERROR(BFR220 / SUMIFS(Aux_Totales!$N:$N, Aux_Totales!$F:$F, $F224, Aux_Totales!$A:$A, Aperturas!$A$2), 0))</f>
        <v/>
      </c>
      <c r="BFS224" s="21" t="str">
        <f>IF(BFS220 = "", "", IFERROR(BFS220 / SUMIFS(Aux_Totales!$N:$N, Aux_Totales!$F:$F, $F224, Aux_Totales!$A:$A, Aperturas!$A$2), 0))</f>
        <v/>
      </c>
      <c r="BFT224" s="21" t="str">
        <f>IF(BFT220 = "", "", IFERROR(BFT220 / SUMIFS(Aux_Totales!$N:$N, Aux_Totales!$F:$F, $F224, Aux_Totales!$A:$A, Aperturas!$A$2), 0))</f>
        <v/>
      </c>
      <c r="BFU224" s="21" t="str">
        <f>IF(BFU220 = "", "", IFERROR(BFU220 / SUMIFS(Aux_Totales!$N:$N, Aux_Totales!$F:$F, $F224, Aux_Totales!$A:$A, Aperturas!$A$2), 0))</f>
        <v/>
      </c>
      <c r="BFV224" s="21" t="str">
        <f>IF(BFV220 = "", "", IFERROR(BFV220 / SUMIFS(Aux_Totales!$N:$N, Aux_Totales!$F:$F, $F224, Aux_Totales!$A:$A, Aperturas!$A$2), 0))</f>
        <v/>
      </c>
      <c r="BFW224" s="21" t="str">
        <f>IF(BFW220 = "", "", IFERROR(BFW220 / SUMIFS(Aux_Totales!$N:$N, Aux_Totales!$F:$F, $F224, Aux_Totales!$A:$A, Aperturas!$A$2), 0))</f>
        <v/>
      </c>
      <c r="BFX224" s="21" t="str">
        <f>IF(BFX220 = "", "", IFERROR(BFX220 / SUMIFS(Aux_Totales!$N:$N, Aux_Totales!$F:$F, $F224, Aux_Totales!$A:$A, Aperturas!$A$2), 0))</f>
        <v/>
      </c>
      <c r="BFY224" s="21" t="str">
        <f>IF(BFY220 = "", "", IFERROR(BFY220 / SUMIFS(Aux_Totales!$N:$N, Aux_Totales!$F:$F, $F224, Aux_Totales!$A:$A, Aperturas!$A$2), 0))</f>
        <v/>
      </c>
      <c r="BFZ224" s="21" t="str">
        <f>IF(BFZ220 = "", "", IFERROR(BFZ220 / SUMIFS(Aux_Totales!$N:$N, Aux_Totales!$F:$F, $F224, Aux_Totales!$A:$A, Aperturas!$A$2), 0))</f>
        <v/>
      </c>
      <c r="BGA224" s="21" t="str">
        <f>IF(BGA220 = "", "", IFERROR(BGA220 / SUMIFS(Aux_Totales!$N:$N, Aux_Totales!$F:$F, $F224, Aux_Totales!$A:$A, Aperturas!$A$2), 0))</f>
        <v/>
      </c>
      <c r="BGB224" s="21" t="str">
        <f>IF(BGB220 = "", "", IFERROR(BGB220 / SUMIFS(Aux_Totales!$N:$N, Aux_Totales!$F:$F, $F224, Aux_Totales!$A:$A, Aperturas!$A$2), 0))</f>
        <v/>
      </c>
      <c r="BGC224" s="21" t="str">
        <f>IF(BGC220 = "", "", IFERROR(BGC220 / SUMIFS(Aux_Totales!$N:$N, Aux_Totales!$F:$F, $F224, Aux_Totales!$A:$A, Aperturas!$A$2), 0))</f>
        <v/>
      </c>
      <c r="BGD224" s="21" t="str">
        <f>IF(BGD220 = "", "", IFERROR(BGD220 / SUMIFS(Aux_Totales!$N:$N, Aux_Totales!$F:$F, $F224, Aux_Totales!$A:$A, Aperturas!$A$2), 0))</f>
        <v/>
      </c>
      <c r="BGE224" s="21" t="str">
        <f>IF(BGE220 = "", "", IFERROR(BGE220 / SUMIFS(Aux_Totales!$N:$N, Aux_Totales!$F:$F, $F224, Aux_Totales!$A:$A, Aperturas!$A$2), 0))</f>
        <v/>
      </c>
      <c r="BGF224" s="21" t="str">
        <f>IF(BGF220 = "", "", IFERROR(BGF220 / SUMIFS(Aux_Totales!$N:$N, Aux_Totales!$F:$F, $F224, Aux_Totales!$A:$A, Aperturas!$A$2), 0))</f>
        <v/>
      </c>
      <c r="BGG224" s="21" t="str">
        <f>IF(BGG220 = "", "", IFERROR(BGG220 / SUMIFS(Aux_Totales!$N:$N, Aux_Totales!$F:$F, $F224, Aux_Totales!$A:$A, Aperturas!$A$2), 0))</f>
        <v/>
      </c>
      <c r="BGH224" s="21" t="str">
        <f>IF(BGH220 = "", "", IFERROR(BGH220 / SUMIFS(Aux_Totales!$N:$N, Aux_Totales!$F:$F, $F224, Aux_Totales!$A:$A, Aperturas!$A$2), 0))</f>
        <v/>
      </c>
      <c r="BGI224" s="21" t="str">
        <f>IF(BGI220 = "", "", IFERROR(BGI220 / SUMIFS(Aux_Totales!$N:$N, Aux_Totales!$F:$F, $F224, Aux_Totales!$A:$A, Aperturas!$A$2), 0))</f>
        <v/>
      </c>
      <c r="BGJ224" s="21" t="str">
        <f>IF(BGJ220 = "", "", IFERROR(BGJ220 / SUMIFS(Aux_Totales!$N:$N, Aux_Totales!$F:$F, $F224, Aux_Totales!$A:$A, Aperturas!$A$2), 0))</f>
        <v/>
      </c>
      <c r="BGK224" s="21" t="str">
        <f>IF(BGK220 = "", "", IFERROR(BGK220 / SUMIFS(Aux_Totales!$N:$N, Aux_Totales!$F:$F, $F224, Aux_Totales!$A:$A, Aperturas!$A$2), 0))</f>
        <v/>
      </c>
      <c r="BGL224" s="21" t="str">
        <f>IF(BGL220 = "", "", IFERROR(BGL220 / SUMIFS(Aux_Totales!$N:$N, Aux_Totales!$F:$F, $F224, Aux_Totales!$A:$A, Aperturas!$A$2), 0))</f>
        <v/>
      </c>
      <c r="BGM224" s="21" t="str">
        <f>IF(BGM220 = "", "", IFERROR(BGM220 / SUMIFS(Aux_Totales!$N:$N, Aux_Totales!$F:$F, $F224, Aux_Totales!$A:$A, Aperturas!$A$2), 0))</f>
        <v/>
      </c>
      <c r="BGN224" s="21" t="str">
        <f>IF(BGN220 = "", "", IFERROR(BGN220 / SUMIFS(Aux_Totales!$N:$N, Aux_Totales!$F:$F, $F224, Aux_Totales!$A:$A, Aperturas!$A$2), 0))</f>
        <v/>
      </c>
      <c r="BGO224" s="21" t="str">
        <f>IF(BGO220 = "", "", IFERROR(BGO220 / SUMIFS(Aux_Totales!$N:$N, Aux_Totales!$F:$F, $F224, Aux_Totales!$A:$A, Aperturas!$A$2), 0))</f>
        <v/>
      </c>
      <c r="BGP224" s="21" t="str">
        <f>IF(BGP220 = "", "", IFERROR(BGP220 / SUMIFS(Aux_Totales!$N:$N, Aux_Totales!$F:$F, $F224, Aux_Totales!$A:$A, Aperturas!$A$2), 0))</f>
        <v/>
      </c>
      <c r="BGQ224" s="21" t="str">
        <f>IF(BGQ220 = "", "", IFERROR(BGQ220 / SUMIFS(Aux_Totales!$N:$N, Aux_Totales!$F:$F, $F224, Aux_Totales!$A:$A, Aperturas!$A$2), 0))</f>
        <v/>
      </c>
      <c r="BGR224" s="21" t="str">
        <f>IF(BGR220 = "", "", IFERROR(BGR220 / SUMIFS(Aux_Totales!$N:$N, Aux_Totales!$F:$F, $F224, Aux_Totales!$A:$A, Aperturas!$A$2), 0))</f>
        <v/>
      </c>
      <c r="BGS224" s="21" t="str">
        <f>IF(BGS220 = "", "", IFERROR(BGS220 / SUMIFS(Aux_Totales!$N:$N, Aux_Totales!$F:$F, $F224, Aux_Totales!$A:$A, Aperturas!$A$2), 0))</f>
        <v/>
      </c>
      <c r="BGT224" s="21" t="str">
        <f>IF(BGT220 = "", "", IFERROR(BGT220 / SUMIFS(Aux_Totales!$N:$N, Aux_Totales!$F:$F, $F224, Aux_Totales!$A:$A, Aperturas!$A$2), 0))</f>
        <v/>
      </c>
      <c r="BGU224" s="21" t="str">
        <f>IF(BGU220 = "", "", IFERROR(BGU220 / SUMIFS(Aux_Totales!$N:$N, Aux_Totales!$F:$F, $F224, Aux_Totales!$A:$A, Aperturas!$A$2), 0))</f>
        <v/>
      </c>
      <c r="BGV224" s="21" t="str">
        <f>IF(BGV220 = "", "", IFERROR(BGV220 / SUMIFS(Aux_Totales!$N:$N, Aux_Totales!$F:$F, $F224, Aux_Totales!$A:$A, Aperturas!$A$2), 0))</f>
        <v/>
      </c>
      <c r="BGW224" s="21" t="str">
        <f>IF(BGW220 = "", "", IFERROR(BGW220 / SUMIFS(Aux_Totales!$N:$N, Aux_Totales!$F:$F, $F224, Aux_Totales!$A:$A, Aperturas!$A$2), 0))</f>
        <v/>
      </c>
      <c r="BGX224" s="21" t="str">
        <f>IF(BGX220 = "", "", IFERROR(BGX220 / SUMIFS(Aux_Totales!$N:$N, Aux_Totales!$F:$F, $F224, Aux_Totales!$A:$A, Aperturas!$A$2), 0))</f>
        <v/>
      </c>
      <c r="BGY224" s="21" t="str">
        <f>IF(BGY220 = "", "", IFERROR(BGY220 / SUMIFS(Aux_Totales!$N:$N, Aux_Totales!$F:$F, $F224, Aux_Totales!$A:$A, Aperturas!$A$2), 0))</f>
        <v/>
      </c>
      <c r="BGZ224" s="21" t="str">
        <f>IF(BGZ220 = "", "", IFERROR(BGZ220 / SUMIFS(Aux_Totales!$N:$N, Aux_Totales!$F:$F, $F224, Aux_Totales!$A:$A, Aperturas!$A$2), 0))</f>
        <v/>
      </c>
      <c r="BHA224" s="21" t="str">
        <f>IF(BHA220 = "", "", IFERROR(BHA220 / SUMIFS(Aux_Totales!$N:$N, Aux_Totales!$F:$F, $F224, Aux_Totales!$A:$A, Aperturas!$A$2), 0))</f>
        <v/>
      </c>
      <c r="BHB224" s="21" t="str">
        <f>IF(BHB220 = "", "", IFERROR(BHB220 / SUMIFS(Aux_Totales!$N:$N, Aux_Totales!$F:$F, $F224, Aux_Totales!$A:$A, Aperturas!$A$2), 0))</f>
        <v/>
      </c>
      <c r="BHC224" s="21" t="str">
        <f>IF(BHC220 = "", "", IFERROR(BHC220 / SUMIFS(Aux_Totales!$N:$N, Aux_Totales!$F:$F, $F224, Aux_Totales!$A:$A, Aperturas!$A$2), 0))</f>
        <v/>
      </c>
      <c r="BHD224" s="21" t="str">
        <f>IF(BHD220 = "", "", IFERROR(BHD220 / SUMIFS(Aux_Totales!$N:$N, Aux_Totales!$F:$F, $F224, Aux_Totales!$A:$A, Aperturas!$A$2), 0))</f>
        <v/>
      </c>
      <c r="BHE224" s="21" t="str">
        <f>IF(BHE220 = "", "", IFERROR(BHE220 / SUMIFS(Aux_Totales!$N:$N, Aux_Totales!$F:$F, $F224, Aux_Totales!$A:$A, Aperturas!$A$2), 0))</f>
        <v/>
      </c>
      <c r="BHF224" s="21" t="str">
        <f>IF(BHF220 = "", "", IFERROR(BHF220 / SUMIFS(Aux_Totales!$N:$N, Aux_Totales!$F:$F, $F224, Aux_Totales!$A:$A, Aperturas!$A$2), 0))</f>
        <v/>
      </c>
      <c r="BHG224" s="21" t="str">
        <f>IF(BHG220 = "", "", IFERROR(BHG220 / SUMIFS(Aux_Totales!$N:$N, Aux_Totales!$F:$F, $F224, Aux_Totales!$A:$A, Aperturas!$A$2), 0))</f>
        <v/>
      </c>
      <c r="BHH224" s="21" t="str">
        <f>IF(BHH220 = "", "", IFERROR(BHH220 / SUMIFS(Aux_Totales!$N:$N, Aux_Totales!$F:$F, $F224, Aux_Totales!$A:$A, Aperturas!$A$2), 0))</f>
        <v/>
      </c>
      <c r="BHI224" s="21" t="str">
        <f>IF(BHI220 = "", "", IFERROR(BHI220 / SUMIFS(Aux_Totales!$N:$N, Aux_Totales!$F:$F, $F224, Aux_Totales!$A:$A, Aperturas!$A$2), 0))</f>
        <v/>
      </c>
      <c r="BHJ224" s="21" t="str">
        <f>IF(BHJ220 = "", "", IFERROR(BHJ220 / SUMIFS(Aux_Totales!$N:$N, Aux_Totales!$F:$F, $F224, Aux_Totales!$A:$A, Aperturas!$A$2), 0))</f>
        <v/>
      </c>
      <c r="BHK224" s="21" t="str">
        <f>IF(BHK220 = "", "", IFERROR(BHK220 / SUMIFS(Aux_Totales!$N:$N, Aux_Totales!$F:$F, $F224, Aux_Totales!$A:$A, Aperturas!$A$2), 0))</f>
        <v/>
      </c>
      <c r="BHL224" s="21" t="str">
        <f>IF(BHL220 = "", "", IFERROR(BHL220 / SUMIFS(Aux_Totales!$N:$N, Aux_Totales!$F:$F, $F224, Aux_Totales!$A:$A, Aperturas!$A$2), 0))</f>
        <v/>
      </c>
      <c r="BHM224" s="21" t="str">
        <f>IF(BHM220 = "", "", IFERROR(BHM220 / SUMIFS(Aux_Totales!$N:$N, Aux_Totales!$F:$F, $F224, Aux_Totales!$A:$A, Aperturas!$A$2), 0))</f>
        <v/>
      </c>
      <c r="BHN224" s="21" t="str">
        <f>IF(BHN220 = "", "", IFERROR(BHN220 / SUMIFS(Aux_Totales!$N:$N, Aux_Totales!$F:$F, $F224, Aux_Totales!$A:$A, Aperturas!$A$2), 0))</f>
        <v/>
      </c>
      <c r="BHO224" s="21" t="str">
        <f>IF(BHO220 = "", "", IFERROR(BHO220 / SUMIFS(Aux_Totales!$N:$N, Aux_Totales!$F:$F, $F224, Aux_Totales!$A:$A, Aperturas!$A$2), 0))</f>
        <v/>
      </c>
      <c r="BHP224" s="21" t="str">
        <f>IF(BHP220 = "", "", IFERROR(BHP220 / SUMIFS(Aux_Totales!$N:$N, Aux_Totales!$F:$F, $F224, Aux_Totales!$A:$A, Aperturas!$A$2), 0))</f>
        <v/>
      </c>
      <c r="BHQ224" s="21" t="str">
        <f>IF(BHQ220 = "", "", IFERROR(BHQ220 / SUMIFS(Aux_Totales!$N:$N, Aux_Totales!$F:$F, $F224, Aux_Totales!$A:$A, Aperturas!$A$2), 0))</f>
        <v/>
      </c>
      <c r="BHR224" s="21" t="str">
        <f>IF(BHR220 = "", "", IFERROR(BHR220 / SUMIFS(Aux_Totales!$N:$N, Aux_Totales!$F:$F, $F224, Aux_Totales!$A:$A, Aperturas!$A$2), 0))</f>
        <v/>
      </c>
      <c r="BHS224" s="21" t="str">
        <f>IF(BHS220 = "", "", IFERROR(BHS220 / SUMIFS(Aux_Totales!$N:$N, Aux_Totales!$F:$F, $F224, Aux_Totales!$A:$A, Aperturas!$A$2), 0))</f>
        <v/>
      </c>
      <c r="BHT224" s="21" t="str">
        <f>IF(BHT220 = "", "", IFERROR(BHT220 / SUMIFS(Aux_Totales!$N:$N, Aux_Totales!$F:$F, $F224, Aux_Totales!$A:$A, Aperturas!$A$2), 0))</f>
        <v/>
      </c>
      <c r="BHU224" s="21" t="str">
        <f>IF(BHU220 = "", "", IFERROR(BHU220 / SUMIFS(Aux_Totales!$N:$N, Aux_Totales!$F:$F, $F224, Aux_Totales!$A:$A, Aperturas!$A$2), 0))</f>
        <v/>
      </c>
      <c r="BHV224" s="21" t="str">
        <f>IF(BHV220 = "", "", IFERROR(BHV220 / SUMIFS(Aux_Totales!$N:$N, Aux_Totales!$F:$F, $F224, Aux_Totales!$A:$A, Aperturas!$A$2), 0))</f>
        <v/>
      </c>
      <c r="BHW224" s="21" t="str">
        <f>IF(BHW220 = "", "", IFERROR(BHW220 / SUMIFS(Aux_Totales!$N:$N, Aux_Totales!$F:$F, $F224, Aux_Totales!$A:$A, Aperturas!$A$2), 0))</f>
        <v/>
      </c>
      <c r="BHX224" s="21" t="str">
        <f>IF(BHX220 = "", "", IFERROR(BHX220 / SUMIFS(Aux_Totales!$N:$N, Aux_Totales!$F:$F, $F224, Aux_Totales!$A:$A, Aperturas!$A$2), 0))</f>
        <v/>
      </c>
      <c r="BHY224" s="21" t="str">
        <f>IF(BHY220 = "", "", IFERROR(BHY220 / SUMIFS(Aux_Totales!$N:$N, Aux_Totales!$F:$F, $F224, Aux_Totales!$A:$A, Aperturas!$A$2), 0))</f>
        <v/>
      </c>
      <c r="BHZ224" s="21" t="str">
        <f>IF(BHZ220 = "", "", IFERROR(BHZ220 / SUMIFS(Aux_Totales!$N:$N, Aux_Totales!$F:$F, $F224, Aux_Totales!$A:$A, Aperturas!$A$2), 0))</f>
        <v/>
      </c>
      <c r="BIA224" s="21" t="str">
        <f>IF(BIA220 = "", "", IFERROR(BIA220 / SUMIFS(Aux_Totales!$N:$N, Aux_Totales!$F:$F, $F224, Aux_Totales!$A:$A, Aperturas!$A$2), 0))</f>
        <v/>
      </c>
      <c r="BIB224" s="21" t="str">
        <f>IF(BIB220 = "", "", IFERROR(BIB220 / SUMIFS(Aux_Totales!$N:$N, Aux_Totales!$F:$F, $F224, Aux_Totales!$A:$A, Aperturas!$A$2), 0))</f>
        <v/>
      </c>
      <c r="BIC224" s="21" t="str">
        <f>IF(BIC220 = "", "", IFERROR(BIC220 / SUMIFS(Aux_Totales!$N:$N, Aux_Totales!$F:$F, $F224, Aux_Totales!$A:$A, Aperturas!$A$2), 0))</f>
        <v/>
      </c>
      <c r="BID224" s="21" t="str">
        <f>IF(BID220 = "", "", IFERROR(BID220 / SUMIFS(Aux_Totales!$N:$N, Aux_Totales!$F:$F, $F224, Aux_Totales!$A:$A, Aperturas!$A$2), 0))</f>
        <v/>
      </c>
      <c r="BIE224" s="21" t="str">
        <f>IF(BIE220 = "", "", IFERROR(BIE220 / SUMIFS(Aux_Totales!$N:$N, Aux_Totales!$F:$F, $F224, Aux_Totales!$A:$A, Aperturas!$A$2), 0))</f>
        <v/>
      </c>
      <c r="BIF224" s="21" t="str">
        <f>IF(BIF220 = "", "", IFERROR(BIF220 / SUMIFS(Aux_Totales!$N:$N, Aux_Totales!$F:$F, $F224, Aux_Totales!$A:$A, Aperturas!$A$2), 0))</f>
        <v/>
      </c>
      <c r="BIG224" s="21" t="str">
        <f>IF(BIG220 = "", "", IFERROR(BIG220 / SUMIFS(Aux_Totales!$N:$N, Aux_Totales!$F:$F, $F224, Aux_Totales!$A:$A, Aperturas!$A$2), 0))</f>
        <v/>
      </c>
      <c r="BIH224" s="21" t="str">
        <f>IF(BIH220 = "", "", IFERROR(BIH220 / SUMIFS(Aux_Totales!$N:$N, Aux_Totales!$F:$F, $F224, Aux_Totales!$A:$A, Aperturas!$A$2), 0))</f>
        <v/>
      </c>
      <c r="BII224" s="21" t="str">
        <f>IF(BII220 = "", "", IFERROR(BII220 / SUMIFS(Aux_Totales!$N:$N, Aux_Totales!$F:$F, $F224, Aux_Totales!$A:$A, Aperturas!$A$2), 0))</f>
        <v/>
      </c>
      <c r="BIJ224" s="21" t="str">
        <f>IF(BIJ220 = "", "", IFERROR(BIJ220 / SUMIFS(Aux_Totales!$N:$N, Aux_Totales!$F:$F, $F224, Aux_Totales!$A:$A, Aperturas!$A$2), 0))</f>
        <v/>
      </c>
      <c r="BIK224" s="21" t="str">
        <f>IF(BIK220 = "", "", IFERROR(BIK220 / SUMIFS(Aux_Totales!$N:$N, Aux_Totales!$F:$F, $F224, Aux_Totales!$A:$A, Aperturas!$A$2), 0))</f>
        <v/>
      </c>
      <c r="BIL224" s="21" t="str">
        <f>IF(BIL220 = "", "", IFERROR(BIL220 / SUMIFS(Aux_Totales!$N:$N, Aux_Totales!$F:$F, $F224, Aux_Totales!$A:$A, Aperturas!$A$2), 0))</f>
        <v/>
      </c>
      <c r="BIM224" s="21" t="str">
        <f>IF(BIM220 = "", "", IFERROR(BIM220 / SUMIFS(Aux_Totales!$N:$N, Aux_Totales!$F:$F, $F224, Aux_Totales!$A:$A, Aperturas!$A$2), 0))</f>
        <v/>
      </c>
      <c r="BIN224" s="21" t="str">
        <f>IF(BIN220 = "", "", IFERROR(BIN220 / SUMIFS(Aux_Totales!$N:$N, Aux_Totales!$F:$F, $F224, Aux_Totales!$A:$A, Aperturas!$A$2), 0))</f>
        <v/>
      </c>
      <c r="BIO224" s="21" t="str">
        <f>IF(BIO220 = "", "", IFERROR(BIO220 / SUMIFS(Aux_Totales!$N:$N, Aux_Totales!$F:$F, $F224, Aux_Totales!$A:$A, Aperturas!$A$2), 0))</f>
        <v/>
      </c>
      <c r="BIP224" s="21" t="str">
        <f>IF(BIP220 = "", "", IFERROR(BIP220 / SUMIFS(Aux_Totales!$N:$N, Aux_Totales!$F:$F, $F224, Aux_Totales!$A:$A, Aperturas!$A$2), 0))</f>
        <v/>
      </c>
      <c r="BIQ224" s="21" t="str">
        <f>IF(BIQ220 = "", "", IFERROR(BIQ220 / SUMIFS(Aux_Totales!$N:$N, Aux_Totales!$F:$F, $F224, Aux_Totales!$A:$A, Aperturas!$A$2), 0))</f>
        <v/>
      </c>
      <c r="BIR224" s="21" t="str">
        <f>IF(BIR220 = "", "", IFERROR(BIR220 / SUMIFS(Aux_Totales!$N:$N, Aux_Totales!$F:$F, $F224, Aux_Totales!$A:$A, Aperturas!$A$2), 0))</f>
        <v/>
      </c>
      <c r="BIS224" s="21" t="str">
        <f>IF(BIS220 = "", "", IFERROR(BIS220 / SUMIFS(Aux_Totales!$N:$N, Aux_Totales!$F:$F, $F224, Aux_Totales!$A:$A, Aperturas!$A$2), 0))</f>
        <v/>
      </c>
      <c r="BIT224" s="21" t="str">
        <f>IF(BIT220 = "", "", IFERROR(BIT220 / SUMIFS(Aux_Totales!$N:$N, Aux_Totales!$F:$F, $F224, Aux_Totales!$A:$A, Aperturas!$A$2), 0))</f>
        <v/>
      </c>
      <c r="BIU224" s="21" t="str">
        <f>IF(BIU220 = "", "", IFERROR(BIU220 / SUMIFS(Aux_Totales!$N:$N, Aux_Totales!$F:$F, $F224, Aux_Totales!$A:$A, Aperturas!$A$2), 0))</f>
        <v/>
      </c>
      <c r="BIV224" s="21" t="str">
        <f>IF(BIV220 = "", "", IFERROR(BIV220 / SUMIFS(Aux_Totales!$N:$N, Aux_Totales!$F:$F, $F224, Aux_Totales!$A:$A, Aperturas!$A$2), 0))</f>
        <v/>
      </c>
      <c r="BIW224" s="21" t="str">
        <f>IF(BIW220 = "", "", IFERROR(BIW220 / SUMIFS(Aux_Totales!$N:$N, Aux_Totales!$F:$F, $F224, Aux_Totales!$A:$A, Aperturas!$A$2), 0))</f>
        <v/>
      </c>
      <c r="BIX224" s="21" t="str">
        <f>IF(BIX220 = "", "", IFERROR(BIX220 / SUMIFS(Aux_Totales!$N:$N, Aux_Totales!$F:$F, $F224, Aux_Totales!$A:$A, Aperturas!$A$2), 0))</f>
        <v/>
      </c>
      <c r="BIY224" s="21" t="str">
        <f>IF(BIY220 = "", "", IFERROR(BIY220 / SUMIFS(Aux_Totales!$N:$N, Aux_Totales!$F:$F, $F224, Aux_Totales!$A:$A, Aperturas!$A$2), 0))</f>
        <v/>
      </c>
      <c r="BIZ224" s="21" t="str">
        <f>IF(BIZ220 = "", "", IFERROR(BIZ220 / SUMIFS(Aux_Totales!$N:$N, Aux_Totales!$F:$F, $F224, Aux_Totales!$A:$A, Aperturas!$A$2), 0))</f>
        <v/>
      </c>
      <c r="BJA224" s="21" t="str">
        <f>IF(BJA220 = "", "", IFERROR(BJA220 / SUMIFS(Aux_Totales!$N:$N, Aux_Totales!$F:$F, $F224, Aux_Totales!$A:$A, Aperturas!$A$2), 0))</f>
        <v/>
      </c>
      <c r="BJB224" s="21" t="str">
        <f>IF(BJB220 = "", "", IFERROR(BJB220 / SUMIFS(Aux_Totales!$N:$N, Aux_Totales!$F:$F, $F224, Aux_Totales!$A:$A, Aperturas!$A$2), 0))</f>
        <v/>
      </c>
      <c r="BJC224" s="21" t="str">
        <f>IF(BJC220 = "", "", IFERROR(BJC220 / SUMIFS(Aux_Totales!$N:$N, Aux_Totales!$F:$F, $F224, Aux_Totales!$A:$A, Aperturas!$A$2), 0))</f>
        <v/>
      </c>
      <c r="BJD224" s="21" t="str">
        <f>IF(BJD220 = "", "", IFERROR(BJD220 / SUMIFS(Aux_Totales!$N:$N, Aux_Totales!$F:$F, $F224, Aux_Totales!$A:$A, Aperturas!$A$2), 0))</f>
        <v/>
      </c>
      <c r="BJE224" s="21" t="str">
        <f>IF(BJE220 = "", "", IFERROR(BJE220 / SUMIFS(Aux_Totales!$N:$N, Aux_Totales!$F:$F, $F224, Aux_Totales!$A:$A, Aperturas!$A$2), 0))</f>
        <v/>
      </c>
      <c r="BJF224" s="21" t="str">
        <f>IF(BJF220 = "", "", IFERROR(BJF220 / SUMIFS(Aux_Totales!$N:$N, Aux_Totales!$F:$F, $F224, Aux_Totales!$A:$A, Aperturas!$A$2), 0))</f>
        <v/>
      </c>
      <c r="BJG224" s="21" t="str">
        <f>IF(BJG220 = "", "", IFERROR(BJG220 / SUMIFS(Aux_Totales!$N:$N, Aux_Totales!$F:$F, $F224, Aux_Totales!$A:$A, Aperturas!$A$2), 0))</f>
        <v/>
      </c>
      <c r="BJH224" s="21" t="str">
        <f>IF(BJH220 = "", "", IFERROR(BJH220 / SUMIFS(Aux_Totales!$N:$N, Aux_Totales!$F:$F, $F224, Aux_Totales!$A:$A, Aperturas!$A$2), 0))</f>
        <v/>
      </c>
      <c r="BJI224" s="21" t="str">
        <f>IF(BJI220 = "", "", IFERROR(BJI220 / SUMIFS(Aux_Totales!$N:$N, Aux_Totales!$F:$F, $F224, Aux_Totales!$A:$A, Aperturas!$A$2), 0))</f>
        <v/>
      </c>
      <c r="BJJ224" s="21" t="str">
        <f>IF(BJJ220 = "", "", IFERROR(BJJ220 / SUMIFS(Aux_Totales!$N:$N, Aux_Totales!$F:$F, $F224, Aux_Totales!$A:$A, Aperturas!$A$2), 0))</f>
        <v/>
      </c>
      <c r="BJK224" s="21" t="str">
        <f>IF(BJK220 = "", "", IFERROR(BJK220 / SUMIFS(Aux_Totales!$N:$N, Aux_Totales!$F:$F, $F224, Aux_Totales!$A:$A, Aperturas!$A$2), 0))</f>
        <v/>
      </c>
      <c r="BJL224" s="21" t="str">
        <f>IF(BJL220 = "", "", IFERROR(BJL220 / SUMIFS(Aux_Totales!$N:$N, Aux_Totales!$F:$F, $F224, Aux_Totales!$A:$A, Aperturas!$A$2), 0))</f>
        <v/>
      </c>
      <c r="BJM224" s="21" t="str">
        <f>IF(BJM220 = "", "", IFERROR(BJM220 / SUMIFS(Aux_Totales!$N:$N, Aux_Totales!$F:$F, $F224, Aux_Totales!$A:$A, Aperturas!$A$2), 0))</f>
        <v/>
      </c>
      <c r="BJN224" s="21" t="str">
        <f>IF(BJN220 = "", "", IFERROR(BJN220 / SUMIFS(Aux_Totales!$N:$N, Aux_Totales!$F:$F, $F224, Aux_Totales!$A:$A, Aperturas!$A$2), 0))</f>
        <v/>
      </c>
      <c r="BJO224" s="21" t="str">
        <f>IF(BJO220 = "", "", IFERROR(BJO220 / SUMIFS(Aux_Totales!$N:$N, Aux_Totales!$F:$F, $F224, Aux_Totales!$A:$A, Aperturas!$A$2), 0))</f>
        <v/>
      </c>
      <c r="BJP224" s="21" t="str">
        <f>IF(BJP220 = "", "", IFERROR(BJP220 / SUMIFS(Aux_Totales!$N:$N, Aux_Totales!$F:$F, $F224, Aux_Totales!$A:$A, Aperturas!$A$2), 0))</f>
        <v/>
      </c>
      <c r="BJQ224" s="21" t="str">
        <f>IF(BJQ220 = "", "", IFERROR(BJQ220 / SUMIFS(Aux_Totales!$N:$N, Aux_Totales!$F:$F, $F224, Aux_Totales!$A:$A, Aperturas!$A$2), 0))</f>
        <v/>
      </c>
      <c r="BJR224" s="21" t="str">
        <f>IF(BJR220 = "", "", IFERROR(BJR220 / SUMIFS(Aux_Totales!$N:$N, Aux_Totales!$F:$F, $F224, Aux_Totales!$A:$A, Aperturas!$A$2), 0))</f>
        <v/>
      </c>
      <c r="BJS224" s="21" t="str">
        <f>IF(BJS220 = "", "", IFERROR(BJS220 / SUMIFS(Aux_Totales!$N:$N, Aux_Totales!$F:$F, $F224, Aux_Totales!$A:$A, Aperturas!$A$2), 0))</f>
        <v/>
      </c>
      <c r="BJT224" s="21" t="str">
        <f>IF(BJT220 = "", "", IFERROR(BJT220 / SUMIFS(Aux_Totales!$N:$N, Aux_Totales!$F:$F, $F224, Aux_Totales!$A:$A, Aperturas!$A$2), 0))</f>
        <v/>
      </c>
      <c r="BJU224" s="21" t="str">
        <f>IF(BJU220 = "", "", IFERROR(BJU220 / SUMIFS(Aux_Totales!$N:$N, Aux_Totales!$F:$F, $F224, Aux_Totales!$A:$A, Aperturas!$A$2), 0))</f>
        <v/>
      </c>
      <c r="BJV224" s="21" t="str">
        <f>IF(BJV220 = "", "", IFERROR(BJV220 / SUMIFS(Aux_Totales!$N:$N, Aux_Totales!$F:$F, $F224, Aux_Totales!$A:$A, Aperturas!$A$2), 0))</f>
        <v/>
      </c>
      <c r="BJW224" s="21" t="str">
        <f>IF(BJW220 = "", "", IFERROR(BJW220 / SUMIFS(Aux_Totales!$N:$N, Aux_Totales!$F:$F, $F224, Aux_Totales!$A:$A, Aperturas!$A$2), 0))</f>
        <v/>
      </c>
      <c r="BJX224" s="21" t="str">
        <f>IF(BJX220 = "", "", IFERROR(BJX220 / SUMIFS(Aux_Totales!$N:$N, Aux_Totales!$F:$F, $F224, Aux_Totales!$A:$A, Aperturas!$A$2), 0))</f>
        <v/>
      </c>
      <c r="BJY224" s="21" t="str">
        <f>IF(BJY220 = "", "", IFERROR(BJY220 / SUMIFS(Aux_Totales!$N:$N, Aux_Totales!$F:$F, $F224, Aux_Totales!$A:$A, Aperturas!$A$2), 0))</f>
        <v/>
      </c>
      <c r="BJZ224" s="21" t="str">
        <f>IF(BJZ220 = "", "", IFERROR(BJZ220 / SUMIFS(Aux_Totales!$N:$N, Aux_Totales!$F:$F, $F224, Aux_Totales!$A:$A, Aperturas!$A$2), 0))</f>
        <v/>
      </c>
      <c r="BKA224" s="21" t="str">
        <f>IF(BKA220 = "", "", IFERROR(BKA220 / SUMIFS(Aux_Totales!$N:$N, Aux_Totales!$F:$F, $F224, Aux_Totales!$A:$A, Aperturas!$A$2), 0))</f>
        <v/>
      </c>
      <c r="BKB224" s="21" t="str">
        <f>IF(BKB220 = "", "", IFERROR(BKB220 / SUMIFS(Aux_Totales!$N:$N, Aux_Totales!$F:$F, $F224, Aux_Totales!$A:$A, Aperturas!$A$2), 0))</f>
        <v/>
      </c>
      <c r="BKC224" s="21" t="str">
        <f>IF(BKC220 = "", "", IFERROR(BKC220 / SUMIFS(Aux_Totales!$N:$N, Aux_Totales!$F:$F, $F224, Aux_Totales!$A:$A, Aperturas!$A$2), 0))</f>
        <v/>
      </c>
      <c r="BKD224" s="21" t="str">
        <f>IF(BKD220 = "", "", IFERROR(BKD220 / SUMIFS(Aux_Totales!$N:$N, Aux_Totales!$F:$F, $F224, Aux_Totales!$A:$A, Aperturas!$A$2), 0))</f>
        <v/>
      </c>
      <c r="BKE224" s="21" t="str">
        <f>IF(BKE220 = "", "", IFERROR(BKE220 / SUMIFS(Aux_Totales!$N:$N, Aux_Totales!$F:$F, $F224, Aux_Totales!$A:$A, Aperturas!$A$2), 0))</f>
        <v/>
      </c>
      <c r="BKF224" s="21" t="str">
        <f>IF(BKF220 = "", "", IFERROR(BKF220 / SUMIFS(Aux_Totales!$N:$N, Aux_Totales!$F:$F, $F224, Aux_Totales!$A:$A, Aperturas!$A$2), 0))</f>
        <v/>
      </c>
      <c r="BKG224" s="21" t="str">
        <f>IF(BKG220 = "", "", IFERROR(BKG220 / SUMIFS(Aux_Totales!$N:$N, Aux_Totales!$F:$F, $F224, Aux_Totales!$A:$A, Aperturas!$A$2), 0))</f>
        <v/>
      </c>
      <c r="BKH224" s="21" t="str">
        <f>IF(BKH220 = "", "", IFERROR(BKH220 / SUMIFS(Aux_Totales!$N:$N, Aux_Totales!$F:$F, $F224, Aux_Totales!$A:$A, Aperturas!$A$2), 0))</f>
        <v/>
      </c>
      <c r="BKI224" s="21" t="str">
        <f>IF(BKI220 = "", "", IFERROR(BKI220 / SUMIFS(Aux_Totales!$N:$N, Aux_Totales!$F:$F, $F224, Aux_Totales!$A:$A, Aperturas!$A$2), 0))</f>
        <v/>
      </c>
      <c r="BKJ224" s="21" t="str">
        <f>IF(BKJ220 = "", "", IFERROR(BKJ220 / SUMIFS(Aux_Totales!$N:$N, Aux_Totales!$F:$F, $F224, Aux_Totales!$A:$A, Aperturas!$A$2), 0))</f>
        <v/>
      </c>
      <c r="BKK224" s="21" t="str">
        <f>IF(BKK220 = "", "", IFERROR(BKK220 / SUMIFS(Aux_Totales!$N:$N, Aux_Totales!$F:$F, $F224, Aux_Totales!$A:$A, Aperturas!$A$2), 0))</f>
        <v/>
      </c>
      <c r="BKL224" s="21" t="str">
        <f>IF(BKL220 = "", "", IFERROR(BKL220 / SUMIFS(Aux_Totales!$N:$N, Aux_Totales!$F:$F, $F224, Aux_Totales!$A:$A, Aperturas!$A$2), 0))</f>
        <v/>
      </c>
      <c r="BKM224" s="21" t="str">
        <f>IF(BKM220 = "", "", IFERROR(BKM220 / SUMIFS(Aux_Totales!$N:$N, Aux_Totales!$F:$F, $F224, Aux_Totales!$A:$A, Aperturas!$A$2), 0))</f>
        <v/>
      </c>
      <c r="BKN224" s="21" t="str">
        <f>IF(BKN220 = "", "", IFERROR(BKN220 / SUMIFS(Aux_Totales!$N:$N, Aux_Totales!$F:$F, $F224, Aux_Totales!$A:$A, Aperturas!$A$2), 0))</f>
        <v/>
      </c>
      <c r="BKO224" s="21" t="str">
        <f>IF(BKO220 = "", "", IFERROR(BKO220 / SUMIFS(Aux_Totales!$N:$N, Aux_Totales!$F:$F, $F224, Aux_Totales!$A:$A, Aperturas!$A$2), 0))</f>
        <v/>
      </c>
      <c r="BKP224" s="21" t="str">
        <f>IF(BKP220 = "", "", IFERROR(BKP220 / SUMIFS(Aux_Totales!$N:$N, Aux_Totales!$F:$F, $F224, Aux_Totales!$A:$A, Aperturas!$A$2), 0))</f>
        <v/>
      </c>
      <c r="BKQ224" s="21" t="str">
        <f>IF(BKQ220 = "", "", IFERROR(BKQ220 / SUMIFS(Aux_Totales!$N:$N, Aux_Totales!$F:$F, $F224, Aux_Totales!$A:$A, Aperturas!$A$2), 0))</f>
        <v/>
      </c>
      <c r="BKR224" s="21" t="str">
        <f>IF(BKR220 = "", "", IFERROR(BKR220 / SUMIFS(Aux_Totales!$N:$N, Aux_Totales!$F:$F, $F224, Aux_Totales!$A:$A, Aperturas!$A$2), 0))</f>
        <v/>
      </c>
      <c r="BKS224" s="21" t="str">
        <f>IF(BKS220 = "", "", IFERROR(BKS220 / SUMIFS(Aux_Totales!$N:$N, Aux_Totales!$F:$F, $F224, Aux_Totales!$A:$A, Aperturas!$A$2), 0))</f>
        <v/>
      </c>
      <c r="BKT224" s="21" t="str">
        <f>IF(BKT220 = "", "", IFERROR(BKT220 / SUMIFS(Aux_Totales!$N:$N, Aux_Totales!$F:$F, $F224, Aux_Totales!$A:$A, Aperturas!$A$2), 0))</f>
        <v/>
      </c>
      <c r="BKU224" s="21" t="str">
        <f>IF(BKU220 = "", "", IFERROR(BKU220 / SUMIFS(Aux_Totales!$N:$N, Aux_Totales!$F:$F, $F224, Aux_Totales!$A:$A, Aperturas!$A$2), 0))</f>
        <v/>
      </c>
      <c r="BKV224" s="21" t="str">
        <f>IF(BKV220 = "", "", IFERROR(BKV220 / SUMIFS(Aux_Totales!$N:$N, Aux_Totales!$F:$F, $F224, Aux_Totales!$A:$A, Aperturas!$A$2), 0))</f>
        <v/>
      </c>
      <c r="BKW224" s="21" t="str">
        <f>IF(BKW220 = "", "", IFERROR(BKW220 / SUMIFS(Aux_Totales!$N:$N, Aux_Totales!$F:$F, $F224, Aux_Totales!$A:$A, Aperturas!$A$2), 0))</f>
        <v/>
      </c>
      <c r="BKX224" s="21" t="str">
        <f>IF(BKX220 = "", "", IFERROR(BKX220 / SUMIFS(Aux_Totales!$N:$N, Aux_Totales!$F:$F, $F224, Aux_Totales!$A:$A, Aperturas!$A$2), 0))</f>
        <v/>
      </c>
      <c r="BKY224" s="21" t="str">
        <f>IF(BKY220 = "", "", IFERROR(BKY220 / SUMIFS(Aux_Totales!$N:$N, Aux_Totales!$F:$F, $F224, Aux_Totales!$A:$A, Aperturas!$A$2), 0))</f>
        <v/>
      </c>
      <c r="BKZ224" s="21" t="str">
        <f>IF(BKZ220 = "", "", IFERROR(BKZ220 / SUMIFS(Aux_Totales!$N:$N, Aux_Totales!$F:$F, $F224, Aux_Totales!$A:$A, Aperturas!$A$2), 0))</f>
        <v/>
      </c>
      <c r="BLA224" s="21" t="str">
        <f>IF(BLA220 = "", "", IFERROR(BLA220 / SUMIFS(Aux_Totales!$N:$N, Aux_Totales!$F:$F, $F224, Aux_Totales!$A:$A, Aperturas!$A$2), 0))</f>
        <v/>
      </c>
      <c r="BLB224" s="21" t="str">
        <f>IF(BLB220 = "", "", IFERROR(BLB220 / SUMIFS(Aux_Totales!$N:$N, Aux_Totales!$F:$F, $F224, Aux_Totales!$A:$A, Aperturas!$A$2), 0))</f>
        <v/>
      </c>
      <c r="BLC224" s="21" t="str">
        <f>IF(BLC220 = "", "", IFERROR(BLC220 / SUMIFS(Aux_Totales!$N:$N, Aux_Totales!$F:$F, $F224, Aux_Totales!$A:$A, Aperturas!$A$2), 0))</f>
        <v/>
      </c>
      <c r="BLD224" s="21" t="str">
        <f>IF(BLD220 = "", "", IFERROR(BLD220 / SUMIFS(Aux_Totales!$N:$N, Aux_Totales!$F:$F, $F224, Aux_Totales!$A:$A, Aperturas!$A$2), 0))</f>
        <v/>
      </c>
      <c r="BLE224" s="21" t="str">
        <f>IF(BLE220 = "", "", IFERROR(BLE220 / SUMIFS(Aux_Totales!$N:$N, Aux_Totales!$F:$F, $F224, Aux_Totales!$A:$A, Aperturas!$A$2), 0))</f>
        <v/>
      </c>
      <c r="BLF224" s="21" t="str">
        <f>IF(BLF220 = "", "", IFERROR(BLF220 / SUMIFS(Aux_Totales!$N:$N, Aux_Totales!$F:$F, $F224, Aux_Totales!$A:$A, Aperturas!$A$2), 0))</f>
        <v/>
      </c>
      <c r="BLG224" s="21" t="str">
        <f>IF(BLG220 = "", "", IFERROR(BLG220 / SUMIFS(Aux_Totales!$N:$N, Aux_Totales!$F:$F, $F224, Aux_Totales!$A:$A, Aperturas!$A$2), 0))</f>
        <v/>
      </c>
      <c r="BLH224" s="21" t="str">
        <f>IF(BLH220 = "", "", IFERROR(BLH220 / SUMIFS(Aux_Totales!$N:$N, Aux_Totales!$F:$F, $F224, Aux_Totales!$A:$A, Aperturas!$A$2), 0))</f>
        <v/>
      </c>
      <c r="BLI224" s="21" t="str">
        <f>IF(BLI220 = "", "", IFERROR(BLI220 / SUMIFS(Aux_Totales!$N:$N, Aux_Totales!$F:$F, $F224, Aux_Totales!$A:$A, Aperturas!$A$2), 0))</f>
        <v/>
      </c>
      <c r="BLJ224" s="21" t="str">
        <f>IF(BLJ220 = "", "", IFERROR(BLJ220 / SUMIFS(Aux_Totales!$N:$N, Aux_Totales!$F:$F, $F224, Aux_Totales!$A:$A, Aperturas!$A$2), 0))</f>
        <v/>
      </c>
      <c r="BLK224" s="21" t="str">
        <f>IF(BLK220 = "", "", IFERROR(BLK220 / SUMIFS(Aux_Totales!$N:$N, Aux_Totales!$F:$F, $F224, Aux_Totales!$A:$A, Aperturas!$A$2), 0))</f>
        <v/>
      </c>
      <c r="BLL224" s="21" t="str">
        <f>IF(BLL220 = "", "", IFERROR(BLL220 / SUMIFS(Aux_Totales!$N:$N, Aux_Totales!$F:$F, $F224, Aux_Totales!$A:$A, Aperturas!$A$2), 0))</f>
        <v/>
      </c>
      <c r="BLM224" s="21" t="str">
        <f>IF(BLM220 = "", "", IFERROR(BLM220 / SUMIFS(Aux_Totales!$N:$N, Aux_Totales!$F:$F, $F224, Aux_Totales!$A:$A, Aperturas!$A$2), 0))</f>
        <v/>
      </c>
      <c r="BLN224" s="21" t="str">
        <f>IF(BLN220 = "", "", IFERROR(BLN220 / SUMIFS(Aux_Totales!$N:$N, Aux_Totales!$F:$F, $F224, Aux_Totales!$A:$A, Aperturas!$A$2), 0))</f>
        <v/>
      </c>
      <c r="BLO224" s="21" t="str">
        <f>IF(BLO220 = "", "", IFERROR(BLO220 / SUMIFS(Aux_Totales!$N:$N, Aux_Totales!$F:$F, $F224, Aux_Totales!$A:$A, Aperturas!$A$2), 0))</f>
        <v/>
      </c>
      <c r="BLP224" s="21" t="str">
        <f>IF(BLP220 = "", "", IFERROR(BLP220 / SUMIFS(Aux_Totales!$N:$N, Aux_Totales!$F:$F, $F224, Aux_Totales!$A:$A, Aperturas!$A$2), 0))</f>
        <v/>
      </c>
      <c r="BLQ224" s="21" t="str">
        <f>IF(BLQ220 = "", "", IFERROR(BLQ220 / SUMIFS(Aux_Totales!$N:$N, Aux_Totales!$F:$F, $F224, Aux_Totales!$A:$A, Aperturas!$A$2), 0))</f>
        <v/>
      </c>
      <c r="BLR224" s="21" t="str">
        <f>IF(BLR220 = "", "", IFERROR(BLR220 / SUMIFS(Aux_Totales!$N:$N, Aux_Totales!$F:$F, $F224, Aux_Totales!$A:$A, Aperturas!$A$2), 0))</f>
        <v/>
      </c>
      <c r="BLS224" s="21" t="str">
        <f>IF(BLS220 = "", "", IFERROR(BLS220 / SUMIFS(Aux_Totales!$N:$N, Aux_Totales!$F:$F, $F224, Aux_Totales!$A:$A, Aperturas!$A$2), 0))</f>
        <v/>
      </c>
      <c r="BLT224" s="21" t="str">
        <f>IF(BLT220 = "", "", IFERROR(BLT220 / SUMIFS(Aux_Totales!$N:$N, Aux_Totales!$F:$F, $F224, Aux_Totales!$A:$A, Aperturas!$A$2), 0))</f>
        <v/>
      </c>
      <c r="BLU224" s="21" t="str">
        <f>IF(BLU220 = "", "", IFERROR(BLU220 / SUMIFS(Aux_Totales!$N:$N, Aux_Totales!$F:$F, $F224, Aux_Totales!$A:$A, Aperturas!$A$2), 0))</f>
        <v/>
      </c>
      <c r="BLV224" s="21" t="str">
        <f>IF(BLV220 = "", "", IFERROR(BLV220 / SUMIFS(Aux_Totales!$N:$N, Aux_Totales!$F:$F, $F224, Aux_Totales!$A:$A, Aperturas!$A$2), 0))</f>
        <v/>
      </c>
      <c r="BLW224" s="21" t="str">
        <f>IF(BLW220 = "", "", IFERROR(BLW220 / SUMIFS(Aux_Totales!$N:$N, Aux_Totales!$F:$F, $F224, Aux_Totales!$A:$A, Aperturas!$A$2), 0))</f>
        <v/>
      </c>
      <c r="BLX224" s="21" t="str">
        <f>IF(BLX220 = "", "", IFERROR(BLX220 / SUMIFS(Aux_Totales!$N:$N, Aux_Totales!$F:$F, $F224, Aux_Totales!$A:$A, Aperturas!$A$2), 0))</f>
        <v/>
      </c>
      <c r="BLY224" s="21" t="str">
        <f>IF(BLY220 = "", "", IFERROR(BLY220 / SUMIFS(Aux_Totales!$N:$N, Aux_Totales!$F:$F, $F224, Aux_Totales!$A:$A, Aperturas!$A$2), 0))</f>
        <v/>
      </c>
      <c r="BLZ224" s="21" t="str">
        <f>IF(BLZ220 = "", "", IFERROR(BLZ220 / SUMIFS(Aux_Totales!$N:$N, Aux_Totales!$F:$F, $F224, Aux_Totales!$A:$A, Aperturas!$A$2), 0))</f>
        <v/>
      </c>
      <c r="BMA224" s="21" t="str">
        <f>IF(BMA220 = "", "", IFERROR(BMA220 / SUMIFS(Aux_Totales!$N:$N, Aux_Totales!$F:$F, $F224, Aux_Totales!$A:$A, Aperturas!$A$2), 0))</f>
        <v/>
      </c>
      <c r="BMB224" s="21" t="str">
        <f>IF(BMB220 = "", "", IFERROR(BMB220 / SUMIFS(Aux_Totales!$N:$N, Aux_Totales!$F:$F, $F224, Aux_Totales!$A:$A, Aperturas!$A$2), 0))</f>
        <v/>
      </c>
      <c r="BMC224" s="21" t="str">
        <f>IF(BMC220 = "", "", IFERROR(BMC220 / SUMIFS(Aux_Totales!$N:$N, Aux_Totales!$F:$F, $F224, Aux_Totales!$A:$A, Aperturas!$A$2), 0))</f>
        <v/>
      </c>
      <c r="BMD224" s="21" t="str">
        <f>IF(BMD220 = "", "", IFERROR(BMD220 / SUMIFS(Aux_Totales!$N:$N, Aux_Totales!$F:$F, $F224, Aux_Totales!$A:$A, Aperturas!$A$2), 0))</f>
        <v/>
      </c>
      <c r="BME224" s="21" t="str">
        <f>IF(BME220 = "", "", IFERROR(BME220 / SUMIFS(Aux_Totales!$N:$N, Aux_Totales!$F:$F, $F224, Aux_Totales!$A:$A, Aperturas!$A$2), 0))</f>
        <v/>
      </c>
      <c r="BMF224" s="21" t="str">
        <f>IF(BMF220 = "", "", IFERROR(BMF220 / SUMIFS(Aux_Totales!$N:$N, Aux_Totales!$F:$F, $F224, Aux_Totales!$A:$A, Aperturas!$A$2), 0))</f>
        <v/>
      </c>
      <c r="BMG224" s="21" t="str">
        <f>IF(BMG220 = "", "", IFERROR(BMG220 / SUMIFS(Aux_Totales!$N:$N, Aux_Totales!$F:$F, $F224, Aux_Totales!$A:$A, Aperturas!$A$2), 0))</f>
        <v/>
      </c>
      <c r="BMH224" s="21" t="str">
        <f>IF(BMH220 = "", "", IFERROR(BMH220 / SUMIFS(Aux_Totales!$N:$N, Aux_Totales!$F:$F, $F224, Aux_Totales!$A:$A, Aperturas!$A$2), 0))</f>
        <v/>
      </c>
      <c r="BMI224" s="21" t="str">
        <f>IF(BMI220 = "", "", IFERROR(BMI220 / SUMIFS(Aux_Totales!$N:$N, Aux_Totales!$F:$F, $F224, Aux_Totales!$A:$A, Aperturas!$A$2), 0))</f>
        <v/>
      </c>
      <c r="BMJ224" s="21" t="str">
        <f>IF(BMJ220 = "", "", IFERROR(BMJ220 / SUMIFS(Aux_Totales!$N:$N, Aux_Totales!$F:$F, $F224, Aux_Totales!$A:$A, Aperturas!$A$2), 0))</f>
        <v/>
      </c>
      <c r="BMK224" s="21" t="str">
        <f>IF(BMK220 = "", "", IFERROR(BMK220 / SUMIFS(Aux_Totales!$N:$N, Aux_Totales!$F:$F, $F224, Aux_Totales!$A:$A, Aperturas!$A$2), 0))</f>
        <v/>
      </c>
      <c r="BML224" s="21" t="str">
        <f>IF(BML220 = "", "", IFERROR(BML220 / SUMIFS(Aux_Totales!$N:$N, Aux_Totales!$F:$F, $F224, Aux_Totales!$A:$A, Aperturas!$A$2), 0))</f>
        <v/>
      </c>
      <c r="BMM224" s="21" t="str">
        <f>IF(BMM220 = "", "", IFERROR(BMM220 / SUMIFS(Aux_Totales!$N:$N, Aux_Totales!$F:$F, $F224, Aux_Totales!$A:$A, Aperturas!$A$2), 0))</f>
        <v/>
      </c>
      <c r="BMN224" s="21" t="str">
        <f>IF(BMN220 = "", "", IFERROR(BMN220 / SUMIFS(Aux_Totales!$N:$N, Aux_Totales!$F:$F, $F224, Aux_Totales!$A:$A, Aperturas!$A$2), 0))</f>
        <v/>
      </c>
      <c r="BMO224" s="21" t="str">
        <f>IF(BMO220 = "", "", IFERROR(BMO220 / SUMIFS(Aux_Totales!$N:$N, Aux_Totales!$F:$F, $F224, Aux_Totales!$A:$A, Aperturas!$A$2), 0))</f>
        <v/>
      </c>
      <c r="BMP224" s="21" t="str">
        <f>IF(BMP220 = "", "", IFERROR(BMP220 / SUMIFS(Aux_Totales!$N:$N, Aux_Totales!$F:$F, $F224, Aux_Totales!$A:$A, Aperturas!$A$2), 0))</f>
        <v/>
      </c>
      <c r="BMQ224" s="21" t="str">
        <f>IF(BMQ220 = "", "", IFERROR(BMQ220 / SUMIFS(Aux_Totales!$N:$N, Aux_Totales!$F:$F, $F224, Aux_Totales!$A:$A, Aperturas!$A$2), 0))</f>
        <v/>
      </c>
      <c r="BMR224" s="21" t="str">
        <f>IF(BMR220 = "", "", IFERROR(BMR220 / SUMIFS(Aux_Totales!$N:$N, Aux_Totales!$F:$F, $F224, Aux_Totales!$A:$A, Aperturas!$A$2), 0))</f>
        <v/>
      </c>
      <c r="BMS224" s="21" t="str">
        <f>IF(BMS220 = "", "", IFERROR(BMS220 / SUMIFS(Aux_Totales!$N:$N, Aux_Totales!$F:$F, $F224, Aux_Totales!$A:$A, Aperturas!$A$2), 0))</f>
        <v/>
      </c>
      <c r="BMT224" s="21" t="str">
        <f>IF(BMT220 = "", "", IFERROR(BMT220 / SUMIFS(Aux_Totales!$N:$N, Aux_Totales!$F:$F, $F224, Aux_Totales!$A:$A, Aperturas!$A$2), 0))</f>
        <v/>
      </c>
      <c r="BMU224" s="21" t="str">
        <f>IF(BMU220 = "", "", IFERROR(BMU220 / SUMIFS(Aux_Totales!$N:$N, Aux_Totales!$F:$F, $F224, Aux_Totales!$A:$A, Aperturas!$A$2), 0))</f>
        <v/>
      </c>
      <c r="BMV224" s="21" t="str">
        <f>IF(BMV220 = "", "", IFERROR(BMV220 / SUMIFS(Aux_Totales!$N:$N, Aux_Totales!$F:$F, $F224, Aux_Totales!$A:$A, Aperturas!$A$2), 0))</f>
        <v/>
      </c>
      <c r="BMW224" s="21" t="str">
        <f>IF(BMW220 = "", "", IFERROR(BMW220 / SUMIFS(Aux_Totales!$N:$N, Aux_Totales!$F:$F, $F224, Aux_Totales!$A:$A, Aperturas!$A$2), 0))</f>
        <v/>
      </c>
      <c r="BMX224" s="21" t="str">
        <f>IF(BMX220 = "", "", IFERROR(BMX220 / SUMIFS(Aux_Totales!$N:$N, Aux_Totales!$F:$F, $F224, Aux_Totales!$A:$A, Aperturas!$A$2), 0))</f>
        <v/>
      </c>
      <c r="BMY224" s="21" t="str">
        <f>IF(BMY220 = "", "", IFERROR(BMY220 / SUMIFS(Aux_Totales!$N:$N, Aux_Totales!$F:$F, $F224, Aux_Totales!$A:$A, Aperturas!$A$2), 0))</f>
        <v/>
      </c>
      <c r="BMZ224" s="21" t="str">
        <f>IF(BMZ220 = "", "", IFERROR(BMZ220 / SUMIFS(Aux_Totales!$N:$N, Aux_Totales!$F:$F, $F224, Aux_Totales!$A:$A, Aperturas!$A$2), 0))</f>
        <v/>
      </c>
      <c r="BNA224" s="21" t="str">
        <f>IF(BNA220 = "", "", IFERROR(BNA220 / SUMIFS(Aux_Totales!$N:$N, Aux_Totales!$F:$F, $F224, Aux_Totales!$A:$A, Aperturas!$A$2), 0))</f>
        <v/>
      </c>
      <c r="BNB224" s="21" t="str">
        <f>IF(BNB220 = "", "", IFERROR(BNB220 / SUMIFS(Aux_Totales!$N:$N, Aux_Totales!$F:$F, $F224, Aux_Totales!$A:$A, Aperturas!$A$2), 0))</f>
        <v/>
      </c>
      <c r="BNC224" s="21" t="str">
        <f>IF(BNC220 = "", "", IFERROR(BNC220 / SUMIFS(Aux_Totales!$N:$N, Aux_Totales!$F:$F, $F224, Aux_Totales!$A:$A, Aperturas!$A$2), 0))</f>
        <v/>
      </c>
      <c r="BND224" s="21" t="str">
        <f>IF(BND220 = "", "", IFERROR(BND220 / SUMIFS(Aux_Totales!$N:$N, Aux_Totales!$F:$F, $F224, Aux_Totales!$A:$A, Aperturas!$A$2), 0))</f>
        <v/>
      </c>
      <c r="BNE224" s="21" t="str">
        <f>IF(BNE220 = "", "", IFERROR(BNE220 / SUMIFS(Aux_Totales!$N:$N, Aux_Totales!$F:$F, $F224, Aux_Totales!$A:$A, Aperturas!$A$2), 0))</f>
        <v/>
      </c>
      <c r="BNF224" s="21" t="str">
        <f>IF(BNF220 = "", "", IFERROR(BNF220 / SUMIFS(Aux_Totales!$N:$N, Aux_Totales!$F:$F, $F224, Aux_Totales!$A:$A, Aperturas!$A$2), 0))</f>
        <v/>
      </c>
      <c r="BNG224" s="21" t="str">
        <f>IF(BNG220 = "", "", IFERROR(BNG220 / SUMIFS(Aux_Totales!$N:$N, Aux_Totales!$F:$F, $F224, Aux_Totales!$A:$A, Aperturas!$A$2), 0))</f>
        <v/>
      </c>
      <c r="BNH224" s="21" t="str">
        <f>IF(BNH220 = "", "", IFERROR(BNH220 / SUMIFS(Aux_Totales!$N:$N, Aux_Totales!$F:$F, $F224, Aux_Totales!$A:$A, Aperturas!$A$2), 0))</f>
        <v/>
      </c>
      <c r="BNI224" s="21" t="str">
        <f>IF(BNI220 = "", "", IFERROR(BNI220 / SUMIFS(Aux_Totales!$N:$N, Aux_Totales!$F:$F, $F224, Aux_Totales!$A:$A, Aperturas!$A$2), 0))</f>
        <v/>
      </c>
      <c r="BNJ224" s="21" t="str">
        <f>IF(BNJ220 = "", "", IFERROR(BNJ220 / SUMIFS(Aux_Totales!$N:$N, Aux_Totales!$F:$F, $F224, Aux_Totales!$A:$A, Aperturas!$A$2), 0))</f>
        <v/>
      </c>
      <c r="BNK224" s="21" t="str">
        <f>IF(BNK220 = "", "", IFERROR(BNK220 / SUMIFS(Aux_Totales!$N:$N, Aux_Totales!$F:$F, $F224, Aux_Totales!$A:$A, Aperturas!$A$2), 0))</f>
        <v/>
      </c>
      <c r="BNL224" s="21" t="str">
        <f>IF(BNL220 = "", "", IFERROR(BNL220 / SUMIFS(Aux_Totales!$N:$N, Aux_Totales!$F:$F, $F224, Aux_Totales!$A:$A, Aperturas!$A$2), 0))</f>
        <v/>
      </c>
      <c r="BNM224" s="21" t="str">
        <f>IF(BNM220 = "", "", IFERROR(BNM220 / SUMIFS(Aux_Totales!$N:$N, Aux_Totales!$F:$F, $F224, Aux_Totales!$A:$A, Aperturas!$A$2), 0))</f>
        <v/>
      </c>
      <c r="BNN224" s="21" t="str">
        <f>IF(BNN220 = "", "", IFERROR(BNN220 / SUMIFS(Aux_Totales!$N:$N, Aux_Totales!$F:$F, $F224, Aux_Totales!$A:$A, Aperturas!$A$2), 0))</f>
        <v/>
      </c>
      <c r="BNO224" s="21" t="str">
        <f>IF(BNO220 = "", "", IFERROR(BNO220 / SUMIFS(Aux_Totales!$N:$N, Aux_Totales!$F:$F, $F224, Aux_Totales!$A:$A, Aperturas!$A$2), 0))</f>
        <v/>
      </c>
      <c r="BNP224" s="21" t="str">
        <f>IF(BNP220 = "", "", IFERROR(BNP220 / SUMIFS(Aux_Totales!$N:$N, Aux_Totales!$F:$F, $F224, Aux_Totales!$A:$A, Aperturas!$A$2), 0))</f>
        <v/>
      </c>
      <c r="BNQ224" s="21" t="str">
        <f>IF(BNQ220 = "", "", IFERROR(BNQ220 / SUMIFS(Aux_Totales!$N:$N, Aux_Totales!$F:$F, $F224, Aux_Totales!$A:$A, Aperturas!$A$2), 0))</f>
        <v/>
      </c>
      <c r="BNR224" s="21" t="str">
        <f>IF(BNR220 = "", "", IFERROR(BNR220 / SUMIFS(Aux_Totales!$N:$N, Aux_Totales!$F:$F, $F224, Aux_Totales!$A:$A, Aperturas!$A$2), 0))</f>
        <v/>
      </c>
      <c r="BNS224" s="21" t="str">
        <f>IF(BNS220 = "", "", IFERROR(BNS220 / SUMIFS(Aux_Totales!$N:$N, Aux_Totales!$F:$F, $F224, Aux_Totales!$A:$A, Aperturas!$A$2), 0))</f>
        <v/>
      </c>
      <c r="BNT224" s="21" t="str">
        <f>IF(BNT220 = "", "", IFERROR(BNT220 / SUMIFS(Aux_Totales!$N:$N, Aux_Totales!$F:$F, $F224, Aux_Totales!$A:$A, Aperturas!$A$2), 0))</f>
        <v/>
      </c>
      <c r="BNU224" s="21" t="str">
        <f>IF(BNU220 = "", "", IFERROR(BNU220 / SUMIFS(Aux_Totales!$N:$N, Aux_Totales!$F:$F, $F224, Aux_Totales!$A:$A, Aperturas!$A$2), 0))</f>
        <v/>
      </c>
      <c r="BNV224" s="21" t="str">
        <f>IF(BNV220 = "", "", IFERROR(BNV220 / SUMIFS(Aux_Totales!$N:$N, Aux_Totales!$F:$F, $F224, Aux_Totales!$A:$A, Aperturas!$A$2), 0))</f>
        <v/>
      </c>
      <c r="BNW224" s="21" t="str">
        <f>IF(BNW220 = "", "", IFERROR(BNW220 / SUMIFS(Aux_Totales!$N:$N, Aux_Totales!$F:$F, $F224, Aux_Totales!$A:$A, Aperturas!$A$2), 0))</f>
        <v/>
      </c>
      <c r="BNX224" s="21" t="str">
        <f>IF(BNX220 = "", "", IFERROR(BNX220 / SUMIFS(Aux_Totales!$N:$N, Aux_Totales!$F:$F, $F224, Aux_Totales!$A:$A, Aperturas!$A$2), 0))</f>
        <v/>
      </c>
      <c r="BNY224" s="21" t="str">
        <f>IF(BNY220 = "", "", IFERROR(BNY220 / SUMIFS(Aux_Totales!$N:$N, Aux_Totales!$F:$F, $F224, Aux_Totales!$A:$A, Aperturas!$A$2), 0))</f>
        <v/>
      </c>
      <c r="BNZ224" s="21" t="str">
        <f>IF(BNZ220 = "", "", IFERROR(BNZ220 / SUMIFS(Aux_Totales!$N:$N, Aux_Totales!$F:$F, $F224, Aux_Totales!$A:$A, Aperturas!$A$2), 0))</f>
        <v/>
      </c>
      <c r="BOA224" s="21" t="str">
        <f>IF(BOA220 = "", "", IFERROR(BOA220 / SUMIFS(Aux_Totales!$N:$N, Aux_Totales!$F:$F, $F224, Aux_Totales!$A:$A, Aperturas!$A$2), 0))</f>
        <v/>
      </c>
      <c r="BOB224" s="21" t="str">
        <f>IF(BOB220 = "", "", IFERROR(BOB220 / SUMIFS(Aux_Totales!$N:$N, Aux_Totales!$F:$F, $F224, Aux_Totales!$A:$A, Aperturas!$A$2), 0))</f>
        <v/>
      </c>
      <c r="BOC224" s="21" t="str">
        <f>IF(BOC220 = "", "", IFERROR(BOC220 / SUMIFS(Aux_Totales!$N:$N, Aux_Totales!$F:$F, $F224, Aux_Totales!$A:$A, Aperturas!$A$2), 0))</f>
        <v/>
      </c>
      <c r="BOD224" s="21" t="str">
        <f>IF(BOD220 = "", "", IFERROR(BOD220 / SUMIFS(Aux_Totales!$N:$N, Aux_Totales!$F:$F, $F224, Aux_Totales!$A:$A, Aperturas!$A$2), 0))</f>
        <v/>
      </c>
      <c r="BOE224" s="21" t="str">
        <f>IF(BOE220 = "", "", IFERROR(BOE220 / SUMIFS(Aux_Totales!$N:$N, Aux_Totales!$F:$F, $F224, Aux_Totales!$A:$A, Aperturas!$A$2), 0))</f>
        <v/>
      </c>
      <c r="BOF224" s="21" t="str">
        <f>IF(BOF220 = "", "", IFERROR(BOF220 / SUMIFS(Aux_Totales!$N:$N, Aux_Totales!$F:$F, $F224, Aux_Totales!$A:$A, Aperturas!$A$2), 0))</f>
        <v/>
      </c>
      <c r="BOG224" s="21" t="str">
        <f>IF(BOG220 = "", "", IFERROR(BOG220 / SUMIFS(Aux_Totales!$N:$N, Aux_Totales!$F:$F, $F224, Aux_Totales!$A:$A, Aperturas!$A$2), 0))</f>
        <v/>
      </c>
      <c r="BOH224" s="21" t="str">
        <f>IF(BOH220 = "", "", IFERROR(BOH220 / SUMIFS(Aux_Totales!$N:$N, Aux_Totales!$F:$F, $F224, Aux_Totales!$A:$A, Aperturas!$A$2), 0))</f>
        <v/>
      </c>
      <c r="BOI224" s="21" t="str">
        <f>IF(BOI220 = "", "", IFERROR(BOI220 / SUMIFS(Aux_Totales!$N:$N, Aux_Totales!$F:$F, $F224, Aux_Totales!$A:$A, Aperturas!$A$2), 0))</f>
        <v/>
      </c>
      <c r="BOJ224" s="21" t="str">
        <f>IF(BOJ220 = "", "", IFERROR(BOJ220 / SUMIFS(Aux_Totales!$N:$N, Aux_Totales!$F:$F, $F224, Aux_Totales!$A:$A, Aperturas!$A$2), 0))</f>
        <v/>
      </c>
      <c r="BOK224" s="21" t="str">
        <f>IF(BOK220 = "", "", IFERROR(BOK220 / SUMIFS(Aux_Totales!$N:$N, Aux_Totales!$F:$F, $F224, Aux_Totales!$A:$A, Aperturas!$A$2), 0))</f>
        <v/>
      </c>
      <c r="BOL224" s="21" t="str">
        <f>IF(BOL220 = "", "", IFERROR(BOL220 / SUMIFS(Aux_Totales!$N:$N, Aux_Totales!$F:$F, $F224, Aux_Totales!$A:$A, Aperturas!$A$2), 0))</f>
        <v/>
      </c>
      <c r="BOM224" s="21" t="str">
        <f>IF(BOM220 = "", "", IFERROR(BOM220 / SUMIFS(Aux_Totales!$N:$N, Aux_Totales!$F:$F, $F224, Aux_Totales!$A:$A, Aperturas!$A$2), 0))</f>
        <v/>
      </c>
      <c r="BON224" s="21" t="str">
        <f>IF(BON220 = "", "", IFERROR(BON220 / SUMIFS(Aux_Totales!$N:$N, Aux_Totales!$F:$F, $F224, Aux_Totales!$A:$A, Aperturas!$A$2), 0))</f>
        <v/>
      </c>
      <c r="BOO224" s="21" t="str">
        <f>IF(BOO220 = "", "", IFERROR(BOO220 / SUMIFS(Aux_Totales!$N:$N, Aux_Totales!$F:$F, $F224, Aux_Totales!$A:$A, Aperturas!$A$2), 0))</f>
        <v/>
      </c>
      <c r="BOP224" s="21" t="str">
        <f>IF(BOP220 = "", "", IFERROR(BOP220 / SUMIFS(Aux_Totales!$N:$N, Aux_Totales!$F:$F, $F224, Aux_Totales!$A:$A, Aperturas!$A$2), 0))</f>
        <v/>
      </c>
      <c r="BOQ224" s="21" t="str">
        <f>IF(BOQ220 = "", "", IFERROR(BOQ220 / SUMIFS(Aux_Totales!$N:$N, Aux_Totales!$F:$F, $F224, Aux_Totales!$A:$A, Aperturas!$A$2), 0))</f>
        <v/>
      </c>
      <c r="BOR224" s="21" t="str">
        <f>IF(BOR220 = "", "", IFERROR(BOR220 / SUMIFS(Aux_Totales!$N:$N, Aux_Totales!$F:$F, $F224, Aux_Totales!$A:$A, Aperturas!$A$2), 0))</f>
        <v/>
      </c>
      <c r="BOS224" s="21" t="str">
        <f>IF(BOS220 = "", "", IFERROR(BOS220 / SUMIFS(Aux_Totales!$N:$N, Aux_Totales!$F:$F, $F224, Aux_Totales!$A:$A, Aperturas!$A$2), 0))</f>
        <v/>
      </c>
      <c r="BOT224" s="21" t="str">
        <f>IF(BOT220 = "", "", IFERROR(BOT220 / SUMIFS(Aux_Totales!$N:$N, Aux_Totales!$F:$F, $F224, Aux_Totales!$A:$A, Aperturas!$A$2), 0))</f>
        <v/>
      </c>
      <c r="BOU224" s="21" t="str">
        <f>IF(BOU220 = "", "", IFERROR(BOU220 / SUMIFS(Aux_Totales!$N:$N, Aux_Totales!$F:$F, $F224, Aux_Totales!$A:$A, Aperturas!$A$2), 0))</f>
        <v/>
      </c>
      <c r="BOV224" s="21" t="str">
        <f>IF(BOV220 = "", "", IFERROR(BOV220 / SUMIFS(Aux_Totales!$N:$N, Aux_Totales!$F:$F, $F224, Aux_Totales!$A:$A, Aperturas!$A$2), 0))</f>
        <v/>
      </c>
      <c r="BOW224" s="21" t="str">
        <f>IF(BOW220 = "", "", IFERROR(BOW220 / SUMIFS(Aux_Totales!$N:$N, Aux_Totales!$F:$F, $F224, Aux_Totales!$A:$A, Aperturas!$A$2), 0))</f>
        <v/>
      </c>
      <c r="BOX224" s="21" t="str">
        <f>IF(BOX220 = "", "", IFERROR(BOX220 / SUMIFS(Aux_Totales!$N:$N, Aux_Totales!$F:$F, $F224, Aux_Totales!$A:$A, Aperturas!$A$2), 0))</f>
        <v/>
      </c>
      <c r="BOY224" s="21" t="str">
        <f>IF(BOY220 = "", "", IFERROR(BOY220 / SUMIFS(Aux_Totales!$N:$N, Aux_Totales!$F:$F, $F224, Aux_Totales!$A:$A, Aperturas!$A$2), 0))</f>
        <v/>
      </c>
      <c r="BOZ224" s="21" t="str">
        <f>IF(BOZ220 = "", "", IFERROR(BOZ220 / SUMIFS(Aux_Totales!$N:$N, Aux_Totales!$F:$F, $F224, Aux_Totales!$A:$A, Aperturas!$A$2), 0))</f>
        <v/>
      </c>
      <c r="BPA224" s="21" t="str">
        <f>IF(BPA220 = "", "", IFERROR(BPA220 / SUMIFS(Aux_Totales!$N:$N, Aux_Totales!$F:$F, $F224, Aux_Totales!$A:$A, Aperturas!$A$2), 0))</f>
        <v/>
      </c>
      <c r="BPB224" s="21" t="str">
        <f>IF(BPB220 = "", "", IFERROR(BPB220 / SUMIFS(Aux_Totales!$N:$N, Aux_Totales!$F:$F, $F224, Aux_Totales!$A:$A, Aperturas!$A$2), 0))</f>
        <v/>
      </c>
      <c r="BPC224" s="21" t="str">
        <f>IF(BPC220 = "", "", IFERROR(BPC220 / SUMIFS(Aux_Totales!$N:$N, Aux_Totales!$F:$F, $F224, Aux_Totales!$A:$A, Aperturas!$A$2), 0))</f>
        <v/>
      </c>
      <c r="BPD224" s="21" t="str">
        <f>IF(BPD220 = "", "", IFERROR(BPD220 / SUMIFS(Aux_Totales!$N:$N, Aux_Totales!$F:$F, $F224, Aux_Totales!$A:$A, Aperturas!$A$2), 0))</f>
        <v/>
      </c>
      <c r="BPE224" s="21" t="str">
        <f>IF(BPE220 = "", "", IFERROR(BPE220 / SUMIFS(Aux_Totales!$N:$N, Aux_Totales!$F:$F, $F224, Aux_Totales!$A:$A, Aperturas!$A$2), 0))</f>
        <v/>
      </c>
      <c r="BPF224" s="21" t="str">
        <f>IF(BPF220 = "", "", IFERROR(BPF220 / SUMIFS(Aux_Totales!$N:$N, Aux_Totales!$F:$F, $F224, Aux_Totales!$A:$A, Aperturas!$A$2), 0))</f>
        <v/>
      </c>
      <c r="BPG224" s="21" t="str">
        <f>IF(BPG220 = "", "", IFERROR(BPG220 / SUMIFS(Aux_Totales!$N:$N, Aux_Totales!$F:$F, $F224, Aux_Totales!$A:$A, Aperturas!$A$2), 0))</f>
        <v/>
      </c>
      <c r="BPH224" s="21" t="str">
        <f>IF(BPH220 = "", "", IFERROR(BPH220 / SUMIFS(Aux_Totales!$N:$N, Aux_Totales!$F:$F, $F224, Aux_Totales!$A:$A, Aperturas!$A$2), 0))</f>
        <v/>
      </c>
      <c r="BPI224" s="21" t="str">
        <f>IF(BPI220 = "", "", IFERROR(BPI220 / SUMIFS(Aux_Totales!$N:$N, Aux_Totales!$F:$F, $F224, Aux_Totales!$A:$A, Aperturas!$A$2), 0))</f>
        <v/>
      </c>
      <c r="BPJ224" s="21" t="str">
        <f>IF(BPJ220 = "", "", IFERROR(BPJ220 / SUMIFS(Aux_Totales!$N:$N, Aux_Totales!$F:$F, $F224, Aux_Totales!$A:$A, Aperturas!$A$2), 0))</f>
        <v/>
      </c>
      <c r="BPK224" s="21" t="str">
        <f>IF(BPK220 = "", "", IFERROR(BPK220 / SUMIFS(Aux_Totales!$N:$N, Aux_Totales!$F:$F, $F224, Aux_Totales!$A:$A, Aperturas!$A$2), 0))</f>
        <v/>
      </c>
      <c r="BPL224" s="21" t="str">
        <f>IF(BPL220 = "", "", IFERROR(BPL220 / SUMIFS(Aux_Totales!$N:$N, Aux_Totales!$F:$F, $F224, Aux_Totales!$A:$A, Aperturas!$A$2), 0))</f>
        <v/>
      </c>
      <c r="BPM224" s="21" t="str">
        <f>IF(BPM220 = "", "", IFERROR(BPM220 / SUMIFS(Aux_Totales!$N:$N, Aux_Totales!$F:$F, $F224, Aux_Totales!$A:$A, Aperturas!$A$2), 0))</f>
        <v/>
      </c>
      <c r="BPN224" s="21" t="str">
        <f>IF(BPN220 = "", "", IFERROR(BPN220 / SUMIFS(Aux_Totales!$N:$N, Aux_Totales!$F:$F, $F224, Aux_Totales!$A:$A, Aperturas!$A$2), 0))</f>
        <v/>
      </c>
      <c r="BPO224" s="21" t="str">
        <f>IF(BPO220 = "", "", IFERROR(BPO220 / SUMIFS(Aux_Totales!$N:$N, Aux_Totales!$F:$F, $F224, Aux_Totales!$A:$A, Aperturas!$A$2), 0))</f>
        <v/>
      </c>
      <c r="BPP224" s="21" t="str">
        <f>IF(BPP220 = "", "", IFERROR(BPP220 / SUMIFS(Aux_Totales!$N:$N, Aux_Totales!$F:$F, $F224, Aux_Totales!$A:$A, Aperturas!$A$2), 0))</f>
        <v/>
      </c>
      <c r="BPQ224" s="21" t="str">
        <f>IF(BPQ220 = "", "", IFERROR(BPQ220 / SUMIFS(Aux_Totales!$N:$N, Aux_Totales!$F:$F, $F224, Aux_Totales!$A:$A, Aperturas!$A$2), 0))</f>
        <v/>
      </c>
      <c r="BPR224" s="21" t="str">
        <f>IF(BPR220 = "", "", IFERROR(BPR220 / SUMIFS(Aux_Totales!$N:$N, Aux_Totales!$F:$F, $F224, Aux_Totales!$A:$A, Aperturas!$A$2), 0))</f>
        <v/>
      </c>
      <c r="BPS224" s="21" t="str">
        <f>IF(BPS220 = "", "", IFERROR(BPS220 / SUMIFS(Aux_Totales!$N:$N, Aux_Totales!$F:$F, $F224, Aux_Totales!$A:$A, Aperturas!$A$2), 0))</f>
        <v/>
      </c>
      <c r="BPT224" s="21" t="str">
        <f>IF(BPT220 = "", "", IFERROR(BPT220 / SUMIFS(Aux_Totales!$N:$N, Aux_Totales!$F:$F, $F224, Aux_Totales!$A:$A, Aperturas!$A$2), 0))</f>
        <v/>
      </c>
      <c r="BPU224" s="21" t="str">
        <f>IF(BPU220 = "", "", IFERROR(BPU220 / SUMIFS(Aux_Totales!$N:$N, Aux_Totales!$F:$F, $F224, Aux_Totales!$A:$A, Aperturas!$A$2), 0))</f>
        <v/>
      </c>
      <c r="BPV224" s="21" t="str">
        <f>IF(BPV220 = "", "", IFERROR(BPV220 / SUMIFS(Aux_Totales!$N:$N, Aux_Totales!$F:$F, $F224, Aux_Totales!$A:$A, Aperturas!$A$2), 0))</f>
        <v/>
      </c>
      <c r="BPW224" s="21" t="str">
        <f>IF(BPW220 = "", "", IFERROR(BPW220 / SUMIFS(Aux_Totales!$N:$N, Aux_Totales!$F:$F, $F224, Aux_Totales!$A:$A, Aperturas!$A$2), 0))</f>
        <v/>
      </c>
      <c r="BPX224" s="21" t="str">
        <f>IF(BPX220 = "", "", IFERROR(BPX220 / SUMIFS(Aux_Totales!$N:$N, Aux_Totales!$F:$F, $F224, Aux_Totales!$A:$A, Aperturas!$A$2), 0))</f>
        <v/>
      </c>
      <c r="BPY224" s="21" t="str">
        <f>IF(BPY220 = "", "", IFERROR(BPY220 / SUMIFS(Aux_Totales!$N:$N, Aux_Totales!$F:$F, $F224, Aux_Totales!$A:$A, Aperturas!$A$2), 0))</f>
        <v/>
      </c>
      <c r="BPZ224" s="21" t="str">
        <f>IF(BPZ220 = "", "", IFERROR(BPZ220 / SUMIFS(Aux_Totales!$N:$N, Aux_Totales!$F:$F, $F224, Aux_Totales!$A:$A, Aperturas!$A$2), 0))</f>
        <v/>
      </c>
      <c r="BQA224" s="21" t="str">
        <f>IF(BQA220 = "", "", IFERROR(BQA220 / SUMIFS(Aux_Totales!$N:$N, Aux_Totales!$F:$F, $F224, Aux_Totales!$A:$A, Aperturas!$A$2), 0))</f>
        <v/>
      </c>
      <c r="BQB224" s="21" t="str">
        <f>IF(BQB220 = "", "", IFERROR(BQB220 / SUMIFS(Aux_Totales!$N:$N, Aux_Totales!$F:$F, $F224, Aux_Totales!$A:$A, Aperturas!$A$2), 0))</f>
        <v/>
      </c>
      <c r="BQC224" s="21" t="str">
        <f>IF(BQC220 = "", "", IFERROR(BQC220 / SUMIFS(Aux_Totales!$N:$N, Aux_Totales!$F:$F, $F224, Aux_Totales!$A:$A, Aperturas!$A$2), 0))</f>
        <v/>
      </c>
      <c r="BQD224" s="21" t="str">
        <f>IF(BQD220 = "", "", IFERROR(BQD220 / SUMIFS(Aux_Totales!$N:$N, Aux_Totales!$F:$F, $F224, Aux_Totales!$A:$A, Aperturas!$A$2), 0))</f>
        <v/>
      </c>
      <c r="BQE224" s="21" t="str">
        <f>IF(BQE220 = "", "", IFERROR(BQE220 / SUMIFS(Aux_Totales!$N:$N, Aux_Totales!$F:$F, $F224, Aux_Totales!$A:$A, Aperturas!$A$2), 0))</f>
        <v/>
      </c>
      <c r="BQF224" s="21" t="str">
        <f>IF(BQF220 = "", "", IFERROR(BQF220 / SUMIFS(Aux_Totales!$N:$N, Aux_Totales!$F:$F, $F224, Aux_Totales!$A:$A, Aperturas!$A$2), 0))</f>
        <v/>
      </c>
      <c r="BQG224" s="21" t="str">
        <f>IF(BQG220 = "", "", IFERROR(BQG220 / SUMIFS(Aux_Totales!$N:$N, Aux_Totales!$F:$F, $F224, Aux_Totales!$A:$A, Aperturas!$A$2), 0))</f>
        <v/>
      </c>
      <c r="BQH224" s="21" t="str">
        <f>IF(BQH220 = "", "", IFERROR(BQH220 / SUMIFS(Aux_Totales!$N:$N, Aux_Totales!$F:$F, $F224, Aux_Totales!$A:$A, Aperturas!$A$2), 0))</f>
        <v/>
      </c>
      <c r="BQI224" s="21" t="str">
        <f>IF(BQI220 = "", "", IFERROR(BQI220 / SUMIFS(Aux_Totales!$N:$N, Aux_Totales!$F:$F, $F224, Aux_Totales!$A:$A, Aperturas!$A$2), 0))</f>
        <v/>
      </c>
      <c r="BQJ224" s="21" t="str">
        <f>IF(BQJ220 = "", "", IFERROR(BQJ220 / SUMIFS(Aux_Totales!$N:$N, Aux_Totales!$F:$F, $F224, Aux_Totales!$A:$A, Aperturas!$A$2), 0))</f>
        <v/>
      </c>
      <c r="BQK224" s="21" t="str">
        <f>IF(BQK220 = "", "", IFERROR(BQK220 / SUMIFS(Aux_Totales!$N:$N, Aux_Totales!$F:$F, $F224, Aux_Totales!$A:$A, Aperturas!$A$2), 0))</f>
        <v/>
      </c>
      <c r="BQL224" s="21" t="str">
        <f>IF(BQL220 = "", "", IFERROR(BQL220 / SUMIFS(Aux_Totales!$N:$N, Aux_Totales!$F:$F, $F224, Aux_Totales!$A:$A, Aperturas!$A$2), 0))</f>
        <v/>
      </c>
      <c r="BQM224" s="21" t="str">
        <f>IF(BQM220 = "", "", IFERROR(BQM220 / SUMIFS(Aux_Totales!$N:$N, Aux_Totales!$F:$F, $F224, Aux_Totales!$A:$A, Aperturas!$A$2), 0))</f>
        <v/>
      </c>
      <c r="BQN224" s="21" t="str">
        <f>IF(BQN220 = "", "", IFERROR(BQN220 / SUMIFS(Aux_Totales!$N:$N, Aux_Totales!$F:$F, $F224, Aux_Totales!$A:$A, Aperturas!$A$2), 0))</f>
        <v/>
      </c>
      <c r="BQO224" s="21" t="str">
        <f>IF(BQO220 = "", "", IFERROR(BQO220 / SUMIFS(Aux_Totales!$N:$N, Aux_Totales!$F:$F, $F224, Aux_Totales!$A:$A, Aperturas!$A$2), 0))</f>
        <v/>
      </c>
      <c r="BQP224" s="21" t="str">
        <f>IF(BQP220 = "", "", IFERROR(BQP220 / SUMIFS(Aux_Totales!$N:$N, Aux_Totales!$F:$F, $F224, Aux_Totales!$A:$A, Aperturas!$A$2), 0))</f>
        <v/>
      </c>
      <c r="BQQ224" s="21" t="str">
        <f>IF(BQQ220 = "", "", IFERROR(BQQ220 / SUMIFS(Aux_Totales!$N:$N, Aux_Totales!$F:$F, $F224, Aux_Totales!$A:$A, Aperturas!$A$2), 0))</f>
        <v/>
      </c>
      <c r="BQR224" s="21" t="str">
        <f>IF(BQR220 = "", "", IFERROR(BQR220 / SUMIFS(Aux_Totales!$N:$N, Aux_Totales!$F:$F, $F224, Aux_Totales!$A:$A, Aperturas!$A$2), 0))</f>
        <v/>
      </c>
      <c r="BQS224" s="21" t="str">
        <f>IF(BQS220 = "", "", IFERROR(BQS220 / SUMIFS(Aux_Totales!$N:$N, Aux_Totales!$F:$F, $F224, Aux_Totales!$A:$A, Aperturas!$A$2), 0))</f>
        <v/>
      </c>
      <c r="BQT224" s="21" t="str">
        <f>IF(BQT220 = "", "", IFERROR(BQT220 / SUMIFS(Aux_Totales!$N:$N, Aux_Totales!$F:$F, $F224, Aux_Totales!$A:$A, Aperturas!$A$2), 0))</f>
        <v/>
      </c>
      <c r="BQU224" s="21" t="str">
        <f>IF(BQU220 = "", "", IFERROR(BQU220 / SUMIFS(Aux_Totales!$N:$N, Aux_Totales!$F:$F, $F224, Aux_Totales!$A:$A, Aperturas!$A$2), 0))</f>
        <v/>
      </c>
      <c r="BQV224" s="21" t="str">
        <f>IF(BQV220 = "", "", IFERROR(BQV220 / SUMIFS(Aux_Totales!$N:$N, Aux_Totales!$F:$F, $F224, Aux_Totales!$A:$A, Aperturas!$A$2), 0))</f>
        <v/>
      </c>
      <c r="BQW224" s="21" t="str">
        <f>IF(BQW220 = "", "", IFERROR(BQW220 / SUMIFS(Aux_Totales!$N:$N, Aux_Totales!$F:$F, $F224, Aux_Totales!$A:$A, Aperturas!$A$2), 0))</f>
        <v/>
      </c>
      <c r="BQX224" s="21" t="str">
        <f>IF(BQX220 = "", "", IFERROR(BQX220 / SUMIFS(Aux_Totales!$N:$N, Aux_Totales!$F:$F, $F224, Aux_Totales!$A:$A, Aperturas!$A$2), 0))</f>
        <v/>
      </c>
      <c r="BQY224" s="21" t="str">
        <f>IF(BQY220 = "", "", IFERROR(BQY220 / SUMIFS(Aux_Totales!$N:$N, Aux_Totales!$F:$F, $F224, Aux_Totales!$A:$A, Aperturas!$A$2), 0))</f>
        <v/>
      </c>
      <c r="BQZ224" s="21" t="str">
        <f>IF(BQZ220 = "", "", IFERROR(BQZ220 / SUMIFS(Aux_Totales!$N:$N, Aux_Totales!$F:$F, $F224, Aux_Totales!$A:$A, Aperturas!$A$2), 0))</f>
        <v/>
      </c>
      <c r="BRA224" s="21" t="str">
        <f>IF(BRA220 = "", "", IFERROR(BRA220 / SUMIFS(Aux_Totales!$N:$N, Aux_Totales!$F:$F, $F224, Aux_Totales!$A:$A, Aperturas!$A$2), 0))</f>
        <v/>
      </c>
      <c r="BRB224" s="21" t="str">
        <f>IF(BRB220 = "", "", IFERROR(BRB220 / SUMIFS(Aux_Totales!$N:$N, Aux_Totales!$F:$F, $F224, Aux_Totales!$A:$A, Aperturas!$A$2), 0))</f>
        <v/>
      </c>
      <c r="BRC224" s="21" t="str">
        <f>IF(BRC220 = "", "", IFERROR(BRC220 / SUMIFS(Aux_Totales!$N:$N, Aux_Totales!$F:$F, $F224, Aux_Totales!$A:$A, Aperturas!$A$2), 0))</f>
        <v/>
      </c>
      <c r="BRD224" s="21" t="str">
        <f>IF(BRD220 = "", "", IFERROR(BRD220 / SUMIFS(Aux_Totales!$N:$N, Aux_Totales!$F:$F, $F224, Aux_Totales!$A:$A, Aperturas!$A$2), 0))</f>
        <v/>
      </c>
      <c r="BRE224" s="21" t="str">
        <f>IF(BRE220 = "", "", IFERROR(BRE220 / SUMIFS(Aux_Totales!$N:$N, Aux_Totales!$F:$F, $F224, Aux_Totales!$A:$A, Aperturas!$A$2), 0))</f>
        <v/>
      </c>
      <c r="BRF224" s="21" t="str">
        <f>IF(BRF220 = "", "", IFERROR(BRF220 / SUMIFS(Aux_Totales!$N:$N, Aux_Totales!$F:$F, $F224, Aux_Totales!$A:$A, Aperturas!$A$2), 0))</f>
        <v/>
      </c>
      <c r="BRG224" s="21" t="str">
        <f>IF(BRG220 = "", "", IFERROR(BRG220 / SUMIFS(Aux_Totales!$N:$N, Aux_Totales!$F:$F, $F224, Aux_Totales!$A:$A, Aperturas!$A$2), 0))</f>
        <v/>
      </c>
      <c r="BRH224" s="21" t="str">
        <f>IF(BRH220 = "", "", IFERROR(BRH220 / SUMIFS(Aux_Totales!$N:$N, Aux_Totales!$F:$F, $F224, Aux_Totales!$A:$A, Aperturas!$A$2), 0))</f>
        <v/>
      </c>
      <c r="BRI224" s="21" t="str">
        <f>IF(BRI220 = "", "", IFERROR(BRI220 / SUMIFS(Aux_Totales!$N:$N, Aux_Totales!$F:$F, $F224, Aux_Totales!$A:$A, Aperturas!$A$2), 0))</f>
        <v/>
      </c>
      <c r="BRJ224" s="21" t="str">
        <f>IF(BRJ220 = "", "", IFERROR(BRJ220 / SUMIFS(Aux_Totales!$N:$N, Aux_Totales!$F:$F, $F224, Aux_Totales!$A:$A, Aperturas!$A$2), 0))</f>
        <v/>
      </c>
      <c r="BRK224" s="21" t="str">
        <f>IF(BRK220 = "", "", IFERROR(BRK220 / SUMIFS(Aux_Totales!$N:$N, Aux_Totales!$F:$F, $F224, Aux_Totales!$A:$A, Aperturas!$A$2), 0))</f>
        <v/>
      </c>
      <c r="BRL224" s="21" t="str">
        <f>IF(BRL220 = "", "", IFERROR(BRL220 / SUMIFS(Aux_Totales!$N:$N, Aux_Totales!$F:$F, $F224, Aux_Totales!$A:$A, Aperturas!$A$2), 0))</f>
        <v/>
      </c>
      <c r="BRM224" s="21" t="str">
        <f>IF(BRM220 = "", "", IFERROR(BRM220 / SUMIFS(Aux_Totales!$N:$N, Aux_Totales!$F:$F, $F224, Aux_Totales!$A:$A, Aperturas!$A$2), 0))</f>
        <v/>
      </c>
      <c r="BRN224" s="21" t="str">
        <f>IF(BRN220 = "", "", IFERROR(BRN220 / SUMIFS(Aux_Totales!$N:$N, Aux_Totales!$F:$F, $F224, Aux_Totales!$A:$A, Aperturas!$A$2), 0))</f>
        <v/>
      </c>
      <c r="BRO224" s="21" t="str">
        <f>IF(BRO220 = "", "", IFERROR(BRO220 / SUMIFS(Aux_Totales!$N:$N, Aux_Totales!$F:$F, $F224, Aux_Totales!$A:$A, Aperturas!$A$2), 0))</f>
        <v/>
      </c>
      <c r="BRP224" s="21" t="str">
        <f>IF(BRP220 = "", "", IFERROR(BRP220 / SUMIFS(Aux_Totales!$N:$N, Aux_Totales!$F:$F, $F224, Aux_Totales!$A:$A, Aperturas!$A$2), 0))</f>
        <v/>
      </c>
      <c r="BRQ224" s="21" t="str">
        <f>IF(BRQ220 = "", "", IFERROR(BRQ220 / SUMIFS(Aux_Totales!$N:$N, Aux_Totales!$F:$F, $F224, Aux_Totales!$A:$A, Aperturas!$A$2), 0))</f>
        <v/>
      </c>
      <c r="BRR224" s="21" t="str">
        <f>IF(BRR220 = "", "", IFERROR(BRR220 / SUMIFS(Aux_Totales!$N:$N, Aux_Totales!$F:$F, $F224, Aux_Totales!$A:$A, Aperturas!$A$2), 0))</f>
        <v/>
      </c>
      <c r="BRS224" s="21" t="str">
        <f>IF(BRS220 = "", "", IFERROR(BRS220 / SUMIFS(Aux_Totales!$N:$N, Aux_Totales!$F:$F, $F224, Aux_Totales!$A:$A, Aperturas!$A$2), 0))</f>
        <v/>
      </c>
      <c r="BRT224" s="21" t="str">
        <f>IF(BRT220 = "", "", IFERROR(BRT220 / SUMIFS(Aux_Totales!$N:$N, Aux_Totales!$F:$F, $F224, Aux_Totales!$A:$A, Aperturas!$A$2), 0))</f>
        <v/>
      </c>
      <c r="BRU224" s="21" t="str">
        <f>IF(BRU220 = "", "", IFERROR(BRU220 / SUMIFS(Aux_Totales!$N:$N, Aux_Totales!$F:$F, $F224, Aux_Totales!$A:$A, Aperturas!$A$2), 0))</f>
        <v/>
      </c>
      <c r="BRV224" s="21" t="str">
        <f>IF(BRV220 = "", "", IFERROR(BRV220 / SUMIFS(Aux_Totales!$N:$N, Aux_Totales!$F:$F, $F224, Aux_Totales!$A:$A, Aperturas!$A$2), 0))</f>
        <v/>
      </c>
      <c r="BRW224" s="21" t="str">
        <f>IF(BRW220 = "", "", IFERROR(BRW220 / SUMIFS(Aux_Totales!$N:$N, Aux_Totales!$F:$F, $F224, Aux_Totales!$A:$A, Aperturas!$A$2), 0))</f>
        <v/>
      </c>
      <c r="BRX224" s="21" t="str">
        <f>IF(BRX220 = "", "", IFERROR(BRX220 / SUMIFS(Aux_Totales!$N:$N, Aux_Totales!$F:$F, $F224, Aux_Totales!$A:$A, Aperturas!$A$2), 0))</f>
        <v/>
      </c>
      <c r="BRY224" s="21" t="str">
        <f>IF(BRY220 = "", "", IFERROR(BRY220 / SUMIFS(Aux_Totales!$N:$N, Aux_Totales!$F:$F, $F224, Aux_Totales!$A:$A, Aperturas!$A$2), 0))</f>
        <v/>
      </c>
      <c r="BRZ224" s="21" t="str">
        <f>IF(BRZ220 = "", "", IFERROR(BRZ220 / SUMIFS(Aux_Totales!$N:$N, Aux_Totales!$F:$F, $F224, Aux_Totales!$A:$A, Aperturas!$A$2), 0))</f>
        <v/>
      </c>
      <c r="BSA224" s="21" t="str">
        <f>IF(BSA220 = "", "", IFERROR(BSA220 / SUMIFS(Aux_Totales!$N:$N, Aux_Totales!$F:$F, $F224, Aux_Totales!$A:$A, Aperturas!$A$2), 0))</f>
        <v/>
      </c>
      <c r="BSB224" s="21" t="str">
        <f>IF(BSB220 = "", "", IFERROR(BSB220 / SUMIFS(Aux_Totales!$N:$N, Aux_Totales!$F:$F, $F224, Aux_Totales!$A:$A, Aperturas!$A$2), 0))</f>
        <v/>
      </c>
      <c r="BSC224" s="21" t="str">
        <f>IF(BSC220 = "", "", IFERROR(BSC220 / SUMIFS(Aux_Totales!$N:$N, Aux_Totales!$F:$F, $F224, Aux_Totales!$A:$A, Aperturas!$A$2), 0))</f>
        <v/>
      </c>
      <c r="BSD224" s="21" t="str">
        <f>IF(BSD220 = "", "", IFERROR(BSD220 / SUMIFS(Aux_Totales!$N:$N, Aux_Totales!$F:$F, $F224, Aux_Totales!$A:$A, Aperturas!$A$2), 0))</f>
        <v/>
      </c>
      <c r="BSE224" s="21" t="str">
        <f>IF(BSE220 = "", "", IFERROR(BSE220 / SUMIFS(Aux_Totales!$N:$N, Aux_Totales!$F:$F, $F224, Aux_Totales!$A:$A, Aperturas!$A$2), 0))</f>
        <v/>
      </c>
      <c r="BSF224" s="21" t="str">
        <f>IF(BSF220 = "", "", IFERROR(BSF220 / SUMIFS(Aux_Totales!$N:$N, Aux_Totales!$F:$F, $F224, Aux_Totales!$A:$A, Aperturas!$A$2), 0))</f>
        <v/>
      </c>
      <c r="BSG224" s="21" t="str">
        <f>IF(BSG220 = "", "", IFERROR(BSG220 / SUMIFS(Aux_Totales!$N:$N, Aux_Totales!$F:$F, $F224, Aux_Totales!$A:$A, Aperturas!$A$2), 0))</f>
        <v/>
      </c>
      <c r="BSH224" s="21" t="str">
        <f>IF(BSH220 = "", "", IFERROR(BSH220 / SUMIFS(Aux_Totales!$N:$N, Aux_Totales!$F:$F, $F224, Aux_Totales!$A:$A, Aperturas!$A$2), 0))</f>
        <v/>
      </c>
      <c r="BSI224" s="21" t="str">
        <f>IF(BSI220 = "", "", IFERROR(BSI220 / SUMIFS(Aux_Totales!$N:$N, Aux_Totales!$F:$F, $F224, Aux_Totales!$A:$A, Aperturas!$A$2), 0))</f>
        <v/>
      </c>
      <c r="BSJ224" s="21" t="str">
        <f>IF(BSJ220 = "", "", IFERROR(BSJ220 / SUMIFS(Aux_Totales!$N:$N, Aux_Totales!$F:$F, $F224, Aux_Totales!$A:$A, Aperturas!$A$2), 0))</f>
        <v/>
      </c>
      <c r="BSK224" s="21" t="str">
        <f>IF(BSK220 = "", "", IFERROR(BSK220 / SUMIFS(Aux_Totales!$N:$N, Aux_Totales!$F:$F, $F224, Aux_Totales!$A:$A, Aperturas!$A$2), 0))</f>
        <v/>
      </c>
      <c r="BSL224" s="21" t="str">
        <f>IF(BSL220 = "", "", IFERROR(BSL220 / SUMIFS(Aux_Totales!$N:$N, Aux_Totales!$F:$F, $F224, Aux_Totales!$A:$A, Aperturas!$A$2), 0))</f>
        <v/>
      </c>
      <c r="BSM224" s="21" t="str">
        <f>IF(BSM220 = "", "", IFERROR(BSM220 / SUMIFS(Aux_Totales!$N:$N, Aux_Totales!$F:$F, $F224, Aux_Totales!$A:$A, Aperturas!$A$2), 0))</f>
        <v/>
      </c>
      <c r="BSN224" s="21" t="str">
        <f>IF(BSN220 = "", "", IFERROR(BSN220 / SUMIFS(Aux_Totales!$N:$N, Aux_Totales!$F:$F, $F224, Aux_Totales!$A:$A, Aperturas!$A$2), 0))</f>
        <v/>
      </c>
      <c r="BSO224" s="21" t="str">
        <f>IF(BSO220 = "", "", IFERROR(BSO220 / SUMIFS(Aux_Totales!$N:$N, Aux_Totales!$F:$F, $F224, Aux_Totales!$A:$A, Aperturas!$A$2), 0))</f>
        <v/>
      </c>
      <c r="BSP224" s="21" t="str">
        <f>IF(BSP220 = "", "", IFERROR(BSP220 / SUMIFS(Aux_Totales!$N:$N, Aux_Totales!$F:$F, $F224, Aux_Totales!$A:$A, Aperturas!$A$2), 0))</f>
        <v/>
      </c>
      <c r="BSQ224" s="21" t="str">
        <f>IF(BSQ220 = "", "", IFERROR(BSQ220 / SUMIFS(Aux_Totales!$N:$N, Aux_Totales!$F:$F, $F224, Aux_Totales!$A:$A, Aperturas!$A$2), 0))</f>
        <v/>
      </c>
      <c r="BSR224" s="21" t="str">
        <f>IF(BSR220 = "", "", IFERROR(BSR220 / SUMIFS(Aux_Totales!$N:$N, Aux_Totales!$F:$F, $F224, Aux_Totales!$A:$A, Aperturas!$A$2), 0))</f>
        <v/>
      </c>
      <c r="BSS224" s="21" t="str">
        <f>IF(BSS220 = "", "", IFERROR(BSS220 / SUMIFS(Aux_Totales!$N:$N, Aux_Totales!$F:$F, $F224, Aux_Totales!$A:$A, Aperturas!$A$2), 0))</f>
        <v/>
      </c>
      <c r="BST224" s="21" t="str">
        <f>IF(BST220 = "", "", IFERROR(BST220 / SUMIFS(Aux_Totales!$N:$N, Aux_Totales!$F:$F, $F224, Aux_Totales!$A:$A, Aperturas!$A$2), 0))</f>
        <v/>
      </c>
      <c r="BSU224" s="21" t="str">
        <f>IF(BSU220 = "", "", IFERROR(BSU220 / SUMIFS(Aux_Totales!$N:$N, Aux_Totales!$F:$F, $F224, Aux_Totales!$A:$A, Aperturas!$A$2), 0))</f>
        <v/>
      </c>
      <c r="BSV224" s="21" t="str">
        <f>IF(BSV220 = "", "", IFERROR(BSV220 / SUMIFS(Aux_Totales!$N:$N, Aux_Totales!$F:$F, $F224, Aux_Totales!$A:$A, Aperturas!$A$2), 0))</f>
        <v/>
      </c>
      <c r="BSW224" s="21" t="str">
        <f>IF(BSW220 = "", "", IFERROR(BSW220 / SUMIFS(Aux_Totales!$N:$N, Aux_Totales!$F:$F, $F224, Aux_Totales!$A:$A, Aperturas!$A$2), 0))</f>
        <v/>
      </c>
      <c r="BSX224" s="21" t="str">
        <f>IF(BSX220 = "", "", IFERROR(BSX220 / SUMIFS(Aux_Totales!$N:$N, Aux_Totales!$F:$F, $F224, Aux_Totales!$A:$A, Aperturas!$A$2), 0))</f>
        <v/>
      </c>
      <c r="BSY224" s="21" t="str">
        <f>IF(BSY220 = "", "", IFERROR(BSY220 / SUMIFS(Aux_Totales!$N:$N, Aux_Totales!$F:$F, $F224, Aux_Totales!$A:$A, Aperturas!$A$2), 0))</f>
        <v/>
      </c>
      <c r="BSZ224" s="21" t="str">
        <f>IF(BSZ220 = "", "", IFERROR(BSZ220 / SUMIFS(Aux_Totales!$N:$N, Aux_Totales!$F:$F, $F224, Aux_Totales!$A:$A, Aperturas!$A$2), 0))</f>
        <v/>
      </c>
      <c r="BTA224" s="21" t="str">
        <f>IF(BTA220 = "", "", IFERROR(BTA220 / SUMIFS(Aux_Totales!$N:$N, Aux_Totales!$F:$F, $F224, Aux_Totales!$A:$A, Aperturas!$A$2), 0))</f>
        <v/>
      </c>
      <c r="BTB224" s="21" t="str">
        <f>IF(BTB220 = "", "", IFERROR(BTB220 / SUMIFS(Aux_Totales!$N:$N, Aux_Totales!$F:$F, $F224, Aux_Totales!$A:$A, Aperturas!$A$2), 0))</f>
        <v/>
      </c>
      <c r="BTC224" s="21" t="str">
        <f>IF(BTC220 = "", "", IFERROR(BTC220 / SUMIFS(Aux_Totales!$N:$N, Aux_Totales!$F:$F, $F224, Aux_Totales!$A:$A, Aperturas!$A$2), 0))</f>
        <v/>
      </c>
      <c r="BTD224" s="21" t="str">
        <f>IF(BTD220 = "", "", IFERROR(BTD220 / SUMIFS(Aux_Totales!$N:$N, Aux_Totales!$F:$F, $F224, Aux_Totales!$A:$A, Aperturas!$A$2), 0))</f>
        <v/>
      </c>
      <c r="BTE224" s="21" t="str">
        <f>IF(BTE220 = "", "", IFERROR(BTE220 / SUMIFS(Aux_Totales!$N:$N, Aux_Totales!$F:$F, $F224, Aux_Totales!$A:$A, Aperturas!$A$2), 0))</f>
        <v/>
      </c>
      <c r="BTF224" s="21" t="str">
        <f>IF(BTF220 = "", "", IFERROR(BTF220 / SUMIFS(Aux_Totales!$N:$N, Aux_Totales!$F:$F, $F224, Aux_Totales!$A:$A, Aperturas!$A$2), 0))</f>
        <v/>
      </c>
      <c r="BTG224" s="21" t="str">
        <f>IF(BTG220 = "", "", IFERROR(BTG220 / SUMIFS(Aux_Totales!$N:$N, Aux_Totales!$F:$F, $F224, Aux_Totales!$A:$A, Aperturas!$A$2), 0))</f>
        <v/>
      </c>
      <c r="BTH224" s="21" t="str">
        <f>IF(BTH220 = "", "", IFERROR(BTH220 / SUMIFS(Aux_Totales!$N:$N, Aux_Totales!$F:$F, $F224, Aux_Totales!$A:$A, Aperturas!$A$2), 0))</f>
        <v/>
      </c>
      <c r="BTI224" s="21" t="str">
        <f>IF(BTI220 = "", "", IFERROR(BTI220 / SUMIFS(Aux_Totales!$N:$N, Aux_Totales!$F:$F, $F224, Aux_Totales!$A:$A, Aperturas!$A$2), 0))</f>
        <v/>
      </c>
      <c r="BTJ224" s="21" t="str">
        <f>IF(BTJ220 = "", "", IFERROR(BTJ220 / SUMIFS(Aux_Totales!$N:$N, Aux_Totales!$F:$F, $F224, Aux_Totales!$A:$A, Aperturas!$A$2), 0))</f>
        <v/>
      </c>
      <c r="BTK224" s="21" t="str">
        <f>IF(BTK220 = "", "", IFERROR(BTK220 / SUMIFS(Aux_Totales!$N:$N, Aux_Totales!$F:$F, $F224, Aux_Totales!$A:$A, Aperturas!$A$2), 0))</f>
        <v/>
      </c>
      <c r="BTL224" s="21" t="str">
        <f>IF(BTL220 = "", "", IFERROR(BTL220 / SUMIFS(Aux_Totales!$N:$N, Aux_Totales!$F:$F, $F224, Aux_Totales!$A:$A, Aperturas!$A$2), 0))</f>
        <v/>
      </c>
      <c r="BTM224" s="21" t="str">
        <f>IF(BTM220 = "", "", IFERROR(BTM220 / SUMIFS(Aux_Totales!$N:$N, Aux_Totales!$F:$F, $F224, Aux_Totales!$A:$A, Aperturas!$A$2), 0))</f>
        <v/>
      </c>
      <c r="BTN224" s="21" t="str">
        <f>IF(BTN220 = "", "", IFERROR(BTN220 / SUMIFS(Aux_Totales!$N:$N, Aux_Totales!$F:$F, $F224, Aux_Totales!$A:$A, Aperturas!$A$2), 0))</f>
        <v/>
      </c>
      <c r="BTO224" s="21" t="str">
        <f>IF(BTO220 = "", "", IFERROR(BTO220 / SUMIFS(Aux_Totales!$N:$N, Aux_Totales!$F:$F, $F224, Aux_Totales!$A:$A, Aperturas!$A$2), 0))</f>
        <v/>
      </c>
      <c r="BTP224" s="21" t="str">
        <f>IF(BTP220 = "", "", IFERROR(BTP220 / SUMIFS(Aux_Totales!$N:$N, Aux_Totales!$F:$F, $F224, Aux_Totales!$A:$A, Aperturas!$A$2), 0))</f>
        <v/>
      </c>
      <c r="BTQ224" s="21" t="str">
        <f>IF(BTQ220 = "", "", IFERROR(BTQ220 / SUMIFS(Aux_Totales!$N:$N, Aux_Totales!$F:$F, $F224, Aux_Totales!$A:$A, Aperturas!$A$2), 0))</f>
        <v/>
      </c>
      <c r="BTR224" s="21" t="str">
        <f>IF(BTR220 = "", "", IFERROR(BTR220 / SUMIFS(Aux_Totales!$N:$N, Aux_Totales!$F:$F, $F224, Aux_Totales!$A:$A, Aperturas!$A$2), 0))</f>
        <v/>
      </c>
      <c r="BTS224" s="21" t="str">
        <f>IF(BTS220 = "", "", IFERROR(BTS220 / SUMIFS(Aux_Totales!$N:$N, Aux_Totales!$F:$F, $F224, Aux_Totales!$A:$A, Aperturas!$A$2), 0))</f>
        <v/>
      </c>
      <c r="BTT224" s="21" t="str">
        <f>IF(BTT220 = "", "", IFERROR(BTT220 / SUMIFS(Aux_Totales!$N:$N, Aux_Totales!$F:$F, $F224, Aux_Totales!$A:$A, Aperturas!$A$2), 0))</f>
        <v/>
      </c>
      <c r="BTU224" s="21" t="str">
        <f>IF(BTU220 = "", "", IFERROR(BTU220 / SUMIFS(Aux_Totales!$N:$N, Aux_Totales!$F:$F, $F224, Aux_Totales!$A:$A, Aperturas!$A$2), 0))</f>
        <v/>
      </c>
      <c r="BTV224" s="21" t="str">
        <f>IF(BTV220 = "", "", IFERROR(BTV220 / SUMIFS(Aux_Totales!$N:$N, Aux_Totales!$F:$F, $F224, Aux_Totales!$A:$A, Aperturas!$A$2), 0))</f>
        <v/>
      </c>
      <c r="BTW224" s="21" t="str">
        <f>IF(BTW220 = "", "", IFERROR(BTW220 / SUMIFS(Aux_Totales!$N:$N, Aux_Totales!$F:$F, $F224, Aux_Totales!$A:$A, Aperturas!$A$2), 0))</f>
        <v/>
      </c>
      <c r="BTX224" s="21" t="str">
        <f>IF(BTX220 = "", "", IFERROR(BTX220 / SUMIFS(Aux_Totales!$N:$N, Aux_Totales!$F:$F, $F224, Aux_Totales!$A:$A, Aperturas!$A$2), 0))</f>
        <v/>
      </c>
      <c r="BTY224" s="21" t="str">
        <f>IF(BTY220 = "", "", IFERROR(BTY220 / SUMIFS(Aux_Totales!$N:$N, Aux_Totales!$F:$F, $F224, Aux_Totales!$A:$A, Aperturas!$A$2), 0))</f>
        <v/>
      </c>
      <c r="BTZ224" s="21" t="str">
        <f>IF(BTZ220 = "", "", IFERROR(BTZ220 / SUMIFS(Aux_Totales!$N:$N, Aux_Totales!$F:$F, $F224, Aux_Totales!$A:$A, Aperturas!$A$2), 0))</f>
        <v/>
      </c>
      <c r="BUA224" s="21" t="str">
        <f>IF(BUA220 = "", "", IFERROR(BUA220 / SUMIFS(Aux_Totales!$N:$N, Aux_Totales!$F:$F, $F224, Aux_Totales!$A:$A, Aperturas!$A$2), 0))</f>
        <v/>
      </c>
      <c r="BUB224" s="21" t="str">
        <f>IF(BUB220 = "", "", IFERROR(BUB220 / SUMIFS(Aux_Totales!$N:$N, Aux_Totales!$F:$F, $F224, Aux_Totales!$A:$A, Aperturas!$A$2), 0))</f>
        <v/>
      </c>
      <c r="BUC224" s="21" t="str">
        <f>IF(BUC220 = "", "", IFERROR(BUC220 / SUMIFS(Aux_Totales!$N:$N, Aux_Totales!$F:$F, $F224, Aux_Totales!$A:$A, Aperturas!$A$2), 0))</f>
        <v/>
      </c>
      <c r="BUD224" s="21" t="str">
        <f>IF(BUD220 = "", "", IFERROR(BUD220 / SUMIFS(Aux_Totales!$N:$N, Aux_Totales!$F:$F, $F224, Aux_Totales!$A:$A, Aperturas!$A$2), 0))</f>
        <v/>
      </c>
      <c r="BUE224" s="21" t="str">
        <f>IF(BUE220 = "", "", IFERROR(BUE220 / SUMIFS(Aux_Totales!$N:$N, Aux_Totales!$F:$F, $F224, Aux_Totales!$A:$A, Aperturas!$A$2), 0))</f>
        <v/>
      </c>
      <c r="BUF224" s="21" t="str">
        <f>IF(BUF220 = "", "", IFERROR(BUF220 / SUMIFS(Aux_Totales!$N:$N, Aux_Totales!$F:$F, $F224, Aux_Totales!$A:$A, Aperturas!$A$2), 0))</f>
        <v/>
      </c>
      <c r="BUG224" s="21" t="str">
        <f>IF(BUG220 = "", "", IFERROR(BUG220 / SUMIFS(Aux_Totales!$N:$N, Aux_Totales!$F:$F, $F224, Aux_Totales!$A:$A, Aperturas!$A$2), 0))</f>
        <v/>
      </c>
      <c r="BUH224" s="21" t="str">
        <f>IF(BUH220 = "", "", IFERROR(BUH220 / SUMIFS(Aux_Totales!$N:$N, Aux_Totales!$F:$F, $F224, Aux_Totales!$A:$A, Aperturas!$A$2), 0))</f>
        <v/>
      </c>
      <c r="BUI224" s="21" t="str">
        <f>IF(BUI220 = "", "", IFERROR(BUI220 / SUMIFS(Aux_Totales!$N:$N, Aux_Totales!$F:$F, $F224, Aux_Totales!$A:$A, Aperturas!$A$2), 0))</f>
        <v/>
      </c>
      <c r="BUJ224" s="21" t="str">
        <f>IF(BUJ220 = "", "", IFERROR(BUJ220 / SUMIFS(Aux_Totales!$N:$N, Aux_Totales!$F:$F, $F224, Aux_Totales!$A:$A, Aperturas!$A$2), 0))</f>
        <v/>
      </c>
      <c r="BUK224" s="21" t="str">
        <f>IF(BUK220 = "", "", IFERROR(BUK220 / SUMIFS(Aux_Totales!$N:$N, Aux_Totales!$F:$F, $F224, Aux_Totales!$A:$A, Aperturas!$A$2), 0))</f>
        <v/>
      </c>
      <c r="BUL224" s="21" t="str">
        <f>IF(BUL220 = "", "", IFERROR(BUL220 / SUMIFS(Aux_Totales!$N:$N, Aux_Totales!$F:$F, $F224, Aux_Totales!$A:$A, Aperturas!$A$2), 0))</f>
        <v/>
      </c>
      <c r="BUM224" s="21" t="str">
        <f>IF(BUM220 = "", "", IFERROR(BUM220 / SUMIFS(Aux_Totales!$N:$N, Aux_Totales!$F:$F, $F224, Aux_Totales!$A:$A, Aperturas!$A$2), 0))</f>
        <v/>
      </c>
      <c r="BUN224" s="21" t="str">
        <f>IF(BUN220 = "", "", IFERROR(BUN220 / SUMIFS(Aux_Totales!$N:$N, Aux_Totales!$F:$F, $F224, Aux_Totales!$A:$A, Aperturas!$A$2), 0))</f>
        <v/>
      </c>
      <c r="BUO224" s="21" t="str">
        <f>IF(BUO220 = "", "", IFERROR(BUO220 / SUMIFS(Aux_Totales!$N:$N, Aux_Totales!$F:$F, $F224, Aux_Totales!$A:$A, Aperturas!$A$2), 0))</f>
        <v/>
      </c>
      <c r="BUP224" s="21" t="str">
        <f>IF(BUP220 = "", "", IFERROR(BUP220 / SUMIFS(Aux_Totales!$N:$N, Aux_Totales!$F:$F, $F224, Aux_Totales!$A:$A, Aperturas!$A$2), 0))</f>
        <v/>
      </c>
      <c r="BUQ224" s="21" t="str">
        <f>IF(BUQ220 = "", "", IFERROR(BUQ220 / SUMIFS(Aux_Totales!$N:$N, Aux_Totales!$F:$F, $F224, Aux_Totales!$A:$A, Aperturas!$A$2), 0))</f>
        <v/>
      </c>
      <c r="BUR224" s="21" t="str">
        <f>IF(BUR220 = "", "", IFERROR(BUR220 / SUMIFS(Aux_Totales!$N:$N, Aux_Totales!$F:$F, $F224, Aux_Totales!$A:$A, Aperturas!$A$2), 0))</f>
        <v/>
      </c>
      <c r="BUS224" s="21" t="str">
        <f>IF(BUS220 = "", "", IFERROR(BUS220 / SUMIFS(Aux_Totales!$N:$N, Aux_Totales!$F:$F, $F224, Aux_Totales!$A:$A, Aperturas!$A$2), 0))</f>
        <v/>
      </c>
      <c r="BUT224" s="21" t="str">
        <f>IF(BUT220 = "", "", IFERROR(BUT220 / SUMIFS(Aux_Totales!$N:$N, Aux_Totales!$F:$F, $F224, Aux_Totales!$A:$A, Aperturas!$A$2), 0))</f>
        <v/>
      </c>
      <c r="BUU224" s="21" t="str">
        <f>IF(BUU220 = "", "", IFERROR(BUU220 / SUMIFS(Aux_Totales!$N:$N, Aux_Totales!$F:$F, $F224, Aux_Totales!$A:$A, Aperturas!$A$2), 0))</f>
        <v/>
      </c>
      <c r="BUV224" s="21" t="str">
        <f>IF(BUV220 = "", "", IFERROR(BUV220 / SUMIFS(Aux_Totales!$N:$N, Aux_Totales!$F:$F, $F224, Aux_Totales!$A:$A, Aperturas!$A$2), 0))</f>
        <v/>
      </c>
      <c r="BUW224" s="21" t="str">
        <f>IF(BUW220 = "", "", IFERROR(BUW220 / SUMIFS(Aux_Totales!$N:$N, Aux_Totales!$F:$F, $F224, Aux_Totales!$A:$A, Aperturas!$A$2), 0))</f>
        <v/>
      </c>
      <c r="BUX224" s="21" t="str">
        <f>IF(BUX220 = "", "", IFERROR(BUX220 / SUMIFS(Aux_Totales!$N:$N, Aux_Totales!$F:$F, $F224, Aux_Totales!$A:$A, Aperturas!$A$2), 0))</f>
        <v/>
      </c>
      <c r="BUY224" s="21" t="str">
        <f>IF(BUY220 = "", "", IFERROR(BUY220 / SUMIFS(Aux_Totales!$N:$N, Aux_Totales!$F:$F, $F224, Aux_Totales!$A:$A, Aperturas!$A$2), 0))</f>
        <v/>
      </c>
      <c r="BUZ224" s="21" t="str">
        <f>IF(BUZ220 = "", "", IFERROR(BUZ220 / SUMIFS(Aux_Totales!$N:$N, Aux_Totales!$F:$F, $F224, Aux_Totales!$A:$A, Aperturas!$A$2), 0))</f>
        <v/>
      </c>
      <c r="BVA224" s="21" t="str">
        <f>IF(BVA220 = "", "", IFERROR(BVA220 / SUMIFS(Aux_Totales!$N:$N, Aux_Totales!$F:$F, $F224, Aux_Totales!$A:$A, Aperturas!$A$2), 0))</f>
        <v/>
      </c>
      <c r="BVB224" s="21" t="str">
        <f>IF(BVB220 = "", "", IFERROR(BVB220 / SUMIFS(Aux_Totales!$N:$N, Aux_Totales!$F:$F, $F224, Aux_Totales!$A:$A, Aperturas!$A$2), 0))</f>
        <v/>
      </c>
      <c r="BVC224" s="21" t="str">
        <f>IF(BVC220 = "", "", IFERROR(BVC220 / SUMIFS(Aux_Totales!$N:$N, Aux_Totales!$F:$F, $F224, Aux_Totales!$A:$A, Aperturas!$A$2), 0))</f>
        <v/>
      </c>
      <c r="BVD224" s="21" t="str">
        <f>IF(BVD220 = "", "", IFERROR(BVD220 / SUMIFS(Aux_Totales!$N:$N, Aux_Totales!$F:$F, $F224, Aux_Totales!$A:$A, Aperturas!$A$2), 0))</f>
        <v/>
      </c>
      <c r="BVE224" s="21" t="str">
        <f>IF(BVE220 = "", "", IFERROR(BVE220 / SUMIFS(Aux_Totales!$N:$N, Aux_Totales!$F:$F, $F224, Aux_Totales!$A:$A, Aperturas!$A$2), 0))</f>
        <v/>
      </c>
      <c r="BVF224" s="21" t="str">
        <f>IF(BVF220 = "", "", IFERROR(BVF220 / SUMIFS(Aux_Totales!$N:$N, Aux_Totales!$F:$F, $F224, Aux_Totales!$A:$A, Aperturas!$A$2), 0))</f>
        <v/>
      </c>
      <c r="BVG224" s="21" t="str">
        <f>IF(BVG220 = "", "", IFERROR(BVG220 / SUMIFS(Aux_Totales!$N:$N, Aux_Totales!$F:$F, $F224, Aux_Totales!$A:$A, Aperturas!$A$2), 0))</f>
        <v/>
      </c>
      <c r="BVH224" s="21" t="str">
        <f>IF(BVH220 = "", "", IFERROR(BVH220 / SUMIFS(Aux_Totales!$N:$N, Aux_Totales!$F:$F, $F224, Aux_Totales!$A:$A, Aperturas!$A$2), 0))</f>
        <v/>
      </c>
      <c r="BVI224" s="21" t="str">
        <f>IF(BVI220 = "", "", IFERROR(BVI220 / SUMIFS(Aux_Totales!$N:$N, Aux_Totales!$F:$F, $F224, Aux_Totales!$A:$A, Aperturas!$A$2), 0))</f>
        <v/>
      </c>
      <c r="BVJ224" s="21" t="str">
        <f>IF(BVJ220 = "", "", IFERROR(BVJ220 / SUMIFS(Aux_Totales!$N:$N, Aux_Totales!$F:$F, $F224, Aux_Totales!$A:$A, Aperturas!$A$2), 0))</f>
        <v/>
      </c>
      <c r="BVK224" s="21" t="str">
        <f>IF(BVK220 = "", "", IFERROR(BVK220 / SUMIFS(Aux_Totales!$N:$N, Aux_Totales!$F:$F, $F224, Aux_Totales!$A:$A, Aperturas!$A$2), 0))</f>
        <v/>
      </c>
      <c r="BVL224" s="21" t="str">
        <f>IF(BVL220 = "", "", IFERROR(BVL220 / SUMIFS(Aux_Totales!$N:$N, Aux_Totales!$F:$F, $F224, Aux_Totales!$A:$A, Aperturas!$A$2), 0))</f>
        <v/>
      </c>
      <c r="BVM224" s="21" t="str">
        <f>IF(BVM220 = "", "", IFERROR(BVM220 / SUMIFS(Aux_Totales!$N:$N, Aux_Totales!$F:$F, $F224, Aux_Totales!$A:$A, Aperturas!$A$2), 0))</f>
        <v/>
      </c>
      <c r="BVN224" s="21" t="str">
        <f>IF(BVN220 = "", "", IFERROR(BVN220 / SUMIFS(Aux_Totales!$N:$N, Aux_Totales!$F:$F, $F224, Aux_Totales!$A:$A, Aperturas!$A$2), 0))</f>
        <v/>
      </c>
      <c r="BVO224" s="21" t="str">
        <f>IF(BVO220 = "", "", IFERROR(BVO220 / SUMIFS(Aux_Totales!$N:$N, Aux_Totales!$F:$F, $F224, Aux_Totales!$A:$A, Aperturas!$A$2), 0))</f>
        <v/>
      </c>
      <c r="BVP224" s="21" t="str">
        <f>IF(BVP220 = "", "", IFERROR(BVP220 / SUMIFS(Aux_Totales!$N:$N, Aux_Totales!$F:$F, $F224, Aux_Totales!$A:$A, Aperturas!$A$2), 0))</f>
        <v/>
      </c>
      <c r="BVQ224" s="21" t="str">
        <f>IF(BVQ220 = "", "", IFERROR(BVQ220 / SUMIFS(Aux_Totales!$N:$N, Aux_Totales!$F:$F, $F224, Aux_Totales!$A:$A, Aperturas!$A$2), 0))</f>
        <v/>
      </c>
      <c r="BVR224" s="21" t="str">
        <f>IF(BVR220 = "", "", IFERROR(BVR220 / SUMIFS(Aux_Totales!$N:$N, Aux_Totales!$F:$F, $F224, Aux_Totales!$A:$A, Aperturas!$A$2), 0))</f>
        <v/>
      </c>
      <c r="BVS224" s="21" t="str">
        <f>IF(BVS220 = "", "", IFERROR(BVS220 / SUMIFS(Aux_Totales!$N:$N, Aux_Totales!$F:$F, $F224, Aux_Totales!$A:$A, Aperturas!$A$2), 0))</f>
        <v/>
      </c>
      <c r="BVT224" s="21" t="str">
        <f>IF(BVT220 = "", "", IFERROR(BVT220 / SUMIFS(Aux_Totales!$N:$N, Aux_Totales!$F:$F, $F224, Aux_Totales!$A:$A, Aperturas!$A$2), 0))</f>
        <v/>
      </c>
      <c r="BVU224" s="21" t="str">
        <f>IF(BVU220 = "", "", IFERROR(BVU220 / SUMIFS(Aux_Totales!$N:$N, Aux_Totales!$F:$F, $F224, Aux_Totales!$A:$A, Aperturas!$A$2), 0))</f>
        <v/>
      </c>
      <c r="BVV224" s="21" t="str">
        <f>IF(BVV220 = "", "", IFERROR(BVV220 / SUMIFS(Aux_Totales!$N:$N, Aux_Totales!$F:$F, $F224, Aux_Totales!$A:$A, Aperturas!$A$2), 0))</f>
        <v/>
      </c>
      <c r="BVW224" s="21" t="str">
        <f>IF(BVW220 = "", "", IFERROR(BVW220 / SUMIFS(Aux_Totales!$N:$N, Aux_Totales!$F:$F, $F224, Aux_Totales!$A:$A, Aperturas!$A$2), 0))</f>
        <v/>
      </c>
      <c r="BVX224" s="21" t="str">
        <f>IF(BVX220 = "", "", IFERROR(BVX220 / SUMIFS(Aux_Totales!$N:$N, Aux_Totales!$F:$F, $F224, Aux_Totales!$A:$A, Aperturas!$A$2), 0))</f>
        <v/>
      </c>
      <c r="BVY224" s="21" t="str">
        <f>IF(BVY220 = "", "", IFERROR(BVY220 / SUMIFS(Aux_Totales!$N:$N, Aux_Totales!$F:$F, $F224, Aux_Totales!$A:$A, Aperturas!$A$2), 0))</f>
        <v/>
      </c>
      <c r="BVZ224" s="21" t="str">
        <f>IF(BVZ220 = "", "", IFERROR(BVZ220 / SUMIFS(Aux_Totales!$N:$N, Aux_Totales!$F:$F, $F224, Aux_Totales!$A:$A, Aperturas!$A$2), 0))</f>
        <v/>
      </c>
      <c r="BWA224" s="21" t="str">
        <f>IF(BWA220 = "", "", IFERROR(BWA220 / SUMIFS(Aux_Totales!$N:$N, Aux_Totales!$F:$F, $F224, Aux_Totales!$A:$A, Aperturas!$A$2), 0))</f>
        <v/>
      </c>
      <c r="BWB224" s="21" t="str">
        <f>IF(BWB220 = "", "", IFERROR(BWB220 / SUMIFS(Aux_Totales!$N:$N, Aux_Totales!$F:$F, $F224, Aux_Totales!$A:$A, Aperturas!$A$2), 0))</f>
        <v/>
      </c>
      <c r="BWC224" s="21" t="str">
        <f>IF(BWC220 = "", "", IFERROR(BWC220 / SUMIFS(Aux_Totales!$N:$N, Aux_Totales!$F:$F, $F224, Aux_Totales!$A:$A, Aperturas!$A$2), 0))</f>
        <v/>
      </c>
      <c r="BWD224" s="21" t="str">
        <f>IF(BWD220 = "", "", IFERROR(BWD220 / SUMIFS(Aux_Totales!$N:$N, Aux_Totales!$F:$F, $F224, Aux_Totales!$A:$A, Aperturas!$A$2), 0))</f>
        <v/>
      </c>
      <c r="BWE224" s="21" t="str">
        <f>IF(BWE220 = "", "", IFERROR(BWE220 / SUMIFS(Aux_Totales!$N:$N, Aux_Totales!$F:$F, $F224, Aux_Totales!$A:$A, Aperturas!$A$2), 0))</f>
        <v/>
      </c>
      <c r="BWF224" s="21" t="str">
        <f>IF(BWF220 = "", "", IFERROR(BWF220 / SUMIFS(Aux_Totales!$N:$N, Aux_Totales!$F:$F, $F224, Aux_Totales!$A:$A, Aperturas!$A$2), 0))</f>
        <v/>
      </c>
      <c r="BWG224" s="21" t="str">
        <f>IF(BWG220 = "", "", IFERROR(BWG220 / SUMIFS(Aux_Totales!$N:$N, Aux_Totales!$F:$F, $F224, Aux_Totales!$A:$A, Aperturas!$A$2), 0))</f>
        <v/>
      </c>
      <c r="BWH224" s="21" t="str">
        <f>IF(BWH220 = "", "", IFERROR(BWH220 / SUMIFS(Aux_Totales!$N:$N, Aux_Totales!$F:$F, $F224, Aux_Totales!$A:$A, Aperturas!$A$2), 0))</f>
        <v/>
      </c>
      <c r="BWI224" s="21" t="str">
        <f>IF(BWI220 = "", "", IFERROR(BWI220 / SUMIFS(Aux_Totales!$N:$N, Aux_Totales!$F:$F, $F224, Aux_Totales!$A:$A, Aperturas!$A$2), 0))</f>
        <v/>
      </c>
      <c r="BWJ224" s="21" t="str">
        <f>IF(BWJ220 = "", "", IFERROR(BWJ220 / SUMIFS(Aux_Totales!$N:$N, Aux_Totales!$F:$F, $F224, Aux_Totales!$A:$A, Aperturas!$A$2), 0))</f>
        <v/>
      </c>
      <c r="BWK224" s="21" t="str">
        <f>IF(BWK220 = "", "", IFERROR(BWK220 / SUMIFS(Aux_Totales!$N:$N, Aux_Totales!$F:$F, $F224, Aux_Totales!$A:$A, Aperturas!$A$2), 0))</f>
        <v/>
      </c>
      <c r="BWL224" s="21" t="str">
        <f>IF(BWL220 = "", "", IFERROR(BWL220 / SUMIFS(Aux_Totales!$N:$N, Aux_Totales!$F:$F, $F224, Aux_Totales!$A:$A, Aperturas!$A$2), 0))</f>
        <v/>
      </c>
      <c r="BWM224" s="21" t="str">
        <f>IF(BWM220 = "", "", IFERROR(BWM220 / SUMIFS(Aux_Totales!$N:$N, Aux_Totales!$F:$F, $F224, Aux_Totales!$A:$A, Aperturas!$A$2), 0))</f>
        <v/>
      </c>
      <c r="BWN224" s="21" t="str">
        <f>IF(BWN220 = "", "", IFERROR(BWN220 / SUMIFS(Aux_Totales!$N:$N, Aux_Totales!$F:$F, $F224, Aux_Totales!$A:$A, Aperturas!$A$2), 0))</f>
        <v/>
      </c>
      <c r="BWO224" s="21" t="str">
        <f>IF(BWO220 = "", "", IFERROR(BWO220 / SUMIFS(Aux_Totales!$N:$N, Aux_Totales!$F:$F, $F224, Aux_Totales!$A:$A, Aperturas!$A$2), 0))</f>
        <v/>
      </c>
      <c r="BWP224" s="21" t="str">
        <f>IF(BWP220 = "", "", IFERROR(BWP220 / SUMIFS(Aux_Totales!$N:$N, Aux_Totales!$F:$F, $F224, Aux_Totales!$A:$A, Aperturas!$A$2), 0))</f>
        <v/>
      </c>
      <c r="BWQ224" s="21" t="str">
        <f>IF(BWQ220 = "", "", IFERROR(BWQ220 / SUMIFS(Aux_Totales!$N:$N, Aux_Totales!$F:$F, $F224, Aux_Totales!$A:$A, Aperturas!$A$2), 0))</f>
        <v/>
      </c>
      <c r="BWR224" s="21" t="str">
        <f>IF(BWR220 = "", "", IFERROR(BWR220 / SUMIFS(Aux_Totales!$N:$N, Aux_Totales!$F:$F, $F224, Aux_Totales!$A:$A, Aperturas!$A$2), 0))</f>
        <v/>
      </c>
      <c r="BWS224" s="21" t="str">
        <f>IF(BWS220 = "", "", IFERROR(BWS220 / SUMIFS(Aux_Totales!$N:$N, Aux_Totales!$F:$F, $F224, Aux_Totales!$A:$A, Aperturas!$A$2), 0))</f>
        <v/>
      </c>
      <c r="BWT224" s="21" t="str">
        <f>IF(BWT220 = "", "", IFERROR(BWT220 / SUMIFS(Aux_Totales!$N:$N, Aux_Totales!$F:$F, $F224, Aux_Totales!$A:$A, Aperturas!$A$2), 0))</f>
        <v/>
      </c>
      <c r="BWU224" s="21" t="str">
        <f>IF(BWU220 = "", "", IFERROR(BWU220 / SUMIFS(Aux_Totales!$N:$N, Aux_Totales!$F:$F, $F224, Aux_Totales!$A:$A, Aperturas!$A$2), 0))</f>
        <v/>
      </c>
      <c r="BWV224" s="21" t="str">
        <f>IF(BWV220 = "", "", IFERROR(BWV220 / SUMIFS(Aux_Totales!$N:$N, Aux_Totales!$F:$F, $F224, Aux_Totales!$A:$A, Aperturas!$A$2), 0))</f>
        <v/>
      </c>
      <c r="BWW224" s="21" t="str">
        <f>IF(BWW220 = "", "", IFERROR(BWW220 / SUMIFS(Aux_Totales!$N:$N, Aux_Totales!$F:$F, $F224, Aux_Totales!$A:$A, Aperturas!$A$2), 0))</f>
        <v/>
      </c>
      <c r="BWX224" s="21" t="str">
        <f>IF(BWX220 = "", "", IFERROR(BWX220 / SUMIFS(Aux_Totales!$N:$N, Aux_Totales!$F:$F, $F224, Aux_Totales!$A:$A, Aperturas!$A$2), 0))</f>
        <v/>
      </c>
      <c r="BWY224" s="21" t="str">
        <f>IF(BWY220 = "", "", IFERROR(BWY220 / SUMIFS(Aux_Totales!$N:$N, Aux_Totales!$F:$F, $F224, Aux_Totales!$A:$A, Aperturas!$A$2), 0))</f>
        <v/>
      </c>
      <c r="BWZ224" s="21" t="str">
        <f>IF(BWZ220 = "", "", IFERROR(BWZ220 / SUMIFS(Aux_Totales!$N:$N, Aux_Totales!$F:$F, $F224, Aux_Totales!$A:$A, Aperturas!$A$2), 0))</f>
        <v/>
      </c>
      <c r="BXA224" s="21" t="str">
        <f>IF(BXA220 = "", "", IFERROR(BXA220 / SUMIFS(Aux_Totales!$N:$N, Aux_Totales!$F:$F, $F224, Aux_Totales!$A:$A, Aperturas!$A$2), 0))</f>
        <v/>
      </c>
      <c r="BXB224" s="21" t="str">
        <f>IF(BXB220 = "", "", IFERROR(BXB220 / SUMIFS(Aux_Totales!$N:$N, Aux_Totales!$F:$F, $F224, Aux_Totales!$A:$A, Aperturas!$A$2), 0))</f>
        <v/>
      </c>
      <c r="BXC224" s="21" t="str">
        <f>IF(BXC220 = "", "", IFERROR(BXC220 / SUMIFS(Aux_Totales!$N:$N, Aux_Totales!$F:$F, $F224, Aux_Totales!$A:$A, Aperturas!$A$2), 0))</f>
        <v/>
      </c>
      <c r="BXD224" s="21" t="str">
        <f>IF(BXD220 = "", "", IFERROR(BXD220 / SUMIFS(Aux_Totales!$N:$N, Aux_Totales!$F:$F, $F224, Aux_Totales!$A:$A, Aperturas!$A$2), 0))</f>
        <v/>
      </c>
      <c r="BXE224" s="21" t="str">
        <f>IF(BXE220 = "", "", IFERROR(BXE220 / SUMIFS(Aux_Totales!$N:$N, Aux_Totales!$F:$F, $F224, Aux_Totales!$A:$A, Aperturas!$A$2), 0))</f>
        <v/>
      </c>
      <c r="BXF224" s="21" t="str">
        <f>IF(BXF220 = "", "", IFERROR(BXF220 / SUMIFS(Aux_Totales!$N:$N, Aux_Totales!$F:$F, $F224, Aux_Totales!$A:$A, Aperturas!$A$2), 0))</f>
        <v/>
      </c>
      <c r="BXG224" s="21" t="str">
        <f>IF(BXG220 = "", "", IFERROR(BXG220 / SUMIFS(Aux_Totales!$N:$N, Aux_Totales!$F:$F, $F224, Aux_Totales!$A:$A, Aperturas!$A$2), 0))</f>
        <v/>
      </c>
      <c r="BXH224" s="21" t="str">
        <f>IF(BXH220 = "", "", IFERROR(BXH220 / SUMIFS(Aux_Totales!$N:$N, Aux_Totales!$F:$F, $F224, Aux_Totales!$A:$A, Aperturas!$A$2), 0))</f>
        <v/>
      </c>
      <c r="BXI224" s="21" t="str">
        <f>IF(BXI220 = "", "", IFERROR(BXI220 / SUMIFS(Aux_Totales!$N:$N, Aux_Totales!$F:$F, $F224, Aux_Totales!$A:$A, Aperturas!$A$2), 0))</f>
        <v/>
      </c>
      <c r="BXJ224" s="21" t="str">
        <f>IF(BXJ220 = "", "", IFERROR(BXJ220 / SUMIFS(Aux_Totales!$N:$N, Aux_Totales!$F:$F, $F224, Aux_Totales!$A:$A, Aperturas!$A$2), 0))</f>
        <v/>
      </c>
      <c r="BXK224" s="21" t="str">
        <f>IF(BXK220 = "", "", IFERROR(BXK220 / SUMIFS(Aux_Totales!$N:$N, Aux_Totales!$F:$F, $F224, Aux_Totales!$A:$A, Aperturas!$A$2), 0))</f>
        <v/>
      </c>
      <c r="BXL224" s="21" t="str">
        <f>IF(BXL220 = "", "", IFERROR(BXL220 / SUMIFS(Aux_Totales!$N:$N, Aux_Totales!$F:$F, $F224, Aux_Totales!$A:$A, Aperturas!$A$2), 0))</f>
        <v/>
      </c>
      <c r="BXM224" s="21" t="str">
        <f>IF(BXM220 = "", "", IFERROR(BXM220 / SUMIFS(Aux_Totales!$N:$N, Aux_Totales!$F:$F, $F224, Aux_Totales!$A:$A, Aperturas!$A$2), 0))</f>
        <v/>
      </c>
      <c r="BXN224" s="21" t="str">
        <f>IF(BXN220 = "", "", IFERROR(BXN220 / SUMIFS(Aux_Totales!$N:$N, Aux_Totales!$F:$F, $F224, Aux_Totales!$A:$A, Aperturas!$A$2), 0))</f>
        <v/>
      </c>
      <c r="BXO224" s="21" t="str">
        <f>IF(BXO220 = "", "", IFERROR(BXO220 / SUMIFS(Aux_Totales!$N:$N, Aux_Totales!$F:$F, $F224, Aux_Totales!$A:$A, Aperturas!$A$2), 0))</f>
        <v/>
      </c>
      <c r="BXP224" s="21" t="str">
        <f>IF(BXP220 = "", "", IFERROR(BXP220 / SUMIFS(Aux_Totales!$N:$N, Aux_Totales!$F:$F, $F224, Aux_Totales!$A:$A, Aperturas!$A$2), 0))</f>
        <v/>
      </c>
      <c r="BXQ224" s="21" t="str">
        <f>IF(BXQ220 = "", "", IFERROR(BXQ220 / SUMIFS(Aux_Totales!$N:$N, Aux_Totales!$F:$F, $F224, Aux_Totales!$A:$A, Aperturas!$A$2), 0))</f>
        <v/>
      </c>
      <c r="BXR224" s="21" t="str">
        <f>IF(BXR220 = "", "", IFERROR(BXR220 / SUMIFS(Aux_Totales!$N:$N, Aux_Totales!$F:$F, $F224, Aux_Totales!$A:$A, Aperturas!$A$2), 0))</f>
        <v/>
      </c>
      <c r="BXS224" s="21" t="str">
        <f>IF(BXS220 = "", "", IFERROR(BXS220 / SUMIFS(Aux_Totales!$N:$N, Aux_Totales!$F:$F, $F224, Aux_Totales!$A:$A, Aperturas!$A$2), 0))</f>
        <v/>
      </c>
      <c r="BXT224" s="21" t="str">
        <f>IF(BXT220 = "", "", IFERROR(BXT220 / SUMIFS(Aux_Totales!$N:$N, Aux_Totales!$F:$F, $F224, Aux_Totales!$A:$A, Aperturas!$A$2), 0))</f>
        <v/>
      </c>
      <c r="BXU224" s="21" t="str">
        <f>IF(BXU220 = "", "", IFERROR(BXU220 / SUMIFS(Aux_Totales!$N:$N, Aux_Totales!$F:$F, $F224, Aux_Totales!$A:$A, Aperturas!$A$2), 0))</f>
        <v/>
      </c>
      <c r="BXV224" s="21" t="str">
        <f>IF(BXV220 = "", "", IFERROR(BXV220 / SUMIFS(Aux_Totales!$N:$N, Aux_Totales!$F:$F, $F224, Aux_Totales!$A:$A, Aperturas!$A$2), 0))</f>
        <v/>
      </c>
      <c r="BXW224" s="21" t="str">
        <f>IF(BXW220 = "", "", IFERROR(BXW220 / SUMIFS(Aux_Totales!$N:$N, Aux_Totales!$F:$F, $F224, Aux_Totales!$A:$A, Aperturas!$A$2), 0))</f>
        <v/>
      </c>
      <c r="BXX224" s="21" t="str">
        <f>IF(BXX220 = "", "", IFERROR(BXX220 / SUMIFS(Aux_Totales!$N:$N, Aux_Totales!$F:$F, $F224, Aux_Totales!$A:$A, Aperturas!$A$2), 0))</f>
        <v/>
      </c>
      <c r="BXY224" s="21" t="str">
        <f>IF(BXY220 = "", "", IFERROR(BXY220 / SUMIFS(Aux_Totales!$N:$N, Aux_Totales!$F:$F, $F224, Aux_Totales!$A:$A, Aperturas!$A$2), 0))</f>
        <v/>
      </c>
      <c r="BXZ224" s="21" t="str">
        <f>IF(BXZ220 = "", "", IFERROR(BXZ220 / SUMIFS(Aux_Totales!$N:$N, Aux_Totales!$F:$F, $F224, Aux_Totales!$A:$A, Aperturas!$A$2), 0))</f>
        <v/>
      </c>
      <c r="BYA224" s="21" t="str">
        <f>IF(BYA220 = "", "", IFERROR(BYA220 / SUMIFS(Aux_Totales!$N:$N, Aux_Totales!$F:$F, $F224, Aux_Totales!$A:$A, Aperturas!$A$2), 0))</f>
        <v/>
      </c>
      <c r="BYB224" s="21" t="str">
        <f>IF(BYB220 = "", "", IFERROR(BYB220 / SUMIFS(Aux_Totales!$N:$N, Aux_Totales!$F:$F, $F224, Aux_Totales!$A:$A, Aperturas!$A$2), 0))</f>
        <v/>
      </c>
      <c r="BYC224" s="21" t="str">
        <f>IF(BYC220 = "", "", IFERROR(BYC220 / SUMIFS(Aux_Totales!$N:$N, Aux_Totales!$F:$F, $F224, Aux_Totales!$A:$A, Aperturas!$A$2), 0))</f>
        <v/>
      </c>
      <c r="BYD224" s="21" t="str">
        <f>IF(BYD220 = "", "", IFERROR(BYD220 / SUMIFS(Aux_Totales!$N:$N, Aux_Totales!$F:$F, $F224, Aux_Totales!$A:$A, Aperturas!$A$2), 0))</f>
        <v/>
      </c>
      <c r="BYE224" s="21" t="str">
        <f>IF(BYE220 = "", "", IFERROR(BYE220 / SUMIFS(Aux_Totales!$N:$N, Aux_Totales!$F:$F, $F224, Aux_Totales!$A:$A, Aperturas!$A$2), 0))</f>
        <v/>
      </c>
      <c r="BYF224" s="21" t="str">
        <f>IF(BYF220 = "", "", IFERROR(BYF220 / SUMIFS(Aux_Totales!$N:$N, Aux_Totales!$F:$F, $F224, Aux_Totales!$A:$A, Aperturas!$A$2), 0))</f>
        <v/>
      </c>
      <c r="BYG224" s="21" t="str">
        <f>IF(BYG220 = "", "", IFERROR(BYG220 / SUMIFS(Aux_Totales!$N:$N, Aux_Totales!$F:$F, $F224, Aux_Totales!$A:$A, Aperturas!$A$2), 0))</f>
        <v/>
      </c>
      <c r="BYH224" s="21" t="str">
        <f>IF(BYH220 = "", "", IFERROR(BYH220 / SUMIFS(Aux_Totales!$N:$N, Aux_Totales!$F:$F, $F224, Aux_Totales!$A:$A, Aperturas!$A$2), 0))</f>
        <v/>
      </c>
      <c r="BYI224" s="21" t="str">
        <f>IF(BYI220 = "", "", IFERROR(BYI220 / SUMIFS(Aux_Totales!$N:$N, Aux_Totales!$F:$F, $F224, Aux_Totales!$A:$A, Aperturas!$A$2), 0))</f>
        <v/>
      </c>
      <c r="BYJ224" s="21" t="str">
        <f>IF(BYJ220 = "", "", IFERROR(BYJ220 / SUMIFS(Aux_Totales!$N:$N, Aux_Totales!$F:$F, $F224, Aux_Totales!$A:$A, Aperturas!$A$2), 0))</f>
        <v/>
      </c>
      <c r="BYK224" s="21" t="str">
        <f>IF(BYK220 = "", "", IFERROR(BYK220 / SUMIFS(Aux_Totales!$N:$N, Aux_Totales!$F:$F, $F224, Aux_Totales!$A:$A, Aperturas!$A$2), 0))</f>
        <v/>
      </c>
      <c r="BYL224" s="21" t="str">
        <f>IF(BYL220 = "", "", IFERROR(BYL220 / SUMIFS(Aux_Totales!$N:$N, Aux_Totales!$F:$F, $F224, Aux_Totales!$A:$A, Aperturas!$A$2), 0))</f>
        <v/>
      </c>
      <c r="BYM224" s="21" t="str">
        <f>IF(BYM220 = "", "", IFERROR(BYM220 / SUMIFS(Aux_Totales!$N:$N, Aux_Totales!$F:$F, $F224, Aux_Totales!$A:$A, Aperturas!$A$2), 0))</f>
        <v/>
      </c>
      <c r="BYN224" s="21" t="str">
        <f>IF(BYN220 = "", "", IFERROR(BYN220 / SUMIFS(Aux_Totales!$N:$N, Aux_Totales!$F:$F, $F224, Aux_Totales!$A:$A, Aperturas!$A$2), 0))</f>
        <v/>
      </c>
      <c r="BYO224" s="21" t="str">
        <f>IF(BYO220 = "", "", IFERROR(BYO220 / SUMIFS(Aux_Totales!$N:$N, Aux_Totales!$F:$F, $F224, Aux_Totales!$A:$A, Aperturas!$A$2), 0))</f>
        <v/>
      </c>
      <c r="BYP224" s="21" t="str">
        <f>IF(BYP220 = "", "", IFERROR(BYP220 / SUMIFS(Aux_Totales!$N:$N, Aux_Totales!$F:$F, $F224, Aux_Totales!$A:$A, Aperturas!$A$2), 0))</f>
        <v/>
      </c>
      <c r="BYQ224" s="21" t="str">
        <f>IF(BYQ220 = "", "", IFERROR(BYQ220 / SUMIFS(Aux_Totales!$N:$N, Aux_Totales!$F:$F, $F224, Aux_Totales!$A:$A, Aperturas!$A$2), 0))</f>
        <v/>
      </c>
      <c r="BYR224" s="21" t="str">
        <f>IF(BYR220 = "", "", IFERROR(BYR220 / SUMIFS(Aux_Totales!$N:$N, Aux_Totales!$F:$F, $F224, Aux_Totales!$A:$A, Aperturas!$A$2), 0))</f>
        <v/>
      </c>
      <c r="BYS224" s="21" t="str">
        <f>IF(BYS220 = "", "", IFERROR(BYS220 / SUMIFS(Aux_Totales!$N:$N, Aux_Totales!$F:$F, $F224, Aux_Totales!$A:$A, Aperturas!$A$2), 0))</f>
        <v/>
      </c>
      <c r="BYT224" s="21" t="str">
        <f>IF(BYT220 = "", "", IFERROR(BYT220 / SUMIFS(Aux_Totales!$N:$N, Aux_Totales!$F:$F, $F224, Aux_Totales!$A:$A, Aperturas!$A$2), 0))</f>
        <v/>
      </c>
      <c r="BYU224" s="21" t="str">
        <f>IF(BYU220 = "", "", IFERROR(BYU220 / SUMIFS(Aux_Totales!$N:$N, Aux_Totales!$F:$F, $F224, Aux_Totales!$A:$A, Aperturas!$A$2), 0))</f>
        <v/>
      </c>
      <c r="BYV224" s="21" t="str">
        <f>IF(BYV220 = "", "", IFERROR(BYV220 / SUMIFS(Aux_Totales!$N:$N, Aux_Totales!$F:$F, $F224, Aux_Totales!$A:$A, Aperturas!$A$2), 0))</f>
        <v/>
      </c>
      <c r="BYW224" s="21" t="str">
        <f>IF(BYW220 = "", "", IFERROR(BYW220 / SUMIFS(Aux_Totales!$N:$N, Aux_Totales!$F:$F, $F224, Aux_Totales!$A:$A, Aperturas!$A$2), 0))</f>
        <v/>
      </c>
      <c r="BYX224" s="21" t="str">
        <f>IF(BYX220 = "", "", IFERROR(BYX220 / SUMIFS(Aux_Totales!$N:$N, Aux_Totales!$F:$F, $F224, Aux_Totales!$A:$A, Aperturas!$A$2), 0))</f>
        <v/>
      </c>
      <c r="BYY224" s="21" t="str">
        <f>IF(BYY220 = "", "", IFERROR(BYY220 / SUMIFS(Aux_Totales!$N:$N, Aux_Totales!$F:$F, $F224, Aux_Totales!$A:$A, Aperturas!$A$2), 0))</f>
        <v/>
      </c>
      <c r="BYZ224" s="21" t="str">
        <f>IF(BYZ220 = "", "", IFERROR(BYZ220 / SUMIFS(Aux_Totales!$N:$N, Aux_Totales!$F:$F, $F224, Aux_Totales!$A:$A, Aperturas!$A$2), 0))</f>
        <v/>
      </c>
      <c r="BZA224" s="21" t="str">
        <f>IF(BZA220 = "", "", IFERROR(BZA220 / SUMIFS(Aux_Totales!$N:$N, Aux_Totales!$F:$F, $F224, Aux_Totales!$A:$A, Aperturas!$A$2), 0))</f>
        <v/>
      </c>
      <c r="BZB224" s="21" t="str">
        <f>IF(BZB220 = "", "", IFERROR(BZB220 / SUMIFS(Aux_Totales!$N:$N, Aux_Totales!$F:$F, $F224, Aux_Totales!$A:$A, Aperturas!$A$2), 0))</f>
        <v/>
      </c>
      <c r="BZC224" s="21" t="str">
        <f>IF(BZC220 = "", "", IFERROR(BZC220 / SUMIFS(Aux_Totales!$N:$N, Aux_Totales!$F:$F, $F224, Aux_Totales!$A:$A, Aperturas!$A$2), 0))</f>
        <v/>
      </c>
      <c r="BZD224" s="21" t="str">
        <f>IF(BZD220 = "", "", IFERROR(BZD220 / SUMIFS(Aux_Totales!$N:$N, Aux_Totales!$F:$F, $F224, Aux_Totales!$A:$A, Aperturas!$A$2), 0))</f>
        <v/>
      </c>
      <c r="BZE224" s="21" t="str">
        <f>IF(BZE220 = "", "", IFERROR(BZE220 / SUMIFS(Aux_Totales!$N:$N, Aux_Totales!$F:$F, $F224, Aux_Totales!$A:$A, Aperturas!$A$2), 0))</f>
        <v/>
      </c>
      <c r="BZF224" s="21" t="str">
        <f>IF(BZF220 = "", "", IFERROR(BZF220 / SUMIFS(Aux_Totales!$N:$N, Aux_Totales!$F:$F, $F224, Aux_Totales!$A:$A, Aperturas!$A$2), 0))</f>
        <v/>
      </c>
      <c r="BZG224" s="21" t="str">
        <f>IF(BZG220 = "", "", IFERROR(BZG220 / SUMIFS(Aux_Totales!$N:$N, Aux_Totales!$F:$F, $F224, Aux_Totales!$A:$A, Aperturas!$A$2), 0))</f>
        <v/>
      </c>
      <c r="BZH224" s="21" t="str">
        <f>IF(BZH220 = "", "", IFERROR(BZH220 / SUMIFS(Aux_Totales!$N:$N, Aux_Totales!$F:$F, $F224, Aux_Totales!$A:$A, Aperturas!$A$2), 0))</f>
        <v/>
      </c>
      <c r="BZI224" s="21" t="str">
        <f>IF(BZI220 = "", "", IFERROR(BZI220 / SUMIFS(Aux_Totales!$N:$N, Aux_Totales!$F:$F, $F224, Aux_Totales!$A:$A, Aperturas!$A$2), 0))</f>
        <v/>
      </c>
      <c r="BZJ224" s="21" t="str">
        <f>IF(BZJ220 = "", "", IFERROR(BZJ220 / SUMIFS(Aux_Totales!$N:$N, Aux_Totales!$F:$F, $F224, Aux_Totales!$A:$A, Aperturas!$A$2), 0))</f>
        <v/>
      </c>
      <c r="BZK224" s="21" t="str">
        <f>IF(BZK220 = "", "", IFERROR(BZK220 / SUMIFS(Aux_Totales!$N:$N, Aux_Totales!$F:$F, $F224, Aux_Totales!$A:$A, Aperturas!$A$2), 0))</f>
        <v/>
      </c>
      <c r="BZL224" s="21" t="str">
        <f>IF(BZL220 = "", "", IFERROR(BZL220 / SUMIFS(Aux_Totales!$N:$N, Aux_Totales!$F:$F, $F224, Aux_Totales!$A:$A, Aperturas!$A$2), 0))</f>
        <v/>
      </c>
      <c r="BZM224" s="21" t="str">
        <f>IF(BZM220 = "", "", IFERROR(BZM220 / SUMIFS(Aux_Totales!$N:$N, Aux_Totales!$F:$F, $F224, Aux_Totales!$A:$A, Aperturas!$A$2), 0))</f>
        <v/>
      </c>
      <c r="BZN224" s="21" t="str">
        <f>IF(BZN220 = "", "", IFERROR(BZN220 / SUMIFS(Aux_Totales!$N:$N, Aux_Totales!$F:$F, $F224, Aux_Totales!$A:$A, Aperturas!$A$2), 0))</f>
        <v/>
      </c>
      <c r="BZO224" s="21" t="str">
        <f>IF(BZO220 = "", "", IFERROR(BZO220 / SUMIFS(Aux_Totales!$N:$N, Aux_Totales!$F:$F, $F224, Aux_Totales!$A:$A, Aperturas!$A$2), 0))</f>
        <v/>
      </c>
      <c r="BZP224" s="21" t="str">
        <f>IF(BZP220 = "", "", IFERROR(BZP220 / SUMIFS(Aux_Totales!$N:$N, Aux_Totales!$F:$F, $F224, Aux_Totales!$A:$A, Aperturas!$A$2), 0))</f>
        <v/>
      </c>
      <c r="BZQ224" s="21" t="str">
        <f>IF(BZQ220 = "", "", IFERROR(BZQ220 / SUMIFS(Aux_Totales!$N:$N, Aux_Totales!$F:$F, $F224, Aux_Totales!$A:$A, Aperturas!$A$2), 0))</f>
        <v/>
      </c>
      <c r="BZR224" s="21" t="str">
        <f>IF(BZR220 = "", "", IFERROR(BZR220 / SUMIFS(Aux_Totales!$N:$N, Aux_Totales!$F:$F, $F224, Aux_Totales!$A:$A, Aperturas!$A$2), 0))</f>
        <v/>
      </c>
      <c r="BZS224" s="21" t="str">
        <f>IF(BZS220 = "", "", IFERROR(BZS220 / SUMIFS(Aux_Totales!$N:$N, Aux_Totales!$F:$F, $F224, Aux_Totales!$A:$A, Aperturas!$A$2), 0))</f>
        <v/>
      </c>
      <c r="BZT224" s="21" t="str">
        <f>IF(BZT220 = "", "", IFERROR(BZT220 / SUMIFS(Aux_Totales!$N:$N, Aux_Totales!$F:$F, $F224, Aux_Totales!$A:$A, Aperturas!$A$2), 0))</f>
        <v/>
      </c>
      <c r="BZU224" s="21" t="str">
        <f>IF(BZU220 = "", "", IFERROR(BZU220 / SUMIFS(Aux_Totales!$N:$N, Aux_Totales!$F:$F, $F224, Aux_Totales!$A:$A, Aperturas!$A$2), 0))</f>
        <v/>
      </c>
      <c r="BZV224" s="21" t="str">
        <f>IF(BZV220 = "", "", IFERROR(BZV220 / SUMIFS(Aux_Totales!$N:$N, Aux_Totales!$F:$F, $F224, Aux_Totales!$A:$A, Aperturas!$A$2), 0))</f>
        <v/>
      </c>
      <c r="BZW224" s="21" t="str">
        <f>IF(BZW220 = "", "", IFERROR(BZW220 / SUMIFS(Aux_Totales!$N:$N, Aux_Totales!$F:$F, $F224, Aux_Totales!$A:$A, Aperturas!$A$2), 0))</f>
        <v/>
      </c>
      <c r="BZX224" s="21" t="str">
        <f>IF(BZX220 = "", "", IFERROR(BZX220 / SUMIFS(Aux_Totales!$N:$N, Aux_Totales!$F:$F, $F224, Aux_Totales!$A:$A, Aperturas!$A$2), 0))</f>
        <v/>
      </c>
      <c r="BZY224" s="21" t="str">
        <f>IF(BZY220 = "", "", IFERROR(BZY220 / SUMIFS(Aux_Totales!$N:$N, Aux_Totales!$F:$F, $F224, Aux_Totales!$A:$A, Aperturas!$A$2), 0))</f>
        <v/>
      </c>
      <c r="BZZ224" s="21" t="str">
        <f>IF(BZZ220 = "", "", IFERROR(BZZ220 / SUMIFS(Aux_Totales!$N:$N, Aux_Totales!$F:$F, $F224, Aux_Totales!$A:$A, Aperturas!$A$2), 0))</f>
        <v/>
      </c>
      <c r="CAA224" s="21" t="str">
        <f>IF(CAA220 = "", "", IFERROR(CAA220 / SUMIFS(Aux_Totales!$N:$N, Aux_Totales!$F:$F, $F224, Aux_Totales!$A:$A, Aperturas!$A$2), 0))</f>
        <v/>
      </c>
      <c r="CAB224" s="21" t="str">
        <f>IF(CAB220 = "", "", IFERROR(CAB220 / SUMIFS(Aux_Totales!$N:$N, Aux_Totales!$F:$F, $F224, Aux_Totales!$A:$A, Aperturas!$A$2), 0))</f>
        <v/>
      </c>
      <c r="CAC224" s="21" t="str">
        <f>IF(CAC220 = "", "", IFERROR(CAC220 / SUMIFS(Aux_Totales!$N:$N, Aux_Totales!$F:$F, $F224, Aux_Totales!$A:$A, Aperturas!$A$2), 0))</f>
        <v/>
      </c>
      <c r="CAD224" s="21" t="str">
        <f>IF(CAD220 = "", "", IFERROR(CAD220 / SUMIFS(Aux_Totales!$N:$N, Aux_Totales!$F:$F, $F224, Aux_Totales!$A:$A, Aperturas!$A$2), 0))</f>
        <v/>
      </c>
      <c r="CAE224" s="21" t="str">
        <f>IF(CAE220 = "", "", IFERROR(CAE220 / SUMIFS(Aux_Totales!$N:$N, Aux_Totales!$F:$F, $F224, Aux_Totales!$A:$A, Aperturas!$A$2), 0))</f>
        <v/>
      </c>
      <c r="CAF224" s="21" t="str">
        <f>IF(CAF220 = "", "", IFERROR(CAF220 / SUMIFS(Aux_Totales!$N:$N, Aux_Totales!$F:$F, $F224, Aux_Totales!$A:$A, Aperturas!$A$2), 0))</f>
        <v/>
      </c>
      <c r="CAG224" s="21" t="str">
        <f>IF(CAG220 = "", "", IFERROR(CAG220 / SUMIFS(Aux_Totales!$N:$N, Aux_Totales!$F:$F, $F224, Aux_Totales!$A:$A, Aperturas!$A$2), 0))</f>
        <v/>
      </c>
      <c r="CAH224" s="21" t="str">
        <f>IF(CAH220 = "", "", IFERROR(CAH220 / SUMIFS(Aux_Totales!$N:$N, Aux_Totales!$F:$F, $F224, Aux_Totales!$A:$A, Aperturas!$A$2), 0))</f>
        <v/>
      </c>
      <c r="CAI224" s="21" t="str">
        <f>IF(CAI220 = "", "", IFERROR(CAI220 / SUMIFS(Aux_Totales!$N:$N, Aux_Totales!$F:$F, $F224, Aux_Totales!$A:$A, Aperturas!$A$2), 0))</f>
        <v/>
      </c>
      <c r="CAJ224" s="21" t="str">
        <f>IF(CAJ220 = "", "", IFERROR(CAJ220 / SUMIFS(Aux_Totales!$N:$N, Aux_Totales!$F:$F, $F224, Aux_Totales!$A:$A, Aperturas!$A$2), 0))</f>
        <v/>
      </c>
      <c r="CAK224" s="21" t="str">
        <f>IF(CAK220 = "", "", IFERROR(CAK220 / SUMIFS(Aux_Totales!$N:$N, Aux_Totales!$F:$F, $F224, Aux_Totales!$A:$A, Aperturas!$A$2), 0))</f>
        <v/>
      </c>
      <c r="CAL224" s="21" t="str">
        <f>IF(CAL220 = "", "", IFERROR(CAL220 / SUMIFS(Aux_Totales!$N:$N, Aux_Totales!$F:$F, $F224, Aux_Totales!$A:$A, Aperturas!$A$2), 0))</f>
        <v/>
      </c>
      <c r="CAM224" s="21" t="str">
        <f>IF(CAM220 = "", "", IFERROR(CAM220 / SUMIFS(Aux_Totales!$N:$N, Aux_Totales!$F:$F, $F224, Aux_Totales!$A:$A, Aperturas!$A$2), 0))</f>
        <v/>
      </c>
      <c r="CAN224" s="21" t="str">
        <f>IF(CAN220 = "", "", IFERROR(CAN220 / SUMIFS(Aux_Totales!$N:$N, Aux_Totales!$F:$F, $F224, Aux_Totales!$A:$A, Aperturas!$A$2), 0))</f>
        <v/>
      </c>
      <c r="CAO224" s="21" t="str">
        <f>IF(CAO220 = "", "", IFERROR(CAO220 / SUMIFS(Aux_Totales!$N:$N, Aux_Totales!$F:$F, $F224, Aux_Totales!$A:$A, Aperturas!$A$2), 0))</f>
        <v/>
      </c>
      <c r="CAP224" s="21" t="str">
        <f>IF(CAP220 = "", "", IFERROR(CAP220 / SUMIFS(Aux_Totales!$N:$N, Aux_Totales!$F:$F, $F224, Aux_Totales!$A:$A, Aperturas!$A$2), 0))</f>
        <v/>
      </c>
      <c r="CAQ224" s="21" t="str">
        <f>IF(CAQ220 = "", "", IFERROR(CAQ220 / SUMIFS(Aux_Totales!$N:$N, Aux_Totales!$F:$F, $F224, Aux_Totales!$A:$A, Aperturas!$A$2), 0))</f>
        <v/>
      </c>
      <c r="CAR224" s="21" t="str">
        <f>IF(CAR220 = "", "", IFERROR(CAR220 / SUMIFS(Aux_Totales!$N:$N, Aux_Totales!$F:$F, $F224, Aux_Totales!$A:$A, Aperturas!$A$2), 0))</f>
        <v/>
      </c>
      <c r="CAS224" s="21" t="str">
        <f>IF(CAS220 = "", "", IFERROR(CAS220 / SUMIFS(Aux_Totales!$N:$N, Aux_Totales!$F:$F, $F224, Aux_Totales!$A:$A, Aperturas!$A$2), 0))</f>
        <v/>
      </c>
      <c r="CAT224" s="21" t="str">
        <f>IF(CAT220 = "", "", IFERROR(CAT220 / SUMIFS(Aux_Totales!$N:$N, Aux_Totales!$F:$F, $F224, Aux_Totales!$A:$A, Aperturas!$A$2), 0))</f>
        <v/>
      </c>
      <c r="CAU224" s="21" t="str">
        <f>IF(CAU220 = "", "", IFERROR(CAU220 / SUMIFS(Aux_Totales!$N:$N, Aux_Totales!$F:$F, $F224, Aux_Totales!$A:$A, Aperturas!$A$2), 0))</f>
        <v/>
      </c>
      <c r="CAV224" s="21" t="str">
        <f>IF(CAV220 = "", "", IFERROR(CAV220 / SUMIFS(Aux_Totales!$N:$N, Aux_Totales!$F:$F, $F224, Aux_Totales!$A:$A, Aperturas!$A$2), 0))</f>
        <v/>
      </c>
      <c r="CAW224" s="21" t="str">
        <f>IF(CAW220 = "", "", IFERROR(CAW220 / SUMIFS(Aux_Totales!$N:$N, Aux_Totales!$F:$F, $F224, Aux_Totales!$A:$A, Aperturas!$A$2), 0))</f>
        <v/>
      </c>
      <c r="CAX224" s="21" t="str">
        <f>IF(CAX220 = "", "", IFERROR(CAX220 / SUMIFS(Aux_Totales!$N:$N, Aux_Totales!$F:$F, $F224, Aux_Totales!$A:$A, Aperturas!$A$2), 0))</f>
        <v/>
      </c>
      <c r="CAY224" s="21" t="str">
        <f>IF(CAY220 = "", "", IFERROR(CAY220 / SUMIFS(Aux_Totales!$N:$N, Aux_Totales!$F:$F, $F224, Aux_Totales!$A:$A, Aperturas!$A$2), 0))</f>
        <v/>
      </c>
      <c r="CAZ224" s="21" t="str">
        <f>IF(CAZ220 = "", "", IFERROR(CAZ220 / SUMIFS(Aux_Totales!$N:$N, Aux_Totales!$F:$F, $F224, Aux_Totales!$A:$A, Aperturas!$A$2), 0))</f>
        <v/>
      </c>
      <c r="CBA224" s="21" t="str">
        <f>IF(CBA220 = "", "", IFERROR(CBA220 / SUMIFS(Aux_Totales!$N:$N, Aux_Totales!$F:$F, $F224, Aux_Totales!$A:$A, Aperturas!$A$2), 0))</f>
        <v/>
      </c>
      <c r="CBB224" s="21" t="str">
        <f>IF(CBB220 = "", "", IFERROR(CBB220 / SUMIFS(Aux_Totales!$N:$N, Aux_Totales!$F:$F, $F224, Aux_Totales!$A:$A, Aperturas!$A$2), 0))</f>
        <v/>
      </c>
      <c r="CBC224" s="21" t="str">
        <f>IF(CBC220 = "", "", IFERROR(CBC220 / SUMIFS(Aux_Totales!$N:$N, Aux_Totales!$F:$F, $F224, Aux_Totales!$A:$A, Aperturas!$A$2), 0))</f>
        <v/>
      </c>
      <c r="CBD224" s="21" t="str">
        <f>IF(CBD220 = "", "", IFERROR(CBD220 / SUMIFS(Aux_Totales!$N:$N, Aux_Totales!$F:$F, $F224, Aux_Totales!$A:$A, Aperturas!$A$2), 0))</f>
        <v/>
      </c>
      <c r="CBE224" s="21" t="str">
        <f>IF(CBE220 = "", "", IFERROR(CBE220 / SUMIFS(Aux_Totales!$N:$N, Aux_Totales!$F:$F, $F224, Aux_Totales!$A:$A, Aperturas!$A$2), 0))</f>
        <v/>
      </c>
      <c r="CBF224" s="21" t="str">
        <f>IF(CBF220 = "", "", IFERROR(CBF220 / SUMIFS(Aux_Totales!$N:$N, Aux_Totales!$F:$F, $F224, Aux_Totales!$A:$A, Aperturas!$A$2), 0))</f>
        <v/>
      </c>
      <c r="CBG224" s="21" t="str">
        <f>IF(CBG220 = "", "", IFERROR(CBG220 / SUMIFS(Aux_Totales!$N:$N, Aux_Totales!$F:$F, $F224, Aux_Totales!$A:$A, Aperturas!$A$2), 0))</f>
        <v/>
      </c>
      <c r="CBH224" s="21" t="str">
        <f>IF(CBH220 = "", "", IFERROR(CBH220 / SUMIFS(Aux_Totales!$N:$N, Aux_Totales!$F:$F, $F224, Aux_Totales!$A:$A, Aperturas!$A$2), 0))</f>
        <v/>
      </c>
      <c r="CBI224" s="21" t="str">
        <f>IF(CBI220 = "", "", IFERROR(CBI220 / SUMIFS(Aux_Totales!$N:$N, Aux_Totales!$F:$F, $F224, Aux_Totales!$A:$A, Aperturas!$A$2), 0))</f>
        <v/>
      </c>
      <c r="CBJ224" s="21" t="str">
        <f>IF(CBJ220 = "", "", IFERROR(CBJ220 / SUMIFS(Aux_Totales!$N:$N, Aux_Totales!$F:$F, $F224, Aux_Totales!$A:$A, Aperturas!$A$2), 0))</f>
        <v/>
      </c>
      <c r="CBK224" s="21" t="str">
        <f>IF(CBK220 = "", "", IFERROR(CBK220 / SUMIFS(Aux_Totales!$N:$N, Aux_Totales!$F:$F, $F224, Aux_Totales!$A:$A, Aperturas!$A$2), 0))</f>
        <v/>
      </c>
      <c r="CBL224" s="21" t="str">
        <f>IF(CBL220 = "", "", IFERROR(CBL220 / SUMIFS(Aux_Totales!$N:$N, Aux_Totales!$F:$F, $F224, Aux_Totales!$A:$A, Aperturas!$A$2), 0))</f>
        <v/>
      </c>
      <c r="CBM224" s="21" t="str">
        <f>IF(CBM220 = "", "", IFERROR(CBM220 / SUMIFS(Aux_Totales!$N:$N, Aux_Totales!$F:$F, $F224, Aux_Totales!$A:$A, Aperturas!$A$2), 0))</f>
        <v/>
      </c>
      <c r="CBN224" s="21" t="str">
        <f>IF(CBN220 = "", "", IFERROR(CBN220 / SUMIFS(Aux_Totales!$N:$N, Aux_Totales!$F:$F, $F224, Aux_Totales!$A:$A, Aperturas!$A$2), 0))</f>
        <v/>
      </c>
      <c r="CBO224" s="21" t="str">
        <f>IF(CBO220 = "", "", IFERROR(CBO220 / SUMIFS(Aux_Totales!$N:$N, Aux_Totales!$F:$F, $F224, Aux_Totales!$A:$A, Aperturas!$A$2), 0))</f>
        <v/>
      </c>
      <c r="CBP224" s="21" t="str">
        <f>IF(CBP220 = "", "", IFERROR(CBP220 / SUMIFS(Aux_Totales!$N:$N, Aux_Totales!$F:$F, $F224, Aux_Totales!$A:$A, Aperturas!$A$2), 0))</f>
        <v/>
      </c>
      <c r="CBQ224" s="21" t="str">
        <f>IF(CBQ220 = "", "", IFERROR(CBQ220 / SUMIFS(Aux_Totales!$N:$N, Aux_Totales!$F:$F, $F224, Aux_Totales!$A:$A, Aperturas!$A$2), 0))</f>
        <v/>
      </c>
      <c r="CBR224" s="21" t="str">
        <f>IF(CBR220 = "", "", IFERROR(CBR220 / SUMIFS(Aux_Totales!$N:$N, Aux_Totales!$F:$F, $F224, Aux_Totales!$A:$A, Aperturas!$A$2), 0))</f>
        <v/>
      </c>
      <c r="CBS224" s="21" t="str">
        <f>IF(CBS220 = "", "", IFERROR(CBS220 / SUMIFS(Aux_Totales!$N:$N, Aux_Totales!$F:$F, $F224, Aux_Totales!$A:$A, Aperturas!$A$2), 0))</f>
        <v/>
      </c>
      <c r="CBT224" s="21" t="str">
        <f>IF(CBT220 = "", "", IFERROR(CBT220 / SUMIFS(Aux_Totales!$N:$N, Aux_Totales!$F:$F, $F224, Aux_Totales!$A:$A, Aperturas!$A$2), 0))</f>
        <v/>
      </c>
      <c r="CBU224" s="21" t="str">
        <f>IF(CBU220 = "", "", IFERROR(CBU220 / SUMIFS(Aux_Totales!$N:$N, Aux_Totales!$F:$F, $F224, Aux_Totales!$A:$A, Aperturas!$A$2), 0))</f>
        <v/>
      </c>
      <c r="CBV224" s="21" t="str">
        <f>IF(CBV220 = "", "", IFERROR(CBV220 / SUMIFS(Aux_Totales!$N:$N, Aux_Totales!$F:$F, $F224, Aux_Totales!$A:$A, Aperturas!$A$2), 0))</f>
        <v/>
      </c>
      <c r="CBW224" s="21" t="str">
        <f>IF(CBW220 = "", "", IFERROR(CBW220 / SUMIFS(Aux_Totales!$N:$N, Aux_Totales!$F:$F, $F224, Aux_Totales!$A:$A, Aperturas!$A$2), 0))</f>
        <v/>
      </c>
      <c r="CBX224" s="21" t="str">
        <f>IF(CBX220 = "", "", IFERROR(CBX220 / SUMIFS(Aux_Totales!$N:$N, Aux_Totales!$F:$F, $F224, Aux_Totales!$A:$A, Aperturas!$A$2), 0))</f>
        <v/>
      </c>
      <c r="CBY224" s="21" t="str">
        <f>IF(CBY220 = "", "", IFERROR(CBY220 / SUMIFS(Aux_Totales!$N:$N, Aux_Totales!$F:$F, $F224, Aux_Totales!$A:$A, Aperturas!$A$2), 0))</f>
        <v/>
      </c>
      <c r="CBZ224" s="21" t="str">
        <f>IF(CBZ220 = "", "", IFERROR(CBZ220 / SUMIFS(Aux_Totales!$N:$N, Aux_Totales!$F:$F, $F224, Aux_Totales!$A:$A, Aperturas!$A$2), 0))</f>
        <v/>
      </c>
      <c r="CCA224" s="21" t="str">
        <f>IF(CCA220 = "", "", IFERROR(CCA220 / SUMIFS(Aux_Totales!$N:$N, Aux_Totales!$F:$F, $F224, Aux_Totales!$A:$A, Aperturas!$A$2), 0))</f>
        <v/>
      </c>
      <c r="CCB224" s="21" t="str">
        <f>IF(CCB220 = "", "", IFERROR(CCB220 / SUMIFS(Aux_Totales!$N:$N, Aux_Totales!$F:$F, $F224, Aux_Totales!$A:$A, Aperturas!$A$2), 0))</f>
        <v/>
      </c>
      <c r="CCC224" s="21" t="str">
        <f>IF(CCC220 = "", "", IFERROR(CCC220 / SUMIFS(Aux_Totales!$N:$N, Aux_Totales!$F:$F, $F224, Aux_Totales!$A:$A, Aperturas!$A$2), 0))</f>
        <v/>
      </c>
      <c r="CCD224" s="21" t="str">
        <f>IF(CCD220 = "", "", IFERROR(CCD220 / SUMIFS(Aux_Totales!$N:$N, Aux_Totales!$F:$F, $F224, Aux_Totales!$A:$A, Aperturas!$A$2), 0))</f>
        <v/>
      </c>
      <c r="CCE224" s="21" t="str">
        <f>IF(CCE220 = "", "", IFERROR(CCE220 / SUMIFS(Aux_Totales!$N:$N, Aux_Totales!$F:$F, $F224, Aux_Totales!$A:$A, Aperturas!$A$2), 0))</f>
        <v/>
      </c>
      <c r="CCF224" s="21" t="str">
        <f>IF(CCF220 = "", "", IFERROR(CCF220 / SUMIFS(Aux_Totales!$N:$N, Aux_Totales!$F:$F, $F224, Aux_Totales!$A:$A, Aperturas!$A$2), 0))</f>
        <v/>
      </c>
      <c r="CCG224" s="21" t="str">
        <f>IF(CCG220 = "", "", IFERROR(CCG220 / SUMIFS(Aux_Totales!$N:$N, Aux_Totales!$F:$F, $F224, Aux_Totales!$A:$A, Aperturas!$A$2), 0))</f>
        <v/>
      </c>
      <c r="CCH224" s="21" t="str">
        <f>IF(CCH220 = "", "", IFERROR(CCH220 / SUMIFS(Aux_Totales!$N:$N, Aux_Totales!$F:$F, $F224, Aux_Totales!$A:$A, Aperturas!$A$2), 0))</f>
        <v/>
      </c>
      <c r="CCI224" s="21" t="str">
        <f>IF(CCI220 = "", "", IFERROR(CCI220 / SUMIFS(Aux_Totales!$N:$N, Aux_Totales!$F:$F, $F224, Aux_Totales!$A:$A, Aperturas!$A$2), 0))</f>
        <v/>
      </c>
      <c r="CCJ224" s="21" t="str">
        <f>IF(CCJ220 = "", "", IFERROR(CCJ220 / SUMIFS(Aux_Totales!$N:$N, Aux_Totales!$F:$F, $F224, Aux_Totales!$A:$A, Aperturas!$A$2), 0))</f>
        <v/>
      </c>
      <c r="CCK224" s="21" t="str">
        <f>IF(CCK220 = "", "", IFERROR(CCK220 / SUMIFS(Aux_Totales!$N:$N, Aux_Totales!$F:$F, $F224, Aux_Totales!$A:$A, Aperturas!$A$2), 0))</f>
        <v/>
      </c>
      <c r="CCL224" s="21" t="str">
        <f>IF(CCL220 = "", "", IFERROR(CCL220 / SUMIFS(Aux_Totales!$N:$N, Aux_Totales!$F:$F, $F224, Aux_Totales!$A:$A, Aperturas!$A$2), 0))</f>
        <v/>
      </c>
      <c r="CCM224" s="21" t="str">
        <f>IF(CCM220 = "", "", IFERROR(CCM220 / SUMIFS(Aux_Totales!$N:$N, Aux_Totales!$F:$F, $F224, Aux_Totales!$A:$A, Aperturas!$A$2), 0))</f>
        <v/>
      </c>
      <c r="CCN224" s="21" t="str">
        <f>IF(CCN220 = "", "", IFERROR(CCN220 / SUMIFS(Aux_Totales!$N:$N, Aux_Totales!$F:$F, $F224, Aux_Totales!$A:$A, Aperturas!$A$2), 0))</f>
        <v/>
      </c>
      <c r="CCO224" s="21" t="str">
        <f>IF(CCO220 = "", "", IFERROR(CCO220 / SUMIFS(Aux_Totales!$N:$N, Aux_Totales!$F:$F, $F224, Aux_Totales!$A:$A, Aperturas!$A$2), 0))</f>
        <v/>
      </c>
      <c r="CCP224" s="21" t="str">
        <f>IF(CCP220 = "", "", IFERROR(CCP220 / SUMIFS(Aux_Totales!$N:$N, Aux_Totales!$F:$F, $F224, Aux_Totales!$A:$A, Aperturas!$A$2), 0))</f>
        <v/>
      </c>
      <c r="CCQ224" s="21" t="str">
        <f>IF(CCQ220 = "", "", IFERROR(CCQ220 / SUMIFS(Aux_Totales!$N:$N, Aux_Totales!$F:$F, $F224, Aux_Totales!$A:$A, Aperturas!$A$2), 0))</f>
        <v/>
      </c>
      <c r="CCR224" s="21" t="str">
        <f>IF(CCR220 = "", "", IFERROR(CCR220 / SUMIFS(Aux_Totales!$N:$N, Aux_Totales!$F:$F, $F224, Aux_Totales!$A:$A, Aperturas!$A$2), 0))</f>
        <v/>
      </c>
      <c r="CCS224" s="21" t="str">
        <f>IF(CCS220 = "", "", IFERROR(CCS220 / SUMIFS(Aux_Totales!$N:$N, Aux_Totales!$F:$F, $F224, Aux_Totales!$A:$A, Aperturas!$A$2), 0))</f>
        <v/>
      </c>
      <c r="CCT224" s="21" t="str">
        <f>IF(CCT220 = "", "", IFERROR(CCT220 / SUMIFS(Aux_Totales!$N:$N, Aux_Totales!$F:$F, $F224, Aux_Totales!$A:$A, Aperturas!$A$2), 0))</f>
        <v/>
      </c>
      <c r="CCU224" s="21" t="str">
        <f>IF(CCU220 = "", "", IFERROR(CCU220 / SUMIFS(Aux_Totales!$N:$N, Aux_Totales!$F:$F, $F224, Aux_Totales!$A:$A, Aperturas!$A$2), 0))</f>
        <v/>
      </c>
      <c r="CCV224" s="21" t="str">
        <f>IF(CCV220 = "", "", IFERROR(CCV220 / SUMIFS(Aux_Totales!$N:$N, Aux_Totales!$F:$F, $F224, Aux_Totales!$A:$A, Aperturas!$A$2), 0))</f>
        <v/>
      </c>
      <c r="CCW224" s="21" t="str">
        <f>IF(CCW220 = "", "", IFERROR(CCW220 / SUMIFS(Aux_Totales!$N:$N, Aux_Totales!$F:$F, $F224, Aux_Totales!$A:$A, Aperturas!$A$2), 0))</f>
        <v/>
      </c>
      <c r="CCX224" s="21" t="str">
        <f>IF(CCX220 = "", "", IFERROR(CCX220 / SUMIFS(Aux_Totales!$N:$N, Aux_Totales!$F:$F, $F224, Aux_Totales!$A:$A, Aperturas!$A$2), 0))</f>
        <v/>
      </c>
      <c r="CCY224" s="21" t="str">
        <f>IF(CCY220 = "", "", IFERROR(CCY220 / SUMIFS(Aux_Totales!$N:$N, Aux_Totales!$F:$F, $F224, Aux_Totales!$A:$A, Aperturas!$A$2), 0))</f>
        <v/>
      </c>
      <c r="CCZ224" s="21" t="str">
        <f>IF(CCZ220 = "", "", IFERROR(CCZ220 / SUMIFS(Aux_Totales!$N:$N, Aux_Totales!$F:$F, $F224, Aux_Totales!$A:$A, Aperturas!$A$2), 0))</f>
        <v/>
      </c>
      <c r="CDA224" s="21" t="str">
        <f>IF(CDA220 = "", "", IFERROR(CDA220 / SUMIFS(Aux_Totales!$N:$N, Aux_Totales!$F:$F, $F224, Aux_Totales!$A:$A, Aperturas!$A$2), 0))</f>
        <v/>
      </c>
      <c r="CDB224" s="21" t="str">
        <f>IF(CDB220 = "", "", IFERROR(CDB220 / SUMIFS(Aux_Totales!$N:$N, Aux_Totales!$F:$F, $F224, Aux_Totales!$A:$A, Aperturas!$A$2), 0))</f>
        <v/>
      </c>
      <c r="CDC224" s="21" t="str">
        <f>IF(CDC220 = "", "", IFERROR(CDC220 / SUMIFS(Aux_Totales!$N:$N, Aux_Totales!$F:$F, $F224, Aux_Totales!$A:$A, Aperturas!$A$2), 0))</f>
        <v/>
      </c>
      <c r="CDD224" s="21" t="str">
        <f>IF(CDD220 = "", "", IFERROR(CDD220 / SUMIFS(Aux_Totales!$N:$N, Aux_Totales!$F:$F, $F224, Aux_Totales!$A:$A, Aperturas!$A$2), 0))</f>
        <v/>
      </c>
      <c r="CDE224" s="21" t="str">
        <f>IF(CDE220 = "", "", IFERROR(CDE220 / SUMIFS(Aux_Totales!$N:$N, Aux_Totales!$F:$F, $F224, Aux_Totales!$A:$A, Aperturas!$A$2), 0))</f>
        <v/>
      </c>
      <c r="CDF224" s="21" t="str">
        <f>IF(CDF220 = "", "", IFERROR(CDF220 / SUMIFS(Aux_Totales!$N:$N, Aux_Totales!$F:$F, $F224, Aux_Totales!$A:$A, Aperturas!$A$2), 0))</f>
        <v/>
      </c>
      <c r="CDG224" s="21" t="str">
        <f>IF(CDG220 = "", "", IFERROR(CDG220 / SUMIFS(Aux_Totales!$N:$N, Aux_Totales!$F:$F, $F224, Aux_Totales!$A:$A, Aperturas!$A$2), 0))</f>
        <v/>
      </c>
      <c r="CDH224" s="21" t="str">
        <f>IF(CDH220 = "", "", IFERROR(CDH220 / SUMIFS(Aux_Totales!$N:$N, Aux_Totales!$F:$F, $F224, Aux_Totales!$A:$A, Aperturas!$A$2), 0))</f>
        <v/>
      </c>
      <c r="CDI224" s="21" t="str">
        <f>IF(CDI220 = "", "", IFERROR(CDI220 / SUMIFS(Aux_Totales!$N:$N, Aux_Totales!$F:$F, $F224, Aux_Totales!$A:$A, Aperturas!$A$2), 0))</f>
        <v/>
      </c>
      <c r="CDJ224" s="21" t="str">
        <f>IF(CDJ220 = "", "", IFERROR(CDJ220 / SUMIFS(Aux_Totales!$N:$N, Aux_Totales!$F:$F, $F224, Aux_Totales!$A:$A, Aperturas!$A$2), 0))</f>
        <v/>
      </c>
      <c r="CDK224" s="21" t="str">
        <f>IF(CDK220 = "", "", IFERROR(CDK220 / SUMIFS(Aux_Totales!$N:$N, Aux_Totales!$F:$F, $F224, Aux_Totales!$A:$A, Aperturas!$A$2), 0))</f>
        <v/>
      </c>
      <c r="CDL224" s="21" t="str">
        <f>IF(CDL220 = "", "", IFERROR(CDL220 / SUMIFS(Aux_Totales!$N:$N, Aux_Totales!$F:$F, $F224, Aux_Totales!$A:$A, Aperturas!$A$2), 0))</f>
        <v/>
      </c>
      <c r="CDM224" s="21" t="str">
        <f>IF(CDM220 = "", "", IFERROR(CDM220 / SUMIFS(Aux_Totales!$N:$N, Aux_Totales!$F:$F, $F224, Aux_Totales!$A:$A, Aperturas!$A$2), 0))</f>
        <v/>
      </c>
      <c r="CDN224" s="21" t="str">
        <f>IF(CDN220 = "", "", IFERROR(CDN220 / SUMIFS(Aux_Totales!$N:$N, Aux_Totales!$F:$F, $F224, Aux_Totales!$A:$A, Aperturas!$A$2), 0))</f>
        <v/>
      </c>
      <c r="CDO224" s="21" t="str">
        <f>IF(CDO220 = "", "", IFERROR(CDO220 / SUMIFS(Aux_Totales!$N:$N, Aux_Totales!$F:$F, $F224, Aux_Totales!$A:$A, Aperturas!$A$2), 0))</f>
        <v/>
      </c>
      <c r="CDP224" s="21" t="str">
        <f>IF(CDP220 = "", "", IFERROR(CDP220 / SUMIFS(Aux_Totales!$N:$N, Aux_Totales!$F:$F, $F224, Aux_Totales!$A:$A, Aperturas!$A$2), 0))</f>
        <v/>
      </c>
      <c r="CDQ224" s="21" t="str">
        <f>IF(CDQ220 = "", "", IFERROR(CDQ220 / SUMIFS(Aux_Totales!$N:$N, Aux_Totales!$F:$F, $F224, Aux_Totales!$A:$A, Aperturas!$A$2), 0))</f>
        <v/>
      </c>
      <c r="CDR224" s="21" t="str">
        <f>IF(CDR220 = "", "", IFERROR(CDR220 / SUMIFS(Aux_Totales!$N:$N, Aux_Totales!$F:$F, $F224, Aux_Totales!$A:$A, Aperturas!$A$2), 0))</f>
        <v/>
      </c>
      <c r="CDS224" s="21" t="str">
        <f>IF(CDS220 = "", "", IFERROR(CDS220 / SUMIFS(Aux_Totales!$N:$N, Aux_Totales!$F:$F, $F224, Aux_Totales!$A:$A, Aperturas!$A$2), 0))</f>
        <v/>
      </c>
      <c r="CDT224" s="21" t="str">
        <f>IF(CDT220 = "", "", IFERROR(CDT220 / SUMIFS(Aux_Totales!$N:$N, Aux_Totales!$F:$F, $F224, Aux_Totales!$A:$A, Aperturas!$A$2), 0))</f>
        <v/>
      </c>
      <c r="CDU224" s="21" t="str">
        <f>IF(CDU220 = "", "", IFERROR(CDU220 / SUMIFS(Aux_Totales!$N:$N, Aux_Totales!$F:$F, $F224, Aux_Totales!$A:$A, Aperturas!$A$2), 0))</f>
        <v/>
      </c>
      <c r="CDV224" s="21" t="str">
        <f>IF(CDV220 = "", "", IFERROR(CDV220 / SUMIFS(Aux_Totales!$N:$N, Aux_Totales!$F:$F, $F224, Aux_Totales!$A:$A, Aperturas!$A$2), 0))</f>
        <v/>
      </c>
      <c r="CDW224" s="21" t="str">
        <f>IF(CDW220 = "", "", IFERROR(CDW220 / SUMIFS(Aux_Totales!$N:$N, Aux_Totales!$F:$F, $F224, Aux_Totales!$A:$A, Aperturas!$A$2), 0))</f>
        <v/>
      </c>
      <c r="CDX224" s="21" t="str">
        <f>IF(CDX220 = "", "", IFERROR(CDX220 / SUMIFS(Aux_Totales!$N:$N, Aux_Totales!$F:$F, $F224, Aux_Totales!$A:$A, Aperturas!$A$2), 0))</f>
        <v/>
      </c>
      <c r="CDY224" s="21" t="str">
        <f>IF(CDY220 = "", "", IFERROR(CDY220 / SUMIFS(Aux_Totales!$N:$N, Aux_Totales!$F:$F, $F224, Aux_Totales!$A:$A, Aperturas!$A$2), 0))</f>
        <v/>
      </c>
      <c r="CDZ224" s="21" t="str">
        <f>IF(CDZ220 = "", "", IFERROR(CDZ220 / SUMIFS(Aux_Totales!$N:$N, Aux_Totales!$F:$F, $F224, Aux_Totales!$A:$A, Aperturas!$A$2), 0))</f>
        <v/>
      </c>
      <c r="CEA224" s="21" t="str">
        <f>IF(CEA220 = "", "", IFERROR(CEA220 / SUMIFS(Aux_Totales!$N:$N, Aux_Totales!$F:$F, $F224, Aux_Totales!$A:$A, Aperturas!$A$2), 0))</f>
        <v/>
      </c>
      <c r="CEB224" s="21" t="str">
        <f>IF(CEB220 = "", "", IFERROR(CEB220 / SUMIFS(Aux_Totales!$N:$N, Aux_Totales!$F:$F, $F224, Aux_Totales!$A:$A, Aperturas!$A$2), 0))</f>
        <v/>
      </c>
      <c r="CEC224" s="21" t="str">
        <f>IF(CEC220 = "", "", IFERROR(CEC220 / SUMIFS(Aux_Totales!$N:$N, Aux_Totales!$F:$F, $F224, Aux_Totales!$A:$A, Aperturas!$A$2), 0))</f>
        <v/>
      </c>
      <c r="CED224" s="21" t="str">
        <f>IF(CED220 = "", "", IFERROR(CED220 / SUMIFS(Aux_Totales!$N:$N, Aux_Totales!$F:$F, $F224, Aux_Totales!$A:$A, Aperturas!$A$2), 0))</f>
        <v/>
      </c>
      <c r="CEE224" s="21" t="str">
        <f>IF(CEE220 = "", "", IFERROR(CEE220 / SUMIFS(Aux_Totales!$N:$N, Aux_Totales!$F:$F, $F224, Aux_Totales!$A:$A, Aperturas!$A$2), 0))</f>
        <v/>
      </c>
      <c r="CEF224" s="21" t="str">
        <f>IF(CEF220 = "", "", IFERROR(CEF220 / SUMIFS(Aux_Totales!$N:$N, Aux_Totales!$F:$F, $F224, Aux_Totales!$A:$A, Aperturas!$A$2), 0))</f>
        <v/>
      </c>
      <c r="CEG224" s="21" t="str">
        <f>IF(CEG220 = "", "", IFERROR(CEG220 / SUMIFS(Aux_Totales!$N:$N, Aux_Totales!$F:$F, $F224, Aux_Totales!$A:$A, Aperturas!$A$2), 0))</f>
        <v/>
      </c>
      <c r="CEH224" s="21" t="str">
        <f>IF(CEH220 = "", "", IFERROR(CEH220 / SUMIFS(Aux_Totales!$N:$N, Aux_Totales!$F:$F, $F224, Aux_Totales!$A:$A, Aperturas!$A$2), 0))</f>
        <v/>
      </c>
      <c r="CEI224" s="21" t="str">
        <f>IF(CEI220 = "", "", IFERROR(CEI220 / SUMIFS(Aux_Totales!$N:$N, Aux_Totales!$F:$F, $F224, Aux_Totales!$A:$A, Aperturas!$A$2), 0))</f>
        <v/>
      </c>
      <c r="CEJ224" s="21" t="str">
        <f>IF(CEJ220 = "", "", IFERROR(CEJ220 / SUMIFS(Aux_Totales!$N:$N, Aux_Totales!$F:$F, $F224, Aux_Totales!$A:$A, Aperturas!$A$2), 0))</f>
        <v/>
      </c>
      <c r="CEK224" s="21" t="str">
        <f>IF(CEK220 = "", "", IFERROR(CEK220 / SUMIFS(Aux_Totales!$N:$N, Aux_Totales!$F:$F, $F224, Aux_Totales!$A:$A, Aperturas!$A$2), 0))</f>
        <v/>
      </c>
      <c r="CEL224" s="21" t="str">
        <f>IF(CEL220 = "", "", IFERROR(CEL220 / SUMIFS(Aux_Totales!$N:$N, Aux_Totales!$F:$F, $F224, Aux_Totales!$A:$A, Aperturas!$A$2), 0))</f>
        <v/>
      </c>
      <c r="CEM224" s="21" t="str">
        <f>IF(CEM220 = "", "", IFERROR(CEM220 / SUMIFS(Aux_Totales!$N:$N, Aux_Totales!$F:$F, $F224, Aux_Totales!$A:$A, Aperturas!$A$2), 0))</f>
        <v/>
      </c>
      <c r="CEN224" s="21" t="str">
        <f>IF(CEN220 = "", "", IFERROR(CEN220 / SUMIFS(Aux_Totales!$N:$N, Aux_Totales!$F:$F, $F224, Aux_Totales!$A:$A, Aperturas!$A$2), 0))</f>
        <v/>
      </c>
      <c r="CEO224" s="21" t="str">
        <f>IF(CEO220 = "", "", IFERROR(CEO220 / SUMIFS(Aux_Totales!$N:$N, Aux_Totales!$F:$F, $F224, Aux_Totales!$A:$A, Aperturas!$A$2), 0))</f>
        <v/>
      </c>
      <c r="CEP224" s="21" t="str">
        <f>IF(CEP220 = "", "", IFERROR(CEP220 / SUMIFS(Aux_Totales!$N:$N, Aux_Totales!$F:$F, $F224, Aux_Totales!$A:$A, Aperturas!$A$2), 0))</f>
        <v/>
      </c>
      <c r="CEQ224" s="21" t="str">
        <f>IF(CEQ220 = "", "", IFERROR(CEQ220 / SUMIFS(Aux_Totales!$N:$N, Aux_Totales!$F:$F, $F224, Aux_Totales!$A:$A, Aperturas!$A$2), 0))</f>
        <v/>
      </c>
      <c r="CER224" s="21" t="str">
        <f>IF(CER220 = "", "", IFERROR(CER220 / SUMIFS(Aux_Totales!$N:$N, Aux_Totales!$F:$F, $F224, Aux_Totales!$A:$A, Aperturas!$A$2), 0))</f>
        <v/>
      </c>
      <c r="CES224" s="21" t="str">
        <f>IF(CES220 = "", "", IFERROR(CES220 / SUMIFS(Aux_Totales!$N:$N, Aux_Totales!$F:$F, $F224, Aux_Totales!$A:$A, Aperturas!$A$2), 0))</f>
        <v/>
      </c>
      <c r="CET224" s="21" t="str">
        <f>IF(CET220 = "", "", IFERROR(CET220 / SUMIFS(Aux_Totales!$N:$N, Aux_Totales!$F:$F, $F224, Aux_Totales!$A:$A, Aperturas!$A$2), 0))</f>
        <v/>
      </c>
      <c r="CEU224" s="21" t="str">
        <f>IF(CEU220 = "", "", IFERROR(CEU220 / SUMIFS(Aux_Totales!$N:$N, Aux_Totales!$F:$F, $F224, Aux_Totales!$A:$A, Aperturas!$A$2), 0))</f>
        <v/>
      </c>
      <c r="CEV224" s="21" t="str">
        <f>IF(CEV220 = "", "", IFERROR(CEV220 / SUMIFS(Aux_Totales!$N:$N, Aux_Totales!$F:$F, $F224, Aux_Totales!$A:$A, Aperturas!$A$2), 0))</f>
        <v/>
      </c>
      <c r="CEW224" s="21" t="str">
        <f>IF(CEW220 = "", "", IFERROR(CEW220 / SUMIFS(Aux_Totales!$N:$N, Aux_Totales!$F:$F, $F224, Aux_Totales!$A:$A, Aperturas!$A$2), 0))</f>
        <v/>
      </c>
      <c r="CEX224" s="21" t="str">
        <f>IF(CEX220 = "", "", IFERROR(CEX220 / SUMIFS(Aux_Totales!$N:$N, Aux_Totales!$F:$F, $F224, Aux_Totales!$A:$A, Aperturas!$A$2), 0))</f>
        <v/>
      </c>
      <c r="CEY224" s="21" t="str">
        <f>IF(CEY220 = "", "", IFERROR(CEY220 / SUMIFS(Aux_Totales!$N:$N, Aux_Totales!$F:$F, $F224, Aux_Totales!$A:$A, Aperturas!$A$2), 0))</f>
        <v/>
      </c>
      <c r="CEZ224" s="21" t="str">
        <f>IF(CEZ220 = "", "", IFERROR(CEZ220 / SUMIFS(Aux_Totales!$N:$N, Aux_Totales!$F:$F, $F224, Aux_Totales!$A:$A, Aperturas!$A$2), 0))</f>
        <v/>
      </c>
      <c r="CFA224" s="21" t="str">
        <f>IF(CFA220 = "", "", IFERROR(CFA220 / SUMIFS(Aux_Totales!$N:$N, Aux_Totales!$F:$F, $F224, Aux_Totales!$A:$A, Aperturas!$A$2), 0))</f>
        <v/>
      </c>
      <c r="CFB224" s="21" t="str">
        <f>IF(CFB220 = "", "", IFERROR(CFB220 / SUMIFS(Aux_Totales!$N:$N, Aux_Totales!$F:$F, $F224, Aux_Totales!$A:$A, Aperturas!$A$2), 0))</f>
        <v/>
      </c>
      <c r="CFC224" s="21" t="str">
        <f>IF(CFC220 = "", "", IFERROR(CFC220 / SUMIFS(Aux_Totales!$N:$N, Aux_Totales!$F:$F, $F224, Aux_Totales!$A:$A, Aperturas!$A$2), 0))</f>
        <v/>
      </c>
      <c r="CFD224" s="21" t="str">
        <f>IF(CFD220 = "", "", IFERROR(CFD220 / SUMIFS(Aux_Totales!$N:$N, Aux_Totales!$F:$F, $F224, Aux_Totales!$A:$A, Aperturas!$A$2), 0))</f>
        <v/>
      </c>
      <c r="CFE224" s="21" t="str">
        <f>IF(CFE220 = "", "", IFERROR(CFE220 / SUMIFS(Aux_Totales!$N:$N, Aux_Totales!$F:$F, $F224, Aux_Totales!$A:$A, Aperturas!$A$2), 0))</f>
        <v/>
      </c>
      <c r="CFF224" s="21" t="str">
        <f>IF(CFF220 = "", "", IFERROR(CFF220 / SUMIFS(Aux_Totales!$N:$N, Aux_Totales!$F:$F, $F224, Aux_Totales!$A:$A, Aperturas!$A$2), 0))</f>
        <v/>
      </c>
      <c r="CFG224" s="21" t="str">
        <f>IF(CFG220 = "", "", IFERROR(CFG220 / SUMIFS(Aux_Totales!$N:$N, Aux_Totales!$F:$F, $F224, Aux_Totales!$A:$A, Aperturas!$A$2), 0))</f>
        <v/>
      </c>
      <c r="CFH224" s="21" t="str">
        <f>IF(CFH220 = "", "", IFERROR(CFH220 / SUMIFS(Aux_Totales!$N:$N, Aux_Totales!$F:$F, $F224, Aux_Totales!$A:$A, Aperturas!$A$2), 0))</f>
        <v/>
      </c>
      <c r="CFI224" s="21" t="str">
        <f>IF(CFI220 = "", "", IFERROR(CFI220 / SUMIFS(Aux_Totales!$N:$N, Aux_Totales!$F:$F, $F224, Aux_Totales!$A:$A, Aperturas!$A$2), 0))</f>
        <v/>
      </c>
      <c r="CFJ224" s="21" t="str">
        <f>IF(CFJ220 = "", "", IFERROR(CFJ220 / SUMIFS(Aux_Totales!$N:$N, Aux_Totales!$F:$F, $F224, Aux_Totales!$A:$A, Aperturas!$A$2), 0))</f>
        <v/>
      </c>
      <c r="CFK224" s="21" t="str">
        <f>IF(CFK220 = "", "", IFERROR(CFK220 / SUMIFS(Aux_Totales!$N:$N, Aux_Totales!$F:$F, $F224, Aux_Totales!$A:$A, Aperturas!$A$2), 0))</f>
        <v/>
      </c>
      <c r="CFL224" s="21" t="str">
        <f>IF(CFL220 = "", "", IFERROR(CFL220 / SUMIFS(Aux_Totales!$N:$N, Aux_Totales!$F:$F, $F224, Aux_Totales!$A:$A, Aperturas!$A$2), 0))</f>
        <v/>
      </c>
      <c r="CFM224" s="21" t="str">
        <f>IF(CFM220 = "", "", IFERROR(CFM220 / SUMIFS(Aux_Totales!$N:$N, Aux_Totales!$F:$F, $F224, Aux_Totales!$A:$A, Aperturas!$A$2), 0))</f>
        <v/>
      </c>
      <c r="CFN224" s="21" t="str">
        <f>IF(CFN220 = "", "", IFERROR(CFN220 / SUMIFS(Aux_Totales!$N:$N, Aux_Totales!$F:$F, $F224, Aux_Totales!$A:$A, Aperturas!$A$2), 0))</f>
        <v/>
      </c>
      <c r="CFO224" s="21" t="str">
        <f>IF(CFO220 = "", "", IFERROR(CFO220 / SUMIFS(Aux_Totales!$N:$N, Aux_Totales!$F:$F, $F224, Aux_Totales!$A:$A, Aperturas!$A$2), 0))</f>
        <v/>
      </c>
      <c r="CFP224" s="21" t="str">
        <f>IF(CFP220 = "", "", IFERROR(CFP220 / SUMIFS(Aux_Totales!$N:$N, Aux_Totales!$F:$F, $F224, Aux_Totales!$A:$A, Aperturas!$A$2), 0))</f>
        <v/>
      </c>
      <c r="CFQ224" s="21" t="str">
        <f>IF(CFQ220 = "", "", IFERROR(CFQ220 / SUMIFS(Aux_Totales!$N:$N, Aux_Totales!$F:$F, $F224, Aux_Totales!$A:$A, Aperturas!$A$2), 0))</f>
        <v/>
      </c>
      <c r="CFR224" s="21" t="str">
        <f>IF(CFR220 = "", "", IFERROR(CFR220 / SUMIFS(Aux_Totales!$N:$N, Aux_Totales!$F:$F, $F224, Aux_Totales!$A:$A, Aperturas!$A$2), 0))</f>
        <v/>
      </c>
      <c r="CFS224" s="21" t="str">
        <f>IF(CFS220 = "", "", IFERROR(CFS220 / SUMIFS(Aux_Totales!$N:$N, Aux_Totales!$F:$F, $F224, Aux_Totales!$A:$A, Aperturas!$A$2), 0))</f>
        <v/>
      </c>
      <c r="CFT224" s="21" t="str">
        <f>IF(CFT220 = "", "", IFERROR(CFT220 / SUMIFS(Aux_Totales!$N:$N, Aux_Totales!$F:$F, $F224, Aux_Totales!$A:$A, Aperturas!$A$2), 0))</f>
        <v/>
      </c>
      <c r="CFU224" s="21" t="str">
        <f>IF(CFU220 = "", "", IFERROR(CFU220 / SUMIFS(Aux_Totales!$N:$N, Aux_Totales!$F:$F, $F224, Aux_Totales!$A:$A, Aperturas!$A$2), 0))</f>
        <v/>
      </c>
      <c r="CFV224" s="21" t="str">
        <f>IF(CFV220 = "", "", IFERROR(CFV220 / SUMIFS(Aux_Totales!$N:$N, Aux_Totales!$F:$F, $F224, Aux_Totales!$A:$A, Aperturas!$A$2), 0))</f>
        <v/>
      </c>
      <c r="CFW224" s="21" t="str">
        <f>IF(CFW220 = "", "", IFERROR(CFW220 / SUMIFS(Aux_Totales!$N:$N, Aux_Totales!$F:$F, $F224, Aux_Totales!$A:$A, Aperturas!$A$2), 0))</f>
        <v/>
      </c>
      <c r="CFX224" s="21" t="str">
        <f>IF(CFX220 = "", "", IFERROR(CFX220 / SUMIFS(Aux_Totales!$N:$N, Aux_Totales!$F:$F, $F224, Aux_Totales!$A:$A, Aperturas!$A$2), 0))</f>
        <v/>
      </c>
      <c r="CFY224" s="21" t="str">
        <f>IF(CFY220 = "", "", IFERROR(CFY220 / SUMIFS(Aux_Totales!$N:$N, Aux_Totales!$F:$F, $F224, Aux_Totales!$A:$A, Aperturas!$A$2), 0))</f>
        <v/>
      </c>
      <c r="CFZ224" s="21" t="str">
        <f>IF(CFZ220 = "", "", IFERROR(CFZ220 / SUMIFS(Aux_Totales!$N:$N, Aux_Totales!$F:$F, $F224, Aux_Totales!$A:$A, Aperturas!$A$2), 0))</f>
        <v/>
      </c>
      <c r="CGA224" s="21" t="str">
        <f>IF(CGA220 = "", "", IFERROR(CGA220 / SUMIFS(Aux_Totales!$N:$N, Aux_Totales!$F:$F, $F224, Aux_Totales!$A:$A, Aperturas!$A$2), 0))</f>
        <v/>
      </c>
      <c r="CGB224" s="21" t="str">
        <f>IF(CGB220 = "", "", IFERROR(CGB220 / SUMIFS(Aux_Totales!$N:$N, Aux_Totales!$F:$F, $F224, Aux_Totales!$A:$A, Aperturas!$A$2), 0))</f>
        <v/>
      </c>
      <c r="CGC224" s="21" t="str">
        <f>IF(CGC220 = "", "", IFERROR(CGC220 / SUMIFS(Aux_Totales!$N:$N, Aux_Totales!$F:$F, $F224, Aux_Totales!$A:$A, Aperturas!$A$2), 0))</f>
        <v/>
      </c>
      <c r="CGD224" s="21" t="str">
        <f>IF(CGD220 = "", "", IFERROR(CGD220 / SUMIFS(Aux_Totales!$N:$N, Aux_Totales!$F:$F, $F224, Aux_Totales!$A:$A, Aperturas!$A$2), 0))</f>
        <v/>
      </c>
      <c r="CGE224" s="21" t="str">
        <f>IF(CGE220 = "", "", IFERROR(CGE220 / SUMIFS(Aux_Totales!$N:$N, Aux_Totales!$F:$F, $F224, Aux_Totales!$A:$A, Aperturas!$A$2), 0))</f>
        <v/>
      </c>
      <c r="CGF224" s="21" t="str">
        <f>IF(CGF220 = "", "", IFERROR(CGF220 / SUMIFS(Aux_Totales!$N:$N, Aux_Totales!$F:$F, $F224, Aux_Totales!$A:$A, Aperturas!$A$2), 0))</f>
        <v/>
      </c>
      <c r="CGG224" s="21" t="str">
        <f>IF(CGG220 = "", "", IFERROR(CGG220 / SUMIFS(Aux_Totales!$N:$N, Aux_Totales!$F:$F, $F224, Aux_Totales!$A:$A, Aperturas!$A$2), 0))</f>
        <v/>
      </c>
      <c r="CGH224" s="21" t="str">
        <f>IF(CGH220 = "", "", IFERROR(CGH220 / SUMIFS(Aux_Totales!$N:$N, Aux_Totales!$F:$F, $F224, Aux_Totales!$A:$A, Aperturas!$A$2), 0))</f>
        <v/>
      </c>
      <c r="CGI224" s="21" t="str">
        <f>IF(CGI220 = "", "", IFERROR(CGI220 / SUMIFS(Aux_Totales!$N:$N, Aux_Totales!$F:$F, $F224, Aux_Totales!$A:$A, Aperturas!$A$2), 0))</f>
        <v/>
      </c>
      <c r="CGJ224" s="21" t="str">
        <f>IF(CGJ220 = "", "", IFERROR(CGJ220 / SUMIFS(Aux_Totales!$N:$N, Aux_Totales!$F:$F, $F224, Aux_Totales!$A:$A, Aperturas!$A$2), 0))</f>
        <v/>
      </c>
      <c r="CGK224" s="21" t="str">
        <f>IF(CGK220 = "", "", IFERROR(CGK220 / SUMIFS(Aux_Totales!$N:$N, Aux_Totales!$F:$F, $F224, Aux_Totales!$A:$A, Aperturas!$A$2), 0))</f>
        <v/>
      </c>
      <c r="CGL224" s="21" t="str">
        <f>IF(CGL220 = "", "", IFERROR(CGL220 / SUMIFS(Aux_Totales!$N:$N, Aux_Totales!$F:$F, $F224, Aux_Totales!$A:$A, Aperturas!$A$2), 0))</f>
        <v/>
      </c>
      <c r="CGM224" s="21" t="str">
        <f>IF(CGM220 = "", "", IFERROR(CGM220 / SUMIFS(Aux_Totales!$N:$N, Aux_Totales!$F:$F, $F224, Aux_Totales!$A:$A, Aperturas!$A$2), 0))</f>
        <v/>
      </c>
      <c r="CGN224" s="21" t="str">
        <f>IF(CGN220 = "", "", IFERROR(CGN220 / SUMIFS(Aux_Totales!$N:$N, Aux_Totales!$F:$F, $F224, Aux_Totales!$A:$A, Aperturas!$A$2), 0))</f>
        <v/>
      </c>
      <c r="CGO224" s="21" t="str">
        <f>IF(CGO220 = "", "", IFERROR(CGO220 / SUMIFS(Aux_Totales!$N:$N, Aux_Totales!$F:$F, $F224, Aux_Totales!$A:$A, Aperturas!$A$2), 0))</f>
        <v/>
      </c>
      <c r="CGP224" s="21" t="str">
        <f>IF(CGP220 = "", "", IFERROR(CGP220 / SUMIFS(Aux_Totales!$N:$N, Aux_Totales!$F:$F, $F224, Aux_Totales!$A:$A, Aperturas!$A$2), 0))</f>
        <v/>
      </c>
      <c r="CGQ224" s="21" t="str">
        <f>IF(CGQ220 = "", "", IFERROR(CGQ220 / SUMIFS(Aux_Totales!$N:$N, Aux_Totales!$F:$F, $F224, Aux_Totales!$A:$A, Aperturas!$A$2), 0))</f>
        <v/>
      </c>
      <c r="CGR224" s="21" t="str">
        <f>IF(CGR220 = "", "", IFERROR(CGR220 / SUMIFS(Aux_Totales!$N:$N, Aux_Totales!$F:$F, $F224, Aux_Totales!$A:$A, Aperturas!$A$2), 0))</f>
        <v/>
      </c>
      <c r="CGS224" s="21" t="str">
        <f>IF(CGS220 = "", "", IFERROR(CGS220 / SUMIFS(Aux_Totales!$N:$N, Aux_Totales!$F:$F, $F224, Aux_Totales!$A:$A, Aperturas!$A$2), 0))</f>
        <v/>
      </c>
      <c r="CGT224" s="21" t="str">
        <f>IF(CGT220 = "", "", IFERROR(CGT220 / SUMIFS(Aux_Totales!$N:$N, Aux_Totales!$F:$F, $F224, Aux_Totales!$A:$A, Aperturas!$A$2), 0))</f>
        <v/>
      </c>
      <c r="CGU224" s="21" t="str">
        <f>IF(CGU220 = "", "", IFERROR(CGU220 / SUMIFS(Aux_Totales!$N:$N, Aux_Totales!$F:$F, $F224, Aux_Totales!$A:$A, Aperturas!$A$2), 0))</f>
        <v/>
      </c>
      <c r="CGV224" s="21" t="str">
        <f>IF(CGV220 = "", "", IFERROR(CGV220 / SUMIFS(Aux_Totales!$N:$N, Aux_Totales!$F:$F, $F224, Aux_Totales!$A:$A, Aperturas!$A$2), 0))</f>
        <v/>
      </c>
      <c r="CGW224" s="21" t="str">
        <f>IF(CGW220 = "", "", IFERROR(CGW220 / SUMIFS(Aux_Totales!$N:$N, Aux_Totales!$F:$F, $F224, Aux_Totales!$A:$A, Aperturas!$A$2), 0))</f>
        <v/>
      </c>
      <c r="CGX224" s="21" t="str">
        <f>IF(CGX220 = "", "", IFERROR(CGX220 / SUMIFS(Aux_Totales!$N:$N, Aux_Totales!$F:$F, $F224, Aux_Totales!$A:$A, Aperturas!$A$2), 0))</f>
        <v/>
      </c>
      <c r="CGY224" s="21" t="str">
        <f>IF(CGY220 = "", "", IFERROR(CGY220 / SUMIFS(Aux_Totales!$N:$N, Aux_Totales!$F:$F, $F224, Aux_Totales!$A:$A, Aperturas!$A$2), 0))</f>
        <v/>
      </c>
      <c r="CGZ224" s="21" t="str">
        <f>IF(CGZ220 = "", "", IFERROR(CGZ220 / SUMIFS(Aux_Totales!$N:$N, Aux_Totales!$F:$F, $F224, Aux_Totales!$A:$A, Aperturas!$A$2), 0))</f>
        <v/>
      </c>
      <c r="CHA224" s="21" t="str">
        <f>IF(CHA220 = "", "", IFERROR(CHA220 / SUMIFS(Aux_Totales!$N:$N, Aux_Totales!$F:$F, $F224, Aux_Totales!$A:$A, Aperturas!$A$2), 0))</f>
        <v/>
      </c>
      <c r="CHB224" s="21" t="str">
        <f>IF(CHB220 = "", "", IFERROR(CHB220 / SUMIFS(Aux_Totales!$N:$N, Aux_Totales!$F:$F, $F224, Aux_Totales!$A:$A, Aperturas!$A$2), 0))</f>
        <v/>
      </c>
      <c r="CHC224" s="21" t="str">
        <f>IF(CHC220 = "", "", IFERROR(CHC220 / SUMIFS(Aux_Totales!$N:$N, Aux_Totales!$F:$F, $F224, Aux_Totales!$A:$A, Aperturas!$A$2), 0))</f>
        <v/>
      </c>
      <c r="CHD224" s="21" t="str">
        <f>IF(CHD220 = "", "", IFERROR(CHD220 / SUMIFS(Aux_Totales!$N:$N, Aux_Totales!$F:$F, $F224, Aux_Totales!$A:$A, Aperturas!$A$2), 0))</f>
        <v/>
      </c>
      <c r="CHE224" s="21" t="str">
        <f>IF(CHE220 = "", "", IFERROR(CHE220 / SUMIFS(Aux_Totales!$N:$N, Aux_Totales!$F:$F, $F224, Aux_Totales!$A:$A, Aperturas!$A$2), 0))</f>
        <v/>
      </c>
      <c r="CHF224" s="21" t="str">
        <f>IF(CHF220 = "", "", IFERROR(CHF220 / SUMIFS(Aux_Totales!$N:$N, Aux_Totales!$F:$F, $F224, Aux_Totales!$A:$A, Aperturas!$A$2), 0))</f>
        <v/>
      </c>
      <c r="CHG224" s="21" t="str">
        <f>IF(CHG220 = "", "", IFERROR(CHG220 / SUMIFS(Aux_Totales!$N:$N, Aux_Totales!$F:$F, $F224, Aux_Totales!$A:$A, Aperturas!$A$2), 0))</f>
        <v/>
      </c>
      <c r="CHH224" s="21" t="str">
        <f>IF(CHH220 = "", "", IFERROR(CHH220 / SUMIFS(Aux_Totales!$N:$N, Aux_Totales!$F:$F, $F224, Aux_Totales!$A:$A, Aperturas!$A$2), 0))</f>
        <v/>
      </c>
      <c r="CHI224" s="21" t="str">
        <f>IF(CHI220 = "", "", IFERROR(CHI220 / SUMIFS(Aux_Totales!$N:$N, Aux_Totales!$F:$F, $F224, Aux_Totales!$A:$A, Aperturas!$A$2), 0))</f>
        <v/>
      </c>
      <c r="CHJ224" s="21" t="str">
        <f>IF(CHJ220 = "", "", IFERROR(CHJ220 / SUMIFS(Aux_Totales!$N:$N, Aux_Totales!$F:$F, $F224, Aux_Totales!$A:$A, Aperturas!$A$2), 0))</f>
        <v/>
      </c>
      <c r="CHK224" s="21" t="str">
        <f>IF(CHK220 = "", "", IFERROR(CHK220 / SUMIFS(Aux_Totales!$N:$N, Aux_Totales!$F:$F, $F224, Aux_Totales!$A:$A, Aperturas!$A$2), 0))</f>
        <v/>
      </c>
      <c r="CHL224" s="21" t="str">
        <f>IF(CHL220 = "", "", IFERROR(CHL220 / SUMIFS(Aux_Totales!$N:$N, Aux_Totales!$F:$F, $F224, Aux_Totales!$A:$A, Aperturas!$A$2), 0))</f>
        <v/>
      </c>
      <c r="CHM224" s="21" t="str">
        <f>IF(CHM220 = "", "", IFERROR(CHM220 / SUMIFS(Aux_Totales!$N:$N, Aux_Totales!$F:$F, $F224, Aux_Totales!$A:$A, Aperturas!$A$2), 0))</f>
        <v/>
      </c>
      <c r="CHN224" s="21" t="str">
        <f>IF(CHN220 = "", "", IFERROR(CHN220 / SUMIFS(Aux_Totales!$N:$N, Aux_Totales!$F:$F, $F224, Aux_Totales!$A:$A, Aperturas!$A$2), 0))</f>
        <v/>
      </c>
      <c r="CHO224" s="21" t="str">
        <f>IF(CHO220 = "", "", IFERROR(CHO220 / SUMIFS(Aux_Totales!$N:$N, Aux_Totales!$F:$F, $F224, Aux_Totales!$A:$A, Aperturas!$A$2), 0))</f>
        <v/>
      </c>
      <c r="CHP224" s="21" t="str">
        <f>IF(CHP220 = "", "", IFERROR(CHP220 / SUMIFS(Aux_Totales!$N:$N, Aux_Totales!$F:$F, $F224, Aux_Totales!$A:$A, Aperturas!$A$2), 0))</f>
        <v/>
      </c>
      <c r="CHQ224" s="21" t="str">
        <f>IF(CHQ220 = "", "", IFERROR(CHQ220 / SUMIFS(Aux_Totales!$N:$N, Aux_Totales!$F:$F, $F224, Aux_Totales!$A:$A, Aperturas!$A$2), 0))</f>
        <v/>
      </c>
      <c r="CHR224" s="21" t="str">
        <f>IF(CHR220 = "", "", IFERROR(CHR220 / SUMIFS(Aux_Totales!$N:$N, Aux_Totales!$F:$F, $F224, Aux_Totales!$A:$A, Aperturas!$A$2), 0))</f>
        <v/>
      </c>
      <c r="CHS224" s="21" t="str">
        <f>IF(CHS220 = "", "", IFERROR(CHS220 / SUMIFS(Aux_Totales!$N:$N, Aux_Totales!$F:$F, $F224, Aux_Totales!$A:$A, Aperturas!$A$2), 0))</f>
        <v/>
      </c>
      <c r="CHT224" s="21" t="str">
        <f>IF(CHT220 = "", "", IFERROR(CHT220 / SUMIFS(Aux_Totales!$N:$N, Aux_Totales!$F:$F, $F224, Aux_Totales!$A:$A, Aperturas!$A$2), 0))</f>
        <v/>
      </c>
      <c r="CHU224" s="21" t="str">
        <f>IF(CHU220 = "", "", IFERROR(CHU220 / SUMIFS(Aux_Totales!$N:$N, Aux_Totales!$F:$F, $F224, Aux_Totales!$A:$A, Aperturas!$A$2), 0))</f>
        <v/>
      </c>
      <c r="CHV224" s="21" t="str">
        <f>IF(CHV220 = "", "", IFERROR(CHV220 / SUMIFS(Aux_Totales!$N:$N, Aux_Totales!$F:$F, $F224, Aux_Totales!$A:$A, Aperturas!$A$2), 0))</f>
        <v/>
      </c>
      <c r="CHW224" s="21" t="str">
        <f>IF(CHW220 = "", "", IFERROR(CHW220 / SUMIFS(Aux_Totales!$N:$N, Aux_Totales!$F:$F, $F224, Aux_Totales!$A:$A, Aperturas!$A$2), 0))</f>
        <v/>
      </c>
      <c r="CHX224" s="21" t="str">
        <f>IF(CHX220 = "", "", IFERROR(CHX220 / SUMIFS(Aux_Totales!$N:$N, Aux_Totales!$F:$F, $F224, Aux_Totales!$A:$A, Aperturas!$A$2), 0))</f>
        <v/>
      </c>
      <c r="CHY224" s="21" t="str">
        <f>IF(CHY220 = "", "", IFERROR(CHY220 / SUMIFS(Aux_Totales!$N:$N, Aux_Totales!$F:$F, $F224, Aux_Totales!$A:$A, Aperturas!$A$2), 0))</f>
        <v/>
      </c>
      <c r="CHZ224" s="21" t="str">
        <f>IF(CHZ220 = "", "", IFERROR(CHZ220 / SUMIFS(Aux_Totales!$N:$N, Aux_Totales!$F:$F, $F224, Aux_Totales!$A:$A, Aperturas!$A$2), 0))</f>
        <v/>
      </c>
      <c r="CIA224" s="21" t="str">
        <f>IF(CIA220 = "", "", IFERROR(CIA220 / SUMIFS(Aux_Totales!$N:$N, Aux_Totales!$F:$F, $F224, Aux_Totales!$A:$A, Aperturas!$A$2), 0))</f>
        <v/>
      </c>
      <c r="CIB224" s="21" t="str">
        <f>IF(CIB220 = "", "", IFERROR(CIB220 / SUMIFS(Aux_Totales!$N:$N, Aux_Totales!$F:$F, $F224, Aux_Totales!$A:$A, Aperturas!$A$2), 0))</f>
        <v/>
      </c>
      <c r="CIC224" s="21" t="str">
        <f>IF(CIC220 = "", "", IFERROR(CIC220 / SUMIFS(Aux_Totales!$N:$N, Aux_Totales!$F:$F, $F224, Aux_Totales!$A:$A, Aperturas!$A$2), 0))</f>
        <v/>
      </c>
      <c r="CID224" s="21" t="str">
        <f>IF(CID220 = "", "", IFERROR(CID220 / SUMIFS(Aux_Totales!$N:$N, Aux_Totales!$F:$F, $F224, Aux_Totales!$A:$A, Aperturas!$A$2), 0))</f>
        <v/>
      </c>
      <c r="CIE224" s="21" t="str">
        <f>IF(CIE220 = "", "", IFERROR(CIE220 / SUMIFS(Aux_Totales!$N:$N, Aux_Totales!$F:$F, $F224, Aux_Totales!$A:$A, Aperturas!$A$2), 0))</f>
        <v/>
      </c>
      <c r="CIF224" s="21" t="str">
        <f>IF(CIF220 = "", "", IFERROR(CIF220 / SUMIFS(Aux_Totales!$N:$N, Aux_Totales!$F:$F, $F224, Aux_Totales!$A:$A, Aperturas!$A$2), 0))</f>
        <v/>
      </c>
      <c r="CIG224" s="21" t="str">
        <f>IF(CIG220 = "", "", IFERROR(CIG220 / SUMIFS(Aux_Totales!$N:$N, Aux_Totales!$F:$F, $F224, Aux_Totales!$A:$A, Aperturas!$A$2), 0))</f>
        <v/>
      </c>
      <c r="CIH224" s="21" t="str">
        <f>IF(CIH220 = "", "", IFERROR(CIH220 / SUMIFS(Aux_Totales!$N:$N, Aux_Totales!$F:$F, $F224, Aux_Totales!$A:$A, Aperturas!$A$2), 0))</f>
        <v/>
      </c>
      <c r="CII224" s="21" t="str">
        <f>IF(CII220 = "", "", IFERROR(CII220 / SUMIFS(Aux_Totales!$N:$N, Aux_Totales!$F:$F, $F224, Aux_Totales!$A:$A, Aperturas!$A$2), 0))</f>
        <v/>
      </c>
      <c r="CIJ224" s="21" t="str">
        <f>IF(CIJ220 = "", "", IFERROR(CIJ220 / SUMIFS(Aux_Totales!$N:$N, Aux_Totales!$F:$F, $F224, Aux_Totales!$A:$A, Aperturas!$A$2), 0))</f>
        <v/>
      </c>
      <c r="CIK224" s="21" t="str">
        <f>IF(CIK220 = "", "", IFERROR(CIK220 / SUMIFS(Aux_Totales!$N:$N, Aux_Totales!$F:$F, $F224, Aux_Totales!$A:$A, Aperturas!$A$2), 0))</f>
        <v/>
      </c>
      <c r="CIL224" s="21" t="str">
        <f>IF(CIL220 = "", "", IFERROR(CIL220 / SUMIFS(Aux_Totales!$N:$N, Aux_Totales!$F:$F, $F224, Aux_Totales!$A:$A, Aperturas!$A$2), 0))</f>
        <v/>
      </c>
      <c r="CIM224" s="21" t="str">
        <f>IF(CIM220 = "", "", IFERROR(CIM220 / SUMIFS(Aux_Totales!$N:$N, Aux_Totales!$F:$F, $F224, Aux_Totales!$A:$A, Aperturas!$A$2), 0))</f>
        <v/>
      </c>
      <c r="CIN224" s="21" t="str">
        <f>IF(CIN220 = "", "", IFERROR(CIN220 / SUMIFS(Aux_Totales!$N:$N, Aux_Totales!$F:$F, $F224, Aux_Totales!$A:$A, Aperturas!$A$2), 0))</f>
        <v/>
      </c>
      <c r="CIO224" s="21" t="str">
        <f>IF(CIO220 = "", "", IFERROR(CIO220 / SUMIFS(Aux_Totales!$N:$N, Aux_Totales!$F:$F, $F224, Aux_Totales!$A:$A, Aperturas!$A$2), 0))</f>
        <v/>
      </c>
      <c r="CIP224" s="21" t="str">
        <f>IF(CIP220 = "", "", IFERROR(CIP220 / SUMIFS(Aux_Totales!$N:$N, Aux_Totales!$F:$F, $F224, Aux_Totales!$A:$A, Aperturas!$A$2), 0))</f>
        <v/>
      </c>
      <c r="CIQ224" s="21" t="str">
        <f>IF(CIQ220 = "", "", IFERROR(CIQ220 / SUMIFS(Aux_Totales!$N:$N, Aux_Totales!$F:$F, $F224, Aux_Totales!$A:$A, Aperturas!$A$2), 0))</f>
        <v/>
      </c>
      <c r="CIR224" s="21" t="str">
        <f>IF(CIR220 = "", "", IFERROR(CIR220 / SUMIFS(Aux_Totales!$N:$N, Aux_Totales!$F:$F, $F224, Aux_Totales!$A:$A, Aperturas!$A$2), 0))</f>
        <v/>
      </c>
      <c r="CIS224" s="21" t="str">
        <f>IF(CIS220 = "", "", IFERROR(CIS220 / SUMIFS(Aux_Totales!$N:$N, Aux_Totales!$F:$F, $F224, Aux_Totales!$A:$A, Aperturas!$A$2), 0))</f>
        <v/>
      </c>
      <c r="CIT224" s="21" t="str">
        <f>IF(CIT220 = "", "", IFERROR(CIT220 / SUMIFS(Aux_Totales!$N:$N, Aux_Totales!$F:$F, $F224, Aux_Totales!$A:$A, Aperturas!$A$2), 0))</f>
        <v/>
      </c>
      <c r="CIU224" s="21" t="str">
        <f>IF(CIU220 = "", "", IFERROR(CIU220 / SUMIFS(Aux_Totales!$N:$N, Aux_Totales!$F:$F, $F224, Aux_Totales!$A:$A, Aperturas!$A$2), 0))</f>
        <v/>
      </c>
      <c r="CIV224" s="21" t="str">
        <f>IF(CIV220 = "", "", IFERROR(CIV220 / SUMIFS(Aux_Totales!$N:$N, Aux_Totales!$F:$F, $F224, Aux_Totales!$A:$A, Aperturas!$A$2), 0))</f>
        <v/>
      </c>
      <c r="CIW224" s="21" t="str">
        <f>IF(CIW220 = "", "", IFERROR(CIW220 / SUMIFS(Aux_Totales!$N:$N, Aux_Totales!$F:$F, $F224, Aux_Totales!$A:$A, Aperturas!$A$2), 0))</f>
        <v/>
      </c>
      <c r="CIX224" s="21" t="str">
        <f>IF(CIX220 = "", "", IFERROR(CIX220 / SUMIFS(Aux_Totales!$N:$N, Aux_Totales!$F:$F, $F224, Aux_Totales!$A:$A, Aperturas!$A$2), 0))</f>
        <v/>
      </c>
      <c r="CIY224" s="21" t="str">
        <f>IF(CIY220 = "", "", IFERROR(CIY220 / SUMIFS(Aux_Totales!$N:$N, Aux_Totales!$F:$F, $F224, Aux_Totales!$A:$A, Aperturas!$A$2), 0))</f>
        <v/>
      </c>
      <c r="CIZ224" s="21" t="str">
        <f>IF(CIZ220 = "", "", IFERROR(CIZ220 / SUMIFS(Aux_Totales!$N:$N, Aux_Totales!$F:$F, $F224, Aux_Totales!$A:$A, Aperturas!$A$2), 0))</f>
        <v/>
      </c>
      <c r="CJA224" s="21" t="str">
        <f>IF(CJA220 = "", "", IFERROR(CJA220 / SUMIFS(Aux_Totales!$N:$N, Aux_Totales!$F:$F, $F224, Aux_Totales!$A:$A, Aperturas!$A$2), 0))</f>
        <v/>
      </c>
      <c r="CJB224" s="21" t="str">
        <f>IF(CJB220 = "", "", IFERROR(CJB220 / SUMIFS(Aux_Totales!$N:$N, Aux_Totales!$F:$F, $F224, Aux_Totales!$A:$A, Aperturas!$A$2), 0))</f>
        <v/>
      </c>
      <c r="CJC224" s="21" t="str">
        <f>IF(CJC220 = "", "", IFERROR(CJC220 / SUMIFS(Aux_Totales!$N:$N, Aux_Totales!$F:$F, $F224, Aux_Totales!$A:$A, Aperturas!$A$2), 0))</f>
        <v/>
      </c>
      <c r="CJD224" s="21" t="str">
        <f>IF(CJD220 = "", "", IFERROR(CJD220 / SUMIFS(Aux_Totales!$N:$N, Aux_Totales!$F:$F, $F224, Aux_Totales!$A:$A, Aperturas!$A$2), 0))</f>
        <v/>
      </c>
      <c r="CJE224" s="21" t="str">
        <f>IF(CJE220 = "", "", IFERROR(CJE220 / SUMIFS(Aux_Totales!$N:$N, Aux_Totales!$F:$F, $F224, Aux_Totales!$A:$A, Aperturas!$A$2), 0))</f>
        <v/>
      </c>
      <c r="CJF224" s="21" t="str">
        <f>IF(CJF220 = "", "", IFERROR(CJF220 / SUMIFS(Aux_Totales!$N:$N, Aux_Totales!$F:$F, $F224, Aux_Totales!$A:$A, Aperturas!$A$2), 0))</f>
        <v/>
      </c>
      <c r="CJG224" s="21" t="str">
        <f>IF(CJG220 = "", "", IFERROR(CJG220 / SUMIFS(Aux_Totales!$N:$N, Aux_Totales!$F:$F, $F224, Aux_Totales!$A:$A, Aperturas!$A$2), 0))</f>
        <v/>
      </c>
      <c r="CJH224" s="21" t="str">
        <f>IF(CJH220 = "", "", IFERROR(CJH220 / SUMIFS(Aux_Totales!$N:$N, Aux_Totales!$F:$F, $F224, Aux_Totales!$A:$A, Aperturas!$A$2), 0))</f>
        <v/>
      </c>
      <c r="CJI224" s="21" t="str">
        <f>IF(CJI220 = "", "", IFERROR(CJI220 / SUMIFS(Aux_Totales!$N:$N, Aux_Totales!$F:$F, $F224, Aux_Totales!$A:$A, Aperturas!$A$2), 0))</f>
        <v/>
      </c>
      <c r="CJJ224" s="21" t="str">
        <f>IF(CJJ220 = "", "", IFERROR(CJJ220 / SUMIFS(Aux_Totales!$N:$N, Aux_Totales!$F:$F, $F224, Aux_Totales!$A:$A, Aperturas!$A$2), 0))</f>
        <v/>
      </c>
      <c r="CJK224" s="21" t="str">
        <f>IF(CJK220 = "", "", IFERROR(CJK220 / SUMIFS(Aux_Totales!$N:$N, Aux_Totales!$F:$F, $F224, Aux_Totales!$A:$A, Aperturas!$A$2), 0))</f>
        <v/>
      </c>
      <c r="CJL224" s="21" t="str">
        <f>IF(CJL220 = "", "", IFERROR(CJL220 / SUMIFS(Aux_Totales!$N:$N, Aux_Totales!$F:$F, $F224, Aux_Totales!$A:$A, Aperturas!$A$2), 0))</f>
        <v/>
      </c>
      <c r="CJM224" s="21" t="str">
        <f>IF(CJM220 = "", "", IFERROR(CJM220 / SUMIFS(Aux_Totales!$N:$N, Aux_Totales!$F:$F, $F224, Aux_Totales!$A:$A, Aperturas!$A$2), 0))</f>
        <v/>
      </c>
      <c r="CJN224" s="21" t="str">
        <f>IF(CJN220 = "", "", IFERROR(CJN220 / SUMIFS(Aux_Totales!$N:$N, Aux_Totales!$F:$F, $F224, Aux_Totales!$A:$A, Aperturas!$A$2), 0))</f>
        <v/>
      </c>
      <c r="CJO224" s="21" t="str">
        <f>IF(CJO220 = "", "", IFERROR(CJO220 / SUMIFS(Aux_Totales!$N:$N, Aux_Totales!$F:$F, $F224, Aux_Totales!$A:$A, Aperturas!$A$2), 0))</f>
        <v/>
      </c>
      <c r="CJP224" s="21" t="str">
        <f>IF(CJP220 = "", "", IFERROR(CJP220 / SUMIFS(Aux_Totales!$N:$N, Aux_Totales!$F:$F, $F224, Aux_Totales!$A:$A, Aperturas!$A$2), 0))</f>
        <v/>
      </c>
      <c r="CJQ224" s="21" t="str">
        <f>IF(CJQ220 = "", "", IFERROR(CJQ220 / SUMIFS(Aux_Totales!$N:$N, Aux_Totales!$F:$F, $F224, Aux_Totales!$A:$A, Aperturas!$A$2), 0))</f>
        <v/>
      </c>
      <c r="CJR224" s="21" t="str">
        <f>IF(CJR220 = "", "", IFERROR(CJR220 / SUMIFS(Aux_Totales!$N:$N, Aux_Totales!$F:$F, $F224, Aux_Totales!$A:$A, Aperturas!$A$2), 0))</f>
        <v/>
      </c>
      <c r="CJS224" s="21" t="str">
        <f>IF(CJS220 = "", "", IFERROR(CJS220 / SUMIFS(Aux_Totales!$N:$N, Aux_Totales!$F:$F, $F224, Aux_Totales!$A:$A, Aperturas!$A$2), 0))</f>
        <v/>
      </c>
      <c r="CJT224" s="21" t="str">
        <f>IF(CJT220 = "", "", IFERROR(CJT220 / SUMIFS(Aux_Totales!$N:$N, Aux_Totales!$F:$F, $F224, Aux_Totales!$A:$A, Aperturas!$A$2), 0))</f>
        <v/>
      </c>
      <c r="CJU224" s="21" t="str">
        <f>IF(CJU220 = "", "", IFERROR(CJU220 / SUMIFS(Aux_Totales!$N:$N, Aux_Totales!$F:$F, $F224, Aux_Totales!$A:$A, Aperturas!$A$2), 0))</f>
        <v/>
      </c>
      <c r="CJV224" s="21" t="str">
        <f>IF(CJV220 = "", "", IFERROR(CJV220 / SUMIFS(Aux_Totales!$N:$N, Aux_Totales!$F:$F, $F224, Aux_Totales!$A:$A, Aperturas!$A$2), 0))</f>
        <v/>
      </c>
      <c r="CJW224" s="21" t="str">
        <f>IF(CJW220 = "", "", IFERROR(CJW220 / SUMIFS(Aux_Totales!$N:$N, Aux_Totales!$F:$F, $F224, Aux_Totales!$A:$A, Aperturas!$A$2), 0))</f>
        <v/>
      </c>
      <c r="CJX224" s="21" t="str">
        <f>IF(CJX220 = "", "", IFERROR(CJX220 / SUMIFS(Aux_Totales!$N:$N, Aux_Totales!$F:$F, $F224, Aux_Totales!$A:$A, Aperturas!$A$2), 0))</f>
        <v/>
      </c>
      <c r="CJY224" s="21" t="str">
        <f>IF(CJY220 = "", "", IFERROR(CJY220 / SUMIFS(Aux_Totales!$N:$N, Aux_Totales!$F:$F, $F224, Aux_Totales!$A:$A, Aperturas!$A$2), 0))</f>
        <v/>
      </c>
      <c r="CJZ224" s="21" t="str">
        <f>IF(CJZ220 = "", "", IFERROR(CJZ220 / SUMIFS(Aux_Totales!$N:$N, Aux_Totales!$F:$F, $F224, Aux_Totales!$A:$A, Aperturas!$A$2), 0))</f>
        <v/>
      </c>
      <c r="CKA224" s="21" t="str">
        <f>IF(CKA220 = "", "", IFERROR(CKA220 / SUMIFS(Aux_Totales!$N:$N, Aux_Totales!$F:$F, $F224, Aux_Totales!$A:$A, Aperturas!$A$2), 0))</f>
        <v/>
      </c>
      <c r="CKB224" s="21" t="str">
        <f>IF(CKB220 = "", "", IFERROR(CKB220 / SUMIFS(Aux_Totales!$N:$N, Aux_Totales!$F:$F, $F224, Aux_Totales!$A:$A, Aperturas!$A$2), 0))</f>
        <v/>
      </c>
      <c r="CKC224" s="21" t="str">
        <f>IF(CKC220 = "", "", IFERROR(CKC220 / SUMIFS(Aux_Totales!$N:$N, Aux_Totales!$F:$F, $F224, Aux_Totales!$A:$A, Aperturas!$A$2), 0))</f>
        <v/>
      </c>
      <c r="CKD224" s="21" t="str">
        <f>IF(CKD220 = "", "", IFERROR(CKD220 / SUMIFS(Aux_Totales!$N:$N, Aux_Totales!$F:$F, $F224, Aux_Totales!$A:$A, Aperturas!$A$2), 0))</f>
        <v/>
      </c>
      <c r="CKE224" s="21" t="str">
        <f>IF(CKE220 = "", "", IFERROR(CKE220 / SUMIFS(Aux_Totales!$N:$N, Aux_Totales!$F:$F, $F224, Aux_Totales!$A:$A, Aperturas!$A$2), 0))</f>
        <v/>
      </c>
      <c r="CKF224" s="21" t="str">
        <f>IF(CKF220 = "", "", IFERROR(CKF220 / SUMIFS(Aux_Totales!$N:$N, Aux_Totales!$F:$F, $F224, Aux_Totales!$A:$A, Aperturas!$A$2), 0))</f>
        <v/>
      </c>
      <c r="CKG224" s="21" t="str">
        <f>IF(CKG220 = "", "", IFERROR(CKG220 / SUMIFS(Aux_Totales!$N:$N, Aux_Totales!$F:$F, $F224, Aux_Totales!$A:$A, Aperturas!$A$2), 0))</f>
        <v/>
      </c>
      <c r="CKH224" s="21" t="str">
        <f>IF(CKH220 = "", "", IFERROR(CKH220 / SUMIFS(Aux_Totales!$N:$N, Aux_Totales!$F:$F, $F224, Aux_Totales!$A:$A, Aperturas!$A$2), 0))</f>
        <v/>
      </c>
      <c r="CKI224" s="21" t="str">
        <f>IF(CKI220 = "", "", IFERROR(CKI220 / SUMIFS(Aux_Totales!$N:$N, Aux_Totales!$F:$F, $F224, Aux_Totales!$A:$A, Aperturas!$A$2), 0))</f>
        <v/>
      </c>
      <c r="CKJ224" s="21" t="str">
        <f>IF(CKJ220 = "", "", IFERROR(CKJ220 / SUMIFS(Aux_Totales!$N:$N, Aux_Totales!$F:$F, $F224, Aux_Totales!$A:$A, Aperturas!$A$2), 0))</f>
        <v/>
      </c>
      <c r="CKK224" s="21" t="str">
        <f>IF(CKK220 = "", "", IFERROR(CKK220 / SUMIFS(Aux_Totales!$N:$N, Aux_Totales!$F:$F, $F224, Aux_Totales!$A:$A, Aperturas!$A$2), 0))</f>
        <v/>
      </c>
      <c r="CKL224" s="21" t="str">
        <f>IF(CKL220 = "", "", IFERROR(CKL220 / SUMIFS(Aux_Totales!$N:$N, Aux_Totales!$F:$F, $F224, Aux_Totales!$A:$A, Aperturas!$A$2), 0))</f>
        <v/>
      </c>
      <c r="CKM224" s="21" t="str">
        <f>IF(CKM220 = "", "", IFERROR(CKM220 / SUMIFS(Aux_Totales!$N:$N, Aux_Totales!$F:$F, $F224, Aux_Totales!$A:$A, Aperturas!$A$2), 0))</f>
        <v/>
      </c>
      <c r="CKN224" s="21" t="str">
        <f>IF(CKN220 = "", "", IFERROR(CKN220 / SUMIFS(Aux_Totales!$N:$N, Aux_Totales!$F:$F, $F224, Aux_Totales!$A:$A, Aperturas!$A$2), 0))</f>
        <v/>
      </c>
      <c r="CKO224" s="21" t="str">
        <f>IF(CKO220 = "", "", IFERROR(CKO220 / SUMIFS(Aux_Totales!$N:$N, Aux_Totales!$F:$F, $F224, Aux_Totales!$A:$A, Aperturas!$A$2), 0))</f>
        <v/>
      </c>
      <c r="CKP224" s="21" t="str">
        <f>IF(CKP220 = "", "", IFERROR(CKP220 / SUMIFS(Aux_Totales!$N:$N, Aux_Totales!$F:$F, $F224, Aux_Totales!$A:$A, Aperturas!$A$2), 0))</f>
        <v/>
      </c>
      <c r="CKQ224" s="21" t="str">
        <f>IF(CKQ220 = "", "", IFERROR(CKQ220 / SUMIFS(Aux_Totales!$N:$N, Aux_Totales!$F:$F, $F224, Aux_Totales!$A:$A, Aperturas!$A$2), 0))</f>
        <v/>
      </c>
      <c r="CKR224" s="21" t="str">
        <f>IF(CKR220 = "", "", IFERROR(CKR220 / SUMIFS(Aux_Totales!$N:$N, Aux_Totales!$F:$F, $F224, Aux_Totales!$A:$A, Aperturas!$A$2), 0))</f>
        <v/>
      </c>
      <c r="CKS224" s="21" t="str">
        <f>IF(CKS220 = "", "", IFERROR(CKS220 / SUMIFS(Aux_Totales!$N:$N, Aux_Totales!$F:$F, $F224, Aux_Totales!$A:$A, Aperturas!$A$2), 0))</f>
        <v/>
      </c>
      <c r="CKT224" s="21" t="str">
        <f>IF(CKT220 = "", "", IFERROR(CKT220 / SUMIFS(Aux_Totales!$N:$N, Aux_Totales!$F:$F, $F224, Aux_Totales!$A:$A, Aperturas!$A$2), 0))</f>
        <v/>
      </c>
      <c r="CKU224" s="21" t="str">
        <f>IF(CKU220 = "", "", IFERROR(CKU220 / SUMIFS(Aux_Totales!$N:$N, Aux_Totales!$F:$F, $F224, Aux_Totales!$A:$A, Aperturas!$A$2), 0))</f>
        <v/>
      </c>
      <c r="CKV224" s="21" t="str">
        <f>IF(CKV220 = "", "", IFERROR(CKV220 / SUMIFS(Aux_Totales!$N:$N, Aux_Totales!$F:$F, $F224, Aux_Totales!$A:$A, Aperturas!$A$2), 0))</f>
        <v/>
      </c>
      <c r="CKW224" s="21" t="str">
        <f>IF(CKW220 = "", "", IFERROR(CKW220 / SUMIFS(Aux_Totales!$N:$N, Aux_Totales!$F:$F, $F224, Aux_Totales!$A:$A, Aperturas!$A$2), 0))</f>
        <v/>
      </c>
      <c r="CKX224" s="21" t="str">
        <f>IF(CKX220 = "", "", IFERROR(CKX220 / SUMIFS(Aux_Totales!$N:$N, Aux_Totales!$F:$F, $F224, Aux_Totales!$A:$A, Aperturas!$A$2), 0))</f>
        <v/>
      </c>
      <c r="CKY224" s="21" t="str">
        <f>IF(CKY220 = "", "", IFERROR(CKY220 / SUMIFS(Aux_Totales!$N:$N, Aux_Totales!$F:$F, $F224, Aux_Totales!$A:$A, Aperturas!$A$2), 0))</f>
        <v/>
      </c>
      <c r="CKZ224" s="21" t="str">
        <f>IF(CKZ220 = "", "", IFERROR(CKZ220 / SUMIFS(Aux_Totales!$N:$N, Aux_Totales!$F:$F, $F224, Aux_Totales!$A:$A, Aperturas!$A$2), 0))</f>
        <v/>
      </c>
      <c r="CLA224" s="21" t="str">
        <f>IF(CLA220 = "", "", IFERROR(CLA220 / SUMIFS(Aux_Totales!$N:$N, Aux_Totales!$F:$F, $F224, Aux_Totales!$A:$A, Aperturas!$A$2), 0))</f>
        <v/>
      </c>
      <c r="CLB224" s="21" t="str">
        <f>IF(CLB220 = "", "", IFERROR(CLB220 / SUMIFS(Aux_Totales!$N:$N, Aux_Totales!$F:$F, $F224, Aux_Totales!$A:$A, Aperturas!$A$2), 0))</f>
        <v/>
      </c>
      <c r="CLC224" s="21" t="str">
        <f>IF(CLC220 = "", "", IFERROR(CLC220 / SUMIFS(Aux_Totales!$N:$N, Aux_Totales!$F:$F, $F224, Aux_Totales!$A:$A, Aperturas!$A$2), 0))</f>
        <v/>
      </c>
      <c r="CLD224" s="21" t="str">
        <f>IF(CLD220 = "", "", IFERROR(CLD220 / SUMIFS(Aux_Totales!$N:$N, Aux_Totales!$F:$F, $F224, Aux_Totales!$A:$A, Aperturas!$A$2), 0))</f>
        <v/>
      </c>
      <c r="CLE224" s="21" t="str">
        <f>IF(CLE220 = "", "", IFERROR(CLE220 / SUMIFS(Aux_Totales!$N:$N, Aux_Totales!$F:$F, $F224, Aux_Totales!$A:$A, Aperturas!$A$2), 0))</f>
        <v/>
      </c>
      <c r="CLF224" s="21" t="str">
        <f>IF(CLF220 = "", "", IFERROR(CLF220 / SUMIFS(Aux_Totales!$N:$N, Aux_Totales!$F:$F, $F224, Aux_Totales!$A:$A, Aperturas!$A$2), 0))</f>
        <v/>
      </c>
      <c r="CLG224" s="21" t="str">
        <f>IF(CLG220 = "", "", IFERROR(CLG220 / SUMIFS(Aux_Totales!$N:$N, Aux_Totales!$F:$F, $F224, Aux_Totales!$A:$A, Aperturas!$A$2), 0))</f>
        <v/>
      </c>
      <c r="CLH224" s="21" t="str">
        <f>IF(CLH220 = "", "", IFERROR(CLH220 / SUMIFS(Aux_Totales!$N:$N, Aux_Totales!$F:$F, $F224, Aux_Totales!$A:$A, Aperturas!$A$2), 0))</f>
        <v/>
      </c>
      <c r="CLI224" s="21" t="str">
        <f>IF(CLI220 = "", "", IFERROR(CLI220 / SUMIFS(Aux_Totales!$N:$N, Aux_Totales!$F:$F, $F224, Aux_Totales!$A:$A, Aperturas!$A$2), 0))</f>
        <v/>
      </c>
      <c r="CLJ224" s="21" t="str">
        <f>IF(CLJ220 = "", "", IFERROR(CLJ220 / SUMIFS(Aux_Totales!$N:$N, Aux_Totales!$F:$F, $F224, Aux_Totales!$A:$A, Aperturas!$A$2), 0))</f>
        <v/>
      </c>
      <c r="CLK224" s="21" t="str">
        <f>IF(CLK220 = "", "", IFERROR(CLK220 / SUMIFS(Aux_Totales!$N:$N, Aux_Totales!$F:$F, $F224, Aux_Totales!$A:$A, Aperturas!$A$2), 0))</f>
        <v/>
      </c>
      <c r="CLL224" s="21" t="str">
        <f>IF(CLL220 = "", "", IFERROR(CLL220 / SUMIFS(Aux_Totales!$N:$N, Aux_Totales!$F:$F, $F224, Aux_Totales!$A:$A, Aperturas!$A$2), 0))</f>
        <v/>
      </c>
      <c r="CLM224" s="21" t="str">
        <f>IF(CLM220 = "", "", IFERROR(CLM220 / SUMIFS(Aux_Totales!$N:$N, Aux_Totales!$F:$F, $F224, Aux_Totales!$A:$A, Aperturas!$A$2), 0))</f>
        <v/>
      </c>
      <c r="CLN224" s="21" t="str">
        <f>IF(CLN220 = "", "", IFERROR(CLN220 / SUMIFS(Aux_Totales!$N:$N, Aux_Totales!$F:$F, $F224, Aux_Totales!$A:$A, Aperturas!$A$2), 0))</f>
        <v/>
      </c>
      <c r="CLO224" s="21" t="str">
        <f>IF(CLO220 = "", "", IFERROR(CLO220 / SUMIFS(Aux_Totales!$N:$N, Aux_Totales!$F:$F, $F224, Aux_Totales!$A:$A, Aperturas!$A$2), 0))</f>
        <v/>
      </c>
      <c r="CLP224" s="21" t="str">
        <f>IF(CLP220 = "", "", IFERROR(CLP220 / SUMIFS(Aux_Totales!$N:$N, Aux_Totales!$F:$F, $F224, Aux_Totales!$A:$A, Aperturas!$A$2), 0))</f>
        <v/>
      </c>
      <c r="CLQ224" s="21" t="str">
        <f>IF(CLQ220 = "", "", IFERROR(CLQ220 / SUMIFS(Aux_Totales!$N:$N, Aux_Totales!$F:$F, $F224, Aux_Totales!$A:$A, Aperturas!$A$2), 0))</f>
        <v/>
      </c>
      <c r="CLR224" s="21" t="str">
        <f>IF(CLR220 = "", "", IFERROR(CLR220 / SUMIFS(Aux_Totales!$N:$N, Aux_Totales!$F:$F, $F224, Aux_Totales!$A:$A, Aperturas!$A$2), 0))</f>
        <v/>
      </c>
      <c r="CLS224" s="21" t="str">
        <f>IF(CLS220 = "", "", IFERROR(CLS220 / SUMIFS(Aux_Totales!$N:$N, Aux_Totales!$F:$F, $F224, Aux_Totales!$A:$A, Aperturas!$A$2), 0))</f>
        <v/>
      </c>
      <c r="CLT224" s="21" t="str">
        <f>IF(CLT220 = "", "", IFERROR(CLT220 / SUMIFS(Aux_Totales!$N:$N, Aux_Totales!$F:$F, $F224, Aux_Totales!$A:$A, Aperturas!$A$2), 0))</f>
        <v/>
      </c>
      <c r="CLU224" s="21" t="str">
        <f>IF(CLU220 = "", "", IFERROR(CLU220 / SUMIFS(Aux_Totales!$N:$N, Aux_Totales!$F:$F, $F224, Aux_Totales!$A:$A, Aperturas!$A$2), 0))</f>
        <v/>
      </c>
      <c r="CLV224" s="21" t="str">
        <f>IF(CLV220 = "", "", IFERROR(CLV220 / SUMIFS(Aux_Totales!$N:$N, Aux_Totales!$F:$F, $F224, Aux_Totales!$A:$A, Aperturas!$A$2), 0))</f>
        <v/>
      </c>
      <c r="CLW224" s="21" t="str">
        <f>IF(CLW220 = "", "", IFERROR(CLW220 / SUMIFS(Aux_Totales!$N:$N, Aux_Totales!$F:$F, $F224, Aux_Totales!$A:$A, Aperturas!$A$2), 0))</f>
        <v/>
      </c>
      <c r="CLX224" s="21" t="str">
        <f>IF(CLX220 = "", "", IFERROR(CLX220 / SUMIFS(Aux_Totales!$N:$N, Aux_Totales!$F:$F, $F224, Aux_Totales!$A:$A, Aperturas!$A$2), 0))</f>
        <v/>
      </c>
      <c r="CLY224" s="21" t="str">
        <f>IF(CLY220 = "", "", IFERROR(CLY220 / SUMIFS(Aux_Totales!$N:$N, Aux_Totales!$F:$F, $F224, Aux_Totales!$A:$A, Aperturas!$A$2), 0))</f>
        <v/>
      </c>
      <c r="CLZ224" s="21" t="str">
        <f>IF(CLZ220 = "", "", IFERROR(CLZ220 / SUMIFS(Aux_Totales!$N:$N, Aux_Totales!$F:$F, $F224, Aux_Totales!$A:$A, Aperturas!$A$2), 0))</f>
        <v/>
      </c>
      <c r="CMA224" s="21" t="str">
        <f>IF(CMA220 = "", "", IFERROR(CMA220 / SUMIFS(Aux_Totales!$N:$N, Aux_Totales!$F:$F, $F224, Aux_Totales!$A:$A, Aperturas!$A$2), 0))</f>
        <v/>
      </c>
      <c r="CMB224" s="21" t="str">
        <f>IF(CMB220 = "", "", IFERROR(CMB220 / SUMIFS(Aux_Totales!$N:$N, Aux_Totales!$F:$F, $F224, Aux_Totales!$A:$A, Aperturas!$A$2), 0))</f>
        <v/>
      </c>
      <c r="CMC224" s="21" t="str">
        <f>IF(CMC220 = "", "", IFERROR(CMC220 / SUMIFS(Aux_Totales!$N:$N, Aux_Totales!$F:$F, $F224, Aux_Totales!$A:$A, Aperturas!$A$2), 0))</f>
        <v/>
      </c>
      <c r="CMD224" s="21" t="str">
        <f>IF(CMD220 = "", "", IFERROR(CMD220 / SUMIFS(Aux_Totales!$N:$N, Aux_Totales!$F:$F, $F224, Aux_Totales!$A:$A, Aperturas!$A$2), 0))</f>
        <v/>
      </c>
      <c r="CME224" s="21" t="str">
        <f>IF(CME220 = "", "", IFERROR(CME220 / SUMIFS(Aux_Totales!$N:$N, Aux_Totales!$F:$F, $F224, Aux_Totales!$A:$A, Aperturas!$A$2), 0))</f>
        <v/>
      </c>
      <c r="CMF224" s="21" t="str">
        <f>IF(CMF220 = "", "", IFERROR(CMF220 / SUMIFS(Aux_Totales!$N:$N, Aux_Totales!$F:$F, $F224, Aux_Totales!$A:$A, Aperturas!$A$2), 0))</f>
        <v/>
      </c>
      <c r="CMG224" s="21" t="str">
        <f>IF(CMG220 = "", "", IFERROR(CMG220 / SUMIFS(Aux_Totales!$N:$N, Aux_Totales!$F:$F, $F224, Aux_Totales!$A:$A, Aperturas!$A$2), 0))</f>
        <v/>
      </c>
      <c r="CMH224" s="21" t="str">
        <f>IF(CMH220 = "", "", IFERROR(CMH220 / SUMIFS(Aux_Totales!$N:$N, Aux_Totales!$F:$F, $F224, Aux_Totales!$A:$A, Aperturas!$A$2), 0))</f>
        <v/>
      </c>
      <c r="CMI224" s="21" t="str">
        <f>IF(CMI220 = "", "", IFERROR(CMI220 / SUMIFS(Aux_Totales!$N:$N, Aux_Totales!$F:$F, $F224, Aux_Totales!$A:$A, Aperturas!$A$2), 0))</f>
        <v/>
      </c>
      <c r="CMJ224" s="21" t="str">
        <f>IF(CMJ220 = "", "", IFERROR(CMJ220 / SUMIFS(Aux_Totales!$N:$N, Aux_Totales!$F:$F, $F224, Aux_Totales!$A:$A, Aperturas!$A$2), 0))</f>
        <v/>
      </c>
      <c r="CMK224" s="21" t="str">
        <f>IF(CMK220 = "", "", IFERROR(CMK220 / SUMIFS(Aux_Totales!$N:$N, Aux_Totales!$F:$F, $F224, Aux_Totales!$A:$A, Aperturas!$A$2), 0))</f>
        <v/>
      </c>
      <c r="CML224" s="21" t="str">
        <f>IF(CML220 = "", "", IFERROR(CML220 / SUMIFS(Aux_Totales!$N:$N, Aux_Totales!$F:$F, $F224, Aux_Totales!$A:$A, Aperturas!$A$2), 0))</f>
        <v/>
      </c>
      <c r="CMM224" s="21" t="str">
        <f>IF(CMM220 = "", "", IFERROR(CMM220 / SUMIFS(Aux_Totales!$N:$N, Aux_Totales!$F:$F, $F224, Aux_Totales!$A:$A, Aperturas!$A$2), 0))</f>
        <v/>
      </c>
      <c r="CMN224" s="21" t="str">
        <f>IF(CMN220 = "", "", IFERROR(CMN220 / SUMIFS(Aux_Totales!$N:$N, Aux_Totales!$F:$F, $F224, Aux_Totales!$A:$A, Aperturas!$A$2), 0))</f>
        <v/>
      </c>
      <c r="CMO224" s="21" t="str">
        <f>IF(CMO220 = "", "", IFERROR(CMO220 / SUMIFS(Aux_Totales!$N:$N, Aux_Totales!$F:$F, $F224, Aux_Totales!$A:$A, Aperturas!$A$2), 0))</f>
        <v/>
      </c>
      <c r="CMP224" s="21" t="str">
        <f>IF(CMP220 = "", "", IFERROR(CMP220 / SUMIFS(Aux_Totales!$N:$N, Aux_Totales!$F:$F, $F224, Aux_Totales!$A:$A, Aperturas!$A$2), 0))</f>
        <v/>
      </c>
      <c r="CMQ224" s="21" t="str">
        <f>IF(CMQ220 = "", "", IFERROR(CMQ220 / SUMIFS(Aux_Totales!$N:$N, Aux_Totales!$F:$F, $F224, Aux_Totales!$A:$A, Aperturas!$A$2), 0))</f>
        <v/>
      </c>
      <c r="CMR224" s="21" t="str">
        <f>IF(CMR220 = "", "", IFERROR(CMR220 / SUMIFS(Aux_Totales!$N:$N, Aux_Totales!$F:$F, $F224, Aux_Totales!$A:$A, Aperturas!$A$2), 0))</f>
        <v/>
      </c>
      <c r="CMS224" s="21" t="str">
        <f>IF(CMS220 = "", "", IFERROR(CMS220 / SUMIFS(Aux_Totales!$N:$N, Aux_Totales!$F:$F, $F224, Aux_Totales!$A:$A, Aperturas!$A$2), 0))</f>
        <v/>
      </c>
      <c r="CMT224" s="21" t="str">
        <f>IF(CMT220 = "", "", IFERROR(CMT220 / SUMIFS(Aux_Totales!$N:$N, Aux_Totales!$F:$F, $F224, Aux_Totales!$A:$A, Aperturas!$A$2), 0))</f>
        <v/>
      </c>
      <c r="CMU224" s="21" t="str">
        <f>IF(CMU220 = "", "", IFERROR(CMU220 / SUMIFS(Aux_Totales!$N:$N, Aux_Totales!$F:$F, $F224, Aux_Totales!$A:$A, Aperturas!$A$2), 0))</f>
        <v/>
      </c>
      <c r="CMV224" s="21" t="str">
        <f>IF(CMV220 = "", "", IFERROR(CMV220 / SUMIFS(Aux_Totales!$N:$N, Aux_Totales!$F:$F, $F224, Aux_Totales!$A:$A, Aperturas!$A$2), 0))</f>
        <v/>
      </c>
      <c r="CMW224" s="21" t="str">
        <f>IF(CMW220 = "", "", IFERROR(CMW220 / SUMIFS(Aux_Totales!$N:$N, Aux_Totales!$F:$F, $F224, Aux_Totales!$A:$A, Aperturas!$A$2), 0))</f>
        <v/>
      </c>
      <c r="CMX224" s="21" t="str">
        <f>IF(CMX220 = "", "", IFERROR(CMX220 / SUMIFS(Aux_Totales!$N:$N, Aux_Totales!$F:$F, $F224, Aux_Totales!$A:$A, Aperturas!$A$2), 0))</f>
        <v/>
      </c>
      <c r="CMY224" s="21" t="str">
        <f>IF(CMY220 = "", "", IFERROR(CMY220 / SUMIFS(Aux_Totales!$N:$N, Aux_Totales!$F:$F, $F224, Aux_Totales!$A:$A, Aperturas!$A$2), 0))</f>
        <v/>
      </c>
      <c r="CMZ224" s="21" t="str">
        <f>IF(CMZ220 = "", "", IFERROR(CMZ220 / SUMIFS(Aux_Totales!$N:$N, Aux_Totales!$F:$F, $F224, Aux_Totales!$A:$A, Aperturas!$A$2), 0))</f>
        <v/>
      </c>
      <c r="CNA224" s="21" t="str">
        <f>IF(CNA220 = "", "", IFERROR(CNA220 / SUMIFS(Aux_Totales!$N:$N, Aux_Totales!$F:$F, $F224, Aux_Totales!$A:$A, Aperturas!$A$2), 0))</f>
        <v/>
      </c>
      <c r="CNB224" s="21" t="str">
        <f>IF(CNB220 = "", "", IFERROR(CNB220 / SUMIFS(Aux_Totales!$N:$N, Aux_Totales!$F:$F, $F224, Aux_Totales!$A:$A, Aperturas!$A$2), 0))</f>
        <v/>
      </c>
      <c r="CNC224" s="21" t="str">
        <f>IF(CNC220 = "", "", IFERROR(CNC220 / SUMIFS(Aux_Totales!$N:$N, Aux_Totales!$F:$F, $F224, Aux_Totales!$A:$A, Aperturas!$A$2), 0))</f>
        <v/>
      </c>
      <c r="CND224" s="21" t="str">
        <f>IF(CND220 = "", "", IFERROR(CND220 / SUMIFS(Aux_Totales!$N:$N, Aux_Totales!$F:$F, $F224, Aux_Totales!$A:$A, Aperturas!$A$2), 0))</f>
        <v/>
      </c>
      <c r="CNE224" s="21" t="str">
        <f>IF(CNE220 = "", "", IFERROR(CNE220 / SUMIFS(Aux_Totales!$N:$N, Aux_Totales!$F:$F, $F224, Aux_Totales!$A:$A, Aperturas!$A$2), 0))</f>
        <v/>
      </c>
      <c r="CNF224" s="21" t="str">
        <f>IF(CNF220 = "", "", IFERROR(CNF220 / SUMIFS(Aux_Totales!$N:$N, Aux_Totales!$F:$F, $F224, Aux_Totales!$A:$A, Aperturas!$A$2), 0))</f>
        <v/>
      </c>
      <c r="CNG224" s="21" t="str">
        <f>IF(CNG220 = "", "", IFERROR(CNG220 / SUMIFS(Aux_Totales!$N:$N, Aux_Totales!$F:$F, $F224, Aux_Totales!$A:$A, Aperturas!$A$2), 0))</f>
        <v/>
      </c>
      <c r="CNH224" s="21" t="str">
        <f>IF(CNH220 = "", "", IFERROR(CNH220 / SUMIFS(Aux_Totales!$N:$N, Aux_Totales!$F:$F, $F224, Aux_Totales!$A:$A, Aperturas!$A$2), 0))</f>
        <v/>
      </c>
      <c r="CNI224" s="21" t="str">
        <f>IF(CNI220 = "", "", IFERROR(CNI220 / SUMIFS(Aux_Totales!$N:$N, Aux_Totales!$F:$F, $F224, Aux_Totales!$A:$A, Aperturas!$A$2), 0))</f>
        <v/>
      </c>
      <c r="CNJ224" s="21" t="str">
        <f>IF(CNJ220 = "", "", IFERROR(CNJ220 / SUMIFS(Aux_Totales!$N:$N, Aux_Totales!$F:$F, $F224, Aux_Totales!$A:$A, Aperturas!$A$2), 0))</f>
        <v/>
      </c>
      <c r="CNK224" s="21" t="str">
        <f>IF(CNK220 = "", "", IFERROR(CNK220 / SUMIFS(Aux_Totales!$N:$N, Aux_Totales!$F:$F, $F224, Aux_Totales!$A:$A, Aperturas!$A$2), 0))</f>
        <v/>
      </c>
      <c r="CNL224" s="21" t="str">
        <f>IF(CNL220 = "", "", IFERROR(CNL220 / SUMIFS(Aux_Totales!$N:$N, Aux_Totales!$F:$F, $F224, Aux_Totales!$A:$A, Aperturas!$A$2), 0))</f>
        <v/>
      </c>
      <c r="CNM224" s="21" t="str">
        <f>IF(CNM220 = "", "", IFERROR(CNM220 / SUMIFS(Aux_Totales!$N:$N, Aux_Totales!$F:$F, $F224, Aux_Totales!$A:$A, Aperturas!$A$2), 0))</f>
        <v/>
      </c>
      <c r="CNN224" s="21" t="str">
        <f>IF(CNN220 = "", "", IFERROR(CNN220 / SUMIFS(Aux_Totales!$N:$N, Aux_Totales!$F:$F, $F224, Aux_Totales!$A:$A, Aperturas!$A$2), 0))</f>
        <v/>
      </c>
      <c r="CNO224" s="21" t="str">
        <f>IF(CNO220 = "", "", IFERROR(CNO220 / SUMIFS(Aux_Totales!$N:$N, Aux_Totales!$F:$F, $F224, Aux_Totales!$A:$A, Aperturas!$A$2), 0))</f>
        <v/>
      </c>
      <c r="CNP224" s="21" t="str">
        <f>IF(CNP220 = "", "", IFERROR(CNP220 / SUMIFS(Aux_Totales!$N:$N, Aux_Totales!$F:$F, $F224, Aux_Totales!$A:$A, Aperturas!$A$2), 0))</f>
        <v/>
      </c>
      <c r="CNQ224" s="21" t="str">
        <f>IF(CNQ220 = "", "", IFERROR(CNQ220 / SUMIFS(Aux_Totales!$N:$N, Aux_Totales!$F:$F, $F224, Aux_Totales!$A:$A, Aperturas!$A$2), 0))</f>
        <v/>
      </c>
      <c r="CNR224" s="21" t="str">
        <f>IF(CNR220 = "", "", IFERROR(CNR220 / SUMIFS(Aux_Totales!$N:$N, Aux_Totales!$F:$F, $F224, Aux_Totales!$A:$A, Aperturas!$A$2), 0))</f>
        <v/>
      </c>
      <c r="CNS224" s="21" t="str">
        <f>IF(CNS220 = "", "", IFERROR(CNS220 / SUMIFS(Aux_Totales!$N:$N, Aux_Totales!$F:$F, $F224, Aux_Totales!$A:$A, Aperturas!$A$2), 0))</f>
        <v/>
      </c>
      <c r="CNT224" s="21" t="str">
        <f>IF(CNT220 = "", "", IFERROR(CNT220 / SUMIFS(Aux_Totales!$N:$N, Aux_Totales!$F:$F, $F224, Aux_Totales!$A:$A, Aperturas!$A$2), 0))</f>
        <v/>
      </c>
      <c r="CNU224" s="21" t="str">
        <f>IF(CNU220 = "", "", IFERROR(CNU220 / SUMIFS(Aux_Totales!$N:$N, Aux_Totales!$F:$F, $F224, Aux_Totales!$A:$A, Aperturas!$A$2), 0))</f>
        <v/>
      </c>
      <c r="CNV224" s="21" t="str">
        <f>IF(CNV220 = "", "", IFERROR(CNV220 / SUMIFS(Aux_Totales!$N:$N, Aux_Totales!$F:$F, $F224, Aux_Totales!$A:$A, Aperturas!$A$2), 0))</f>
        <v/>
      </c>
      <c r="CNW224" s="21" t="str">
        <f>IF(CNW220 = "", "", IFERROR(CNW220 / SUMIFS(Aux_Totales!$N:$N, Aux_Totales!$F:$F, $F224, Aux_Totales!$A:$A, Aperturas!$A$2), 0))</f>
        <v/>
      </c>
      <c r="CNX224" s="21" t="str">
        <f>IF(CNX220 = "", "", IFERROR(CNX220 / SUMIFS(Aux_Totales!$N:$N, Aux_Totales!$F:$F, $F224, Aux_Totales!$A:$A, Aperturas!$A$2), 0))</f>
        <v/>
      </c>
      <c r="CNY224" s="21" t="str">
        <f>IF(CNY220 = "", "", IFERROR(CNY220 / SUMIFS(Aux_Totales!$N:$N, Aux_Totales!$F:$F, $F224, Aux_Totales!$A:$A, Aperturas!$A$2), 0))</f>
        <v/>
      </c>
      <c r="CNZ224" s="21" t="str">
        <f>IF(CNZ220 = "", "", IFERROR(CNZ220 / SUMIFS(Aux_Totales!$N:$N, Aux_Totales!$F:$F, $F224, Aux_Totales!$A:$A, Aperturas!$A$2), 0))</f>
        <v/>
      </c>
      <c r="COA224" s="21" t="str">
        <f>IF(COA220 = "", "", IFERROR(COA220 / SUMIFS(Aux_Totales!$N:$N, Aux_Totales!$F:$F, $F224, Aux_Totales!$A:$A, Aperturas!$A$2), 0))</f>
        <v/>
      </c>
      <c r="COB224" s="21" t="str">
        <f>IF(COB220 = "", "", IFERROR(COB220 / SUMIFS(Aux_Totales!$N:$N, Aux_Totales!$F:$F, $F224, Aux_Totales!$A:$A, Aperturas!$A$2), 0))</f>
        <v/>
      </c>
      <c r="COC224" s="21" t="str">
        <f>IF(COC220 = "", "", IFERROR(COC220 / SUMIFS(Aux_Totales!$N:$N, Aux_Totales!$F:$F, $F224, Aux_Totales!$A:$A, Aperturas!$A$2), 0))</f>
        <v/>
      </c>
      <c r="COD224" s="21" t="str">
        <f>IF(COD220 = "", "", IFERROR(COD220 / SUMIFS(Aux_Totales!$N:$N, Aux_Totales!$F:$F, $F224, Aux_Totales!$A:$A, Aperturas!$A$2), 0))</f>
        <v/>
      </c>
      <c r="COE224" s="21" t="str">
        <f>IF(COE220 = "", "", IFERROR(COE220 / SUMIFS(Aux_Totales!$N:$N, Aux_Totales!$F:$F, $F224, Aux_Totales!$A:$A, Aperturas!$A$2), 0))</f>
        <v/>
      </c>
      <c r="COF224" s="21" t="str">
        <f>IF(COF220 = "", "", IFERROR(COF220 / SUMIFS(Aux_Totales!$N:$N, Aux_Totales!$F:$F, $F224, Aux_Totales!$A:$A, Aperturas!$A$2), 0))</f>
        <v/>
      </c>
      <c r="COG224" s="21" t="str">
        <f>IF(COG220 = "", "", IFERROR(COG220 / SUMIFS(Aux_Totales!$N:$N, Aux_Totales!$F:$F, $F224, Aux_Totales!$A:$A, Aperturas!$A$2), 0))</f>
        <v/>
      </c>
      <c r="COH224" s="21" t="str">
        <f>IF(COH220 = "", "", IFERROR(COH220 / SUMIFS(Aux_Totales!$N:$N, Aux_Totales!$F:$F, $F224, Aux_Totales!$A:$A, Aperturas!$A$2), 0))</f>
        <v/>
      </c>
      <c r="COI224" s="21" t="str">
        <f>IF(COI220 = "", "", IFERROR(COI220 / SUMIFS(Aux_Totales!$N:$N, Aux_Totales!$F:$F, $F224, Aux_Totales!$A:$A, Aperturas!$A$2), 0))</f>
        <v/>
      </c>
      <c r="COJ224" s="21" t="str">
        <f>IF(COJ220 = "", "", IFERROR(COJ220 / SUMIFS(Aux_Totales!$N:$N, Aux_Totales!$F:$F, $F224, Aux_Totales!$A:$A, Aperturas!$A$2), 0))</f>
        <v/>
      </c>
      <c r="COK224" s="21" t="str">
        <f>IF(COK220 = "", "", IFERROR(COK220 / SUMIFS(Aux_Totales!$N:$N, Aux_Totales!$F:$F, $F224, Aux_Totales!$A:$A, Aperturas!$A$2), 0))</f>
        <v/>
      </c>
      <c r="COL224" s="21" t="str">
        <f>IF(COL220 = "", "", IFERROR(COL220 / SUMIFS(Aux_Totales!$N:$N, Aux_Totales!$F:$F, $F224, Aux_Totales!$A:$A, Aperturas!$A$2), 0))</f>
        <v/>
      </c>
      <c r="COM224" s="21" t="str">
        <f>IF(COM220 = "", "", IFERROR(COM220 / SUMIFS(Aux_Totales!$N:$N, Aux_Totales!$F:$F, $F224, Aux_Totales!$A:$A, Aperturas!$A$2), 0))</f>
        <v/>
      </c>
      <c r="CON224" s="21" t="str">
        <f>IF(CON220 = "", "", IFERROR(CON220 / SUMIFS(Aux_Totales!$N:$N, Aux_Totales!$F:$F, $F224, Aux_Totales!$A:$A, Aperturas!$A$2), 0))</f>
        <v/>
      </c>
      <c r="COO224" s="21" t="str">
        <f>IF(COO220 = "", "", IFERROR(COO220 / SUMIFS(Aux_Totales!$N:$N, Aux_Totales!$F:$F, $F224, Aux_Totales!$A:$A, Aperturas!$A$2), 0))</f>
        <v/>
      </c>
      <c r="COP224" s="21" t="str">
        <f>IF(COP220 = "", "", IFERROR(COP220 / SUMIFS(Aux_Totales!$N:$N, Aux_Totales!$F:$F, $F224, Aux_Totales!$A:$A, Aperturas!$A$2), 0))</f>
        <v/>
      </c>
      <c r="COQ224" s="21" t="str">
        <f>IF(COQ220 = "", "", IFERROR(COQ220 / SUMIFS(Aux_Totales!$N:$N, Aux_Totales!$F:$F, $F224, Aux_Totales!$A:$A, Aperturas!$A$2), 0))</f>
        <v/>
      </c>
      <c r="COR224" s="21" t="str">
        <f>IF(COR220 = "", "", IFERROR(COR220 / SUMIFS(Aux_Totales!$N:$N, Aux_Totales!$F:$F, $F224, Aux_Totales!$A:$A, Aperturas!$A$2), 0))</f>
        <v/>
      </c>
      <c r="COS224" s="21" t="str">
        <f>IF(COS220 = "", "", IFERROR(COS220 / SUMIFS(Aux_Totales!$N:$N, Aux_Totales!$F:$F, $F224, Aux_Totales!$A:$A, Aperturas!$A$2), 0))</f>
        <v/>
      </c>
      <c r="COT224" s="21" t="str">
        <f>IF(COT220 = "", "", IFERROR(COT220 / SUMIFS(Aux_Totales!$N:$N, Aux_Totales!$F:$F, $F224, Aux_Totales!$A:$A, Aperturas!$A$2), 0))</f>
        <v/>
      </c>
      <c r="COU224" s="21" t="str">
        <f>IF(COU220 = "", "", IFERROR(COU220 / SUMIFS(Aux_Totales!$N:$N, Aux_Totales!$F:$F, $F224, Aux_Totales!$A:$A, Aperturas!$A$2), 0))</f>
        <v/>
      </c>
      <c r="COV224" s="21" t="str">
        <f>IF(COV220 = "", "", IFERROR(COV220 / SUMIFS(Aux_Totales!$N:$N, Aux_Totales!$F:$F, $F224, Aux_Totales!$A:$A, Aperturas!$A$2), 0))</f>
        <v/>
      </c>
      <c r="COW224" s="21" t="str">
        <f>IF(COW220 = "", "", IFERROR(COW220 / SUMIFS(Aux_Totales!$N:$N, Aux_Totales!$F:$F, $F224, Aux_Totales!$A:$A, Aperturas!$A$2), 0))</f>
        <v/>
      </c>
      <c r="COX224" s="21" t="str">
        <f>IF(COX220 = "", "", IFERROR(COX220 / SUMIFS(Aux_Totales!$N:$N, Aux_Totales!$F:$F, $F224, Aux_Totales!$A:$A, Aperturas!$A$2), 0))</f>
        <v/>
      </c>
      <c r="COY224" s="21" t="str">
        <f>IF(COY220 = "", "", IFERROR(COY220 / SUMIFS(Aux_Totales!$N:$N, Aux_Totales!$F:$F, $F224, Aux_Totales!$A:$A, Aperturas!$A$2), 0))</f>
        <v/>
      </c>
      <c r="COZ224" s="21" t="str">
        <f>IF(COZ220 = "", "", IFERROR(COZ220 / SUMIFS(Aux_Totales!$N:$N, Aux_Totales!$F:$F, $F224, Aux_Totales!$A:$A, Aperturas!$A$2), 0))</f>
        <v/>
      </c>
      <c r="CPA224" s="21" t="str">
        <f>IF(CPA220 = "", "", IFERROR(CPA220 / SUMIFS(Aux_Totales!$N:$N, Aux_Totales!$F:$F, $F224, Aux_Totales!$A:$A, Aperturas!$A$2), 0))</f>
        <v/>
      </c>
      <c r="CPB224" s="21" t="str">
        <f>IF(CPB220 = "", "", IFERROR(CPB220 / SUMIFS(Aux_Totales!$N:$N, Aux_Totales!$F:$F, $F224, Aux_Totales!$A:$A, Aperturas!$A$2), 0))</f>
        <v/>
      </c>
      <c r="CPC224" s="21" t="str">
        <f>IF(CPC220 = "", "", IFERROR(CPC220 / SUMIFS(Aux_Totales!$N:$N, Aux_Totales!$F:$F, $F224, Aux_Totales!$A:$A, Aperturas!$A$2), 0))</f>
        <v/>
      </c>
      <c r="CPD224" s="21" t="str">
        <f>IF(CPD220 = "", "", IFERROR(CPD220 / SUMIFS(Aux_Totales!$N:$N, Aux_Totales!$F:$F, $F224, Aux_Totales!$A:$A, Aperturas!$A$2), 0))</f>
        <v/>
      </c>
      <c r="CPE224" s="21" t="str">
        <f>IF(CPE220 = "", "", IFERROR(CPE220 / SUMIFS(Aux_Totales!$N:$N, Aux_Totales!$F:$F, $F224, Aux_Totales!$A:$A, Aperturas!$A$2), 0))</f>
        <v/>
      </c>
      <c r="CPF224" s="21" t="str">
        <f>IF(CPF220 = "", "", IFERROR(CPF220 / SUMIFS(Aux_Totales!$N:$N, Aux_Totales!$F:$F, $F224, Aux_Totales!$A:$A, Aperturas!$A$2), 0))</f>
        <v/>
      </c>
      <c r="CPG224" s="21" t="str">
        <f>IF(CPG220 = "", "", IFERROR(CPG220 / SUMIFS(Aux_Totales!$N:$N, Aux_Totales!$F:$F, $F224, Aux_Totales!$A:$A, Aperturas!$A$2), 0))</f>
        <v/>
      </c>
      <c r="CPH224" s="21" t="str">
        <f>IF(CPH220 = "", "", IFERROR(CPH220 / SUMIFS(Aux_Totales!$N:$N, Aux_Totales!$F:$F, $F224, Aux_Totales!$A:$A, Aperturas!$A$2), 0))</f>
        <v/>
      </c>
      <c r="CPI224" s="21" t="str">
        <f>IF(CPI220 = "", "", IFERROR(CPI220 / SUMIFS(Aux_Totales!$N:$N, Aux_Totales!$F:$F, $F224, Aux_Totales!$A:$A, Aperturas!$A$2), 0))</f>
        <v/>
      </c>
      <c r="CPJ224" s="21" t="str">
        <f>IF(CPJ220 = "", "", IFERROR(CPJ220 / SUMIFS(Aux_Totales!$N:$N, Aux_Totales!$F:$F, $F224, Aux_Totales!$A:$A, Aperturas!$A$2), 0))</f>
        <v/>
      </c>
      <c r="CPK224" s="21" t="str">
        <f>IF(CPK220 = "", "", IFERROR(CPK220 / SUMIFS(Aux_Totales!$N:$N, Aux_Totales!$F:$F, $F224, Aux_Totales!$A:$A, Aperturas!$A$2), 0))</f>
        <v/>
      </c>
      <c r="CPL224" s="21" t="str">
        <f>IF(CPL220 = "", "", IFERROR(CPL220 / SUMIFS(Aux_Totales!$N:$N, Aux_Totales!$F:$F, $F224, Aux_Totales!$A:$A, Aperturas!$A$2), 0))</f>
        <v/>
      </c>
      <c r="CPM224" s="21" t="str">
        <f>IF(CPM220 = "", "", IFERROR(CPM220 / SUMIFS(Aux_Totales!$N:$N, Aux_Totales!$F:$F, $F224, Aux_Totales!$A:$A, Aperturas!$A$2), 0))</f>
        <v/>
      </c>
      <c r="CPN224" s="21" t="str">
        <f>IF(CPN220 = "", "", IFERROR(CPN220 / SUMIFS(Aux_Totales!$N:$N, Aux_Totales!$F:$F, $F224, Aux_Totales!$A:$A, Aperturas!$A$2), 0))</f>
        <v/>
      </c>
      <c r="CPO224" s="21" t="str">
        <f>IF(CPO220 = "", "", IFERROR(CPO220 / SUMIFS(Aux_Totales!$N:$N, Aux_Totales!$F:$F, $F224, Aux_Totales!$A:$A, Aperturas!$A$2), 0))</f>
        <v/>
      </c>
      <c r="CPP224" s="21" t="str">
        <f>IF(CPP220 = "", "", IFERROR(CPP220 / SUMIFS(Aux_Totales!$N:$N, Aux_Totales!$F:$F, $F224, Aux_Totales!$A:$A, Aperturas!$A$2), 0))</f>
        <v/>
      </c>
      <c r="CPQ224" s="21" t="str">
        <f>IF(CPQ220 = "", "", IFERROR(CPQ220 / SUMIFS(Aux_Totales!$N:$N, Aux_Totales!$F:$F, $F224, Aux_Totales!$A:$A, Aperturas!$A$2), 0))</f>
        <v/>
      </c>
      <c r="CPR224" s="21" t="str">
        <f>IF(CPR220 = "", "", IFERROR(CPR220 / SUMIFS(Aux_Totales!$N:$N, Aux_Totales!$F:$F, $F224, Aux_Totales!$A:$A, Aperturas!$A$2), 0))</f>
        <v/>
      </c>
      <c r="CPS224" s="21" t="str">
        <f>IF(CPS220 = "", "", IFERROR(CPS220 / SUMIFS(Aux_Totales!$N:$N, Aux_Totales!$F:$F, $F224, Aux_Totales!$A:$A, Aperturas!$A$2), 0))</f>
        <v/>
      </c>
      <c r="CPT224" s="21" t="str">
        <f>IF(CPT220 = "", "", IFERROR(CPT220 / SUMIFS(Aux_Totales!$N:$N, Aux_Totales!$F:$F, $F224, Aux_Totales!$A:$A, Aperturas!$A$2), 0))</f>
        <v/>
      </c>
      <c r="CPU224" s="21" t="str">
        <f>IF(CPU220 = "", "", IFERROR(CPU220 / SUMIFS(Aux_Totales!$N:$N, Aux_Totales!$F:$F, $F224, Aux_Totales!$A:$A, Aperturas!$A$2), 0))</f>
        <v/>
      </c>
      <c r="CPV224" s="21" t="str">
        <f>IF(CPV220 = "", "", IFERROR(CPV220 / SUMIFS(Aux_Totales!$N:$N, Aux_Totales!$F:$F, $F224, Aux_Totales!$A:$A, Aperturas!$A$2), 0))</f>
        <v/>
      </c>
      <c r="CPW224" s="21" t="str">
        <f>IF(CPW220 = "", "", IFERROR(CPW220 / SUMIFS(Aux_Totales!$N:$N, Aux_Totales!$F:$F, $F224, Aux_Totales!$A:$A, Aperturas!$A$2), 0))</f>
        <v/>
      </c>
      <c r="CPX224" s="21" t="str">
        <f>IF(CPX220 = "", "", IFERROR(CPX220 / SUMIFS(Aux_Totales!$N:$N, Aux_Totales!$F:$F, $F224, Aux_Totales!$A:$A, Aperturas!$A$2), 0))</f>
        <v/>
      </c>
      <c r="CPY224" s="21" t="str">
        <f>IF(CPY220 = "", "", IFERROR(CPY220 / SUMIFS(Aux_Totales!$N:$N, Aux_Totales!$F:$F, $F224, Aux_Totales!$A:$A, Aperturas!$A$2), 0))</f>
        <v/>
      </c>
      <c r="CPZ224" s="21" t="str">
        <f>IF(CPZ220 = "", "", IFERROR(CPZ220 / SUMIFS(Aux_Totales!$N:$N, Aux_Totales!$F:$F, $F224, Aux_Totales!$A:$A, Aperturas!$A$2), 0))</f>
        <v/>
      </c>
      <c r="CQA224" s="21" t="str">
        <f>IF(CQA220 = "", "", IFERROR(CQA220 / SUMIFS(Aux_Totales!$N:$N, Aux_Totales!$F:$F, $F224, Aux_Totales!$A:$A, Aperturas!$A$2), 0))</f>
        <v/>
      </c>
      <c r="CQB224" s="21" t="str">
        <f>IF(CQB220 = "", "", IFERROR(CQB220 / SUMIFS(Aux_Totales!$N:$N, Aux_Totales!$F:$F, $F224, Aux_Totales!$A:$A, Aperturas!$A$2), 0))</f>
        <v/>
      </c>
      <c r="CQC224" s="21" t="str">
        <f>IF(CQC220 = "", "", IFERROR(CQC220 / SUMIFS(Aux_Totales!$N:$N, Aux_Totales!$F:$F, $F224, Aux_Totales!$A:$A, Aperturas!$A$2), 0))</f>
        <v/>
      </c>
      <c r="CQD224" s="21" t="str">
        <f>IF(CQD220 = "", "", IFERROR(CQD220 / SUMIFS(Aux_Totales!$N:$N, Aux_Totales!$F:$F, $F224, Aux_Totales!$A:$A, Aperturas!$A$2), 0))</f>
        <v/>
      </c>
      <c r="CQE224" s="21" t="str">
        <f>IF(CQE220 = "", "", IFERROR(CQE220 / SUMIFS(Aux_Totales!$N:$N, Aux_Totales!$F:$F, $F224, Aux_Totales!$A:$A, Aperturas!$A$2), 0))</f>
        <v/>
      </c>
      <c r="CQF224" s="21" t="str">
        <f>IF(CQF220 = "", "", IFERROR(CQF220 / SUMIFS(Aux_Totales!$N:$N, Aux_Totales!$F:$F, $F224, Aux_Totales!$A:$A, Aperturas!$A$2), 0))</f>
        <v/>
      </c>
      <c r="CQG224" s="21" t="str">
        <f>IF(CQG220 = "", "", IFERROR(CQG220 / SUMIFS(Aux_Totales!$N:$N, Aux_Totales!$F:$F, $F224, Aux_Totales!$A:$A, Aperturas!$A$2), 0))</f>
        <v/>
      </c>
      <c r="CQH224" s="21" t="str">
        <f>IF(CQH220 = "", "", IFERROR(CQH220 / SUMIFS(Aux_Totales!$N:$N, Aux_Totales!$F:$F, $F224, Aux_Totales!$A:$A, Aperturas!$A$2), 0))</f>
        <v/>
      </c>
      <c r="CQI224" s="21" t="str">
        <f>IF(CQI220 = "", "", IFERROR(CQI220 / SUMIFS(Aux_Totales!$N:$N, Aux_Totales!$F:$F, $F224, Aux_Totales!$A:$A, Aperturas!$A$2), 0))</f>
        <v/>
      </c>
      <c r="CQJ224" s="21" t="str">
        <f>IF(CQJ220 = "", "", IFERROR(CQJ220 / SUMIFS(Aux_Totales!$N:$N, Aux_Totales!$F:$F, $F224, Aux_Totales!$A:$A, Aperturas!$A$2), 0))</f>
        <v/>
      </c>
      <c r="CQK224" s="21" t="str">
        <f>IF(CQK220 = "", "", IFERROR(CQK220 / SUMIFS(Aux_Totales!$N:$N, Aux_Totales!$F:$F, $F224, Aux_Totales!$A:$A, Aperturas!$A$2), 0))</f>
        <v/>
      </c>
      <c r="CQL224" s="21" t="str">
        <f>IF(CQL220 = "", "", IFERROR(CQL220 / SUMIFS(Aux_Totales!$N:$N, Aux_Totales!$F:$F, $F224, Aux_Totales!$A:$A, Aperturas!$A$2), 0))</f>
        <v/>
      </c>
      <c r="CQM224" s="21" t="str">
        <f>IF(CQM220 = "", "", IFERROR(CQM220 / SUMIFS(Aux_Totales!$N:$N, Aux_Totales!$F:$F, $F224, Aux_Totales!$A:$A, Aperturas!$A$2), 0))</f>
        <v/>
      </c>
      <c r="CQN224" s="21" t="str">
        <f>IF(CQN220 = "", "", IFERROR(CQN220 / SUMIFS(Aux_Totales!$N:$N, Aux_Totales!$F:$F, $F224, Aux_Totales!$A:$A, Aperturas!$A$2), 0))</f>
        <v/>
      </c>
      <c r="CQO224" s="21" t="str">
        <f>IF(CQO220 = "", "", IFERROR(CQO220 / SUMIFS(Aux_Totales!$N:$N, Aux_Totales!$F:$F, $F224, Aux_Totales!$A:$A, Aperturas!$A$2), 0))</f>
        <v/>
      </c>
      <c r="CQP224" s="21" t="str">
        <f>IF(CQP220 = "", "", IFERROR(CQP220 / SUMIFS(Aux_Totales!$N:$N, Aux_Totales!$F:$F, $F224, Aux_Totales!$A:$A, Aperturas!$A$2), 0))</f>
        <v/>
      </c>
      <c r="CQQ224" s="21" t="str">
        <f>IF(CQQ220 = "", "", IFERROR(CQQ220 / SUMIFS(Aux_Totales!$N:$N, Aux_Totales!$F:$F, $F224, Aux_Totales!$A:$A, Aperturas!$A$2), 0))</f>
        <v/>
      </c>
      <c r="CQR224" s="21" t="str">
        <f>IF(CQR220 = "", "", IFERROR(CQR220 / SUMIFS(Aux_Totales!$N:$N, Aux_Totales!$F:$F, $F224, Aux_Totales!$A:$A, Aperturas!$A$2), 0))</f>
        <v/>
      </c>
      <c r="CQS224" s="21" t="str">
        <f>IF(CQS220 = "", "", IFERROR(CQS220 / SUMIFS(Aux_Totales!$N:$N, Aux_Totales!$F:$F, $F224, Aux_Totales!$A:$A, Aperturas!$A$2), 0))</f>
        <v/>
      </c>
      <c r="CQT224" s="21" t="str">
        <f>IF(CQT220 = "", "", IFERROR(CQT220 / SUMIFS(Aux_Totales!$N:$N, Aux_Totales!$F:$F, $F224, Aux_Totales!$A:$A, Aperturas!$A$2), 0))</f>
        <v/>
      </c>
      <c r="CQU224" s="21" t="str">
        <f>IF(CQU220 = "", "", IFERROR(CQU220 / SUMIFS(Aux_Totales!$N:$N, Aux_Totales!$F:$F, $F224, Aux_Totales!$A:$A, Aperturas!$A$2), 0))</f>
        <v/>
      </c>
      <c r="CQV224" s="21" t="str">
        <f>IF(CQV220 = "", "", IFERROR(CQV220 / SUMIFS(Aux_Totales!$N:$N, Aux_Totales!$F:$F, $F224, Aux_Totales!$A:$A, Aperturas!$A$2), 0))</f>
        <v/>
      </c>
      <c r="CQW224" s="21" t="str">
        <f>IF(CQW220 = "", "", IFERROR(CQW220 / SUMIFS(Aux_Totales!$N:$N, Aux_Totales!$F:$F, $F224, Aux_Totales!$A:$A, Aperturas!$A$2), 0))</f>
        <v/>
      </c>
      <c r="CQX224" s="21" t="str">
        <f>IF(CQX220 = "", "", IFERROR(CQX220 / SUMIFS(Aux_Totales!$N:$N, Aux_Totales!$F:$F, $F224, Aux_Totales!$A:$A, Aperturas!$A$2), 0))</f>
        <v/>
      </c>
      <c r="CQY224" s="21" t="str">
        <f>IF(CQY220 = "", "", IFERROR(CQY220 / SUMIFS(Aux_Totales!$N:$N, Aux_Totales!$F:$F, $F224, Aux_Totales!$A:$A, Aperturas!$A$2), 0))</f>
        <v/>
      </c>
      <c r="CQZ224" s="21" t="str">
        <f>IF(CQZ220 = "", "", IFERROR(CQZ220 / SUMIFS(Aux_Totales!$N:$N, Aux_Totales!$F:$F, $F224, Aux_Totales!$A:$A, Aperturas!$A$2), 0))</f>
        <v/>
      </c>
      <c r="CRA224" s="21" t="str">
        <f>IF(CRA220 = "", "", IFERROR(CRA220 / SUMIFS(Aux_Totales!$N:$N, Aux_Totales!$F:$F, $F224, Aux_Totales!$A:$A, Aperturas!$A$2), 0))</f>
        <v/>
      </c>
      <c r="CRB224" s="21" t="str">
        <f>IF(CRB220 = "", "", IFERROR(CRB220 / SUMIFS(Aux_Totales!$N:$N, Aux_Totales!$F:$F, $F224, Aux_Totales!$A:$A, Aperturas!$A$2), 0))</f>
        <v/>
      </c>
      <c r="CRC224" s="21" t="str">
        <f>IF(CRC220 = "", "", IFERROR(CRC220 / SUMIFS(Aux_Totales!$N:$N, Aux_Totales!$F:$F, $F224, Aux_Totales!$A:$A, Aperturas!$A$2), 0))</f>
        <v/>
      </c>
      <c r="CRD224" s="21" t="str">
        <f>IF(CRD220 = "", "", IFERROR(CRD220 / SUMIFS(Aux_Totales!$N:$N, Aux_Totales!$F:$F, $F224, Aux_Totales!$A:$A, Aperturas!$A$2), 0))</f>
        <v/>
      </c>
      <c r="CRE224" s="21" t="str">
        <f>IF(CRE220 = "", "", IFERROR(CRE220 / SUMIFS(Aux_Totales!$N:$N, Aux_Totales!$F:$F, $F224, Aux_Totales!$A:$A, Aperturas!$A$2), 0))</f>
        <v/>
      </c>
      <c r="CRF224" s="21" t="str">
        <f>IF(CRF220 = "", "", IFERROR(CRF220 / SUMIFS(Aux_Totales!$N:$N, Aux_Totales!$F:$F, $F224, Aux_Totales!$A:$A, Aperturas!$A$2), 0))</f>
        <v/>
      </c>
      <c r="CRG224" s="21" t="str">
        <f>IF(CRG220 = "", "", IFERROR(CRG220 / SUMIFS(Aux_Totales!$N:$N, Aux_Totales!$F:$F, $F224, Aux_Totales!$A:$A, Aperturas!$A$2), 0))</f>
        <v/>
      </c>
      <c r="CRH224" s="21" t="str">
        <f>IF(CRH220 = "", "", IFERROR(CRH220 / SUMIFS(Aux_Totales!$N:$N, Aux_Totales!$F:$F, $F224, Aux_Totales!$A:$A, Aperturas!$A$2), 0))</f>
        <v/>
      </c>
      <c r="CRI224" s="21" t="str">
        <f>IF(CRI220 = "", "", IFERROR(CRI220 / SUMIFS(Aux_Totales!$N:$N, Aux_Totales!$F:$F, $F224, Aux_Totales!$A:$A, Aperturas!$A$2), 0))</f>
        <v/>
      </c>
      <c r="CRJ224" s="21" t="str">
        <f>IF(CRJ220 = "", "", IFERROR(CRJ220 / SUMIFS(Aux_Totales!$N:$N, Aux_Totales!$F:$F, $F224, Aux_Totales!$A:$A, Aperturas!$A$2), 0))</f>
        <v/>
      </c>
      <c r="CRK224" s="21" t="str">
        <f>IF(CRK220 = "", "", IFERROR(CRK220 / SUMIFS(Aux_Totales!$N:$N, Aux_Totales!$F:$F, $F224, Aux_Totales!$A:$A, Aperturas!$A$2), 0))</f>
        <v/>
      </c>
      <c r="CRL224" s="21" t="str">
        <f>IF(CRL220 = "", "", IFERROR(CRL220 / SUMIFS(Aux_Totales!$N:$N, Aux_Totales!$F:$F, $F224, Aux_Totales!$A:$A, Aperturas!$A$2), 0))</f>
        <v/>
      </c>
      <c r="CRM224" s="21" t="str">
        <f>IF(CRM220 = "", "", IFERROR(CRM220 / SUMIFS(Aux_Totales!$N:$N, Aux_Totales!$F:$F, $F224, Aux_Totales!$A:$A, Aperturas!$A$2), 0))</f>
        <v/>
      </c>
      <c r="CRN224" s="21" t="str">
        <f>IF(CRN220 = "", "", IFERROR(CRN220 / SUMIFS(Aux_Totales!$N:$N, Aux_Totales!$F:$F, $F224, Aux_Totales!$A:$A, Aperturas!$A$2), 0))</f>
        <v/>
      </c>
      <c r="CRO224" s="21" t="str">
        <f>IF(CRO220 = "", "", IFERROR(CRO220 / SUMIFS(Aux_Totales!$N:$N, Aux_Totales!$F:$F, $F224, Aux_Totales!$A:$A, Aperturas!$A$2), 0))</f>
        <v/>
      </c>
      <c r="CRP224" s="21" t="str">
        <f>IF(CRP220 = "", "", IFERROR(CRP220 / SUMIFS(Aux_Totales!$N:$N, Aux_Totales!$F:$F, $F224, Aux_Totales!$A:$A, Aperturas!$A$2), 0))</f>
        <v/>
      </c>
      <c r="CRQ224" s="21" t="str">
        <f>IF(CRQ220 = "", "", IFERROR(CRQ220 / SUMIFS(Aux_Totales!$N:$N, Aux_Totales!$F:$F, $F224, Aux_Totales!$A:$A, Aperturas!$A$2), 0))</f>
        <v/>
      </c>
      <c r="CRR224" s="21" t="str">
        <f>IF(CRR220 = "", "", IFERROR(CRR220 / SUMIFS(Aux_Totales!$N:$N, Aux_Totales!$F:$F, $F224, Aux_Totales!$A:$A, Aperturas!$A$2), 0))</f>
        <v/>
      </c>
      <c r="CRS224" s="21" t="str">
        <f>IF(CRS220 = "", "", IFERROR(CRS220 / SUMIFS(Aux_Totales!$N:$N, Aux_Totales!$F:$F, $F224, Aux_Totales!$A:$A, Aperturas!$A$2), 0))</f>
        <v/>
      </c>
      <c r="CRT224" s="21" t="str">
        <f>IF(CRT220 = "", "", IFERROR(CRT220 / SUMIFS(Aux_Totales!$N:$N, Aux_Totales!$F:$F, $F224, Aux_Totales!$A:$A, Aperturas!$A$2), 0))</f>
        <v/>
      </c>
      <c r="CRU224" s="21" t="str">
        <f>IF(CRU220 = "", "", IFERROR(CRU220 / SUMIFS(Aux_Totales!$N:$N, Aux_Totales!$F:$F, $F224, Aux_Totales!$A:$A, Aperturas!$A$2), 0))</f>
        <v/>
      </c>
      <c r="CRV224" s="21" t="str">
        <f>IF(CRV220 = "", "", IFERROR(CRV220 / SUMIFS(Aux_Totales!$N:$N, Aux_Totales!$F:$F, $F224, Aux_Totales!$A:$A, Aperturas!$A$2), 0))</f>
        <v/>
      </c>
      <c r="CRW224" s="21" t="str">
        <f>IF(CRW220 = "", "", IFERROR(CRW220 / SUMIFS(Aux_Totales!$N:$N, Aux_Totales!$F:$F, $F224, Aux_Totales!$A:$A, Aperturas!$A$2), 0))</f>
        <v/>
      </c>
      <c r="CRX224" s="21" t="str">
        <f>IF(CRX220 = "", "", IFERROR(CRX220 / SUMIFS(Aux_Totales!$N:$N, Aux_Totales!$F:$F, $F224, Aux_Totales!$A:$A, Aperturas!$A$2), 0))</f>
        <v/>
      </c>
      <c r="CRY224" s="21" t="str">
        <f>IF(CRY220 = "", "", IFERROR(CRY220 / SUMIFS(Aux_Totales!$N:$N, Aux_Totales!$F:$F, $F224, Aux_Totales!$A:$A, Aperturas!$A$2), 0))</f>
        <v/>
      </c>
      <c r="CRZ224" s="21" t="str">
        <f>IF(CRZ220 = "", "", IFERROR(CRZ220 / SUMIFS(Aux_Totales!$N:$N, Aux_Totales!$F:$F, $F224, Aux_Totales!$A:$A, Aperturas!$A$2), 0))</f>
        <v/>
      </c>
      <c r="CSA224" s="21" t="str">
        <f>IF(CSA220 = "", "", IFERROR(CSA220 / SUMIFS(Aux_Totales!$N:$N, Aux_Totales!$F:$F, $F224, Aux_Totales!$A:$A, Aperturas!$A$2), 0))</f>
        <v/>
      </c>
      <c r="CSB224" s="21" t="str">
        <f>IF(CSB220 = "", "", IFERROR(CSB220 / SUMIFS(Aux_Totales!$N:$N, Aux_Totales!$F:$F, $F224, Aux_Totales!$A:$A, Aperturas!$A$2), 0))</f>
        <v/>
      </c>
      <c r="CSC224" s="21" t="str">
        <f>IF(CSC220 = "", "", IFERROR(CSC220 / SUMIFS(Aux_Totales!$N:$N, Aux_Totales!$F:$F, $F224, Aux_Totales!$A:$A, Aperturas!$A$2), 0))</f>
        <v/>
      </c>
      <c r="CSD224" s="21" t="str">
        <f>IF(CSD220 = "", "", IFERROR(CSD220 / SUMIFS(Aux_Totales!$N:$N, Aux_Totales!$F:$F, $F224, Aux_Totales!$A:$A, Aperturas!$A$2), 0))</f>
        <v/>
      </c>
      <c r="CSE224" s="21" t="str">
        <f>IF(CSE220 = "", "", IFERROR(CSE220 / SUMIFS(Aux_Totales!$N:$N, Aux_Totales!$F:$F, $F224, Aux_Totales!$A:$A, Aperturas!$A$2), 0))</f>
        <v/>
      </c>
      <c r="CSF224" s="21" t="str">
        <f>IF(CSF220 = "", "", IFERROR(CSF220 / SUMIFS(Aux_Totales!$N:$N, Aux_Totales!$F:$F, $F224, Aux_Totales!$A:$A, Aperturas!$A$2), 0))</f>
        <v/>
      </c>
      <c r="CSG224" s="21" t="str">
        <f>IF(CSG220 = "", "", IFERROR(CSG220 / SUMIFS(Aux_Totales!$N:$N, Aux_Totales!$F:$F, $F224, Aux_Totales!$A:$A, Aperturas!$A$2), 0))</f>
        <v/>
      </c>
      <c r="CSH224" s="21" t="str">
        <f>IF(CSH220 = "", "", IFERROR(CSH220 / SUMIFS(Aux_Totales!$N:$N, Aux_Totales!$F:$F, $F224, Aux_Totales!$A:$A, Aperturas!$A$2), 0))</f>
        <v/>
      </c>
      <c r="CSI224" s="21" t="str">
        <f>IF(CSI220 = "", "", IFERROR(CSI220 / SUMIFS(Aux_Totales!$N:$N, Aux_Totales!$F:$F, $F224, Aux_Totales!$A:$A, Aperturas!$A$2), 0))</f>
        <v/>
      </c>
      <c r="CSJ224" s="21" t="str">
        <f>IF(CSJ220 = "", "", IFERROR(CSJ220 / SUMIFS(Aux_Totales!$N:$N, Aux_Totales!$F:$F, $F224, Aux_Totales!$A:$A, Aperturas!$A$2), 0))</f>
        <v/>
      </c>
      <c r="CSK224" s="21" t="str">
        <f>IF(CSK220 = "", "", IFERROR(CSK220 / SUMIFS(Aux_Totales!$N:$N, Aux_Totales!$F:$F, $F224, Aux_Totales!$A:$A, Aperturas!$A$2), 0))</f>
        <v/>
      </c>
      <c r="CSL224" s="21" t="str">
        <f>IF(CSL220 = "", "", IFERROR(CSL220 / SUMIFS(Aux_Totales!$N:$N, Aux_Totales!$F:$F, $F224, Aux_Totales!$A:$A, Aperturas!$A$2), 0))</f>
        <v/>
      </c>
      <c r="CSM224" s="21" t="str">
        <f>IF(CSM220 = "", "", IFERROR(CSM220 / SUMIFS(Aux_Totales!$N:$N, Aux_Totales!$F:$F, $F224, Aux_Totales!$A:$A, Aperturas!$A$2), 0))</f>
        <v/>
      </c>
      <c r="CSN224" s="21" t="str">
        <f>IF(CSN220 = "", "", IFERROR(CSN220 / SUMIFS(Aux_Totales!$N:$N, Aux_Totales!$F:$F, $F224, Aux_Totales!$A:$A, Aperturas!$A$2), 0))</f>
        <v/>
      </c>
      <c r="CSO224" s="21" t="str">
        <f>IF(CSO220 = "", "", IFERROR(CSO220 / SUMIFS(Aux_Totales!$N:$N, Aux_Totales!$F:$F, $F224, Aux_Totales!$A:$A, Aperturas!$A$2), 0))</f>
        <v/>
      </c>
      <c r="CSP224" s="21" t="str">
        <f>IF(CSP220 = "", "", IFERROR(CSP220 / SUMIFS(Aux_Totales!$N:$N, Aux_Totales!$F:$F, $F224, Aux_Totales!$A:$A, Aperturas!$A$2), 0))</f>
        <v/>
      </c>
      <c r="CSQ224" s="21" t="str">
        <f>IF(CSQ220 = "", "", IFERROR(CSQ220 / SUMIFS(Aux_Totales!$N:$N, Aux_Totales!$F:$F, $F224, Aux_Totales!$A:$A, Aperturas!$A$2), 0))</f>
        <v/>
      </c>
      <c r="CSR224" s="21" t="str">
        <f>IF(CSR220 = "", "", IFERROR(CSR220 / SUMIFS(Aux_Totales!$N:$N, Aux_Totales!$F:$F, $F224, Aux_Totales!$A:$A, Aperturas!$A$2), 0))</f>
        <v/>
      </c>
      <c r="CSS224" s="21" t="str">
        <f>IF(CSS220 = "", "", IFERROR(CSS220 / SUMIFS(Aux_Totales!$N:$N, Aux_Totales!$F:$F, $F224, Aux_Totales!$A:$A, Aperturas!$A$2), 0))</f>
        <v/>
      </c>
      <c r="CST224" s="21" t="str">
        <f>IF(CST220 = "", "", IFERROR(CST220 / SUMIFS(Aux_Totales!$N:$N, Aux_Totales!$F:$F, $F224, Aux_Totales!$A:$A, Aperturas!$A$2), 0))</f>
        <v/>
      </c>
      <c r="CSU224" s="21" t="str">
        <f>IF(CSU220 = "", "", IFERROR(CSU220 / SUMIFS(Aux_Totales!$N:$N, Aux_Totales!$F:$F, $F224, Aux_Totales!$A:$A, Aperturas!$A$2), 0))</f>
        <v/>
      </c>
      <c r="CSV224" s="21" t="str">
        <f>IF(CSV220 = "", "", IFERROR(CSV220 / SUMIFS(Aux_Totales!$N:$N, Aux_Totales!$F:$F, $F224, Aux_Totales!$A:$A, Aperturas!$A$2), 0))</f>
        <v/>
      </c>
      <c r="CSW224" s="21" t="str">
        <f>IF(CSW220 = "", "", IFERROR(CSW220 / SUMIFS(Aux_Totales!$N:$N, Aux_Totales!$F:$F, $F224, Aux_Totales!$A:$A, Aperturas!$A$2), 0))</f>
        <v/>
      </c>
      <c r="CSX224" s="21" t="str">
        <f>IF(CSX220 = "", "", IFERROR(CSX220 / SUMIFS(Aux_Totales!$N:$N, Aux_Totales!$F:$F, $F224, Aux_Totales!$A:$A, Aperturas!$A$2), 0))</f>
        <v/>
      </c>
      <c r="CSY224" s="21" t="str">
        <f>IF(CSY220 = "", "", IFERROR(CSY220 / SUMIFS(Aux_Totales!$N:$N, Aux_Totales!$F:$F, $F224, Aux_Totales!$A:$A, Aperturas!$A$2), 0))</f>
        <v/>
      </c>
      <c r="CSZ224" s="21" t="str">
        <f>IF(CSZ220 = "", "", IFERROR(CSZ220 / SUMIFS(Aux_Totales!$N:$N, Aux_Totales!$F:$F, $F224, Aux_Totales!$A:$A, Aperturas!$A$2), 0))</f>
        <v/>
      </c>
      <c r="CTA224" s="21" t="str">
        <f>IF(CTA220 = "", "", IFERROR(CTA220 / SUMIFS(Aux_Totales!$N:$N, Aux_Totales!$F:$F, $F224, Aux_Totales!$A:$A, Aperturas!$A$2), 0))</f>
        <v/>
      </c>
      <c r="CTB224" s="21" t="str">
        <f>IF(CTB220 = "", "", IFERROR(CTB220 / SUMIFS(Aux_Totales!$N:$N, Aux_Totales!$F:$F, $F224, Aux_Totales!$A:$A, Aperturas!$A$2), 0))</f>
        <v/>
      </c>
      <c r="CTC224" s="21" t="str">
        <f>IF(CTC220 = "", "", IFERROR(CTC220 / SUMIFS(Aux_Totales!$N:$N, Aux_Totales!$F:$F, $F224, Aux_Totales!$A:$A, Aperturas!$A$2), 0))</f>
        <v/>
      </c>
      <c r="CTD224" s="21" t="str">
        <f>IF(CTD220 = "", "", IFERROR(CTD220 / SUMIFS(Aux_Totales!$N:$N, Aux_Totales!$F:$F, $F224, Aux_Totales!$A:$A, Aperturas!$A$2), 0))</f>
        <v/>
      </c>
      <c r="CTE224" s="21" t="str">
        <f>IF(CTE220 = "", "", IFERROR(CTE220 / SUMIFS(Aux_Totales!$N:$N, Aux_Totales!$F:$F, $F224, Aux_Totales!$A:$A, Aperturas!$A$2), 0))</f>
        <v/>
      </c>
      <c r="CTF224" s="21" t="str">
        <f>IF(CTF220 = "", "", IFERROR(CTF220 / SUMIFS(Aux_Totales!$N:$N, Aux_Totales!$F:$F, $F224, Aux_Totales!$A:$A, Aperturas!$A$2), 0))</f>
        <v/>
      </c>
      <c r="CTG224" s="21" t="str">
        <f>IF(CTG220 = "", "", IFERROR(CTG220 / SUMIFS(Aux_Totales!$N:$N, Aux_Totales!$F:$F, $F224, Aux_Totales!$A:$A, Aperturas!$A$2), 0))</f>
        <v/>
      </c>
      <c r="CTH224" s="21" t="str">
        <f>IF(CTH220 = "", "", IFERROR(CTH220 / SUMIFS(Aux_Totales!$N:$N, Aux_Totales!$F:$F, $F224, Aux_Totales!$A:$A, Aperturas!$A$2), 0))</f>
        <v/>
      </c>
      <c r="CTI224" s="21" t="str">
        <f>IF(CTI220 = "", "", IFERROR(CTI220 / SUMIFS(Aux_Totales!$N:$N, Aux_Totales!$F:$F, $F224, Aux_Totales!$A:$A, Aperturas!$A$2), 0))</f>
        <v/>
      </c>
      <c r="CTJ224" s="21" t="str">
        <f>IF(CTJ220 = "", "", IFERROR(CTJ220 / SUMIFS(Aux_Totales!$N:$N, Aux_Totales!$F:$F, $F224, Aux_Totales!$A:$A, Aperturas!$A$2), 0))</f>
        <v/>
      </c>
      <c r="CTK224" s="21" t="str">
        <f>IF(CTK220 = "", "", IFERROR(CTK220 / SUMIFS(Aux_Totales!$N:$N, Aux_Totales!$F:$F, $F224, Aux_Totales!$A:$A, Aperturas!$A$2), 0))</f>
        <v/>
      </c>
      <c r="CTL224" s="21" t="str">
        <f>IF(CTL220 = "", "", IFERROR(CTL220 / SUMIFS(Aux_Totales!$N:$N, Aux_Totales!$F:$F, $F224, Aux_Totales!$A:$A, Aperturas!$A$2), 0))</f>
        <v/>
      </c>
      <c r="CTM224" s="21" t="str">
        <f>IF(CTM220 = "", "", IFERROR(CTM220 / SUMIFS(Aux_Totales!$N:$N, Aux_Totales!$F:$F, $F224, Aux_Totales!$A:$A, Aperturas!$A$2), 0))</f>
        <v/>
      </c>
      <c r="CTN224" s="21" t="str">
        <f>IF(CTN220 = "", "", IFERROR(CTN220 / SUMIFS(Aux_Totales!$N:$N, Aux_Totales!$F:$F, $F224, Aux_Totales!$A:$A, Aperturas!$A$2), 0))</f>
        <v/>
      </c>
      <c r="CTO224" s="21" t="str">
        <f>IF(CTO220 = "", "", IFERROR(CTO220 / SUMIFS(Aux_Totales!$N:$N, Aux_Totales!$F:$F, $F224, Aux_Totales!$A:$A, Aperturas!$A$2), 0))</f>
        <v/>
      </c>
      <c r="CTP224" s="21" t="str">
        <f>IF(CTP220 = "", "", IFERROR(CTP220 / SUMIFS(Aux_Totales!$N:$N, Aux_Totales!$F:$F, $F224, Aux_Totales!$A:$A, Aperturas!$A$2), 0))</f>
        <v/>
      </c>
      <c r="CTQ224" s="21" t="str">
        <f>IF(CTQ220 = "", "", IFERROR(CTQ220 / SUMIFS(Aux_Totales!$N:$N, Aux_Totales!$F:$F, $F224, Aux_Totales!$A:$A, Aperturas!$A$2), 0))</f>
        <v/>
      </c>
      <c r="CTR224" s="21" t="str">
        <f>IF(CTR220 = "", "", IFERROR(CTR220 / SUMIFS(Aux_Totales!$N:$N, Aux_Totales!$F:$F, $F224, Aux_Totales!$A:$A, Aperturas!$A$2), 0))</f>
        <v/>
      </c>
      <c r="CTS224" s="21" t="str">
        <f>IF(CTS220 = "", "", IFERROR(CTS220 / SUMIFS(Aux_Totales!$N:$N, Aux_Totales!$F:$F, $F224, Aux_Totales!$A:$A, Aperturas!$A$2), 0))</f>
        <v/>
      </c>
      <c r="CTT224" s="21" t="str">
        <f>IF(CTT220 = "", "", IFERROR(CTT220 / SUMIFS(Aux_Totales!$N:$N, Aux_Totales!$F:$F, $F224, Aux_Totales!$A:$A, Aperturas!$A$2), 0))</f>
        <v/>
      </c>
      <c r="CTU224" s="21" t="str">
        <f>IF(CTU220 = "", "", IFERROR(CTU220 / SUMIFS(Aux_Totales!$N:$N, Aux_Totales!$F:$F, $F224, Aux_Totales!$A:$A, Aperturas!$A$2), 0))</f>
        <v/>
      </c>
      <c r="CTV224" s="21" t="str">
        <f>IF(CTV220 = "", "", IFERROR(CTV220 / SUMIFS(Aux_Totales!$N:$N, Aux_Totales!$F:$F, $F224, Aux_Totales!$A:$A, Aperturas!$A$2), 0))</f>
        <v/>
      </c>
      <c r="CTW224" s="21" t="str">
        <f>IF(CTW220 = "", "", IFERROR(CTW220 / SUMIFS(Aux_Totales!$N:$N, Aux_Totales!$F:$F, $F224, Aux_Totales!$A:$A, Aperturas!$A$2), 0))</f>
        <v/>
      </c>
      <c r="CTX224" s="21" t="str">
        <f>IF(CTX220 = "", "", IFERROR(CTX220 / SUMIFS(Aux_Totales!$N:$N, Aux_Totales!$F:$F, $F224, Aux_Totales!$A:$A, Aperturas!$A$2), 0))</f>
        <v/>
      </c>
      <c r="CTY224" s="21" t="str">
        <f>IF(CTY220 = "", "", IFERROR(CTY220 / SUMIFS(Aux_Totales!$N:$N, Aux_Totales!$F:$F, $F224, Aux_Totales!$A:$A, Aperturas!$A$2), 0))</f>
        <v/>
      </c>
      <c r="CTZ224" s="21" t="str">
        <f>IF(CTZ220 = "", "", IFERROR(CTZ220 / SUMIFS(Aux_Totales!$N:$N, Aux_Totales!$F:$F, $F224, Aux_Totales!$A:$A, Aperturas!$A$2), 0))</f>
        <v/>
      </c>
      <c r="CUA224" s="21" t="str">
        <f>IF(CUA220 = "", "", IFERROR(CUA220 / SUMIFS(Aux_Totales!$N:$N, Aux_Totales!$F:$F, $F224, Aux_Totales!$A:$A, Aperturas!$A$2), 0))</f>
        <v/>
      </c>
      <c r="CUB224" s="21" t="str">
        <f>IF(CUB220 = "", "", IFERROR(CUB220 / SUMIFS(Aux_Totales!$N:$N, Aux_Totales!$F:$F, $F224, Aux_Totales!$A:$A, Aperturas!$A$2), 0))</f>
        <v/>
      </c>
      <c r="CUC224" s="21" t="str">
        <f>IF(CUC220 = "", "", IFERROR(CUC220 / SUMIFS(Aux_Totales!$N:$N, Aux_Totales!$F:$F, $F224, Aux_Totales!$A:$A, Aperturas!$A$2), 0))</f>
        <v/>
      </c>
      <c r="CUD224" s="21" t="str">
        <f>IF(CUD220 = "", "", IFERROR(CUD220 / SUMIFS(Aux_Totales!$N:$N, Aux_Totales!$F:$F, $F224, Aux_Totales!$A:$A, Aperturas!$A$2), 0))</f>
        <v/>
      </c>
      <c r="CUE224" s="21" t="str">
        <f>IF(CUE220 = "", "", IFERROR(CUE220 / SUMIFS(Aux_Totales!$N:$N, Aux_Totales!$F:$F, $F224, Aux_Totales!$A:$A, Aperturas!$A$2), 0))</f>
        <v/>
      </c>
      <c r="CUF224" s="21" t="str">
        <f>IF(CUF220 = "", "", IFERROR(CUF220 / SUMIFS(Aux_Totales!$N:$N, Aux_Totales!$F:$F, $F224, Aux_Totales!$A:$A, Aperturas!$A$2), 0))</f>
        <v/>
      </c>
      <c r="CUG224" s="21" t="str">
        <f>IF(CUG220 = "", "", IFERROR(CUG220 / SUMIFS(Aux_Totales!$N:$N, Aux_Totales!$F:$F, $F224, Aux_Totales!$A:$A, Aperturas!$A$2), 0))</f>
        <v/>
      </c>
      <c r="CUH224" s="21" t="str">
        <f>IF(CUH220 = "", "", IFERROR(CUH220 / SUMIFS(Aux_Totales!$N:$N, Aux_Totales!$F:$F, $F224, Aux_Totales!$A:$A, Aperturas!$A$2), 0))</f>
        <v/>
      </c>
      <c r="CUI224" s="21" t="str">
        <f>IF(CUI220 = "", "", IFERROR(CUI220 / SUMIFS(Aux_Totales!$N:$N, Aux_Totales!$F:$F, $F224, Aux_Totales!$A:$A, Aperturas!$A$2), 0))</f>
        <v/>
      </c>
      <c r="CUJ224" s="21" t="str">
        <f>IF(CUJ220 = "", "", IFERROR(CUJ220 / SUMIFS(Aux_Totales!$N:$N, Aux_Totales!$F:$F, $F224, Aux_Totales!$A:$A, Aperturas!$A$2), 0))</f>
        <v/>
      </c>
      <c r="CUK224" s="21" t="str">
        <f>IF(CUK220 = "", "", IFERROR(CUK220 / SUMIFS(Aux_Totales!$N:$N, Aux_Totales!$F:$F, $F224, Aux_Totales!$A:$A, Aperturas!$A$2), 0))</f>
        <v/>
      </c>
      <c r="CUL224" s="21" t="str">
        <f>IF(CUL220 = "", "", IFERROR(CUL220 / SUMIFS(Aux_Totales!$N:$N, Aux_Totales!$F:$F, $F224, Aux_Totales!$A:$A, Aperturas!$A$2), 0))</f>
        <v/>
      </c>
      <c r="CUM224" s="21" t="str">
        <f>IF(CUM220 = "", "", IFERROR(CUM220 / SUMIFS(Aux_Totales!$N:$N, Aux_Totales!$F:$F, $F224, Aux_Totales!$A:$A, Aperturas!$A$2), 0))</f>
        <v/>
      </c>
      <c r="CUN224" s="21" t="str">
        <f>IF(CUN220 = "", "", IFERROR(CUN220 / SUMIFS(Aux_Totales!$N:$N, Aux_Totales!$F:$F, $F224, Aux_Totales!$A:$A, Aperturas!$A$2), 0))</f>
        <v/>
      </c>
      <c r="CUO224" s="21" t="str">
        <f>IF(CUO220 = "", "", IFERROR(CUO220 / SUMIFS(Aux_Totales!$N:$N, Aux_Totales!$F:$F, $F224, Aux_Totales!$A:$A, Aperturas!$A$2), 0))</f>
        <v/>
      </c>
      <c r="CUP224" s="21" t="str">
        <f>IF(CUP220 = "", "", IFERROR(CUP220 / SUMIFS(Aux_Totales!$N:$N, Aux_Totales!$F:$F, $F224, Aux_Totales!$A:$A, Aperturas!$A$2), 0))</f>
        <v/>
      </c>
      <c r="CUQ224" s="21" t="str">
        <f>IF(CUQ220 = "", "", IFERROR(CUQ220 / SUMIFS(Aux_Totales!$N:$N, Aux_Totales!$F:$F, $F224, Aux_Totales!$A:$A, Aperturas!$A$2), 0))</f>
        <v/>
      </c>
      <c r="CUR224" s="21" t="str">
        <f>IF(CUR220 = "", "", IFERROR(CUR220 / SUMIFS(Aux_Totales!$N:$N, Aux_Totales!$F:$F, $F224, Aux_Totales!$A:$A, Aperturas!$A$2), 0))</f>
        <v/>
      </c>
      <c r="CUS224" s="21" t="str">
        <f>IF(CUS220 = "", "", IFERROR(CUS220 / SUMIFS(Aux_Totales!$N:$N, Aux_Totales!$F:$F, $F224, Aux_Totales!$A:$A, Aperturas!$A$2), 0))</f>
        <v/>
      </c>
      <c r="CUT224" s="21" t="str">
        <f>IF(CUT220 = "", "", IFERROR(CUT220 / SUMIFS(Aux_Totales!$N:$N, Aux_Totales!$F:$F, $F224, Aux_Totales!$A:$A, Aperturas!$A$2), 0))</f>
        <v/>
      </c>
      <c r="CUU224" s="21" t="str">
        <f>IF(CUU220 = "", "", IFERROR(CUU220 / SUMIFS(Aux_Totales!$N:$N, Aux_Totales!$F:$F, $F224, Aux_Totales!$A:$A, Aperturas!$A$2), 0))</f>
        <v/>
      </c>
      <c r="CUV224" s="21" t="str">
        <f>IF(CUV220 = "", "", IFERROR(CUV220 / SUMIFS(Aux_Totales!$N:$N, Aux_Totales!$F:$F, $F224, Aux_Totales!$A:$A, Aperturas!$A$2), 0))</f>
        <v/>
      </c>
      <c r="CUW224" s="21" t="str">
        <f>IF(CUW220 = "", "", IFERROR(CUW220 / SUMIFS(Aux_Totales!$N:$N, Aux_Totales!$F:$F, $F224, Aux_Totales!$A:$A, Aperturas!$A$2), 0))</f>
        <v/>
      </c>
      <c r="CUX224" s="21" t="str">
        <f>IF(CUX220 = "", "", IFERROR(CUX220 / SUMIFS(Aux_Totales!$N:$N, Aux_Totales!$F:$F, $F224, Aux_Totales!$A:$A, Aperturas!$A$2), 0))</f>
        <v/>
      </c>
      <c r="CUY224" s="21" t="str">
        <f>IF(CUY220 = "", "", IFERROR(CUY220 / SUMIFS(Aux_Totales!$N:$N, Aux_Totales!$F:$F, $F224, Aux_Totales!$A:$A, Aperturas!$A$2), 0))</f>
        <v/>
      </c>
      <c r="CUZ224" s="21" t="str">
        <f>IF(CUZ220 = "", "", IFERROR(CUZ220 / SUMIFS(Aux_Totales!$N:$N, Aux_Totales!$F:$F, $F224, Aux_Totales!$A:$A, Aperturas!$A$2), 0))</f>
        <v/>
      </c>
      <c r="CVA224" s="21" t="str">
        <f>IF(CVA220 = "", "", IFERROR(CVA220 / SUMIFS(Aux_Totales!$N:$N, Aux_Totales!$F:$F, $F224, Aux_Totales!$A:$A, Aperturas!$A$2), 0))</f>
        <v/>
      </c>
      <c r="CVB224" s="21" t="str">
        <f>IF(CVB220 = "", "", IFERROR(CVB220 / SUMIFS(Aux_Totales!$N:$N, Aux_Totales!$F:$F, $F224, Aux_Totales!$A:$A, Aperturas!$A$2), 0))</f>
        <v/>
      </c>
      <c r="CVC224" s="21" t="str">
        <f>IF(CVC220 = "", "", IFERROR(CVC220 / SUMIFS(Aux_Totales!$N:$N, Aux_Totales!$F:$F, $F224, Aux_Totales!$A:$A, Aperturas!$A$2), 0))</f>
        <v/>
      </c>
      <c r="CVD224" s="21" t="str">
        <f>IF(CVD220 = "", "", IFERROR(CVD220 / SUMIFS(Aux_Totales!$N:$N, Aux_Totales!$F:$F, $F224, Aux_Totales!$A:$A, Aperturas!$A$2), 0))</f>
        <v/>
      </c>
      <c r="CVE224" s="21" t="str">
        <f>IF(CVE220 = "", "", IFERROR(CVE220 / SUMIFS(Aux_Totales!$N:$N, Aux_Totales!$F:$F, $F224, Aux_Totales!$A:$A, Aperturas!$A$2), 0))</f>
        <v/>
      </c>
      <c r="CVF224" s="21" t="str">
        <f>IF(CVF220 = "", "", IFERROR(CVF220 / SUMIFS(Aux_Totales!$N:$N, Aux_Totales!$F:$F, $F224, Aux_Totales!$A:$A, Aperturas!$A$2), 0))</f>
        <v/>
      </c>
      <c r="CVG224" s="21" t="str">
        <f>IF(CVG220 = "", "", IFERROR(CVG220 / SUMIFS(Aux_Totales!$N:$N, Aux_Totales!$F:$F, $F224, Aux_Totales!$A:$A, Aperturas!$A$2), 0))</f>
        <v/>
      </c>
      <c r="CVH224" s="21" t="str">
        <f>IF(CVH220 = "", "", IFERROR(CVH220 / SUMIFS(Aux_Totales!$N:$N, Aux_Totales!$F:$F, $F224, Aux_Totales!$A:$A, Aperturas!$A$2), 0))</f>
        <v/>
      </c>
      <c r="CVI224" s="21" t="str">
        <f>IF(CVI220 = "", "", IFERROR(CVI220 / SUMIFS(Aux_Totales!$N:$N, Aux_Totales!$F:$F, $F224, Aux_Totales!$A:$A, Aperturas!$A$2), 0))</f>
        <v/>
      </c>
      <c r="CVJ224" s="21" t="str">
        <f>IF(CVJ220 = "", "", IFERROR(CVJ220 / SUMIFS(Aux_Totales!$N:$N, Aux_Totales!$F:$F, $F224, Aux_Totales!$A:$A, Aperturas!$A$2), 0))</f>
        <v/>
      </c>
      <c r="CVK224" s="21" t="str">
        <f>IF(CVK220 = "", "", IFERROR(CVK220 / SUMIFS(Aux_Totales!$N:$N, Aux_Totales!$F:$F, $F224, Aux_Totales!$A:$A, Aperturas!$A$2), 0))</f>
        <v/>
      </c>
      <c r="CVL224" s="21" t="str">
        <f>IF(CVL220 = "", "", IFERROR(CVL220 / SUMIFS(Aux_Totales!$N:$N, Aux_Totales!$F:$F, $F224, Aux_Totales!$A:$A, Aperturas!$A$2), 0))</f>
        <v/>
      </c>
      <c r="CVM224" s="21" t="str">
        <f>IF(CVM220 = "", "", IFERROR(CVM220 / SUMIFS(Aux_Totales!$N:$N, Aux_Totales!$F:$F, $F224, Aux_Totales!$A:$A, Aperturas!$A$2), 0))</f>
        <v/>
      </c>
      <c r="CVN224" s="21" t="str">
        <f>IF(CVN220 = "", "", IFERROR(CVN220 / SUMIFS(Aux_Totales!$N:$N, Aux_Totales!$F:$F, $F224, Aux_Totales!$A:$A, Aperturas!$A$2), 0))</f>
        <v/>
      </c>
      <c r="CVO224" s="21" t="str">
        <f>IF(CVO220 = "", "", IFERROR(CVO220 / SUMIFS(Aux_Totales!$N:$N, Aux_Totales!$F:$F, $F224, Aux_Totales!$A:$A, Aperturas!$A$2), 0))</f>
        <v/>
      </c>
      <c r="CVP224" s="21" t="str">
        <f>IF(CVP220 = "", "", IFERROR(CVP220 / SUMIFS(Aux_Totales!$N:$N, Aux_Totales!$F:$F, $F224, Aux_Totales!$A:$A, Aperturas!$A$2), 0))</f>
        <v/>
      </c>
      <c r="CVQ224" s="21" t="str">
        <f>IF(CVQ220 = "", "", IFERROR(CVQ220 / SUMIFS(Aux_Totales!$N:$N, Aux_Totales!$F:$F, $F224, Aux_Totales!$A:$A, Aperturas!$A$2), 0))</f>
        <v/>
      </c>
      <c r="CVR224" s="21" t="str">
        <f>IF(CVR220 = "", "", IFERROR(CVR220 / SUMIFS(Aux_Totales!$N:$N, Aux_Totales!$F:$F, $F224, Aux_Totales!$A:$A, Aperturas!$A$2), 0))</f>
        <v/>
      </c>
      <c r="CVS224" s="21" t="str">
        <f>IF(CVS220 = "", "", IFERROR(CVS220 / SUMIFS(Aux_Totales!$N:$N, Aux_Totales!$F:$F, $F224, Aux_Totales!$A:$A, Aperturas!$A$2), 0))</f>
        <v/>
      </c>
      <c r="CVT224" s="21" t="str">
        <f>IF(CVT220 = "", "", IFERROR(CVT220 / SUMIFS(Aux_Totales!$N:$N, Aux_Totales!$F:$F, $F224, Aux_Totales!$A:$A, Aperturas!$A$2), 0))</f>
        <v/>
      </c>
      <c r="CVU224" s="21" t="str">
        <f>IF(CVU220 = "", "", IFERROR(CVU220 / SUMIFS(Aux_Totales!$N:$N, Aux_Totales!$F:$F, $F224, Aux_Totales!$A:$A, Aperturas!$A$2), 0))</f>
        <v/>
      </c>
      <c r="CVV224" s="21" t="str">
        <f>IF(CVV220 = "", "", IFERROR(CVV220 / SUMIFS(Aux_Totales!$N:$N, Aux_Totales!$F:$F, $F224, Aux_Totales!$A:$A, Aperturas!$A$2), 0))</f>
        <v/>
      </c>
      <c r="CVW224" s="21" t="str">
        <f>IF(CVW220 = "", "", IFERROR(CVW220 / SUMIFS(Aux_Totales!$N:$N, Aux_Totales!$F:$F, $F224, Aux_Totales!$A:$A, Aperturas!$A$2), 0))</f>
        <v/>
      </c>
      <c r="CVX224" s="21" t="str">
        <f>IF(CVX220 = "", "", IFERROR(CVX220 / SUMIFS(Aux_Totales!$N:$N, Aux_Totales!$F:$F, $F224, Aux_Totales!$A:$A, Aperturas!$A$2), 0))</f>
        <v/>
      </c>
      <c r="CVY224" s="21" t="str">
        <f>IF(CVY220 = "", "", IFERROR(CVY220 / SUMIFS(Aux_Totales!$N:$N, Aux_Totales!$F:$F, $F224, Aux_Totales!$A:$A, Aperturas!$A$2), 0))</f>
        <v/>
      </c>
      <c r="CVZ224" s="21" t="str">
        <f>IF(CVZ220 = "", "", IFERROR(CVZ220 / SUMIFS(Aux_Totales!$N:$N, Aux_Totales!$F:$F, $F224, Aux_Totales!$A:$A, Aperturas!$A$2), 0))</f>
        <v/>
      </c>
      <c r="CWA224" s="21" t="str">
        <f>IF(CWA220 = "", "", IFERROR(CWA220 / SUMIFS(Aux_Totales!$N:$N, Aux_Totales!$F:$F, $F224, Aux_Totales!$A:$A, Aperturas!$A$2), 0))</f>
        <v/>
      </c>
      <c r="CWB224" s="21" t="str">
        <f>IF(CWB220 = "", "", IFERROR(CWB220 / SUMIFS(Aux_Totales!$N:$N, Aux_Totales!$F:$F, $F224, Aux_Totales!$A:$A, Aperturas!$A$2), 0))</f>
        <v/>
      </c>
      <c r="CWC224" s="21" t="str">
        <f>IF(CWC220 = "", "", IFERROR(CWC220 / SUMIFS(Aux_Totales!$N:$N, Aux_Totales!$F:$F, $F224, Aux_Totales!$A:$A, Aperturas!$A$2), 0))</f>
        <v/>
      </c>
      <c r="CWD224" s="21" t="str">
        <f>IF(CWD220 = "", "", IFERROR(CWD220 / SUMIFS(Aux_Totales!$N:$N, Aux_Totales!$F:$F, $F224, Aux_Totales!$A:$A, Aperturas!$A$2), 0))</f>
        <v/>
      </c>
      <c r="CWE224" s="21" t="str">
        <f>IF(CWE220 = "", "", IFERROR(CWE220 / SUMIFS(Aux_Totales!$N:$N, Aux_Totales!$F:$F, $F224, Aux_Totales!$A:$A, Aperturas!$A$2), 0))</f>
        <v/>
      </c>
      <c r="CWF224" s="21" t="str">
        <f>IF(CWF220 = "", "", IFERROR(CWF220 / SUMIFS(Aux_Totales!$N:$N, Aux_Totales!$F:$F, $F224, Aux_Totales!$A:$A, Aperturas!$A$2), 0))</f>
        <v/>
      </c>
      <c r="CWG224" s="21" t="str">
        <f>IF(CWG220 = "", "", IFERROR(CWG220 / SUMIFS(Aux_Totales!$N:$N, Aux_Totales!$F:$F, $F224, Aux_Totales!$A:$A, Aperturas!$A$2), 0))</f>
        <v/>
      </c>
      <c r="CWH224" s="21" t="str">
        <f>IF(CWH220 = "", "", IFERROR(CWH220 / SUMIFS(Aux_Totales!$N:$N, Aux_Totales!$F:$F, $F224, Aux_Totales!$A:$A, Aperturas!$A$2), 0))</f>
        <v/>
      </c>
      <c r="CWI224" s="21" t="str">
        <f>IF(CWI220 = "", "", IFERROR(CWI220 / SUMIFS(Aux_Totales!$N:$N, Aux_Totales!$F:$F, $F224, Aux_Totales!$A:$A, Aperturas!$A$2), 0))</f>
        <v/>
      </c>
      <c r="CWJ224" s="21" t="str">
        <f>IF(CWJ220 = "", "", IFERROR(CWJ220 / SUMIFS(Aux_Totales!$N:$N, Aux_Totales!$F:$F, $F224, Aux_Totales!$A:$A, Aperturas!$A$2), 0))</f>
        <v/>
      </c>
      <c r="CWK224" s="21" t="str">
        <f>IF(CWK220 = "", "", IFERROR(CWK220 / SUMIFS(Aux_Totales!$N:$N, Aux_Totales!$F:$F, $F224, Aux_Totales!$A:$A, Aperturas!$A$2), 0))</f>
        <v/>
      </c>
      <c r="CWL224" s="21" t="str">
        <f>IF(CWL220 = "", "", IFERROR(CWL220 / SUMIFS(Aux_Totales!$N:$N, Aux_Totales!$F:$F, $F224, Aux_Totales!$A:$A, Aperturas!$A$2), 0))</f>
        <v/>
      </c>
      <c r="CWM224" s="21" t="str">
        <f>IF(CWM220 = "", "", IFERROR(CWM220 / SUMIFS(Aux_Totales!$N:$N, Aux_Totales!$F:$F, $F224, Aux_Totales!$A:$A, Aperturas!$A$2), 0))</f>
        <v/>
      </c>
      <c r="CWN224" s="21" t="str">
        <f>IF(CWN220 = "", "", IFERROR(CWN220 / SUMIFS(Aux_Totales!$N:$N, Aux_Totales!$F:$F, $F224, Aux_Totales!$A:$A, Aperturas!$A$2), 0))</f>
        <v/>
      </c>
      <c r="CWO224" s="21" t="str">
        <f>IF(CWO220 = "", "", IFERROR(CWO220 / SUMIFS(Aux_Totales!$N:$N, Aux_Totales!$F:$F, $F224, Aux_Totales!$A:$A, Aperturas!$A$2), 0))</f>
        <v/>
      </c>
      <c r="CWP224" s="21" t="str">
        <f>IF(CWP220 = "", "", IFERROR(CWP220 / SUMIFS(Aux_Totales!$N:$N, Aux_Totales!$F:$F, $F224, Aux_Totales!$A:$A, Aperturas!$A$2), 0))</f>
        <v/>
      </c>
      <c r="CWQ224" s="21" t="str">
        <f>IF(CWQ220 = "", "", IFERROR(CWQ220 / SUMIFS(Aux_Totales!$N:$N, Aux_Totales!$F:$F, $F224, Aux_Totales!$A:$A, Aperturas!$A$2), 0))</f>
        <v/>
      </c>
      <c r="CWR224" s="21" t="str">
        <f>IF(CWR220 = "", "", IFERROR(CWR220 / SUMIFS(Aux_Totales!$N:$N, Aux_Totales!$F:$F, $F224, Aux_Totales!$A:$A, Aperturas!$A$2), 0))</f>
        <v/>
      </c>
      <c r="CWS224" s="21" t="str">
        <f>IF(CWS220 = "", "", IFERROR(CWS220 / SUMIFS(Aux_Totales!$N:$N, Aux_Totales!$F:$F, $F224, Aux_Totales!$A:$A, Aperturas!$A$2), 0))</f>
        <v/>
      </c>
      <c r="CWT224" s="21" t="str">
        <f>IF(CWT220 = "", "", IFERROR(CWT220 / SUMIFS(Aux_Totales!$N:$N, Aux_Totales!$F:$F, $F224, Aux_Totales!$A:$A, Aperturas!$A$2), 0))</f>
        <v/>
      </c>
      <c r="CWU224" s="21" t="str">
        <f>IF(CWU220 = "", "", IFERROR(CWU220 / SUMIFS(Aux_Totales!$N:$N, Aux_Totales!$F:$F, $F224, Aux_Totales!$A:$A, Aperturas!$A$2), 0))</f>
        <v/>
      </c>
      <c r="CWV224" s="21" t="str">
        <f>IF(CWV220 = "", "", IFERROR(CWV220 / SUMIFS(Aux_Totales!$N:$N, Aux_Totales!$F:$F, $F224, Aux_Totales!$A:$A, Aperturas!$A$2), 0))</f>
        <v/>
      </c>
      <c r="CWW224" s="21" t="str">
        <f>IF(CWW220 = "", "", IFERROR(CWW220 / SUMIFS(Aux_Totales!$N:$N, Aux_Totales!$F:$F, $F224, Aux_Totales!$A:$A, Aperturas!$A$2), 0))</f>
        <v/>
      </c>
      <c r="CWX224" s="21" t="str">
        <f>IF(CWX220 = "", "", IFERROR(CWX220 / SUMIFS(Aux_Totales!$N:$N, Aux_Totales!$F:$F, $F224, Aux_Totales!$A:$A, Aperturas!$A$2), 0))</f>
        <v/>
      </c>
      <c r="CWY224" s="21" t="str">
        <f>IF(CWY220 = "", "", IFERROR(CWY220 / SUMIFS(Aux_Totales!$N:$N, Aux_Totales!$F:$F, $F224, Aux_Totales!$A:$A, Aperturas!$A$2), 0))</f>
        <v/>
      </c>
      <c r="CWZ224" s="21" t="str">
        <f>IF(CWZ220 = "", "", IFERROR(CWZ220 / SUMIFS(Aux_Totales!$N:$N, Aux_Totales!$F:$F, $F224, Aux_Totales!$A:$A, Aperturas!$A$2), 0))</f>
        <v/>
      </c>
      <c r="CXA224" s="21" t="str">
        <f>IF(CXA220 = "", "", IFERROR(CXA220 / SUMIFS(Aux_Totales!$N:$N, Aux_Totales!$F:$F, $F224, Aux_Totales!$A:$A, Aperturas!$A$2), 0))</f>
        <v/>
      </c>
      <c r="CXB224" s="21" t="str">
        <f>IF(CXB220 = "", "", IFERROR(CXB220 / SUMIFS(Aux_Totales!$N:$N, Aux_Totales!$F:$F, $F224, Aux_Totales!$A:$A, Aperturas!$A$2), 0))</f>
        <v/>
      </c>
      <c r="CXC224" s="21" t="str">
        <f>IF(CXC220 = "", "", IFERROR(CXC220 / SUMIFS(Aux_Totales!$N:$N, Aux_Totales!$F:$F, $F224, Aux_Totales!$A:$A, Aperturas!$A$2), 0))</f>
        <v/>
      </c>
      <c r="CXD224" s="21" t="str">
        <f>IF(CXD220 = "", "", IFERROR(CXD220 / SUMIFS(Aux_Totales!$N:$N, Aux_Totales!$F:$F, $F224, Aux_Totales!$A:$A, Aperturas!$A$2), 0))</f>
        <v/>
      </c>
      <c r="CXE224" s="21" t="str">
        <f>IF(CXE220 = "", "", IFERROR(CXE220 / SUMIFS(Aux_Totales!$N:$N, Aux_Totales!$F:$F, $F224, Aux_Totales!$A:$A, Aperturas!$A$2), 0))</f>
        <v/>
      </c>
      <c r="CXF224" s="21" t="str">
        <f>IF(CXF220 = "", "", IFERROR(CXF220 / SUMIFS(Aux_Totales!$N:$N, Aux_Totales!$F:$F, $F224, Aux_Totales!$A:$A, Aperturas!$A$2), 0))</f>
        <v/>
      </c>
      <c r="CXG224" s="21" t="str">
        <f>IF(CXG220 = "", "", IFERROR(CXG220 / SUMIFS(Aux_Totales!$N:$N, Aux_Totales!$F:$F, $F224, Aux_Totales!$A:$A, Aperturas!$A$2), 0))</f>
        <v/>
      </c>
      <c r="CXH224" s="21" t="str">
        <f>IF(CXH220 = "", "", IFERROR(CXH220 / SUMIFS(Aux_Totales!$N:$N, Aux_Totales!$F:$F, $F224, Aux_Totales!$A:$A, Aperturas!$A$2), 0))</f>
        <v/>
      </c>
      <c r="CXI224" s="21" t="str">
        <f>IF(CXI220 = "", "", IFERROR(CXI220 / SUMIFS(Aux_Totales!$N:$N, Aux_Totales!$F:$F, $F224, Aux_Totales!$A:$A, Aperturas!$A$2), 0))</f>
        <v/>
      </c>
      <c r="CXJ224" s="21" t="str">
        <f>IF(CXJ220 = "", "", IFERROR(CXJ220 / SUMIFS(Aux_Totales!$N:$N, Aux_Totales!$F:$F, $F224, Aux_Totales!$A:$A, Aperturas!$A$2), 0))</f>
        <v/>
      </c>
      <c r="CXK224" s="21" t="str">
        <f>IF(CXK220 = "", "", IFERROR(CXK220 / SUMIFS(Aux_Totales!$N:$N, Aux_Totales!$F:$F, $F224, Aux_Totales!$A:$A, Aperturas!$A$2), 0))</f>
        <v/>
      </c>
      <c r="CXL224" s="21" t="str">
        <f>IF(CXL220 = "", "", IFERROR(CXL220 / SUMIFS(Aux_Totales!$N:$N, Aux_Totales!$F:$F, $F224, Aux_Totales!$A:$A, Aperturas!$A$2), 0))</f>
        <v/>
      </c>
      <c r="CXM224" s="21" t="str">
        <f>IF(CXM220 = "", "", IFERROR(CXM220 / SUMIFS(Aux_Totales!$N:$N, Aux_Totales!$F:$F, $F224, Aux_Totales!$A:$A, Aperturas!$A$2), 0))</f>
        <v/>
      </c>
      <c r="CXN224" s="21" t="str">
        <f>IF(CXN220 = "", "", IFERROR(CXN220 / SUMIFS(Aux_Totales!$N:$N, Aux_Totales!$F:$F, $F224, Aux_Totales!$A:$A, Aperturas!$A$2), 0))</f>
        <v/>
      </c>
      <c r="CXO224" s="21" t="str">
        <f>IF(CXO220 = "", "", IFERROR(CXO220 / SUMIFS(Aux_Totales!$N:$N, Aux_Totales!$F:$F, $F224, Aux_Totales!$A:$A, Aperturas!$A$2), 0))</f>
        <v/>
      </c>
      <c r="CXP224" s="21" t="str">
        <f>IF(CXP220 = "", "", IFERROR(CXP220 / SUMIFS(Aux_Totales!$N:$N, Aux_Totales!$F:$F, $F224, Aux_Totales!$A:$A, Aperturas!$A$2), 0))</f>
        <v/>
      </c>
      <c r="CXQ224" s="21" t="str">
        <f>IF(CXQ220 = "", "", IFERROR(CXQ220 / SUMIFS(Aux_Totales!$N:$N, Aux_Totales!$F:$F, $F224, Aux_Totales!$A:$A, Aperturas!$A$2), 0))</f>
        <v/>
      </c>
      <c r="CXR224" s="21" t="str">
        <f>IF(CXR220 = "", "", IFERROR(CXR220 / SUMIFS(Aux_Totales!$N:$N, Aux_Totales!$F:$F, $F224, Aux_Totales!$A:$A, Aperturas!$A$2), 0))</f>
        <v/>
      </c>
      <c r="CXS224" s="21" t="str">
        <f>IF(CXS220 = "", "", IFERROR(CXS220 / SUMIFS(Aux_Totales!$N:$N, Aux_Totales!$F:$F, $F224, Aux_Totales!$A:$A, Aperturas!$A$2), 0))</f>
        <v/>
      </c>
      <c r="CXT224" s="21" t="str">
        <f>IF(CXT220 = "", "", IFERROR(CXT220 / SUMIFS(Aux_Totales!$N:$N, Aux_Totales!$F:$F, $F224, Aux_Totales!$A:$A, Aperturas!$A$2), 0))</f>
        <v/>
      </c>
      <c r="CXU224" s="21" t="str">
        <f>IF(CXU220 = "", "", IFERROR(CXU220 / SUMIFS(Aux_Totales!$N:$N, Aux_Totales!$F:$F, $F224, Aux_Totales!$A:$A, Aperturas!$A$2), 0))</f>
        <v/>
      </c>
      <c r="CXV224" s="21" t="str">
        <f>IF(CXV220 = "", "", IFERROR(CXV220 / SUMIFS(Aux_Totales!$N:$N, Aux_Totales!$F:$F, $F224, Aux_Totales!$A:$A, Aperturas!$A$2), 0))</f>
        <v/>
      </c>
      <c r="CXW224" s="21" t="str">
        <f>IF(CXW220 = "", "", IFERROR(CXW220 / SUMIFS(Aux_Totales!$N:$N, Aux_Totales!$F:$F, $F224, Aux_Totales!$A:$A, Aperturas!$A$2), 0))</f>
        <v/>
      </c>
      <c r="CXX224" s="21" t="str">
        <f>IF(CXX220 = "", "", IFERROR(CXX220 / SUMIFS(Aux_Totales!$N:$N, Aux_Totales!$F:$F, $F224, Aux_Totales!$A:$A, Aperturas!$A$2), 0))</f>
        <v/>
      </c>
      <c r="CXY224" s="21" t="str">
        <f>IF(CXY220 = "", "", IFERROR(CXY220 / SUMIFS(Aux_Totales!$N:$N, Aux_Totales!$F:$F, $F224, Aux_Totales!$A:$A, Aperturas!$A$2), 0))</f>
        <v/>
      </c>
      <c r="CXZ224" s="21" t="str">
        <f>IF(CXZ220 = "", "", IFERROR(CXZ220 / SUMIFS(Aux_Totales!$N:$N, Aux_Totales!$F:$F, $F224, Aux_Totales!$A:$A, Aperturas!$A$2), 0))</f>
        <v/>
      </c>
      <c r="CYA224" s="21" t="str">
        <f>IF(CYA220 = "", "", IFERROR(CYA220 / SUMIFS(Aux_Totales!$N:$N, Aux_Totales!$F:$F, $F224, Aux_Totales!$A:$A, Aperturas!$A$2), 0))</f>
        <v/>
      </c>
      <c r="CYB224" s="21" t="str">
        <f>IF(CYB220 = "", "", IFERROR(CYB220 / SUMIFS(Aux_Totales!$N:$N, Aux_Totales!$F:$F, $F224, Aux_Totales!$A:$A, Aperturas!$A$2), 0))</f>
        <v/>
      </c>
      <c r="CYC224" s="21" t="str">
        <f>IF(CYC220 = "", "", IFERROR(CYC220 / SUMIFS(Aux_Totales!$N:$N, Aux_Totales!$F:$F, $F224, Aux_Totales!$A:$A, Aperturas!$A$2), 0))</f>
        <v/>
      </c>
      <c r="CYD224" s="21" t="str">
        <f>IF(CYD220 = "", "", IFERROR(CYD220 / SUMIFS(Aux_Totales!$N:$N, Aux_Totales!$F:$F, $F224, Aux_Totales!$A:$A, Aperturas!$A$2), 0))</f>
        <v/>
      </c>
      <c r="CYE224" s="21" t="str">
        <f>IF(CYE220 = "", "", IFERROR(CYE220 / SUMIFS(Aux_Totales!$N:$N, Aux_Totales!$F:$F, $F224, Aux_Totales!$A:$A, Aperturas!$A$2), 0))</f>
        <v/>
      </c>
      <c r="CYF224" s="21" t="str">
        <f>IF(CYF220 = "", "", IFERROR(CYF220 / SUMIFS(Aux_Totales!$N:$N, Aux_Totales!$F:$F, $F224, Aux_Totales!$A:$A, Aperturas!$A$2), 0))</f>
        <v/>
      </c>
      <c r="CYG224" s="21" t="str">
        <f>IF(CYG220 = "", "", IFERROR(CYG220 / SUMIFS(Aux_Totales!$N:$N, Aux_Totales!$F:$F, $F224, Aux_Totales!$A:$A, Aperturas!$A$2), 0))</f>
        <v/>
      </c>
      <c r="CYH224" s="21" t="str">
        <f>IF(CYH220 = "", "", IFERROR(CYH220 / SUMIFS(Aux_Totales!$N:$N, Aux_Totales!$F:$F, $F224, Aux_Totales!$A:$A, Aperturas!$A$2), 0))</f>
        <v/>
      </c>
      <c r="CYI224" s="21" t="str">
        <f>IF(CYI220 = "", "", IFERROR(CYI220 / SUMIFS(Aux_Totales!$N:$N, Aux_Totales!$F:$F, $F224, Aux_Totales!$A:$A, Aperturas!$A$2), 0))</f>
        <v/>
      </c>
      <c r="CYJ224" s="21" t="str">
        <f>IF(CYJ220 = "", "", IFERROR(CYJ220 / SUMIFS(Aux_Totales!$N:$N, Aux_Totales!$F:$F, $F224, Aux_Totales!$A:$A, Aperturas!$A$2), 0))</f>
        <v/>
      </c>
      <c r="CYK224" s="21" t="str">
        <f>IF(CYK220 = "", "", IFERROR(CYK220 / SUMIFS(Aux_Totales!$N:$N, Aux_Totales!$F:$F, $F224, Aux_Totales!$A:$A, Aperturas!$A$2), 0))</f>
        <v/>
      </c>
      <c r="CYL224" s="21" t="str">
        <f>IF(CYL220 = "", "", IFERROR(CYL220 / SUMIFS(Aux_Totales!$N:$N, Aux_Totales!$F:$F, $F224, Aux_Totales!$A:$A, Aperturas!$A$2), 0))</f>
        <v/>
      </c>
      <c r="CYM224" s="21" t="str">
        <f>IF(CYM220 = "", "", IFERROR(CYM220 / SUMIFS(Aux_Totales!$N:$N, Aux_Totales!$F:$F, $F224, Aux_Totales!$A:$A, Aperturas!$A$2), 0))</f>
        <v/>
      </c>
      <c r="CYN224" s="21" t="str">
        <f>IF(CYN220 = "", "", IFERROR(CYN220 / SUMIFS(Aux_Totales!$N:$N, Aux_Totales!$F:$F, $F224, Aux_Totales!$A:$A, Aperturas!$A$2), 0))</f>
        <v/>
      </c>
      <c r="CYO224" s="21" t="str">
        <f>IF(CYO220 = "", "", IFERROR(CYO220 / SUMIFS(Aux_Totales!$N:$N, Aux_Totales!$F:$F, $F224, Aux_Totales!$A:$A, Aperturas!$A$2), 0))</f>
        <v/>
      </c>
      <c r="CYP224" s="21" t="str">
        <f>IF(CYP220 = "", "", IFERROR(CYP220 / SUMIFS(Aux_Totales!$N:$N, Aux_Totales!$F:$F, $F224, Aux_Totales!$A:$A, Aperturas!$A$2), 0))</f>
        <v/>
      </c>
      <c r="CYQ224" s="21" t="str">
        <f>IF(CYQ220 = "", "", IFERROR(CYQ220 / SUMIFS(Aux_Totales!$N:$N, Aux_Totales!$F:$F, $F224, Aux_Totales!$A:$A, Aperturas!$A$2), 0))</f>
        <v/>
      </c>
      <c r="CYR224" s="21" t="str">
        <f>IF(CYR220 = "", "", IFERROR(CYR220 / SUMIFS(Aux_Totales!$N:$N, Aux_Totales!$F:$F, $F224, Aux_Totales!$A:$A, Aperturas!$A$2), 0))</f>
        <v/>
      </c>
      <c r="CYS224" s="21" t="str">
        <f>IF(CYS220 = "", "", IFERROR(CYS220 / SUMIFS(Aux_Totales!$N:$N, Aux_Totales!$F:$F, $F224, Aux_Totales!$A:$A, Aperturas!$A$2), 0))</f>
        <v/>
      </c>
      <c r="CYT224" s="21" t="str">
        <f>IF(CYT220 = "", "", IFERROR(CYT220 / SUMIFS(Aux_Totales!$N:$N, Aux_Totales!$F:$F, $F224, Aux_Totales!$A:$A, Aperturas!$A$2), 0))</f>
        <v/>
      </c>
      <c r="CYU224" s="21" t="str">
        <f>IF(CYU220 = "", "", IFERROR(CYU220 / SUMIFS(Aux_Totales!$N:$N, Aux_Totales!$F:$F, $F224, Aux_Totales!$A:$A, Aperturas!$A$2), 0))</f>
        <v/>
      </c>
      <c r="CYV224" s="21" t="str">
        <f>IF(CYV220 = "", "", IFERROR(CYV220 / SUMIFS(Aux_Totales!$N:$N, Aux_Totales!$F:$F, $F224, Aux_Totales!$A:$A, Aperturas!$A$2), 0))</f>
        <v/>
      </c>
      <c r="CYW224" s="21" t="str">
        <f>IF(CYW220 = "", "", IFERROR(CYW220 / SUMIFS(Aux_Totales!$N:$N, Aux_Totales!$F:$F, $F224, Aux_Totales!$A:$A, Aperturas!$A$2), 0))</f>
        <v/>
      </c>
      <c r="CYX224" s="21" t="str">
        <f>IF(CYX220 = "", "", IFERROR(CYX220 / SUMIFS(Aux_Totales!$N:$N, Aux_Totales!$F:$F, $F224, Aux_Totales!$A:$A, Aperturas!$A$2), 0))</f>
        <v/>
      </c>
      <c r="CYY224" s="21" t="str">
        <f>IF(CYY220 = "", "", IFERROR(CYY220 / SUMIFS(Aux_Totales!$N:$N, Aux_Totales!$F:$F, $F224, Aux_Totales!$A:$A, Aperturas!$A$2), 0))</f>
        <v/>
      </c>
      <c r="CYZ224" s="21" t="str">
        <f>IF(CYZ220 = "", "", IFERROR(CYZ220 / SUMIFS(Aux_Totales!$N:$N, Aux_Totales!$F:$F, $F224, Aux_Totales!$A:$A, Aperturas!$A$2), 0))</f>
        <v/>
      </c>
      <c r="CZA224" s="21" t="str">
        <f>IF(CZA220 = "", "", IFERROR(CZA220 / SUMIFS(Aux_Totales!$N:$N, Aux_Totales!$F:$F, $F224, Aux_Totales!$A:$A, Aperturas!$A$2), 0))</f>
        <v/>
      </c>
      <c r="CZB224" s="21" t="str">
        <f>IF(CZB220 = "", "", IFERROR(CZB220 / SUMIFS(Aux_Totales!$N:$N, Aux_Totales!$F:$F, $F224, Aux_Totales!$A:$A, Aperturas!$A$2), 0))</f>
        <v/>
      </c>
      <c r="CZC224" s="21" t="str">
        <f>IF(CZC220 = "", "", IFERROR(CZC220 / SUMIFS(Aux_Totales!$N:$N, Aux_Totales!$F:$F, $F224, Aux_Totales!$A:$A, Aperturas!$A$2), 0))</f>
        <v/>
      </c>
      <c r="CZD224" s="21" t="str">
        <f>IF(CZD220 = "", "", IFERROR(CZD220 / SUMIFS(Aux_Totales!$N:$N, Aux_Totales!$F:$F, $F224, Aux_Totales!$A:$A, Aperturas!$A$2), 0))</f>
        <v/>
      </c>
      <c r="CZE224" s="21" t="str">
        <f>IF(CZE220 = "", "", IFERROR(CZE220 / SUMIFS(Aux_Totales!$N:$N, Aux_Totales!$F:$F, $F224, Aux_Totales!$A:$A, Aperturas!$A$2), 0))</f>
        <v/>
      </c>
      <c r="CZF224" s="21" t="str">
        <f>IF(CZF220 = "", "", IFERROR(CZF220 / SUMIFS(Aux_Totales!$N:$N, Aux_Totales!$F:$F, $F224, Aux_Totales!$A:$A, Aperturas!$A$2), 0))</f>
        <v/>
      </c>
      <c r="CZG224" s="21" t="str">
        <f>IF(CZG220 = "", "", IFERROR(CZG220 / SUMIFS(Aux_Totales!$N:$N, Aux_Totales!$F:$F, $F224, Aux_Totales!$A:$A, Aperturas!$A$2), 0))</f>
        <v/>
      </c>
      <c r="CZH224" s="21" t="str">
        <f>IF(CZH220 = "", "", IFERROR(CZH220 / SUMIFS(Aux_Totales!$N:$N, Aux_Totales!$F:$F, $F224, Aux_Totales!$A:$A, Aperturas!$A$2), 0))</f>
        <v/>
      </c>
      <c r="CZI224" s="21" t="str">
        <f>IF(CZI220 = "", "", IFERROR(CZI220 / SUMIFS(Aux_Totales!$N:$N, Aux_Totales!$F:$F, $F224, Aux_Totales!$A:$A, Aperturas!$A$2), 0))</f>
        <v/>
      </c>
      <c r="CZJ224" s="21" t="str">
        <f>IF(CZJ220 = "", "", IFERROR(CZJ220 / SUMIFS(Aux_Totales!$N:$N, Aux_Totales!$F:$F, $F224, Aux_Totales!$A:$A, Aperturas!$A$2), 0))</f>
        <v/>
      </c>
      <c r="CZK224" s="21" t="str">
        <f>IF(CZK220 = "", "", IFERROR(CZK220 / SUMIFS(Aux_Totales!$N:$N, Aux_Totales!$F:$F, $F224, Aux_Totales!$A:$A, Aperturas!$A$2), 0))</f>
        <v/>
      </c>
      <c r="CZL224" s="21" t="str">
        <f>IF(CZL220 = "", "", IFERROR(CZL220 / SUMIFS(Aux_Totales!$N:$N, Aux_Totales!$F:$F, $F224, Aux_Totales!$A:$A, Aperturas!$A$2), 0))</f>
        <v/>
      </c>
      <c r="CZM224" s="21" t="str">
        <f>IF(CZM220 = "", "", IFERROR(CZM220 / SUMIFS(Aux_Totales!$N:$N, Aux_Totales!$F:$F, $F224, Aux_Totales!$A:$A, Aperturas!$A$2), 0))</f>
        <v/>
      </c>
      <c r="CZN224" s="21" t="str">
        <f>IF(CZN220 = "", "", IFERROR(CZN220 / SUMIFS(Aux_Totales!$N:$N, Aux_Totales!$F:$F, $F224, Aux_Totales!$A:$A, Aperturas!$A$2), 0))</f>
        <v/>
      </c>
      <c r="CZO224" s="21" t="str">
        <f>IF(CZO220 = "", "", IFERROR(CZO220 / SUMIFS(Aux_Totales!$N:$N, Aux_Totales!$F:$F, $F224, Aux_Totales!$A:$A, Aperturas!$A$2), 0))</f>
        <v/>
      </c>
      <c r="CZP224" s="21" t="str">
        <f>IF(CZP220 = "", "", IFERROR(CZP220 / SUMIFS(Aux_Totales!$N:$N, Aux_Totales!$F:$F, $F224, Aux_Totales!$A:$A, Aperturas!$A$2), 0))</f>
        <v/>
      </c>
      <c r="CZQ224" s="21" t="str">
        <f>IF(CZQ220 = "", "", IFERROR(CZQ220 / SUMIFS(Aux_Totales!$N:$N, Aux_Totales!$F:$F, $F224, Aux_Totales!$A:$A, Aperturas!$A$2), 0))</f>
        <v/>
      </c>
      <c r="CZR224" s="21" t="str">
        <f>IF(CZR220 = "", "", IFERROR(CZR220 / SUMIFS(Aux_Totales!$N:$N, Aux_Totales!$F:$F, $F224, Aux_Totales!$A:$A, Aperturas!$A$2), 0))</f>
        <v/>
      </c>
      <c r="CZS224" s="21" t="str">
        <f>IF(CZS220 = "", "", IFERROR(CZS220 / SUMIFS(Aux_Totales!$N:$N, Aux_Totales!$F:$F, $F224, Aux_Totales!$A:$A, Aperturas!$A$2), 0))</f>
        <v/>
      </c>
      <c r="CZT224" s="21" t="str">
        <f>IF(CZT220 = "", "", IFERROR(CZT220 / SUMIFS(Aux_Totales!$N:$N, Aux_Totales!$F:$F, $F224, Aux_Totales!$A:$A, Aperturas!$A$2), 0))</f>
        <v/>
      </c>
      <c r="CZU224" s="21" t="str">
        <f>IF(CZU220 = "", "", IFERROR(CZU220 / SUMIFS(Aux_Totales!$N:$N, Aux_Totales!$F:$F, $F224, Aux_Totales!$A:$A, Aperturas!$A$2), 0))</f>
        <v/>
      </c>
      <c r="CZV224" s="21" t="str">
        <f>IF(CZV220 = "", "", IFERROR(CZV220 / SUMIFS(Aux_Totales!$N:$N, Aux_Totales!$F:$F, $F224, Aux_Totales!$A:$A, Aperturas!$A$2), 0))</f>
        <v/>
      </c>
      <c r="CZW224" s="21" t="str">
        <f>IF(CZW220 = "", "", IFERROR(CZW220 / SUMIFS(Aux_Totales!$N:$N, Aux_Totales!$F:$F, $F224, Aux_Totales!$A:$A, Aperturas!$A$2), 0))</f>
        <v/>
      </c>
      <c r="CZX224" s="21" t="str">
        <f>IF(CZX220 = "", "", IFERROR(CZX220 / SUMIFS(Aux_Totales!$N:$N, Aux_Totales!$F:$F, $F224, Aux_Totales!$A:$A, Aperturas!$A$2), 0))</f>
        <v/>
      </c>
      <c r="CZY224" s="21" t="str">
        <f>IF(CZY220 = "", "", IFERROR(CZY220 / SUMIFS(Aux_Totales!$N:$N, Aux_Totales!$F:$F, $F224, Aux_Totales!$A:$A, Aperturas!$A$2), 0))</f>
        <v/>
      </c>
      <c r="CZZ224" s="21" t="str">
        <f>IF(CZZ220 = "", "", IFERROR(CZZ220 / SUMIFS(Aux_Totales!$N:$N, Aux_Totales!$F:$F, $F224, Aux_Totales!$A:$A, Aperturas!$A$2), 0))</f>
        <v/>
      </c>
      <c r="DAA224" s="21" t="str">
        <f>IF(DAA220 = "", "", IFERROR(DAA220 / SUMIFS(Aux_Totales!$N:$N, Aux_Totales!$F:$F, $F224, Aux_Totales!$A:$A, Aperturas!$A$2), 0))</f>
        <v/>
      </c>
      <c r="DAB224" s="21" t="str">
        <f>IF(DAB220 = "", "", IFERROR(DAB220 / SUMIFS(Aux_Totales!$N:$N, Aux_Totales!$F:$F, $F224, Aux_Totales!$A:$A, Aperturas!$A$2), 0))</f>
        <v/>
      </c>
      <c r="DAC224" s="21" t="str">
        <f>IF(DAC220 = "", "", IFERROR(DAC220 / SUMIFS(Aux_Totales!$N:$N, Aux_Totales!$F:$F, $F224, Aux_Totales!$A:$A, Aperturas!$A$2), 0))</f>
        <v/>
      </c>
      <c r="DAD224" s="21" t="str">
        <f>IF(DAD220 = "", "", IFERROR(DAD220 / SUMIFS(Aux_Totales!$N:$N, Aux_Totales!$F:$F, $F224, Aux_Totales!$A:$A, Aperturas!$A$2), 0))</f>
        <v/>
      </c>
      <c r="DAE224" s="21" t="str">
        <f>IF(DAE220 = "", "", IFERROR(DAE220 / SUMIFS(Aux_Totales!$N:$N, Aux_Totales!$F:$F, $F224, Aux_Totales!$A:$A, Aperturas!$A$2), 0))</f>
        <v/>
      </c>
      <c r="DAF224" s="21" t="str">
        <f>IF(DAF220 = "", "", IFERROR(DAF220 / SUMIFS(Aux_Totales!$N:$N, Aux_Totales!$F:$F, $F224, Aux_Totales!$A:$A, Aperturas!$A$2), 0))</f>
        <v/>
      </c>
      <c r="DAG224" s="21" t="str">
        <f>IF(DAG220 = "", "", IFERROR(DAG220 / SUMIFS(Aux_Totales!$N:$N, Aux_Totales!$F:$F, $F224, Aux_Totales!$A:$A, Aperturas!$A$2), 0))</f>
        <v/>
      </c>
      <c r="DAH224" s="21" t="str">
        <f>IF(DAH220 = "", "", IFERROR(DAH220 / SUMIFS(Aux_Totales!$N:$N, Aux_Totales!$F:$F, $F224, Aux_Totales!$A:$A, Aperturas!$A$2), 0))</f>
        <v/>
      </c>
      <c r="DAI224" s="21" t="str">
        <f>IF(DAI220 = "", "", IFERROR(DAI220 / SUMIFS(Aux_Totales!$N:$N, Aux_Totales!$F:$F, $F224, Aux_Totales!$A:$A, Aperturas!$A$2), 0))</f>
        <v/>
      </c>
      <c r="DAJ224" s="21" t="str">
        <f>IF(DAJ220 = "", "", IFERROR(DAJ220 / SUMIFS(Aux_Totales!$N:$N, Aux_Totales!$F:$F, $F224, Aux_Totales!$A:$A, Aperturas!$A$2), 0))</f>
        <v/>
      </c>
      <c r="DAK224" s="21" t="str">
        <f>IF(DAK220 = "", "", IFERROR(DAK220 / SUMIFS(Aux_Totales!$N:$N, Aux_Totales!$F:$F, $F224, Aux_Totales!$A:$A, Aperturas!$A$2), 0))</f>
        <v/>
      </c>
      <c r="DAL224" s="21" t="str">
        <f>IF(DAL220 = "", "", IFERROR(DAL220 / SUMIFS(Aux_Totales!$N:$N, Aux_Totales!$F:$F, $F224, Aux_Totales!$A:$A, Aperturas!$A$2), 0))</f>
        <v/>
      </c>
      <c r="DAM224" s="21" t="str">
        <f>IF(DAM220 = "", "", IFERROR(DAM220 / SUMIFS(Aux_Totales!$N:$N, Aux_Totales!$F:$F, $F224, Aux_Totales!$A:$A, Aperturas!$A$2), 0))</f>
        <v/>
      </c>
      <c r="DAN224" s="21" t="str">
        <f>IF(DAN220 = "", "", IFERROR(DAN220 / SUMIFS(Aux_Totales!$N:$N, Aux_Totales!$F:$F, $F224, Aux_Totales!$A:$A, Aperturas!$A$2), 0))</f>
        <v/>
      </c>
      <c r="DAO224" s="21" t="str">
        <f>IF(DAO220 = "", "", IFERROR(DAO220 / SUMIFS(Aux_Totales!$N:$N, Aux_Totales!$F:$F, $F224, Aux_Totales!$A:$A, Aperturas!$A$2), 0))</f>
        <v/>
      </c>
      <c r="DAP224" s="21" t="str">
        <f>IF(DAP220 = "", "", IFERROR(DAP220 / SUMIFS(Aux_Totales!$N:$N, Aux_Totales!$F:$F, $F224, Aux_Totales!$A:$A, Aperturas!$A$2), 0))</f>
        <v/>
      </c>
      <c r="DAQ224" s="21" t="str">
        <f>IF(DAQ220 = "", "", IFERROR(DAQ220 / SUMIFS(Aux_Totales!$N:$N, Aux_Totales!$F:$F, $F224, Aux_Totales!$A:$A, Aperturas!$A$2), 0))</f>
        <v/>
      </c>
      <c r="DAR224" s="21" t="str">
        <f>IF(DAR220 = "", "", IFERROR(DAR220 / SUMIFS(Aux_Totales!$N:$N, Aux_Totales!$F:$F, $F224, Aux_Totales!$A:$A, Aperturas!$A$2), 0))</f>
        <v/>
      </c>
      <c r="DAS224" s="21" t="str">
        <f>IF(DAS220 = "", "", IFERROR(DAS220 / SUMIFS(Aux_Totales!$N:$N, Aux_Totales!$F:$F, $F224, Aux_Totales!$A:$A, Aperturas!$A$2), 0))</f>
        <v/>
      </c>
      <c r="DAT224" s="21" t="str">
        <f>IF(DAT220 = "", "", IFERROR(DAT220 / SUMIFS(Aux_Totales!$N:$N, Aux_Totales!$F:$F, $F224, Aux_Totales!$A:$A, Aperturas!$A$2), 0))</f>
        <v/>
      </c>
      <c r="DAU224" s="21" t="str">
        <f>IF(DAU220 = "", "", IFERROR(DAU220 / SUMIFS(Aux_Totales!$N:$N, Aux_Totales!$F:$F, $F224, Aux_Totales!$A:$A, Aperturas!$A$2), 0))</f>
        <v/>
      </c>
      <c r="DAV224" s="21" t="str">
        <f>IF(DAV220 = "", "", IFERROR(DAV220 / SUMIFS(Aux_Totales!$N:$N, Aux_Totales!$F:$F, $F224, Aux_Totales!$A:$A, Aperturas!$A$2), 0))</f>
        <v/>
      </c>
      <c r="DAW224" s="21" t="str">
        <f>IF(DAW220 = "", "", IFERROR(DAW220 / SUMIFS(Aux_Totales!$N:$N, Aux_Totales!$F:$F, $F224, Aux_Totales!$A:$A, Aperturas!$A$2), 0))</f>
        <v/>
      </c>
      <c r="DAX224" s="21" t="str">
        <f>IF(DAX220 = "", "", IFERROR(DAX220 / SUMIFS(Aux_Totales!$N:$N, Aux_Totales!$F:$F, $F224, Aux_Totales!$A:$A, Aperturas!$A$2), 0))</f>
        <v/>
      </c>
      <c r="DAY224" s="21" t="str">
        <f>IF(DAY220 = "", "", IFERROR(DAY220 / SUMIFS(Aux_Totales!$N:$N, Aux_Totales!$F:$F, $F224, Aux_Totales!$A:$A, Aperturas!$A$2), 0))</f>
        <v/>
      </c>
      <c r="DAZ224" s="21" t="str">
        <f>IF(DAZ220 = "", "", IFERROR(DAZ220 / SUMIFS(Aux_Totales!$N:$N, Aux_Totales!$F:$F, $F224, Aux_Totales!$A:$A, Aperturas!$A$2), 0))</f>
        <v/>
      </c>
      <c r="DBA224" s="21" t="str">
        <f>IF(DBA220 = "", "", IFERROR(DBA220 / SUMIFS(Aux_Totales!$N:$N, Aux_Totales!$F:$F, $F224, Aux_Totales!$A:$A, Aperturas!$A$2), 0))</f>
        <v/>
      </c>
      <c r="DBB224" s="21" t="str">
        <f>IF(DBB220 = "", "", IFERROR(DBB220 / SUMIFS(Aux_Totales!$N:$N, Aux_Totales!$F:$F, $F224, Aux_Totales!$A:$A, Aperturas!$A$2), 0))</f>
        <v/>
      </c>
      <c r="DBC224" s="21" t="str">
        <f>IF(DBC220 = "", "", IFERROR(DBC220 / SUMIFS(Aux_Totales!$N:$N, Aux_Totales!$F:$F, $F224, Aux_Totales!$A:$A, Aperturas!$A$2), 0))</f>
        <v/>
      </c>
      <c r="DBD224" s="21" t="str">
        <f>IF(DBD220 = "", "", IFERROR(DBD220 / SUMIFS(Aux_Totales!$N:$N, Aux_Totales!$F:$F, $F224, Aux_Totales!$A:$A, Aperturas!$A$2), 0))</f>
        <v/>
      </c>
      <c r="DBE224" s="21" t="str">
        <f>IF(DBE220 = "", "", IFERROR(DBE220 / SUMIFS(Aux_Totales!$N:$N, Aux_Totales!$F:$F, $F224, Aux_Totales!$A:$A, Aperturas!$A$2), 0))</f>
        <v/>
      </c>
      <c r="DBF224" s="21" t="str">
        <f>IF(DBF220 = "", "", IFERROR(DBF220 / SUMIFS(Aux_Totales!$N:$N, Aux_Totales!$F:$F, $F224, Aux_Totales!$A:$A, Aperturas!$A$2), 0))</f>
        <v/>
      </c>
      <c r="DBG224" s="21" t="str">
        <f>IF(DBG220 = "", "", IFERROR(DBG220 / SUMIFS(Aux_Totales!$N:$N, Aux_Totales!$F:$F, $F224, Aux_Totales!$A:$A, Aperturas!$A$2), 0))</f>
        <v/>
      </c>
      <c r="DBH224" s="21" t="str">
        <f>IF(DBH220 = "", "", IFERROR(DBH220 / SUMIFS(Aux_Totales!$N:$N, Aux_Totales!$F:$F, $F224, Aux_Totales!$A:$A, Aperturas!$A$2), 0))</f>
        <v/>
      </c>
      <c r="DBI224" s="21" t="str">
        <f>IF(DBI220 = "", "", IFERROR(DBI220 / SUMIFS(Aux_Totales!$N:$N, Aux_Totales!$F:$F, $F224, Aux_Totales!$A:$A, Aperturas!$A$2), 0))</f>
        <v/>
      </c>
      <c r="DBJ224" s="21" t="str">
        <f>IF(DBJ220 = "", "", IFERROR(DBJ220 / SUMIFS(Aux_Totales!$N:$N, Aux_Totales!$F:$F, $F224, Aux_Totales!$A:$A, Aperturas!$A$2), 0))</f>
        <v/>
      </c>
      <c r="DBK224" s="21" t="str">
        <f>IF(DBK220 = "", "", IFERROR(DBK220 / SUMIFS(Aux_Totales!$N:$N, Aux_Totales!$F:$F, $F224, Aux_Totales!$A:$A, Aperturas!$A$2), 0))</f>
        <v/>
      </c>
      <c r="DBL224" s="21" t="str">
        <f>IF(DBL220 = "", "", IFERROR(DBL220 / SUMIFS(Aux_Totales!$N:$N, Aux_Totales!$F:$F, $F224, Aux_Totales!$A:$A, Aperturas!$A$2), 0))</f>
        <v/>
      </c>
      <c r="DBM224" s="21" t="str">
        <f>IF(DBM220 = "", "", IFERROR(DBM220 / SUMIFS(Aux_Totales!$N:$N, Aux_Totales!$F:$F, $F224, Aux_Totales!$A:$A, Aperturas!$A$2), 0))</f>
        <v/>
      </c>
      <c r="DBN224" s="21" t="str">
        <f>IF(DBN220 = "", "", IFERROR(DBN220 / SUMIFS(Aux_Totales!$N:$N, Aux_Totales!$F:$F, $F224, Aux_Totales!$A:$A, Aperturas!$A$2), 0))</f>
        <v/>
      </c>
      <c r="DBO224" s="21" t="str">
        <f>IF(DBO220 = "", "", IFERROR(DBO220 / SUMIFS(Aux_Totales!$N:$N, Aux_Totales!$F:$F, $F224, Aux_Totales!$A:$A, Aperturas!$A$2), 0))</f>
        <v/>
      </c>
      <c r="DBP224" s="21" t="str">
        <f>IF(DBP220 = "", "", IFERROR(DBP220 / SUMIFS(Aux_Totales!$N:$N, Aux_Totales!$F:$F, $F224, Aux_Totales!$A:$A, Aperturas!$A$2), 0))</f>
        <v/>
      </c>
      <c r="DBQ224" s="21" t="str">
        <f>IF(DBQ220 = "", "", IFERROR(DBQ220 / SUMIFS(Aux_Totales!$N:$N, Aux_Totales!$F:$F, $F224, Aux_Totales!$A:$A, Aperturas!$A$2), 0))</f>
        <v/>
      </c>
      <c r="DBR224" s="21" t="str">
        <f>IF(DBR220 = "", "", IFERROR(DBR220 / SUMIFS(Aux_Totales!$N:$N, Aux_Totales!$F:$F, $F224, Aux_Totales!$A:$A, Aperturas!$A$2), 0))</f>
        <v/>
      </c>
      <c r="DBS224" s="21" t="str">
        <f>IF(DBS220 = "", "", IFERROR(DBS220 / SUMIFS(Aux_Totales!$N:$N, Aux_Totales!$F:$F, $F224, Aux_Totales!$A:$A, Aperturas!$A$2), 0))</f>
        <v/>
      </c>
      <c r="DBT224" s="21" t="str">
        <f>IF(DBT220 = "", "", IFERROR(DBT220 / SUMIFS(Aux_Totales!$N:$N, Aux_Totales!$F:$F, $F224, Aux_Totales!$A:$A, Aperturas!$A$2), 0))</f>
        <v/>
      </c>
      <c r="DBU224" s="21" t="str">
        <f>IF(DBU220 = "", "", IFERROR(DBU220 / SUMIFS(Aux_Totales!$N:$N, Aux_Totales!$F:$F, $F224, Aux_Totales!$A:$A, Aperturas!$A$2), 0))</f>
        <v/>
      </c>
      <c r="DBV224" s="21" t="str">
        <f>IF(DBV220 = "", "", IFERROR(DBV220 / SUMIFS(Aux_Totales!$N:$N, Aux_Totales!$F:$F, $F224, Aux_Totales!$A:$A, Aperturas!$A$2), 0))</f>
        <v/>
      </c>
      <c r="DBW224" s="21" t="str">
        <f>IF(DBW220 = "", "", IFERROR(DBW220 / SUMIFS(Aux_Totales!$N:$N, Aux_Totales!$F:$F, $F224, Aux_Totales!$A:$A, Aperturas!$A$2), 0))</f>
        <v/>
      </c>
      <c r="DBX224" s="21" t="str">
        <f>IF(DBX220 = "", "", IFERROR(DBX220 / SUMIFS(Aux_Totales!$N:$N, Aux_Totales!$F:$F, $F224, Aux_Totales!$A:$A, Aperturas!$A$2), 0))</f>
        <v/>
      </c>
      <c r="DBY224" s="21" t="str">
        <f>IF(DBY220 = "", "", IFERROR(DBY220 / SUMIFS(Aux_Totales!$N:$N, Aux_Totales!$F:$F, $F224, Aux_Totales!$A:$A, Aperturas!$A$2), 0))</f>
        <v/>
      </c>
      <c r="DBZ224" s="21" t="str">
        <f>IF(DBZ220 = "", "", IFERROR(DBZ220 / SUMIFS(Aux_Totales!$N:$N, Aux_Totales!$F:$F, $F224, Aux_Totales!$A:$A, Aperturas!$A$2), 0))</f>
        <v/>
      </c>
      <c r="DCA224" s="21" t="str">
        <f>IF(DCA220 = "", "", IFERROR(DCA220 / SUMIFS(Aux_Totales!$N:$N, Aux_Totales!$F:$F, $F224, Aux_Totales!$A:$A, Aperturas!$A$2), 0))</f>
        <v/>
      </c>
      <c r="DCB224" s="21" t="str">
        <f>IF(DCB220 = "", "", IFERROR(DCB220 / SUMIFS(Aux_Totales!$N:$N, Aux_Totales!$F:$F, $F224, Aux_Totales!$A:$A, Aperturas!$A$2), 0))</f>
        <v/>
      </c>
      <c r="DCC224" s="21" t="str">
        <f>IF(DCC220 = "", "", IFERROR(DCC220 / SUMIFS(Aux_Totales!$N:$N, Aux_Totales!$F:$F, $F224, Aux_Totales!$A:$A, Aperturas!$A$2), 0))</f>
        <v/>
      </c>
      <c r="DCD224" s="21" t="str">
        <f>IF(DCD220 = "", "", IFERROR(DCD220 / SUMIFS(Aux_Totales!$N:$N, Aux_Totales!$F:$F, $F224, Aux_Totales!$A:$A, Aperturas!$A$2), 0))</f>
        <v/>
      </c>
      <c r="DCE224" s="21" t="str">
        <f>IF(DCE220 = "", "", IFERROR(DCE220 / SUMIFS(Aux_Totales!$N:$N, Aux_Totales!$F:$F, $F224, Aux_Totales!$A:$A, Aperturas!$A$2), 0))</f>
        <v/>
      </c>
      <c r="DCF224" s="21" t="str">
        <f>IF(DCF220 = "", "", IFERROR(DCF220 / SUMIFS(Aux_Totales!$N:$N, Aux_Totales!$F:$F, $F224, Aux_Totales!$A:$A, Aperturas!$A$2), 0))</f>
        <v/>
      </c>
      <c r="DCG224" s="21" t="str">
        <f>IF(DCG220 = "", "", IFERROR(DCG220 / SUMIFS(Aux_Totales!$N:$N, Aux_Totales!$F:$F, $F224, Aux_Totales!$A:$A, Aperturas!$A$2), 0))</f>
        <v/>
      </c>
      <c r="DCH224" s="21" t="str">
        <f>IF(DCH220 = "", "", IFERROR(DCH220 / SUMIFS(Aux_Totales!$N:$N, Aux_Totales!$F:$F, $F224, Aux_Totales!$A:$A, Aperturas!$A$2), 0))</f>
        <v/>
      </c>
      <c r="DCI224" s="21" t="str">
        <f>IF(DCI220 = "", "", IFERROR(DCI220 / SUMIFS(Aux_Totales!$N:$N, Aux_Totales!$F:$F, $F224, Aux_Totales!$A:$A, Aperturas!$A$2), 0))</f>
        <v/>
      </c>
      <c r="DCJ224" s="21" t="str">
        <f>IF(DCJ220 = "", "", IFERROR(DCJ220 / SUMIFS(Aux_Totales!$N:$N, Aux_Totales!$F:$F, $F224, Aux_Totales!$A:$A, Aperturas!$A$2), 0))</f>
        <v/>
      </c>
      <c r="DCK224" s="21" t="str">
        <f>IF(DCK220 = "", "", IFERROR(DCK220 / SUMIFS(Aux_Totales!$N:$N, Aux_Totales!$F:$F, $F224, Aux_Totales!$A:$A, Aperturas!$A$2), 0))</f>
        <v/>
      </c>
      <c r="DCL224" s="21" t="str">
        <f>IF(DCL220 = "", "", IFERROR(DCL220 / SUMIFS(Aux_Totales!$N:$N, Aux_Totales!$F:$F, $F224, Aux_Totales!$A:$A, Aperturas!$A$2), 0))</f>
        <v/>
      </c>
      <c r="DCM224" s="21" t="str">
        <f>IF(DCM220 = "", "", IFERROR(DCM220 / SUMIFS(Aux_Totales!$N:$N, Aux_Totales!$F:$F, $F224, Aux_Totales!$A:$A, Aperturas!$A$2), 0))</f>
        <v/>
      </c>
      <c r="DCN224" s="21" t="str">
        <f>IF(DCN220 = "", "", IFERROR(DCN220 / SUMIFS(Aux_Totales!$N:$N, Aux_Totales!$F:$F, $F224, Aux_Totales!$A:$A, Aperturas!$A$2), 0))</f>
        <v/>
      </c>
      <c r="DCO224" s="21" t="str">
        <f>IF(DCO220 = "", "", IFERROR(DCO220 / SUMIFS(Aux_Totales!$N:$N, Aux_Totales!$F:$F, $F224, Aux_Totales!$A:$A, Aperturas!$A$2), 0))</f>
        <v/>
      </c>
      <c r="DCP224" s="21" t="str">
        <f>IF(DCP220 = "", "", IFERROR(DCP220 / SUMIFS(Aux_Totales!$N:$N, Aux_Totales!$F:$F, $F224, Aux_Totales!$A:$A, Aperturas!$A$2), 0))</f>
        <v/>
      </c>
      <c r="DCQ224" s="21" t="str">
        <f>IF(DCQ220 = "", "", IFERROR(DCQ220 / SUMIFS(Aux_Totales!$N:$N, Aux_Totales!$F:$F, $F224, Aux_Totales!$A:$A, Aperturas!$A$2), 0))</f>
        <v/>
      </c>
      <c r="DCR224" s="21" t="str">
        <f>IF(DCR220 = "", "", IFERROR(DCR220 / SUMIFS(Aux_Totales!$N:$N, Aux_Totales!$F:$F, $F224, Aux_Totales!$A:$A, Aperturas!$A$2), 0))</f>
        <v/>
      </c>
      <c r="DCS224" s="21" t="str">
        <f>IF(DCS220 = "", "", IFERROR(DCS220 / SUMIFS(Aux_Totales!$N:$N, Aux_Totales!$F:$F, $F224, Aux_Totales!$A:$A, Aperturas!$A$2), 0))</f>
        <v/>
      </c>
      <c r="DCT224" s="21" t="str">
        <f>IF(DCT220 = "", "", IFERROR(DCT220 / SUMIFS(Aux_Totales!$N:$N, Aux_Totales!$F:$F, $F224, Aux_Totales!$A:$A, Aperturas!$A$2), 0))</f>
        <v/>
      </c>
      <c r="DCU224" s="21" t="str">
        <f>IF(DCU220 = "", "", IFERROR(DCU220 / SUMIFS(Aux_Totales!$N:$N, Aux_Totales!$F:$F, $F224, Aux_Totales!$A:$A, Aperturas!$A$2), 0))</f>
        <v/>
      </c>
      <c r="DCV224" s="21" t="str">
        <f>IF(DCV220 = "", "", IFERROR(DCV220 / SUMIFS(Aux_Totales!$N:$N, Aux_Totales!$F:$F, $F224, Aux_Totales!$A:$A, Aperturas!$A$2), 0))</f>
        <v/>
      </c>
      <c r="DCW224" s="21" t="str">
        <f>IF(DCW220 = "", "", IFERROR(DCW220 / SUMIFS(Aux_Totales!$N:$N, Aux_Totales!$F:$F, $F224, Aux_Totales!$A:$A, Aperturas!$A$2), 0))</f>
        <v/>
      </c>
      <c r="DCX224" s="21" t="str">
        <f>IF(DCX220 = "", "", IFERROR(DCX220 / SUMIFS(Aux_Totales!$N:$N, Aux_Totales!$F:$F, $F224, Aux_Totales!$A:$A, Aperturas!$A$2), 0))</f>
        <v/>
      </c>
      <c r="DCY224" s="21" t="str">
        <f>IF(DCY220 = "", "", IFERROR(DCY220 / SUMIFS(Aux_Totales!$N:$N, Aux_Totales!$F:$F, $F224, Aux_Totales!$A:$A, Aperturas!$A$2), 0))</f>
        <v/>
      </c>
      <c r="DCZ224" s="21" t="str">
        <f>IF(DCZ220 = "", "", IFERROR(DCZ220 / SUMIFS(Aux_Totales!$N:$N, Aux_Totales!$F:$F, $F224, Aux_Totales!$A:$A, Aperturas!$A$2), 0))</f>
        <v/>
      </c>
      <c r="DDA224" s="21" t="str">
        <f>IF(DDA220 = "", "", IFERROR(DDA220 / SUMIFS(Aux_Totales!$N:$N, Aux_Totales!$F:$F, $F224, Aux_Totales!$A:$A, Aperturas!$A$2), 0))</f>
        <v/>
      </c>
      <c r="DDB224" s="21" t="str">
        <f>IF(DDB220 = "", "", IFERROR(DDB220 / SUMIFS(Aux_Totales!$N:$N, Aux_Totales!$F:$F, $F224, Aux_Totales!$A:$A, Aperturas!$A$2), 0))</f>
        <v/>
      </c>
      <c r="DDC224" s="21" t="str">
        <f>IF(DDC220 = "", "", IFERROR(DDC220 / SUMIFS(Aux_Totales!$N:$N, Aux_Totales!$F:$F, $F224, Aux_Totales!$A:$A, Aperturas!$A$2), 0))</f>
        <v/>
      </c>
      <c r="DDD224" s="21" t="str">
        <f>IF(DDD220 = "", "", IFERROR(DDD220 / SUMIFS(Aux_Totales!$N:$N, Aux_Totales!$F:$F, $F224, Aux_Totales!$A:$A, Aperturas!$A$2), 0))</f>
        <v/>
      </c>
      <c r="DDE224" s="21" t="str">
        <f>IF(DDE220 = "", "", IFERROR(DDE220 / SUMIFS(Aux_Totales!$N:$N, Aux_Totales!$F:$F, $F224, Aux_Totales!$A:$A, Aperturas!$A$2), 0))</f>
        <v/>
      </c>
      <c r="DDF224" s="21" t="str">
        <f>IF(DDF220 = "", "", IFERROR(DDF220 / SUMIFS(Aux_Totales!$N:$N, Aux_Totales!$F:$F, $F224, Aux_Totales!$A:$A, Aperturas!$A$2), 0))</f>
        <v/>
      </c>
      <c r="DDG224" s="21" t="str">
        <f>IF(DDG220 = "", "", IFERROR(DDG220 / SUMIFS(Aux_Totales!$N:$N, Aux_Totales!$F:$F, $F224, Aux_Totales!$A:$A, Aperturas!$A$2), 0))</f>
        <v/>
      </c>
      <c r="DDH224" s="21" t="str">
        <f>IF(DDH220 = "", "", IFERROR(DDH220 / SUMIFS(Aux_Totales!$N:$N, Aux_Totales!$F:$F, $F224, Aux_Totales!$A:$A, Aperturas!$A$2), 0))</f>
        <v/>
      </c>
      <c r="DDI224" s="21" t="str">
        <f>IF(DDI220 = "", "", IFERROR(DDI220 / SUMIFS(Aux_Totales!$N:$N, Aux_Totales!$F:$F, $F224, Aux_Totales!$A:$A, Aperturas!$A$2), 0))</f>
        <v/>
      </c>
      <c r="DDJ224" s="21" t="str">
        <f>IF(DDJ220 = "", "", IFERROR(DDJ220 / SUMIFS(Aux_Totales!$N:$N, Aux_Totales!$F:$F, $F224, Aux_Totales!$A:$A, Aperturas!$A$2), 0))</f>
        <v/>
      </c>
      <c r="DDK224" s="21" t="str">
        <f>IF(DDK220 = "", "", IFERROR(DDK220 / SUMIFS(Aux_Totales!$N:$N, Aux_Totales!$F:$F, $F224, Aux_Totales!$A:$A, Aperturas!$A$2), 0))</f>
        <v/>
      </c>
      <c r="DDL224" s="21" t="str">
        <f>IF(DDL220 = "", "", IFERROR(DDL220 / SUMIFS(Aux_Totales!$N:$N, Aux_Totales!$F:$F, $F224, Aux_Totales!$A:$A, Aperturas!$A$2), 0))</f>
        <v/>
      </c>
      <c r="DDM224" s="21" t="str">
        <f>IF(DDM220 = "", "", IFERROR(DDM220 / SUMIFS(Aux_Totales!$N:$N, Aux_Totales!$F:$F, $F224, Aux_Totales!$A:$A, Aperturas!$A$2), 0))</f>
        <v/>
      </c>
      <c r="DDN224" s="21" t="str">
        <f>IF(DDN220 = "", "", IFERROR(DDN220 / SUMIFS(Aux_Totales!$N:$N, Aux_Totales!$F:$F, $F224, Aux_Totales!$A:$A, Aperturas!$A$2), 0))</f>
        <v/>
      </c>
      <c r="DDO224" s="21" t="str">
        <f>IF(DDO220 = "", "", IFERROR(DDO220 / SUMIFS(Aux_Totales!$N:$N, Aux_Totales!$F:$F, $F224, Aux_Totales!$A:$A, Aperturas!$A$2), 0))</f>
        <v/>
      </c>
      <c r="DDP224" s="21" t="str">
        <f>IF(DDP220 = "", "", IFERROR(DDP220 / SUMIFS(Aux_Totales!$N:$N, Aux_Totales!$F:$F, $F224, Aux_Totales!$A:$A, Aperturas!$A$2), 0))</f>
        <v/>
      </c>
      <c r="DDQ224" s="21" t="str">
        <f>IF(DDQ220 = "", "", IFERROR(DDQ220 / SUMIFS(Aux_Totales!$N:$N, Aux_Totales!$F:$F, $F224, Aux_Totales!$A:$A, Aperturas!$A$2), 0))</f>
        <v/>
      </c>
      <c r="DDR224" s="21" t="str">
        <f>IF(DDR220 = "", "", IFERROR(DDR220 / SUMIFS(Aux_Totales!$N:$N, Aux_Totales!$F:$F, $F224, Aux_Totales!$A:$A, Aperturas!$A$2), 0))</f>
        <v/>
      </c>
      <c r="DDS224" s="21" t="str">
        <f>IF(DDS220 = "", "", IFERROR(DDS220 / SUMIFS(Aux_Totales!$N:$N, Aux_Totales!$F:$F, $F224, Aux_Totales!$A:$A, Aperturas!$A$2), 0))</f>
        <v/>
      </c>
      <c r="DDT224" s="21" t="str">
        <f>IF(DDT220 = "", "", IFERROR(DDT220 / SUMIFS(Aux_Totales!$N:$N, Aux_Totales!$F:$F, $F224, Aux_Totales!$A:$A, Aperturas!$A$2), 0))</f>
        <v/>
      </c>
      <c r="DDU224" s="21" t="str">
        <f>IF(DDU220 = "", "", IFERROR(DDU220 / SUMIFS(Aux_Totales!$N:$N, Aux_Totales!$F:$F, $F224, Aux_Totales!$A:$A, Aperturas!$A$2), 0))</f>
        <v/>
      </c>
      <c r="DDV224" s="21" t="str">
        <f>IF(DDV220 = "", "", IFERROR(DDV220 / SUMIFS(Aux_Totales!$N:$N, Aux_Totales!$F:$F, $F224, Aux_Totales!$A:$A, Aperturas!$A$2), 0))</f>
        <v/>
      </c>
      <c r="DDW224" s="21" t="str">
        <f>IF(DDW220 = "", "", IFERROR(DDW220 / SUMIFS(Aux_Totales!$N:$N, Aux_Totales!$F:$F, $F224, Aux_Totales!$A:$A, Aperturas!$A$2), 0))</f>
        <v/>
      </c>
      <c r="DDX224" s="21" t="str">
        <f>IF(DDX220 = "", "", IFERROR(DDX220 / SUMIFS(Aux_Totales!$N:$N, Aux_Totales!$F:$F, $F224, Aux_Totales!$A:$A, Aperturas!$A$2), 0))</f>
        <v/>
      </c>
      <c r="DDY224" s="21" t="str">
        <f>IF(DDY220 = "", "", IFERROR(DDY220 / SUMIFS(Aux_Totales!$N:$N, Aux_Totales!$F:$F, $F224, Aux_Totales!$A:$A, Aperturas!$A$2), 0))</f>
        <v/>
      </c>
      <c r="DDZ224" s="21" t="str">
        <f>IF(DDZ220 = "", "", IFERROR(DDZ220 / SUMIFS(Aux_Totales!$N:$N, Aux_Totales!$F:$F, $F224, Aux_Totales!$A:$A, Aperturas!$A$2), 0))</f>
        <v/>
      </c>
      <c r="DEA224" s="21" t="str">
        <f>IF(DEA220 = "", "", IFERROR(DEA220 / SUMIFS(Aux_Totales!$N:$N, Aux_Totales!$F:$F, $F224, Aux_Totales!$A:$A, Aperturas!$A$2), 0))</f>
        <v/>
      </c>
      <c r="DEB224" s="21" t="str">
        <f>IF(DEB220 = "", "", IFERROR(DEB220 / SUMIFS(Aux_Totales!$N:$N, Aux_Totales!$F:$F, $F224, Aux_Totales!$A:$A, Aperturas!$A$2), 0))</f>
        <v/>
      </c>
      <c r="DEC224" s="21" t="str">
        <f>IF(DEC220 = "", "", IFERROR(DEC220 / SUMIFS(Aux_Totales!$N:$N, Aux_Totales!$F:$F, $F224, Aux_Totales!$A:$A, Aperturas!$A$2), 0))</f>
        <v/>
      </c>
      <c r="DED224" s="21" t="str">
        <f>IF(DED220 = "", "", IFERROR(DED220 / SUMIFS(Aux_Totales!$N:$N, Aux_Totales!$F:$F, $F224, Aux_Totales!$A:$A, Aperturas!$A$2), 0))</f>
        <v/>
      </c>
      <c r="DEE224" s="21" t="str">
        <f>IF(DEE220 = "", "", IFERROR(DEE220 / SUMIFS(Aux_Totales!$N:$N, Aux_Totales!$F:$F, $F224, Aux_Totales!$A:$A, Aperturas!$A$2), 0))</f>
        <v/>
      </c>
      <c r="DEF224" s="21" t="str">
        <f>IF(DEF220 = "", "", IFERROR(DEF220 / SUMIFS(Aux_Totales!$N:$N, Aux_Totales!$F:$F, $F224, Aux_Totales!$A:$A, Aperturas!$A$2), 0))</f>
        <v/>
      </c>
      <c r="DEG224" s="21" t="str">
        <f>IF(DEG220 = "", "", IFERROR(DEG220 / SUMIFS(Aux_Totales!$N:$N, Aux_Totales!$F:$F, $F224, Aux_Totales!$A:$A, Aperturas!$A$2), 0))</f>
        <v/>
      </c>
      <c r="DEH224" s="21" t="str">
        <f>IF(DEH220 = "", "", IFERROR(DEH220 / SUMIFS(Aux_Totales!$N:$N, Aux_Totales!$F:$F, $F224, Aux_Totales!$A:$A, Aperturas!$A$2), 0))</f>
        <v/>
      </c>
      <c r="DEI224" s="21" t="str">
        <f>IF(DEI220 = "", "", IFERROR(DEI220 / SUMIFS(Aux_Totales!$N:$N, Aux_Totales!$F:$F, $F224, Aux_Totales!$A:$A, Aperturas!$A$2), 0))</f>
        <v/>
      </c>
      <c r="DEJ224" s="21" t="str">
        <f>IF(DEJ220 = "", "", IFERROR(DEJ220 / SUMIFS(Aux_Totales!$N:$N, Aux_Totales!$F:$F, $F224, Aux_Totales!$A:$A, Aperturas!$A$2), 0))</f>
        <v/>
      </c>
      <c r="DEK224" s="21" t="str">
        <f>IF(DEK220 = "", "", IFERROR(DEK220 / SUMIFS(Aux_Totales!$N:$N, Aux_Totales!$F:$F, $F224, Aux_Totales!$A:$A, Aperturas!$A$2), 0))</f>
        <v/>
      </c>
      <c r="DEL224" s="21" t="str">
        <f>IF(DEL220 = "", "", IFERROR(DEL220 / SUMIFS(Aux_Totales!$N:$N, Aux_Totales!$F:$F, $F224, Aux_Totales!$A:$A, Aperturas!$A$2), 0))</f>
        <v/>
      </c>
      <c r="DEM224" s="21" t="str">
        <f>IF(DEM220 = "", "", IFERROR(DEM220 / SUMIFS(Aux_Totales!$N:$N, Aux_Totales!$F:$F, $F224, Aux_Totales!$A:$A, Aperturas!$A$2), 0))</f>
        <v/>
      </c>
      <c r="DEN224" s="21" t="str">
        <f>IF(DEN220 = "", "", IFERROR(DEN220 / SUMIFS(Aux_Totales!$N:$N, Aux_Totales!$F:$F, $F224, Aux_Totales!$A:$A, Aperturas!$A$2), 0))</f>
        <v/>
      </c>
      <c r="DEO224" s="21" t="str">
        <f>IF(DEO220 = "", "", IFERROR(DEO220 / SUMIFS(Aux_Totales!$N:$N, Aux_Totales!$F:$F, $F224, Aux_Totales!$A:$A, Aperturas!$A$2), 0))</f>
        <v/>
      </c>
      <c r="DEP224" s="21" t="str">
        <f>IF(DEP220 = "", "", IFERROR(DEP220 / SUMIFS(Aux_Totales!$N:$N, Aux_Totales!$F:$F, $F224, Aux_Totales!$A:$A, Aperturas!$A$2), 0))</f>
        <v/>
      </c>
      <c r="DEQ224" s="21" t="str">
        <f>IF(DEQ220 = "", "", IFERROR(DEQ220 / SUMIFS(Aux_Totales!$N:$N, Aux_Totales!$F:$F, $F224, Aux_Totales!$A:$A, Aperturas!$A$2), 0))</f>
        <v/>
      </c>
      <c r="DER224" s="21" t="str">
        <f>IF(DER220 = "", "", IFERROR(DER220 / SUMIFS(Aux_Totales!$N:$N, Aux_Totales!$F:$F, $F224, Aux_Totales!$A:$A, Aperturas!$A$2), 0))</f>
        <v/>
      </c>
      <c r="DES224" s="21" t="str">
        <f>IF(DES220 = "", "", IFERROR(DES220 / SUMIFS(Aux_Totales!$N:$N, Aux_Totales!$F:$F, $F224, Aux_Totales!$A:$A, Aperturas!$A$2), 0))</f>
        <v/>
      </c>
      <c r="DET224" s="21" t="str">
        <f>IF(DET220 = "", "", IFERROR(DET220 / SUMIFS(Aux_Totales!$N:$N, Aux_Totales!$F:$F, $F224, Aux_Totales!$A:$A, Aperturas!$A$2), 0))</f>
        <v/>
      </c>
      <c r="DEU224" s="21" t="str">
        <f>IF(DEU220 = "", "", IFERROR(DEU220 / SUMIFS(Aux_Totales!$N:$N, Aux_Totales!$F:$F, $F224, Aux_Totales!$A:$A, Aperturas!$A$2), 0))</f>
        <v/>
      </c>
      <c r="DEV224" s="21" t="str">
        <f>IF(DEV220 = "", "", IFERROR(DEV220 / SUMIFS(Aux_Totales!$N:$N, Aux_Totales!$F:$F, $F224, Aux_Totales!$A:$A, Aperturas!$A$2), 0))</f>
        <v/>
      </c>
      <c r="DEW224" s="21" t="str">
        <f>IF(DEW220 = "", "", IFERROR(DEW220 / SUMIFS(Aux_Totales!$N:$N, Aux_Totales!$F:$F, $F224, Aux_Totales!$A:$A, Aperturas!$A$2), 0))</f>
        <v/>
      </c>
      <c r="DEX224" s="21" t="str">
        <f>IF(DEX220 = "", "", IFERROR(DEX220 / SUMIFS(Aux_Totales!$N:$N, Aux_Totales!$F:$F, $F224, Aux_Totales!$A:$A, Aperturas!$A$2), 0))</f>
        <v/>
      </c>
      <c r="DEY224" s="21" t="str">
        <f>IF(DEY220 = "", "", IFERROR(DEY220 / SUMIFS(Aux_Totales!$N:$N, Aux_Totales!$F:$F, $F224, Aux_Totales!$A:$A, Aperturas!$A$2), 0))</f>
        <v/>
      </c>
      <c r="DEZ224" s="21" t="str">
        <f>IF(DEZ220 = "", "", IFERROR(DEZ220 / SUMIFS(Aux_Totales!$N:$N, Aux_Totales!$F:$F, $F224, Aux_Totales!$A:$A, Aperturas!$A$2), 0))</f>
        <v/>
      </c>
      <c r="DFA224" s="21" t="str">
        <f>IF(DFA220 = "", "", IFERROR(DFA220 / SUMIFS(Aux_Totales!$N:$N, Aux_Totales!$F:$F, $F224, Aux_Totales!$A:$A, Aperturas!$A$2), 0))</f>
        <v/>
      </c>
      <c r="DFB224" s="21" t="str">
        <f>IF(DFB220 = "", "", IFERROR(DFB220 / SUMIFS(Aux_Totales!$N:$N, Aux_Totales!$F:$F, $F224, Aux_Totales!$A:$A, Aperturas!$A$2), 0))</f>
        <v/>
      </c>
      <c r="DFC224" s="21" t="str">
        <f>IF(DFC220 = "", "", IFERROR(DFC220 / SUMIFS(Aux_Totales!$N:$N, Aux_Totales!$F:$F, $F224, Aux_Totales!$A:$A, Aperturas!$A$2), 0))</f>
        <v/>
      </c>
      <c r="DFD224" s="21" t="str">
        <f>IF(DFD220 = "", "", IFERROR(DFD220 / SUMIFS(Aux_Totales!$N:$N, Aux_Totales!$F:$F, $F224, Aux_Totales!$A:$A, Aperturas!$A$2), 0))</f>
        <v/>
      </c>
      <c r="DFE224" s="21" t="str">
        <f>IF(DFE220 = "", "", IFERROR(DFE220 / SUMIFS(Aux_Totales!$N:$N, Aux_Totales!$F:$F, $F224, Aux_Totales!$A:$A, Aperturas!$A$2), 0))</f>
        <v/>
      </c>
      <c r="DFF224" s="21" t="str">
        <f>IF(DFF220 = "", "", IFERROR(DFF220 / SUMIFS(Aux_Totales!$N:$N, Aux_Totales!$F:$F, $F224, Aux_Totales!$A:$A, Aperturas!$A$2), 0))</f>
        <v/>
      </c>
      <c r="DFG224" s="21" t="str">
        <f>IF(DFG220 = "", "", IFERROR(DFG220 / SUMIFS(Aux_Totales!$N:$N, Aux_Totales!$F:$F, $F224, Aux_Totales!$A:$A, Aperturas!$A$2), 0))</f>
        <v/>
      </c>
      <c r="DFH224" s="21" t="str">
        <f>IF(DFH220 = "", "", IFERROR(DFH220 / SUMIFS(Aux_Totales!$N:$N, Aux_Totales!$F:$F, $F224, Aux_Totales!$A:$A, Aperturas!$A$2), 0))</f>
        <v/>
      </c>
      <c r="DFI224" s="21" t="str">
        <f>IF(DFI220 = "", "", IFERROR(DFI220 / SUMIFS(Aux_Totales!$N:$N, Aux_Totales!$F:$F, $F224, Aux_Totales!$A:$A, Aperturas!$A$2), 0))</f>
        <v/>
      </c>
      <c r="DFJ224" s="21" t="str">
        <f>IF(DFJ220 = "", "", IFERROR(DFJ220 / SUMIFS(Aux_Totales!$N:$N, Aux_Totales!$F:$F, $F224, Aux_Totales!$A:$A, Aperturas!$A$2), 0))</f>
        <v/>
      </c>
      <c r="DFK224" s="21" t="str">
        <f>IF(DFK220 = "", "", IFERROR(DFK220 / SUMIFS(Aux_Totales!$N:$N, Aux_Totales!$F:$F, $F224, Aux_Totales!$A:$A, Aperturas!$A$2), 0))</f>
        <v/>
      </c>
      <c r="DFL224" s="21" t="str">
        <f>IF(DFL220 = "", "", IFERROR(DFL220 / SUMIFS(Aux_Totales!$N:$N, Aux_Totales!$F:$F, $F224, Aux_Totales!$A:$A, Aperturas!$A$2), 0))</f>
        <v/>
      </c>
      <c r="DFM224" s="21" t="str">
        <f>IF(DFM220 = "", "", IFERROR(DFM220 / SUMIFS(Aux_Totales!$N:$N, Aux_Totales!$F:$F, $F224, Aux_Totales!$A:$A, Aperturas!$A$2), 0))</f>
        <v/>
      </c>
      <c r="DFN224" s="21" t="str">
        <f>IF(DFN220 = "", "", IFERROR(DFN220 / SUMIFS(Aux_Totales!$N:$N, Aux_Totales!$F:$F, $F224, Aux_Totales!$A:$A, Aperturas!$A$2), 0))</f>
        <v/>
      </c>
      <c r="DFO224" s="21" t="str">
        <f>IF(DFO220 = "", "", IFERROR(DFO220 / SUMIFS(Aux_Totales!$N:$N, Aux_Totales!$F:$F, $F224, Aux_Totales!$A:$A, Aperturas!$A$2), 0))</f>
        <v/>
      </c>
      <c r="DFP224" s="21" t="str">
        <f>IF(DFP220 = "", "", IFERROR(DFP220 / SUMIFS(Aux_Totales!$N:$N, Aux_Totales!$F:$F, $F224, Aux_Totales!$A:$A, Aperturas!$A$2), 0))</f>
        <v/>
      </c>
      <c r="DFQ224" s="21" t="str">
        <f>IF(DFQ220 = "", "", IFERROR(DFQ220 / SUMIFS(Aux_Totales!$N:$N, Aux_Totales!$F:$F, $F224, Aux_Totales!$A:$A, Aperturas!$A$2), 0))</f>
        <v/>
      </c>
      <c r="DFR224" s="21" t="str">
        <f>IF(DFR220 = "", "", IFERROR(DFR220 / SUMIFS(Aux_Totales!$N:$N, Aux_Totales!$F:$F, $F224, Aux_Totales!$A:$A, Aperturas!$A$2), 0))</f>
        <v/>
      </c>
      <c r="DFS224" s="21" t="str">
        <f>IF(DFS220 = "", "", IFERROR(DFS220 / SUMIFS(Aux_Totales!$N:$N, Aux_Totales!$F:$F, $F224, Aux_Totales!$A:$A, Aperturas!$A$2), 0))</f>
        <v/>
      </c>
      <c r="DFT224" s="21" t="str">
        <f>IF(DFT220 = "", "", IFERROR(DFT220 / SUMIFS(Aux_Totales!$N:$N, Aux_Totales!$F:$F, $F224, Aux_Totales!$A:$A, Aperturas!$A$2), 0))</f>
        <v/>
      </c>
      <c r="DFU224" s="21" t="str">
        <f>IF(DFU220 = "", "", IFERROR(DFU220 / SUMIFS(Aux_Totales!$N:$N, Aux_Totales!$F:$F, $F224, Aux_Totales!$A:$A, Aperturas!$A$2), 0))</f>
        <v/>
      </c>
      <c r="DFV224" s="21" t="str">
        <f>IF(DFV220 = "", "", IFERROR(DFV220 / SUMIFS(Aux_Totales!$N:$N, Aux_Totales!$F:$F, $F224, Aux_Totales!$A:$A, Aperturas!$A$2), 0))</f>
        <v/>
      </c>
      <c r="DFW224" s="21" t="str">
        <f>IF(DFW220 = "", "", IFERROR(DFW220 / SUMIFS(Aux_Totales!$N:$N, Aux_Totales!$F:$F, $F224, Aux_Totales!$A:$A, Aperturas!$A$2), 0))</f>
        <v/>
      </c>
      <c r="DFX224" s="21" t="str">
        <f>IF(DFX220 = "", "", IFERROR(DFX220 / SUMIFS(Aux_Totales!$N:$N, Aux_Totales!$F:$F, $F224, Aux_Totales!$A:$A, Aperturas!$A$2), 0))</f>
        <v/>
      </c>
      <c r="DFY224" s="21" t="str">
        <f>IF(DFY220 = "", "", IFERROR(DFY220 / SUMIFS(Aux_Totales!$N:$N, Aux_Totales!$F:$F, $F224, Aux_Totales!$A:$A, Aperturas!$A$2), 0))</f>
        <v/>
      </c>
      <c r="DFZ224" s="21" t="str">
        <f>IF(DFZ220 = "", "", IFERROR(DFZ220 / SUMIFS(Aux_Totales!$N:$N, Aux_Totales!$F:$F, $F224, Aux_Totales!$A:$A, Aperturas!$A$2), 0))</f>
        <v/>
      </c>
      <c r="DGA224" s="21" t="str">
        <f>IF(DGA220 = "", "", IFERROR(DGA220 / SUMIFS(Aux_Totales!$N:$N, Aux_Totales!$F:$F, $F224, Aux_Totales!$A:$A, Aperturas!$A$2), 0))</f>
        <v/>
      </c>
      <c r="DGB224" s="21" t="str">
        <f>IF(DGB220 = "", "", IFERROR(DGB220 / SUMIFS(Aux_Totales!$N:$N, Aux_Totales!$F:$F, $F224, Aux_Totales!$A:$A, Aperturas!$A$2), 0))</f>
        <v/>
      </c>
      <c r="DGC224" s="21" t="str">
        <f>IF(DGC220 = "", "", IFERROR(DGC220 / SUMIFS(Aux_Totales!$N:$N, Aux_Totales!$F:$F, $F224, Aux_Totales!$A:$A, Aperturas!$A$2), 0))</f>
        <v/>
      </c>
      <c r="DGD224" s="21" t="str">
        <f>IF(DGD220 = "", "", IFERROR(DGD220 / SUMIFS(Aux_Totales!$N:$N, Aux_Totales!$F:$F, $F224, Aux_Totales!$A:$A, Aperturas!$A$2), 0))</f>
        <v/>
      </c>
      <c r="DGE224" s="21" t="str">
        <f>IF(DGE220 = "", "", IFERROR(DGE220 / SUMIFS(Aux_Totales!$N:$N, Aux_Totales!$F:$F, $F224, Aux_Totales!$A:$A, Aperturas!$A$2), 0))</f>
        <v/>
      </c>
      <c r="DGF224" s="21" t="str">
        <f>IF(DGF220 = "", "", IFERROR(DGF220 / SUMIFS(Aux_Totales!$N:$N, Aux_Totales!$F:$F, $F224, Aux_Totales!$A:$A, Aperturas!$A$2), 0))</f>
        <v/>
      </c>
      <c r="DGG224" s="21" t="str">
        <f>IF(DGG220 = "", "", IFERROR(DGG220 / SUMIFS(Aux_Totales!$N:$N, Aux_Totales!$F:$F, $F224, Aux_Totales!$A:$A, Aperturas!$A$2), 0))</f>
        <v/>
      </c>
      <c r="DGH224" s="21" t="str">
        <f>IF(DGH220 = "", "", IFERROR(DGH220 / SUMIFS(Aux_Totales!$N:$N, Aux_Totales!$F:$F, $F224, Aux_Totales!$A:$A, Aperturas!$A$2), 0))</f>
        <v/>
      </c>
      <c r="DGI224" s="21" t="str">
        <f>IF(DGI220 = "", "", IFERROR(DGI220 / SUMIFS(Aux_Totales!$N:$N, Aux_Totales!$F:$F, $F224, Aux_Totales!$A:$A, Aperturas!$A$2), 0))</f>
        <v/>
      </c>
      <c r="DGJ224" s="21" t="str">
        <f>IF(DGJ220 = "", "", IFERROR(DGJ220 / SUMIFS(Aux_Totales!$N:$N, Aux_Totales!$F:$F, $F224, Aux_Totales!$A:$A, Aperturas!$A$2), 0))</f>
        <v/>
      </c>
      <c r="DGK224" s="21" t="str">
        <f>IF(DGK220 = "", "", IFERROR(DGK220 / SUMIFS(Aux_Totales!$N:$N, Aux_Totales!$F:$F, $F224, Aux_Totales!$A:$A, Aperturas!$A$2), 0))</f>
        <v/>
      </c>
      <c r="DGL224" s="21" t="str">
        <f>IF(DGL220 = "", "", IFERROR(DGL220 / SUMIFS(Aux_Totales!$N:$N, Aux_Totales!$F:$F, $F224, Aux_Totales!$A:$A, Aperturas!$A$2), 0))</f>
        <v/>
      </c>
      <c r="DGM224" s="21" t="str">
        <f>IF(DGM220 = "", "", IFERROR(DGM220 / SUMIFS(Aux_Totales!$N:$N, Aux_Totales!$F:$F, $F224, Aux_Totales!$A:$A, Aperturas!$A$2), 0))</f>
        <v/>
      </c>
      <c r="DGN224" s="21" t="str">
        <f>IF(DGN220 = "", "", IFERROR(DGN220 / SUMIFS(Aux_Totales!$N:$N, Aux_Totales!$F:$F, $F224, Aux_Totales!$A:$A, Aperturas!$A$2), 0))</f>
        <v/>
      </c>
      <c r="DGO224" s="21" t="str">
        <f>IF(DGO220 = "", "", IFERROR(DGO220 / SUMIFS(Aux_Totales!$N:$N, Aux_Totales!$F:$F, $F224, Aux_Totales!$A:$A, Aperturas!$A$2), 0))</f>
        <v/>
      </c>
      <c r="DGP224" s="21" t="str">
        <f>IF(DGP220 = "", "", IFERROR(DGP220 / SUMIFS(Aux_Totales!$N:$N, Aux_Totales!$F:$F, $F224, Aux_Totales!$A:$A, Aperturas!$A$2), 0))</f>
        <v/>
      </c>
      <c r="DGQ224" s="21" t="str">
        <f>IF(DGQ220 = "", "", IFERROR(DGQ220 / SUMIFS(Aux_Totales!$N:$N, Aux_Totales!$F:$F, $F224, Aux_Totales!$A:$A, Aperturas!$A$2), 0))</f>
        <v/>
      </c>
      <c r="DGR224" s="21" t="str">
        <f>IF(DGR220 = "", "", IFERROR(DGR220 / SUMIFS(Aux_Totales!$N:$N, Aux_Totales!$F:$F, $F224, Aux_Totales!$A:$A, Aperturas!$A$2), 0))</f>
        <v/>
      </c>
      <c r="DGS224" s="21" t="str">
        <f>IF(DGS220 = "", "", IFERROR(DGS220 / SUMIFS(Aux_Totales!$N:$N, Aux_Totales!$F:$F, $F224, Aux_Totales!$A:$A, Aperturas!$A$2), 0))</f>
        <v/>
      </c>
      <c r="DGT224" s="21" t="str">
        <f>IF(DGT220 = "", "", IFERROR(DGT220 / SUMIFS(Aux_Totales!$N:$N, Aux_Totales!$F:$F, $F224, Aux_Totales!$A:$A, Aperturas!$A$2), 0))</f>
        <v/>
      </c>
      <c r="DGU224" s="21" t="str">
        <f>IF(DGU220 = "", "", IFERROR(DGU220 / SUMIFS(Aux_Totales!$N:$N, Aux_Totales!$F:$F, $F224, Aux_Totales!$A:$A, Aperturas!$A$2), 0))</f>
        <v/>
      </c>
      <c r="DGV224" s="21" t="str">
        <f>IF(DGV220 = "", "", IFERROR(DGV220 / SUMIFS(Aux_Totales!$N:$N, Aux_Totales!$F:$F, $F224, Aux_Totales!$A:$A, Aperturas!$A$2), 0))</f>
        <v/>
      </c>
      <c r="DGW224" s="21" t="str">
        <f>IF(DGW220 = "", "", IFERROR(DGW220 / SUMIFS(Aux_Totales!$N:$N, Aux_Totales!$F:$F, $F224, Aux_Totales!$A:$A, Aperturas!$A$2), 0))</f>
        <v/>
      </c>
      <c r="DGX224" s="21" t="str">
        <f>IF(DGX220 = "", "", IFERROR(DGX220 / SUMIFS(Aux_Totales!$N:$N, Aux_Totales!$F:$F, $F224, Aux_Totales!$A:$A, Aperturas!$A$2), 0))</f>
        <v/>
      </c>
      <c r="DGY224" s="21" t="str">
        <f>IF(DGY220 = "", "", IFERROR(DGY220 / SUMIFS(Aux_Totales!$N:$N, Aux_Totales!$F:$F, $F224, Aux_Totales!$A:$A, Aperturas!$A$2), 0))</f>
        <v/>
      </c>
      <c r="DGZ224" s="21" t="str">
        <f>IF(DGZ220 = "", "", IFERROR(DGZ220 / SUMIFS(Aux_Totales!$N:$N, Aux_Totales!$F:$F, $F224, Aux_Totales!$A:$A, Aperturas!$A$2), 0))</f>
        <v/>
      </c>
      <c r="DHA224" s="21" t="str">
        <f>IF(DHA220 = "", "", IFERROR(DHA220 / SUMIFS(Aux_Totales!$N:$N, Aux_Totales!$F:$F, $F224, Aux_Totales!$A:$A, Aperturas!$A$2), 0))</f>
        <v/>
      </c>
      <c r="DHB224" s="21" t="str">
        <f>IF(DHB220 = "", "", IFERROR(DHB220 / SUMIFS(Aux_Totales!$N:$N, Aux_Totales!$F:$F, $F224, Aux_Totales!$A:$A, Aperturas!$A$2), 0))</f>
        <v/>
      </c>
      <c r="DHC224" s="21" t="str">
        <f>IF(DHC220 = "", "", IFERROR(DHC220 / SUMIFS(Aux_Totales!$N:$N, Aux_Totales!$F:$F, $F224, Aux_Totales!$A:$A, Aperturas!$A$2), 0))</f>
        <v/>
      </c>
      <c r="DHD224" s="21" t="str">
        <f>IF(DHD220 = "", "", IFERROR(DHD220 / SUMIFS(Aux_Totales!$N:$N, Aux_Totales!$F:$F, $F224, Aux_Totales!$A:$A, Aperturas!$A$2), 0))</f>
        <v/>
      </c>
      <c r="DHE224" s="21" t="str">
        <f>IF(DHE220 = "", "", IFERROR(DHE220 / SUMIFS(Aux_Totales!$N:$N, Aux_Totales!$F:$F, $F224, Aux_Totales!$A:$A, Aperturas!$A$2), 0))</f>
        <v/>
      </c>
      <c r="DHF224" s="21" t="str">
        <f>IF(DHF220 = "", "", IFERROR(DHF220 / SUMIFS(Aux_Totales!$N:$N, Aux_Totales!$F:$F, $F224, Aux_Totales!$A:$A, Aperturas!$A$2), 0))</f>
        <v/>
      </c>
      <c r="DHG224" s="21" t="str">
        <f>IF(DHG220 = "", "", IFERROR(DHG220 / SUMIFS(Aux_Totales!$N:$N, Aux_Totales!$F:$F, $F224, Aux_Totales!$A:$A, Aperturas!$A$2), 0))</f>
        <v/>
      </c>
      <c r="DHH224" s="21" t="str">
        <f>IF(DHH220 = "", "", IFERROR(DHH220 / SUMIFS(Aux_Totales!$N:$N, Aux_Totales!$F:$F, $F224, Aux_Totales!$A:$A, Aperturas!$A$2), 0))</f>
        <v/>
      </c>
      <c r="DHI224" s="21" t="str">
        <f>IF(DHI220 = "", "", IFERROR(DHI220 / SUMIFS(Aux_Totales!$N:$N, Aux_Totales!$F:$F, $F224, Aux_Totales!$A:$A, Aperturas!$A$2), 0))</f>
        <v/>
      </c>
      <c r="DHJ224" s="21" t="str">
        <f>IF(DHJ220 = "", "", IFERROR(DHJ220 / SUMIFS(Aux_Totales!$N:$N, Aux_Totales!$F:$F, $F224, Aux_Totales!$A:$A, Aperturas!$A$2), 0))</f>
        <v/>
      </c>
      <c r="DHK224" s="21" t="str">
        <f>IF(DHK220 = "", "", IFERROR(DHK220 / SUMIFS(Aux_Totales!$N:$N, Aux_Totales!$F:$F, $F224, Aux_Totales!$A:$A, Aperturas!$A$2), 0))</f>
        <v/>
      </c>
      <c r="DHL224" s="21" t="str">
        <f>IF(DHL220 = "", "", IFERROR(DHL220 / SUMIFS(Aux_Totales!$N:$N, Aux_Totales!$F:$F, $F224, Aux_Totales!$A:$A, Aperturas!$A$2), 0))</f>
        <v/>
      </c>
      <c r="DHM224" s="21" t="str">
        <f>IF(DHM220 = "", "", IFERROR(DHM220 / SUMIFS(Aux_Totales!$N:$N, Aux_Totales!$F:$F, $F224, Aux_Totales!$A:$A, Aperturas!$A$2), 0))</f>
        <v/>
      </c>
      <c r="DHN224" s="21" t="str">
        <f>IF(DHN220 = "", "", IFERROR(DHN220 / SUMIFS(Aux_Totales!$N:$N, Aux_Totales!$F:$F, $F224, Aux_Totales!$A:$A, Aperturas!$A$2), 0))</f>
        <v/>
      </c>
      <c r="DHO224" s="21" t="str">
        <f>IF(DHO220 = "", "", IFERROR(DHO220 / SUMIFS(Aux_Totales!$N:$N, Aux_Totales!$F:$F, $F224, Aux_Totales!$A:$A, Aperturas!$A$2), 0))</f>
        <v/>
      </c>
      <c r="DHP224" s="21" t="str">
        <f>IF(DHP220 = "", "", IFERROR(DHP220 / SUMIFS(Aux_Totales!$N:$N, Aux_Totales!$F:$F, $F224, Aux_Totales!$A:$A, Aperturas!$A$2), 0))</f>
        <v/>
      </c>
      <c r="DHQ224" s="21" t="str">
        <f>IF(DHQ220 = "", "", IFERROR(DHQ220 / SUMIFS(Aux_Totales!$N:$N, Aux_Totales!$F:$F, $F224, Aux_Totales!$A:$A, Aperturas!$A$2), 0))</f>
        <v/>
      </c>
      <c r="DHR224" s="21" t="str">
        <f>IF(DHR220 = "", "", IFERROR(DHR220 / SUMIFS(Aux_Totales!$N:$N, Aux_Totales!$F:$F, $F224, Aux_Totales!$A:$A, Aperturas!$A$2), 0))</f>
        <v/>
      </c>
      <c r="DHS224" s="21" t="str">
        <f>IF(DHS220 = "", "", IFERROR(DHS220 / SUMIFS(Aux_Totales!$N:$N, Aux_Totales!$F:$F, $F224, Aux_Totales!$A:$A, Aperturas!$A$2), 0))</f>
        <v/>
      </c>
      <c r="DHT224" s="21" t="str">
        <f>IF(DHT220 = "", "", IFERROR(DHT220 / SUMIFS(Aux_Totales!$N:$N, Aux_Totales!$F:$F, $F224, Aux_Totales!$A:$A, Aperturas!$A$2), 0))</f>
        <v/>
      </c>
      <c r="DHU224" s="21" t="str">
        <f>IF(DHU220 = "", "", IFERROR(DHU220 / SUMIFS(Aux_Totales!$N:$N, Aux_Totales!$F:$F, $F224, Aux_Totales!$A:$A, Aperturas!$A$2), 0))</f>
        <v/>
      </c>
      <c r="DHV224" s="21" t="str">
        <f>IF(DHV220 = "", "", IFERROR(DHV220 / SUMIFS(Aux_Totales!$N:$N, Aux_Totales!$F:$F, $F224, Aux_Totales!$A:$A, Aperturas!$A$2), 0))</f>
        <v/>
      </c>
      <c r="DHW224" s="21" t="str">
        <f>IF(DHW220 = "", "", IFERROR(DHW220 / SUMIFS(Aux_Totales!$N:$N, Aux_Totales!$F:$F, $F224, Aux_Totales!$A:$A, Aperturas!$A$2), 0))</f>
        <v/>
      </c>
      <c r="DHX224" s="21" t="str">
        <f>IF(DHX220 = "", "", IFERROR(DHX220 / SUMIFS(Aux_Totales!$N:$N, Aux_Totales!$F:$F, $F224, Aux_Totales!$A:$A, Aperturas!$A$2), 0))</f>
        <v/>
      </c>
      <c r="DHY224" s="21" t="str">
        <f>IF(DHY220 = "", "", IFERROR(DHY220 / SUMIFS(Aux_Totales!$N:$N, Aux_Totales!$F:$F, $F224, Aux_Totales!$A:$A, Aperturas!$A$2), 0))</f>
        <v/>
      </c>
      <c r="DHZ224" s="21" t="str">
        <f>IF(DHZ220 = "", "", IFERROR(DHZ220 / SUMIFS(Aux_Totales!$N:$N, Aux_Totales!$F:$F, $F224, Aux_Totales!$A:$A, Aperturas!$A$2), 0))</f>
        <v/>
      </c>
      <c r="DIA224" s="21" t="str">
        <f>IF(DIA220 = "", "", IFERROR(DIA220 / SUMIFS(Aux_Totales!$N:$N, Aux_Totales!$F:$F, $F224, Aux_Totales!$A:$A, Aperturas!$A$2), 0))</f>
        <v/>
      </c>
      <c r="DIB224" s="21" t="str">
        <f>IF(DIB220 = "", "", IFERROR(DIB220 / SUMIFS(Aux_Totales!$N:$N, Aux_Totales!$F:$F, $F224, Aux_Totales!$A:$A, Aperturas!$A$2), 0))</f>
        <v/>
      </c>
      <c r="DIC224" s="21" t="str">
        <f>IF(DIC220 = "", "", IFERROR(DIC220 / SUMIFS(Aux_Totales!$N:$N, Aux_Totales!$F:$F, $F224, Aux_Totales!$A:$A, Aperturas!$A$2), 0))</f>
        <v/>
      </c>
      <c r="DID224" s="21" t="str">
        <f>IF(DID220 = "", "", IFERROR(DID220 / SUMIFS(Aux_Totales!$N:$N, Aux_Totales!$F:$F, $F224, Aux_Totales!$A:$A, Aperturas!$A$2), 0))</f>
        <v/>
      </c>
      <c r="DIE224" s="21" t="str">
        <f>IF(DIE220 = "", "", IFERROR(DIE220 / SUMIFS(Aux_Totales!$N:$N, Aux_Totales!$F:$F, $F224, Aux_Totales!$A:$A, Aperturas!$A$2), 0))</f>
        <v/>
      </c>
      <c r="DIF224" s="21" t="str">
        <f>IF(DIF220 = "", "", IFERROR(DIF220 / SUMIFS(Aux_Totales!$N:$N, Aux_Totales!$F:$F, $F224, Aux_Totales!$A:$A, Aperturas!$A$2), 0))</f>
        <v/>
      </c>
      <c r="DIG224" s="21" t="str">
        <f>IF(DIG220 = "", "", IFERROR(DIG220 / SUMIFS(Aux_Totales!$N:$N, Aux_Totales!$F:$F, $F224, Aux_Totales!$A:$A, Aperturas!$A$2), 0))</f>
        <v/>
      </c>
      <c r="DIH224" s="21" t="str">
        <f>IF(DIH220 = "", "", IFERROR(DIH220 / SUMIFS(Aux_Totales!$N:$N, Aux_Totales!$F:$F, $F224, Aux_Totales!$A:$A, Aperturas!$A$2), 0))</f>
        <v/>
      </c>
      <c r="DII224" s="21" t="str">
        <f>IF(DII220 = "", "", IFERROR(DII220 / SUMIFS(Aux_Totales!$N:$N, Aux_Totales!$F:$F, $F224, Aux_Totales!$A:$A, Aperturas!$A$2), 0))</f>
        <v/>
      </c>
      <c r="DIJ224" s="21" t="str">
        <f>IF(DIJ220 = "", "", IFERROR(DIJ220 / SUMIFS(Aux_Totales!$N:$N, Aux_Totales!$F:$F, $F224, Aux_Totales!$A:$A, Aperturas!$A$2), 0))</f>
        <v/>
      </c>
      <c r="DIK224" s="21" t="str">
        <f>IF(DIK220 = "", "", IFERROR(DIK220 / SUMIFS(Aux_Totales!$N:$N, Aux_Totales!$F:$F, $F224, Aux_Totales!$A:$A, Aperturas!$A$2), 0))</f>
        <v/>
      </c>
      <c r="DIL224" s="21" t="str">
        <f>IF(DIL220 = "", "", IFERROR(DIL220 / SUMIFS(Aux_Totales!$N:$N, Aux_Totales!$F:$F, $F224, Aux_Totales!$A:$A, Aperturas!$A$2), 0))</f>
        <v/>
      </c>
      <c r="DIM224" s="21" t="str">
        <f>IF(DIM220 = "", "", IFERROR(DIM220 / SUMIFS(Aux_Totales!$N:$N, Aux_Totales!$F:$F, $F224, Aux_Totales!$A:$A, Aperturas!$A$2), 0))</f>
        <v/>
      </c>
      <c r="DIN224" s="21" t="str">
        <f>IF(DIN220 = "", "", IFERROR(DIN220 / SUMIFS(Aux_Totales!$N:$N, Aux_Totales!$F:$F, $F224, Aux_Totales!$A:$A, Aperturas!$A$2), 0))</f>
        <v/>
      </c>
      <c r="DIO224" s="21" t="str">
        <f>IF(DIO220 = "", "", IFERROR(DIO220 / SUMIFS(Aux_Totales!$N:$N, Aux_Totales!$F:$F, $F224, Aux_Totales!$A:$A, Aperturas!$A$2), 0))</f>
        <v/>
      </c>
      <c r="DIP224" s="21" t="str">
        <f>IF(DIP220 = "", "", IFERROR(DIP220 / SUMIFS(Aux_Totales!$N:$N, Aux_Totales!$F:$F, $F224, Aux_Totales!$A:$A, Aperturas!$A$2), 0))</f>
        <v/>
      </c>
      <c r="DIQ224" s="21" t="str">
        <f>IF(DIQ220 = "", "", IFERROR(DIQ220 / SUMIFS(Aux_Totales!$N:$N, Aux_Totales!$F:$F, $F224, Aux_Totales!$A:$A, Aperturas!$A$2), 0))</f>
        <v/>
      </c>
      <c r="DIR224" s="21" t="str">
        <f>IF(DIR220 = "", "", IFERROR(DIR220 / SUMIFS(Aux_Totales!$N:$N, Aux_Totales!$F:$F, $F224, Aux_Totales!$A:$A, Aperturas!$A$2), 0))</f>
        <v/>
      </c>
      <c r="DIS224" s="21" t="str">
        <f>IF(DIS220 = "", "", IFERROR(DIS220 / SUMIFS(Aux_Totales!$N:$N, Aux_Totales!$F:$F, $F224, Aux_Totales!$A:$A, Aperturas!$A$2), 0))</f>
        <v/>
      </c>
      <c r="DIT224" s="21" t="str">
        <f>IF(DIT220 = "", "", IFERROR(DIT220 / SUMIFS(Aux_Totales!$N:$N, Aux_Totales!$F:$F, $F224, Aux_Totales!$A:$A, Aperturas!$A$2), 0))</f>
        <v/>
      </c>
      <c r="DIU224" s="21" t="str">
        <f>IF(DIU220 = "", "", IFERROR(DIU220 / SUMIFS(Aux_Totales!$N:$N, Aux_Totales!$F:$F, $F224, Aux_Totales!$A:$A, Aperturas!$A$2), 0))</f>
        <v/>
      </c>
      <c r="DIV224" s="21" t="str">
        <f>IF(DIV220 = "", "", IFERROR(DIV220 / SUMIFS(Aux_Totales!$N:$N, Aux_Totales!$F:$F, $F224, Aux_Totales!$A:$A, Aperturas!$A$2), 0))</f>
        <v/>
      </c>
      <c r="DIW224" s="21" t="str">
        <f>IF(DIW220 = "", "", IFERROR(DIW220 / SUMIFS(Aux_Totales!$N:$N, Aux_Totales!$F:$F, $F224, Aux_Totales!$A:$A, Aperturas!$A$2), 0))</f>
        <v/>
      </c>
      <c r="DIX224" s="21" t="str">
        <f>IF(DIX220 = "", "", IFERROR(DIX220 / SUMIFS(Aux_Totales!$N:$N, Aux_Totales!$F:$F, $F224, Aux_Totales!$A:$A, Aperturas!$A$2), 0))</f>
        <v/>
      </c>
      <c r="DIY224" s="21" t="str">
        <f>IF(DIY220 = "", "", IFERROR(DIY220 / SUMIFS(Aux_Totales!$N:$N, Aux_Totales!$F:$F, $F224, Aux_Totales!$A:$A, Aperturas!$A$2), 0))</f>
        <v/>
      </c>
      <c r="DIZ224" s="21" t="str">
        <f>IF(DIZ220 = "", "", IFERROR(DIZ220 / SUMIFS(Aux_Totales!$N:$N, Aux_Totales!$F:$F, $F224, Aux_Totales!$A:$A, Aperturas!$A$2), 0))</f>
        <v/>
      </c>
      <c r="DJA224" s="21" t="str">
        <f>IF(DJA220 = "", "", IFERROR(DJA220 / SUMIFS(Aux_Totales!$N:$N, Aux_Totales!$F:$F, $F224, Aux_Totales!$A:$A, Aperturas!$A$2), 0))</f>
        <v/>
      </c>
      <c r="DJB224" s="21" t="str">
        <f>IF(DJB220 = "", "", IFERROR(DJB220 / SUMIFS(Aux_Totales!$N:$N, Aux_Totales!$F:$F, $F224, Aux_Totales!$A:$A, Aperturas!$A$2), 0))</f>
        <v/>
      </c>
      <c r="DJC224" s="21" t="str">
        <f>IF(DJC220 = "", "", IFERROR(DJC220 / SUMIFS(Aux_Totales!$N:$N, Aux_Totales!$F:$F, $F224, Aux_Totales!$A:$A, Aperturas!$A$2), 0))</f>
        <v/>
      </c>
      <c r="DJD224" s="21" t="str">
        <f>IF(DJD220 = "", "", IFERROR(DJD220 / SUMIFS(Aux_Totales!$N:$N, Aux_Totales!$F:$F, $F224, Aux_Totales!$A:$A, Aperturas!$A$2), 0))</f>
        <v/>
      </c>
      <c r="DJE224" s="21" t="str">
        <f>IF(DJE220 = "", "", IFERROR(DJE220 / SUMIFS(Aux_Totales!$N:$N, Aux_Totales!$F:$F, $F224, Aux_Totales!$A:$A, Aperturas!$A$2), 0))</f>
        <v/>
      </c>
      <c r="DJF224" s="21" t="str">
        <f>IF(DJF220 = "", "", IFERROR(DJF220 / SUMIFS(Aux_Totales!$N:$N, Aux_Totales!$F:$F, $F224, Aux_Totales!$A:$A, Aperturas!$A$2), 0))</f>
        <v/>
      </c>
      <c r="DJG224" s="21" t="str">
        <f>IF(DJG220 = "", "", IFERROR(DJG220 / SUMIFS(Aux_Totales!$N:$N, Aux_Totales!$F:$F, $F224, Aux_Totales!$A:$A, Aperturas!$A$2), 0))</f>
        <v/>
      </c>
      <c r="DJH224" s="21" t="str">
        <f>IF(DJH220 = "", "", IFERROR(DJH220 / SUMIFS(Aux_Totales!$N:$N, Aux_Totales!$F:$F, $F224, Aux_Totales!$A:$A, Aperturas!$A$2), 0))</f>
        <v/>
      </c>
      <c r="DJI224" s="21" t="str">
        <f>IF(DJI220 = "", "", IFERROR(DJI220 / SUMIFS(Aux_Totales!$N:$N, Aux_Totales!$F:$F, $F224, Aux_Totales!$A:$A, Aperturas!$A$2), 0))</f>
        <v/>
      </c>
      <c r="DJJ224" s="21" t="str">
        <f>IF(DJJ220 = "", "", IFERROR(DJJ220 / SUMIFS(Aux_Totales!$N:$N, Aux_Totales!$F:$F, $F224, Aux_Totales!$A:$A, Aperturas!$A$2), 0))</f>
        <v/>
      </c>
      <c r="DJK224" s="21" t="str">
        <f>IF(DJK220 = "", "", IFERROR(DJK220 / SUMIFS(Aux_Totales!$N:$N, Aux_Totales!$F:$F, $F224, Aux_Totales!$A:$A, Aperturas!$A$2), 0))</f>
        <v/>
      </c>
      <c r="DJL224" s="21" t="str">
        <f>IF(DJL220 = "", "", IFERROR(DJL220 / SUMIFS(Aux_Totales!$N:$N, Aux_Totales!$F:$F, $F224, Aux_Totales!$A:$A, Aperturas!$A$2), 0))</f>
        <v/>
      </c>
      <c r="DJM224" s="21" t="str">
        <f>IF(DJM220 = "", "", IFERROR(DJM220 / SUMIFS(Aux_Totales!$N:$N, Aux_Totales!$F:$F, $F224, Aux_Totales!$A:$A, Aperturas!$A$2), 0))</f>
        <v/>
      </c>
      <c r="DJN224" s="21" t="str">
        <f>IF(DJN220 = "", "", IFERROR(DJN220 / SUMIFS(Aux_Totales!$N:$N, Aux_Totales!$F:$F, $F224, Aux_Totales!$A:$A, Aperturas!$A$2), 0))</f>
        <v/>
      </c>
      <c r="DJO224" s="21" t="str">
        <f>IF(DJO220 = "", "", IFERROR(DJO220 / SUMIFS(Aux_Totales!$N:$N, Aux_Totales!$F:$F, $F224, Aux_Totales!$A:$A, Aperturas!$A$2), 0))</f>
        <v/>
      </c>
      <c r="DJP224" s="21" t="str">
        <f>IF(DJP220 = "", "", IFERROR(DJP220 / SUMIFS(Aux_Totales!$N:$N, Aux_Totales!$F:$F, $F224, Aux_Totales!$A:$A, Aperturas!$A$2), 0))</f>
        <v/>
      </c>
      <c r="DJQ224" s="21" t="str">
        <f>IF(DJQ220 = "", "", IFERROR(DJQ220 / SUMIFS(Aux_Totales!$N:$N, Aux_Totales!$F:$F, $F224, Aux_Totales!$A:$A, Aperturas!$A$2), 0))</f>
        <v/>
      </c>
      <c r="DJR224" s="21" t="str">
        <f>IF(DJR220 = "", "", IFERROR(DJR220 / SUMIFS(Aux_Totales!$N:$N, Aux_Totales!$F:$F, $F224, Aux_Totales!$A:$A, Aperturas!$A$2), 0))</f>
        <v/>
      </c>
      <c r="DJS224" s="21" t="str">
        <f>IF(DJS220 = "", "", IFERROR(DJS220 / SUMIFS(Aux_Totales!$N:$N, Aux_Totales!$F:$F, $F224, Aux_Totales!$A:$A, Aperturas!$A$2), 0))</f>
        <v/>
      </c>
      <c r="DJT224" s="21" t="str">
        <f>IF(DJT220 = "", "", IFERROR(DJT220 / SUMIFS(Aux_Totales!$N:$N, Aux_Totales!$F:$F, $F224, Aux_Totales!$A:$A, Aperturas!$A$2), 0))</f>
        <v/>
      </c>
      <c r="DJU224" s="21" t="str">
        <f>IF(DJU220 = "", "", IFERROR(DJU220 / SUMIFS(Aux_Totales!$N:$N, Aux_Totales!$F:$F, $F224, Aux_Totales!$A:$A, Aperturas!$A$2), 0))</f>
        <v/>
      </c>
      <c r="DJV224" s="21" t="str">
        <f>IF(DJV220 = "", "", IFERROR(DJV220 / SUMIFS(Aux_Totales!$N:$N, Aux_Totales!$F:$F, $F224, Aux_Totales!$A:$A, Aperturas!$A$2), 0))</f>
        <v/>
      </c>
      <c r="DJW224" s="21" t="str">
        <f>IF(DJW220 = "", "", IFERROR(DJW220 / SUMIFS(Aux_Totales!$N:$N, Aux_Totales!$F:$F, $F224, Aux_Totales!$A:$A, Aperturas!$A$2), 0))</f>
        <v/>
      </c>
      <c r="DJX224" s="21" t="str">
        <f>IF(DJX220 = "", "", IFERROR(DJX220 / SUMIFS(Aux_Totales!$N:$N, Aux_Totales!$F:$F, $F224, Aux_Totales!$A:$A, Aperturas!$A$2), 0))</f>
        <v/>
      </c>
      <c r="DJY224" s="21" t="str">
        <f>IF(DJY220 = "", "", IFERROR(DJY220 / SUMIFS(Aux_Totales!$N:$N, Aux_Totales!$F:$F, $F224, Aux_Totales!$A:$A, Aperturas!$A$2), 0))</f>
        <v/>
      </c>
      <c r="DJZ224" s="21" t="str">
        <f>IF(DJZ220 = "", "", IFERROR(DJZ220 / SUMIFS(Aux_Totales!$N:$N, Aux_Totales!$F:$F, $F224, Aux_Totales!$A:$A, Aperturas!$A$2), 0))</f>
        <v/>
      </c>
      <c r="DKA224" s="21" t="str">
        <f>IF(DKA220 = "", "", IFERROR(DKA220 / SUMIFS(Aux_Totales!$N:$N, Aux_Totales!$F:$F, $F224, Aux_Totales!$A:$A, Aperturas!$A$2), 0))</f>
        <v/>
      </c>
      <c r="DKB224" s="21" t="str">
        <f>IF(DKB220 = "", "", IFERROR(DKB220 / SUMIFS(Aux_Totales!$N:$N, Aux_Totales!$F:$F, $F224, Aux_Totales!$A:$A, Aperturas!$A$2), 0))</f>
        <v/>
      </c>
      <c r="DKC224" s="21" t="str">
        <f>IF(DKC220 = "", "", IFERROR(DKC220 / SUMIFS(Aux_Totales!$N:$N, Aux_Totales!$F:$F, $F224, Aux_Totales!$A:$A, Aperturas!$A$2), 0))</f>
        <v/>
      </c>
      <c r="DKD224" s="21" t="str">
        <f>IF(DKD220 = "", "", IFERROR(DKD220 / SUMIFS(Aux_Totales!$N:$N, Aux_Totales!$F:$F, $F224, Aux_Totales!$A:$A, Aperturas!$A$2), 0))</f>
        <v/>
      </c>
      <c r="DKE224" s="21" t="str">
        <f>IF(DKE220 = "", "", IFERROR(DKE220 / SUMIFS(Aux_Totales!$N:$N, Aux_Totales!$F:$F, $F224, Aux_Totales!$A:$A, Aperturas!$A$2), 0))</f>
        <v/>
      </c>
      <c r="DKF224" s="21" t="str">
        <f>IF(DKF220 = "", "", IFERROR(DKF220 / SUMIFS(Aux_Totales!$N:$N, Aux_Totales!$F:$F, $F224, Aux_Totales!$A:$A, Aperturas!$A$2), 0))</f>
        <v/>
      </c>
      <c r="DKG224" s="21" t="str">
        <f>IF(DKG220 = "", "", IFERROR(DKG220 / SUMIFS(Aux_Totales!$N:$N, Aux_Totales!$F:$F, $F224, Aux_Totales!$A:$A, Aperturas!$A$2), 0))</f>
        <v/>
      </c>
      <c r="DKH224" s="21" t="str">
        <f>IF(DKH220 = "", "", IFERROR(DKH220 / SUMIFS(Aux_Totales!$N:$N, Aux_Totales!$F:$F, $F224, Aux_Totales!$A:$A, Aperturas!$A$2), 0))</f>
        <v/>
      </c>
      <c r="DKI224" s="21" t="str">
        <f>IF(DKI220 = "", "", IFERROR(DKI220 / SUMIFS(Aux_Totales!$N:$N, Aux_Totales!$F:$F, $F224, Aux_Totales!$A:$A, Aperturas!$A$2), 0))</f>
        <v/>
      </c>
      <c r="DKJ224" s="21" t="str">
        <f>IF(DKJ220 = "", "", IFERROR(DKJ220 / SUMIFS(Aux_Totales!$N:$N, Aux_Totales!$F:$F, $F224, Aux_Totales!$A:$A, Aperturas!$A$2), 0))</f>
        <v/>
      </c>
      <c r="DKK224" s="21" t="str">
        <f>IF(DKK220 = "", "", IFERROR(DKK220 / SUMIFS(Aux_Totales!$N:$N, Aux_Totales!$F:$F, $F224, Aux_Totales!$A:$A, Aperturas!$A$2), 0))</f>
        <v/>
      </c>
      <c r="DKL224" s="21" t="str">
        <f>IF(DKL220 = "", "", IFERROR(DKL220 / SUMIFS(Aux_Totales!$N:$N, Aux_Totales!$F:$F, $F224, Aux_Totales!$A:$A, Aperturas!$A$2), 0))</f>
        <v/>
      </c>
      <c r="DKM224" s="21" t="str">
        <f>IF(DKM220 = "", "", IFERROR(DKM220 / SUMIFS(Aux_Totales!$N:$N, Aux_Totales!$F:$F, $F224, Aux_Totales!$A:$A, Aperturas!$A$2), 0))</f>
        <v/>
      </c>
      <c r="DKN224" s="21" t="str">
        <f>IF(DKN220 = "", "", IFERROR(DKN220 / SUMIFS(Aux_Totales!$N:$N, Aux_Totales!$F:$F, $F224, Aux_Totales!$A:$A, Aperturas!$A$2), 0))</f>
        <v/>
      </c>
      <c r="DKO224" s="21" t="str">
        <f>IF(DKO220 = "", "", IFERROR(DKO220 / SUMIFS(Aux_Totales!$N:$N, Aux_Totales!$F:$F, $F224, Aux_Totales!$A:$A, Aperturas!$A$2), 0))</f>
        <v/>
      </c>
      <c r="DKP224" s="21" t="str">
        <f>IF(DKP220 = "", "", IFERROR(DKP220 / SUMIFS(Aux_Totales!$N:$N, Aux_Totales!$F:$F, $F224, Aux_Totales!$A:$A, Aperturas!$A$2), 0))</f>
        <v/>
      </c>
      <c r="DKQ224" s="21" t="str">
        <f>IF(DKQ220 = "", "", IFERROR(DKQ220 / SUMIFS(Aux_Totales!$N:$N, Aux_Totales!$F:$F, $F224, Aux_Totales!$A:$A, Aperturas!$A$2), 0))</f>
        <v/>
      </c>
      <c r="DKR224" s="21" t="str">
        <f>IF(DKR220 = "", "", IFERROR(DKR220 / SUMIFS(Aux_Totales!$N:$N, Aux_Totales!$F:$F, $F224, Aux_Totales!$A:$A, Aperturas!$A$2), 0))</f>
        <v/>
      </c>
      <c r="DKS224" s="21" t="str">
        <f>IF(DKS220 = "", "", IFERROR(DKS220 / SUMIFS(Aux_Totales!$N:$N, Aux_Totales!$F:$F, $F224, Aux_Totales!$A:$A, Aperturas!$A$2), 0))</f>
        <v/>
      </c>
      <c r="DKT224" s="21" t="str">
        <f>IF(DKT220 = "", "", IFERROR(DKT220 / SUMIFS(Aux_Totales!$N:$N, Aux_Totales!$F:$F, $F224, Aux_Totales!$A:$A, Aperturas!$A$2), 0))</f>
        <v/>
      </c>
      <c r="DKU224" s="21" t="str">
        <f>IF(DKU220 = "", "", IFERROR(DKU220 / SUMIFS(Aux_Totales!$N:$N, Aux_Totales!$F:$F, $F224, Aux_Totales!$A:$A, Aperturas!$A$2), 0))</f>
        <v/>
      </c>
      <c r="DKV224" s="21" t="str">
        <f>IF(DKV220 = "", "", IFERROR(DKV220 / SUMIFS(Aux_Totales!$N:$N, Aux_Totales!$F:$F, $F224, Aux_Totales!$A:$A, Aperturas!$A$2), 0))</f>
        <v/>
      </c>
      <c r="DKW224" s="21" t="str">
        <f>IF(DKW220 = "", "", IFERROR(DKW220 / SUMIFS(Aux_Totales!$N:$N, Aux_Totales!$F:$F, $F224, Aux_Totales!$A:$A, Aperturas!$A$2), 0))</f>
        <v/>
      </c>
      <c r="DKX224" s="21" t="str">
        <f>IF(DKX220 = "", "", IFERROR(DKX220 / SUMIFS(Aux_Totales!$N:$N, Aux_Totales!$F:$F, $F224, Aux_Totales!$A:$A, Aperturas!$A$2), 0))</f>
        <v/>
      </c>
      <c r="DKY224" s="21" t="str">
        <f>IF(DKY220 = "", "", IFERROR(DKY220 / SUMIFS(Aux_Totales!$N:$N, Aux_Totales!$F:$F, $F224, Aux_Totales!$A:$A, Aperturas!$A$2), 0))</f>
        <v/>
      </c>
      <c r="DKZ224" s="21" t="str">
        <f>IF(DKZ220 = "", "", IFERROR(DKZ220 / SUMIFS(Aux_Totales!$N:$N, Aux_Totales!$F:$F, $F224, Aux_Totales!$A:$A, Aperturas!$A$2), 0))</f>
        <v/>
      </c>
      <c r="DLA224" s="21" t="str">
        <f>IF(DLA220 = "", "", IFERROR(DLA220 / SUMIFS(Aux_Totales!$N:$N, Aux_Totales!$F:$F, $F224, Aux_Totales!$A:$A, Aperturas!$A$2), 0))</f>
        <v/>
      </c>
      <c r="DLB224" s="21" t="str">
        <f>IF(DLB220 = "", "", IFERROR(DLB220 / SUMIFS(Aux_Totales!$N:$N, Aux_Totales!$F:$F, $F224, Aux_Totales!$A:$A, Aperturas!$A$2), 0))</f>
        <v/>
      </c>
      <c r="DLC224" s="21" t="str">
        <f>IF(DLC220 = "", "", IFERROR(DLC220 / SUMIFS(Aux_Totales!$N:$N, Aux_Totales!$F:$F, $F224, Aux_Totales!$A:$A, Aperturas!$A$2), 0))</f>
        <v/>
      </c>
      <c r="DLD224" s="21" t="str">
        <f>IF(DLD220 = "", "", IFERROR(DLD220 / SUMIFS(Aux_Totales!$N:$N, Aux_Totales!$F:$F, $F224, Aux_Totales!$A:$A, Aperturas!$A$2), 0))</f>
        <v/>
      </c>
      <c r="DLE224" s="21" t="str">
        <f>IF(DLE220 = "", "", IFERROR(DLE220 / SUMIFS(Aux_Totales!$N:$N, Aux_Totales!$F:$F, $F224, Aux_Totales!$A:$A, Aperturas!$A$2), 0))</f>
        <v/>
      </c>
      <c r="DLF224" s="21" t="str">
        <f>IF(DLF220 = "", "", IFERROR(DLF220 / SUMIFS(Aux_Totales!$N:$N, Aux_Totales!$F:$F, $F224, Aux_Totales!$A:$A, Aperturas!$A$2), 0))</f>
        <v/>
      </c>
      <c r="DLG224" s="21" t="str">
        <f>IF(DLG220 = "", "", IFERROR(DLG220 / SUMIFS(Aux_Totales!$N:$N, Aux_Totales!$F:$F, $F224, Aux_Totales!$A:$A, Aperturas!$A$2), 0))</f>
        <v/>
      </c>
      <c r="DLH224" s="21" t="str">
        <f>IF(DLH220 = "", "", IFERROR(DLH220 / SUMIFS(Aux_Totales!$N:$N, Aux_Totales!$F:$F, $F224, Aux_Totales!$A:$A, Aperturas!$A$2), 0))</f>
        <v/>
      </c>
      <c r="DLI224" s="21" t="str">
        <f>IF(DLI220 = "", "", IFERROR(DLI220 / SUMIFS(Aux_Totales!$N:$N, Aux_Totales!$F:$F, $F224, Aux_Totales!$A:$A, Aperturas!$A$2), 0))</f>
        <v/>
      </c>
      <c r="DLJ224" s="21" t="str">
        <f>IF(DLJ220 = "", "", IFERROR(DLJ220 / SUMIFS(Aux_Totales!$N:$N, Aux_Totales!$F:$F, $F224, Aux_Totales!$A:$A, Aperturas!$A$2), 0))</f>
        <v/>
      </c>
      <c r="DLK224" s="21" t="str">
        <f>IF(DLK220 = "", "", IFERROR(DLK220 / SUMIFS(Aux_Totales!$N:$N, Aux_Totales!$F:$F, $F224, Aux_Totales!$A:$A, Aperturas!$A$2), 0))</f>
        <v/>
      </c>
      <c r="DLL224" s="21" t="str">
        <f>IF(DLL220 = "", "", IFERROR(DLL220 / SUMIFS(Aux_Totales!$N:$N, Aux_Totales!$F:$F, $F224, Aux_Totales!$A:$A, Aperturas!$A$2), 0))</f>
        <v/>
      </c>
      <c r="DLM224" s="21" t="str">
        <f>IF(DLM220 = "", "", IFERROR(DLM220 / SUMIFS(Aux_Totales!$N:$N, Aux_Totales!$F:$F, $F224, Aux_Totales!$A:$A, Aperturas!$A$2), 0))</f>
        <v/>
      </c>
      <c r="DLN224" s="21" t="str">
        <f>IF(DLN220 = "", "", IFERROR(DLN220 / SUMIFS(Aux_Totales!$N:$N, Aux_Totales!$F:$F, $F224, Aux_Totales!$A:$A, Aperturas!$A$2), 0))</f>
        <v/>
      </c>
      <c r="DLO224" s="21" t="str">
        <f>IF(DLO220 = "", "", IFERROR(DLO220 / SUMIFS(Aux_Totales!$N:$N, Aux_Totales!$F:$F, $F224, Aux_Totales!$A:$A, Aperturas!$A$2), 0))</f>
        <v/>
      </c>
      <c r="DLP224" s="21" t="str">
        <f>IF(DLP220 = "", "", IFERROR(DLP220 / SUMIFS(Aux_Totales!$N:$N, Aux_Totales!$F:$F, $F224, Aux_Totales!$A:$A, Aperturas!$A$2), 0))</f>
        <v/>
      </c>
      <c r="DLQ224" s="21" t="str">
        <f>IF(DLQ220 = "", "", IFERROR(DLQ220 / SUMIFS(Aux_Totales!$N:$N, Aux_Totales!$F:$F, $F224, Aux_Totales!$A:$A, Aperturas!$A$2), 0))</f>
        <v/>
      </c>
      <c r="DLR224" s="21" t="str">
        <f>IF(DLR220 = "", "", IFERROR(DLR220 / SUMIFS(Aux_Totales!$N:$N, Aux_Totales!$F:$F, $F224, Aux_Totales!$A:$A, Aperturas!$A$2), 0))</f>
        <v/>
      </c>
      <c r="DLS224" s="21" t="str">
        <f>IF(DLS220 = "", "", IFERROR(DLS220 / SUMIFS(Aux_Totales!$N:$N, Aux_Totales!$F:$F, $F224, Aux_Totales!$A:$A, Aperturas!$A$2), 0))</f>
        <v/>
      </c>
      <c r="DLT224" s="21" t="str">
        <f>IF(DLT220 = "", "", IFERROR(DLT220 / SUMIFS(Aux_Totales!$N:$N, Aux_Totales!$F:$F, $F224, Aux_Totales!$A:$A, Aperturas!$A$2), 0))</f>
        <v/>
      </c>
      <c r="DLU224" s="21" t="str">
        <f>IF(DLU220 = "", "", IFERROR(DLU220 / SUMIFS(Aux_Totales!$N:$N, Aux_Totales!$F:$F, $F224, Aux_Totales!$A:$A, Aperturas!$A$2), 0))</f>
        <v/>
      </c>
      <c r="DLV224" s="21" t="str">
        <f>IF(DLV220 = "", "", IFERROR(DLV220 / SUMIFS(Aux_Totales!$N:$N, Aux_Totales!$F:$F, $F224, Aux_Totales!$A:$A, Aperturas!$A$2), 0))</f>
        <v/>
      </c>
      <c r="DLW224" s="21" t="str">
        <f>IF(DLW220 = "", "", IFERROR(DLW220 / SUMIFS(Aux_Totales!$N:$N, Aux_Totales!$F:$F, $F224, Aux_Totales!$A:$A, Aperturas!$A$2), 0))</f>
        <v/>
      </c>
      <c r="DLX224" s="21" t="str">
        <f>IF(DLX220 = "", "", IFERROR(DLX220 / SUMIFS(Aux_Totales!$N:$N, Aux_Totales!$F:$F, $F224, Aux_Totales!$A:$A, Aperturas!$A$2), 0))</f>
        <v/>
      </c>
      <c r="DLY224" s="21" t="str">
        <f>IF(DLY220 = "", "", IFERROR(DLY220 / SUMIFS(Aux_Totales!$N:$N, Aux_Totales!$F:$F, $F224, Aux_Totales!$A:$A, Aperturas!$A$2), 0))</f>
        <v/>
      </c>
      <c r="DLZ224" s="21" t="str">
        <f>IF(DLZ220 = "", "", IFERROR(DLZ220 / SUMIFS(Aux_Totales!$N:$N, Aux_Totales!$F:$F, $F224, Aux_Totales!$A:$A, Aperturas!$A$2), 0))</f>
        <v/>
      </c>
      <c r="DMA224" s="21" t="str">
        <f>IF(DMA220 = "", "", IFERROR(DMA220 / SUMIFS(Aux_Totales!$N:$N, Aux_Totales!$F:$F, $F224, Aux_Totales!$A:$A, Aperturas!$A$2), 0))</f>
        <v/>
      </c>
      <c r="DMB224" s="21" t="str">
        <f>IF(DMB220 = "", "", IFERROR(DMB220 / SUMIFS(Aux_Totales!$N:$N, Aux_Totales!$F:$F, $F224, Aux_Totales!$A:$A, Aperturas!$A$2), 0))</f>
        <v/>
      </c>
      <c r="DMC224" s="21" t="str">
        <f>IF(DMC220 = "", "", IFERROR(DMC220 / SUMIFS(Aux_Totales!$N:$N, Aux_Totales!$F:$F, $F224, Aux_Totales!$A:$A, Aperturas!$A$2), 0))</f>
        <v/>
      </c>
      <c r="DMD224" s="21" t="str">
        <f>IF(DMD220 = "", "", IFERROR(DMD220 / SUMIFS(Aux_Totales!$N:$N, Aux_Totales!$F:$F, $F224, Aux_Totales!$A:$A, Aperturas!$A$2), 0))</f>
        <v/>
      </c>
      <c r="DME224" s="21" t="str">
        <f>IF(DME220 = "", "", IFERROR(DME220 / SUMIFS(Aux_Totales!$N:$N, Aux_Totales!$F:$F, $F224, Aux_Totales!$A:$A, Aperturas!$A$2), 0))</f>
        <v/>
      </c>
      <c r="DMF224" s="21" t="str">
        <f>IF(DMF220 = "", "", IFERROR(DMF220 / SUMIFS(Aux_Totales!$N:$N, Aux_Totales!$F:$F, $F224, Aux_Totales!$A:$A, Aperturas!$A$2), 0))</f>
        <v/>
      </c>
      <c r="DMG224" s="21" t="str">
        <f>IF(DMG220 = "", "", IFERROR(DMG220 / SUMIFS(Aux_Totales!$N:$N, Aux_Totales!$F:$F, $F224, Aux_Totales!$A:$A, Aperturas!$A$2), 0))</f>
        <v/>
      </c>
      <c r="DMH224" s="21" t="str">
        <f>IF(DMH220 = "", "", IFERROR(DMH220 / SUMIFS(Aux_Totales!$N:$N, Aux_Totales!$F:$F, $F224, Aux_Totales!$A:$A, Aperturas!$A$2), 0))</f>
        <v/>
      </c>
      <c r="DMI224" s="21" t="str">
        <f>IF(DMI220 = "", "", IFERROR(DMI220 / SUMIFS(Aux_Totales!$N:$N, Aux_Totales!$F:$F, $F224, Aux_Totales!$A:$A, Aperturas!$A$2), 0))</f>
        <v/>
      </c>
      <c r="DMJ224" s="21" t="str">
        <f>IF(DMJ220 = "", "", IFERROR(DMJ220 / SUMIFS(Aux_Totales!$N:$N, Aux_Totales!$F:$F, $F224, Aux_Totales!$A:$A, Aperturas!$A$2), 0))</f>
        <v/>
      </c>
      <c r="DMK224" s="21" t="str">
        <f>IF(DMK220 = "", "", IFERROR(DMK220 / SUMIFS(Aux_Totales!$N:$N, Aux_Totales!$F:$F, $F224, Aux_Totales!$A:$A, Aperturas!$A$2), 0))</f>
        <v/>
      </c>
      <c r="DML224" s="21" t="str">
        <f>IF(DML220 = "", "", IFERROR(DML220 / SUMIFS(Aux_Totales!$N:$N, Aux_Totales!$F:$F, $F224, Aux_Totales!$A:$A, Aperturas!$A$2), 0))</f>
        <v/>
      </c>
      <c r="DMM224" s="21" t="str">
        <f>IF(DMM220 = "", "", IFERROR(DMM220 / SUMIFS(Aux_Totales!$N:$N, Aux_Totales!$F:$F, $F224, Aux_Totales!$A:$A, Aperturas!$A$2), 0))</f>
        <v/>
      </c>
      <c r="DMN224" s="21" t="str">
        <f>IF(DMN220 = "", "", IFERROR(DMN220 / SUMIFS(Aux_Totales!$N:$N, Aux_Totales!$F:$F, $F224, Aux_Totales!$A:$A, Aperturas!$A$2), 0))</f>
        <v/>
      </c>
      <c r="DMO224" s="21" t="str">
        <f>IF(DMO220 = "", "", IFERROR(DMO220 / SUMIFS(Aux_Totales!$N:$N, Aux_Totales!$F:$F, $F224, Aux_Totales!$A:$A, Aperturas!$A$2), 0))</f>
        <v/>
      </c>
      <c r="DMP224" s="21" t="str">
        <f>IF(DMP220 = "", "", IFERROR(DMP220 / SUMIFS(Aux_Totales!$N:$N, Aux_Totales!$F:$F, $F224, Aux_Totales!$A:$A, Aperturas!$A$2), 0))</f>
        <v/>
      </c>
      <c r="DMQ224" s="21" t="str">
        <f>IF(DMQ220 = "", "", IFERROR(DMQ220 / SUMIFS(Aux_Totales!$N:$N, Aux_Totales!$F:$F, $F224, Aux_Totales!$A:$A, Aperturas!$A$2), 0))</f>
        <v/>
      </c>
      <c r="DMR224" s="21" t="str">
        <f>IF(DMR220 = "", "", IFERROR(DMR220 / SUMIFS(Aux_Totales!$N:$N, Aux_Totales!$F:$F, $F224, Aux_Totales!$A:$A, Aperturas!$A$2), 0))</f>
        <v/>
      </c>
      <c r="DMS224" s="21" t="str">
        <f>IF(DMS220 = "", "", IFERROR(DMS220 / SUMIFS(Aux_Totales!$N:$N, Aux_Totales!$F:$F, $F224, Aux_Totales!$A:$A, Aperturas!$A$2), 0))</f>
        <v/>
      </c>
      <c r="DMT224" s="21" t="str">
        <f>IF(DMT220 = "", "", IFERROR(DMT220 / SUMIFS(Aux_Totales!$N:$N, Aux_Totales!$F:$F, $F224, Aux_Totales!$A:$A, Aperturas!$A$2), 0))</f>
        <v/>
      </c>
      <c r="DMU224" s="21" t="str">
        <f>IF(DMU220 = "", "", IFERROR(DMU220 / SUMIFS(Aux_Totales!$N:$N, Aux_Totales!$F:$F, $F224, Aux_Totales!$A:$A, Aperturas!$A$2), 0))</f>
        <v/>
      </c>
      <c r="DMV224" s="21" t="str">
        <f>IF(DMV220 = "", "", IFERROR(DMV220 / SUMIFS(Aux_Totales!$N:$N, Aux_Totales!$F:$F, $F224, Aux_Totales!$A:$A, Aperturas!$A$2), 0))</f>
        <v/>
      </c>
      <c r="DMW224" s="21" t="str">
        <f>IF(DMW220 = "", "", IFERROR(DMW220 / SUMIFS(Aux_Totales!$N:$N, Aux_Totales!$F:$F, $F224, Aux_Totales!$A:$A, Aperturas!$A$2), 0))</f>
        <v/>
      </c>
      <c r="DMX224" s="21" t="str">
        <f>IF(DMX220 = "", "", IFERROR(DMX220 / SUMIFS(Aux_Totales!$N:$N, Aux_Totales!$F:$F, $F224, Aux_Totales!$A:$A, Aperturas!$A$2), 0))</f>
        <v/>
      </c>
      <c r="DMY224" s="21" t="str">
        <f>IF(DMY220 = "", "", IFERROR(DMY220 / SUMIFS(Aux_Totales!$N:$N, Aux_Totales!$F:$F, $F224, Aux_Totales!$A:$A, Aperturas!$A$2), 0))</f>
        <v/>
      </c>
      <c r="DMZ224" s="21" t="str">
        <f>IF(DMZ220 = "", "", IFERROR(DMZ220 / SUMIFS(Aux_Totales!$N:$N, Aux_Totales!$F:$F, $F224, Aux_Totales!$A:$A, Aperturas!$A$2), 0))</f>
        <v/>
      </c>
      <c r="DNA224" s="21" t="str">
        <f>IF(DNA220 = "", "", IFERROR(DNA220 / SUMIFS(Aux_Totales!$N:$N, Aux_Totales!$F:$F, $F224, Aux_Totales!$A:$A, Aperturas!$A$2), 0))</f>
        <v/>
      </c>
      <c r="DNB224" s="21" t="str">
        <f>IF(DNB220 = "", "", IFERROR(DNB220 / SUMIFS(Aux_Totales!$N:$N, Aux_Totales!$F:$F, $F224, Aux_Totales!$A:$A, Aperturas!$A$2), 0))</f>
        <v/>
      </c>
      <c r="DNC224" s="21" t="str">
        <f>IF(DNC220 = "", "", IFERROR(DNC220 / SUMIFS(Aux_Totales!$N:$N, Aux_Totales!$F:$F, $F224, Aux_Totales!$A:$A, Aperturas!$A$2), 0))</f>
        <v/>
      </c>
      <c r="DND224" s="21" t="str">
        <f>IF(DND220 = "", "", IFERROR(DND220 / SUMIFS(Aux_Totales!$N:$N, Aux_Totales!$F:$F, $F224, Aux_Totales!$A:$A, Aperturas!$A$2), 0))</f>
        <v/>
      </c>
      <c r="DNE224" s="21" t="str">
        <f>IF(DNE220 = "", "", IFERROR(DNE220 / SUMIFS(Aux_Totales!$N:$N, Aux_Totales!$F:$F, $F224, Aux_Totales!$A:$A, Aperturas!$A$2), 0))</f>
        <v/>
      </c>
      <c r="DNF224" s="21" t="str">
        <f>IF(DNF220 = "", "", IFERROR(DNF220 / SUMIFS(Aux_Totales!$N:$N, Aux_Totales!$F:$F, $F224, Aux_Totales!$A:$A, Aperturas!$A$2), 0))</f>
        <v/>
      </c>
      <c r="DNG224" s="21" t="str">
        <f>IF(DNG220 = "", "", IFERROR(DNG220 / SUMIFS(Aux_Totales!$N:$N, Aux_Totales!$F:$F, $F224, Aux_Totales!$A:$A, Aperturas!$A$2), 0))</f>
        <v/>
      </c>
      <c r="DNH224" s="21" t="str">
        <f>IF(DNH220 = "", "", IFERROR(DNH220 / SUMIFS(Aux_Totales!$N:$N, Aux_Totales!$F:$F, $F224, Aux_Totales!$A:$A, Aperturas!$A$2), 0))</f>
        <v/>
      </c>
      <c r="DNI224" s="21" t="str">
        <f>IF(DNI220 = "", "", IFERROR(DNI220 / SUMIFS(Aux_Totales!$N:$N, Aux_Totales!$F:$F, $F224, Aux_Totales!$A:$A, Aperturas!$A$2), 0))</f>
        <v/>
      </c>
      <c r="DNJ224" s="21" t="str">
        <f>IF(DNJ220 = "", "", IFERROR(DNJ220 / SUMIFS(Aux_Totales!$N:$N, Aux_Totales!$F:$F, $F224, Aux_Totales!$A:$A, Aperturas!$A$2), 0))</f>
        <v/>
      </c>
      <c r="DNK224" s="21" t="str">
        <f>IF(DNK220 = "", "", IFERROR(DNK220 / SUMIFS(Aux_Totales!$N:$N, Aux_Totales!$F:$F, $F224, Aux_Totales!$A:$A, Aperturas!$A$2), 0))</f>
        <v/>
      </c>
      <c r="DNL224" s="21" t="str">
        <f>IF(DNL220 = "", "", IFERROR(DNL220 / SUMIFS(Aux_Totales!$N:$N, Aux_Totales!$F:$F, $F224, Aux_Totales!$A:$A, Aperturas!$A$2), 0))</f>
        <v/>
      </c>
      <c r="DNM224" s="21" t="str">
        <f>IF(DNM220 = "", "", IFERROR(DNM220 / SUMIFS(Aux_Totales!$N:$N, Aux_Totales!$F:$F, $F224, Aux_Totales!$A:$A, Aperturas!$A$2), 0))</f>
        <v/>
      </c>
      <c r="DNN224" s="21" t="str">
        <f>IF(DNN220 = "", "", IFERROR(DNN220 / SUMIFS(Aux_Totales!$N:$N, Aux_Totales!$F:$F, $F224, Aux_Totales!$A:$A, Aperturas!$A$2), 0))</f>
        <v/>
      </c>
      <c r="DNO224" s="21" t="str">
        <f>IF(DNO220 = "", "", IFERROR(DNO220 / SUMIFS(Aux_Totales!$N:$N, Aux_Totales!$F:$F, $F224, Aux_Totales!$A:$A, Aperturas!$A$2), 0))</f>
        <v/>
      </c>
      <c r="DNP224" s="21" t="str">
        <f>IF(DNP220 = "", "", IFERROR(DNP220 / SUMIFS(Aux_Totales!$N:$N, Aux_Totales!$F:$F, $F224, Aux_Totales!$A:$A, Aperturas!$A$2), 0))</f>
        <v/>
      </c>
      <c r="DNQ224" s="21" t="str">
        <f>IF(DNQ220 = "", "", IFERROR(DNQ220 / SUMIFS(Aux_Totales!$N:$N, Aux_Totales!$F:$F, $F224, Aux_Totales!$A:$A, Aperturas!$A$2), 0))</f>
        <v/>
      </c>
      <c r="DNR224" s="21" t="str">
        <f>IF(DNR220 = "", "", IFERROR(DNR220 / SUMIFS(Aux_Totales!$N:$N, Aux_Totales!$F:$F, $F224, Aux_Totales!$A:$A, Aperturas!$A$2), 0))</f>
        <v/>
      </c>
      <c r="DNS224" s="21" t="str">
        <f>IF(DNS220 = "", "", IFERROR(DNS220 / SUMIFS(Aux_Totales!$N:$N, Aux_Totales!$F:$F, $F224, Aux_Totales!$A:$A, Aperturas!$A$2), 0))</f>
        <v/>
      </c>
      <c r="DNT224" s="21" t="str">
        <f>IF(DNT220 = "", "", IFERROR(DNT220 / SUMIFS(Aux_Totales!$N:$N, Aux_Totales!$F:$F, $F224, Aux_Totales!$A:$A, Aperturas!$A$2), 0))</f>
        <v/>
      </c>
      <c r="DNU224" s="21" t="str">
        <f>IF(DNU220 = "", "", IFERROR(DNU220 / SUMIFS(Aux_Totales!$N:$N, Aux_Totales!$F:$F, $F224, Aux_Totales!$A:$A, Aperturas!$A$2), 0))</f>
        <v/>
      </c>
      <c r="DNV224" s="21" t="str">
        <f>IF(DNV220 = "", "", IFERROR(DNV220 / SUMIFS(Aux_Totales!$N:$N, Aux_Totales!$F:$F, $F224, Aux_Totales!$A:$A, Aperturas!$A$2), 0))</f>
        <v/>
      </c>
      <c r="DNW224" s="21" t="str">
        <f>IF(DNW220 = "", "", IFERROR(DNW220 / SUMIFS(Aux_Totales!$N:$N, Aux_Totales!$F:$F, $F224, Aux_Totales!$A:$A, Aperturas!$A$2), 0))</f>
        <v/>
      </c>
      <c r="DNX224" s="21" t="str">
        <f>IF(DNX220 = "", "", IFERROR(DNX220 / SUMIFS(Aux_Totales!$N:$N, Aux_Totales!$F:$F, $F224, Aux_Totales!$A:$A, Aperturas!$A$2), 0))</f>
        <v/>
      </c>
      <c r="DNY224" s="21" t="str">
        <f>IF(DNY220 = "", "", IFERROR(DNY220 / SUMIFS(Aux_Totales!$N:$N, Aux_Totales!$F:$F, $F224, Aux_Totales!$A:$A, Aperturas!$A$2), 0))</f>
        <v/>
      </c>
      <c r="DNZ224" s="21" t="str">
        <f>IF(DNZ220 = "", "", IFERROR(DNZ220 / SUMIFS(Aux_Totales!$N:$N, Aux_Totales!$F:$F, $F224, Aux_Totales!$A:$A, Aperturas!$A$2), 0))</f>
        <v/>
      </c>
      <c r="DOA224" s="21" t="str">
        <f>IF(DOA220 = "", "", IFERROR(DOA220 / SUMIFS(Aux_Totales!$N:$N, Aux_Totales!$F:$F, $F224, Aux_Totales!$A:$A, Aperturas!$A$2), 0))</f>
        <v/>
      </c>
      <c r="DOB224" s="21" t="str">
        <f>IF(DOB220 = "", "", IFERROR(DOB220 / SUMIFS(Aux_Totales!$N:$N, Aux_Totales!$F:$F, $F224, Aux_Totales!$A:$A, Aperturas!$A$2), 0))</f>
        <v/>
      </c>
      <c r="DOC224" s="21" t="str">
        <f>IF(DOC220 = "", "", IFERROR(DOC220 / SUMIFS(Aux_Totales!$N:$N, Aux_Totales!$F:$F, $F224, Aux_Totales!$A:$A, Aperturas!$A$2), 0))</f>
        <v/>
      </c>
      <c r="DOD224" s="21" t="str">
        <f>IF(DOD220 = "", "", IFERROR(DOD220 / SUMIFS(Aux_Totales!$N:$N, Aux_Totales!$F:$F, $F224, Aux_Totales!$A:$A, Aperturas!$A$2), 0))</f>
        <v/>
      </c>
      <c r="DOE224" s="21" t="str">
        <f>IF(DOE220 = "", "", IFERROR(DOE220 / SUMIFS(Aux_Totales!$N:$N, Aux_Totales!$F:$F, $F224, Aux_Totales!$A:$A, Aperturas!$A$2), 0))</f>
        <v/>
      </c>
      <c r="DOF224" s="21" t="str">
        <f>IF(DOF220 = "", "", IFERROR(DOF220 / SUMIFS(Aux_Totales!$N:$N, Aux_Totales!$F:$F, $F224, Aux_Totales!$A:$A, Aperturas!$A$2), 0))</f>
        <v/>
      </c>
      <c r="DOG224" s="21" t="str">
        <f>IF(DOG220 = "", "", IFERROR(DOG220 / SUMIFS(Aux_Totales!$N:$N, Aux_Totales!$F:$F, $F224, Aux_Totales!$A:$A, Aperturas!$A$2), 0))</f>
        <v/>
      </c>
      <c r="DOH224" s="21" t="str">
        <f>IF(DOH220 = "", "", IFERROR(DOH220 / SUMIFS(Aux_Totales!$N:$N, Aux_Totales!$F:$F, $F224, Aux_Totales!$A:$A, Aperturas!$A$2), 0))</f>
        <v/>
      </c>
      <c r="DOI224" s="21" t="str">
        <f>IF(DOI220 = "", "", IFERROR(DOI220 / SUMIFS(Aux_Totales!$N:$N, Aux_Totales!$F:$F, $F224, Aux_Totales!$A:$A, Aperturas!$A$2), 0))</f>
        <v/>
      </c>
      <c r="DOJ224" s="21" t="str">
        <f>IF(DOJ220 = "", "", IFERROR(DOJ220 / SUMIFS(Aux_Totales!$N:$N, Aux_Totales!$F:$F, $F224, Aux_Totales!$A:$A, Aperturas!$A$2), 0))</f>
        <v/>
      </c>
      <c r="DOK224" s="21" t="str">
        <f>IF(DOK220 = "", "", IFERROR(DOK220 / SUMIFS(Aux_Totales!$N:$N, Aux_Totales!$F:$F, $F224, Aux_Totales!$A:$A, Aperturas!$A$2), 0))</f>
        <v/>
      </c>
      <c r="DOL224" s="21" t="str">
        <f>IF(DOL220 = "", "", IFERROR(DOL220 / SUMIFS(Aux_Totales!$N:$N, Aux_Totales!$F:$F, $F224, Aux_Totales!$A:$A, Aperturas!$A$2), 0))</f>
        <v/>
      </c>
      <c r="DOM224" s="21" t="str">
        <f>IF(DOM220 = "", "", IFERROR(DOM220 / SUMIFS(Aux_Totales!$N:$N, Aux_Totales!$F:$F, $F224, Aux_Totales!$A:$A, Aperturas!$A$2), 0))</f>
        <v/>
      </c>
      <c r="DON224" s="21" t="str">
        <f>IF(DON220 = "", "", IFERROR(DON220 / SUMIFS(Aux_Totales!$N:$N, Aux_Totales!$F:$F, $F224, Aux_Totales!$A:$A, Aperturas!$A$2), 0))</f>
        <v/>
      </c>
      <c r="DOO224" s="21" t="str">
        <f>IF(DOO220 = "", "", IFERROR(DOO220 / SUMIFS(Aux_Totales!$N:$N, Aux_Totales!$F:$F, $F224, Aux_Totales!$A:$A, Aperturas!$A$2), 0))</f>
        <v/>
      </c>
      <c r="DOP224" s="21" t="str">
        <f>IF(DOP220 = "", "", IFERROR(DOP220 / SUMIFS(Aux_Totales!$N:$N, Aux_Totales!$F:$F, $F224, Aux_Totales!$A:$A, Aperturas!$A$2), 0))</f>
        <v/>
      </c>
      <c r="DOQ224" s="21" t="str">
        <f>IF(DOQ220 = "", "", IFERROR(DOQ220 / SUMIFS(Aux_Totales!$N:$N, Aux_Totales!$F:$F, $F224, Aux_Totales!$A:$A, Aperturas!$A$2), 0))</f>
        <v/>
      </c>
      <c r="DOR224" s="21" t="str">
        <f>IF(DOR220 = "", "", IFERROR(DOR220 / SUMIFS(Aux_Totales!$N:$N, Aux_Totales!$F:$F, $F224, Aux_Totales!$A:$A, Aperturas!$A$2), 0))</f>
        <v/>
      </c>
      <c r="DOS224" s="21" t="str">
        <f>IF(DOS220 = "", "", IFERROR(DOS220 / SUMIFS(Aux_Totales!$N:$N, Aux_Totales!$F:$F, $F224, Aux_Totales!$A:$A, Aperturas!$A$2), 0))</f>
        <v/>
      </c>
      <c r="DOT224" s="21" t="str">
        <f>IF(DOT220 = "", "", IFERROR(DOT220 / SUMIFS(Aux_Totales!$N:$N, Aux_Totales!$F:$F, $F224, Aux_Totales!$A:$A, Aperturas!$A$2), 0))</f>
        <v/>
      </c>
      <c r="DOU224" s="21" t="str">
        <f>IF(DOU220 = "", "", IFERROR(DOU220 / SUMIFS(Aux_Totales!$N:$N, Aux_Totales!$F:$F, $F224, Aux_Totales!$A:$A, Aperturas!$A$2), 0))</f>
        <v/>
      </c>
      <c r="DOV224" s="21" t="str">
        <f>IF(DOV220 = "", "", IFERROR(DOV220 / SUMIFS(Aux_Totales!$N:$N, Aux_Totales!$F:$F, $F224, Aux_Totales!$A:$A, Aperturas!$A$2), 0))</f>
        <v/>
      </c>
      <c r="DOW224" s="21" t="str">
        <f>IF(DOW220 = "", "", IFERROR(DOW220 / SUMIFS(Aux_Totales!$N:$N, Aux_Totales!$F:$F, $F224, Aux_Totales!$A:$A, Aperturas!$A$2), 0))</f>
        <v/>
      </c>
      <c r="DOX224" s="21" t="str">
        <f>IF(DOX220 = "", "", IFERROR(DOX220 / SUMIFS(Aux_Totales!$N:$N, Aux_Totales!$F:$F, $F224, Aux_Totales!$A:$A, Aperturas!$A$2), 0))</f>
        <v/>
      </c>
      <c r="DOY224" s="21" t="str">
        <f>IF(DOY220 = "", "", IFERROR(DOY220 / SUMIFS(Aux_Totales!$N:$N, Aux_Totales!$F:$F, $F224, Aux_Totales!$A:$A, Aperturas!$A$2), 0))</f>
        <v/>
      </c>
      <c r="DOZ224" s="21" t="str">
        <f>IF(DOZ220 = "", "", IFERROR(DOZ220 / SUMIFS(Aux_Totales!$N:$N, Aux_Totales!$F:$F, $F224, Aux_Totales!$A:$A, Aperturas!$A$2), 0))</f>
        <v/>
      </c>
      <c r="DPA224" s="21" t="str">
        <f>IF(DPA220 = "", "", IFERROR(DPA220 / SUMIFS(Aux_Totales!$N:$N, Aux_Totales!$F:$F, $F224, Aux_Totales!$A:$A, Aperturas!$A$2), 0))</f>
        <v/>
      </c>
      <c r="DPB224" s="21" t="str">
        <f>IF(DPB220 = "", "", IFERROR(DPB220 / SUMIFS(Aux_Totales!$N:$N, Aux_Totales!$F:$F, $F224, Aux_Totales!$A:$A, Aperturas!$A$2), 0))</f>
        <v/>
      </c>
      <c r="DPC224" s="21" t="str">
        <f>IF(DPC220 = "", "", IFERROR(DPC220 / SUMIFS(Aux_Totales!$N:$N, Aux_Totales!$F:$F, $F224, Aux_Totales!$A:$A, Aperturas!$A$2), 0))</f>
        <v/>
      </c>
      <c r="DPD224" s="21" t="str">
        <f>IF(DPD220 = "", "", IFERROR(DPD220 / SUMIFS(Aux_Totales!$N:$N, Aux_Totales!$F:$F, $F224, Aux_Totales!$A:$A, Aperturas!$A$2), 0))</f>
        <v/>
      </c>
      <c r="DPE224" s="21" t="str">
        <f>IF(DPE220 = "", "", IFERROR(DPE220 / SUMIFS(Aux_Totales!$N:$N, Aux_Totales!$F:$F, $F224, Aux_Totales!$A:$A, Aperturas!$A$2), 0))</f>
        <v/>
      </c>
      <c r="DPF224" s="21" t="str">
        <f>IF(DPF220 = "", "", IFERROR(DPF220 / SUMIFS(Aux_Totales!$N:$N, Aux_Totales!$F:$F, $F224, Aux_Totales!$A:$A, Aperturas!$A$2), 0))</f>
        <v/>
      </c>
      <c r="DPG224" s="21" t="str">
        <f>IF(DPG220 = "", "", IFERROR(DPG220 / SUMIFS(Aux_Totales!$N:$N, Aux_Totales!$F:$F, $F224, Aux_Totales!$A:$A, Aperturas!$A$2), 0))</f>
        <v/>
      </c>
      <c r="DPH224" s="21" t="str">
        <f>IF(DPH220 = "", "", IFERROR(DPH220 / SUMIFS(Aux_Totales!$N:$N, Aux_Totales!$F:$F, $F224, Aux_Totales!$A:$A, Aperturas!$A$2), 0))</f>
        <v/>
      </c>
      <c r="DPI224" s="21" t="str">
        <f>IF(DPI220 = "", "", IFERROR(DPI220 / SUMIFS(Aux_Totales!$N:$N, Aux_Totales!$F:$F, $F224, Aux_Totales!$A:$A, Aperturas!$A$2), 0))</f>
        <v/>
      </c>
      <c r="DPJ224" s="21" t="str">
        <f>IF(DPJ220 = "", "", IFERROR(DPJ220 / SUMIFS(Aux_Totales!$N:$N, Aux_Totales!$F:$F, $F224, Aux_Totales!$A:$A, Aperturas!$A$2), 0))</f>
        <v/>
      </c>
      <c r="DPK224" s="21" t="str">
        <f>IF(DPK220 = "", "", IFERROR(DPK220 / SUMIFS(Aux_Totales!$N:$N, Aux_Totales!$F:$F, $F224, Aux_Totales!$A:$A, Aperturas!$A$2), 0))</f>
        <v/>
      </c>
      <c r="DPL224" s="21" t="str">
        <f>IF(DPL220 = "", "", IFERROR(DPL220 / SUMIFS(Aux_Totales!$N:$N, Aux_Totales!$F:$F, $F224, Aux_Totales!$A:$A, Aperturas!$A$2), 0))</f>
        <v/>
      </c>
      <c r="DPM224" s="21" t="str">
        <f>IF(DPM220 = "", "", IFERROR(DPM220 / SUMIFS(Aux_Totales!$N:$N, Aux_Totales!$F:$F, $F224, Aux_Totales!$A:$A, Aperturas!$A$2), 0))</f>
        <v/>
      </c>
      <c r="DPN224" s="21" t="str">
        <f>IF(DPN220 = "", "", IFERROR(DPN220 / SUMIFS(Aux_Totales!$N:$N, Aux_Totales!$F:$F, $F224, Aux_Totales!$A:$A, Aperturas!$A$2), 0))</f>
        <v/>
      </c>
      <c r="DPO224" s="21" t="str">
        <f>IF(DPO220 = "", "", IFERROR(DPO220 / SUMIFS(Aux_Totales!$N:$N, Aux_Totales!$F:$F, $F224, Aux_Totales!$A:$A, Aperturas!$A$2), 0))</f>
        <v/>
      </c>
      <c r="DPP224" s="21" t="str">
        <f>IF(DPP220 = "", "", IFERROR(DPP220 / SUMIFS(Aux_Totales!$N:$N, Aux_Totales!$F:$F, $F224, Aux_Totales!$A:$A, Aperturas!$A$2), 0))</f>
        <v/>
      </c>
      <c r="DPQ224" s="21" t="str">
        <f>IF(DPQ220 = "", "", IFERROR(DPQ220 / SUMIFS(Aux_Totales!$N:$N, Aux_Totales!$F:$F, $F224, Aux_Totales!$A:$A, Aperturas!$A$2), 0))</f>
        <v/>
      </c>
      <c r="DPR224" s="21" t="str">
        <f>IF(DPR220 = "", "", IFERROR(DPR220 / SUMIFS(Aux_Totales!$N:$N, Aux_Totales!$F:$F, $F224, Aux_Totales!$A:$A, Aperturas!$A$2), 0))</f>
        <v/>
      </c>
      <c r="DPS224" s="21" t="str">
        <f>IF(DPS220 = "", "", IFERROR(DPS220 / SUMIFS(Aux_Totales!$N:$N, Aux_Totales!$F:$F, $F224, Aux_Totales!$A:$A, Aperturas!$A$2), 0))</f>
        <v/>
      </c>
      <c r="DPT224" s="21" t="str">
        <f>IF(DPT220 = "", "", IFERROR(DPT220 / SUMIFS(Aux_Totales!$N:$N, Aux_Totales!$F:$F, $F224, Aux_Totales!$A:$A, Aperturas!$A$2), 0))</f>
        <v/>
      </c>
      <c r="DPU224" s="21" t="str">
        <f>IF(DPU220 = "", "", IFERROR(DPU220 / SUMIFS(Aux_Totales!$N:$N, Aux_Totales!$F:$F, $F224, Aux_Totales!$A:$A, Aperturas!$A$2), 0))</f>
        <v/>
      </c>
      <c r="DPV224" s="21" t="str">
        <f>IF(DPV220 = "", "", IFERROR(DPV220 / SUMIFS(Aux_Totales!$N:$N, Aux_Totales!$F:$F, $F224, Aux_Totales!$A:$A, Aperturas!$A$2), 0))</f>
        <v/>
      </c>
      <c r="DPW224" s="21" t="str">
        <f>IF(DPW220 = "", "", IFERROR(DPW220 / SUMIFS(Aux_Totales!$N:$N, Aux_Totales!$F:$F, $F224, Aux_Totales!$A:$A, Aperturas!$A$2), 0))</f>
        <v/>
      </c>
      <c r="DPX224" s="21" t="str">
        <f>IF(DPX220 = "", "", IFERROR(DPX220 / SUMIFS(Aux_Totales!$N:$N, Aux_Totales!$F:$F, $F224, Aux_Totales!$A:$A, Aperturas!$A$2), 0))</f>
        <v/>
      </c>
      <c r="DPY224" s="21" t="str">
        <f>IF(DPY220 = "", "", IFERROR(DPY220 / SUMIFS(Aux_Totales!$N:$N, Aux_Totales!$F:$F, $F224, Aux_Totales!$A:$A, Aperturas!$A$2), 0))</f>
        <v/>
      </c>
      <c r="DPZ224" s="21" t="str">
        <f>IF(DPZ220 = "", "", IFERROR(DPZ220 / SUMIFS(Aux_Totales!$N:$N, Aux_Totales!$F:$F, $F224, Aux_Totales!$A:$A, Aperturas!$A$2), 0))</f>
        <v/>
      </c>
      <c r="DQA224" s="21" t="str">
        <f>IF(DQA220 = "", "", IFERROR(DQA220 / SUMIFS(Aux_Totales!$N:$N, Aux_Totales!$F:$F, $F224, Aux_Totales!$A:$A, Aperturas!$A$2), 0))</f>
        <v/>
      </c>
      <c r="DQB224" s="21" t="str">
        <f>IF(DQB220 = "", "", IFERROR(DQB220 / SUMIFS(Aux_Totales!$N:$N, Aux_Totales!$F:$F, $F224, Aux_Totales!$A:$A, Aperturas!$A$2), 0))</f>
        <v/>
      </c>
      <c r="DQC224" s="21" t="str">
        <f>IF(DQC220 = "", "", IFERROR(DQC220 / SUMIFS(Aux_Totales!$N:$N, Aux_Totales!$F:$F, $F224, Aux_Totales!$A:$A, Aperturas!$A$2), 0))</f>
        <v/>
      </c>
      <c r="DQD224" s="21" t="str">
        <f>IF(DQD220 = "", "", IFERROR(DQD220 / SUMIFS(Aux_Totales!$N:$N, Aux_Totales!$F:$F, $F224, Aux_Totales!$A:$A, Aperturas!$A$2), 0))</f>
        <v/>
      </c>
      <c r="DQE224" s="21" t="str">
        <f>IF(DQE220 = "", "", IFERROR(DQE220 / SUMIFS(Aux_Totales!$N:$N, Aux_Totales!$F:$F, $F224, Aux_Totales!$A:$A, Aperturas!$A$2), 0))</f>
        <v/>
      </c>
      <c r="DQF224" s="21" t="str">
        <f>IF(DQF220 = "", "", IFERROR(DQF220 / SUMIFS(Aux_Totales!$N:$N, Aux_Totales!$F:$F, $F224, Aux_Totales!$A:$A, Aperturas!$A$2), 0))</f>
        <v/>
      </c>
      <c r="DQG224" s="21" t="str">
        <f>IF(DQG220 = "", "", IFERROR(DQG220 / SUMIFS(Aux_Totales!$N:$N, Aux_Totales!$F:$F, $F224, Aux_Totales!$A:$A, Aperturas!$A$2), 0))</f>
        <v/>
      </c>
      <c r="DQH224" s="21" t="str">
        <f>IF(DQH220 = "", "", IFERROR(DQH220 / SUMIFS(Aux_Totales!$N:$N, Aux_Totales!$F:$F, $F224, Aux_Totales!$A:$A, Aperturas!$A$2), 0))</f>
        <v/>
      </c>
      <c r="DQI224" s="21" t="str">
        <f>IF(DQI220 = "", "", IFERROR(DQI220 / SUMIFS(Aux_Totales!$N:$N, Aux_Totales!$F:$F, $F224, Aux_Totales!$A:$A, Aperturas!$A$2), 0))</f>
        <v/>
      </c>
      <c r="DQJ224" s="21" t="str">
        <f>IF(DQJ220 = "", "", IFERROR(DQJ220 / SUMIFS(Aux_Totales!$N:$N, Aux_Totales!$F:$F, $F224, Aux_Totales!$A:$A, Aperturas!$A$2), 0))</f>
        <v/>
      </c>
      <c r="DQK224" s="21" t="str">
        <f>IF(DQK220 = "", "", IFERROR(DQK220 / SUMIFS(Aux_Totales!$N:$N, Aux_Totales!$F:$F, $F224, Aux_Totales!$A:$A, Aperturas!$A$2), 0))</f>
        <v/>
      </c>
      <c r="DQL224" s="21" t="str">
        <f>IF(DQL220 = "", "", IFERROR(DQL220 / SUMIFS(Aux_Totales!$N:$N, Aux_Totales!$F:$F, $F224, Aux_Totales!$A:$A, Aperturas!$A$2), 0))</f>
        <v/>
      </c>
      <c r="DQM224" s="21" t="str">
        <f>IF(DQM220 = "", "", IFERROR(DQM220 / SUMIFS(Aux_Totales!$N:$N, Aux_Totales!$F:$F, $F224, Aux_Totales!$A:$A, Aperturas!$A$2), 0))</f>
        <v/>
      </c>
      <c r="DQN224" s="21" t="str">
        <f>IF(DQN220 = "", "", IFERROR(DQN220 / SUMIFS(Aux_Totales!$N:$N, Aux_Totales!$F:$F, $F224, Aux_Totales!$A:$A, Aperturas!$A$2), 0))</f>
        <v/>
      </c>
      <c r="DQO224" s="21" t="str">
        <f>IF(DQO220 = "", "", IFERROR(DQO220 / SUMIFS(Aux_Totales!$N:$N, Aux_Totales!$F:$F, $F224, Aux_Totales!$A:$A, Aperturas!$A$2), 0))</f>
        <v/>
      </c>
      <c r="DQP224" s="21" t="str">
        <f>IF(DQP220 = "", "", IFERROR(DQP220 / SUMIFS(Aux_Totales!$N:$N, Aux_Totales!$F:$F, $F224, Aux_Totales!$A:$A, Aperturas!$A$2), 0))</f>
        <v/>
      </c>
      <c r="DQQ224" s="21" t="str">
        <f>IF(DQQ220 = "", "", IFERROR(DQQ220 / SUMIFS(Aux_Totales!$N:$N, Aux_Totales!$F:$F, $F224, Aux_Totales!$A:$A, Aperturas!$A$2), 0))</f>
        <v/>
      </c>
      <c r="DQR224" s="21" t="str">
        <f>IF(DQR220 = "", "", IFERROR(DQR220 / SUMIFS(Aux_Totales!$N:$N, Aux_Totales!$F:$F, $F224, Aux_Totales!$A:$A, Aperturas!$A$2), 0))</f>
        <v/>
      </c>
      <c r="DQS224" s="21" t="str">
        <f>IF(DQS220 = "", "", IFERROR(DQS220 / SUMIFS(Aux_Totales!$N:$N, Aux_Totales!$F:$F, $F224, Aux_Totales!$A:$A, Aperturas!$A$2), 0))</f>
        <v/>
      </c>
      <c r="DQT224" s="21" t="str">
        <f>IF(DQT220 = "", "", IFERROR(DQT220 / SUMIFS(Aux_Totales!$N:$N, Aux_Totales!$F:$F, $F224, Aux_Totales!$A:$A, Aperturas!$A$2), 0))</f>
        <v/>
      </c>
      <c r="DQU224" s="21" t="str">
        <f>IF(DQU220 = "", "", IFERROR(DQU220 / SUMIFS(Aux_Totales!$N:$N, Aux_Totales!$F:$F, $F224, Aux_Totales!$A:$A, Aperturas!$A$2), 0))</f>
        <v/>
      </c>
      <c r="DQV224" s="21" t="str">
        <f>IF(DQV220 = "", "", IFERROR(DQV220 / SUMIFS(Aux_Totales!$N:$N, Aux_Totales!$F:$F, $F224, Aux_Totales!$A:$A, Aperturas!$A$2), 0))</f>
        <v/>
      </c>
      <c r="DQW224" s="21" t="str">
        <f>IF(DQW220 = "", "", IFERROR(DQW220 / SUMIFS(Aux_Totales!$N:$N, Aux_Totales!$F:$F, $F224, Aux_Totales!$A:$A, Aperturas!$A$2), 0))</f>
        <v/>
      </c>
      <c r="DQX224" s="21" t="str">
        <f>IF(DQX220 = "", "", IFERROR(DQX220 / SUMIFS(Aux_Totales!$N:$N, Aux_Totales!$F:$F, $F224, Aux_Totales!$A:$A, Aperturas!$A$2), 0))</f>
        <v/>
      </c>
      <c r="DQY224" s="21" t="str">
        <f>IF(DQY220 = "", "", IFERROR(DQY220 / SUMIFS(Aux_Totales!$N:$N, Aux_Totales!$F:$F, $F224, Aux_Totales!$A:$A, Aperturas!$A$2), 0))</f>
        <v/>
      </c>
      <c r="DQZ224" s="21" t="str">
        <f>IF(DQZ220 = "", "", IFERROR(DQZ220 / SUMIFS(Aux_Totales!$N:$N, Aux_Totales!$F:$F, $F224, Aux_Totales!$A:$A, Aperturas!$A$2), 0))</f>
        <v/>
      </c>
      <c r="DRA224" s="21" t="str">
        <f>IF(DRA220 = "", "", IFERROR(DRA220 / SUMIFS(Aux_Totales!$N:$N, Aux_Totales!$F:$F, $F224, Aux_Totales!$A:$A, Aperturas!$A$2), 0))</f>
        <v/>
      </c>
      <c r="DRB224" s="21" t="str">
        <f>IF(DRB220 = "", "", IFERROR(DRB220 / SUMIFS(Aux_Totales!$N:$N, Aux_Totales!$F:$F, $F224, Aux_Totales!$A:$A, Aperturas!$A$2), 0))</f>
        <v/>
      </c>
      <c r="DRC224" s="21" t="str">
        <f>IF(DRC220 = "", "", IFERROR(DRC220 / SUMIFS(Aux_Totales!$N:$N, Aux_Totales!$F:$F, $F224, Aux_Totales!$A:$A, Aperturas!$A$2), 0))</f>
        <v/>
      </c>
      <c r="DRD224" s="21" t="str">
        <f>IF(DRD220 = "", "", IFERROR(DRD220 / SUMIFS(Aux_Totales!$N:$N, Aux_Totales!$F:$F, $F224, Aux_Totales!$A:$A, Aperturas!$A$2), 0))</f>
        <v/>
      </c>
      <c r="DRE224" s="21" t="str">
        <f>IF(DRE220 = "", "", IFERROR(DRE220 / SUMIFS(Aux_Totales!$N:$N, Aux_Totales!$F:$F, $F224, Aux_Totales!$A:$A, Aperturas!$A$2), 0))</f>
        <v/>
      </c>
      <c r="DRF224" s="21" t="str">
        <f>IF(DRF220 = "", "", IFERROR(DRF220 / SUMIFS(Aux_Totales!$N:$N, Aux_Totales!$F:$F, $F224, Aux_Totales!$A:$A, Aperturas!$A$2), 0))</f>
        <v/>
      </c>
      <c r="DRG224" s="21" t="str">
        <f>IF(DRG220 = "", "", IFERROR(DRG220 / SUMIFS(Aux_Totales!$N:$N, Aux_Totales!$F:$F, $F224, Aux_Totales!$A:$A, Aperturas!$A$2), 0))</f>
        <v/>
      </c>
      <c r="DRH224" s="21" t="str">
        <f>IF(DRH220 = "", "", IFERROR(DRH220 / SUMIFS(Aux_Totales!$N:$N, Aux_Totales!$F:$F, $F224, Aux_Totales!$A:$A, Aperturas!$A$2), 0))</f>
        <v/>
      </c>
      <c r="DRI224" s="21" t="str">
        <f>IF(DRI220 = "", "", IFERROR(DRI220 / SUMIFS(Aux_Totales!$N:$N, Aux_Totales!$F:$F, $F224, Aux_Totales!$A:$A, Aperturas!$A$2), 0))</f>
        <v/>
      </c>
      <c r="DRJ224" s="21" t="str">
        <f>IF(DRJ220 = "", "", IFERROR(DRJ220 / SUMIFS(Aux_Totales!$N:$N, Aux_Totales!$F:$F, $F224, Aux_Totales!$A:$A, Aperturas!$A$2), 0))</f>
        <v/>
      </c>
      <c r="DRK224" s="21" t="str">
        <f>IF(DRK220 = "", "", IFERROR(DRK220 / SUMIFS(Aux_Totales!$N:$N, Aux_Totales!$F:$F, $F224, Aux_Totales!$A:$A, Aperturas!$A$2), 0))</f>
        <v/>
      </c>
      <c r="DRL224" s="21" t="str">
        <f>IF(DRL220 = "", "", IFERROR(DRL220 / SUMIFS(Aux_Totales!$N:$N, Aux_Totales!$F:$F, $F224, Aux_Totales!$A:$A, Aperturas!$A$2), 0))</f>
        <v/>
      </c>
      <c r="DRM224" s="21" t="str">
        <f>IF(DRM220 = "", "", IFERROR(DRM220 / SUMIFS(Aux_Totales!$N:$N, Aux_Totales!$F:$F, $F224, Aux_Totales!$A:$A, Aperturas!$A$2), 0))</f>
        <v/>
      </c>
      <c r="DRN224" s="21" t="str">
        <f>IF(DRN220 = "", "", IFERROR(DRN220 / SUMIFS(Aux_Totales!$N:$N, Aux_Totales!$F:$F, $F224, Aux_Totales!$A:$A, Aperturas!$A$2), 0))</f>
        <v/>
      </c>
      <c r="DRO224" s="21" t="str">
        <f>IF(DRO220 = "", "", IFERROR(DRO220 / SUMIFS(Aux_Totales!$N:$N, Aux_Totales!$F:$F, $F224, Aux_Totales!$A:$A, Aperturas!$A$2), 0))</f>
        <v/>
      </c>
      <c r="DRP224" s="21" t="str">
        <f>IF(DRP220 = "", "", IFERROR(DRP220 / SUMIFS(Aux_Totales!$N:$N, Aux_Totales!$F:$F, $F224, Aux_Totales!$A:$A, Aperturas!$A$2), 0))</f>
        <v/>
      </c>
      <c r="DRQ224" s="21" t="str">
        <f>IF(DRQ220 = "", "", IFERROR(DRQ220 / SUMIFS(Aux_Totales!$N:$N, Aux_Totales!$F:$F, $F224, Aux_Totales!$A:$A, Aperturas!$A$2), 0))</f>
        <v/>
      </c>
      <c r="DRR224" s="21" t="str">
        <f>IF(DRR220 = "", "", IFERROR(DRR220 / SUMIFS(Aux_Totales!$N:$N, Aux_Totales!$F:$F, $F224, Aux_Totales!$A:$A, Aperturas!$A$2), 0))</f>
        <v/>
      </c>
      <c r="DRS224" s="21" t="str">
        <f>IF(DRS220 = "", "", IFERROR(DRS220 / SUMIFS(Aux_Totales!$N:$N, Aux_Totales!$F:$F, $F224, Aux_Totales!$A:$A, Aperturas!$A$2), 0))</f>
        <v/>
      </c>
      <c r="DRT224" s="21" t="str">
        <f>IF(DRT220 = "", "", IFERROR(DRT220 / SUMIFS(Aux_Totales!$N:$N, Aux_Totales!$F:$F, $F224, Aux_Totales!$A:$A, Aperturas!$A$2), 0))</f>
        <v/>
      </c>
      <c r="DRU224" s="21" t="str">
        <f>IF(DRU220 = "", "", IFERROR(DRU220 / SUMIFS(Aux_Totales!$N:$N, Aux_Totales!$F:$F, $F224, Aux_Totales!$A:$A, Aperturas!$A$2), 0))</f>
        <v/>
      </c>
      <c r="DRV224" s="21" t="str">
        <f>IF(DRV220 = "", "", IFERROR(DRV220 / SUMIFS(Aux_Totales!$N:$N, Aux_Totales!$F:$F, $F224, Aux_Totales!$A:$A, Aperturas!$A$2), 0))</f>
        <v/>
      </c>
      <c r="DRW224" s="21" t="str">
        <f>IF(DRW220 = "", "", IFERROR(DRW220 / SUMIFS(Aux_Totales!$N:$N, Aux_Totales!$F:$F, $F224, Aux_Totales!$A:$A, Aperturas!$A$2), 0))</f>
        <v/>
      </c>
      <c r="DRX224" s="21" t="str">
        <f>IF(DRX220 = "", "", IFERROR(DRX220 / SUMIFS(Aux_Totales!$N:$N, Aux_Totales!$F:$F, $F224, Aux_Totales!$A:$A, Aperturas!$A$2), 0))</f>
        <v/>
      </c>
      <c r="DRY224" s="21" t="str">
        <f>IF(DRY220 = "", "", IFERROR(DRY220 / SUMIFS(Aux_Totales!$N:$N, Aux_Totales!$F:$F, $F224, Aux_Totales!$A:$A, Aperturas!$A$2), 0))</f>
        <v/>
      </c>
      <c r="DRZ224" s="21" t="str">
        <f>IF(DRZ220 = "", "", IFERROR(DRZ220 / SUMIFS(Aux_Totales!$N:$N, Aux_Totales!$F:$F, $F224, Aux_Totales!$A:$A, Aperturas!$A$2), 0))</f>
        <v/>
      </c>
      <c r="DSA224" s="21" t="str">
        <f>IF(DSA220 = "", "", IFERROR(DSA220 / SUMIFS(Aux_Totales!$N:$N, Aux_Totales!$F:$F, $F224, Aux_Totales!$A:$A, Aperturas!$A$2), 0))</f>
        <v/>
      </c>
      <c r="DSB224" s="21" t="str">
        <f>IF(DSB220 = "", "", IFERROR(DSB220 / SUMIFS(Aux_Totales!$N:$N, Aux_Totales!$F:$F, $F224, Aux_Totales!$A:$A, Aperturas!$A$2), 0))</f>
        <v/>
      </c>
      <c r="DSC224" s="21" t="str">
        <f>IF(DSC220 = "", "", IFERROR(DSC220 / SUMIFS(Aux_Totales!$N:$N, Aux_Totales!$F:$F, $F224, Aux_Totales!$A:$A, Aperturas!$A$2), 0))</f>
        <v/>
      </c>
      <c r="DSD224" s="21" t="str">
        <f>IF(DSD220 = "", "", IFERROR(DSD220 / SUMIFS(Aux_Totales!$N:$N, Aux_Totales!$F:$F, $F224, Aux_Totales!$A:$A, Aperturas!$A$2), 0))</f>
        <v/>
      </c>
      <c r="DSE224" s="21" t="str">
        <f>IF(DSE220 = "", "", IFERROR(DSE220 / SUMIFS(Aux_Totales!$N:$N, Aux_Totales!$F:$F, $F224, Aux_Totales!$A:$A, Aperturas!$A$2), 0))</f>
        <v/>
      </c>
      <c r="DSF224" s="21" t="str">
        <f>IF(DSF220 = "", "", IFERROR(DSF220 / SUMIFS(Aux_Totales!$N:$N, Aux_Totales!$F:$F, $F224, Aux_Totales!$A:$A, Aperturas!$A$2), 0))</f>
        <v/>
      </c>
      <c r="DSG224" s="21" t="str">
        <f>IF(DSG220 = "", "", IFERROR(DSG220 / SUMIFS(Aux_Totales!$N:$N, Aux_Totales!$F:$F, $F224, Aux_Totales!$A:$A, Aperturas!$A$2), 0))</f>
        <v/>
      </c>
      <c r="DSH224" s="21" t="str">
        <f>IF(DSH220 = "", "", IFERROR(DSH220 / SUMIFS(Aux_Totales!$N:$N, Aux_Totales!$F:$F, $F224, Aux_Totales!$A:$A, Aperturas!$A$2), 0))</f>
        <v/>
      </c>
      <c r="DSI224" s="21" t="str">
        <f>IF(DSI220 = "", "", IFERROR(DSI220 / SUMIFS(Aux_Totales!$N:$N, Aux_Totales!$F:$F, $F224, Aux_Totales!$A:$A, Aperturas!$A$2), 0))</f>
        <v/>
      </c>
      <c r="DSJ224" s="21" t="str">
        <f>IF(DSJ220 = "", "", IFERROR(DSJ220 / SUMIFS(Aux_Totales!$N:$N, Aux_Totales!$F:$F, $F224, Aux_Totales!$A:$A, Aperturas!$A$2), 0))</f>
        <v/>
      </c>
      <c r="DSK224" s="21" t="str">
        <f>IF(DSK220 = "", "", IFERROR(DSK220 / SUMIFS(Aux_Totales!$N:$N, Aux_Totales!$F:$F, $F224, Aux_Totales!$A:$A, Aperturas!$A$2), 0))</f>
        <v/>
      </c>
      <c r="DSL224" s="21" t="str">
        <f>IF(DSL220 = "", "", IFERROR(DSL220 / SUMIFS(Aux_Totales!$N:$N, Aux_Totales!$F:$F, $F224, Aux_Totales!$A:$A, Aperturas!$A$2), 0))</f>
        <v/>
      </c>
      <c r="DSM224" s="21" t="str">
        <f>IF(DSM220 = "", "", IFERROR(DSM220 / SUMIFS(Aux_Totales!$N:$N, Aux_Totales!$F:$F, $F224, Aux_Totales!$A:$A, Aperturas!$A$2), 0))</f>
        <v/>
      </c>
      <c r="DSN224" s="21" t="str">
        <f>IF(DSN220 = "", "", IFERROR(DSN220 / SUMIFS(Aux_Totales!$N:$N, Aux_Totales!$F:$F, $F224, Aux_Totales!$A:$A, Aperturas!$A$2), 0))</f>
        <v/>
      </c>
      <c r="DSO224" s="21" t="str">
        <f>IF(DSO220 = "", "", IFERROR(DSO220 / SUMIFS(Aux_Totales!$N:$N, Aux_Totales!$F:$F, $F224, Aux_Totales!$A:$A, Aperturas!$A$2), 0))</f>
        <v/>
      </c>
      <c r="DSP224" s="21" t="str">
        <f>IF(DSP220 = "", "", IFERROR(DSP220 / SUMIFS(Aux_Totales!$N:$N, Aux_Totales!$F:$F, $F224, Aux_Totales!$A:$A, Aperturas!$A$2), 0))</f>
        <v/>
      </c>
      <c r="DSQ224" s="21" t="str">
        <f>IF(DSQ220 = "", "", IFERROR(DSQ220 / SUMIFS(Aux_Totales!$N:$N, Aux_Totales!$F:$F, $F224, Aux_Totales!$A:$A, Aperturas!$A$2), 0))</f>
        <v/>
      </c>
      <c r="DSR224" s="21" t="str">
        <f>IF(DSR220 = "", "", IFERROR(DSR220 / SUMIFS(Aux_Totales!$N:$N, Aux_Totales!$F:$F, $F224, Aux_Totales!$A:$A, Aperturas!$A$2), 0))</f>
        <v/>
      </c>
      <c r="DSS224" s="21" t="str">
        <f>IF(DSS220 = "", "", IFERROR(DSS220 / SUMIFS(Aux_Totales!$N:$N, Aux_Totales!$F:$F, $F224, Aux_Totales!$A:$A, Aperturas!$A$2), 0))</f>
        <v/>
      </c>
      <c r="DST224" s="21" t="str">
        <f>IF(DST220 = "", "", IFERROR(DST220 / SUMIFS(Aux_Totales!$N:$N, Aux_Totales!$F:$F, $F224, Aux_Totales!$A:$A, Aperturas!$A$2), 0))</f>
        <v/>
      </c>
      <c r="DSU224" s="21" t="str">
        <f>IF(DSU220 = "", "", IFERROR(DSU220 / SUMIFS(Aux_Totales!$N:$N, Aux_Totales!$F:$F, $F224, Aux_Totales!$A:$A, Aperturas!$A$2), 0))</f>
        <v/>
      </c>
      <c r="DSV224" s="21" t="str">
        <f>IF(DSV220 = "", "", IFERROR(DSV220 / SUMIFS(Aux_Totales!$N:$N, Aux_Totales!$F:$F, $F224, Aux_Totales!$A:$A, Aperturas!$A$2), 0))</f>
        <v/>
      </c>
      <c r="DSW224" s="21" t="str">
        <f>IF(DSW220 = "", "", IFERROR(DSW220 / SUMIFS(Aux_Totales!$N:$N, Aux_Totales!$F:$F, $F224, Aux_Totales!$A:$A, Aperturas!$A$2), 0))</f>
        <v/>
      </c>
      <c r="DSX224" s="21" t="str">
        <f>IF(DSX220 = "", "", IFERROR(DSX220 / SUMIFS(Aux_Totales!$N:$N, Aux_Totales!$F:$F, $F224, Aux_Totales!$A:$A, Aperturas!$A$2), 0))</f>
        <v/>
      </c>
      <c r="DSY224" s="21" t="str">
        <f>IF(DSY220 = "", "", IFERROR(DSY220 / SUMIFS(Aux_Totales!$N:$N, Aux_Totales!$F:$F, $F224, Aux_Totales!$A:$A, Aperturas!$A$2), 0))</f>
        <v/>
      </c>
      <c r="DSZ224" s="21" t="str">
        <f>IF(DSZ220 = "", "", IFERROR(DSZ220 / SUMIFS(Aux_Totales!$N:$N, Aux_Totales!$F:$F, $F224, Aux_Totales!$A:$A, Aperturas!$A$2), 0))</f>
        <v/>
      </c>
      <c r="DTA224" s="21" t="str">
        <f>IF(DTA220 = "", "", IFERROR(DTA220 / SUMIFS(Aux_Totales!$N:$N, Aux_Totales!$F:$F, $F224, Aux_Totales!$A:$A, Aperturas!$A$2), 0))</f>
        <v/>
      </c>
      <c r="DTB224" s="21" t="str">
        <f>IF(DTB220 = "", "", IFERROR(DTB220 / SUMIFS(Aux_Totales!$N:$N, Aux_Totales!$F:$F, $F224, Aux_Totales!$A:$A, Aperturas!$A$2), 0))</f>
        <v/>
      </c>
      <c r="DTC224" s="21" t="str">
        <f>IF(DTC220 = "", "", IFERROR(DTC220 / SUMIFS(Aux_Totales!$N:$N, Aux_Totales!$F:$F, $F224, Aux_Totales!$A:$A, Aperturas!$A$2), 0))</f>
        <v/>
      </c>
      <c r="DTD224" s="21" t="str">
        <f>IF(DTD220 = "", "", IFERROR(DTD220 / SUMIFS(Aux_Totales!$N:$N, Aux_Totales!$F:$F, $F224, Aux_Totales!$A:$A, Aperturas!$A$2), 0))</f>
        <v/>
      </c>
      <c r="DTE224" s="21" t="str">
        <f>IF(DTE220 = "", "", IFERROR(DTE220 / SUMIFS(Aux_Totales!$N:$N, Aux_Totales!$F:$F, $F224, Aux_Totales!$A:$A, Aperturas!$A$2), 0))</f>
        <v/>
      </c>
      <c r="DTF224" s="21" t="str">
        <f>IF(DTF220 = "", "", IFERROR(DTF220 / SUMIFS(Aux_Totales!$N:$N, Aux_Totales!$F:$F, $F224, Aux_Totales!$A:$A, Aperturas!$A$2), 0))</f>
        <v/>
      </c>
      <c r="DTG224" s="21" t="str">
        <f>IF(DTG220 = "", "", IFERROR(DTG220 / SUMIFS(Aux_Totales!$N:$N, Aux_Totales!$F:$F, $F224, Aux_Totales!$A:$A, Aperturas!$A$2), 0))</f>
        <v/>
      </c>
      <c r="DTH224" s="21" t="str">
        <f>IF(DTH220 = "", "", IFERROR(DTH220 / SUMIFS(Aux_Totales!$N:$N, Aux_Totales!$F:$F, $F224, Aux_Totales!$A:$A, Aperturas!$A$2), 0))</f>
        <v/>
      </c>
      <c r="DTI224" s="21" t="str">
        <f>IF(DTI220 = "", "", IFERROR(DTI220 / SUMIFS(Aux_Totales!$N:$N, Aux_Totales!$F:$F, $F224, Aux_Totales!$A:$A, Aperturas!$A$2), 0))</f>
        <v/>
      </c>
      <c r="DTJ224" s="21" t="str">
        <f>IF(DTJ220 = "", "", IFERROR(DTJ220 / SUMIFS(Aux_Totales!$N:$N, Aux_Totales!$F:$F, $F224, Aux_Totales!$A:$A, Aperturas!$A$2), 0))</f>
        <v/>
      </c>
      <c r="DTK224" s="21" t="str">
        <f>IF(DTK220 = "", "", IFERROR(DTK220 / SUMIFS(Aux_Totales!$N:$N, Aux_Totales!$F:$F, $F224, Aux_Totales!$A:$A, Aperturas!$A$2), 0))</f>
        <v/>
      </c>
      <c r="DTL224" s="21" t="str">
        <f>IF(DTL220 = "", "", IFERROR(DTL220 / SUMIFS(Aux_Totales!$N:$N, Aux_Totales!$F:$F, $F224, Aux_Totales!$A:$A, Aperturas!$A$2), 0))</f>
        <v/>
      </c>
      <c r="DTM224" s="21" t="str">
        <f>IF(DTM220 = "", "", IFERROR(DTM220 / SUMIFS(Aux_Totales!$N:$N, Aux_Totales!$F:$F, $F224, Aux_Totales!$A:$A, Aperturas!$A$2), 0))</f>
        <v/>
      </c>
      <c r="DTN224" s="21" t="str">
        <f>IF(DTN220 = "", "", IFERROR(DTN220 / SUMIFS(Aux_Totales!$N:$N, Aux_Totales!$F:$F, $F224, Aux_Totales!$A:$A, Aperturas!$A$2), 0))</f>
        <v/>
      </c>
      <c r="DTO224" s="21" t="str">
        <f>IF(DTO220 = "", "", IFERROR(DTO220 / SUMIFS(Aux_Totales!$N:$N, Aux_Totales!$F:$F, $F224, Aux_Totales!$A:$A, Aperturas!$A$2), 0))</f>
        <v/>
      </c>
      <c r="DTP224" s="21" t="str">
        <f>IF(DTP220 = "", "", IFERROR(DTP220 / SUMIFS(Aux_Totales!$N:$N, Aux_Totales!$F:$F, $F224, Aux_Totales!$A:$A, Aperturas!$A$2), 0))</f>
        <v/>
      </c>
      <c r="DTQ224" s="21" t="str">
        <f>IF(DTQ220 = "", "", IFERROR(DTQ220 / SUMIFS(Aux_Totales!$N:$N, Aux_Totales!$F:$F, $F224, Aux_Totales!$A:$A, Aperturas!$A$2), 0))</f>
        <v/>
      </c>
      <c r="DTR224" s="21" t="str">
        <f>IF(DTR220 = "", "", IFERROR(DTR220 / SUMIFS(Aux_Totales!$N:$N, Aux_Totales!$F:$F, $F224, Aux_Totales!$A:$A, Aperturas!$A$2), 0))</f>
        <v/>
      </c>
      <c r="DTS224" s="21" t="str">
        <f>IF(DTS220 = "", "", IFERROR(DTS220 / SUMIFS(Aux_Totales!$N:$N, Aux_Totales!$F:$F, $F224, Aux_Totales!$A:$A, Aperturas!$A$2), 0))</f>
        <v/>
      </c>
      <c r="DTT224" s="21" t="str">
        <f>IF(DTT220 = "", "", IFERROR(DTT220 / SUMIFS(Aux_Totales!$N:$N, Aux_Totales!$F:$F, $F224, Aux_Totales!$A:$A, Aperturas!$A$2), 0))</f>
        <v/>
      </c>
      <c r="DTU224" s="21" t="str">
        <f>IF(DTU220 = "", "", IFERROR(DTU220 / SUMIFS(Aux_Totales!$N:$N, Aux_Totales!$F:$F, $F224, Aux_Totales!$A:$A, Aperturas!$A$2), 0))</f>
        <v/>
      </c>
      <c r="DTV224" s="21" t="str">
        <f>IF(DTV220 = "", "", IFERROR(DTV220 / SUMIFS(Aux_Totales!$N:$N, Aux_Totales!$F:$F, $F224, Aux_Totales!$A:$A, Aperturas!$A$2), 0))</f>
        <v/>
      </c>
      <c r="DTW224" s="21" t="str">
        <f>IF(DTW220 = "", "", IFERROR(DTW220 / SUMIFS(Aux_Totales!$N:$N, Aux_Totales!$F:$F, $F224, Aux_Totales!$A:$A, Aperturas!$A$2), 0))</f>
        <v/>
      </c>
      <c r="DTX224" s="21" t="str">
        <f>IF(DTX220 = "", "", IFERROR(DTX220 / SUMIFS(Aux_Totales!$N:$N, Aux_Totales!$F:$F, $F224, Aux_Totales!$A:$A, Aperturas!$A$2), 0))</f>
        <v/>
      </c>
      <c r="DTY224" s="21" t="str">
        <f>IF(DTY220 = "", "", IFERROR(DTY220 / SUMIFS(Aux_Totales!$N:$N, Aux_Totales!$F:$F, $F224, Aux_Totales!$A:$A, Aperturas!$A$2), 0))</f>
        <v/>
      </c>
      <c r="DTZ224" s="21" t="str">
        <f>IF(DTZ220 = "", "", IFERROR(DTZ220 / SUMIFS(Aux_Totales!$N:$N, Aux_Totales!$F:$F, $F224, Aux_Totales!$A:$A, Aperturas!$A$2), 0))</f>
        <v/>
      </c>
      <c r="DUA224" s="21" t="str">
        <f>IF(DUA220 = "", "", IFERROR(DUA220 / SUMIFS(Aux_Totales!$N:$N, Aux_Totales!$F:$F, $F224, Aux_Totales!$A:$A, Aperturas!$A$2), 0))</f>
        <v/>
      </c>
      <c r="DUB224" s="21" t="str">
        <f>IF(DUB220 = "", "", IFERROR(DUB220 / SUMIFS(Aux_Totales!$N:$N, Aux_Totales!$F:$F, $F224, Aux_Totales!$A:$A, Aperturas!$A$2), 0))</f>
        <v/>
      </c>
      <c r="DUC224" s="21" t="str">
        <f>IF(DUC220 = "", "", IFERROR(DUC220 / SUMIFS(Aux_Totales!$N:$N, Aux_Totales!$F:$F, $F224, Aux_Totales!$A:$A, Aperturas!$A$2), 0))</f>
        <v/>
      </c>
      <c r="DUD224" s="21" t="str">
        <f>IF(DUD220 = "", "", IFERROR(DUD220 / SUMIFS(Aux_Totales!$N:$N, Aux_Totales!$F:$F, $F224, Aux_Totales!$A:$A, Aperturas!$A$2), 0))</f>
        <v/>
      </c>
      <c r="DUE224" s="21" t="str">
        <f>IF(DUE220 = "", "", IFERROR(DUE220 / SUMIFS(Aux_Totales!$N:$N, Aux_Totales!$F:$F, $F224, Aux_Totales!$A:$A, Aperturas!$A$2), 0))</f>
        <v/>
      </c>
      <c r="DUF224" s="21" t="str">
        <f>IF(DUF220 = "", "", IFERROR(DUF220 / SUMIFS(Aux_Totales!$N:$N, Aux_Totales!$F:$F, $F224, Aux_Totales!$A:$A, Aperturas!$A$2), 0))</f>
        <v/>
      </c>
      <c r="DUG224" s="21" t="str">
        <f>IF(DUG220 = "", "", IFERROR(DUG220 / SUMIFS(Aux_Totales!$N:$N, Aux_Totales!$F:$F, $F224, Aux_Totales!$A:$A, Aperturas!$A$2), 0))</f>
        <v/>
      </c>
      <c r="DUH224" s="21" t="str">
        <f>IF(DUH220 = "", "", IFERROR(DUH220 / SUMIFS(Aux_Totales!$N:$N, Aux_Totales!$F:$F, $F224, Aux_Totales!$A:$A, Aperturas!$A$2), 0))</f>
        <v/>
      </c>
      <c r="DUI224" s="21" t="str">
        <f>IF(DUI220 = "", "", IFERROR(DUI220 / SUMIFS(Aux_Totales!$N:$N, Aux_Totales!$F:$F, $F224, Aux_Totales!$A:$A, Aperturas!$A$2), 0))</f>
        <v/>
      </c>
      <c r="DUJ224" s="21" t="str">
        <f>IF(DUJ220 = "", "", IFERROR(DUJ220 / SUMIFS(Aux_Totales!$N:$N, Aux_Totales!$F:$F, $F224, Aux_Totales!$A:$A, Aperturas!$A$2), 0))</f>
        <v/>
      </c>
      <c r="DUK224" s="21" t="str">
        <f>IF(DUK220 = "", "", IFERROR(DUK220 / SUMIFS(Aux_Totales!$N:$N, Aux_Totales!$F:$F, $F224, Aux_Totales!$A:$A, Aperturas!$A$2), 0))</f>
        <v/>
      </c>
      <c r="DUL224" s="21" t="str">
        <f>IF(DUL220 = "", "", IFERROR(DUL220 / SUMIFS(Aux_Totales!$N:$N, Aux_Totales!$F:$F, $F224, Aux_Totales!$A:$A, Aperturas!$A$2), 0))</f>
        <v/>
      </c>
      <c r="DUM224" s="21" t="str">
        <f>IF(DUM220 = "", "", IFERROR(DUM220 / SUMIFS(Aux_Totales!$N:$N, Aux_Totales!$F:$F, $F224, Aux_Totales!$A:$A, Aperturas!$A$2), 0))</f>
        <v/>
      </c>
      <c r="DUN224" s="21" t="str">
        <f>IF(DUN220 = "", "", IFERROR(DUN220 / SUMIFS(Aux_Totales!$N:$N, Aux_Totales!$F:$F, $F224, Aux_Totales!$A:$A, Aperturas!$A$2), 0))</f>
        <v/>
      </c>
      <c r="DUO224" s="21" t="str">
        <f>IF(DUO220 = "", "", IFERROR(DUO220 / SUMIFS(Aux_Totales!$N:$N, Aux_Totales!$F:$F, $F224, Aux_Totales!$A:$A, Aperturas!$A$2), 0))</f>
        <v/>
      </c>
      <c r="DUP224" s="21" t="str">
        <f>IF(DUP220 = "", "", IFERROR(DUP220 / SUMIFS(Aux_Totales!$N:$N, Aux_Totales!$F:$F, $F224, Aux_Totales!$A:$A, Aperturas!$A$2), 0))</f>
        <v/>
      </c>
      <c r="DUQ224" s="21" t="str">
        <f>IF(DUQ220 = "", "", IFERROR(DUQ220 / SUMIFS(Aux_Totales!$N:$N, Aux_Totales!$F:$F, $F224, Aux_Totales!$A:$A, Aperturas!$A$2), 0))</f>
        <v/>
      </c>
      <c r="DUR224" s="21" t="str">
        <f>IF(DUR220 = "", "", IFERROR(DUR220 / SUMIFS(Aux_Totales!$N:$N, Aux_Totales!$F:$F, $F224, Aux_Totales!$A:$A, Aperturas!$A$2), 0))</f>
        <v/>
      </c>
      <c r="DUS224" s="21" t="str">
        <f>IF(DUS220 = "", "", IFERROR(DUS220 / SUMIFS(Aux_Totales!$N:$N, Aux_Totales!$F:$F, $F224, Aux_Totales!$A:$A, Aperturas!$A$2), 0))</f>
        <v/>
      </c>
      <c r="DUT224" s="21" t="str">
        <f>IF(DUT220 = "", "", IFERROR(DUT220 / SUMIFS(Aux_Totales!$N:$N, Aux_Totales!$F:$F, $F224, Aux_Totales!$A:$A, Aperturas!$A$2), 0))</f>
        <v/>
      </c>
      <c r="DUU224" s="21" t="str">
        <f>IF(DUU220 = "", "", IFERROR(DUU220 / SUMIFS(Aux_Totales!$N:$N, Aux_Totales!$F:$F, $F224, Aux_Totales!$A:$A, Aperturas!$A$2), 0))</f>
        <v/>
      </c>
      <c r="DUV224" s="21" t="str">
        <f>IF(DUV220 = "", "", IFERROR(DUV220 / SUMIFS(Aux_Totales!$N:$N, Aux_Totales!$F:$F, $F224, Aux_Totales!$A:$A, Aperturas!$A$2), 0))</f>
        <v/>
      </c>
      <c r="DUW224" s="21" t="str">
        <f>IF(DUW220 = "", "", IFERROR(DUW220 / SUMIFS(Aux_Totales!$N:$N, Aux_Totales!$F:$F, $F224, Aux_Totales!$A:$A, Aperturas!$A$2), 0))</f>
        <v/>
      </c>
      <c r="DUX224" s="21" t="str">
        <f>IF(DUX220 = "", "", IFERROR(DUX220 / SUMIFS(Aux_Totales!$N:$N, Aux_Totales!$F:$F, $F224, Aux_Totales!$A:$A, Aperturas!$A$2), 0))</f>
        <v/>
      </c>
      <c r="DUY224" s="21" t="str">
        <f>IF(DUY220 = "", "", IFERROR(DUY220 / SUMIFS(Aux_Totales!$N:$N, Aux_Totales!$F:$F, $F224, Aux_Totales!$A:$A, Aperturas!$A$2), 0))</f>
        <v/>
      </c>
      <c r="DUZ224" s="21" t="str">
        <f>IF(DUZ220 = "", "", IFERROR(DUZ220 / SUMIFS(Aux_Totales!$N:$N, Aux_Totales!$F:$F, $F224, Aux_Totales!$A:$A, Aperturas!$A$2), 0))</f>
        <v/>
      </c>
      <c r="DVA224" s="21" t="str">
        <f>IF(DVA220 = "", "", IFERROR(DVA220 / SUMIFS(Aux_Totales!$N:$N, Aux_Totales!$F:$F, $F224, Aux_Totales!$A:$A, Aperturas!$A$2), 0))</f>
        <v/>
      </c>
      <c r="DVB224" s="21" t="str">
        <f>IF(DVB220 = "", "", IFERROR(DVB220 / SUMIFS(Aux_Totales!$N:$N, Aux_Totales!$F:$F, $F224, Aux_Totales!$A:$A, Aperturas!$A$2), 0))</f>
        <v/>
      </c>
      <c r="DVC224" s="21" t="str">
        <f>IF(DVC220 = "", "", IFERROR(DVC220 / SUMIFS(Aux_Totales!$N:$N, Aux_Totales!$F:$F, $F224, Aux_Totales!$A:$A, Aperturas!$A$2), 0))</f>
        <v/>
      </c>
      <c r="DVD224" s="21" t="str">
        <f>IF(DVD220 = "", "", IFERROR(DVD220 / SUMIFS(Aux_Totales!$N:$N, Aux_Totales!$F:$F, $F224, Aux_Totales!$A:$A, Aperturas!$A$2), 0))</f>
        <v/>
      </c>
      <c r="DVE224" s="21" t="str">
        <f>IF(DVE220 = "", "", IFERROR(DVE220 / SUMIFS(Aux_Totales!$N:$N, Aux_Totales!$F:$F, $F224, Aux_Totales!$A:$A, Aperturas!$A$2), 0))</f>
        <v/>
      </c>
      <c r="DVF224" s="21" t="str">
        <f>IF(DVF220 = "", "", IFERROR(DVF220 / SUMIFS(Aux_Totales!$N:$N, Aux_Totales!$F:$F, $F224, Aux_Totales!$A:$A, Aperturas!$A$2), 0))</f>
        <v/>
      </c>
      <c r="DVG224" s="21" t="str">
        <f>IF(DVG220 = "", "", IFERROR(DVG220 / SUMIFS(Aux_Totales!$N:$N, Aux_Totales!$F:$F, $F224, Aux_Totales!$A:$A, Aperturas!$A$2), 0))</f>
        <v/>
      </c>
      <c r="DVH224" s="21" t="str">
        <f>IF(DVH220 = "", "", IFERROR(DVH220 / SUMIFS(Aux_Totales!$N:$N, Aux_Totales!$F:$F, $F224, Aux_Totales!$A:$A, Aperturas!$A$2), 0))</f>
        <v/>
      </c>
      <c r="DVI224" s="21" t="str">
        <f>IF(DVI220 = "", "", IFERROR(DVI220 / SUMIFS(Aux_Totales!$N:$N, Aux_Totales!$F:$F, $F224, Aux_Totales!$A:$A, Aperturas!$A$2), 0))</f>
        <v/>
      </c>
      <c r="DVJ224" s="21" t="str">
        <f>IF(DVJ220 = "", "", IFERROR(DVJ220 / SUMIFS(Aux_Totales!$N:$N, Aux_Totales!$F:$F, $F224, Aux_Totales!$A:$A, Aperturas!$A$2), 0))</f>
        <v/>
      </c>
      <c r="DVK224" s="21" t="str">
        <f>IF(DVK220 = "", "", IFERROR(DVK220 / SUMIFS(Aux_Totales!$N:$N, Aux_Totales!$F:$F, $F224, Aux_Totales!$A:$A, Aperturas!$A$2), 0))</f>
        <v/>
      </c>
      <c r="DVL224" s="21" t="str">
        <f>IF(DVL220 = "", "", IFERROR(DVL220 / SUMIFS(Aux_Totales!$N:$N, Aux_Totales!$F:$F, $F224, Aux_Totales!$A:$A, Aperturas!$A$2), 0))</f>
        <v/>
      </c>
      <c r="DVM224" s="21" t="str">
        <f>IF(DVM220 = "", "", IFERROR(DVM220 / SUMIFS(Aux_Totales!$N:$N, Aux_Totales!$F:$F, $F224, Aux_Totales!$A:$A, Aperturas!$A$2), 0))</f>
        <v/>
      </c>
      <c r="DVN224" s="21" t="str">
        <f>IF(DVN220 = "", "", IFERROR(DVN220 / SUMIFS(Aux_Totales!$N:$N, Aux_Totales!$F:$F, $F224, Aux_Totales!$A:$A, Aperturas!$A$2), 0))</f>
        <v/>
      </c>
      <c r="DVO224" s="21" t="str">
        <f>IF(DVO220 = "", "", IFERROR(DVO220 / SUMIFS(Aux_Totales!$N:$N, Aux_Totales!$F:$F, $F224, Aux_Totales!$A:$A, Aperturas!$A$2), 0))</f>
        <v/>
      </c>
      <c r="DVP224" s="21" t="str">
        <f>IF(DVP220 = "", "", IFERROR(DVP220 / SUMIFS(Aux_Totales!$N:$N, Aux_Totales!$F:$F, $F224, Aux_Totales!$A:$A, Aperturas!$A$2), 0))</f>
        <v/>
      </c>
      <c r="DVQ224" s="21" t="str">
        <f>IF(DVQ220 = "", "", IFERROR(DVQ220 / SUMIFS(Aux_Totales!$N:$N, Aux_Totales!$F:$F, $F224, Aux_Totales!$A:$A, Aperturas!$A$2), 0))</f>
        <v/>
      </c>
      <c r="DVR224" s="21" t="str">
        <f>IF(DVR220 = "", "", IFERROR(DVR220 / SUMIFS(Aux_Totales!$N:$N, Aux_Totales!$F:$F, $F224, Aux_Totales!$A:$A, Aperturas!$A$2), 0))</f>
        <v/>
      </c>
      <c r="DVS224" s="21" t="str">
        <f>IF(DVS220 = "", "", IFERROR(DVS220 / SUMIFS(Aux_Totales!$N:$N, Aux_Totales!$F:$F, $F224, Aux_Totales!$A:$A, Aperturas!$A$2), 0))</f>
        <v/>
      </c>
      <c r="DVT224" s="21" t="str">
        <f>IF(DVT220 = "", "", IFERROR(DVT220 / SUMIFS(Aux_Totales!$N:$N, Aux_Totales!$F:$F, $F224, Aux_Totales!$A:$A, Aperturas!$A$2), 0))</f>
        <v/>
      </c>
      <c r="DVU224" s="21" t="str">
        <f>IF(DVU220 = "", "", IFERROR(DVU220 / SUMIFS(Aux_Totales!$N:$N, Aux_Totales!$F:$F, $F224, Aux_Totales!$A:$A, Aperturas!$A$2), 0))</f>
        <v/>
      </c>
      <c r="DVV224" s="21" t="str">
        <f>IF(DVV220 = "", "", IFERROR(DVV220 / SUMIFS(Aux_Totales!$N:$N, Aux_Totales!$F:$F, $F224, Aux_Totales!$A:$A, Aperturas!$A$2), 0))</f>
        <v/>
      </c>
      <c r="DVW224" s="21" t="str">
        <f>IF(DVW220 = "", "", IFERROR(DVW220 / SUMIFS(Aux_Totales!$N:$N, Aux_Totales!$F:$F, $F224, Aux_Totales!$A:$A, Aperturas!$A$2), 0))</f>
        <v/>
      </c>
      <c r="DVX224" s="21" t="str">
        <f>IF(DVX220 = "", "", IFERROR(DVX220 / SUMIFS(Aux_Totales!$N:$N, Aux_Totales!$F:$F, $F224, Aux_Totales!$A:$A, Aperturas!$A$2), 0))</f>
        <v/>
      </c>
      <c r="DVY224" s="21" t="str">
        <f>IF(DVY220 = "", "", IFERROR(DVY220 / SUMIFS(Aux_Totales!$N:$N, Aux_Totales!$F:$F, $F224, Aux_Totales!$A:$A, Aperturas!$A$2), 0))</f>
        <v/>
      </c>
      <c r="DVZ224" s="21" t="str">
        <f>IF(DVZ220 = "", "", IFERROR(DVZ220 / SUMIFS(Aux_Totales!$N:$N, Aux_Totales!$F:$F, $F224, Aux_Totales!$A:$A, Aperturas!$A$2), 0))</f>
        <v/>
      </c>
      <c r="DWA224" s="21" t="str">
        <f>IF(DWA220 = "", "", IFERROR(DWA220 / SUMIFS(Aux_Totales!$N:$N, Aux_Totales!$F:$F, $F224, Aux_Totales!$A:$A, Aperturas!$A$2), 0))</f>
        <v/>
      </c>
      <c r="DWB224" s="21" t="str">
        <f>IF(DWB220 = "", "", IFERROR(DWB220 / SUMIFS(Aux_Totales!$N:$N, Aux_Totales!$F:$F, $F224, Aux_Totales!$A:$A, Aperturas!$A$2), 0))</f>
        <v/>
      </c>
      <c r="DWC224" s="21" t="str">
        <f>IF(DWC220 = "", "", IFERROR(DWC220 / SUMIFS(Aux_Totales!$N:$N, Aux_Totales!$F:$F, $F224, Aux_Totales!$A:$A, Aperturas!$A$2), 0))</f>
        <v/>
      </c>
      <c r="DWD224" s="21" t="str">
        <f>IF(DWD220 = "", "", IFERROR(DWD220 / SUMIFS(Aux_Totales!$N:$N, Aux_Totales!$F:$F, $F224, Aux_Totales!$A:$A, Aperturas!$A$2), 0))</f>
        <v/>
      </c>
      <c r="DWE224" s="21" t="str">
        <f>IF(DWE220 = "", "", IFERROR(DWE220 / SUMIFS(Aux_Totales!$N:$N, Aux_Totales!$F:$F, $F224, Aux_Totales!$A:$A, Aperturas!$A$2), 0))</f>
        <v/>
      </c>
      <c r="DWF224" s="21" t="str">
        <f>IF(DWF220 = "", "", IFERROR(DWF220 / SUMIFS(Aux_Totales!$N:$N, Aux_Totales!$F:$F, $F224, Aux_Totales!$A:$A, Aperturas!$A$2), 0))</f>
        <v/>
      </c>
      <c r="DWG224" s="21" t="str">
        <f>IF(DWG220 = "", "", IFERROR(DWG220 / SUMIFS(Aux_Totales!$N:$N, Aux_Totales!$F:$F, $F224, Aux_Totales!$A:$A, Aperturas!$A$2), 0))</f>
        <v/>
      </c>
      <c r="DWH224" s="21" t="str">
        <f>IF(DWH220 = "", "", IFERROR(DWH220 / SUMIFS(Aux_Totales!$N:$N, Aux_Totales!$F:$F, $F224, Aux_Totales!$A:$A, Aperturas!$A$2), 0))</f>
        <v/>
      </c>
      <c r="DWI224" s="21" t="str">
        <f>IF(DWI220 = "", "", IFERROR(DWI220 / SUMIFS(Aux_Totales!$N:$N, Aux_Totales!$F:$F, $F224, Aux_Totales!$A:$A, Aperturas!$A$2), 0))</f>
        <v/>
      </c>
      <c r="DWJ224" s="21" t="str">
        <f>IF(DWJ220 = "", "", IFERROR(DWJ220 / SUMIFS(Aux_Totales!$N:$N, Aux_Totales!$F:$F, $F224, Aux_Totales!$A:$A, Aperturas!$A$2), 0))</f>
        <v/>
      </c>
      <c r="DWK224" s="21" t="str">
        <f>IF(DWK220 = "", "", IFERROR(DWK220 / SUMIFS(Aux_Totales!$N:$N, Aux_Totales!$F:$F, $F224, Aux_Totales!$A:$A, Aperturas!$A$2), 0))</f>
        <v/>
      </c>
      <c r="DWL224" s="21" t="str">
        <f>IF(DWL220 = "", "", IFERROR(DWL220 / SUMIFS(Aux_Totales!$N:$N, Aux_Totales!$F:$F, $F224, Aux_Totales!$A:$A, Aperturas!$A$2), 0))</f>
        <v/>
      </c>
      <c r="DWM224" s="21" t="str">
        <f>IF(DWM220 = "", "", IFERROR(DWM220 / SUMIFS(Aux_Totales!$N:$N, Aux_Totales!$F:$F, $F224, Aux_Totales!$A:$A, Aperturas!$A$2), 0))</f>
        <v/>
      </c>
      <c r="DWN224" s="21" t="str">
        <f>IF(DWN220 = "", "", IFERROR(DWN220 / SUMIFS(Aux_Totales!$N:$N, Aux_Totales!$F:$F, $F224, Aux_Totales!$A:$A, Aperturas!$A$2), 0))</f>
        <v/>
      </c>
      <c r="DWO224" s="21" t="str">
        <f>IF(DWO220 = "", "", IFERROR(DWO220 / SUMIFS(Aux_Totales!$N:$N, Aux_Totales!$F:$F, $F224, Aux_Totales!$A:$A, Aperturas!$A$2), 0))</f>
        <v/>
      </c>
      <c r="DWP224" s="21" t="str">
        <f>IF(DWP220 = "", "", IFERROR(DWP220 / SUMIFS(Aux_Totales!$N:$N, Aux_Totales!$F:$F, $F224, Aux_Totales!$A:$A, Aperturas!$A$2), 0))</f>
        <v/>
      </c>
      <c r="DWQ224" s="21" t="str">
        <f>IF(DWQ220 = "", "", IFERROR(DWQ220 / SUMIFS(Aux_Totales!$N:$N, Aux_Totales!$F:$F, $F224, Aux_Totales!$A:$A, Aperturas!$A$2), 0))</f>
        <v/>
      </c>
      <c r="DWR224" s="21" t="str">
        <f>IF(DWR220 = "", "", IFERROR(DWR220 / SUMIFS(Aux_Totales!$N:$N, Aux_Totales!$F:$F, $F224, Aux_Totales!$A:$A, Aperturas!$A$2), 0))</f>
        <v/>
      </c>
      <c r="DWS224" s="21" t="str">
        <f>IF(DWS220 = "", "", IFERROR(DWS220 / SUMIFS(Aux_Totales!$N:$N, Aux_Totales!$F:$F, $F224, Aux_Totales!$A:$A, Aperturas!$A$2), 0))</f>
        <v/>
      </c>
      <c r="DWT224" s="21" t="str">
        <f>IF(DWT220 = "", "", IFERROR(DWT220 / SUMIFS(Aux_Totales!$N:$N, Aux_Totales!$F:$F, $F224, Aux_Totales!$A:$A, Aperturas!$A$2), 0))</f>
        <v/>
      </c>
      <c r="DWU224" s="21" t="str">
        <f>IF(DWU220 = "", "", IFERROR(DWU220 / SUMIFS(Aux_Totales!$N:$N, Aux_Totales!$F:$F, $F224, Aux_Totales!$A:$A, Aperturas!$A$2), 0))</f>
        <v/>
      </c>
      <c r="DWV224" s="21" t="str">
        <f>IF(DWV220 = "", "", IFERROR(DWV220 / SUMIFS(Aux_Totales!$N:$N, Aux_Totales!$F:$F, $F224, Aux_Totales!$A:$A, Aperturas!$A$2), 0))</f>
        <v/>
      </c>
      <c r="DWW224" s="21" t="str">
        <f>IF(DWW220 = "", "", IFERROR(DWW220 / SUMIFS(Aux_Totales!$N:$N, Aux_Totales!$F:$F, $F224, Aux_Totales!$A:$A, Aperturas!$A$2), 0))</f>
        <v/>
      </c>
      <c r="DWX224" s="21" t="str">
        <f>IF(DWX220 = "", "", IFERROR(DWX220 / SUMIFS(Aux_Totales!$N:$N, Aux_Totales!$F:$F, $F224, Aux_Totales!$A:$A, Aperturas!$A$2), 0))</f>
        <v/>
      </c>
      <c r="DWY224" s="21" t="str">
        <f>IF(DWY220 = "", "", IFERROR(DWY220 / SUMIFS(Aux_Totales!$N:$N, Aux_Totales!$F:$F, $F224, Aux_Totales!$A:$A, Aperturas!$A$2), 0))</f>
        <v/>
      </c>
      <c r="DWZ224" s="21" t="str">
        <f>IF(DWZ220 = "", "", IFERROR(DWZ220 / SUMIFS(Aux_Totales!$N:$N, Aux_Totales!$F:$F, $F224, Aux_Totales!$A:$A, Aperturas!$A$2), 0))</f>
        <v/>
      </c>
      <c r="DXA224" s="21" t="str">
        <f>IF(DXA220 = "", "", IFERROR(DXA220 / SUMIFS(Aux_Totales!$N:$N, Aux_Totales!$F:$F, $F224, Aux_Totales!$A:$A, Aperturas!$A$2), 0))</f>
        <v/>
      </c>
      <c r="DXB224" s="21" t="str">
        <f>IF(DXB220 = "", "", IFERROR(DXB220 / SUMIFS(Aux_Totales!$N:$N, Aux_Totales!$F:$F, $F224, Aux_Totales!$A:$A, Aperturas!$A$2), 0))</f>
        <v/>
      </c>
      <c r="DXC224" s="21" t="str">
        <f>IF(DXC220 = "", "", IFERROR(DXC220 / SUMIFS(Aux_Totales!$N:$N, Aux_Totales!$F:$F, $F224, Aux_Totales!$A:$A, Aperturas!$A$2), 0))</f>
        <v/>
      </c>
      <c r="DXD224" s="21" t="str">
        <f>IF(DXD220 = "", "", IFERROR(DXD220 / SUMIFS(Aux_Totales!$N:$N, Aux_Totales!$F:$F, $F224, Aux_Totales!$A:$A, Aperturas!$A$2), 0))</f>
        <v/>
      </c>
      <c r="DXE224" s="21" t="str">
        <f>IF(DXE220 = "", "", IFERROR(DXE220 / SUMIFS(Aux_Totales!$N:$N, Aux_Totales!$F:$F, $F224, Aux_Totales!$A:$A, Aperturas!$A$2), 0))</f>
        <v/>
      </c>
      <c r="DXF224" s="21" t="str">
        <f>IF(DXF220 = "", "", IFERROR(DXF220 / SUMIFS(Aux_Totales!$N:$N, Aux_Totales!$F:$F, $F224, Aux_Totales!$A:$A, Aperturas!$A$2), 0))</f>
        <v/>
      </c>
      <c r="DXG224" s="21" t="str">
        <f>IF(DXG220 = "", "", IFERROR(DXG220 / SUMIFS(Aux_Totales!$N:$N, Aux_Totales!$F:$F, $F224, Aux_Totales!$A:$A, Aperturas!$A$2), 0))</f>
        <v/>
      </c>
      <c r="DXH224" s="21" t="str">
        <f>IF(DXH220 = "", "", IFERROR(DXH220 / SUMIFS(Aux_Totales!$N:$N, Aux_Totales!$F:$F, $F224, Aux_Totales!$A:$A, Aperturas!$A$2), 0))</f>
        <v/>
      </c>
      <c r="DXI224" s="21" t="str">
        <f>IF(DXI220 = "", "", IFERROR(DXI220 / SUMIFS(Aux_Totales!$N:$N, Aux_Totales!$F:$F, $F224, Aux_Totales!$A:$A, Aperturas!$A$2), 0))</f>
        <v/>
      </c>
      <c r="DXJ224" s="21" t="str">
        <f>IF(DXJ220 = "", "", IFERROR(DXJ220 / SUMIFS(Aux_Totales!$N:$N, Aux_Totales!$F:$F, $F224, Aux_Totales!$A:$A, Aperturas!$A$2), 0))</f>
        <v/>
      </c>
      <c r="DXK224" s="21" t="str">
        <f>IF(DXK220 = "", "", IFERROR(DXK220 / SUMIFS(Aux_Totales!$N:$N, Aux_Totales!$F:$F, $F224, Aux_Totales!$A:$A, Aperturas!$A$2), 0))</f>
        <v/>
      </c>
      <c r="DXL224" s="21" t="str">
        <f>IF(DXL220 = "", "", IFERROR(DXL220 / SUMIFS(Aux_Totales!$N:$N, Aux_Totales!$F:$F, $F224, Aux_Totales!$A:$A, Aperturas!$A$2), 0))</f>
        <v/>
      </c>
      <c r="DXM224" s="21" t="str">
        <f>IF(DXM220 = "", "", IFERROR(DXM220 / SUMIFS(Aux_Totales!$N:$N, Aux_Totales!$F:$F, $F224, Aux_Totales!$A:$A, Aperturas!$A$2), 0))</f>
        <v/>
      </c>
      <c r="DXN224" s="21" t="str">
        <f>IF(DXN220 = "", "", IFERROR(DXN220 / SUMIFS(Aux_Totales!$N:$N, Aux_Totales!$F:$F, $F224, Aux_Totales!$A:$A, Aperturas!$A$2), 0))</f>
        <v/>
      </c>
      <c r="DXO224" s="21" t="str">
        <f>IF(DXO220 = "", "", IFERROR(DXO220 / SUMIFS(Aux_Totales!$N:$N, Aux_Totales!$F:$F, $F224, Aux_Totales!$A:$A, Aperturas!$A$2), 0))</f>
        <v/>
      </c>
      <c r="DXP224" s="21" t="str">
        <f>IF(DXP220 = "", "", IFERROR(DXP220 / SUMIFS(Aux_Totales!$N:$N, Aux_Totales!$F:$F, $F224, Aux_Totales!$A:$A, Aperturas!$A$2), 0))</f>
        <v/>
      </c>
      <c r="DXQ224" s="21" t="str">
        <f>IF(DXQ220 = "", "", IFERROR(DXQ220 / SUMIFS(Aux_Totales!$N:$N, Aux_Totales!$F:$F, $F224, Aux_Totales!$A:$A, Aperturas!$A$2), 0))</f>
        <v/>
      </c>
      <c r="DXR224" s="21" t="str">
        <f>IF(DXR220 = "", "", IFERROR(DXR220 / SUMIFS(Aux_Totales!$N:$N, Aux_Totales!$F:$F, $F224, Aux_Totales!$A:$A, Aperturas!$A$2), 0))</f>
        <v/>
      </c>
      <c r="DXS224" s="21" t="str">
        <f>IF(DXS220 = "", "", IFERROR(DXS220 / SUMIFS(Aux_Totales!$N:$N, Aux_Totales!$F:$F, $F224, Aux_Totales!$A:$A, Aperturas!$A$2), 0))</f>
        <v/>
      </c>
      <c r="DXT224" s="21" t="str">
        <f>IF(DXT220 = "", "", IFERROR(DXT220 / SUMIFS(Aux_Totales!$N:$N, Aux_Totales!$F:$F, $F224, Aux_Totales!$A:$A, Aperturas!$A$2), 0))</f>
        <v/>
      </c>
      <c r="DXU224" s="21" t="str">
        <f>IF(DXU220 = "", "", IFERROR(DXU220 / SUMIFS(Aux_Totales!$N:$N, Aux_Totales!$F:$F, $F224, Aux_Totales!$A:$A, Aperturas!$A$2), 0))</f>
        <v/>
      </c>
      <c r="DXV224" s="21" t="str">
        <f>IF(DXV220 = "", "", IFERROR(DXV220 / SUMIFS(Aux_Totales!$N:$N, Aux_Totales!$F:$F, $F224, Aux_Totales!$A:$A, Aperturas!$A$2), 0))</f>
        <v/>
      </c>
      <c r="DXW224" s="21" t="str">
        <f>IF(DXW220 = "", "", IFERROR(DXW220 / SUMIFS(Aux_Totales!$N:$N, Aux_Totales!$F:$F, $F224, Aux_Totales!$A:$A, Aperturas!$A$2), 0))</f>
        <v/>
      </c>
      <c r="DXX224" s="21" t="str">
        <f>IF(DXX220 = "", "", IFERROR(DXX220 / SUMIFS(Aux_Totales!$N:$N, Aux_Totales!$F:$F, $F224, Aux_Totales!$A:$A, Aperturas!$A$2), 0))</f>
        <v/>
      </c>
      <c r="DXY224" s="21" t="str">
        <f>IF(DXY220 = "", "", IFERROR(DXY220 / SUMIFS(Aux_Totales!$N:$N, Aux_Totales!$F:$F, $F224, Aux_Totales!$A:$A, Aperturas!$A$2), 0))</f>
        <v/>
      </c>
      <c r="DXZ224" s="21" t="str">
        <f>IF(DXZ220 = "", "", IFERROR(DXZ220 / SUMIFS(Aux_Totales!$N:$N, Aux_Totales!$F:$F, $F224, Aux_Totales!$A:$A, Aperturas!$A$2), 0))</f>
        <v/>
      </c>
      <c r="DYA224" s="21" t="str">
        <f>IF(DYA220 = "", "", IFERROR(DYA220 / SUMIFS(Aux_Totales!$N:$N, Aux_Totales!$F:$F, $F224, Aux_Totales!$A:$A, Aperturas!$A$2), 0))</f>
        <v/>
      </c>
      <c r="DYB224" s="21" t="str">
        <f>IF(DYB220 = "", "", IFERROR(DYB220 / SUMIFS(Aux_Totales!$N:$N, Aux_Totales!$F:$F, $F224, Aux_Totales!$A:$A, Aperturas!$A$2), 0))</f>
        <v/>
      </c>
      <c r="DYC224" s="21" t="str">
        <f>IF(DYC220 = "", "", IFERROR(DYC220 / SUMIFS(Aux_Totales!$N:$N, Aux_Totales!$F:$F, $F224, Aux_Totales!$A:$A, Aperturas!$A$2), 0))</f>
        <v/>
      </c>
      <c r="DYD224" s="21" t="str">
        <f>IF(DYD220 = "", "", IFERROR(DYD220 / SUMIFS(Aux_Totales!$N:$N, Aux_Totales!$F:$F, $F224, Aux_Totales!$A:$A, Aperturas!$A$2), 0))</f>
        <v/>
      </c>
      <c r="DYE224" s="21" t="str">
        <f>IF(DYE220 = "", "", IFERROR(DYE220 / SUMIFS(Aux_Totales!$N:$N, Aux_Totales!$F:$F, $F224, Aux_Totales!$A:$A, Aperturas!$A$2), 0))</f>
        <v/>
      </c>
      <c r="DYF224" s="21" t="str">
        <f>IF(DYF220 = "", "", IFERROR(DYF220 / SUMIFS(Aux_Totales!$N:$N, Aux_Totales!$F:$F, $F224, Aux_Totales!$A:$A, Aperturas!$A$2), 0))</f>
        <v/>
      </c>
      <c r="DYG224" s="21" t="str">
        <f>IF(DYG220 = "", "", IFERROR(DYG220 / SUMIFS(Aux_Totales!$N:$N, Aux_Totales!$F:$F, $F224, Aux_Totales!$A:$A, Aperturas!$A$2), 0))</f>
        <v/>
      </c>
      <c r="DYH224" s="21" t="str">
        <f>IF(DYH220 = "", "", IFERROR(DYH220 / SUMIFS(Aux_Totales!$N:$N, Aux_Totales!$F:$F, $F224, Aux_Totales!$A:$A, Aperturas!$A$2), 0))</f>
        <v/>
      </c>
      <c r="DYI224" s="21" t="str">
        <f>IF(DYI220 = "", "", IFERROR(DYI220 / SUMIFS(Aux_Totales!$N:$N, Aux_Totales!$F:$F, $F224, Aux_Totales!$A:$A, Aperturas!$A$2), 0))</f>
        <v/>
      </c>
      <c r="DYJ224" s="21" t="str">
        <f>IF(DYJ220 = "", "", IFERROR(DYJ220 / SUMIFS(Aux_Totales!$N:$N, Aux_Totales!$F:$F, $F224, Aux_Totales!$A:$A, Aperturas!$A$2), 0))</f>
        <v/>
      </c>
      <c r="DYK224" s="21" t="str">
        <f>IF(DYK220 = "", "", IFERROR(DYK220 / SUMIFS(Aux_Totales!$N:$N, Aux_Totales!$F:$F, $F224, Aux_Totales!$A:$A, Aperturas!$A$2), 0))</f>
        <v/>
      </c>
      <c r="DYL224" s="21" t="str">
        <f>IF(DYL220 = "", "", IFERROR(DYL220 / SUMIFS(Aux_Totales!$N:$N, Aux_Totales!$F:$F, $F224, Aux_Totales!$A:$A, Aperturas!$A$2), 0))</f>
        <v/>
      </c>
      <c r="DYM224" s="21" t="str">
        <f>IF(DYM220 = "", "", IFERROR(DYM220 / SUMIFS(Aux_Totales!$N:$N, Aux_Totales!$F:$F, $F224, Aux_Totales!$A:$A, Aperturas!$A$2), 0))</f>
        <v/>
      </c>
      <c r="DYN224" s="21" t="str">
        <f>IF(DYN220 = "", "", IFERROR(DYN220 / SUMIFS(Aux_Totales!$N:$N, Aux_Totales!$F:$F, $F224, Aux_Totales!$A:$A, Aperturas!$A$2), 0))</f>
        <v/>
      </c>
      <c r="DYO224" s="21" t="str">
        <f>IF(DYO220 = "", "", IFERROR(DYO220 / SUMIFS(Aux_Totales!$N:$N, Aux_Totales!$F:$F, $F224, Aux_Totales!$A:$A, Aperturas!$A$2), 0))</f>
        <v/>
      </c>
      <c r="DYP224" s="21" t="str">
        <f>IF(DYP220 = "", "", IFERROR(DYP220 / SUMIFS(Aux_Totales!$N:$N, Aux_Totales!$F:$F, $F224, Aux_Totales!$A:$A, Aperturas!$A$2), 0))</f>
        <v/>
      </c>
      <c r="DYQ224" s="21" t="str">
        <f>IF(DYQ220 = "", "", IFERROR(DYQ220 / SUMIFS(Aux_Totales!$N:$N, Aux_Totales!$F:$F, $F224, Aux_Totales!$A:$A, Aperturas!$A$2), 0))</f>
        <v/>
      </c>
      <c r="DYR224" s="21" t="str">
        <f>IF(DYR220 = "", "", IFERROR(DYR220 / SUMIFS(Aux_Totales!$N:$N, Aux_Totales!$F:$F, $F224, Aux_Totales!$A:$A, Aperturas!$A$2), 0))</f>
        <v/>
      </c>
      <c r="DYS224" s="21" t="str">
        <f>IF(DYS220 = "", "", IFERROR(DYS220 / SUMIFS(Aux_Totales!$N:$N, Aux_Totales!$F:$F, $F224, Aux_Totales!$A:$A, Aperturas!$A$2), 0))</f>
        <v/>
      </c>
      <c r="DYT224" s="21" t="str">
        <f>IF(DYT220 = "", "", IFERROR(DYT220 / SUMIFS(Aux_Totales!$N:$N, Aux_Totales!$F:$F, $F224, Aux_Totales!$A:$A, Aperturas!$A$2), 0))</f>
        <v/>
      </c>
      <c r="DYU224" s="21" t="str">
        <f>IF(DYU220 = "", "", IFERROR(DYU220 / SUMIFS(Aux_Totales!$N:$N, Aux_Totales!$F:$F, $F224, Aux_Totales!$A:$A, Aperturas!$A$2), 0))</f>
        <v/>
      </c>
      <c r="DYV224" s="21" t="str">
        <f>IF(DYV220 = "", "", IFERROR(DYV220 / SUMIFS(Aux_Totales!$N:$N, Aux_Totales!$F:$F, $F224, Aux_Totales!$A:$A, Aperturas!$A$2), 0))</f>
        <v/>
      </c>
      <c r="DYW224" s="21" t="str">
        <f>IF(DYW220 = "", "", IFERROR(DYW220 / SUMIFS(Aux_Totales!$N:$N, Aux_Totales!$F:$F, $F224, Aux_Totales!$A:$A, Aperturas!$A$2), 0))</f>
        <v/>
      </c>
      <c r="DYX224" s="21" t="str">
        <f>IF(DYX220 = "", "", IFERROR(DYX220 / SUMIFS(Aux_Totales!$N:$N, Aux_Totales!$F:$F, $F224, Aux_Totales!$A:$A, Aperturas!$A$2), 0))</f>
        <v/>
      </c>
      <c r="DYY224" s="21" t="str">
        <f>IF(DYY220 = "", "", IFERROR(DYY220 / SUMIFS(Aux_Totales!$N:$N, Aux_Totales!$F:$F, $F224, Aux_Totales!$A:$A, Aperturas!$A$2), 0))</f>
        <v/>
      </c>
      <c r="DYZ224" s="21" t="str">
        <f>IF(DYZ220 = "", "", IFERROR(DYZ220 / SUMIFS(Aux_Totales!$N:$N, Aux_Totales!$F:$F, $F224, Aux_Totales!$A:$A, Aperturas!$A$2), 0))</f>
        <v/>
      </c>
      <c r="DZA224" s="21" t="str">
        <f>IF(DZA220 = "", "", IFERROR(DZA220 / SUMIFS(Aux_Totales!$N:$N, Aux_Totales!$F:$F, $F224, Aux_Totales!$A:$A, Aperturas!$A$2), 0))</f>
        <v/>
      </c>
      <c r="DZB224" s="21" t="str">
        <f>IF(DZB220 = "", "", IFERROR(DZB220 / SUMIFS(Aux_Totales!$N:$N, Aux_Totales!$F:$F, $F224, Aux_Totales!$A:$A, Aperturas!$A$2), 0))</f>
        <v/>
      </c>
      <c r="DZC224" s="21" t="str">
        <f>IF(DZC220 = "", "", IFERROR(DZC220 / SUMIFS(Aux_Totales!$N:$N, Aux_Totales!$F:$F, $F224, Aux_Totales!$A:$A, Aperturas!$A$2), 0))</f>
        <v/>
      </c>
      <c r="DZD224" s="21" t="str">
        <f>IF(DZD220 = "", "", IFERROR(DZD220 / SUMIFS(Aux_Totales!$N:$N, Aux_Totales!$F:$F, $F224, Aux_Totales!$A:$A, Aperturas!$A$2), 0))</f>
        <v/>
      </c>
      <c r="DZE224" s="21" t="str">
        <f>IF(DZE220 = "", "", IFERROR(DZE220 / SUMIFS(Aux_Totales!$N:$N, Aux_Totales!$F:$F, $F224, Aux_Totales!$A:$A, Aperturas!$A$2), 0))</f>
        <v/>
      </c>
      <c r="DZF224" s="21" t="str">
        <f>IF(DZF220 = "", "", IFERROR(DZF220 / SUMIFS(Aux_Totales!$N:$N, Aux_Totales!$F:$F, $F224, Aux_Totales!$A:$A, Aperturas!$A$2), 0))</f>
        <v/>
      </c>
      <c r="DZG224" s="21" t="str">
        <f>IF(DZG220 = "", "", IFERROR(DZG220 / SUMIFS(Aux_Totales!$N:$N, Aux_Totales!$F:$F, $F224, Aux_Totales!$A:$A, Aperturas!$A$2), 0))</f>
        <v/>
      </c>
      <c r="DZH224" s="21" t="str">
        <f>IF(DZH220 = "", "", IFERROR(DZH220 / SUMIFS(Aux_Totales!$N:$N, Aux_Totales!$F:$F, $F224, Aux_Totales!$A:$A, Aperturas!$A$2), 0))</f>
        <v/>
      </c>
      <c r="DZI224" s="21" t="str">
        <f>IF(DZI220 = "", "", IFERROR(DZI220 / SUMIFS(Aux_Totales!$N:$N, Aux_Totales!$F:$F, $F224, Aux_Totales!$A:$A, Aperturas!$A$2), 0))</f>
        <v/>
      </c>
      <c r="DZJ224" s="21" t="str">
        <f>IF(DZJ220 = "", "", IFERROR(DZJ220 / SUMIFS(Aux_Totales!$N:$N, Aux_Totales!$F:$F, $F224, Aux_Totales!$A:$A, Aperturas!$A$2), 0))</f>
        <v/>
      </c>
      <c r="DZK224" s="21" t="str">
        <f>IF(DZK220 = "", "", IFERROR(DZK220 / SUMIFS(Aux_Totales!$N:$N, Aux_Totales!$F:$F, $F224, Aux_Totales!$A:$A, Aperturas!$A$2), 0))</f>
        <v/>
      </c>
      <c r="DZL224" s="21" t="str">
        <f>IF(DZL220 = "", "", IFERROR(DZL220 / SUMIFS(Aux_Totales!$N:$N, Aux_Totales!$F:$F, $F224, Aux_Totales!$A:$A, Aperturas!$A$2), 0))</f>
        <v/>
      </c>
      <c r="DZM224" s="21" t="str">
        <f>IF(DZM220 = "", "", IFERROR(DZM220 / SUMIFS(Aux_Totales!$N:$N, Aux_Totales!$F:$F, $F224, Aux_Totales!$A:$A, Aperturas!$A$2), 0))</f>
        <v/>
      </c>
      <c r="DZN224" s="21" t="str">
        <f>IF(DZN220 = "", "", IFERROR(DZN220 / SUMIFS(Aux_Totales!$N:$N, Aux_Totales!$F:$F, $F224, Aux_Totales!$A:$A, Aperturas!$A$2), 0))</f>
        <v/>
      </c>
      <c r="DZO224" s="21" t="str">
        <f>IF(DZO220 = "", "", IFERROR(DZO220 / SUMIFS(Aux_Totales!$N:$N, Aux_Totales!$F:$F, $F224, Aux_Totales!$A:$A, Aperturas!$A$2), 0))</f>
        <v/>
      </c>
      <c r="DZP224" s="21" t="str">
        <f>IF(DZP220 = "", "", IFERROR(DZP220 / SUMIFS(Aux_Totales!$N:$N, Aux_Totales!$F:$F, $F224, Aux_Totales!$A:$A, Aperturas!$A$2), 0))</f>
        <v/>
      </c>
      <c r="DZQ224" s="21" t="str">
        <f>IF(DZQ220 = "", "", IFERROR(DZQ220 / SUMIFS(Aux_Totales!$N:$N, Aux_Totales!$F:$F, $F224, Aux_Totales!$A:$A, Aperturas!$A$2), 0))</f>
        <v/>
      </c>
      <c r="DZR224" s="21" t="str">
        <f>IF(DZR220 = "", "", IFERROR(DZR220 / SUMIFS(Aux_Totales!$N:$N, Aux_Totales!$F:$F, $F224, Aux_Totales!$A:$A, Aperturas!$A$2), 0))</f>
        <v/>
      </c>
      <c r="DZS224" s="21" t="str">
        <f>IF(DZS220 = "", "", IFERROR(DZS220 / SUMIFS(Aux_Totales!$N:$N, Aux_Totales!$F:$F, $F224, Aux_Totales!$A:$A, Aperturas!$A$2), 0))</f>
        <v/>
      </c>
      <c r="DZT224" s="21" t="str">
        <f>IF(DZT220 = "", "", IFERROR(DZT220 / SUMIFS(Aux_Totales!$N:$N, Aux_Totales!$F:$F, $F224, Aux_Totales!$A:$A, Aperturas!$A$2), 0))</f>
        <v/>
      </c>
      <c r="DZU224" s="21" t="str">
        <f>IF(DZU220 = "", "", IFERROR(DZU220 / SUMIFS(Aux_Totales!$N:$N, Aux_Totales!$F:$F, $F224, Aux_Totales!$A:$A, Aperturas!$A$2), 0))</f>
        <v/>
      </c>
      <c r="DZV224" s="21" t="str">
        <f>IF(DZV220 = "", "", IFERROR(DZV220 / SUMIFS(Aux_Totales!$N:$N, Aux_Totales!$F:$F, $F224, Aux_Totales!$A:$A, Aperturas!$A$2), 0))</f>
        <v/>
      </c>
      <c r="DZW224" s="21" t="str">
        <f>IF(DZW220 = "", "", IFERROR(DZW220 / SUMIFS(Aux_Totales!$N:$N, Aux_Totales!$F:$F, $F224, Aux_Totales!$A:$A, Aperturas!$A$2), 0))</f>
        <v/>
      </c>
      <c r="DZX224" s="21" t="str">
        <f>IF(DZX220 = "", "", IFERROR(DZX220 / SUMIFS(Aux_Totales!$N:$N, Aux_Totales!$F:$F, $F224, Aux_Totales!$A:$A, Aperturas!$A$2), 0))</f>
        <v/>
      </c>
      <c r="DZY224" s="21" t="str">
        <f>IF(DZY220 = "", "", IFERROR(DZY220 / SUMIFS(Aux_Totales!$N:$N, Aux_Totales!$F:$F, $F224, Aux_Totales!$A:$A, Aperturas!$A$2), 0))</f>
        <v/>
      </c>
      <c r="DZZ224" s="21" t="str">
        <f>IF(DZZ220 = "", "", IFERROR(DZZ220 / SUMIFS(Aux_Totales!$N:$N, Aux_Totales!$F:$F, $F224, Aux_Totales!$A:$A, Aperturas!$A$2), 0))</f>
        <v/>
      </c>
      <c r="EAA224" s="21" t="str">
        <f>IF(EAA220 = "", "", IFERROR(EAA220 / SUMIFS(Aux_Totales!$N:$N, Aux_Totales!$F:$F, $F224, Aux_Totales!$A:$A, Aperturas!$A$2), 0))</f>
        <v/>
      </c>
      <c r="EAB224" s="21" t="str">
        <f>IF(EAB220 = "", "", IFERROR(EAB220 / SUMIFS(Aux_Totales!$N:$N, Aux_Totales!$F:$F, $F224, Aux_Totales!$A:$A, Aperturas!$A$2), 0))</f>
        <v/>
      </c>
      <c r="EAC224" s="21" t="str">
        <f>IF(EAC220 = "", "", IFERROR(EAC220 / SUMIFS(Aux_Totales!$N:$N, Aux_Totales!$F:$F, $F224, Aux_Totales!$A:$A, Aperturas!$A$2), 0))</f>
        <v/>
      </c>
      <c r="EAD224" s="21" t="str">
        <f>IF(EAD220 = "", "", IFERROR(EAD220 / SUMIFS(Aux_Totales!$N:$N, Aux_Totales!$F:$F, $F224, Aux_Totales!$A:$A, Aperturas!$A$2), 0))</f>
        <v/>
      </c>
      <c r="EAE224" s="21" t="str">
        <f>IF(EAE220 = "", "", IFERROR(EAE220 / SUMIFS(Aux_Totales!$N:$N, Aux_Totales!$F:$F, $F224, Aux_Totales!$A:$A, Aperturas!$A$2), 0))</f>
        <v/>
      </c>
      <c r="EAF224" s="21" t="str">
        <f>IF(EAF220 = "", "", IFERROR(EAF220 / SUMIFS(Aux_Totales!$N:$N, Aux_Totales!$F:$F, $F224, Aux_Totales!$A:$A, Aperturas!$A$2), 0))</f>
        <v/>
      </c>
      <c r="EAG224" s="21" t="str">
        <f>IF(EAG220 = "", "", IFERROR(EAG220 / SUMIFS(Aux_Totales!$N:$N, Aux_Totales!$F:$F, $F224, Aux_Totales!$A:$A, Aperturas!$A$2), 0))</f>
        <v/>
      </c>
      <c r="EAH224" s="21" t="str">
        <f>IF(EAH220 = "", "", IFERROR(EAH220 / SUMIFS(Aux_Totales!$N:$N, Aux_Totales!$F:$F, $F224, Aux_Totales!$A:$A, Aperturas!$A$2), 0))</f>
        <v/>
      </c>
      <c r="EAI224" s="21" t="str">
        <f>IF(EAI220 = "", "", IFERROR(EAI220 / SUMIFS(Aux_Totales!$N:$N, Aux_Totales!$F:$F, $F224, Aux_Totales!$A:$A, Aperturas!$A$2), 0))</f>
        <v/>
      </c>
      <c r="EAJ224" s="21" t="str">
        <f>IF(EAJ220 = "", "", IFERROR(EAJ220 / SUMIFS(Aux_Totales!$N:$N, Aux_Totales!$F:$F, $F224, Aux_Totales!$A:$A, Aperturas!$A$2), 0))</f>
        <v/>
      </c>
      <c r="EAK224" s="21" t="str">
        <f>IF(EAK220 = "", "", IFERROR(EAK220 / SUMIFS(Aux_Totales!$N:$N, Aux_Totales!$F:$F, $F224, Aux_Totales!$A:$A, Aperturas!$A$2), 0))</f>
        <v/>
      </c>
      <c r="EAL224" s="21" t="str">
        <f>IF(EAL220 = "", "", IFERROR(EAL220 / SUMIFS(Aux_Totales!$N:$N, Aux_Totales!$F:$F, $F224, Aux_Totales!$A:$A, Aperturas!$A$2), 0))</f>
        <v/>
      </c>
      <c r="EAM224" s="21" t="str">
        <f>IF(EAM220 = "", "", IFERROR(EAM220 / SUMIFS(Aux_Totales!$N:$N, Aux_Totales!$F:$F, $F224, Aux_Totales!$A:$A, Aperturas!$A$2), 0))</f>
        <v/>
      </c>
      <c r="EAN224" s="21" t="str">
        <f>IF(EAN220 = "", "", IFERROR(EAN220 / SUMIFS(Aux_Totales!$N:$N, Aux_Totales!$F:$F, $F224, Aux_Totales!$A:$A, Aperturas!$A$2), 0))</f>
        <v/>
      </c>
      <c r="EAO224" s="21" t="str">
        <f>IF(EAO220 = "", "", IFERROR(EAO220 / SUMIFS(Aux_Totales!$N:$N, Aux_Totales!$F:$F, $F224, Aux_Totales!$A:$A, Aperturas!$A$2), 0))</f>
        <v/>
      </c>
      <c r="EAP224" s="21" t="str">
        <f>IF(EAP220 = "", "", IFERROR(EAP220 / SUMIFS(Aux_Totales!$N:$N, Aux_Totales!$F:$F, $F224, Aux_Totales!$A:$A, Aperturas!$A$2), 0))</f>
        <v/>
      </c>
      <c r="EAQ224" s="21" t="str">
        <f>IF(EAQ220 = "", "", IFERROR(EAQ220 / SUMIFS(Aux_Totales!$N:$N, Aux_Totales!$F:$F, $F224, Aux_Totales!$A:$A, Aperturas!$A$2), 0))</f>
        <v/>
      </c>
      <c r="EAR224" s="21" t="str">
        <f>IF(EAR220 = "", "", IFERROR(EAR220 / SUMIFS(Aux_Totales!$N:$N, Aux_Totales!$F:$F, $F224, Aux_Totales!$A:$A, Aperturas!$A$2), 0))</f>
        <v/>
      </c>
      <c r="EAS224" s="21" t="str">
        <f>IF(EAS220 = "", "", IFERROR(EAS220 / SUMIFS(Aux_Totales!$N:$N, Aux_Totales!$F:$F, $F224, Aux_Totales!$A:$A, Aperturas!$A$2), 0))</f>
        <v/>
      </c>
      <c r="EAT224" s="21" t="str">
        <f>IF(EAT220 = "", "", IFERROR(EAT220 / SUMIFS(Aux_Totales!$N:$N, Aux_Totales!$F:$F, $F224, Aux_Totales!$A:$A, Aperturas!$A$2), 0))</f>
        <v/>
      </c>
      <c r="EAU224" s="21" t="str">
        <f>IF(EAU220 = "", "", IFERROR(EAU220 / SUMIFS(Aux_Totales!$N:$N, Aux_Totales!$F:$F, $F224, Aux_Totales!$A:$A, Aperturas!$A$2), 0))</f>
        <v/>
      </c>
      <c r="EAV224" s="21" t="str">
        <f>IF(EAV220 = "", "", IFERROR(EAV220 / SUMIFS(Aux_Totales!$N:$N, Aux_Totales!$F:$F, $F224, Aux_Totales!$A:$A, Aperturas!$A$2), 0))</f>
        <v/>
      </c>
      <c r="EAW224" s="21" t="str">
        <f>IF(EAW220 = "", "", IFERROR(EAW220 / SUMIFS(Aux_Totales!$N:$N, Aux_Totales!$F:$F, $F224, Aux_Totales!$A:$A, Aperturas!$A$2), 0))</f>
        <v/>
      </c>
      <c r="EAX224" s="21" t="str">
        <f>IF(EAX220 = "", "", IFERROR(EAX220 / SUMIFS(Aux_Totales!$N:$N, Aux_Totales!$F:$F, $F224, Aux_Totales!$A:$A, Aperturas!$A$2), 0))</f>
        <v/>
      </c>
      <c r="EAY224" s="21" t="str">
        <f>IF(EAY220 = "", "", IFERROR(EAY220 / SUMIFS(Aux_Totales!$N:$N, Aux_Totales!$F:$F, $F224, Aux_Totales!$A:$A, Aperturas!$A$2), 0))</f>
        <v/>
      </c>
      <c r="EAZ224" s="21" t="str">
        <f>IF(EAZ220 = "", "", IFERROR(EAZ220 / SUMIFS(Aux_Totales!$N:$N, Aux_Totales!$F:$F, $F224, Aux_Totales!$A:$A, Aperturas!$A$2), 0))</f>
        <v/>
      </c>
      <c r="EBA224" s="21" t="str">
        <f>IF(EBA220 = "", "", IFERROR(EBA220 / SUMIFS(Aux_Totales!$N:$N, Aux_Totales!$F:$F, $F224, Aux_Totales!$A:$A, Aperturas!$A$2), 0))</f>
        <v/>
      </c>
      <c r="EBB224" s="21" t="str">
        <f>IF(EBB220 = "", "", IFERROR(EBB220 / SUMIFS(Aux_Totales!$N:$N, Aux_Totales!$F:$F, $F224, Aux_Totales!$A:$A, Aperturas!$A$2), 0))</f>
        <v/>
      </c>
      <c r="EBC224" s="21" t="str">
        <f>IF(EBC220 = "", "", IFERROR(EBC220 / SUMIFS(Aux_Totales!$N:$N, Aux_Totales!$F:$F, $F224, Aux_Totales!$A:$A, Aperturas!$A$2), 0))</f>
        <v/>
      </c>
      <c r="EBD224" s="21" t="str">
        <f>IF(EBD220 = "", "", IFERROR(EBD220 / SUMIFS(Aux_Totales!$N:$N, Aux_Totales!$F:$F, $F224, Aux_Totales!$A:$A, Aperturas!$A$2), 0))</f>
        <v/>
      </c>
      <c r="EBE224" s="21" t="str">
        <f>IF(EBE220 = "", "", IFERROR(EBE220 / SUMIFS(Aux_Totales!$N:$N, Aux_Totales!$F:$F, $F224, Aux_Totales!$A:$A, Aperturas!$A$2), 0))</f>
        <v/>
      </c>
      <c r="EBF224" s="21" t="str">
        <f>IF(EBF220 = "", "", IFERROR(EBF220 / SUMIFS(Aux_Totales!$N:$N, Aux_Totales!$F:$F, $F224, Aux_Totales!$A:$A, Aperturas!$A$2), 0))</f>
        <v/>
      </c>
      <c r="EBG224" s="21" t="str">
        <f>IF(EBG220 = "", "", IFERROR(EBG220 / SUMIFS(Aux_Totales!$N:$N, Aux_Totales!$F:$F, $F224, Aux_Totales!$A:$A, Aperturas!$A$2), 0))</f>
        <v/>
      </c>
      <c r="EBH224" s="21" t="str">
        <f>IF(EBH220 = "", "", IFERROR(EBH220 / SUMIFS(Aux_Totales!$N:$N, Aux_Totales!$F:$F, $F224, Aux_Totales!$A:$A, Aperturas!$A$2), 0))</f>
        <v/>
      </c>
      <c r="EBI224" s="21" t="str">
        <f>IF(EBI220 = "", "", IFERROR(EBI220 / SUMIFS(Aux_Totales!$N:$N, Aux_Totales!$F:$F, $F224, Aux_Totales!$A:$A, Aperturas!$A$2), 0))</f>
        <v/>
      </c>
      <c r="EBJ224" s="21" t="str">
        <f>IF(EBJ220 = "", "", IFERROR(EBJ220 / SUMIFS(Aux_Totales!$N:$N, Aux_Totales!$F:$F, $F224, Aux_Totales!$A:$A, Aperturas!$A$2), 0))</f>
        <v/>
      </c>
      <c r="EBK224" s="21" t="str">
        <f>IF(EBK220 = "", "", IFERROR(EBK220 / SUMIFS(Aux_Totales!$N:$N, Aux_Totales!$F:$F, $F224, Aux_Totales!$A:$A, Aperturas!$A$2), 0))</f>
        <v/>
      </c>
      <c r="EBL224" s="21" t="str">
        <f>IF(EBL220 = "", "", IFERROR(EBL220 / SUMIFS(Aux_Totales!$N:$N, Aux_Totales!$F:$F, $F224, Aux_Totales!$A:$A, Aperturas!$A$2), 0))</f>
        <v/>
      </c>
      <c r="EBM224" s="21" t="str">
        <f>IF(EBM220 = "", "", IFERROR(EBM220 / SUMIFS(Aux_Totales!$N:$N, Aux_Totales!$F:$F, $F224, Aux_Totales!$A:$A, Aperturas!$A$2), 0))</f>
        <v/>
      </c>
      <c r="EBN224" s="21" t="str">
        <f>IF(EBN220 = "", "", IFERROR(EBN220 / SUMIFS(Aux_Totales!$N:$N, Aux_Totales!$F:$F, $F224, Aux_Totales!$A:$A, Aperturas!$A$2), 0))</f>
        <v/>
      </c>
      <c r="EBO224" s="21" t="str">
        <f>IF(EBO220 = "", "", IFERROR(EBO220 / SUMIFS(Aux_Totales!$N:$N, Aux_Totales!$F:$F, $F224, Aux_Totales!$A:$A, Aperturas!$A$2), 0))</f>
        <v/>
      </c>
      <c r="EBP224" s="21" t="str">
        <f>IF(EBP220 = "", "", IFERROR(EBP220 / SUMIFS(Aux_Totales!$N:$N, Aux_Totales!$F:$F, $F224, Aux_Totales!$A:$A, Aperturas!$A$2), 0))</f>
        <v/>
      </c>
      <c r="EBQ224" s="21" t="str">
        <f>IF(EBQ220 = "", "", IFERROR(EBQ220 / SUMIFS(Aux_Totales!$N:$N, Aux_Totales!$F:$F, $F224, Aux_Totales!$A:$A, Aperturas!$A$2), 0))</f>
        <v/>
      </c>
      <c r="EBR224" s="21" t="str">
        <f>IF(EBR220 = "", "", IFERROR(EBR220 / SUMIFS(Aux_Totales!$N:$N, Aux_Totales!$F:$F, $F224, Aux_Totales!$A:$A, Aperturas!$A$2), 0))</f>
        <v/>
      </c>
      <c r="EBS224" s="21" t="str">
        <f>IF(EBS220 = "", "", IFERROR(EBS220 / SUMIFS(Aux_Totales!$N:$N, Aux_Totales!$F:$F, $F224, Aux_Totales!$A:$A, Aperturas!$A$2), 0))</f>
        <v/>
      </c>
      <c r="EBT224" s="21" t="str">
        <f>IF(EBT220 = "", "", IFERROR(EBT220 / SUMIFS(Aux_Totales!$N:$N, Aux_Totales!$F:$F, $F224, Aux_Totales!$A:$A, Aperturas!$A$2), 0))</f>
        <v/>
      </c>
      <c r="EBU224" s="21" t="str">
        <f>IF(EBU220 = "", "", IFERROR(EBU220 / SUMIFS(Aux_Totales!$N:$N, Aux_Totales!$F:$F, $F224, Aux_Totales!$A:$A, Aperturas!$A$2), 0))</f>
        <v/>
      </c>
      <c r="EBV224" s="21" t="str">
        <f>IF(EBV220 = "", "", IFERROR(EBV220 / SUMIFS(Aux_Totales!$N:$N, Aux_Totales!$F:$F, $F224, Aux_Totales!$A:$A, Aperturas!$A$2), 0))</f>
        <v/>
      </c>
      <c r="EBW224" s="21" t="str">
        <f>IF(EBW220 = "", "", IFERROR(EBW220 / SUMIFS(Aux_Totales!$N:$N, Aux_Totales!$F:$F, $F224, Aux_Totales!$A:$A, Aperturas!$A$2), 0))</f>
        <v/>
      </c>
      <c r="EBX224" s="21" t="str">
        <f>IF(EBX220 = "", "", IFERROR(EBX220 / SUMIFS(Aux_Totales!$N:$N, Aux_Totales!$F:$F, $F224, Aux_Totales!$A:$A, Aperturas!$A$2), 0))</f>
        <v/>
      </c>
      <c r="EBY224" s="21" t="str">
        <f>IF(EBY220 = "", "", IFERROR(EBY220 / SUMIFS(Aux_Totales!$N:$N, Aux_Totales!$F:$F, $F224, Aux_Totales!$A:$A, Aperturas!$A$2), 0))</f>
        <v/>
      </c>
      <c r="EBZ224" s="21" t="str">
        <f>IF(EBZ220 = "", "", IFERROR(EBZ220 / SUMIFS(Aux_Totales!$N:$N, Aux_Totales!$F:$F, $F224, Aux_Totales!$A:$A, Aperturas!$A$2), 0))</f>
        <v/>
      </c>
      <c r="ECA224" s="21" t="str">
        <f>IF(ECA220 = "", "", IFERROR(ECA220 / SUMIFS(Aux_Totales!$N:$N, Aux_Totales!$F:$F, $F224, Aux_Totales!$A:$A, Aperturas!$A$2), 0))</f>
        <v/>
      </c>
      <c r="ECB224" s="21" t="str">
        <f>IF(ECB220 = "", "", IFERROR(ECB220 / SUMIFS(Aux_Totales!$N:$N, Aux_Totales!$F:$F, $F224, Aux_Totales!$A:$A, Aperturas!$A$2), 0))</f>
        <v/>
      </c>
      <c r="ECC224" s="21" t="str">
        <f>IF(ECC220 = "", "", IFERROR(ECC220 / SUMIFS(Aux_Totales!$N:$N, Aux_Totales!$F:$F, $F224, Aux_Totales!$A:$A, Aperturas!$A$2), 0))</f>
        <v/>
      </c>
      <c r="ECD224" s="21" t="str">
        <f>IF(ECD220 = "", "", IFERROR(ECD220 / SUMIFS(Aux_Totales!$N:$N, Aux_Totales!$F:$F, $F224, Aux_Totales!$A:$A, Aperturas!$A$2), 0))</f>
        <v/>
      </c>
      <c r="ECE224" s="21" t="str">
        <f>IF(ECE220 = "", "", IFERROR(ECE220 / SUMIFS(Aux_Totales!$N:$N, Aux_Totales!$F:$F, $F224, Aux_Totales!$A:$A, Aperturas!$A$2), 0))</f>
        <v/>
      </c>
      <c r="ECF224" s="21" t="str">
        <f>IF(ECF220 = "", "", IFERROR(ECF220 / SUMIFS(Aux_Totales!$N:$N, Aux_Totales!$F:$F, $F224, Aux_Totales!$A:$A, Aperturas!$A$2), 0))</f>
        <v/>
      </c>
      <c r="ECG224" s="21" t="str">
        <f>IF(ECG220 = "", "", IFERROR(ECG220 / SUMIFS(Aux_Totales!$N:$N, Aux_Totales!$F:$F, $F224, Aux_Totales!$A:$A, Aperturas!$A$2), 0))</f>
        <v/>
      </c>
      <c r="ECH224" s="21" t="str">
        <f>IF(ECH220 = "", "", IFERROR(ECH220 / SUMIFS(Aux_Totales!$N:$N, Aux_Totales!$F:$F, $F224, Aux_Totales!$A:$A, Aperturas!$A$2), 0))</f>
        <v/>
      </c>
      <c r="ECI224" s="21" t="str">
        <f>IF(ECI220 = "", "", IFERROR(ECI220 / SUMIFS(Aux_Totales!$N:$N, Aux_Totales!$F:$F, $F224, Aux_Totales!$A:$A, Aperturas!$A$2), 0))</f>
        <v/>
      </c>
      <c r="ECJ224" s="21" t="str">
        <f>IF(ECJ220 = "", "", IFERROR(ECJ220 / SUMIFS(Aux_Totales!$N:$N, Aux_Totales!$F:$F, $F224, Aux_Totales!$A:$A, Aperturas!$A$2), 0))</f>
        <v/>
      </c>
      <c r="ECK224" s="21" t="str">
        <f>IF(ECK220 = "", "", IFERROR(ECK220 / SUMIFS(Aux_Totales!$N:$N, Aux_Totales!$F:$F, $F224, Aux_Totales!$A:$A, Aperturas!$A$2), 0))</f>
        <v/>
      </c>
      <c r="ECL224" s="21" t="str">
        <f>IF(ECL220 = "", "", IFERROR(ECL220 / SUMIFS(Aux_Totales!$N:$N, Aux_Totales!$F:$F, $F224, Aux_Totales!$A:$A, Aperturas!$A$2), 0))</f>
        <v/>
      </c>
      <c r="ECM224" s="21" t="str">
        <f>IF(ECM220 = "", "", IFERROR(ECM220 / SUMIFS(Aux_Totales!$N:$N, Aux_Totales!$F:$F, $F224, Aux_Totales!$A:$A, Aperturas!$A$2), 0))</f>
        <v/>
      </c>
      <c r="ECN224" s="21" t="str">
        <f>IF(ECN220 = "", "", IFERROR(ECN220 / SUMIFS(Aux_Totales!$N:$N, Aux_Totales!$F:$F, $F224, Aux_Totales!$A:$A, Aperturas!$A$2), 0))</f>
        <v/>
      </c>
      <c r="ECO224" s="21" t="str">
        <f>IF(ECO220 = "", "", IFERROR(ECO220 / SUMIFS(Aux_Totales!$N:$N, Aux_Totales!$F:$F, $F224, Aux_Totales!$A:$A, Aperturas!$A$2), 0))</f>
        <v/>
      </c>
      <c r="ECP224" s="21" t="str">
        <f>IF(ECP220 = "", "", IFERROR(ECP220 / SUMIFS(Aux_Totales!$N:$N, Aux_Totales!$F:$F, $F224, Aux_Totales!$A:$A, Aperturas!$A$2), 0))</f>
        <v/>
      </c>
      <c r="ECQ224" s="21" t="str">
        <f>IF(ECQ220 = "", "", IFERROR(ECQ220 / SUMIFS(Aux_Totales!$N:$N, Aux_Totales!$F:$F, $F224, Aux_Totales!$A:$A, Aperturas!$A$2), 0))</f>
        <v/>
      </c>
      <c r="ECR224" s="21" t="str">
        <f>IF(ECR220 = "", "", IFERROR(ECR220 / SUMIFS(Aux_Totales!$N:$N, Aux_Totales!$F:$F, $F224, Aux_Totales!$A:$A, Aperturas!$A$2), 0))</f>
        <v/>
      </c>
      <c r="ECS224" s="21" t="str">
        <f>IF(ECS220 = "", "", IFERROR(ECS220 / SUMIFS(Aux_Totales!$N:$N, Aux_Totales!$F:$F, $F224, Aux_Totales!$A:$A, Aperturas!$A$2), 0))</f>
        <v/>
      </c>
      <c r="ECT224" s="21" t="str">
        <f>IF(ECT220 = "", "", IFERROR(ECT220 / SUMIFS(Aux_Totales!$N:$N, Aux_Totales!$F:$F, $F224, Aux_Totales!$A:$A, Aperturas!$A$2), 0))</f>
        <v/>
      </c>
      <c r="ECU224" s="21" t="str">
        <f>IF(ECU220 = "", "", IFERROR(ECU220 / SUMIFS(Aux_Totales!$N:$N, Aux_Totales!$F:$F, $F224, Aux_Totales!$A:$A, Aperturas!$A$2), 0))</f>
        <v/>
      </c>
      <c r="ECV224" s="21" t="str">
        <f>IF(ECV220 = "", "", IFERROR(ECV220 / SUMIFS(Aux_Totales!$N:$N, Aux_Totales!$F:$F, $F224, Aux_Totales!$A:$A, Aperturas!$A$2), 0))</f>
        <v/>
      </c>
      <c r="ECW224" s="21" t="str">
        <f>IF(ECW220 = "", "", IFERROR(ECW220 / SUMIFS(Aux_Totales!$N:$N, Aux_Totales!$F:$F, $F224, Aux_Totales!$A:$A, Aperturas!$A$2), 0))</f>
        <v/>
      </c>
      <c r="ECX224" s="21" t="str">
        <f>IF(ECX220 = "", "", IFERROR(ECX220 / SUMIFS(Aux_Totales!$N:$N, Aux_Totales!$F:$F, $F224, Aux_Totales!$A:$A, Aperturas!$A$2), 0))</f>
        <v/>
      </c>
      <c r="ECY224" s="21" t="str">
        <f>IF(ECY220 = "", "", IFERROR(ECY220 / SUMIFS(Aux_Totales!$N:$N, Aux_Totales!$F:$F, $F224, Aux_Totales!$A:$A, Aperturas!$A$2), 0))</f>
        <v/>
      </c>
      <c r="ECZ224" s="21" t="str">
        <f>IF(ECZ220 = "", "", IFERROR(ECZ220 / SUMIFS(Aux_Totales!$N:$N, Aux_Totales!$F:$F, $F224, Aux_Totales!$A:$A, Aperturas!$A$2), 0))</f>
        <v/>
      </c>
      <c r="EDA224" s="21" t="str">
        <f>IF(EDA220 = "", "", IFERROR(EDA220 / SUMIFS(Aux_Totales!$N:$N, Aux_Totales!$F:$F, $F224, Aux_Totales!$A:$A, Aperturas!$A$2), 0))</f>
        <v/>
      </c>
      <c r="EDB224" s="21" t="str">
        <f>IF(EDB220 = "", "", IFERROR(EDB220 / SUMIFS(Aux_Totales!$N:$N, Aux_Totales!$F:$F, $F224, Aux_Totales!$A:$A, Aperturas!$A$2), 0))</f>
        <v/>
      </c>
      <c r="EDC224" s="21" t="str">
        <f>IF(EDC220 = "", "", IFERROR(EDC220 / SUMIFS(Aux_Totales!$N:$N, Aux_Totales!$F:$F, $F224, Aux_Totales!$A:$A, Aperturas!$A$2), 0))</f>
        <v/>
      </c>
      <c r="EDD224" s="21" t="str">
        <f>IF(EDD220 = "", "", IFERROR(EDD220 / SUMIFS(Aux_Totales!$N:$N, Aux_Totales!$F:$F, $F224, Aux_Totales!$A:$A, Aperturas!$A$2), 0))</f>
        <v/>
      </c>
      <c r="EDE224" s="21" t="str">
        <f>IF(EDE220 = "", "", IFERROR(EDE220 / SUMIFS(Aux_Totales!$N:$N, Aux_Totales!$F:$F, $F224, Aux_Totales!$A:$A, Aperturas!$A$2), 0))</f>
        <v/>
      </c>
      <c r="EDF224" s="21" t="str">
        <f>IF(EDF220 = "", "", IFERROR(EDF220 / SUMIFS(Aux_Totales!$N:$N, Aux_Totales!$F:$F, $F224, Aux_Totales!$A:$A, Aperturas!$A$2), 0))</f>
        <v/>
      </c>
      <c r="EDG224" s="21" t="str">
        <f>IF(EDG220 = "", "", IFERROR(EDG220 / SUMIFS(Aux_Totales!$N:$N, Aux_Totales!$F:$F, $F224, Aux_Totales!$A:$A, Aperturas!$A$2), 0))</f>
        <v/>
      </c>
      <c r="EDH224" s="21" t="str">
        <f>IF(EDH220 = "", "", IFERROR(EDH220 / SUMIFS(Aux_Totales!$N:$N, Aux_Totales!$F:$F, $F224, Aux_Totales!$A:$A, Aperturas!$A$2), 0))</f>
        <v/>
      </c>
      <c r="EDI224" s="21" t="str">
        <f>IF(EDI220 = "", "", IFERROR(EDI220 / SUMIFS(Aux_Totales!$N:$N, Aux_Totales!$F:$F, $F224, Aux_Totales!$A:$A, Aperturas!$A$2), 0))</f>
        <v/>
      </c>
      <c r="EDJ224" s="21" t="str">
        <f>IF(EDJ220 = "", "", IFERROR(EDJ220 / SUMIFS(Aux_Totales!$N:$N, Aux_Totales!$F:$F, $F224, Aux_Totales!$A:$A, Aperturas!$A$2), 0))</f>
        <v/>
      </c>
      <c r="EDK224" s="21" t="str">
        <f>IF(EDK220 = "", "", IFERROR(EDK220 / SUMIFS(Aux_Totales!$N:$N, Aux_Totales!$F:$F, $F224, Aux_Totales!$A:$A, Aperturas!$A$2), 0))</f>
        <v/>
      </c>
      <c r="EDL224" s="21" t="str">
        <f>IF(EDL220 = "", "", IFERROR(EDL220 / SUMIFS(Aux_Totales!$N:$N, Aux_Totales!$F:$F, $F224, Aux_Totales!$A:$A, Aperturas!$A$2), 0))</f>
        <v/>
      </c>
      <c r="EDM224" s="21" t="str">
        <f>IF(EDM220 = "", "", IFERROR(EDM220 / SUMIFS(Aux_Totales!$N:$N, Aux_Totales!$F:$F, $F224, Aux_Totales!$A:$A, Aperturas!$A$2), 0))</f>
        <v/>
      </c>
      <c r="EDN224" s="21" t="str">
        <f>IF(EDN220 = "", "", IFERROR(EDN220 / SUMIFS(Aux_Totales!$N:$N, Aux_Totales!$F:$F, $F224, Aux_Totales!$A:$A, Aperturas!$A$2), 0))</f>
        <v/>
      </c>
      <c r="EDO224" s="21" t="str">
        <f>IF(EDO220 = "", "", IFERROR(EDO220 / SUMIFS(Aux_Totales!$N:$N, Aux_Totales!$F:$F, $F224, Aux_Totales!$A:$A, Aperturas!$A$2), 0))</f>
        <v/>
      </c>
      <c r="EDP224" s="21" t="str">
        <f>IF(EDP220 = "", "", IFERROR(EDP220 / SUMIFS(Aux_Totales!$N:$N, Aux_Totales!$F:$F, $F224, Aux_Totales!$A:$A, Aperturas!$A$2), 0))</f>
        <v/>
      </c>
      <c r="EDQ224" s="21" t="str">
        <f>IF(EDQ220 = "", "", IFERROR(EDQ220 / SUMIFS(Aux_Totales!$N:$N, Aux_Totales!$F:$F, $F224, Aux_Totales!$A:$A, Aperturas!$A$2), 0))</f>
        <v/>
      </c>
      <c r="EDR224" s="21" t="str">
        <f>IF(EDR220 = "", "", IFERROR(EDR220 / SUMIFS(Aux_Totales!$N:$N, Aux_Totales!$F:$F, $F224, Aux_Totales!$A:$A, Aperturas!$A$2), 0))</f>
        <v/>
      </c>
      <c r="EDS224" s="21" t="str">
        <f>IF(EDS220 = "", "", IFERROR(EDS220 / SUMIFS(Aux_Totales!$N:$N, Aux_Totales!$F:$F, $F224, Aux_Totales!$A:$A, Aperturas!$A$2), 0))</f>
        <v/>
      </c>
      <c r="EDT224" s="21" t="str">
        <f>IF(EDT220 = "", "", IFERROR(EDT220 / SUMIFS(Aux_Totales!$N:$N, Aux_Totales!$F:$F, $F224, Aux_Totales!$A:$A, Aperturas!$A$2), 0))</f>
        <v/>
      </c>
      <c r="EDU224" s="21" t="str">
        <f>IF(EDU220 = "", "", IFERROR(EDU220 / SUMIFS(Aux_Totales!$N:$N, Aux_Totales!$F:$F, $F224, Aux_Totales!$A:$A, Aperturas!$A$2), 0))</f>
        <v/>
      </c>
      <c r="EDV224" s="21" t="str">
        <f>IF(EDV220 = "", "", IFERROR(EDV220 / SUMIFS(Aux_Totales!$N:$N, Aux_Totales!$F:$F, $F224, Aux_Totales!$A:$A, Aperturas!$A$2), 0))</f>
        <v/>
      </c>
      <c r="EDW224" s="21" t="str">
        <f>IF(EDW220 = "", "", IFERROR(EDW220 / SUMIFS(Aux_Totales!$N:$N, Aux_Totales!$F:$F, $F224, Aux_Totales!$A:$A, Aperturas!$A$2), 0))</f>
        <v/>
      </c>
      <c r="EDX224" s="21" t="str">
        <f>IF(EDX220 = "", "", IFERROR(EDX220 / SUMIFS(Aux_Totales!$N:$N, Aux_Totales!$F:$F, $F224, Aux_Totales!$A:$A, Aperturas!$A$2), 0))</f>
        <v/>
      </c>
      <c r="EDY224" s="21" t="str">
        <f>IF(EDY220 = "", "", IFERROR(EDY220 / SUMIFS(Aux_Totales!$N:$N, Aux_Totales!$F:$F, $F224, Aux_Totales!$A:$A, Aperturas!$A$2), 0))</f>
        <v/>
      </c>
      <c r="EDZ224" s="21" t="str">
        <f>IF(EDZ220 = "", "", IFERROR(EDZ220 / SUMIFS(Aux_Totales!$N:$N, Aux_Totales!$F:$F, $F224, Aux_Totales!$A:$A, Aperturas!$A$2), 0))</f>
        <v/>
      </c>
      <c r="EEA224" s="21" t="str">
        <f>IF(EEA220 = "", "", IFERROR(EEA220 / SUMIFS(Aux_Totales!$N:$N, Aux_Totales!$F:$F, $F224, Aux_Totales!$A:$A, Aperturas!$A$2), 0))</f>
        <v/>
      </c>
      <c r="EEB224" s="21" t="str">
        <f>IF(EEB220 = "", "", IFERROR(EEB220 / SUMIFS(Aux_Totales!$N:$N, Aux_Totales!$F:$F, $F224, Aux_Totales!$A:$A, Aperturas!$A$2), 0))</f>
        <v/>
      </c>
      <c r="EEC224" s="21" t="str">
        <f>IF(EEC220 = "", "", IFERROR(EEC220 / SUMIFS(Aux_Totales!$N:$N, Aux_Totales!$F:$F, $F224, Aux_Totales!$A:$A, Aperturas!$A$2), 0))</f>
        <v/>
      </c>
      <c r="EED224" s="21" t="str">
        <f>IF(EED220 = "", "", IFERROR(EED220 / SUMIFS(Aux_Totales!$N:$N, Aux_Totales!$F:$F, $F224, Aux_Totales!$A:$A, Aperturas!$A$2), 0))</f>
        <v/>
      </c>
      <c r="EEE224" s="21" t="str">
        <f>IF(EEE220 = "", "", IFERROR(EEE220 / SUMIFS(Aux_Totales!$N:$N, Aux_Totales!$F:$F, $F224, Aux_Totales!$A:$A, Aperturas!$A$2), 0))</f>
        <v/>
      </c>
      <c r="EEF224" s="21" t="str">
        <f>IF(EEF220 = "", "", IFERROR(EEF220 / SUMIFS(Aux_Totales!$N:$N, Aux_Totales!$F:$F, $F224, Aux_Totales!$A:$A, Aperturas!$A$2), 0))</f>
        <v/>
      </c>
      <c r="EEG224" s="21" t="str">
        <f>IF(EEG220 = "", "", IFERROR(EEG220 / SUMIFS(Aux_Totales!$N:$N, Aux_Totales!$F:$F, $F224, Aux_Totales!$A:$A, Aperturas!$A$2), 0))</f>
        <v/>
      </c>
      <c r="EEH224" s="21" t="str">
        <f>IF(EEH220 = "", "", IFERROR(EEH220 / SUMIFS(Aux_Totales!$N:$N, Aux_Totales!$F:$F, $F224, Aux_Totales!$A:$A, Aperturas!$A$2), 0))</f>
        <v/>
      </c>
      <c r="EEI224" s="21" t="str">
        <f>IF(EEI220 = "", "", IFERROR(EEI220 / SUMIFS(Aux_Totales!$N:$N, Aux_Totales!$F:$F, $F224, Aux_Totales!$A:$A, Aperturas!$A$2), 0))</f>
        <v/>
      </c>
      <c r="EEJ224" s="21" t="str">
        <f>IF(EEJ220 = "", "", IFERROR(EEJ220 / SUMIFS(Aux_Totales!$N:$N, Aux_Totales!$F:$F, $F224, Aux_Totales!$A:$A, Aperturas!$A$2), 0))</f>
        <v/>
      </c>
      <c r="EEK224" s="21" t="str">
        <f>IF(EEK220 = "", "", IFERROR(EEK220 / SUMIFS(Aux_Totales!$N:$N, Aux_Totales!$F:$F, $F224, Aux_Totales!$A:$A, Aperturas!$A$2), 0))</f>
        <v/>
      </c>
      <c r="EEL224" s="21" t="str">
        <f>IF(EEL220 = "", "", IFERROR(EEL220 / SUMIFS(Aux_Totales!$N:$N, Aux_Totales!$F:$F, $F224, Aux_Totales!$A:$A, Aperturas!$A$2), 0))</f>
        <v/>
      </c>
      <c r="EEM224" s="21" t="str">
        <f>IF(EEM220 = "", "", IFERROR(EEM220 / SUMIFS(Aux_Totales!$N:$N, Aux_Totales!$F:$F, $F224, Aux_Totales!$A:$A, Aperturas!$A$2), 0))</f>
        <v/>
      </c>
      <c r="EEN224" s="21" t="str">
        <f>IF(EEN220 = "", "", IFERROR(EEN220 / SUMIFS(Aux_Totales!$N:$N, Aux_Totales!$F:$F, $F224, Aux_Totales!$A:$A, Aperturas!$A$2), 0))</f>
        <v/>
      </c>
      <c r="EEO224" s="21" t="str">
        <f>IF(EEO220 = "", "", IFERROR(EEO220 / SUMIFS(Aux_Totales!$N:$N, Aux_Totales!$F:$F, $F224, Aux_Totales!$A:$A, Aperturas!$A$2), 0))</f>
        <v/>
      </c>
      <c r="EEP224" s="21" t="str">
        <f>IF(EEP220 = "", "", IFERROR(EEP220 / SUMIFS(Aux_Totales!$N:$N, Aux_Totales!$F:$F, $F224, Aux_Totales!$A:$A, Aperturas!$A$2), 0))</f>
        <v/>
      </c>
      <c r="EEQ224" s="21" t="str">
        <f>IF(EEQ220 = "", "", IFERROR(EEQ220 / SUMIFS(Aux_Totales!$N:$N, Aux_Totales!$F:$F, $F224, Aux_Totales!$A:$A, Aperturas!$A$2), 0))</f>
        <v/>
      </c>
      <c r="EER224" s="21" t="str">
        <f>IF(EER220 = "", "", IFERROR(EER220 / SUMIFS(Aux_Totales!$N:$N, Aux_Totales!$F:$F, $F224, Aux_Totales!$A:$A, Aperturas!$A$2), 0))</f>
        <v/>
      </c>
      <c r="EES224" s="21" t="str">
        <f>IF(EES220 = "", "", IFERROR(EES220 / SUMIFS(Aux_Totales!$N:$N, Aux_Totales!$F:$F, $F224, Aux_Totales!$A:$A, Aperturas!$A$2), 0))</f>
        <v/>
      </c>
      <c r="EET224" s="21" t="str">
        <f>IF(EET220 = "", "", IFERROR(EET220 / SUMIFS(Aux_Totales!$N:$N, Aux_Totales!$F:$F, $F224, Aux_Totales!$A:$A, Aperturas!$A$2), 0))</f>
        <v/>
      </c>
      <c r="EEU224" s="21" t="str">
        <f>IF(EEU220 = "", "", IFERROR(EEU220 / SUMIFS(Aux_Totales!$N:$N, Aux_Totales!$F:$F, $F224, Aux_Totales!$A:$A, Aperturas!$A$2), 0))</f>
        <v/>
      </c>
      <c r="EEV224" s="21" t="str">
        <f>IF(EEV220 = "", "", IFERROR(EEV220 / SUMIFS(Aux_Totales!$N:$N, Aux_Totales!$F:$F, $F224, Aux_Totales!$A:$A, Aperturas!$A$2), 0))</f>
        <v/>
      </c>
      <c r="EEW224" s="21" t="str">
        <f>IF(EEW220 = "", "", IFERROR(EEW220 / SUMIFS(Aux_Totales!$N:$N, Aux_Totales!$F:$F, $F224, Aux_Totales!$A:$A, Aperturas!$A$2), 0))</f>
        <v/>
      </c>
      <c r="EEX224" s="21" t="str">
        <f>IF(EEX220 = "", "", IFERROR(EEX220 / SUMIFS(Aux_Totales!$N:$N, Aux_Totales!$F:$F, $F224, Aux_Totales!$A:$A, Aperturas!$A$2), 0))</f>
        <v/>
      </c>
      <c r="EEY224" s="21" t="str">
        <f>IF(EEY220 = "", "", IFERROR(EEY220 / SUMIFS(Aux_Totales!$N:$N, Aux_Totales!$F:$F, $F224, Aux_Totales!$A:$A, Aperturas!$A$2), 0))</f>
        <v/>
      </c>
      <c r="EEZ224" s="21" t="str">
        <f>IF(EEZ220 = "", "", IFERROR(EEZ220 / SUMIFS(Aux_Totales!$N:$N, Aux_Totales!$F:$F, $F224, Aux_Totales!$A:$A, Aperturas!$A$2), 0))</f>
        <v/>
      </c>
      <c r="EFA224" s="21" t="str">
        <f>IF(EFA220 = "", "", IFERROR(EFA220 / SUMIFS(Aux_Totales!$N:$N, Aux_Totales!$F:$F, $F224, Aux_Totales!$A:$A, Aperturas!$A$2), 0))</f>
        <v/>
      </c>
      <c r="EFB224" s="21" t="str">
        <f>IF(EFB220 = "", "", IFERROR(EFB220 / SUMIFS(Aux_Totales!$N:$N, Aux_Totales!$F:$F, $F224, Aux_Totales!$A:$A, Aperturas!$A$2), 0))</f>
        <v/>
      </c>
      <c r="EFC224" s="21" t="str">
        <f>IF(EFC220 = "", "", IFERROR(EFC220 / SUMIFS(Aux_Totales!$N:$N, Aux_Totales!$F:$F, $F224, Aux_Totales!$A:$A, Aperturas!$A$2), 0))</f>
        <v/>
      </c>
      <c r="EFD224" s="21" t="str">
        <f>IF(EFD220 = "", "", IFERROR(EFD220 / SUMIFS(Aux_Totales!$N:$N, Aux_Totales!$F:$F, $F224, Aux_Totales!$A:$A, Aperturas!$A$2), 0))</f>
        <v/>
      </c>
      <c r="EFE224" s="21" t="str">
        <f>IF(EFE220 = "", "", IFERROR(EFE220 / SUMIFS(Aux_Totales!$N:$N, Aux_Totales!$F:$F, $F224, Aux_Totales!$A:$A, Aperturas!$A$2), 0))</f>
        <v/>
      </c>
      <c r="EFF224" s="21" t="str">
        <f>IF(EFF220 = "", "", IFERROR(EFF220 / SUMIFS(Aux_Totales!$N:$N, Aux_Totales!$F:$F, $F224, Aux_Totales!$A:$A, Aperturas!$A$2), 0))</f>
        <v/>
      </c>
      <c r="EFG224" s="21" t="str">
        <f>IF(EFG220 = "", "", IFERROR(EFG220 / SUMIFS(Aux_Totales!$N:$N, Aux_Totales!$F:$F, $F224, Aux_Totales!$A:$A, Aperturas!$A$2), 0))</f>
        <v/>
      </c>
      <c r="EFH224" s="21" t="str">
        <f>IF(EFH220 = "", "", IFERROR(EFH220 / SUMIFS(Aux_Totales!$N:$N, Aux_Totales!$F:$F, $F224, Aux_Totales!$A:$A, Aperturas!$A$2), 0))</f>
        <v/>
      </c>
      <c r="EFI224" s="21" t="str">
        <f>IF(EFI220 = "", "", IFERROR(EFI220 / SUMIFS(Aux_Totales!$N:$N, Aux_Totales!$F:$F, $F224, Aux_Totales!$A:$A, Aperturas!$A$2), 0))</f>
        <v/>
      </c>
      <c r="EFJ224" s="21" t="str">
        <f>IF(EFJ220 = "", "", IFERROR(EFJ220 / SUMIFS(Aux_Totales!$N:$N, Aux_Totales!$F:$F, $F224, Aux_Totales!$A:$A, Aperturas!$A$2), 0))</f>
        <v/>
      </c>
      <c r="EFK224" s="21" t="str">
        <f>IF(EFK220 = "", "", IFERROR(EFK220 / SUMIFS(Aux_Totales!$N:$N, Aux_Totales!$F:$F, $F224, Aux_Totales!$A:$A, Aperturas!$A$2), 0))</f>
        <v/>
      </c>
      <c r="EFL224" s="21" t="str">
        <f>IF(EFL220 = "", "", IFERROR(EFL220 / SUMIFS(Aux_Totales!$N:$N, Aux_Totales!$F:$F, $F224, Aux_Totales!$A:$A, Aperturas!$A$2), 0))</f>
        <v/>
      </c>
      <c r="EFM224" s="21" t="str">
        <f>IF(EFM220 = "", "", IFERROR(EFM220 / SUMIFS(Aux_Totales!$N:$N, Aux_Totales!$F:$F, $F224, Aux_Totales!$A:$A, Aperturas!$A$2), 0))</f>
        <v/>
      </c>
      <c r="EFN224" s="21" t="str">
        <f>IF(EFN220 = "", "", IFERROR(EFN220 / SUMIFS(Aux_Totales!$N:$N, Aux_Totales!$F:$F, $F224, Aux_Totales!$A:$A, Aperturas!$A$2), 0))</f>
        <v/>
      </c>
      <c r="EFO224" s="21" t="str">
        <f>IF(EFO220 = "", "", IFERROR(EFO220 / SUMIFS(Aux_Totales!$N:$N, Aux_Totales!$F:$F, $F224, Aux_Totales!$A:$A, Aperturas!$A$2), 0))</f>
        <v/>
      </c>
      <c r="EFP224" s="21" t="str">
        <f>IF(EFP220 = "", "", IFERROR(EFP220 / SUMIFS(Aux_Totales!$N:$N, Aux_Totales!$F:$F, $F224, Aux_Totales!$A:$A, Aperturas!$A$2), 0))</f>
        <v/>
      </c>
      <c r="EFQ224" s="21" t="str">
        <f>IF(EFQ220 = "", "", IFERROR(EFQ220 / SUMIFS(Aux_Totales!$N:$N, Aux_Totales!$F:$F, $F224, Aux_Totales!$A:$A, Aperturas!$A$2), 0))</f>
        <v/>
      </c>
      <c r="EFR224" s="21" t="str">
        <f>IF(EFR220 = "", "", IFERROR(EFR220 / SUMIFS(Aux_Totales!$N:$N, Aux_Totales!$F:$F, $F224, Aux_Totales!$A:$A, Aperturas!$A$2), 0))</f>
        <v/>
      </c>
      <c r="EFS224" s="21" t="str">
        <f>IF(EFS220 = "", "", IFERROR(EFS220 / SUMIFS(Aux_Totales!$N:$N, Aux_Totales!$F:$F, $F224, Aux_Totales!$A:$A, Aperturas!$A$2), 0))</f>
        <v/>
      </c>
      <c r="EFT224" s="21" t="str">
        <f>IF(EFT220 = "", "", IFERROR(EFT220 / SUMIFS(Aux_Totales!$N:$N, Aux_Totales!$F:$F, $F224, Aux_Totales!$A:$A, Aperturas!$A$2), 0))</f>
        <v/>
      </c>
      <c r="EFU224" s="21" t="str">
        <f>IF(EFU220 = "", "", IFERROR(EFU220 / SUMIFS(Aux_Totales!$N:$N, Aux_Totales!$F:$F, $F224, Aux_Totales!$A:$A, Aperturas!$A$2), 0))</f>
        <v/>
      </c>
      <c r="EFV224" s="21" t="str">
        <f>IF(EFV220 = "", "", IFERROR(EFV220 / SUMIFS(Aux_Totales!$N:$N, Aux_Totales!$F:$F, $F224, Aux_Totales!$A:$A, Aperturas!$A$2), 0))</f>
        <v/>
      </c>
      <c r="EFW224" s="21" t="str">
        <f>IF(EFW220 = "", "", IFERROR(EFW220 / SUMIFS(Aux_Totales!$N:$N, Aux_Totales!$F:$F, $F224, Aux_Totales!$A:$A, Aperturas!$A$2), 0))</f>
        <v/>
      </c>
      <c r="EFX224" s="21" t="str">
        <f>IF(EFX220 = "", "", IFERROR(EFX220 / SUMIFS(Aux_Totales!$N:$N, Aux_Totales!$F:$F, $F224, Aux_Totales!$A:$A, Aperturas!$A$2), 0))</f>
        <v/>
      </c>
      <c r="EFY224" s="21" t="str">
        <f>IF(EFY220 = "", "", IFERROR(EFY220 / SUMIFS(Aux_Totales!$N:$N, Aux_Totales!$F:$F, $F224, Aux_Totales!$A:$A, Aperturas!$A$2), 0))</f>
        <v/>
      </c>
      <c r="EFZ224" s="21" t="str">
        <f>IF(EFZ220 = "", "", IFERROR(EFZ220 / SUMIFS(Aux_Totales!$N:$N, Aux_Totales!$F:$F, $F224, Aux_Totales!$A:$A, Aperturas!$A$2), 0))</f>
        <v/>
      </c>
      <c r="EGA224" s="21" t="str">
        <f>IF(EGA220 = "", "", IFERROR(EGA220 / SUMIFS(Aux_Totales!$N:$N, Aux_Totales!$F:$F, $F224, Aux_Totales!$A:$A, Aperturas!$A$2), 0))</f>
        <v/>
      </c>
      <c r="EGB224" s="21" t="str">
        <f>IF(EGB220 = "", "", IFERROR(EGB220 / SUMIFS(Aux_Totales!$N:$N, Aux_Totales!$F:$F, $F224, Aux_Totales!$A:$A, Aperturas!$A$2), 0))</f>
        <v/>
      </c>
      <c r="EGC224" s="21" t="str">
        <f>IF(EGC220 = "", "", IFERROR(EGC220 / SUMIFS(Aux_Totales!$N:$N, Aux_Totales!$F:$F, $F224, Aux_Totales!$A:$A, Aperturas!$A$2), 0))</f>
        <v/>
      </c>
      <c r="EGD224" s="21" t="str">
        <f>IF(EGD220 = "", "", IFERROR(EGD220 / SUMIFS(Aux_Totales!$N:$N, Aux_Totales!$F:$F, $F224, Aux_Totales!$A:$A, Aperturas!$A$2), 0))</f>
        <v/>
      </c>
      <c r="EGE224" s="21" t="str">
        <f>IF(EGE220 = "", "", IFERROR(EGE220 / SUMIFS(Aux_Totales!$N:$N, Aux_Totales!$F:$F, $F224, Aux_Totales!$A:$A, Aperturas!$A$2), 0))</f>
        <v/>
      </c>
      <c r="EGF224" s="21" t="str">
        <f>IF(EGF220 = "", "", IFERROR(EGF220 / SUMIFS(Aux_Totales!$N:$N, Aux_Totales!$F:$F, $F224, Aux_Totales!$A:$A, Aperturas!$A$2), 0))</f>
        <v/>
      </c>
      <c r="EGG224" s="21" t="str">
        <f>IF(EGG220 = "", "", IFERROR(EGG220 / SUMIFS(Aux_Totales!$N:$N, Aux_Totales!$F:$F, $F224, Aux_Totales!$A:$A, Aperturas!$A$2), 0))</f>
        <v/>
      </c>
      <c r="EGH224" s="21" t="str">
        <f>IF(EGH220 = "", "", IFERROR(EGH220 / SUMIFS(Aux_Totales!$N:$N, Aux_Totales!$F:$F, $F224, Aux_Totales!$A:$A, Aperturas!$A$2), 0))</f>
        <v/>
      </c>
      <c r="EGI224" s="21" t="str">
        <f>IF(EGI220 = "", "", IFERROR(EGI220 / SUMIFS(Aux_Totales!$N:$N, Aux_Totales!$F:$F, $F224, Aux_Totales!$A:$A, Aperturas!$A$2), 0))</f>
        <v/>
      </c>
      <c r="EGJ224" s="21" t="str">
        <f>IF(EGJ220 = "", "", IFERROR(EGJ220 / SUMIFS(Aux_Totales!$N:$N, Aux_Totales!$F:$F, $F224, Aux_Totales!$A:$A, Aperturas!$A$2), 0))</f>
        <v/>
      </c>
      <c r="EGK224" s="21" t="str">
        <f>IF(EGK220 = "", "", IFERROR(EGK220 / SUMIFS(Aux_Totales!$N:$N, Aux_Totales!$F:$F, $F224, Aux_Totales!$A:$A, Aperturas!$A$2), 0))</f>
        <v/>
      </c>
      <c r="EGL224" s="21" t="str">
        <f>IF(EGL220 = "", "", IFERROR(EGL220 / SUMIFS(Aux_Totales!$N:$N, Aux_Totales!$F:$F, $F224, Aux_Totales!$A:$A, Aperturas!$A$2), 0))</f>
        <v/>
      </c>
      <c r="EGM224" s="21" t="str">
        <f>IF(EGM220 = "", "", IFERROR(EGM220 / SUMIFS(Aux_Totales!$N:$N, Aux_Totales!$F:$F, $F224, Aux_Totales!$A:$A, Aperturas!$A$2), 0))</f>
        <v/>
      </c>
      <c r="EGN224" s="21" t="str">
        <f>IF(EGN220 = "", "", IFERROR(EGN220 / SUMIFS(Aux_Totales!$N:$N, Aux_Totales!$F:$F, $F224, Aux_Totales!$A:$A, Aperturas!$A$2), 0))</f>
        <v/>
      </c>
      <c r="EGO224" s="21" t="str">
        <f>IF(EGO220 = "", "", IFERROR(EGO220 / SUMIFS(Aux_Totales!$N:$N, Aux_Totales!$F:$F, $F224, Aux_Totales!$A:$A, Aperturas!$A$2), 0))</f>
        <v/>
      </c>
      <c r="EGP224" s="21" t="str">
        <f>IF(EGP220 = "", "", IFERROR(EGP220 / SUMIFS(Aux_Totales!$N:$N, Aux_Totales!$F:$F, $F224, Aux_Totales!$A:$A, Aperturas!$A$2), 0))</f>
        <v/>
      </c>
      <c r="EGQ224" s="21" t="str">
        <f>IF(EGQ220 = "", "", IFERROR(EGQ220 / SUMIFS(Aux_Totales!$N:$N, Aux_Totales!$F:$F, $F224, Aux_Totales!$A:$A, Aperturas!$A$2), 0))</f>
        <v/>
      </c>
      <c r="EGR224" s="21" t="str">
        <f>IF(EGR220 = "", "", IFERROR(EGR220 / SUMIFS(Aux_Totales!$N:$N, Aux_Totales!$F:$F, $F224, Aux_Totales!$A:$A, Aperturas!$A$2), 0))</f>
        <v/>
      </c>
      <c r="EGS224" s="21" t="str">
        <f>IF(EGS220 = "", "", IFERROR(EGS220 / SUMIFS(Aux_Totales!$N:$N, Aux_Totales!$F:$F, $F224, Aux_Totales!$A:$A, Aperturas!$A$2), 0))</f>
        <v/>
      </c>
      <c r="EGT224" s="21" t="str">
        <f>IF(EGT220 = "", "", IFERROR(EGT220 / SUMIFS(Aux_Totales!$N:$N, Aux_Totales!$F:$F, $F224, Aux_Totales!$A:$A, Aperturas!$A$2), 0))</f>
        <v/>
      </c>
      <c r="EGU224" s="21" t="str">
        <f>IF(EGU220 = "", "", IFERROR(EGU220 / SUMIFS(Aux_Totales!$N:$N, Aux_Totales!$F:$F, $F224, Aux_Totales!$A:$A, Aperturas!$A$2), 0))</f>
        <v/>
      </c>
      <c r="EGV224" s="21" t="str">
        <f>IF(EGV220 = "", "", IFERROR(EGV220 / SUMIFS(Aux_Totales!$N:$N, Aux_Totales!$F:$F, $F224, Aux_Totales!$A:$A, Aperturas!$A$2), 0))</f>
        <v/>
      </c>
      <c r="EGW224" s="21" t="str">
        <f>IF(EGW220 = "", "", IFERROR(EGW220 / SUMIFS(Aux_Totales!$N:$N, Aux_Totales!$F:$F, $F224, Aux_Totales!$A:$A, Aperturas!$A$2), 0))</f>
        <v/>
      </c>
      <c r="EGX224" s="21" t="str">
        <f>IF(EGX220 = "", "", IFERROR(EGX220 / SUMIFS(Aux_Totales!$N:$N, Aux_Totales!$F:$F, $F224, Aux_Totales!$A:$A, Aperturas!$A$2), 0))</f>
        <v/>
      </c>
      <c r="EGY224" s="21" t="str">
        <f>IF(EGY220 = "", "", IFERROR(EGY220 / SUMIFS(Aux_Totales!$N:$N, Aux_Totales!$F:$F, $F224, Aux_Totales!$A:$A, Aperturas!$A$2), 0))</f>
        <v/>
      </c>
      <c r="EGZ224" s="21" t="str">
        <f>IF(EGZ220 = "", "", IFERROR(EGZ220 / SUMIFS(Aux_Totales!$N:$N, Aux_Totales!$F:$F, $F224, Aux_Totales!$A:$A, Aperturas!$A$2), 0))</f>
        <v/>
      </c>
      <c r="EHA224" s="21" t="str">
        <f>IF(EHA220 = "", "", IFERROR(EHA220 / SUMIFS(Aux_Totales!$N:$N, Aux_Totales!$F:$F, $F224, Aux_Totales!$A:$A, Aperturas!$A$2), 0))</f>
        <v/>
      </c>
      <c r="EHB224" s="21" t="str">
        <f>IF(EHB220 = "", "", IFERROR(EHB220 / SUMIFS(Aux_Totales!$N:$N, Aux_Totales!$F:$F, $F224, Aux_Totales!$A:$A, Aperturas!$A$2), 0))</f>
        <v/>
      </c>
      <c r="EHC224" s="21" t="str">
        <f>IF(EHC220 = "", "", IFERROR(EHC220 / SUMIFS(Aux_Totales!$N:$N, Aux_Totales!$F:$F, $F224, Aux_Totales!$A:$A, Aperturas!$A$2), 0))</f>
        <v/>
      </c>
      <c r="EHD224" s="21" t="str">
        <f>IF(EHD220 = "", "", IFERROR(EHD220 / SUMIFS(Aux_Totales!$N:$N, Aux_Totales!$F:$F, $F224, Aux_Totales!$A:$A, Aperturas!$A$2), 0))</f>
        <v/>
      </c>
      <c r="EHE224" s="21" t="str">
        <f>IF(EHE220 = "", "", IFERROR(EHE220 / SUMIFS(Aux_Totales!$N:$N, Aux_Totales!$F:$F, $F224, Aux_Totales!$A:$A, Aperturas!$A$2), 0))</f>
        <v/>
      </c>
      <c r="EHF224" s="21" t="str">
        <f>IF(EHF220 = "", "", IFERROR(EHF220 / SUMIFS(Aux_Totales!$N:$N, Aux_Totales!$F:$F, $F224, Aux_Totales!$A:$A, Aperturas!$A$2), 0))</f>
        <v/>
      </c>
      <c r="EHG224" s="21" t="str">
        <f>IF(EHG220 = "", "", IFERROR(EHG220 / SUMIFS(Aux_Totales!$N:$N, Aux_Totales!$F:$F, $F224, Aux_Totales!$A:$A, Aperturas!$A$2), 0))</f>
        <v/>
      </c>
      <c r="EHH224" s="21" t="str">
        <f>IF(EHH220 = "", "", IFERROR(EHH220 / SUMIFS(Aux_Totales!$N:$N, Aux_Totales!$F:$F, $F224, Aux_Totales!$A:$A, Aperturas!$A$2), 0))</f>
        <v/>
      </c>
      <c r="EHI224" s="21" t="str">
        <f>IF(EHI220 = "", "", IFERROR(EHI220 / SUMIFS(Aux_Totales!$N:$N, Aux_Totales!$F:$F, $F224, Aux_Totales!$A:$A, Aperturas!$A$2), 0))</f>
        <v/>
      </c>
      <c r="EHJ224" s="21" t="str">
        <f>IF(EHJ220 = "", "", IFERROR(EHJ220 / SUMIFS(Aux_Totales!$N:$N, Aux_Totales!$F:$F, $F224, Aux_Totales!$A:$A, Aperturas!$A$2), 0))</f>
        <v/>
      </c>
      <c r="EHK224" s="21" t="str">
        <f>IF(EHK220 = "", "", IFERROR(EHK220 / SUMIFS(Aux_Totales!$N:$N, Aux_Totales!$F:$F, $F224, Aux_Totales!$A:$A, Aperturas!$A$2), 0))</f>
        <v/>
      </c>
      <c r="EHL224" s="21" t="str">
        <f>IF(EHL220 = "", "", IFERROR(EHL220 / SUMIFS(Aux_Totales!$N:$N, Aux_Totales!$F:$F, $F224, Aux_Totales!$A:$A, Aperturas!$A$2), 0))</f>
        <v/>
      </c>
      <c r="EHM224" s="21" t="str">
        <f>IF(EHM220 = "", "", IFERROR(EHM220 / SUMIFS(Aux_Totales!$N:$N, Aux_Totales!$F:$F, $F224, Aux_Totales!$A:$A, Aperturas!$A$2), 0))</f>
        <v/>
      </c>
      <c r="EHN224" s="21" t="str">
        <f>IF(EHN220 = "", "", IFERROR(EHN220 / SUMIFS(Aux_Totales!$N:$N, Aux_Totales!$F:$F, $F224, Aux_Totales!$A:$A, Aperturas!$A$2), 0))</f>
        <v/>
      </c>
      <c r="EHO224" s="21" t="str">
        <f>IF(EHO220 = "", "", IFERROR(EHO220 / SUMIFS(Aux_Totales!$N:$N, Aux_Totales!$F:$F, $F224, Aux_Totales!$A:$A, Aperturas!$A$2), 0))</f>
        <v/>
      </c>
      <c r="EHP224" s="21" t="str">
        <f>IF(EHP220 = "", "", IFERROR(EHP220 / SUMIFS(Aux_Totales!$N:$N, Aux_Totales!$F:$F, $F224, Aux_Totales!$A:$A, Aperturas!$A$2), 0))</f>
        <v/>
      </c>
      <c r="EHQ224" s="21" t="str">
        <f>IF(EHQ220 = "", "", IFERROR(EHQ220 / SUMIFS(Aux_Totales!$N:$N, Aux_Totales!$F:$F, $F224, Aux_Totales!$A:$A, Aperturas!$A$2), 0))</f>
        <v/>
      </c>
      <c r="EHR224" s="21" t="str">
        <f>IF(EHR220 = "", "", IFERROR(EHR220 / SUMIFS(Aux_Totales!$N:$N, Aux_Totales!$F:$F, $F224, Aux_Totales!$A:$A, Aperturas!$A$2), 0))</f>
        <v/>
      </c>
      <c r="EHS224" s="21" t="str">
        <f>IF(EHS220 = "", "", IFERROR(EHS220 / SUMIFS(Aux_Totales!$N:$N, Aux_Totales!$F:$F, $F224, Aux_Totales!$A:$A, Aperturas!$A$2), 0))</f>
        <v/>
      </c>
      <c r="EHT224" s="21" t="str">
        <f>IF(EHT220 = "", "", IFERROR(EHT220 / SUMIFS(Aux_Totales!$N:$N, Aux_Totales!$F:$F, $F224, Aux_Totales!$A:$A, Aperturas!$A$2), 0))</f>
        <v/>
      </c>
      <c r="EHU224" s="21" t="str">
        <f>IF(EHU220 = "", "", IFERROR(EHU220 / SUMIFS(Aux_Totales!$N:$N, Aux_Totales!$F:$F, $F224, Aux_Totales!$A:$A, Aperturas!$A$2), 0))</f>
        <v/>
      </c>
      <c r="EHV224" s="21" t="str">
        <f>IF(EHV220 = "", "", IFERROR(EHV220 / SUMIFS(Aux_Totales!$N:$N, Aux_Totales!$F:$F, $F224, Aux_Totales!$A:$A, Aperturas!$A$2), 0))</f>
        <v/>
      </c>
      <c r="EHW224" s="21" t="str">
        <f>IF(EHW220 = "", "", IFERROR(EHW220 / SUMIFS(Aux_Totales!$N:$N, Aux_Totales!$F:$F, $F224, Aux_Totales!$A:$A, Aperturas!$A$2), 0))</f>
        <v/>
      </c>
      <c r="EHX224" s="21" t="str">
        <f>IF(EHX220 = "", "", IFERROR(EHX220 / SUMIFS(Aux_Totales!$N:$N, Aux_Totales!$F:$F, $F224, Aux_Totales!$A:$A, Aperturas!$A$2), 0))</f>
        <v/>
      </c>
      <c r="EHY224" s="21" t="str">
        <f>IF(EHY220 = "", "", IFERROR(EHY220 / SUMIFS(Aux_Totales!$N:$N, Aux_Totales!$F:$F, $F224, Aux_Totales!$A:$A, Aperturas!$A$2), 0))</f>
        <v/>
      </c>
      <c r="EHZ224" s="21" t="str">
        <f>IF(EHZ220 = "", "", IFERROR(EHZ220 / SUMIFS(Aux_Totales!$N:$N, Aux_Totales!$F:$F, $F224, Aux_Totales!$A:$A, Aperturas!$A$2), 0))</f>
        <v/>
      </c>
      <c r="EIA224" s="21" t="str">
        <f>IF(EIA220 = "", "", IFERROR(EIA220 / SUMIFS(Aux_Totales!$N:$N, Aux_Totales!$F:$F, $F224, Aux_Totales!$A:$A, Aperturas!$A$2), 0))</f>
        <v/>
      </c>
      <c r="EIB224" s="21" t="str">
        <f>IF(EIB220 = "", "", IFERROR(EIB220 / SUMIFS(Aux_Totales!$N:$N, Aux_Totales!$F:$F, $F224, Aux_Totales!$A:$A, Aperturas!$A$2), 0))</f>
        <v/>
      </c>
      <c r="EIC224" s="21" t="str">
        <f>IF(EIC220 = "", "", IFERROR(EIC220 / SUMIFS(Aux_Totales!$N:$N, Aux_Totales!$F:$F, $F224, Aux_Totales!$A:$A, Aperturas!$A$2), 0))</f>
        <v/>
      </c>
      <c r="EID224" s="21" t="str">
        <f>IF(EID220 = "", "", IFERROR(EID220 / SUMIFS(Aux_Totales!$N:$N, Aux_Totales!$F:$F, $F224, Aux_Totales!$A:$A, Aperturas!$A$2), 0))</f>
        <v/>
      </c>
      <c r="EIE224" s="21" t="str">
        <f>IF(EIE220 = "", "", IFERROR(EIE220 / SUMIFS(Aux_Totales!$N:$N, Aux_Totales!$F:$F, $F224, Aux_Totales!$A:$A, Aperturas!$A$2), 0))</f>
        <v/>
      </c>
      <c r="EIF224" s="21" t="str">
        <f>IF(EIF220 = "", "", IFERROR(EIF220 / SUMIFS(Aux_Totales!$N:$N, Aux_Totales!$F:$F, $F224, Aux_Totales!$A:$A, Aperturas!$A$2), 0))</f>
        <v/>
      </c>
      <c r="EIG224" s="21" t="str">
        <f>IF(EIG220 = "", "", IFERROR(EIG220 / SUMIFS(Aux_Totales!$N:$N, Aux_Totales!$F:$F, $F224, Aux_Totales!$A:$A, Aperturas!$A$2), 0))</f>
        <v/>
      </c>
      <c r="EIH224" s="21" t="str">
        <f>IF(EIH220 = "", "", IFERROR(EIH220 / SUMIFS(Aux_Totales!$N:$N, Aux_Totales!$F:$F, $F224, Aux_Totales!$A:$A, Aperturas!$A$2), 0))</f>
        <v/>
      </c>
      <c r="EII224" s="21" t="str">
        <f>IF(EII220 = "", "", IFERROR(EII220 / SUMIFS(Aux_Totales!$N:$N, Aux_Totales!$F:$F, $F224, Aux_Totales!$A:$A, Aperturas!$A$2), 0))</f>
        <v/>
      </c>
      <c r="EIJ224" s="21" t="str">
        <f>IF(EIJ220 = "", "", IFERROR(EIJ220 / SUMIFS(Aux_Totales!$N:$N, Aux_Totales!$F:$F, $F224, Aux_Totales!$A:$A, Aperturas!$A$2), 0))</f>
        <v/>
      </c>
      <c r="EIK224" s="21" t="str">
        <f>IF(EIK220 = "", "", IFERROR(EIK220 / SUMIFS(Aux_Totales!$N:$N, Aux_Totales!$F:$F, $F224, Aux_Totales!$A:$A, Aperturas!$A$2), 0))</f>
        <v/>
      </c>
      <c r="EIL224" s="21" t="str">
        <f>IF(EIL220 = "", "", IFERROR(EIL220 / SUMIFS(Aux_Totales!$N:$N, Aux_Totales!$F:$F, $F224, Aux_Totales!$A:$A, Aperturas!$A$2), 0))</f>
        <v/>
      </c>
      <c r="EIM224" s="21" t="str">
        <f>IF(EIM220 = "", "", IFERROR(EIM220 / SUMIFS(Aux_Totales!$N:$N, Aux_Totales!$F:$F, $F224, Aux_Totales!$A:$A, Aperturas!$A$2), 0))</f>
        <v/>
      </c>
      <c r="EIN224" s="21" t="str">
        <f>IF(EIN220 = "", "", IFERROR(EIN220 / SUMIFS(Aux_Totales!$N:$N, Aux_Totales!$F:$F, $F224, Aux_Totales!$A:$A, Aperturas!$A$2), 0))</f>
        <v/>
      </c>
      <c r="EIO224" s="21" t="str">
        <f>IF(EIO220 = "", "", IFERROR(EIO220 / SUMIFS(Aux_Totales!$N:$N, Aux_Totales!$F:$F, $F224, Aux_Totales!$A:$A, Aperturas!$A$2), 0))</f>
        <v/>
      </c>
      <c r="EIP224" s="21" t="str">
        <f>IF(EIP220 = "", "", IFERROR(EIP220 / SUMIFS(Aux_Totales!$N:$N, Aux_Totales!$F:$F, $F224, Aux_Totales!$A:$A, Aperturas!$A$2), 0))</f>
        <v/>
      </c>
      <c r="EIQ224" s="21" t="str">
        <f>IF(EIQ220 = "", "", IFERROR(EIQ220 / SUMIFS(Aux_Totales!$N:$N, Aux_Totales!$F:$F, $F224, Aux_Totales!$A:$A, Aperturas!$A$2), 0))</f>
        <v/>
      </c>
      <c r="EIR224" s="21" t="str">
        <f>IF(EIR220 = "", "", IFERROR(EIR220 / SUMIFS(Aux_Totales!$N:$N, Aux_Totales!$F:$F, $F224, Aux_Totales!$A:$A, Aperturas!$A$2), 0))</f>
        <v/>
      </c>
      <c r="EIS224" s="21" t="str">
        <f>IF(EIS220 = "", "", IFERROR(EIS220 / SUMIFS(Aux_Totales!$N:$N, Aux_Totales!$F:$F, $F224, Aux_Totales!$A:$A, Aperturas!$A$2), 0))</f>
        <v/>
      </c>
      <c r="EIT224" s="21" t="str">
        <f>IF(EIT220 = "", "", IFERROR(EIT220 / SUMIFS(Aux_Totales!$N:$N, Aux_Totales!$F:$F, $F224, Aux_Totales!$A:$A, Aperturas!$A$2), 0))</f>
        <v/>
      </c>
      <c r="EIU224" s="21" t="str">
        <f>IF(EIU220 = "", "", IFERROR(EIU220 / SUMIFS(Aux_Totales!$N:$N, Aux_Totales!$F:$F, $F224, Aux_Totales!$A:$A, Aperturas!$A$2), 0))</f>
        <v/>
      </c>
      <c r="EIV224" s="21" t="str">
        <f>IF(EIV220 = "", "", IFERROR(EIV220 / SUMIFS(Aux_Totales!$N:$N, Aux_Totales!$F:$F, $F224, Aux_Totales!$A:$A, Aperturas!$A$2), 0))</f>
        <v/>
      </c>
      <c r="EIW224" s="21" t="str">
        <f>IF(EIW220 = "", "", IFERROR(EIW220 / SUMIFS(Aux_Totales!$N:$N, Aux_Totales!$F:$F, $F224, Aux_Totales!$A:$A, Aperturas!$A$2), 0))</f>
        <v/>
      </c>
      <c r="EIX224" s="21" t="str">
        <f>IF(EIX220 = "", "", IFERROR(EIX220 / SUMIFS(Aux_Totales!$N:$N, Aux_Totales!$F:$F, $F224, Aux_Totales!$A:$A, Aperturas!$A$2), 0))</f>
        <v/>
      </c>
      <c r="EIY224" s="21" t="str">
        <f>IF(EIY220 = "", "", IFERROR(EIY220 / SUMIFS(Aux_Totales!$N:$N, Aux_Totales!$F:$F, $F224, Aux_Totales!$A:$A, Aperturas!$A$2), 0))</f>
        <v/>
      </c>
      <c r="EIZ224" s="21" t="str">
        <f>IF(EIZ220 = "", "", IFERROR(EIZ220 / SUMIFS(Aux_Totales!$N:$N, Aux_Totales!$F:$F, $F224, Aux_Totales!$A:$A, Aperturas!$A$2), 0))</f>
        <v/>
      </c>
      <c r="EJA224" s="21" t="str">
        <f>IF(EJA220 = "", "", IFERROR(EJA220 / SUMIFS(Aux_Totales!$N:$N, Aux_Totales!$F:$F, $F224, Aux_Totales!$A:$A, Aperturas!$A$2), 0))</f>
        <v/>
      </c>
      <c r="EJB224" s="21" t="str">
        <f>IF(EJB220 = "", "", IFERROR(EJB220 / SUMIFS(Aux_Totales!$N:$N, Aux_Totales!$F:$F, $F224, Aux_Totales!$A:$A, Aperturas!$A$2), 0))</f>
        <v/>
      </c>
      <c r="EJC224" s="21" t="str">
        <f>IF(EJC220 = "", "", IFERROR(EJC220 / SUMIFS(Aux_Totales!$N:$N, Aux_Totales!$F:$F, $F224, Aux_Totales!$A:$A, Aperturas!$A$2), 0))</f>
        <v/>
      </c>
      <c r="EJD224" s="21" t="str">
        <f>IF(EJD220 = "", "", IFERROR(EJD220 / SUMIFS(Aux_Totales!$N:$N, Aux_Totales!$F:$F, $F224, Aux_Totales!$A:$A, Aperturas!$A$2), 0))</f>
        <v/>
      </c>
      <c r="EJE224" s="21" t="str">
        <f>IF(EJE220 = "", "", IFERROR(EJE220 / SUMIFS(Aux_Totales!$N:$N, Aux_Totales!$F:$F, $F224, Aux_Totales!$A:$A, Aperturas!$A$2), 0))</f>
        <v/>
      </c>
      <c r="EJF224" s="21" t="str">
        <f>IF(EJF220 = "", "", IFERROR(EJF220 / SUMIFS(Aux_Totales!$N:$N, Aux_Totales!$F:$F, $F224, Aux_Totales!$A:$A, Aperturas!$A$2), 0))</f>
        <v/>
      </c>
      <c r="EJG224" s="21" t="str">
        <f>IF(EJG220 = "", "", IFERROR(EJG220 / SUMIFS(Aux_Totales!$N:$N, Aux_Totales!$F:$F, $F224, Aux_Totales!$A:$A, Aperturas!$A$2), 0))</f>
        <v/>
      </c>
      <c r="EJH224" s="21" t="str">
        <f>IF(EJH220 = "", "", IFERROR(EJH220 / SUMIFS(Aux_Totales!$N:$N, Aux_Totales!$F:$F, $F224, Aux_Totales!$A:$A, Aperturas!$A$2), 0))</f>
        <v/>
      </c>
      <c r="EJI224" s="21" t="str">
        <f>IF(EJI220 = "", "", IFERROR(EJI220 / SUMIFS(Aux_Totales!$N:$N, Aux_Totales!$F:$F, $F224, Aux_Totales!$A:$A, Aperturas!$A$2), 0))</f>
        <v/>
      </c>
      <c r="EJJ224" s="21" t="str">
        <f>IF(EJJ220 = "", "", IFERROR(EJJ220 / SUMIFS(Aux_Totales!$N:$N, Aux_Totales!$F:$F, $F224, Aux_Totales!$A:$A, Aperturas!$A$2), 0))</f>
        <v/>
      </c>
      <c r="EJK224" s="21" t="str">
        <f>IF(EJK220 = "", "", IFERROR(EJK220 / SUMIFS(Aux_Totales!$N:$N, Aux_Totales!$F:$F, $F224, Aux_Totales!$A:$A, Aperturas!$A$2), 0))</f>
        <v/>
      </c>
      <c r="EJL224" s="21" t="str">
        <f>IF(EJL220 = "", "", IFERROR(EJL220 / SUMIFS(Aux_Totales!$N:$N, Aux_Totales!$F:$F, $F224, Aux_Totales!$A:$A, Aperturas!$A$2), 0))</f>
        <v/>
      </c>
      <c r="EJM224" s="21" t="str">
        <f>IF(EJM220 = "", "", IFERROR(EJM220 / SUMIFS(Aux_Totales!$N:$N, Aux_Totales!$F:$F, $F224, Aux_Totales!$A:$A, Aperturas!$A$2), 0))</f>
        <v/>
      </c>
      <c r="EJN224" s="21" t="str">
        <f>IF(EJN220 = "", "", IFERROR(EJN220 / SUMIFS(Aux_Totales!$N:$N, Aux_Totales!$F:$F, $F224, Aux_Totales!$A:$A, Aperturas!$A$2), 0))</f>
        <v/>
      </c>
      <c r="EJO224" s="21" t="str">
        <f>IF(EJO220 = "", "", IFERROR(EJO220 / SUMIFS(Aux_Totales!$N:$N, Aux_Totales!$F:$F, $F224, Aux_Totales!$A:$A, Aperturas!$A$2), 0))</f>
        <v/>
      </c>
      <c r="EJP224" s="21" t="str">
        <f>IF(EJP220 = "", "", IFERROR(EJP220 / SUMIFS(Aux_Totales!$N:$N, Aux_Totales!$F:$F, $F224, Aux_Totales!$A:$A, Aperturas!$A$2), 0))</f>
        <v/>
      </c>
      <c r="EJQ224" s="21" t="str">
        <f>IF(EJQ220 = "", "", IFERROR(EJQ220 / SUMIFS(Aux_Totales!$N:$N, Aux_Totales!$F:$F, $F224, Aux_Totales!$A:$A, Aperturas!$A$2), 0))</f>
        <v/>
      </c>
      <c r="EJR224" s="21" t="str">
        <f>IF(EJR220 = "", "", IFERROR(EJR220 / SUMIFS(Aux_Totales!$N:$N, Aux_Totales!$F:$F, $F224, Aux_Totales!$A:$A, Aperturas!$A$2), 0))</f>
        <v/>
      </c>
      <c r="EJS224" s="21" t="str">
        <f>IF(EJS220 = "", "", IFERROR(EJS220 / SUMIFS(Aux_Totales!$N:$N, Aux_Totales!$F:$F, $F224, Aux_Totales!$A:$A, Aperturas!$A$2), 0))</f>
        <v/>
      </c>
      <c r="EJT224" s="21" t="str">
        <f>IF(EJT220 = "", "", IFERROR(EJT220 / SUMIFS(Aux_Totales!$N:$N, Aux_Totales!$F:$F, $F224, Aux_Totales!$A:$A, Aperturas!$A$2), 0))</f>
        <v/>
      </c>
      <c r="EJU224" s="21" t="str">
        <f>IF(EJU220 = "", "", IFERROR(EJU220 / SUMIFS(Aux_Totales!$N:$N, Aux_Totales!$F:$F, $F224, Aux_Totales!$A:$A, Aperturas!$A$2), 0))</f>
        <v/>
      </c>
      <c r="EJV224" s="21" t="str">
        <f>IF(EJV220 = "", "", IFERROR(EJV220 / SUMIFS(Aux_Totales!$N:$N, Aux_Totales!$F:$F, $F224, Aux_Totales!$A:$A, Aperturas!$A$2), 0))</f>
        <v/>
      </c>
      <c r="EJW224" s="21" t="str">
        <f>IF(EJW220 = "", "", IFERROR(EJW220 / SUMIFS(Aux_Totales!$N:$N, Aux_Totales!$F:$F, $F224, Aux_Totales!$A:$A, Aperturas!$A$2), 0))</f>
        <v/>
      </c>
      <c r="EJX224" s="21" t="str">
        <f>IF(EJX220 = "", "", IFERROR(EJX220 / SUMIFS(Aux_Totales!$N:$N, Aux_Totales!$F:$F, $F224, Aux_Totales!$A:$A, Aperturas!$A$2), 0))</f>
        <v/>
      </c>
      <c r="EJY224" s="21" t="str">
        <f>IF(EJY220 = "", "", IFERROR(EJY220 / SUMIFS(Aux_Totales!$N:$N, Aux_Totales!$F:$F, $F224, Aux_Totales!$A:$A, Aperturas!$A$2), 0))</f>
        <v/>
      </c>
      <c r="EJZ224" s="21" t="str">
        <f>IF(EJZ220 = "", "", IFERROR(EJZ220 / SUMIFS(Aux_Totales!$N:$N, Aux_Totales!$F:$F, $F224, Aux_Totales!$A:$A, Aperturas!$A$2), 0))</f>
        <v/>
      </c>
      <c r="EKA224" s="21" t="str">
        <f>IF(EKA220 = "", "", IFERROR(EKA220 / SUMIFS(Aux_Totales!$N:$N, Aux_Totales!$F:$F, $F224, Aux_Totales!$A:$A, Aperturas!$A$2), 0))</f>
        <v/>
      </c>
      <c r="EKB224" s="21" t="str">
        <f>IF(EKB220 = "", "", IFERROR(EKB220 / SUMIFS(Aux_Totales!$N:$N, Aux_Totales!$F:$F, $F224, Aux_Totales!$A:$A, Aperturas!$A$2), 0))</f>
        <v/>
      </c>
      <c r="EKC224" s="21" t="str">
        <f>IF(EKC220 = "", "", IFERROR(EKC220 / SUMIFS(Aux_Totales!$N:$N, Aux_Totales!$F:$F, $F224, Aux_Totales!$A:$A, Aperturas!$A$2), 0))</f>
        <v/>
      </c>
      <c r="EKD224" s="21" t="str">
        <f>IF(EKD220 = "", "", IFERROR(EKD220 / SUMIFS(Aux_Totales!$N:$N, Aux_Totales!$F:$F, $F224, Aux_Totales!$A:$A, Aperturas!$A$2), 0))</f>
        <v/>
      </c>
      <c r="EKE224" s="21" t="str">
        <f>IF(EKE220 = "", "", IFERROR(EKE220 / SUMIFS(Aux_Totales!$N:$N, Aux_Totales!$F:$F, $F224, Aux_Totales!$A:$A, Aperturas!$A$2), 0))</f>
        <v/>
      </c>
      <c r="EKF224" s="21" t="str">
        <f>IF(EKF220 = "", "", IFERROR(EKF220 / SUMIFS(Aux_Totales!$N:$N, Aux_Totales!$F:$F, $F224, Aux_Totales!$A:$A, Aperturas!$A$2), 0))</f>
        <v/>
      </c>
      <c r="EKG224" s="21" t="str">
        <f>IF(EKG220 = "", "", IFERROR(EKG220 / SUMIFS(Aux_Totales!$N:$N, Aux_Totales!$F:$F, $F224, Aux_Totales!$A:$A, Aperturas!$A$2), 0))</f>
        <v/>
      </c>
      <c r="EKH224" s="21" t="str">
        <f>IF(EKH220 = "", "", IFERROR(EKH220 / SUMIFS(Aux_Totales!$N:$N, Aux_Totales!$F:$F, $F224, Aux_Totales!$A:$A, Aperturas!$A$2), 0))</f>
        <v/>
      </c>
      <c r="EKI224" s="21" t="str">
        <f>IF(EKI220 = "", "", IFERROR(EKI220 / SUMIFS(Aux_Totales!$N:$N, Aux_Totales!$F:$F, $F224, Aux_Totales!$A:$A, Aperturas!$A$2), 0))</f>
        <v/>
      </c>
      <c r="EKJ224" s="21" t="str">
        <f>IF(EKJ220 = "", "", IFERROR(EKJ220 / SUMIFS(Aux_Totales!$N:$N, Aux_Totales!$F:$F, $F224, Aux_Totales!$A:$A, Aperturas!$A$2), 0))</f>
        <v/>
      </c>
      <c r="EKK224" s="21" t="str">
        <f>IF(EKK220 = "", "", IFERROR(EKK220 / SUMIFS(Aux_Totales!$N:$N, Aux_Totales!$F:$F, $F224, Aux_Totales!$A:$A, Aperturas!$A$2), 0))</f>
        <v/>
      </c>
      <c r="EKL224" s="21" t="str">
        <f>IF(EKL220 = "", "", IFERROR(EKL220 / SUMIFS(Aux_Totales!$N:$N, Aux_Totales!$F:$F, $F224, Aux_Totales!$A:$A, Aperturas!$A$2), 0))</f>
        <v/>
      </c>
      <c r="EKM224" s="21" t="str">
        <f>IF(EKM220 = "", "", IFERROR(EKM220 / SUMIFS(Aux_Totales!$N:$N, Aux_Totales!$F:$F, $F224, Aux_Totales!$A:$A, Aperturas!$A$2), 0))</f>
        <v/>
      </c>
      <c r="EKN224" s="21" t="str">
        <f>IF(EKN220 = "", "", IFERROR(EKN220 / SUMIFS(Aux_Totales!$N:$N, Aux_Totales!$F:$F, $F224, Aux_Totales!$A:$A, Aperturas!$A$2), 0))</f>
        <v/>
      </c>
      <c r="EKO224" s="21" t="str">
        <f>IF(EKO220 = "", "", IFERROR(EKO220 / SUMIFS(Aux_Totales!$N:$N, Aux_Totales!$F:$F, $F224, Aux_Totales!$A:$A, Aperturas!$A$2), 0))</f>
        <v/>
      </c>
      <c r="EKP224" s="21" t="str">
        <f>IF(EKP220 = "", "", IFERROR(EKP220 / SUMIFS(Aux_Totales!$N:$N, Aux_Totales!$F:$F, $F224, Aux_Totales!$A:$A, Aperturas!$A$2), 0))</f>
        <v/>
      </c>
      <c r="EKQ224" s="21" t="str">
        <f>IF(EKQ220 = "", "", IFERROR(EKQ220 / SUMIFS(Aux_Totales!$N:$N, Aux_Totales!$F:$F, $F224, Aux_Totales!$A:$A, Aperturas!$A$2), 0))</f>
        <v/>
      </c>
      <c r="EKR224" s="21" t="str">
        <f>IF(EKR220 = "", "", IFERROR(EKR220 / SUMIFS(Aux_Totales!$N:$N, Aux_Totales!$F:$F, $F224, Aux_Totales!$A:$A, Aperturas!$A$2), 0))</f>
        <v/>
      </c>
      <c r="EKS224" s="21" t="str">
        <f>IF(EKS220 = "", "", IFERROR(EKS220 / SUMIFS(Aux_Totales!$N:$N, Aux_Totales!$F:$F, $F224, Aux_Totales!$A:$A, Aperturas!$A$2), 0))</f>
        <v/>
      </c>
      <c r="EKT224" s="21" t="str">
        <f>IF(EKT220 = "", "", IFERROR(EKT220 / SUMIFS(Aux_Totales!$N:$N, Aux_Totales!$F:$F, $F224, Aux_Totales!$A:$A, Aperturas!$A$2), 0))</f>
        <v/>
      </c>
      <c r="EKU224" s="21" t="str">
        <f>IF(EKU220 = "", "", IFERROR(EKU220 / SUMIFS(Aux_Totales!$N:$N, Aux_Totales!$F:$F, $F224, Aux_Totales!$A:$A, Aperturas!$A$2), 0))</f>
        <v/>
      </c>
      <c r="EKV224" s="21" t="str">
        <f>IF(EKV220 = "", "", IFERROR(EKV220 / SUMIFS(Aux_Totales!$N:$N, Aux_Totales!$F:$F, $F224, Aux_Totales!$A:$A, Aperturas!$A$2), 0))</f>
        <v/>
      </c>
      <c r="EKW224" s="21" t="str">
        <f>IF(EKW220 = "", "", IFERROR(EKW220 / SUMIFS(Aux_Totales!$N:$N, Aux_Totales!$F:$F, $F224, Aux_Totales!$A:$A, Aperturas!$A$2), 0))</f>
        <v/>
      </c>
      <c r="EKX224" s="21" t="str">
        <f>IF(EKX220 = "", "", IFERROR(EKX220 / SUMIFS(Aux_Totales!$N:$N, Aux_Totales!$F:$F, $F224, Aux_Totales!$A:$A, Aperturas!$A$2), 0))</f>
        <v/>
      </c>
      <c r="EKY224" s="21" t="str">
        <f>IF(EKY220 = "", "", IFERROR(EKY220 / SUMIFS(Aux_Totales!$N:$N, Aux_Totales!$F:$F, $F224, Aux_Totales!$A:$A, Aperturas!$A$2), 0))</f>
        <v/>
      </c>
      <c r="EKZ224" s="21" t="str">
        <f>IF(EKZ220 = "", "", IFERROR(EKZ220 / SUMIFS(Aux_Totales!$N:$N, Aux_Totales!$F:$F, $F224, Aux_Totales!$A:$A, Aperturas!$A$2), 0))</f>
        <v/>
      </c>
      <c r="ELA224" s="21" t="str">
        <f>IF(ELA220 = "", "", IFERROR(ELA220 / SUMIFS(Aux_Totales!$N:$N, Aux_Totales!$F:$F, $F224, Aux_Totales!$A:$A, Aperturas!$A$2), 0))</f>
        <v/>
      </c>
      <c r="ELB224" s="21" t="str">
        <f>IF(ELB220 = "", "", IFERROR(ELB220 / SUMIFS(Aux_Totales!$N:$N, Aux_Totales!$F:$F, $F224, Aux_Totales!$A:$A, Aperturas!$A$2), 0))</f>
        <v/>
      </c>
      <c r="ELC224" s="21" t="str">
        <f>IF(ELC220 = "", "", IFERROR(ELC220 / SUMIFS(Aux_Totales!$N:$N, Aux_Totales!$F:$F, $F224, Aux_Totales!$A:$A, Aperturas!$A$2), 0))</f>
        <v/>
      </c>
      <c r="ELD224" s="21" t="str">
        <f>IF(ELD220 = "", "", IFERROR(ELD220 / SUMIFS(Aux_Totales!$N:$N, Aux_Totales!$F:$F, $F224, Aux_Totales!$A:$A, Aperturas!$A$2), 0))</f>
        <v/>
      </c>
      <c r="ELE224" s="21" t="str">
        <f>IF(ELE220 = "", "", IFERROR(ELE220 / SUMIFS(Aux_Totales!$N:$N, Aux_Totales!$F:$F, $F224, Aux_Totales!$A:$A, Aperturas!$A$2), 0))</f>
        <v/>
      </c>
      <c r="ELF224" s="21" t="str">
        <f>IF(ELF220 = "", "", IFERROR(ELF220 / SUMIFS(Aux_Totales!$N:$N, Aux_Totales!$F:$F, $F224, Aux_Totales!$A:$A, Aperturas!$A$2), 0))</f>
        <v/>
      </c>
      <c r="ELG224" s="21" t="str">
        <f>IF(ELG220 = "", "", IFERROR(ELG220 / SUMIFS(Aux_Totales!$N:$N, Aux_Totales!$F:$F, $F224, Aux_Totales!$A:$A, Aperturas!$A$2), 0))</f>
        <v/>
      </c>
      <c r="ELH224" s="21" t="str">
        <f>IF(ELH220 = "", "", IFERROR(ELH220 / SUMIFS(Aux_Totales!$N:$N, Aux_Totales!$F:$F, $F224, Aux_Totales!$A:$A, Aperturas!$A$2), 0))</f>
        <v/>
      </c>
      <c r="ELI224" s="21" t="str">
        <f>IF(ELI220 = "", "", IFERROR(ELI220 / SUMIFS(Aux_Totales!$N:$N, Aux_Totales!$F:$F, $F224, Aux_Totales!$A:$A, Aperturas!$A$2), 0))</f>
        <v/>
      </c>
      <c r="ELJ224" s="21" t="str">
        <f>IF(ELJ220 = "", "", IFERROR(ELJ220 / SUMIFS(Aux_Totales!$N:$N, Aux_Totales!$F:$F, $F224, Aux_Totales!$A:$A, Aperturas!$A$2), 0))</f>
        <v/>
      </c>
      <c r="ELK224" s="21" t="str">
        <f>IF(ELK220 = "", "", IFERROR(ELK220 / SUMIFS(Aux_Totales!$N:$N, Aux_Totales!$F:$F, $F224, Aux_Totales!$A:$A, Aperturas!$A$2), 0))</f>
        <v/>
      </c>
      <c r="ELL224" s="21" t="str">
        <f>IF(ELL220 = "", "", IFERROR(ELL220 / SUMIFS(Aux_Totales!$N:$N, Aux_Totales!$F:$F, $F224, Aux_Totales!$A:$A, Aperturas!$A$2), 0))</f>
        <v/>
      </c>
      <c r="ELM224" s="21" t="str">
        <f>IF(ELM220 = "", "", IFERROR(ELM220 / SUMIFS(Aux_Totales!$N:$N, Aux_Totales!$F:$F, $F224, Aux_Totales!$A:$A, Aperturas!$A$2), 0))</f>
        <v/>
      </c>
      <c r="ELN224" s="21" t="str">
        <f>IF(ELN220 = "", "", IFERROR(ELN220 / SUMIFS(Aux_Totales!$N:$N, Aux_Totales!$F:$F, $F224, Aux_Totales!$A:$A, Aperturas!$A$2), 0))</f>
        <v/>
      </c>
      <c r="ELO224" s="21" t="str">
        <f>IF(ELO220 = "", "", IFERROR(ELO220 / SUMIFS(Aux_Totales!$N:$N, Aux_Totales!$F:$F, $F224, Aux_Totales!$A:$A, Aperturas!$A$2), 0))</f>
        <v/>
      </c>
      <c r="ELP224" s="21" t="str">
        <f>IF(ELP220 = "", "", IFERROR(ELP220 / SUMIFS(Aux_Totales!$N:$N, Aux_Totales!$F:$F, $F224, Aux_Totales!$A:$A, Aperturas!$A$2), 0))</f>
        <v/>
      </c>
      <c r="ELQ224" s="21" t="str">
        <f>IF(ELQ220 = "", "", IFERROR(ELQ220 / SUMIFS(Aux_Totales!$N:$N, Aux_Totales!$F:$F, $F224, Aux_Totales!$A:$A, Aperturas!$A$2), 0))</f>
        <v/>
      </c>
      <c r="ELR224" s="21" t="str">
        <f>IF(ELR220 = "", "", IFERROR(ELR220 / SUMIFS(Aux_Totales!$N:$N, Aux_Totales!$F:$F, $F224, Aux_Totales!$A:$A, Aperturas!$A$2), 0))</f>
        <v/>
      </c>
      <c r="ELS224" s="21" t="str">
        <f>IF(ELS220 = "", "", IFERROR(ELS220 / SUMIFS(Aux_Totales!$N:$N, Aux_Totales!$F:$F, $F224, Aux_Totales!$A:$A, Aperturas!$A$2), 0))</f>
        <v/>
      </c>
      <c r="ELT224" s="21" t="str">
        <f>IF(ELT220 = "", "", IFERROR(ELT220 / SUMIFS(Aux_Totales!$N:$N, Aux_Totales!$F:$F, $F224, Aux_Totales!$A:$A, Aperturas!$A$2), 0))</f>
        <v/>
      </c>
      <c r="ELU224" s="21" t="str">
        <f>IF(ELU220 = "", "", IFERROR(ELU220 / SUMIFS(Aux_Totales!$N:$N, Aux_Totales!$F:$F, $F224, Aux_Totales!$A:$A, Aperturas!$A$2), 0))</f>
        <v/>
      </c>
      <c r="ELV224" s="21" t="str">
        <f>IF(ELV220 = "", "", IFERROR(ELV220 / SUMIFS(Aux_Totales!$N:$N, Aux_Totales!$F:$F, $F224, Aux_Totales!$A:$A, Aperturas!$A$2), 0))</f>
        <v/>
      </c>
      <c r="ELW224" s="21" t="str">
        <f>IF(ELW220 = "", "", IFERROR(ELW220 / SUMIFS(Aux_Totales!$N:$N, Aux_Totales!$F:$F, $F224, Aux_Totales!$A:$A, Aperturas!$A$2), 0))</f>
        <v/>
      </c>
      <c r="ELX224" s="21" t="str">
        <f>IF(ELX220 = "", "", IFERROR(ELX220 / SUMIFS(Aux_Totales!$N:$N, Aux_Totales!$F:$F, $F224, Aux_Totales!$A:$A, Aperturas!$A$2), 0))</f>
        <v/>
      </c>
      <c r="ELY224" s="21" t="str">
        <f>IF(ELY220 = "", "", IFERROR(ELY220 / SUMIFS(Aux_Totales!$N:$N, Aux_Totales!$F:$F, $F224, Aux_Totales!$A:$A, Aperturas!$A$2), 0))</f>
        <v/>
      </c>
      <c r="ELZ224" s="21" t="str">
        <f>IF(ELZ220 = "", "", IFERROR(ELZ220 / SUMIFS(Aux_Totales!$N:$N, Aux_Totales!$F:$F, $F224, Aux_Totales!$A:$A, Aperturas!$A$2), 0))</f>
        <v/>
      </c>
      <c r="EMA224" s="21" t="str">
        <f>IF(EMA220 = "", "", IFERROR(EMA220 / SUMIFS(Aux_Totales!$N:$N, Aux_Totales!$F:$F, $F224, Aux_Totales!$A:$A, Aperturas!$A$2), 0))</f>
        <v/>
      </c>
      <c r="EMB224" s="21" t="str">
        <f>IF(EMB220 = "", "", IFERROR(EMB220 / SUMIFS(Aux_Totales!$N:$N, Aux_Totales!$F:$F, $F224, Aux_Totales!$A:$A, Aperturas!$A$2), 0))</f>
        <v/>
      </c>
      <c r="EMC224" s="21" t="str">
        <f>IF(EMC220 = "", "", IFERROR(EMC220 / SUMIFS(Aux_Totales!$N:$N, Aux_Totales!$F:$F, $F224, Aux_Totales!$A:$A, Aperturas!$A$2), 0))</f>
        <v/>
      </c>
      <c r="EMD224" s="21" t="str">
        <f>IF(EMD220 = "", "", IFERROR(EMD220 / SUMIFS(Aux_Totales!$N:$N, Aux_Totales!$F:$F, $F224, Aux_Totales!$A:$A, Aperturas!$A$2), 0))</f>
        <v/>
      </c>
      <c r="EME224" s="21" t="str">
        <f>IF(EME220 = "", "", IFERROR(EME220 / SUMIFS(Aux_Totales!$N:$N, Aux_Totales!$F:$F, $F224, Aux_Totales!$A:$A, Aperturas!$A$2), 0))</f>
        <v/>
      </c>
      <c r="EMF224" s="21" t="str">
        <f>IF(EMF220 = "", "", IFERROR(EMF220 / SUMIFS(Aux_Totales!$N:$N, Aux_Totales!$F:$F, $F224, Aux_Totales!$A:$A, Aperturas!$A$2), 0))</f>
        <v/>
      </c>
      <c r="EMG224" s="21" t="str">
        <f>IF(EMG220 = "", "", IFERROR(EMG220 / SUMIFS(Aux_Totales!$N:$N, Aux_Totales!$F:$F, $F224, Aux_Totales!$A:$A, Aperturas!$A$2), 0))</f>
        <v/>
      </c>
      <c r="EMH224" s="21" t="str">
        <f>IF(EMH220 = "", "", IFERROR(EMH220 / SUMIFS(Aux_Totales!$N:$N, Aux_Totales!$F:$F, $F224, Aux_Totales!$A:$A, Aperturas!$A$2), 0))</f>
        <v/>
      </c>
      <c r="EMI224" s="21" t="str">
        <f>IF(EMI220 = "", "", IFERROR(EMI220 / SUMIFS(Aux_Totales!$N:$N, Aux_Totales!$F:$F, $F224, Aux_Totales!$A:$A, Aperturas!$A$2), 0))</f>
        <v/>
      </c>
      <c r="EMJ224" s="21" t="str">
        <f>IF(EMJ220 = "", "", IFERROR(EMJ220 / SUMIFS(Aux_Totales!$N:$N, Aux_Totales!$F:$F, $F224, Aux_Totales!$A:$A, Aperturas!$A$2), 0))</f>
        <v/>
      </c>
      <c r="EMK224" s="21" t="str">
        <f>IF(EMK220 = "", "", IFERROR(EMK220 / SUMIFS(Aux_Totales!$N:$N, Aux_Totales!$F:$F, $F224, Aux_Totales!$A:$A, Aperturas!$A$2), 0))</f>
        <v/>
      </c>
      <c r="EML224" s="21" t="str">
        <f>IF(EML220 = "", "", IFERROR(EML220 / SUMIFS(Aux_Totales!$N:$N, Aux_Totales!$F:$F, $F224, Aux_Totales!$A:$A, Aperturas!$A$2), 0))</f>
        <v/>
      </c>
      <c r="EMM224" s="21" t="str">
        <f>IF(EMM220 = "", "", IFERROR(EMM220 / SUMIFS(Aux_Totales!$N:$N, Aux_Totales!$F:$F, $F224, Aux_Totales!$A:$A, Aperturas!$A$2), 0))</f>
        <v/>
      </c>
      <c r="EMN224" s="21" t="str">
        <f>IF(EMN220 = "", "", IFERROR(EMN220 / SUMIFS(Aux_Totales!$N:$N, Aux_Totales!$F:$F, $F224, Aux_Totales!$A:$A, Aperturas!$A$2), 0))</f>
        <v/>
      </c>
      <c r="EMO224" s="21" t="str">
        <f>IF(EMO220 = "", "", IFERROR(EMO220 / SUMIFS(Aux_Totales!$N:$N, Aux_Totales!$F:$F, $F224, Aux_Totales!$A:$A, Aperturas!$A$2), 0))</f>
        <v/>
      </c>
      <c r="EMP224" s="21" t="str">
        <f>IF(EMP220 = "", "", IFERROR(EMP220 / SUMIFS(Aux_Totales!$N:$N, Aux_Totales!$F:$F, $F224, Aux_Totales!$A:$A, Aperturas!$A$2), 0))</f>
        <v/>
      </c>
      <c r="EMQ224" s="21" t="str">
        <f>IF(EMQ220 = "", "", IFERROR(EMQ220 / SUMIFS(Aux_Totales!$N:$N, Aux_Totales!$F:$F, $F224, Aux_Totales!$A:$A, Aperturas!$A$2), 0))</f>
        <v/>
      </c>
      <c r="EMR224" s="21" t="str">
        <f>IF(EMR220 = "", "", IFERROR(EMR220 / SUMIFS(Aux_Totales!$N:$N, Aux_Totales!$F:$F, $F224, Aux_Totales!$A:$A, Aperturas!$A$2), 0))</f>
        <v/>
      </c>
      <c r="EMS224" s="21" t="str">
        <f>IF(EMS220 = "", "", IFERROR(EMS220 / SUMIFS(Aux_Totales!$N:$N, Aux_Totales!$F:$F, $F224, Aux_Totales!$A:$A, Aperturas!$A$2), 0))</f>
        <v/>
      </c>
      <c r="EMT224" s="21" t="str">
        <f>IF(EMT220 = "", "", IFERROR(EMT220 / SUMIFS(Aux_Totales!$N:$N, Aux_Totales!$F:$F, $F224, Aux_Totales!$A:$A, Aperturas!$A$2), 0))</f>
        <v/>
      </c>
      <c r="EMU224" s="21" t="str">
        <f>IF(EMU220 = "", "", IFERROR(EMU220 / SUMIFS(Aux_Totales!$N:$N, Aux_Totales!$F:$F, $F224, Aux_Totales!$A:$A, Aperturas!$A$2), 0))</f>
        <v/>
      </c>
      <c r="EMV224" s="21" t="str">
        <f>IF(EMV220 = "", "", IFERROR(EMV220 / SUMIFS(Aux_Totales!$N:$N, Aux_Totales!$F:$F, $F224, Aux_Totales!$A:$A, Aperturas!$A$2), 0))</f>
        <v/>
      </c>
      <c r="EMW224" s="21" t="str">
        <f>IF(EMW220 = "", "", IFERROR(EMW220 / SUMIFS(Aux_Totales!$N:$N, Aux_Totales!$F:$F, $F224, Aux_Totales!$A:$A, Aperturas!$A$2), 0))</f>
        <v/>
      </c>
      <c r="EMX224" s="21" t="str">
        <f>IF(EMX220 = "", "", IFERROR(EMX220 / SUMIFS(Aux_Totales!$N:$N, Aux_Totales!$F:$F, $F224, Aux_Totales!$A:$A, Aperturas!$A$2), 0))</f>
        <v/>
      </c>
      <c r="EMY224" s="21" t="str">
        <f>IF(EMY220 = "", "", IFERROR(EMY220 / SUMIFS(Aux_Totales!$N:$N, Aux_Totales!$F:$F, $F224, Aux_Totales!$A:$A, Aperturas!$A$2), 0))</f>
        <v/>
      </c>
      <c r="EMZ224" s="21" t="str">
        <f>IF(EMZ220 = "", "", IFERROR(EMZ220 / SUMIFS(Aux_Totales!$N:$N, Aux_Totales!$F:$F, $F224, Aux_Totales!$A:$A, Aperturas!$A$2), 0))</f>
        <v/>
      </c>
      <c r="ENA224" s="21" t="str">
        <f>IF(ENA220 = "", "", IFERROR(ENA220 / SUMIFS(Aux_Totales!$N:$N, Aux_Totales!$F:$F, $F224, Aux_Totales!$A:$A, Aperturas!$A$2), 0))</f>
        <v/>
      </c>
      <c r="ENB224" s="21" t="str">
        <f>IF(ENB220 = "", "", IFERROR(ENB220 / SUMIFS(Aux_Totales!$N:$N, Aux_Totales!$F:$F, $F224, Aux_Totales!$A:$A, Aperturas!$A$2), 0))</f>
        <v/>
      </c>
      <c r="ENC224" s="21" t="str">
        <f>IF(ENC220 = "", "", IFERROR(ENC220 / SUMIFS(Aux_Totales!$N:$N, Aux_Totales!$F:$F, $F224, Aux_Totales!$A:$A, Aperturas!$A$2), 0))</f>
        <v/>
      </c>
      <c r="END224" s="21" t="str">
        <f>IF(END220 = "", "", IFERROR(END220 / SUMIFS(Aux_Totales!$N:$N, Aux_Totales!$F:$F, $F224, Aux_Totales!$A:$A, Aperturas!$A$2), 0))</f>
        <v/>
      </c>
      <c r="ENE224" s="21" t="str">
        <f>IF(ENE220 = "", "", IFERROR(ENE220 / SUMIFS(Aux_Totales!$N:$N, Aux_Totales!$F:$F, $F224, Aux_Totales!$A:$A, Aperturas!$A$2), 0))</f>
        <v/>
      </c>
      <c r="ENF224" s="21" t="str">
        <f>IF(ENF220 = "", "", IFERROR(ENF220 / SUMIFS(Aux_Totales!$N:$N, Aux_Totales!$F:$F, $F224, Aux_Totales!$A:$A, Aperturas!$A$2), 0))</f>
        <v/>
      </c>
      <c r="ENG224" s="21" t="str">
        <f>IF(ENG220 = "", "", IFERROR(ENG220 / SUMIFS(Aux_Totales!$N:$N, Aux_Totales!$F:$F, $F224, Aux_Totales!$A:$A, Aperturas!$A$2), 0))</f>
        <v/>
      </c>
      <c r="ENH224" s="21" t="str">
        <f>IF(ENH220 = "", "", IFERROR(ENH220 / SUMIFS(Aux_Totales!$N:$N, Aux_Totales!$F:$F, $F224, Aux_Totales!$A:$A, Aperturas!$A$2), 0))</f>
        <v/>
      </c>
      <c r="ENI224" s="21" t="str">
        <f>IF(ENI220 = "", "", IFERROR(ENI220 / SUMIFS(Aux_Totales!$N:$N, Aux_Totales!$F:$F, $F224, Aux_Totales!$A:$A, Aperturas!$A$2), 0))</f>
        <v/>
      </c>
      <c r="ENJ224" s="21" t="str">
        <f>IF(ENJ220 = "", "", IFERROR(ENJ220 / SUMIFS(Aux_Totales!$N:$N, Aux_Totales!$F:$F, $F224, Aux_Totales!$A:$A, Aperturas!$A$2), 0))</f>
        <v/>
      </c>
      <c r="ENK224" s="21" t="str">
        <f>IF(ENK220 = "", "", IFERROR(ENK220 / SUMIFS(Aux_Totales!$N:$N, Aux_Totales!$F:$F, $F224, Aux_Totales!$A:$A, Aperturas!$A$2), 0))</f>
        <v/>
      </c>
      <c r="ENL224" s="21" t="str">
        <f>IF(ENL220 = "", "", IFERROR(ENL220 / SUMIFS(Aux_Totales!$N:$N, Aux_Totales!$F:$F, $F224, Aux_Totales!$A:$A, Aperturas!$A$2), 0))</f>
        <v/>
      </c>
      <c r="ENM224" s="21" t="str">
        <f>IF(ENM220 = "", "", IFERROR(ENM220 / SUMIFS(Aux_Totales!$N:$N, Aux_Totales!$F:$F, $F224, Aux_Totales!$A:$A, Aperturas!$A$2), 0))</f>
        <v/>
      </c>
      <c r="ENN224" s="21" t="str">
        <f>IF(ENN220 = "", "", IFERROR(ENN220 / SUMIFS(Aux_Totales!$N:$N, Aux_Totales!$F:$F, $F224, Aux_Totales!$A:$A, Aperturas!$A$2), 0))</f>
        <v/>
      </c>
      <c r="ENO224" s="21" t="str">
        <f>IF(ENO220 = "", "", IFERROR(ENO220 / SUMIFS(Aux_Totales!$N:$N, Aux_Totales!$F:$F, $F224, Aux_Totales!$A:$A, Aperturas!$A$2), 0))</f>
        <v/>
      </c>
      <c r="ENP224" s="21" t="str">
        <f>IF(ENP220 = "", "", IFERROR(ENP220 / SUMIFS(Aux_Totales!$N:$N, Aux_Totales!$F:$F, $F224, Aux_Totales!$A:$A, Aperturas!$A$2), 0))</f>
        <v/>
      </c>
      <c r="ENQ224" s="21" t="str">
        <f>IF(ENQ220 = "", "", IFERROR(ENQ220 / SUMIFS(Aux_Totales!$N:$N, Aux_Totales!$F:$F, $F224, Aux_Totales!$A:$A, Aperturas!$A$2), 0))</f>
        <v/>
      </c>
      <c r="ENR224" s="21" t="str">
        <f>IF(ENR220 = "", "", IFERROR(ENR220 / SUMIFS(Aux_Totales!$N:$N, Aux_Totales!$F:$F, $F224, Aux_Totales!$A:$A, Aperturas!$A$2), 0))</f>
        <v/>
      </c>
      <c r="ENS224" s="21" t="str">
        <f>IF(ENS220 = "", "", IFERROR(ENS220 / SUMIFS(Aux_Totales!$N:$N, Aux_Totales!$F:$F, $F224, Aux_Totales!$A:$A, Aperturas!$A$2), 0))</f>
        <v/>
      </c>
      <c r="ENT224" s="21" t="str">
        <f>IF(ENT220 = "", "", IFERROR(ENT220 / SUMIFS(Aux_Totales!$N:$N, Aux_Totales!$F:$F, $F224, Aux_Totales!$A:$A, Aperturas!$A$2), 0))</f>
        <v/>
      </c>
      <c r="ENU224" s="21" t="str">
        <f>IF(ENU220 = "", "", IFERROR(ENU220 / SUMIFS(Aux_Totales!$N:$N, Aux_Totales!$F:$F, $F224, Aux_Totales!$A:$A, Aperturas!$A$2), 0))</f>
        <v/>
      </c>
      <c r="ENV224" s="21" t="str">
        <f>IF(ENV220 = "", "", IFERROR(ENV220 / SUMIFS(Aux_Totales!$N:$N, Aux_Totales!$F:$F, $F224, Aux_Totales!$A:$A, Aperturas!$A$2), 0))</f>
        <v/>
      </c>
      <c r="ENW224" s="21" t="str">
        <f>IF(ENW220 = "", "", IFERROR(ENW220 / SUMIFS(Aux_Totales!$N:$N, Aux_Totales!$F:$F, $F224, Aux_Totales!$A:$A, Aperturas!$A$2), 0))</f>
        <v/>
      </c>
      <c r="ENX224" s="21" t="str">
        <f>IF(ENX220 = "", "", IFERROR(ENX220 / SUMIFS(Aux_Totales!$N:$N, Aux_Totales!$F:$F, $F224, Aux_Totales!$A:$A, Aperturas!$A$2), 0))</f>
        <v/>
      </c>
      <c r="ENY224" s="21" t="str">
        <f>IF(ENY220 = "", "", IFERROR(ENY220 / SUMIFS(Aux_Totales!$N:$N, Aux_Totales!$F:$F, $F224, Aux_Totales!$A:$A, Aperturas!$A$2), 0))</f>
        <v/>
      </c>
      <c r="ENZ224" s="21" t="str">
        <f>IF(ENZ220 = "", "", IFERROR(ENZ220 / SUMIFS(Aux_Totales!$N:$N, Aux_Totales!$F:$F, $F224, Aux_Totales!$A:$A, Aperturas!$A$2), 0))</f>
        <v/>
      </c>
      <c r="EOA224" s="21" t="str">
        <f>IF(EOA220 = "", "", IFERROR(EOA220 / SUMIFS(Aux_Totales!$N:$N, Aux_Totales!$F:$F, $F224, Aux_Totales!$A:$A, Aperturas!$A$2), 0))</f>
        <v/>
      </c>
      <c r="EOB224" s="21" t="str">
        <f>IF(EOB220 = "", "", IFERROR(EOB220 / SUMIFS(Aux_Totales!$N:$N, Aux_Totales!$F:$F, $F224, Aux_Totales!$A:$A, Aperturas!$A$2), 0))</f>
        <v/>
      </c>
      <c r="EOC224" s="21" t="str">
        <f>IF(EOC220 = "", "", IFERROR(EOC220 / SUMIFS(Aux_Totales!$N:$N, Aux_Totales!$F:$F, $F224, Aux_Totales!$A:$A, Aperturas!$A$2), 0))</f>
        <v/>
      </c>
      <c r="EOD224" s="21" t="str">
        <f>IF(EOD220 = "", "", IFERROR(EOD220 / SUMIFS(Aux_Totales!$N:$N, Aux_Totales!$F:$F, $F224, Aux_Totales!$A:$A, Aperturas!$A$2), 0))</f>
        <v/>
      </c>
      <c r="EOE224" s="21" t="str">
        <f>IF(EOE220 = "", "", IFERROR(EOE220 / SUMIFS(Aux_Totales!$N:$N, Aux_Totales!$F:$F, $F224, Aux_Totales!$A:$A, Aperturas!$A$2), 0))</f>
        <v/>
      </c>
      <c r="EOF224" s="21" t="str">
        <f>IF(EOF220 = "", "", IFERROR(EOF220 / SUMIFS(Aux_Totales!$N:$N, Aux_Totales!$F:$F, $F224, Aux_Totales!$A:$A, Aperturas!$A$2), 0))</f>
        <v/>
      </c>
      <c r="EOG224" s="21" t="str">
        <f>IF(EOG220 = "", "", IFERROR(EOG220 / SUMIFS(Aux_Totales!$N:$N, Aux_Totales!$F:$F, $F224, Aux_Totales!$A:$A, Aperturas!$A$2), 0))</f>
        <v/>
      </c>
      <c r="EOH224" s="21" t="str">
        <f>IF(EOH220 = "", "", IFERROR(EOH220 / SUMIFS(Aux_Totales!$N:$N, Aux_Totales!$F:$F, $F224, Aux_Totales!$A:$A, Aperturas!$A$2), 0))</f>
        <v/>
      </c>
      <c r="EOI224" s="21" t="str">
        <f>IF(EOI220 = "", "", IFERROR(EOI220 / SUMIFS(Aux_Totales!$N:$N, Aux_Totales!$F:$F, $F224, Aux_Totales!$A:$A, Aperturas!$A$2), 0))</f>
        <v/>
      </c>
      <c r="EOJ224" s="21" t="str">
        <f>IF(EOJ220 = "", "", IFERROR(EOJ220 / SUMIFS(Aux_Totales!$N:$N, Aux_Totales!$F:$F, $F224, Aux_Totales!$A:$A, Aperturas!$A$2), 0))</f>
        <v/>
      </c>
      <c r="EOK224" s="21" t="str">
        <f>IF(EOK220 = "", "", IFERROR(EOK220 / SUMIFS(Aux_Totales!$N:$N, Aux_Totales!$F:$F, $F224, Aux_Totales!$A:$A, Aperturas!$A$2), 0))</f>
        <v/>
      </c>
      <c r="EOL224" s="21" t="str">
        <f>IF(EOL220 = "", "", IFERROR(EOL220 / SUMIFS(Aux_Totales!$N:$N, Aux_Totales!$F:$F, $F224, Aux_Totales!$A:$A, Aperturas!$A$2), 0))</f>
        <v/>
      </c>
      <c r="EOM224" s="21" t="str">
        <f>IF(EOM220 = "", "", IFERROR(EOM220 / SUMIFS(Aux_Totales!$N:$N, Aux_Totales!$F:$F, $F224, Aux_Totales!$A:$A, Aperturas!$A$2), 0))</f>
        <v/>
      </c>
      <c r="EON224" s="21" t="str">
        <f>IF(EON220 = "", "", IFERROR(EON220 / SUMIFS(Aux_Totales!$N:$N, Aux_Totales!$F:$F, $F224, Aux_Totales!$A:$A, Aperturas!$A$2), 0))</f>
        <v/>
      </c>
      <c r="EOO224" s="21" t="str">
        <f>IF(EOO220 = "", "", IFERROR(EOO220 / SUMIFS(Aux_Totales!$N:$N, Aux_Totales!$F:$F, $F224, Aux_Totales!$A:$A, Aperturas!$A$2), 0))</f>
        <v/>
      </c>
      <c r="EOP224" s="21" t="str">
        <f>IF(EOP220 = "", "", IFERROR(EOP220 / SUMIFS(Aux_Totales!$N:$N, Aux_Totales!$F:$F, $F224, Aux_Totales!$A:$A, Aperturas!$A$2), 0))</f>
        <v/>
      </c>
      <c r="EOQ224" s="21" t="str">
        <f>IF(EOQ220 = "", "", IFERROR(EOQ220 / SUMIFS(Aux_Totales!$N:$N, Aux_Totales!$F:$F, $F224, Aux_Totales!$A:$A, Aperturas!$A$2), 0))</f>
        <v/>
      </c>
      <c r="EOR224" s="21" t="str">
        <f>IF(EOR220 = "", "", IFERROR(EOR220 / SUMIFS(Aux_Totales!$N:$N, Aux_Totales!$F:$F, $F224, Aux_Totales!$A:$A, Aperturas!$A$2), 0))</f>
        <v/>
      </c>
      <c r="EOS224" s="21" t="str">
        <f>IF(EOS220 = "", "", IFERROR(EOS220 / SUMIFS(Aux_Totales!$N:$N, Aux_Totales!$F:$F, $F224, Aux_Totales!$A:$A, Aperturas!$A$2), 0))</f>
        <v/>
      </c>
      <c r="EOT224" s="21" t="str">
        <f>IF(EOT220 = "", "", IFERROR(EOT220 / SUMIFS(Aux_Totales!$N:$N, Aux_Totales!$F:$F, $F224, Aux_Totales!$A:$A, Aperturas!$A$2), 0))</f>
        <v/>
      </c>
      <c r="EOU224" s="21" t="str">
        <f>IF(EOU220 = "", "", IFERROR(EOU220 / SUMIFS(Aux_Totales!$N:$N, Aux_Totales!$F:$F, $F224, Aux_Totales!$A:$A, Aperturas!$A$2), 0))</f>
        <v/>
      </c>
      <c r="EOV224" s="21" t="str">
        <f>IF(EOV220 = "", "", IFERROR(EOV220 / SUMIFS(Aux_Totales!$N:$N, Aux_Totales!$F:$F, $F224, Aux_Totales!$A:$A, Aperturas!$A$2), 0))</f>
        <v/>
      </c>
      <c r="EOW224" s="21" t="str">
        <f>IF(EOW220 = "", "", IFERROR(EOW220 / SUMIFS(Aux_Totales!$N:$N, Aux_Totales!$F:$F, $F224, Aux_Totales!$A:$A, Aperturas!$A$2), 0))</f>
        <v/>
      </c>
      <c r="EOX224" s="21" t="str">
        <f>IF(EOX220 = "", "", IFERROR(EOX220 / SUMIFS(Aux_Totales!$N:$N, Aux_Totales!$F:$F, $F224, Aux_Totales!$A:$A, Aperturas!$A$2), 0))</f>
        <v/>
      </c>
      <c r="EOY224" s="21" t="str">
        <f>IF(EOY220 = "", "", IFERROR(EOY220 / SUMIFS(Aux_Totales!$N:$N, Aux_Totales!$F:$F, $F224, Aux_Totales!$A:$A, Aperturas!$A$2), 0))</f>
        <v/>
      </c>
      <c r="EOZ224" s="21" t="str">
        <f>IF(EOZ220 = "", "", IFERROR(EOZ220 / SUMIFS(Aux_Totales!$N:$N, Aux_Totales!$F:$F, $F224, Aux_Totales!$A:$A, Aperturas!$A$2), 0))</f>
        <v/>
      </c>
      <c r="EPA224" s="21" t="str">
        <f>IF(EPA220 = "", "", IFERROR(EPA220 / SUMIFS(Aux_Totales!$N:$N, Aux_Totales!$F:$F, $F224, Aux_Totales!$A:$A, Aperturas!$A$2), 0))</f>
        <v/>
      </c>
      <c r="EPB224" s="21" t="str">
        <f>IF(EPB220 = "", "", IFERROR(EPB220 / SUMIFS(Aux_Totales!$N:$N, Aux_Totales!$F:$F, $F224, Aux_Totales!$A:$A, Aperturas!$A$2), 0))</f>
        <v/>
      </c>
      <c r="EPC224" s="21" t="str">
        <f>IF(EPC220 = "", "", IFERROR(EPC220 / SUMIFS(Aux_Totales!$N:$N, Aux_Totales!$F:$F, $F224, Aux_Totales!$A:$A, Aperturas!$A$2), 0))</f>
        <v/>
      </c>
      <c r="EPD224" s="21" t="str">
        <f>IF(EPD220 = "", "", IFERROR(EPD220 / SUMIFS(Aux_Totales!$N:$N, Aux_Totales!$F:$F, $F224, Aux_Totales!$A:$A, Aperturas!$A$2), 0))</f>
        <v/>
      </c>
      <c r="EPE224" s="21" t="str">
        <f>IF(EPE220 = "", "", IFERROR(EPE220 / SUMIFS(Aux_Totales!$N:$N, Aux_Totales!$F:$F, $F224, Aux_Totales!$A:$A, Aperturas!$A$2), 0))</f>
        <v/>
      </c>
      <c r="EPF224" s="21" t="str">
        <f>IF(EPF220 = "", "", IFERROR(EPF220 / SUMIFS(Aux_Totales!$N:$N, Aux_Totales!$F:$F, $F224, Aux_Totales!$A:$A, Aperturas!$A$2), 0))</f>
        <v/>
      </c>
      <c r="EPG224" s="21" t="str">
        <f>IF(EPG220 = "", "", IFERROR(EPG220 / SUMIFS(Aux_Totales!$N:$N, Aux_Totales!$F:$F, $F224, Aux_Totales!$A:$A, Aperturas!$A$2), 0))</f>
        <v/>
      </c>
      <c r="EPH224" s="21" t="str">
        <f>IF(EPH220 = "", "", IFERROR(EPH220 / SUMIFS(Aux_Totales!$N:$N, Aux_Totales!$F:$F, $F224, Aux_Totales!$A:$A, Aperturas!$A$2), 0))</f>
        <v/>
      </c>
      <c r="EPI224" s="21" t="str">
        <f>IF(EPI220 = "", "", IFERROR(EPI220 / SUMIFS(Aux_Totales!$N:$N, Aux_Totales!$F:$F, $F224, Aux_Totales!$A:$A, Aperturas!$A$2), 0))</f>
        <v/>
      </c>
      <c r="EPJ224" s="21" t="str">
        <f>IF(EPJ220 = "", "", IFERROR(EPJ220 / SUMIFS(Aux_Totales!$N:$N, Aux_Totales!$F:$F, $F224, Aux_Totales!$A:$A, Aperturas!$A$2), 0))</f>
        <v/>
      </c>
      <c r="EPK224" s="21" t="str">
        <f>IF(EPK220 = "", "", IFERROR(EPK220 / SUMIFS(Aux_Totales!$N:$N, Aux_Totales!$F:$F, $F224, Aux_Totales!$A:$A, Aperturas!$A$2), 0))</f>
        <v/>
      </c>
      <c r="EPL224" s="21" t="str">
        <f>IF(EPL220 = "", "", IFERROR(EPL220 / SUMIFS(Aux_Totales!$N:$N, Aux_Totales!$F:$F, $F224, Aux_Totales!$A:$A, Aperturas!$A$2), 0))</f>
        <v/>
      </c>
      <c r="EPM224" s="21" t="str">
        <f>IF(EPM220 = "", "", IFERROR(EPM220 / SUMIFS(Aux_Totales!$N:$N, Aux_Totales!$F:$F, $F224, Aux_Totales!$A:$A, Aperturas!$A$2), 0))</f>
        <v/>
      </c>
      <c r="EPN224" s="21" t="str">
        <f>IF(EPN220 = "", "", IFERROR(EPN220 / SUMIFS(Aux_Totales!$N:$N, Aux_Totales!$F:$F, $F224, Aux_Totales!$A:$A, Aperturas!$A$2), 0))</f>
        <v/>
      </c>
      <c r="EPO224" s="21" t="str">
        <f>IF(EPO220 = "", "", IFERROR(EPO220 / SUMIFS(Aux_Totales!$N:$N, Aux_Totales!$F:$F, $F224, Aux_Totales!$A:$A, Aperturas!$A$2), 0))</f>
        <v/>
      </c>
      <c r="EPP224" s="21" t="str">
        <f>IF(EPP220 = "", "", IFERROR(EPP220 / SUMIFS(Aux_Totales!$N:$N, Aux_Totales!$F:$F, $F224, Aux_Totales!$A:$A, Aperturas!$A$2), 0))</f>
        <v/>
      </c>
      <c r="EPQ224" s="21" t="str">
        <f>IF(EPQ220 = "", "", IFERROR(EPQ220 / SUMIFS(Aux_Totales!$N:$N, Aux_Totales!$F:$F, $F224, Aux_Totales!$A:$A, Aperturas!$A$2), 0))</f>
        <v/>
      </c>
      <c r="EPR224" s="21" t="str">
        <f>IF(EPR220 = "", "", IFERROR(EPR220 / SUMIFS(Aux_Totales!$N:$N, Aux_Totales!$F:$F, $F224, Aux_Totales!$A:$A, Aperturas!$A$2), 0))</f>
        <v/>
      </c>
      <c r="EPS224" s="21" t="str">
        <f>IF(EPS220 = "", "", IFERROR(EPS220 / SUMIFS(Aux_Totales!$N:$N, Aux_Totales!$F:$F, $F224, Aux_Totales!$A:$A, Aperturas!$A$2), 0))</f>
        <v/>
      </c>
      <c r="EPT224" s="21" t="str">
        <f>IF(EPT220 = "", "", IFERROR(EPT220 / SUMIFS(Aux_Totales!$N:$N, Aux_Totales!$F:$F, $F224, Aux_Totales!$A:$A, Aperturas!$A$2), 0))</f>
        <v/>
      </c>
      <c r="EPU224" s="21" t="str">
        <f>IF(EPU220 = "", "", IFERROR(EPU220 / SUMIFS(Aux_Totales!$N:$N, Aux_Totales!$F:$F, $F224, Aux_Totales!$A:$A, Aperturas!$A$2), 0))</f>
        <v/>
      </c>
      <c r="EPV224" s="21" t="str">
        <f>IF(EPV220 = "", "", IFERROR(EPV220 / SUMIFS(Aux_Totales!$N:$N, Aux_Totales!$F:$F, $F224, Aux_Totales!$A:$A, Aperturas!$A$2), 0))</f>
        <v/>
      </c>
      <c r="EPW224" s="21" t="str">
        <f>IF(EPW220 = "", "", IFERROR(EPW220 / SUMIFS(Aux_Totales!$N:$N, Aux_Totales!$F:$F, $F224, Aux_Totales!$A:$A, Aperturas!$A$2), 0))</f>
        <v/>
      </c>
      <c r="EPX224" s="21" t="str">
        <f>IF(EPX220 = "", "", IFERROR(EPX220 / SUMIFS(Aux_Totales!$N:$N, Aux_Totales!$F:$F, $F224, Aux_Totales!$A:$A, Aperturas!$A$2), 0))</f>
        <v/>
      </c>
      <c r="EPY224" s="21" t="str">
        <f>IF(EPY220 = "", "", IFERROR(EPY220 / SUMIFS(Aux_Totales!$N:$N, Aux_Totales!$F:$F, $F224, Aux_Totales!$A:$A, Aperturas!$A$2), 0))</f>
        <v/>
      </c>
      <c r="EPZ224" s="21" t="str">
        <f>IF(EPZ220 = "", "", IFERROR(EPZ220 / SUMIFS(Aux_Totales!$N:$N, Aux_Totales!$F:$F, $F224, Aux_Totales!$A:$A, Aperturas!$A$2), 0))</f>
        <v/>
      </c>
      <c r="EQA224" s="21" t="str">
        <f>IF(EQA220 = "", "", IFERROR(EQA220 / SUMIFS(Aux_Totales!$N:$N, Aux_Totales!$F:$F, $F224, Aux_Totales!$A:$A, Aperturas!$A$2), 0))</f>
        <v/>
      </c>
      <c r="EQB224" s="21" t="str">
        <f>IF(EQB220 = "", "", IFERROR(EQB220 / SUMIFS(Aux_Totales!$N:$N, Aux_Totales!$F:$F, $F224, Aux_Totales!$A:$A, Aperturas!$A$2), 0))</f>
        <v/>
      </c>
      <c r="EQC224" s="21" t="str">
        <f>IF(EQC220 = "", "", IFERROR(EQC220 / SUMIFS(Aux_Totales!$N:$N, Aux_Totales!$F:$F, $F224, Aux_Totales!$A:$A, Aperturas!$A$2), 0))</f>
        <v/>
      </c>
      <c r="EQD224" s="21" t="str">
        <f>IF(EQD220 = "", "", IFERROR(EQD220 / SUMIFS(Aux_Totales!$N:$N, Aux_Totales!$F:$F, $F224, Aux_Totales!$A:$A, Aperturas!$A$2), 0))</f>
        <v/>
      </c>
      <c r="EQE224" s="21" t="str">
        <f>IF(EQE220 = "", "", IFERROR(EQE220 / SUMIFS(Aux_Totales!$N:$N, Aux_Totales!$F:$F, $F224, Aux_Totales!$A:$A, Aperturas!$A$2), 0))</f>
        <v/>
      </c>
      <c r="EQF224" s="21" t="str">
        <f>IF(EQF220 = "", "", IFERROR(EQF220 / SUMIFS(Aux_Totales!$N:$N, Aux_Totales!$F:$F, $F224, Aux_Totales!$A:$A, Aperturas!$A$2), 0))</f>
        <v/>
      </c>
      <c r="EQG224" s="21" t="str">
        <f>IF(EQG220 = "", "", IFERROR(EQG220 / SUMIFS(Aux_Totales!$N:$N, Aux_Totales!$F:$F, $F224, Aux_Totales!$A:$A, Aperturas!$A$2), 0))</f>
        <v/>
      </c>
      <c r="EQH224" s="21" t="str">
        <f>IF(EQH220 = "", "", IFERROR(EQH220 / SUMIFS(Aux_Totales!$N:$N, Aux_Totales!$F:$F, $F224, Aux_Totales!$A:$A, Aperturas!$A$2), 0))</f>
        <v/>
      </c>
      <c r="EQI224" s="21" t="str">
        <f>IF(EQI220 = "", "", IFERROR(EQI220 / SUMIFS(Aux_Totales!$N:$N, Aux_Totales!$F:$F, $F224, Aux_Totales!$A:$A, Aperturas!$A$2), 0))</f>
        <v/>
      </c>
      <c r="EQJ224" s="21" t="str">
        <f>IF(EQJ220 = "", "", IFERROR(EQJ220 / SUMIFS(Aux_Totales!$N:$N, Aux_Totales!$F:$F, $F224, Aux_Totales!$A:$A, Aperturas!$A$2), 0))</f>
        <v/>
      </c>
      <c r="EQK224" s="21" t="str">
        <f>IF(EQK220 = "", "", IFERROR(EQK220 / SUMIFS(Aux_Totales!$N:$N, Aux_Totales!$F:$F, $F224, Aux_Totales!$A:$A, Aperturas!$A$2), 0))</f>
        <v/>
      </c>
      <c r="EQL224" s="21" t="str">
        <f>IF(EQL220 = "", "", IFERROR(EQL220 / SUMIFS(Aux_Totales!$N:$N, Aux_Totales!$F:$F, $F224, Aux_Totales!$A:$A, Aperturas!$A$2), 0))</f>
        <v/>
      </c>
      <c r="EQM224" s="21" t="str">
        <f>IF(EQM220 = "", "", IFERROR(EQM220 / SUMIFS(Aux_Totales!$N:$N, Aux_Totales!$F:$F, $F224, Aux_Totales!$A:$A, Aperturas!$A$2), 0))</f>
        <v/>
      </c>
      <c r="EQN224" s="21" t="str">
        <f>IF(EQN220 = "", "", IFERROR(EQN220 / SUMIFS(Aux_Totales!$N:$N, Aux_Totales!$F:$F, $F224, Aux_Totales!$A:$A, Aperturas!$A$2), 0))</f>
        <v/>
      </c>
      <c r="EQO224" s="21" t="str">
        <f>IF(EQO220 = "", "", IFERROR(EQO220 / SUMIFS(Aux_Totales!$N:$N, Aux_Totales!$F:$F, $F224, Aux_Totales!$A:$A, Aperturas!$A$2), 0))</f>
        <v/>
      </c>
      <c r="EQP224" s="21" t="str">
        <f>IF(EQP220 = "", "", IFERROR(EQP220 / SUMIFS(Aux_Totales!$N:$N, Aux_Totales!$F:$F, $F224, Aux_Totales!$A:$A, Aperturas!$A$2), 0))</f>
        <v/>
      </c>
      <c r="EQQ224" s="21" t="str">
        <f>IF(EQQ220 = "", "", IFERROR(EQQ220 / SUMIFS(Aux_Totales!$N:$N, Aux_Totales!$F:$F, $F224, Aux_Totales!$A:$A, Aperturas!$A$2), 0))</f>
        <v/>
      </c>
      <c r="EQR224" s="21" t="str">
        <f>IF(EQR220 = "", "", IFERROR(EQR220 / SUMIFS(Aux_Totales!$N:$N, Aux_Totales!$F:$F, $F224, Aux_Totales!$A:$A, Aperturas!$A$2), 0))</f>
        <v/>
      </c>
      <c r="EQS224" s="21" t="str">
        <f>IF(EQS220 = "", "", IFERROR(EQS220 / SUMIFS(Aux_Totales!$N:$N, Aux_Totales!$F:$F, $F224, Aux_Totales!$A:$A, Aperturas!$A$2), 0))</f>
        <v/>
      </c>
      <c r="EQT224" s="21" t="str">
        <f>IF(EQT220 = "", "", IFERROR(EQT220 / SUMIFS(Aux_Totales!$N:$N, Aux_Totales!$F:$F, $F224, Aux_Totales!$A:$A, Aperturas!$A$2), 0))</f>
        <v/>
      </c>
      <c r="EQU224" s="21" t="str">
        <f>IF(EQU220 = "", "", IFERROR(EQU220 / SUMIFS(Aux_Totales!$N:$N, Aux_Totales!$F:$F, $F224, Aux_Totales!$A:$A, Aperturas!$A$2), 0))</f>
        <v/>
      </c>
      <c r="EQV224" s="21" t="str">
        <f>IF(EQV220 = "", "", IFERROR(EQV220 / SUMIFS(Aux_Totales!$N:$N, Aux_Totales!$F:$F, $F224, Aux_Totales!$A:$A, Aperturas!$A$2), 0))</f>
        <v/>
      </c>
      <c r="EQW224" s="21" t="str">
        <f>IF(EQW220 = "", "", IFERROR(EQW220 / SUMIFS(Aux_Totales!$N:$N, Aux_Totales!$F:$F, $F224, Aux_Totales!$A:$A, Aperturas!$A$2), 0))</f>
        <v/>
      </c>
      <c r="EQX224" s="21" t="str">
        <f>IF(EQX220 = "", "", IFERROR(EQX220 / SUMIFS(Aux_Totales!$N:$N, Aux_Totales!$F:$F, $F224, Aux_Totales!$A:$A, Aperturas!$A$2), 0))</f>
        <v/>
      </c>
      <c r="EQY224" s="21" t="str">
        <f>IF(EQY220 = "", "", IFERROR(EQY220 / SUMIFS(Aux_Totales!$N:$N, Aux_Totales!$F:$F, $F224, Aux_Totales!$A:$A, Aperturas!$A$2), 0))</f>
        <v/>
      </c>
      <c r="EQZ224" s="21" t="str">
        <f>IF(EQZ220 = "", "", IFERROR(EQZ220 / SUMIFS(Aux_Totales!$N:$N, Aux_Totales!$F:$F, $F224, Aux_Totales!$A:$A, Aperturas!$A$2), 0))</f>
        <v/>
      </c>
      <c r="ERA224" s="21" t="str">
        <f>IF(ERA220 = "", "", IFERROR(ERA220 / SUMIFS(Aux_Totales!$N:$N, Aux_Totales!$F:$F, $F224, Aux_Totales!$A:$A, Aperturas!$A$2), 0))</f>
        <v/>
      </c>
      <c r="ERB224" s="21" t="str">
        <f>IF(ERB220 = "", "", IFERROR(ERB220 / SUMIFS(Aux_Totales!$N:$N, Aux_Totales!$F:$F, $F224, Aux_Totales!$A:$A, Aperturas!$A$2), 0))</f>
        <v/>
      </c>
      <c r="ERC224" s="21" t="str">
        <f>IF(ERC220 = "", "", IFERROR(ERC220 / SUMIFS(Aux_Totales!$N:$N, Aux_Totales!$F:$F, $F224, Aux_Totales!$A:$A, Aperturas!$A$2), 0))</f>
        <v/>
      </c>
      <c r="ERD224" s="21" t="str">
        <f>IF(ERD220 = "", "", IFERROR(ERD220 / SUMIFS(Aux_Totales!$N:$N, Aux_Totales!$F:$F, $F224, Aux_Totales!$A:$A, Aperturas!$A$2), 0))</f>
        <v/>
      </c>
      <c r="ERE224" s="21" t="str">
        <f>IF(ERE220 = "", "", IFERROR(ERE220 / SUMIFS(Aux_Totales!$N:$N, Aux_Totales!$F:$F, $F224, Aux_Totales!$A:$A, Aperturas!$A$2), 0))</f>
        <v/>
      </c>
      <c r="ERF224" s="21" t="str">
        <f>IF(ERF220 = "", "", IFERROR(ERF220 / SUMIFS(Aux_Totales!$N:$N, Aux_Totales!$F:$F, $F224, Aux_Totales!$A:$A, Aperturas!$A$2), 0))</f>
        <v/>
      </c>
      <c r="ERG224" s="21" t="str">
        <f>IF(ERG220 = "", "", IFERROR(ERG220 / SUMIFS(Aux_Totales!$N:$N, Aux_Totales!$F:$F, $F224, Aux_Totales!$A:$A, Aperturas!$A$2), 0))</f>
        <v/>
      </c>
      <c r="ERH224" s="21" t="str">
        <f>IF(ERH220 = "", "", IFERROR(ERH220 / SUMIFS(Aux_Totales!$N:$N, Aux_Totales!$F:$F, $F224, Aux_Totales!$A:$A, Aperturas!$A$2), 0))</f>
        <v/>
      </c>
      <c r="ERI224" s="21" t="str">
        <f>IF(ERI220 = "", "", IFERROR(ERI220 / SUMIFS(Aux_Totales!$N:$N, Aux_Totales!$F:$F, $F224, Aux_Totales!$A:$A, Aperturas!$A$2), 0))</f>
        <v/>
      </c>
      <c r="ERJ224" s="21" t="str">
        <f>IF(ERJ220 = "", "", IFERROR(ERJ220 / SUMIFS(Aux_Totales!$N:$N, Aux_Totales!$F:$F, $F224, Aux_Totales!$A:$A, Aperturas!$A$2), 0))</f>
        <v/>
      </c>
      <c r="ERK224" s="21" t="str">
        <f>IF(ERK220 = "", "", IFERROR(ERK220 / SUMIFS(Aux_Totales!$N:$N, Aux_Totales!$F:$F, $F224, Aux_Totales!$A:$A, Aperturas!$A$2), 0))</f>
        <v/>
      </c>
      <c r="ERL224" s="21" t="str">
        <f>IF(ERL220 = "", "", IFERROR(ERL220 / SUMIFS(Aux_Totales!$N:$N, Aux_Totales!$F:$F, $F224, Aux_Totales!$A:$A, Aperturas!$A$2), 0))</f>
        <v/>
      </c>
      <c r="ERM224" s="21" t="str">
        <f>IF(ERM220 = "", "", IFERROR(ERM220 / SUMIFS(Aux_Totales!$N:$N, Aux_Totales!$F:$F, $F224, Aux_Totales!$A:$A, Aperturas!$A$2), 0))</f>
        <v/>
      </c>
      <c r="ERN224" s="21" t="str">
        <f>IF(ERN220 = "", "", IFERROR(ERN220 / SUMIFS(Aux_Totales!$N:$N, Aux_Totales!$F:$F, $F224, Aux_Totales!$A:$A, Aperturas!$A$2), 0))</f>
        <v/>
      </c>
      <c r="ERO224" s="21" t="str">
        <f>IF(ERO220 = "", "", IFERROR(ERO220 / SUMIFS(Aux_Totales!$N:$N, Aux_Totales!$F:$F, $F224, Aux_Totales!$A:$A, Aperturas!$A$2), 0))</f>
        <v/>
      </c>
      <c r="ERP224" s="21" t="str">
        <f>IF(ERP220 = "", "", IFERROR(ERP220 / SUMIFS(Aux_Totales!$N:$N, Aux_Totales!$F:$F, $F224, Aux_Totales!$A:$A, Aperturas!$A$2), 0))</f>
        <v/>
      </c>
      <c r="ERQ224" s="21" t="str">
        <f>IF(ERQ220 = "", "", IFERROR(ERQ220 / SUMIFS(Aux_Totales!$N:$N, Aux_Totales!$F:$F, $F224, Aux_Totales!$A:$A, Aperturas!$A$2), 0))</f>
        <v/>
      </c>
      <c r="ERR224" s="21" t="str">
        <f>IF(ERR220 = "", "", IFERROR(ERR220 / SUMIFS(Aux_Totales!$N:$N, Aux_Totales!$F:$F, $F224, Aux_Totales!$A:$A, Aperturas!$A$2), 0))</f>
        <v/>
      </c>
      <c r="ERS224" s="21" t="str">
        <f>IF(ERS220 = "", "", IFERROR(ERS220 / SUMIFS(Aux_Totales!$N:$N, Aux_Totales!$F:$F, $F224, Aux_Totales!$A:$A, Aperturas!$A$2), 0))</f>
        <v/>
      </c>
      <c r="ERT224" s="21" t="str">
        <f>IF(ERT220 = "", "", IFERROR(ERT220 / SUMIFS(Aux_Totales!$N:$N, Aux_Totales!$F:$F, $F224, Aux_Totales!$A:$A, Aperturas!$A$2), 0))</f>
        <v/>
      </c>
      <c r="ERU224" s="21" t="str">
        <f>IF(ERU220 = "", "", IFERROR(ERU220 / SUMIFS(Aux_Totales!$N:$N, Aux_Totales!$F:$F, $F224, Aux_Totales!$A:$A, Aperturas!$A$2), 0))</f>
        <v/>
      </c>
      <c r="ERV224" s="21" t="str">
        <f>IF(ERV220 = "", "", IFERROR(ERV220 / SUMIFS(Aux_Totales!$N:$N, Aux_Totales!$F:$F, $F224, Aux_Totales!$A:$A, Aperturas!$A$2), 0))</f>
        <v/>
      </c>
      <c r="ERW224" s="21" t="str">
        <f>IF(ERW220 = "", "", IFERROR(ERW220 / SUMIFS(Aux_Totales!$N:$N, Aux_Totales!$F:$F, $F224, Aux_Totales!$A:$A, Aperturas!$A$2), 0))</f>
        <v/>
      </c>
      <c r="ERX224" s="21" t="str">
        <f>IF(ERX220 = "", "", IFERROR(ERX220 / SUMIFS(Aux_Totales!$N:$N, Aux_Totales!$F:$F, $F224, Aux_Totales!$A:$A, Aperturas!$A$2), 0))</f>
        <v/>
      </c>
      <c r="ERY224" s="21" t="str">
        <f>IF(ERY220 = "", "", IFERROR(ERY220 / SUMIFS(Aux_Totales!$N:$N, Aux_Totales!$F:$F, $F224, Aux_Totales!$A:$A, Aperturas!$A$2), 0))</f>
        <v/>
      </c>
      <c r="ERZ224" s="21" t="str">
        <f>IF(ERZ220 = "", "", IFERROR(ERZ220 / SUMIFS(Aux_Totales!$N:$N, Aux_Totales!$F:$F, $F224, Aux_Totales!$A:$A, Aperturas!$A$2), 0))</f>
        <v/>
      </c>
      <c r="ESA224" s="21" t="str">
        <f>IF(ESA220 = "", "", IFERROR(ESA220 / SUMIFS(Aux_Totales!$N:$N, Aux_Totales!$F:$F, $F224, Aux_Totales!$A:$A, Aperturas!$A$2), 0))</f>
        <v/>
      </c>
      <c r="ESB224" s="21" t="str">
        <f>IF(ESB220 = "", "", IFERROR(ESB220 / SUMIFS(Aux_Totales!$N:$N, Aux_Totales!$F:$F, $F224, Aux_Totales!$A:$A, Aperturas!$A$2), 0))</f>
        <v/>
      </c>
      <c r="ESC224" s="21" t="str">
        <f>IF(ESC220 = "", "", IFERROR(ESC220 / SUMIFS(Aux_Totales!$N:$N, Aux_Totales!$F:$F, $F224, Aux_Totales!$A:$A, Aperturas!$A$2), 0))</f>
        <v/>
      </c>
      <c r="ESD224" s="21" t="str">
        <f>IF(ESD220 = "", "", IFERROR(ESD220 / SUMIFS(Aux_Totales!$N:$N, Aux_Totales!$F:$F, $F224, Aux_Totales!$A:$A, Aperturas!$A$2), 0))</f>
        <v/>
      </c>
      <c r="ESE224" s="21" t="str">
        <f>IF(ESE220 = "", "", IFERROR(ESE220 / SUMIFS(Aux_Totales!$N:$N, Aux_Totales!$F:$F, $F224, Aux_Totales!$A:$A, Aperturas!$A$2), 0))</f>
        <v/>
      </c>
      <c r="ESF224" s="21" t="str">
        <f>IF(ESF220 = "", "", IFERROR(ESF220 / SUMIFS(Aux_Totales!$N:$N, Aux_Totales!$F:$F, $F224, Aux_Totales!$A:$A, Aperturas!$A$2), 0))</f>
        <v/>
      </c>
      <c r="ESG224" s="21" t="str">
        <f>IF(ESG220 = "", "", IFERROR(ESG220 / SUMIFS(Aux_Totales!$N:$N, Aux_Totales!$F:$F, $F224, Aux_Totales!$A:$A, Aperturas!$A$2), 0))</f>
        <v/>
      </c>
      <c r="ESH224" s="21" t="str">
        <f>IF(ESH220 = "", "", IFERROR(ESH220 / SUMIFS(Aux_Totales!$N:$N, Aux_Totales!$F:$F, $F224, Aux_Totales!$A:$A, Aperturas!$A$2), 0))</f>
        <v/>
      </c>
      <c r="ESI224" s="21" t="str">
        <f>IF(ESI220 = "", "", IFERROR(ESI220 / SUMIFS(Aux_Totales!$N:$N, Aux_Totales!$F:$F, $F224, Aux_Totales!$A:$A, Aperturas!$A$2), 0))</f>
        <v/>
      </c>
      <c r="ESJ224" s="21" t="str">
        <f>IF(ESJ220 = "", "", IFERROR(ESJ220 / SUMIFS(Aux_Totales!$N:$N, Aux_Totales!$F:$F, $F224, Aux_Totales!$A:$A, Aperturas!$A$2), 0))</f>
        <v/>
      </c>
      <c r="ESK224" s="21" t="str">
        <f>IF(ESK220 = "", "", IFERROR(ESK220 / SUMIFS(Aux_Totales!$N:$N, Aux_Totales!$F:$F, $F224, Aux_Totales!$A:$A, Aperturas!$A$2), 0))</f>
        <v/>
      </c>
      <c r="ESL224" s="21" t="str">
        <f>IF(ESL220 = "", "", IFERROR(ESL220 / SUMIFS(Aux_Totales!$N:$N, Aux_Totales!$F:$F, $F224, Aux_Totales!$A:$A, Aperturas!$A$2), 0))</f>
        <v/>
      </c>
      <c r="ESM224" s="21" t="str">
        <f>IF(ESM220 = "", "", IFERROR(ESM220 / SUMIFS(Aux_Totales!$N:$N, Aux_Totales!$F:$F, $F224, Aux_Totales!$A:$A, Aperturas!$A$2), 0))</f>
        <v/>
      </c>
      <c r="ESN224" s="21" t="str">
        <f>IF(ESN220 = "", "", IFERROR(ESN220 / SUMIFS(Aux_Totales!$N:$N, Aux_Totales!$F:$F, $F224, Aux_Totales!$A:$A, Aperturas!$A$2), 0))</f>
        <v/>
      </c>
      <c r="ESO224" s="21" t="str">
        <f>IF(ESO220 = "", "", IFERROR(ESO220 / SUMIFS(Aux_Totales!$N:$N, Aux_Totales!$F:$F, $F224, Aux_Totales!$A:$A, Aperturas!$A$2), 0))</f>
        <v/>
      </c>
      <c r="ESP224" s="21" t="str">
        <f>IF(ESP220 = "", "", IFERROR(ESP220 / SUMIFS(Aux_Totales!$N:$N, Aux_Totales!$F:$F, $F224, Aux_Totales!$A:$A, Aperturas!$A$2), 0))</f>
        <v/>
      </c>
      <c r="ESQ224" s="21" t="str">
        <f>IF(ESQ220 = "", "", IFERROR(ESQ220 / SUMIFS(Aux_Totales!$N:$N, Aux_Totales!$F:$F, $F224, Aux_Totales!$A:$A, Aperturas!$A$2), 0))</f>
        <v/>
      </c>
      <c r="ESR224" s="21" t="str">
        <f>IF(ESR220 = "", "", IFERROR(ESR220 / SUMIFS(Aux_Totales!$N:$N, Aux_Totales!$F:$F, $F224, Aux_Totales!$A:$A, Aperturas!$A$2), 0))</f>
        <v/>
      </c>
      <c r="ESS224" s="21" t="str">
        <f>IF(ESS220 = "", "", IFERROR(ESS220 / SUMIFS(Aux_Totales!$N:$N, Aux_Totales!$F:$F, $F224, Aux_Totales!$A:$A, Aperturas!$A$2), 0))</f>
        <v/>
      </c>
      <c r="EST224" s="21" t="str">
        <f>IF(EST220 = "", "", IFERROR(EST220 / SUMIFS(Aux_Totales!$N:$N, Aux_Totales!$F:$F, $F224, Aux_Totales!$A:$A, Aperturas!$A$2), 0))</f>
        <v/>
      </c>
      <c r="ESU224" s="21" t="str">
        <f>IF(ESU220 = "", "", IFERROR(ESU220 / SUMIFS(Aux_Totales!$N:$N, Aux_Totales!$F:$F, $F224, Aux_Totales!$A:$A, Aperturas!$A$2), 0))</f>
        <v/>
      </c>
      <c r="ESV224" s="21" t="str">
        <f>IF(ESV220 = "", "", IFERROR(ESV220 / SUMIFS(Aux_Totales!$N:$N, Aux_Totales!$F:$F, $F224, Aux_Totales!$A:$A, Aperturas!$A$2), 0))</f>
        <v/>
      </c>
      <c r="ESW224" s="21" t="str">
        <f>IF(ESW220 = "", "", IFERROR(ESW220 / SUMIFS(Aux_Totales!$N:$N, Aux_Totales!$F:$F, $F224, Aux_Totales!$A:$A, Aperturas!$A$2), 0))</f>
        <v/>
      </c>
      <c r="ESX224" s="21" t="str">
        <f>IF(ESX220 = "", "", IFERROR(ESX220 / SUMIFS(Aux_Totales!$N:$N, Aux_Totales!$F:$F, $F224, Aux_Totales!$A:$A, Aperturas!$A$2), 0))</f>
        <v/>
      </c>
      <c r="ESY224" s="21" t="str">
        <f>IF(ESY220 = "", "", IFERROR(ESY220 / SUMIFS(Aux_Totales!$N:$N, Aux_Totales!$F:$F, $F224, Aux_Totales!$A:$A, Aperturas!$A$2), 0))</f>
        <v/>
      </c>
      <c r="ESZ224" s="21" t="str">
        <f>IF(ESZ220 = "", "", IFERROR(ESZ220 / SUMIFS(Aux_Totales!$N:$N, Aux_Totales!$F:$F, $F224, Aux_Totales!$A:$A, Aperturas!$A$2), 0))</f>
        <v/>
      </c>
      <c r="ETA224" s="21" t="str">
        <f>IF(ETA220 = "", "", IFERROR(ETA220 / SUMIFS(Aux_Totales!$N:$N, Aux_Totales!$F:$F, $F224, Aux_Totales!$A:$A, Aperturas!$A$2), 0))</f>
        <v/>
      </c>
      <c r="ETB224" s="21" t="str">
        <f>IF(ETB220 = "", "", IFERROR(ETB220 / SUMIFS(Aux_Totales!$N:$N, Aux_Totales!$F:$F, $F224, Aux_Totales!$A:$A, Aperturas!$A$2), 0))</f>
        <v/>
      </c>
      <c r="ETC224" s="21" t="str">
        <f>IF(ETC220 = "", "", IFERROR(ETC220 / SUMIFS(Aux_Totales!$N:$N, Aux_Totales!$F:$F, $F224, Aux_Totales!$A:$A, Aperturas!$A$2), 0))</f>
        <v/>
      </c>
      <c r="ETD224" s="21" t="str">
        <f>IF(ETD220 = "", "", IFERROR(ETD220 / SUMIFS(Aux_Totales!$N:$N, Aux_Totales!$F:$F, $F224, Aux_Totales!$A:$A, Aperturas!$A$2), 0))</f>
        <v/>
      </c>
      <c r="ETE224" s="21" t="str">
        <f>IF(ETE220 = "", "", IFERROR(ETE220 / SUMIFS(Aux_Totales!$N:$N, Aux_Totales!$F:$F, $F224, Aux_Totales!$A:$A, Aperturas!$A$2), 0))</f>
        <v/>
      </c>
      <c r="ETF224" s="21" t="str">
        <f>IF(ETF220 = "", "", IFERROR(ETF220 / SUMIFS(Aux_Totales!$N:$N, Aux_Totales!$F:$F, $F224, Aux_Totales!$A:$A, Aperturas!$A$2), 0))</f>
        <v/>
      </c>
      <c r="ETG224" s="21" t="str">
        <f>IF(ETG220 = "", "", IFERROR(ETG220 / SUMIFS(Aux_Totales!$N:$N, Aux_Totales!$F:$F, $F224, Aux_Totales!$A:$A, Aperturas!$A$2), 0))</f>
        <v/>
      </c>
      <c r="ETH224" s="21" t="str">
        <f>IF(ETH220 = "", "", IFERROR(ETH220 / SUMIFS(Aux_Totales!$N:$N, Aux_Totales!$F:$F, $F224, Aux_Totales!$A:$A, Aperturas!$A$2), 0))</f>
        <v/>
      </c>
      <c r="ETI224" s="21" t="str">
        <f>IF(ETI220 = "", "", IFERROR(ETI220 / SUMIFS(Aux_Totales!$N:$N, Aux_Totales!$F:$F, $F224, Aux_Totales!$A:$A, Aperturas!$A$2), 0))</f>
        <v/>
      </c>
      <c r="ETJ224" s="21" t="str">
        <f>IF(ETJ220 = "", "", IFERROR(ETJ220 / SUMIFS(Aux_Totales!$N:$N, Aux_Totales!$F:$F, $F224, Aux_Totales!$A:$A, Aperturas!$A$2), 0))</f>
        <v/>
      </c>
      <c r="ETK224" s="21" t="str">
        <f>IF(ETK220 = "", "", IFERROR(ETK220 / SUMIFS(Aux_Totales!$N:$N, Aux_Totales!$F:$F, $F224, Aux_Totales!$A:$A, Aperturas!$A$2), 0))</f>
        <v/>
      </c>
      <c r="ETL224" s="21" t="str">
        <f>IF(ETL220 = "", "", IFERROR(ETL220 / SUMIFS(Aux_Totales!$N:$N, Aux_Totales!$F:$F, $F224, Aux_Totales!$A:$A, Aperturas!$A$2), 0))</f>
        <v/>
      </c>
      <c r="ETM224" s="21" t="str">
        <f>IF(ETM220 = "", "", IFERROR(ETM220 / SUMIFS(Aux_Totales!$N:$N, Aux_Totales!$F:$F, $F224, Aux_Totales!$A:$A, Aperturas!$A$2), 0))</f>
        <v/>
      </c>
      <c r="ETN224" s="21" t="str">
        <f>IF(ETN220 = "", "", IFERROR(ETN220 / SUMIFS(Aux_Totales!$N:$N, Aux_Totales!$F:$F, $F224, Aux_Totales!$A:$A, Aperturas!$A$2), 0))</f>
        <v/>
      </c>
      <c r="ETO224" s="21" t="str">
        <f>IF(ETO220 = "", "", IFERROR(ETO220 / SUMIFS(Aux_Totales!$N:$N, Aux_Totales!$F:$F, $F224, Aux_Totales!$A:$A, Aperturas!$A$2), 0))</f>
        <v/>
      </c>
      <c r="ETP224" s="21" t="str">
        <f>IF(ETP220 = "", "", IFERROR(ETP220 / SUMIFS(Aux_Totales!$N:$N, Aux_Totales!$F:$F, $F224, Aux_Totales!$A:$A, Aperturas!$A$2), 0))</f>
        <v/>
      </c>
      <c r="ETQ224" s="21" t="str">
        <f>IF(ETQ220 = "", "", IFERROR(ETQ220 / SUMIFS(Aux_Totales!$N:$N, Aux_Totales!$F:$F, $F224, Aux_Totales!$A:$A, Aperturas!$A$2), 0))</f>
        <v/>
      </c>
      <c r="ETR224" s="21" t="str">
        <f>IF(ETR220 = "", "", IFERROR(ETR220 / SUMIFS(Aux_Totales!$N:$N, Aux_Totales!$F:$F, $F224, Aux_Totales!$A:$A, Aperturas!$A$2), 0))</f>
        <v/>
      </c>
      <c r="ETS224" s="21" t="str">
        <f>IF(ETS220 = "", "", IFERROR(ETS220 / SUMIFS(Aux_Totales!$N:$N, Aux_Totales!$F:$F, $F224, Aux_Totales!$A:$A, Aperturas!$A$2), 0))</f>
        <v/>
      </c>
      <c r="ETT224" s="21" t="str">
        <f>IF(ETT220 = "", "", IFERROR(ETT220 / SUMIFS(Aux_Totales!$N:$N, Aux_Totales!$F:$F, $F224, Aux_Totales!$A:$A, Aperturas!$A$2), 0))</f>
        <v/>
      </c>
      <c r="ETU224" s="21" t="str">
        <f>IF(ETU220 = "", "", IFERROR(ETU220 / SUMIFS(Aux_Totales!$N:$N, Aux_Totales!$F:$F, $F224, Aux_Totales!$A:$A, Aperturas!$A$2), 0))</f>
        <v/>
      </c>
      <c r="ETV224" s="21" t="str">
        <f>IF(ETV220 = "", "", IFERROR(ETV220 / SUMIFS(Aux_Totales!$N:$N, Aux_Totales!$F:$F, $F224, Aux_Totales!$A:$A, Aperturas!$A$2), 0))</f>
        <v/>
      </c>
      <c r="ETW224" s="21" t="str">
        <f>IF(ETW220 = "", "", IFERROR(ETW220 / SUMIFS(Aux_Totales!$N:$N, Aux_Totales!$F:$F, $F224, Aux_Totales!$A:$A, Aperturas!$A$2), 0))</f>
        <v/>
      </c>
      <c r="ETX224" s="21" t="str">
        <f>IF(ETX220 = "", "", IFERROR(ETX220 / SUMIFS(Aux_Totales!$N:$N, Aux_Totales!$F:$F, $F224, Aux_Totales!$A:$A, Aperturas!$A$2), 0))</f>
        <v/>
      </c>
      <c r="ETY224" s="21" t="str">
        <f>IF(ETY220 = "", "", IFERROR(ETY220 / SUMIFS(Aux_Totales!$N:$N, Aux_Totales!$F:$F, $F224, Aux_Totales!$A:$A, Aperturas!$A$2), 0))</f>
        <v/>
      </c>
      <c r="ETZ224" s="21" t="str">
        <f>IF(ETZ220 = "", "", IFERROR(ETZ220 / SUMIFS(Aux_Totales!$N:$N, Aux_Totales!$F:$F, $F224, Aux_Totales!$A:$A, Aperturas!$A$2), 0))</f>
        <v/>
      </c>
      <c r="EUA224" s="21" t="str">
        <f>IF(EUA220 = "", "", IFERROR(EUA220 / SUMIFS(Aux_Totales!$N:$N, Aux_Totales!$F:$F, $F224, Aux_Totales!$A:$A, Aperturas!$A$2), 0))</f>
        <v/>
      </c>
      <c r="EUB224" s="21" t="str">
        <f>IF(EUB220 = "", "", IFERROR(EUB220 / SUMIFS(Aux_Totales!$N:$N, Aux_Totales!$F:$F, $F224, Aux_Totales!$A:$A, Aperturas!$A$2), 0))</f>
        <v/>
      </c>
      <c r="EUC224" s="21" t="str">
        <f>IF(EUC220 = "", "", IFERROR(EUC220 / SUMIFS(Aux_Totales!$N:$N, Aux_Totales!$F:$F, $F224, Aux_Totales!$A:$A, Aperturas!$A$2), 0))</f>
        <v/>
      </c>
      <c r="EUD224" s="21" t="str">
        <f>IF(EUD220 = "", "", IFERROR(EUD220 / SUMIFS(Aux_Totales!$N:$N, Aux_Totales!$F:$F, $F224, Aux_Totales!$A:$A, Aperturas!$A$2), 0))</f>
        <v/>
      </c>
      <c r="EUE224" s="21" t="str">
        <f>IF(EUE220 = "", "", IFERROR(EUE220 / SUMIFS(Aux_Totales!$N:$N, Aux_Totales!$F:$F, $F224, Aux_Totales!$A:$A, Aperturas!$A$2), 0))</f>
        <v/>
      </c>
      <c r="EUF224" s="21" t="str">
        <f>IF(EUF220 = "", "", IFERROR(EUF220 / SUMIFS(Aux_Totales!$N:$N, Aux_Totales!$F:$F, $F224, Aux_Totales!$A:$A, Aperturas!$A$2), 0))</f>
        <v/>
      </c>
      <c r="EUG224" s="21" t="str">
        <f>IF(EUG220 = "", "", IFERROR(EUG220 / SUMIFS(Aux_Totales!$N:$N, Aux_Totales!$F:$F, $F224, Aux_Totales!$A:$A, Aperturas!$A$2), 0))</f>
        <v/>
      </c>
      <c r="EUH224" s="21" t="str">
        <f>IF(EUH220 = "", "", IFERROR(EUH220 / SUMIFS(Aux_Totales!$N:$N, Aux_Totales!$F:$F, $F224, Aux_Totales!$A:$A, Aperturas!$A$2), 0))</f>
        <v/>
      </c>
      <c r="EUI224" s="21" t="str">
        <f>IF(EUI220 = "", "", IFERROR(EUI220 / SUMIFS(Aux_Totales!$N:$N, Aux_Totales!$F:$F, $F224, Aux_Totales!$A:$A, Aperturas!$A$2), 0))</f>
        <v/>
      </c>
      <c r="EUJ224" s="21" t="str">
        <f>IF(EUJ220 = "", "", IFERROR(EUJ220 / SUMIFS(Aux_Totales!$N:$N, Aux_Totales!$F:$F, $F224, Aux_Totales!$A:$A, Aperturas!$A$2), 0))</f>
        <v/>
      </c>
      <c r="EUK224" s="21" t="str">
        <f>IF(EUK220 = "", "", IFERROR(EUK220 / SUMIFS(Aux_Totales!$N:$N, Aux_Totales!$F:$F, $F224, Aux_Totales!$A:$A, Aperturas!$A$2), 0))</f>
        <v/>
      </c>
      <c r="EUL224" s="21" t="str">
        <f>IF(EUL220 = "", "", IFERROR(EUL220 / SUMIFS(Aux_Totales!$N:$N, Aux_Totales!$F:$F, $F224, Aux_Totales!$A:$A, Aperturas!$A$2), 0))</f>
        <v/>
      </c>
      <c r="EUM224" s="21" t="str">
        <f>IF(EUM220 = "", "", IFERROR(EUM220 / SUMIFS(Aux_Totales!$N:$N, Aux_Totales!$F:$F, $F224, Aux_Totales!$A:$A, Aperturas!$A$2), 0))</f>
        <v/>
      </c>
      <c r="EUN224" s="21" t="str">
        <f>IF(EUN220 = "", "", IFERROR(EUN220 / SUMIFS(Aux_Totales!$N:$N, Aux_Totales!$F:$F, $F224, Aux_Totales!$A:$A, Aperturas!$A$2), 0))</f>
        <v/>
      </c>
      <c r="EUO224" s="21" t="str">
        <f>IF(EUO220 = "", "", IFERROR(EUO220 / SUMIFS(Aux_Totales!$N:$N, Aux_Totales!$F:$F, $F224, Aux_Totales!$A:$A, Aperturas!$A$2), 0))</f>
        <v/>
      </c>
      <c r="EUP224" s="21" t="str">
        <f>IF(EUP220 = "", "", IFERROR(EUP220 / SUMIFS(Aux_Totales!$N:$N, Aux_Totales!$F:$F, $F224, Aux_Totales!$A:$A, Aperturas!$A$2), 0))</f>
        <v/>
      </c>
      <c r="EUQ224" s="21" t="str">
        <f>IF(EUQ220 = "", "", IFERROR(EUQ220 / SUMIFS(Aux_Totales!$N:$N, Aux_Totales!$F:$F, $F224, Aux_Totales!$A:$A, Aperturas!$A$2), 0))</f>
        <v/>
      </c>
      <c r="EUR224" s="21" t="str">
        <f>IF(EUR220 = "", "", IFERROR(EUR220 / SUMIFS(Aux_Totales!$N:$N, Aux_Totales!$F:$F, $F224, Aux_Totales!$A:$A, Aperturas!$A$2), 0))</f>
        <v/>
      </c>
      <c r="EUS224" s="21" t="str">
        <f>IF(EUS220 = "", "", IFERROR(EUS220 / SUMIFS(Aux_Totales!$N:$N, Aux_Totales!$F:$F, $F224, Aux_Totales!$A:$A, Aperturas!$A$2), 0))</f>
        <v/>
      </c>
      <c r="EUT224" s="21" t="str">
        <f>IF(EUT220 = "", "", IFERROR(EUT220 / SUMIFS(Aux_Totales!$N:$N, Aux_Totales!$F:$F, $F224, Aux_Totales!$A:$A, Aperturas!$A$2), 0))</f>
        <v/>
      </c>
      <c r="EUU224" s="21" t="str">
        <f>IF(EUU220 = "", "", IFERROR(EUU220 / SUMIFS(Aux_Totales!$N:$N, Aux_Totales!$F:$F, $F224, Aux_Totales!$A:$A, Aperturas!$A$2), 0))</f>
        <v/>
      </c>
      <c r="EUV224" s="21" t="str">
        <f>IF(EUV220 = "", "", IFERROR(EUV220 / SUMIFS(Aux_Totales!$N:$N, Aux_Totales!$F:$F, $F224, Aux_Totales!$A:$A, Aperturas!$A$2), 0))</f>
        <v/>
      </c>
      <c r="EUW224" s="21" t="str">
        <f>IF(EUW220 = "", "", IFERROR(EUW220 / SUMIFS(Aux_Totales!$N:$N, Aux_Totales!$F:$F, $F224, Aux_Totales!$A:$A, Aperturas!$A$2), 0))</f>
        <v/>
      </c>
      <c r="EUX224" s="21" t="str">
        <f>IF(EUX220 = "", "", IFERROR(EUX220 / SUMIFS(Aux_Totales!$N:$N, Aux_Totales!$F:$F, $F224, Aux_Totales!$A:$A, Aperturas!$A$2), 0))</f>
        <v/>
      </c>
      <c r="EUY224" s="21" t="str">
        <f>IF(EUY220 = "", "", IFERROR(EUY220 / SUMIFS(Aux_Totales!$N:$N, Aux_Totales!$F:$F, $F224, Aux_Totales!$A:$A, Aperturas!$A$2), 0))</f>
        <v/>
      </c>
      <c r="EUZ224" s="21" t="str">
        <f>IF(EUZ220 = "", "", IFERROR(EUZ220 / SUMIFS(Aux_Totales!$N:$N, Aux_Totales!$F:$F, $F224, Aux_Totales!$A:$A, Aperturas!$A$2), 0))</f>
        <v/>
      </c>
      <c r="EVA224" s="21" t="str">
        <f>IF(EVA220 = "", "", IFERROR(EVA220 / SUMIFS(Aux_Totales!$N:$N, Aux_Totales!$F:$F, $F224, Aux_Totales!$A:$A, Aperturas!$A$2), 0))</f>
        <v/>
      </c>
      <c r="EVB224" s="21" t="str">
        <f>IF(EVB220 = "", "", IFERROR(EVB220 / SUMIFS(Aux_Totales!$N:$N, Aux_Totales!$F:$F, $F224, Aux_Totales!$A:$A, Aperturas!$A$2), 0))</f>
        <v/>
      </c>
      <c r="EVC224" s="21" t="str">
        <f>IF(EVC220 = "", "", IFERROR(EVC220 / SUMIFS(Aux_Totales!$N:$N, Aux_Totales!$F:$F, $F224, Aux_Totales!$A:$A, Aperturas!$A$2), 0))</f>
        <v/>
      </c>
      <c r="EVD224" s="21" t="str">
        <f>IF(EVD220 = "", "", IFERROR(EVD220 / SUMIFS(Aux_Totales!$N:$N, Aux_Totales!$F:$F, $F224, Aux_Totales!$A:$A, Aperturas!$A$2), 0))</f>
        <v/>
      </c>
      <c r="EVE224" s="21" t="str">
        <f>IF(EVE220 = "", "", IFERROR(EVE220 / SUMIFS(Aux_Totales!$N:$N, Aux_Totales!$F:$F, $F224, Aux_Totales!$A:$A, Aperturas!$A$2), 0))</f>
        <v/>
      </c>
      <c r="EVF224" s="21" t="str">
        <f>IF(EVF220 = "", "", IFERROR(EVF220 / SUMIFS(Aux_Totales!$N:$N, Aux_Totales!$F:$F, $F224, Aux_Totales!$A:$A, Aperturas!$A$2), 0))</f>
        <v/>
      </c>
      <c r="EVG224" s="21" t="str">
        <f>IF(EVG220 = "", "", IFERROR(EVG220 / SUMIFS(Aux_Totales!$N:$N, Aux_Totales!$F:$F, $F224, Aux_Totales!$A:$A, Aperturas!$A$2), 0))</f>
        <v/>
      </c>
      <c r="EVH224" s="21" t="str">
        <f>IF(EVH220 = "", "", IFERROR(EVH220 / SUMIFS(Aux_Totales!$N:$N, Aux_Totales!$F:$F, $F224, Aux_Totales!$A:$A, Aperturas!$A$2), 0))</f>
        <v/>
      </c>
      <c r="EVI224" s="21" t="str">
        <f>IF(EVI220 = "", "", IFERROR(EVI220 / SUMIFS(Aux_Totales!$N:$N, Aux_Totales!$F:$F, $F224, Aux_Totales!$A:$A, Aperturas!$A$2), 0))</f>
        <v/>
      </c>
      <c r="EVJ224" s="21" t="str">
        <f>IF(EVJ220 = "", "", IFERROR(EVJ220 / SUMIFS(Aux_Totales!$N:$N, Aux_Totales!$F:$F, $F224, Aux_Totales!$A:$A, Aperturas!$A$2), 0))</f>
        <v/>
      </c>
      <c r="EVK224" s="21" t="str">
        <f>IF(EVK220 = "", "", IFERROR(EVK220 / SUMIFS(Aux_Totales!$N:$N, Aux_Totales!$F:$F, $F224, Aux_Totales!$A:$A, Aperturas!$A$2), 0))</f>
        <v/>
      </c>
      <c r="EVL224" s="21" t="str">
        <f>IF(EVL220 = "", "", IFERROR(EVL220 / SUMIFS(Aux_Totales!$N:$N, Aux_Totales!$F:$F, $F224, Aux_Totales!$A:$A, Aperturas!$A$2), 0))</f>
        <v/>
      </c>
      <c r="EVM224" s="21" t="str">
        <f>IF(EVM220 = "", "", IFERROR(EVM220 / SUMIFS(Aux_Totales!$N:$N, Aux_Totales!$F:$F, $F224, Aux_Totales!$A:$A, Aperturas!$A$2), 0))</f>
        <v/>
      </c>
      <c r="EVN224" s="21" t="str">
        <f>IF(EVN220 = "", "", IFERROR(EVN220 / SUMIFS(Aux_Totales!$N:$N, Aux_Totales!$F:$F, $F224, Aux_Totales!$A:$A, Aperturas!$A$2), 0))</f>
        <v/>
      </c>
      <c r="EVO224" s="21" t="str">
        <f>IF(EVO220 = "", "", IFERROR(EVO220 / SUMIFS(Aux_Totales!$N:$N, Aux_Totales!$F:$F, $F224, Aux_Totales!$A:$A, Aperturas!$A$2), 0))</f>
        <v/>
      </c>
      <c r="EVP224" s="21" t="str">
        <f>IF(EVP220 = "", "", IFERROR(EVP220 / SUMIFS(Aux_Totales!$N:$N, Aux_Totales!$F:$F, $F224, Aux_Totales!$A:$A, Aperturas!$A$2), 0))</f>
        <v/>
      </c>
      <c r="EVQ224" s="21" t="str">
        <f>IF(EVQ220 = "", "", IFERROR(EVQ220 / SUMIFS(Aux_Totales!$N:$N, Aux_Totales!$F:$F, $F224, Aux_Totales!$A:$A, Aperturas!$A$2), 0))</f>
        <v/>
      </c>
      <c r="EVR224" s="21" t="str">
        <f>IF(EVR220 = "", "", IFERROR(EVR220 / SUMIFS(Aux_Totales!$N:$N, Aux_Totales!$F:$F, $F224, Aux_Totales!$A:$A, Aperturas!$A$2), 0))</f>
        <v/>
      </c>
      <c r="EVS224" s="21" t="str">
        <f>IF(EVS220 = "", "", IFERROR(EVS220 / SUMIFS(Aux_Totales!$N:$N, Aux_Totales!$F:$F, $F224, Aux_Totales!$A:$A, Aperturas!$A$2), 0))</f>
        <v/>
      </c>
      <c r="EVT224" s="21" t="str">
        <f>IF(EVT220 = "", "", IFERROR(EVT220 / SUMIFS(Aux_Totales!$N:$N, Aux_Totales!$F:$F, $F224, Aux_Totales!$A:$A, Aperturas!$A$2), 0))</f>
        <v/>
      </c>
      <c r="EVU224" s="21" t="str">
        <f>IF(EVU220 = "", "", IFERROR(EVU220 / SUMIFS(Aux_Totales!$N:$N, Aux_Totales!$F:$F, $F224, Aux_Totales!$A:$A, Aperturas!$A$2), 0))</f>
        <v/>
      </c>
      <c r="EVV224" s="21" t="str">
        <f>IF(EVV220 = "", "", IFERROR(EVV220 / SUMIFS(Aux_Totales!$N:$N, Aux_Totales!$F:$F, $F224, Aux_Totales!$A:$A, Aperturas!$A$2), 0))</f>
        <v/>
      </c>
      <c r="EVW224" s="21" t="str">
        <f>IF(EVW220 = "", "", IFERROR(EVW220 / SUMIFS(Aux_Totales!$N:$N, Aux_Totales!$F:$F, $F224, Aux_Totales!$A:$A, Aperturas!$A$2), 0))</f>
        <v/>
      </c>
      <c r="EVX224" s="21" t="str">
        <f>IF(EVX220 = "", "", IFERROR(EVX220 / SUMIFS(Aux_Totales!$N:$N, Aux_Totales!$F:$F, $F224, Aux_Totales!$A:$A, Aperturas!$A$2), 0))</f>
        <v/>
      </c>
      <c r="EVY224" s="21" t="str">
        <f>IF(EVY220 = "", "", IFERROR(EVY220 / SUMIFS(Aux_Totales!$N:$N, Aux_Totales!$F:$F, $F224, Aux_Totales!$A:$A, Aperturas!$A$2), 0))</f>
        <v/>
      </c>
      <c r="EVZ224" s="21" t="str">
        <f>IF(EVZ220 = "", "", IFERROR(EVZ220 / SUMIFS(Aux_Totales!$N:$N, Aux_Totales!$F:$F, $F224, Aux_Totales!$A:$A, Aperturas!$A$2), 0))</f>
        <v/>
      </c>
      <c r="EWA224" s="21" t="str">
        <f>IF(EWA220 = "", "", IFERROR(EWA220 / SUMIFS(Aux_Totales!$N:$N, Aux_Totales!$F:$F, $F224, Aux_Totales!$A:$A, Aperturas!$A$2), 0))</f>
        <v/>
      </c>
      <c r="EWB224" s="21" t="str">
        <f>IF(EWB220 = "", "", IFERROR(EWB220 / SUMIFS(Aux_Totales!$N:$N, Aux_Totales!$F:$F, $F224, Aux_Totales!$A:$A, Aperturas!$A$2), 0))</f>
        <v/>
      </c>
      <c r="EWC224" s="21" t="str">
        <f>IF(EWC220 = "", "", IFERROR(EWC220 / SUMIFS(Aux_Totales!$N:$N, Aux_Totales!$F:$F, $F224, Aux_Totales!$A:$A, Aperturas!$A$2), 0))</f>
        <v/>
      </c>
      <c r="EWD224" s="21" t="str">
        <f>IF(EWD220 = "", "", IFERROR(EWD220 / SUMIFS(Aux_Totales!$N:$N, Aux_Totales!$F:$F, $F224, Aux_Totales!$A:$A, Aperturas!$A$2), 0))</f>
        <v/>
      </c>
      <c r="EWE224" s="21" t="str">
        <f>IF(EWE220 = "", "", IFERROR(EWE220 / SUMIFS(Aux_Totales!$N:$N, Aux_Totales!$F:$F, $F224, Aux_Totales!$A:$A, Aperturas!$A$2), 0))</f>
        <v/>
      </c>
      <c r="EWF224" s="21" t="str">
        <f>IF(EWF220 = "", "", IFERROR(EWF220 / SUMIFS(Aux_Totales!$N:$N, Aux_Totales!$F:$F, $F224, Aux_Totales!$A:$A, Aperturas!$A$2), 0))</f>
        <v/>
      </c>
      <c r="EWG224" s="21" t="str">
        <f>IF(EWG220 = "", "", IFERROR(EWG220 / SUMIFS(Aux_Totales!$N:$N, Aux_Totales!$F:$F, $F224, Aux_Totales!$A:$A, Aperturas!$A$2), 0))</f>
        <v/>
      </c>
      <c r="EWH224" s="21" t="str">
        <f>IF(EWH220 = "", "", IFERROR(EWH220 / SUMIFS(Aux_Totales!$N:$N, Aux_Totales!$F:$F, $F224, Aux_Totales!$A:$A, Aperturas!$A$2), 0))</f>
        <v/>
      </c>
      <c r="EWI224" s="21" t="str">
        <f>IF(EWI220 = "", "", IFERROR(EWI220 / SUMIFS(Aux_Totales!$N:$N, Aux_Totales!$F:$F, $F224, Aux_Totales!$A:$A, Aperturas!$A$2), 0))</f>
        <v/>
      </c>
      <c r="EWJ224" s="21" t="str">
        <f>IF(EWJ220 = "", "", IFERROR(EWJ220 / SUMIFS(Aux_Totales!$N:$N, Aux_Totales!$F:$F, $F224, Aux_Totales!$A:$A, Aperturas!$A$2), 0))</f>
        <v/>
      </c>
      <c r="EWK224" s="21" t="str">
        <f>IF(EWK220 = "", "", IFERROR(EWK220 / SUMIFS(Aux_Totales!$N:$N, Aux_Totales!$F:$F, $F224, Aux_Totales!$A:$A, Aperturas!$A$2), 0))</f>
        <v/>
      </c>
      <c r="EWL224" s="21" t="str">
        <f>IF(EWL220 = "", "", IFERROR(EWL220 / SUMIFS(Aux_Totales!$N:$N, Aux_Totales!$F:$F, $F224, Aux_Totales!$A:$A, Aperturas!$A$2), 0))</f>
        <v/>
      </c>
      <c r="EWM224" s="21" t="str">
        <f>IF(EWM220 = "", "", IFERROR(EWM220 / SUMIFS(Aux_Totales!$N:$N, Aux_Totales!$F:$F, $F224, Aux_Totales!$A:$A, Aperturas!$A$2), 0))</f>
        <v/>
      </c>
      <c r="EWN224" s="21" t="str">
        <f>IF(EWN220 = "", "", IFERROR(EWN220 / SUMIFS(Aux_Totales!$N:$N, Aux_Totales!$F:$F, $F224, Aux_Totales!$A:$A, Aperturas!$A$2), 0))</f>
        <v/>
      </c>
      <c r="EWO224" s="21" t="str">
        <f>IF(EWO220 = "", "", IFERROR(EWO220 / SUMIFS(Aux_Totales!$N:$N, Aux_Totales!$F:$F, $F224, Aux_Totales!$A:$A, Aperturas!$A$2), 0))</f>
        <v/>
      </c>
      <c r="EWP224" s="21" t="str">
        <f>IF(EWP220 = "", "", IFERROR(EWP220 / SUMIFS(Aux_Totales!$N:$N, Aux_Totales!$F:$F, $F224, Aux_Totales!$A:$A, Aperturas!$A$2), 0))</f>
        <v/>
      </c>
      <c r="EWQ224" s="21" t="str">
        <f>IF(EWQ220 = "", "", IFERROR(EWQ220 / SUMIFS(Aux_Totales!$N:$N, Aux_Totales!$F:$F, $F224, Aux_Totales!$A:$A, Aperturas!$A$2), 0))</f>
        <v/>
      </c>
      <c r="EWR224" s="21" t="str">
        <f>IF(EWR220 = "", "", IFERROR(EWR220 / SUMIFS(Aux_Totales!$N:$N, Aux_Totales!$F:$F, $F224, Aux_Totales!$A:$A, Aperturas!$A$2), 0))</f>
        <v/>
      </c>
      <c r="EWS224" s="21" t="str">
        <f>IF(EWS220 = "", "", IFERROR(EWS220 / SUMIFS(Aux_Totales!$N:$N, Aux_Totales!$F:$F, $F224, Aux_Totales!$A:$A, Aperturas!$A$2), 0))</f>
        <v/>
      </c>
      <c r="EWT224" s="21" t="str">
        <f>IF(EWT220 = "", "", IFERROR(EWT220 / SUMIFS(Aux_Totales!$N:$N, Aux_Totales!$F:$F, $F224, Aux_Totales!$A:$A, Aperturas!$A$2), 0))</f>
        <v/>
      </c>
      <c r="EWU224" s="21" t="str">
        <f>IF(EWU220 = "", "", IFERROR(EWU220 / SUMIFS(Aux_Totales!$N:$N, Aux_Totales!$F:$F, $F224, Aux_Totales!$A:$A, Aperturas!$A$2), 0))</f>
        <v/>
      </c>
      <c r="EWV224" s="21" t="str">
        <f>IF(EWV220 = "", "", IFERROR(EWV220 / SUMIFS(Aux_Totales!$N:$N, Aux_Totales!$F:$F, $F224, Aux_Totales!$A:$A, Aperturas!$A$2), 0))</f>
        <v/>
      </c>
      <c r="EWW224" s="21" t="str">
        <f>IF(EWW220 = "", "", IFERROR(EWW220 / SUMIFS(Aux_Totales!$N:$N, Aux_Totales!$F:$F, $F224, Aux_Totales!$A:$A, Aperturas!$A$2), 0))</f>
        <v/>
      </c>
      <c r="EWX224" s="21" t="str">
        <f>IF(EWX220 = "", "", IFERROR(EWX220 / SUMIFS(Aux_Totales!$N:$N, Aux_Totales!$F:$F, $F224, Aux_Totales!$A:$A, Aperturas!$A$2), 0))</f>
        <v/>
      </c>
      <c r="EWY224" s="21" t="str">
        <f>IF(EWY220 = "", "", IFERROR(EWY220 / SUMIFS(Aux_Totales!$N:$N, Aux_Totales!$F:$F, $F224, Aux_Totales!$A:$A, Aperturas!$A$2), 0))</f>
        <v/>
      </c>
      <c r="EWZ224" s="21" t="str">
        <f>IF(EWZ220 = "", "", IFERROR(EWZ220 / SUMIFS(Aux_Totales!$N:$N, Aux_Totales!$F:$F, $F224, Aux_Totales!$A:$A, Aperturas!$A$2), 0))</f>
        <v/>
      </c>
      <c r="EXA224" s="21" t="str">
        <f>IF(EXA220 = "", "", IFERROR(EXA220 / SUMIFS(Aux_Totales!$N:$N, Aux_Totales!$F:$F, $F224, Aux_Totales!$A:$A, Aperturas!$A$2), 0))</f>
        <v/>
      </c>
      <c r="EXB224" s="21" t="str">
        <f>IF(EXB220 = "", "", IFERROR(EXB220 / SUMIFS(Aux_Totales!$N:$N, Aux_Totales!$F:$F, $F224, Aux_Totales!$A:$A, Aperturas!$A$2), 0))</f>
        <v/>
      </c>
      <c r="EXC224" s="21" t="str">
        <f>IF(EXC220 = "", "", IFERROR(EXC220 / SUMIFS(Aux_Totales!$N:$N, Aux_Totales!$F:$F, $F224, Aux_Totales!$A:$A, Aperturas!$A$2), 0))</f>
        <v/>
      </c>
      <c r="EXD224" s="21" t="str">
        <f>IF(EXD220 = "", "", IFERROR(EXD220 / SUMIFS(Aux_Totales!$N:$N, Aux_Totales!$F:$F, $F224, Aux_Totales!$A:$A, Aperturas!$A$2), 0))</f>
        <v/>
      </c>
      <c r="EXE224" s="21" t="str">
        <f>IF(EXE220 = "", "", IFERROR(EXE220 / SUMIFS(Aux_Totales!$N:$N, Aux_Totales!$F:$F, $F224, Aux_Totales!$A:$A, Aperturas!$A$2), 0))</f>
        <v/>
      </c>
      <c r="EXF224" s="21" t="str">
        <f>IF(EXF220 = "", "", IFERROR(EXF220 / SUMIFS(Aux_Totales!$N:$N, Aux_Totales!$F:$F, $F224, Aux_Totales!$A:$A, Aperturas!$A$2), 0))</f>
        <v/>
      </c>
      <c r="EXG224" s="21" t="str">
        <f>IF(EXG220 = "", "", IFERROR(EXG220 / SUMIFS(Aux_Totales!$N:$N, Aux_Totales!$F:$F, $F224, Aux_Totales!$A:$A, Aperturas!$A$2), 0))</f>
        <v/>
      </c>
      <c r="EXH224" s="21" t="str">
        <f>IF(EXH220 = "", "", IFERROR(EXH220 / SUMIFS(Aux_Totales!$N:$N, Aux_Totales!$F:$F, $F224, Aux_Totales!$A:$A, Aperturas!$A$2), 0))</f>
        <v/>
      </c>
      <c r="EXI224" s="21" t="str">
        <f>IF(EXI220 = "", "", IFERROR(EXI220 / SUMIFS(Aux_Totales!$N:$N, Aux_Totales!$F:$F, $F224, Aux_Totales!$A:$A, Aperturas!$A$2), 0))</f>
        <v/>
      </c>
      <c r="EXJ224" s="21" t="str">
        <f>IF(EXJ220 = "", "", IFERROR(EXJ220 / SUMIFS(Aux_Totales!$N:$N, Aux_Totales!$F:$F, $F224, Aux_Totales!$A:$A, Aperturas!$A$2), 0))</f>
        <v/>
      </c>
      <c r="EXK224" s="21" t="str">
        <f>IF(EXK220 = "", "", IFERROR(EXK220 / SUMIFS(Aux_Totales!$N:$N, Aux_Totales!$F:$F, $F224, Aux_Totales!$A:$A, Aperturas!$A$2), 0))</f>
        <v/>
      </c>
      <c r="EXL224" s="21" t="str">
        <f>IF(EXL220 = "", "", IFERROR(EXL220 / SUMIFS(Aux_Totales!$N:$N, Aux_Totales!$F:$F, $F224, Aux_Totales!$A:$A, Aperturas!$A$2), 0))</f>
        <v/>
      </c>
      <c r="EXM224" s="21" t="str">
        <f>IF(EXM220 = "", "", IFERROR(EXM220 / SUMIFS(Aux_Totales!$N:$N, Aux_Totales!$F:$F, $F224, Aux_Totales!$A:$A, Aperturas!$A$2), 0))</f>
        <v/>
      </c>
      <c r="EXN224" s="21" t="str">
        <f>IF(EXN220 = "", "", IFERROR(EXN220 / SUMIFS(Aux_Totales!$N:$N, Aux_Totales!$F:$F, $F224, Aux_Totales!$A:$A, Aperturas!$A$2), 0))</f>
        <v/>
      </c>
      <c r="EXO224" s="21" t="str">
        <f>IF(EXO220 = "", "", IFERROR(EXO220 / SUMIFS(Aux_Totales!$N:$N, Aux_Totales!$F:$F, $F224, Aux_Totales!$A:$A, Aperturas!$A$2), 0))</f>
        <v/>
      </c>
      <c r="EXP224" s="21" t="str">
        <f>IF(EXP220 = "", "", IFERROR(EXP220 / SUMIFS(Aux_Totales!$N:$N, Aux_Totales!$F:$F, $F224, Aux_Totales!$A:$A, Aperturas!$A$2), 0))</f>
        <v/>
      </c>
      <c r="EXQ224" s="21" t="str">
        <f>IF(EXQ220 = "", "", IFERROR(EXQ220 / SUMIFS(Aux_Totales!$N:$N, Aux_Totales!$F:$F, $F224, Aux_Totales!$A:$A, Aperturas!$A$2), 0))</f>
        <v/>
      </c>
      <c r="EXR224" s="21" t="str">
        <f>IF(EXR220 = "", "", IFERROR(EXR220 / SUMIFS(Aux_Totales!$N:$N, Aux_Totales!$F:$F, $F224, Aux_Totales!$A:$A, Aperturas!$A$2), 0))</f>
        <v/>
      </c>
      <c r="EXS224" s="21" t="str">
        <f>IF(EXS220 = "", "", IFERROR(EXS220 / SUMIFS(Aux_Totales!$N:$N, Aux_Totales!$F:$F, $F224, Aux_Totales!$A:$A, Aperturas!$A$2), 0))</f>
        <v/>
      </c>
      <c r="EXT224" s="21" t="str">
        <f>IF(EXT220 = "", "", IFERROR(EXT220 / SUMIFS(Aux_Totales!$N:$N, Aux_Totales!$F:$F, $F224, Aux_Totales!$A:$A, Aperturas!$A$2), 0))</f>
        <v/>
      </c>
      <c r="EXU224" s="21" t="str">
        <f>IF(EXU220 = "", "", IFERROR(EXU220 / SUMIFS(Aux_Totales!$N:$N, Aux_Totales!$F:$F, $F224, Aux_Totales!$A:$A, Aperturas!$A$2), 0))</f>
        <v/>
      </c>
      <c r="EXV224" s="21" t="str">
        <f>IF(EXV220 = "", "", IFERROR(EXV220 / SUMIFS(Aux_Totales!$N:$N, Aux_Totales!$F:$F, $F224, Aux_Totales!$A:$A, Aperturas!$A$2), 0))</f>
        <v/>
      </c>
      <c r="EXW224" s="21" t="str">
        <f>IF(EXW220 = "", "", IFERROR(EXW220 / SUMIFS(Aux_Totales!$N:$N, Aux_Totales!$F:$F, $F224, Aux_Totales!$A:$A, Aperturas!$A$2), 0))</f>
        <v/>
      </c>
      <c r="EXX224" s="21" t="str">
        <f>IF(EXX220 = "", "", IFERROR(EXX220 / SUMIFS(Aux_Totales!$N:$N, Aux_Totales!$F:$F, $F224, Aux_Totales!$A:$A, Aperturas!$A$2), 0))</f>
        <v/>
      </c>
      <c r="EXY224" s="21" t="str">
        <f>IF(EXY220 = "", "", IFERROR(EXY220 / SUMIFS(Aux_Totales!$N:$N, Aux_Totales!$F:$F, $F224, Aux_Totales!$A:$A, Aperturas!$A$2), 0))</f>
        <v/>
      </c>
      <c r="EXZ224" s="21" t="str">
        <f>IF(EXZ220 = "", "", IFERROR(EXZ220 / SUMIFS(Aux_Totales!$N:$N, Aux_Totales!$F:$F, $F224, Aux_Totales!$A:$A, Aperturas!$A$2), 0))</f>
        <v/>
      </c>
      <c r="EYA224" s="21" t="str">
        <f>IF(EYA220 = "", "", IFERROR(EYA220 / SUMIFS(Aux_Totales!$N:$N, Aux_Totales!$F:$F, $F224, Aux_Totales!$A:$A, Aperturas!$A$2), 0))</f>
        <v/>
      </c>
      <c r="EYB224" s="21" t="str">
        <f>IF(EYB220 = "", "", IFERROR(EYB220 / SUMIFS(Aux_Totales!$N:$N, Aux_Totales!$F:$F, $F224, Aux_Totales!$A:$A, Aperturas!$A$2), 0))</f>
        <v/>
      </c>
      <c r="EYC224" s="21" t="str">
        <f>IF(EYC220 = "", "", IFERROR(EYC220 / SUMIFS(Aux_Totales!$N:$N, Aux_Totales!$F:$F, $F224, Aux_Totales!$A:$A, Aperturas!$A$2), 0))</f>
        <v/>
      </c>
      <c r="EYD224" s="21" t="str">
        <f>IF(EYD220 = "", "", IFERROR(EYD220 / SUMIFS(Aux_Totales!$N:$N, Aux_Totales!$F:$F, $F224, Aux_Totales!$A:$A, Aperturas!$A$2), 0))</f>
        <v/>
      </c>
      <c r="EYE224" s="21" t="str">
        <f>IF(EYE220 = "", "", IFERROR(EYE220 / SUMIFS(Aux_Totales!$N:$N, Aux_Totales!$F:$F, $F224, Aux_Totales!$A:$A, Aperturas!$A$2), 0))</f>
        <v/>
      </c>
      <c r="EYF224" s="21" t="str">
        <f>IF(EYF220 = "", "", IFERROR(EYF220 / SUMIFS(Aux_Totales!$N:$N, Aux_Totales!$F:$F, $F224, Aux_Totales!$A:$A, Aperturas!$A$2), 0))</f>
        <v/>
      </c>
      <c r="EYG224" s="21" t="str">
        <f>IF(EYG220 = "", "", IFERROR(EYG220 / SUMIFS(Aux_Totales!$N:$N, Aux_Totales!$F:$F, $F224, Aux_Totales!$A:$A, Aperturas!$A$2), 0))</f>
        <v/>
      </c>
      <c r="EYH224" s="21" t="str">
        <f>IF(EYH220 = "", "", IFERROR(EYH220 / SUMIFS(Aux_Totales!$N:$N, Aux_Totales!$F:$F, $F224, Aux_Totales!$A:$A, Aperturas!$A$2), 0))</f>
        <v/>
      </c>
      <c r="EYI224" s="21" t="str">
        <f>IF(EYI220 = "", "", IFERROR(EYI220 / SUMIFS(Aux_Totales!$N:$N, Aux_Totales!$F:$F, $F224, Aux_Totales!$A:$A, Aperturas!$A$2), 0))</f>
        <v/>
      </c>
      <c r="EYJ224" s="21" t="str">
        <f>IF(EYJ220 = "", "", IFERROR(EYJ220 / SUMIFS(Aux_Totales!$N:$N, Aux_Totales!$F:$F, $F224, Aux_Totales!$A:$A, Aperturas!$A$2), 0))</f>
        <v/>
      </c>
      <c r="EYK224" s="21" t="str">
        <f>IF(EYK220 = "", "", IFERROR(EYK220 / SUMIFS(Aux_Totales!$N:$N, Aux_Totales!$F:$F, $F224, Aux_Totales!$A:$A, Aperturas!$A$2), 0))</f>
        <v/>
      </c>
      <c r="EYL224" s="21" t="str">
        <f>IF(EYL220 = "", "", IFERROR(EYL220 / SUMIFS(Aux_Totales!$N:$N, Aux_Totales!$F:$F, $F224, Aux_Totales!$A:$A, Aperturas!$A$2), 0))</f>
        <v/>
      </c>
      <c r="EYM224" s="21" t="str">
        <f>IF(EYM220 = "", "", IFERROR(EYM220 / SUMIFS(Aux_Totales!$N:$N, Aux_Totales!$F:$F, $F224, Aux_Totales!$A:$A, Aperturas!$A$2), 0))</f>
        <v/>
      </c>
      <c r="EYN224" s="21" t="str">
        <f>IF(EYN220 = "", "", IFERROR(EYN220 / SUMIFS(Aux_Totales!$N:$N, Aux_Totales!$F:$F, $F224, Aux_Totales!$A:$A, Aperturas!$A$2), 0))</f>
        <v/>
      </c>
      <c r="EYO224" s="21" t="str">
        <f>IF(EYO220 = "", "", IFERROR(EYO220 / SUMIFS(Aux_Totales!$N:$N, Aux_Totales!$F:$F, $F224, Aux_Totales!$A:$A, Aperturas!$A$2), 0))</f>
        <v/>
      </c>
      <c r="EYP224" s="21" t="str">
        <f>IF(EYP220 = "", "", IFERROR(EYP220 / SUMIFS(Aux_Totales!$N:$N, Aux_Totales!$F:$F, $F224, Aux_Totales!$A:$A, Aperturas!$A$2), 0))</f>
        <v/>
      </c>
      <c r="EYQ224" s="21" t="str">
        <f>IF(EYQ220 = "", "", IFERROR(EYQ220 / SUMIFS(Aux_Totales!$N:$N, Aux_Totales!$F:$F, $F224, Aux_Totales!$A:$A, Aperturas!$A$2), 0))</f>
        <v/>
      </c>
      <c r="EYR224" s="21" t="str">
        <f>IF(EYR220 = "", "", IFERROR(EYR220 / SUMIFS(Aux_Totales!$N:$N, Aux_Totales!$F:$F, $F224, Aux_Totales!$A:$A, Aperturas!$A$2), 0))</f>
        <v/>
      </c>
      <c r="EYS224" s="21" t="str">
        <f>IF(EYS220 = "", "", IFERROR(EYS220 / SUMIFS(Aux_Totales!$N:$N, Aux_Totales!$F:$F, $F224, Aux_Totales!$A:$A, Aperturas!$A$2), 0))</f>
        <v/>
      </c>
      <c r="EYT224" s="21" t="str">
        <f>IF(EYT220 = "", "", IFERROR(EYT220 / SUMIFS(Aux_Totales!$N:$N, Aux_Totales!$F:$F, $F224, Aux_Totales!$A:$A, Aperturas!$A$2), 0))</f>
        <v/>
      </c>
      <c r="EYU224" s="21" t="str">
        <f>IF(EYU220 = "", "", IFERROR(EYU220 / SUMIFS(Aux_Totales!$N:$N, Aux_Totales!$F:$F, $F224, Aux_Totales!$A:$A, Aperturas!$A$2), 0))</f>
        <v/>
      </c>
      <c r="EYV224" s="21" t="str">
        <f>IF(EYV220 = "", "", IFERROR(EYV220 / SUMIFS(Aux_Totales!$N:$N, Aux_Totales!$F:$F, $F224, Aux_Totales!$A:$A, Aperturas!$A$2), 0))</f>
        <v/>
      </c>
      <c r="EYW224" s="21" t="str">
        <f>IF(EYW220 = "", "", IFERROR(EYW220 / SUMIFS(Aux_Totales!$N:$N, Aux_Totales!$F:$F, $F224, Aux_Totales!$A:$A, Aperturas!$A$2), 0))</f>
        <v/>
      </c>
      <c r="EYX224" s="21" t="str">
        <f>IF(EYX220 = "", "", IFERROR(EYX220 / SUMIFS(Aux_Totales!$N:$N, Aux_Totales!$F:$F, $F224, Aux_Totales!$A:$A, Aperturas!$A$2), 0))</f>
        <v/>
      </c>
      <c r="EYY224" s="21" t="str">
        <f>IF(EYY220 = "", "", IFERROR(EYY220 / SUMIFS(Aux_Totales!$N:$N, Aux_Totales!$F:$F, $F224, Aux_Totales!$A:$A, Aperturas!$A$2), 0))</f>
        <v/>
      </c>
      <c r="EYZ224" s="21" t="str">
        <f>IF(EYZ220 = "", "", IFERROR(EYZ220 / SUMIFS(Aux_Totales!$N:$N, Aux_Totales!$F:$F, $F224, Aux_Totales!$A:$A, Aperturas!$A$2), 0))</f>
        <v/>
      </c>
      <c r="EZA224" s="21" t="str">
        <f>IF(EZA220 = "", "", IFERROR(EZA220 / SUMIFS(Aux_Totales!$N:$N, Aux_Totales!$F:$F, $F224, Aux_Totales!$A:$A, Aperturas!$A$2), 0))</f>
        <v/>
      </c>
      <c r="EZB224" s="21" t="str">
        <f>IF(EZB220 = "", "", IFERROR(EZB220 / SUMIFS(Aux_Totales!$N:$N, Aux_Totales!$F:$F, $F224, Aux_Totales!$A:$A, Aperturas!$A$2), 0))</f>
        <v/>
      </c>
      <c r="EZC224" s="21" t="str">
        <f>IF(EZC220 = "", "", IFERROR(EZC220 / SUMIFS(Aux_Totales!$N:$N, Aux_Totales!$F:$F, $F224, Aux_Totales!$A:$A, Aperturas!$A$2), 0))</f>
        <v/>
      </c>
      <c r="EZD224" s="21" t="str">
        <f>IF(EZD220 = "", "", IFERROR(EZD220 / SUMIFS(Aux_Totales!$N:$N, Aux_Totales!$F:$F, $F224, Aux_Totales!$A:$A, Aperturas!$A$2), 0))</f>
        <v/>
      </c>
      <c r="EZE224" s="21" t="str">
        <f>IF(EZE220 = "", "", IFERROR(EZE220 / SUMIFS(Aux_Totales!$N:$N, Aux_Totales!$F:$F, $F224, Aux_Totales!$A:$A, Aperturas!$A$2), 0))</f>
        <v/>
      </c>
      <c r="EZF224" s="21" t="str">
        <f>IF(EZF220 = "", "", IFERROR(EZF220 / SUMIFS(Aux_Totales!$N:$N, Aux_Totales!$F:$F, $F224, Aux_Totales!$A:$A, Aperturas!$A$2), 0))</f>
        <v/>
      </c>
      <c r="EZG224" s="21" t="str">
        <f>IF(EZG220 = "", "", IFERROR(EZG220 / SUMIFS(Aux_Totales!$N:$N, Aux_Totales!$F:$F, $F224, Aux_Totales!$A:$A, Aperturas!$A$2), 0))</f>
        <v/>
      </c>
      <c r="EZH224" s="21" t="str">
        <f>IF(EZH220 = "", "", IFERROR(EZH220 / SUMIFS(Aux_Totales!$N:$N, Aux_Totales!$F:$F, $F224, Aux_Totales!$A:$A, Aperturas!$A$2), 0))</f>
        <v/>
      </c>
      <c r="EZI224" s="21" t="str">
        <f>IF(EZI220 = "", "", IFERROR(EZI220 / SUMIFS(Aux_Totales!$N:$N, Aux_Totales!$F:$F, $F224, Aux_Totales!$A:$A, Aperturas!$A$2), 0))</f>
        <v/>
      </c>
      <c r="EZJ224" s="21" t="str">
        <f>IF(EZJ220 = "", "", IFERROR(EZJ220 / SUMIFS(Aux_Totales!$N:$N, Aux_Totales!$F:$F, $F224, Aux_Totales!$A:$A, Aperturas!$A$2), 0))</f>
        <v/>
      </c>
      <c r="EZK224" s="21" t="str">
        <f>IF(EZK220 = "", "", IFERROR(EZK220 / SUMIFS(Aux_Totales!$N:$N, Aux_Totales!$F:$F, $F224, Aux_Totales!$A:$A, Aperturas!$A$2), 0))</f>
        <v/>
      </c>
      <c r="EZL224" s="21" t="str">
        <f>IF(EZL220 = "", "", IFERROR(EZL220 / SUMIFS(Aux_Totales!$N:$N, Aux_Totales!$F:$F, $F224, Aux_Totales!$A:$A, Aperturas!$A$2), 0))</f>
        <v/>
      </c>
      <c r="EZM224" s="21" t="str">
        <f>IF(EZM220 = "", "", IFERROR(EZM220 / SUMIFS(Aux_Totales!$N:$N, Aux_Totales!$F:$F, $F224, Aux_Totales!$A:$A, Aperturas!$A$2), 0))</f>
        <v/>
      </c>
      <c r="EZN224" s="21" t="str">
        <f>IF(EZN220 = "", "", IFERROR(EZN220 / SUMIFS(Aux_Totales!$N:$N, Aux_Totales!$F:$F, $F224, Aux_Totales!$A:$A, Aperturas!$A$2), 0))</f>
        <v/>
      </c>
      <c r="EZO224" s="21" t="str">
        <f>IF(EZO220 = "", "", IFERROR(EZO220 / SUMIFS(Aux_Totales!$N:$N, Aux_Totales!$F:$F, $F224, Aux_Totales!$A:$A, Aperturas!$A$2), 0))</f>
        <v/>
      </c>
      <c r="EZP224" s="21" t="str">
        <f>IF(EZP220 = "", "", IFERROR(EZP220 / SUMIFS(Aux_Totales!$N:$N, Aux_Totales!$F:$F, $F224, Aux_Totales!$A:$A, Aperturas!$A$2), 0))</f>
        <v/>
      </c>
      <c r="EZQ224" s="21" t="str">
        <f>IF(EZQ220 = "", "", IFERROR(EZQ220 / SUMIFS(Aux_Totales!$N:$N, Aux_Totales!$F:$F, $F224, Aux_Totales!$A:$A, Aperturas!$A$2), 0))</f>
        <v/>
      </c>
      <c r="EZR224" s="21" t="str">
        <f>IF(EZR220 = "", "", IFERROR(EZR220 / SUMIFS(Aux_Totales!$N:$N, Aux_Totales!$F:$F, $F224, Aux_Totales!$A:$A, Aperturas!$A$2), 0))</f>
        <v/>
      </c>
      <c r="EZS224" s="21" t="str">
        <f>IF(EZS220 = "", "", IFERROR(EZS220 / SUMIFS(Aux_Totales!$N:$N, Aux_Totales!$F:$F, $F224, Aux_Totales!$A:$A, Aperturas!$A$2), 0))</f>
        <v/>
      </c>
      <c r="EZT224" s="21" t="str">
        <f>IF(EZT220 = "", "", IFERROR(EZT220 / SUMIFS(Aux_Totales!$N:$N, Aux_Totales!$F:$F, $F224, Aux_Totales!$A:$A, Aperturas!$A$2), 0))</f>
        <v/>
      </c>
      <c r="EZU224" s="21" t="str">
        <f>IF(EZU220 = "", "", IFERROR(EZU220 / SUMIFS(Aux_Totales!$N:$N, Aux_Totales!$F:$F, $F224, Aux_Totales!$A:$A, Aperturas!$A$2), 0))</f>
        <v/>
      </c>
      <c r="EZV224" s="21" t="str">
        <f>IF(EZV220 = "", "", IFERROR(EZV220 / SUMIFS(Aux_Totales!$N:$N, Aux_Totales!$F:$F, $F224, Aux_Totales!$A:$A, Aperturas!$A$2), 0))</f>
        <v/>
      </c>
      <c r="EZW224" s="21" t="str">
        <f>IF(EZW220 = "", "", IFERROR(EZW220 / SUMIFS(Aux_Totales!$N:$N, Aux_Totales!$F:$F, $F224, Aux_Totales!$A:$A, Aperturas!$A$2), 0))</f>
        <v/>
      </c>
      <c r="EZX224" s="21" t="str">
        <f>IF(EZX220 = "", "", IFERROR(EZX220 / SUMIFS(Aux_Totales!$N:$N, Aux_Totales!$F:$F, $F224, Aux_Totales!$A:$A, Aperturas!$A$2), 0))</f>
        <v/>
      </c>
      <c r="EZY224" s="21" t="str">
        <f>IF(EZY220 = "", "", IFERROR(EZY220 / SUMIFS(Aux_Totales!$N:$N, Aux_Totales!$F:$F, $F224, Aux_Totales!$A:$A, Aperturas!$A$2), 0))</f>
        <v/>
      </c>
      <c r="EZZ224" s="21" t="str">
        <f>IF(EZZ220 = "", "", IFERROR(EZZ220 / SUMIFS(Aux_Totales!$N:$N, Aux_Totales!$F:$F, $F224, Aux_Totales!$A:$A, Aperturas!$A$2), 0))</f>
        <v/>
      </c>
      <c r="FAA224" s="21" t="str">
        <f>IF(FAA220 = "", "", IFERROR(FAA220 / SUMIFS(Aux_Totales!$N:$N, Aux_Totales!$F:$F, $F224, Aux_Totales!$A:$A, Aperturas!$A$2), 0))</f>
        <v/>
      </c>
      <c r="FAB224" s="21" t="str">
        <f>IF(FAB220 = "", "", IFERROR(FAB220 / SUMIFS(Aux_Totales!$N:$N, Aux_Totales!$F:$F, $F224, Aux_Totales!$A:$A, Aperturas!$A$2), 0))</f>
        <v/>
      </c>
      <c r="FAC224" s="21" t="str">
        <f>IF(FAC220 = "", "", IFERROR(FAC220 / SUMIFS(Aux_Totales!$N:$N, Aux_Totales!$F:$F, $F224, Aux_Totales!$A:$A, Aperturas!$A$2), 0))</f>
        <v/>
      </c>
      <c r="FAD224" s="21" t="str">
        <f>IF(FAD220 = "", "", IFERROR(FAD220 / SUMIFS(Aux_Totales!$N:$N, Aux_Totales!$F:$F, $F224, Aux_Totales!$A:$A, Aperturas!$A$2), 0))</f>
        <v/>
      </c>
      <c r="FAE224" s="21" t="str">
        <f>IF(FAE220 = "", "", IFERROR(FAE220 / SUMIFS(Aux_Totales!$N:$N, Aux_Totales!$F:$F, $F224, Aux_Totales!$A:$A, Aperturas!$A$2), 0))</f>
        <v/>
      </c>
      <c r="FAF224" s="21" t="str">
        <f>IF(FAF220 = "", "", IFERROR(FAF220 / SUMIFS(Aux_Totales!$N:$N, Aux_Totales!$F:$F, $F224, Aux_Totales!$A:$A, Aperturas!$A$2), 0))</f>
        <v/>
      </c>
      <c r="FAG224" s="21" t="str">
        <f>IF(FAG220 = "", "", IFERROR(FAG220 / SUMIFS(Aux_Totales!$N:$N, Aux_Totales!$F:$F, $F224, Aux_Totales!$A:$A, Aperturas!$A$2), 0))</f>
        <v/>
      </c>
      <c r="FAH224" s="21" t="str">
        <f>IF(FAH220 = "", "", IFERROR(FAH220 / SUMIFS(Aux_Totales!$N:$N, Aux_Totales!$F:$F, $F224, Aux_Totales!$A:$A, Aperturas!$A$2), 0))</f>
        <v/>
      </c>
      <c r="FAI224" s="21" t="str">
        <f>IF(FAI220 = "", "", IFERROR(FAI220 / SUMIFS(Aux_Totales!$N:$N, Aux_Totales!$F:$F, $F224, Aux_Totales!$A:$A, Aperturas!$A$2), 0))</f>
        <v/>
      </c>
      <c r="FAJ224" s="21" t="str">
        <f>IF(FAJ220 = "", "", IFERROR(FAJ220 / SUMIFS(Aux_Totales!$N:$N, Aux_Totales!$F:$F, $F224, Aux_Totales!$A:$A, Aperturas!$A$2), 0))</f>
        <v/>
      </c>
      <c r="FAK224" s="21" t="str">
        <f>IF(FAK220 = "", "", IFERROR(FAK220 / SUMIFS(Aux_Totales!$N:$N, Aux_Totales!$F:$F, $F224, Aux_Totales!$A:$A, Aperturas!$A$2), 0))</f>
        <v/>
      </c>
      <c r="FAL224" s="21" t="str">
        <f>IF(FAL220 = "", "", IFERROR(FAL220 / SUMIFS(Aux_Totales!$N:$N, Aux_Totales!$F:$F, $F224, Aux_Totales!$A:$A, Aperturas!$A$2), 0))</f>
        <v/>
      </c>
      <c r="FAM224" s="21" t="str">
        <f>IF(FAM220 = "", "", IFERROR(FAM220 / SUMIFS(Aux_Totales!$N:$N, Aux_Totales!$F:$F, $F224, Aux_Totales!$A:$A, Aperturas!$A$2), 0))</f>
        <v/>
      </c>
      <c r="FAN224" s="21" t="str">
        <f>IF(FAN220 = "", "", IFERROR(FAN220 / SUMIFS(Aux_Totales!$N:$N, Aux_Totales!$F:$F, $F224, Aux_Totales!$A:$A, Aperturas!$A$2), 0))</f>
        <v/>
      </c>
      <c r="FAO224" s="21" t="str">
        <f>IF(FAO220 = "", "", IFERROR(FAO220 / SUMIFS(Aux_Totales!$N:$N, Aux_Totales!$F:$F, $F224, Aux_Totales!$A:$A, Aperturas!$A$2), 0))</f>
        <v/>
      </c>
      <c r="FAP224" s="21" t="str">
        <f>IF(FAP220 = "", "", IFERROR(FAP220 / SUMIFS(Aux_Totales!$N:$N, Aux_Totales!$F:$F, $F224, Aux_Totales!$A:$A, Aperturas!$A$2), 0))</f>
        <v/>
      </c>
      <c r="FAQ224" s="21" t="str">
        <f>IF(FAQ220 = "", "", IFERROR(FAQ220 / SUMIFS(Aux_Totales!$N:$N, Aux_Totales!$F:$F, $F224, Aux_Totales!$A:$A, Aperturas!$A$2), 0))</f>
        <v/>
      </c>
      <c r="FAR224" s="21" t="str">
        <f>IF(FAR220 = "", "", IFERROR(FAR220 / SUMIFS(Aux_Totales!$N:$N, Aux_Totales!$F:$F, $F224, Aux_Totales!$A:$A, Aperturas!$A$2), 0))</f>
        <v/>
      </c>
      <c r="FAS224" s="21" t="str">
        <f>IF(FAS220 = "", "", IFERROR(FAS220 / SUMIFS(Aux_Totales!$N:$N, Aux_Totales!$F:$F, $F224, Aux_Totales!$A:$A, Aperturas!$A$2), 0))</f>
        <v/>
      </c>
      <c r="FAT224" s="21" t="str">
        <f>IF(FAT220 = "", "", IFERROR(FAT220 / SUMIFS(Aux_Totales!$N:$N, Aux_Totales!$F:$F, $F224, Aux_Totales!$A:$A, Aperturas!$A$2), 0))</f>
        <v/>
      </c>
      <c r="FAU224" s="21" t="str">
        <f>IF(FAU220 = "", "", IFERROR(FAU220 / SUMIFS(Aux_Totales!$N:$N, Aux_Totales!$F:$F, $F224, Aux_Totales!$A:$A, Aperturas!$A$2), 0))</f>
        <v/>
      </c>
      <c r="FAV224" s="21" t="str">
        <f>IF(FAV220 = "", "", IFERROR(FAV220 / SUMIFS(Aux_Totales!$N:$N, Aux_Totales!$F:$F, $F224, Aux_Totales!$A:$A, Aperturas!$A$2), 0))</f>
        <v/>
      </c>
      <c r="FAW224" s="21" t="str">
        <f>IF(FAW220 = "", "", IFERROR(FAW220 / SUMIFS(Aux_Totales!$N:$N, Aux_Totales!$F:$F, $F224, Aux_Totales!$A:$A, Aperturas!$A$2), 0))</f>
        <v/>
      </c>
      <c r="FAX224" s="21" t="str">
        <f>IF(FAX220 = "", "", IFERROR(FAX220 / SUMIFS(Aux_Totales!$N:$N, Aux_Totales!$F:$F, $F224, Aux_Totales!$A:$A, Aperturas!$A$2), 0))</f>
        <v/>
      </c>
      <c r="FAY224" s="21" t="str">
        <f>IF(FAY220 = "", "", IFERROR(FAY220 / SUMIFS(Aux_Totales!$N:$N, Aux_Totales!$F:$F, $F224, Aux_Totales!$A:$A, Aperturas!$A$2), 0))</f>
        <v/>
      </c>
      <c r="FAZ224" s="21" t="str">
        <f>IF(FAZ220 = "", "", IFERROR(FAZ220 / SUMIFS(Aux_Totales!$N:$N, Aux_Totales!$F:$F, $F224, Aux_Totales!$A:$A, Aperturas!$A$2), 0))</f>
        <v/>
      </c>
      <c r="FBA224" s="21" t="str">
        <f>IF(FBA220 = "", "", IFERROR(FBA220 / SUMIFS(Aux_Totales!$N:$N, Aux_Totales!$F:$F, $F224, Aux_Totales!$A:$A, Aperturas!$A$2), 0))</f>
        <v/>
      </c>
      <c r="FBB224" s="21" t="str">
        <f>IF(FBB220 = "", "", IFERROR(FBB220 / SUMIFS(Aux_Totales!$N:$N, Aux_Totales!$F:$F, $F224, Aux_Totales!$A:$A, Aperturas!$A$2), 0))</f>
        <v/>
      </c>
      <c r="FBC224" s="21" t="str">
        <f>IF(FBC220 = "", "", IFERROR(FBC220 / SUMIFS(Aux_Totales!$N:$N, Aux_Totales!$F:$F, $F224, Aux_Totales!$A:$A, Aperturas!$A$2), 0))</f>
        <v/>
      </c>
      <c r="FBD224" s="21" t="str">
        <f>IF(FBD220 = "", "", IFERROR(FBD220 / SUMIFS(Aux_Totales!$N:$N, Aux_Totales!$F:$F, $F224, Aux_Totales!$A:$A, Aperturas!$A$2), 0))</f>
        <v/>
      </c>
      <c r="FBE224" s="21" t="str">
        <f>IF(FBE220 = "", "", IFERROR(FBE220 / SUMIFS(Aux_Totales!$N:$N, Aux_Totales!$F:$F, $F224, Aux_Totales!$A:$A, Aperturas!$A$2), 0))</f>
        <v/>
      </c>
      <c r="FBF224" s="21" t="str">
        <f>IF(FBF220 = "", "", IFERROR(FBF220 / SUMIFS(Aux_Totales!$N:$N, Aux_Totales!$F:$F, $F224, Aux_Totales!$A:$A, Aperturas!$A$2), 0))</f>
        <v/>
      </c>
      <c r="FBG224" s="21" t="str">
        <f>IF(FBG220 = "", "", IFERROR(FBG220 / SUMIFS(Aux_Totales!$N:$N, Aux_Totales!$F:$F, $F224, Aux_Totales!$A:$A, Aperturas!$A$2), 0))</f>
        <v/>
      </c>
      <c r="FBH224" s="21" t="str">
        <f>IF(FBH220 = "", "", IFERROR(FBH220 / SUMIFS(Aux_Totales!$N:$N, Aux_Totales!$F:$F, $F224, Aux_Totales!$A:$A, Aperturas!$A$2), 0))</f>
        <v/>
      </c>
      <c r="FBI224" s="21" t="str">
        <f>IF(FBI220 = "", "", IFERROR(FBI220 / SUMIFS(Aux_Totales!$N:$N, Aux_Totales!$F:$F, $F224, Aux_Totales!$A:$A, Aperturas!$A$2), 0))</f>
        <v/>
      </c>
      <c r="FBJ224" s="21" t="str">
        <f>IF(FBJ220 = "", "", IFERROR(FBJ220 / SUMIFS(Aux_Totales!$N:$N, Aux_Totales!$F:$F, $F224, Aux_Totales!$A:$A, Aperturas!$A$2), 0))</f>
        <v/>
      </c>
      <c r="FBK224" s="21" t="str">
        <f>IF(FBK220 = "", "", IFERROR(FBK220 / SUMIFS(Aux_Totales!$N:$N, Aux_Totales!$F:$F, $F224, Aux_Totales!$A:$A, Aperturas!$A$2), 0))</f>
        <v/>
      </c>
      <c r="FBL224" s="21" t="str">
        <f>IF(FBL220 = "", "", IFERROR(FBL220 / SUMIFS(Aux_Totales!$N:$N, Aux_Totales!$F:$F, $F224, Aux_Totales!$A:$A, Aperturas!$A$2), 0))</f>
        <v/>
      </c>
      <c r="FBM224" s="21" t="str">
        <f>IF(FBM220 = "", "", IFERROR(FBM220 / SUMIFS(Aux_Totales!$N:$N, Aux_Totales!$F:$F, $F224, Aux_Totales!$A:$A, Aperturas!$A$2), 0))</f>
        <v/>
      </c>
      <c r="FBN224" s="21" t="str">
        <f>IF(FBN220 = "", "", IFERROR(FBN220 / SUMIFS(Aux_Totales!$N:$N, Aux_Totales!$F:$F, $F224, Aux_Totales!$A:$A, Aperturas!$A$2), 0))</f>
        <v/>
      </c>
      <c r="FBO224" s="21" t="str">
        <f>IF(FBO220 = "", "", IFERROR(FBO220 / SUMIFS(Aux_Totales!$N:$N, Aux_Totales!$F:$F, $F224, Aux_Totales!$A:$A, Aperturas!$A$2), 0))</f>
        <v/>
      </c>
      <c r="FBP224" s="21" t="str">
        <f>IF(FBP220 = "", "", IFERROR(FBP220 / SUMIFS(Aux_Totales!$N:$N, Aux_Totales!$F:$F, $F224, Aux_Totales!$A:$A, Aperturas!$A$2), 0))</f>
        <v/>
      </c>
      <c r="FBQ224" s="21" t="str">
        <f>IF(FBQ220 = "", "", IFERROR(FBQ220 / SUMIFS(Aux_Totales!$N:$N, Aux_Totales!$F:$F, $F224, Aux_Totales!$A:$A, Aperturas!$A$2), 0))</f>
        <v/>
      </c>
      <c r="FBR224" s="21" t="str">
        <f>IF(FBR220 = "", "", IFERROR(FBR220 / SUMIFS(Aux_Totales!$N:$N, Aux_Totales!$F:$F, $F224, Aux_Totales!$A:$A, Aperturas!$A$2), 0))</f>
        <v/>
      </c>
      <c r="FBS224" s="21" t="str">
        <f>IF(FBS220 = "", "", IFERROR(FBS220 / SUMIFS(Aux_Totales!$N:$N, Aux_Totales!$F:$F, $F224, Aux_Totales!$A:$A, Aperturas!$A$2), 0))</f>
        <v/>
      </c>
      <c r="FBT224" s="21" t="str">
        <f>IF(FBT220 = "", "", IFERROR(FBT220 / SUMIFS(Aux_Totales!$N:$N, Aux_Totales!$F:$F, $F224, Aux_Totales!$A:$A, Aperturas!$A$2), 0))</f>
        <v/>
      </c>
      <c r="FBU224" s="21" t="str">
        <f>IF(FBU220 = "", "", IFERROR(FBU220 / SUMIFS(Aux_Totales!$N:$N, Aux_Totales!$F:$F, $F224, Aux_Totales!$A:$A, Aperturas!$A$2), 0))</f>
        <v/>
      </c>
      <c r="FBV224" s="21" t="str">
        <f>IF(FBV220 = "", "", IFERROR(FBV220 / SUMIFS(Aux_Totales!$N:$N, Aux_Totales!$F:$F, $F224, Aux_Totales!$A:$A, Aperturas!$A$2), 0))</f>
        <v/>
      </c>
      <c r="FBW224" s="21" t="str">
        <f>IF(FBW220 = "", "", IFERROR(FBW220 / SUMIFS(Aux_Totales!$N:$N, Aux_Totales!$F:$F, $F224, Aux_Totales!$A:$A, Aperturas!$A$2), 0))</f>
        <v/>
      </c>
      <c r="FBX224" s="21" t="str">
        <f>IF(FBX220 = "", "", IFERROR(FBX220 / SUMIFS(Aux_Totales!$N:$N, Aux_Totales!$F:$F, $F224, Aux_Totales!$A:$A, Aperturas!$A$2), 0))</f>
        <v/>
      </c>
      <c r="FBY224" s="21" t="str">
        <f>IF(FBY220 = "", "", IFERROR(FBY220 / SUMIFS(Aux_Totales!$N:$N, Aux_Totales!$F:$F, $F224, Aux_Totales!$A:$A, Aperturas!$A$2), 0))</f>
        <v/>
      </c>
      <c r="FBZ224" s="21" t="str">
        <f>IF(FBZ220 = "", "", IFERROR(FBZ220 / SUMIFS(Aux_Totales!$N:$N, Aux_Totales!$F:$F, $F224, Aux_Totales!$A:$A, Aperturas!$A$2), 0))</f>
        <v/>
      </c>
      <c r="FCA224" s="21" t="str">
        <f>IF(FCA220 = "", "", IFERROR(FCA220 / SUMIFS(Aux_Totales!$N:$N, Aux_Totales!$F:$F, $F224, Aux_Totales!$A:$A, Aperturas!$A$2), 0))</f>
        <v/>
      </c>
      <c r="FCB224" s="21" t="str">
        <f>IF(FCB220 = "", "", IFERROR(FCB220 / SUMIFS(Aux_Totales!$N:$N, Aux_Totales!$F:$F, $F224, Aux_Totales!$A:$A, Aperturas!$A$2), 0))</f>
        <v/>
      </c>
      <c r="FCC224" s="21" t="str">
        <f>IF(FCC220 = "", "", IFERROR(FCC220 / SUMIFS(Aux_Totales!$N:$N, Aux_Totales!$F:$F, $F224, Aux_Totales!$A:$A, Aperturas!$A$2), 0))</f>
        <v/>
      </c>
      <c r="FCD224" s="21" t="str">
        <f>IF(FCD220 = "", "", IFERROR(FCD220 / SUMIFS(Aux_Totales!$N:$N, Aux_Totales!$F:$F, $F224, Aux_Totales!$A:$A, Aperturas!$A$2), 0))</f>
        <v/>
      </c>
      <c r="FCE224" s="21" t="str">
        <f>IF(FCE220 = "", "", IFERROR(FCE220 / SUMIFS(Aux_Totales!$N:$N, Aux_Totales!$F:$F, $F224, Aux_Totales!$A:$A, Aperturas!$A$2), 0))</f>
        <v/>
      </c>
      <c r="FCF224" s="21" t="str">
        <f>IF(FCF220 = "", "", IFERROR(FCF220 / SUMIFS(Aux_Totales!$N:$N, Aux_Totales!$F:$F, $F224, Aux_Totales!$A:$A, Aperturas!$A$2), 0))</f>
        <v/>
      </c>
      <c r="FCG224" s="21" t="str">
        <f>IF(FCG220 = "", "", IFERROR(FCG220 / SUMIFS(Aux_Totales!$N:$N, Aux_Totales!$F:$F, $F224, Aux_Totales!$A:$A, Aperturas!$A$2), 0))</f>
        <v/>
      </c>
      <c r="FCH224" s="21" t="str">
        <f>IF(FCH220 = "", "", IFERROR(FCH220 / SUMIFS(Aux_Totales!$N:$N, Aux_Totales!$F:$F, $F224, Aux_Totales!$A:$A, Aperturas!$A$2), 0))</f>
        <v/>
      </c>
      <c r="FCI224" s="21" t="str">
        <f>IF(FCI220 = "", "", IFERROR(FCI220 / SUMIFS(Aux_Totales!$N:$N, Aux_Totales!$F:$F, $F224, Aux_Totales!$A:$A, Aperturas!$A$2), 0))</f>
        <v/>
      </c>
      <c r="FCJ224" s="21" t="str">
        <f>IF(FCJ220 = "", "", IFERROR(FCJ220 / SUMIFS(Aux_Totales!$N:$N, Aux_Totales!$F:$F, $F224, Aux_Totales!$A:$A, Aperturas!$A$2), 0))</f>
        <v/>
      </c>
      <c r="FCK224" s="21" t="str">
        <f>IF(FCK220 = "", "", IFERROR(FCK220 / SUMIFS(Aux_Totales!$N:$N, Aux_Totales!$F:$F, $F224, Aux_Totales!$A:$A, Aperturas!$A$2), 0))</f>
        <v/>
      </c>
      <c r="FCL224" s="21" t="str">
        <f>IF(FCL220 = "", "", IFERROR(FCL220 / SUMIFS(Aux_Totales!$N:$N, Aux_Totales!$F:$F, $F224, Aux_Totales!$A:$A, Aperturas!$A$2), 0))</f>
        <v/>
      </c>
      <c r="FCM224" s="21" t="str">
        <f>IF(FCM220 = "", "", IFERROR(FCM220 / SUMIFS(Aux_Totales!$N:$N, Aux_Totales!$F:$F, $F224, Aux_Totales!$A:$A, Aperturas!$A$2), 0))</f>
        <v/>
      </c>
      <c r="FCN224" s="21" t="str">
        <f>IF(FCN220 = "", "", IFERROR(FCN220 / SUMIFS(Aux_Totales!$N:$N, Aux_Totales!$F:$F, $F224, Aux_Totales!$A:$A, Aperturas!$A$2), 0))</f>
        <v/>
      </c>
      <c r="FCO224" s="21" t="str">
        <f>IF(FCO220 = "", "", IFERROR(FCO220 / SUMIFS(Aux_Totales!$N:$N, Aux_Totales!$F:$F, $F224, Aux_Totales!$A:$A, Aperturas!$A$2), 0))</f>
        <v/>
      </c>
      <c r="FCP224" s="21" t="str">
        <f>IF(FCP220 = "", "", IFERROR(FCP220 / SUMIFS(Aux_Totales!$N:$N, Aux_Totales!$F:$F, $F224, Aux_Totales!$A:$A, Aperturas!$A$2), 0))</f>
        <v/>
      </c>
      <c r="FCQ224" s="21" t="str">
        <f>IF(FCQ220 = "", "", IFERROR(FCQ220 / SUMIFS(Aux_Totales!$N:$N, Aux_Totales!$F:$F, $F224, Aux_Totales!$A:$A, Aperturas!$A$2), 0))</f>
        <v/>
      </c>
      <c r="FCR224" s="21" t="str">
        <f>IF(FCR220 = "", "", IFERROR(FCR220 / SUMIFS(Aux_Totales!$N:$N, Aux_Totales!$F:$F, $F224, Aux_Totales!$A:$A, Aperturas!$A$2), 0))</f>
        <v/>
      </c>
      <c r="FCS224" s="21" t="str">
        <f>IF(FCS220 = "", "", IFERROR(FCS220 / SUMIFS(Aux_Totales!$N:$N, Aux_Totales!$F:$F, $F224, Aux_Totales!$A:$A, Aperturas!$A$2), 0))</f>
        <v/>
      </c>
      <c r="FCT224" s="21" t="str">
        <f>IF(FCT220 = "", "", IFERROR(FCT220 / SUMIFS(Aux_Totales!$N:$N, Aux_Totales!$F:$F, $F224, Aux_Totales!$A:$A, Aperturas!$A$2), 0))</f>
        <v/>
      </c>
      <c r="FCU224" s="21" t="str">
        <f>IF(FCU220 = "", "", IFERROR(FCU220 / SUMIFS(Aux_Totales!$N:$N, Aux_Totales!$F:$F, $F224, Aux_Totales!$A:$A, Aperturas!$A$2), 0))</f>
        <v/>
      </c>
      <c r="FCV224" s="21" t="str">
        <f>IF(FCV220 = "", "", IFERROR(FCV220 / SUMIFS(Aux_Totales!$N:$N, Aux_Totales!$F:$F, $F224, Aux_Totales!$A:$A, Aperturas!$A$2), 0))</f>
        <v/>
      </c>
      <c r="FCW224" s="21" t="str">
        <f>IF(FCW220 = "", "", IFERROR(FCW220 / SUMIFS(Aux_Totales!$N:$N, Aux_Totales!$F:$F, $F224, Aux_Totales!$A:$A, Aperturas!$A$2), 0))</f>
        <v/>
      </c>
      <c r="FCX224" s="21" t="str">
        <f>IF(FCX220 = "", "", IFERROR(FCX220 / SUMIFS(Aux_Totales!$N:$N, Aux_Totales!$F:$F, $F224, Aux_Totales!$A:$A, Aperturas!$A$2), 0))</f>
        <v/>
      </c>
      <c r="FCY224" s="21" t="str">
        <f>IF(FCY220 = "", "", IFERROR(FCY220 / SUMIFS(Aux_Totales!$N:$N, Aux_Totales!$F:$F, $F224, Aux_Totales!$A:$A, Aperturas!$A$2), 0))</f>
        <v/>
      </c>
      <c r="FCZ224" s="21" t="str">
        <f>IF(FCZ220 = "", "", IFERROR(FCZ220 / SUMIFS(Aux_Totales!$N:$N, Aux_Totales!$F:$F, $F224, Aux_Totales!$A:$A, Aperturas!$A$2), 0))</f>
        <v/>
      </c>
      <c r="FDA224" s="21" t="str">
        <f>IF(FDA220 = "", "", IFERROR(FDA220 / SUMIFS(Aux_Totales!$N:$N, Aux_Totales!$F:$F, $F224, Aux_Totales!$A:$A, Aperturas!$A$2), 0))</f>
        <v/>
      </c>
      <c r="FDB224" s="21" t="str">
        <f>IF(FDB220 = "", "", IFERROR(FDB220 / SUMIFS(Aux_Totales!$N:$N, Aux_Totales!$F:$F, $F224, Aux_Totales!$A:$A, Aperturas!$A$2), 0))</f>
        <v/>
      </c>
      <c r="FDC224" s="21" t="str">
        <f>IF(FDC220 = "", "", IFERROR(FDC220 / SUMIFS(Aux_Totales!$N:$N, Aux_Totales!$F:$F, $F224, Aux_Totales!$A:$A, Aperturas!$A$2), 0))</f>
        <v/>
      </c>
      <c r="FDD224" s="21" t="str">
        <f>IF(FDD220 = "", "", IFERROR(FDD220 / SUMIFS(Aux_Totales!$N:$N, Aux_Totales!$F:$F, $F224, Aux_Totales!$A:$A, Aperturas!$A$2), 0))</f>
        <v/>
      </c>
      <c r="FDE224" s="21" t="str">
        <f>IF(FDE220 = "", "", IFERROR(FDE220 / SUMIFS(Aux_Totales!$N:$N, Aux_Totales!$F:$F, $F224, Aux_Totales!$A:$A, Aperturas!$A$2), 0))</f>
        <v/>
      </c>
      <c r="FDF224" s="21" t="str">
        <f>IF(FDF220 = "", "", IFERROR(FDF220 / SUMIFS(Aux_Totales!$N:$N, Aux_Totales!$F:$F, $F224, Aux_Totales!$A:$A, Aperturas!$A$2), 0))</f>
        <v/>
      </c>
      <c r="FDG224" s="21" t="str">
        <f>IF(FDG220 = "", "", IFERROR(FDG220 / SUMIFS(Aux_Totales!$N:$N, Aux_Totales!$F:$F, $F224, Aux_Totales!$A:$A, Aperturas!$A$2), 0))</f>
        <v/>
      </c>
      <c r="FDH224" s="21" t="str">
        <f>IF(FDH220 = "", "", IFERROR(FDH220 / SUMIFS(Aux_Totales!$N:$N, Aux_Totales!$F:$F, $F224, Aux_Totales!$A:$A, Aperturas!$A$2), 0))</f>
        <v/>
      </c>
      <c r="FDI224" s="21" t="str">
        <f>IF(FDI220 = "", "", IFERROR(FDI220 / SUMIFS(Aux_Totales!$N:$N, Aux_Totales!$F:$F, $F224, Aux_Totales!$A:$A, Aperturas!$A$2), 0))</f>
        <v/>
      </c>
      <c r="FDJ224" s="21" t="str">
        <f>IF(FDJ220 = "", "", IFERROR(FDJ220 / SUMIFS(Aux_Totales!$N:$N, Aux_Totales!$F:$F, $F224, Aux_Totales!$A:$A, Aperturas!$A$2), 0))</f>
        <v/>
      </c>
      <c r="FDK224" s="21" t="str">
        <f>IF(FDK220 = "", "", IFERROR(FDK220 / SUMIFS(Aux_Totales!$N:$N, Aux_Totales!$F:$F, $F224, Aux_Totales!$A:$A, Aperturas!$A$2), 0))</f>
        <v/>
      </c>
      <c r="FDL224" s="21" t="str">
        <f>IF(FDL220 = "", "", IFERROR(FDL220 / SUMIFS(Aux_Totales!$N:$N, Aux_Totales!$F:$F, $F224, Aux_Totales!$A:$A, Aperturas!$A$2), 0))</f>
        <v/>
      </c>
      <c r="FDM224" s="21" t="str">
        <f>IF(FDM220 = "", "", IFERROR(FDM220 / SUMIFS(Aux_Totales!$N:$N, Aux_Totales!$F:$F, $F224, Aux_Totales!$A:$A, Aperturas!$A$2), 0))</f>
        <v/>
      </c>
      <c r="FDN224" s="21" t="str">
        <f>IF(FDN220 = "", "", IFERROR(FDN220 / SUMIFS(Aux_Totales!$N:$N, Aux_Totales!$F:$F, $F224, Aux_Totales!$A:$A, Aperturas!$A$2), 0))</f>
        <v/>
      </c>
      <c r="FDO224" s="21" t="str">
        <f>IF(FDO220 = "", "", IFERROR(FDO220 / SUMIFS(Aux_Totales!$N:$N, Aux_Totales!$F:$F, $F224, Aux_Totales!$A:$A, Aperturas!$A$2), 0))</f>
        <v/>
      </c>
      <c r="FDP224" s="21" t="str">
        <f>IF(FDP220 = "", "", IFERROR(FDP220 / SUMIFS(Aux_Totales!$N:$N, Aux_Totales!$F:$F, $F224, Aux_Totales!$A:$A, Aperturas!$A$2), 0))</f>
        <v/>
      </c>
      <c r="FDQ224" s="21" t="str">
        <f>IF(FDQ220 = "", "", IFERROR(FDQ220 / SUMIFS(Aux_Totales!$N:$N, Aux_Totales!$F:$F, $F224, Aux_Totales!$A:$A, Aperturas!$A$2), 0))</f>
        <v/>
      </c>
      <c r="FDR224" s="21" t="str">
        <f>IF(FDR220 = "", "", IFERROR(FDR220 / SUMIFS(Aux_Totales!$N:$N, Aux_Totales!$F:$F, $F224, Aux_Totales!$A:$A, Aperturas!$A$2), 0))</f>
        <v/>
      </c>
      <c r="FDS224" s="21" t="str">
        <f>IF(FDS220 = "", "", IFERROR(FDS220 / SUMIFS(Aux_Totales!$N:$N, Aux_Totales!$F:$F, $F224, Aux_Totales!$A:$A, Aperturas!$A$2), 0))</f>
        <v/>
      </c>
      <c r="FDT224" s="21" t="str">
        <f>IF(FDT220 = "", "", IFERROR(FDT220 / SUMIFS(Aux_Totales!$N:$N, Aux_Totales!$F:$F, $F224, Aux_Totales!$A:$A, Aperturas!$A$2), 0))</f>
        <v/>
      </c>
      <c r="FDU224" s="21" t="str">
        <f>IF(FDU220 = "", "", IFERROR(FDU220 / SUMIFS(Aux_Totales!$N:$N, Aux_Totales!$F:$F, $F224, Aux_Totales!$A:$A, Aperturas!$A$2), 0))</f>
        <v/>
      </c>
      <c r="FDV224" s="21" t="str">
        <f>IF(FDV220 = "", "", IFERROR(FDV220 / SUMIFS(Aux_Totales!$N:$N, Aux_Totales!$F:$F, $F224, Aux_Totales!$A:$A, Aperturas!$A$2), 0))</f>
        <v/>
      </c>
      <c r="FDW224" s="21" t="str">
        <f>IF(FDW220 = "", "", IFERROR(FDW220 / SUMIFS(Aux_Totales!$N:$N, Aux_Totales!$F:$F, $F224, Aux_Totales!$A:$A, Aperturas!$A$2), 0))</f>
        <v/>
      </c>
      <c r="FDX224" s="21" t="str">
        <f>IF(FDX220 = "", "", IFERROR(FDX220 / SUMIFS(Aux_Totales!$N:$N, Aux_Totales!$F:$F, $F224, Aux_Totales!$A:$A, Aperturas!$A$2), 0))</f>
        <v/>
      </c>
      <c r="FDY224" s="21" t="str">
        <f>IF(FDY220 = "", "", IFERROR(FDY220 / SUMIFS(Aux_Totales!$N:$N, Aux_Totales!$F:$F, $F224, Aux_Totales!$A:$A, Aperturas!$A$2), 0))</f>
        <v/>
      </c>
      <c r="FDZ224" s="21" t="str">
        <f>IF(FDZ220 = "", "", IFERROR(FDZ220 / SUMIFS(Aux_Totales!$N:$N, Aux_Totales!$F:$F, $F224, Aux_Totales!$A:$A, Aperturas!$A$2), 0))</f>
        <v/>
      </c>
      <c r="FEA224" s="21" t="str">
        <f>IF(FEA220 = "", "", IFERROR(FEA220 / SUMIFS(Aux_Totales!$N:$N, Aux_Totales!$F:$F, $F224, Aux_Totales!$A:$A, Aperturas!$A$2), 0))</f>
        <v/>
      </c>
      <c r="FEB224" s="21" t="str">
        <f>IF(FEB220 = "", "", IFERROR(FEB220 / SUMIFS(Aux_Totales!$N:$N, Aux_Totales!$F:$F, $F224, Aux_Totales!$A:$A, Aperturas!$A$2), 0))</f>
        <v/>
      </c>
      <c r="FEC224" s="21" t="str">
        <f>IF(FEC220 = "", "", IFERROR(FEC220 / SUMIFS(Aux_Totales!$N:$N, Aux_Totales!$F:$F, $F224, Aux_Totales!$A:$A, Aperturas!$A$2), 0))</f>
        <v/>
      </c>
      <c r="FED224" s="21" t="str">
        <f>IF(FED220 = "", "", IFERROR(FED220 / SUMIFS(Aux_Totales!$N:$N, Aux_Totales!$F:$F, $F224, Aux_Totales!$A:$A, Aperturas!$A$2), 0))</f>
        <v/>
      </c>
      <c r="FEE224" s="21" t="str">
        <f>IF(FEE220 = "", "", IFERROR(FEE220 / SUMIFS(Aux_Totales!$N:$N, Aux_Totales!$F:$F, $F224, Aux_Totales!$A:$A, Aperturas!$A$2), 0))</f>
        <v/>
      </c>
      <c r="FEF224" s="21" t="str">
        <f>IF(FEF220 = "", "", IFERROR(FEF220 / SUMIFS(Aux_Totales!$N:$N, Aux_Totales!$F:$F, $F224, Aux_Totales!$A:$A, Aperturas!$A$2), 0))</f>
        <v/>
      </c>
      <c r="FEG224" s="21" t="str">
        <f>IF(FEG220 = "", "", IFERROR(FEG220 / SUMIFS(Aux_Totales!$N:$N, Aux_Totales!$F:$F, $F224, Aux_Totales!$A:$A, Aperturas!$A$2), 0))</f>
        <v/>
      </c>
      <c r="FEH224" s="21" t="str">
        <f>IF(FEH220 = "", "", IFERROR(FEH220 / SUMIFS(Aux_Totales!$N:$N, Aux_Totales!$F:$F, $F224, Aux_Totales!$A:$A, Aperturas!$A$2), 0))</f>
        <v/>
      </c>
      <c r="FEI224" s="21" t="str">
        <f>IF(FEI220 = "", "", IFERROR(FEI220 / SUMIFS(Aux_Totales!$N:$N, Aux_Totales!$F:$F, $F224, Aux_Totales!$A:$A, Aperturas!$A$2), 0))</f>
        <v/>
      </c>
      <c r="FEJ224" s="21" t="str">
        <f>IF(FEJ220 = "", "", IFERROR(FEJ220 / SUMIFS(Aux_Totales!$N:$N, Aux_Totales!$F:$F, $F224, Aux_Totales!$A:$A, Aperturas!$A$2), 0))</f>
        <v/>
      </c>
      <c r="FEK224" s="21" t="str">
        <f>IF(FEK220 = "", "", IFERROR(FEK220 / SUMIFS(Aux_Totales!$N:$N, Aux_Totales!$F:$F, $F224, Aux_Totales!$A:$A, Aperturas!$A$2), 0))</f>
        <v/>
      </c>
      <c r="FEL224" s="21" t="str">
        <f>IF(FEL220 = "", "", IFERROR(FEL220 / SUMIFS(Aux_Totales!$N:$N, Aux_Totales!$F:$F, $F224, Aux_Totales!$A:$A, Aperturas!$A$2), 0))</f>
        <v/>
      </c>
      <c r="FEM224" s="21" t="str">
        <f>IF(FEM220 = "", "", IFERROR(FEM220 / SUMIFS(Aux_Totales!$N:$N, Aux_Totales!$F:$F, $F224, Aux_Totales!$A:$A, Aperturas!$A$2), 0))</f>
        <v/>
      </c>
      <c r="FEN224" s="21" t="str">
        <f>IF(FEN220 = "", "", IFERROR(FEN220 / SUMIFS(Aux_Totales!$N:$N, Aux_Totales!$F:$F, $F224, Aux_Totales!$A:$A, Aperturas!$A$2), 0))</f>
        <v/>
      </c>
      <c r="FEO224" s="21" t="str">
        <f>IF(FEO220 = "", "", IFERROR(FEO220 / SUMIFS(Aux_Totales!$N:$N, Aux_Totales!$F:$F, $F224, Aux_Totales!$A:$A, Aperturas!$A$2), 0))</f>
        <v/>
      </c>
      <c r="FEP224" s="21" t="str">
        <f>IF(FEP220 = "", "", IFERROR(FEP220 / SUMIFS(Aux_Totales!$N:$N, Aux_Totales!$F:$F, $F224, Aux_Totales!$A:$A, Aperturas!$A$2), 0))</f>
        <v/>
      </c>
      <c r="FEQ224" s="21" t="str">
        <f>IF(FEQ220 = "", "", IFERROR(FEQ220 / SUMIFS(Aux_Totales!$N:$N, Aux_Totales!$F:$F, $F224, Aux_Totales!$A:$A, Aperturas!$A$2), 0))</f>
        <v/>
      </c>
      <c r="FER224" s="21" t="str">
        <f>IF(FER220 = "", "", IFERROR(FER220 / SUMIFS(Aux_Totales!$N:$N, Aux_Totales!$F:$F, $F224, Aux_Totales!$A:$A, Aperturas!$A$2), 0))</f>
        <v/>
      </c>
      <c r="FES224" s="21" t="str">
        <f>IF(FES220 = "", "", IFERROR(FES220 / SUMIFS(Aux_Totales!$N:$N, Aux_Totales!$F:$F, $F224, Aux_Totales!$A:$A, Aperturas!$A$2), 0))</f>
        <v/>
      </c>
      <c r="FET224" s="21" t="str">
        <f>IF(FET220 = "", "", IFERROR(FET220 / SUMIFS(Aux_Totales!$N:$N, Aux_Totales!$F:$F, $F224, Aux_Totales!$A:$A, Aperturas!$A$2), 0))</f>
        <v/>
      </c>
      <c r="FEU224" s="21" t="str">
        <f>IF(FEU220 = "", "", IFERROR(FEU220 / SUMIFS(Aux_Totales!$N:$N, Aux_Totales!$F:$F, $F224, Aux_Totales!$A:$A, Aperturas!$A$2), 0))</f>
        <v/>
      </c>
      <c r="FEV224" s="21" t="str">
        <f>IF(FEV220 = "", "", IFERROR(FEV220 / SUMIFS(Aux_Totales!$N:$N, Aux_Totales!$F:$F, $F224, Aux_Totales!$A:$A, Aperturas!$A$2), 0))</f>
        <v/>
      </c>
      <c r="FEW224" s="21" t="str">
        <f>IF(FEW220 = "", "", IFERROR(FEW220 / SUMIFS(Aux_Totales!$N:$N, Aux_Totales!$F:$F, $F224, Aux_Totales!$A:$A, Aperturas!$A$2), 0))</f>
        <v/>
      </c>
      <c r="FEX224" s="21" t="str">
        <f>IF(FEX220 = "", "", IFERROR(FEX220 / SUMIFS(Aux_Totales!$N:$N, Aux_Totales!$F:$F, $F224, Aux_Totales!$A:$A, Aperturas!$A$2), 0))</f>
        <v/>
      </c>
      <c r="FEY224" s="21" t="str">
        <f>IF(FEY220 = "", "", IFERROR(FEY220 / SUMIFS(Aux_Totales!$N:$N, Aux_Totales!$F:$F, $F224, Aux_Totales!$A:$A, Aperturas!$A$2), 0))</f>
        <v/>
      </c>
      <c r="FEZ224" s="21" t="str">
        <f>IF(FEZ220 = "", "", IFERROR(FEZ220 / SUMIFS(Aux_Totales!$N:$N, Aux_Totales!$F:$F, $F224, Aux_Totales!$A:$A, Aperturas!$A$2), 0))</f>
        <v/>
      </c>
      <c r="FFA224" s="21" t="str">
        <f>IF(FFA220 = "", "", IFERROR(FFA220 / SUMIFS(Aux_Totales!$N:$N, Aux_Totales!$F:$F, $F224, Aux_Totales!$A:$A, Aperturas!$A$2), 0))</f>
        <v/>
      </c>
      <c r="FFB224" s="21" t="str">
        <f>IF(FFB220 = "", "", IFERROR(FFB220 / SUMIFS(Aux_Totales!$N:$N, Aux_Totales!$F:$F, $F224, Aux_Totales!$A:$A, Aperturas!$A$2), 0))</f>
        <v/>
      </c>
      <c r="FFC224" s="21" t="str">
        <f>IF(FFC220 = "", "", IFERROR(FFC220 / SUMIFS(Aux_Totales!$N:$N, Aux_Totales!$F:$F, $F224, Aux_Totales!$A:$A, Aperturas!$A$2), 0))</f>
        <v/>
      </c>
      <c r="FFD224" s="21" t="str">
        <f>IF(FFD220 = "", "", IFERROR(FFD220 / SUMIFS(Aux_Totales!$N:$N, Aux_Totales!$F:$F, $F224, Aux_Totales!$A:$A, Aperturas!$A$2), 0))</f>
        <v/>
      </c>
      <c r="FFE224" s="21" t="str">
        <f>IF(FFE220 = "", "", IFERROR(FFE220 / SUMIFS(Aux_Totales!$N:$N, Aux_Totales!$F:$F, $F224, Aux_Totales!$A:$A, Aperturas!$A$2), 0))</f>
        <v/>
      </c>
      <c r="FFF224" s="21" t="str">
        <f>IF(FFF220 = "", "", IFERROR(FFF220 / SUMIFS(Aux_Totales!$N:$N, Aux_Totales!$F:$F, $F224, Aux_Totales!$A:$A, Aperturas!$A$2), 0))</f>
        <v/>
      </c>
      <c r="FFG224" s="21" t="str">
        <f>IF(FFG220 = "", "", IFERROR(FFG220 / SUMIFS(Aux_Totales!$N:$N, Aux_Totales!$F:$F, $F224, Aux_Totales!$A:$A, Aperturas!$A$2), 0))</f>
        <v/>
      </c>
      <c r="FFH224" s="21" t="str">
        <f>IF(FFH220 = "", "", IFERROR(FFH220 / SUMIFS(Aux_Totales!$N:$N, Aux_Totales!$F:$F, $F224, Aux_Totales!$A:$A, Aperturas!$A$2), 0))</f>
        <v/>
      </c>
      <c r="FFI224" s="21" t="str">
        <f>IF(FFI220 = "", "", IFERROR(FFI220 / SUMIFS(Aux_Totales!$N:$N, Aux_Totales!$F:$F, $F224, Aux_Totales!$A:$A, Aperturas!$A$2), 0))</f>
        <v/>
      </c>
      <c r="FFJ224" s="21" t="str">
        <f>IF(FFJ220 = "", "", IFERROR(FFJ220 / SUMIFS(Aux_Totales!$N:$N, Aux_Totales!$F:$F, $F224, Aux_Totales!$A:$A, Aperturas!$A$2), 0))</f>
        <v/>
      </c>
      <c r="FFK224" s="21" t="str">
        <f>IF(FFK220 = "", "", IFERROR(FFK220 / SUMIFS(Aux_Totales!$N:$N, Aux_Totales!$F:$F, $F224, Aux_Totales!$A:$A, Aperturas!$A$2), 0))</f>
        <v/>
      </c>
      <c r="FFL224" s="21" t="str">
        <f>IF(FFL220 = "", "", IFERROR(FFL220 / SUMIFS(Aux_Totales!$N:$N, Aux_Totales!$F:$F, $F224, Aux_Totales!$A:$A, Aperturas!$A$2), 0))</f>
        <v/>
      </c>
      <c r="FFM224" s="21" t="str">
        <f>IF(FFM220 = "", "", IFERROR(FFM220 / SUMIFS(Aux_Totales!$N:$N, Aux_Totales!$F:$F, $F224, Aux_Totales!$A:$A, Aperturas!$A$2), 0))</f>
        <v/>
      </c>
      <c r="FFN224" s="21" t="str">
        <f>IF(FFN220 = "", "", IFERROR(FFN220 / SUMIFS(Aux_Totales!$N:$N, Aux_Totales!$F:$F, $F224, Aux_Totales!$A:$A, Aperturas!$A$2), 0))</f>
        <v/>
      </c>
      <c r="FFO224" s="21" t="str">
        <f>IF(FFO220 = "", "", IFERROR(FFO220 / SUMIFS(Aux_Totales!$N:$N, Aux_Totales!$F:$F, $F224, Aux_Totales!$A:$A, Aperturas!$A$2), 0))</f>
        <v/>
      </c>
      <c r="FFP224" s="21" t="str">
        <f>IF(FFP220 = "", "", IFERROR(FFP220 / SUMIFS(Aux_Totales!$N:$N, Aux_Totales!$F:$F, $F224, Aux_Totales!$A:$A, Aperturas!$A$2), 0))</f>
        <v/>
      </c>
      <c r="FFQ224" s="21" t="str">
        <f>IF(FFQ220 = "", "", IFERROR(FFQ220 / SUMIFS(Aux_Totales!$N:$N, Aux_Totales!$F:$F, $F224, Aux_Totales!$A:$A, Aperturas!$A$2), 0))</f>
        <v/>
      </c>
      <c r="FFR224" s="21" t="str">
        <f>IF(FFR220 = "", "", IFERROR(FFR220 / SUMIFS(Aux_Totales!$N:$N, Aux_Totales!$F:$F, $F224, Aux_Totales!$A:$A, Aperturas!$A$2), 0))</f>
        <v/>
      </c>
      <c r="FFS224" s="21" t="str">
        <f>IF(FFS220 = "", "", IFERROR(FFS220 / SUMIFS(Aux_Totales!$N:$N, Aux_Totales!$F:$F, $F224, Aux_Totales!$A:$A, Aperturas!$A$2), 0))</f>
        <v/>
      </c>
      <c r="FFT224" s="21" t="str">
        <f>IF(FFT220 = "", "", IFERROR(FFT220 / SUMIFS(Aux_Totales!$N:$N, Aux_Totales!$F:$F, $F224, Aux_Totales!$A:$A, Aperturas!$A$2), 0))</f>
        <v/>
      </c>
      <c r="FFU224" s="21" t="str">
        <f>IF(FFU220 = "", "", IFERROR(FFU220 / SUMIFS(Aux_Totales!$N:$N, Aux_Totales!$F:$F, $F224, Aux_Totales!$A:$A, Aperturas!$A$2), 0))</f>
        <v/>
      </c>
      <c r="FFV224" s="21" t="str">
        <f>IF(FFV220 = "", "", IFERROR(FFV220 / SUMIFS(Aux_Totales!$N:$N, Aux_Totales!$F:$F, $F224, Aux_Totales!$A:$A, Aperturas!$A$2), 0))</f>
        <v/>
      </c>
      <c r="FFW224" s="21" t="str">
        <f>IF(FFW220 = "", "", IFERROR(FFW220 / SUMIFS(Aux_Totales!$N:$N, Aux_Totales!$F:$F, $F224, Aux_Totales!$A:$A, Aperturas!$A$2), 0))</f>
        <v/>
      </c>
      <c r="FFX224" s="21" t="str">
        <f>IF(FFX220 = "", "", IFERROR(FFX220 / SUMIFS(Aux_Totales!$N:$N, Aux_Totales!$F:$F, $F224, Aux_Totales!$A:$A, Aperturas!$A$2), 0))</f>
        <v/>
      </c>
      <c r="FFY224" s="21" t="str">
        <f>IF(FFY220 = "", "", IFERROR(FFY220 / SUMIFS(Aux_Totales!$N:$N, Aux_Totales!$F:$F, $F224, Aux_Totales!$A:$A, Aperturas!$A$2), 0))</f>
        <v/>
      </c>
      <c r="FFZ224" s="21" t="str">
        <f>IF(FFZ220 = "", "", IFERROR(FFZ220 / SUMIFS(Aux_Totales!$N:$N, Aux_Totales!$F:$F, $F224, Aux_Totales!$A:$A, Aperturas!$A$2), 0))</f>
        <v/>
      </c>
      <c r="FGA224" s="21" t="str">
        <f>IF(FGA220 = "", "", IFERROR(FGA220 / SUMIFS(Aux_Totales!$N:$N, Aux_Totales!$F:$F, $F224, Aux_Totales!$A:$A, Aperturas!$A$2), 0))</f>
        <v/>
      </c>
      <c r="FGB224" s="21" t="str">
        <f>IF(FGB220 = "", "", IFERROR(FGB220 / SUMIFS(Aux_Totales!$N:$N, Aux_Totales!$F:$F, $F224, Aux_Totales!$A:$A, Aperturas!$A$2), 0))</f>
        <v/>
      </c>
      <c r="FGC224" s="21" t="str">
        <f>IF(FGC220 = "", "", IFERROR(FGC220 / SUMIFS(Aux_Totales!$N:$N, Aux_Totales!$F:$F, $F224, Aux_Totales!$A:$A, Aperturas!$A$2), 0))</f>
        <v/>
      </c>
      <c r="FGD224" s="21" t="str">
        <f>IF(FGD220 = "", "", IFERROR(FGD220 / SUMIFS(Aux_Totales!$N:$N, Aux_Totales!$F:$F, $F224, Aux_Totales!$A:$A, Aperturas!$A$2), 0))</f>
        <v/>
      </c>
      <c r="FGE224" s="21" t="str">
        <f>IF(FGE220 = "", "", IFERROR(FGE220 / SUMIFS(Aux_Totales!$N:$N, Aux_Totales!$F:$F, $F224, Aux_Totales!$A:$A, Aperturas!$A$2), 0))</f>
        <v/>
      </c>
      <c r="FGF224" s="21" t="str">
        <f>IF(FGF220 = "", "", IFERROR(FGF220 / SUMIFS(Aux_Totales!$N:$N, Aux_Totales!$F:$F, $F224, Aux_Totales!$A:$A, Aperturas!$A$2), 0))</f>
        <v/>
      </c>
      <c r="FGG224" s="21" t="str">
        <f>IF(FGG220 = "", "", IFERROR(FGG220 / SUMIFS(Aux_Totales!$N:$N, Aux_Totales!$F:$F, $F224, Aux_Totales!$A:$A, Aperturas!$A$2), 0))</f>
        <v/>
      </c>
      <c r="FGH224" s="21" t="str">
        <f>IF(FGH220 = "", "", IFERROR(FGH220 / SUMIFS(Aux_Totales!$N:$N, Aux_Totales!$F:$F, $F224, Aux_Totales!$A:$A, Aperturas!$A$2), 0))</f>
        <v/>
      </c>
      <c r="FGI224" s="21" t="str">
        <f>IF(FGI220 = "", "", IFERROR(FGI220 / SUMIFS(Aux_Totales!$N:$N, Aux_Totales!$F:$F, $F224, Aux_Totales!$A:$A, Aperturas!$A$2), 0))</f>
        <v/>
      </c>
      <c r="FGJ224" s="21" t="str">
        <f>IF(FGJ220 = "", "", IFERROR(FGJ220 / SUMIFS(Aux_Totales!$N:$N, Aux_Totales!$F:$F, $F224, Aux_Totales!$A:$A, Aperturas!$A$2), 0))</f>
        <v/>
      </c>
      <c r="FGK224" s="21" t="str">
        <f>IF(FGK220 = "", "", IFERROR(FGK220 / SUMIFS(Aux_Totales!$N:$N, Aux_Totales!$F:$F, $F224, Aux_Totales!$A:$A, Aperturas!$A$2), 0))</f>
        <v/>
      </c>
      <c r="FGL224" s="21" t="str">
        <f>IF(FGL220 = "", "", IFERROR(FGL220 / SUMIFS(Aux_Totales!$N:$N, Aux_Totales!$F:$F, $F224, Aux_Totales!$A:$A, Aperturas!$A$2), 0))</f>
        <v/>
      </c>
      <c r="FGM224" s="21" t="str">
        <f>IF(FGM220 = "", "", IFERROR(FGM220 / SUMIFS(Aux_Totales!$N:$N, Aux_Totales!$F:$F, $F224, Aux_Totales!$A:$A, Aperturas!$A$2), 0))</f>
        <v/>
      </c>
      <c r="FGN224" s="21" t="str">
        <f>IF(FGN220 = "", "", IFERROR(FGN220 / SUMIFS(Aux_Totales!$N:$N, Aux_Totales!$F:$F, $F224, Aux_Totales!$A:$A, Aperturas!$A$2), 0))</f>
        <v/>
      </c>
      <c r="FGO224" s="21" t="str">
        <f>IF(FGO220 = "", "", IFERROR(FGO220 / SUMIFS(Aux_Totales!$N:$N, Aux_Totales!$F:$F, $F224, Aux_Totales!$A:$A, Aperturas!$A$2), 0))</f>
        <v/>
      </c>
      <c r="FGP224" s="21" t="str">
        <f>IF(FGP220 = "", "", IFERROR(FGP220 / SUMIFS(Aux_Totales!$N:$N, Aux_Totales!$F:$F, $F224, Aux_Totales!$A:$A, Aperturas!$A$2), 0))</f>
        <v/>
      </c>
      <c r="FGQ224" s="21" t="str">
        <f>IF(FGQ220 = "", "", IFERROR(FGQ220 / SUMIFS(Aux_Totales!$N:$N, Aux_Totales!$F:$F, $F224, Aux_Totales!$A:$A, Aperturas!$A$2), 0))</f>
        <v/>
      </c>
      <c r="FGR224" s="21" t="str">
        <f>IF(FGR220 = "", "", IFERROR(FGR220 / SUMIFS(Aux_Totales!$N:$N, Aux_Totales!$F:$F, $F224, Aux_Totales!$A:$A, Aperturas!$A$2), 0))</f>
        <v/>
      </c>
      <c r="FGS224" s="21" t="str">
        <f>IF(FGS220 = "", "", IFERROR(FGS220 / SUMIFS(Aux_Totales!$N:$N, Aux_Totales!$F:$F, $F224, Aux_Totales!$A:$A, Aperturas!$A$2), 0))</f>
        <v/>
      </c>
      <c r="FGT224" s="21" t="str">
        <f>IF(FGT220 = "", "", IFERROR(FGT220 / SUMIFS(Aux_Totales!$N:$N, Aux_Totales!$F:$F, $F224, Aux_Totales!$A:$A, Aperturas!$A$2), 0))</f>
        <v/>
      </c>
      <c r="FGU224" s="21" t="str">
        <f>IF(FGU220 = "", "", IFERROR(FGU220 / SUMIFS(Aux_Totales!$N:$N, Aux_Totales!$F:$F, $F224, Aux_Totales!$A:$A, Aperturas!$A$2), 0))</f>
        <v/>
      </c>
      <c r="FGV224" s="21" t="str">
        <f>IF(FGV220 = "", "", IFERROR(FGV220 / SUMIFS(Aux_Totales!$N:$N, Aux_Totales!$F:$F, $F224, Aux_Totales!$A:$A, Aperturas!$A$2), 0))</f>
        <v/>
      </c>
      <c r="FGW224" s="21" t="str">
        <f>IF(FGW220 = "", "", IFERROR(FGW220 / SUMIFS(Aux_Totales!$N:$N, Aux_Totales!$F:$F, $F224, Aux_Totales!$A:$A, Aperturas!$A$2), 0))</f>
        <v/>
      </c>
      <c r="FGX224" s="21" t="str">
        <f>IF(FGX220 = "", "", IFERROR(FGX220 / SUMIFS(Aux_Totales!$N:$N, Aux_Totales!$F:$F, $F224, Aux_Totales!$A:$A, Aperturas!$A$2), 0))</f>
        <v/>
      </c>
      <c r="FGY224" s="21" t="str">
        <f>IF(FGY220 = "", "", IFERROR(FGY220 / SUMIFS(Aux_Totales!$N:$N, Aux_Totales!$F:$F, $F224, Aux_Totales!$A:$A, Aperturas!$A$2), 0))</f>
        <v/>
      </c>
      <c r="FGZ224" s="21" t="str">
        <f>IF(FGZ220 = "", "", IFERROR(FGZ220 / SUMIFS(Aux_Totales!$N:$N, Aux_Totales!$F:$F, $F224, Aux_Totales!$A:$A, Aperturas!$A$2), 0))</f>
        <v/>
      </c>
      <c r="FHA224" s="21" t="str">
        <f>IF(FHA220 = "", "", IFERROR(FHA220 / SUMIFS(Aux_Totales!$N:$N, Aux_Totales!$F:$F, $F224, Aux_Totales!$A:$A, Aperturas!$A$2), 0))</f>
        <v/>
      </c>
      <c r="FHB224" s="21" t="str">
        <f>IF(FHB220 = "", "", IFERROR(FHB220 / SUMIFS(Aux_Totales!$N:$N, Aux_Totales!$F:$F, $F224, Aux_Totales!$A:$A, Aperturas!$A$2), 0))</f>
        <v/>
      </c>
      <c r="FHC224" s="21" t="str">
        <f>IF(FHC220 = "", "", IFERROR(FHC220 / SUMIFS(Aux_Totales!$N:$N, Aux_Totales!$F:$F, $F224, Aux_Totales!$A:$A, Aperturas!$A$2), 0))</f>
        <v/>
      </c>
      <c r="FHD224" s="21" t="str">
        <f>IF(FHD220 = "", "", IFERROR(FHD220 / SUMIFS(Aux_Totales!$N:$N, Aux_Totales!$F:$F, $F224, Aux_Totales!$A:$A, Aperturas!$A$2), 0))</f>
        <v/>
      </c>
      <c r="FHE224" s="21" t="str">
        <f>IF(FHE220 = "", "", IFERROR(FHE220 / SUMIFS(Aux_Totales!$N:$N, Aux_Totales!$F:$F, $F224, Aux_Totales!$A:$A, Aperturas!$A$2), 0))</f>
        <v/>
      </c>
      <c r="FHF224" s="21" t="str">
        <f>IF(FHF220 = "", "", IFERROR(FHF220 / SUMIFS(Aux_Totales!$N:$N, Aux_Totales!$F:$F, $F224, Aux_Totales!$A:$A, Aperturas!$A$2), 0))</f>
        <v/>
      </c>
      <c r="FHG224" s="21" t="str">
        <f>IF(FHG220 = "", "", IFERROR(FHG220 / SUMIFS(Aux_Totales!$N:$N, Aux_Totales!$F:$F, $F224, Aux_Totales!$A:$A, Aperturas!$A$2), 0))</f>
        <v/>
      </c>
      <c r="FHH224" s="21" t="str">
        <f>IF(FHH220 = "", "", IFERROR(FHH220 / SUMIFS(Aux_Totales!$N:$N, Aux_Totales!$F:$F, $F224, Aux_Totales!$A:$A, Aperturas!$A$2), 0))</f>
        <v/>
      </c>
      <c r="FHI224" s="21" t="str">
        <f>IF(FHI220 = "", "", IFERROR(FHI220 / SUMIFS(Aux_Totales!$N:$N, Aux_Totales!$F:$F, $F224, Aux_Totales!$A:$A, Aperturas!$A$2), 0))</f>
        <v/>
      </c>
      <c r="FHJ224" s="21" t="str">
        <f>IF(FHJ220 = "", "", IFERROR(FHJ220 / SUMIFS(Aux_Totales!$N:$N, Aux_Totales!$F:$F, $F224, Aux_Totales!$A:$A, Aperturas!$A$2), 0))</f>
        <v/>
      </c>
      <c r="FHK224" s="21" t="str">
        <f>IF(FHK220 = "", "", IFERROR(FHK220 / SUMIFS(Aux_Totales!$N:$N, Aux_Totales!$F:$F, $F224, Aux_Totales!$A:$A, Aperturas!$A$2), 0))</f>
        <v/>
      </c>
      <c r="FHL224" s="21" t="str">
        <f>IF(FHL220 = "", "", IFERROR(FHL220 / SUMIFS(Aux_Totales!$N:$N, Aux_Totales!$F:$F, $F224, Aux_Totales!$A:$A, Aperturas!$A$2), 0))</f>
        <v/>
      </c>
      <c r="FHM224" s="21" t="str">
        <f>IF(FHM220 = "", "", IFERROR(FHM220 / SUMIFS(Aux_Totales!$N:$N, Aux_Totales!$F:$F, $F224, Aux_Totales!$A:$A, Aperturas!$A$2), 0))</f>
        <v/>
      </c>
      <c r="FHN224" s="21" t="str">
        <f>IF(FHN220 = "", "", IFERROR(FHN220 / SUMIFS(Aux_Totales!$N:$N, Aux_Totales!$F:$F, $F224, Aux_Totales!$A:$A, Aperturas!$A$2), 0))</f>
        <v/>
      </c>
      <c r="FHO224" s="21" t="str">
        <f>IF(FHO220 = "", "", IFERROR(FHO220 / SUMIFS(Aux_Totales!$N:$N, Aux_Totales!$F:$F, $F224, Aux_Totales!$A:$A, Aperturas!$A$2), 0))</f>
        <v/>
      </c>
      <c r="FHP224" s="21" t="str">
        <f>IF(FHP220 = "", "", IFERROR(FHP220 / SUMIFS(Aux_Totales!$N:$N, Aux_Totales!$F:$F, $F224, Aux_Totales!$A:$A, Aperturas!$A$2), 0))</f>
        <v/>
      </c>
      <c r="FHQ224" s="21" t="str">
        <f>IF(FHQ220 = "", "", IFERROR(FHQ220 / SUMIFS(Aux_Totales!$N:$N, Aux_Totales!$F:$F, $F224, Aux_Totales!$A:$A, Aperturas!$A$2), 0))</f>
        <v/>
      </c>
      <c r="FHR224" s="21" t="str">
        <f>IF(FHR220 = "", "", IFERROR(FHR220 / SUMIFS(Aux_Totales!$N:$N, Aux_Totales!$F:$F, $F224, Aux_Totales!$A:$A, Aperturas!$A$2), 0))</f>
        <v/>
      </c>
      <c r="FHS224" s="21" t="str">
        <f>IF(FHS220 = "", "", IFERROR(FHS220 / SUMIFS(Aux_Totales!$N:$N, Aux_Totales!$F:$F, $F224, Aux_Totales!$A:$A, Aperturas!$A$2), 0))</f>
        <v/>
      </c>
      <c r="FHT224" s="21" t="str">
        <f>IF(FHT220 = "", "", IFERROR(FHT220 / SUMIFS(Aux_Totales!$N:$N, Aux_Totales!$F:$F, $F224, Aux_Totales!$A:$A, Aperturas!$A$2), 0))</f>
        <v/>
      </c>
      <c r="FHU224" s="21" t="str">
        <f>IF(FHU220 = "", "", IFERROR(FHU220 / SUMIFS(Aux_Totales!$N:$N, Aux_Totales!$F:$F, $F224, Aux_Totales!$A:$A, Aperturas!$A$2), 0))</f>
        <v/>
      </c>
      <c r="FHV224" s="21" t="str">
        <f>IF(FHV220 = "", "", IFERROR(FHV220 / SUMIFS(Aux_Totales!$N:$N, Aux_Totales!$F:$F, $F224, Aux_Totales!$A:$A, Aperturas!$A$2), 0))</f>
        <v/>
      </c>
      <c r="FHW224" s="21" t="str">
        <f>IF(FHW220 = "", "", IFERROR(FHW220 / SUMIFS(Aux_Totales!$N:$N, Aux_Totales!$F:$F, $F224, Aux_Totales!$A:$A, Aperturas!$A$2), 0))</f>
        <v/>
      </c>
      <c r="FHX224" s="21" t="str">
        <f>IF(FHX220 = "", "", IFERROR(FHX220 / SUMIFS(Aux_Totales!$N:$N, Aux_Totales!$F:$F, $F224, Aux_Totales!$A:$A, Aperturas!$A$2), 0))</f>
        <v/>
      </c>
      <c r="FHY224" s="21" t="str">
        <f>IF(FHY220 = "", "", IFERROR(FHY220 / SUMIFS(Aux_Totales!$N:$N, Aux_Totales!$F:$F, $F224, Aux_Totales!$A:$A, Aperturas!$A$2), 0))</f>
        <v/>
      </c>
      <c r="FHZ224" s="21" t="str">
        <f>IF(FHZ220 = "", "", IFERROR(FHZ220 / SUMIFS(Aux_Totales!$N:$N, Aux_Totales!$F:$F, $F224, Aux_Totales!$A:$A, Aperturas!$A$2), 0))</f>
        <v/>
      </c>
      <c r="FIA224" s="21" t="str">
        <f>IF(FIA220 = "", "", IFERROR(FIA220 / SUMIFS(Aux_Totales!$N:$N, Aux_Totales!$F:$F, $F224, Aux_Totales!$A:$A, Aperturas!$A$2), 0))</f>
        <v/>
      </c>
      <c r="FIB224" s="21" t="str">
        <f>IF(FIB220 = "", "", IFERROR(FIB220 / SUMIFS(Aux_Totales!$N:$N, Aux_Totales!$F:$F, $F224, Aux_Totales!$A:$A, Aperturas!$A$2), 0))</f>
        <v/>
      </c>
      <c r="FIC224" s="21" t="str">
        <f>IF(FIC220 = "", "", IFERROR(FIC220 / SUMIFS(Aux_Totales!$N:$N, Aux_Totales!$F:$F, $F224, Aux_Totales!$A:$A, Aperturas!$A$2), 0))</f>
        <v/>
      </c>
      <c r="FID224" s="21" t="str">
        <f>IF(FID220 = "", "", IFERROR(FID220 / SUMIFS(Aux_Totales!$N:$N, Aux_Totales!$F:$F, $F224, Aux_Totales!$A:$A, Aperturas!$A$2), 0))</f>
        <v/>
      </c>
      <c r="FIE224" s="21" t="str">
        <f>IF(FIE220 = "", "", IFERROR(FIE220 / SUMIFS(Aux_Totales!$N:$N, Aux_Totales!$F:$F, $F224, Aux_Totales!$A:$A, Aperturas!$A$2), 0))</f>
        <v/>
      </c>
      <c r="FIF224" s="21" t="str">
        <f>IF(FIF220 = "", "", IFERROR(FIF220 / SUMIFS(Aux_Totales!$N:$N, Aux_Totales!$F:$F, $F224, Aux_Totales!$A:$A, Aperturas!$A$2), 0))</f>
        <v/>
      </c>
      <c r="FIG224" s="21" t="str">
        <f>IF(FIG220 = "", "", IFERROR(FIG220 / SUMIFS(Aux_Totales!$N:$N, Aux_Totales!$F:$F, $F224, Aux_Totales!$A:$A, Aperturas!$A$2), 0))</f>
        <v/>
      </c>
      <c r="FIH224" s="21" t="str">
        <f>IF(FIH220 = "", "", IFERROR(FIH220 / SUMIFS(Aux_Totales!$N:$N, Aux_Totales!$F:$F, $F224, Aux_Totales!$A:$A, Aperturas!$A$2), 0))</f>
        <v/>
      </c>
      <c r="FII224" s="21" t="str">
        <f>IF(FII220 = "", "", IFERROR(FII220 / SUMIFS(Aux_Totales!$N:$N, Aux_Totales!$F:$F, $F224, Aux_Totales!$A:$A, Aperturas!$A$2), 0))</f>
        <v/>
      </c>
      <c r="FIJ224" s="21" t="str">
        <f>IF(FIJ220 = "", "", IFERROR(FIJ220 / SUMIFS(Aux_Totales!$N:$N, Aux_Totales!$F:$F, $F224, Aux_Totales!$A:$A, Aperturas!$A$2), 0))</f>
        <v/>
      </c>
      <c r="FIK224" s="21" t="str">
        <f>IF(FIK220 = "", "", IFERROR(FIK220 / SUMIFS(Aux_Totales!$N:$N, Aux_Totales!$F:$F, $F224, Aux_Totales!$A:$A, Aperturas!$A$2), 0))</f>
        <v/>
      </c>
      <c r="FIL224" s="21" t="str">
        <f>IF(FIL220 = "", "", IFERROR(FIL220 / SUMIFS(Aux_Totales!$N:$N, Aux_Totales!$F:$F, $F224, Aux_Totales!$A:$A, Aperturas!$A$2), 0))</f>
        <v/>
      </c>
      <c r="FIM224" s="21" t="str">
        <f>IF(FIM220 = "", "", IFERROR(FIM220 / SUMIFS(Aux_Totales!$N:$N, Aux_Totales!$F:$F, $F224, Aux_Totales!$A:$A, Aperturas!$A$2), 0))</f>
        <v/>
      </c>
      <c r="FIN224" s="21" t="str">
        <f>IF(FIN220 = "", "", IFERROR(FIN220 / SUMIFS(Aux_Totales!$N:$N, Aux_Totales!$F:$F, $F224, Aux_Totales!$A:$A, Aperturas!$A$2), 0))</f>
        <v/>
      </c>
      <c r="FIO224" s="21" t="str">
        <f>IF(FIO220 = "", "", IFERROR(FIO220 / SUMIFS(Aux_Totales!$N:$N, Aux_Totales!$F:$F, $F224, Aux_Totales!$A:$A, Aperturas!$A$2), 0))</f>
        <v/>
      </c>
      <c r="FIP224" s="21" t="str">
        <f>IF(FIP220 = "", "", IFERROR(FIP220 / SUMIFS(Aux_Totales!$N:$N, Aux_Totales!$F:$F, $F224, Aux_Totales!$A:$A, Aperturas!$A$2), 0))</f>
        <v/>
      </c>
      <c r="FIQ224" s="21" t="str">
        <f>IF(FIQ220 = "", "", IFERROR(FIQ220 / SUMIFS(Aux_Totales!$N:$N, Aux_Totales!$F:$F, $F224, Aux_Totales!$A:$A, Aperturas!$A$2), 0))</f>
        <v/>
      </c>
      <c r="FIR224" s="21" t="str">
        <f>IF(FIR220 = "", "", IFERROR(FIR220 / SUMIFS(Aux_Totales!$N:$N, Aux_Totales!$F:$F, $F224, Aux_Totales!$A:$A, Aperturas!$A$2), 0))</f>
        <v/>
      </c>
      <c r="FIS224" s="21" t="str">
        <f>IF(FIS220 = "", "", IFERROR(FIS220 / SUMIFS(Aux_Totales!$N:$N, Aux_Totales!$F:$F, $F224, Aux_Totales!$A:$A, Aperturas!$A$2), 0))</f>
        <v/>
      </c>
      <c r="FIT224" s="21" t="str">
        <f>IF(FIT220 = "", "", IFERROR(FIT220 / SUMIFS(Aux_Totales!$N:$N, Aux_Totales!$F:$F, $F224, Aux_Totales!$A:$A, Aperturas!$A$2), 0))</f>
        <v/>
      </c>
      <c r="FIU224" s="21" t="str">
        <f>IF(FIU220 = "", "", IFERROR(FIU220 / SUMIFS(Aux_Totales!$N:$N, Aux_Totales!$F:$F, $F224, Aux_Totales!$A:$A, Aperturas!$A$2), 0))</f>
        <v/>
      </c>
      <c r="FIV224" s="21" t="str">
        <f>IF(FIV220 = "", "", IFERROR(FIV220 / SUMIFS(Aux_Totales!$N:$N, Aux_Totales!$F:$F, $F224, Aux_Totales!$A:$A, Aperturas!$A$2), 0))</f>
        <v/>
      </c>
      <c r="FIW224" s="21" t="str">
        <f>IF(FIW220 = "", "", IFERROR(FIW220 / SUMIFS(Aux_Totales!$N:$N, Aux_Totales!$F:$F, $F224, Aux_Totales!$A:$A, Aperturas!$A$2), 0))</f>
        <v/>
      </c>
      <c r="FIX224" s="21" t="str">
        <f>IF(FIX220 = "", "", IFERROR(FIX220 / SUMIFS(Aux_Totales!$N:$N, Aux_Totales!$F:$F, $F224, Aux_Totales!$A:$A, Aperturas!$A$2), 0))</f>
        <v/>
      </c>
      <c r="FIY224" s="21" t="str">
        <f>IF(FIY220 = "", "", IFERROR(FIY220 / SUMIFS(Aux_Totales!$N:$N, Aux_Totales!$F:$F, $F224, Aux_Totales!$A:$A, Aperturas!$A$2), 0))</f>
        <v/>
      </c>
      <c r="FIZ224" s="21" t="str">
        <f>IF(FIZ220 = "", "", IFERROR(FIZ220 / SUMIFS(Aux_Totales!$N:$N, Aux_Totales!$F:$F, $F224, Aux_Totales!$A:$A, Aperturas!$A$2), 0))</f>
        <v/>
      </c>
      <c r="FJA224" s="21" t="str">
        <f>IF(FJA220 = "", "", IFERROR(FJA220 / SUMIFS(Aux_Totales!$N:$N, Aux_Totales!$F:$F, $F224, Aux_Totales!$A:$A, Aperturas!$A$2), 0))</f>
        <v/>
      </c>
      <c r="FJB224" s="21" t="str">
        <f>IF(FJB220 = "", "", IFERROR(FJB220 / SUMIFS(Aux_Totales!$N:$N, Aux_Totales!$F:$F, $F224, Aux_Totales!$A:$A, Aperturas!$A$2), 0))</f>
        <v/>
      </c>
      <c r="FJC224" s="21" t="str">
        <f>IF(FJC220 = "", "", IFERROR(FJC220 / SUMIFS(Aux_Totales!$N:$N, Aux_Totales!$F:$F, $F224, Aux_Totales!$A:$A, Aperturas!$A$2), 0))</f>
        <v/>
      </c>
      <c r="FJD224" s="21" t="str">
        <f>IF(FJD220 = "", "", IFERROR(FJD220 / SUMIFS(Aux_Totales!$N:$N, Aux_Totales!$F:$F, $F224, Aux_Totales!$A:$A, Aperturas!$A$2), 0))</f>
        <v/>
      </c>
      <c r="FJE224" s="21" t="str">
        <f>IF(FJE220 = "", "", IFERROR(FJE220 / SUMIFS(Aux_Totales!$N:$N, Aux_Totales!$F:$F, $F224, Aux_Totales!$A:$A, Aperturas!$A$2), 0))</f>
        <v/>
      </c>
      <c r="FJF224" s="21" t="str">
        <f>IF(FJF220 = "", "", IFERROR(FJF220 / SUMIFS(Aux_Totales!$N:$N, Aux_Totales!$F:$F, $F224, Aux_Totales!$A:$A, Aperturas!$A$2), 0))</f>
        <v/>
      </c>
      <c r="FJG224" s="21" t="str">
        <f>IF(FJG220 = "", "", IFERROR(FJG220 / SUMIFS(Aux_Totales!$N:$N, Aux_Totales!$F:$F, $F224, Aux_Totales!$A:$A, Aperturas!$A$2), 0))</f>
        <v/>
      </c>
      <c r="FJH224" s="21" t="str">
        <f>IF(FJH220 = "", "", IFERROR(FJH220 / SUMIFS(Aux_Totales!$N:$N, Aux_Totales!$F:$F, $F224, Aux_Totales!$A:$A, Aperturas!$A$2), 0))</f>
        <v/>
      </c>
      <c r="FJI224" s="21" t="str">
        <f>IF(FJI220 = "", "", IFERROR(FJI220 / SUMIFS(Aux_Totales!$N:$N, Aux_Totales!$F:$F, $F224, Aux_Totales!$A:$A, Aperturas!$A$2), 0))</f>
        <v/>
      </c>
      <c r="FJJ224" s="21" t="str">
        <f>IF(FJJ220 = "", "", IFERROR(FJJ220 / SUMIFS(Aux_Totales!$N:$N, Aux_Totales!$F:$F, $F224, Aux_Totales!$A:$A, Aperturas!$A$2), 0))</f>
        <v/>
      </c>
      <c r="FJK224" s="21" t="str">
        <f>IF(FJK220 = "", "", IFERROR(FJK220 / SUMIFS(Aux_Totales!$N:$N, Aux_Totales!$F:$F, $F224, Aux_Totales!$A:$A, Aperturas!$A$2), 0))</f>
        <v/>
      </c>
      <c r="FJL224" s="21" t="str">
        <f>IF(FJL220 = "", "", IFERROR(FJL220 / SUMIFS(Aux_Totales!$N:$N, Aux_Totales!$F:$F, $F224, Aux_Totales!$A:$A, Aperturas!$A$2), 0))</f>
        <v/>
      </c>
      <c r="FJM224" s="21" t="str">
        <f>IF(FJM220 = "", "", IFERROR(FJM220 / SUMIFS(Aux_Totales!$N:$N, Aux_Totales!$F:$F, $F224, Aux_Totales!$A:$A, Aperturas!$A$2), 0))</f>
        <v/>
      </c>
      <c r="FJN224" s="21" t="str">
        <f>IF(FJN220 = "", "", IFERROR(FJN220 / SUMIFS(Aux_Totales!$N:$N, Aux_Totales!$F:$F, $F224, Aux_Totales!$A:$A, Aperturas!$A$2), 0))</f>
        <v/>
      </c>
      <c r="FJO224" s="21" t="str">
        <f>IF(FJO220 = "", "", IFERROR(FJO220 / SUMIFS(Aux_Totales!$N:$N, Aux_Totales!$F:$F, $F224, Aux_Totales!$A:$A, Aperturas!$A$2), 0))</f>
        <v/>
      </c>
      <c r="FJP224" s="21" t="str">
        <f>IF(FJP220 = "", "", IFERROR(FJP220 / SUMIFS(Aux_Totales!$N:$N, Aux_Totales!$F:$F, $F224, Aux_Totales!$A:$A, Aperturas!$A$2), 0))</f>
        <v/>
      </c>
      <c r="FJQ224" s="21" t="str">
        <f>IF(FJQ220 = "", "", IFERROR(FJQ220 / SUMIFS(Aux_Totales!$N:$N, Aux_Totales!$F:$F, $F224, Aux_Totales!$A:$A, Aperturas!$A$2), 0))</f>
        <v/>
      </c>
      <c r="FJR224" s="21" t="str">
        <f>IF(FJR220 = "", "", IFERROR(FJR220 / SUMIFS(Aux_Totales!$N:$N, Aux_Totales!$F:$F, $F224, Aux_Totales!$A:$A, Aperturas!$A$2), 0))</f>
        <v/>
      </c>
      <c r="FJS224" s="21" t="str">
        <f>IF(FJS220 = "", "", IFERROR(FJS220 / SUMIFS(Aux_Totales!$N:$N, Aux_Totales!$F:$F, $F224, Aux_Totales!$A:$A, Aperturas!$A$2), 0))</f>
        <v/>
      </c>
      <c r="FJT224" s="21" t="str">
        <f>IF(FJT220 = "", "", IFERROR(FJT220 / SUMIFS(Aux_Totales!$N:$N, Aux_Totales!$F:$F, $F224, Aux_Totales!$A:$A, Aperturas!$A$2), 0))</f>
        <v/>
      </c>
      <c r="FJU224" s="21" t="str">
        <f>IF(FJU220 = "", "", IFERROR(FJU220 / SUMIFS(Aux_Totales!$N:$N, Aux_Totales!$F:$F, $F224, Aux_Totales!$A:$A, Aperturas!$A$2), 0))</f>
        <v/>
      </c>
      <c r="FJV224" s="21" t="str">
        <f>IF(FJV220 = "", "", IFERROR(FJV220 / SUMIFS(Aux_Totales!$N:$N, Aux_Totales!$F:$F, $F224, Aux_Totales!$A:$A, Aperturas!$A$2), 0))</f>
        <v/>
      </c>
      <c r="FJW224" s="21" t="str">
        <f>IF(FJW220 = "", "", IFERROR(FJW220 / SUMIFS(Aux_Totales!$N:$N, Aux_Totales!$F:$F, $F224, Aux_Totales!$A:$A, Aperturas!$A$2), 0))</f>
        <v/>
      </c>
      <c r="FJX224" s="21" t="str">
        <f>IF(FJX220 = "", "", IFERROR(FJX220 / SUMIFS(Aux_Totales!$N:$N, Aux_Totales!$F:$F, $F224, Aux_Totales!$A:$A, Aperturas!$A$2), 0))</f>
        <v/>
      </c>
      <c r="FJY224" s="21" t="str">
        <f>IF(FJY220 = "", "", IFERROR(FJY220 / SUMIFS(Aux_Totales!$N:$N, Aux_Totales!$F:$F, $F224, Aux_Totales!$A:$A, Aperturas!$A$2), 0))</f>
        <v/>
      </c>
      <c r="FJZ224" s="21" t="str">
        <f>IF(FJZ220 = "", "", IFERROR(FJZ220 / SUMIFS(Aux_Totales!$N:$N, Aux_Totales!$F:$F, $F224, Aux_Totales!$A:$A, Aperturas!$A$2), 0))</f>
        <v/>
      </c>
      <c r="FKA224" s="21" t="str">
        <f>IF(FKA220 = "", "", IFERROR(FKA220 / SUMIFS(Aux_Totales!$N:$N, Aux_Totales!$F:$F, $F224, Aux_Totales!$A:$A, Aperturas!$A$2), 0))</f>
        <v/>
      </c>
      <c r="FKB224" s="21" t="str">
        <f>IF(FKB220 = "", "", IFERROR(FKB220 / SUMIFS(Aux_Totales!$N:$N, Aux_Totales!$F:$F, $F224, Aux_Totales!$A:$A, Aperturas!$A$2), 0))</f>
        <v/>
      </c>
      <c r="FKC224" s="21" t="str">
        <f>IF(FKC220 = "", "", IFERROR(FKC220 / SUMIFS(Aux_Totales!$N:$N, Aux_Totales!$F:$F, $F224, Aux_Totales!$A:$A, Aperturas!$A$2), 0))</f>
        <v/>
      </c>
      <c r="FKD224" s="21" t="str">
        <f>IF(FKD220 = "", "", IFERROR(FKD220 / SUMIFS(Aux_Totales!$N:$N, Aux_Totales!$F:$F, $F224, Aux_Totales!$A:$A, Aperturas!$A$2), 0))</f>
        <v/>
      </c>
      <c r="FKE224" s="21" t="str">
        <f>IF(FKE220 = "", "", IFERROR(FKE220 / SUMIFS(Aux_Totales!$N:$N, Aux_Totales!$F:$F, $F224, Aux_Totales!$A:$A, Aperturas!$A$2), 0))</f>
        <v/>
      </c>
      <c r="FKF224" s="21" t="str">
        <f>IF(FKF220 = "", "", IFERROR(FKF220 / SUMIFS(Aux_Totales!$N:$N, Aux_Totales!$F:$F, $F224, Aux_Totales!$A:$A, Aperturas!$A$2), 0))</f>
        <v/>
      </c>
      <c r="FKG224" s="21" t="str">
        <f>IF(FKG220 = "", "", IFERROR(FKG220 / SUMIFS(Aux_Totales!$N:$N, Aux_Totales!$F:$F, $F224, Aux_Totales!$A:$A, Aperturas!$A$2), 0))</f>
        <v/>
      </c>
      <c r="FKH224" s="21" t="str">
        <f>IF(FKH220 = "", "", IFERROR(FKH220 / SUMIFS(Aux_Totales!$N:$N, Aux_Totales!$F:$F, $F224, Aux_Totales!$A:$A, Aperturas!$A$2), 0))</f>
        <v/>
      </c>
      <c r="FKI224" s="21" t="str">
        <f>IF(FKI220 = "", "", IFERROR(FKI220 / SUMIFS(Aux_Totales!$N:$N, Aux_Totales!$F:$F, $F224, Aux_Totales!$A:$A, Aperturas!$A$2), 0))</f>
        <v/>
      </c>
      <c r="FKJ224" s="21" t="str">
        <f>IF(FKJ220 = "", "", IFERROR(FKJ220 / SUMIFS(Aux_Totales!$N:$N, Aux_Totales!$F:$F, $F224, Aux_Totales!$A:$A, Aperturas!$A$2), 0))</f>
        <v/>
      </c>
      <c r="FKK224" s="21" t="str">
        <f>IF(FKK220 = "", "", IFERROR(FKK220 / SUMIFS(Aux_Totales!$N:$N, Aux_Totales!$F:$F, $F224, Aux_Totales!$A:$A, Aperturas!$A$2), 0))</f>
        <v/>
      </c>
      <c r="FKL224" s="21" t="str">
        <f>IF(FKL220 = "", "", IFERROR(FKL220 / SUMIFS(Aux_Totales!$N:$N, Aux_Totales!$F:$F, $F224, Aux_Totales!$A:$A, Aperturas!$A$2), 0))</f>
        <v/>
      </c>
      <c r="FKM224" s="21" t="str">
        <f>IF(FKM220 = "", "", IFERROR(FKM220 / SUMIFS(Aux_Totales!$N:$N, Aux_Totales!$F:$F, $F224, Aux_Totales!$A:$A, Aperturas!$A$2), 0))</f>
        <v/>
      </c>
      <c r="FKN224" s="21" t="str">
        <f>IF(FKN220 = "", "", IFERROR(FKN220 / SUMIFS(Aux_Totales!$N:$N, Aux_Totales!$F:$F, $F224, Aux_Totales!$A:$A, Aperturas!$A$2), 0))</f>
        <v/>
      </c>
      <c r="FKO224" s="21" t="str">
        <f>IF(FKO220 = "", "", IFERROR(FKO220 / SUMIFS(Aux_Totales!$N:$N, Aux_Totales!$F:$F, $F224, Aux_Totales!$A:$A, Aperturas!$A$2), 0))</f>
        <v/>
      </c>
      <c r="FKP224" s="21" t="str">
        <f>IF(FKP220 = "", "", IFERROR(FKP220 / SUMIFS(Aux_Totales!$N:$N, Aux_Totales!$F:$F, $F224, Aux_Totales!$A:$A, Aperturas!$A$2), 0))</f>
        <v/>
      </c>
      <c r="FKQ224" s="21" t="str">
        <f>IF(FKQ220 = "", "", IFERROR(FKQ220 / SUMIFS(Aux_Totales!$N:$N, Aux_Totales!$F:$F, $F224, Aux_Totales!$A:$A, Aperturas!$A$2), 0))</f>
        <v/>
      </c>
      <c r="FKR224" s="21" t="str">
        <f>IF(FKR220 = "", "", IFERROR(FKR220 / SUMIFS(Aux_Totales!$N:$N, Aux_Totales!$F:$F, $F224, Aux_Totales!$A:$A, Aperturas!$A$2), 0))</f>
        <v/>
      </c>
      <c r="FKS224" s="21" t="str">
        <f>IF(FKS220 = "", "", IFERROR(FKS220 / SUMIFS(Aux_Totales!$N:$N, Aux_Totales!$F:$F, $F224, Aux_Totales!$A:$A, Aperturas!$A$2), 0))</f>
        <v/>
      </c>
      <c r="FKT224" s="21" t="str">
        <f>IF(FKT220 = "", "", IFERROR(FKT220 / SUMIFS(Aux_Totales!$N:$N, Aux_Totales!$F:$F, $F224, Aux_Totales!$A:$A, Aperturas!$A$2), 0))</f>
        <v/>
      </c>
      <c r="FKU224" s="21" t="str">
        <f>IF(FKU220 = "", "", IFERROR(FKU220 / SUMIFS(Aux_Totales!$N:$N, Aux_Totales!$F:$F, $F224, Aux_Totales!$A:$A, Aperturas!$A$2), 0))</f>
        <v/>
      </c>
      <c r="FKV224" s="21" t="str">
        <f>IF(FKV220 = "", "", IFERROR(FKV220 / SUMIFS(Aux_Totales!$N:$N, Aux_Totales!$F:$F, $F224, Aux_Totales!$A:$A, Aperturas!$A$2), 0))</f>
        <v/>
      </c>
      <c r="FKW224" s="21" t="str">
        <f>IF(FKW220 = "", "", IFERROR(FKW220 / SUMIFS(Aux_Totales!$N:$N, Aux_Totales!$F:$F, $F224, Aux_Totales!$A:$A, Aperturas!$A$2), 0))</f>
        <v/>
      </c>
      <c r="FKX224" s="21" t="str">
        <f>IF(FKX220 = "", "", IFERROR(FKX220 / SUMIFS(Aux_Totales!$N:$N, Aux_Totales!$F:$F, $F224, Aux_Totales!$A:$A, Aperturas!$A$2), 0))</f>
        <v/>
      </c>
      <c r="FKY224" s="21" t="str">
        <f>IF(FKY220 = "", "", IFERROR(FKY220 / SUMIFS(Aux_Totales!$N:$N, Aux_Totales!$F:$F, $F224, Aux_Totales!$A:$A, Aperturas!$A$2), 0))</f>
        <v/>
      </c>
      <c r="FKZ224" s="21" t="str">
        <f>IF(FKZ220 = "", "", IFERROR(FKZ220 / SUMIFS(Aux_Totales!$N:$N, Aux_Totales!$F:$F, $F224, Aux_Totales!$A:$A, Aperturas!$A$2), 0))</f>
        <v/>
      </c>
      <c r="FLA224" s="21" t="str">
        <f>IF(FLA220 = "", "", IFERROR(FLA220 / SUMIFS(Aux_Totales!$N:$N, Aux_Totales!$F:$F, $F224, Aux_Totales!$A:$A, Aperturas!$A$2), 0))</f>
        <v/>
      </c>
      <c r="FLB224" s="21" t="str">
        <f>IF(FLB220 = "", "", IFERROR(FLB220 / SUMIFS(Aux_Totales!$N:$N, Aux_Totales!$F:$F, $F224, Aux_Totales!$A:$A, Aperturas!$A$2), 0))</f>
        <v/>
      </c>
      <c r="FLC224" s="21" t="str">
        <f>IF(FLC220 = "", "", IFERROR(FLC220 / SUMIFS(Aux_Totales!$N:$N, Aux_Totales!$F:$F, $F224, Aux_Totales!$A:$A, Aperturas!$A$2), 0))</f>
        <v/>
      </c>
      <c r="FLD224" s="21" t="str">
        <f>IF(FLD220 = "", "", IFERROR(FLD220 / SUMIFS(Aux_Totales!$N:$N, Aux_Totales!$F:$F, $F224, Aux_Totales!$A:$A, Aperturas!$A$2), 0))</f>
        <v/>
      </c>
      <c r="FLE224" s="21" t="str">
        <f>IF(FLE220 = "", "", IFERROR(FLE220 / SUMIFS(Aux_Totales!$N:$N, Aux_Totales!$F:$F, $F224, Aux_Totales!$A:$A, Aperturas!$A$2), 0))</f>
        <v/>
      </c>
      <c r="FLF224" s="21" t="str">
        <f>IF(FLF220 = "", "", IFERROR(FLF220 / SUMIFS(Aux_Totales!$N:$N, Aux_Totales!$F:$F, $F224, Aux_Totales!$A:$A, Aperturas!$A$2), 0))</f>
        <v/>
      </c>
      <c r="FLG224" s="21" t="str">
        <f>IF(FLG220 = "", "", IFERROR(FLG220 / SUMIFS(Aux_Totales!$N:$N, Aux_Totales!$F:$F, $F224, Aux_Totales!$A:$A, Aperturas!$A$2), 0))</f>
        <v/>
      </c>
      <c r="FLH224" s="21" t="str">
        <f>IF(FLH220 = "", "", IFERROR(FLH220 / SUMIFS(Aux_Totales!$N:$N, Aux_Totales!$F:$F, $F224, Aux_Totales!$A:$A, Aperturas!$A$2), 0))</f>
        <v/>
      </c>
      <c r="FLI224" s="21" t="str">
        <f>IF(FLI220 = "", "", IFERROR(FLI220 / SUMIFS(Aux_Totales!$N:$N, Aux_Totales!$F:$F, $F224, Aux_Totales!$A:$A, Aperturas!$A$2), 0))</f>
        <v/>
      </c>
      <c r="FLJ224" s="21" t="str">
        <f>IF(FLJ220 = "", "", IFERROR(FLJ220 / SUMIFS(Aux_Totales!$N:$N, Aux_Totales!$F:$F, $F224, Aux_Totales!$A:$A, Aperturas!$A$2), 0))</f>
        <v/>
      </c>
      <c r="FLK224" s="21" t="str">
        <f>IF(FLK220 = "", "", IFERROR(FLK220 / SUMIFS(Aux_Totales!$N:$N, Aux_Totales!$F:$F, $F224, Aux_Totales!$A:$A, Aperturas!$A$2), 0))</f>
        <v/>
      </c>
      <c r="FLL224" s="21" t="str">
        <f>IF(FLL220 = "", "", IFERROR(FLL220 / SUMIFS(Aux_Totales!$N:$N, Aux_Totales!$F:$F, $F224, Aux_Totales!$A:$A, Aperturas!$A$2), 0))</f>
        <v/>
      </c>
      <c r="FLM224" s="21" t="str">
        <f>IF(FLM220 = "", "", IFERROR(FLM220 / SUMIFS(Aux_Totales!$N:$N, Aux_Totales!$F:$F, $F224, Aux_Totales!$A:$A, Aperturas!$A$2), 0))</f>
        <v/>
      </c>
      <c r="FLN224" s="21" t="str">
        <f>IF(FLN220 = "", "", IFERROR(FLN220 / SUMIFS(Aux_Totales!$N:$N, Aux_Totales!$F:$F, $F224, Aux_Totales!$A:$A, Aperturas!$A$2), 0))</f>
        <v/>
      </c>
      <c r="FLO224" s="21" t="str">
        <f>IF(FLO220 = "", "", IFERROR(FLO220 / SUMIFS(Aux_Totales!$N:$N, Aux_Totales!$F:$F, $F224, Aux_Totales!$A:$A, Aperturas!$A$2), 0))</f>
        <v/>
      </c>
      <c r="FLP224" s="21" t="str">
        <f>IF(FLP220 = "", "", IFERROR(FLP220 / SUMIFS(Aux_Totales!$N:$N, Aux_Totales!$F:$F, $F224, Aux_Totales!$A:$A, Aperturas!$A$2), 0))</f>
        <v/>
      </c>
      <c r="FLQ224" s="21" t="str">
        <f>IF(FLQ220 = "", "", IFERROR(FLQ220 / SUMIFS(Aux_Totales!$N:$N, Aux_Totales!$F:$F, $F224, Aux_Totales!$A:$A, Aperturas!$A$2), 0))</f>
        <v/>
      </c>
      <c r="FLR224" s="21" t="str">
        <f>IF(FLR220 = "", "", IFERROR(FLR220 / SUMIFS(Aux_Totales!$N:$N, Aux_Totales!$F:$F, $F224, Aux_Totales!$A:$A, Aperturas!$A$2), 0))</f>
        <v/>
      </c>
      <c r="FLS224" s="21" t="str">
        <f>IF(FLS220 = "", "", IFERROR(FLS220 / SUMIFS(Aux_Totales!$N:$N, Aux_Totales!$F:$F, $F224, Aux_Totales!$A:$A, Aperturas!$A$2), 0))</f>
        <v/>
      </c>
      <c r="FLT224" s="21" t="str">
        <f>IF(FLT220 = "", "", IFERROR(FLT220 / SUMIFS(Aux_Totales!$N:$N, Aux_Totales!$F:$F, $F224, Aux_Totales!$A:$A, Aperturas!$A$2), 0))</f>
        <v/>
      </c>
      <c r="FLU224" s="21" t="str">
        <f>IF(FLU220 = "", "", IFERROR(FLU220 / SUMIFS(Aux_Totales!$N:$N, Aux_Totales!$F:$F, $F224, Aux_Totales!$A:$A, Aperturas!$A$2), 0))</f>
        <v/>
      </c>
      <c r="FLV224" s="21" t="str">
        <f>IF(FLV220 = "", "", IFERROR(FLV220 / SUMIFS(Aux_Totales!$N:$N, Aux_Totales!$F:$F, $F224, Aux_Totales!$A:$A, Aperturas!$A$2), 0))</f>
        <v/>
      </c>
      <c r="FLW224" s="21" t="str">
        <f>IF(FLW220 = "", "", IFERROR(FLW220 / SUMIFS(Aux_Totales!$N:$N, Aux_Totales!$F:$F, $F224, Aux_Totales!$A:$A, Aperturas!$A$2), 0))</f>
        <v/>
      </c>
      <c r="FLX224" s="21" t="str">
        <f>IF(FLX220 = "", "", IFERROR(FLX220 / SUMIFS(Aux_Totales!$N:$N, Aux_Totales!$F:$F, $F224, Aux_Totales!$A:$A, Aperturas!$A$2), 0))</f>
        <v/>
      </c>
      <c r="FLY224" s="21" t="str">
        <f>IF(FLY220 = "", "", IFERROR(FLY220 / SUMIFS(Aux_Totales!$N:$N, Aux_Totales!$F:$F, $F224, Aux_Totales!$A:$A, Aperturas!$A$2), 0))</f>
        <v/>
      </c>
      <c r="FLZ224" s="21" t="str">
        <f>IF(FLZ220 = "", "", IFERROR(FLZ220 / SUMIFS(Aux_Totales!$N:$N, Aux_Totales!$F:$F, $F224, Aux_Totales!$A:$A, Aperturas!$A$2), 0))</f>
        <v/>
      </c>
      <c r="FMA224" s="21" t="str">
        <f>IF(FMA220 = "", "", IFERROR(FMA220 / SUMIFS(Aux_Totales!$N:$N, Aux_Totales!$F:$F, $F224, Aux_Totales!$A:$A, Aperturas!$A$2), 0))</f>
        <v/>
      </c>
      <c r="FMB224" s="21" t="str">
        <f>IF(FMB220 = "", "", IFERROR(FMB220 / SUMIFS(Aux_Totales!$N:$N, Aux_Totales!$F:$F, $F224, Aux_Totales!$A:$A, Aperturas!$A$2), 0))</f>
        <v/>
      </c>
      <c r="FMC224" s="21" t="str">
        <f>IF(FMC220 = "", "", IFERROR(FMC220 / SUMIFS(Aux_Totales!$N:$N, Aux_Totales!$F:$F, $F224, Aux_Totales!$A:$A, Aperturas!$A$2), 0))</f>
        <v/>
      </c>
      <c r="FMD224" s="21" t="str">
        <f>IF(FMD220 = "", "", IFERROR(FMD220 / SUMIFS(Aux_Totales!$N:$N, Aux_Totales!$F:$F, $F224, Aux_Totales!$A:$A, Aperturas!$A$2), 0))</f>
        <v/>
      </c>
      <c r="FME224" s="21" t="str">
        <f>IF(FME220 = "", "", IFERROR(FME220 / SUMIFS(Aux_Totales!$N:$N, Aux_Totales!$F:$F, $F224, Aux_Totales!$A:$A, Aperturas!$A$2), 0))</f>
        <v/>
      </c>
      <c r="FMF224" s="21" t="str">
        <f>IF(FMF220 = "", "", IFERROR(FMF220 / SUMIFS(Aux_Totales!$N:$N, Aux_Totales!$F:$F, $F224, Aux_Totales!$A:$A, Aperturas!$A$2), 0))</f>
        <v/>
      </c>
      <c r="FMG224" s="21" t="str">
        <f>IF(FMG220 = "", "", IFERROR(FMG220 / SUMIFS(Aux_Totales!$N:$N, Aux_Totales!$F:$F, $F224, Aux_Totales!$A:$A, Aperturas!$A$2), 0))</f>
        <v/>
      </c>
      <c r="FMH224" s="21" t="str">
        <f>IF(FMH220 = "", "", IFERROR(FMH220 / SUMIFS(Aux_Totales!$N:$N, Aux_Totales!$F:$F, $F224, Aux_Totales!$A:$A, Aperturas!$A$2), 0))</f>
        <v/>
      </c>
      <c r="FMI224" s="21" t="str">
        <f>IF(FMI220 = "", "", IFERROR(FMI220 / SUMIFS(Aux_Totales!$N:$N, Aux_Totales!$F:$F, $F224, Aux_Totales!$A:$A, Aperturas!$A$2), 0))</f>
        <v/>
      </c>
      <c r="FMJ224" s="21" t="str">
        <f>IF(FMJ220 = "", "", IFERROR(FMJ220 / SUMIFS(Aux_Totales!$N:$N, Aux_Totales!$F:$F, $F224, Aux_Totales!$A:$A, Aperturas!$A$2), 0))</f>
        <v/>
      </c>
      <c r="FMK224" s="21" t="str">
        <f>IF(FMK220 = "", "", IFERROR(FMK220 / SUMIFS(Aux_Totales!$N:$N, Aux_Totales!$F:$F, $F224, Aux_Totales!$A:$A, Aperturas!$A$2), 0))</f>
        <v/>
      </c>
      <c r="FML224" s="21" t="str">
        <f>IF(FML220 = "", "", IFERROR(FML220 / SUMIFS(Aux_Totales!$N:$N, Aux_Totales!$F:$F, $F224, Aux_Totales!$A:$A, Aperturas!$A$2), 0))</f>
        <v/>
      </c>
      <c r="FMM224" s="21" t="str">
        <f>IF(FMM220 = "", "", IFERROR(FMM220 / SUMIFS(Aux_Totales!$N:$N, Aux_Totales!$F:$F, $F224, Aux_Totales!$A:$A, Aperturas!$A$2), 0))</f>
        <v/>
      </c>
      <c r="FMN224" s="21" t="str">
        <f>IF(FMN220 = "", "", IFERROR(FMN220 / SUMIFS(Aux_Totales!$N:$N, Aux_Totales!$F:$F, $F224, Aux_Totales!$A:$A, Aperturas!$A$2), 0))</f>
        <v/>
      </c>
      <c r="FMO224" s="21" t="str">
        <f>IF(FMO220 = "", "", IFERROR(FMO220 / SUMIFS(Aux_Totales!$N:$N, Aux_Totales!$F:$F, $F224, Aux_Totales!$A:$A, Aperturas!$A$2), 0))</f>
        <v/>
      </c>
      <c r="FMP224" s="21" t="str">
        <f>IF(FMP220 = "", "", IFERROR(FMP220 / SUMIFS(Aux_Totales!$N:$N, Aux_Totales!$F:$F, $F224, Aux_Totales!$A:$A, Aperturas!$A$2), 0))</f>
        <v/>
      </c>
      <c r="FMQ224" s="21" t="str">
        <f>IF(FMQ220 = "", "", IFERROR(FMQ220 / SUMIFS(Aux_Totales!$N:$N, Aux_Totales!$F:$F, $F224, Aux_Totales!$A:$A, Aperturas!$A$2), 0))</f>
        <v/>
      </c>
      <c r="FMR224" s="21" t="str">
        <f>IF(FMR220 = "", "", IFERROR(FMR220 / SUMIFS(Aux_Totales!$N:$N, Aux_Totales!$F:$F, $F224, Aux_Totales!$A:$A, Aperturas!$A$2), 0))</f>
        <v/>
      </c>
      <c r="FMS224" s="21" t="str">
        <f>IF(FMS220 = "", "", IFERROR(FMS220 / SUMIFS(Aux_Totales!$N:$N, Aux_Totales!$F:$F, $F224, Aux_Totales!$A:$A, Aperturas!$A$2), 0))</f>
        <v/>
      </c>
      <c r="FMT224" s="21" t="str">
        <f>IF(FMT220 = "", "", IFERROR(FMT220 / SUMIFS(Aux_Totales!$N:$N, Aux_Totales!$F:$F, $F224, Aux_Totales!$A:$A, Aperturas!$A$2), 0))</f>
        <v/>
      </c>
      <c r="FMU224" s="21" t="str">
        <f>IF(FMU220 = "", "", IFERROR(FMU220 / SUMIFS(Aux_Totales!$N:$N, Aux_Totales!$F:$F, $F224, Aux_Totales!$A:$A, Aperturas!$A$2), 0))</f>
        <v/>
      </c>
      <c r="FMV224" s="21" t="str">
        <f>IF(FMV220 = "", "", IFERROR(FMV220 / SUMIFS(Aux_Totales!$N:$N, Aux_Totales!$F:$F, $F224, Aux_Totales!$A:$A, Aperturas!$A$2), 0))</f>
        <v/>
      </c>
      <c r="FMW224" s="21" t="str">
        <f>IF(FMW220 = "", "", IFERROR(FMW220 / SUMIFS(Aux_Totales!$N:$N, Aux_Totales!$F:$F, $F224, Aux_Totales!$A:$A, Aperturas!$A$2), 0))</f>
        <v/>
      </c>
      <c r="FMX224" s="21" t="str">
        <f>IF(FMX220 = "", "", IFERROR(FMX220 / SUMIFS(Aux_Totales!$N:$N, Aux_Totales!$F:$F, $F224, Aux_Totales!$A:$A, Aperturas!$A$2), 0))</f>
        <v/>
      </c>
      <c r="FMY224" s="21" t="str">
        <f>IF(FMY220 = "", "", IFERROR(FMY220 / SUMIFS(Aux_Totales!$N:$N, Aux_Totales!$F:$F, $F224, Aux_Totales!$A:$A, Aperturas!$A$2), 0))</f>
        <v/>
      </c>
      <c r="FMZ224" s="21" t="str">
        <f>IF(FMZ220 = "", "", IFERROR(FMZ220 / SUMIFS(Aux_Totales!$N:$N, Aux_Totales!$F:$F, $F224, Aux_Totales!$A:$A, Aperturas!$A$2), 0))</f>
        <v/>
      </c>
      <c r="FNA224" s="21" t="str">
        <f>IF(FNA220 = "", "", IFERROR(FNA220 / SUMIFS(Aux_Totales!$N:$N, Aux_Totales!$F:$F, $F224, Aux_Totales!$A:$A, Aperturas!$A$2), 0))</f>
        <v/>
      </c>
      <c r="FNB224" s="21" t="str">
        <f>IF(FNB220 = "", "", IFERROR(FNB220 / SUMIFS(Aux_Totales!$N:$N, Aux_Totales!$F:$F, $F224, Aux_Totales!$A:$A, Aperturas!$A$2), 0))</f>
        <v/>
      </c>
      <c r="FNC224" s="21" t="str">
        <f>IF(FNC220 = "", "", IFERROR(FNC220 / SUMIFS(Aux_Totales!$N:$N, Aux_Totales!$F:$F, $F224, Aux_Totales!$A:$A, Aperturas!$A$2), 0))</f>
        <v/>
      </c>
      <c r="FND224" s="21" t="str">
        <f>IF(FND220 = "", "", IFERROR(FND220 / SUMIFS(Aux_Totales!$N:$N, Aux_Totales!$F:$F, $F224, Aux_Totales!$A:$A, Aperturas!$A$2), 0))</f>
        <v/>
      </c>
      <c r="FNE224" s="21" t="str">
        <f>IF(FNE220 = "", "", IFERROR(FNE220 / SUMIFS(Aux_Totales!$N:$N, Aux_Totales!$F:$F, $F224, Aux_Totales!$A:$A, Aperturas!$A$2), 0))</f>
        <v/>
      </c>
      <c r="FNF224" s="21" t="str">
        <f>IF(FNF220 = "", "", IFERROR(FNF220 / SUMIFS(Aux_Totales!$N:$N, Aux_Totales!$F:$F, $F224, Aux_Totales!$A:$A, Aperturas!$A$2), 0))</f>
        <v/>
      </c>
      <c r="FNG224" s="21" t="str">
        <f>IF(FNG220 = "", "", IFERROR(FNG220 / SUMIFS(Aux_Totales!$N:$N, Aux_Totales!$F:$F, $F224, Aux_Totales!$A:$A, Aperturas!$A$2), 0))</f>
        <v/>
      </c>
      <c r="FNH224" s="21" t="str">
        <f>IF(FNH220 = "", "", IFERROR(FNH220 / SUMIFS(Aux_Totales!$N:$N, Aux_Totales!$F:$F, $F224, Aux_Totales!$A:$A, Aperturas!$A$2), 0))</f>
        <v/>
      </c>
      <c r="FNI224" s="21" t="str">
        <f>IF(FNI220 = "", "", IFERROR(FNI220 / SUMIFS(Aux_Totales!$N:$N, Aux_Totales!$F:$F, $F224, Aux_Totales!$A:$A, Aperturas!$A$2), 0))</f>
        <v/>
      </c>
      <c r="FNJ224" s="21" t="str">
        <f>IF(FNJ220 = "", "", IFERROR(FNJ220 / SUMIFS(Aux_Totales!$N:$N, Aux_Totales!$F:$F, $F224, Aux_Totales!$A:$A, Aperturas!$A$2), 0))</f>
        <v/>
      </c>
      <c r="FNK224" s="21" t="str">
        <f>IF(FNK220 = "", "", IFERROR(FNK220 / SUMIFS(Aux_Totales!$N:$N, Aux_Totales!$F:$F, $F224, Aux_Totales!$A:$A, Aperturas!$A$2), 0))</f>
        <v/>
      </c>
      <c r="FNL224" s="21" t="str">
        <f>IF(FNL220 = "", "", IFERROR(FNL220 / SUMIFS(Aux_Totales!$N:$N, Aux_Totales!$F:$F, $F224, Aux_Totales!$A:$A, Aperturas!$A$2), 0))</f>
        <v/>
      </c>
      <c r="FNM224" s="21" t="str">
        <f>IF(FNM220 = "", "", IFERROR(FNM220 / SUMIFS(Aux_Totales!$N:$N, Aux_Totales!$F:$F, $F224, Aux_Totales!$A:$A, Aperturas!$A$2), 0))</f>
        <v/>
      </c>
      <c r="FNN224" s="21" t="str">
        <f>IF(FNN220 = "", "", IFERROR(FNN220 / SUMIFS(Aux_Totales!$N:$N, Aux_Totales!$F:$F, $F224, Aux_Totales!$A:$A, Aperturas!$A$2), 0))</f>
        <v/>
      </c>
      <c r="FNO224" s="21" t="str">
        <f>IF(FNO220 = "", "", IFERROR(FNO220 / SUMIFS(Aux_Totales!$N:$N, Aux_Totales!$F:$F, $F224, Aux_Totales!$A:$A, Aperturas!$A$2), 0))</f>
        <v/>
      </c>
      <c r="FNP224" s="21" t="str">
        <f>IF(FNP220 = "", "", IFERROR(FNP220 / SUMIFS(Aux_Totales!$N:$N, Aux_Totales!$F:$F, $F224, Aux_Totales!$A:$A, Aperturas!$A$2), 0))</f>
        <v/>
      </c>
      <c r="FNQ224" s="21" t="str">
        <f>IF(FNQ220 = "", "", IFERROR(FNQ220 / SUMIFS(Aux_Totales!$N:$N, Aux_Totales!$F:$F, $F224, Aux_Totales!$A:$A, Aperturas!$A$2), 0))</f>
        <v/>
      </c>
      <c r="FNR224" s="21" t="str">
        <f>IF(FNR220 = "", "", IFERROR(FNR220 / SUMIFS(Aux_Totales!$N:$N, Aux_Totales!$F:$F, $F224, Aux_Totales!$A:$A, Aperturas!$A$2), 0))</f>
        <v/>
      </c>
      <c r="FNS224" s="21" t="str">
        <f>IF(FNS220 = "", "", IFERROR(FNS220 / SUMIFS(Aux_Totales!$N:$N, Aux_Totales!$F:$F, $F224, Aux_Totales!$A:$A, Aperturas!$A$2), 0))</f>
        <v/>
      </c>
      <c r="FNT224" s="21" t="str">
        <f>IF(FNT220 = "", "", IFERROR(FNT220 / SUMIFS(Aux_Totales!$N:$N, Aux_Totales!$F:$F, $F224, Aux_Totales!$A:$A, Aperturas!$A$2), 0))</f>
        <v/>
      </c>
      <c r="FNU224" s="21" t="str">
        <f>IF(FNU220 = "", "", IFERROR(FNU220 / SUMIFS(Aux_Totales!$N:$N, Aux_Totales!$F:$F, $F224, Aux_Totales!$A:$A, Aperturas!$A$2), 0))</f>
        <v/>
      </c>
      <c r="FNV224" s="21" t="str">
        <f>IF(FNV220 = "", "", IFERROR(FNV220 / SUMIFS(Aux_Totales!$N:$N, Aux_Totales!$F:$F, $F224, Aux_Totales!$A:$A, Aperturas!$A$2), 0))</f>
        <v/>
      </c>
      <c r="FNW224" s="21" t="str">
        <f>IF(FNW220 = "", "", IFERROR(FNW220 / SUMIFS(Aux_Totales!$N:$N, Aux_Totales!$F:$F, $F224, Aux_Totales!$A:$A, Aperturas!$A$2), 0))</f>
        <v/>
      </c>
      <c r="FNX224" s="21" t="str">
        <f>IF(FNX220 = "", "", IFERROR(FNX220 / SUMIFS(Aux_Totales!$N:$N, Aux_Totales!$F:$F, $F224, Aux_Totales!$A:$A, Aperturas!$A$2), 0))</f>
        <v/>
      </c>
      <c r="FNY224" s="21" t="str">
        <f>IF(FNY220 = "", "", IFERROR(FNY220 / SUMIFS(Aux_Totales!$N:$N, Aux_Totales!$F:$F, $F224, Aux_Totales!$A:$A, Aperturas!$A$2), 0))</f>
        <v/>
      </c>
      <c r="FNZ224" s="21" t="str">
        <f>IF(FNZ220 = "", "", IFERROR(FNZ220 / SUMIFS(Aux_Totales!$N:$N, Aux_Totales!$F:$F, $F224, Aux_Totales!$A:$A, Aperturas!$A$2), 0))</f>
        <v/>
      </c>
      <c r="FOA224" s="21" t="str">
        <f>IF(FOA220 = "", "", IFERROR(FOA220 / SUMIFS(Aux_Totales!$N:$N, Aux_Totales!$F:$F, $F224, Aux_Totales!$A:$A, Aperturas!$A$2), 0))</f>
        <v/>
      </c>
      <c r="FOB224" s="21" t="str">
        <f>IF(FOB220 = "", "", IFERROR(FOB220 / SUMIFS(Aux_Totales!$N:$N, Aux_Totales!$F:$F, $F224, Aux_Totales!$A:$A, Aperturas!$A$2), 0))</f>
        <v/>
      </c>
      <c r="FOC224" s="21" t="str">
        <f>IF(FOC220 = "", "", IFERROR(FOC220 / SUMIFS(Aux_Totales!$N:$N, Aux_Totales!$F:$F, $F224, Aux_Totales!$A:$A, Aperturas!$A$2), 0))</f>
        <v/>
      </c>
      <c r="FOD224" s="21" t="str">
        <f>IF(FOD220 = "", "", IFERROR(FOD220 / SUMIFS(Aux_Totales!$N:$N, Aux_Totales!$F:$F, $F224, Aux_Totales!$A:$A, Aperturas!$A$2), 0))</f>
        <v/>
      </c>
      <c r="FOE224" s="21" t="str">
        <f>IF(FOE220 = "", "", IFERROR(FOE220 / SUMIFS(Aux_Totales!$N:$N, Aux_Totales!$F:$F, $F224, Aux_Totales!$A:$A, Aperturas!$A$2), 0))</f>
        <v/>
      </c>
      <c r="FOF224" s="21" t="str">
        <f>IF(FOF220 = "", "", IFERROR(FOF220 / SUMIFS(Aux_Totales!$N:$N, Aux_Totales!$F:$F, $F224, Aux_Totales!$A:$A, Aperturas!$A$2), 0))</f>
        <v/>
      </c>
      <c r="FOG224" s="21" t="str">
        <f>IF(FOG220 = "", "", IFERROR(FOG220 / SUMIFS(Aux_Totales!$N:$N, Aux_Totales!$F:$F, $F224, Aux_Totales!$A:$A, Aperturas!$A$2), 0))</f>
        <v/>
      </c>
      <c r="FOH224" s="21" t="str">
        <f>IF(FOH220 = "", "", IFERROR(FOH220 / SUMIFS(Aux_Totales!$N:$N, Aux_Totales!$F:$F, $F224, Aux_Totales!$A:$A, Aperturas!$A$2), 0))</f>
        <v/>
      </c>
      <c r="FOI224" s="21" t="str">
        <f>IF(FOI220 = "", "", IFERROR(FOI220 / SUMIFS(Aux_Totales!$N:$N, Aux_Totales!$F:$F, $F224, Aux_Totales!$A:$A, Aperturas!$A$2), 0))</f>
        <v/>
      </c>
      <c r="FOJ224" s="21" t="str">
        <f>IF(FOJ220 = "", "", IFERROR(FOJ220 / SUMIFS(Aux_Totales!$N:$N, Aux_Totales!$F:$F, $F224, Aux_Totales!$A:$A, Aperturas!$A$2), 0))</f>
        <v/>
      </c>
      <c r="FOK224" s="21" t="str">
        <f>IF(FOK220 = "", "", IFERROR(FOK220 / SUMIFS(Aux_Totales!$N:$N, Aux_Totales!$F:$F, $F224, Aux_Totales!$A:$A, Aperturas!$A$2), 0))</f>
        <v/>
      </c>
      <c r="FOL224" s="21" t="str">
        <f>IF(FOL220 = "", "", IFERROR(FOL220 / SUMIFS(Aux_Totales!$N:$N, Aux_Totales!$F:$F, $F224, Aux_Totales!$A:$A, Aperturas!$A$2), 0))</f>
        <v/>
      </c>
      <c r="FOM224" s="21" t="str">
        <f>IF(FOM220 = "", "", IFERROR(FOM220 / SUMIFS(Aux_Totales!$N:$N, Aux_Totales!$F:$F, $F224, Aux_Totales!$A:$A, Aperturas!$A$2), 0))</f>
        <v/>
      </c>
      <c r="FON224" s="21" t="str">
        <f>IF(FON220 = "", "", IFERROR(FON220 / SUMIFS(Aux_Totales!$N:$N, Aux_Totales!$F:$F, $F224, Aux_Totales!$A:$A, Aperturas!$A$2), 0))</f>
        <v/>
      </c>
      <c r="FOO224" s="21" t="str">
        <f>IF(FOO220 = "", "", IFERROR(FOO220 / SUMIFS(Aux_Totales!$N:$N, Aux_Totales!$F:$F, $F224, Aux_Totales!$A:$A, Aperturas!$A$2), 0))</f>
        <v/>
      </c>
      <c r="FOP224" s="21" t="str">
        <f>IF(FOP220 = "", "", IFERROR(FOP220 / SUMIFS(Aux_Totales!$N:$N, Aux_Totales!$F:$F, $F224, Aux_Totales!$A:$A, Aperturas!$A$2), 0))</f>
        <v/>
      </c>
      <c r="FOQ224" s="21" t="str">
        <f>IF(FOQ220 = "", "", IFERROR(FOQ220 / SUMIFS(Aux_Totales!$N:$N, Aux_Totales!$F:$F, $F224, Aux_Totales!$A:$A, Aperturas!$A$2), 0))</f>
        <v/>
      </c>
      <c r="FOR224" s="21" t="str">
        <f>IF(FOR220 = "", "", IFERROR(FOR220 / SUMIFS(Aux_Totales!$N:$N, Aux_Totales!$F:$F, $F224, Aux_Totales!$A:$A, Aperturas!$A$2), 0))</f>
        <v/>
      </c>
      <c r="FOS224" s="21" t="str">
        <f>IF(FOS220 = "", "", IFERROR(FOS220 / SUMIFS(Aux_Totales!$N:$N, Aux_Totales!$F:$F, $F224, Aux_Totales!$A:$A, Aperturas!$A$2), 0))</f>
        <v/>
      </c>
      <c r="FOT224" s="21" t="str">
        <f>IF(FOT220 = "", "", IFERROR(FOT220 / SUMIFS(Aux_Totales!$N:$N, Aux_Totales!$F:$F, $F224, Aux_Totales!$A:$A, Aperturas!$A$2), 0))</f>
        <v/>
      </c>
      <c r="FOU224" s="21" t="str">
        <f>IF(FOU220 = "", "", IFERROR(FOU220 / SUMIFS(Aux_Totales!$N:$N, Aux_Totales!$F:$F, $F224, Aux_Totales!$A:$A, Aperturas!$A$2), 0))</f>
        <v/>
      </c>
      <c r="FOV224" s="21" t="str">
        <f>IF(FOV220 = "", "", IFERROR(FOV220 / SUMIFS(Aux_Totales!$N:$N, Aux_Totales!$F:$F, $F224, Aux_Totales!$A:$A, Aperturas!$A$2), 0))</f>
        <v/>
      </c>
      <c r="FOW224" s="21" t="str">
        <f>IF(FOW220 = "", "", IFERROR(FOW220 / SUMIFS(Aux_Totales!$N:$N, Aux_Totales!$F:$F, $F224, Aux_Totales!$A:$A, Aperturas!$A$2), 0))</f>
        <v/>
      </c>
      <c r="FOX224" s="21" t="str">
        <f>IF(FOX220 = "", "", IFERROR(FOX220 / SUMIFS(Aux_Totales!$N:$N, Aux_Totales!$F:$F, $F224, Aux_Totales!$A:$A, Aperturas!$A$2), 0))</f>
        <v/>
      </c>
      <c r="FOY224" s="21" t="str">
        <f>IF(FOY220 = "", "", IFERROR(FOY220 / SUMIFS(Aux_Totales!$N:$N, Aux_Totales!$F:$F, $F224, Aux_Totales!$A:$A, Aperturas!$A$2), 0))</f>
        <v/>
      </c>
      <c r="FOZ224" s="21" t="str">
        <f>IF(FOZ220 = "", "", IFERROR(FOZ220 / SUMIFS(Aux_Totales!$N:$N, Aux_Totales!$F:$F, $F224, Aux_Totales!$A:$A, Aperturas!$A$2), 0))</f>
        <v/>
      </c>
      <c r="FPA224" s="21" t="str">
        <f>IF(FPA220 = "", "", IFERROR(FPA220 / SUMIFS(Aux_Totales!$N:$N, Aux_Totales!$F:$F, $F224, Aux_Totales!$A:$A, Aperturas!$A$2), 0))</f>
        <v/>
      </c>
      <c r="FPB224" s="21" t="str">
        <f>IF(FPB220 = "", "", IFERROR(FPB220 / SUMIFS(Aux_Totales!$N:$N, Aux_Totales!$F:$F, $F224, Aux_Totales!$A:$A, Aperturas!$A$2), 0))</f>
        <v/>
      </c>
      <c r="FPC224" s="21" t="str">
        <f>IF(FPC220 = "", "", IFERROR(FPC220 / SUMIFS(Aux_Totales!$N:$N, Aux_Totales!$F:$F, $F224, Aux_Totales!$A:$A, Aperturas!$A$2), 0))</f>
        <v/>
      </c>
      <c r="FPD224" s="21" t="str">
        <f>IF(FPD220 = "", "", IFERROR(FPD220 / SUMIFS(Aux_Totales!$N:$N, Aux_Totales!$F:$F, $F224, Aux_Totales!$A:$A, Aperturas!$A$2), 0))</f>
        <v/>
      </c>
      <c r="FPE224" s="21" t="str">
        <f>IF(FPE220 = "", "", IFERROR(FPE220 / SUMIFS(Aux_Totales!$N:$N, Aux_Totales!$F:$F, $F224, Aux_Totales!$A:$A, Aperturas!$A$2), 0))</f>
        <v/>
      </c>
      <c r="FPF224" s="21" t="str">
        <f>IF(FPF220 = "", "", IFERROR(FPF220 / SUMIFS(Aux_Totales!$N:$N, Aux_Totales!$F:$F, $F224, Aux_Totales!$A:$A, Aperturas!$A$2), 0))</f>
        <v/>
      </c>
      <c r="FPG224" s="21" t="str">
        <f>IF(FPG220 = "", "", IFERROR(FPG220 / SUMIFS(Aux_Totales!$N:$N, Aux_Totales!$F:$F, $F224, Aux_Totales!$A:$A, Aperturas!$A$2), 0))</f>
        <v/>
      </c>
      <c r="FPH224" s="21" t="str">
        <f>IF(FPH220 = "", "", IFERROR(FPH220 / SUMIFS(Aux_Totales!$N:$N, Aux_Totales!$F:$F, $F224, Aux_Totales!$A:$A, Aperturas!$A$2), 0))</f>
        <v/>
      </c>
      <c r="FPI224" s="21" t="str">
        <f>IF(FPI220 = "", "", IFERROR(FPI220 / SUMIFS(Aux_Totales!$N:$N, Aux_Totales!$F:$F, $F224, Aux_Totales!$A:$A, Aperturas!$A$2), 0))</f>
        <v/>
      </c>
      <c r="FPJ224" s="21" t="str">
        <f>IF(FPJ220 = "", "", IFERROR(FPJ220 / SUMIFS(Aux_Totales!$N:$N, Aux_Totales!$F:$F, $F224, Aux_Totales!$A:$A, Aperturas!$A$2), 0))</f>
        <v/>
      </c>
      <c r="FPK224" s="21" t="str">
        <f>IF(FPK220 = "", "", IFERROR(FPK220 / SUMIFS(Aux_Totales!$N:$N, Aux_Totales!$F:$F, $F224, Aux_Totales!$A:$A, Aperturas!$A$2), 0))</f>
        <v/>
      </c>
      <c r="FPL224" s="21" t="str">
        <f>IF(FPL220 = "", "", IFERROR(FPL220 / SUMIFS(Aux_Totales!$N:$N, Aux_Totales!$F:$F, $F224, Aux_Totales!$A:$A, Aperturas!$A$2), 0))</f>
        <v/>
      </c>
      <c r="FPM224" s="21" t="str">
        <f>IF(FPM220 = "", "", IFERROR(FPM220 / SUMIFS(Aux_Totales!$N:$N, Aux_Totales!$F:$F, $F224, Aux_Totales!$A:$A, Aperturas!$A$2), 0))</f>
        <v/>
      </c>
      <c r="FPN224" s="21" t="str">
        <f>IF(FPN220 = "", "", IFERROR(FPN220 / SUMIFS(Aux_Totales!$N:$N, Aux_Totales!$F:$F, $F224, Aux_Totales!$A:$A, Aperturas!$A$2), 0))</f>
        <v/>
      </c>
      <c r="FPO224" s="21" t="str">
        <f>IF(FPO220 = "", "", IFERROR(FPO220 / SUMIFS(Aux_Totales!$N:$N, Aux_Totales!$F:$F, $F224, Aux_Totales!$A:$A, Aperturas!$A$2), 0))</f>
        <v/>
      </c>
      <c r="FPP224" s="21" t="str">
        <f>IF(FPP220 = "", "", IFERROR(FPP220 / SUMIFS(Aux_Totales!$N:$N, Aux_Totales!$F:$F, $F224, Aux_Totales!$A:$A, Aperturas!$A$2), 0))</f>
        <v/>
      </c>
      <c r="FPQ224" s="21" t="str">
        <f>IF(FPQ220 = "", "", IFERROR(FPQ220 / SUMIFS(Aux_Totales!$N:$N, Aux_Totales!$F:$F, $F224, Aux_Totales!$A:$A, Aperturas!$A$2), 0))</f>
        <v/>
      </c>
      <c r="FPR224" s="21" t="str">
        <f>IF(FPR220 = "", "", IFERROR(FPR220 / SUMIFS(Aux_Totales!$N:$N, Aux_Totales!$F:$F, $F224, Aux_Totales!$A:$A, Aperturas!$A$2), 0))</f>
        <v/>
      </c>
      <c r="FPS224" s="21" t="str">
        <f>IF(FPS220 = "", "", IFERROR(FPS220 / SUMIFS(Aux_Totales!$N:$N, Aux_Totales!$F:$F, $F224, Aux_Totales!$A:$A, Aperturas!$A$2), 0))</f>
        <v/>
      </c>
      <c r="FPT224" s="21" t="str">
        <f>IF(FPT220 = "", "", IFERROR(FPT220 / SUMIFS(Aux_Totales!$N:$N, Aux_Totales!$F:$F, $F224, Aux_Totales!$A:$A, Aperturas!$A$2), 0))</f>
        <v/>
      </c>
      <c r="FPU224" s="21" t="str">
        <f>IF(FPU220 = "", "", IFERROR(FPU220 / SUMIFS(Aux_Totales!$N:$N, Aux_Totales!$F:$F, $F224, Aux_Totales!$A:$A, Aperturas!$A$2), 0))</f>
        <v/>
      </c>
      <c r="FPV224" s="21" t="str">
        <f>IF(FPV220 = "", "", IFERROR(FPV220 / SUMIFS(Aux_Totales!$N:$N, Aux_Totales!$F:$F, $F224, Aux_Totales!$A:$A, Aperturas!$A$2), 0))</f>
        <v/>
      </c>
      <c r="FPW224" s="21" t="str">
        <f>IF(FPW220 = "", "", IFERROR(FPW220 / SUMIFS(Aux_Totales!$N:$N, Aux_Totales!$F:$F, $F224, Aux_Totales!$A:$A, Aperturas!$A$2), 0))</f>
        <v/>
      </c>
      <c r="FPX224" s="21" t="str">
        <f>IF(FPX220 = "", "", IFERROR(FPX220 / SUMIFS(Aux_Totales!$N:$N, Aux_Totales!$F:$F, $F224, Aux_Totales!$A:$A, Aperturas!$A$2), 0))</f>
        <v/>
      </c>
      <c r="FPY224" s="21" t="str">
        <f>IF(FPY220 = "", "", IFERROR(FPY220 / SUMIFS(Aux_Totales!$N:$N, Aux_Totales!$F:$F, $F224, Aux_Totales!$A:$A, Aperturas!$A$2), 0))</f>
        <v/>
      </c>
      <c r="FPZ224" s="21" t="str">
        <f>IF(FPZ220 = "", "", IFERROR(FPZ220 / SUMIFS(Aux_Totales!$N:$N, Aux_Totales!$F:$F, $F224, Aux_Totales!$A:$A, Aperturas!$A$2), 0))</f>
        <v/>
      </c>
      <c r="FQA224" s="21" t="str">
        <f>IF(FQA220 = "", "", IFERROR(FQA220 / SUMIFS(Aux_Totales!$N:$N, Aux_Totales!$F:$F, $F224, Aux_Totales!$A:$A, Aperturas!$A$2), 0))</f>
        <v/>
      </c>
      <c r="FQB224" s="21" t="str">
        <f>IF(FQB220 = "", "", IFERROR(FQB220 / SUMIFS(Aux_Totales!$N:$N, Aux_Totales!$F:$F, $F224, Aux_Totales!$A:$A, Aperturas!$A$2), 0))</f>
        <v/>
      </c>
      <c r="FQC224" s="21" t="str">
        <f>IF(FQC220 = "", "", IFERROR(FQC220 / SUMIFS(Aux_Totales!$N:$N, Aux_Totales!$F:$F, $F224, Aux_Totales!$A:$A, Aperturas!$A$2), 0))</f>
        <v/>
      </c>
      <c r="FQD224" s="21" t="str">
        <f>IF(FQD220 = "", "", IFERROR(FQD220 / SUMIFS(Aux_Totales!$N:$N, Aux_Totales!$F:$F, $F224, Aux_Totales!$A:$A, Aperturas!$A$2), 0))</f>
        <v/>
      </c>
      <c r="FQE224" s="21" t="str">
        <f>IF(FQE220 = "", "", IFERROR(FQE220 / SUMIFS(Aux_Totales!$N:$N, Aux_Totales!$F:$F, $F224, Aux_Totales!$A:$A, Aperturas!$A$2), 0))</f>
        <v/>
      </c>
      <c r="FQF224" s="21" t="str">
        <f>IF(FQF220 = "", "", IFERROR(FQF220 / SUMIFS(Aux_Totales!$N:$N, Aux_Totales!$F:$F, $F224, Aux_Totales!$A:$A, Aperturas!$A$2), 0))</f>
        <v/>
      </c>
      <c r="FQG224" s="21" t="str">
        <f>IF(FQG220 = "", "", IFERROR(FQG220 / SUMIFS(Aux_Totales!$N:$N, Aux_Totales!$F:$F, $F224, Aux_Totales!$A:$A, Aperturas!$A$2), 0))</f>
        <v/>
      </c>
      <c r="FQH224" s="21" t="str">
        <f>IF(FQH220 = "", "", IFERROR(FQH220 / SUMIFS(Aux_Totales!$N:$N, Aux_Totales!$F:$F, $F224, Aux_Totales!$A:$A, Aperturas!$A$2), 0))</f>
        <v/>
      </c>
      <c r="FQI224" s="21" t="str">
        <f>IF(FQI220 = "", "", IFERROR(FQI220 / SUMIFS(Aux_Totales!$N:$N, Aux_Totales!$F:$F, $F224, Aux_Totales!$A:$A, Aperturas!$A$2), 0))</f>
        <v/>
      </c>
      <c r="FQJ224" s="21" t="str">
        <f>IF(FQJ220 = "", "", IFERROR(FQJ220 / SUMIFS(Aux_Totales!$N:$N, Aux_Totales!$F:$F, $F224, Aux_Totales!$A:$A, Aperturas!$A$2), 0))</f>
        <v/>
      </c>
      <c r="FQK224" s="21" t="str">
        <f>IF(FQK220 = "", "", IFERROR(FQK220 / SUMIFS(Aux_Totales!$N:$N, Aux_Totales!$F:$F, $F224, Aux_Totales!$A:$A, Aperturas!$A$2), 0))</f>
        <v/>
      </c>
      <c r="FQL224" s="21" t="str">
        <f>IF(FQL220 = "", "", IFERROR(FQL220 / SUMIFS(Aux_Totales!$N:$N, Aux_Totales!$F:$F, $F224, Aux_Totales!$A:$A, Aperturas!$A$2), 0))</f>
        <v/>
      </c>
      <c r="FQM224" s="21" t="str">
        <f>IF(FQM220 = "", "", IFERROR(FQM220 / SUMIFS(Aux_Totales!$N:$N, Aux_Totales!$F:$F, $F224, Aux_Totales!$A:$A, Aperturas!$A$2), 0))</f>
        <v/>
      </c>
      <c r="FQN224" s="21" t="str">
        <f>IF(FQN220 = "", "", IFERROR(FQN220 / SUMIFS(Aux_Totales!$N:$N, Aux_Totales!$F:$F, $F224, Aux_Totales!$A:$A, Aperturas!$A$2), 0))</f>
        <v/>
      </c>
      <c r="FQO224" s="21" t="str">
        <f>IF(FQO220 = "", "", IFERROR(FQO220 / SUMIFS(Aux_Totales!$N:$N, Aux_Totales!$F:$F, $F224, Aux_Totales!$A:$A, Aperturas!$A$2), 0))</f>
        <v/>
      </c>
      <c r="FQP224" s="21" t="str">
        <f>IF(FQP220 = "", "", IFERROR(FQP220 / SUMIFS(Aux_Totales!$N:$N, Aux_Totales!$F:$F, $F224, Aux_Totales!$A:$A, Aperturas!$A$2), 0))</f>
        <v/>
      </c>
      <c r="FQQ224" s="21" t="str">
        <f>IF(FQQ220 = "", "", IFERROR(FQQ220 / SUMIFS(Aux_Totales!$N:$N, Aux_Totales!$F:$F, $F224, Aux_Totales!$A:$A, Aperturas!$A$2), 0))</f>
        <v/>
      </c>
      <c r="FQR224" s="21" t="str">
        <f>IF(FQR220 = "", "", IFERROR(FQR220 / SUMIFS(Aux_Totales!$N:$N, Aux_Totales!$F:$F, $F224, Aux_Totales!$A:$A, Aperturas!$A$2), 0))</f>
        <v/>
      </c>
      <c r="FQS224" s="21" t="str">
        <f>IF(FQS220 = "", "", IFERROR(FQS220 / SUMIFS(Aux_Totales!$N:$N, Aux_Totales!$F:$F, $F224, Aux_Totales!$A:$A, Aperturas!$A$2), 0))</f>
        <v/>
      </c>
      <c r="FQT224" s="21" t="str">
        <f>IF(FQT220 = "", "", IFERROR(FQT220 / SUMIFS(Aux_Totales!$N:$N, Aux_Totales!$F:$F, $F224, Aux_Totales!$A:$A, Aperturas!$A$2), 0))</f>
        <v/>
      </c>
      <c r="FQU224" s="21" t="str">
        <f>IF(FQU220 = "", "", IFERROR(FQU220 / SUMIFS(Aux_Totales!$N:$N, Aux_Totales!$F:$F, $F224, Aux_Totales!$A:$A, Aperturas!$A$2), 0))</f>
        <v/>
      </c>
      <c r="FQV224" s="21" t="str">
        <f>IF(FQV220 = "", "", IFERROR(FQV220 / SUMIFS(Aux_Totales!$N:$N, Aux_Totales!$F:$F, $F224, Aux_Totales!$A:$A, Aperturas!$A$2), 0))</f>
        <v/>
      </c>
      <c r="FQW224" s="21" t="str">
        <f>IF(FQW220 = "", "", IFERROR(FQW220 / SUMIFS(Aux_Totales!$N:$N, Aux_Totales!$F:$F, $F224, Aux_Totales!$A:$A, Aperturas!$A$2), 0))</f>
        <v/>
      </c>
      <c r="FQX224" s="21" t="str">
        <f>IF(FQX220 = "", "", IFERROR(FQX220 / SUMIFS(Aux_Totales!$N:$N, Aux_Totales!$F:$F, $F224, Aux_Totales!$A:$A, Aperturas!$A$2), 0))</f>
        <v/>
      </c>
      <c r="FQY224" s="21" t="str">
        <f>IF(FQY220 = "", "", IFERROR(FQY220 / SUMIFS(Aux_Totales!$N:$N, Aux_Totales!$F:$F, $F224, Aux_Totales!$A:$A, Aperturas!$A$2), 0))</f>
        <v/>
      </c>
      <c r="FQZ224" s="21" t="str">
        <f>IF(FQZ220 = "", "", IFERROR(FQZ220 / SUMIFS(Aux_Totales!$N:$N, Aux_Totales!$F:$F, $F224, Aux_Totales!$A:$A, Aperturas!$A$2), 0))</f>
        <v/>
      </c>
      <c r="FRA224" s="21" t="str">
        <f>IF(FRA220 = "", "", IFERROR(FRA220 / SUMIFS(Aux_Totales!$N:$N, Aux_Totales!$F:$F, $F224, Aux_Totales!$A:$A, Aperturas!$A$2), 0))</f>
        <v/>
      </c>
      <c r="FRB224" s="21" t="str">
        <f>IF(FRB220 = "", "", IFERROR(FRB220 / SUMIFS(Aux_Totales!$N:$N, Aux_Totales!$F:$F, $F224, Aux_Totales!$A:$A, Aperturas!$A$2), 0))</f>
        <v/>
      </c>
      <c r="FRC224" s="21" t="str">
        <f>IF(FRC220 = "", "", IFERROR(FRC220 / SUMIFS(Aux_Totales!$N:$N, Aux_Totales!$F:$F, $F224, Aux_Totales!$A:$A, Aperturas!$A$2), 0))</f>
        <v/>
      </c>
      <c r="FRD224" s="21" t="str">
        <f>IF(FRD220 = "", "", IFERROR(FRD220 / SUMIFS(Aux_Totales!$N:$N, Aux_Totales!$F:$F, $F224, Aux_Totales!$A:$A, Aperturas!$A$2), 0))</f>
        <v/>
      </c>
      <c r="FRE224" s="21" t="str">
        <f>IF(FRE220 = "", "", IFERROR(FRE220 / SUMIFS(Aux_Totales!$N:$N, Aux_Totales!$F:$F, $F224, Aux_Totales!$A:$A, Aperturas!$A$2), 0))</f>
        <v/>
      </c>
      <c r="FRF224" s="21" t="str">
        <f>IF(FRF220 = "", "", IFERROR(FRF220 / SUMIFS(Aux_Totales!$N:$N, Aux_Totales!$F:$F, $F224, Aux_Totales!$A:$A, Aperturas!$A$2), 0))</f>
        <v/>
      </c>
      <c r="FRG224" s="21" t="str">
        <f>IF(FRG220 = "", "", IFERROR(FRG220 / SUMIFS(Aux_Totales!$N:$N, Aux_Totales!$F:$F, $F224, Aux_Totales!$A:$A, Aperturas!$A$2), 0))</f>
        <v/>
      </c>
      <c r="FRH224" s="21" t="str">
        <f>IF(FRH220 = "", "", IFERROR(FRH220 / SUMIFS(Aux_Totales!$N:$N, Aux_Totales!$F:$F, $F224, Aux_Totales!$A:$A, Aperturas!$A$2), 0))</f>
        <v/>
      </c>
      <c r="FRI224" s="21" t="str">
        <f>IF(FRI220 = "", "", IFERROR(FRI220 / SUMIFS(Aux_Totales!$N:$N, Aux_Totales!$F:$F, $F224, Aux_Totales!$A:$A, Aperturas!$A$2), 0))</f>
        <v/>
      </c>
      <c r="FRJ224" s="21" t="str">
        <f>IF(FRJ220 = "", "", IFERROR(FRJ220 / SUMIFS(Aux_Totales!$N:$N, Aux_Totales!$F:$F, $F224, Aux_Totales!$A:$A, Aperturas!$A$2), 0))</f>
        <v/>
      </c>
      <c r="FRK224" s="21" t="str">
        <f>IF(FRK220 = "", "", IFERROR(FRK220 / SUMIFS(Aux_Totales!$N:$N, Aux_Totales!$F:$F, $F224, Aux_Totales!$A:$A, Aperturas!$A$2), 0))</f>
        <v/>
      </c>
      <c r="FRL224" s="21" t="str">
        <f>IF(FRL220 = "", "", IFERROR(FRL220 / SUMIFS(Aux_Totales!$N:$N, Aux_Totales!$F:$F, $F224, Aux_Totales!$A:$A, Aperturas!$A$2), 0))</f>
        <v/>
      </c>
      <c r="FRM224" s="21" t="str">
        <f>IF(FRM220 = "", "", IFERROR(FRM220 / SUMIFS(Aux_Totales!$N:$N, Aux_Totales!$F:$F, $F224, Aux_Totales!$A:$A, Aperturas!$A$2), 0))</f>
        <v/>
      </c>
      <c r="FRN224" s="21" t="str">
        <f>IF(FRN220 = "", "", IFERROR(FRN220 / SUMIFS(Aux_Totales!$N:$N, Aux_Totales!$F:$F, $F224, Aux_Totales!$A:$A, Aperturas!$A$2), 0))</f>
        <v/>
      </c>
      <c r="FRO224" s="21" t="str">
        <f>IF(FRO220 = "", "", IFERROR(FRO220 / SUMIFS(Aux_Totales!$N:$N, Aux_Totales!$F:$F, $F224, Aux_Totales!$A:$A, Aperturas!$A$2), 0))</f>
        <v/>
      </c>
      <c r="FRP224" s="21" t="str">
        <f>IF(FRP220 = "", "", IFERROR(FRP220 / SUMIFS(Aux_Totales!$N:$N, Aux_Totales!$F:$F, $F224, Aux_Totales!$A:$A, Aperturas!$A$2), 0))</f>
        <v/>
      </c>
      <c r="FRQ224" s="21" t="str">
        <f>IF(FRQ220 = "", "", IFERROR(FRQ220 / SUMIFS(Aux_Totales!$N:$N, Aux_Totales!$F:$F, $F224, Aux_Totales!$A:$A, Aperturas!$A$2), 0))</f>
        <v/>
      </c>
      <c r="FRR224" s="21" t="str">
        <f>IF(FRR220 = "", "", IFERROR(FRR220 / SUMIFS(Aux_Totales!$N:$N, Aux_Totales!$F:$F, $F224, Aux_Totales!$A:$A, Aperturas!$A$2), 0))</f>
        <v/>
      </c>
      <c r="FRS224" s="21" t="str">
        <f>IF(FRS220 = "", "", IFERROR(FRS220 / SUMIFS(Aux_Totales!$N:$N, Aux_Totales!$F:$F, $F224, Aux_Totales!$A:$A, Aperturas!$A$2), 0))</f>
        <v/>
      </c>
      <c r="FRT224" s="21" t="str">
        <f>IF(FRT220 = "", "", IFERROR(FRT220 / SUMIFS(Aux_Totales!$N:$N, Aux_Totales!$F:$F, $F224, Aux_Totales!$A:$A, Aperturas!$A$2), 0))</f>
        <v/>
      </c>
      <c r="FRU224" s="21" t="str">
        <f>IF(FRU220 = "", "", IFERROR(FRU220 / SUMIFS(Aux_Totales!$N:$N, Aux_Totales!$F:$F, $F224, Aux_Totales!$A:$A, Aperturas!$A$2), 0))</f>
        <v/>
      </c>
      <c r="FRV224" s="21" t="str">
        <f>IF(FRV220 = "", "", IFERROR(FRV220 / SUMIFS(Aux_Totales!$N:$N, Aux_Totales!$F:$F, $F224, Aux_Totales!$A:$A, Aperturas!$A$2), 0))</f>
        <v/>
      </c>
      <c r="FRW224" s="21" t="str">
        <f>IF(FRW220 = "", "", IFERROR(FRW220 / SUMIFS(Aux_Totales!$N:$N, Aux_Totales!$F:$F, $F224, Aux_Totales!$A:$A, Aperturas!$A$2), 0))</f>
        <v/>
      </c>
      <c r="FRX224" s="21" t="str">
        <f>IF(FRX220 = "", "", IFERROR(FRX220 / SUMIFS(Aux_Totales!$N:$N, Aux_Totales!$F:$F, $F224, Aux_Totales!$A:$A, Aperturas!$A$2), 0))</f>
        <v/>
      </c>
      <c r="FRY224" s="21" t="str">
        <f>IF(FRY220 = "", "", IFERROR(FRY220 / SUMIFS(Aux_Totales!$N:$N, Aux_Totales!$F:$F, $F224, Aux_Totales!$A:$A, Aperturas!$A$2), 0))</f>
        <v/>
      </c>
      <c r="FRZ224" s="21" t="str">
        <f>IF(FRZ220 = "", "", IFERROR(FRZ220 / SUMIFS(Aux_Totales!$N:$N, Aux_Totales!$F:$F, $F224, Aux_Totales!$A:$A, Aperturas!$A$2), 0))</f>
        <v/>
      </c>
      <c r="FSA224" s="21" t="str">
        <f>IF(FSA220 = "", "", IFERROR(FSA220 / SUMIFS(Aux_Totales!$N:$N, Aux_Totales!$F:$F, $F224, Aux_Totales!$A:$A, Aperturas!$A$2), 0))</f>
        <v/>
      </c>
      <c r="FSB224" s="21" t="str">
        <f>IF(FSB220 = "", "", IFERROR(FSB220 / SUMIFS(Aux_Totales!$N:$N, Aux_Totales!$F:$F, $F224, Aux_Totales!$A:$A, Aperturas!$A$2), 0))</f>
        <v/>
      </c>
      <c r="FSC224" s="21" t="str">
        <f>IF(FSC220 = "", "", IFERROR(FSC220 / SUMIFS(Aux_Totales!$N:$N, Aux_Totales!$F:$F, $F224, Aux_Totales!$A:$A, Aperturas!$A$2), 0))</f>
        <v/>
      </c>
      <c r="FSD224" s="21" t="str">
        <f>IF(FSD220 = "", "", IFERROR(FSD220 / SUMIFS(Aux_Totales!$N:$N, Aux_Totales!$F:$F, $F224, Aux_Totales!$A:$A, Aperturas!$A$2), 0))</f>
        <v/>
      </c>
      <c r="FSE224" s="21" t="str">
        <f>IF(FSE220 = "", "", IFERROR(FSE220 / SUMIFS(Aux_Totales!$N:$N, Aux_Totales!$F:$F, $F224, Aux_Totales!$A:$A, Aperturas!$A$2), 0))</f>
        <v/>
      </c>
      <c r="FSF224" s="21" t="str">
        <f>IF(FSF220 = "", "", IFERROR(FSF220 / SUMIFS(Aux_Totales!$N:$N, Aux_Totales!$F:$F, $F224, Aux_Totales!$A:$A, Aperturas!$A$2), 0))</f>
        <v/>
      </c>
      <c r="FSG224" s="21" t="str">
        <f>IF(FSG220 = "", "", IFERROR(FSG220 / SUMIFS(Aux_Totales!$N:$N, Aux_Totales!$F:$F, $F224, Aux_Totales!$A:$A, Aperturas!$A$2), 0))</f>
        <v/>
      </c>
      <c r="FSH224" s="21" t="str">
        <f>IF(FSH220 = "", "", IFERROR(FSH220 / SUMIFS(Aux_Totales!$N:$N, Aux_Totales!$F:$F, $F224, Aux_Totales!$A:$A, Aperturas!$A$2), 0))</f>
        <v/>
      </c>
      <c r="FSI224" s="21" t="str">
        <f>IF(FSI220 = "", "", IFERROR(FSI220 / SUMIFS(Aux_Totales!$N:$N, Aux_Totales!$F:$F, $F224, Aux_Totales!$A:$A, Aperturas!$A$2), 0))</f>
        <v/>
      </c>
      <c r="FSJ224" s="21" t="str">
        <f>IF(FSJ220 = "", "", IFERROR(FSJ220 / SUMIFS(Aux_Totales!$N:$N, Aux_Totales!$F:$F, $F224, Aux_Totales!$A:$A, Aperturas!$A$2), 0))</f>
        <v/>
      </c>
      <c r="FSK224" s="21" t="str">
        <f>IF(FSK220 = "", "", IFERROR(FSK220 / SUMIFS(Aux_Totales!$N:$N, Aux_Totales!$F:$F, $F224, Aux_Totales!$A:$A, Aperturas!$A$2), 0))</f>
        <v/>
      </c>
      <c r="FSL224" s="21" t="str">
        <f>IF(FSL220 = "", "", IFERROR(FSL220 / SUMIFS(Aux_Totales!$N:$N, Aux_Totales!$F:$F, $F224, Aux_Totales!$A:$A, Aperturas!$A$2), 0))</f>
        <v/>
      </c>
      <c r="FSM224" s="21" t="str">
        <f>IF(FSM220 = "", "", IFERROR(FSM220 / SUMIFS(Aux_Totales!$N:$N, Aux_Totales!$F:$F, $F224, Aux_Totales!$A:$A, Aperturas!$A$2), 0))</f>
        <v/>
      </c>
      <c r="FSN224" s="21" t="str">
        <f>IF(FSN220 = "", "", IFERROR(FSN220 / SUMIFS(Aux_Totales!$N:$N, Aux_Totales!$F:$F, $F224, Aux_Totales!$A:$A, Aperturas!$A$2), 0))</f>
        <v/>
      </c>
      <c r="FSO224" s="21" t="str">
        <f>IF(FSO220 = "", "", IFERROR(FSO220 / SUMIFS(Aux_Totales!$N:$N, Aux_Totales!$F:$F, $F224, Aux_Totales!$A:$A, Aperturas!$A$2), 0))</f>
        <v/>
      </c>
      <c r="FSP224" s="21" t="str">
        <f>IF(FSP220 = "", "", IFERROR(FSP220 / SUMIFS(Aux_Totales!$N:$N, Aux_Totales!$F:$F, $F224, Aux_Totales!$A:$A, Aperturas!$A$2), 0))</f>
        <v/>
      </c>
      <c r="FSQ224" s="21" t="str">
        <f>IF(FSQ220 = "", "", IFERROR(FSQ220 / SUMIFS(Aux_Totales!$N:$N, Aux_Totales!$F:$F, $F224, Aux_Totales!$A:$A, Aperturas!$A$2), 0))</f>
        <v/>
      </c>
      <c r="FSR224" s="21" t="str">
        <f>IF(FSR220 = "", "", IFERROR(FSR220 / SUMIFS(Aux_Totales!$N:$N, Aux_Totales!$F:$F, $F224, Aux_Totales!$A:$A, Aperturas!$A$2), 0))</f>
        <v/>
      </c>
      <c r="FSS224" s="21" t="str">
        <f>IF(FSS220 = "", "", IFERROR(FSS220 / SUMIFS(Aux_Totales!$N:$N, Aux_Totales!$F:$F, $F224, Aux_Totales!$A:$A, Aperturas!$A$2), 0))</f>
        <v/>
      </c>
      <c r="FST224" s="21" t="str">
        <f>IF(FST220 = "", "", IFERROR(FST220 / SUMIFS(Aux_Totales!$N:$N, Aux_Totales!$F:$F, $F224, Aux_Totales!$A:$A, Aperturas!$A$2), 0))</f>
        <v/>
      </c>
      <c r="FSU224" s="21" t="str">
        <f>IF(FSU220 = "", "", IFERROR(FSU220 / SUMIFS(Aux_Totales!$N:$N, Aux_Totales!$F:$F, $F224, Aux_Totales!$A:$A, Aperturas!$A$2), 0))</f>
        <v/>
      </c>
      <c r="FSV224" s="21" t="str">
        <f>IF(FSV220 = "", "", IFERROR(FSV220 / SUMIFS(Aux_Totales!$N:$N, Aux_Totales!$F:$F, $F224, Aux_Totales!$A:$A, Aperturas!$A$2), 0))</f>
        <v/>
      </c>
      <c r="FSW224" s="21" t="str">
        <f>IF(FSW220 = "", "", IFERROR(FSW220 / SUMIFS(Aux_Totales!$N:$N, Aux_Totales!$F:$F, $F224, Aux_Totales!$A:$A, Aperturas!$A$2), 0))</f>
        <v/>
      </c>
      <c r="FSX224" s="21" t="str">
        <f>IF(FSX220 = "", "", IFERROR(FSX220 / SUMIFS(Aux_Totales!$N:$N, Aux_Totales!$F:$F, $F224, Aux_Totales!$A:$A, Aperturas!$A$2), 0))</f>
        <v/>
      </c>
      <c r="FSY224" s="21" t="str">
        <f>IF(FSY220 = "", "", IFERROR(FSY220 / SUMIFS(Aux_Totales!$N:$N, Aux_Totales!$F:$F, $F224, Aux_Totales!$A:$A, Aperturas!$A$2), 0))</f>
        <v/>
      </c>
      <c r="FSZ224" s="21" t="str">
        <f>IF(FSZ220 = "", "", IFERROR(FSZ220 / SUMIFS(Aux_Totales!$N:$N, Aux_Totales!$F:$F, $F224, Aux_Totales!$A:$A, Aperturas!$A$2), 0))</f>
        <v/>
      </c>
      <c r="FTA224" s="21" t="str">
        <f>IF(FTA220 = "", "", IFERROR(FTA220 / SUMIFS(Aux_Totales!$N:$N, Aux_Totales!$F:$F, $F224, Aux_Totales!$A:$A, Aperturas!$A$2), 0))</f>
        <v/>
      </c>
      <c r="FTB224" s="21" t="str">
        <f>IF(FTB220 = "", "", IFERROR(FTB220 / SUMIFS(Aux_Totales!$N:$N, Aux_Totales!$F:$F, $F224, Aux_Totales!$A:$A, Aperturas!$A$2), 0))</f>
        <v/>
      </c>
      <c r="FTC224" s="21" t="str">
        <f>IF(FTC220 = "", "", IFERROR(FTC220 / SUMIFS(Aux_Totales!$N:$N, Aux_Totales!$F:$F, $F224, Aux_Totales!$A:$A, Aperturas!$A$2), 0))</f>
        <v/>
      </c>
      <c r="FTD224" s="21" t="str">
        <f>IF(FTD220 = "", "", IFERROR(FTD220 / SUMIFS(Aux_Totales!$N:$N, Aux_Totales!$F:$F, $F224, Aux_Totales!$A:$A, Aperturas!$A$2), 0))</f>
        <v/>
      </c>
      <c r="FTE224" s="21" t="str">
        <f>IF(FTE220 = "", "", IFERROR(FTE220 / SUMIFS(Aux_Totales!$N:$N, Aux_Totales!$F:$F, $F224, Aux_Totales!$A:$A, Aperturas!$A$2), 0))</f>
        <v/>
      </c>
      <c r="FTF224" s="21" t="str">
        <f>IF(FTF220 = "", "", IFERROR(FTF220 / SUMIFS(Aux_Totales!$N:$N, Aux_Totales!$F:$F, $F224, Aux_Totales!$A:$A, Aperturas!$A$2), 0))</f>
        <v/>
      </c>
      <c r="FTG224" s="21" t="str">
        <f>IF(FTG220 = "", "", IFERROR(FTG220 / SUMIFS(Aux_Totales!$N:$N, Aux_Totales!$F:$F, $F224, Aux_Totales!$A:$A, Aperturas!$A$2), 0))</f>
        <v/>
      </c>
      <c r="FTH224" s="21" t="str">
        <f>IF(FTH220 = "", "", IFERROR(FTH220 / SUMIFS(Aux_Totales!$N:$N, Aux_Totales!$F:$F, $F224, Aux_Totales!$A:$A, Aperturas!$A$2), 0))</f>
        <v/>
      </c>
      <c r="FTI224" s="21" t="str">
        <f>IF(FTI220 = "", "", IFERROR(FTI220 / SUMIFS(Aux_Totales!$N:$N, Aux_Totales!$F:$F, $F224, Aux_Totales!$A:$A, Aperturas!$A$2), 0))</f>
        <v/>
      </c>
      <c r="FTJ224" s="21" t="str">
        <f>IF(FTJ220 = "", "", IFERROR(FTJ220 / SUMIFS(Aux_Totales!$N:$N, Aux_Totales!$F:$F, $F224, Aux_Totales!$A:$A, Aperturas!$A$2), 0))</f>
        <v/>
      </c>
      <c r="FTK224" s="21" t="str">
        <f>IF(FTK220 = "", "", IFERROR(FTK220 / SUMIFS(Aux_Totales!$N:$N, Aux_Totales!$F:$F, $F224, Aux_Totales!$A:$A, Aperturas!$A$2), 0))</f>
        <v/>
      </c>
      <c r="FTL224" s="21" t="str">
        <f>IF(FTL220 = "", "", IFERROR(FTL220 / SUMIFS(Aux_Totales!$N:$N, Aux_Totales!$F:$F, $F224, Aux_Totales!$A:$A, Aperturas!$A$2), 0))</f>
        <v/>
      </c>
      <c r="FTM224" s="21" t="str">
        <f>IF(FTM220 = "", "", IFERROR(FTM220 / SUMIFS(Aux_Totales!$N:$N, Aux_Totales!$F:$F, $F224, Aux_Totales!$A:$A, Aperturas!$A$2), 0))</f>
        <v/>
      </c>
      <c r="FTN224" s="21" t="str">
        <f>IF(FTN220 = "", "", IFERROR(FTN220 / SUMIFS(Aux_Totales!$N:$N, Aux_Totales!$F:$F, $F224, Aux_Totales!$A:$A, Aperturas!$A$2), 0))</f>
        <v/>
      </c>
      <c r="FTO224" s="21" t="str">
        <f>IF(FTO220 = "", "", IFERROR(FTO220 / SUMIFS(Aux_Totales!$N:$N, Aux_Totales!$F:$F, $F224, Aux_Totales!$A:$A, Aperturas!$A$2), 0))</f>
        <v/>
      </c>
      <c r="FTP224" s="21" t="str">
        <f>IF(FTP220 = "", "", IFERROR(FTP220 / SUMIFS(Aux_Totales!$N:$N, Aux_Totales!$F:$F, $F224, Aux_Totales!$A:$A, Aperturas!$A$2), 0))</f>
        <v/>
      </c>
      <c r="FTQ224" s="21" t="str">
        <f>IF(FTQ220 = "", "", IFERROR(FTQ220 / SUMIFS(Aux_Totales!$N:$N, Aux_Totales!$F:$F, $F224, Aux_Totales!$A:$A, Aperturas!$A$2), 0))</f>
        <v/>
      </c>
      <c r="FTR224" s="21" t="str">
        <f>IF(FTR220 = "", "", IFERROR(FTR220 / SUMIFS(Aux_Totales!$N:$N, Aux_Totales!$F:$F, $F224, Aux_Totales!$A:$A, Aperturas!$A$2), 0))</f>
        <v/>
      </c>
      <c r="FTS224" s="21" t="str">
        <f>IF(FTS220 = "", "", IFERROR(FTS220 / SUMIFS(Aux_Totales!$N:$N, Aux_Totales!$F:$F, $F224, Aux_Totales!$A:$A, Aperturas!$A$2), 0))</f>
        <v/>
      </c>
      <c r="FTT224" s="21" t="str">
        <f>IF(FTT220 = "", "", IFERROR(FTT220 / SUMIFS(Aux_Totales!$N:$N, Aux_Totales!$F:$F, $F224, Aux_Totales!$A:$A, Aperturas!$A$2), 0))</f>
        <v/>
      </c>
      <c r="FTU224" s="21" t="str">
        <f>IF(FTU220 = "", "", IFERROR(FTU220 / SUMIFS(Aux_Totales!$N:$N, Aux_Totales!$F:$F, $F224, Aux_Totales!$A:$A, Aperturas!$A$2), 0))</f>
        <v/>
      </c>
      <c r="FTV224" s="21" t="str">
        <f>IF(FTV220 = "", "", IFERROR(FTV220 / SUMIFS(Aux_Totales!$N:$N, Aux_Totales!$F:$F, $F224, Aux_Totales!$A:$A, Aperturas!$A$2), 0))</f>
        <v/>
      </c>
      <c r="FTW224" s="21" t="str">
        <f>IF(FTW220 = "", "", IFERROR(FTW220 / SUMIFS(Aux_Totales!$N:$N, Aux_Totales!$F:$F, $F224, Aux_Totales!$A:$A, Aperturas!$A$2), 0))</f>
        <v/>
      </c>
      <c r="FTX224" s="21" t="str">
        <f>IF(FTX220 = "", "", IFERROR(FTX220 / SUMIFS(Aux_Totales!$N:$N, Aux_Totales!$F:$F, $F224, Aux_Totales!$A:$A, Aperturas!$A$2), 0))</f>
        <v/>
      </c>
      <c r="FTY224" s="21" t="str">
        <f>IF(FTY220 = "", "", IFERROR(FTY220 / SUMIFS(Aux_Totales!$N:$N, Aux_Totales!$F:$F, $F224, Aux_Totales!$A:$A, Aperturas!$A$2), 0))</f>
        <v/>
      </c>
      <c r="FTZ224" s="21" t="str">
        <f>IF(FTZ220 = "", "", IFERROR(FTZ220 / SUMIFS(Aux_Totales!$N:$N, Aux_Totales!$F:$F, $F224, Aux_Totales!$A:$A, Aperturas!$A$2), 0))</f>
        <v/>
      </c>
      <c r="FUA224" s="21" t="str">
        <f>IF(FUA220 = "", "", IFERROR(FUA220 / SUMIFS(Aux_Totales!$N:$N, Aux_Totales!$F:$F, $F224, Aux_Totales!$A:$A, Aperturas!$A$2), 0))</f>
        <v/>
      </c>
      <c r="FUB224" s="21" t="str">
        <f>IF(FUB220 = "", "", IFERROR(FUB220 / SUMIFS(Aux_Totales!$N:$N, Aux_Totales!$F:$F, $F224, Aux_Totales!$A:$A, Aperturas!$A$2), 0))</f>
        <v/>
      </c>
      <c r="FUC224" s="21" t="str">
        <f>IF(FUC220 = "", "", IFERROR(FUC220 / SUMIFS(Aux_Totales!$N:$N, Aux_Totales!$F:$F, $F224, Aux_Totales!$A:$A, Aperturas!$A$2), 0))</f>
        <v/>
      </c>
      <c r="FUD224" s="21" t="str">
        <f>IF(FUD220 = "", "", IFERROR(FUD220 / SUMIFS(Aux_Totales!$N:$N, Aux_Totales!$F:$F, $F224, Aux_Totales!$A:$A, Aperturas!$A$2), 0))</f>
        <v/>
      </c>
      <c r="FUE224" s="21" t="str">
        <f>IF(FUE220 = "", "", IFERROR(FUE220 / SUMIFS(Aux_Totales!$N:$N, Aux_Totales!$F:$F, $F224, Aux_Totales!$A:$A, Aperturas!$A$2), 0))</f>
        <v/>
      </c>
      <c r="FUF224" s="21" t="str">
        <f>IF(FUF220 = "", "", IFERROR(FUF220 / SUMIFS(Aux_Totales!$N:$N, Aux_Totales!$F:$F, $F224, Aux_Totales!$A:$A, Aperturas!$A$2), 0))</f>
        <v/>
      </c>
      <c r="FUG224" s="21" t="str">
        <f>IF(FUG220 = "", "", IFERROR(FUG220 / SUMIFS(Aux_Totales!$N:$N, Aux_Totales!$F:$F, $F224, Aux_Totales!$A:$A, Aperturas!$A$2), 0))</f>
        <v/>
      </c>
      <c r="FUH224" s="21" t="str">
        <f>IF(FUH220 = "", "", IFERROR(FUH220 / SUMIFS(Aux_Totales!$N:$N, Aux_Totales!$F:$F, $F224, Aux_Totales!$A:$A, Aperturas!$A$2), 0))</f>
        <v/>
      </c>
      <c r="FUI224" s="21" t="str">
        <f>IF(FUI220 = "", "", IFERROR(FUI220 / SUMIFS(Aux_Totales!$N:$N, Aux_Totales!$F:$F, $F224, Aux_Totales!$A:$A, Aperturas!$A$2), 0))</f>
        <v/>
      </c>
      <c r="FUJ224" s="21" t="str">
        <f>IF(FUJ220 = "", "", IFERROR(FUJ220 / SUMIFS(Aux_Totales!$N:$N, Aux_Totales!$F:$F, $F224, Aux_Totales!$A:$A, Aperturas!$A$2), 0))</f>
        <v/>
      </c>
      <c r="FUK224" s="21" t="str">
        <f>IF(FUK220 = "", "", IFERROR(FUK220 / SUMIFS(Aux_Totales!$N:$N, Aux_Totales!$F:$F, $F224, Aux_Totales!$A:$A, Aperturas!$A$2), 0))</f>
        <v/>
      </c>
      <c r="FUL224" s="21" t="str">
        <f>IF(FUL220 = "", "", IFERROR(FUL220 / SUMIFS(Aux_Totales!$N:$N, Aux_Totales!$F:$F, $F224, Aux_Totales!$A:$A, Aperturas!$A$2), 0))</f>
        <v/>
      </c>
      <c r="FUM224" s="21" t="str">
        <f>IF(FUM220 = "", "", IFERROR(FUM220 / SUMIFS(Aux_Totales!$N:$N, Aux_Totales!$F:$F, $F224, Aux_Totales!$A:$A, Aperturas!$A$2), 0))</f>
        <v/>
      </c>
      <c r="FUN224" s="21" t="str">
        <f>IF(FUN220 = "", "", IFERROR(FUN220 / SUMIFS(Aux_Totales!$N:$N, Aux_Totales!$F:$F, $F224, Aux_Totales!$A:$A, Aperturas!$A$2), 0))</f>
        <v/>
      </c>
      <c r="FUO224" s="21" t="str">
        <f>IF(FUO220 = "", "", IFERROR(FUO220 / SUMIFS(Aux_Totales!$N:$N, Aux_Totales!$F:$F, $F224, Aux_Totales!$A:$A, Aperturas!$A$2), 0))</f>
        <v/>
      </c>
      <c r="FUP224" s="21" t="str">
        <f>IF(FUP220 = "", "", IFERROR(FUP220 / SUMIFS(Aux_Totales!$N:$N, Aux_Totales!$F:$F, $F224, Aux_Totales!$A:$A, Aperturas!$A$2), 0))</f>
        <v/>
      </c>
      <c r="FUQ224" s="21" t="str">
        <f>IF(FUQ220 = "", "", IFERROR(FUQ220 / SUMIFS(Aux_Totales!$N:$N, Aux_Totales!$F:$F, $F224, Aux_Totales!$A:$A, Aperturas!$A$2), 0))</f>
        <v/>
      </c>
      <c r="FUR224" s="21" t="str">
        <f>IF(FUR220 = "", "", IFERROR(FUR220 / SUMIFS(Aux_Totales!$N:$N, Aux_Totales!$F:$F, $F224, Aux_Totales!$A:$A, Aperturas!$A$2), 0))</f>
        <v/>
      </c>
      <c r="FUS224" s="21" t="str">
        <f>IF(FUS220 = "", "", IFERROR(FUS220 / SUMIFS(Aux_Totales!$N:$N, Aux_Totales!$F:$F, $F224, Aux_Totales!$A:$A, Aperturas!$A$2), 0))</f>
        <v/>
      </c>
      <c r="FUT224" s="21" t="str">
        <f>IF(FUT220 = "", "", IFERROR(FUT220 / SUMIFS(Aux_Totales!$N:$N, Aux_Totales!$F:$F, $F224, Aux_Totales!$A:$A, Aperturas!$A$2), 0))</f>
        <v/>
      </c>
      <c r="FUU224" s="21" t="str">
        <f>IF(FUU220 = "", "", IFERROR(FUU220 / SUMIFS(Aux_Totales!$N:$N, Aux_Totales!$F:$F, $F224, Aux_Totales!$A:$A, Aperturas!$A$2), 0))</f>
        <v/>
      </c>
      <c r="FUV224" s="21" t="str">
        <f>IF(FUV220 = "", "", IFERROR(FUV220 / SUMIFS(Aux_Totales!$N:$N, Aux_Totales!$F:$F, $F224, Aux_Totales!$A:$A, Aperturas!$A$2), 0))</f>
        <v/>
      </c>
      <c r="FUW224" s="21" t="str">
        <f>IF(FUW220 = "", "", IFERROR(FUW220 / SUMIFS(Aux_Totales!$N:$N, Aux_Totales!$F:$F, $F224, Aux_Totales!$A:$A, Aperturas!$A$2), 0))</f>
        <v/>
      </c>
      <c r="FUX224" s="21" t="str">
        <f>IF(FUX220 = "", "", IFERROR(FUX220 / SUMIFS(Aux_Totales!$N:$N, Aux_Totales!$F:$F, $F224, Aux_Totales!$A:$A, Aperturas!$A$2), 0))</f>
        <v/>
      </c>
      <c r="FUY224" s="21" t="str">
        <f>IF(FUY220 = "", "", IFERROR(FUY220 / SUMIFS(Aux_Totales!$N:$N, Aux_Totales!$F:$F, $F224, Aux_Totales!$A:$A, Aperturas!$A$2), 0))</f>
        <v/>
      </c>
      <c r="FUZ224" s="21" t="str">
        <f>IF(FUZ220 = "", "", IFERROR(FUZ220 / SUMIFS(Aux_Totales!$N:$N, Aux_Totales!$F:$F, $F224, Aux_Totales!$A:$A, Aperturas!$A$2), 0))</f>
        <v/>
      </c>
      <c r="FVA224" s="21" t="str">
        <f>IF(FVA220 = "", "", IFERROR(FVA220 / SUMIFS(Aux_Totales!$N:$N, Aux_Totales!$F:$F, $F224, Aux_Totales!$A:$A, Aperturas!$A$2), 0))</f>
        <v/>
      </c>
      <c r="FVB224" s="21" t="str">
        <f>IF(FVB220 = "", "", IFERROR(FVB220 / SUMIFS(Aux_Totales!$N:$N, Aux_Totales!$F:$F, $F224, Aux_Totales!$A:$A, Aperturas!$A$2), 0))</f>
        <v/>
      </c>
      <c r="FVC224" s="21" t="str">
        <f>IF(FVC220 = "", "", IFERROR(FVC220 / SUMIFS(Aux_Totales!$N:$N, Aux_Totales!$F:$F, $F224, Aux_Totales!$A:$A, Aperturas!$A$2), 0))</f>
        <v/>
      </c>
      <c r="FVD224" s="21" t="str">
        <f>IF(FVD220 = "", "", IFERROR(FVD220 / SUMIFS(Aux_Totales!$N:$N, Aux_Totales!$F:$F, $F224, Aux_Totales!$A:$A, Aperturas!$A$2), 0))</f>
        <v/>
      </c>
      <c r="FVE224" s="21" t="str">
        <f>IF(FVE220 = "", "", IFERROR(FVE220 / SUMIFS(Aux_Totales!$N:$N, Aux_Totales!$F:$F, $F224, Aux_Totales!$A:$A, Aperturas!$A$2), 0))</f>
        <v/>
      </c>
      <c r="FVF224" s="21" t="str">
        <f>IF(FVF220 = "", "", IFERROR(FVF220 / SUMIFS(Aux_Totales!$N:$N, Aux_Totales!$F:$F, $F224, Aux_Totales!$A:$A, Aperturas!$A$2), 0))</f>
        <v/>
      </c>
      <c r="FVG224" s="21" t="str">
        <f>IF(FVG220 = "", "", IFERROR(FVG220 / SUMIFS(Aux_Totales!$N:$N, Aux_Totales!$F:$F, $F224, Aux_Totales!$A:$A, Aperturas!$A$2), 0))</f>
        <v/>
      </c>
      <c r="FVH224" s="21" t="str">
        <f>IF(FVH220 = "", "", IFERROR(FVH220 / SUMIFS(Aux_Totales!$N:$N, Aux_Totales!$F:$F, $F224, Aux_Totales!$A:$A, Aperturas!$A$2), 0))</f>
        <v/>
      </c>
      <c r="FVI224" s="21" t="str">
        <f>IF(FVI220 = "", "", IFERROR(FVI220 / SUMIFS(Aux_Totales!$N:$N, Aux_Totales!$F:$F, $F224, Aux_Totales!$A:$A, Aperturas!$A$2), 0))</f>
        <v/>
      </c>
      <c r="FVJ224" s="21" t="str">
        <f>IF(FVJ220 = "", "", IFERROR(FVJ220 / SUMIFS(Aux_Totales!$N:$N, Aux_Totales!$F:$F, $F224, Aux_Totales!$A:$A, Aperturas!$A$2), 0))</f>
        <v/>
      </c>
      <c r="FVK224" s="21" t="str">
        <f>IF(FVK220 = "", "", IFERROR(FVK220 / SUMIFS(Aux_Totales!$N:$N, Aux_Totales!$F:$F, $F224, Aux_Totales!$A:$A, Aperturas!$A$2), 0))</f>
        <v/>
      </c>
      <c r="FVL224" s="21" t="str">
        <f>IF(FVL220 = "", "", IFERROR(FVL220 / SUMIFS(Aux_Totales!$N:$N, Aux_Totales!$F:$F, $F224, Aux_Totales!$A:$A, Aperturas!$A$2), 0))</f>
        <v/>
      </c>
      <c r="FVM224" s="21" t="str">
        <f>IF(FVM220 = "", "", IFERROR(FVM220 / SUMIFS(Aux_Totales!$N:$N, Aux_Totales!$F:$F, $F224, Aux_Totales!$A:$A, Aperturas!$A$2), 0))</f>
        <v/>
      </c>
      <c r="FVN224" s="21" t="str">
        <f>IF(FVN220 = "", "", IFERROR(FVN220 / SUMIFS(Aux_Totales!$N:$N, Aux_Totales!$F:$F, $F224, Aux_Totales!$A:$A, Aperturas!$A$2), 0))</f>
        <v/>
      </c>
      <c r="FVO224" s="21" t="str">
        <f>IF(FVO220 = "", "", IFERROR(FVO220 / SUMIFS(Aux_Totales!$N:$N, Aux_Totales!$F:$F, $F224, Aux_Totales!$A:$A, Aperturas!$A$2), 0))</f>
        <v/>
      </c>
      <c r="FVP224" s="21" t="str">
        <f>IF(FVP220 = "", "", IFERROR(FVP220 / SUMIFS(Aux_Totales!$N:$N, Aux_Totales!$F:$F, $F224, Aux_Totales!$A:$A, Aperturas!$A$2), 0))</f>
        <v/>
      </c>
      <c r="FVQ224" s="21" t="str">
        <f>IF(FVQ220 = "", "", IFERROR(FVQ220 / SUMIFS(Aux_Totales!$N:$N, Aux_Totales!$F:$F, $F224, Aux_Totales!$A:$A, Aperturas!$A$2), 0))</f>
        <v/>
      </c>
      <c r="FVR224" s="21" t="str">
        <f>IF(FVR220 = "", "", IFERROR(FVR220 / SUMIFS(Aux_Totales!$N:$N, Aux_Totales!$F:$F, $F224, Aux_Totales!$A:$A, Aperturas!$A$2), 0))</f>
        <v/>
      </c>
      <c r="FVS224" s="21" t="str">
        <f>IF(FVS220 = "", "", IFERROR(FVS220 / SUMIFS(Aux_Totales!$N:$N, Aux_Totales!$F:$F, $F224, Aux_Totales!$A:$A, Aperturas!$A$2), 0))</f>
        <v/>
      </c>
      <c r="FVT224" s="21" t="str">
        <f>IF(FVT220 = "", "", IFERROR(FVT220 / SUMIFS(Aux_Totales!$N:$N, Aux_Totales!$F:$F, $F224, Aux_Totales!$A:$A, Aperturas!$A$2), 0))</f>
        <v/>
      </c>
      <c r="FVU224" s="21" t="str">
        <f>IF(FVU220 = "", "", IFERROR(FVU220 / SUMIFS(Aux_Totales!$N:$N, Aux_Totales!$F:$F, $F224, Aux_Totales!$A:$A, Aperturas!$A$2), 0))</f>
        <v/>
      </c>
      <c r="FVV224" s="21" t="str">
        <f>IF(FVV220 = "", "", IFERROR(FVV220 / SUMIFS(Aux_Totales!$N:$N, Aux_Totales!$F:$F, $F224, Aux_Totales!$A:$A, Aperturas!$A$2), 0))</f>
        <v/>
      </c>
      <c r="FVW224" s="21" t="str">
        <f>IF(FVW220 = "", "", IFERROR(FVW220 / SUMIFS(Aux_Totales!$N:$N, Aux_Totales!$F:$F, $F224, Aux_Totales!$A:$A, Aperturas!$A$2), 0))</f>
        <v/>
      </c>
      <c r="FVX224" s="21" t="str">
        <f>IF(FVX220 = "", "", IFERROR(FVX220 / SUMIFS(Aux_Totales!$N:$N, Aux_Totales!$F:$F, $F224, Aux_Totales!$A:$A, Aperturas!$A$2), 0))</f>
        <v/>
      </c>
      <c r="FVY224" s="21" t="str">
        <f>IF(FVY220 = "", "", IFERROR(FVY220 / SUMIFS(Aux_Totales!$N:$N, Aux_Totales!$F:$F, $F224, Aux_Totales!$A:$A, Aperturas!$A$2), 0))</f>
        <v/>
      </c>
      <c r="FVZ224" s="21" t="str">
        <f>IF(FVZ220 = "", "", IFERROR(FVZ220 / SUMIFS(Aux_Totales!$N:$N, Aux_Totales!$F:$F, $F224, Aux_Totales!$A:$A, Aperturas!$A$2), 0))</f>
        <v/>
      </c>
      <c r="FWA224" s="21" t="str">
        <f>IF(FWA220 = "", "", IFERROR(FWA220 / SUMIFS(Aux_Totales!$N:$N, Aux_Totales!$F:$F, $F224, Aux_Totales!$A:$A, Aperturas!$A$2), 0))</f>
        <v/>
      </c>
      <c r="FWB224" s="21" t="str">
        <f>IF(FWB220 = "", "", IFERROR(FWB220 / SUMIFS(Aux_Totales!$N:$N, Aux_Totales!$F:$F, $F224, Aux_Totales!$A:$A, Aperturas!$A$2), 0))</f>
        <v/>
      </c>
      <c r="FWC224" s="21" t="str">
        <f>IF(FWC220 = "", "", IFERROR(FWC220 / SUMIFS(Aux_Totales!$N:$N, Aux_Totales!$F:$F, $F224, Aux_Totales!$A:$A, Aperturas!$A$2), 0))</f>
        <v/>
      </c>
      <c r="FWD224" s="21" t="str">
        <f>IF(FWD220 = "", "", IFERROR(FWD220 / SUMIFS(Aux_Totales!$N:$N, Aux_Totales!$F:$F, $F224, Aux_Totales!$A:$A, Aperturas!$A$2), 0))</f>
        <v/>
      </c>
      <c r="FWE224" s="21" t="str">
        <f>IF(FWE220 = "", "", IFERROR(FWE220 / SUMIFS(Aux_Totales!$N:$N, Aux_Totales!$F:$F, $F224, Aux_Totales!$A:$A, Aperturas!$A$2), 0))</f>
        <v/>
      </c>
      <c r="FWF224" s="21" t="str">
        <f>IF(FWF220 = "", "", IFERROR(FWF220 / SUMIFS(Aux_Totales!$N:$N, Aux_Totales!$F:$F, $F224, Aux_Totales!$A:$A, Aperturas!$A$2), 0))</f>
        <v/>
      </c>
      <c r="FWG224" s="21" t="str">
        <f>IF(FWG220 = "", "", IFERROR(FWG220 / SUMIFS(Aux_Totales!$N:$N, Aux_Totales!$F:$F, $F224, Aux_Totales!$A:$A, Aperturas!$A$2), 0))</f>
        <v/>
      </c>
      <c r="FWH224" s="21" t="str">
        <f>IF(FWH220 = "", "", IFERROR(FWH220 / SUMIFS(Aux_Totales!$N:$N, Aux_Totales!$F:$F, $F224, Aux_Totales!$A:$A, Aperturas!$A$2), 0))</f>
        <v/>
      </c>
      <c r="FWI224" s="21" t="str">
        <f>IF(FWI220 = "", "", IFERROR(FWI220 / SUMIFS(Aux_Totales!$N:$N, Aux_Totales!$F:$F, $F224, Aux_Totales!$A:$A, Aperturas!$A$2), 0))</f>
        <v/>
      </c>
      <c r="FWJ224" s="21" t="str">
        <f>IF(FWJ220 = "", "", IFERROR(FWJ220 / SUMIFS(Aux_Totales!$N:$N, Aux_Totales!$F:$F, $F224, Aux_Totales!$A:$A, Aperturas!$A$2), 0))</f>
        <v/>
      </c>
      <c r="FWK224" s="21" t="str">
        <f>IF(FWK220 = "", "", IFERROR(FWK220 / SUMIFS(Aux_Totales!$N:$N, Aux_Totales!$F:$F, $F224, Aux_Totales!$A:$A, Aperturas!$A$2), 0))</f>
        <v/>
      </c>
      <c r="FWL224" s="21" t="str">
        <f>IF(FWL220 = "", "", IFERROR(FWL220 / SUMIFS(Aux_Totales!$N:$N, Aux_Totales!$F:$F, $F224, Aux_Totales!$A:$A, Aperturas!$A$2), 0))</f>
        <v/>
      </c>
      <c r="FWM224" s="21" t="str">
        <f>IF(FWM220 = "", "", IFERROR(FWM220 / SUMIFS(Aux_Totales!$N:$N, Aux_Totales!$F:$F, $F224, Aux_Totales!$A:$A, Aperturas!$A$2), 0))</f>
        <v/>
      </c>
      <c r="FWN224" s="21" t="str">
        <f>IF(FWN220 = "", "", IFERROR(FWN220 / SUMIFS(Aux_Totales!$N:$N, Aux_Totales!$F:$F, $F224, Aux_Totales!$A:$A, Aperturas!$A$2), 0))</f>
        <v/>
      </c>
      <c r="FWO224" s="21" t="str">
        <f>IF(FWO220 = "", "", IFERROR(FWO220 / SUMIFS(Aux_Totales!$N:$N, Aux_Totales!$F:$F, $F224, Aux_Totales!$A:$A, Aperturas!$A$2), 0))</f>
        <v/>
      </c>
      <c r="FWP224" s="21" t="str">
        <f>IF(FWP220 = "", "", IFERROR(FWP220 / SUMIFS(Aux_Totales!$N:$N, Aux_Totales!$F:$F, $F224, Aux_Totales!$A:$A, Aperturas!$A$2), 0))</f>
        <v/>
      </c>
      <c r="FWQ224" s="21" t="str">
        <f>IF(FWQ220 = "", "", IFERROR(FWQ220 / SUMIFS(Aux_Totales!$N:$N, Aux_Totales!$F:$F, $F224, Aux_Totales!$A:$A, Aperturas!$A$2), 0))</f>
        <v/>
      </c>
      <c r="FWR224" s="21" t="str">
        <f>IF(FWR220 = "", "", IFERROR(FWR220 / SUMIFS(Aux_Totales!$N:$N, Aux_Totales!$F:$F, $F224, Aux_Totales!$A:$A, Aperturas!$A$2), 0))</f>
        <v/>
      </c>
      <c r="FWS224" s="21" t="str">
        <f>IF(FWS220 = "", "", IFERROR(FWS220 / SUMIFS(Aux_Totales!$N:$N, Aux_Totales!$F:$F, $F224, Aux_Totales!$A:$A, Aperturas!$A$2), 0))</f>
        <v/>
      </c>
      <c r="FWT224" s="21" t="str">
        <f>IF(FWT220 = "", "", IFERROR(FWT220 / SUMIFS(Aux_Totales!$N:$N, Aux_Totales!$F:$F, $F224, Aux_Totales!$A:$A, Aperturas!$A$2), 0))</f>
        <v/>
      </c>
      <c r="FWU224" s="21" t="str">
        <f>IF(FWU220 = "", "", IFERROR(FWU220 / SUMIFS(Aux_Totales!$N:$N, Aux_Totales!$F:$F, $F224, Aux_Totales!$A:$A, Aperturas!$A$2), 0))</f>
        <v/>
      </c>
      <c r="FWV224" s="21" t="str">
        <f>IF(FWV220 = "", "", IFERROR(FWV220 / SUMIFS(Aux_Totales!$N:$N, Aux_Totales!$F:$F, $F224, Aux_Totales!$A:$A, Aperturas!$A$2), 0))</f>
        <v/>
      </c>
      <c r="FWW224" s="21" t="str">
        <f>IF(FWW220 = "", "", IFERROR(FWW220 / SUMIFS(Aux_Totales!$N:$N, Aux_Totales!$F:$F, $F224, Aux_Totales!$A:$A, Aperturas!$A$2), 0))</f>
        <v/>
      </c>
      <c r="FWX224" s="21" t="str">
        <f>IF(FWX220 = "", "", IFERROR(FWX220 / SUMIFS(Aux_Totales!$N:$N, Aux_Totales!$F:$F, $F224, Aux_Totales!$A:$A, Aperturas!$A$2), 0))</f>
        <v/>
      </c>
      <c r="FWY224" s="21" t="str">
        <f>IF(FWY220 = "", "", IFERROR(FWY220 / SUMIFS(Aux_Totales!$N:$N, Aux_Totales!$F:$F, $F224, Aux_Totales!$A:$A, Aperturas!$A$2), 0))</f>
        <v/>
      </c>
      <c r="FWZ224" s="21" t="str">
        <f>IF(FWZ220 = "", "", IFERROR(FWZ220 / SUMIFS(Aux_Totales!$N:$N, Aux_Totales!$F:$F, $F224, Aux_Totales!$A:$A, Aperturas!$A$2), 0))</f>
        <v/>
      </c>
      <c r="FXA224" s="21" t="str">
        <f>IF(FXA220 = "", "", IFERROR(FXA220 / SUMIFS(Aux_Totales!$N:$N, Aux_Totales!$F:$F, $F224, Aux_Totales!$A:$A, Aperturas!$A$2), 0))</f>
        <v/>
      </c>
      <c r="FXB224" s="21" t="str">
        <f>IF(FXB220 = "", "", IFERROR(FXB220 / SUMIFS(Aux_Totales!$N:$N, Aux_Totales!$F:$F, $F224, Aux_Totales!$A:$A, Aperturas!$A$2), 0))</f>
        <v/>
      </c>
      <c r="FXC224" s="21" t="str">
        <f>IF(FXC220 = "", "", IFERROR(FXC220 / SUMIFS(Aux_Totales!$N:$N, Aux_Totales!$F:$F, $F224, Aux_Totales!$A:$A, Aperturas!$A$2), 0))</f>
        <v/>
      </c>
      <c r="FXD224" s="21" t="str">
        <f>IF(FXD220 = "", "", IFERROR(FXD220 / SUMIFS(Aux_Totales!$N:$N, Aux_Totales!$F:$F, $F224, Aux_Totales!$A:$A, Aperturas!$A$2), 0))</f>
        <v/>
      </c>
      <c r="FXE224" s="21" t="str">
        <f>IF(FXE220 = "", "", IFERROR(FXE220 / SUMIFS(Aux_Totales!$N:$N, Aux_Totales!$F:$F, $F224, Aux_Totales!$A:$A, Aperturas!$A$2), 0))</f>
        <v/>
      </c>
      <c r="FXF224" s="21" t="str">
        <f>IF(FXF220 = "", "", IFERROR(FXF220 / SUMIFS(Aux_Totales!$N:$N, Aux_Totales!$F:$F, $F224, Aux_Totales!$A:$A, Aperturas!$A$2), 0))</f>
        <v/>
      </c>
      <c r="FXG224" s="21" t="str">
        <f>IF(FXG220 = "", "", IFERROR(FXG220 / SUMIFS(Aux_Totales!$N:$N, Aux_Totales!$F:$F, $F224, Aux_Totales!$A:$A, Aperturas!$A$2), 0))</f>
        <v/>
      </c>
      <c r="FXH224" s="21" t="str">
        <f>IF(FXH220 = "", "", IFERROR(FXH220 / SUMIFS(Aux_Totales!$N:$N, Aux_Totales!$F:$F, $F224, Aux_Totales!$A:$A, Aperturas!$A$2), 0))</f>
        <v/>
      </c>
      <c r="FXI224" s="21" t="str">
        <f>IF(FXI220 = "", "", IFERROR(FXI220 / SUMIFS(Aux_Totales!$N:$N, Aux_Totales!$F:$F, $F224, Aux_Totales!$A:$A, Aperturas!$A$2), 0))</f>
        <v/>
      </c>
      <c r="FXJ224" s="21" t="str">
        <f>IF(FXJ220 = "", "", IFERROR(FXJ220 / SUMIFS(Aux_Totales!$N:$N, Aux_Totales!$F:$F, $F224, Aux_Totales!$A:$A, Aperturas!$A$2), 0))</f>
        <v/>
      </c>
      <c r="FXK224" s="21" t="str">
        <f>IF(FXK220 = "", "", IFERROR(FXK220 / SUMIFS(Aux_Totales!$N:$N, Aux_Totales!$F:$F, $F224, Aux_Totales!$A:$A, Aperturas!$A$2), 0))</f>
        <v/>
      </c>
      <c r="FXL224" s="21" t="str">
        <f>IF(FXL220 = "", "", IFERROR(FXL220 / SUMIFS(Aux_Totales!$N:$N, Aux_Totales!$F:$F, $F224, Aux_Totales!$A:$A, Aperturas!$A$2), 0))</f>
        <v/>
      </c>
      <c r="FXM224" s="21" t="str">
        <f>IF(FXM220 = "", "", IFERROR(FXM220 / SUMIFS(Aux_Totales!$N:$N, Aux_Totales!$F:$F, $F224, Aux_Totales!$A:$A, Aperturas!$A$2), 0))</f>
        <v/>
      </c>
      <c r="FXN224" s="21" t="str">
        <f>IF(FXN220 = "", "", IFERROR(FXN220 / SUMIFS(Aux_Totales!$N:$N, Aux_Totales!$F:$F, $F224, Aux_Totales!$A:$A, Aperturas!$A$2), 0))</f>
        <v/>
      </c>
      <c r="FXO224" s="21" t="str">
        <f>IF(FXO220 = "", "", IFERROR(FXO220 / SUMIFS(Aux_Totales!$N:$N, Aux_Totales!$F:$F, $F224, Aux_Totales!$A:$A, Aperturas!$A$2), 0))</f>
        <v/>
      </c>
      <c r="FXP224" s="21" t="str">
        <f>IF(FXP220 = "", "", IFERROR(FXP220 / SUMIFS(Aux_Totales!$N:$N, Aux_Totales!$F:$F, $F224, Aux_Totales!$A:$A, Aperturas!$A$2), 0))</f>
        <v/>
      </c>
      <c r="FXQ224" s="21" t="str">
        <f>IF(FXQ220 = "", "", IFERROR(FXQ220 / SUMIFS(Aux_Totales!$N:$N, Aux_Totales!$F:$F, $F224, Aux_Totales!$A:$A, Aperturas!$A$2), 0))</f>
        <v/>
      </c>
      <c r="FXR224" s="21" t="str">
        <f>IF(FXR220 = "", "", IFERROR(FXR220 / SUMIFS(Aux_Totales!$N:$N, Aux_Totales!$F:$F, $F224, Aux_Totales!$A:$A, Aperturas!$A$2), 0))</f>
        <v/>
      </c>
      <c r="FXS224" s="21" t="str">
        <f>IF(FXS220 = "", "", IFERROR(FXS220 / SUMIFS(Aux_Totales!$N:$N, Aux_Totales!$F:$F, $F224, Aux_Totales!$A:$A, Aperturas!$A$2), 0))</f>
        <v/>
      </c>
      <c r="FXT224" s="21" t="str">
        <f>IF(FXT220 = "", "", IFERROR(FXT220 / SUMIFS(Aux_Totales!$N:$N, Aux_Totales!$F:$F, $F224, Aux_Totales!$A:$A, Aperturas!$A$2), 0))</f>
        <v/>
      </c>
      <c r="FXU224" s="21" t="str">
        <f>IF(FXU220 = "", "", IFERROR(FXU220 / SUMIFS(Aux_Totales!$N:$N, Aux_Totales!$F:$F, $F224, Aux_Totales!$A:$A, Aperturas!$A$2), 0))</f>
        <v/>
      </c>
      <c r="FXV224" s="21" t="str">
        <f>IF(FXV220 = "", "", IFERROR(FXV220 / SUMIFS(Aux_Totales!$N:$N, Aux_Totales!$F:$F, $F224, Aux_Totales!$A:$A, Aperturas!$A$2), 0))</f>
        <v/>
      </c>
      <c r="FXW224" s="21" t="str">
        <f>IF(FXW220 = "", "", IFERROR(FXW220 / SUMIFS(Aux_Totales!$N:$N, Aux_Totales!$F:$F, $F224, Aux_Totales!$A:$A, Aperturas!$A$2), 0))</f>
        <v/>
      </c>
      <c r="FXX224" s="21" t="str">
        <f>IF(FXX220 = "", "", IFERROR(FXX220 / SUMIFS(Aux_Totales!$N:$N, Aux_Totales!$F:$F, $F224, Aux_Totales!$A:$A, Aperturas!$A$2), 0))</f>
        <v/>
      </c>
      <c r="FXY224" s="21" t="str">
        <f>IF(FXY220 = "", "", IFERROR(FXY220 / SUMIFS(Aux_Totales!$N:$N, Aux_Totales!$F:$F, $F224, Aux_Totales!$A:$A, Aperturas!$A$2), 0))</f>
        <v/>
      </c>
      <c r="FXZ224" s="21" t="str">
        <f>IF(FXZ220 = "", "", IFERROR(FXZ220 / SUMIFS(Aux_Totales!$N:$N, Aux_Totales!$F:$F, $F224, Aux_Totales!$A:$A, Aperturas!$A$2), 0))</f>
        <v/>
      </c>
      <c r="FYA224" s="21" t="str">
        <f>IF(FYA220 = "", "", IFERROR(FYA220 / SUMIFS(Aux_Totales!$N:$N, Aux_Totales!$F:$F, $F224, Aux_Totales!$A:$A, Aperturas!$A$2), 0))</f>
        <v/>
      </c>
      <c r="FYB224" s="21" t="str">
        <f>IF(FYB220 = "", "", IFERROR(FYB220 / SUMIFS(Aux_Totales!$N:$N, Aux_Totales!$F:$F, $F224, Aux_Totales!$A:$A, Aperturas!$A$2), 0))</f>
        <v/>
      </c>
      <c r="FYC224" s="21" t="str">
        <f>IF(FYC220 = "", "", IFERROR(FYC220 / SUMIFS(Aux_Totales!$N:$N, Aux_Totales!$F:$F, $F224, Aux_Totales!$A:$A, Aperturas!$A$2), 0))</f>
        <v/>
      </c>
      <c r="FYD224" s="21" t="str">
        <f>IF(FYD220 = "", "", IFERROR(FYD220 / SUMIFS(Aux_Totales!$N:$N, Aux_Totales!$F:$F, $F224, Aux_Totales!$A:$A, Aperturas!$A$2), 0))</f>
        <v/>
      </c>
      <c r="FYE224" s="21" t="str">
        <f>IF(FYE220 = "", "", IFERROR(FYE220 / SUMIFS(Aux_Totales!$N:$N, Aux_Totales!$F:$F, $F224, Aux_Totales!$A:$A, Aperturas!$A$2), 0))</f>
        <v/>
      </c>
      <c r="FYF224" s="21" t="str">
        <f>IF(FYF220 = "", "", IFERROR(FYF220 / SUMIFS(Aux_Totales!$N:$N, Aux_Totales!$F:$F, $F224, Aux_Totales!$A:$A, Aperturas!$A$2), 0))</f>
        <v/>
      </c>
      <c r="FYG224" s="21" t="str">
        <f>IF(FYG220 = "", "", IFERROR(FYG220 / SUMIFS(Aux_Totales!$N:$N, Aux_Totales!$F:$F, $F224, Aux_Totales!$A:$A, Aperturas!$A$2), 0))</f>
        <v/>
      </c>
      <c r="FYH224" s="21" t="str">
        <f>IF(FYH220 = "", "", IFERROR(FYH220 / SUMIFS(Aux_Totales!$N:$N, Aux_Totales!$F:$F, $F224, Aux_Totales!$A:$A, Aperturas!$A$2), 0))</f>
        <v/>
      </c>
      <c r="FYI224" s="21" t="str">
        <f>IF(FYI220 = "", "", IFERROR(FYI220 / SUMIFS(Aux_Totales!$N:$N, Aux_Totales!$F:$F, $F224, Aux_Totales!$A:$A, Aperturas!$A$2), 0))</f>
        <v/>
      </c>
      <c r="FYJ224" s="21" t="str">
        <f>IF(FYJ220 = "", "", IFERROR(FYJ220 / SUMIFS(Aux_Totales!$N:$N, Aux_Totales!$F:$F, $F224, Aux_Totales!$A:$A, Aperturas!$A$2), 0))</f>
        <v/>
      </c>
      <c r="FYK224" s="21" t="str">
        <f>IF(FYK220 = "", "", IFERROR(FYK220 / SUMIFS(Aux_Totales!$N:$N, Aux_Totales!$F:$F, $F224, Aux_Totales!$A:$A, Aperturas!$A$2), 0))</f>
        <v/>
      </c>
      <c r="FYL224" s="21" t="str">
        <f>IF(FYL220 = "", "", IFERROR(FYL220 / SUMIFS(Aux_Totales!$N:$N, Aux_Totales!$F:$F, $F224, Aux_Totales!$A:$A, Aperturas!$A$2), 0))</f>
        <v/>
      </c>
      <c r="FYM224" s="21" t="str">
        <f>IF(FYM220 = "", "", IFERROR(FYM220 / SUMIFS(Aux_Totales!$N:$N, Aux_Totales!$F:$F, $F224, Aux_Totales!$A:$A, Aperturas!$A$2), 0))</f>
        <v/>
      </c>
      <c r="FYN224" s="21" t="str">
        <f>IF(FYN220 = "", "", IFERROR(FYN220 / SUMIFS(Aux_Totales!$N:$N, Aux_Totales!$F:$F, $F224, Aux_Totales!$A:$A, Aperturas!$A$2), 0))</f>
        <v/>
      </c>
      <c r="FYO224" s="21" t="str">
        <f>IF(FYO220 = "", "", IFERROR(FYO220 / SUMIFS(Aux_Totales!$N:$N, Aux_Totales!$F:$F, $F224, Aux_Totales!$A:$A, Aperturas!$A$2), 0))</f>
        <v/>
      </c>
      <c r="FYP224" s="21" t="str">
        <f>IF(FYP220 = "", "", IFERROR(FYP220 / SUMIFS(Aux_Totales!$N:$N, Aux_Totales!$F:$F, $F224, Aux_Totales!$A:$A, Aperturas!$A$2), 0))</f>
        <v/>
      </c>
      <c r="FYQ224" s="21" t="str">
        <f>IF(FYQ220 = "", "", IFERROR(FYQ220 / SUMIFS(Aux_Totales!$N:$N, Aux_Totales!$F:$F, $F224, Aux_Totales!$A:$A, Aperturas!$A$2), 0))</f>
        <v/>
      </c>
      <c r="FYR224" s="21" t="str">
        <f>IF(FYR220 = "", "", IFERROR(FYR220 / SUMIFS(Aux_Totales!$N:$N, Aux_Totales!$F:$F, $F224, Aux_Totales!$A:$A, Aperturas!$A$2), 0))</f>
        <v/>
      </c>
      <c r="FYS224" s="21" t="str">
        <f>IF(FYS220 = "", "", IFERROR(FYS220 / SUMIFS(Aux_Totales!$N:$N, Aux_Totales!$F:$F, $F224, Aux_Totales!$A:$A, Aperturas!$A$2), 0))</f>
        <v/>
      </c>
      <c r="FYT224" s="21" t="str">
        <f>IF(FYT220 = "", "", IFERROR(FYT220 / SUMIFS(Aux_Totales!$N:$N, Aux_Totales!$F:$F, $F224, Aux_Totales!$A:$A, Aperturas!$A$2), 0))</f>
        <v/>
      </c>
      <c r="FYU224" s="21" t="str">
        <f>IF(FYU220 = "", "", IFERROR(FYU220 / SUMIFS(Aux_Totales!$N:$N, Aux_Totales!$F:$F, $F224, Aux_Totales!$A:$A, Aperturas!$A$2), 0))</f>
        <v/>
      </c>
      <c r="FYV224" s="21" t="str">
        <f>IF(FYV220 = "", "", IFERROR(FYV220 / SUMIFS(Aux_Totales!$N:$N, Aux_Totales!$F:$F, $F224, Aux_Totales!$A:$A, Aperturas!$A$2), 0))</f>
        <v/>
      </c>
      <c r="FYW224" s="21" t="str">
        <f>IF(FYW220 = "", "", IFERROR(FYW220 / SUMIFS(Aux_Totales!$N:$N, Aux_Totales!$F:$F, $F224, Aux_Totales!$A:$A, Aperturas!$A$2), 0))</f>
        <v/>
      </c>
      <c r="FYX224" s="21" t="str">
        <f>IF(FYX220 = "", "", IFERROR(FYX220 / SUMIFS(Aux_Totales!$N:$N, Aux_Totales!$F:$F, $F224, Aux_Totales!$A:$A, Aperturas!$A$2), 0))</f>
        <v/>
      </c>
      <c r="FYY224" s="21" t="str">
        <f>IF(FYY220 = "", "", IFERROR(FYY220 / SUMIFS(Aux_Totales!$N:$N, Aux_Totales!$F:$F, $F224, Aux_Totales!$A:$A, Aperturas!$A$2), 0))</f>
        <v/>
      </c>
      <c r="FYZ224" s="21" t="str">
        <f>IF(FYZ220 = "", "", IFERROR(FYZ220 / SUMIFS(Aux_Totales!$N:$N, Aux_Totales!$F:$F, $F224, Aux_Totales!$A:$A, Aperturas!$A$2), 0))</f>
        <v/>
      </c>
      <c r="FZA224" s="21" t="str">
        <f>IF(FZA220 = "", "", IFERROR(FZA220 / SUMIFS(Aux_Totales!$N:$N, Aux_Totales!$F:$F, $F224, Aux_Totales!$A:$A, Aperturas!$A$2), 0))</f>
        <v/>
      </c>
      <c r="FZB224" s="21" t="str">
        <f>IF(FZB220 = "", "", IFERROR(FZB220 / SUMIFS(Aux_Totales!$N:$N, Aux_Totales!$F:$F, $F224, Aux_Totales!$A:$A, Aperturas!$A$2), 0))</f>
        <v/>
      </c>
      <c r="FZC224" s="21" t="str">
        <f>IF(FZC220 = "", "", IFERROR(FZC220 / SUMIFS(Aux_Totales!$N:$N, Aux_Totales!$F:$F, $F224, Aux_Totales!$A:$A, Aperturas!$A$2), 0))</f>
        <v/>
      </c>
      <c r="FZD224" s="21" t="str">
        <f>IF(FZD220 = "", "", IFERROR(FZD220 / SUMIFS(Aux_Totales!$N:$N, Aux_Totales!$F:$F, $F224, Aux_Totales!$A:$A, Aperturas!$A$2), 0))</f>
        <v/>
      </c>
      <c r="FZE224" s="21" t="str">
        <f>IF(FZE220 = "", "", IFERROR(FZE220 / SUMIFS(Aux_Totales!$N:$N, Aux_Totales!$F:$F, $F224, Aux_Totales!$A:$A, Aperturas!$A$2), 0))</f>
        <v/>
      </c>
      <c r="FZF224" s="21" t="str">
        <f>IF(FZF220 = "", "", IFERROR(FZF220 / SUMIFS(Aux_Totales!$N:$N, Aux_Totales!$F:$F, $F224, Aux_Totales!$A:$A, Aperturas!$A$2), 0))</f>
        <v/>
      </c>
      <c r="FZG224" s="21" t="str">
        <f>IF(FZG220 = "", "", IFERROR(FZG220 / SUMIFS(Aux_Totales!$N:$N, Aux_Totales!$F:$F, $F224, Aux_Totales!$A:$A, Aperturas!$A$2), 0))</f>
        <v/>
      </c>
      <c r="FZH224" s="21" t="str">
        <f>IF(FZH220 = "", "", IFERROR(FZH220 / SUMIFS(Aux_Totales!$N:$N, Aux_Totales!$F:$F, $F224, Aux_Totales!$A:$A, Aperturas!$A$2), 0))</f>
        <v/>
      </c>
      <c r="FZI224" s="21" t="str">
        <f>IF(FZI220 = "", "", IFERROR(FZI220 / SUMIFS(Aux_Totales!$N:$N, Aux_Totales!$F:$F, $F224, Aux_Totales!$A:$A, Aperturas!$A$2), 0))</f>
        <v/>
      </c>
      <c r="FZJ224" s="21" t="str">
        <f>IF(FZJ220 = "", "", IFERROR(FZJ220 / SUMIFS(Aux_Totales!$N:$N, Aux_Totales!$F:$F, $F224, Aux_Totales!$A:$A, Aperturas!$A$2), 0))</f>
        <v/>
      </c>
      <c r="FZK224" s="21" t="str">
        <f>IF(FZK220 = "", "", IFERROR(FZK220 / SUMIFS(Aux_Totales!$N:$N, Aux_Totales!$F:$F, $F224, Aux_Totales!$A:$A, Aperturas!$A$2), 0))</f>
        <v/>
      </c>
      <c r="FZL224" s="21" t="str">
        <f>IF(FZL220 = "", "", IFERROR(FZL220 / SUMIFS(Aux_Totales!$N:$N, Aux_Totales!$F:$F, $F224, Aux_Totales!$A:$A, Aperturas!$A$2), 0))</f>
        <v/>
      </c>
      <c r="FZM224" s="21" t="str">
        <f>IF(FZM220 = "", "", IFERROR(FZM220 / SUMIFS(Aux_Totales!$N:$N, Aux_Totales!$F:$F, $F224, Aux_Totales!$A:$A, Aperturas!$A$2), 0))</f>
        <v/>
      </c>
      <c r="FZN224" s="21" t="str">
        <f>IF(FZN220 = "", "", IFERROR(FZN220 / SUMIFS(Aux_Totales!$N:$N, Aux_Totales!$F:$F, $F224, Aux_Totales!$A:$A, Aperturas!$A$2), 0))</f>
        <v/>
      </c>
      <c r="FZO224" s="21" t="str">
        <f>IF(FZO220 = "", "", IFERROR(FZO220 / SUMIFS(Aux_Totales!$N:$N, Aux_Totales!$F:$F, $F224, Aux_Totales!$A:$A, Aperturas!$A$2), 0))</f>
        <v/>
      </c>
      <c r="FZP224" s="21" t="str">
        <f>IF(FZP220 = "", "", IFERROR(FZP220 / SUMIFS(Aux_Totales!$N:$N, Aux_Totales!$F:$F, $F224, Aux_Totales!$A:$A, Aperturas!$A$2), 0))</f>
        <v/>
      </c>
      <c r="FZQ224" s="21" t="str">
        <f>IF(FZQ220 = "", "", IFERROR(FZQ220 / SUMIFS(Aux_Totales!$N:$N, Aux_Totales!$F:$F, $F224, Aux_Totales!$A:$A, Aperturas!$A$2), 0))</f>
        <v/>
      </c>
      <c r="FZR224" s="21" t="str">
        <f>IF(FZR220 = "", "", IFERROR(FZR220 / SUMIFS(Aux_Totales!$N:$N, Aux_Totales!$F:$F, $F224, Aux_Totales!$A:$A, Aperturas!$A$2), 0))</f>
        <v/>
      </c>
      <c r="FZS224" s="21" t="str">
        <f>IF(FZS220 = "", "", IFERROR(FZS220 / SUMIFS(Aux_Totales!$N:$N, Aux_Totales!$F:$F, $F224, Aux_Totales!$A:$A, Aperturas!$A$2), 0))</f>
        <v/>
      </c>
      <c r="FZT224" s="21" t="str">
        <f>IF(FZT220 = "", "", IFERROR(FZT220 / SUMIFS(Aux_Totales!$N:$N, Aux_Totales!$F:$F, $F224, Aux_Totales!$A:$A, Aperturas!$A$2), 0))</f>
        <v/>
      </c>
      <c r="FZU224" s="21" t="str">
        <f>IF(FZU220 = "", "", IFERROR(FZU220 / SUMIFS(Aux_Totales!$N:$N, Aux_Totales!$F:$F, $F224, Aux_Totales!$A:$A, Aperturas!$A$2), 0))</f>
        <v/>
      </c>
      <c r="FZV224" s="21" t="str">
        <f>IF(FZV220 = "", "", IFERROR(FZV220 / SUMIFS(Aux_Totales!$N:$N, Aux_Totales!$F:$F, $F224, Aux_Totales!$A:$A, Aperturas!$A$2), 0))</f>
        <v/>
      </c>
      <c r="FZW224" s="21" t="str">
        <f>IF(FZW220 = "", "", IFERROR(FZW220 / SUMIFS(Aux_Totales!$N:$N, Aux_Totales!$F:$F, $F224, Aux_Totales!$A:$A, Aperturas!$A$2), 0))</f>
        <v/>
      </c>
      <c r="FZX224" s="21" t="str">
        <f>IF(FZX220 = "", "", IFERROR(FZX220 / SUMIFS(Aux_Totales!$N:$N, Aux_Totales!$F:$F, $F224, Aux_Totales!$A:$A, Aperturas!$A$2), 0))</f>
        <v/>
      </c>
      <c r="FZY224" s="21" t="str">
        <f>IF(FZY220 = "", "", IFERROR(FZY220 / SUMIFS(Aux_Totales!$N:$N, Aux_Totales!$F:$F, $F224, Aux_Totales!$A:$A, Aperturas!$A$2), 0))</f>
        <v/>
      </c>
      <c r="FZZ224" s="21" t="str">
        <f>IF(FZZ220 = "", "", IFERROR(FZZ220 / SUMIFS(Aux_Totales!$N:$N, Aux_Totales!$F:$F, $F224, Aux_Totales!$A:$A, Aperturas!$A$2), 0))</f>
        <v/>
      </c>
      <c r="GAA224" s="21" t="str">
        <f>IF(GAA220 = "", "", IFERROR(GAA220 / SUMIFS(Aux_Totales!$N:$N, Aux_Totales!$F:$F, $F224, Aux_Totales!$A:$A, Aperturas!$A$2), 0))</f>
        <v/>
      </c>
      <c r="GAB224" s="21" t="str">
        <f>IF(GAB220 = "", "", IFERROR(GAB220 / SUMIFS(Aux_Totales!$N:$N, Aux_Totales!$F:$F, $F224, Aux_Totales!$A:$A, Aperturas!$A$2), 0))</f>
        <v/>
      </c>
      <c r="GAC224" s="21" t="str">
        <f>IF(GAC220 = "", "", IFERROR(GAC220 / SUMIFS(Aux_Totales!$N:$N, Aux_Totales!$F:$F, $F224, Aux_Totales!$A:$A, Aperturas!$A$2), 0))</f>
        <v/>
      </c>
      <c r="GAD224" s="21" t="str">
        <f>IF(GAD220 = "", "", IFERROR(GAD220 / SUMIFS(Aux_Totales!$N:$N, Aux_Totales!$F:$F, $F224, Aux_Totales!$A:$A, Aperturas!$A$2), 0))</f>
        <v/>
      </c>
      <c r="GAE224" s="21" t="str">
        <f>IF(GAE220 = "", "", IFERROR(GAE220 / SUMIFS(Aux_Totales!$N:$N, Aux_Totales!$F:$F, $F224, Aux_Totales!$A:$A, Aperturas!$A$2), 0))</f>
        <v/>
      </c>
      <c r="GAF224" s="21" t="str">
        <f>IF(GAF220 = "", "", IFERROR(GAF220 / SUMIFS(Aux_Totales!$N:$N, Aux_Totales!$F:$F, $F224, Aux_Totales!$A:$A, Aperturas!$A$2), 0))</f>
        <v/>
      </c>
      <c r="GAG224" s="21" t="str">
        <f>IF(GAG220 = "", "", IFERROR(GAG220 / SUMIFS(Aux_Totales!$N:$N, Aux_Totales!$F:$F, $F224, Aux_Totales!$A:$A, Aperturas!$A$2), 0))</f>
        <v/>
      </c>
      <c r="GAH224" s="21" t="str">
        <f>IF(GAH220 = "", "", IFERROR(GAH220 / SUMIFS(Aux_Totales!$N:$N, Aux_Totales!$F:$F, $F224, Aux_Totales!$A:$A, Aperturas!$A$2), 0))</f>
        <v/>
      </c>
      <c r="GAI224" s="21" t="str">
        <f>IF(GAI220 = "", "", IFERROR(GAI220 / SUMIFS(Aux_Totales!$N:$N, Aux_Totales!$F:$F, $F224, Aux_Totales!$A:$A, Aperturas!$A$2), 0))</f>
        <v/>
      </c>
      <c r="GAJ224" s="21" t="str">
        <f>IF(GAJ220 = "", "", IFERROR(GAJ220 / SUMIFS(Aux_Totales!$N:$N, Aux_Totales!$F:$F, $F224, Aux_Totales!$A:$A, Aperturas!$A$2), 0))</f>
        <v/>
      </c>
      <c r="GAK224" s="21" t="str">
        <f>IF(GAK220 = "", "", IFERROR(GAK220 / SUMIFS(Aux_Totales!$N:$N, Aux_Totales!$F:$F, $F224, Aux_Totales!$A:$A, Aperturas!$A$2), 0))</f>
        <v/>
      </c>
      <c r="GAL224" s="21" t="str">
        <f>IF(GAL220 = "", "", IFERROR(GAL220 / SUMIFS(Aux_Totales!$N:$N, Aux_Totales!$F:$F, $F224, Aux_Totales!$A:$A, Aperturas!$A$2), 0))</f>
        <v/>
      </c>
      <c r="GAM224" s="21" t="str">
        <f>IF(GAM220 = "", "", IFERROR(GAM220 / SUMIFS(Aux_Totales!$N:$N, Aux_Totales!$F:$F, $F224, Aux_Totales!$A:$A, Aperturas!$A$2), 0))</f>
        <v/>
      </c>
      <c r="GAN224" s="21" t="str">
        <f>IF(GAN220 = "", "", IFERROR(GAN220 / SUMIFS(Aux_Totales!$N:$N, Aux_Totales!$F:$F, $F224, Aux_Totales!$A:$A, Aperturas!$A$2), 0))</f>
        <v/>
      </c>
      <c r="GAO224" s="21" t="str">
        <f>IF(GAO220 = "", "", IFERROR(GAO220 / SUMIFS(Aux_Totales!$N:$N, Aux_Totales!$F:$F, $F224, Aux_Totales!$A:$A, Aperturas!$A$2), 0))</f>
        <v/>
      </c>
      <c r="GAP224" s="21" t="str">
        <f>IF(GAP220 = "", "", IFERROR(GAP220 / SUMIFS(Aux_Totales!$N:$N, Aux_Totales!$F:$F, $F224, Aux_Totales!$A:$A, Aperturas!$A$2), 0))</f>
        <v/>
      </c>
      <c r="GAQ224" s="21" t="str">
        <f>IF(GAQ220 = "", "", IFERROR(GAQ220 / SUMIFS(Aux_Totales!$N:$N, Aux_Totales!$F:$F, $F224, Aux_Totales!$A:$A, Aperturas!$A$2), 0))</f>
        <v/>
      </c>
      <c r="GAR224" s="21" t="str">
        <f>IF(GAR220 = "", "", IFERROR(GAR220 / SUMIFS(Aux_Totales!$N:$N, Aux_Totales!$F:$F, $F224, Aux_Totales!$A:$A, Aperturas!$A$2), 0))</f>
        <v/>
      </c>
      <c r="GAS224" s="21" t="str">
        <f>IF(GAS220 = "", "", IFERROR(GAS220 / SUMIFS(Aux_Totales!$N:$N, Aux_Totales!$F:$F, $F224, Aux_Totales!$A:$A, Aperturas!$A$2), 0))</f>
        <v/>
      </c>
      <c r="GAT224" s="21" t="str">
        <f>IF(GAT220 = "", "", IFERROR(GAT220 / SUMIFS(Aux_Totales!$N:$N, Aux_Totales!$F:$F, $F224, Aux_Totales!$A:$A, Aperturas!$A$2), 0))</f>
        <v/>
      </c>
      <c r="GAU224" s="21" t="str">
        <f>IF(GAU220 = "", "", IFERROR(GAU220 / SUMIFS(Aux_Totales!$N:$N, Aux_Totales!$F:$F, $F224, Aux_Totales!$A:$A, Aperturas!$A$2), 0))</f>
        <v/>
      </c>
      <c r="GAV224" s="21" t="str">
        <f>IF(GAV220 = "", "", IFERROR(GAV220 / SUMIFS(Aux_Totales!$N:$N, Aux_Totales!$F:$F, $F224, Aux_Totales!$A:$A, Aperturas!$A$2), 0))</f>
        <v/>
      </c>
      <c r="GAW224" s="21" t="str">
        <f>IF(GAW220 = "", "", IFERROR(GAW220 / SUMIFS(Aux_Totales!$N:$N, Aux_Totales!$F:$F, $F224, Aux_Totales!$A:$A, Aperturas!$A$2), 0))</f>
        <v/>
      </c>
      <c r="GAX224" s="21" t="str">
        <f>IF(GAX220 = "", "", IFERROR(GAX220 / SUMIFS(Aux_Totales!$N:$N, Aux_Totales!$F:$F, $F224, Aux_Totales!$A:$A, Aperturas!$A$2), 0))</f>
        <v/>
      </c>
      <c r="GAY224" s="21" t="str">
        <f>IF(GAY220 = "", "", IFERROR(GAY220 / SUMIFS(Aux_Totales!$N:$N, Aux_Totales!$F:$F, $F224, Aux_Totales!$A:$A, Aperturas!$A$2), 0))</f>
        <v/>
      </c>
      <c r="GAZ224" s="21" t="str">
        <f>IF(GAZ220 = "", "", IFERROR(GAZ220 / SUMIFS(Aux_Totales!$N:$N, Aux_Totales!$F:$F, $F224, Aux_Totales!$A:$A, Aperturas!$A$2), 0))</f>
        <v/>
      </c>
      <c r="GBA224" s="21" t="str">
        <f>IF(GBA220 = "", "", IFERROR(GBA220 / SUMIFS(Aux_Totales!$N:$N, Aux_Totales!$F:$F, $F224, Aux_Totales!$A:$A, Aperturas!$A$2), 0))</f>
        <v/>
      </c>
      <c r="GBB224" s="21" t="str">
        <f>IF(GBB220 = "", "", IFERROR(GBB220 / SUMIFS(Aux_Totales!$N:$N, Aux_Totales!$F:$F, $F224, Aux_Totales!$A:$A, Aperturas!$A$2), 0))</f>
        <v/>
      </c>
      <c r="GBC224" s="21" t="str">
        <f>IF(GBC220 = "", "", IFERROR(GBC220 / SUMIFS(Aux_Totales!$N:$N, Aux_Totales!$F:$F, $F224, Aux_Totales!$A:$A, Aperturas!$A$2), 0))</f>
        <v/>
      </c>
      <c r="GBD224" s="21" t="str">
        <f>IF(GBD220 = "", "", IFERROR(GBD220 / SUMIFS(Aux_Totales!$N:$N, Aux_Totales!$F:$F, $F224, Aux_Totales!$A:$A, Aperturas!$A$2), 0))</f>
        <v/>
      </c>
      <c r="GBE224" s="21" t="str">
        <f>IF(GBE220 = "", "", IFERROR(GBE220 / SUMIFS(Aux_Totales!$N:$N, Aux_Totales!$F:$F, $F224, Aux_Totales!$A:$A, Aperturas!$A$2), 0))</f>
        <v/>
      </c>
      <c r="GBF224" s="21" t="str">
        <f>IF(GBF220 = "", "", IFERROR(GBF220 / SUMIFS(Aux_Totales!$N:$N, Aux_Totales!$F:$F, $F224, Aux_Totales!$A:$A, Aperturas!$A$2), 0))</f>
        <v/>
      </c>
      <c r="GBG224" s="21" t="str">
        <f>IF(GBG220 = "", "", IFERROR(GBG220 / SUMIFS(Aux_Totales!$N:$N, Aux_Totales!$F:$F, $F224, Aux_Totales!$A:$A, Aperturas!$A$2), 0))</f>
        <v/>
      </c>
      <c r="GBH224" s="21" t="str">
        <f>IF(GBH220 = "", "", IFERROR(GBH220 / SUMIFS(Aux_Totales!$N:$N, Aux_Totales!$F:$F, $F224, Aux_Totales!$A:$A, Aperturas!$A$2), 0))</f>
        <v/>
      </c>
      <c r="GBI224" s="21" t="str">
        <f>IF(GBI220 = "", "", IFERROR(GBI220 / SUMIFS(Aux_Totales!$N:$N, Aux_Totales!$F:$F, $F224, Aux_Totales!$A:$A, Aperturas!$A$2), 0))</f>
        <v/>
      </c>
      <c r="GBJ224" s="21" t="str">
        <f>IF(GBJ220 = "", "", IFERROR(GBJ220 / SUMIFS(Aux_Totales!$N:$N, Aux_Totales!$F:$F, $F224, Aux_Totales!$A:$A, Aperturas!$A$2), 0))</f>
        <v/>
      </c>
      <c r="GBK224" s="21" t="str">
        <f>IF(GBK220 = "", "", IFERROR(GBK220 / SUMIFS(Aux_Totales!$N:$N, Aux_Totales!$F:$F, $F224, Aux_Totales!$A:$A, Aperturas!$A$2), 0))</f>
        <v/>
      </c>
      <c r="GBL224" s="21" t="str">
        <f>IF(GBL220 = "", "", IFERROR(GBL220 / SUMIFS(Aux_Totales!$N:$N, Aux_Totales!$F:$F, $F224, Aux_Totales!$A:$A, Aperturas!$A$2), 0))</f>
        <v/>
      </c>
      <c r="GBM224" s="21" t="str">
        <f>IF(GBM220 = "", "", IFERROR(GBM220 / SUMIFS(Aux_Totales!$N:$N, Aux_Totales!$F:$F, $F224, Aux_Totales!$A:$A, Aperturas!$A$2), 0))</f>
        <v/>
      </c>
      <c r="GBN224" s="21" t="str">
        <f>IF(GBN220 = "", "", IFERROR(GBN220 / SUMIFS(Aux_Totales!$N:$N, Aux_Totales!$F:$F, $F224, Aux_Totales!$A:$A, Aperturas!$A$2), 0))</f>
        <v/>
      </c>
      <c r="GBO224" s="21" t="str">
        <f>IF(GBO220 = "", "", IFERROR(GBO220 / SUMIFS(Aux_Totales!$N:$N, Aux_Totales!$F:$F, $F224, Aux_Totales!$A:$A, Aperturas!$A$2), 0))</f>
        <v/>
      </c>
      <c r="GBP224" s="21" t="str">
        <f>IF(GBP220 = "", "", IFERROR(GBP220 / SUMIFS(Aux_Totales!$N:$N, Aux_Totales!$F:$F, $F224, Aux_Totales!$A:$A, Aperturas!$A$2), 0))</f>
        <v/>
      </c>
      <c r="GBQ224" s="21" t="str">
        <f>IF(GBQ220 = "", "", IFERROR(GBQ220 / SUMIFS(Aux_Totales!$N:$N, Aux_Totales!$F:$F, $F224, Aux_Totales!$A:$A, Aperturas!$A$2), 0))</f>
        <v/>
      </c>
      <c r="GBR224" s="21" t="str">
        <f>IF(GBR220 = "", "", IFERROR(GBR220 / SUMIFS(Aux_Totales!$N:$N, Aux_Totales!$F:$F, $F224, Aux_Totales!$A:$A, Aperturas!$A$2), 0))</f>
        <v/>
      </c>
      <c r="GBS224" s="21" t="str">
        <f>IF(GBS220 = "", "", IFERROR(GBS220 / SUMIFS(Aux_Totales!$N:$N, Aux_Totales!$F:$F, $F224, Aux_Totales!$A:$A, Aperturas!$A$2), 0))</f>
        <v/>
      </c>
      <c r="GBT224" s="21" t="str">
        <f>IF(GBT220 = "", "", IFERROR(GBT220 / SUMIFS(Aux_Totales!$N:$N, Aux_Totales!$F:$F, $F224, Aux_Totales!$A:$A, Aperturas!$A$2), 0))</f>
        <v/>
      </c>
      <c r="GBU224" s="21" t="str">
        <f>IF(GBU220 = "", "", IFERROR(GBU220 / SUMIFS(Aux_Totales!$N:$N, Aux_Totales!$F:$F, $F224, Aux_Totales!$A:$A, Aperturas!$A$2), 0))</f>
        <v/>
      </c>
      <c r="GBV224" s="21" t="str">
        <f>IF(GBV220 = "", "", IFERROR(GBV220 / SUMIFS(Aux_Totales!$N:$N, Aux_Totales!$F:$F, $F224, Aux_Totales!$A:$A, Aperturas!$A$2), 0))</f>
        <v/>
      </c>
      <c r="GBW224" s="21" t="str">
        <f>IF(GBW220 = "", "", IFERROR(GBW220 / SUMIFS(Aux_Totales!$N:$N, Aux_Totales!$F:$F, $F224, Aux_Totales!$A:$A, Aperturas!$A$2), 0))</f>
        <v/>
      </c>
      <c r="GBX224" s="21" t="str">
        <f>IF(GBX220 = "", "", IFERROR(GBX220 / SUMIFS(Aux_Totales!$N:$N, Aux_Totales!$F:$F, $F224, Aux_Totales!$A:$A, Aperturas!$A$2), 0))</f>
        <v/>
      </c>
      <c r="GBY224" s="21" t="str">
        <f>IF(GBY220 = "", "", IFERROR(GBY220 / SUMIFS(Aux_Totales!$N:$N, Aux_Totales!$F:$F, $F224, Aux_Totales!$A:$A, Aperturas!$A$2), 0))</f>
        <v/>
      </c>
      <c r="GBZ224" s="21" t="str">
        <f>IF(GBZ220 = "", "", IFERROR(GBZ220 / SUMIFS(Aux_Totales!$N:$N, Aux_Totales!$F:$F, $F224, Aux_Totales!$A:$A, Aperturas!$A$2), 0))</f>
        <v/>
      </c>
      <c r="GCA224" s="21" t="str">
        <f>IF(GCA220 = "", "", IFERROR(GCA220 / SUMIFS(Aux_Totales!$N:$N, Aux_Totales!$F:$F, $F224, Aux_Totales!$A:$A, Aperturas!$A$2), 0))</f>
        <v/>
      </c>
      <c r="GCB224" s="21" t="str">
        <f>IF(GCB220 = "", "", IFERROR(GCB220 / SUMIFS(Aux_Totales!$N:$N, Aux_Totales!$F:$F, $F224, Aux_Totales!$A:$A, Aperturas!$A$2), 0))</f>
        <v/>
      </c>
      <c r="GCC224" s="21" t="str">
        <f>IF(GCC220 = "", "", IFERROR(GCC220 / SUMIFS(Aux_Totales!$N:$N, Aux_Totales!$F:$F, $F224, Aux_Totales!$A:$A, Aperturas!$A$2), 0))</f>
        <v/>
      </c>
      <c r="GCD224" s="21" t="str">
        <f>IF(GCD220 = "", "", IFERROR(GCD220 / SUMIFS(Aux_Totales!$N:$N, Aux_Totales!$F:$F, $F224, Aux_Totales!$A:$A, Aperturas!$A$2), 0))</f>
        <v/>
      </c>
      <c r="GCE224" s="21" t="str">
        <f>IF(GCE220 = "", "", IFERROR(GCE220 / SUMIFS(Aux_Totales!$N:$N, Aux_Totales!$F:$F, $F224, Aux_Totales!$A:$A, Aperturas!$A$2), 0))</f>
        <v/>
      </c>
      <c r="GCF224" s="21" t="str">
        <f>IF(GCF220 = "", "", IFERROR(GCF220 / SUMIFS(Aux_Totales!$N:$N, Aux_Totales!$F:$F, $F224, Aux_Totales!$A:$A, Aperturas!$A$2), 0))</f>
        <v/>
      </c>
      <c r="GCG224" s="21" t="str">
        <f>IF(GCG220 = "", "", IFERROR(GCG220 / SUMIFS(Aux_Totales!$N:$N, Aux_Totales!$F:$F, $F224, Aux_Totales!$A:$A, Aperturas!$A$2), 0))</f>
        <v/>
      </c>
      <c r="GCH224" s="21" t="str">
        <f>IF(GCH220 = "", "", IFERROR(GCH220 / SUMIFS(Aux_Totales!$N:$N, Aux_Totales!$F:$F, $F224, Aux_Totales!$A:$A, Aperturas!$A$2), 0))</f>
        <v/>
      </c>
      <c r="GCI224" s="21" t="str">
        <f>IF(GCI220 = "", "", IFERROR(GCI220 / SUMIFS(Aux_Totales!$N:$N, Aux_Totales!$F:$F, $F224, Aux_Totales!$A:$A, Aperturas!$A$2), 0))</f>
        <v/>
      </c>
      <c r="GCJ224" s="21" t="str">
        <f>IF(GCJ220 = "", "", IFERROR(GCJ220 / SUMIFS(Aux_Totales!$N:$N, Aux_Totales!$F:$F, $F224, Aux_Totales!$A:$A, Aperturas!$A$2), 0))</f>
        <v/>
      </c>
      <c r="GCK224" s="21" t="str">
        <f>IF(GCK220 = "", "", IFERROR(GCK220 / SUMIFS(Aux_Totales!$N:$N, Aux_Totales!$F:$F, $F224, Aux_Totales!$A:$A, Aperturas!$A$2), 0))</f>
        <v/>
      </c>
      <c r="GCL224" s="21" t="str">
        <f>IF(GCL220 = "", "", IFERROR(GCL220 / SUMIFS(Aux_Totales!$N:$N, Aux_Totales!$F:$F, $F224, Aux_Totales!$A:$A, Aperturas!$A$2), 0))</f>
        <v/>
      </c>
      <c r="GCM224" s="21" t="str">
        <f>IF(GCM220 = "", "", IFERROR(GCM220 / SUMIFS(Aux_Totales!$N:$N, Aux_Totales!$F:$F, $F224, Aux_Totales!$A:$A, Aperturas!$A$2), 0))</f>
        <v/>
      </c>
      <c r="GCN224" s="21" t="str">
        <f>IF(GCN220 = "", "", IFERROR(GCN220 / SUMIFS(Aux_Totales!$N:$N, Aux_Totales!$F:$F, $F224, Aux_Totales!$A:$A, Aperturas!$A$2), 0))</f>
        <v/>
      </c>
      <c r="GCO224" s="21" t="str">
        <f>IF(GCO220 = "", "", IFERROR(GCO220 / SUMIFS(Aux_Totales!$N:$N, Aux_Totales!$F:$F, $F224, Aux_Totales!$A:$A, Aperturas!$A$2), 0))</f>
        <v/>
      </c>
      <c r="GCP224" s="21" t="str">
        <f>IF(GCP220 = "", "", IFERROR(GCP220 / SUMIFS(Aux_Totales!$N:$N, Aux_Totales!$F:$F, $F224, Aux_Totales!$A:$A, Aperturas!$A$2), 0))</f>
        <v/>
      </c>
      <c r="GCQ224" s="21" t="str">
        <f>IF(GCQ220 = "", "", IFERROR(GCQ220 / SUMIFS(Aux_Totales!$N:$N, Aux_Totales!$F:$F, $F224, Aux_Totales!$A:$A, Aperturas!$A$2), 0))</f>
        <v/>
      </c>
      <c r="GCR224" s="21" t="str">
        <f>IF(GCR220 = "", "", IFERROR(GCR220 / SUMIFS(Aux_Totales!$N:$N, Aux_Totales!$F:$F, $F224, Aux_Totales!$A:$A, Aperturas!$A$2), 0))</f>
        <v/>
      </c>
      <c r="GCS224" s="21" t="str">
        <f>IF(GCS220 = "", "", IFERROR(GCS220 / SUMIFS(Aux_Totales!$N:$N, Aux_Totales!$F:$F, $F224, Aux_Totales!$A:$A, Aperturas!$A$2), 0))</f>
        <v/>
      </c>
      <c r="GCT224" s="21" t="str">
        <f>IF(GCT220 = "", "", IFERROR(GCT220 / SUMIFS(Aux_Totales!$N:$N, Aux_Totales!$F:$F, $F224, Aux_Totales!$A:$A, Aperturas!$A$2), 0))</f>
        <v/>
      </c>
      <c r="GCU224" s="21" t="str">
        <f>IF(GCU220 = "", "", IFERROR(GCU220 / SUMIFS(Aux_Totales!$N:$N, Aux_Totales!$F:$F, $F224, Aux_Totales!$A:$A, Aperturas!$A$2), 0))</f>
        <v/>
      </c>
      <c r="GCV224" s="21" t="str">
        <f>IF(GCV220 = "", "", IFERROR(GCV220 / SUMIFS(Aux_Totales!$N:$N, Aux_Totales!$F:$F, $F224, Aux_Totales!$A:$A, Aperturas!$A$2), 0))</f>
        <v/>
      </c>
      <c r="GCW224" s="21" t="str">
        <f>IF(GCW220 = "", "", IFERROR(GCW220 / SUMIFS(Aux_Totales!$N:$N, Aux_Totales!$F:$F, $F224, Aux_Totales!$A:$A, Aperturas!$A$2), 0))</f>
        <v/>
      </c>
      <c r="GCX224" s="21" t="str">
        <f>IF(GCX220 = "", "", IFERROR(GCX220 / SUMIFS(Aux_Totales!$N:$N, Aux_Totales!$F:$F, $F224, Aux_Totales!$A:$A, Aperturas!$A$2), 0))</f>
        <v/>
      </c>
      <c r="GCY224" s="21" t="str">
        <f>IF(GCY220 = "", "", IFERROR(GCY220 / SUMIFS(Aux_Totales!$N:$N, Aux_Totales!$F:$F, $F224, Aux_Totales!$A:$A, Aperturas!$A$2), 0))</f>
        <v/>
      </c>
      <c r="GCZ224" s="21" t="str">
        <f>IF(GCZ220 = "", "", IFERROR(GCZ220 / SUMIFS(Aux_Totales!$N:$N, Aux_Totales!$F:$F, $F224, Aux_Totales!$A:$A, Aperturas!$A$2), 0))</f>
        <v/>
      </c>
      <c r="GDA224" s="21" t="str">
        <f>IF(GDA220 = "", "", IFERROR(GDA220 / SUMIFS(Aux_Totales!$N:$N, Aux_Totales!$F:$F, $F224, Aux_Totales!$A:$A, Aperturas!$A$2), 0))</f>
        <v/>
      </c>
      <c r="GDB224" s="21" t="str">
        <f>IF(GDB220 = "", "", IFERROR(GDB220 / SUMIFS(Aux_Totales!$N:$N, Aux_Totales!$F:$F, $F224, Aux_Totales!$A:$A, Aperturas!$A$2), 0))</f>
        <v/>
      </c>
      <c r="GDC224" s="21" t="str">
        <f>IF(GDC220 = "", "", IFERROR(GDC220 / SUMIFS(Aux_Totales!$N:$N, Aux_Totales!$F:$F, $F224, Aux_Totales!$A:$A, Aperturas!$A$2), 0))</f>
        <v/>
      </c>
      <c r="GDD224" s="21" t="str">
        <f>IF(GDD220 = "", "", IFERROR(GDD220 / SUMIFS(Aux_Totales!$N:$N, Aux_Totales!$F:$F, $F224, Aux_Totales!$A:$A, Aperturas!$A$2), 0))</f>
        <v/>
      </c>
      <c r="GDE224" s="21" t="str">
        <f>IF(GDE220 = "", "", IFERROR(GDE220 / SUMIFS(Aux_Totales!$N:$N, Aux_Totales!$F:$F, $F224, Aux_Totales!$A:$A, Aperturas!$A$2), 0))</f>
        <v/>
      </c>
      <c r="GDF224" s="21" t="str">
        <f>IF(GDF220 = "", "", IFERROR(GDF220 / SUMIFS(Aux_Totales!$N:$N, Aux_Totales!$F:$F, $F224, Aux_Totales!$A:$A, Aperturas!$A$2), 0))</f>
        <v/>
      </c>
      <c r="GDG224" s="21" t="str">
        <f>IF(GDG220 = "", "", IFERROR(GDG220 / SUMIFS(Aux_Totales!$N:$N, Aux_Totales!$F:$F, $F224, Aux_Totales!$A:$A, Aperturas!$A$2), 0))</f>
        <v/>
      </c>
      <c r="GDH224" s="21" t="str">
        <f>IF(GDH220 = "", "", IFERROR(GDH220 / SUMIFS(Aux_Totales!$N:$N, Aux_Totales!$F:$F, $F224, Aux_Totales!$A:$A, Aperturas!$A$2), 0))</f>
        <v/>
      </c>
      <c r="GDI224" s="21" t="str">
        <f>IF(GDI220 = "", "", IFERROR(GDI220 / SUMIFS(Aux_Totales!$N:$N, Aux_Totales!$F:$F, $F224, Aux_Totales!$A:$A, Aperturas!$A$2), 0))</f>
        <v/>
      </c>
      <c r="GDJ224" s="21" t="str">
        <f>IF(GDJ220 = "", "", IFERROR(GDJ220 / SUMIFS(Aux_Totales!$N:$N, Aux_Totales!$F:$F, $F224, Aux_Totales!$A:$A, Aperturas!$A$2), 0))</f>
        <v/>
      </c>
      <c r="GDK224" s="21" t="str">
        <f>IF(GDK220 = "", "", IFERROR(GDK220 / SUMIFS(Aux_Totales!$N:$N, Aux_Totales!$F:$F, $F224, Aux_Totales!$A:$A, Aperturas!$A$2), 0))</f>
        <v/>
      </c>
      <c r="GDL224" s="21" t="str">
        <f>IF(GDL220 = "", "", IFERROR(GDL220 / SUMIFS(Aux_Totales!$N:$N, Aux_Totales!$F:$F, $F224, Aux_Totales!$A:$A, Aperturas!$A$2), 0))</f>
        <v/>
      </c>
      <c r="GDM224" s="21" t="str">
        <f>IF(GDM220 = "", "", IFERROR(GDM220 / SUMIFS(Aux_Totales!$N:$N, Aux_Totales!$F:$F, $F224, Aux_Totales!$A:$A, Aperturas!$A$2), 0))</f>
        <v/>
      </c>
      <c r="GDN224" s="21" t="str">
        <f>IF(GDN220 = "", "", IFERROR(GDN220 / SUMIFS(Aux_Totales!$N:$N, Aux_Totales!$F:$F, $F224, Aux_Totales!$A:$A, Aperturas!$A$2), 0))</f>
        <v/>
      </c>
      <c r="GDO224" s="21" t="str">
        <f>IF(GDO220 = "", "", IFERROR(GDO220 / SUMIFS(Aux_Totales!$N:$N, Aux_Totales!$F:$F, $F224, Aux_Totales!$A:$A, Aperturas!$A$2), 0))</f>
        <v/>
      </c>
      <c r="GDP224" s="21" t="str">
        <f>IF(GDP220 = "", "", IFERROR(GDP220 / SUMIFS(Aux_Totales!$N:$N, Aux_Totales!$F:$F, $F224, Aux_Totales!$A:$A, Aperturas!$A$2), 0))</f>
        <v/>
      </c>
      <c r="GDQ224" s="21" t="str">
        <f>IF(GDQ220 = "", "", IFERROR(GDQ220 / SUMIFS(Aux_Totales!$N:$N, Aux_Totales!$F:$F, $F224, Aux_Totales!$A:$A, Aperturas!$A$2), 0))</f>
        <v/>
      </c>
      <c r="GDR224" s="21" t="str">
        <f>IF(GDR220 = "", "", IFERROR(GDR220 / SUMIFS(Aux_Totales!$N:$N, Aux_Totales!$F:$F, $F224, Aux_Totales!$A:$A, Aperturas!$A$2), 0))</f>
        <v/>
      </c>
      <c r="GDS224" s="21" t="str">
        <f>IF(GDS220 = "", "", IFERROR(GDS220 / SUMIFS(Aux_Totales!$N:$N, Aux_Totales!$F:$F, $F224, Aux_Totales!$A:$A, Aperturas!$A$2), 0))</f>
        <v/>
      </c>
      <c r="GDT224" s="21" t="str">
        <f>IF(GDT220 = "", "", IFERROR(GDT220 / SUMIFS(Aux_Totales!$N:$N, Aux_Totales!$F:$F, $F224, Aux_Totales!$A:$A, Aperturas!$A$2), 0))</f>
        <v/>
      </c>
      <c r="GDU224" s="21" t="str">
        <f>IF(GDU220 = "", "", IFERROR(GDU220 / SUMIFS(Aux_Totales!$N:$N, Aux_Totales!$F:$F, $F224, Aux_Totales!$A:$A, Aperturas!$A$2), 0))</f>
        <v/>
      </c>
      <c r="GDV224" s="21" t="str">
        <f>IF(GDV220 = "", "", IFERROR(GDV220 / SUMIFS(Aux_Totales!$N:$N, Aux_Totales!$F:$F, $F224, Aux_Totales!$A:$A, Aperturas!$A$2), 0))</f>
        <v/>
      </c>
      <c r="GDW224" s="21" t="str">
        <f>IF(GDW220 = "", "", IFERROR(GDW220 / SUMIFS(Aux_Totales!$N:$N, Aux_Totales!$F:$F, $F224, Aux_Totales!$A:$A, Aperturas!$A$2), 0))</f>
        <v/>
      </c>
      <c r="GDX224" s="21" t="str">
        <f>IF(GDX220 = "", "", IFERROR(GDX220 / SUMIFS(Aux_Totales!$N:$N, Aux_Totales!$F:$F, $F224, Aux_Totales!$A:$A, Aperturas!$A$2), 0))</f>
        <v/>
      </c>
      <c r="GDY224" s="21" t="str">
        <f>IF(GDY220 = "", "", IFERROR(GDY220 / SUMIFS(Aux_Totales!$N:$N, Aux_Totales!$F:$F, $F224, Aux_Totales!$A:$A, Aperturas!$A$2), 0))</f>
        <v/>
      </c>
      <c r="GDZ224" s="21" t="str">
        <f>IF(GDZ220 = "", "", IFERROR(GDZ220 / SUMIFS(Aux_Totales!$N:$N, Aux_Totales!$F:$F, $F224, Aux_Totales!$A:$A, Aperturas!$A$2), 0))</f>
        <v/>
      </c>
      <c r="GEA224" s="21" t="str">
        <f>IF(GEA220 = "", "", IFERROR(GEA220 / SUMIFS(Aux_Totales!$N:$N, Aux_Totales!$F:$F, $F224, Aux_Totales!$A:$A, Aperturas!$A$2), 0))</f>
        <v/>
      </c>
      <c r="GEB224" s="21" t="str">
        <f>IF(GEB220 = "", "", IFERROR(GEB220 / SUMIFS(Aux_Totales!$N:$N, Aux_Totales!$F:$F, $F224, Aux_Totales!$A:$A, Aperturas!$A$2), 0))</f>
        <v/>
      </c>
      <c r="GEC224" s="21" t="str">
        <f>IF(GEC220 = "", "", IFERROR(GEC220 / SUMIFS(Aux_Totales!$N:$N, Aux_Totales!$F:$F, $F224, Aux_Totales!$A:$A, Aperturas!$A$2), 0))</f>
        <v/>
      </c>
      <c r="GED224" s="21" t="str">
        <f>IF(GED220 = "", "", IFERROR(GED220 / SUMIFS(Aux_Totales!$N:$N, Aux_Totales!$F:$F, $F224, Aux_Totales!$A:$A, Aperturas!$A$2), 0))</f>
        <v/>
      </c>
      <c r="GEE224" s="21" t="str">
        <f>IF(GEE220 = "", "", IFERROR(GEE220 / SUMIFS(Aux_Totales!$N:$N, Aux_Totales!$F:$F, $F224, Aux_Totales!$A:$A, Aperturas!$A$2), 0))</f>
        <v/>
      </c>
      <c r="GEF224" s="21" t="str">
        <f>IF(GEF220 = "", "", IFERROR(GEF220 / SUMIFS(Aux_Totales!$N:$N, Aux_Totales!$F:$F, $F224, Aux_Totales!$A:$A, Aperturas!$A$2), 0))</f>
        <v/>
      </c>
      <c r="GEG224" s="21" t="str">
        <f>IF(GEG220 = "", "", IFERROR(GEG220 / SUMIFS(Aux_Totales!$N:$N, Aux_Totales!$F:$F, $F224, Aux_Totales!$A:$A, Aperturas!$A$2), 0))</f>
        <v/>
      </c>
      <c r="GEH224" s="21" t="str">
        <f>IF(GEH220 = "", "", IFERROR(GEH220 / SUMIFS(Aux_Totales!$N:$N, Aux_Totales!$F:$F, $F224, Aux_Totales!$A:$A, Aperturas!$A$2), 0))</f>
        <v/>
      </c>
      <c r="GEI224" s="21" t="str">
        <f>IF(GEI220 = "", "", IFERROR(GEI220 / SUMIFS(Aux_Totales!$N:$N, Aux_Totales!$F:$F, $F224, Aux_Totales!$A:$A, Aperturas!$A$2), 0))</f>
        <v/>
      </c>
      <c r="GEJ224" s="21" t="str">
        <f>IF(GEJ220 = "", "", IFERROR(GEJ220 / SUMIFS(Aux_Totales!$N:$N, Aux_Totales!$F:$F, $F224, Aux_Totales!$A:$A, Aperturas!$A$2), 0))</f>
        <v/>
      </c>
      <c r="GEK224" s="21" t="str">
        <f>IF(GEK220 = "", "", IFERROR(GEK220 / SUMIFS(Aux_Totales!$N:$N, Aux_Totales!$F:$F, $F224, Aux_Totales!$A:$A, Aperturas!$A$2), 0))</f>
        <v/>
      </c>
      <c r="GEL224" s="21" t="str">
        <f>IF(GEL220 = "", "", IFERROR(GEL220 / SUMIFS(Aux_Totales!$N:$N, Aux_Totales!$F:$F, $F224, Aux_Totales!$A:$A, Aperturas!$A$2), 0))</f>
        <v/>
      </c>
      <c r="GEM224" s="21" t="str">
        <f>IF(GEM220 = "", "", IFERROR(GEM220 / SUMIFS(Aux_Totales!$N:$N, Aux_Totales!$F:$F, $F224, Aux_Totales!$A:$A, Aperturas!$A$2), 0))</f>
        <v/>
      </c>
      <c r="GEN224" s="21" t="str">
        <f>IF(GEN220 = "", "", IFERROR(GEN220 / SUMIFS(Aux_Totales!$N:$N, Aux_Totales!$F:$F, $F224, Aux_Totales!$A:$A, Aperturas!$A$2), 0))</f>
        <v/>
      </c>
      <c r="GEO224" s="21" t="str">
        <f>IF(GEO220 = "", "", IFERROR(GEO220 / SUMIFS(Aux_Totales!$N:$N, Aux_Totales!$F:$F, $F224, Aux_Totales!$A:$A, Aperturas!$A$2), 0))</f>
        <v/>
      </c>
      <c r="GEP224" s="21" t="str">
        <f>IF(GEP220 = "", "", IFERROR(GEP220 / SUMIFS(Aux_Totales!$N:$N, Aux_Totales!$F:$F, $F224, Aux_Totales!$A:$A, Aperturas!$A$2), 0))</f>
        <v/>
      </c>
      <c r="GEQ224" s="21" t="str">
        <f>IF(GEQ220 = "", "", IFERROR(GEQ220 / SUMIFS(Aux_Totales!$N:$N, Aux_Totales!$F:$F, $F224, Aux_Totales!$A:$A, Aperturas!$A$2), 0))</f>
        <v/>
      </c>
      <c r="GER224" s="21" t="str">
        <f>IF(GER220 = "", "", IFERROR(GER220 / SUMIFS(Aux_Totales!$N:$N, Aux_Totales!$F:$F, $F224, Aux_Totales!$A:$A, Aperturas!$A$2), 0))</f>
        <v/>
      </c>
      <c r="GES224" s="21" t="str">
        <f>IF(GES220 = "", "", IFERROR(GES220 / SUMIFS(Aux_Totales!$N:$N, Aux_Totales!$F:$F, $F224, Aux_Totales!$A:$A, Aperturas!$A$2), 0))</f>
        <v/>
      </c>
      <c r="GET224" s="21" t="str">
        <f>IF(GET220 = "", "", IFERROR(GET220 / SUMIFS(Aux_Totales!$N:$N, Aux_Totales!$F:$F, $F224, Aux_Totales!$A:$A, Aperturas!$A$2), 0))</f>
        <v/>
      </c>
      <c r="GEU224" s="21" t="str">
        <f>IF(GEU220 = "", "", IFERROR(GEU220 / SUMIFS(Aux_Totales!$N:$N, Aux_Totales!$F:$F, $F224, Aux_Totales!$A:$A, Aperturas!$A$2), 0))</f>
        <v/>
      </c>
      <c r="GEV224" s="21" t="str">
        <f>IF(GEV220 = "", "", IFERROR(GEV220 / SUMIFS(Aux_Totales!$N:$N, Aux_Totales!$F:$F, $F224, Aux_Totales!$A:$A, Aperturas!$A$2), 0))</f>
        <v/>
      </c>
      <c r="GEW224" s="21" t="str">
        <f>IF(GEW220 = "", "", IFERROR(GEW220 / SUMIFS(Aux_Totales!$N:$N, Aux_Totales!$F:$F, $F224, Aux_Totales!$A:$A, Aperturas!$A$2), 0))</f>
        <v/>
      </c>
      <c r="GEX224" s="21" t="str">
        <f>IF(GEX220 = "", "", IFERROR(GEX220 / SUMIFS(Aux_Totales!$N:$N, Aux_Totales!$F:$F, $F224, Aux_Totales!$A:$A, Aperturas!$A$2), 0))</f>
        <v/>
      </c>
      <c r="GEY224" s="21" t="str">
        <f>IF(GEY220 = "", "", IFERROR(GEY220 / SUMIFS(Aux_Totales!$N:$N, Aux_Totales!$F:$F, $F224, Aux_Totales!$A:$A, Aperturas!$A$2), 0))</f>
        <v/>
      </c>
      <c r="GEZ224" s="21" t="str">
        <f>IF(GEZ220 = "", "", IFERROR(GEZ220 / SUMIFS(Aux_Totales!$N:$N, Aux_Totales!$F:$F, $F224, Aux_Totales!$A:$A, Aperturas!$A$2), 0))</f>
        <v/>
      </c>
      <c r="GFA224" s="21" t="str">
        <f>IF(GFA220 = "", "", IFERROR(GFA220 / SUMIFS(Aux_Totales!$N:$N, Aux_Totales!$F:$F, $F224, Aux_Totales!$A:$A, Aperturas!$A$2), 0))</f>
        <v/>
      </c>
      <c r="GFB224" s="21" t="str">
        <f>IF(GFB220 = "", "", IFERROR(GFB220 / SUMIFS(Aux_Totales!$N:$N, Aux_Totales!$F:$F, $F224, Aux_Totales!$A:$A, Aperturas!$A$2), 0))</f>
        <v/>
      </c>
      <c r="GFC224" s="21" t="str">
        <f>IF(GFC220 = "", "", IFERROR(GFC220 / SUMIFS(Aux_Totales!$N:$N, Aux_Totales!$F:$F, $F224, Aux_Totales!$A:$A, Aperturas!$A$2), 0))</f>
        <v/>
      </c>
      <c r="GFD224" s="21" t="str">
        <f>IF(GFD220 = "", "", IFERROR(GFD220 / SUMIFS(Aux_Totales!$N:$N, Aux_Totales!$F:$F, $F224, Aux_Totales!$A:$A, Aperturas!$A$2), 0))</f>
        <v/>
      </c>
      <c r="GFE224" s="21" t="str">
        <f>IF(GFE220 = "", "", IFERROR(GFE220 / SUMIFS(Aux_Totales!$N:$N, Aux_Totales!$F:$F, $F224, Aux_Totales!$A:$A, Aperturas!$A$2), 0))</f>
        <v/>
      </c>
      <c r="GFF224" s="21" t="str">
        <f>IF(GFF220 = "", "", IFERROR(GFF220 / SUMIFS(Aux_Totales!$N:$N, Aux_Totales!$F:$F, $F224, Aux_Totales!$A:$A, Aperturas!$A$2), 0))</f>
        <v/>
      </c>
      <c r="GFG224" s="21" t="str">
        <f>IF(GFG220 = "", "", IFERROR(GFG220 / SUMIFS(Aux_Totales!$N:$N, Aux_Totales!$F:$F, $F224, Aux_Totales!$A:$A, Aperturas!$A$2), 0))</f>
        <v/>
      </c>
      <c r="GFH224" s="21" t="str">
        <f>IF(GFH220 = "", "", IFERROR(GFH220 / SUMIFS(Aux_Totales!$N:$N, Aux_Totales!$F:$F, $F224, Aux_Totales!$A:$A, Aperturas!$A$2), 0))</f>
        <v/>
      </c>
      <c r="GFI224" s="21" t="str">
        <f>IF(GFI220 = "", "", IFERROR(GFI220 / SUMIFS(Aux_Totales!$N:$N, Aux_Totales!$F:$F, $F224, Aux_Totales!$A:$A, Aperturas!$A$2), 0))</f>
        <v/>
      </c>
      <c r="GFJ224" s="21" t="str">
        <f>IF(GFJ220 = "", "", IFERROR(GFJ220 / SUMIFS(Aux_Totales!$N:$N, Aux_Totales!$F:$F, $F224, Aux_Totales!$A:$A, Aperturas!$A$2), 0))</f>
        <v/>
      </c>
      <c r="GFK224" s="21" t="str">
        <f>IF(GFK220 = "", "", IFERROR(GFK220 / SUMIFS(Aux_Totales!$N:$N, Aux_Totales!$F:$F, $F224, Aux_Totales!$A:$A, Aperturas!$A$2), 0))</f>
        <v/>
      </c>
      <c r="GFL224" s="21" t="str">
        <f>IF(GFL220 = "", "", IFERROR(GFL220 / SUMIFS(Aux_Totales!$N:$N, Aux_Totales!$F:$F, $F224, Aux_Totales!$A:$A, Aperturas!$A$2), 0))</f>
        <v/>
      </c>
      <c r="GFM224" s="21" t="str">
        <f>IF(GFM220 = "", "", IFERROR(GFM220 / SUMIFS(Aux_Totales!$N:$N, Aux_Totales!$F:$F, $F224, Aux_Totales!$A:$A, Aperturas!$A$2), 0))</f>
        <v/>
      </c>
      <c r="GFN224" s="21" t="str">
        <f>IF(GFN220 = "", "", IFERROR(GFN220 / SUMIFS(Aux_Totales!$N:$N, Aux_Totales!$F:$F, $F224, Aux_Totales!$A:$A, Aperturas!$A$2), 0))</f>
        <v/>
      </c>
      <c r="GFO224" s="21" t="str">
        <f>IF(GFO220 = "", "", IFERROR(GFO220 / SUMIFS(Aux_Totales!$N:$N, Aux_Totales!$F:$F, $F224, Aux_Totales!$A:$A, Aperturas!$A$2), 0))</f>
        <v/>
      </c>
      <c r="GFP224" s="21" t="str">
        <f>IF(GFP220 = "", "", IFERROR(GFP220 / SUMIFS(Aux_Totales!$N:$N, Aux_Totales!$F:$F, $F224, Aux_Totales!$A:$A, Aperturas!$A$2), 0))</f>
        <v/>
      </c>
      <c r="GFQ224" s="21" t="str">
        <f>IF(GFQ220 = "", "", IFERROR(GFQ220 / SUMIFS(Aux_Totales!$N:$N, Aux_Totales!$F:$F, $F224, Aux_Totales!$A:$A, Aperturas!$A$2), 0))</f>
        <v/>
      </c>
      <c r="GFR224" s="21" t="str">
        <f>IF(GFR220 = "", "", IFERROR(GFR220 / SUMIFS(Aux_Totales!$N:$N, Aux_Totales!$F:$F, $F224, Aux_Totales!$A:$A, Aperturas!$A$2), 0))</f>
        <v/>
      </c>
      <c r="GFS224" s="21" t="str">
        <f>IF(GFS220 = "", "", IFERROR(GFS220 / SUMIFS(Aux_Totales!$N:$N, Aux_Totales!$F:$F, $F224, Aux_Totales!$A:$A, Aperturas!$A$2), 0))</f>
        <v/>
      </c>
      <c r="GFT224" s="21" t="str">
        <f>IF(GFT220 = "", "", IFERROR(GFT220 / SUMIFS(Aux_Totales!$N:$N, Aux_Totales!$F:$F, $F224, Aux_Totales!$A:$A, Aperturas!$A$2), 0))</f>
        <v/>
      </c>
      <c r="GFU224" s="21" t="str">
        <f>IF(GFU220 = "", "", IFERROR(GFU220 / SUMIFS(Aux_Totales!$N:$N, Aux_Totales!$F:$F, $F224, Aux_Totales!$A:$A, Aperturas!$A$2), 0))</f>
        <v/>
      </c>
      <c r="GFV224" s="21" t="str">
        <f>IF(GFV220 = "", "", IFERROR(GFV220 / SUMIFS(Aux_Totales!$N:$N, Aux_Totales!$F:$F, $F224, Aux_Totales!$A:$A, Aperturas!$A$2), 0))</f>
        <v/>
      </c>
      <c r="GFW224" s="21" t="str">
        <f>IF(GFW220 = "", "", IFERROR(GFW220 / SUMIFS(Aux_Totales!$N:$N, Aux_Totales!$F:$F, $F224, Aux_Totales!$A:$A, Aperturas!$A$2), 0))</f>
        <v/>
      </c>
      <c r="GFX224" s="21" t="str">
        <f>IF(GFX220 = "", "", IFERROR(GFX220 / SUMIFS(Aux_Totales!$N:$N, Aux_Totales!$F:$F, $F224, Aux_Totales!$A:$A, Aperturas!$A$2), 0))</f>
        <v/>
      </c>
      <c r="GFY224" s="21" t="str">
        <f>IF(GFY220 = "", "", IFERROR(GFY220 / SUMIFS(Aux_Totales!$N:$N, Aux_Totales!$F:$F, $F224, Aux_Totales!$A:$A, Aperturas!$A$2), 0))</f>
        <v/>
      </c>
      <c r="GFZ224" s="21" t="str">
        <f>IF(GFZ220 = "", "", IFERROR(GFZ220 / SUMIFS(Aux_Totales!$N:$N, Aux_Totales!$F:$F, $F224, Aux_Totales!$A:$A, Aperturas!$A$2), 0))</f>
        <v/>
      </c>
      <c r="GGA224" s="21" t="str">
        <f>IF(GGA220 = "", "", IFERROR(GGA220 / SUMIFS(Aux_Totales!$N:$N, Aux_Totales!$F:$F, $F224, Aux_Totales!$A:$A, Aperturas!$A$2), 0))</f>
        <v/>
      </c>
      <c r="GGB224" s="21" t="str">
        <f>IF(GGB220 = "", "", IFERROR(GGB220 / SUMIFS(Aux_Totales!$N:$N, Aux_Totales!$F:$F, $F224, Aux_Totales!$A:$A, Aperturas!$A$2), 0))</f>
        <v/>
      </c>
      <c r="GGC224" s="21" t="str">
        <f>IF(GGC220 = "", "", IFERROR(GGC220 / SUMIFS(Aux_Totales!$N:$N, Aux_Totales!$F:$F, $F224, Aux_Totales!$A:$A, Aperturas!$A$2), 0))</f>
        <v/>
      </c>
      <c r="GGD224" s="21" t="str">
        <f>IF(GGD220 = "", "", IFERROR(GGD220 / SUMIFS(Aux_Totales!$N:$N, Aux_Totales!$F:$F, $F224, Aux_Totales!$A:$A, Aperturas!$A$2), 0))</f>
        <v/>
      </c>
      <c r="GGE224" s="21" t="str">
        <f>IF(GGE220 = "", "", IFERROR(GGE220 / SUMIFS(Aux_Totales!$N:$N, Aux_Totales!$F:$F, $F224, Aux_Totales!$A:$A, Aperturas!$A$2), 0))</f>
        <v/>
      </c>
      <c r="GGF224" s="21" t="str">
        <f>IF(GGF220 = "", "", IFERROR(GGF220 / SUMIFS(Aux_Totales!$N:$N, Aux_Totales!$F:$F, $F224, Aux_Totales!$A:$A, Aperturas!$A$2), 0))</f>
        <v/>
      </c>
      <c r="GGG224" s="21" t="str">
        <f>IF(GGG220 = "", "", IFERROR(GGG220 / SUMIFS(Aux_Totales!$N:$N, Aux_Totales!$F:$F, $F224, Aux_Totales!$A:$A, Aperturas!$A$2), 0))</f>
        <v/>
      </c>
      <c r="GGH224" s="21" t="str">
        <f>IF(GGH220 = "", "", IFERROR(GGH220 / SUMIFS(Aux_Totales!$N:$N, Aux_Totales!$F:$F, $F224, Aux_Totales!$A:$A, Aperturas!$A$2), 0))</f>
        <v/>
      </c>
      <c r="GGI224" s="21" t="str">
        <f>IF(GGI220 = "", "", IFERROR(GGI220 / SUMIFS(Aux_Totales!$N:$N, Aux_Totales!$F:$F, $F224, Aux_Totales!$A:$A, Aperturas!$A$2), 0))</f>
        <v/>
      </c>
      <c r="GGJ224" s="21" t="str">
        <f>IF(GGJ220 = "", "", IFERROR(GGJ220 / SUMIFS(Aux_Totales!$N:$N, Aux_Totales!$F:$F, $F224, Aux_Totales!$A:$A, Aperturas!$A$2), 0))</f>
        <v/>
      </c>
      <c r="GGK224" s="21" t="str">
        <f>IF(GGK220 = "", "", IFERROR(GGK220 / SUMIFS(Aux_Totales!$N:$N, Aux_Totales!$F:$F, $F224, Aux_Totales!$A:$A, Aperturas!$A$2), 0))</f>
        <v/>
      </c>
      <c r="GGL224" s="21" t="str">
        <f>IF(GGL220 = "", "", IFERROR(GGL220 / SUMIFS(Aux_Totales!$N:$N, Aux_Totales!$F:$F, $F224, Aux_Totales!$A:$A, Aperturas!$A$2), 0))</f>
        <v/>
      </c>
      <c r="GGM224" s="21" t="str">
        <f>IF(GGM220 = "", "", IFERROR(GGM220 / SUMIFS(Aux_Totales!$N:$N, Aux_Totales!$F:$F, $F224, Aux_Totales!$A:$A, Aperturas!$A$2), 0))</f>
        <v/>
      </c>
      <c r="GGN224" s="21" t="str">
        <f>IF(GGN220 = "", "", IFERROR(GGN220 / SUMIFS(Aux_Totales!$N:$N, Aux_Totales!$F:$F, $F224, Aux_Totales!$A:$A, Aperturas!$A$2), 0))</f>
        <v/>
      </c>
      <c r="GGO224" s="21" t="str">
        <f>IF(GGO220 = "", "", IFERROR(GGO220 / SUMIFS(Aux_Totales!$N:$N, Aux_Totales!$F:$F, $F224, Aux_Totales!$A:$A, Aperturas!$A$2), 0))</f>
        <v/>
      </c>
      <c r="GGP224" s="21" t="str">
        <f>IF(GGP220 = "", "", IFERROR(GGP220 / SUMIFS(Aux_Totales!$N:$N, Aux_Totales!$F:$F, $F224, Aux_Totales!$A:$A, Aperturas!$A$2), 0))</f>
        <v/>
      </c>
      <c r="GGQ224" s="21" t="str">
        <f>IF(GGQ220 = "", "", IFERROR(GGQ220 / SUMIFS(Aux_Totales!$N:$N, Aux_Totales!$F:$F, $F224, Aux_Totales!$A:$A, Aperturas!$A$2), 0))</f>
        <v/>
      </c>
      <c r="GGR224" s="21" t="str">
        <f>IF(GGR220 = "", "", IFERROR(GGR220 / SUMIFS(Aux_Totales!$N:$N, Aux_Totales!$F:$F, $F224, Aux_Totales!$A:$A, Aperturas!$A$2), 0))</f>
        <v/>
      </c>
      <c r="GGS224" s="21" t="str">
        <f>IF(GGS220 = "", "", IFERROR(GGS220 / SUMIFS(Aux_Totales!$N:$N, Aux_Totales!$F:$F, $F224, Aux_Totales!$A:$A, Aperturas!$A$2), 0))</f>
        <v/>
      </c>
      <c r="GGT224" s="21" t="str">
        <f>IF(GGT220 = "", "", IFERROR(GGT220 / SUMIFS(Aux_Totales!$N:$N, Aux_Totales!$F:$F, $F224, Aux_Totales!$A:$A, Aperturas!$A$2), 0))</f>
        <v/>
      </c>
      <c r="GGU224" s="21" t="str">
        <f>IF(GGU220 = "", "", IFERROR(GGU220 / SUMIFS(Aux_Totales!$N:$N, Aux_Totales!$F:$F, $F224, Aux_Totales!$A:$A, Aperturas!$A$2), 0))</f>
        <v/>
      </c>
      <c r="GGV224" s="21" t="str">
        <f>IF(GGV220 = "", "", IFERROR(GGV220 / SUMIFS(Aux_Totales!$N:$N, Aux_Totales!$F:$F, $F224, Aux_Totales!$A:$A, Aperturas!$A$2), 0))</f>
        <v/>
      </c>
      <c r="GGW224" s="21" t="str">
        <f>IF(GGW220 = "", "", IFERROR(GGW220 / SUMIFS(Aux_Totales!$N:$N, Aux_Totales!$F:$F, $F224, Aux_Totales!$A:$A, Aperturas!$A$2), 0))</f>
        <v/>
      </c>
      <c r="GGX224" s="21" t="str">
        <f>IF(GGX220 = "", "", IFERROR(GGX220 / SUMIFS(Aux_Totales!$N:$N, Aux_Totales!$F:$F, $F224, Aux_Totales!$A:$A, Aperturas!$A$2), 0))</f>
        <v/>
      </c>
      <c r="GGY224" s="21" t="str">
        <f>IF(GGY220 = "", "", IFERROR(GGY220 / SUMIFS(Aux_Totales!$N:$N, Aux_Totales!$F:$F, $F224, Aux_Totales!$A:$A, Aperturas!$A$2), 0))</f>
        <v/>
      </c>
      <c r="GGZ224" s="21" t="str">
        <f>IF(GGZ220 = "", "", IFERROR(GGZ220 / SUMIFS(Aux_Totales!$N:$N, Aux_Totales!$F:$F, $F224, Aux_Totales!$A:$A, Aperturas!$A$2), 0))</f>
        <v/>
      </c>
      <c r="GHA224" s="21" t="str">
        <f>IF(GHA220 = "", "", IFERROR(GHA220 / SUMIFS(Aux_Totales!$N:$N, Aux_Totales!$F:$F, $F224, Aux_Totales!$A:$A, Aperturas!$A$2), 0))</f>
        <v/>
      </c>
      <c r="GHB224" s="21" t="str">
        <f>IF(GHB220 = "", "", IFERROR(GHB220 / SUMIFS(Aux_Totales!$N:$N, Aux_Totales!$F:$F, $F224, Aux_Totales!$A:$A, Aperturas!$A$2), 0))</f>
        <v/>
      </c>
      <c r="GHC224" s="21" t="str">
        <f>IF(GHC220 = "", "", IFERROR(GHC220 / SUMIFS(Aux_Totales!$N:$N, Aux_Totales!$F:$F, $F224, Aux_Totales!$A:$A, Aperturas!$A$2), 0))</f>
        <v/>
      </c>
      <c r="GHD224" s="21" t="str">
        <f>IF(GHD220 = "", "", IFERROR(GHD220 / SUMIFS(Aux_Totales!$N:$N, Aux_Totales!$F:$F, $F224, Aux_Totales!$A:$A, Aperturas!$A$2), 0))</f>
        <v/>
      </c>
      <c r="GHE224" s="21" t="str">
        <f>IF(GHE220 = "", "", IFERROR(GHE220 / SUMIFS(Aux_Totales!$N:$N, Aux_Totales!$F:$F, $F224, Aux_Totales!$A:$A, Aperturas!$A$2), 0))</f>
        <v/>
      </c>
      <c r="GHF224" s="21" t="str">
        <f>IF(GHF220 = "", "", IFERROR(GHF220 / SUMIFS(Aux_Totales!$N:$N, Aux_Totales!$F:$F, $F224, Aux_Totales!$A:$A, Aperturas!$A$2), 0))</f>
        <v/>
      </c>
      <c r="GHG224" s="21" t="str">
        <f>IF(GHG220 = "", "", IFERROR(GHG220 / SUMIFS(Aux_Totales!$N:$N, Aux_Totales!$F:$F, $F224, Aux_Totales!$A:$A, Aperturas!$A$2), 0))</f>
        <v/>
      </c>
      <c r="GHH224" s="21" t="str">
        <f>IF(GHH220 = "", "", IFERROR(GHH220 / SUMIFS(Aux_Totales!$N:$N, Aux_Totales!$F:$F, $F224, Aux_Totales!$A:$A, Aperturas!$A$2), 0))</f>
        <v/>
      </c>
      <c r="GHI224" s="21" t="str">
        <f>IF(GHI220 = "", "", IFERROR(GHI220 / SUMIFS(Aux_Totales!$N:$N, Aux_Totales!$F:$F, $F224, Aux_Totales!$A:$A, Aperturas!$A$2), 0))</f>
        <v/>
      </c>
      <c r="GHJ224" s="21" t="str">
        <f>IF(GHJ220 = "", "", IFERROR(GHJ220 / SUMIFS(Aux_Totales!$N:$N, Aux_Totales!$F:$F, $F224, Aux_Totales!$A:$A, Aperturas!$A$2), 0))</f>
        <v/>
      </c>
      <c r="GHK224" s="21" t="str">
        <f>IF(GHK220 = "", "", IFERROR(GHK220 / SUMIFS(Aux_Totales!$N:$N, Aux_Totales!$F:$F, $F224, Aux_Totales!$A:$A, Aperturas!$A$2), 0))</f>
        <v/>
      </c>
      <c r="GHL224" s="21" t="str">
        <f>IF(GHL220 = "", "", IFERROR(GHL220 / SUMIFS(Aux_Totales!$N:$N, Aux_Totales!$F:$F, $F224, Aux_Totales!$A:$A, Aperturas!$A$2), 0))</f>
        <v/>
      </c>
      <c r="GHM224" s="21" t="str">
        <f>IF(GHM220 = "", "", IFERROR(GHM220 / SUMIFS(Aux_Totales!$N:$N, Aux_Totales!$F:$F, $F224, Aux_Totales!$A:$A, Aperturas!$A$2), 0))</f>
        <v/>
      </c>
      <c r="GHN224" s="21" t="str">
        <f>IF(GHN220 = "", "", IFERROR(GHN220 / SUMIFS(Aux_Totales!$N:$N, Aux_Totales!$F:$F, $F224, Aux_Totales!$A:$A, Aperturas!$A$2), 0))</f>
        <v/>
      </c>
      <c r="GHO224" s="21" t="str">
        <f>IF(GHO220 = "", "", IFERROR(GHO220 / SUMIFS(Aux_Totales!$N:$N, Aux_Totales!$F:$F, $F224, Aux_Totales!$A:$A, Aperturas!$A$2), 0))</f>
        <v/>
      </c>
      <c r="GHP224" s="21" t="str">
        <f>IF(GHP220 = "", "", IFERROR(GHP220 / SUMIFS(Aux_Totales!$N:$N, Aux_Totales!$F:$F, $F224, Aux_Totales!$A:$A, Aperturas!$A$2), 0))</f>
        <v/>
      </c>
      <c r="GHQ224" s="21" t="str">
        <f>IF(GHQ220 = "", "", IFERROR(GHQ220 / SUMIFS(Aux_Totales!$N:$N, Aux_Totales!$F:$F, $F224, Aux_Totales!$A:$A, Aperturas!$A$2), 0))</f>
        <v/>
      </c>
      <c r="GHR224" s="21" t="str">
        <f>IF(GHR220 = "", "", IFERROR(GHR220 / SUMIFS(Aux_Totales!$N:$N, Aux_Totales!$F:$F, $F224, Aux_Totales!$A:$A, Aperturas!$A$2), 0))</f>
        <v/>
      </c>
      <c r="GHS224" s="21" t="str">
        <f>IF(GHS220 = "", "", IFERROR(GHS220 / SUMIFS(Aux_Totales!$N:$N, Aux_Totales!$F:$F, $F224, Aux_Totales!$A:$A, Aperturas!$A$2), 0))</f>
        <v/>
      </c>
      <c r="GHT224" s="21" t="str">
        <f>IF(GHT220 = "", "", IFERROR(GHT220 / SUMIFS(Aux_Totales!$N:$N, Aux_Totales!$F:$F, $F224, Aux_Totales!$A:$A, Aperturas!$A$2), 0))</f>
        <v/>
      </c>
      <c r="GHU224" s="21" t="str">
        <f>IF(GHU220 = "", "", IFERROR(GHU220 / SUMIFS(Aux_Totales!$N:$N, Aux_Totales!$F:$F, $F224, Aux_Totales!$A:$A, Aperturas!$A$2), 0))</f>
        <v/>
      </c>
      <c r="GHV224" s="21" t="str">
        <f>IF(GHV220 = "", "", IFERROR(GHV220 / SUMIFS(Aux_Totales!$N:$N, Aux_Totales!$F:$F, $F224, Aux_Totales!$A:$A, Aperturas!$A$2), 0))</f>
        <v/>
      </c>
      <c r="GHW224" s="21" t="str">
        <f>IF(GHW220 = "", "", IFERROR(GHW220 / SUMIFS(Aux_Totales!$N:$N, Aux_Totales!$F:$F, $F224, Aux_Totales!$A:$A, Aperturas!$A$2), 0))</f>
        <v/>
      </c>
      <c r="GHX224" s="21" t="str">
        <f>IF(GHX220 = "", "", IFERROR(GHX220 / SUMIFS(Aux_Totales!$N:$N, Aux_Totales!$F:$F, $F224, Aux_Totales!$A:$A, Aperturas!$A$2), 0))</f>
        <v/>
      </c>
      <c r="GHY224" s="21" t="str">
        <f>IF(GHY220 = "", "", IFERROR(GHY220 / SUMIFS(Aux_Totales!$N:$N, Aux_Totales!$F:$F, $F224, Aux_Totales!$A:$A, Aperturas!$A$2), 0))</f>
        <v/>
      </c>
      <c r="GHZ224" s="21" t="str">
        <f>IF(GHZ220 = "", "", IFERROR(GHZ220 / SUMIFS(Aux_Totales!$N:$N, Aux_Totales!$F:$F, $F224, Aux_Totales!$A:$A, Aperturas!$A$2), 0))</f>
        <v/>
      </c>
      <c r="GIA224" s="21" t="str">
        <f>IF(GIA220 = "", "", IFERROR(GIA220 / SUMIFS(Aux_Totales!$N:$N, Aux_Totales!$F:$F, $F224, Aux_Totales!$A:$A, Aperturas!$A$2), 0))</f>
        <v/>
      </c>
      <c r="GIB224" s="21" t="str">
        <f>IF(GIB220 = "", "", IFERROR(GIB220 / SUMIFS(Aux_Totales!$N:$N, Aux_Totales!$F:$F, $F224, Aux_Totales!$A:$A, Aperturas!$A$2), 0))</f>
        <v/>
      </c>
      <c r="GIC224" s="21" t="str">
        <f>IF(GIC220 = "", "", IFERROR(GIC220 / SUMIFS(Aux_Totales!$N:$N, Aux_Totales!$F:$F, $F224, Aux_Totales!$A:$A, Aperturas!$A$2), 0))</f>
        <v/>
      </c>
      <c r="GID224" s="21" t="str">
        <f>IF(GID220 = "", "", IFERROR(GID220 / SUMIFS(Aux_Totales!$N:$N, Aux_Totales!$F:$F, $F224, Aux_Totales!$A:$A, Aperturas!$A$2), 0))</f>
        <v/>
      </c>
      <c r="GIE224" s="21" t="str">
        <f>IF(GIE220 = "", "", IFERROR(GIE220 / SUMIFS(Aux_Totales!$N:$N, Aux_Totales!$F:$F, $F224, Aux_Totales!$A:$A, Aperturas!$A$2), 0))</f>
        <v/>
      </c>
      <c r="GIF224" s="21" t="str">
        <f>IF(GIF220 = "", "", IFERROR(GIF220 / SUMIFS(Aux_Totales!$N:$N, Aux_Totales!$F:$F, $F224, Aux_Totales!$A:$A, Aperturas!$A$2), 0))</f>
        <v/>
      </c>
      <c r="GIG224" s="21" t="str">
        <f>IF(GIG220 = "", "", IFERROR(GIG220 / SUMIFS(Aux_Totales!$N:$N, Aux_Totales!$F:$F, $F224, Aux_Totales!$A:$A, Aperturas!$A$2), 0))</f>
        <v/>
      </c>
      <c r="GIH224" s="21" t="str">
        <f>IF(GIH220 = "", "", IFERROR(GIH220 / SUMIFS(Aux_Totales!$N:$N, Aux_Totales!$F:$F, $F224, Aux_Totales!$A:$A, Aperturas!$A$2), 0))</f>
        <v/>
      </c>
      <c r="GII224" s="21" t="str">
        <f>IF(GII220 = "", "", IFERROR(GII220 / SUMIFS(Aux_Totales!$N:$N, Aux_Totales!$F:$F, $F224, Aux_Totales!$A:$A, Aperturas!$A$2), 0))</f>
        <v/>
      </c>
      <c r="GIJ224" s="21" t="str">
        <f>IF(GIJ220 = "", "", IFERROR(GIJ220 / SUMIFS(Aux_Totales!$N:$N, Aux_Totales!$F:$F, $F224, Aux_Totales!$A:$A, Aperturas!$A$2), 0))</f>
        <v/>
      </c>
      <c r="GIK224" s="21" t="str">
        <f>IF(GIK220 = "", "", IFERROR(GIK220 / SUMIFS(Aux_Totales!$N:$N, Aux_Totales!$F:$F, $F224, Aux_Totales!$A:$A, Aperturas!$A$2), 0))</f>
        <v/>
      </c>
      <c r="GIL224" s="21" t="str">
        <f>IF(GIL220 = "", "", IFERROR(GIL220 / SUMIFS(Aux_Totales!$N:$N, Aux_Totales!$F:$F, $F224, Aux_Totales!$A:$A, Aperturas!$A$2), 0))</f>
        <v/>
      </c>
      <c r="GIM224" s="21" t="str">
        <f>IF(GIM220 = "", "", IFERROR(GIM220 / SUMIFS(Aux_Totales!$N:$N, Aux_Totales!$F:$F, $F224, Aux_Totales!$A:$A, Aperturas!$A$2), 0))</f>
        <v/>
      </c>
      <c r="GIN224" s="21" t="str">
        <f>IF(GIN220 = "", "", IFERROR(GIN220 / SUMIFS(Aux_Totales!$N:$N, Aux_Totales!$F:$F, $F224, Aux_Totales!$A:$A, Aperturas!$A$2), 0))</f>
        <v/>
      </c>
      <c r="GIO224" s="21" t="str">
        <f>IF(GIO220 = "", "", IFERROR(GIO220 / SUMIFS(Aux_Totales!$N:$N, Aux_Totales!$F:$F, $F224, Aux_Totales!$A:$A, Aperturas!$A$2), 0))</f>
        <v/>
      </c>
      <c r="GIP224" s="21" t="str">
        <f>IF(GIP220 = "", "", IFERROR(GIP220 / SUMIFS(Aux_Totales!$N:$N, Aux_Totales!$F:$F, $F224, Aux_Totales!$A:$A, Aperturas!$A$2), 0))</f>
        <v/>
      </c>
      <c r="GIQ224" s="21" t="str">
        <f>IF(GIQ220 = "", "", IFERROR(GIQ220 / SUMIFS(Aux_Totales!$N:$N, Aux_Totales!$F:$F, $F224, Aux_Totales!$A:$A, Aperturas!$A$2), 0))</f>
        <v/>
      </c>
      <c r="GIR224" s="21" t="str">
        <f>IF(GIR220 = "", "", IFERROR(GIR220 / SUMIFS(Aux_Totales!$N:$N, Aux_Totales!$F:$F, $F224, Aux_Totales!$A:$A, Aperturas!$A$2), 0))</f>
        <v/>
      </c>
      <c r="GIS224" s="21" t="str">
        <f>IF(GIS220 = "", "", IFERROR(GIS220 / SUMIFS(Aux_Totales!$N:$N, Aux_Totales!$F:$F, $F224, Aux_Totales!$A:$A, Aperturas!$A$2), 0))</f>
        <v/>
      </c>
      <c r="GIT224" s="21" t="str">
        <f>IF(GIT220 = "", "", IFERROR(GIT220 / SUMIFS(Aux_Totales!$N:$N, Aux_Totales!$F:$F, $F224, Aux_Totales!$A:$A, Aperturas!$A$2), 0))</f>
        <v/>
      </c>
      <c r="GIU224" s="21" t="str">
        <f>IF(GIU220 = "", "", IFERROR(GIU220 / SUMIFS(Aux_Totales!$N:$N, Aux_Totales!$F:$F, $F224, Aux_Totales!$A:$A, Aperturas!$A$2), 0))</f>
        <v/>
      </c>
      <c r="GIV224" s="21" t="str">
        <f>IF(GIV220 = "", "", IFERROR(GIV220 / SUMIFS(Aux_Totales!$N:$N, Aux_Totales!$F:$F, $F224, Aux_Totales!$A:$A, Aperturas!$A$2), 0))</f>
        <v/>
      </c>
      <c r="GIW224" s="21" t="str">
        <f>IF(GIW220 = "", "", IFERROR(GIW220 / SUMIFS(Aux_Totales!$N:$N, Aux_Totales!$F:$F, $F224, Aux_Totales!$A:$A, Aperturas!$A$2), 0))</f>
        <v/>
      </c>
      <c r="GIX224" s="21" t="str">
        <f>IF(GIX220 = "", "", IFERROR(GIX220 / SUMIFS(Aux_Totales!$N:$N, Aux_Totales!$F:$F, $F224, Aux_Totales!$A:$A, Aperturas!$A$2), 0))</f>
        <v/>
      </c>
      <c r="GIY224" s="21" t="str">
        <f>IF(GIY220 = "", "", IFERROR(GIY220 / SUMIFS(Aux_Totales!$N:$N, Aux_Totales!$F:$F, $F224, Aux_Totales!$A:$A, Aperturas!$A$2), 0))</f>
        <v/>
      </c>
      <c r="GIZ224" s="21" t="str">
        <f>IF(GIZ220 = "", "", IFERROR(GIZ220 / SUMIFS(Aux_Totales!$N:$N, Aux_Totales!$F:$F, $F224, Aux_Totales!$A:$A, Aperturas!$A$2), 0))</f>
        <v/>
      </c>
      <c r="GJA224" s="21" t="str">
        <f>IF(GJA220 = "", "", IFERROR(GJA220 / SUMIFS(Aux_Totales!$N:$N, Aux_Totales!$F:$F, $F224, Aux_Totales!$A:$A, Aperturas!$A$2), 0))</f>
        <v/>
      </c>
      <c r="GJB224" s="21" t="str">
        <f>IF(GJB220 = "", "", IFERROR(GJB220 / SUMIFS(Aux_Totales!$N:$N, Aux_Totales!$F:$F, $F224, Aux_Totales!$A:$A, Aperturas!$A$2), 0))</f>
        <v/>
      </c>
      <c r="GJC224" s="21" t="str">
        <f>IF(GJC220 = "", "", IFERROR(GJC220 / SUMIFS(Aux_Totales!$N:$N, Aux_Totales!$F:$F, $F224, Aux_Totales!$A:$A, Aperturas!$A$2), 0))</f>
        <v/>
      </c>
      <c r="GJD224" s="21" t="str">
        <f>IF(GJD220 = "", "", IFERROR(GJD220 / SUMIFS(Aux_Totales!$N:$N, Aux_Totales!$F:$F, $F224, Aux_Totales!$A:$A, Aperturas!$A$2), 0))</f>
        <v/>
      </c>
      <c r="GJE224" s="21" t="str">
        <f>IF(GJE220 = "", "", IFERROR(GJE220 / SUMIFS(Aux_Totales!$N:$N, Aux_Totales!$F:$F, $F224, Aux_Totales!$A:$A, Aperturas!$A$2), 0))</f>
        <v/>
      </c>
      <c r="GJF224" s="21" t="str">
        <f>IF(GJF220 = "", "", IFERROR(GJF220 / SUMIFS(Aux_Totales!$N:$N, Aux_Totales!$F:$F, $F224, Aux_Totales!$A:$A, Aperturas!$A$2), 0))</f>
        <v/>
      </c>
      <c r="GJG224" s="21" t="str">
        <f>IF(GJG220 = "", "", IFERROR(GJG220 / SUMIFS(Aux_Totales!$N:$N, Aux_Totales!$F:$F, $F224, Aux_Totales!$A:$A, Aperturas!$A$2), 0))</f>
        <v/>
      </c>
      <c r="GJH224" s="21" t="str">
        <f>IF(GJH220 = "", "", IFERROR(GJH220 / SUMIFS(Aux_Totales!$N:$N, Aux_Totales!$F:$F, $F224, Aux_Totales!$A:$A, Aperturas!$A$2), 0))</f>
        <v/>
      </c>
      <c r="GJI224" s="21" t="str">
        <f>IF(GJI220 = "", "", IFERROR(GJI220 / SUMIFS(Aux_Totales!$N:$N, Aux_Totales!$F:$F, $F224, Aux_Totales!$A:$A, Aperturas!$A$2), 0))</f>
        <v/>
      </c>
      <c r="GJJ224" s="21" t="str">
        <f>IF(GJJ220 = "", "", IFERROR(GJJ220 / SUMIFS(Aux_Totales!$N:$N, Aux_Totales!$F:$F, $F224, Aux_Totales!$A:$A, Aperturas!$A$2), 0))</f>
        <v/>
      </c>
      <c r="GJK224" s="21" t="str">
        <f>IF(GJK220 = "", "", IFERROR(GJK220 / SUMIFS(Aux_Totales!$N:$N, Aux_Totales!$F:$F, $F224, Aux_Totales!$A:$A, Aperturas!$A$2), 0))</f>
        <v/>
      </c>
      <c r="GJL224" s="21" t="str">
        <f>IF(GJL220 = "", "", IFERROR(GJL220 / SUMIFS(Aux_Totales!$N:$N, Aux_Totales!$F:$F, $F224, Aux_Totales!$A:$A, Aperturas!$A$2), 0))</f>
        <v/>
      </c>
      <c r="GJM224" s="21" t="str">
        <f>IF(GJM220 = "", "", IFERROR(GJM220 / SUMIFS(Aux_Totales!$N:$N, Aux_Totales!$F:$F, $F224, Aux_Totales!$A:$A, Aperturas!$A$2), 0))</f>
        <v/>
      </c>
      <c r="GJN224" s="21" t="str">
        <f>IF(GJN220 = "", "", IFERROR(GJN220 / SUMIFS(Aux_Totales!$N:$N, Aux_Totales!$F:$F, $F224, Aux_Totales!$A:$A, Aperturas!$A$2), 0))</f>
        <v/>
      </c>
      <c r="GJO224" s="21" t="str">
        <f>IF(GJO220 = "", "", IFERROR(GJO220 / SUMIFS(Aux_Totales!$N:$N, Aux_Totales!$F:$F, $F224, Aux_Totales!$A:$A, Aperturas!$A$2), 0))</f>
        <v/>
      </c>
      <c r="GJP224" s="21" t="str">
        <f>IF(GJP220 = "", "", IFERROR(GJP220 / SUMIFS(Aux_Totales!$N:$N, Aux_Totales!$F:$F, $F224, Aux_Totales!$A:$A, Aperturas!$A$2), 0))</f>
        <v/>
      </c>
      <c r="GJQ224" s="21" t="str">
        <f>IF(GJQ220 = "", "", IFERROR(GJQ220 / SUMIFS(Aux_Totales!$N:$N, Aux_Totales!$F:$F, $F224, Aux_Totales!$A:$A, Aperturas!$A$2), 0))</f>
        <v/>
      </c>
      <c r="GJR224" s="21" t="str">
        <f>IF(GJR220 = "", "", IFERROR(GJR220 / SUMIFS(Aux_Totales!$N:$N, Aux_Totales!$F:$F, $F224, Aux_Totales!$A:$A, Aperturas!$A$2), 0))</f>
        <v/>
      </c>
      <c r="GJS224" s="21" t="str">
        <f>IF(GJS220 = "", "", IFERROR(GJS220 / SUMIFS(Aux_Totales!$N:$N, Aux_Totales!$F:$F, $F224, Aux_Totales!$A:$A, Aperturas!$A$2), 0))</f>
        <v/>
      </c>
      <c r="GJT224" s="21" t="str">
        <f>IF(GJT220 = "", "", IFERROR(GJT220 / SUMIFS(Aux_Totales!$N:$N, Aux_Totales!$F:$F, $F224, Aux_Totales!$A:$A, Aperturas!$A$2), 0))</f>
        <v/>
      </c>
      <c r="GJU224" s="21" t="str">
        <f>IF(GJU220 = "", "", IFERROR(GJU220 / SUMIFS(Aux_Totales!$N:$N, Aux_Totales!$F:$F, $F224, Aux_Totales!$A:$A, Aperturas!$A$2), 0))</f>
        <v/>
      </c>
      <c r="GJV224" s="21" t="str">
        <f>IF(GJV220 = "", "", IFERROR(GJV220 / SUMIFS(Aux_Totales!$N:$N, Aux_Totales!$F:$F, $F224, Aux_Totales!$A:$A, Aperturas!$A$2), 0))</f>
        <v/>
      </c>
      <c r="GJW224" s="21" t="str">
        <f>IF(GJW220 = "", "", IFERROR(GJW220 / SUMIFS(Aux_Totales!$N:$N, Aux_Totales!$F:$F, $F224, Aux_Totales!$A:$A, Aperturas!$A$2), 0))</f>
        <v/>
      </c>
      <c r="GJX224" s="21" t="str">
        <f>IF(GJX220 = "", "", IFERROR(GJX220 / SUMIFS(Aux_Totales!$N:$N, Aux_Totales!$F:$F, $F224, Aux_Totales!$A:$A, Aperturas!$A$2), 0))</f>
        <v/>
      </c>
      <c r="GJY224" s="21" t="str">
        <f>IF(GJY220 = "", "", IFERROR(GJY220 / SUMIFS(Aux_Totales!$N:$N, Aux_Totales!$F:$F, $F224, Aux_Totales!$A:$A, Aperturas!$A$2), 0))</f>
        <v/>
      </c>
      <c r="GJZ224" s="21" t="str">
        <f>IF(GJZ220 = "", "", IFERROR(GJZ220 / SUMIFS(Aux_Totales!$N:$N, Aux_Totales!$F:$F, $F224, Aux_Totales!$A:$A, Aperturas!$A$2), 0))</f>
        <v/>
      </c>
      <c r="GKA224" s="21" t="str">
        <f>IF(GKA220 = "", "", IFERROR(GKA220 / SUMIFS(Aux_Totales!$N:$N, Aux_Totales!$F:$F, $F224, Aux_Totales!$A:$A, Aperturas!$A$2), 0))</f>
        <v/>
      </c>
      <c r="GKB224" s="21" t="str">
        <f>IF(GKB220 = "", "", IFERROR(GKB220 / SUMIFS(Aux_Totales!$N:$N, Aux_Totales!$F:$F, $F224, Aux_Totales!$A:$A, Aperturas!$A$2), 0))</f>
        <v/>
      </c>
      <c r="GKC224" s="21" t="str">
        <f>IF(GKC220 = "", "", IFERROR(GKC220 / SUMIFS(Aux_Totales!$N:$N, Aux_Totales!$F:$F, $F224, Aux_Totales!$A:$A, Aperturas!$A$2), 0))</f>
        <v/>
      </c>
      <c r="GKD224" s="21" t="str">
        <f>IF(GKD220 = "", "", IFERROR(GKD220 / SUMIFS(Aux_Totales!$N:$N, Aux_Totales!$F:$F, $F224, Aux_Totales!$A:$A, Aperturas!$A$2), 0))</f>
        <v/>
      </c>
      <c r="GKE224" s="21" t="str">
        <f>IF(GKE220 = "", "", IFERROR(GKE220 / SUMIFS(Aux_Totales!$N:$N, Aux_Totales!$F:$F, $F224, Aux_Totales!$A:$A, Aperturas!$A$2), 0))</f>
        <v/>
      </c>
      <c r="GKF224" s="21" t="str">
        <f>IF(GKF220 = "", "", IFERROR(GKF220 / SUMIFS(Aux_Totales!$N:$N, Aux_Totales!$F:$F, $F224, Aux_Totales!$A:$A, Aperturas!$A$2), 0))</f>
        <v/>
      </c>
      <c r="GKG224" s="21" t="str">
        <f>IF(GKG220 = "", "", IFERROR(GKG220 / SUMIFS(Aux_Totales!$N:$N, Aux_Totales!$F:$F, $F224, Aux_Totales!$A:$A, Aperturas!$A$2), 0))</f>
        <v/>
      </c>
      <c r="GKH224" s="21" t="str">
        <f>IF(GKH220 = "", "", IFERROR(GKH220 / SUMIFS(Aux_Totales!$N:$N, Aux_Totales!$F:$F, $F224, Aux_Totales!$A:$A, Aperturas!$A$2), 0))</f>
        <v/>
      </c>
      <c r="GKI224" s="21" t="str">
        <f>IF(GKI220 = "", "", IFERROR(GKI220 / SUMIFS(Aux_Totales!$N:$N, Aux_Totales!$F:$F, $F224, Aux_Totales!$A:$A, Aperturas!$A$2), 0))</f>
        <v/>
      </c>
      <c r="GKJ224" s="21" t="str">
        <f>IF(GKJ220 = "", "", IFERROR(GKJ220 / SUMIFS(Aux_Totales!$N:$N, Aux_Totales!$F:$F, $F224, Aux_Totales!$A:$A, Aperturas!$A$2), 0))</f>
        <v/>
      </c>
      <c r="GKK224" s="21" t="str">
        <f>IF(GKK220 = "", "", IFERROR(GKK220 / SUMIFS(Aux_Totales!$N:$N, Aux_Totales!$F:$F, $F224, Aux_Totales!$A:$A, Aperturas!$A$2), 0))</f>
        <v/>
      </c>
      <c r="GKL224" s="21" t="str">
        <f>IF(GKL220 = "", "", IFERROR(GKL220 / SUMIFS(Aux_Totales!$N:$N, Aux_Totales!$F:$F, $F224, Aux_Totales!$A:$A, Aperturas!$A$2), 0))</f>
        <v/>
      </c>
      <c r="GKM224" s="21" t="str">
        <f>IF(GKM220 = "", "", IFERROR(GKM220 / SUMIFS(Aux_Totales!$N:$N, Aux_Totales!$F:$F, $F224, Aux_Totales!$A:$A, Aperturas!$A$2), 0))</f>
        <v/>
      </c>
      <c r="GKN224" s="21" t="str">
        <f>IF(GKN220 = "", "", IFERROR(GKN220 / SUMIFS(Aux_Totales!$N:$N, Aux_Totales!$F:$F, $F224, Aux_Totales!$A:$A, Aperturas!$A$2), 0))</f>
        <v/>
      </c>
      <c r="GKO224" s="21" t="str">
        <f>IF(GKO220 = "", "", IFERROR(GKO220 / SUMIFS(Aux_Totales!$N:$N, Aux_Totales!$F:$F, $F224, Aux_Totales!$A:$A, Aperturas!$A$2), 0))</f>
        <v/>
      </c>
      <c r="GKP224" s="21" t="str">
        <f>IF(GKP220 = "", "", IFERROR(GKP220 / SUMIFS(Aux_Totales!$N:$N, Aux_Totales!$F:$F, $F224, Aux_Totales!$A:$A, Aperturas!$A$2), 0))</f>
        <v/>
      </c>
      <c r="GKQ224" s="21" t="str">
        <f>IF(GKQ220 = "", "", IFERROR(GKQ220 / SUMIFS(Aux_Totales!$N:$N, Aux_Totales!$F:$F, $F224, Aux_Totales!$A:$A, Aperturas!$A$2), 0))</f>
        <v/>
      </c>
      <c r="GKR224" s="21" t="str">
        <f>IF(GKR220 = "", "", IFERROR(GKR220 / SUMIFS(Aux_Totales!$N:$N, Aux_Totales!$F:$F, $F224, Aux_Totales!$A:$A, Aperturas!$A$2), 0))</f>
        <v/>
      </c>
      <c r="GKS224" s="21" t="str">
        <f>IF(GKS220 = "", "", IFERROR(GKS220 / SUMIFS(Aux_Totales!$N:$N, Aux_Totales!$F:$F, $F224, Aux_Totales!$A:$A, Aperturas!$A$2), 0))</f>
        <v/>
      </c>
      <c r="GKT224" s="21" t="str">
        <f>IF(GKT220 = "", "", IFERROR(GKT220 / SUMIFS(Aux_Totales!$N:$N, Aux_Totales!$F:$F, $F224, Aux_Totales!$A:$A, Aperturas!$A$2), 0))</f>
        <v/>
      </c>
      <c r="GKU224" s="21" t="str">
        <f>IF(GKU220 = "", "", IFERROR(GKU220 / SUMIFS(Aux_Totales!$N:$N, Aux_Totales!$F:$F, $F224, Aux_Totales!$A:$A, Aperturas!$A$2), 0))</f>
        <v/>
      </c>
      <c r="GKV224" s="21" t="str">
        <f>IF(GKV220 = "", "", IFERROR(GKV220 / SUMIFS(Aux_Totales!$N:$N, Aux_Totales!$F:$F, $F224, Aux_Totales!$A:$A, Aperturas!$A$2), 0))</f>
        <v/>
      </c>
      <c r="GKW224" s="21" t="str">
        <f>IF(GKW220 = "", "", IFERROR(GKW220 / SUMIFS(Aux_Totales!$N:$N, Aux_Totales!$F:$F, $F224, Aux_Totales!$A:$A, Aperturas!$A$2), 0))</f>
        <v/>
      </c>
      <c r="GKX224" s="21" t="str">
        <f>IF(GKX220 = "", "", IFERROR(GKX220 / SUMIFS(Aux_Totales!$N:$N, Aux_Totales!$F:$F, $F224, Aux_Totales!$A:$A, Aperturas!$A$2), 0))</f>
        <v/>
      </c>
      <c r="GKY224" s="21" t="str">
        <f>IF(GKY220 = "", "", IFERROR(GKY220 / SUMIFS(Aux_Totales!$N:$N, Aux_Totales!$F:$F, $F224, Aux_Totales!$A:$A, Aperturas!$A$2), 0))</f>
        <v/>
      </c>
      <c r="GKZ224" s="21" t="str">
        <f>IF(GKZ220 = "", "", IFERROR(GKZ220 / SUMIFS(Aux_Totales!$N:$N, Aux_Totales!$F:$F, $F224, Aux_Totales!$A:$A, Aperturas!$A$2), 0))</f>
        <v/>
      </c>
      <c r="GLA224" s="21" t="str">
        <f>IF(GLA220 = "", "", IFERROR(GLA220 / SUMIFS(Aux_Totales!$N:$N, Aux_Totales!$F:$F, $F224, Aux_Totales!$A:$A, Aperturas!$A$2), 0))</f>
        <v/>
      </c>
      <c r="GLB224" s="21" t="str">
        <f>IF(GLB220 = "", "", IFERROR(GLB220 / SUMIFS(Aux_Totales!$N:$N, Aux_Totales!$F:$F, $F224, Aux_Totales!$A:$A, Aperturas!$A$2), 0))</f>
        <v/>
      </c>
      <c r="GLC224" s="21" t="str">
        <f>IF(GLC220 = "", "", IFERROR(GLC220 / SUMIFS(Aux_Totales!$N:$N, Aux_Totales!$F:$F, $F224, Aux_Totales!$A:$A, Aperturas!$A$2), 0))</f>
        <v/>
      </c>
      <c r="GLD224" s="21" t="str">
        <f>IF(GLD220 = "", "", IFERROR(GLD220 / SUMIFS(Aux_Totales!$N:$N, Aux_Totales!$F:$F, $F224, Aux_Totales!$A:$A, Aperturas!$A$2), 0))</f>
        <v/>
      </c>
      <c r="GLE224" s="21" t="str">
        <f>IF(GLE220 = "", "", IFERROR(GLE220 / SUMIFS(Aux_Totales!$N:$N, Aux_Totales!$F:$F, $F224, Aux_Totales!$A:$A, Aperturas!$A$2), 0))</f>
        <v/>
      </c>
      <c r="GLF224" s="21" t="str">
        <f>IF(GLF220 = "", "", IFERROR(GLF220 / SUMIFS(Aux_Totales!$N:$N, Aux_Totales!$F:$F, $F224, Aux_Totales!$A:$A, Aperturas!$A$2), 0))</f>
        <v/>
      </c>
      <c r="GLG224" s="21" t="str">
        <f>IF(GLG220 = "", "", IFERROR(GLG220 / SUMIFS(Aux_Totales!$N:$N, Aux_Totales!$F:$F, $F224, Aux_Totales!$A:$A, Aperturas!$A$2), 0))</f>
        <v/>
      </c>
      <c r="GLH224" s="21" t="str">
        <f>IF(GLH220 = "", "", IFERROR(GLH220 / SUMIFS(Aux_Totales!$N:$N, Aux_Totales!$F:$F, $F224, Aux_Totales!$A:$A, Aperturas!$A$2), 0))</f>
        <v/>
      </c>
      <c r="GLI224" s="21" t="str">
        <f>IF(GLI220 = "", "", IFERROR(GLI220 / SUMIFS(Aux_Totales!$N:$N, Aux_Totales!$F:$F, $F224, Aux_Totales!$A:$A, Aperturas!$A$2), 0))</f>
        <v/>
      </c>
      <c r="GLJ224" s="21" t="str">
        <f>IF(GLJ220 = "", "", IFERROR(GLJ220 / SUMIFS(Aux_Totales!$N:$N, Aux_Totales!$F:$F, $F224, Aux_Totales!$A:$A, Aperturas!$A$2), 0))</f>
        <v/>
      </c>
      <c r="GLK224" s="21" t="str">
        <f>IF(GLK220 = "", "", IFERROR(GLK220 / SUMIFS(Aux_Totales!$N:$N, Aux_Totales!$F:$F, $F224, Aux_Totales!$A:$A, Aperturas!$A$2), 0))</f>
        <v/>
      </c>
      <c r="GLL224" s="21" t="str">
        <f>IF(GLL220 = "", "", IFERROR(GLL220 / SUMIFS(Aux_Totales!$N:$N, Aux_Totales!$F:$F, $F224, Aux_Totales!$A:$A, Aperturas!$A$2), 0))</f>
        <v/>
      </c>
      <c r="GLM224" s="21" t="str">
        <f>IF(GLM220 = "", "", IFERROR(GLM220 / SUMIFS(Aux_Totales!$N:$N, Aux_Totales!$F:$F, $F224, Aux_Totales!$A:$A, Aperturas!$A$2), 0))</f>
        <v/>
      </c>
      <c r="GLN224" s="21" t="str">
        <f>IF(GLN220 = "", "", IFERROR(GLN220 / SUMIFS(Aux_Totales!$N:$N, Aux_Totales!$F:$F, $F224, Aux_Totales!$A:$A, Aperturas!$A$2), 0))</f>
        <v/>
      </c>
      <c r="GLO224" s="21" t="str">
        <f>IF(GLO220 = "", "", IFERROR(GLO220 / SUMIFS(Aux_Totales!$N:$N, Aux_Totales!$F:$F, $F224, Aux_Totales!$A:$A, Aperturas!$A$2), 0))</f>
        <v/>
      </c>
      <c r="GLP224" s="21" t="str">
        <f>IF(GLP220 = "", "", IFERROR(GLP220 / SUMIFS(Aux_Totales!$N:$N, Aux_Totales!$F:$F, $F224, Aux_Totales!$A:$A, Aperturas!$A$2), 0))</f>
        <v/>
      </c>
      <c r="GLQ224" s="21" t="str">
        <f>IF(GLQ220 = "", "", IFERROR(GLQ220 / SUMIFS(Aux_Totales!$N:$N, Aux_Totales!$F:$F, $F224, Aux_Totales!$A:$A, Aperturas!$A$2), 0))</f>
        <v/>
      </c>
      <c r="GLR224" s="21" t="str">
        <f>IF(GLR220 = "", "", IFERROR(GLR220 / SUMIFS(Aux_Totales!$N:$N, Aux_Totales!$F:$F, $F224, Aux_Totales!$A:$A, Aperturas!$A$2), 0))</f>
        <v/>
      </c>
      <c r="GLS224" s="21" t="str">
        <f>IF(GLS220 = "", "", IFERROR(GLS220 / SUMIFS(Aux_Totales!$N:$N, Aux_Totales!$F:$F, $F224, Aux_Totales!$A:$A, Aperturas!$A$2), 0))</f>
        <v/>
      </c>
      <c r="GLT224" s="21" t="str">
        <f>IF(GLT220 = "", "", IFERROR(GLT220 / SUMIFS(Aux_Totales!$N:$N, Aux_Totales!$F:$F, $F224, Aux_Totales!$A:$A, Aperturas!$A$2), 0))</f>
        <v/>
      </c>
      <c r="GLU224" s="21" t="str">
        <f>IF(GLU220 = "", "", IFERROR(GLU220 / SUMIFS(Aux_Totales!$N:$N, Aux_Totales!$F:$F, $F224, Aux_Totales!$A:$A, Aperturas!$A$2), 0))</f>
        <v/>
      </c>
      <c r="GLV224" s="21" t="str">
        <f>IF(GLV220 = "", "", IFERROR(GLV220 / SUMIFS(Aux_Totales!$N:$N, Aux_Totales!$F:$F, $F224, Aux_Totales!$A:$A, Aperturas!$A$2), 0))</f>
        <v/>
      </c>
      <c r="GLW224" s="21" t="str">
        <f>IF(GLW220 = "", "", IFERROR(GLW220 / SUMIFS(Aux_Totales!$N:$N, Aux_Totales!$F:$F, $F224, Aux_Totales!$A:$A, Aperturas!$A$2), 0))</f>
        <v/>
      </c>
      <c r="GLX224" s="21" t="str">
        <f>IF(GLX220 = "", "", IFERROR(GLX220 / SUMIFS(Aux_Totales!$N:$N, Aux_Totales!$F:$F, $F224, Aux_Totales!$A:$A, Aperturas!$A$2), 0))</f>
        <v/>
      </c>
      <c r="GLY224" s="21" t="str">
        <f>IF(GLY220 = "", "", IFERROR(GLY220 / SUMIFS(Aux_Totales!$N:$N, Aux_Totales!$F:$F, $F224, Aux_Totales!$A:$A, Aperturas!$A$2), 0))</f>
        <v/>
      </c>
      <c r="GLZ224" s="21" t="str">
        <f>IF(GLZ220 = "", "", IFERROR(GLZ220 / SUMIFS(Aux_Totales!$N:$N, Aux_Totales!$F:$F, $F224, Aux_Totales!$A:$A, Aperturas!$A$2), 0))</f>
        <v/>
      </c>
      <c r="GMA224" s="21" t="str">
        <f>IF(GMA220 = "", "", IFERROR(GMA220 / SUMIFS(Aux_Totales!$N:$N, Aux_Totales!$F:$F, $F224, Aux_Totales!$A:$A, Aperturas!$A$2), 0))</f>
        <v/>
      </c>
      <c r="GMB224" s="21" t="str">
        <f>IF(GMB220 = "", "", IFERROR(GMB220 / SUMIFS(Aux_Totales!$N:$N, Aux_Totales!$F:$F, $F224, Aux_Totales!$A:$A, Aperturas!$A$2), 0))</f>
        <v/>
      </c>
      <c r="GMC224" s="21" t="str">
        <f>IF(GMC220 = "", "", IFERROR(GMC220 / SUMIFS(Aux_Totales!$N:$N, Aux_Totales!$F:$F, $F224, Aux_Totales!$A:$A, Aperturas!$A$2), 0))</f>
        <v/>
      </c>
      <c r="GMD224" s="21" t="str">
        <f>IF(GMD220 = "", "", IFERROR(GMD220 / SUMIFS(Aux_Totales!$N:$N, Aux_Totales!$F:$F, $F224, Aux_Totales!$A:$A, Aperturas!$A$2), 0))</f>
        <v/>
      </c>
      <c r="GME224" s="21" t="str">
        <f>IF(GME220 = "", "", IFERROR(GME220 / SUMIFS(Aux_Totales!$N:$N, Aux_Totales!$F:$F, $F224, Aux_Totales!$A:$A, Aperturas!$A$2), 0))</f>
        <v/>
      </c>
      <c r="GMF224" s="21" t="str">
        <f>IF(GMF220 = "", "", IFERROR(GMF220 / SUMIFS(Aux_Totales!$N:$N, Aux_Totales!$F:$F, $F224, Aux_Totales!$A:$A, Aperturas!$A$2), 0))</f>
        <v/>
      </c>
      <c r="GMG224" s="21" t="str">
        <f>IF(GMG220 = "", "", IFERROR(GMG220 / SUMIFS(Aux_Totales!$N:$N, Aux_Totales!$F:$F, $F224, Aux_Totales!$A:$A, Aperturas!$A$2), 0))</f>
        <v/>
      </c>
      <c r="GMH224" s="21" t="str">
        <f>IF(GMH220 = "", "", IFERROR(GMH220 / SUMIFS(Aux_Totales!$N:$N, Aux_Totales!$F:$F, $F224, Aux_Totales!$A:$A, Aperturas!$A$2), 0))</f>
        <v/>
      </c>
      <c r="GMI224" s="21" t="str">
        <f>IF(GMI220 = "", "", IFERROR(GMI220 / SUMIFS(Aux_Totales!$N:$N, Aux_Totales!$F:$F, $F224, Aux_Totales!$A:$A, Aperturas!$A$2), 0))</f>
        <v/>
      </c>
      <c r="GMJ224" s="21" t="str">
        <f>IF(GMJ220 = "", "", IFERROR(GMJ220 / SUMIFS(Aux_Totales!$N:$N, Aux_Totales!$F:$F, $F224, Aux_Totales!$A:$A, Aperturas!$A$2), 0))</f>
        <v/>
      </c>
      <c r="GMK224" s="21" t="str">
        <f>IF(GMK220 = "", "", IFERROR(GMK220 / SUMIFS(Aux_Totales!$N:$N, Aux_Totales!$F:$F, $F224, Aux_Totales!$A:$A, Aperturas!$A$2), 0))</f>
        <v/>
      </c>
      <c r="GML224" s="21" t="str">
        <f>IF(GML220 = "", "", IFERROR(GML220 / SUMIFS(Aux_Totales!$N:$N, Aux_Totales!$F:$F, $F224, Aux_Totales!$A:$A, Aperturas!$A$2), 0))</f>
        <v/>
      </c>
      <c r="GMM224" s="21" t="str">
        <f>IF(GMM220 = "", "", IFERROR(GMM220 / SUMIFS(Aux_Totales!$N:$N, Aux_Totales!$F:$F, $F224, Aux_Totales!$A:$A, Aperturas!$A$2), 0))</f>
        <v/>
      </c>
      <c r="GMN224" s="21" t="str">
        <f>IF(GMN220 = "", "", IFERROR(GMN220 / SUMIFS(Aux_Totales!$N:$N, Aux_Totales!$F:$F, $F224, Aux_Totales!$A:$A, Aperturas!$A$2), 0))</f>
        <v/>
      </c>
      <c r="GMO224" s="21" t="str">
        <f>IF(GMO220 = "", "", IFERROR(GMO220 / SUMIFS(Aux_Totales!$N:$N, Aux_Totales!$F:$F, $F224, Aux_Totales!$A:$A, Aperturas!$A$2), 0))</f>
        <v/>
      </c>
      <c r="GMP224" s="21" t="str">
        <f>IF(GMP220 = "", "", IFERROR(GMP220 / SUMIFS(Aux_Totales!$N:$N, Aux_Totales!$F:$F, $F224, Aux_Totales!$A:$A, Aperturas!$A$2), 0))</f>
        <v/>
      </c>
      <c r="GMQ224" s="21" t="str">
        <f>IF(GMQ220 = "", "", IFERROR(GMQ220 / SUMIFS(Aux_Totales!$N:$N, Aux_Totales!$F:$F, $F224, Aux_Totales!$A:$A, Aperturas!$A$2), 0))</f>
        <v/>
      </c>
      <c r="GMR224" s="21" t="str">
        <f>IF(GMR220 = "", "", IFERROR(GMR220 / SUMIFS(Aux_Totales!$N:$N, Aux_Totales!$F:$F, $F224, Aux_Totales!$A:$A, Aperturas!$A$2), 0))</f>
        <v/>
      </c>
      <c r="GMS224" s="21" t="str">
        <f>IF(GMS220 = "", "", IFERROR(GMS220 / SUMIFS(Aux_Totales!$N:$N, Aux_Totales!$F:$F, $F224, Aux_Totales!$A:$A, Aperturas!$A$2), 0))</f>
        <v/>
      </c>
      <c r="GMT224" s="21" t="str">
        <f>IF(GMT220 = "", "", IFERROR(GMT220 / SUMIFS(Aux_Totales!$N:$N, Aux_Totales!$F:$F, $F224, Aux_Totales!$A:$A, Aperturas!$A$2), 0))</f>
        <v/>
      </c>
      <c r="GMU224" s="21" t="str">
        <f>IF(GMU220 = "", "", IFERROR(GMU220 / SUMIFS(Aux_Totales!$N:$N, Aux_Totales!$F:$F, $F224, Aux_Totales!$A:$A, Aperturas!$A$2), 0))</f>
        <v/>
      </c>
      <c r="GMV224" s="21" t="str">
        <f>IF(GMV220 = "", "", IFERROR(GMV220 / SUMIFS(Aux_Totales!$N:$N, Aux_Totales!$F:$F, $F224, Aux_Totales!$A:$A, Aperturas!$A$2), 0))</f>
        <v/>
      </c>
      <c r="GMW224" s="21" t="str">
        <f>IF(GMW220 = "", "", IFERROR(GMW220 / SUMIFS(Aux_Totales!$N:$N, Aux_Totales!$F:$F, $F224, Aux_Totales!$A:$A, Aperturas!$A$2), 0))</f>
        <v/>
      </c>
      <c r="GMX224" s="21" t="str">
        <f>IF(GMX220 = "", "", IFERROR(GMX220 / SUMIFS(Aux_Totales!$N:$N, Aux_Totales!$F:$F, $F224, Aux_Totales!$A:$A, Aperturas!$A$2), 0))</f>
        <v/>
      </c>
      <c r="GMY224" s="21" t="str">
        <f>IF(GMY220 = "", "", IFERROR(GMY220 / SUMIFS(Aux_Totales!$N:$N, Aux_Totales!$F:$F, $F224, Aux_Totales!$A:$A, Aperturas!$A$2), 0))</f>
        <v/>
      </c>
      <c r="GMZ224" s="21" t="str">
        <f>IF(GMZ220 = "", "", IFERROR(GMZ220 / SUMIFS(Aux_Totales!$N:$N, Aux_Totales!$F:$F, $F224, Aux_Totales!$A:$A, Aperturas!$A$2), 0))</f>
        <v/>
      </c>
      <c r="GNA224" s="21" t="str">
        <f>IF(GNA220 = "", "", IFERROR(GNA220 / SUMIFS(Aux_Totales!$N:$N, Aux_Totales!$F:$F, $F224, Aux_Totales!$A:$A, Aperturas!$A$2), 0))</f>
        <v/>
      </c>
      <c r="GNB224" s="21" t="str">
        <f>IF(GNB220 = "", "", IFERROR(GNB220 / SUMIFS(Aux_Totales!$N:$N, Aux_Totales!$F:$F, $F224, Aux_Totales!$A:$A, Aperturas!$A$2), 0))</f>
        <v/>
      </c>
      <c r="GNC224" s="21" t="str">
        <f>IF(GNC220 = "", "", IFERROR(GNC220 / SUMIFS(Aux_Totales!$N:$N, Aux_Totales!$F:$F, $F224, Aux_Totales!$A:$A, Aperturas!$A$2), 0))</f>
        <v/>
      </c>
      <c r="GND224" s="21" t="str">
        <f>IF(GND220 = "", "", IFERROR(GND220 / SUMIFS(Aux_Totales!$N:$N, Aux_Totales!$F:$F, $F224, Aux_Totales!$A:$A, Aperturas!$A$2), 0))</f>
        <v/>
      </c>
      <c r="GNE224" s="21" t="str">
        <f>IF(GNE220 = "", "", IFERROR(GNE220 / SUMIFS(Aux_Totales!$N:$N, Aux_Totales!$F:$F, $F224, Aux_Totales!$A:$A, Aperturas!$A$2), 0))</f>
        <v/>
      </c>
      <c r="GNF224" s="21" t="str">
        <f>IF(GNF220 = "", "", IFERROR(GNF220 / SUMIFS(Aux_Totales!$N:$N, Aux_Totales!$F:$F, $F224, Aux_Totales!$A:$A, Aperturas!$A$2), 0))</f>
        <v/>
      </c>
      <c r="GNG224" s="21" t="str">
        <f>IF(GNG220 = "", "", IFERROR(GNG220 / SUMIFS(Aux_Totales!$N:$N, Aux_Totales!$F:$F, $F224, Aux_Totales!$A:$A, Aperturas!$A$2), 0))</f>
        <v/>
      </c>
      <c r="GNH224" s="21" t="str">
        <f>IF(GNH220 = "", "", IFERROR(GNH220 / SUMIFS(Aux_Totales!$N:$N, Aux_Totales!$F:$F, $F224, Aux_Totales!$A:$A, Aperturas!$A$2), 0))</f>
        <v/>
      </c>
      <c r="GNI224" s="21" t="str">
        <f>IF(GNI220 = "", "", IFERROR(GNI220 / SUMIFS(Aux_Totales!$N:$N, Aux_Totales!$F:$F, $F224, Aux_Totales!$A:$A, Aperturas!$A$2), 0))</f>
        <v/>
      </c>
      <c r="GNJ224" s="21" t="str">
        <f>IF(GNJ220 = "", "", IFERROR(GNJ220 / SUMIFS(Aux_Totales!$N:$N, Aux_Totales!$F:$F, $F224, Aux_Totales!$A:$A, Aperturas!$A$2), 0))</f>
        <v/>
      </c>
      <c r="GNK224" s="21" t="str">
        <f>IF(GNK220 = "", "", IFERROR(GNK220 / SUMIFS(Aux_Totales!$N:$N, Aux_Totales!$F:$F, $F224, Aux_Totales!$A:$A, Aperturas!$A$2), 0))</f>
        <v/>
      </c>
      <c r="GNL224" s="21" t="str">
        <f>IF(GNL220 = "", "", IFERROR(GNL220 / SUMIFS(Aux_Totales!$N:$N, Aux_Totales!$F:$F, $F224, Aux_Totales!$A:$A, Aperturas!$A$2), 0))</f>
        <v/>
      </c>
      <c r="GNM224" s="21" t="str">
        <f>IF(GNM220 = "", "", IFERROR(GNM220 / SUMIFS(Aux_Totales!$N:$N, Aux_Totales!$F:$F, $F224, Aux_Totales!$A:$A, Aperturas!$A$2), 0))</f>
        <v/>
      </c>
      <c r="GNN224" s="21" t="str">
        <f>IF(GNN220 = "", "", IFERROR(GNN220 / SUMIFS(Aux_Totales!$N:$N, Aux_Totales!$F:$F, $F224, Aux_Totales!$A:$A, Aperturas!$A$2), 0))</f>
        <v/>
      </c>
      <c r="GNO224" s="21" t="str">
        <f>IF(GNO220 = "", "", IFERROR(GNO220 / SUMIFS(Aux_Totales!$N:$N, Aux_Totales!$F:$F, $F224, Aux_Totales!$A:$A, Aperturas!$A$2), 0))</f>
        <v/>
      </c>
      <c r="GNP224" s="21" t="str">
        <f>IF(GNP220 = "", "", IFERROR(GNP220 / SUMIFS(Aux_Totales!$N:$N, Aux_Totales!$F:$F, $F224, Aux_Totales!$A:$A, Aperturas!$A$2), 0))</f>
        <v/>
      </c>
      <c r="GNQ224" s="21" t="str">
        <f>IF(GNQ220 = "", "", IFERROR(GNQ220 / SUMIFS(Aux_Totales!$N:$N, Aux_Totales!$F:$F, $F224, Aux_Totales!$A:$A, Aperturas!$A$2), 0))</f>
        <v/>
      </c>
      <c r="GNR224" s="21" t="str">
        <f>IF(GNR220 = "", "", IFERROR(GNR220 / SUMIFS(Aux_Totales!$N:$N, Aux_Totales!$F:$F, $F224, Aux_Totales!$A:$A, Aperturas!$A$2), 0))</f>
        <v/>
      </c>
      <c r="GNS224" s="21" t="str">
        <f>IF(GNS220 = "", "", IFERROR(GNS220 / SUMIFS(Aux_Totales!$N:$N, Aux_Totales!$F:$F, $F224, Aux_Totales!$A:$A, Aperturas!$A$2), 0))</f>
        <v/>
      </c>
      <c r="GNT224" s="21" t="str">
        <f>IF(GNT220 = "", "", IFERROR(GNT220 / SUMIFS(Aux_Totales!$N:$N, Aux_Totales!$F:$F, $F224, Aux_Totales!$A:$A, Aperturas!$A$2), 0))</f>
        <v/>
      </c>
      <c r="GNU224" s="21" t="str">
        <f>IF(GNU220 = "", "", IFERROR(GNU220 / SUMIFS(Aux_Totales!$N:$N, Aux_Totales!$F:$F, $F224, Aux_Totales!$A:$A, Aperturas!$A$2), 0))</f>
        <v/>
      </c>
      <c r="GNV224" s="21" t="str">
        <f>IF(GNV220 = "", "", IFERROR(GNV220 / SUMIFS(Aux_Totales!$N:$N, Aux_Totales!$F:$F, $F224, Aux_Totales!$A:$A, Aperturas!$A$2), 0))</f>
        <v/>
      </c>
      <c r="GNW224" s="21" t="str">
        <f>IF(GNW220 = "", "", IFERROR(GNW220 / SUMIFS(Aux_Totales!$N:$N, Aux_Totales!$F:$F, $F224, Aux_Totales!$A:$A, Aperturas!$A$2), 0))</f>
        <v/>
      </c>
      <c r="GNX224" s="21" t="str">
        <f>IF(GNX220 = "", "", IFERROR(GNX220 / SUMIFS(Aux_Totales!$N:$N, Aux_Totales!$F:$F, $F224, Aux_Totales!$A:$A, Aperturas!$A$2), 0))</f>
        <v/>
      </c>
      <c r="GNY224" s="21" t="str">
        <f>IF(GNY220 = "", "", IFERROR(GNY220 / SUMIFS(Aux_Totales!$N:$N, Aux_Totales!$F:$F, $F224, Aux_Totales!$A:$A, Aperturas!$A$2), 0))</f>
        <v/>
      </c>
      <c r="GNZ224" s="21" t="str">
        <f>IF(GNZ220 = "", "", IFERROR(GNZ220 / SUMIFS(Aux_Totales!$N:$N, Aux_Totales!$F:$F, $F224, Aux_Totales!$A:$A, Aperturas!$A$2), 0))</f>
        <v/>
      </c>
      <c r="GOA224" s="21" t="str">
        <f>IF(GOA220 = "", "", IFERROR(GOA220 / SUMIFS(Aux_Totales!$N:$N, Aux_Totales!$F:$F, $F224, Aux_Totales!$A:$A, Aperturas!$A$2), 0))</f>
        <v/>
      </c>
      <c r="GOB224" s="21" t="str">
        <f>IF(GOB220 = "", "", IFERROR(GOB220 / SUMIFS(Aux_Totales!$N:$N, Aux_Totales!$F:$F, $F224, Aux_Totales!$A:$A, Aperturas!$A$2), 0))</f>
        <v/>
      </c>
      <c r="GOC224" s="21" t="str">
        <f>IF(GOC220 = "", "", IFERROR(GOC220 / SUMIFS(Aux_Totales!$N:$N, Aux_Totales!$F:$F, $F224, Aux_Totales!$A:$A, Aperturas!$A$2), 0))</f>
        <v/>
      </c>
      <c r="GOD224" s="21" t="str">
        <f>IF(GOD220 = "", "", IFERROR(GOD220 / SUMIFS(Aux_Totales!$N:$N, Aux_Totales!$F:$F, $F224, Aux_Totales!$A:$A, Aperturas!$A$2), 0))</f>
        <v/>
      </c>
      <c r="GOE224" s="21" t="str">
        <f>IF(GOE220 = "", "", IFERROR(GOE220 / SUMIFS(Aux_Totales!$N:$N, Aux_Totales!$F:$F, $F224, Aux_Totales!$A:$A, Aperturas!$A$2), 0))</f>
        <v/>
      </c>
      <c r="GOF224" s="21" t="str">
        <f>IF(GOF220 = "", "", IFERROR(GOF220 / SUMIFS(Aux_Totales!$N:$N, Aux_Totales!$F:$F, $F224, Aux_Totales!$A:$A, Aperturas!$A$2), 0))</f>
        <v/>
      </c>
      <c r="GOG224" s="21" t="str">
        <f>IF(GOG220 = "", "", IFERROR(GOG220 / SUMIFS(Aux_Totales!$N:$N, Aux_Totales!$F:$F, $F224, Aux_Totales!$A:$A, Aperturas!$A$2), 0))</f>
        <v/>
      </c>
      <c r="GOH224" s="21" t="str">
        <f>IF(GOH220 = "", "", IFERROR(GOH220 / SUMIFS(Aux_Totales!$N:$N, Aux_Totales!$F:$F, $F224, Aux_Totales!$A:$A, Aperturas!$A$2), 0))</f>
        <v/>
      </c>
      <c r="GOI224" s="21" t="str">
        <f>IF(GOI220 = "", "", IFERROR(GOI220 / SUMIFS(Aux_Totales!$N:$N, Aux_Totales!$F:$F, $F224, Aux_Totales!$A:$A, Aperturas!$A$2), 0))</f>
        <v/>
      </c>
      <c r="GOJ224" s="21" t="str">
        <f>IF(GOJ220 = "", "", IFERROR(GOJ220 / SUMIFS(Aux_Totales!$N:$N, Aux_Totales!$F:$F, $F224, Aux_Totales!$A:$A, Aperturas!$A$2), 0))</f>
        <v/>
      </c>
      <c r="GOK224" s="21" t="str">
        <f>IF(GOK220 = "", "", IFERROR(GOK220 / SUMIFS(Aux_Totales!$N:$N, Aux_Totales!$F:$F, $F224, Aux_Totales!$A:$A, Aperturas!$A$2), 0))</f>
        <v/>
      </c>
      <c r="GOL224" s="21" t="str">
        <f>IF(GOL220 = "", "", IFERROR(GOL220 / SUMIFS(Aux_Totales!$N:$N, Aux_Totales!$F:$F, $F224, Aux_Totales!$A:$A, Aperturas!$A$2), 0))</f>
        <v/>
      </c>
      <c r="GOM224" s="21" t="str">
        <f>IF(GOM220 = "", "", IFERROR(GOM220 / SUMIFS(Aux_Totales!$N:$N, Aux_Totales!$F:$F, $F224, Aux_Totales!$A:$A, Aperturas!$A$2), 0))</f>
        <v/>
      </c>
      <c r="GON224" s="21" t="str">
        <f>IF(GON220 = "", "", IFERROR(GON220 / SUMIFS(Aux_Totales!$N:$N, Aux_Totales!$F:$F, $F224, Aux_Totales!$A:$A, Aperturas!$A$2), 0))</f>
        <v/>
      </c>
      <c r="GOO224" s="21" t="str">
        <f>IF(GOO220 = "", "", IFERROR(GOO220 / SUMIFS(Aux_Totales!$N:$N, Aux_Totales!$F:$F, $F224, Aux_Totales!$A:$A, Aperturas!$A$2), 0))</f>
        <v/>
      </c>
      <c r="GOP224" s="21" t="str">
        <f>IF(GOP220 = "", "", IFERROR(GOP220 / SUMIFS(Aux_Totales!$N:$N, Aux_Totales!$F:$F, $F224, Aux_Totales!$A:$A, Aperturas!$A$2), 0))</f>
        <v/>
      </c>
      <c r="GOQ224" s="21" t="str">
        <f>IF(GOQ220 = "", "", IFERROR(GOQ220 / SUMIFS(Aux_Totales!$N:$N, Aux_Totales!$F:$F, $F224, Aux_Totales!$A:$A, Aperturas!$A$2), 0))</f>
        <v/>
      </c>
      <c r="GOR224" s="21" t="str">
        <f>IF(GOR220 = "", "", IFERROR(GOR220 / SUMIFS(Aux_Totales!$N:$N, Aux_Totales!$F:$F, $F224, Aux_Totales!$A:$A, Aperturas!$A$2), 0))</f>
        <v/>
      </c>
      <c r="GOS224" s="21" t="str">
        <f>IF(GOS220 = "", "", IFERROR(GOS220 / SUMIFS(Aux_Totales!$N:$N, Aux_Totales!$F:$F, $F224, Aux_Totales!$A:$A, Aperturas!$A$2), 0))</f>
        <v/>
      </c>
      <c r="GOT224" s="21" t="str">
        <f>IF(GOT220 = "", "", IFERROR(GOT220 / SUMIFS(Aux_Totales!$N:$N, Aux_Totales!$F:$F, $F224, Aux_Totales!$A:$A, Aperturas!$A$2), 0))</f>
        <v/>
      </c>
      <c r="GOU224" s="21" t="str">
        <f>IF(GOU220 = "", "", IFERROR(GOU220 / SUMIFS(Aux_Totales!$N:$N, Aux_Totales!$F:$F, $F224, Aux_Totales!$A:$A, Aperturas!$A$2), 0))</f>
        <v/>
      </c>
      <c r="GOV224" s="21" t="str">
        <f>IF(GOV220 = "", "", IFERROR(GOV220 / SUMIFS(Aux_Totales!$N:$N, Aux_Totales!$F:$F, $F224, Aux_Totales!$A:$A, Aperturas!$A$2), 0))</f>
        <v/>
      </c>
      <c r="GOW224" s="21" t="str">
        <f>IF(GOW220 = "", "", IFERROR(GOW220 / SUMIFS(Aux_Totales!$N:$N, Aux_Totales!$F:$F, $F224, Aux_Totales!$A:$A, Aperturas!$A$2), 0))</f>
        <v/>
      </c>
      <c r="GOX224" s="21" t="str">
        <f>IF(GOX220 = "", "", IFERROR(GOX220 / SUMIFS(Aux_Totales!$N:$N, Aux_Totales!$F:$F, $F224, Aux_Totales!$A:$A, Aperturas!$A$2), 0))</f>
        <v/>
      </c>
      <c r="GOY224" s="21" t="str">
        <f>IF(GOY220 = "", "", IFERROR(GOY220 / SUMIFS(Aux_Totales!$N:$N, Aux_Totales!$F:$F, $F224, Aux_Totales!$A:$A, Aperturas!$A$2), 0))</f>
        <v/>
      </c>
      <c r="GOZ224" s="21" t="str">
        <f>IF(GOZ220 = "", "", IFERROR(GOZ220 / SUMIFS(Aux_Totales!$N:$N, Aux_Totales!$F:$F, $F224, Aux_Totales!$A:$A, Aperturas!$A$2), 0))</f>
        <v/>
      </c>
      <c r="GPA224" s="21" t="str">
        <f>IF(GPA220 = "", "", IFERROR(GPA220 / SUMIFS(Aux_Totales!$N:$N, Aux_Totales!$F:$F, $F224, Aux_Totales!$A:$A, Aperturas!$A$2), 0))</f>
        <v/>
      </c>
      <c r="GPB224" s="21" t="str">
        <f>IF(GPB220 = "", "", IFERROR(GPB220 / SUMIFS(Aux_Totales!$N:$N, Aux_Totales!$F:$F, $F224, Aux_Totales!$A:$A, Aperturas!$A$2), 0))</f>
        <v/>
      </c>
      <c r="GPC224" s="21" t="str">
        <f>IF(GPC220 = "", "", IFERROR(GPC220 / SUMIFS(Aux_Totales!$N:$N, Aux_Totales!$F:$F, $F224, Aux_Totales!$A:$A, Aperturas!$A$2), 0))</f>
        <v/>
      </c>
      <c r="GPD224" s="21" t="str">
        <f>IF(GPD220 = "", "", IFERROR(GPD220 / SUMIFS(Aux_Totales!$N:$N, Aux_Totales!$F:$F, $F224, Aux_Totales!$A:$A, Aperturas!$A$2), 0))</f>
        <v/>
      </c>
      <c r="GPE224" s="21" t="str">
        <f>IF(GPE220 = "", "", IFERROR(GPE220 / SUMIFS(Aux_Totales!$N:$N, Aux_Totales!$F:$F, $F224, Aux_Totales!$A:$A, Aperturas!$A$2), 0))</f>
        <v/>
      </c>
      <c r="GPF224" s="21" t="str">
        <f>IF(GPF220 = "", "", IFERROR(GPF220 / SUMIFS(Aux_Totales!$N:$N, Aux_Totales!$F:$F, $F224, Aux_Totales!$A:$A, Aperturas!$A$2), 0))</f>
        <v/>
      </c>
      <c r="GPG224" s="21" t="str">
        <f>IF(GPG220 = "", "", IFERROR(GPG220 / SUMIFS(Aux_Totales!$N:$N, Aux_Totales!$F:$F, $F224, Aux_Totales!$A:$A, Aperturas!$A$2), 0))</f>
        <v/>
      </c>
      <c r="GPH224" s="21" t="str">
        <f>IF(GPH220 = "", "", IFERROR(GPH220 / SUMIFS(Aux_Totales!$N:$N, Aux_Totales!$F:$F, $F224, Aux_Totales!$A:$A, Aperturas!$A$2), 0))</f>
        <v/>
      </c>
      <c r="GPI224" s="21" t="str">
        <f>IF(GPI220 = "", "", IFERROR(GPI220 / SUMIFS(Aux_Totales!$N:$N, Aux_Totales!$F:$F, $F224, Aux_Totales!$A:$A, Aperturas!$A$2), 0))</f>
        <v/>
      </c>
      <c r="GPJ224" s="21" t="str">
        <f>IF(GPJ220 = "", "", IFERROR(GPJ220 / SUMIFS(Aux_Totales!$N:$N, Aux_Totales!$F:$F, $F224, Aux_Totales!$A:$A, Aperturas!$A$2), 0))</f>
        <v/>
      </c>
      <c r="GPK224" s="21" t="str">
        <f>IF(GPK220 = "", "", IFERROR(GPK220 / SUMIFS(Aux_Totales!$N:$N, Aux_Totales!$F:$F, $F224, Aux_Totales!$A:$A, Aperturas!$A$2), 0))</f>
        <v/>
      </c>
      <c r="GPL224" s="21" t="str">
        <f>IF(GPL220 = "", "", IFERROR(GPL220 / SUMIFS(Aux_Totales!$N:$N, Aux_Totales!$F:$F, $F224, Aux_Totales!$A:$A, Aperturas!$A$2), 0))</f>
        <v/>
      </c>
      <c r="GPM224" s="21" t="str">
        <f>IF(GPM220 = "", "", IFERROR(GPM220 / SUMIFS(Aux_Totales!$N:$N, Aux_Totales!$F:$F, $F224, Aux_Totales!$A:$A, Aperturas!$A$2), 0))</f>
        <v/>
      </c>
      <c r="GPN224" s="21" t="str">
        <f>IF(GPN220 = "", "", IFERROR(GPN220 / SUMIFS(Aux_Totales!$N:$N, Aux_Totales!$F:$F, $F224, Aux_Totales!$A:$A, Aperturas!$A$2), 0))</f>
        <v/>
      </c>
      <c r="GPO224" s="21" t="str">
        <f>IF(GPO220 = "", "", IFERROR(GPO220 / SUMIFS(Aux_Totales!$N:$N, Aux_Totales!$F:$F, $F224, Aux_Totales!$A:$A, Aperturas!$A$2), 0))</f>
        <v/>
      </c>
      <c r="GPP224" s="21" t="str">
        <f>IF(GPP220 = "", "", IFERROR(GPP220 / SUMIFS(Aux_Totales!$N:$N, Aux_Totales!$F:$F, $F224, Aux_Totales!$A:$A, Aperturas!$A$2), 0))</f>
        <v/>
      </c>
      <c r="GPQ224" s="21" t="str">
        <f>IF(GPQ220 = "", "", IFERROR(GPQ220 / SUMIFS(Aux_Totales!$N:$N, Aux_Totales!$F:$F, $F224, Aux_Totales!$A:$A, Aperturas!$A$2), 0))</f>
        <v/>
      </c>
      <c r="GPR224" s="21" t="str">
        <f>IF(GPR220 = "", "", IFERROR(GPR220 / SUMIFS(Aux_Totales!$N:$N, Aux_Totales!$F:$F, $F224, Aux_Totales!$A:$A, Aperturas!$A$2), 0))</f>
        <v/>
      </c>
      <c r="GPS224" s="21" t="str">
        <f>IF(GPS220 = "", "", IFERROR(GPS220 / SUMIFS(Aux_Totales!$N:$N, Aux_Totales!$F:$F, $F224, Aux_Totales!$A:$A, Aperturas!$A$2), 0))</f>
        <v/>
      </c>
      <c r="GPT224" s="21" t="str">
        <f>IF(GPT220 = "", "", IFERROR(GPT220 / SUMIFS(Aux_Totales!$N:$N, Aux_Totales!$F:$F, $F224, Aux_Totales!$A:$A, Aperturas!$A$2), 0))</f>
        <v/>
      </c>
      <c r="GPU224" s="21" t="str">
        <f>IF(GPU220 = "", "", IFERROR(GPU220 / SUMIFS(Aux_Totales!$N:$N, Aux_Totales!$F:$F, $F224, Aux_Totales!$A:$A, Aperturas!$A$2), 0))</f>
        <v/>
      </c>
      <c r="GPV224" s="21" t="str">
        <f>IF(GPV220 = "", "", IFERROR(GPV220 / SUMIFS(Aux_Totales!$N:$N, Aux_Totales!$F:$F, $F224, Aux_Totales!$A:$A, Aperturas!$A$2), 0))</f>
        <v/>
      </c>
      <c r="GPW224" s="21" t="str">
        <f>IF(GPW220 = "", "", IFERROR(GPW220 / SUMIFS(Aux_Totales!$N:$N, Aux_Totales!$F:$F, $F224, Aux_Totales!$A:$A, Aperturas!$A$2), 0))</f>
        <v/>
      </c>
      <c r="GPX224" s="21" t="str">
        <f>IF(GPX220 = "", "", IFERROR(GPX220 / SUMIFS(Aux_Totales!$N:$N, Aux_Totales!$F:$F, $F224, Aux_Totales!$A:$A, Aperturas!$A$2), 0))</f>
        <v/>
      </c>
      <c r="GPY224" s="21" t="str">
        <f>IF(GPY220 = "", "", IFERROR(GPY220 / SUMIFS(Aux_Totales!$N:$N, Aux_Totales!$F:$F, $F224, Aux_Totales!$A:$A, Aperturas!$A$2), 0))</f>
        <v/>
      </c>
      <c r="GPZ224" s="21" t="str">
        <f>IF(GPZ220 = "", "", IFERROR(GPZ220 / SUMIFS(Aux_Totales!$N:$N, Aux_Totales!$F:$F, $F224, Aux_Totales!$A:$A, Aperturas!$A$2), 0))</f>
        <v/>
      </c>
      <c r="GQA224" s="21" t="str">
        <f>IF(GQA220 = "", "", IFERROR(GQA220 / SUMIFS(Aux_Totales!$N:$N, Aux_Totales!$F:$F, $F224, Aux_Totales!$A:$A, Aperturas!$A$2), 0))</f>
        <v/>
      </c>
      <c r="GQB224" s="21" t="str">
        <f>IF(GQB220 = "", "", IFERROR(GQB220 / SUMIFS(Aux_Totales!$N:$N, Aux_Totales!$F:$F, $F224, Aux_Totales!$A:$A, Aperturas!$A$2), 0))</f>
        <v/>
      </c>
      <c r="GQC224" s="21" t="str">
        <f>IF(GQC220 = "", "", IFERROR(GQC220 / SUMIFS(Aux_Totales!$N:$N, Aux_Totales!$F:$F, $F224, Aux_Totales!$A:$A, Aperturas!$A$2), 0))</f>
        <v/>
      </c>
      <c r="GQD224" s="21" t="str">
        <f>IF(GQD220 = "", "", IFERROR(GQD220 / SUMIFS(Aux_Totales!$N:$N, Aux_Totales!$F:$F, $F224, Aux_Totales!$A:$A, Aperturas!$A$2), 0))</f>
        <v/>
      </c>
      <c r="GQE224" s="21" t="str">
        <f>IF(GQE220 = "", "", IFERROR(GQE220 / SUMIFS(Aux_Totales!$N:$N, Aux_Totales!$F:$F, $F224, Aux_Totales!$A:$A, Aperturas!$A$2), 0))</f>
        <v/>
      </c>
      <c r="GQF224" s="21" t="str">
        <f>IF(GQF220 = "", "", IFERROR(GQF220 / SUMIFS(Aux_Totales!$N:$N, Aux_Totales!$F:$F, $F224, Aux_Totales!$A:$A, Aperturas!$A$2), 0))</f>
        <v/>
      </c>
      <c r="GQG224" s="21" t="str">
        <f>IF(GQG220 = "", "", IFERROR(GQG220 / SUMIFS(Aux_Totales!$N:$N, Aux_Totales!$F:$F, $F224, Aux_Totales!$A:$A, Aperturas!$A$2), 0))</f>
        <v/>
      </c>
      <c r="GQH224" s="21" t="str">
        <f>IF(GQH220 = "", "", IFERROR(GQH220 / SUMIFS(Aux_Totales!$N:$N, Aux_Totales!$F:$F, $F224, Aux_Totales!$A:$A, Aperturas!$A$2), 0))</f>
        <v/>
      </c>
      <c r="GQI224" s="21" t="str">
        <f>IF(GQI220 = "", "", IFERROR(GQI220 / SUMIFS(Aux_Totales!$N:$N, Aux_Totales!$F:$F, $F224, Aux_Totales!$A:$A, Aperturas!$A$2), 0))</f>
        <v/>
      </c>
      <c r="GQJ224" s="21" t="str">
        <f>IF(GQJ220 = "", "", IFERROR(GQJ220 / SUMIFS(Aux_Totales!$N:$N, Aux_Totales!$F:$F, $F224, Aux_Totales!$A:$A, Aperturas!$A$2), 0))</f>
        <v/>
      </c>
      <c r="GQK224" s="21" t="str">
        <f>IF(GQK220 = "", "", IFERROR(GQK220 / SUMIFS(Aux_Totales!$N:$N, Aux_Totales!$F:$F, $F224, Aux_Totales!$A:$A, Aperturas!$A$2), 0))</f>
        <v/>
      </c>
      <c r="GQL224" s="21" t="str">
        <f>IF(GQL220 = "", "", IFERROR(GQL220 / SUMIFS(Aux_Totales!$N:$N, Aux_Totales!$F:$F, $F224, Aux_Totales!$A:$A, Aperturas!$A$2), 0))</f>
        <v/>
      </c>
      <c r="GQM224" s="21" t="str">
        <f>IF(GQM220 = "", "", IFERROR(GQM220 / SUMIFS(Aux_Totales!$N:$N, Aux_Totales!$F:$F, $F224, Aux_Totales!$A:$A, Aperturas!$A$2), 0))</f>
        <v/>
      </c>
      <c r="GQN224" s="21" t="str">
        <f>IF(GQN220 = "", "", IFERROR(GQN220 / SUMIFS(Aux_Totales!$N:$N, Aux_Totales!$F:$F, $F224, Aux_Totales!$A:$A, Aperturas!$A$2), 0))</f>
        <v/>
      </c>
      <c r="GQO224" s="21" t="str">
        <f>IF(GQO220 = "", "", IFERROR(GQO220 / SUMIFS(Aux_Totales!$N:$N, Aux_Totales!$F:$F, $F224, Aux_Totales!$A:$A, Aperturas!$A$2), 0))</f>
        <v/>
      </c>
      <c r="GQP224" s="21" t="str">
        <f>IF(GQP220 = "", "", IFERROR(GQP220 / SUMIFS(Aux_Totales!$N:$N, Aux_Totales!$F:$F, $F224, Aux_Totales!$A:$A, Aperturas!$A$2), 0))</f>
        <v/>
      </c>
      <c r="GQQ224" s="21" t="str">
        <f>IF(GQQ220 = "", "", IFERROR(GQQ220 / SUMIFS(Aux_Totales!$N:$N, Aux_Totales!$F:$F, $F224, Aux_Totales!$A:$A, Aperturas!$A$2), 0))</f>
        <v/>
      </c>
      <c r="GQR224" s="21" t="str">
        <f>IF(GQR220 = "", "", IFERROR(GQR220 / SUMIFS(Aux_Totales!$N:$N, Aux_Totales!$F:$F, $F224, Aux_Totales!$A:$A, Aperturas!$A$2), 0))</f>
        <v/>
      </c>
      <c r="GQS224" s="21" t="str">
        <f>IF(GQS220 = "", "", IFERROR(GQS220 / SUMIFS(Aux_Totales!$N:$N, Aux_Totales!$F:$F, $F224, Aux_Totales!$A:$A, Aperturas!$A$2), 0))</f>
        <v/>
      </c>
      <c r="GQT224" s="21" t="str">
        <f>IF(GQT220 = "", "", IFERROR(GQT220 / SUMIFS(Aux_Totales!$N:$N, Aux_Totales!$F:$F, $F224, Aux_Totales!$A:$A, Aperturas!$A$2), 0))</f>
        <v/>
      </c>
      <c r="GQU224" s="21" t="str">
        <f>IF(GQU220 = "", "", IFERROR(GQU220 / SUMIFS(Aux_Totales!$N:$N, Aux_Totales!$F:$F, $F224, Aux_Totales!$A:$A, Aperturas!$A$2), 0))</f>
        <v/>
      </c>
      <c r="GQV224" s="21" t="str">
        <f>IF(GQV220 = "", "", IFERROR(GQV220 / SUMIFS(Aux_Totales!$N:$N, Aux_Totales!$F:$F, $F224, Aux_Totales!$A:$A, Aperturas!$A$2), 0))</f>
        <v/>
      </c>
      <c r="GQW224" s="21" t="str">
        <f>IF(GQW220 = "", "", IFERROR(GQW220 / SUMIFS(Aux_Totales!$N:$N, Aux_Totales!$F:$F, $F224, Aux_Totales!$A:$A, Aperturas!$A$2), 0))</f>
        <v/>
      </c>
      <c r="GQX224" s="21" t="str">
        <f>IF(GQX220 = "", "", IFERROR(GQX220 / SUMIFS(Aux_Totales!$N:$N, Aux_Totales!$F:$F, $F224, Aux_Totales!$A:$A, Aperturas!$A$2), 0))</f>
        <v/>
      </c>
      <c r="GQY224" s="21" t="str">
        <f>IF(GQY220 = "", "", IFERROR(GQY220 / SUMIFS(Aux_Totales!$N:$N, Aux_Totales!$F:$F, $F224, Aux_Totales!$A:$A, Aperturas!$A$2), 0))</f>
        <v/>
      </c>
      <c r="GQZ224" s="21" t="str">
        <f>IF(GQZ220 = "", "", IFERROR(GQZ220 / SUMIFS(Aux_Totales!$N:$N, Aux_Totales!$F:$F, $F224, Aux_Totales!$A:$A, Aperturas!$A$2), 0))</f>
        <v/>
      </c>
      <c r="GRA224" s="21" t="str">
        <f>IF(GRA220 = "", "", IFERROR(GRA220 / SUMIFS(Aux_Totales!$N:$N, Aux_Totales!$F:$F, $F224, Aux_Totales!$A:$A, Aperturas!$A$2), 0))</f>
        <v/>
      </c>
      <c r="GRB224" s="21" t="str">
        <f>IF(GRB220 = "", "", IFERROR(GRB220 / SUMIFS(Aux_Totales!$N:$N, Aux_Totales!$F:$F, $F224, Aux_Totales!$A:$A, Aperturas!$A$2), 0))</f>
        <v/>
      </c>
      <c r="GRC224" s="21" t="str">
        <f>IF(GRC220 = "", "", IFERROR(GRC220 / SUMIFS(Aux_Totales!$N:$N, Aux_Totales!$F:$F, $F224, Aux_Totales!$A:$A, Aperturas!$A$2), 0))</f>
        <v/>
      </c>
      <c r="GRD224" s="21" t="str">
        <f>IF(GRD220 = "", "", IFERROR(GRD220 / SUMIFS(Aux_Totales!$N:$N, Aux_Totales!$F:$F, $F224, Aux_Totales!$A:$A, Aperturas!$A$2), 0))</f>
        <v/>
      </c>
      <c r="GRE224" s="21" t="str">
        <f>IF(GRE220 = "", "", IFERROR(GRE220 / SUMIFS(Aux_Totales!$N:$N, Aux_Totales!$F:$F, $F224, Aux_Totales!$A:$A, Aperturas!$A$2), 0))</f>
        <v/>
      </c>
      <c r="GRF224" s="21" t="str">
        <f>IF(GRF220 = "", "", IFERROR(GRF220 / SUMIFS(Aux_Totales!$N:$N, Aux_Totales!$F:$F, $F224, Aux_Totales!$A:$A, Aperturas!$A$2), 0))</f>
        <v/>
      </c>
      <c r="GRG224" s="21" t="str">
        <f>IF(GRG220 = "", "", IFERROR(GRG220 / SUMIFS(Aux_Totales!$N:$N, Aux_Totales!$F:$F, $F224, Aux_Totales!$A:$A, Aperturas!$A$2), 0))</f>
        <v/>
      </c>
      <c r="GRH224" s="21" t="str">
        <f>IF(GRH220 = "", "", IFERROR(GRH220 / SUMIFS(Aux_Totales!$N:$N, Aux_Totales!$F:$F, $F224, Aux_Totales!$A:$A, Aperturas!$A$2), 0))</f>
        <v/>
      </c>
      <c r="GRI224" s="21" t="str">
        <f>IF(GRI220 = "", "", IFERROR(GRI220 / SUMIFS(Aux_Totales!$N:$N, Aux_Totales!$F:$F, $F224, Aux_Totales!$A:$A, Aperturas!$A$2), 0))</f>
        <v/>
      </c>
      <c r="GRJ224" s="21" t="str">
        <f>IF(GRJ220 = "", "", IFERROR(GRJ220 / SUMIFS(Aux_Totales!$N:$N, Aux_Totales!$F:$F, $F224, Aux_Totales!$A:$A, Aperturas!$A$2), 0))</f>
        <v/>
      </c>
      <c r="GRK224" s="21" t="str">
        <f>IF(GRK220 = "", "", IFERROR(GRK220 / SUMIFS(Aux_Totales!$N:$N, Aux_Totales!$F:$F, $F224, Aux_Totales!$A:$A, Aperturas!$A$2), 0))</f>
        <v/>
      </c>
      <c r="GRL224" s="21" t="str">
        <f>IF(GRL220 = "", "", IFERROR(GRL220 / SUMIFS(Aux_Totales!$N:$N, Aux_Totales!$F:$F, $F224, Aux_Totales!$A:$A, Aperturas!$A$2), 0))</f>
        <v/>
      </c>
      <c r="GRM224" s="21" t="str">
        <f>IF(GRM220 = "", "", IFERROR(GRM220 / SUMIFS(Aux_Totales!$N:$N, Aux_Totales!$F:$F, $F224, Aux_Totales!$A:$A, Aperturas!$A$2), 0))</f>
        <v/>
      </c>
      <c r="GRN224" s="21" t="str">
        <f>IF(GRN220 = "", "", IFERROR(GRN220 / SUMIFS(Aux_Totales!$N:$N, Aux_Totales!$F:$F, $F224, Aux_Totales!$A:$A, Aperturas!$A$2), 0))</f>
        <v/>
      </c>
      <c r="GRO224" s="21" t="str">
        <f>IF(GRO220 = "", "", IFERROR(GRO220 / SUMIFS(Aux_Totales!$N:$N, Aux_Totales!$F:$F, $F224, Aux_Totales!$A:$A, Aperturas!$A$2), 0))</f>
        <v/>
      </c>
      <c r="GRP224" s="21" t="str">
        <f>IF(GRP220 = "", "", IFERROR(GRP220 / SUMIFS(Aux_Totales!$N:$N, Aux_Totales!$F:$F, $F224, Aux_Totales!$A:$A, Aperturas!$A$2), 0))</f>
        <v/>
      </c>
      <c r="GRQ224" s="21" t="str">
        <f>IF(GRQ220 = "", "", IFERROR(GRQ220 / SUMIFS(Aux_Totales!$N:$N, Aux_Totales!$F:$F, $F224, Aux_Totales!$A:$A, Aperturas!$A$2), 0))</f>
        <v/>
      </c>
      <c r="GRR224" s="21" t="str">
        <f>IF(GRR220 = "", "", IFERROR(GRR220 / SUMIFS(Aux_Totales!$N:$N, Aux_Totales!$F:$F, $F224, Aux_Totales!$A:$A, Aperturas!$A$2), 0))</f>
        <v/>
      </c>
      <c r="GRS224" s="21" t="str">
        <f>IF(GRS220 = "", "", IFERROR(GRS220 / SUMIFS(Aux_Totales!$N:$N, Aux_Totales!$F:$F, $F224, Aux_Totales!$A:$A, Aperturas!$A$2), 0))</f>
        <v/>
      </c>
      <c r="GRT224" s="21" t="str">
        <f>IF(GRT220 = "", "", IFERROR(GRT220 / SUMIFS(Aux_Totales!$N:$N, Aux_Totales!$F:$F, $F224, Aux_Totales!$A:$A, Aperturas!$A$2), 0))</f>
        <v/>
      </c>
      <c r="GRU224" s="21" t="str">
        <f>IF(GRU220 = "", "", IFERROR(GRU220 / SUMIFS(Aux_Totales!$N:$N, Aux_Totales!$F:$F, $F224, Aux_Totales!$A:$A, Aperturas!$A$2), 0))</f>
        <v/>
      </c>
      <c r="GRV224" s="21" t="str">
        <f>IF(GRV220 = "", "", IFERROR(GRV220 / SUMIFS(Aux_Totales!$N:$N, Aux_Totales!$F:$F, $F224, Aux_Totales!$A:$A, Aperturas!$A$2), 0))</f>
        <v/>
      </c>
      <c r="GRW224" s="21" t="str">
        <f>IF(GRW220 = "", "", IFERROR(GRW220 / SUMIFS(Aux_Totales!$N:$N, Aux_Totales!$F:$F, $F224, Aux_Totales!$A:$A, Aperturas!$A$2), 0))</f>
        <v/>
      </c>
      <c r="GRX224" s="21" t="str">
        <f>IF(GRX220 = "", "", IFERROR(GRX220 / SUMIFS(Aux_Totales!$N:$N, Aux_Totales!$F:$F, $F224, Aux_Totales!$A:$A, Aperturas!$A$2), 0))</f>
        <v/>
      </c>
      <c r="GRY224" s="21" t="str">
        <f>IF(GRY220 = "", "", IFERROR(GRY220 / SUMIFS(Aux_Totales!$N:$N, Aux_Totales!$F:$F, $F224, Aux_Totales!$A:$A, Aperturas!$A$2), 0))</f>
        <v/>
      </c>
      <c r="GRZ224" s="21" t="str">
        <f>IF(GRZ220 = "", "", IFERROR(GRZ220 / SUMIFS(Aux_Totales!$N:$N, Aux_Totales!$F:$F, $F224, Aux_Totales!$A:$A, Aperturas!$A$2), 0))</f>
        <v/>
      </c>
      <c r="GSA224" s="21" t="str">
        <f>IF(GSA220 = "", "", IFERROR(GSA220 / SUMIFS(Aux_Totales!$N:$N, Aux_Totales!$F:$F, $F224, Aux_Totales!$A:$A, Aperturas!$A$2), 0))</f>
        <v/>
      </c>
      <c r="GSB224" s="21" t="str">
        <f>IF(GSB220 = "", "", IFERROR(GSB220 / SUMIFS(Aux_Totales!$N:$N, Aux_Totales!$F:$F, $F224, Aux_Totales!$A:$A, Aperturas!$A$2), 0))</f>
        <v/>
      </c>
      <c r="GSC224" s="21" t="str">
        <f>IF(GSC220 = "", "", IFERROR(GSC220 / SUMIFS(Aux_Totales!$N:$N, Aux_Totales!$F:$F, $F224, Aux_Totales!$A:$A, Aperturas!$A$2), 0))</f>
        <v/>
      </c>
      <c r="GSD224" s="21" t="str">
        <f>IF(GSD220 = "", "", IFERROR(GSD220 / SUMIFS(Aux_Totales!$N:$N, Aux_Totales!$F:$F, $F224, Aux_Totales!$A:$A, Aperturas!$A$2), 0))</f>
        <v/>
      </c>
      <c r="GSE224" s="21" t="str">
        <f>IF(GSE220 = "", "", IFERROR(GSE220 / SUMIFS(Aux_Totales!$N:$N, Aux_Totales!$F:$F, $F224, Aux_Totales!$A:$A, Aperturas!$A$2), 0))</f>
        <v/>
      </c>
      <c r="GSF224" s="21" t="str">
        <f>IF(GSF220 = "", "", IFERROR(GSF220 / SUMIFS(Aux_Totales!$N:$N, Aux_Totales!$F:$F, $F224, Aux_Totales!$A:$A, Aperturas!$A$2), 0))</f>
        <v/>
      </c>
      <c r="GSG224" s="21" t="str">
        <f>IF(GSG220 = "", "", IFERROR(GSG220 / SUMIFS(Aux_Totales!$N:$N, Aux_Totales!$F:$F, $F224, Aux_Totales!$A:$A, Aperturas!$A$2), 0))</f>
        <v/>
      </c>
      <c r="GSH224" s="21" t="str">
        <f>IF(GSH220 = "", "", IFERROR(GSH220 / SUMIFS(Aux_Totales!$N:$N, Aux_Totales!$F:$F, $F224, Aux_Totales!$A:$A, Aperturas!$A$2), 0))</f>
        <v/>
      </c>
      <c r="GSI224" s="21" t="str">
        <f>IF(GSI220 = "", "", IFERROR(GSI220 / SUMIFS(Aux_Totales!$N:$N, Aux_Totales!$F:$F, $F224, Aux_Totales!$A:$A, Aperturas!$A$2), 0))</f>
        <v/>
      </c>
      <c r="GSJ224" s="21" t="str">
        <f>IF(GSJ220 = "", "", IFERROR(GSJ220 / SUMIFS(Aux_Totales!$N:$N, Aux_Totales!$F:$F, $F224, Aux_Totales!$A:$A, Aperturas!$A$2), 0))</f>
        <v/>
      </c>
      <c r="GSK224" s="21" t="str">
        <f>IF(GSK220 = "", "", IFERROR(GSK220 / SUMIFS(Aux_Totales!$N:$N, Aux_Totales!$F:$F, $F224, Aux_Totales!$A:$A, Aperturas!$A$2), 0))</f>
        <v/>
      </c>
      <c r="GSL224" s="21" t="str">
        <f>IF(GSL220 = "", "", IFERROR(GSL220 / SUMIFS(Aux_Totales!$N:$N, Aux_Totales!$F:$F, $F224, Aux_Totales!$A:$A, Aperturas!$A$2), 0))</f>
        <v/>
      </c>
      <c r="GSM224" s="21" t="str">
        <f>IF(GSM220 = "", "", IFERROR(GSM220 / SUMIFS(Aux_Totales!$N:$N, Aux_Totales!$F:$F, $F224, Aux_Totales!$A:$A, Aperturas!$A$2), 0))</f>
        <v/>
      </c>
      <c r="GSN224" s="21" t="str">
        <f>IF(GSN220 = "", "", IFERROR(GSN220 / SUMIFS(Aux_Totales!$N:$N, Aux_Totales!$F:$F, $F224, Aux_Totales!$A:$A, Aperturas!$A$2), 0))</f>
        <v/>
      </c>
      <c r="GSO224" s="21" t="str">
        <f>IF(GSO220 = "", "", IFERROR(GSO220 / SUMIFS(Aux_Totales!$N:$N, Aux_Totales!$F:$F, $F224, Aux_Totales!$A:$A, Aperturas!$A$2), 0))</f>
        <v/>
      </c>
      <c r="GSP224" s="21" t="str">
        <f>IF(GSP220 = "", "", IFERROR(GSP220 / SUMIFS(Aux_Totales!$N:$N, Aux_Totales!$F:$F, $F224, Aux_Totales!$A:$A, Aperturas!$A$2), 0))</f>
        <v/>
      </c>
      <c r="GSQ224" s="21" t="str">
        <f>IF(GSQ220 = "", "", IFERROR(GSQ220 / SUMIFS(Aux_Totales!$N:$N, Aux_Totales!$F:$F, $F224, Aux_Totales!$A:$A, Aperturas!$A$2), 0))</f>
        <v/>
      </c>
      <c r="GSR224" s="21" t="str">
        <f>IF(GSR220 = "", "", IFERROR(GSR220 / SUMIFS(Aux_Totales!$N:$N, Aux_Totales!$F:$F, $F224, Aux_Totales!$A:$A, Aperturas!$A$2), 0))</f>
        <v/>
      </c>
      <c r="GSS224" s="21" t="str">
        <f>IF(GSS220 = "", "", IFERROR(GSS220 / SUMIFS(Aux_Totales!$N:$N, Aux_Totales!$F:$F, $F224, Aux_Totales!$A:$A, Aperturas!$A$2), 0))</f>
        <v/>
      </c>
      <c r="GST224" s="21" t="str">
        <f>IF(GST220 = "", "", IFERROR(GST220 / SUMIFS(Aux_Totales!$N:$N, Aux_Totales!$F:$F, $F224, Aux_Totales!$A:$A, Aperturas!$A$2), 0))</f>
        <v/>
      </c>
      <c r="GSU224" s="21" t="str">
        <f>IF(GSU220 = "", "", IFERROR(GSU220 / SUMIFS(Aux_Totales!$N:$N, Aux_Totales!$F:$F, $F224, Aux_Totales!$A:$A, Aperturas!$A$2), 0))</f>
        <v/>
      </c>
      <c r="GSV224" s="21" t="str">
        <f>IF(GSV220 = "", "", IFERROR(GSV220 / SUMIFS(Aux_Totales!$N:$N, Aux_Totales!$F:$F, $F224, Aux_Totales!$A:$A, Aperturas!$A$2), 0))</f>
        <v/>
      </c>
      <c r="GSW224" s="21" t="str">
        <f>IF(GSW220 = "", "", IFERROR(GSW220 / SUMIFS(Aux_Totales!$N:$N, Aux_Totales!$F:$F, $F224, Aux_Totales!$A:$A, Aperturas!$A$2), 0))</f>
        <v/>
      </c>
      <c r="GSX224" s="21" t="str">
        <f>IF(GSX220 = "", "", IFERROR(GSX220 / SUMIFS(Aux_Totales!$N:$N, Aux_Totales!$F:$F, $F224, Aux_Totales!$A:$A, Aperturas!$A$2), 0))</f>
        <v/>
      </c>
      <c r="GSY224" s="21" t="str">
        <f>IF(GSY220 = "", "", IFERROR(GSY220 / SUMIFS(Aux_Totales!$N:$N, Aux_Totales!$F:$F, $F224, Aux_Totales!$A:$A, Aperturas!$A$2), 0))</f>
        <v/>
      </c>
      <c r="GSZ224" s="21" t="str">
        <f>IF(GSZ220 = "", "", IFERROR(GSZ220 / SUMIFS(Aux_Totales!$N:$N, Aux_Totales!$F:$F, $F224, Aux_Totales!$A:$A, Aperturas!$A$2), 0))</f>
        <v/>
      </c>
      <c r="GTA224" s="21" t="str">
        <f>IF(GTA220 = "", "", IFERROR(GTA220 / SUMIFS(Aux_Totales!$N:$N, Aux_Totales!$F:$F, $F224, Aux_Totales!$A:$A, Aperturas!$A$2), 0))</f>
        <v/>
      </c>
      <c r="GTB224" s="21" t="str">
        <f>IF(GTB220 = "", "", IFERROR(GTB220 / SUMIFS(Aux_Totales!$N:$N, Aux_Totales!$F:$F, $F224, Aux_Totales!$A:$A, Aperturas!$A$2), 0))</f>
        <v/>
      </c>
      <c r="GTC224" s="21" t="str">
        <f>IF(GTC220 = "", "", IFERROR(GTC220 / SUMIFS(Aux_Totales!$N:$N, Aux_Totales!$F:$F, $F224, Aux_Totales!$A:$A, Aperturas!$A$2), 0))</f>
        <v/>
      </c>
      <c r="GTD224" s="21" t="str">
        <f>IF(GTD220 = "", "", IFERROR(GTD220 / SUMIFS(Aux_Totales!$N:$N, Aux_Totales!$F:$F, $F224, Aux_Totales!$A:$A, Aperturas!$A$2), 0))</f>
        <v/>
      </c>
      <c r="GTE224" s="21" t="str">
        <f>IF(GTE220 = "", "", IFERROR(GTE220 / SUMIFS(Aux_Totales!$N:$N, Aux_Totales!$F:$F, $F224, Aux_Totales!$A:$A, Aperturas!$A$2), 0))</f>
        <v/>
      </c>
      <c r="GTF224" s="21" t="str">
        <f>IF(GTF220 = "", "", IFERROR(GTF220 / SUMIFS(Aux_Totales!$N:$N, Aux_Totales!$F:$F, $F224, Aux_Totales!$A:$A, Aperturas!$A$2), 0))</f>
        <v/>
      </c>
      <c r="GTG224" s="21" t="str">
        <f>IF(GTG220 = "", "", IFERROR(GTG220 / SUMIFS(Aux_Totales!$N:$N, Aux_Totales!$F:$F, $F224, Aux_Totales!$A:$A, Aperturas!$A$2), 0))</f>
        <v/>
      </c>
      <c r="GTH224" s="21" t="str">
        <f>IF(GTH220 = "", "", IFERROR(GTH220 / SUMIFS(Aux_Totales!$N:$N, Aux_Totales!$F:$F, $F224, Aux_Totales!$A:$A, Aperturas!$A$2), 0))</f>
        <v/>
      </c>
      <c r="GTI224" s="21" t="str">
        <f>IF(GTI220 = "", "", IFERROR(GTI220 / SUMIFS(Aux_Totales!$N:$N, Aux_Totales!$F:$F, $F224, Aux_Totales!$A:$A, Aperturas!$A$2), 0))</f>
        <v/>
      </c>
      <c r="GTJ224" s="21" t="str">
        <f>IF(GTJ220 = "", "", IFERROR(GTJ220 / SUMIFS(Aux_Totales!$N:$N, Aux_Totales!$F:$F, $F224, Aux_Totales!$A:$A, Aperturas!$A$2), 0))</f>
        <v/>
      </c>
      <c r="GTK224" s="21" t="str">
        <f>IF(GTK220 = "", "", IFERROR(GTK220 / SUMIFS(Aux_Totales!$N:$N, Aux_Totales!$F:$F, $F224, Aux_Totales!$A:$A, Aperturas!$A$2), 0))</f>
        <v/>
      </c>
      <c r="GTL224" s="21" t="str">
        <f>IF(GTL220 = "", "", IFERROR(GTL220 / SUMIFS(Aux_Totales!$N:$N, Aux_Totales!$F:$F, $F224, Aux_Totales!$A:$A, Aperturas!$A$2), 0))</f>
        <v/>
      </c>
      <c r="GTM224" s="21" t="str">
        <f>IF(GTM220 = "", "", IFERROR(GTM220 / SUMIFS(Aux_Totales!$N:$N, Aux_Totales!$F:$F, $F224, Aux_Totales!$A:$A, Aperturas!$A$2), 0))</f>
        <v/>
      </c>
      <c r="GTN224" s="21" t="str">
        <f>IF(GTN220 = "", "", IFERROR(GTN220 / SUMIFS(Aux_Totales!$N:$N, Aux_Totales!$F:$F, $F224, Aux_Totales!$A:$A, Aperturas!$A$2), 0))</f>
        <v/>
      </c>
      <c r="GTO224" s="21" t="str">
        <f>IF(GTO220 = "", "", IFERROR(GTO220 / SUMIFS(Aux_Totales!$N:$N, Aux_Totales!$F:$F, $F224, Aux_Totales!$A:$A, Aperturas!$A$2), 0))</f>
        <v/>
      </c>
      <c r="GTP224" s="21" t="str">
        <f>IF(GTP220 = "", "", IFERROR(GTP220 / SUMIFS(Aux_Totales!$N:$N, Aux_Totales!$F:$F, $F224, Aux_Totales!$A:$A, Aperturas!$A$2), 0))</f>
        <v/>
      </c>
      <c r="GTQ224" s="21" t="str">
        <f>IF(GTQ220 = "", "", IFERROR(GTQ220 / SUMIFS(Aux_Totales!$N:$N, Aux_Totales!$F:$F, $F224, Aux_Totales!$A:$A, Aperturas!$A$2), 0))</f>
        <v/>
      </c>
      <c r="GTR224" s="21" t="str">
        <f>IF(GTR220 = "", "", IFERROR(GTR220 / SUMIFS(Aux_Totales!$N:$N, Aux_Totales!$F:$F, $F224, Aux_Totales!$A:$A, Aperturas!$A$2), 0))</f>
        <v/>
      </c>
      <c r="GTS224" s="21" t="str">
        <f>IF(GTS220 = "", "", IFERROR(GTS220 / SUMIFS(Aux_Totales!$N:$N, Aux_Totales!$F:$F, $F224, Aux_Totales!$A:$A, Aperturas!$A$2), 0))</f>
        <v/>
      </c>
      <c r="GTT224" s="21" t="str">
        <f>IF(GTT220 = "", "", IFERROR(GTT220 / SUMIFS(Aux_Totales!$N:$N, Aux_Totales!$F:$F, $F224, Aux_Totales!$A:$A, Aperturas!$A$2), 0))</f>
        <v/>
      </c>
      <c r="GTU224" s="21" t="str">
        <f>IF(GTU220 = "", "", IFERROR(GTU220 / SUMIFS(Aux_Totales!$N:$N, Aux_Totales!$F:$F, $F224, Aux_Totales!$A:$A, Aperturas!$A$2), 0))</f>
        <v/>
      </c>
      <c r="GTV224" s="21" t="str">
        <f>IF(GTV220 = "", "", IFERROR(GTV220 / SUMIFS(Aux_Totales!$N:$N, Aux_Totales!$F:$F, $F224, Aux_Totales!$A:$A, Aperturas!$A$2), 0))</f>
        <v/>
      </c>
      <c r="GTW224" s="21" t="str">
        <f>IF(GTW220 = "", "", IFERROR(GTW220 / SUMIFS(Aux_Totales!$N:$N, Aux_Totales!$F:$F, $F224, Aux_Totales!$A:$A, Aperturas!$A$2), 0))</f>
        <v/>
      </c>
      <c r="GTX224" s="21" t="str">
        <f>IF(GTX220 = "", "", IFERROR(GTX220 / SUMIFS(Aux_Totales!$N:$N, Aux_Totales!$F:$F, $F224, Aux_Totales!$A:$A, Aperturas!$A$2), 0))</f>
        <v/>
      </c>
      <c r="GTY224" s="21" t="str">
        <f>IF(GTY220 = "", "", IFERROR(GTY220 / SUMIFS(Aux_Totales!$N:$N, Aux_Totales!$F:$F, $F224, Aux_Totales!$A:$A, Aperturas!$A$2), 0))</f>
        <v/>
      </c>
      <c r="GTZ224" s="21" t="str">
        <f>IF(GTZ220 = "", "", IFERROR(GTZ220 / SUMIFS(Aux_Totales!$N:$N, Aux_Totales!$F:$F, $F224, Aux_Totales!$A:$A, Aperturas!$A$2), 0))</f>
        <v/>
      </c>
      <c r="GUA224" s="21" t="str">
        <f>IF(GUA220 = "", "", IFERROR(GUA220 / SUMIFS(Aux_Totales!$N:$N, Aux_Totales!$F:$F, $F224, Aux_Totales!$A:$A, Aperturas!$A$2), 0))</f>
        <v/>
      </c>
      <c r="GUB224" s="21" t="str">
        <f>IF(GUB220 = "", "", IFERROR(GUB220 / SUMIFS(Aux_Totales!$N:$N, Aux_Totales!$F:$F, $F224, Aux_Totales!$A:$A, Aperturas!$A$2), 0))</f>
        <v/>
      </c>
      <c r="GUC224" s="21" t="str">
        <f>IF(GUC220 = "", "", IFERROR(GUC220 / SUMIFS(Aux_Totales!$N:$N, Aux_Totales!$F:$F, $F224, Aux_Totales!$A:$A, Aperturas!$A$2), 0))</f>
        <v/>
      </c>
      <c r="GUD224" s="21" t="str">
        <f>IF(GUD220 = "", "", IFERROR(GUD220 / SUMIFS(Aux_Totales!$N:$N, Aux_Totales!$F:$F, $F224, Aux_Totales!$A:$A, Aperturas!$A$2), 0))</f>
        <v/>
      </c>
      <c r="GUE224" s="21" t="str">
        <f>IF(GUE220 = "", "", IFERROR(GUE220 / SUMIFS(Aux_Totales!$N:$N, Aux_Totales!$F:$F, $F224, Aux_Totales!$A:$A, Aperturas!$A$2), 0))</f>
        <v/>
      </c>
      <c r="GUF224" s="21" t="str">
        <f>IF(GUF220 = "", "", IFERROR(GUF220 / SUMIFS(Aux_Totales!$N:$N, Aux_Totales!$F:$F, $F224, Aux_Totales!$A:$A, Aperturas!$A$2), 0))</f>
        <v/>
      </c>
      <c r="GUG224" s="21" t="str">
        <f>IF(GUG220 = "", "", IFERROR(GUG220 / SUMIFS(Aux_Totales!$N:$N, Aux_Totales!$F:$F, $F224, Aux_Totales!$A:$A, Aperturas!$A$2), 0))</f>
        <v/>
      </c>
      <c r="GUH224" s="21" t="str">
        <f>IF(GUH220 = "", "", IFERROR(GUH220 / SUMIFS(Aux_Totales!$N:$N, Aux_Totales!$F:$F, $F224, Aux_Totales!$A:$A, Aperturas!$A$2), 0))</f>
        <v/>
      </c>
      <c r="GUI224" s="21" t="str">
        <f>IF(GUI220 = "", "", IFERROR(GUI220 / SUMIFS(Aux_Totales!$N:$N, Aux_Totales!$F:$F, $F224, Aux_Totales!$A:$A, Aperturas!$A$2), 0))</f>
        <v/>
      </c>
      <c r="GUJ224" s="21" t="str">
        <f>IF(GUJ220 = "", "", IFERROR(GUJ220 / SUMIFS(Aux_Totales!$N:$N, Aux_Totales!$F:$F, $F224, Aux_Totales!$A:$A, Aperturas!$A$2), 0))</f>
        <v/>
      </c>
      <c r="GUK224" s="21" t="str">
        <f>IF(GUK220 = "", "", IFERROR(GUK220 / SUMIFS(Aux_Totales!$N:$N, Aux_Totales!$F:$F, $F224, Aux_Totales!$A:$A, Aperturas!$A$2), 0))</f>
        <v/>
      </c>
      <c r="GUL224" s="21" t="str">
        <f>IF(GUL220 = "", "", IFERROR(GUL220 / SUMIFS(Aux_Totales!$N:$N, Aux_Totales!$F:$F, $F224, Aux_Totales!$A:$A, Aperturas!$A$2), 0))</f>
        <v/>
      </c>
      <c r="GUM224" s="21" t="str">
        <f>IF(GUM220 = "", "", IFERROR(GUM220 / SUMIFS(Aux_Totales!$N:$N, Aux_Totales!$F:$F, $F224, Aux_Totales!$A:$A, Aperturas!$A$2), 0))</f>
        <v/>
      </c>
      <c r="GUN224" s="21" t="str">
        <f>IF(GUN220 = "", "", IFERROR(GUN220 / SUMIFS(Aux_Totales!$N:$N, Aux_Totales!$F:$F, $F224, Aux_Totales!$A:$A, Aperturas!$A$2), 0))</f>
        <v/>
      </c>
      <c r="GUO224" s="21" t="str">
        <f>IF(GUO220 = "", "", IFERROR(GUO220 / SUMIFS(Aux_Totales!$N:$N, Aux_Totales!$F:$F, $F224, Aux_Totales!$A:$A, Aperturas!$A$2), 0))</f>
        <v/>
      </c>
      <c r="GUP224" s="21" t="str">
        <f>IF(GUP220 = "", "", IFERROR(GUP220 / SUMIFS(Aux_Totales!$N:$N, Aux_Totales!$F:$F, $F224, Aux_Totales!$A:$A, Aperturas!$A$2), 0))</f>
        <v/>
      </c>
      <c r="GUQ224" s="21" t="str">
        <f>IF(GUQ220 = "", "", IFERROR(GUQ220 / SUMIFS(Aux_Totales!$N:$N, Aux_Totales!$F:$F, $F224, Aux_Totales!$A:$A, Aperturas!$A$2), 0))</f>
        <v/>
      </c>
      <c r="GUR224" s="21" t="str">
        <f>IF(GUR220 = "", "", IFERROR(GUR220 / SUMIFS(Aux_Totales!$N:$N, Aux_Totales!$F:$F, $F224, Aux_Totales!$A:$A, Aperturas!$A$2), 0))</f>
        <v/>
      </c>
      <c r="GUS224" s="21" t="str">
        <f>IF(GUS220 = "", "", IFERROR(GUS220 / SUMIFS(Aux_Totales!$N:$N, Aux_Totales!$F:$F, $F224, Aux_Totales!$A:$A, Aperturas!$A$2), 0))</f>
        <v/>
      </c>
      <c r="GUT224" s="21" t="str">
        <f>IF(GUT220 = "", "", IFERROR(GUT220 / SUMIFS(Aux_Totales!$N:$N, Aux_Totales!$F:$F, $F224, Aux_Totales!$A:$A, Aperturas!$A$2), 0))</f>
        <v/>
      </c>
      <c r="GUU224" s="21" t="str">
        <f>IF(GUU220 = "", "", IFERROR(GUU220 / SUMIFS(Aux_Totales!$N:$N, Aux_Totales!$F:$F, $F224, Aux_Totales!$A:$A, Aperturas!$A$2), 0))</f>
        <v/>
      </c>
      <c r="GUV224" s="21" t="str">
        <f>IF(GUV220 = "", "", IFERROR(GUV220 / SUMIFS(Aux_Totales!$N:$N, Aux_Totales!$F:$F, $F224, Aux_Totales!$A:$A, Aperturas!$A$2), 0))</f>
        <v/>
      </c>
      <c r="GUW224" s="21" t="str">
        <f>IF(GUW220 = "", "", IFERROR(GUW220 / SUMIFS(Aux_Totales!$N:$N, Aux_Totales!$F:$F, $F224, Aux_Totales!$A:$A, Aperturas!$A$2), 0))</f>
        <v/>
      </c>
      <c r="GUX224" s="21" t="str">
        <f>IF(GUX220 = "", "", IFERROR(GUX220 / SUMIFS(Aux_Totales!$N:$N, Aux_Totales!$F:$F, $F224, Aux_Totales!$A:$A, Aperturas!$A$2), 0))</f>
        <v/>
      </c>
      <c r="GUY224" s="21" t="str">
        <f>IF(GUY220 = "", "", IFERROR(GUY220 / SUMIFS(Aux_Totales!$N:$N, Aux_Totales!$F:$F, $F224, Aux_Totales!$A:$A, Aperturas!$A$2), 0))</f>
        <v/>
      </c>
      <c r="GUZ224" s="21" t="str">
        <f>IF(GUZ220 = "", "", IFERROR(GUZ220 / SUMIFS(Aux_Totales!$N:$N, Aux_Totales!$F:$F, $F224, Aux_Totales!$A:$A, Aperturas!$A$2), 0))</f>
        <v/>
      </c>
      <c r="GVA224" s="21" t="str">
        <f>IF(GVA220 = "", "", IFERROR(GVA220 / SUMIFS(Aux_Totales!$N:$N, Aux_Totales!$F:$F, $F224, Aux_Totales!$A:$A, Aperturas!$A$2), 0))</f>
        <v/>
      </c>
      <c r="GVB224" s="21" t="str">
        <f>IF(GVB220 = "", "", IFERROR(GVB220 / SUMIFS(Aux_Totales!$N:$N, Aux_Totales!$F:$F, $F224, Aux_Totales!$A:$A, Aperturas!$A$2), 0))</f>
        <v/>
      </c>
      <c r="GVC224" s="21" t="str">
        <f>IF(GVC220 = "", "", IFERROR(GVC220 / SUMIFS(Aux_Totales!$N:$N, Aux_Totales!$F:$F, $F224, Aux_Totales!$A:$A, Aperturas!$A$2), 0))</f>
        <v/>
      </c>
      <c r="GVD224" s="21" t="str">
        <f>IF(GVD220 = "", "", IFERROR(GVD220 / SUMIFS(Aux_Totales!$N:$N, Aux_Totales!$F:$F, $F224, Aux_Totales!$A:$A, Aperturas!$A$2), 0))</f>
        <v/>
      </c>
      <c r="GVE224" s="21" t="str">
        <f>IF(GVE220 = "", "", IFERROR(GVE220 / SUMIFS(Aux_Totales!$N:$N, Aux_Totales!$F:$F, $F224, Aux_Totales!$A:$A, Aperturas!$A$2), 0))</f>
        <v/>
      </c>
      <c r="GVF224" s="21" t="str">
        <f>IF(GVF220 = "", "", IFERROR(GVF220 / SUMIFS(Aux_Totales!$N:$N, Aux_Totales!$F:$F, $F224, Aux_Totales!$A:$A, Aperturas!$A$2), 0))</f>
        <v/>
      </c>
      <c r="GVG224" s="21" t="str">
        <f>IF(GVG220 = "", "", IFERROR(GVG220 / SUMIFS(Aux_Totales!$N:$N, Aux_Totales!$F:$F, $F224, Aux_Totales!$A:$A, Aperturas!$A$2), 0))</f>
        <v/>
      </c>
      <c r="GVH224" s="21" t="str">
        <f>IF(GVH220 = "", "", IFERROR(GVH220 / SUMIFS(Aux_Totales!$N:$N, Aux_Totales!$F:$F, $F224, Aux_Totales!$A:$A, Aperturas!$A$2), 0))</f>
        <v/>
      </c>
      <c r="GVI224" s="21" t="str">
        <f>IF(GVI220 = "", "", IFERROR(GVI220 / SUMIFS(Aux_Totales!$N:$N, Aux_Totales!$F:$F, $F224, Aux_Totales!$A:$A, Aperturas!$A$2), 0))</f>
        <v/>
      </c>
      <c r="GVJ224" s="21" t="str">
        <f>IF(GVJ220 = "", "", IFERROR(GVJ220 / SUMIFS(Aux_Totales!$N:$N, Aux_Totales!$F:$F, $F224, Aux_Totales!$A:$A, Aperturas!$A$2), 0))</f>
        <v/>
      </c>
      <c r="GVK224" s="21" t="str">
        <f>IF(GVK220 = "", "", IFERROR(GVK220 / SUMIFS(Aux_Totales!$N:$N, Aux_Totales!$F:$F, $F224, Aux_Totales!$A:$A, Aperturas!$A$2), 0))</f>
        <v/>
      </c>
      <c r="GVL224" s="21" t="str">
        <f>IF(GVL220 = "", "", IFERROR(GVL220 / SUMIFS(Aux_Totales!$N:$N, Aux_Totales!$F:$F, $F224, Aux_Totales!$A:$A, Aperturas!$A$2), 0))</f>
        <v/>
      </c>
      <c r="GVM224" s="21" t="str">
        <f>IF(GVM220 = "", "", IFERROR(GVM220 / SUMIFS(Aux_Totales!$N:$N, Aux_Totales!$F:$F, $F224, Aux_Totales!$A:$A, Aperturas!$A$2), 0))</f>
        <v/>
      </c>
      <c r="GVN224" s="21" t="str">
        <f>IF(GVN220 = "", "", IFERROR(GVN220 / SUMIFS(Aux_Totales!$N:$N, Aux_Totales!$F:$F, $F224, Aux_Totales!$A:$A, Aperturas!$A$2), 0))</f>
        <v/>
      </c>
      <c r="GVO224" s="21" t="str">
        <f>IF(GVO220 = "", "", IFERROR(GVO220 / SUMIFS(Aux_Totales!$N:$N, Aux_Totales!$F:$F, $F224, Aux_Totales!$A:$A, Aperturas!$A$2), 0))</f>
        <v/>
      </c>
      <c r="GVP224" s="21" t="str">
        <f>IF(GVP220 = "", "", IFERROR(GVP220 / SUMIFS(Aux_Totales!$N:$N, Aux_Totales!$F:$F, $F224, Aux_Totales!$A:$A, Aperturas!$A$2), 0))</f>
        <v/>
      </c>
      <c r="GVQ224" s="21" t="str">
        <f>IF(GVQ220 = "", "", IFERROR(GVQ220 / SUMIFS(Aux_Totales!$N:$N, Aux_Totales!$F:$F, $F224, Aux_Totales!$A:$A, Aperturas!$A$2), 0))</f>
        <v/>
      </c>
      <c r="GVR224" s="21" t="str">
        <f>IF(GVR220 = "", "", IFERROR(GVR220 / SUMIFS(Aux_Totales!$N:$N, Aux_Totales!$F:$F, $F224, Aux_Totales!$A:$A, Aperturas!$A$2), 0))</f>
        <v/>
      </c>
      <c r="GVS224" s="21" t="str">
        <f>IF(GVS220 = "", "", IFERROR(GVS220 / SUMIFS(Aux_Totales!$N:$N, Aux_Totales!$F:$F, $F224, Aux_Totales!$A:$A, Aperturas!$A$2), 0))</f>
        <v/>
      </c>
      <c r="GVT224" s="21" t="str">
        <f>IF(GVT220 = "", "", IFERROR(GVT220 / SUMIFS(Aux_Totales!$N:$N, Aux_Totales!$F:$F, $F224, Aux_Totales!$A:$A, Aperturas!$A$2), 0))</f>
        <v/>
      </c>
      <c r="GVU224" s="21" t="str">
        <f>IF(GVU220 = "", "", IFERROR(GVU220 / SUMIFS(Aux_Totales!$N:$N, Aux_Totales!$F:$F, $F224, Aux_Totales!$A:$A, Aperturas!$A$2), 0))</f>
        <v/>
      </c>
      <c r="GVV224" s="21" t="str">
        <f>IF(GVV220 = "", "", IFERROR(GVV220 / SUMIFS(Aux_Totales!$N:$N, Aux_Totales!$F:$F, $F224, Aux_Totales!$A:$A, Aperturas!$A$2), 0))</f>
        <v/>
      </c>
      <c r="GVW224" s="21" t="str">
        <f>IF(GVW220 = "", "", IFERROR(GVW220 / SUMIFS(Aux_Totales!$N:$N, Aux_Totales!$F:$F, $F224, Aux_Totales!$A:$A, Aperturas!$A$2), 0))</f>
        <v/>
      </c>
      <c r="GVX224" s="21" t="str">
        <f>IF(GVX220 = "", "", IFERROR(GVX220 / SUMIFS(Aux_Totales!$N:$N, Aux_Totales!$F:$F, $F224, Aux_Totales!$A:$A, Aperturas!$A$2), 0))</f>
        <v/>
      </c>
      <c r="GVY224" s="21" t="str">
        <f>IF(GVY220 = "", "", IFERROR(GVY220 / SUMIFS(Aux_Totales!$N:$N, Aux_Totales!$F:$F, $F224, Aux_Totales!$A:$A, Aperturas!$A$2), 0))</f>
        <v/>
      </c>
      <c r="GVZ224" s="21" t="str">
        <f>IF(GVZ220 = "", "", IFERROR(GVZ220 / SUMIFS(Aux_Totales!$N:$N, Aux_Totales!$F:$F, $F224, Aux_Totales!$A:$A, Aperturas!$A$2), 0))</f>
        <v/>
      </c>
      <c r="GWA224" s="21" t="str">
        <f>IF(GWA220 = "", "", IFERROR(GWA220 / SUMIFS(Aux_Totales!$N:$N, Aux_Totales!$F:$F, $F224, Aux_Totales!$A:$A, Aperturas!$A$2), 0))</f>
        <v/>
      </c>
      <c r="GWB224" s="21" t="str">
        <f>IF(GWB220 = "", "", IFERROR(GWB220 / SUMIFS(Aux_Totales!$N:$N, Aux_Totales!$F:$F, $F224, Aux_Totales!$A:$A, Aperturas!$A$2), 0))</f>
        <v/>
      </c>
      <c r="GWC224" s="21" t="str">
        <f>IF(GWC220 = "", "", IFERROR(GWC220 / SUMIFS(Aux_Totales!$N:$N, Aux_Totales!$F:$F, $F224, Aux_Totales!$A:$A, Aperturas!$A$2), 0))</f>
        <v/>
      </c>
      <c r="GWD224" s="21" t="str">
        <f>IF(GWD220 = "", "", IFERROR(GWD220 / SUMIFS(Aux_Totales!$N:$N, Aux_Totales!$F:$F, $F224, Aux_Totales!$A:$A, Aperturas!$A$2), 0))</f>
        <v/>
      </c>
      <c r="GWE224" s="21" t="str">
        <f>IF(GWE220 = "", "", IFERROR(GWE220 / SUMIFS(Aux_Totales!$N:$N, Aux_Totales!$F:$F, $F224, Aux_Totales!$A:$A, Aperturas!$A$2), 0))</f>
        <v/>
      </c>
      <c r="GWF224" s="21" t="str">
        <f>IF(GWF220 = "", "", IFERROR(GWF220 / SUMIFS(Aux_Totales!$N:$N, Aux_Totales!$F:$F, $F224, Aux_Totales!$A:$A, Aperturas!$A$2), 0))</f>
        <v/>
      </c>
      <c r="GWG224" s="21" t="str">
        <f>IF(GWG220 = "", "", IFERROR(GWG220 / SUMIFS(Aux_Totales!$N:$N, Aux_Totales!$F:$F, $F224, Aux_Totales!$A:$A, Aperturas!$A$2), 0))</f>
        <v/>
      </c>
      <c r="GWH224" s="21" t="str">
        <f>IF(GWH220 = "", "", IFERROR(GWH220 / SUMIFS(Aux_Totales!$N:$N, Aux_Totales!$F:$F, $F224, Aux_Totales!$A:$A, Aperturas!$A$2), 0))</f>
        <v/>
      </c>
      <c r="GWI224" s="21" t="str">
        <f>IF(GWI220 = "", "", IFERROR(GWI220 / SUMIFS(Aux_Totales!$N:$N, Aux_Totales!$F:$F, $F224, Aux_Totales!$A:$A, Aperturas!$A$2), 0))</f>
        <v/>
      </c>
      <c r="GWJ224" s="21" t="str">
        <f>IF(GWJ220 = "", "", IFERROR(GWJ220 / SUMIFS(Aux_Totales!$N:$N, Aux_Totales!$F:$F, $F224, Aux_Totales!$A:$A, Aperturas!$A$2), 0))</f>
        <v/>
      </c>
      <c r="GWK224" s="21" t="str">
        <f>IF(GWK220 = "", "", IFERROR(GWK220 / SUMIFS(Aux_Totales!$N:$N, Aux_Totales!$F:$F, $F224, Aux_Totales!$A:$A, Aperturas!$A$2), 0))</f>
        <v/>
      </c>
      <c r="GWL224" s="21" t="str">
        <f>IF(GWL220 = "", "", IFERROR(GWL220 / SUMIFS(Aux_Totales!$N:$N, Aux_Totales!$F:$F, $F224, Aux_Totales!$A:$A, Aperturas!$A$2), 0))</f>
        <v/>
      </c>
      <c r="GWM224" s="21" t="str">
        <f>IF(GWM220 = "", "", IFERROR(GWM220 / SUMIFS(Aux_Totales!$N:$N, Aux_Totales!$F:$F, $F224, Aux_Totales!$A:$A, Aperturas!$A$2), 0))</f>
        <v/>
      </c>
      <c r="GWN224" s="21" t="str">
        <f>IF(GWN220 = "", "", IFERROR(GWN220 / SUMIFS(Aux_Totales!$N:$N, Aux_Totales!$F:$F, $F224, Aux_Totales!$A:$A, Aperturas!$A$2), 0))</f>
        <v/>
      </c>
      <c r="GWO224" s="21" t="str">
        <f>IF(GWO220 = "", "", IFERROR(GWO220 / SUMIFS(Aux_Totales!$N:$N, Aux_Totales!$F:$F, $F224, Aux_Totales!$A:$A, Aperturas!$A$2), 0))</f>
        <v/>
      </c>
      <c r="GWP224" s="21" t="str">
        <f>IF(GWP220 = "", "", IFERROR(GWP220 / SUMIFS(Aux_Totales!$N:$N, Aux_Totales!$F:$F, $F224, Aux_Totales!$A:$A, Aperturas!$A$2), 0))</f>
        <v/>
      </c>
      <c r="GWQ224" s="21" t="str">
        <f>IF(GWQ220 = "", "", IFERROR(GWQ220 / SUMIFS(Aux_Totales!$N:$N, Aux_Totales!$F:$F, $F224, Aux_Totales!$A:$A, Aperturas!$A$2), 0))</f>
        <v/>
      </c>
      <c r="GWR224" s="21" t="str">
        <f>IF(GWR220 = "", "", IFERROR(GWR220 / SUMIFS(Aux_Totales!$N:$N, Aux_Totales!$F:$F, $F224, Aux_Totales!$A:$A, Aperturas!$A$2), 0))</f>
        <v/>
      </c>
      <c r="GWS224" s="21" t="str">
        <f>IF(GWS220 = "", "", IFERROR(GWS220 / SUMIFS(Aux_Totales!$N:$N, Aux_Totales!$F:$F, $F224, Aux_Totales!$A:$A, Aperturas!$A$2), 0))</f>
        <v/>
      </c>
      <c r="GWT224" s="21" t="str">
        <f>IF(GWT220 = "", "", IFERROR(GWT220 / SUMIFS(Aux_Totales!$N:$N, Aux_Totales!$F:$F, $F224, Aux_Totales!$A:$A, Aperturas!$A$2), 0))</f>
        <v/>
      </c>
      <c r="GWU224" s="21" t="str">
        <f>IF(GWU220 = "", "", IFERROR(GWU220 / SUMIFS(Aux_Totales!$N:$N, Aux_Totales!$F:$F, $F224, Aux_Totales!$A:$A, Aperturas!$A$2), 0))</f>
        <v/>
      </c>
      <c r="GWV224" s="21" t="str">
        <f>IF(GWV220 = "", "", IFERROR(GWV220 / SUMIFS(Aux_Totales!$N:$N, Aux_Totales!$F:$F, $F224, Aux_Totales!$A:$A, Aperturas!$A$2), 0))</f>
        <v/>
      </c>
      <c r="GWW224" s="21" t="str">
        <f>IF(GWW220 = "", "", IFERROR(GWW220 / SUMIFS(Aux_Totales!$N:$N, Aux_Totales!$F:$F, $F224, Aux_Totales!$A:$A, Aperturas!$A$2), 0))</f>
        <v/>
      </c>
      <c r="GWX224" s="21" t="str">
        <f>IF(GWX220 = "", "", IFERROR(GWX220 / SUMIFS(Aux_Totales!$N:$N, Aux_Totales!$F:$F, $F224, Aux_Totales!$A:$A, Aperturas!$A$2), 0))</f>
        <v/>
      </c>
      <c r="GWY224" s="21" t="str">
        <f>IF(GWY220 = "", "", IFERROR(GWY220 / SUMIFS(Aux_Totales!$N:$N, Aux_Totales!$F:$F, $F224, Aux_Totales!$A:$A, Aperturas!$A$2), 0))</f>
        <v/>
      </c>
      <c r="GWZ224" s="21" t="str">
        <f>IF(GWZ220 = "", "", IFERROR(GWZ220 / SUMIFS(Aux_Totales!$N:$N, Aux_Totales!$F:$F, $F224, Aux_Totales!$A:$A, Aperturas!$A$2), 0))</f>
        <v/>
      </c>
      <c r="GXA224" s="21" t="str">
        <f>IF(GXA220 = "", "", IFERROR(GXA220 / SUMIFS(Aux_Totales!$N:$N, Aux_Totales!$F:$F, $F224, Aux_Totales!$A:$A, Aperturas!$A$2), 0))</f>
        <v/>
      </c>
      <c r="GXB224" s="21" t="str">
        <f>IF(GXB220 = "", "", IFERROR(GXB220 / SUMIFS(Aux_Totales!$N:$N, Aux_Totales!$F:$F, $F224, Aux_Totales!$A:$A, Aperturas!$A$2), 0))</f>
        <v/>
      </c>
      <c r="GXC224" s="21" t="str">
        <f>IF(GXC220 = "", "", IFERROR(GXC220 / SUMIFS(Aux_Totales!$N:$N, Aux_Totales!$F:$F, $F224, Aux_Totales!$A:$A, Aperturas!$A$2), 0))</f>
        <v/>
      </c>
      <c r="GXD224" s="21" t="str">
        <f>IF(GXD220 = "", "", IFERROR(GXD220 / SUMIFS(Aux_Totales!$N:$N, Aux_Totales!$F:$F, $F224, Aux_Totales!$A:$A, Aperturas!$A$2), 0))</f>
        <v/>
      </c>
      <c r="GXE224" s="21" t="str">
        <f>IF(GXE220 = "", "", IFERROR(GXE220 / SUMIFS(Aux_Totales!$N:$N, Aux_Totales!$F:$F, $F224, Aux_Totales!$A:$A, Aperturas!$A$2), 0))</f>
        <v/>
      </c>
      <c r="GXF224" s="21" t="str">
        <f>IF(GXF220 = "", "", IFERROR(GXF220 / SUMIFS(Aux_Totales!$N:$N, Aux_Totales!$F:$F, $F224, Aux_Totales!$A:$A, Aperturas!$A$2), 0))</f>
        <v/>
      </c>
      <c r="GXG224" s="21" t="str">
        <f>IF(GXG220 = "", "", IFERROR(GXG220 / SUMIFS(Aux_Totales!$N:$N, Aux_Totales!$F:$F, $F224, Aux_Totales!$A:$A, Aperturas!$A$2), 0))</f>
        <v/>
      </c>
      <c r="GXH224" s="21" t="str">
        <f>IF(GXH220 = "", "", IFERROR(GXH220 / SUMIFS(Aux_Totales!$N:$N, Aux_Totales!$F:$F, $F224, Aux_Totales!$A:$A, Aperturas!$A$2), 0))</f>
        <v/>
      </c>
      <c r="GXI224" s="21" t="str">
        <f>IF(GXI220 = "", "", IFERROR(GXI220 / SUMIFS(Aux_Totales!$N:$N, Aux_Totales!$F:$F, $F224, Aux_Totales!$A:$A, Aperturas!$A$2), 0))</f>
        <v/>
      </c>
      <c r="GXJ224" s="21" t="str">
        <f>IF(GXJ220 = "", "", IFERROR(GXJ220 / SUMIFS(Aux_Totales!$N:$N, Aux_Totales!$F:$F, $F224, Aux_Totales!$A:$A, Aperturas!$A$2), 0))</f>
        <v/>
      </c>
      <c r="GXK224" s="21" t="str">
        <f>IF(GXK220 = "", "", IFERROR(GXK220 / SUMIFS(Aux_Totales!$N:$N, Aux_Totales!$F:$F, $F224, Aux_Totales!$A:$A, Aperturas!$A$2), 0))</f>
        <v/>
      </c>
      <c r="GXL224" s="21" t="str">
        <f>IF(GXL220 = "", "", IFERROR(GXL220 / SUMIFS(Aux_Totales!$N:$N, Aux_Totales!$F:$F, $F224, Aux_Totales!$A:$A, Aperturas!$A$2), 0))</f>
        <v/>
      </c>
      <c r="GXM224" s="21" t="str">
        <f>IF(GXM220 = "", "", IFERROR(GXM220 / SUMIFS(Aux_Totales!$N:$N, Aux_Totales!$F:$F, $F224, Aux_Totales!$A:$A, Aperturas!$A$2), 0))</f>
        <v/>
      </c>
      <c r="GXN224" s="21" t="str">
        <f>IF(GXN220 = "", "", IFERROR(GXN220 / SUMIFS(Aux_Totales!$N:$N, Aux_Totales!$F:$F, $F224, Aux_Totales!$A:$A, Aperturas!$A$2), 0))</f>
        <v/>
      </c>
      <c r="GXO224" s="21" t="str">
        <f>IF(GXO220 = "", "", IFERROR(GXO220 / SUMIFS(Aux_Totales!$N:$N, Aux_Totales!$F:$F, $F224, Aux_Totales!$A:$A, Aperturas!$A$2), 0))</f>
        <v/>
      </c>
      <c r="GXP224" s="21" t="str">
        <f>IF(GXP220 = "", "", IFERROR(GXP220 / SUMIFS(Aux_Totales!$N:$N, Aux_Totales!$F:$F, $F224, Aux_Totales!$A:$A, Aperturas!$A$2), 0))</f>
        <v/>
      </c>
      <c r="GXQ224" s="21" t="str">
        <f>IF(GXQ220 = "", "", IFERROR(GXQ220 / SUMIFS(Aux_Totales!$N:$N, Aux_Totales!$F:$F, $F224, Aux_Totales!$A:$A, Aperturas!$A$2), 0))</f>
        <v/>
      </c>
      <c r="GXR224" s="21" t="str">
        <f>IF(GXR220 = "", "", IFERROR(GXR220 / SUMIFS(Aux_Totales!$N:$N, Aux_Totales!$F:$F, $F224, Aux_Totales!$A:$A, Aperturas!$A$2), 0))</f>
        <v/>
      </c>
      <c r="GXS224" s="21" t="str">
        <f>IF(GXS220 = "", "", IFERROR(GXS220 / SUMIFS(Aux_Totales!$N:$N, Aux_Totales!$F:$F, $F224, Aux_Totales!$A:$A, Aperturas!$A$2), 0))</f>
        <v/>
      </c>
      <c r="GXT224" s="21" t="str">
        <f>IF(GXT220 = "", "", IFERROR(GXT220 / SUMIFS(Aux_Totales!$N:$N, Aux_Totales!$F:$F, $F224, Aux_Totales!$A:$A, Aperturas!$A$2), 0))</f>
        <v/>
      </c>
      <c r="GXU224" s="21" t="str">
        <f>IF(GXU220 = "", "", IFERROR(GXU220 / SUMIFS(Aux_Totales!$N:$N, Aux_Totales!$F:$F, $F224, Aux_Totales!$A:$A, Aperturas!$A$2), 0))</f>
        <v/>
      </c>
      <c r="GXV224" s="21" t="str">
        <f>IF(GXV220 = "", "", IFERROR(GXV220 / SUMIFS(Aux_Totales!$N:$N, Aux_Totales!$F:$F, $F224, Aux_Totales!$A:$A, Aperturas!$A$2), 0))</f>
        <v/>
      </c>
      <c r="GXW224" s="21" t="str">
        <f>IF(GXW220 = "", "", IFERROR(GXW220 / SUMIFS(Aux_Totales!$N:$N, Aux_Totales!$F:$F, $F224, Aux_Totales!$A:$A, Aperturas!$A$2), 0))</f>
        <v/>
      </c>
      <c r="GXX224" s="21" t="str">
        <f>IF(GXX220 = "", "", IFERROR(GXX220 / SUMIFS(Aux_Totales!$N:$N, Aux_Totales!$F:$F, $F224, Aux_Totales!$A:$A, Aperturas!$A$2), 0))</f>
        <v/>
      </c>
      <c r="GXY224" s="21" t="str">
        <f>IF(GXY220 = "", "", IFERROR(GXY220 / SUMIFS(Aux_Totales!$N:$N, Aux_Totales!$F:$F, $F224, Aux_Totales!$A:$A, Aperturas!$A$2), 0))</f>
        <v/>
      </c>
      <c r="GXZ224" s="21" t="str">
        <f>IF(GXZ220 = "", "", IFERROR(GXZ220 / SUMIFS(Aux_Totales!$N:$N, Aux_Totales!$F:$F, $F224, Aux_Totales!$A:$A, Aperturas!$A$2), 0))</f>
        <v/>
      </c>
      <c r="GYA224" s="21" t="str">
        <f>IF(GYA220 = "", "", IFERROR(GYA220 / SUMIFS(Aux_Totales!$N:$N, Aux_Totales!$F:$F, $F224, Aux_Totales!$A:$A, Aperturas!$A$2), 0))</f>
        <v/>
      </c>
      <c r="GYB224" s="21" t="str">
        <f>IF(GYB220 = "", "", IFERROR(GYB220 / SUMIFS(Aux_Totales!$N:$N, Aux_Totales!$F:$F, $F224, Aux_Totales!$A:$A, Aperturas!$A$2), 0))</f>
        <v/>
      </c>
      <c r="GYC224" s="21" t="str">
        <f>IF(GYC220 = "", "", IFERROR(GYC220 / SUMIFS(Aux_Totales!$N:$N, Aux_Totales!$F:$F, $F224, Aux_Totales!$A:$A, Aperturas!$A$2), 0))</f>
        <v/>
      </c>
      <c r="GYD224" s="21" t="str">
        <f>IF(GYD220 = "", "", IFERROR(GYD220 / SUMIFS(Aux_Totales!$N:$N, Aux_Totales!$F:$F, $F224, Aux_Totales!$A:$A, Aperturas!$A$2), 0))</f>
        <v/>
      </c>
      <c r="GYE224" s="21" t="str">
        <f>IF(GYE220 = "", "", IFERROR(GYE220 / SUMIFS(Aux_Totales!$N:$N, Aux_Totales!$F:$F, $F224, Aux_Totales!$A:$A, Aperturas!$A$2), 0))</f>
        <v/>
      </c>
      <c r="GYF224" s="21" t="str">
        <f>IF(GYF220 = "", "", IFERROR(GYF220 / SUMIFS(Aux_Totales!$N:$N, Aux_Totales!$F:$F, $F224, Aux_Totales!$A:$A, Aperturas!$A$2), 0))</f>
        <v/>
      </c>
      <c r="GYG224" s="21" t="str">
        <f>IF(GYG220 = "", "", IFERROR(GYG220 / SUMIFS(Aux_Totales!$N:$N, Aux_Totales!$F:$F, $F224, Aux_Totales!$A:$A, Aperturas!$A$2), 0))</f>
        <v/>
      </c>
      <c r="GYH224" s="21" t="str">
        <f>IF(GYH220 = "", "", IFERROR(GYH220 / SUMIFS(Aux_Totales!$N:$N, Aux_Totales!$F:$F, $F224, Aux_Totales!$A:$A, Aperturas!$A$2), 0))</f>
        <v/>
      </c>
      <c r="GYI224" s="21" t="str">
        <f>IF(GYI220 = "", "", IFERROR(GYI220 / SUMIFS(Aux_Totales!$N:$N, Aux_Totales!$F:$F, $F224, Aux_Totales!$A:$A, Aperturas!$A$2), 0))</f>
        <v/>
      </c>
      <c r="GYJ224" s="21" t="str">
        <f>IF(GYJ220 = "", "", IFERROR(GYJ220 / SUMIFS(Aux_Totales!$N:$N, Aux_Totales!$F:$F, $F224, Aux_Totales!$A:$A, Aperturas!$A$2), 0))</f>
        <v/>
      </c>
      <c r="GYK224" s="21" t="str">
        <f>IF(GYK220 = "", "", IFERROR(GYK220 / SUMIFS(Aux_Totales!$N:$N, Aux_Totales!$F:$F, $F224, Aux_Totales!$A:$A, Aperturas!$A$2), 0))</f>
        <v/>
      </c>
      <c r="GYL224" s="21" t="str">
        <f>IF(GYL220 = "", "", IFERROR(GYL220 / SUMIFS(Aux_Totales!$N:$N, Aux_Totales!$F:$F, $F224, Aux_Totales!$A:$A, Aperturas!$A$2), 0))</f>
        <v/>
      </c>
      <c r="GYM224" s="21" t="str">
        <f>IF(GYM220 = "", "", IFERROR(GYM220 / SUMIFS(Aux_Totales!$N:$N, Aux_Totales!$F:$F, $F224, Aux_Totales!$A:$A, Aperturas!$A$2), 0))</f>
        <v/>
      </c>
      <c r="GYN224" s="21" t="str">
        <f>IF(GYN220 = "", "", IFERROR(GYN220 / SUMIFS(Aux_Totales!$N:$N, Aux_Totales!$F:$F, $F224, Aux_Totales!$A:$A, Aperturas!$A$2), 0))</f>
        <v/>
      </c>
      <c r="GYO224" s="21" t="str">
        <f>IF(GYO220 = "", "", IFERROR(GYO220 / SUMIFS(Aux_Totales!$N:$N, Aux_Totales!$F:$F, $F224, Aux_Totales!$A:$A, Aperturas!$A$2), 0))</f>
        <v/>
      </c>
      <c r="GYP224" s="21" t="str">
        <f>IF(GYP220 = "", "", IFERROR(GYP220 / SUMIFS(Aux_Totales!$N:$N, Aux_Totales!$F:$F, $F224, Aux_Totales!$A:$A, Aperturas!$A$2), 0))</f>
        <v/>
      </c>
      <c r="GYQ224" s="21" t="str">
        <f>IF(GYQ220 = "", "", IFERROR(GYQ220 / SUMIFS(Aux_Totales!$N:$N, Aux_Totales!$F:$F, $F224, Aux_Totales!$A:$A, Aperturas!$A$2), 0))</f>
        <v/>
      </c>
      <c r="GYR224" s="21" t="str">
        <f>IF(GYR220 = "", "", IFERROR(GYR220 / SUMIFS(Aux_Totales!$N:$N, Aux_Totales!$F:$F, $F224, Aux_Totales!$A:$A, Aperturas!$A$2), 0))</f>
        <v/>
      </c>
      <c r="GYS224" s="21" t="str">
        <f>IF(GYS220 = "", "", IFERROR(GYS220 / SUMIFS(Aux_Totales!$N:$N, Aux_Totales!$F:$F, $F224, Aux_Totales!$A:$A, Aperturas!$A$2), 0))</f>
        <v/>
      </c>
      <c r="GYT224" s="21" t="str">
        <f>IF(GYT220 = "", "", IFERROR(GYT220 / SUMIFS(Aux_Totales!$N:$N, Aux_Totales!$F:$F, $F224, Aux_Totales!$A:$A, Aperturas!$A$2), 0))</f>
        <v/>
      </c>
      <c r="GYU224" s="21" t="str">
        <f>IF(GYU220 = "", "", IFERROR(GYU220 / SUMIFS(Aux_Totales!$N:$N, Aux_Totales!$F:$F, $F224, Aux_Totales!$A:$A, Aperturas!$A$2), 0))</f>
        <v/>
      </c>
      <c r="GYV224" s="21" t="str">
        <f>IF(GYV220 = "", "", IFERROR(GYV220 / SUMIFS(Aux_Totales!$N:$N, Aux_Totales!$F:$F, $F224, Aux_Totales!$A:$A, Aperturas!$A$2), 0))</f>
        <v/>
      </c>
      <c r="GYW224" s="21" t="str">
        <f>IF(GYW220 = "", "", IFERROR(GYW220 / SUMIFS(Aux_Totales!$N:$N, Aux_Totales!$F:$F, $F224, Aux_Totales!$A:$A, Aperturas!$A$2), 0))</f>
        <v/>
      </c>
      <c r="GYX224" s="21" t="str">
        <f>IF(GYX220 = "", "", IFERROR(GYX220 / SUMIFS(Aux_Totales!$N:$N, Aux_Totales!$F:$F, $F224, Aux_Totales!$A:$A, Aperturas!$A$2), 0))</f>
        <v/>
      </c>
      <c r="GYY224" s="21" t="str">
        <f>IF(GYY220 = "", "", IFERROR(GYY220 / SUMIFS(Aux_Totales!$N:$N, Aux_Totales!$F:$F, $F224, Aux_Totales!$A:$A, Aperturas!$A$2), 0))</f>
        <v/>
      </c>
      <c r="GYZ224" s="21" t="str">
        <f>IF(GYZ220 = "", "", IFERROR(GYZ220 / SUMIFS(Aux_Totales!$N:$N, Aux_Totales!$F:$F, $F224, Aux_Totales!$A:$A, Aperturas!$A$2), 0))</f>
        <v/>
      </c>
      <c r="GZA224" s="21" t="str">
        <f>IF(GZA220 = "", "", IFERROR(GZA220 / SUMIFS(Aux_Totales!$N:$N, Aux_Totales!$F:$F, $F224, Aux_Totales!$A:$A, Aperturas!$A$2), 0))</f>
        <v/>
      </c>
      <c r="GZB224" s="21" t="str">
        <f>IF(GZB220 = "", "", IFERROR(GZB220 / SUMIFS(Aux_Totales!$N:$N, Aux_Totales!$F:$F, $F224, Aux_Totales!$A:$A, Aperturas!$A$2), 0))</f>
        <v/>
      </c>
      <c r="GZC224" s="21" t="str">
        <f>IF(GZC220 = "", "", IFERROR(GZC220 / SUMIFS(Aux_Totales!$N:$N, Aux_Totales!$F:$F, $F224, Aux_Totales!$A:$A, Aperturas!$A$2), 0))</f>
        <v/>
      </c>
      <c r="GZD224" s="21" t="str">
        <f>IF(GZD220 = "", "", IFERROR(GZD220 / SUMIFS(Aux_Totales!$N:$N, Aux_Totales!$F:$F, $F224, Aux_Totales!$A:$A, Aperturas!$A$2), 0))</f>
        <v/>
      </c>
      <c r="GZE224" s="21" t="str">
        <f>IF(GZE220 = "", "", IFERROR(GZE220 / SUMIFS(Aux_Totales!$N:$N, Aux_Totales!$F:$F, $F224, Aux_Totales!$A:$A, Aperturas!$A$2), 0))</f>
        <v/>
      </c>
      <c r="GZF224" s="21" t="str">
        <f>IF(GZF220 = "", "", IFERROR(GZF220 / SUMIFS(Aux_Totales!$N:$N, Aux_Totales!$F:$F, $F224, Aux_Totales!$A:$A, Aperturas!$A$2), 0))</f>
        <v/>
      </c>
      <c r="GZG224" s="21" t="str">
        <f>IF(GZG220 = "", "", IFERROR(GZG220 / SUMIFS(Aux_Totales!$N:$N, Aux_Totales!$F:$F, $F224, Aux_Totales!$A:$A, Aperturas!$A$2), 0))</f>
        <v/>
      </c>
      <c r="GZH224" s="21" t="str">
        <f>IF(GZH220 = "", "", IFERROR(GZH220 / SUMIFS(Aux_Totales!$N:$N, Aux_Totales!$F:$F, $F224, Aux_Totales!$A:$A, Aperturas!$A$2), 0))</f>
        <v/>
      </c>
      <c r="GZI224" s="21" t="str">
        <f>IF(GZI220 = "", "", IFERROR(GZI220 / SUMIFS(Aux_Totales!$N:$N, Aux_Totales!$F:$F, $F224, Aux_Totales!$A:$A, Aperturas!$A$2), 0))</f>
        <v/>
      </c>
      <c r="GZJ224" s="21" t="str">
        <f>IF(GZJ220 = "", "", IFERROR(GZJ220 / SUMIFS(Aux_Totales!$N:$N, Aux_Totales!$F:$F, $F224, Aux_Totales!$A:$A, Aperturas!$A$2), 0))</f>
        <v/>
      </c>
      <c r="GZK224" s="21" t="str">
        <f>IF(GZK220 = "", "", IFERROR(GZK220 / SUMIFS(Aux_Totales!$N:$N, Aux_Totales!$F:$F, $F224, Aux_Totales!$A:$A, Aperturas!$A$2), 0))</f>
        <v/>
      </c>
      <c r="GZL224" s="21" t="str">
        <f>IF(GZL220 = "", "", IFERROR(GZL220 / SUMIFS(Aux_Totales!$N:$N, Aux_Totales!$F:$F, $F224, Aux_Totales!$A:$A, Aperturas!$A$2), 0))</f>
        <v/>
      </c>
      <c r="GZM224" s="21" t="str">
        <f>IF(GZM220 = "", "", IFERROR(GZM220 / SUMIFS(Aux_Totales!$N:$N, Aux_Totales!$F:$F, $F224, Aux_Totales!$A:$A, Aperturas!$A$2), 0))</f>
        <v/>
      </c>
      <c r="GZN224" s="21" t="str">
        <f>IF(GZN220 = "", "", IFERROR(GZN220 / SUMIFS(Aux_Totales!$N:$N, Aux_Totales!$F:$F, $F224, Aux_Totales!$A:$A, Aperturas!$A$2), 0))</f>
        <v/>
      </c>
      <c r="GZO224" s="21" t="str">
        <f>IF(GZO220 = "", "", IFERROR(GZO220 / SUMIFS(Aux_Totales!$N:$N, Aux_Totales!$F:$F, $F224, Aux_Totales!$A:$A, Aperturas!$A$2), 0))</f>
        <v/>
      </c>
      <c r="GZP224" s="21" t="str">
        <f>IF(GZP220 = "", "", IFERROR(GZP220 / SUMIFS(Aux_Totales!$N:$N, Aux_Totales!$F:$F, $F224, Aux_Totales!$A:$A, Aperturas!$A$2), 0))</f>
        <v/>
      </c>
      <c r="GZQ224" s="21" t="str">
        <f>IF(GZQ220 = "", "", IFERROR(GZQ220 / SUMIFS(Aux_Totales!$N:$N, Aux_Totales!$F:$F, $F224, Aux_Totales!$A:$A, Aperturas!$A$2), 0))</f>
        <v/>
      </c>
      <c r="GZR224" s="21" t="str">
        <f>IF(GZR220 = "", "", IFERROR(GZR220 / SUMIFS(Aux_Totales!$N:$N, Aux_Totales!$F:$F, $F224, Aux_Totales!$A:$A, Aperturas!$A$2), 0))</f>
        <v/>
      </c>
      <c r="GZS224" s="21" t="str">
        <f>IF(GZS220 = "", "", IFERROR(GZS220 / SUMIFS(Aux_Totales!$N:$N, Aux_Totales!$F:$F, $F224, Aux_Totales!$A:$A, Aperturas!$A$2), 0))</f>
        <v/>
      </c>
      <c r="GZT224" s="21" t="str">
        <f>IF(GZT220 = "", "", IFERROR(GZT220 / SUMIFS(Aux_Totales!$N:$N, Aux_Totales!$F:$F, $F224, Aux_Totales!$A:$A, Aperturas!$A$2), 0))</f>
        <v/>
      </c>
      <c r="GZU224" s="21" t="str">
        <f>IF(GZU220 = "", "", IFERROR(GZU220 / SUMIFS(Aux_Totales!$N:$N, Aux_Totales!$F:$F, $F224, Aux_Totales!$A:$A, Aperturas!$A$2), 0))</f>
        <v/>
      </c>
      <c r="GZV224" s="21" t="str">
        <f>IF(GZV220 = "", "", IFERROR(GZV220 / SUMIFS(Aux_Totales!$N:$N, Aux_Totales!$F:$F, $F224, Aux_Totales!$A:$A, Aperturas!$A$2), 0))</f>
        <v/>
      </c>
      <c r="GZW224" s="21" t="str">
        <f>IF(GZW220 = "", "", IFERROR(GZW220 / SUMIFS(Aux_Totales!$N:$N, Aux_Totales!$F:$F, $F224, Aux_Totales!$A:$A, Aperturas!$A$2), 0))</f>
        <v/>
      </c>
      <c r="GZX224" s="21" t="str">
        <f>IF(GZX220 = "", "", IFERROR(GZX220 / SUMIFS(Aux_Totales!$N:$N, Aux_Totales!$F:$F, $F224, Aux_Totales!$A:$A, Aperturas!$A$2), 0))</f>
        <v/>
      </c>
      <c r="GZY224" s="21" t="str">
        <f>IF(GZY220 = "", "", IFERROR(GZY220 / SUMIFS(Aux_Totales!$N:$N, Aux_Totales!$F:$F, $F224, Aux_Totales!$A:$A, Aperturas!$A$2), 0))</f>
        <v/>
      </c>
      <c r="GZZ224" s="21" t="str">
        <f>IF(GZZ220 = "", "", IFERROR(GZZ220 / SUMIFS(Aux_Totales!$N:$N, Aux_Totales!$F:$F, $F224, Aux_Totales!$A:$A, Aperturas!$A$2), 0))</f>
        <v/>
      </c>
      <c r="HAA224" s="21" t="str">
        <f>IF(HAA220 = "", "", IFERROR(HAA220 / SUMIFS(Aux_Totales!$N:$N, Aux_Totales!$F:$F, $F224, Aux_Totales!$A:$A, Aperturas!$A$2), 0))</f>
        <v/>
      </c>
      <c r="HAB224" s="21" t="str">
        <f>IF(HAB220 = "", "", IFERROR(HAB220 / SUMIFS(Aux_Totales!$N:$N, Aux_Totales!$F:$F, $F224, Aux_Totales!$A:$A, Aperturas!$A$2), 0))</f>
        <v/>
      </c>
      <c r="HAC224" s="21" t="str">
        <f>IF(HAC220 = "", "", IFERROR(HAC220 / SUMIFS(Aux_Totales!$N:$N, Aux_Totales!$F:$F, $F224, Aux_Totales!$A:$A, Aperturas!$A$2), 0))</f>
        <v/>
      </c>
      <c r="HAD224" s="21" t="str">
        <f>IF(HAD220 = "", "", IFERROR(HAD220 / SUMIFS(Aux_Totales!$N:$N, Aux_Totales!$F:$F, $F224, Aux_Totales!$A:$A, Aperturas!$A$2), 0))</f>
        <v/>
      </c>
      <c r="HAE224" s="21" t="str">
        <f>IF(HAE220 = "", "", IFERROR(HAE220 / SUMIFS(Aux_Totales!$N:$N, Aux_Totales!$F:$F, $F224, Aux_Totales!$A:$A, Aperturas!$A$2), 0))</f>
        <v/>
      </c>
      <c r="HAF224" s="21" t="str">
        <f>IF(HAF220 = "", "", IFERROR(HAF220 / SUMIFS(Aux_Totales!$N:$N, Aux_Totales!$F:$F, $F224, Aux_Totales!$A:$A, Aperturas!$A$2), 0))</f>
        <v/>
      </c>
      <c r="HAG224" s="21" t="str">
        <f>IF(HAG220 = "", "", IFERROR(HAG220 / SUMIFS(Aux_Totales!$N:$N, Aux_Totales!$F:$F, $F224, Aux_Totales!$A:$A, Aperturas!$A$2), 0))</f>
        <v/>
      </c>
      <c r="HAH224" s="21" t="str">
        <f>IF(HAH220 = "", "", IFERROR(HAH220 / SUMIFS(Aux_Totales!$N:$N, Aux_Totales!$F:$F, $F224, Aux_Totales!$A:$A, Aperturas!$A$2), 0))</f>
        <v/>
      </c>
      <c r="HAI224" s="21" t="str">
        <f>IF(HAI220 = "", "", IFERROR(HAI220 / SUMIFS(Aux_Totales!$N:$N, Aux_Totales!$F:$F, $F224, Aux_Totales!$A:$A, Aperturas!$A$2), 0))</f>
        <v/>
      </c>
      <c r="HAJ224" s="21" t="str">
        <f>IF(HAJ220 = "", "", IFERROR(HAJ220 / SUMIFS(Aux_Totales!$N:$N, Aux_Totales!$F:$F, $F224, Aux_Totales!$A:$A, Aperturas!$A$2), 0))</f>
        <v/>
      </c>
      <c r="HAK224" s="21" t="str">
        <f>IF(HAK220 = "", "", IFERROR(HAK220 / SUMIFS(Aux_Totales!$N:$N, Aux_Totales!$F:$F, $F224, Aux_Totales!$A:$A, Aperturas!$A$2), 0))</f>
        <v/>
      </c>
      <c r="HAL224" s="21" t="str">
        <f>IF(HAL220 = "", "", IFERROR(HAL220 / SUMIFS(Aux_Totales!$N:$N, Aux_Totales!$F:$F, $F224, Aux_Totales!$A:$A, Aperturas!$A$2), 0))</f>
        <v/>
      </c>
      <c r="HAM224" s="21" t="str">
        <f>IF(HAM220 = "", "", IFERROR(HAM220 / SUMIFS(Aux_Totales!$N:$N, Aux_Totales!$F:$F, $F224, Aux_Totales!$A:$A, Aperturas!$A$2), 0))</f>
        <v/>
      </c>
      <c r="HAN224" s="21" t="str">
        <f>IF(HAN220 = "", "", IFERROR(HAN220 / SUMIFS(Aux_Totales!$N:$N, Aux_Totales!$F:$F, $F224, Aux_Totales!$A:$A, Aperturas!$A$2), 0))</f>
        <v/>
      </c>
      <c r="HAO224" s="21" t="str">
        <f>IF(HAO220 = "", "", IFERROR(HAO220 / SUMIFS(Aux_Totales!$N:$N, Aux_Totales!$F:$F, $F224, Aux_Totales!$A:$A, Aperturas!$A$2), 0))</f>
        <v/>
      </c>
      <c r="HAP224" s="21" t="str">
        <f>IF(HAP220 = "", "", IFERROR(HAP220 / SUMIFS(Aux_Totales!$N:$N, Aux_Totales!$F:$F, $F224, Aux_Totales!$A:$A, Aperturas!$A$2), 0))</f>
        <v/>
      </c>
      <c r="HAQ224" s="21" t="str">
        <f>IF(HAQ220 = "", "", IFERROR(HAQ220 / SUMIFS(Aux_Totales!$N:$N, Aux_Totales!$F:$F, $F224, Aux_Totales!$A:$A, Aperturas!$A$2), 0))</f>
        <v/>
      </c>
      <c r="HAR224" s="21" t="str">
        <f>IF(HAR220 = "", "", IFERROR(HAR220 / SUMIFS(Aux_Totales!$N:$N, Aux_Totales!$F:$F, $F224, Aux_Totales!$A:$A, Aperturas!$A$2), 0))</f>
        <v/>
      </c>
      <c r="HAS224" s="21" t="str">
        <f>IF(HAS220 = "", "", IFERROR(HAS220 / SUMIFS(Aux_Totales!$N:$N, Aux_Totales!$F:$F, $F224, Aux_Totales!$A:$A, Aperturas!$A$2), 0))</f>
        <v/>
      </c>
      <c r="HAT224" s="21" t="str">
        <f>IF(HAT220 = "", "", IFERROR(HAT220 / SUMIFS(Aux_Totales!$N:$N, Aux_Totales!$F:$F, $F224, Aux_Totales!$A:$A, Aperturas!$A$2), 0))</f>
        <v/>
      </c>
      <c r="HAU224" s="21" t="str">
        <f>IF(HAU220 = "", "", IFERROR(HAU220 / SUMIFS(Aux_Totales!$N:$N, Aux_Totales!$F:$F, $F224, Aux_Totales!$A:$A, Aperturas!$A$2), 0))</f>
        <v/>
      </c>
      <c r="HAV224" s="21" t="str">
        <f>IF(HAV220 = "", "", IFERROR(HAV220 / SUMIFS(Aux_Totales!$N:$N, Aux_Totales!$F:$F, $F224, Aux_Totales!$A:$A, Aperturas!$A$2), 0))</f>
        <v/>
      </c>
      <c r="HAW224" s="21" t="str">
        <f>IF(HAW220 = "", "", IFERROR(HAW220 / SUMIFS(Aux_Totales!$N:$N, Aux_Totales!$F:$F, $F224, Aux_Totales!$A:$A, Aperturas!$A$2), 0))</f>
        <v/>
      </c>
      <c r="HAX224" s="21" t="str">
        <f>IF(HAX220 = "", "", IFERROR(HAX220 / SUMIFS(Aux_Totales!$N:$N, Aux_Totales!$F:$F, $F224, Aux_Totales!$A:$A, Aperturas!$A$2), 0))</f>
        <v/>
      </c>
      <c r="HAY224" s="21" t="str">
        <f>IF(HAY220 = "", "", IFERROR(HAY220 / SUMIFS(Aux_Totales!$N:$N, Aux_Totales!$F:$F, $F224, Aux_Totales!$A:$A, Aperturas!$A$2), 0))</f>
        <v/>
      </c>
      <c r="HAZ224" s="21" t="str">
        <f>IF(HAZ220 = "", "", IFERROR(HAZ220 / SUMIFS(Aux_Totales!$N:$N, Aux_Totales!$F:$F, $F224, Aux_Totales!$A:$A, Aperturas!$A$2), 0))</f>
        <v/>
      </c>
      <c r="HBA224" s="21" t="str">
        <f>IF(HBA220 = "", "", IFERROR(HBA220 / SUMIFS(Aux_Totales!$N:$N, Aux_Totales!$F:$F, $F224, Aux_Totales!$A:$A, Aperturas!$A$2), 0))</f>
        <v/>
      </c>
      <c r="HBB224" s="21" t="str">
        <f>IF(HBB220 = "", "", IFERROR(HBB220 / SUMIFS(Aux_Totales!$N:$N, Aux_Totales!$F:$F, $F224, Aux_Totales!$A:$A, Aperturas!$A$2), 0))</f>
        <v/>
      </c>
      <c r="HBC224" s="21" t="str">
        <f>IF(HBC220 = "", "", IFERROR(HBC220 / SUMIFS(Aux_Totales!$N:$N, Aux_Totales!$F:$F, $F224, Aux_Totales!$A:$A, Aperturas!$A$2), 0))</f>
        <v/>
      </c>
      <c r="HBD224" s="21" t="str">
        <f>IF(HBD220 = "", "", IFERROR(HBD220 / SUMIFS(Aux_Totales!$N:$N, Aux_Totales!$F:$F, $F224, Aux_Totales!$A:$A, Aperturas!$A$2), 0))</f>
        <v/>
      </c>
      <c r="HBE224" s="21" t="str">
        <f>IF(HBE220 = "", "", IFERROR(HBE220 / SUMIFS(Aux_Totales!$N:$N, Aux_Totales!$F:$F, $F224, Aux_Totales!$A:$A, Aperturas!$A$2), 0))</f>
        <v/>
      </c>
      <c r="HBF224" s="21" t="str">
        <f>IF(HBF220 = "", "", IFERROR(HBF220 / SUMIFS(Aux_Totales!$N:$N, Aux_Totales!$F:$F, $F224, Aux_Totales!$A:$A, Aperturas!$A$2), 0))</f>
        <v/>
      </c>
      <c r="HBG224" s="21" t="str">
        <f>IF(HBG220 = "", "", IFERROR(HBG220 / SUMIFS(Aux_Totales!$N:$N, Aux_Totales!$F:$F, $F224, Aux_Totales!$A:$A, Aperturas!$A$2), 0))</f>
        <v/>
      </c>
      <c r="HBH224" s="21" t="str">
        <f>IF(HBH220 = "", "", IFERROR(HBH220 / SUMIFS(Aux_Totales!$N:$N, Aux_Totales!$F:$F, $F224, Aux_Totales!$A:$A, Aperturas!$A$2), 0))</f>
        <v/>
      </c>
      <c r="HBI224" s="21" t="str">
        <f>IF(HBI220 = "", "", IFERROR(HBI220 / SUMIFS(Aux_Totales!$N:$N, Aux_Totales!$F:$F, $F224, Aux_Totales!$A:$A, Aperturas!$A$2), 0))</f>
        <v/>
      </c>
      <c r="HBJ224" s="21" t="str">
        <f>IF(HBJ220 = "", "", IFERROR(HBJ220 / SUMIFS(Aux_Totales!$N:$N, Aux_Totales!$F:$F, $F224, Aux_Totales!$A:$A, Aperturas!$A$2), 0))</f>
        <v/>
      </c>
      <c r="HBK224" s="21" t="str">
        <f>IF(HBK220 = "", "", IFERROR(HBK220 / SUMIFS(Aux_Totales!$N:$N, Aux_Totales!$F:$F, $F224, Aux_Totales!$A:$A, Aperturas!$A$2), 0))</f>
        <v/>
      </c>
      <c r="HBL224" s="21" t="str">
        <f>IF(HBL220 = "", "", IFERROR(HBL220 / SUMIFS(Aux_Totales!$N:$N, Aux_Totales!$F:$F, $F224, Aux_Totales!$A:$A, Aperturas!$A$2), 0))</f>
        <v/>
      </c>
      <c r="HBM224" s="21" t="str">
        <f>IF(HBM220 = "", "", IFERROR(HBM220 / SUMIFS(Aux_Totales!$N:$N, Aux_Totales!$F:$F, $F224, Aux_Totales!$A:$A, Aperturas!$A$2), 0))</f>
        <v/>
      </c>
      <c r="HBN224" s="21" t="str">
        <f>IF(HBN220 = "", "", IFERROR(HBN220 / SUMIFS(Aux_Totales!$N:$N, Aux_Totales!$F:$F, $F224, Aux_Totales!$A:$A, Aperturas!$A$2), 0))</f>
        <v/>
      </c>
      <c r="HBO224" s="21" t="str">
        <f>IF(HBO220 = "", "", IFERROR(HBO220 / SUMIFS(Aux_Totales!$N:$N, Aux_Totales!$F:$F, $F224, Aux_Totales!$A:$A, Aperturas!$A$2), 0))</f>
        <v/>
      </c>
      <c r="HBP224" s="21" t="str">
        <f>IF(HBP220 = "", "", IFERROR(HBP220 / SUMIFS(Aux_Totales!$N:$N, Aux_Totales!$F:$F, $F224, Aux_Totales!$A:$A, Aperturas!$A$2), 0))</f>
        <v/>
      </c>
      <c r="HBQ224" s="21" t="str">
        <f>IF(HBQ220 = "", "", IFERROR(HBQ220 / SUMIFS(Aux_Totales!$N:$N, Aux_Totales!$F:$F, $F224, Aux_Totales!$A:$A, Aperturas!$A$2), 0))</f>
        <v/>
      </c>
      <c r="HBR224" s="21" t="str">
        <f>IF(HBR220 = "", "", IFERROR(HBR220 / SUMIFS(Aux_Totales!$N:$N, Aux_Totales!$F:$F, $F224, Aux_Totales!$A:$A, Aperturas!$A$2), 0))</f>
        <v/>
      </c>
      <c r="HBS224" s="21" t="str">
        <f>IF(HBS220 = "", "", IFERROR(HBS220 / SUMIFS(Aux_Totales!$N:$N, Aux_Totales!$F:$F, $F224, Aux_Totales!$A:$A, Aperturas!$A$2), 0))</f>
        <v/>
      </c>
      <c r="HBT224" s="21" t="str">
        <f>IF(HBT220 = "", "", IFERROR(HBT220 / SUMIFS(Aux_Totales!$N:$N, Aux_Totales!$F:$F, $F224, Aux_Totales!$A:$A, Aperturas!$A$2), 0))</f>
        <v/>
      </c>
      <c r="HBU224" s="21" t="str">
        <f>IF(HBU220 = "", "", IFERROR(HBU220 / SUMIFS(Aux_Totales!$N:$N, Aux_Totales!$F:$F, $F224, Aux_Totales!$A:$A, Aperturas!$A$2), 0))</f>
        <v/>
      </c>
      <c r="HBV224" s="21" t="str">
        <f>IF(HBV220 = "", "", IFERROR(HBV220 / SUMIFS(Aux_Totales!$N:$N, Aux_Totales!$F:$F, $F224, Aux_Totales!$A:$A, Aperturas!$A$2), 0))</f>
        <v/>
      </c>
      <c r="HBW224" s="21" t="str">
        <f>IF(HBW220 = "", "", IFERROR(HBW220 / SUMIFS(Aux_Totales!$N:$N, Aux_Totales!$F:$F, $F224, Aux_Totales!$A:$A, Aperturas!$A$2), 0))</f>
        <v/>
      </c>
      <c r="HBX224" s="21" t="str">
        <f>IF(HBX220 = "", "", IFERROR(HBX220 / SUMIFS(Aux_Totales!$N:$N, Aux_Totales!$F:$F, $F224, Aux_Totales!$A:$A, Aperturas!$A$2), 0))</f>
        <v/>
      </c>
      <c r="HBY224" s="21" t="str">
        <f>IF(HBY220 = "", "", IFERROR(HBY220 / SUMIFS(Aux_Totales!$N:$N, Aux_Totales!$F:$F, $F224, Aux_Totales!$A:$A, Aperturas!$A$2), 0))</f>
        <v/>
      </c>
      <c r="HBZ224" s="21" t="str">
        <f>IF(HBZ220 = "", "", IFERROR(HBZ220 / SUMIFS(Aux_Totales!$N:$N, Aux_Totales!$F:$F, $F224, Aux_Totales!$A:$A, Aperturas!$A$2), 0))</f>
        <v/>
      </c>
      <c r="HCA224" s="21" t="str">
        <f>IF(HCA220 = "", "", IFERROR(HCA220 / SUMIFS(Aux_Totales!$N:$N, Aux_Totales!$F:$F, $F224, Aux_Totales!$A:$A, Aperturas!$A$2), 0))</f>
        <v/>
      </c>
      <c r="HCB224" s="21" t="str">
        <f>IF(HCB220 = "", "", IFERROR(HCB220 / SUMIFS(Aux_Totales!$N:$N, Aux_Totales!$F:$F, $F224, Aux_Totales!$A:$A, Aperturas!$A$2), 0))</f>
        <v/>
      </c>
      <c r="HCC224" s="21" t="str">
        <f>IF(HCC220 = "", "", IFERROR(HCC220 / SUMIFS(Aux_Totales!$N:$N, Aux_Totales!$F:$F, $F224, Aux_Totales!$A:$A, Aperturas!$A$2), 0))</f>
        <v/>
      </c>
      <c r="HCD224" s="21" t="str">
        <f>IF(HCD220 = "", "", IFERROR(HCD220 / SUMIFS(Aux_Totales!$N:$N, Aux_Totales!$F:$F, $F224, Aux_Totales!$A:$A, Aperturas!$A$2), 0))</f>
        <v/>
      </c>
      <c r="HCE224" s="21" t="str">
        <f>IF(HCE220 = "", "", IFERROR(HCE220 / SUMIFS(Aux_Totales!$N:$N, Aux_Totales!$F:$F, $F224, Aux_Totales!$A:$A, Aperturas!$A$2), 0))</f>
        <v/>
      </c>
      <c r="HCF224" s="21" t="str">
        <f>IF(HCF220 = "", "", IFERROR(HCF220 / SUMIFS(Aux_Totales!$N:$N, Aux_Totales!$F:$F, $F224, Aux_Totales!$A:$A, Aperturas!$A$2), 0))</f>
        <v/>
      </c>
      <c r="HCG224" s="21" t="str">
        <f>IF(HCG220 = "", "", IFERROR(HCG220 / SUMIFS(Aux_Totales!$N:$N, Aux_Totales!$F:$F, $F224, Aux_Totales!$A:$A, Aperturas!$A$2), 0))</f>
        <v/>
      </c>
      <c r="HCH224" s="21" t="str">
        <f>IF(HCH220 = "", "", IFERROR(HCH220 / SUMIFS(Aux_Totales!$N:$N, Aux_Totales!$F:$F, $F224, Aux_Totales!$A:$A, Aperturas!$A$2), 0))</f>
        <v/>
      </c>
      <c r="HCI224" s="21" t="str">
        <f>IF(HCI220 = "", "", IFERROR(HCI220 / SUMIFS(Aux_Totales!$N:$N, Aux_Totales!$F:$F, $F224, Aux_Totales!$A:$A, Aperturas!$A$2), 0))</f>
        <v/>
      </c>
      <c r="HCJ224" s="21" t="str">
        <f>IF(HCJ220 = "", "", IFERROR(HCJ220 / SUMIFS(Aux_Totales!$N:$N, Aux_Totales!$F:$F, $F224, Aux_Totales!$A:$A, Aperturas!$A$2), 0))</f>
        <v/>
      </c>
      <c r="HCK224" s="21" t="str">
        <f>IF(HCK220 = "", "", IFERROR(HCK220 / SUMIFS(Aux_Totales!$N:$N, Aux_Totales!$F:$F, $F224, Aux_Totales!$A:$A, Aperturas!$A$2), 0))</f>
        <v/>
      </c>
      <c r="HCL224" s="21" t="str">
        <f>IF(HCL220 = "", "", IFERROR(HCL220 / SUMIFS(Aux_Totales!$N:$N, Aux_Totales!$F:$F, $F224, Aux_Totales!$A:$A, Aperturas!$A$2), 0))</f>
        <v/>
      </c>
      <c r="HCM224" s="21" t="str">
        <f>IF(HCM220 = "", "", IFERROR(HCM220 / SUMIFS(Aux_Totales!$N:$N, Aux_Totales!$F:$F, $F224, Aux_Totales!$A:$A, Aperturas!$A$2), 0))</f>
        <v/>
      </c>
      <c r="HCN224" s="21" t="str">
        <f>IF(HCN220 = "", "", IFERROR(HCN220 / SUMIFS(Aux_Totales!$N:$N, Aux_Totales!$F:$F, $F224, Aux_Totales!$A:$A, Aperturas!$A$2), 0))</f>
        <v/>
      </c>
      <c r="HCO224" s="21" t="str">
        <f>IF(HCO220 = "", "", IFERROR(HCO220 / SUMIFS(Aux_Totales!$N:$N, Aux_Totales!$F:$F, $F224, Aux_Totales!$A:$A, Aperturas!$A$2), 0))</f>
        <v/>
      </c>
      <c r="HCP224" s="21" t="str">
        <f>IF(HCP220 = "", "", IFERROR(HCP220 / SUMIFS(Aux_Totales!$N:$N, Aux_Totales!$F:$F, $F224, Aux_Totales!$A:$A, Aperturas!$A$2), 0))</f>
        <v/>
      </c>
      <c r="HCQ224" s="21" t="str">
        <f>IF(HCQ220 = "", "", IFERROR(HCQ220 / SUMIFS(Aux_Totales!$N:$N, Aux_Totales!$F:$F, $F224, Aux_Totales!$A:$A, Aperturas!$A$2), 0))</f>
        <v/>
      </c>
      <c r="HCR224" s="21" t="str">
        <f>IF(HCR220 = "", "", IFERROR(HCR220 / SUMIFS(Aux_Totales!$N:$N, Aux_Totales!$F:$F, $F224, Aux_Totales!$A:$A, Aperturas!$A$2), 0))</f>
        <v/>
      </c>
      <c r="HCS224" s="21" t="str">
        <f>IF(HCS220 = "", "", IFERROR(HCS220 / SUMIFS(Aux_Totales!$N:$N, Aux_Totales!$F:$F, $F224, Aux_Totales!$A:$A, Aperturas!$A$2), 0))</f>
        <v/>
      </c>
      <c r="HCT224" s="21" t="str">
        <f>IF(HCT220 = "", "", IFERROR(HCT220 / SUMIFS(Aux_Totales!$N:$N, Aux_Totales!$F:$F, $F224, Aux_Totales!$A:$A, Aperturas!$A$2), 0))</f>
        <v/>
      </c>
      <c r="HCU224" s="21" t="str">
        <f>IF(HCU220 = "", "", IFERROR(HCU220 / SUMIFS(Aux_Totales!$N:$N, Aux_Totales!$F:$F, $F224, Aux_Totales!$A:$A, Aperturas!$A$2), 0))</f>
        <v/>
      </c>
      <c r="HCV224" s="21" t="str">
        <f>IF(HCV220 = "", "", IFERROR(HCV220 / SUMIFS(Aux_Totales!$N:$N, Aux_Totales!$F:$F, $F224, Aux_Totales!$A:$A, Aperturas!$A$2), 0))</f>
        <v/>
      </c>
      <c r="HCW224" s="21" t="str">
        <f>IF(HCW220 = "", "", IFERROR(HCW220 / SUMIFS(Aux_Totales!$N:$N, Aux_Totales!$F:$F, $F224, Aux_Totales!$A:$A, Aperturas!$A$2), 0))</f>
        <v/>
      </c>
      <c r="HCX224" s="21" t="str">
        <f>IF(HCX220 = "", "", IFERROR(HCX220 / SUMIFS(Aux_Totales!$N:$N, Aux_Totales!$F:$F, $F224, Aux_Totales!$A:$A, Aperturas!$A$2), 0))</f>
        <v/>
      </c>
      <c r="HCY224" s="21" t="str">
        <f>IF(HCY220 = "", "", IFERROR(HCY220 / SUMIFS(Aux_Totales!$N:$N, Aux_Totales!$F:$F, $F224, Aux_Totales!$A:$A, Aperturas!$A$2), 0))</f>
        <v/>
      </c>
      <c r="HCZ224" s="21" t="str">
        <f>IF(HCZ220 = "", "", IFERROR(HCZ220 / SUMIFS(Aux_Totales!$N:$N, Aux_Totales!$F:$F, $F224, Aux_Totales!$A:$A, Aperturas!$A$2), 0))</f>
        <v/>
      </c>
      <c r="HDA224" s="21" t="str">
        <f>IF(HDA220 = "", "", IFERROR(HDA220 / SUMIFS(Aux_Totales!$N:$N, Aux_Totales!$F:$F, $F224, Aux_Totales!$A:$A, Aperturas!$A$2), 0))</f>
        <v/>
      </c>
      <c r="HDB224" s="21" t="str">
        <f>IF(HDB220 = "", "", IFERROR(HDB220 / SUMIFS(Aux_Totales!$N:$N, Aux_Totales!$F:$F, $F224, Aux_Totales!$A:$A, Aperturas!$A$2), 0))</f>
        <v/>
      </c>
      <c r="HDC224" s="21" t="str">
        <f>IF(HDC220 = "", "", IFERROR(HDC220 / SUMIFS(Aux_Totales!$N:$N, Aux_Totales!$F:$F, $F224, Aux_Totales!$A:$A, Aperturas!$A$2), 0))</f>
        <v/>
      </c>
      <c r="HDD224" s="21" t="str">
        <f>IF(HDD220 = "", "", IFERROR(HDD220 / SUMIFS(Aux_Totales!$N:$N, Aux_Totales!$F:$F, $F224, Aux_Totales!$A:$A, Aperturas!$A$2), 0))</f>
        <v/>
      </c>
      <c r="HDE224" s="21" t="str">
        <f>IF(HDE220 = "", "", IFERROR(HDE220 / SUMIFS(Aux_Totales!$N:$N, Aux_Totales!$F:$F, $F224, Aux_Totales!$A:$A, Aperturas!$A$2), 0))</f>
        <v/>
      </c>
      <c r="HDF224" s="21" t="str">
        <f>IF(HDF220 = "", "", IFERROR(HDF220 / SUMIFS(Aux_Totales!$N:$N, Aux_Totales!$F:$F, $F224, Aux_Totales!$A:$A, Aperturas!$A$2), 0))</f>
        <v/>
      </c>
      <c r="HDG224" s="21" t="str">
        <f>IF(HDG220 = "", "", IFERROR(HDG220 / SUMIFS(Aux_Totales!$N:$N, Aux_Totales!$F:$F, $F224, Aux_Totales!$A:$A, Aperturas!$A$2), 0))</f>
        <v/>
      </c>
      <c r="HDH224" s="21" t="str">
        <f>IF(HDH220 = "", "", IFERROR(HDH220 / SUMIFS(Aux_Totales!$N:$N, Aux_Totales!$F:$F, $F224, Aux_Totales!$A:$A, Aperturas!$A$2), 0))</f>
        <v/>
      </c>
      <c r="HDI224" s="21" t="str">
        <f>IF(HDI220 = "", "", IFERROR(HDI220 / SUMIFS(Aux_Totales!$N:$N, Aux_Totales!$F:$F, $F224, Aux_Totales!$A:$A, Aperturas!$A$2), 0))</f>
        <v/>
      </c>
      <c r="HDJ224" s="21" t="str">
        <f>IF(HDJ220 = "", "", IFERROR(HDJ220 / SUMIFS(Aux_Totales!$N:$N, Aux_Totales!$F:$F, $F224, Aux_Totales!$A:$A, Aperturas!$A$2), 0))</f>
        <v/>
      </c>
      <c r="HDK224" s="21" t="str">
        <f>IF(HDK220 = "", "", IFERROR(HDK220 / SUMIFS(Aux_Totales!$N:$N, Aux_Totales!$F:$F, $F224, Aux_Totales!$A:$A, Aperturas!$A$2), 0))</f>
        <v/>
      </c>
      <c r="HDL224" s="21" t="str">
        <f>IF(HDL220 = "", "", IFERROR(HDL220 / SUMIFS(Aux_Totales!$N:$N, Aux_Totales!$F:$F, $F224, Aux_Totales!$A:$A, Aperturas!$A$2), 0))</f>
        <v/>
      </c>
      <c r="HDM224" s="21" t="str">
        <f>IF(HDM220 = "", "", IFERROR(HDM220 / SUMIFS(Aux_Totales!$N:$N, Aux_Totales!$F:$F, $F224, Aux_Totales!$A:$A, Aperturas!$A$2), 0))</f>
        <v/>
      </c>
      <c r="HDN224" s="21" t="str">
        <f>IF(HDN220 = "", "", IFERROR(HDN220 / SUMIFS(Aux_Totales!$N:$N, Aux_Totales!$F:$F, $F224, Aux_Totales!$A:$A, Aperturas!$A$2), 0))</f>
        <v/>
      </c>
      <c r="HDO224" s="21" t="str">
        <f>IF(HDO220 = "", "", IFERROR(HDO220 / SUMIFS(Aux_Totales!$N:$N, Aux_Totales!$F:$F, $F224, Aux_Totales!$A:$A, Aperturas!$A$2), 0))</f>
        <v/>
      </c>
      <c r="HDP224" s="21" t="str">
        <f>IF(HDP220 = "", "", IFERROR(HDP220 / SUMIFS(Aux_Totales!$N:$N, Aux_Totales!$F:$F, $F224, Aux_Totales!$A:$A, Aperturas!$A$2), 0))</f>
        <v/>
      </c>
      <c r="HDQ224" s="21" t="str">
        <f>IF(HDQ220 = "", "", IFERROR(HDQ220 / SUMIFS(Aux_Totales!$N:$N, Aux_Totales!$F:$F, $F224, Aux_Totales!$A:$A, Aperturas!$A$2), 0))</f>
        <v/>
      </c>
      <c r="HDR224" s="21" t="str">
        <f>IF(HDR220 = "", "", IFERROR(HDR220 / SUMIFS(Aux_Totales!$N:$N, Aux_Totales!$F:$F, $F224, Aux_Totales!$A:$A, Aperturas!$A$2), 0))</f>
        <v/>
      </c>
      <c r="HDS224" s="21" t="str">
        <f>IF(HDS220 = "", "", IFERROR(HDS220 / SUMIFS(Aux_Totales!$N:$N, Aux_Totales!$F:$F, $F224, Aux_Totales!$A:$A, Aperturas!$A$2), 0))</f>
        <v/>
      </c>
      <c r="HDT224" s="21" t="str">
        <f>IF(HDT220 = "", "", IFERROR(HDT220 / SUMIFS(Aux_Totales!$N:$N, Aux_Totales!$F:$F, $F224, Aux_Totales!$A:$A, Aperturas!$A$2), 0))</f>
        <v/>
      </c>
      <c r="HDU224" s="21" t="str">
        <f>IF(HDU220 = "", "", IFERROR(HDU220 / SUMIFS(Aux_Totales!$N:$N, Aux_Totales!$F:$F, $F224, Aux_Totales!$A:$A, Aperturas!$A$2), 0))</f>
        <v/>
      </c>
      <c r="HDV224" s="21" t="str">
        <f>IF(HDV220 = "", "", IFERROR(HDV220 / SUMIFS(Aux_Totales!$N:$N, Aux_Totales!$F:$F, $F224, Aux_Totales!$A:$A, Aperturas!$A$2), 0))</f>
        <v/>
      </c>
      <c r="HDW224" s="21" t="str">
        <f>IF(HDW220 = "", "", IFERROR(HDW220 / SUMIFS(Aux_Totales!$N:$N, Aux_Totales!$F:$F, $F224, Aux_Totales!$A:$A, Aperturas!$A$2), 0))</f>
        <v/>
      </c>
      <c r="HDX224" s="21" t="str">
        <f>IF(HDX220 = "", "", IFERROR(HDX220 / SUMIFS(Aux_Totales!$N:$N, Aux_Totales!$F:$F, $F224, Aux_Totales!$A:$A, Aperturas!$A$2), 0))</f>
        <v/>
      </c>
      <c r="HDY224" s="21" t="str">
        <f>IF(HDY220 = "", "", IFERROR(HDY220 / SUMIFS(Aux_Totales!$N:$N, Aux_Totales!$F:$F, $F224, Aux_Totales!$A:$A, Aperturas!$A$2), 0))</f>
        <v/>
      </c>
      <c r="HDZ224" s="21" t="str">
        <f>IF(HDZ220 = "", "", IFERROR(HDZ220 / SUMIFS(Aux_Totales!$N:$N, Aux_Totales!$F:$F, $F224, Aux_Totales!$A:$A, Aperturas!$A$2), 0))</f>
        <v/>
      </c>
      <c r="HEA224" s="21" t="str">
        <f>IF(HEA220 = "", "", IFERROR(HEA220 / SUMIFS(Aux_Totales!$N:$N, Aux_Totales!$F:$F, $F224, Aux_Totales!$A:$A, Aperturas!$A$2), 0))</f>
        <v/>
      </c>
      <c r="HEB224" s="21" t="str">
        <f>IF(HEB220 = "", "", IFERROR(HEB220 / SUMIFS(Aux_Totales!$N:$N, Aux_Totales!$F:$F, $F224, Aux_Totales!$A:$A, Aperturas!$A$2), 0))</f>
        <v/>
      </c>
      <c r="HEC224" s="21" t="str">
        <f>IF(HEC220 = "", "", IFERROR(HEC220 / SUMIFS(Aux_Totales!$N:$N, Aux_Totales!$F:$F, $F224, Aux_Totales!$A:$A, Aperturas!$A$2), 0))</f>
        <v/>
      </c>
      <c r="HED224" s="21" t="str">
        <f>IF(HED220 = "", "", IFERROR(HED220 / SUMIFS(Aux_Totales!$N:$N, Aux_Totales!$F:$F, $F224, Aux_Totales!$A:$A, Aperturas!$A$2), 0))</f>
        <v/>
      </c>
      <c r="HEE224" s="21" t="str">
        <f>IF(HEE220 = "", "", IFERROR(HEE220 / SUMIFS(Aux_Totales!$N:$N, Aux_Totales!$F:$F, $F224, Aux_Totales!$A:$A, Aperturas!$A$2), 0))</f>
        <v/>
      </c>
      <c r="HEF224" s="21" t="str">
        <f>IF(HEF220 = "", "", IFERROR(HEF220 / SUMIFS(Aux_Totales!$N:$N, Aux_Totales!$F:$F, $F224, Aux_Totales!$A:$A, Aperturas!$A$2), 0))</f>
        <v/>
      </c>
      <c r="HEG224" s="21" t="str">
        <f>IF(HEG220 = "", "", IFERROR(HEG220 / SUMIFS(Aux_Totales!$N:$N, Aux_Totales!$F:$F, $F224, Aux_Totales!$A:$A, Aperturas!$A$2), 0))</f>
        <v/>
      </c>
      <c r="HEH224" s="21" t="str">
        <f>IF(HEH220 = "", "", IFERROR(HEH220 / SUMIFS(Aux_Totales!$N:$N, Aux_Totales!$F:$F, $F224, Aux_Totales!$A:$A, Aperturas!$A$2), 0))</f>
        <v/>
      </c>
      <c r="HEI224" s="21" t="str">
        <f>IF(HEI220 = "", "", IFERROR(HEI220 / SUMIFS(Aux_Totales!$N:$N, Aux_Totales!$F:$F, $F224, Aux_Totales!$A:$A, Aperturas!$A$2), 0))</f>
        <v/>
      </c>
      <c r="HEJ224" s="21" t="str">
        <f>IF(HEJ220 = "", "", IFERROR(HEJ220 / SUMIFS(Aux_Totales!$N:$N, Aux_Totales!$F:$F, $F224, Aux_Totales!$A:$A, Aperturas!$A$2), 0))</f>
        <v/>
      </c>
      <c r="HEK224" s="21" t="str">
        <f>IF(HEK220 = "", "", IFERROR(HEK220 / SUMIFS(Aux_Totales!$N:$N, Aux_Totales!$F:$F, $F224, Aux_Totales!$A:$A, Aperturas!$A$2), 0))</f>
        <v/>
      </c>
      <c r="HEL224" s="21" t="str">
        <f>IF(HEL220 = "", "", IFERROR(HEL220 / SUMIFS(Aux_Totales!$N:$N, Aux_Totales!$F:$F, $F224, Aux_Totales!$A:$A, Aperturas!$A$2), 0))</f>
        <v/>
      </c>
      <c r="HEM224" s="21" t="str">
        <f>IF(HEM220 = "", "", IFERROR(HEM220 / SUMIFS(Aux_Totales!$N:$N, Aux_Totales!$F:$F, $F224, Aux_Totales!$A:$A, Aperturas!$A$2), 0))</f>
        <v/>
      </c>
      <c r="HEN224" s="21" t="str">
        <f>IF(HEN220 = "", "", IFERROR(HEN220 / SUMIFS(Aux_Totales!$N:$N, Aux_Totales!$F:$F, $F224, Aux_Totales!$A:$A, Aperturas!$A$2), 0))</f>
        <v/>
      </c>
      <c r="HEO224" s="21" t="str">
        <f>IF(HEO220 = "", "", IFERROR(HEO220 / SUMIFS(Aux_Totales!$N:$N, Aux_Totales!$F:$F, $F224, Aux_Totales!$A:$A, Aperturas!$A$2), 0))</f>
        <v/>
      </c>
      <c r="HEP224" s="21" t="str">
        <f>IF(HEP220 = "", "", IFERROR(HEP220 / SUMIFS(Aux_Totales!$N:$N, Aux_Totales!$F:$F, $F224, Aux_Totales!$A:$A, Aperturas!$A$2), 0))</f>
        <v/>
      </c>
      <c r="HEQ224" s="21" t="str">
        <f>IF(HEQ220 = "", "", IFERROR(HEQ220 / SUMIFS(Aux_Totales!$N:$N, Aux_Totales!$F:$F, $F224, Aux_Totales!$A:$A, Aperturas!$A$2), 0))</f>
        <v/>
      </c>
      <c r="HER224" s="21" t="str">
        <f>IF(HER220 = "", "", IFERROR(HER220 / SUMIFS(Aux_Totales!$N:$N, Aux_Totales!$F:$F, $F224, Aux_Totales!$A:$A, Aperturas!$A$2), 0))</f>
        <v/>
      </c>
      <c r="HES224" s="21" t="str">
        <f>IF(HES220 = "", "", IFERROR(HES220 / SUMIFS(Aux_Totales!$N:$N, Aux_Totales!$F:$F, $F224, Aux_Totales!$A:$A, Aperturas!$A$2), 0))</f>
        <v/>
      </c>
      <c r="HET224" s="21" t="str">
        <f>IF(HET220 = "", "", IFERROR(HET220 / SUMIFS(Aux_Totales!$N:$N, Aux_Totales!$F:$F, $F224, Aux_Totales!$A:$A, Aperturas!$A$2), 0))</f>
        <v/>
      </c>
      <c r="HEU224" s="21" t="str">
        <f>IF(HEU220 = "", "", IFERROR(HEU220 / SUMIFS(Aux_Totales!$N:$N, Aux_Totales!$F:$F, $F224, Aux_Totales!$A:$A, Aperturas!$A$2), 0))</f>
        <v/>
      </c>
      <c r="HEV224" s="21" t="str">
        <f>IF(HEV220 = "", "", IFERROR(HEV220 / SUMIFS(Aux_Totales!$N:$N, Aux_Totales!$F:$F, $F224, Aux_Totales!$A:$A, Aperturas!$A$2), 0))</f>
        <v/>
      </c>
      <c r="HEW224" s="21" t="str">
        <f>IF(HEW220 = "", "", IFERROR(HEW220 / SUMIFS(Aux_Totales!$N:$N, Aux_Totales!$F:$F, $F224, Aux_Totales!$A:$A, Aperturas!$A$2), 0))</f>
        <v/>
      </c>
      <c r="HEX224" s="21" t="str">
        <f>IF(HEX220 = "", "", IFERROR(HEX220 / SUMIFS(Aux_Totales!$N:$N, Aux_Totales!$F:$F, $F224, Aux_Totales!$A:$A, Aperturas!$A$2), 0))</f>
        <v/>
      </c>
      <c r="HEY224" s="21" t="str">
        <f>IF(HEY220 = "", "", IFERROR(HEY220 / SUMIFS(Aux_Totales!$N:$N, Aux_Totales!$F:$F, $F224, Aux_Totales!$A:$A, Aperturas!$A$2), 0))</f>
        <v/>
      </c>
      <c r="HEZ224" s="21" t="str">
        <f>IF(HEZ220 = "", "", IFERROR(HEZ220 / SUMIFS(Aux_Totales!$N:$N, Aux_Totales!$F:$F, $F224, Aux_Totales!$A:$A, Aperturas!$A$2), 0))</f>
        <v/>
      </c>
      <c r="HFA224" s="21" t="str">
        <f>IF(HFA220 = "", "", IFERROR(HFA220 / SUMIFS(Aux_Totales!$N:$N, Aux_Totales!$F:$F, $F224, Aux_Totales!$A:$A, Aperturas!$A$2), 0))</f>
        <v/>
      </c>
      <c r="HFB224" s="21" t="str">
        <f>IF(HFB220 = "", "", IFERROR(HFB220 / SUMIFS(Aux_Totales!$N:$N, Aux_Totales!$F:$F, $F224, Aux_Totales!$A:$A, Aperturas!$A$2), 0))</f>
        <v/>
      </c>
      <c r="HFC224" s="21" t="str">
        <f>IF(HFC220 = "", "", IFERROR(HFC220 / SUMIFS(Aux_Totales!$N:$N, Aux_Totales!$F:$F, $F224, Aux_Totales!$A:$A, Aperturas!$A$2), 0))</f>
        <v/>
      </c>
      <c r="HFD224" s="21" t="str">
        <f>IF(HFD220 = "", "", IFERROR(HFD220 / SUMIFS(Aux_Totales!$N:$N, Aux_Totales!$F:$F, $F224, Aux_Totales!$A:$A, Aperturas!$A$2), 0))</f>
        <v/>
      </c>
      <c r="HFE224" s="21" t="str">
        <f>IF(HFE220 = "", "", IFERROR(HFE220 / SUMIFS(Aux_Totales!$N:$N, Aux_Totales!$F:$F, $F224, Aux_Totales!$A:$A, Aperturas!$A$2), 0))</f>
        <v/>
      </c>
      <c r="HFF224" s="21" t="str">
        <f>IF(HFF220 = "", "", IFERROR(HFF220 / SUMIFS(Aux_Totales!$N:$N, Aux_Totales!$F:$F, $F224, Aux_Totales!$A:$A, Aperturas!$A$2), 0))</f>
        <v/>
      </c>
      <c r="HFG224" s="21" t="str">
        <f>IF(HFG220 = "", "", IFERROR(HFG220 / SUMIFS(Aux_Totales!$N:$N, Aux_Totales!$F:$F, $F224, Aux_Totales!$A:$A, Aperturas!$A$2), 0))</f>
        <v/>
      </c>
      <c r="HFH224" s="21" t="str">
        <f>IF(HFH220 = "", "", IFERROR(HFH220 / SUMIFS(Aux_Totales!$N:$N, Aux_Totales!$F:$F, $F224, Aux_Totales!$A:$A, Aperturas!$A$2), 0))</f>
        <v/>
      </c>
      <c r="HFI224" s="21" t="str">
        <f>IF(HFI220 = "", "", IFERROR(HFI220 / SUMIFS(Aux_Totales!$N:$N, Aux_Totales!$F:$F, $F224, Aux_Totales!$A:$A, Aperturas!$A$2), 0))</f>
        <v/>
      </c>
      <c r="HFJ224" s="21" t="str">
        <f>IF(HFJ220 = "", "", IFERROR(HFJ220 / SUMIFS(Aux_Totales!$N:$N, Aux_Totales!$F:$F, $F224, Aux_Totales!$A:$A, Aperturas!$A$2), 0))</f>
        <v/>
      </c>
      <c r="HFK224" s="21" t="str">
        <f>IF(HFK220 = "", "", IFERROR(HFK220 / SUMIFS(Aux_Totales!$N:$N, Aux_Totales!$F:$F, $F224, Aux_Totales!$A:$A, Aperturas!$A$2), 0))</f>
        <v/>
      </c>
      <c r="HFL224" s="21" t="str">
        <f>IF(HFL220 = "", "", IFERROR(HFL220 / SUMIFS(Aux_Totales!$N:$N, Aux_Totales!$F:$F, $F224, Aux_Totales!$A:$A, Aperturas!$A$2), 0))</f>
        <v/>
      </c>
      <c r="HFM224" s="21" t="str">
        <f>IF(HFM220 = "", "", IFERROR(HFM220 / SUMIFS(Aux_Totales!$N:$N, Aux_Totales!$F:$F, $F224, Aux_Totales!$A:$A, Aperturas!$A$2), 0))</f>
        <v/>
      </c>
      <c r="HFN224" s="21" t="str">
        <f>IF(HFN220 = "", "", IFERROR(HFN220 / SUMIFS(Aux_Totales!$N:$N, Aux_Totales!$F:$F, $F224, Aux_Totales!$A:$A, Aperturas!$A$2), 0))</f>
        <v/>
      </c>
      <c r="HFO224" s="21" t="str">
        <f>IF(HFO220 = "", "", IFERROR(HFO220 / SUMIFS(Aux_Totales!$N:$N, Aux_Totales!$F:$F, $F224, Aux_Totales!$A:$A, Aperturas!$A$2), 0))</f>
        <v/>
      </c>
      <c r="HFP224" s="21" t="str">
        <f>IF(HFP220 = "", "", IFERROR(HFP220 / SUMIFS(Aux_Totales!$N:$N, Aux_Totales!$F:$F, $F224, Aux_Totales!$A:$A, Aperturas!$A$2), 0))</f>
        <v/>
      </c>
      <c r="HFQ224" s="21" t="str">
        <f>IF(HFQ220 = "", "", IFERROR(HFQ220 / SUMIFS(Aux_Totales!$N:$N, Aux_Totales!$F:$F, $F224, Aux_Totales!$A:$A, Aperturas!$A$2), 0))</f>
        <v/>
      </c>
      <c r="HFR224" s="21" t="str">
        <f>IF(HFR220 = "", "", IFERROR(HFR220 / SUMIFS(Aux_Totales!$N:$N, Aux_Totales!$F:$F, $F224, Aux_Totales!$A:$A, Aperturas!$A$2), 0))</f>
        <v/>
      </c>
      <c r="HFS224" s="21" t="str">
        <f>IF(HFS220 = "", "", IFERROR(HFS220 / SUMIFS(Aux_Totales!$N:$N, Aux_Totales!$F:$F, $F224, Aux_Totales!$A:$A, Aperturas!$A$2), 0))</f>
        <v/>
      </c>
      <c r="HFT224" s="21" t="str">
        <f>IF(HFT220 = "", "", IFERROR(HFT220 / SUMIFS(Aux_Totales!$N:$N, Aux_Totales!$F:$F, $F224, Aux_Totales!$A:$A, Aperturas!$A$2), 0))</f>
        <v/>
      </c>
      <c r="HFU224" s="21" t="str">
        <f>IF(HFU220 = "", "", IFERROR(HFU220 / SUMIFS(Aux_Totales!$N:$N, Aux_Totales!$F:$F, $F224, Aux_Totales!$A:$A, Aperturas!$A$2), 0))</f>
        <v/>
      </c>
      <c r="HFV224" s="21" t="str">
        <f>IF(HFV220 = "", "", IFERROR(HFV220 / SUMIFS(Aux_Totales!$N:$N, Aux_Totales!$F:$F, $F224, Aux_Totales!$A:$A, Aperturas!$A$2), 0))</f>
        <v/>
      </c>
      <c r="HFW224" s="21" t="str">
        <f>IF(HFW220 = "", "", IFERROR(HFW220 / SUMIFS(Aux_Totales!$N:$N, Aux_Totales!$F:$F, $F224, Aux_Totales!$A:$A, Aperturas!$A$2), 0))</f>
        <v/>
      </c>
      <c r="HFX224" s="21" t="str">
        <f>IF(HFX220 = "", "", IFERROR(HFX220 / SUMIFS(Aux_Totales!$N:$N, Aux_Totales!$F:$F, $F224, Aux_Totales!$A:$A, Aperturas!$A$2), 0))</f>
        <v/>
      </c>
      <c r="HFY224" s="21" t="str">
        <f>IF(HFY220 = "", "", IFERROR(HFY220 / SUMIFS(Aux_Totales!$N:$N, Aux_Totales!$F:$F, $F224, Aux_Totales!$A:$A, Aperturas!$A$2), 0))</f>
        <v/>
      </c>
      <c r="HFZ224" s="21" t="str">
        <f>IF(HFZ220 = "", "", IFERROR(HFZ220 / SUMIFS(Aux_Totales!$N:$N, Aux_Totales!$F:$F, $F224, Aux_Totales!$A:$A, Aperturas!$A$2), 0))</f>
        <v/>
      </c>
      <c r="HGA224" s="21" t="str">
        <f>IF(HGA220 = "", "", IFERROR(HGA220 / SUMIFS(Aux_Totales!$N:$N, Aux_Totales!$F:$F, $F224, Aux_Totales!$A:$A, Aperturas!$A$2), 0))</f>
        <v/>
      </c>
      <c r="HGB224" s="21" t="str">
        <f>IF(HGB220 = "", "", IFERROR(HGB220 / SUMIFS(Aux_Totales!$N:$N, Aux_Totales!$F:$F, $F224, Aux_Totales!$A:$A, Aperturas!$A$2), 0))</f>
        <v/>
      </c>
      <c r="HGC224" s="21" t="str">
        <f>IF(HGC220 = "", "", IFERROR(HGC220 / SUMIFS(Aux_Totales!$N:$N, Aux_Totales!$F:$F, $F224, Aux_Totales!$A:$A, Aperturas!$A$2), 0))</f>
        <v/>
      </c>
      <c r="HGD224" s="21" t="str">
        <f>IF(HGD220 = "", "", IFERROR(HGD220 / SUMIFS(Aux_Totales!$N:$N, Aux_Totales!$F:$F, $F224, Aux_Totales!$A:$A, Aperturas!$A$2), 0))</f>
        <v/>
      </c>
      <c r="HGE224" s="21" t="str">
        <f>IF(HGE220 = "", "", IFERROR(HGE220 / SUMIFS(Aux_Totales!$N:$N, Aux_Totales!$F:$F, $F224, Aux_Totales!$A:$A, Aperturas!$A$2), 0))</f>
        <v/>
      </c>
      <c r="HGF224" s="21" t="str">
        <f>IF(HGF220 = "", "", IFERROR(HGF220 / SUMIFS(Aux_Totales!$N:$N, Aux_Totales!$F:$F, $F224, Aux_Totales!$A:$A, Aperturas!$A$2), 0))</f>
        <v/>
      </c>
      <c r="HGG224" s="21" t="str">
        <f>IF(HGG220 = "", "", IFERROR(HGG220 / SUMIFS(Aux_Totales!$N:$N, Aux_Totales!$F:$F, $F224, Aux_Totales!$A:$A, Aperturas!$A$2), 0))</f>
        <v/>
      </c>
      <c r="HGH224" s="21" t="str">
        <f>IF(HGH220 = "", "", IFERROR(HGH220 / SUMIFS(Aux_Totales!$N:$N, Aux_Totales!$F:$F, $F224, Aux_Totales!$A:$A, Aperturas!$A$2), 0))</f>
        <v/>
      </c>
      <c r="HGI224" s="21" t="str">
        <f>IF(HGI220 = "", "", IFERROR(HGI220 / SUMIFS(Aux_Totales!$N:$N, Aux_Totales!$F:$F, $F224, Aux_Totales!$A:$A, Aperturas!$A$2), 0))</f>
        <v/>
      </c>
      <c r="HGJ224" s="21" t="str">
        <f>IF(HGJ220 = "", "", IFERROR(HGJ220 / SUMIFS(Aux_Totales!$N:$N, Aux_Totales!$F:$F, $F224, Aux_Totales!$A:$A, Aperturas!$A$2), 0))</f>
        <v/>
      </c>
      <c r="HGK224" s="21" t="str">
        <f>IF(HGK220 = "", "", IFERROR(HGK220 / SUMIFS(Aux_Totales!$N:$N, Aux_Totales!$F:$F, $F224, Aux_Totales!$A:$A, Aperturas!$A$2), 0))</f>
        <v/>
      </c>
      <c r="HGL224" s="21" t="str">
        <f>IF(HGL220 = "", "", IFERROR(HGL220 / SUMIFS(Aux_Totales!$N:$N, Aux_Totales!$F:$F, $F224, Aux_Totales!$A:$A, Aperturas!$A$2), 0))</f>
        <v/>
      </c>
      <c r="HGM224" s="21" t="str">
        <f>IF(HGM220 = "", "", IFERROR(HGM220 / SUMIFS(Aux_Totales!$N:$N, Aux_Totales!$F:$F, $F224, Aux_Totales!$A:$A, Aperturas!$A$2), 0))</f>
        <v/>
      </c>
      <c r="HGN224" s="21" t="str">
        <f>IF(HGN220 = "", "", IFERROR(HGN220 / SUMIFS(Aux_Totales!$N:$N, Aux_Totales!$F:$F, $F224, Aux_Totales!$A:$A, Aperturas!$A$2), 0))</f>
        <v/>
      </c>
      <c r="HGO224" s="21" t="str">
        <f>IF(HGO220 = "", "", IFERROR(HGO220 / SUMIFS(Aux_Totales!$N:$N, Aux_Totales!$F:$F, $F224, Aux_Totales!$A:$A, Aperturas!$A$2), 0))</f>
        <v/>
      </c>
      <c r="HGP224" s="21" t="str">
        <f>IF(HGP220 = "", "", IFERROR(HGP220 / SUMIFS(Aux_Totales!$N:$N, Aux_Totales!$F:$F, $F224, Aux_Totales!$A:$A, Aperturas!$A$2), 0))</f>
        <v/>
      </c>
      <c r="HGQ224" s="21" t="str">
        <f>IF(HGQ220 = "", "", IFERROR(HGQ220 / SUMIFS(Aux_Totales!$N:$N, Aux_Totales!$F:$F, $F224, Aux_Totales!$A:$A, Aperturas!$A$2), 0))</f>
        <v/>
      </c>
      <c r="HGR224" s="21" t="str">
        <f>IF(HGR220 = "", "", IFERROR(HGR220 / SUMIFS(Aux_Totales!$N:$N, Aux_Totales!$F:$F, $F224, Aux_Totales!$A:$A, Aperturas!$A$2), 0))</f>
        <v/>
      </c>
      <c r="HGS224" s="21" t="str">
        <f>IF(HGS220 = "", "", IFERROR(HGS220 / SUMIFS(Aux_Totales!$N:$N, Aux_Totales!$F:$F, $F224, Aux_Totales!$A:$A, Aperturas!$A$2), 0))</f>
        <v/>
      </c>
      <c r="HGT224" s="21" t="str">
        <f>IF(HGT220 = "", "", IFERROR(HGT220 / SUMIFS(Aux_Totales!$N:$N, Aux_Totales!$F:$F, $F224, Aux_Totales!$A:$A, Aperturas!$A$2), 0))</f>
        <v/>
      </c>
      <c r="HGU224" s="21" t="str">
        <f>IF(HGU220 = "", "", IFERROR(HGU220 / SUMIFS(Aux_Totales!$N:$N, Aux_Totales!$F:$F, $F224, Aux_Totales!$A:$A, Aperturas!$A$2), 0))</f>
        <v/>
      </c>
      <c r="HGV224" s="21" t="str">
        <f>IF(HGV220 = "", "", IFERROR(HGV220 / SUMIFS(Aux_Totales!$N:$N, Aux_Totales!$F:$F, $F224, Aux_Totales!$A:$A, Aperturas!$A$2), 0))</f>
        <v/>
      </c>
      <c r="HGW224" s="21" t="str">
        <f>IF(HGW220 = "", "", IFERROR(HGW220 / SUMIFS(Aux_Totales!$N:$N, Aux_Totales!$F:$F, $F224, Aux_Totales!$A:$A, Aperturas!$A$2), 0))</f>
        <v/>
      </c>
      <c r="HGX224" s="21" t="str">
        <f>IF(HGX220 = "", "", IFERROR(HGX220 / SUMIFS(Aux_Totales!$N:$N, Aux_Totales!$F:$F, $F224, Aux_Totales!$A:$A, Aperturas!$A$2), 0))</f>
        <v/>
      </c>
      <c r="HGY224" s="21" t="str">
        <f>IF(HGY220 = "", "", IFERROR(HGY220 / SUMIFS(Aux_Totales!$N:$N, Aux_Totales!$F:$F, $F224, Aux_Totales!$A:$A, Aperturas!$A$2), 0))</f>
        <v/>
      </c>
      <c r="HGZ224" s="21" t="str">
        <f>IF(HGZ220 = "", "", IFERROR(HGZ220 / SUMIFS(Aux_Totales!$N:$N, Aux_Totales!$F:$F, $F224, Aux_Totales!$A:$A, Aperturas!$A$2), 0))</f>
        <v/>
      </c>
      <c r="HHA224" s="21" t="str">
        <f>IF(HHA220 = "", "", IFERROR(HHA220 / SUMIFS(Aux_Totales!$N:$N, Aux_Totales!$F:$F, $F224, Aux_Totales!$A:$A, Aperturas!$A$2), 0))</f>
        <v/>
      </c>
      <c r="HHB224" s="21" t="str">
        <f>IF(HHB220 = "", "", IFERROR(HHB220 / SUMIFS(Aux_Totales!$N:$N, Aux_Totales!$F:$F, $F224, Aux_Totales!$A:$A, Aperturas!$A$2), 0))</f>
        <v/>
      </c>
      <c r="HHC224" s="21" t="str">
        <f>IF(HHC220 = "", "", IFERROR(HHC220 / SUMIFS(Aux_Totales!$N:$N, Aux_Totales!$F:$F, $F224, Aux_Totales!$A:$A, Aperturas!$A$2), 0))</f>
        <v/>
      </c>
      <c r="HHD224" s="21" t="str">
        <f>IF(HHD220 = "", "", IFERROR(HHD220 / SUMIFS(Aux_Totales!$N:$N, Aux_Totales!$F:$F, $F224, Aux_Totales!$A:$A, Aperturas!$A$2), 0))</f>
        <v/>
      </c>
      <c r="HHE224" s="21" t="str">
        <f>IF(HHE220 = "", "", IFERROR(HHE220 / SUMIFS(Aux_Totales!$N:$N, Aux_Totales!$F:$F, $F224, Aux_Totales!$A:$A, Aperturas!$A$2), 0))</f>
        <v/>
      </c>
      <c r="HHF224" s="21" t="str">
        <f>IF(HHF220 = "", "", IFERROR(HHF220 / SUMIFS(Aux_Totales!$N:$N, Aux_Totales!$F:$F, $F224, Aux_Totales!$A:$A, Aperturas!$A$2), 0))</f>
        <v/>
      </c>
      <c r="HHG224" s="21" t="str">
        <f>IF(HHG220 = "", "", IFERROR(HHG220 / SUMIFS(Aux_Totales!$N:$N, Aux_Totales!$F:$F, $F224, Aux_Totales!$A:$A, Aperturas!$A$2), 0))</f>
        <v/>
      </c>
      <c r="HHH224" s="21" t="str">
        <f>IF(HHH220 = "", "", IFERROR(HHH220 / SUMIFS(Aux_Totales!$N:$N, Aux_Totales!$F:$F, $F224, Aux_Totales!$A:$A, Aperturas!$A$2), 0))</f>
        <v/>
      </c>
      <c r="HHI224" s="21" t="str">
        <f>IF(HHI220 = "", "", IFERROR(HHI220 / SUMIFS(Aux_Totales!$N:$N, Aux_Totales!$F:$F, $F224, Aux_Totales!$A:$A, Aperturas!$A$2), 0))</f>
        <v/>
      </c>
      <c r="HHJ224" s="21" t="str">
        <f>IF(HHJ220 = "", "", IFERROR(HHJ220 / SUMIFS(Aux_Totales!$N:$N, Aux_Totales!$F:$F, $F224, Aux_Totales!$A:$A, Aperturas!$A$2), 0))</f>
        <v/>
      </c>
      <c r="HHK224" s="21" t="str">
        <f>IF(HHK220 = "", "", IFERROR(HHK220 / SUMIFS(Aux_Totales!$N:$N, Aux_Totales!$F:$F, $F224, Aux_Totales!$A:$A, Aperturas!$A$2), 0))</f>
        <v/>
      </c>
      <c r="HHL224" s="21" t="str">
        <f>IF(HHL220 = "", "", IFERROR(HHL220 / SUMIFS(Aux_Totales!$N:$N, Aux_Totales!$F:$F, $F224, Aux_Totales!$A:$A, Aperturas!$A$2), 0))</f>
        <v/>
      </c>
      <c r="HHM224" s="21" t="str">
        <f>IF(HHM220 = "", "", IFERROR(HHM220 / SUMIFS(Aux_Totales!$N:$N, Aux_Totales!$F:$F, $F224, Aux_Totales!$A:$A, Aperturas!$A$2), 0))</f>
        <v/>
      </c>
      <c r="HHN224" s="21" t="str">
        <f>IF(HHN220 = "", "", IFERROR(HHN220 / SUMIFS(Aux_Totales!$N:$N, Aux_Totales!$F:$F, $F224, Aux_Totales!$A:$A, Aperturas!$A$2), 0))</f>
        <v/>
      </c>
      <c r="HHO224" s="21" t="str">
        <f>IF(HHO220 = "", "", IFERROR(HHO220 / SUMIFS(Aux_Totales!$N:$N, Aux_Totales!$F:$F, $F224, Aux_Totales!$A:$A, Aperturas!$A$2), 0))</f>
        <v/>
      </c>
      <c r="HHP224" s="21" t="str">
        <f>IF(HHP220 = "", "", IFERROR(HHP220 / SUMIFS(Aux_Totales!$N:$N, Aux_Totales!$F:$F, $F224, Aux_Totales!$A:$A, Aperturas!$A$2), 0))</f>
        <v/>
      </c>
      <c r="HHQ224" s="21" t="str">
        <f>IF(HHQ220 = "", "", IFERROR(HHQ220 / SUMIFS(Aux_Totales!$N:$N, Aux_Totales!$F:$F, $F224, Aux_Totales!$A:$A, Aperturas!$A$2), 0))</f>
        <v/>
      </c>
      <c r="HHR224" s="21" t="str">
        <f>IF(HHR220 = "", "", IFERROR(HHR220 / SUMIFS(Aux_Totales!$N:$N, Aux_Totales!$F:$F, $F224, Aux_Totales!$A:$A, Aperturas!$A$2), 0))</f>
        <v/>
      </c>
      <c r="HHS224" s="21" t="str">
        <f>IF(HHS220 = "", "", IFERROR(HHS220 / SUMIFS(Aux_Totales!$N:$N, Aux_Totales!$F:$F, $F224, Aux_Totales!$A:$A, Aperturas!$A$2), 0))</f>
        <v/>
      </c>
      <c r="HHT224" s="21" t="str">
        <f>IF(HHT220 = "", "", IFERROR(HHT220 / SUMIFS(Aux_Totales!$N:$N, Aux_Totales!$F:$F, $F224, Aux_Totales!$A:$A, Aperturas!$A$2), 0))</f>
        <v/>
      </c>
      <c r="HHU224" s="21" t="str">
        <f>IF(HHU220 = "", "", IFERROR(HHU220 / SUMIFS(Aux_Totales!$N:$N, Aux_Totales!$F:$F, $F224, Aux_Totales!$A:$A, Aperturas!$A$2), 0))</f>
        <v/>
      </c>
      <c r="HHV224" s="21" t="str">
        <f>IF(HHV220 = "", "", IFERROR(HHV220 / SUMIFS(Aux_Totales!$N:$N, Aux_Totales!$F:$F, $F224, Aux_Totales!$A:$A, Aperturas!$A$2), 0))</f>
        <v/>
      </c>
      <c r="HHW224" s="21" t="str">
        <f>IF(HHW220 = "", "", IFERROR(HHW220 / SUMIFS(Aux_Totales!$N:$N, Aux_Totales!$F:$F, $F224, Aux_Totales!$A:$A, Aperturas!$A$2), 0))</f>
        <v/>
      </c>
      <c r="HHX224" s="21" t="str">
        <f>IF(HHX220 = "", "", IFERROR(HHX220 / SUMIFS(Aux_Totales!$N:$N, Aux_Totales!$F:$F, $F224, Aux_Totales!$A:$A, Aperturas!$A$2), 0))</f>
        <v/>
      </c>
      <c r="HHY224" s="21" t="str">
        <f>IF(HHY220 = "", "", IFERROR(HHY220 / SUMIFS(Aux_Totales!$N:$N, Aux_Totales!$F:$F, $F224, Aux_Totales!$A:$A, Aperturas!$A$2), 0))</f>
        <v/>
      </c>
      <c r="HHZ224" s="21" t="str">
        <f>IF(HHZ220 = "", "", IFERROR(HHZ220 / SUMIFS(Aux_Totales!$N:$N, Aux_Totales!$F:$F, $F224, Aux_Totales!$A:$A, Aperturas!$A$2), 0))</f>
        <v/>
      </c>
      <c r="HIA224" s="21" t="str">
        <f>IF(HIA220 = "", "", IFERROR(HIA220 / SUMIFS(Aux_Totales!$N:$N, Aux_Totales!$F:$F, $F224, Aux_Totales!$A:$A, Aperturas!$A$2), 0))</f>
        <v/>
      </c>
      <c r="HIB224" s="21" t="str">
        <f>IF(HIB220 = "", "", IFERROR(HIB220 / SUMIFS(Aux_Totales!$N:$N, Aux_Totales!$F:$F, $F224, Aux_Totales!$A:$A, Aperturas!$A$2), 0))</f>
        <v/>
      </c>
      <c r="HIC224" s="21" t="str">
        <f>IF(HIC220 = "", "", IFERROR(HIC220 / SUMIFS(Aux_Totales!$N:$N, Aux_Totales!$F:$F, $F224, Aux_Totales!$A:$A, Aperturas!$A$2), 0))</f>
        <v/>
      </c>
      <c r="HID224" s="21" t="str">
        <f>IF(HID220 = "", "", IFERROR(HID220 / SUMIFS(Aux_Totales!$N:$N, Aux_Totales!$F:$F, $F224, Aux_Totales!$A:$A, Aperturas!$A$2), 0))</f>
        <v/>
      </c>
      <c r="HIE224" s="21" t="str">
        <f>IF(HIE220 = "", "", IFERROR(HIE220 / SUMIFS(Aux_Totales!$N:$N, Aux_Totales!$F:$F, $F224, Aux_Totales!$A:$A, Aperturas!$A$2), 0))</f>
        <v/>
      </c>
      <c r="HIF224" s="21" t="str">
        <f>IF(HIF220 = "", "", IFERROR(HIF220 / SUMIFS(Aux_Totales!$N:$N, Aux_Totales!$F:$F, $F224, Aux_Totales!$A:$A, Aperturas!$A$2), 0))</f>
        <v/>
      </c>
      <c r="HIG224" s="21" t="str">
        <f>IF(HIG220 = "", "", IFERROR(HIG220 / SUMIFS(Aux_Totales!$N:$N, Aux_Totales!$F:$F, $F224, Aux_Totales!$A:$A, Aperturas!$A$2), 0))</f>
        <v/>
      </c>
      <c r="HIH224" s="21" t="str">
        <f>IF(HIH220 = "", "", IFERROR(HIH220 / SUMIFS(Aux_Totales!$N:$N, Aux_Totales!$F:$F, $F224, Aux_Totales!$A:$A, Aperturas!$A$2), 0))</f>
        <v/>
      </c>
      <c r="HII224" s="21" t="str">
        <f>IF(HII220 = "", "", IFERROR(HII220 / SUMIFS(Aux_Totales!$N:$N, Aux_Totales!$F:$F, $F224, Aux_Totales!$A:$A, Aperturas!$A$2), 0))</f>
        <v/>
      </c>
      <c r="HIJ224" s="21" t="str">
        <f>IF(HIJ220 = "", "", IFERROR(HIJ220 / SUMIFS(Aux_Totales!$N:$N, Aux_Totales!$F:$F, $F224, Aux_Totales!$A:$A, Aperturas!$A$2), 0))</f>
        <v/>
      </c>
      <c r="HIK224" s="21" t="str">
        <f>IF(HIK220 = "", "", IFERROR(HIK220 / SUMIFS(Aux_Totales!$N:$N, Aux_Totales!$F:$F, $F224, Aux_Totales!$A:$A, Aperturas!$A$2), 0))</f>
        <v/>
      </c>
      <c r="HIL224" s="21" t="str">
        <f>IF(HIL220 = "", "", IFERROR(HIL220 / SUMIFS(Aux_Totales!$N:$N, Aux_Totales!$F:$F, $F224, Aux_Totales!$A:$A, Aperturas!$A$2), 0))</f>
        <v/>
      </c>
      <c r="HIM224" s="21" t="str">
        <f>IF(HIM220 = "", "", IFERROR(HIM220 / SUMIFS(Aux_Totales!$N:$N, Aux_Totales!$F:$F, $F224, Aux_Totales!$A:$A, Aperturas!$A$2), 0))</f>
        <v/>
      </c>
      <c r="HIN224" s="21" t="str">
        <f>IF(HIN220 = "", "", IFERROR(HIN220 / SUMIFS(Aux_Totales!$N:$N, Aux_Totales!$F:$F, $F224, Aux_Totales!$A:$A, Aperturas!$A$2), 0))</f>
        <v/>
      </c>
      <c r="HIO224" s="21" t="str">
        <f>IF(HIO220 = "", "", IFERROR(HIO220 / SUMIFS(Aux_Totales!$N:$N, Aux_Totales!$F:$F, $F224, Aux_Totales!$A:$A, Aperturas!$A$2), 0))</f>
        <v/>
      </c>
      <c r="HIP224" s="21" t="str">
        <f>IF(HIP220 = "", "", IFERROR(HIP220 / SUMIFS(Aux_Totales!$N:$N, Aux_Totales!$F:$F, $F224, Aux_Totales!$A:$A, Aperturas!$A$2), 0))</f>
        <v/>
      </c>
      <c r="HIQ224" s="21" t="str">
        <f>IF(HIQ220 = "", "", IFERROR(HIQ220 / SUMIFS(Aux_Totales!$N:$N, Aux_Totales!$F:$F, $F224, Aux_Totales!$A:$A, Aperturas!$A$2), 0))</f>
        <v/>
      </c>
      <c r="HIR224" s="21" t="str">
        <f>IF(HIR220 = "", "", IFERROR(HIR220 / SUMIFS(Aux_Totales!$N:$N, Aux_Totales!$F:$F, $F224, Aux_Totales!$A:$A, Aperturas!$A$2), 0))</f>
        <v/>
      </c>
      <c r="HIS224" s="21" t="str">
        <f>IF(HIS220 = "", "", IFERROR(HIS220 / SUMIFS(Aux_Totales!$N:$N, Aux_Totales!$F:$F, $F224, Aux_Totales!$A:$A, Aperturas!$A$2), 0))</f>
        <v/>
      </c>
      <c r="HIT224" s="21" t="str">
        <f>IF(HIT220 = "", "", IFERROR(HIT220 / SUMIFS(Aux_Totales!$N:$N, Aux_Totales!$F:$F, $F224, Aux_Totales!$A:$A, Aperturas!$A$2), 0))</f>
        <v/>
      </c>
      <c r="HIU224" s="21" t="str">
        <f>IF(HIU220 = "", "", IFERROR(HIU220 / SUMIFS(Aux_Totales!$N:$N, Aux_Totales!$F:$F, $F224, Aux_Totales!$A:$A, Aperturas!$A$2), 0))</f>
        <v/>
      </c>
      <c r="HIV224" s="21" t="str">
        <f>IF(HIV220 = "", "", IFERROR(HIV220 / SUMIFS(Aux_Totales!$N:$N, Aux_Totales!$F:$F, $F224, Aux_Totales!$A:$A, Aperturas!$A$2), 0))</f>
        <v/>
      </c>
      <c r="HIW224" s="21" t="str">
        <f>IF(HIW220 = "", "", IFERROR(HIW220 / SUMIFS(Aux_Totales!$N:$N, Aux_Totales!$F:$F, $F224, Aux_Totales!$A:$A, Aperturas!$A$2), 0))</f>
        <v/>
      </c>
      <c r="HIX224" s="21" t="str">
        <f>IF(HIX220 = "", "", IFERROR(HIX220 / SUMIFS(Aux_Totales!$N:$N, Aux_Totales!$F:$F, $F224, Aux_Totales!$A:$A, Aperturas!$A$2), 0))</f>
        <v/>
      </c>
      <c r="HIY224" s="21" t="str">
        <f>IF(HIY220 = "", "", IFERROR(HIY220 / SUMIFS(Aux_Totales!$N:$N, Aux_Totales!$F:$F, $F224, Aux_Totales!$A:$A, Aperturas!$A$2), 0))</f>
        <v/>
      </c>
      <c r="HIZ224" s="21" t="str">
        <f>IF(HIZ220 = "", "", IFERROR(HIZ220 / SUMIFS(Aux_Totales!$N:$N, Aux_Totales!$F:$F, $F224, Aux_Totales!$A:$A, Aperturas!$A$2), 0))</f>
        <v/>
      </c>
      <c r="HJA224" s="21" t="str">
        <f>IF(HJA220 = "", "", IFERROR(HJA220 / SUMIFS(Aux_Totales!$N:$N, Aux_Totales!$F:$F, $F224, Aux_Totales!$A:$A, Aperturas!$A$2), 0))</f>
        <v/>
      </c>
      <c r="HJB224" s="21" t="str">
        <f>IF(HJB220 = "", "", IFERROR(HJB220 / SUMIFS(Aux_Totales!$N:$N, Aux_Totales!$F:$F, $F224, Aux_Totales!$A:$A, Aperturas!$A$2), 0))</f>
        <v/>
      </c>
      <c r="HJC224" s="21" t="str">
        <f>IF(HJC220 = "", "", IFERROR(HJC220 / SUMIFS(Aux_Totales!$N:$N, Aux_Totales!$F:$F, $F224, Aux_Totales!$A:$A, Aperturas!$A$2), 0))</f>
        <v/>
      </c>
      <c r="HJD224" s="21" t="str">
        <f>IF(HJD220 = "", "", IFERROR(HJD220 / SUMIFS(Aux_Totales!$N:$N, Aux_Totales!$F:$F, $F224, Aux_Totales!$A:$A, Aperturas!$A$2), 0))</f>
        <v/>
      </c>
      <c r="HJE224" s="21" t="str">
        <f>IF(HJE220 = "", "", IFERROR(HJE220 / SUMIFS(Aux_Totales!$N:$N, Aux_Totales!$F:$F, $F224, Aux_Totales!$A:$A, Aperturas!$A$2), 0))</f>
        <v/>
      </c>
      <c r="HJF224" s="21" t="str">
        <f>IF(HJF220 = "", "", IFERROR(HJF220 / SUMIFS(Aux_Totales!$N:$N, Aux_Totales!$F:$F, $F224, Aux_Totales!$A:$A, Aperturas!$A$2), 0))</f>
        <v/>
      </c>
      <c r="HJG224" s="21" t="str">
        <f>IF(HJG220 = "", "", IFERROR(HJG220 / SUMIFS(Aux_Totales!$N:$N, Aux_Totales!$F:$F, $F224, Aux_Totales!$A:$A, Aperturas!$A$2), 0))</f>
        <v/>
      </c>
      <c r="HJH224" s="21" t="str">
        <f>IF(HJH220 = "", "", IFERROR(HJH220 / SUMIFS(Aux_Totales!$N:$N, Aux_Totales!$F:$F, $F224, Aux_Totales!$A:$A, Aperturas!$A$2), 0))</f>
        <v/>
      </c>
      <c r="HJI224" s="21" t="str">
        <f>IF(HJI220 = "", "", IFERROR(HJI220 / SUMIFS(Aux_Totales!$N:$N, Aux_Totales!$F:$F, $F224, Aux_Totales!$A:$A, Aperturas!$A$2), 0))</f>
        <v/>
      </c>
      <c r="HJJ224" s="21" t="str">
        <f>IF(HJJ220 = "", "", IFERROR(HJJ220 / SUMIFS(Aux_Totales!$N:$N, Aux_Totales!$F:$F, $F224, Aux_Totales!$A:$A, Aperturas!$A$2), 0))</f>
        <v/>
      </c>
      <c r="HJK224" s="21" t="str">
        <f>IF(HJK220 = "", "", IFERROR(HJK220 / SUMIFS(Aux_Totales!$N:$N, Aux_Totales!$F:$F, $F224, Aux_Totales!$A:$A, Aperturas!$A$2), 0))</f>
        <v/>
      </c>
      <c r="HJL224" s="21" t="str">
        <f>IF(HJL220 = "", "", IFERROR(HJL220 / SUMIFS(Aux_Totales!$N:$N, Aux_Totales!$F:$F, $F224, Aux_Totales!$A:$A, Aperturas!$A$2), 0))</f>
        <v/>
      </c>
      <c r="HJM224" s="21" t="str">
        <f>IF(HJM220 = "", "", IFERROR(HJM220 / SUMIFS(Aux_Totales!$N:$N, Aux_Totales!$F:$F, $F224, Aux_Totales!$A:$A, Aperturas!$A$2), 0))</f>
        <v/>
      </c>
      <c r="HJN224" s="21" t="str">
        <f>IF(HJN220 = "", "", IFERROR(HJN220 / SUMIFS(Aux_Totales!$N:$N, Aux_Totales!$F:$F, $F224, Aux_Totales!$A:$A, Aperturas!$A$2), 0))</f>
        <v/>
      </c>
      <c r="HJO224" s="21" t="str">
        <f>IF(HJO220 = "", "", IFERROR(HJO220 / SUMIFS(Aux_Totales!$N:$N, Aux_Totales!$F:$F, $F224, Aux_Totales!$A:$A, Aperturas!$A$2), 0))</f>
        <v/>
      </c>
      <c r="HJP224" s="21" t="str">
        <f>IF(HJP220 = "", "", IFERROR(HJP220 / SUMIFS(Aux_Totales!$N:$N, Aux_Totales!$F:$F, $F224, Aux_Totales!$A:$A, Aperturas!$A$2), 0))</f>
        <v/>
      </c>
      <c r="HJQ224" s="21" t="str">
        <f>IF(HJQ220 = "", "", IFERROR(HJQ220 / SUMIFS(Aux_Totales!$N:$N, Aux_Totales!$F:$F, $F224, Aux_Totales!$A:$A, Aperturas!$A$2), 0))</f>
        <v/>
      </c>
      <c r="HJR224" s="21" t="str">
        <f>IF(HJR220 = "", "", IFERROR(HJR220 / SUMIFS(Aux_Totales!$N:$N, Aux_Totales!$F:$F, $F224, Aux_Totales!$A:$A, Aperturas!$A$2), 0))</f>
        <v/>
      </c>
      <c r="HJS224" s="21" t="str">
        <f>IF(HJS220 = "", "", IFERROR(HJS220 / SUMIFS(Aux_Totales!$N:$N, Aux_Totales!$F:$F, $F224, Aux_Totales!$A:$A, Aperturas!$A$2), 0))</f>
        <v/>
      </c>
      <c r="HJT224" s="21" t="str">
        <f>IF(HJT220 = "", "", IFERROR(HJT220 / SUMIFS(Aux_Totales!$N:$N, Aux_Totales!$F:$F, $F224, Aux_Totales!$A:$A, Aperturas!$A$2), 0))</f>
        <v/>
      </c>
      <c r="HJU224" s="21" t="str">
        <f>IF(HJU220 = "", "", IFERROR(HJU220 / SUMIFS(Aux_Totales!$N:$N, Aux_Totales!$F:$F, $F224, Aux_Totales!$A:$A, Aperturas!$A$2), 0))</f>
        <v/>
      </c>
      <c r="HJV224" s="21" t="str">
        <f>IF(HJV220 = "", "", IFERROR(HJV220 / SUMIFS(Aux_Totales!$N:$N, Aux_Totales!$F:$F, $F224, Aux_Totales!$A:$A, Aperturas!$A$2), 0))</f>
        <v/>
      </c>
      <c r="HJW224" s="21" t="str">
        <f>IF(HJW220 = "", "", IFERROR(HJW220 / SUMIFS(Aux_Totales!$N:$N, Aux_Totales!$F:$F, $F224, Aux_Totales!$A:$A, Aperturas!$A$2), 0))</f>
        <v/>
      </c>
      <c r="HJX224" s="21" t="str">
        <f>IF(HJX220 = "", "", IFERROR(HJX220 / SUMIFS(Aux_Totales!$N:$N, Aux_Totales!$F:$F, $F224, Aux_Totales!$A:$A, Aperturas!$A$2), 0))</f>
        <v/>
      </c>
      <c r="HJY224" s="21" t="str">
        <f>IF(HJY220 = "", "", IFERROR(HJY220 / SUMIFS(Aux_Totales!$N:$N, Aux_Totales!$F:$F, $F224, Aux_Totales!$A:$A, Aperturas!$A$2), 0))</f>
        <v/>
      </c>
      <c r="HJZ224" s="21" t="str">
        <f>IF(HJZ220 = "", "", IFERROR(HJZ220 / SUMIFS(Aux_Totales!$N:$N, Aux_Totales!$F:$F, $F224, Aux_Totales!$A:$A, Aperturas!$A$2), 0))</f>
        <v/>
      </c>
      <c r="HKA224" s="21" t="str">
        <f>IF(HKA220 = "", "", IFERROR(HKA220 / SUMIFS(Aux_Totales!$N:$N, Aux_Totales!$F:$F, $F224, Aux_Totales!$A:$A, Aperturas!$A$2), 0))</f>
        <v/>
      </c>
      <c r="HKB224" s="21" t="str">
        <f>IF(HKB220 = "", "", IFERROR(HKB220 / SUMIFS(Aux_Totales!$N:$N, Aux_Totales!$F:$F, $F224, Aux_Totales!$A:$A, Aperturas!$A$2), 0))</f>
        <v/>
      </c>
      <c r="HKC224" s="21" t="str">
        <f>IF(HKC220 = "", "", IFERROR(HKC220 / SUMIFS(Aux_Totales!$N:$N, Aux_Totales!$F:$F, $F224, Aux_Totales!$A:$A, Aperturas!$A$2), 0))</f>
        <v/>
      </c>
      <c r="HKD224" s="21" t="str">
        <f>IF(HKD220 = "", "", IFERROR(HKD220 / SUMIFS(Aux_Totales!$N:$N, Aux_Totales!$F:$F, $F224, Aux_Totales!$A:$A, Aperturas!$A$2), 0))</f>
        <v/>
      </c>
      <c r="HKE224" s="21" t="str">
        <f>IF(HKE220 = "", "", IFERROR(HKE220 / SUMIFS(Aux_Totales!$N:$N, Aux_Totales!$F:$F, $F224, Aux_Totales!$A:$A, Aperturas!$A$2), 0))</f>
        <v/>
      </c>
      <c r="HKF224" s="21" t="str">
        <f>IF(HKF220 = "", "", IFERROR(HKF220 / SUMIFS(Aux_Totales!$N:$N, Aux_Totales!$F:$F, $F224, Aux_Totales!$A:$A, Aperturas!$A$2), 0))</f>
        <v/>
      </c>
      <c r="HKG224" s="21" t="str">
        <f>IF(HKG220 = "", "", IFERROR(HKG220 / SUMIFS(Aux_Totales!$N:$N, Aux_Totales!$F:$F, $F224, Aux_Totales!$A:$A, Aperturas!$A$2), 0))</f>
        <v/>
      </c>
      <c r="HKH224" s="21" t="str">
        <f>IF(HKH220 = "", "", IFERROR(HKH220 / SUMIFS(Aux_Totales!$N:$N, Aux_Totales!$F:$F, $F224, Aux_Totales!$A:$A, Aperturas!$A$2), 0))</f>
        <v/>
      </c>
      <c r="HKI224" s="21" t="str">
        <f>IF(HKI220 = "", "", IFERROR(HKI220 / SUMIFS(Aux_Totales!$N:$N, Aux_Totales!$F:$F, $F224, Aux_Totales!$A:$A, Aperturas!$A$2), 0))</f>
        <v/>
      </c>
      <c r="HKJ224" s="21" t="str">
        <f>IF(HKJ220 = "", "", IFERROR(HKJ220 / SUMIFS(Aux_Totales!$N:$N, Aux_Totales!$F:$F, $F224, Aux_Totales!$A:$A, Aperturas!$A$2), 0))</f>
        <v/>
      </c>
      <c r="HKK224" s="21" t="str">
        <f>IF(HKK220 = "", "", IFERROR(HKK220 / SUMIFS(Aux_Totales!$N:$N, Aux_Totales!$F:$F, $F224, Aux_Totales!$A:$A, Aperturas!$A$2), 0))</f>
        <v/>
      </c>
      <c r="HKL224" s="21" t="str">
        <f>IF(HKL220 = "", "", IFERROR(HKL220 / SUMIFS(Aux_Totales!$N:$N, Aux_Totales!$F:$F, $F224, Aux_Totales!$A:$A, Aperturas!$A$2), 0))</f>
        <v/>
      </c>
      <c r="HKM224" s="21" t="str">
        <f>IF(HKM220 = "", "", IFERROR(HKM220 / SUMIFS(Aux_Totales!$N:$N, Aux_Totales!$F:$F, $F224, Aux_Totales!$A:$A, Aperturas!$A$2), 0))</f>
        <v/>
      </c>
      <c r="HKN224" s="21" t="str">
        <f>IF(HKN220 = "", "", IFERROR(HKN220 / SUMIFS(Aux_Totales!$N:$N, Aux_Totales!$F:$F, $F224, Aux_Totales!$A:$A, Aperturas!$A$2), 0))</f>
        <v/>
      </c>
      <c r="HKO224" s="21" t="str">
        <f>IF(HKO220 = "", "", IFERROR(HKO220 / SUMIFS(Aux_Totales!$N:$N, Aux_Totales!$F:$F, $F224, Aux_Totales!$A:$A, Aperturas!$A$2), 0))</f>
        <v/>
      </c>
      <c r="HKP224" s="21" t="str">
        <f>IF(HKP220 = "", "", IFERROR(HKP220 / SUMIFS(Aux_Totales!$N:$N, Aux_Totales!$F:$F, $F224, Aux_Totales!$A:$A, Aperturas!$A$2), 0))</f>
        <v/>
      </c>
      <c r="HKQ224" s="21" t="str">
        <f>IF(HKQ220 = "", "", IFERROR(HKQ220 / SUMIFS(Aux_Totales!$N:$N, Aux_Totales!$F:$F, $F224, Aux_Totales!$A:$A, Aperturas!$A$2), 0))</f>
        <v/>
      </c>
      <c r="HKR224" s="21" t="str">
        <f>IF(HKR220 = "", "", IFERROR(HKR220 / SUMIFS(Aux_Totales!$N:$N, Aux_Totales!$F:$F, $F224, Aux_Totales!$A:$A, Aperturas!$A$2), 0))</f>
        <v/>
      </c>
      <c r="HKS224" s="21" t="str">
        <f>IF(HKS220 = "", "", IFERROR(HKS220 / SUMIFS(Aux_Totales!$N:$N, Aux_Totales!$F:$F, $F224, Aux_Totales!$A:$A, Aperturas!$A$2), 0))</f>
        <v/>
      </c>
      <c r="HKT224" s="21" t="str">
        <f>IF(HKT220 = "", "", IFERROR(HKT220 / SUMIFS(Aux_Totales!$N:$N, Aux_Totales!$F:$F, $F224, Aux_Totales!$A:$A, Aperturas!$A$2), 0))</f>
        <v/>
      </c>
      <c r="HKU224" s="21" t="str">
        <f>IF(HKU220 = "", "", IFERROR(HKU220 / SUMIFS(Aux_Totales!$N:$N, Aux_Totales!$F:$F, $F224, Aux_Totales!$A:$A, Aperturas!$A$2), 0))</f>
        <v/>
      </c>
      <c r="HKV224" s="21" t="str">
        <f>IF(HKV220 = "", "", IFERROR(HKV220 / SUMIFS(Aux_Totales!$N:$N, Aux_Totales!$F:$F, $F224, Aux_Totales!$A:$A, Aperturas!$A$2), 0))</f>
        <v/>
      </c>
      <c r="HKW224" s="21" t="str">
        <f>IF(HKW220 = "", "", IFERROR(HKW220 / SUMIFS(Aux_Totales!$N:$N, Aux_Totales!$F:$F, $F224, Aux_Totales!$A:$A, Aperturas!$A$2), 0))</f>
        <v/>
      </c>
      <c r="HKX224" s="21" t="str">
        <f>IF(HKX220 = "", "", IFERROR(HKX220 / SUMIFS(Aux_Totales!$N:$N, Aux_Totales!$F:$F, $F224, Aux_Totales!$A:$A, Aperturas!$A$2), 0))</f>
        <v/>
      </c>
      <c r="HKY224" s="21" t="str">
        <f>IF(HKY220 = "", "", IFERROR(HKY220 / SUMIFS(Aux_Totales!$N:$N, Aux_Totales!$F:$F, $F224, Aux_Totales!$A:$A, Aperturas!$A$2), 0))</f>
        <v/>
      </c>
      <c r="HKZ224" s="21" t="str">
        <f>IF(HKZ220 = "", "", IFERROR(HKZ220 / SUMIFS(Aux_Totales!$N:$N, Aux_Totales!$F:$F, $F224, Aux_Totales!$A:$A, Aperturas!$A$2), 0))</f>
        <v/>
      </c>
      <c r="HLA224" s="21" t="str">
        <f>IF(HLA220 = "", "", IFERROR(HLA220 / SUMIFS(Aux_Totales!$N:$N, Aux_Totales!$F:$F, $F224, Aux_Totales!$A:$A, Aperturas!$A$2), 0))</f>
        <v/>
      </c>
      <c r="HLB224" s="21" t="str">
        <f>IF(HLB220 = "", "", IFERROR(HLB220 / SUMIFS(Aux_Totales!$N:$N, Aux_Totales!$F:$F, $F224, Aux_Totales!$A:$A, Aperturas!$A$2), 0))</f>
        <v/>
      </c>
      <c r="HLC224" s="21" t="str">
        <f>IF(HLC220 = "", "", IFERROR(HLC220 / SUMIFS(Aux_Totales!$N:$N, Aux_Totales!$F:$F, $F224, Aux_Totales!$A:$A, Aperturas!$A$2), 0))</f>
        <v/>
      </c>
      <c r="HLD224" s="21" t="str">
        <f>IF(HLD220 = "", "", IFERROR(HLD220 / SUMIFS(Aux_Totales!$N:$N, Aux_Totales!$F:$F, $F224, Aux_Totales!$A:$A, Aperturas!$A$2), 0))</f>
        <v/>
      </c>
      <c r="HLE224" s="21" t="str">
        <f>IF(HLE220 = "", "", IFERROR(HLE220 / SUMIFS(Aux_Totales!$N:$N, Aux_Totales!$F:$F, $F224, Aux_Totales!$A:$A, Aperturas!$A$2), 0))</f>
        <v/>
      </c>
      <c r="HLF224" s="21" t="str">
        <f>IF(HLF220 = "", "", IFERROR(HLF220 / SUMIFS(Aux_Totales!$N:$N, Aux_Totales!$F:$F, $F224, Aux_Totales!$A:$A, Aperturas!$A$2), 0))</f>
        <v/>
      </c>
      <c r="HLG224" s="21" t="str">
        <f>IF(HLG220 = "", "", IFERROR(HLG220 / SUMIFS(Aux_Totales!$N:$N, Aux_Totales!$F:$F, $F224, Aux_Totales!$A:$A, Aperturas!$A$2), 0))</f>
        <v/>
      </c>
      <c r="HLH224" s="21" t="str">
        <f>IF(HLH220 = "", "", IFERROR(HLH220 / SUMIFS(Aux_Totales!$N:$N, Aux_Totales!$F:$F, $F224, Aux_Totales!$A:$A, Aperturas!$A$2), 0))</f>
        <v/>
      </c>
      <c r="HLI224" s="21" t="str">
        <f>IF(HLI220 = "", "", IFERROR(HLI220 / SUMIFS(Aux_Totales!$N:$N, Aux_Totales!$F:$F, $F224, Aux_Totales!$A:$A, Aperturas!$A$2), 0))</f>
        <v/>
      </c>
      <c r="HLJ224" s="21" t="str">
        <f>IF(HLJ220 = "", "", IFERROR(HLJ220 / SUMIFS(Aux_Totales!$N:$N, Aux_Totales!$F:$F, $F224, Aux_Totales!$A:$A, Aperturas!$A$2), 0))</f>
        <v/>
      </c>
      <c r="HLK224" s="21" t="str">
        <f>IF(HLK220 = "", "", IFERROR(HLK220 / SUMIFS(Aux_Totales!$N:$N, Aux_Totales!$F:$F, $F224, Aux_Totales!$A:$A, Aperturas!$A$2), 0))</f>
        <v/>
      </c>
      <c r="HLL224" s="21" t="str">
        <f>IF(HLL220 = "", "", IFERROR(HLL220 / SUMIFS(Aux_Totales!$N:$N, Aux_Totales!$F:$F, $F224, Aux_Totales!$A:$A, Aperturas!$A$2), 0))</f>
        <v/>
      </c>
      <c r="HLM224" s="21" t="str">
        <f>IF(HLM220 = "", "", IFERROR(HLM220 / SUMIFS(Aux_Totales!$N:$N, Aux_Totales!$F:$F, $F224, Aux_Totales!$A:$A, Aperturas!$A$2), 0))</f>
        <v/>
      </c>
      <c r="HLN224" s="21" t="str">
        <f>IF(HLN220 = "", "", IFERROR(HLN220 / SUMIFS(Aux_Totales!$N:$N, Aux_Totales!$F:$F, $F224, Aux_Totales!$A:$A, Aperturas!$A$2), 0))</f>
        <v/>
      </c>
      <c r="HLO224" s="21" t="str">
        <f>IF(HLO220 = "", "", IFERROR(HLO220 / SUMIFS(Aux_Totales!$N:$N, Aux_Totales!$F:$F, $F224, Aux_Totales!$A:$A, Aperturas!$A$2), 0))</f>
        <v/>
      </c>
      <c r="HLP224" s="21" t="str">
        <f>IF(HLP220 = "", "", IFERROR(HLP220 / SUMIFS(Aux_Totales!$N:$N, Aux_Totales!$F:$F, $F224, Aux_Totales!$A:$A, Aperturas!$A$2), 0))</f>
        <v/>
      </c>
      <c r="HLQ224" s="21" t="str">
        <f>IF(HLQ220 = "", "", IFERROR(HLQ220 / SUMIFS(Aux_Totales!$N:$N, Aux_Totales!$F:$F, $F224, Aux_Totales!$A:$A, Aperturas!$A$2), 0))</f>
        <v/>
      </c>
      <c r="HLR224" s="21" t="str">
        <f>IF(HLR220 = "", "", IFERROR(HLR220 / SUMIFS(Aux_Totales!$N:$N, Aux_Totales!$F:$F, $F224, Aux_Totales!$A:$A, Aperturas!$A$2), 0))</f>
        <v/>
      </c>
      <c r="HLS224" s="21" t="str">
        <f>IF(HLS220 = "", "", IFERROR(HLS220 / SUMIFS(Aux_Totales!$N:$N, Aux_Totales!$F:$F, $F224, Aux_Totales!$A:$A, Aperturas!$A$2), 0))</f>
        <v/>
      </c>
      <c r="HLT224" s="21" t="str">
        <f>IF(HLT220 = "", "", IFERROR(HLT220 / SUMIFS(Aux_Totales!$N:$N, Aux_Totales!$F:$F, $F224, Aux_Totales!$A:$A, Aperturas!$A$2), 0))</f>
        <v/>
      </c>
      <c r="HLU224" s="21" t="str">
        <f>IF(HLU220 = "", "", IFERROR(HLU220 / SUMIFS(Aux_Totales!$N:$N, Aux_Totales!$F:$F, $F224, Aux_Totales!$A:$A, Aperturas!$A$2), 0))</f>
        <v/>
      </c>
      <c r="HLV224" s="21" t="str">
        <f>IF(HLV220 = "", "", IFERROR(HLV220 / SUMIFS(Aux_Totales!$N:$N, Aux_Totales!$F:$F, $F224, Aux_Totales!$A:$A, Aperturas!$A$2), 0))</f>
        <v/>
      </c>
      <c r="HLW224" s="21" t="str">
        <f>IF(HLW220 = "", "", IFERROR(HLW220 / SUMIFS(Aux_Totales!$N:$N, Aux_Totales!$F:$F, $F224, Aux_Totales!$A:$A, Aperturas!$A$2), 0))</f>
        <v/>
      </c>
      <c r="HLX224" s="21" t="str">
        <f>IF(HLX220 = "", "", IFERROR(HLX220 / SUMIFS(Aux_Totales!$N:$N, Aux_Totales!$F:$F, $F224, Aux_Totales!$A:$A, Aperturas!$A$2), 0))</f>
        <v/>
      </c>
      <c r="HLY224" s="21" t="str">
        <f>IF(HLY220 = "", "", IFERROR(HLY220 / SUMIFS(Aux_Totales!$N:$N, Aux_Totales!$F:$F, $F224, Aux_Totales!$A:$A, Aperturas!$A$2), 0))</f>
        <v/>
      </c>
      <c r="HLZ224" s="21" t="str">
        <f>IF(HLZ220 = "", "", IFERROR(HLZ220 / SUMIFS(Aux_Totales!$N:$N, Aux_Totales!$F:$F, $F224, Aux_Totales!$A:$A, Aperturas!$A$2), 0))</f>
        <v/>
      </c>
      <c r="HMA224" s="21" t="str">
        <f>IF(HMA220 = "", "", IFERROR(HMA220 / SUMIFS(Aux_Totales!$N:$N, Aux_Totales!$F:$F, $F224, Aux_Totales!$A:$A, Aperturas!$A$2), 0))</f>
        <v/>
      </c>
      <c r="HMB224" s="21" t="str">
        <f>IF(HMB220 = "", "", IFERROR(HMB220 / SUMIFS(Aux_Totales!$N:$N, Aux_Totales!$F:$F, $F224, Aux_Totales!$A:$A, Aperturas!$A$2), 0))</f>
        <v/>
      </c>
      <c r="HMC224" s="21" t="str">
        <f>IF(HMC220 = "", "", IFERROR(HMC220 / SUMIFS(Aux_Totales!$N:$N, Aux_Totales!$F:$F, $F224, Aux_Totales!$A:$A, Aperturas!$A$2), 0))</f>
        <v/>
      </c>
      <c r="HMD224" s="21" t="str">
        <f>IF(HMD220 = "", "", IFERROR(HMD220 / SUMIFS(Aux_Totales!$N:$N, Aux_Totales!$F:$F, $F224, Aux_Totales!$A:$A, Aperturas!$A$2), 0))</f>
        <v/>
      </c>
      <c r="HME224" s="21" t="str">
        <f>IF(HME220 = "", "", IFERROR(HME220 / SUMIFS(Aux_Totales!$N:$N, Aux_Totales!$F:$F, $F224, Aux_Totales!$A:$A, Aperturas!$A$2), 0))</f>
        <v/>
      </c>
      <c r="HMF224" s="21" t="str">
        <f>IF(HMF220 = "", "", IFERROR(HMF220 / SUMIFS(Aux_Totales!$N:$N, Aux_Totales!$F:$F, $F224, Aux_Totales!$A:$A, Aperturas!$A$2), 0))</f>
        <v/>
      </c>
      <c r="HMG224" s="21" t="str">
        <f>IF(HMG220 = "", "", IFERROR(HMG220 / SUMIFS(Aux_Totales!$N:$N, Aux_Totales!$F:$F, $F224, Aux_Totales!$A:$A, Aperturas!$A$2), 0))</f>
        <v/>
      </c>
      <c r="HMH224" s="21" t="str">
        <f>IF(HMH220 = "", "", IFERROR(HMH220 / SUMIFS(Aux_Totales!$N:$N, Aux_Totales!$F:$F, $F224, Aux_Totales!$A:$A, Aperturas!$A$2), 0))</f>
        <v/>
      </c>
      <c r="HMI224" s="21" t="str">
        <f>IF(HMI220 = "", "", IFERROR(HMI220 / SUMIFS(Aux_Totales!$N:$N, Aux_Totales!$F:$F, $F224, Aux_Totales!$A:$A, Aperturas!$A$2), 0))</f>
        <v/>
      </c>
      <c r="HMJ224" s="21" t="str">
        <f>IF(HMJ220 = "", "", IFERROR(HMJ220 / SUMIFS(Aux_Totales!$N:$N, Aux_Totales!$F:$F, $F224, Aux_Totales!$A:$A, Aperturas!$A$2), 0))</f>
        <v/>
      </c>
      <c r="HMK224" s="21" t="str">
        <f>IF(HMK220 = "", "", IFERROR(HMK220 / SUMIFS(Aux_Totales!$N:$N, Aux_Totales!$F:$F, $F224, Aux_Totales!$A:$A, Aperturas!$A$2), 0))</f>
        <v/>
      </c>
      <c r="HML224" s="21" t="str">
        <f>IF(HML220 = "", "", IFERROR(HML220 / SUMIFS(Aux_Totales!$N:$N, Aux_Totales!$F:$F, $F224, Aux_Totales!$A:$A, Aperturas!$A$2), 0))</f>
        <v/>
      </c>
      <c r="HMM224" s="21" t="str">
        <f>IF(HMM220 = "", "", IFERROR(HMM220 / SUMIFS(Aux_Totales!$N:$N, Aux_Totales!$F:$F, $F224, Aux_Totales!$A:$A, Aperturas!$A$2), 0))</f>
        <v/>
      </c>
      <c r="HMN224" s="21" t="str">
        <f>IF(HMN220 = "", "", IFERROR(HMN220 / SUMIFS(Aux_Totales!$N:$N, Aux_Totales!$F:$F, $F224, Aux_Totales!$A:$A, Aperturas!$A$2), 0))</f>
        <v/>
      </c>
      <c r="HMO224" s="21" t="str">
        <f>IF(HMO220 = "", "", IFERROR(HMO220 / SUMIFS(Aux_Totales!$N:$N, Aux_Totales!$F:$F, $F224, Aux_Totales!$A:$A, Aperturas!$A$2), 0))</f>
        <v/>
      </c>
      <c r="HMP224" s="21" t="str">
        <f>IF(HMP220 = "", "", IFERROR(HMP220 / SUMIFS(Aux_Totales!$N:$N, Aux_Totales!$F:$F, $F224, Aux_Totales!$A:$A, Aperturas!$A$2), 0))</f>
        <v/>
      </c>
      <c r="HMQ224" s="21" t="str">
        <f>IF(HMQ220 = "", "", IFERROR(HMQ220 / SUMIFS(Aux_Totales!$N:$N, Aux_Totales!$F:$F, $F224, Aux_Totales!$A:$A, Aperturas!$A$2), 0))</f>
        <v/>
      </c>
      <c r="HMR224" s="21" t="str">
        <f>IF(HMR220 = "", "", IFERROR(HMR220 / SUMIFS(Aux_Totales!$N:$N, Aux_Totales!$F:$F, $F224, Aux_Totales!$A:$A, Aperturas!$A$2), 0))</f>
        <v/>
      </c>
      <c r="HMS224" s="21" t="str">
        <f>IF(HMS220 = "", "", IFERROR(HMS220 / SUMIFS(Aux_Totales!$N:$N, Aux_Totales!$F:$F, $F224, Aux_Totales!$A:$A, Aperturas!$A$2), 0))</f>
        <v/>
      </c>
      <c r="HMT224" s="21" t="str">
        <f>IF(HMT220 = "", "", IFERROR(HMT220 / SUMIFS(Aux_Totales!$N:$N, Aux_Totales!$F:$F, $F224, Aux_Totales!$A:$A, Aperturas!$A$2), 0))</f>
        <v/>
      </c>
      <c r="HMU224" s="21" t="str">
        <f>IF(HMU220 = "", "", IFERROR(HMU220 / SUMIFS(Aux_Totales!$N:$N, Aux_Totales!$F:$F, $F224, Aux_Totales!$A:$A, Aperturas!$A$2), 0))</f>
        <v/>
      </c>
      <c r="HMV224" s="21" t="str">
        <f>IF(HMV220 = "", "", IFERROR(HMV220 / SUMIFS(Aux_Totales!$N:$N, Aux_Totales!$F:$F, $F224, Aux_Totales!$A:$A, Aperturas!$A$2), 0))</f>
        <v/>
      </c>
      <c r="HMW224" s="21" t="str">
        <f>IF(HMW220 = "", "", IFERROR(HMW220 / SUMIFS(Aux_Totales!$N:$N, Aux_Totales!$F:$F, $F224, Aux_Totales!$A:$A, Aperturas!$A$2), 0))</f>
        <v/>
      </c>
      <c r="HMX224" s="21" t="str">
        <f>IF(HMX220 = "", "", IFERROR(HMX220 / SUMIFS(Aux_Totales!$N:$N, Aux_Totales!$F:$F, $F224, Aux_Totales!$A:$A, Aperturas!$A$2), 0))</f>
        <v/>
      </c>
      <c r="HMY224" s="21" t="str">
        <f>IF(HMY220 = "", "", IFERROR(HMY220 / SUMIFS(Aux_Totales!$N:$N, Aux_Totales!$F:$F, $F224, Aux_Totales!$A:$A, Aperturas!$A$2), 0))</f>
        <v/>
      </c>
      <c r="HMZ224" s="21" t="str">
        <f>IF(HMZ220 = "", "", IFERROR(HMZ220 / SUMIFS(Aux_Totales!$N:$N, Aux_Totales!$F:$F, $F224, Aux_Totales!$A:$A, Aperturas!$A$2), 0))</f>
        <v/>
      </c>
      <c r="HNA224" s="21" t="str">
        <f>IF(HNA220 = "", "", IFERROR(HNA220 / SUMIFS(Aux_Totales!$N:$N, Aux_Totales!$F:$F, $F224, Aux_Totales!$A:$A, Aperturas!$A$2), 0))</f>
        <v/>
      </c>
      <c r="HNB224" s="21" t="str">
        <f>IF(HNB220 = "", "", IFERROR(HNB220 / SUMIFS(Aux_Totales!$N:$N, Aux_Totales!$F:$F, $F224, Aux_Totales!$A:$A, Aperturas!$A$2), 0))</f>
        <v/>
      </c>
      <c r="HNC224" s="21" t="str">
        <f>IF(HNC220 = "", "", IFERROR(HNC220 / SUMIFS(Aux_Totales!$N:$N, Aux_Totales!$F:$F, $F224, Aux_Totales!$A:$A, Aperturas!$A$2), 0))</f>
        <v/>
      </c>
      <c r="HND224" s="21" t="str">
        <f>IF(HND220 = "", "", IFERROR(HND220 / SUMIFS(Aux_Totales!$N:$N, Aux_Totales!$F:$F, $F224, Aux_Totales!$A:$A, Aperturas!$A$2), 0))</f>
        <v/>
      </c>
      <c r="HNE224" s="21" t="str">
        <f>IF(HNE220 = "", "", IFERROR(HNE220 / SUMIFS(Aux_Totales!$N:$N, Aux_Totales!$F:$F, $F224, Aux_Totales!$A:$A, Aperturas!$A$2), 0))</f>
        <v/>
      </c>
      <c r="HNF224" s="21" t="str">
        <f>IF(HNF220 = "", "", IFERROR(HNF220 / SUMIFS(Aux_Totales!$N:$N, Aux_Totales!$F:$F, $F224, Aux_Totales!$A:$A, Aperturas!$A$2), 0))</f>
        <v/>
      </c>
      <c r="HNG224" s="21" t="str">
        <f>IF(HNG220 = "", "", IFERROR(HNG220 / SUMIFS(Aux_Totales!$N:$N, Aux_Totales!$F:$F, $F224, Aux_Totales!$A:$A, Aperturas!$A$2), 0))</f>
        <v/>
      </c>
      <c r="HNH224" s="21" t="str">
        <f>IF(HNH220 = "", "", IFERROR(HNH220 / SUMIFS(Aux_Totales!$N:$N, Aux_Totales!$F:$F, $F224, Aux_Totales!$A:$A, Aperturas!$A$2), 0))</f>
        <v/>
      </c>
      <c r="HNI224" s="21" t="str">
        <f>IF(HNI220 = "", "", IFERROR(HNI220 / SUMIFS(Aux_Totales!$N:$N, Aux_Totales!$F:$F, $F224, Aux_Totales!$A:$A, Aperturas!$A$2), 0))</f>
        <v/>
      </c>
      <c r="HNJ224" s="21" t="str">
        <f>IF(HNJ220 = "", "", IFERROR(HNJ220 / SUMIFS(Aux_Totales!$N:$N, Aux_Totales!$F:$F, $F224, Aux_Totales!$A:$A, Aperturas!$A$2), 0))</f>
        <v/>
      </c>
      <c r="HNK224" s="21" t="str">
        <f>IF(HNK220 = "", "", IFERROR(HNK220 / SUMIFS(Aux_Totales!$N:$N, Aux_Totales!$F:$F, $F224, Aux_Totales!$A:$A, Aperturas!$A$2), 0))</f>
        <v/>
      </c>
      <c r="HNL224" s="21" t="str">
        <f>IF(HNL220 = "", "", IFERROR(HNL220 / SUMIFS(Aux_Totales!$N:$N, Aux_Totales!$F:$F, $F224, Aux_Totales!$A:$A, Aperturas!$A$2), 0))</f>
        <v/>
      </c>
      <c r="HNM224" s="21" t="str">
        <f>IF(HNM220 = "", "", IFERROR(HNM220 / SUMIFS(Aux_Totales!$N:$N, Aux_Totales!$F:$F, $F224, Aux_Totales!$A:$A, Aperturas!$A$2), 0))</f>
        <v/>
      </c>
      <c r="HNN224" s="21" t="str">
        <f>IF(HNN220 = "", "", IFERROR(HNN220 / SUMIFS(Aux_Totales!$N:$N, Aux_Totales!$F:$F, $F224, Aux_Totales!$A:$A, Aperturas!$A$2), 0))</f>
        <v/>
      </c>
      <c r="HNO224" s="21" t="str">
        <f>IF(HNO220 = "", "", IFERROR(HNO220 / SUMIFS(Aux_Totales!$N:$N, Aux_Totales!$F:$F, $F224, Aux_Totales!$A:$A, Aperturas!$A$2), 0))</f>
        <v/>
      </c>
      <c r="HNP224" s="21" t="str">
        <f>IF(HNP220 = "", "", IFERROR(HNP220 / SUMIFS(Aux_Totales!$N:$N, Aux_Totales!$F:$F, $F224, Aux_Totales!$A:$A, Aperturas!$A$2), 0))</f>
        <v/>
      </c>
      <c r="HNQ224" s="21" t="str">
        <f>IF(HNQ220 = "", "", IFERROR(HNQ220 / SUMIFS(Aux_Totales!$N:$N, Aux_Totales!$F:$F, $F224, Aux_Totales!$A:$A, Aperturas!$A$2), 0))</f>
        <v/>
      </c>
      <c r="HNR224" s="21" t="str">
        <f>IF(HNR220 = "", "", IFERROR(HNR220 / SUMIFS(Aux_Totales!$N:$N, Aux_Totales!$F:$F, $F224, Aux_Totales!$A:$A, Aperturas!$A$2), 0))</f>
        <v/>
      </c>
      <c r="HNS224" s="21" t="str">
        <f>IF(HNS220 = "", "", IFERROR(HNS220 / SUMIFS(Aux_Totales!$N:$N, Aux_Totales!$F:$F, $F224, Aux_Totales!$A:$A, Aperturas!$A$2), 0))</f>
        <v/>
      </c>
      <c r="HNT224" s="21" t="str">
        <f>IF(HNT220 = "", "", IFERROR(HNT220 / SUMIFS(Aux_Totales!$N:$N, Aux_Totales!$F:$F, $F224, Aux_Totales!$A:$A, Aperturas!$A$2), 0))</f>
        <v/>
      </c>
      <c r="HNU224" s="21" t="str">
        <f>IF(HNU220 = "", "", IFERROR(HNU220 / SUMIFS(Aux_Totales!$N:$N, Aux_Totales!$F:$F, $F224, Aux_Totales!$A:$A, Aperturas!$A$2), 0))</f>
        <v/>
      </c>
      <c r="HNV224" s="21" t="str">
        <f>IF(HNV220 = "", "", IFERROR(HNV220 / SUMIFS(Aux_Totales!$N:$N, Aux_Totales!$F:$F, $F224, Aux_Totales!$A:$A, Aperturas!$A$2), 0))</f>
        <v/>
      </c>
      <c r="HNW224" s="21" t="str">
        <f>IF(HNW220 = "", "", IFERROR(HNW220 / SUMIFS(Aux_Totales!$N:$N, Aux_Totales!$F:$F, $F224, Aux_Totales!$A:$A, Aperturas!$A$2), 0))</f>
        <v/>
      </c>
      <c r="HNX224" s="21" t="str">
        <f>IF(HNX220 = "", "", IFERROR(HNX220 / SUMIFS(Aux_Totales!$N:$N, Aux_Totales!$F:$F, $F224, Aux_Totales!$A:$A, Aperturas!$A$2), 0))</f>
        <v/>
      </c>
      <c r="HNY224" s="21" t="str">
        <f>IF(HNY220 = "", "", IFERROR(HNY220 / SUMIFS(Aux_Totales!$N:$N, Aux_Totales!$F:$F, $F224, Aux_Totales!$A:$A, Aperturas!$A$2), 0))</f>
        <v/>
      </c>
      <c r="HNZ224" s="21" t="str">
        <f>IF(HNZ220 = "", "", IFERROR(HNZ220 / SUMIFS(Aux_Totales!$N:$N, Aux_Totales!$F:$F, $F224, Aux_Totales!$A:$A, Aperturas!$A$2), 0))</f>
        <v/>
      </c>
      <c r="HOA224" s="21" t="str">
        <f>IF(HOA220 = "", "", IFERROR(HOA220 / SUMIFS(Aux_Totales!$N:$N, Aux_Totales!$F:$F, $F224, Aux_Totales!$A:$A, Aperturas!$A$2), 0))</f>
        <v/>
      </c>
      <c r="HOB224" s="21" t="str">
        <f>IF(HOB220 = "", "", IFERROR(HOB220 / SUMIFS(Aux_Totales!$N:$N, Aux_Totales!$F:$F, $F224, Aux_Totales!$A:$A, Aperturas!$A$2), 0))</f>
        <v/>
      </c>
      <c r="HOC224" s="21" t="str">
        <f>IF(HOC220 = "", "", IFERROR(HOC220 / SUMIFS(Aux_Totales!$N:$N, Aux_Totales!$F:$F, $F224, Aux_Totales!$A:$A, Aperturas!$A$2), 0))</f>
        <v/>
      </c>
      <c r="HOD224" s="21" t="str">
        <f>IF(HOD220 = "", "", IFERROR(HOD220 / SUMIFS(Aux_Totales!$N:$N, Aux_Totales!$F:$F, $F224, Aux_Totales!$A:$A, Aperturas!$A$2), 0))</f>
        <v/>
      </c>
      <c r="HOE224" s="21" t="str">
        <f>IF(HOE220 = "", "", IFERROR(HOE220 / SUMIFS(Aux_Totales!$N:$N, Aux_Totales!$F:$F, $F224, Aux_Totales!$A:$A, Aperturas!$A$2), 0))</f>
        <v/>
      </c>
      <c r="HOF224" s="21" t="str">
        <f>IF(HOF220 = "", "", IFERROR(HOF220 / SUMIFS(Aux_Totales!$N:$N, Aux_Totales!$F:$F, $F224, Aux_Totales!$A:$A, Aperturas!$A$2), 0))</f>
        <v/>
      </c>
      <c r="HOG224" s="21" t="str">
        <f>IF(HOG220 = "", "", IFERROR(HOG220 / SUMIFS(Aux_Totales!$N:$N, Aux_Totales!$F:$F, $F224, Aux_Totales!$A:$A, Aperturas!$A$2), 0))</f>
        <v/>
      </c>
      <c r="HOH224" s="21" t="str">
        <f>IF(HOH220 = "", "", IFERROR(HOH220 / SUMIFS(Aux_Totales!$N:$N, Aux_Totales!$F:$F, $F224, Aux_Totales!$A:$A, Aperturas!$A$2), 0))</f>
        <v/>
      </c>
      <c r="HOI224" s="21" t="str">
        <f>IF(HOI220 = "", "", IFERROR(HOI220 / SUMIFS(Aux_Totales!$N:$N, Aux_Totales!$F:$F, $F224, Aux_Totales!$A:$A, Aperturas!$A$2), 0))</f>
        <v/>
      </c>
      <c r="HOJ224" s="21" t="str">
        <f>IF(HOJ220 = "", "", IFERROR(HOJ220 / SUMIFS(Aux_Totales!$N:$N, Aux_Totales!$F:$F, $F224, Aux_Totales!$A:$A, Aperturas!$A$2), 0))</f>
        <v/>
      </c>
      <c r="HOK224" s="21" t="str">
        <f>IF(HOK220 = "", "", IFERROR(HOK220 / SUMIFS(Aux_Totales!$N:$N, Aux_Totales!$F:$F, $F224, Aux_Totales!$A:$A, Aperturas!$A$2), 0))</f>
        <v/>
      </c>
      <c r="HOL224" s="21" t="str">
        <f>IF(HOL220 = "", "", IFERROR(HOL220 / SUMIFS(Aux_Totales!$N:$N, Aux_Totales!$F:$F, $F224, Aux_Totales!$A:$A, Aperturas!$A$2), 0))</f>
        <v/>
      </c>
      <c r="HOM224" s="21" t="str">
        <f>IF(HOM220 = "", "", IFERROR(HOM220 / SUMIFS(Aux_Totales!$N:$N, Aux_Totales!$F:$F, $F224, Aux_Totales!$A:$A, Aperturas!$A$2), 0))</f>
        <v/>
      </c>
      <c r="HON224" s="21" t="str">
        <f>IF(HON220 = "", "", IFERROR(HON220 / SUMIFS(Aux_Totales!$N:$N, Aux_Totales!$F:$F, $F224, Aux_Totales!$A:$A, Aperturas!$A$2), 0))</f>
        <v/>
      </c>
      <c r="HOO224" s="21" t="str">
        <f>IF(HOO220 = "", "", IFERROR(HOO220 / SUMIFS(Aux_Totales!$N:$N, Aux_Totales!$F:$F, $F224, Aux_Totales!$A:$A, Aperturas!$A$2), 0))</f>
        <v/>
      </c>
      <c r="HOP224" s="21" t="str">
        <f>IF(HOP220 = "", "", IFERROR(HOP220 / SUMIFS(Aux_Totales!$N:$N, Aux_Totales!$F:$F, $F224, Aux_Totales!$A:$A, Aperturas!$A$2), 0))</f>
        <v/>
      </c>
      <c r="HOQ224" s="21" t="str">
        <f>IF(HOQ220 = "", "", IFERROR(HOQ220 / SUMIFS(Aux_Totales!$N:$N, Aux_Totales!$F:$F, $F224, Aux_Totales!$A:$A, Aperturas!$A$2), 0))</f>
        <v/>
      </c>
      <c r="HOR224" s="21" t="str">
        <f>IF(HOR220 = "", "", IFERROR(HOR220 / SUMIFS(Aux_Totales!$N:$N, Aux_Totales!$F:$F, $F224, Aux_Totales!$A:$A, Aperturas!$A$2), 0))</f>
        <v/>
      </c>
      <c r="HOS224" s="21" t="str">
        <f>IF(HOS220 = "", "", IFERROR(HOS220 / SUMIFS(Aux_Totales!$N:$N, Aux_Totales!$F:$F, $F224, Aux_Totales!$A:$A, Aperturas!$A$2), 0))</f>
        <v/>
      </c>
      <c r="HOT224" s="21" t="str">
        <f>IF(HOT220 = "", "", IFERROR(HOT220 / SUMIFS(Aux_Totales!$N:$N, Aux_Totales!$F:$F, $F224, Aux_Totales!$A:$A, Aperturas!$A$2), 0))</f>
        <v/>
      </c>
      <c r="HOU224" s="21" t="str">
        <f>IF(HOU220 = "", "", IFERROR(HOU220 / SUMIFS(Aux_Totales!$N:$N, Aux_Totales!$F:$F, $F224, Aux_Totales!$A:$A, Aperturas!$A$2), 0))</f>
        <v/>
      </c>
      <c r="HOV224" s="21" t="str">
        <f>IF(HOV220 = "", "", IFERROR(HOV220 / SUMIFS(Aux_Totales!$N:$N, Aux_Totales!$F:$F, $F224, Aux_Totales!$A:$A, Aperturas!$A$2), 0))</f>
        <v/>
      </c>
      <c r="HOW224" s="21" t="str">
        <f>IF(HOW220 = "", "", IFERROR(HOW220 / SUMIFS(Aux_Totales!$N:$N, Aux_Totales!$F:$F, $F224, Aux_Totales!$A:$A, Aperturas!$A$2), 0))</f>
        <v/>
      </c>
      <c r="HOX224" s="21" t="str">
        <f>IF(HOX220 = "", "", IFERROR(HOX220 / SUMIFS(Aux_Totales!$N:$N, Aux_Totales!$F:$F, $F224, Aux_Totales!$A:$A, Aperturas!$A$2), 0))</f>
        <v/>
      </c>
      <c r="HOY224" s="21" t="str">
        <f>IF(HOY220 = "", "", IFERROR(HOY220 / SUMIFS(Aux_Totales!$N:$N, Aux_Totales!$F:$F, $F224, Aux_Totales!$A:$A, Aperturas!$A$2), 0))</f>
        <v/>
      </c>
      <c r="HOZ224" s="21" t="str">
        <f>IF(HOZ220 = "", "", IFERROR(HOZ220 / SUMIFS(Aux_Totales!$N:$N, Aux_Totales!$F:$F, $F224, Aux_Totales!$A:$A, Aperturas!$A$2), 0))</f>
        <v/>
      </c>
      <c r="HPA224" s="21" t="str">
        <f>IF(HPA220 = "", "", IFERROR(HPA220 / SUMIFS(Aux_Totales!$N:$N, Aux_Totales!$F:$F, $F224, Aux_Totales!$A:$A, Aperturas!$A$2), 0))</f>
        <v/>
      </c>
      <c r="HPB224" s="21" t="str">
        <f>IF(HPB220 = "", "", IFERROR(HPB220 / SUMIFS(Aux_Totales!$N:$N, Aux_Totales!$F:$F, $F224, Aux_Totales!$A:$A, Aperturas!$A$2), 0))</f>
        <v/>
      </c>
      <c r="HPC224" s="21" t="str">
        <f>IF(HPC220 = "", "", IFERROR(HPC220 / SUMIFS(Aux_Totales!$N:$N, Aux_Totales!$F:$F, $F224, Aux_Totales!$A:$A, Aperturas!$A$2), 0))</f>
        <v/>
      </c>
      <c r="HPD224" s="21" t="str">
        <f>IF(HPD220 = "", "", IFERROR(HPD220 / SUMIFS(Aux_Totales!$N:$N, Aux_Totales!$F:$F, $F224, Aux_Totales!$A:$A, Aperturas!$A$2), 0))</f>
        <v/>
      </c>
      <c r="HPE224" s="21" t="str">
        <f>IF(HPE220 = "", "", IFERROR(HPE220 / SUMIFS(Aux_Totales!$N:$N, Aux_Totales!$F:$F, $F224, Aux_Totales!$A:$A, Aperturas!$A$2), 0))</f>
        <v/>
      </c>
      <c r="HPF224" s="21" t="str">
        <f>IF(HPF220 = "", "", IFERROR(HPF220 / SUMIFS(Aux_Totales!$N:$N, Aux_Totales!$F:$F, $F224, Aux_Totales!$A:$A, Aperturas!$A$2), 0))</f>
        <v/>
      </c>
      <c r="HPG224" s="21" t="str">
        <f>IF(HPG220 = "", "", IFERROR(HPG220 / SUMIFS(Aux_Totales!$N:$N, Aux_Totales!$F:$F, $F224, Aux_Totales!$A:$A, Aperturas!$A$2), 0))</f>
        <v/>
      </c>
      <c r="HPH224" s="21" t="str">
        <f>IF(HPH220 = "", "", IFERROR(HPH220 / SUMIFS(Aux_Totales!$N:$N, Aux_Totales!$F:$F, $F224, Aux_Totales!$A:$A, Aperturas!$A$2), 0))</f>
        <v/>
      </c>
      <c r="HPI224" s="21" t="str">
        <f>IF(HPI220 = "", "", IFERROR(HPI220 / SUMIFS(Aux_Totales!$N:$N, Aux_Totales!$F:$F, $F224, Aux_Totales!$A:$A, Aperturas!$A$2), 0))</f>
        <v/>
      </c>
      <c r="HPJ224" s="21" t="str">
        <f>IF(HPJ220 = "", "", IFERROR(HPJ220 / SUMIFS(Aux_Totales!$N:$N, Aux_Totales!$F:$F, $F224, Aux_Totales!$A:$A, Aperturas!$A$2), 0))</f>
        <v/>
      </c>
      <c r="HPK224" s="21" t="str">
        <f>IF(HPK220 = "", "", IFERROR(HPK220 / SUMIFS(Aux_Totales!$N:$N, Aux_Totales!$F:$F, $F224, Aux_Totales!$A:$A, Aperturas!$A$2), 0))</f>
        <v/>
      </c>
      <c r="HPL224" s="21" t="str">
        <f>IF(HPL220 = "", "", IFERROR(HPL220 / SUMIFS(Aux_Totales!$N:$N, Aux_Totales!$F:$F, $F224, Aux_Totales!$A:$A, Aperturas!$A$2), 0))</f>
        <v/>
      </c>
      <c r="HPM224" s="21" t="str">
        <f>IF(HPM220 = "", "", IFERROR(HPM220 / SUMIFS(Aux_Totales!$N:$N, Aux_Totales!$F:$F, $F224, Aux_Totales!$A:$A, Aperturas!$A$2), 0))</f>
        <v/>
      </c>
      <c r="HPN224" s="21" t="str">
        <f>IF(HPN220 = "", "", IFERROR(HPN220 / SUMIFS(Aux_Totales!$N:$N, Aux_Totales!$F:$F, $F224, Aux_Totales!$A:$A, Aperturas!$A$2), 0))</f>
        <v/>
      </c>
      <c r="HPO224" s="21" t="str">
        <f>IF(HPO220 = "", "", IFERROR(HPO220 / SUMIFS(Aux_Totales!$N:$N, Aux_Totales!$F:$F, $F224, Aux_Totales!$A:$A, Aperturas!$A$2), 0))</f>
        <v/>
      </c>
      <c r="HPP224" s="21" t="str">
        <f>IF(HPP220 = "", "", IFERROR(HPP220 / SUMIFS(Aux_Totales!$N:$N, Aux_Totales!$F:$F, $F224, Aux_Totales!$A:$A, Aperturas!$A$2), 0))</f>
        <v/>
      </c>
      <c r="HPQ224" s="21" t="str">
        <f>IF(HPQ220 = "", "", IFERROR(HPQ220 / SUMIFS(Aux_Totales!$N:$N, Aux_Totales!$F:$F, $F224, Aux_Totales!$A:$A, Aperturas!$A$2), 0))</f>
        <v/>
      </c>
      <c r="HPR224" s="21" t="str">
        <f>IF(HPR220 = "", "", IFERROR(HPR220 / SUMIFS(Aux_Totales!$N:$N, Aux_Totales!$F:$F, $F224, Aux_Totales!$A:$A, Aperturas!$A$2), 0))</f>
        <v/>
      </c>
      <c r="HPS224" s="21" t="str">
        <f>IF(HPS220 = "", "", IFERROR(HPS220 / SUMIFS(Aux_Totales!$N:$N, Aux_Totales!$F:$F, $F224, Aux_Totales!$A:$A, Aperturas!$A$2), 0))</f>
        <v/>
      </c>
      <c r="HPT224" s="21" t="str">
        <f>IF(HPT220 = "", "", IFERROR(HPT220 / SUMIFS(Aux_Totales!$N:$N, Aux_Totales!$F:$F, $F224, Aux_Totales!$A:$A, Aperturas!$A$2), 0))</f>
        <v/>
      </c>
      <c r="HPU224" s="21" t="str">
        <f>IF(HPU220 = "", "", IFERROR(HPU220 / SUMIFS(Aux_Totales!$N:$N, Aux_Totales!$F:$F, $F224, Aux_Totales!$A:$A, Aperturas!$A$2), 0))</f>
        <v/>
      </c>
      <c r="HPV224" s="21" t="str">
        <f>IF(HPV220 = "", "", IFERROR(HPV220 / SUMIFS(Aux_Totales!$N:$N, Aux_Totales!$F:$F, $F224, Aux_Totales!$A:$A, Aperturas!$A$2), 0))</f>
        <v/>
      </c>
      <c r="HPW224" s="21" t="str">
        <f>IF(HPW220 = "", "", IFERROR(HPW220 / SUMIFS(Aux_Totales!$N:$N, Aux_Totales!$F:$F, $F224, Aux_Totales!$A:$A, Aperturas!$A$2), 0))</f>
        <v/>
      </c>
      <c r="HPX224" s="21" t="str">
        <f>IF(HPX220 = "", "", IFERROR(HPX220 / SUMIFS(Aux_Totales!$N:$N, Aux_Totales!$F:$F, $F224, Aux_Totales!$A:$A, Aperturas!$A$2), 0))</f>
        <v/>
      </c>
      <c r="HPY224" s="21" t="str">
        <f>IF(HPY220 = "", "", IFERROR(HPY220 / SUMIFS(Aux_Totales!$N:$N, Aux_Totales!$F:$F, $F224, Aux_Totales!$A:$A, Aperturas!$A$2), 0))</f>
        <v/>
      </c>
      <c r="HPZ224" s="21" t="str">
        <f>IF(HPZ220 = "", "", IFERROR(HPZ220 / SUMIFS(Aux_Totales!$N:$N, Aux_Totales!$F:$F, $F224, Aux_Totales!$A:$A, Aperturas!$A$2), 0))</f>
        <v/>
      </c>
      <c r="HQA224" s="21" t="str">
        <f>IF(HQA220 = "", "", IFERROR(HQA220 / SUMIFS(Aux_Totales!$N:$N, Aux_Totales!$F:$F, $F224, Aux_Totales!$A:$A, Aperturas!$A$2), 0))</f>
        <v/>
      </c>
      <c r="HQB224" s="21" t="str">
        <f>IF(HQB220 = "", "", IFERROR(HQB220 / SUMIFS(Aux_Totales!$N:$N, Aux_Totales!$F:$F, $F224, Aux_Totales!$A:$A, Aperturas!$A$2), 0))</f>
        <v/>
      </c>
      <c r="HQC224" s="21" t="str">
        <f>IF(HQC220 = "", "", IFERROR(HQC220 / SUMIFS(Aux_Totales!$N:$N, Aux_Totales!$F:$F, $F224, Aux_Totales!$A:$A, Aperturas!$A$2), 0))</f>
        <v/>
      </c>
      <c r="HQD224" s="21" t="str">
        <f>IF(HQD220 = "", "", IFERROR(HQD220 / SUMIFS(Aux_Totales!$N:$N, Aux_Totales!$F:$F, $F224, Aux_Totales!$A:$A, Aperturas!$A$2), 0))</f>
        <v/>
      </c>
      <c r="HQE224" s="21" t="str">
        <f>IF(HQE220 = "", "", IFERROR(HQE220 / SUMIFS(Aux_Totales!$N:$N, Aux_Totales!$F:$F, $F224, Aux_Totales!$A:$A, Aperturas!$A$2), 0))</f>
        <v/>
      </c>
      <c r="HQF224" s="21" t="str">
        <f>IF(HQF220 = "", "", IFERROR(HQF220 / SUMIFS(Aux_Totales!$N:$N, Aux_Totales!$F:$F, $F224, Aux_Totales!$A:$A, Aperturas!$A$2), 0))</f>
        <v/>
      </c>
      <c r="HQG224" s="21" t="str">
        <f>IF(HQG220 = "", "", IFERROR(HQG220 / SUMIFS(Aux_Totales!$N:$N, Aux_Totales!$F:$F, $F224, Aux_Totales!$A:$A, Aperturas!$A$2), 0))</f>
        <v/>
      </c>
      <c r="HQH224" s="21" t="str">
        <f>IF(HQH220 = "", "", IFERROR(HQH220 / SUMIFS(Aux_Totales!$N:$N, Aux_Totales!$F:$F, $F224, Aux_Totales!$A:$A, Aperturas!$A$2), 0))</f>
        <v/>
      </c>
      <c r="HQI224" s="21" t="str">
        <f>IF(HQI220 = "", "", IFERROR(HQI220 / SUMIFS(Aux_Totales!$N:$N, Aux_Totales!$F:$F, $F224, Aux_Totales!$A:$A, Aperturas!$A$2), 0))</f>
        <v/>
      </c>
      <c r="HQJ224" s="21" t="str">
        <f>IF(HQJ220 = "", "", IFERROR(HQJ220 / SUMIFS(Aux_Totales!$N:$N, Aux_Totales!$F:$F, $F224, Aux_Totales!$A:$A, Aperturas!$A$2), 0))</f>
        <v/>
      </c>
      <c r="HQK224" s="21" t="str">
        <f>IF(HQK220 = "", "", IFERROR(HQK220 / SUMIFS(Aux_Totales!$N:$N, Aux_Totales!$F:$F, $F224, Aux_Totales!$A:$A, Aperturas!$A$2), 0))</f>
        <v/>
      </c>
      <c r="HQL224" s="21" t="str">
        <f>IF(HQL220 = "", "", IFERROR(HQL220 / SUMIFS(Aux_Totales!$N:$N, Aux_Totales!$F:$F, $F224, Aux_Totales!$A:$A, Aperturas!$A$2), 0))</f>
        <v/>
      </c>
      <c r="HQM224" s="21" t="str">
        <f>IF(HQM220 = "", "", IFERROR(HQM220 / SUMIFS(Aux_Totales!$N:$N, Aux_Totales!$F:$F, $F224, Aux_Totales!$A:$A, Aperturas!$A$2), 0))</f>
        <v/>
      </c>
      <c r="HQN224" s="21" t="str">
        <f>IF(HQN220 = "", "", IFERROR(HQN220 / SUMIFS(Aux_Totales!$N:$N, Aux_Totales!$F:$F, $F224, Aux_Totales!$A:$A, Aperturas!$A$2), 0))</f>
        <v/>
      </c>
      <c r="HQO224" s="21" t="str">
        <f>IF(HQO220 = "", "", IFERROR(HQO220 / SUMIFS(Aux_Totales!$N:$N, Aux_Totales!$F:$F, $F224, Aux_Totales!$A:$A, Aperturas!$A$2), 0))</f>
        <v/>
      </c>
      <c r="HQP224" s="21" t="str">
        <f>IF(HQP220 = "", "", IFERROR(HQP220 / SUMIFS(Aux_Totales!$N:$N, Aux_Totales!$F:$F, $F224, Aux_Totales!$A:$A, Aperturas!$A$2), 0))</f>
        <v/>
      </c>
      <c r="HQQ224" s="21" t="str">
        <f>IF(HQQ220 = "", "", IFERROR(HQQ220 / SUMIFS(Aux_Totales!$N:$N, Aux_Totales!$F:$F, $F224, Aux_Totales!$A:$A, Aperturas!$A$2), 0))</f>
        <v/>
      </c>
      <c r="HQR224" s="21" t="str">
        <f>IF(HQR220 = "", "", IFERROR(HQR220 / SUMIFS(Aux_Totales!$N:$N, Aux_Totales!$F:$F, $F224, Aux_Totales!$A:$A, Aperturas!$A$2), 0))</f>
        <v/>
      </c>
      <c r="HQS224" s="21" t="str">
        <f>IF(HQS220 = "", "", IFERROR(HQS220 / SUMIFS(Aux_Totales!$N:$N, Aux_Totales!$F:$F, $F224, Aux_Totales!$A:$A, Aperturas!$A$2), 0))</f>
        <v/>
      </c>
      <c r="HQT224" s="21" t="str">
        <f>IF(HQT220 = "", "", IFERROR(HQT220 / SUMIFS(Aux_Totales!$N:$N, Aux_Totales!$F:$F, $F224, Aux_Totales!$A:$A, Aperturas!$A$2), 0))</f>
        <v/>
      </c>
      <c r="HQU224" s="21" t="str">
        <f>IF(HQU220 = "", "", IFERROR(HQU220 / SUMIFS(Aux_Totales!$N:$N, Aux_Totales!$F:$F, $F224, Aux_Totales!$A:$A, Aperturas!$A$2), 0))</f>
        <v/>
      </c>
      <c r="HQV224" s="21" t="str">
        <f>IF(HQV220 = "", "", IFERROR(HQV220 / SUMIFS(Aux_Totales!$N:$N, Aux_Totales!$F:$F, $F224, Aux_Totales!$A:$A, Aperturas!$A$2), 0))</f>
        <v/>
      </c>
      <c r="HQW224" s="21" t="str">
        <f>IF(HQW220 = "", "", IFERROR(HQW220 / SUMIFS(Aux_Totales!$N:$N, Aux_Totales!$F:$F, $F224, Aux_Totales!$A:$A, Aperturas!$A$2), 0))</f>
        <v/>
      </c>
      <c r="HQX224" s="21" t="str">
        <f>IF(HQX220 = "", "", IFERROR(HQX220 / SUMIFS(Aux_Totales!$N:$N, Aux_Totales!$F:$F, $F224, Aux_Totales!$A:$A, Aperturas!$A$2), 0))</f>
        <v/>
      </c>
      <c r="HQY224" s="21" t="str">
        <f>IF(HQY220 = "", "", IFERROR(HQY220 / SUMIFS(Aux_Totales!$N:$N, Aux_Totales!$F:$F, $F224, Aux_Totales!$A:$A, Aperturas!$A$2), 0))</f>
        <v/>
      </c>
      <c r="HQZ224" s="21" t="str">
        <f>IF(HQZ220 = "", "", IFERROR(HQZ220 / SUMIFS(Aux_Totales!$N:$N, Aux_Totales!$F:$F, $F224, Aux_Totales!$A:$A, Aperturas!$A$2), 0))</f>
        <v/>
      </c>
      <c r="HRA224" s="21" t="str">
        <f>IF(HRA220 = "", "", IFERROR(HRA220 / SUMIFS(Aux_Totales!$N:$N, Aux_Totales!$F:$F, $F224, Aux_Totales!$A:$A, Aperturas!$A$2), 0))</f>
        <v/>
      </c>
      <c r="HRB224" s="21" t="str">
        <f>IF(HRB220 = "", "", IFERROR(HRB220 / SUMIFS(Aux_Totales!$N:$N, Aux_Totales!$F:$F, $F224, Aux_Totales!$A:$A, Aperturas!$A$2), 0))</f>
        <v/>
      </c>
      <c r="HRC224" s="21" t="str">
        <f>IF(HRC220 = "", "", IFERROR(HRC220 / SUMIFS(Aux_Totales!$N:$N, Aux_Totales!$F:$F, $F224, Aux_Totales!$A:$A, Aperturas!$A$2), 0))</f>
        <v/>
      </c>
      <c r="HRD224" s="21" t="str">
        <f>IF(HRD220 = "", "", IFERROR(HRD220 / SUMIFS(Aux_Totales!$N:$N, Aux_Totales!$F:$F, $F224, Aux_Totales!$A:$A, Aperturas!$A$2), 0))</f>
        <v/>
      </c>
      <c r="HRE224" s="21" t="str">
        <f>IF(HRE220 = "", "", IFERROR(HRE220 / SUMIFS(Aux_Totales!$N:$N, Aux_Totales!$F:$F, $F224, Aux_Totales!$A:$A, Aperturas!$A$2), 0))</f>
        <v/>
      </c>
      <c r="HRF224" s="21" t="str">
        <f>IF(HRF220 = "", "", IFERROR(HRF220 / SUMIFS(Aux_Totales!$N:$N, Aux_Totales!$F:$F, $F224, Aux_Totales!$A:$A, Aperturas!$A$2), 0))</f>
        <v/>
      </c>
      <c r="HRG224" s="21" t="str">
        <f>IF(HRG220 = "", "", IFERROR(HRG220 / SUMIFS(Aux_Totales!$N:$N, Aux_Totales!$F:$F, $F224, Aux_Totales!$A:$A, Aperturas!$A$2), 0))</f>
        <v/>
      </c>
      <c r="HRH224" s="21" t="str">
        <f>IF(HRH220 = "", "", IFERROR(HRH220 / SUMIFS(Aux_Totales!$N:$N, Aux_Totales!$F:$F, $F224, Aux_Totales!$A:$A, Aperturas!$A$2), 0))</f>
        <v/>
      </c>
      <c r="HRI224" s="21" t="str">
        <f>IF(HRI220 = "", "", IFERROR(HRI220 / SUMIFS(Aux_Totales!$N:$N, Aux_Totales!$F:$F, $F224, Aux_Totales!$A:$A, Aperturas!$A$2), 0))</f>
        <v/>
      </c>
      <c r="HRJ224" s="21" t="str">
        <f>IF(HRJ220 = "", "", IFERROR(HRJ220 / SUMIFS(Aux_Totales!$N:$N, Aux_Totales!$F:$F, $F224, Aux_Totales!$A:$A, Aperturas!$A$2), 0))</f>
        <v/>
      </c>
      <c r="HRK224" s="21" t="str">
        <f>IF(HRK220 = "", "", IFERROR(HRK220 / SUMIFS(Aux_Totales!$N:$N, Aux_Totales!$F:$F, $F224, Aux_Totales!$A:$A, Aperturas!$A$2), 0))</f>
        <v/>
      </c>
      <c r="HRL224" s="21" t="str">
        <f>IF(HRL220 = "", "", IFERROR(HRL220 / SUMIFS(Aux_Totales!$N:$N, Aux_Totales!$F:$F, $F224, Aux_Totales!$A:$A, Aperturas!$A$2), 0))</f>
        <v/>
      </c>
      <c r="HRM224" s="21" t="str">
        <f>IF(HRM220 = "", "", IFERROR(HRM220 / SUMIFS(Aux_Totales!$N:$N, Aux_Totales!$F:$F, $F224, Aux_Totales!$A:$A, Aperturas!$A$2), 0))</f>
        <v/>
      </c>
      <c r="HRN224" s="21" t="str">
        <f>IF(HRN220 = "", "", IFERROR(HRN220 / SUMIFS(Aux_Totales!$N:$N, Aux_Totales!$F:$F, $F224, Aux_Totales!$A:$A, Aperturas!$A$2), 0))</f>
        <v/>
      </c>
      <c r="HRO224" s="21" t="str">
        <f>IF(HRO220 = "", "", IFERROR(HRO220 / SUMIFS(Aux_Totales!$N:$N, Aux_Totales!$F:$F, $F224, Aux_Totales!$A:$A, Aperturas!$A$2), 0))</f>
        <v/>
      </c>
      <c r="HRP224" s="21" t="str">
        <f>IF(HRP220 = "", "", IFERROR(HRP220 / SUMIFS(Aux_Totales!$N:$N, Aux_Totales!$F:$F, $F224, Aux_Totales!$A:$A, Aperturas!$A$2), 0))</f>
        <v/>
      </c>
      <c r="HRQ224" s="21" t="str">
        <f>IF(HRQ220 = "", "", IFERROR(HRQ220 / SUMIFS(Aux_Totales!$N:$N, Aux_Totales!$F:$F, $F224, Aux_Totales!$A:$A, Aperturas!$A$2), 0))</f>
        <v/>
      </c>
      <c r="HRR224" s="21" t="str">
        <f>IF(HRR220 = "", "", IFERROR(HRR220 / SUMIFS(Aux_Totales!$N:$N, Aux_Totales!$F:$F, $F224, Aux_Totales!$A:$A, Aperturas!$A$2), 0))</f>
        <v/>
      </c>
      <c r="HRS224" s="21" t="str">
        <f>IF(HRS220 = "", "", IFERROR(HRS220 / SUMIFS(Aux_Totales!$N:$N, Aux_Totales!$F:$F, $F224, Aux_Totales!$A:$A, Aperturas!$A$2), 0))</f>
        <v/>
      </c>
      <c r="HRT224" s="21" t="str">
        <f>IF(HRT220 = "", "", IFERROR(HRT220 / SUMIFS(Aux_Totales!$N:$N, Aux_Totales!$F:$F, $F224, Aux_Totales!$A:$A, Aperturas!$A$2), 0))</f>
        <v/>
      </c>
      <c r="HRU224" s="21" t="str">
        <f>IF(HRU220 = "", "", IFERROR(HRU220 / SUMIFS(Aux_Totales!$N:$N, Aux_Totales!$F:$F, $F224, Aux_Totales!$A:$A, Aperturas!$A$2), 0))</f>
        <v/>
      </c>
      <c r="HRV224" s="21" t="str">
        <f>IF(HRV220 = "", "", IFERROR(HRV220 / SUMIFS(Aux_Totales!$N:$N, Aux_Totales!$F:$F, $F224, Aux_Totales!$A:$A, Aperturas!$A$2), 0))</f>
        <v/>
      </c>
      <c r="HRW224" s="21" t="str">
        <f>IF(HRW220 = "", "", IFERROR(HRW220 / SUMIFS(Aux_Totales!$N:$N, Aux_Totales!$F:$F, $F224, Aux_Totales!$A:$A, Aperturas!$A$2), 0))</f>
        <v/>
      </c>
      <c r="HRX224" s="21" t="str">
        <f>IF(HRX220 = "", "", IFERROR(HRX220 / SUMIFS(Aux_Totales!$N:$N, Aux_Totales!$F:$F, $F224, Aux_Totales!$A:$A, Aperturas!$A$2), 0))</f>
        <v/>
      </c>
      <c r="HRY224" s="21" t="str">
        <f>IF(HRY220 = "", "", IFERROR(HRY220 / SUMIFS(Aux_Totales!$N:$N, Aux_Totales!$F:$F, $F224, Aux_Totales!$A:$A, Aperturas!$A$2), 0))</f>
        <v/>
      </c>
      <c r="HRZ224" s="21" t="str">
        <f>IF(HRZ220 = "", "", IFERROR(HRZ220 / SUMIFS(Aux_Totales!$N:$N, Aux_Totales!$F:$F, $F224, Aux_Totales!$A:$A, Aperturas!$A$2), 0))</f>
        <v/>
      </c>
      <c r="HSA224" s="21" t="str">
        <f>IF(HSA220 = "", "", IFERROR(HSA220 / SUMIFS(Aux_Totales!$N:$N, Aux_Totales!$F:$F, $F224, Aux_Totales!$A:$A, Aperturas!$A$2), 0))</f>
        <v/>
      </c>
      <c r="HSB224" s="21" t="str">
        <f>IF(HSB220 = "", "", IFERROR(HSB220 / SUMIFS(Aux_Totales!$N:$N, Aux_Totales!$F:$F, $F224, Aux_Totales!$A:$A, Aperturas!$A$2), 0))</f>
        <v/>
      </c>
      <c r="HSC224" s="21" t="str">
        <f>IF(HSC220 = "", "", IFERROR(HSC220 / SUMIFS(Aux_Totales!$N:$N, Aux_Totales!$F:$F, $F224, Aux_Totales!$A:$A, Aperturas!$A$2), 0))</f>
        <v/>
      </c>
      <c r="HSD224" s="21" t="str">
        <f>IF(HSD220 = "", "", IFERROR(HSD220 / SUMIFS(Aux_Totales!$N:$N, Aux_Totales!$F:$F, $F224, Aux_Totales!$A:$A, Aperturas!$A$2), 0))</f>
        <v/>
      </c>
      <c r="HSE224" s="21" t="str">
        <f>IF(HSE220 = "", "", IFERROR(HSE220 / SUMIFS(Aux_Totales!$N:$N, Aux_Totales!$F:$F, $F224, Aux_Totales!$A:$A, Aperturas!$A$2), 0))</f>
        <v/>
      </c>
      <c r="HSF224" s="21" t="str">
        <f>IF(HSF220 = "", "", IFERROR(HSF220 / SUMIFS(Aux_Totales!$N:$N, Aux_Totales!$F:$F, $F224, Aux_Totales!$A:$A, Aperturas!$A$2), 0))</f>
        <v/>
      </c>
      <c r="HSG224" s="21" t="str">
        <f>IF(HSG220 = "", "", IFERROR(HSG220 / SUMIFS(Aux_Totales!$N:$N, Aux_Totales!$F:$F, $F224, Aux_Totales!$A:$A, Aperturas!$A$2), 0))</f>
        <v/>
      </c>
      <c r="HSH224" s="21" t="str">
        <f>IF(HSH220 = "", "", IFERROR(HSH220 / SUMIFS(Aux_Totales!$N:$N, Aux_Totales!$F:$F, $F224, Aux_Totales!$A:$A, Aperturas!$A$2), 0))</f>
        <v/>
      </c>
      <c r="HSI224" s="21" t="str">
        <f>IF(HSI220 = "", "", IFERROR(HSI220 / SUMIFS(Aux_Totales!$N:$N, Aux_Totales!$F:$F, $F224, Aux_Totales!$A:$A, Aperturas!$A$2), 0))</f>
        <v/>
      </c>
      <c r="HSJ224" s="21" t="str">
        <f>IF(HSJ220 = "", "", IFERROR(HSJ220 / SUMIFS(Aux_Totales!$N:$N, Aux_Totales!$F:$F, $F224, Aux_Totales!$A:$A, Aperturas!$A$2), 0))</f>
        <v/>
      </c>
      <c r="HSK224" s="21" t="str">
        <f>IF(HSK220 = "", "", IFERROR(HSK220 / SUMIFS(Aux_Totales!$N:$N, Aux_Totales!$F:$F, $F224, Aux_Totales!$A:$A, Aperturas!$A$2), 0))</f>
        <v/>
      </c>
      <c r="HSL224" s="21" t="str">
        <f>IF(HSL220 = "", "", IFERROR(HSL220 / SUMIFS(Aux_Totales!$N:$N, Aux_Totales!$F:$F, $F224, Aux_Totales!$A:$A, Aperturas!$A$2), 0))</f>
        <v/>
      </c>
      <c r="HSM224" s="21" t="str">
        <f>IF(HSM220 = "", "", IFERROR(HSM220 / SUMIFS(Aux_Totales!$N:$N, Aux_Totales!$F:$F, $F224, Aux_Totales!$A:$A, Aperturas!$A$2), 0))</f>
        <v/>
      </c>
      <c r="HSN224" s="21" t="str">
        <f>IF(HSN220 = "", "", IFERROR(HSN220 / SUMIFS(Aux_Totales!$N:$N, Aux_Totales!$F:$F, $F224, Aux_Totales!$A:$A, Aperturas!$A$2), 0))</f>
        <v/>
      </c>
      <c r="HSO224" s="21" t="str">
        <f>IF(HSO220 = "", "", IFERROR(HSO220 / SUMIFS(Aux_Totales!$N:$N, Aux_Totales!$F:$F, $F224, Aux_Totales!$A:$A, Aperturas!$A$2), 0))</f>
        <v/>
      </c>
      <c r="HSP224" s="21" t="str">
        <f>IF(HSP220 = "", "", IFERROR(HSP220 / SUMIFS(Aux_Totales!$N:$N, Aux_Totales!$F:$F, $F224, Aux_Totales!$A:$A, Aperturas!$A$2), 0))</f>
        <v/>
      </c>
      <c r="HSQ224" s="21" t="str">
        <f>IF(HSQ220 = "", "", IFERROR(HSQ220 / SUMIFS(Aux_Totales!$N:$N, Aux_Totales!$F:$F, $F224, Aux_Totales!$A:$A, Aperturas!$A$2), 0))</f>
        <v/>
      </c>
      <c r="HSR224" s="21" t="str">
        <f>IF(HSR220 = "", "", IFERROR(HSR220 / SUMIFS(Aux_Totales!$N:$N, Aux_Totales!$F:$F, $F224, Aux_Totales!$A:$A, Aperturas!$A$2), 0))</f>
        <v/>
      </c>
      <c r="HSS224" s="21" t="str">
        <f>IF(HSS220 = "", "", IFERROR(HSS220 / SUMIFS(Aux_Totales!$N:$N, Aux_Totales!$F:$F, $F224, Aux_Totales!$A:$A, Aperturas!$A$2), 0))</f>
        <v/>
      </c>
      <c r="HST224" s="21" t="str">
        <f>IF(HST220 = "", "", IFERROR(HST220 / SUMIFS(Aux_Totales!$N:$N, Aux_Totales!$F:$F, $F224, Aux_Totales!$A:$A, Aperturas!$A$2), 0))</f>
        <v/>
      </c>
      <c r="HSU224" s="21" t="str">
        <f>IF(HSU220 = "", "", IFERROR(HSU220 / SUMIFS(Aux_Totales!$N:$N, Aux_Totales!$F:$F, $F224, Aux_Totales!$A:$A, Aperturas!$A$2), 0))</f>
        <v/>
      </c>
      <c r="HSV224" s="21" t="str">
        <f>IF(HSV220 = "", "", IFERROR(HSV220 / SUMIFS(Aux_Totales!$N:$N, Aux_Totales!$F:$F, $F224, Aux_Totales!$A:$A, Aperturas!$A$2), 0))</f>
        <v/>
      </c>
      <c r="HSW224" s="21" t="str">
        <f>IF(HSW220 = "", "", IFERROR(HSW220 / SUMIFS(Aux_Totales!$N:$N, Aux_Totales!$F:$F, $F224, Aux_Totales!$A:$A, Aperturas!$A$2), 0))</f>
        <v/>
      </c>
      <c r="HSX224" s="21" t="str">
        <f>IF(HSX220 = "", "", IFERROR(HSX220 / SUMIFS(Aux_Totales!$N:$N, Aux_Totales!$F:$F, $F224, Aux_Totales!$A:$A, Aperturas!$A$2), 0))</f>
        <v/>
      </c>
      <c r="HSY224" s="21" t="str">
        <f>IF(HSY220 = "", "", IFERROR(HSY220 / SUMIFS(Aux_Totales!$N:$N, Aux_Totales!$F:$F, $F224, Aux_Totales!$A:$A, Aperturas!$A$2), 0))</f>
        <v/>
      </c>
      <c r="HSZ224" s="21" t="str">
        <f>IF(HSZ220 = "", "", IFERROR(HSZ220 / SUMIFS(Aux_Totales!$N:$N, Aux_Totales!$F:$F, $F224, Aux_Totales!$A:$A, Aperturas!$A$2), 0))</f>
        <v/>
      </c>
      <c r="HTA224" s="21" t="str">
        <f>IF(HTA220 = "", "", IFERROR(HTA220 / SUMIFS(Aux_Totales!$N:$N, Aux_Totales!$F:$F, $F224, Aux_Totales!$A:$A, Aperturas!$A$2), 0))</f>
        <v/>
      </c>
      <c r="HTB224" s="21" t="str">
        <f>IF(HTB220 = "", "", IFERROR(HTB220 / SUMIFS(Aux_Totales!$N:$N, Aux_Totales!$F:$F, $F224, Aux_Totales!$A:$A, Aperturas!$A$2), 0))</f>
        <v/>
      </c>
      <c r="HTC224" s="21" t="str">
        <f>IF(HTC220 = "", "", IFERROR(HTC220 / SUMIFS(Aux_Totales!$N:$N, Aux_Totales!$F:$F, $F224, Aux_Totales!$A:$A, Aperturas!$A$2), 0))</f>
        <v/>
      </c>
      <c r="HTD224" s="21" t="str">
        <f>IF(HTD220 = "", "", IFERROR(HTD220 / SUMIFS(Aux_Totales!$N:$N, Aux_Totales!$F:$F, $F224, Aux_Totales!$A:$A, Aperturas!$A$2), 0))</f>
        <v/>
      </c>
      <c r="HTE224" s="21" t="str">
        <f>IF(HTE220 = "", "", IFERROR(HTE220 / SUMIFS(Aux_Totales!$N:$N, Aux_Totales!$F:$F, $F224, Aux_Totales!$A:$A, Aperturas!$A$2), 0))</f>
        <v/>
      </c>
      <c r="HTF224" s="21" t="str">
        <f>IF(HTF220 = "", "", IFERROR(HTF220 / SUMIFS(Aux_Totales!$N:$N, Aux_Totales!$F:$F, $F224, Aux_Totales!$A:$A, Aperturas!$A$2), 0))</f>
        <v/>
      </c>
      <c r="HTG224" s="21" t="str">
        <f>IF(HTG220 = "", "", IFERROR(HTG220 / SUMIFS(Aux_Totales!$N:$N, Aux_Totales!$F:$F, $F224, Aux_Totales!$A:$A, Aperturas!$A$2), 0))</f>
        <v/>
      </c>
      <c r="HTH224" s="21" t="str">
        <f>IF(HTH220 = "", "", IFERROR(HTH220 / SUMIFS(Aux_Totales!$N:$N, Aux_Totales!$F:$F, $F224, Aux_Totales!$A:$A, Aperturas!$A$2), 0))</f>
        <v/>
      </c>
      <c r="HTI224" s="21" t="str">
        <f>IF(HTI220 = "", "", IFERROR(HTI220 / SUMIFS(Aux_Totales!$N:$N, Aux_Totales!$F:$F, $F224, Aux_Totales!$A:$A, Aperturas!$A$2), 0))</f>
        <v/>
      </c>
      <c r="HTJ224" s="21" t="str">
        <f>IF(HTJ220 = "", "", IFERROR(HTJ220 / SUMIFS(Aux_Totales!$N:$N, Aux_Totales!$F:$F, $F224, Aux_Totales!$A:$A, Aperturas!$A$2), 0))</f>
        <v/>
      </c>
      <c r="HTK224" s="21" t="str">
        <f>IF(HTK220 = "", "", IFERROR(HTK220 / SUMIFS(Aux_Totales!$N:$N, Aux_Totales!$F:$F, $F224, Aux_Totales!$A:$A, Aperturas!$A$2), 0))</f>
        <v/>
      </c>
      <c r="HTL224" s="21" t="str">
        <f>IF(HTL220 = "", "", IFERROR(HTL220 / SUMIFS(Aux_Totales!$N:$N, Aux_Totales!$F:$F, $F224, Aux_Totales!$A:$A, Aperturas!$A$2), 0))</f>
        <v/>
      </c>
      <c r="HTM224" s="21" t="str">
        <f>IF(HTM220 = "", "", IFERROR(HTM220 / SUMIFS(Aux_Totales!$N:$N, Aux_Totales!$F:$F, $F224, Aux_Totales!$A:$A, Aperturas!$A$2), 0))</f>
        <v/>
      </c>
      <c r="HTN224" s="21" t="str">
        <f>IF(HTN220 = "", "", IFERROR(HTN220 / SUMIFS(Aux_Totales!$N:$N, Aux_Totales!$F:$F, $F224, Aux_Totales!$A:$A, Aperturas!$A$2), 0))</f>
        <v/>
      </c>
      <c r="HTO224" s="21" t="str">
        <f>IF(HTO220 = "", "", IFERROR(HTO220 / SUMIFS(Aux_Totales!$N:$N, Aux_Totales!$F:$F, $F224, Aux_Totales!$A:$A, Aperturas!$A$2), 0))</f>
        <v/>
      </c>
      <c r="HTP224" s="21" t="str">
        <f>IF(HTP220 = "", "", IFERROR(HTP220 / SUMIFS(Aux_Totales!$N:$N, Aux_Totales!$F:$F, $F224, Aux_Totales!$A:$A, Aperturas!$A$2), 0))</f>
        <v/>
      </c>
      <c r="HTQ224" s="21" t="str">
        <f>IF(HTQ220 = "", "", IFERROR(HTQ220 / SUMIFS(Aux_Totales!$N:$N, Aux_Totales!$F:$F, $F224, Aux_Totales!$A:$A, Aperturas!$A$2), 0))</f>
        <v/>
      </c>
      <c r="HTR224" s="21" t="str">
        <f>IF(HTR220 = "", "", IFERROR(HTR220 / SUMIFS(Aux_Totales!$N:$N, Aux_Totales!$F:$F, $F224, Aux_Totales!$A:$A, Aperturas!$A$2), 0))</f>
        <v/>
      </c>
      <c r="HTS224" s="21" t="str">
        <f>IF(HTS220 = "", "", IFERROR(HTS220 / SUMIFS(Aux_Totales!$N:$N, Aux_Totales!$F:$F, $F224, Aux_Totales!$A:$A, Aperturas!$A$2), 0))</f>
        <v/>
      </c>
      <c r="HTT224" s="21" t="str">
        <f>IF(HTT220 = "", "", IFERROR(HTT220 / SUMIFS(Aux_Totales!$N:$N, Aux_Totales!$F:$F, $F224, Aux_Totales!$A:$A, Aperturas!$A$2), 0))</f>
        <v/>
      </c>
      <c r="HTU224" s="21" t="str">
        <f>IF(HTU220 = "", "", IFERROR(HTU220 / SUMIFS(Aux_Totales!$N:$N, Aux_Totales!$F:$F, $F224, Aux_Totales!$A:$A, Aperturas!$A$2), 0))</f>
        <v/>
      </c>
      <c r="HTV224" s="21" t="str">
        <f>IF(HTV220 = "", "", IFERROR(HTV220 / SUMIFS(Aux_Totales!$N:$N, Aux_Totales!$F:$F, $F224, Aux_Totales!$A:$A, Aperturas!$A$2), 0))</f>
        <v/>
      </c>
      <c r="HTW224" s="21" t="str">
        <f>IF(HTW220 = "", "", IFERROR(HTW220 / SUMIFS(Aux_Totales!$N:$N, Aux_Totales!$F:$F, $F224, Aux_Totales!$A:$A, Aperturas!$A$2), 0))</f>
        <v/>
      </c>
      <c r="HTX224" s="21" t="str">
        <f>IF(HTX220 = "", "", IFERROR(HTX220 / SUMIFS(Aux_Totales!$N:$N, Aux_Totales!$F:$F, $F224, Aux_Totales!$A:$A, Aperturas!$A$2), 0))</f>
        <v/>
      </c>
      <c r="HTY224" s="21" t="str">
        <f>IF(HTY220 = "", "", IFERROR(HTY220 / SUMIFS(Aux_Totales!$N:$N, Aux_Totales!$F:$F, $F224, Aux_Totales!$A:$A, Aperturas!$A$2), 0))</f>
        <v/>
      </c>
      <c r="HTZ224" s="21" t="str">
        <f>IF(HTZ220 = "", "", IFERROR(HTZ220 / SUMIFS(Aux_Totales!$N:$N, Aux_Totales!$F:$F, $F224, Aux_Totales!$A:$A, Aperturas!$A$2), 0))</f>
        <v/>
      </c>
      <c r="HUA224" s="21" t="str">
        <f>IF(HUA220 = "", "", IFERROR(HUA220 / SUMIFS(Aux_Totales!$N:$N, Aux_Totales!$F:$F, $F224, Aux_Totales!$A:$A, Aperturas!$A$2), 0))</f>
        <v/>
      </c>
      <c r="HUB224" s="21" t="str">
        <f>IF(HUB220 = "", "", IFERROR(HUB220 / SUMIFS(Aux_Totales!$N:$N, Aux_Totales!$F:$F, $F224, Aux_Totales!$A:$A, Aperturas!$A$2), 0))</f>
        <v/>
      </c>
      <c r="HUC224" s="21" t="str">
        <f>IF(HUC220 = "", "", IFERROR(HUC220 / SUMIFS(Aux_Totales!$N:$N, Aux_Totales!$F:$F, $F224, Aux_Totales!$A:$A, Aperturas!$A$2), 0))</f>
        <v/>
      </c>
      <c r="HUD224" s="21" t="str">
        <f>IF(HUD220 = "", "", IFERROR(HUD220 / SUMIFS(Aux_Totales!$N:$N, Aux_Totales!$F:$F, $F224, Aux_Totales!$A:$A, Aperturas!$A$2), 0))</f>
        <v/>
      </c>
      <c r="HUE224" s="21" t="str">
        <f>IF(HUE220 = "", "", IFERROR(HUE220 / SUMIFS(Aux_Totales!$N:$N, Aux_Totales!$F:$F, $F224, Aux_Totales!$A:$A, Aperturas!$A$2), 0))</f>
        <v/>
      </c>
      <c r="HUF224" s="21" t="str">
        <f>IF(HUF220 = "", "", IFERROR(HUF220 / SUMIFS(Aux_Totales!$N:$N, Aux_Totales!$F:$F, $F224, Aux_Totales!$A:$A, Aperturas!$A$2), 0))</f>
        <v/>
      </c>
      <c r="HUG224" s="21" t="str">
        <f>IF(HUG220 = "", "", IFERROR(HUG220 / SUMIFS(Aux_Totales!$N:$N, Aux_Totales!$F:$F, $F224, Aux_Totales!$A:$A, Aperturas!$A$2), 0))</f>
        <v/>
      </c>
      <c r="HUH224" s="21" t="str">
        <f>IF(HUH220 = "", "", IFERROR(HUH220 / SUMIFS(Aux_Totales!$N:$N, Aux_Totales!$F:$F, $F224, Aux_Totales!$A:$A, Aperturas!$A$2), 0))</f>
        <v/>
      </c>
      <c r="HUI224" s="21" t="str">
        <f>IF(HUI220 = "", "", IFERROR(HUI220 / SUMIFS(Aux_Totales!$N:$N, Aux_Totales!$F:$F, $F224, Aux_Totales!$A:$A, Aperturas!$A$2), 0))</f>
        <v/>
      </c>
      <c r="HUJ224" s="21" t="str">
        <f>IF(HUJ220 = "", "", IFERROR(HUJ220 / SUMIFS(Aux_Totales!$N:$N, Aux_Totales!$F:$F, $F224, Aux_Totales!$A:$A, Aperturas!$A$2), 0))</f>
        <v/>
      </c>
      <c r="HUK224" s="21" t="str">
        <f>IF(HUK220 = "", "", IFERROR(HUK220 / SUMIFS(Aux_Totales!$N:$N, Aux_Totales!$F:$F, $F224, Aux_Totales!$A:$A, Aperturas!$A$2), 0))</f>
        <v/>
      </c>
      <c r="HUL224" s="21" t="str">
        <f>IF(HUL220 = "", "", IFERROR(HUL220 / SUMIFS(Aux_Totales!$N:$N, Aux_Totales!$F:$F, $F224, Aux_Totales!$A:$A, Aperturas!$A$2), 0))</f>
        <v/>
      </c>
      <c r="HUM224" s="21" t="str">
        <f>IF(HUM220 = "", "", IFERROR(HUM220 / SUMIFS(Aux_Totales!$N:$N, Aux_Totales!$F:$F, $F224, Aux_Totales!$A:$A, Aperturas!$A$2), 0))</f>
        <v/>
      </c>
      <c r="HUN224" s="21" t="str">
        <f>IF(HUN220 = "", "", IFERROR(HUN220 / SUMIFS(Aux_Totales!$N:$N, Aux_Totales!$F:$F, $F224, Aux_Totales!$A:$A, Aperturas!$A$2), 0))</f>
        <v/>
      </c>
      <c r="HUO224" s="21" t="str">
        <f>IF(HUO220 = "", "", IFERROR(HUO220 / SUMIFS(Aux_Totales!$N:$N, Aux_Totales!$F:$F, $F224, Aux_Totales!$A:$A, Aperturas!$A$2), 0))</f>
        <v/>
      </c>
      <c r="HUP224" s="21" t="str">
        <f>IF(HUP220 = "", "", IFERROR(HUP220 / SUMIFS(Aux_Totales!$N:$N, Aux_Totales!$F:$F, $F224, Aux_Totales!$A:$A, Aperturas!$A$2), 0))</f>
        <v/>
      </c>
      <c r="HUQ224" s="21" t="str">
        <f>IF(HUQ220 = "", "", IFERROR(HUQ220 / SUMIFS(Aux_Totales!$N:$N, Aux_Totales!$F:$F, $F224, Aux_Totales!$A:$A, Aperturas!$A$2), 0))</f>
        <v/>
      </c>
      <c r="HUR224" s="21" t="str">
        <f>IF(HUR220 = "", "", IFERROR(HUR220 / SUMIFS(Aux_Totales!$N:$N, Aux_Totales!$F:$F, $F224, Aux_Totales!$A:$A, Aperturas!$A$2), 0))</f>
        <v/>
      </c>
      <c r="HUS224" s="21" t="str">
        <f>IF(HUS220 = "", "", IFERROR(HUS220 / SUMIFS(Aux_Totales!$N:$N, Aux_Totales!$F:$F, $F224, Aux_Totales!$A:$A, Aperturas!$A$2), 0))</f>
        <v/>
      </c>
      <c r="HUT224" s="21" t="str">
        <f>IF(HUT220 = "", "", IFERROR(HUT220 / SUMIFS(Aux_Totales!$N:$N, Aux_Totales!$F:$F, $F224, Aux_Totales!$A:$A, Aperturas!$A$2), 0))</f>
        <v/>
      </c>
      <c r="HUU224" s="21" t="str">
        <f>IF(HUU220 = "", "", IFERROR(HUU220 / SUMIFS(Aux_Totales!$N:$N, Aux_Totales!$F:$F, $F224, Aux_Totales!$A:$A, Aperturas!$A$2), 0))</f>
        <v/>
      </c>
      <c r="HUV224" s="21" t="str">
        <f>IF(HUV220 = "", "", IFERROR(HUV220 / SUMIFS(Aux_Totales!$N:$N, Aux_Totales!$F:$F, $F224, Aux_Totales!$A:$A, Aperturas!$A$2), 0))</f>
        <v/>
      </c>
      <c r="HUW224" s="21" t="str">
        <f>IF(HUW220 = "", "", IFERROR(HUW220 / SUMIFS(Aux_Totales!$N:$N, Aux_Totales!$F:$F, $F224, Aux_Totales!$A:$A, Aperturas!$A$2), 0))</f>
        <v/>
      </c>
      <c r="HUX224" s="21" t="str">
        <f>IF(HUX220 = "", "", IFERROR(HUX220 / SUMIFS(Aux_Totales!$N:$N, Aux_Totales!$F:$F, $F224, Aux_Totales!$A:$A, Aperturas!$A$2), 0))</f>
        <v/>
      </c>
      <c r="HUY224" s="21" t="str">
        <f>IF(HUY220 = "", "", IFERROR(HUY220 / SUMIFS(Aux_Totales!$N:$N, Aux_Totales!$F:$F, $F224, Aux_Totales!$A:$A, Aperturas!$A$2), 0))</f>
        <v/>
      </c>
      <c r="HUZ224" s="21" t="str">
        <f>IF(HUZ220 = "", "", IFERROR(HUZ220 / SUMIFS(Aux_Totales!$N:$N, Aux_Totales!$F:$F, $F224, Aux_Totales!$A:$A, Aperturas!$A$2), 0))</f>
        <v/>
      </c>
      <c r="HVA224" s="21" t="str">
        <f>IF(HVA220 = "", "", IFERROR(HVA220 / SUMIFS(Aux_Totales!$N:$N, Aux_Totales!$F:$F, $F224, Aux_Totales!$A:$A, Aperturas!$A$2), 0))</f>
        <v/>
      </c>
      <c r="HVB224" s="21" t="str">
        <f>IF(HVB220 = "", "", IFERROR(HVB220 / SUMIFS(Aux_Totales!$N:$N, Aux_Totales!$F:$F, $F224, Aux_Totales!$A:$A, Aperturas!$A$2), 0))</f>
        <v/>
      </c>
      <c r="HVC224" s="21" t="str">
        <f>IF(HVC220 = "", "", IFERROR(HVC220 / SUMIFS(Aux_Totales!$N:$N, Aux_Totales!$F:$F, $F224, Aux_Totales!$A:$A, Aperturas!$A$2), 0))</f>
        <v/>
      </c>
      <c r="HVD224" s="21" t="str">
        <f>IF(HVD220 = "", "", IFERROR(HVD220 / SUMIFS(Aux_Totales!$N:$N, Aux_Totales!$F:$F, $F224, Aux_Totales!$A:$A, Aperturas!$A$2), 0))</f>
        <v/>
      </c>
      <c r="HVE224" s="21" t="str">
        <f>IF(HVE220 = "", "", IFERROR(HVE220 / SUMIFS(Aux_Totales!$N:$N, Aux_Totales!$F:$F, $F224, Aux_Totales!$A:$A, Aperturas!$A$2), 0))</f>
        <v/>
      </c>
      <c r="HVF224" s="21" t="str">
        <f>IF(HVF220 = "", "", IFERROR(HVF220 / SUMIFS(Aux_Totales!$N:$N, Aux_Totales!$F:$F, $F224, Aux_Totales!$A:$A, Aperturas!$A$2), 0))</f>
        <v/>
      </c>
      <c r="HVG224" s="21" t="str">
        <f>IF(HVG220 = "", "", IFERROR(HVG220 / SUMIFS(Aux_Totales!$N:$N, Aux_Totales!$F:$F, $F224, Aux_Totales!$A:$A, Aperturas!$A$2), 0))</f>
        <v/>
      </c>
      <c r="HVH224" s="21" t="str">
        <f>IF(HVH220 = "", "", IFERROR(HVH220 / SUMIFS(Aux_Totales!$N:$N, Aux_Totales!$F:$F, $F224, Aux_Totales!$A:$A, Aperturas!$A$2), 0))</f>
        <v/>
      </c>
      <c r="HVI224" s="21" t="str">
        <f>IF(HVI220 = "", "", IFERROR(HVI220 / SUMIFS(Aux_Totales!$N:$N, Aux_Totales!$F:$F, $F224, Aux_Totales!$A:$A, Aperturas!$A$2), 0))</f>
        <v/>
      </c>
      <c r="HVJ224" s="21" t="str">
        <f>IF(HVJ220 = "", "", IFERROR(HVJ220 / SUMIFS(Aux_Totales!$N:$N, Aux_Totales!$F:$F, $F224, Aux_Totales!$A:$A, Aperturas!$A$2), 0))</f>
        <v/>
      </c>
      <c r="HVK224" s="21" t="str">
        <f>IF(HVK220 = "", "", IFERROR(HVK220 / SUMIFS(Aux_Totales!$N:$N, Aux_Totales!$F:$F, $F224, Aux_Totales!$A:$A, Aperturas!$A$2), 0))</f>
        <v/>
      </c>
      <c r="HVL224" s="21" t="str">
        <f>IF(HVL220 = "", "", IFERROR(HVL220 / SUMIFS(Aux_Totales!$N:$N, Aux_Totales!$F:$F, $F224, Aux_Totales!$A:$A, Aperturas!$A$2), 0))</f>
        <v/>
      </c>
      <c r="HVM224" s="21" t="str">
        <f>IF(HVM220 = "", "", IFERROR(HVM220 / SUMIFS(Aux_Totales!$N:$N, Aux_Totales!$F:$F, $F224, Aux_Totales!$A:$A, Aperturas!$A$2), 0))</f>
        <v/>
      </c>
      <c r="HVN224" s="21" t="str">
        <f>IF(HVN220 = "", "", IFERROR(HVN220 / SUMIFS(Aux_Totales!$N:$N, Aux_Totales!$F:$F, $F224, Aux_Totales!$A:$A, Aperturas!$A$2), 0))</f>
        <v/>
      </c>
      <c r="HVO224" s="21" t="str">
        <f>IF(HVO220 = "", "", IFERROR(HVO220 / SUMIFS(Aux_Totales!$N:$N, Aux_Totales!$F:$F, $F224, Aux_Totales!$A:$A, Aperturas!$A$2), 0))</f>
        <v/>
      </c>
      <c r="HVP224" s="21" t="str">
        <f>IF(HVP220 = "", "", IFERROR(HVP220 / SUMIFS(Aux_Totales!$N:$N, Aux_Totales!$F:$F, $F224, Aux_Totales!$A:$A, Aperturas!$A$2), 0))</f>
        <v/>
      </c>
      <c r="HVQ224" s="21" t="str">
        <f>IF(HVQ220 = "", "", IFERROR(HVQ220 / SUMIFS(Aux_Totales!$N:$N, Aux_Totales!$F:$F, $F224, Aux_Totales!$A:$A, Aperturas!$A$2), 0))</f>
        <v/>
      </c>
      <c r="HVR224" s="21" t="str">
        <f>IF(HVR220 = "", "", IFERROR(HVR220 / SUMIFS(Aux_Totales!$N:$N, Aux_Totales!$F:$F, $F224, Aux_Totales!$A:$A, Aperturas!$A$2), 0))</f>
        <v/>
      </c>
      <c r="HVS224" s="21" t="str">
        <f>IF(HVS220 = "", "", IFERROR(HVS220 / SUMIFS(Aux_Totales!$N:$N, Aux_Totales!$F:$F, $F224, Aux_Totales!$A:$A, Aperturas!$A$2), 0))</f>
        <v/>
      </c>
      <c r="HVT224" s="21" t="str">
        <f>IF(HVT220 = "", "", IFERROR(HVT220 / SUMIFS(Aux_Totales!$N:$N, Aux_Totales!$F:$F, $F224, Aux_Totales!$A:$A, Aperturas!$A$2), 0))</f>
        <v/>
      </c>
      <c r="HVU224" s="21" t="str">
        <f>IF(HVU220 = "", "", IFERROR(HVU220 / SUMIFS(Aux_Totales!$N:$N, Aux_Totales!$F:$F, $F224, Aux_Totales!$A:$A, Aperturas!$A$2), 0))</f>
        <v/>
      </c>
      <c r="HVV224" s="21" t="str">
        <f>IF(HVV220 = "", "", IFERROR(HVV220 / SUMIFS(Aux_Totales!$N:$N, Aux_Totales!$F:$F, $F224, Aux_Totales!$A:$A, Aperturas!$A$2), 0))</f>
        <v/>
      </c>
      <c r="HVW224" s="21" t="str">
        <f>IF(HVW220 = "", "", IFERROR(HVW220 / SUMIFS(Aux_Totales!$N:$N, Aux_Totales!$F:$F, $F224, Aux_Totales!$A:$A, Aperturas!$A$2), 0))</f>
        <v/>
      </c>
      <c r="HVX224" s="21" t="str">
        <f>IF(HVX220 = "", "", IFERROR(HVX220 / SUMIFS(Aux_Totales!$N:$N, Aux_Totales!$F:$F, $F224, Aux_Totales!$A:$A, Aperturas!$A$2), 0))</f>
        <v/>
      </c>
      <c r="HVY224" s="21" t="str">
        <f>IF(HVY220 = "", "", IFERROR(HVY220 / SUMIFS(Aux_Totales!$N:$N, Aux_Totales!$F:$F, $F224, Aux_Totales!$A:$A, Aperturas!$A$2), 0))</f>
        <v/>
      </c>
      <c r="HVZ224" s="21" t="str">
        <f>IF(HVZ220 = "", "", IFERROR(HVZ220 / SUMIFS(Aux_Totales!$N:$N, Aux_Totales!$F:$F, $F224, Aux_Totales!$A:$A, Aperturas!$A$2), 0))</f>
        <v/>
      </c>
      <c r="HWA224" s="21" t="str">
        <f>IF(HWA220 = "", "", IFERROR(HWA220 / SUMIFS(Aux_Totales!$N:$N, Aux_Totales!$F:$F, $F224, Aux_Totales!$A:$A, Aperturas!$A$2), 0))</f>
        <v/>
      </c>
      <c r="HWB224" s="21" t="str">
        <f>IF(HWB220 = "", "", IFERROR(HWB220 / SUMIFS(Aux_Totales!$N:$N, Aux_Totales!$F:$F, $F224, Aux_Totales!$A:$A, Aperturas!$A$2), 0))</f>
        <v/>
      </c>
      <c r="HWC224" s="21" t="str">
        <f>IF(HWC220 = "", "", IFERROR(HWC220 / SUMIFS(Aux_Totales!$N:$N, Aux_Totales!$F:$F, $F224, Aux_Totales!$A:$A, Aperturas!$A$2), 0))</f>
        <v/>
      </c>
      <c r="HWD224" s="21" t="str">
        <f>IF(HWD220 = "", "", IFERROR(HWD220 / SUMIFS(Aux_Totales!$N:$N, Aux_Totales!$F:$F, $F224, Aux_Totales!$A:$A, Aperturas!$A$2), 0))</f>
        <v/>
      </c>
      <c r="HWE224" s="21" t="str">
        <f>IF(HWE220 = "", "", IFERROR(HWE220 / SUMIFS(Aux_Totales!$N:$N, Aux_Totales!$F:$F, $F224, Aux_Totales!$A:$A, Aperturas!$A$2), 0))</f>
        <v/>
      </c>
      <c r="HWF224" s="21" t="str">
        <f>IF(HWF220 = "", "", IFERROR(HWF220 / SUMIFS(Aux_Totales!$N:$N, Aux_Totales!$F:$F, $F224, Aux_Totales!$A:$A, Aperturas!$A$2), 0))</f>
        <v/>
      </c>
      <c r="HWG224" s="21" t="str">
        <f>IF(HWG220 = "", "", IFERROR(HWG220 / SUMIFS(Aux_Totales!$N:$N, Aux_Totales!$F:$F, $F224, Aux_Totales!$A:$A, Aperturas!$A$2), 0))</f>
        <v/>
      </c>
      <c r="HWH224" s="21" t="str">
        <f>IF(HWH220 = "", "", IFERROR(HWH220 / SUMIFS(Aux_Totales!$N:$N, Aux_Totales!$F:$F, $F224, Aux_Totales!$A:$A, Aperturas!$A$2), 0))</f>
        <v/>
      </c>
      <c r="HWI224" s="21" t="str">
        <f>IF(HWI220 = "", "", IFERROR(HWI220 / SUMIFS(Aux_Totales!$N:$N, Aux_Totales!$F:$F, $F224, Aux_Totales!$A:$A, Aperturas!$A$2), 0))</f>
        <v/>
      </c>
      <c r="HWJ224" s="21" t="str">
        <f>IF(HWJ220 = "", "", IFERROR(HWJ220 / SUMIFS(Aux_Totales!$N:$N, Aux_Totales!$F:$F, $F224, Aux_Totales!$A:$A, Aperturas!$A$2), 0))</f>
        <v/>
      </c>
      <c r="HWK224" s="21" t="str">
        <f>IF(HWK220 = "", "", IFERROR(HWK220 / SUMIFS(Aux_Totales!$N:$N, Aux_Totales!$F:$F, $F224, Aux_Totales!$A:$A, Aperturas!$A$2), 0))</f>
        <v/>
      </c>
      <c r="HWL224" s="21" t="str">
        <f>IF(HWL220 = "", "", IFERROR(HWL220 / SUMIFS(Aux_Totales!$N:$N, Aux_Totales!$F:$F, $F224, Aux_Totales!$A:$A, Aperturas!$A$2), 0))</f>
        <v/>
      </c>
      <c r="HWM224" s="21" t="str">
        <f>IF(HWM220 = "", "", IFERROR(HWM220 / SUMIFS(Aux_Totales!$N:$N, Aux_Totales!$F:$F, $F224, Aux_Totales!$A:$A, Aperturas!$A$2), 0))</f>
        <v/>
      </c>
      <c r="HWN224" s="21" t="str">
        <f>IF(HWN220 = "", "", IFERROR(HWN220 / SUMIFS(Aux_Totales!$N:$N, Aux_Totales!$F:$F, $F224, Aux_Totales!$A:$A, Aperturas!$A$2), 0))</f>
        <v/>
      </c>
      <c r="HWO224" s="21" t="str">
        <f>IF(HWO220 = "", "", IFERROR(HWO220 / SUMIFS(Aux_Totales!$N:$N, Aux_Totales!$F:$F, $F224, Aux_Totales!$A:$A, Aperturas!$A$2), 0))</f>
        <v/>
      </c>
      <c r="HWP224" s="21" t="str">
        <f>IF(HWP220 = "", "", IFERROR(HWP220 / SUMIFS(Aux_Totales!$N:$N, Aux_Totales!$F:$F, $F224, Aux_Totales!$A:$A, Aperturas!$A$2), 0))</f>
        <v/>
      </c>
      <c r="HWQ224" s="21" t="str">
        <f>IF(HWQ220 = "", "", IFERROR(HWQ220 / SUMIFS(Aux_Totales!$N:$N, Aux_Totales!$F:$F, $F224, Aux_Totales!$A:$A, Aperturas!$A$2), 0))</f>
        <v/>
      </c>
      <c r="HWR224" s="21" t="str">
        <f>IF(HWR220 = "", "", IFERROR(HWR220 / SUMIFS(Aux_Totales!$N:$N, Aux_Totales!$F:$F, $F224, Aux_Totales!$A:$A, Aperturas!$A$2), 0))</f>
        <v/>
      </c>
      <c r="HWS224" s="21" t="str">
        <f>IF(HWS220 = "", "", IFERROR(HWS220 / SUMIFS(Aux_Totales!$N:$N, Aux_Totales!$F:$F, $F224, Aux_Totales!$A:$A, Aperturas!$A$2), 0))</f>
        <v/>
      </c>
      <c r="HWT224" s="21" t="str">
        <f>IF(HWT220 = "", "", IFERROR(HWT220 / SUMIFS(Aux_Totales!$N:$N, Aux_Totales!$F:$F, $F224, Aux_Totales!$A:$A, Aperturas!$A$2), 0))</f>
        <v/>
      </c>
      <c r="HWU224" s="21" t="str">
        <f>IF(HWU220 = "", "", IFERROR(HWU220 / SUMIFS(Aux_Totales!$N:$N, Aux_Totales!$F:$F, $F224, Aux_Totales!$A:$A, Aperturas!$A$2), 0))</f>
        <v/>
      </c>
      <c r="HWV224" s="21" t="str">
        <f>IF(HWV220 = "", "", IFERROR(HWV220 / SUMIFS(Aux_Totales!$N:$N, Aux_Totales!$F:$F, $F224, Aux_Totales!$A:$A, Aperturas!$A$2), 0))</f>
        <v/>
      </c>
      <c r="HWW224" s="21" t="str">
        <f>IF(HWW220 = "", "", IFERROR(HWW220 / SUMIFS(Aux_Totales!$N:$N, Aux_Totales!$F:$F, $F224, Aux_Totales!$A:$A, Aperturas!$A$2), 0))</f>
        <v/>
      </c>
      <c r="HWX224" s="21" t="str">
        <f>IF(HWX220 = "", "", IFERROR(HWX220 / SUMIFS(Aux_Totales!$N:$N, Aux_Totales!$F:$F, $F224, Aux_Totales!$A:$A, Aperturas!$A$2), 0))</f>
        <v/>
      </c>
      <c r="HWY224" s="21" t="str">
        <f>IF(HWY220 = "", "", IFERROR(HWY220 / SUMIFS(Aux_Totales!$N:$N, Aux_Totales!$F:$F, $F224, Aux_Totales!$A:$A, Aperturas!$A$2), 0))</f>
        <v/>
      </c>
      <c r="HWZ224" s="21" t="str">
        <f>IF(HWZ220 = "", "", IFERROR(HWZ220 / SUMIFS(Aux_Totales!$N:$N, Aux_Totales!$F:$F, $F224, Aux_Totales!$A:$A, Aperturas!$A$2), 0))</f>
        <v/>
      </c>
      <c r="HXA224" s="21" t="str">
        <f>IF(HXA220 = "", "", IFERROR(HXA220 / SUMIFS(Aux_Totales!$N:$N, Aux_Totales!$F:$F, $F224, Aux_Totales!$A:$A, Aperturas!$A$2), 0))</f>
        <v/>
      </c>
      <c r="HXB224" s="21" t="str">
        <f>IF(HXB220 = "", "", IFERROR(HXB220 / SUMIFS(Aux_Totales!$N:$N, Aux_Totales!$F:$F, $F224, Aux_Totales!$A:$A, Aperturas!$A$2), 0))</f>
        <v/>
      </c>
      <c r="HXC224" s="21" t="str">
        <f>IF(HXC220 = "", "", IFERROR(HXC220 / SUMIFS(Aux_Totales!$N:$N, Aux_Totales!$F:$F, $F224, Aux_Totales!$A:$A, Aperturas!$A$2), 0))</f>
        <v/>
      </c>
      <c r="HXD224" s="21" t="str">
        <f>IF(HXD220 = "", "", IFERROR(HXD220 / SUMIFS(Aux_Totales!$N:$N, Aux_Totales!$F:$F, $F224, Aux_Totales!$A:$A, Aperturas!$A$2), 0))</f>
        <v/>
      </c>
      <c r="HXE224" s="21" t="str">
        <f>IF(HXE220 = "", "", IFERROR(HXE220 / SUMIFS(Aux_Totales!$N:$N, Aux_Totales!$F:$F, $F224, Aux_Totales!$A:$A, Aperturas!$A$2), 0))</f>
        <v/>
      </c>
      <c r="HXF224" s="21" t="str">
        <f>IF(HXF220 = "", "", IFERROR(HXF220 / SUMIFS(Aux_Totales!$N:$N, Aux_Totales!$F:$F, $F224, Aux_Totales!$A:$A, Aperturas!$A$2), 0))</f>
        <v/>
      </c>
      <c r="HXG224" s="21" t="str">
        <f>IF(HXG220 = "", "", IFERROR(HXG220 / SUMIFS(Aux_Totales!$N:$N, Aux_Totales!$F:$F, $F224, Aux_Totales!$A:$A, Aperturas!$A$2), 0))</f>
        <v/>
      </c>
      <c r="HXH224" s="21" t="str">
        <f>IF(HXH220 = "", "", IFERROR(HXH220 / SUMIFS(Aux_Totales!$N:$N, Aux_Totales!$F:$F, $F224, Aux_Totales!$A:$A, Aperturas!$A$2), 0))</f>
        <v/>
      </c>
      <c r="HXI224" s="21" t="str">
        <f>IF(HXI220 = "", "", IFERROR(HXI220 / SUMIFS(Aux_Totales!$N:$N, Aux_Totales!$F:$F, $F224, Aux_Totales!$A:$A, Aperturas!$A$2), 0))</f>
        <v/>
      </c>
      <c r="HXJ224" s="21" t="str">
        <f>IF(HXJ220 = "", "", IFERROR(HXJ220 / SUMIFS(Aux_Totales!$N:$N, Aux_Totales!$F:$F, $F224, Aux_Totales!$A:$A, Aperturas!$A$2), 0))</f>
        <v/>
      </c>
      <c r="HXK224" s="21" t="str">
        <f>IF(HXK220 = "", "", IFERROR(HXK220 / SUMIFS(Aux_Totales!$N:$N, Aux_Totales!$F:$F, $F224, Aux_Totales!$A:$A, Aperturas!$A$2), 0))</f>
        <v/>
      </c>
      <c r="HXL224" s="21" t="str">
        <f>IF(HXL220 = "", "", IFERROR(HXL220 / SUMIFS(Aux_Totales!$N:$N, Aux_Totales!$F:$F, $F224, Aux_Totales!$A:$A, Aperturas!$A$2), 0))</f>
        <v/>
      </c>
      <c r="HXM224" s="21" t="str">
        <f>IF(HXM220 = "", "", IFERROR(HXM220 / SUMIFS(Aux_Totales!$N:$N, Aux_Totales!$F:$F, $F224, Aux_Totales!$A:$A, Aperturas!$A$2), 0))</f>
        <v/>
      </c>
      <c r="HXN224" s="21" t="str">
        <f>IF(HXN220 = "", "", IFERROR(HXN220 / SUMIFS(Aux_Totales!$N:$N, Aux_Totales!$F:$F, $F224, Aux_Totales!$A:$A, Aperturas!$A$2), 0))</f>
        <v/>
      </c>
      <c r="HXO224" s="21" t="str">
        <f>IF(HXO220 = "", "", IFERROR(HXO220 / SUMIFS(Aux_Totales!$N:$N, Aux_Totales!$F:$F, $F224, Aux_Totales!$A:$A, Aperturas!$A$2), 0))</f>
        <v/>
      </c>
      <c r="HXP224" s="21" t="str">
        <f>IF(HXP220 = "", "", IFERROR(HXP220 / SUMIFS(Aux_Totales!$N:$N, Aux_Totales!$F:$F, $F224, Aux_Totales!$A:$A, Aperturas!$A$2), 0))</f>
        <v/>
      </c>
      <c r="HXQ224" s="21" t="str">
        <f>IF(HXQ220 = "", "", IFERROR(HXQ220 / SUMIFS(Aux_Totales!$N:$N, Aux_Totales!$F:$F, $F224, Aux_Totales!$A:$A, Aperturas!$A$2), 0))</f>
        <v/>
      </c>
      <c r="HXR224" s="21" t="str">
        <f>IF(HXR220 = "", "", IFERROR(HXR220 / SUMIFS(Aux_Totales!$N:$N, Aux_Totales!$F:$F, $F224, Aux_Totales!$A:$A, Aperturas!$A$2), 0))</f>
        <v/>
      </c>
      <c r="HXS224" s="21" t="str">
        <f>IF(HXS220 = "", "", IFERROR(HXS220 / SUMIFS(Aux_Totales!$N:$N, Aux_Totales!$F:$F, $F224, Aux_Totales!$A:$A, Aperturas!$A$2), 0))</f>
        <v/>
      </c>
      <c r="HXT224" s="21" t="str">
        <f>IF(HXT220 = "", "", IFERROR(HXT220 / SUMIFS(Aux_Totales!$N:$N, Aux_Totales!$F:$F, $F224, Aux_Totales!$A:$A, Aperturas!$A$2), 0))</f>
        <v/>
      </c>
      <c r="HXU224" s="21" t="str">
        <f>IF(HXU220 = "", "", IFERROR(HXU220 / SUMIFS(Aux_Totales!$N:$N, Aux_Totales!$F:$F, $F224, Aux_Totales!$A:$A, Aperturas!$A$2), 0))</f>
        <v/>
      </c>
      <c r="HXV224" s="21" t="str">
        <f>IF(HXV220 = "", "", IFERROR(HXV220 / SUMIFS(Aux_Totales!$N:$N, Aux_Totales!$F:$F, $F224, Aux_Totales!$A:$A, Aperturas!$A$2), 0))</f>
        <v/>
      </c>
      <c r="HXW224" s="21" t="str">
        <f>IF(HXW220 = "", "", IFERROR(HXW220 / SUMIFS(Aux_Totales!$N:$N, Aux_Totales!$F:$F, $F224, Aux_Totales!$A:$A, Aperturas!$A$2), 0))</f>
        <v/>
      </c>
      <c r="HXX224" s="21" t="str">
        <f>IF(HXX220 = "", "", IFERROR(HXX220 / SUMIFS(Aux_Totales!$N:$N, Aux_Totales!$F:$F, $F224, Aux_Totales!$A:$A, Aperturas!$A$2), 0))</f>
        <v/>
      </c>
      <c r="HXY224" s="21" t="str">
        <f>IF(HXY220 = "", "", IFERROR(HXY220 / SUMIFS(Aux_Totales!$N:$N, Aux_Totales!$F:$F, $F224, Aux_Totales!$A:$A, Aperturas!$A$2), 0))</f>
        <v/>
      </c>
      <c r="HXZ224" s="21" t="str">
        <f>IF(HXZ220 = "", "", IFERROR(HXZ220 / SUMIFS(Aux_Totales!$N:$N, Aux_Totales!$F:$F, $F224, Aux_Totales!$A:$A, Aperturas!$A$2), 0))</f>
        <v/>
      </c>
      <c r="HYA224" s="21" t="str">
        <f>IF(HYA220 = "", "", IFERROR(HYA220 / SUMIFS(Aux_Totales!$N:$N, Aux_Totales!$F:$F, $F224, Aux_Totales!$A:$A, Aperturas!$A$2), 0))</f>
        <v/>
      </c>
      <c r="HYB224" s="21" t="str">
        <f>IF(HYB220 = "", "", IFERROR(HYB220 / SUMIFS(Aux_Totales!$N:$N, Aux_Totales!$F:$F, $F224, Aux_Totales!$A:$A, Aperturas!$A$2), 0))</f>
        <v/>
      </c>
      <c r="HYC224" s="21" t="str">
        <f>IF(HYC220 = "", "", IFERROR(HYC220 / SUMIFS(Aux_Totales!$N:$N, Aux_Totales!$F:$F, $F224, Aux_Totales!$A:$A, Aperturas!$A$2), 0))</f>
        <v/>
      </c>
      <c r="HYD224" s="21" t="str">
        <f>IF(HYD220 = "", "", IFERROR(HYD220 / SUMIFS(Aux_Totales!$N:$N, Aux_Totales!$F:$F, $F224, Aux_Totales!$A:$A, Aperturas!$A$2), 0))</f>
        <v/>
      </c>
      <c r="HYE224" s="21" t="str">
        <f>IF(HYE220 = "", "", IFERROR(HYE220 / SUMIFS(Aux_Totales!$N:$N, Aux_Totales!$F:$F, $F224, Aux_Totales!$A:$A, Aperturas!$A$2), 0))</f>
        <v/>
      </c>
      <c r="HYF224" s="21" t="str">
        <f>IF(HYF220 = "", "", IFERROR(HYF220 / SUMIFS(Aux_Totales!$N:$N, Aux_Totales!$F:$F, $F224, Aux_Totales!$A:$A, Aperturas!$A$2), 0))</f>
        <v/>
      </c>
      <c r="HYG224" s="21" t="str">
        <f>IF(HYG220 = "", "", IFERROR(HYG220 / SUMIFS(Aux_Totales!$N:$N, Aux_Totales!$F:$F, $F224, Aux_Totales!$A:$A, Aperturas!$A$2), 0))</f>
        <v/>
      </c>
      <c r="HYH224" s="21" t="str">
        <f>IF(HYH220 = "", "", IFERROR(HYH220 / SUMIFS(Aux_Totales!$N:$N, Aux_Totales!$F:$F, $F224, Aux_Totales!$A:$A, Aperturas!$A$2), 0))</f>
        <v/>
      </c>
      <c r="HYI224" s="21" t="str">
        <f>IF(HYI220 = "", "", IFERROR(HYI220 / SUMIFS(Aux_Totales!$N:$N, Aux_Totales!$F:$F, $F224, Aux_Totales!$A:$A, Aperturas!$A$2), 0))</f>
        <v/>
      </c>
      <c r="HYJ224" s="21" t="str">
        <f>IF(HYJ220 = "", "", IFERROR(HYJ220 / SUMIFS(Aux_Totales!$N:$N, Aux_Totales!$F:$F, $F224, Aux_Totales!$A:$A, Aperturas!$A$2), 0))</f>
        <v/>
      </c>
      <c r="HYK224" s="21" t="str">
        <f>IF(HYK220 = "", "", IFERROR(HYK220 / SUMIFS(Aux_Totales!$N:$N, Aux_Totales!$F:$F, $F224, Aux_Totales!$A:$A, Aperturas!$A$2), 0))</f>
        <v/>
      </c>
      <c r="HYL224" s="21" t="str">
        <f>IF(HYL220 = "", "", IFERROR(HYL220 / SUMIFS(Aux_Totales!$N:$N, Aux_Totales!$F:$F, $F224, Aux_Totales!$A:$A, Aperturas!$A$2), 0))</f>
        <v/>
      </c>
      <c r="HYM224" s="21" t="str">
        <f>IF(HYM220 = "", "", IFERROR(HYM220 / SUMIFS(Aux_Totales!$N:$N, Aux_Totales!$F:$F, $F224, Aux_Totales!$A:$A, Aperturas!$A$2), 0))</f>
        <v/>
      </c>
      <c r="HYN224" s="21" t="str">
        <f>IF(HYN220 = "", "", IFERROR(HYN220 / SUMIFS(Aux_Totales!$N:$N, Aux_Totales!$F:$F, $F224, Aux_Totales!$A:$A, Aperturas!$A$2), 0))</f>
        <v/>
      </c>
      <c r="HYO224" s="21" t="str">
        <f>IF(HYO220 = "", "", IFERROR(HYO220 / SUMIFS(Aux_Totales!$N:$N, Aux_Totales!$F:$F, $F224, Aux_Totales!$A:$A, Aperturas!$A$2), 0))</f>
        <v/>
      </c>
      <c r="HYP224" s="21" t="str">
        <f>IF(HYP220 = "", "", IFERROR(HYP220 / SUMIFS(Aux_Totales!$N:$N, Aux_Totales!$F:$F, $F224, Aux_Totales!$A:$A, Aperturas!$A$2), 0))</f>
        <v/>
      </c>
      <c r="HYQ224" s="21" t="str">
        <f>IF(HYQ220 = "", "", IFERROR(HYQ220 / SUMIFS(Aux_Totales!$N:$N, Aux_Totales!$F:$F, $F224, Aux_Totales!$A:$A, Aperturas!$A$2), 0))</f>
        <v/>
      </c>
      <c r="HYR224" s="21" t="str">
        <f>IF(HYR220 = "", "", IFERROR(HYR220 / SUMIFS(Aux_Totales!$N:$N, Aux_Totales!$F:$F, $F224, Aux_Totales!$A:$A, Aperturas!$A$2), 0))</f>
        <v/>
      </c>
      <c r="HYS224" s="21" t="str">
        <f>IF(HYS220 = "", "", IFERROR(HYS220 / SUMIFS(Aux_Totales!$N:$N, Aux_Totales!$F:$F, $F224, Aux_Totales!$A:$A, Aperturas!$A$2), 0))</f>
        <v/>
      </c>
      <c r="HYT224" s="21" t="str">
        <f>IF(HYT220 = "", "", IFERROR(HYT220 / SUMIFS(Aux_Totales!$N:$N, Aux_Totales!$F:$F, $F224, Aux_Totales!$A:$A, Aperturas!$A$2), 0))</f>
        <v/>
      </c>
      <c r="HYU224" s="21" t="str">
        <f>IF(HYU220 = "", "", IFERROR(HYU220 / SUMIFS(Aux_Totales!$N:$N, Aux_Totales!$F:$F, $F224, Aux_Totales!$A:$A, Aperturas!$A$2), 0))</f>
        <v/>
      </c>
      <c r="HYV224" s="21" t="str">
        <f>IF(HYV220 = "", "", IFERROR(HYV220 / SUMIFS(Aux_Totales!$N:$N, Aux_Totales!$F:$F, $F224, Aux_Totales!$A:$A, Aperturas!$A$2), 0))</f>
        <v/>
      </c>
      <c r="HYW224" s="21" t="str">
        <f>IF(HYW220 = "", "", IFERROR(HYW220 / SUMIFS(Aux_Totales!$N:$N, Aux_Totales!$F:$F, $F224, Aux_Totales!$A:$A, Aperturas!$A$2), 0))</f>
        <v/>
      </c>
      <c r="HYX224" s="21" t="str">
        <f>IF(HYX220 = "", "", IFERROR(HYX220 / SUMIFS(Aux_Totales!$N:$N, Aux_Totales!$F:$F, $F224, Aux_Totales!$A:$A, Aperturas!$A$2), 0))</f>
        <v/>
      </c>
      <c r="HYY224" s="21" t="str">
        <f>IF(HYY220 = "", "", IFERROR(HYY220 / SUMIFS(Aux_Totales!$N:$N, Aux_Totales!$F:$F, $F224, Aux_Totales!$A:$A, Aperturas!$A$2), 0))</f>
        <v/>
      </c>
      <c r="HYZ224" s="21" t="str">
        <f>IF(HYZ220 = "", "", IFERROR(HYZ220 / SUMIFS(Aux_Totales!$N:$N, Aux_Totales!$F:$F, $F224, Aux_Totales!$A:$A, Aperturas!$A$2), 0))</f>
        <v/>
      </c>
      <c r="HZA224" s="21" t="str">
        <f>IF(HZA220 = "", "", IFERROR(HZA220 / SUMIFS(Aux_Totales!$N:$N, Aux_Totales!$F:$F, $F224, Aux_Totales!$A:$A, Aperturas!$A$2), 0))</f>
        <v/>
      </c>
      <c r="HZB224" s="21" t="str">
        <f>IF(HZB220 = "", "", IFERROR(HZB220 / SUMIFS(Aux_Totales!$N:$N, Aux_Totales!$F:$F, $F224, Aux_Totales!$A:$A, Aperturas!$A$2), 0))</f>
        <v/>
      </c>
      <c r="HZC224" s="21" t="str">
        <f>IF(HZC220 = "", "", IFERROR(HZC220 / SUMIFS(Aux_Totales!$N:$N, Aux_Totales!$F:$F, $F224, Aux_Totales!$A:$A, Aperturas!$A$2), 0))</f>
        <v/>
      </c>
      <c r="HZD224" s="21" t="str">
        <f>IF(HZD220 = "", "", IFERROR(HZD220 / SUMIFS(Aux_Totales!$N:$N, Aux_Totales!$F:$F, $F224, Aux_Totales!$A:$A, Aperturas!$A$2), 0))</f>
        <v/>
      </c>
      <c r="HZE224" s="21" t="str">
        <f>IF(HZE220 = "", "", IFERROR(HZE220 / SUMIFS(Aux_Totales!$N:$N, Aux_Totales!$F:$F, $F224, Aux_Totales!$A:$A, Aperturas!$A$2), 0))</f>
        <v/>
      </c>
      <c r="HZF224" s="21" t="str">
        <f>IF(HZF220 = "", "", IFERROR(HZF220 / SUMIFS(Aux_Totales!$N:$N, Aux_Totales!$F:$F, $F224, Aux_Totales!$A:$A, Aperturas!$A$2), 0))</f>
        <v/>
      </c>
      <c r="HZG224" s="21" t="str">
        <f>IF(HZG220 = "", "", IFERROR(HZG220 / SUMIFS(Aux_Totales!$N:$N, Aux_Totales!$F:$F, $F224, Aux_Totales!$A:$A, Aperturas!$A$2), 0))</f>
        <v/>
      </c>
      <c r="HZH224" s="21" t="str">
        <f>IF(HZH220 = "", "", IFERROR(HZH220 / SUMIFS(Aux_Totales!$N:$N, Aux_Totales!$F:$F, $F224, Aux_Totales!$A:$A, Aperturas!$A$2), 0))</f>
        <v/>
      </c>
      <c r="HZI224" s="21" t="str">
        <f>IF(HZI220 = "", "", IFERROR(HZI220 / SUMIFS(Aux_Totales!$N:$N, Aux_Totales!$F:$F, $F224, Aux_Totales!$A:$A, Aperturas!$A$2), 0))</f>
        <v/>
      </c>
      <c r="HZJ224" s="21" t="str">
        <f>IF(HZJ220 = "", "", IFERROR(HZJ220 / SUMIFS(Aux_Totales!$N:$N, Aux_Totales!$F:$F, $F224, Aux_Totales!$A:$A, Aperturas!$A$2), 0))</f>
        <v/>
      </c>
      <c r="HZK224" s="21" t="str">
        <f>IF(HZK220 = "", "", IFERROR(HZK220 / SUMIFS(Aux_Totales!$N:$N, Aux_Totales!$F:$F, $F224, Aux_Totales!$A:$A, Aperturas!$A$2), 0))</f>
        <v/>
      </c>
      <c r="HZL224" s="21" t="str">
        <f>IF(HZL220 = "", "", IFERROR(HZL220 / SUMIFS(Aux_Totales!$N:$N, Aux_Totales!$F:$F, $F224, Aux_Totales!$A:$A, Aperturas!$A$2), 0))</f>
        <v/>
      </c>
      <c r="HZM224" s="21" t="str">
        <f>IF(HZM220 = "", "", IFERROR(HZM220 / SUMIFS(Aux_Totales!$N:$N, Aux_Totales!$F:$F, $F224, Aux_Totales!$A:$A, Aperturas!$A$2), 0))</f>
        <v/>
      </c>
      <c r="HZN224" s="21" t="str">
        <f>IF(HZN220 = "", "", IFERROR(HZN220 / SUMIFS(Aux_Totales!$N:$N, Aux_Totales!$F:$F, $F224, Aux_Totales!$A:$A, Aperturas!$A$2), 0))</f>
        <v/>
      </c>
      <c r="HZO224" s="21" t="str">
        <f>IF(HZO220 = "", "", IFERROR(HZO220 / SUMIFS(Aux_Totales!$N:$N, Aux_Totales!$F:$F, $F224, Aux_Totales!$A:$A, Aperturas!$A$2), 0))</f>
        <v/>
      </c>
      <c r="HZP224" s="21" t="str">
        <f>IF(HZP220 = "", "", IFERROR(HZP220 / SUMIFS(Aux_Totales!$N:$N, Aux_Totales!$F:$F, $F224, Aux_Totales!$A:$A, Aperturas!$A$2), 0))</f>
        <v/>
      </c>
      <c r="HZQ224" s="21" t="str">
        <f>IF(HZQ220 = "", "", IFERROR(HZQ220 / SUMIFS(Aux_Totales!$N:$N, Aux_Totales!$F:$F, $F224, Aux_Totales!$A:$A, Aperturas!$A$2), 0))</f>
        <v/>
      </c>
      <c r="HZR224" s="21" t="str">
        <f>IF(HZR220 = "", "", IFERROR(HZR220 / SUMIFS(Aux_Totales!$N:$N, Aux_Totales!$F:$F, $F224, Aux_Totales!$A:$A, Aperturas!$A$2), 0))</f>
        <v/>
      </c>
      <c r="HZS224" s="21" t="str">
        <f>IF(HZS220 = "", "", IFERROR(HZS220 / SUMIFS(Aux_Totales!$N:$N, Aux_Totales!$F:$F, $F224, Aux_Totales!$A:$A, Aperturas!$A$2), 0))</f>
        <v/>
      </c>
      <c r="HZT224" s="21" t="str">
        <f>IF(HZT220 = "", "", IFERROR(HZT220 / SUMIFS(Aux_Totales!$N:$N, Aux_Totales!$F:$F, $F224, Aux_Totales!$A:$A, Aperturas!$A$2), 0))</f>
        <v/>
      </c>
      <c r="HZU224" s="21" t="str">
        <f>IF(HZU220 = "", "", IFERROR(HZU220 / SUMIFS(Aux_Totales!$N:$N, Aux_Totales!$F:$F, $F224, Aux_Totales!$A:$A, Aperturas!$A$2), 0))</f>
        <v/>
      </c>
      <c r="HZV224" s="21" t="str">
        <f>IF(HZV220 = "", "", IFERROR(HZV220 / SUMIFS(Aux_Totales!$N:$N, Aux_Totales!$F:$F, $F224, Aux_Totales!$A:$A, Aperturas!$A$2), 0))</f>
        <v/>
      </c>
      <c r="HZW224" s="21" t="str">
        <f>IF(HZW220 = "", "", IFERROR(HZW220 / SUMIFS(Aux_Totales!$N:$N, Aux_Totales!$F:$F, $F224, Aux_Totales!$A:$A, Aperturas!$A$2), 0))</f>
        <v/>
      </c>
      <c r="HZX224" s="21" t="str">
        <f>IF(HZX220 = "", "", IFERROR(HZX220 / SUMIFS(Aux_Totales!$N:$N, Aux_Totales!$F:$F, $F224, Aux_Totales!$A:$A, Aperturas!$A$2), 0))</f>
        <v/>
      </c>
      <c r="HZY224" s="21" t="str">
        <f>IF(HZY220 = "", "", IFERROR(HZY220 / SUMIFS(Aux_Totales!$N:$N, Aux_Totales!$F:$F, $F224, Aux_Totales!$A:$A, Aperturas!$A$2), 0))</f>
        <v/>
      </c>
      <c r="HZZ224" s="21" t="str">
        <f>IF(HZZ220 = "", "", IFERROR(HZZ220 / SUMIFS(Aux_Totales!$N:$N, Aux_Totales!$F:$F, $F224, Aux_Totales!$A:$A, Aperturas!$A$2), 0))</f>
        <v/>
      </c>
      <c r="IAA224" s="21" t="str">
        <f>IF(IAA220 = "", "", IFERROR(IAA220 / SUMIFS(Aux_Totales!$N:$N, Aux_Totales!$F:$F, $F224, Aux_Totales!$A:$A, Aperturas!$A$2), 0))</f>
        <v/>
      </c>
      <c r="IAB224" s="21" t="str">
        <f>IF(IAB220 = "", "", IFERROR(IAB220 / SUMIFS(Aux_Totales!$N:$N, Aux_Totales!$F:$F, $F224, Aux_Totales!$A:$A, Aperturas!$A$2), 0))</f>
        <v/>
      </c>
      <c r="IAC224" s="21" t="str">
        <f>IF(IAC220 = "", "", IFERROR(IAC220 / SUMIFS(Aux_Totales!$N:$N, Aux_Totales!$F:$F, $F224, Aux_Totales!$A:$A, Aperturas!$A$2), 0))</f>
        <v/>
      </c>
      <c r="IAD224" s="21" t="str">
        <f>IF(IAD220 = "", "", IFERROR(IAD220 / SUMIFS(Aux_Totales!$N:$N, Aux_Totales!$F:$F, $F224, Aux_Totales!$A:$A, Aperturas!$A$2), 0))</f>
        <v/>
      </c>
      <c r="IAE224" s="21" t="str">
        <f>IF(IAE220 = "", "", IFERROR(IAE220 / SUMIFS(Aux_Totales!$N:$N, Aux_Totales!$F:$F, $F224, Aux_Totales!$A:$A, Aperturas!$A$2), 0))</f>
        <v/>
      </c>
      <c r="IAF224" s="21" t="str">
        <f>IF(IAF220 = "", "", IFERROR(IAF220 / SUMIFS(Aux_Totales!$N:$N, Aux_Totales!$F:$F, $F224, Aux_Totales!$A:$A, Aperturas!$A$2), 0))</f>
        <v/>
      </c>
      <c r="IAG224" s="21" t="str">
        <f>IF(IAG220 = "", "", IFERROR(IAG220 / SUMIFS(Aux_Totales!$N:$N, Aux_Totales!$F:$F, $F224, Aux_Totales!$A:$A, Aperturas!$A$2), 0))</f>
        <v/>
      </c>
      <c r="IAH224" s="21" t="str">
        <f>IF(IAH220 = "", "", IFERROR(IAH220 / SUMIFS(Aux_Totales!$N:$N, Aux_Totales!$F:$F, $F224, Aux_Totales!$A:$A, Aperturas!$A$2), 0))</f>
        <v/>
      </c>
      <c r="IAI224" s="21" t="str">
        <f>IF(IAI220 = "", "", IFERROR(IAI220 / SUMIFS(Aux_Totales!$N:$N, Aux_Totales!$F:$F, $F224, Aux_Totales!$A:$A, Aperturas!$A$2), 0))</f>
        <v/>
      </c>
      <c r="IAJ224" s="21" t="str">
        <f>IF(IAJ220 = "", "", IFERROR(IAJ220 / SUMIFS(Aux_Totales!$N:$N, Aux_Totales!$F:$F, $F224, Aux_Totales!$A:$A, Aperturas!$A$2), 0))</f>
        <v/>
      </c>
      <c r="IAK224" s="21" t="str">
        <f>IF(IAK220 = "", "", IFERROR(IAK220 / SUMIFS(Aux_Totales!$N:$N, Aux_Totales!$F:$F, $F224, Aux_Totales!$A:$A, Aperturas!$A$2), 0))</f>
        <v/>
      </c>
      <c r="IAL224" s="21" t="str">
        <f>IF(IAL220 = "", "", IFERROR(IAL220 / SUMIFS(Aux_Totales!$N:$N, Aux_Totales!$F:$F, $F224, Aux_Totales!$A:$A, Aperturas!$A$2), 0))</f>
        <v/>
      </c>
      <c r="IAM224" s="21" t="str">
        <f>IF(IAM220 = "", "", IFERROR(IAM220 / SUMIFS(Aux_Totales!$N:$N, Aux_Totales!$F:$F, $F224, Aux_Totales!$A:$A, Aperturas!$A$2), 0))</f>
        <v/>
      </c>
      <c r="IAN224" s="21" t="str">
        <f>IF(IAN220 = "", "", IFERROR(IAN220 / SUMIFS(Aux_Totales!$N:$N, Aux_Totales!$F:$F, $F224, Aux_Totales!$A:$A, Aperturas!$A$2), 0))</f>
        <v/>
      </c>
      <c r="IAO224" s="21" t="str">
        <f>IF(IAO220 = "", "", IFERROR(IAO220 / SUMIFS(Aux_Totales!$N:$N, Aux_Totales!$F:$F, $F224, Aux_Totales!$A:$A, Aperturas!$A$2), 0))</f>
        <v/>
      </c>
      <c r="IAP224" s="21" t="str">
        <f>IF(IAP220 = "", "", IFERROR(IAP220 / SUMIFS(Aux_Totales!$N:$N, Aux_Totales!$F:$F, $F224, Aux_Totales!$A:$A, Aperturas!$A$2), 0))</f>
        <v/>
      </c>
      <c r="IAQ224" s="21" t="str">
        <f>IF(IAQ220 = "", "", IFERROR(IAQ220 / SUMIFS(Aux_Totales!$N:$N, Aux_Totales!$F:$F, $F224, Aux_Totales!$A:$A, Aperturas!$A$2), 0))</f>
        <v/>
      </c>
      <c r="IAR224" s="21" t="str">
        <f>IF(IAR220 = "", "", IFERROR(IAR220 / SUMIFS(Aux_Totales!$N:$N, Aux_Totales!$F:$F, $F224, Aux_Totales!$A:$A, Aperturas!$A$2), 0))</f>
        <v/>
      </c>
      <c r="IAS224" s="21" t="str">
        <f>IF(IAS220 = "", "", IFERROR(IAS220 / SUMIFS(Aux_Totales!$N:$N, Aux_Totales!$F:$F, $F224, Aux_Totales!$A:$A, Aperturas!$A$2), 0))</f>
        <v/>
      </c>
      <c r="IAT224" s="21" t="str">
        <f>IF(IAT220 = "", "", IFERROR(IAT220 / SUMIFS(Aux_Totales!$N:$N, Aux_Totales!$F:$F, $F224, Aux_Totales!$A:$A, Aperturas!$A$2), 0))</f>
        <v/>
      </c>
      <c r="IAU224" s="21" t="str">
        <f>IF(IAU220 = "", "", IFERROR(IAU220 / SUMIFS(Aux_Totales!$N:$N, Aux_Totales!$F:$F, $F224, Aux_Totales!$A:$A, Aperturas!$A$2), 0))</f>
        <v/>
      </c>
      <c r="IAV224" s="21" t="str">
        <f>IF(IAV220 = "", "", IFERROR(IAV220 / SUMIFS(Aux_Totales!$N:$N, Aux_Totales!$F:$F, $F224, Aux_Totales!$A:$A, Aperturas!$A$2), 0))</f>
        <v/>
      </c>
      <c r="IAW224" s="21" t="str">
        <f>IF(IAW220 = "", "", IFERROR(IAW220 / SUMIFS(Aux_Totales!$N:$N, Aux_Totales!$F:$F, $F224, Aux_Totales!$A:$A, Aperturas!$A$2), 0))</f>
        <v/>
      </c>
      <c r="IAX224" s="21" t="str">
        <f>IF(IAX220 = "", "", IFERROR(IAX220 / SUMIFS(Aux_Totales!$N:$N, Aux_Totales!$F:$F, $F224, Aux_Totales!$A:$A, Aperturas!$A$2), 0))</f>
        <v/>
      </c>
      <c r="IAY224" s="21" t="str">
        <f>IF(IAY220 = "", "", IFERROR(IAY220 / SUMIFS(Aux_Totales!$N:$N, Aux_Totales!$F:$F, $F224, Aux_Totales!$A:$A, Aperturas!$A$2), 0))</f>
        <v/>
      </c>
      <c r="IAZ224" s="21" t="str">
        <f>IF(IAZ220 = "", "", IFERROR(IAZ220 / SUMIFS(Aux_Totales!$N:$N, Aux_Totales!$F:$F, $F224, Aux_Totales!$A:$A, Aperturas!$A$2), 0))</f>
        <v/>
      </c>
      <c r="IBA224" s="21" t="str">
        <f>IF(IBA220 = "", "", IFERROR(IBA220 / SUMIFS(Aux_Totales!$N:$N, Aux_Totales!$F:$F, $F224, Aux_Totales!$A:$A, Aperturas!$A$2), 0))</f>
        <v/>
      </c>
      <c r="IBB224" s="21" t="str">
        <f>IF(IBB220 = "", "", IFERROR(IBB220 / SUMIFS(Aux_Totales!$N:$N, Aux_Totales!$F:$F, $F224, Aux_Totales!$A:$A, Aperturas!$A$2), 0))</f>
        <v/>
      </c>
      <c r="IBC224" s="21" t="str">
        <f>IF(IBC220 = "", "", IFERROR(IBC220 / SUMIFS(Aux_Totales!$N:$N, Aux_Totales!$F:$F, $F224, Aux_Totales!$A:$A, Aperturas!$A$2), 0))</f>
        <v/>
      </c>
      <c r="IBD224" s="21" t="str">
        <f>IF(IBD220 = "", "", IFERROR(IBD220 / SUMIFS(Aux_Totales!$N:$N, Aux_Totales!$F:$F, $F224, Aux_Totales!$A:$A, Aperturas!$A$2), 0))</f>
        <v/>
      </c>
      <c r="IBE224" s="21" t="str">
        <f>IF(IBE220 = "", "", IFERROR(IBE220 / SUMIFS(Aux_Totales!$N:$N, Aux_Totales!$F:$F, $F224, Aux_Totales!$A:$A, Aperturas!$A$2), 0))</f>
        <v/>
      </c>
      <c r="IBF224" s="21" t="str">
        <f>IF(IBF220 = "", "", IFERROR(IBF220 / SUMIFS(Aux_Totales!$N:$N, Aux_Totales!$F:$F, $F224, Aux_Totales!$A:$A, Aperturas!$A$2), 0))</f>
        <v/>
      </c>
      <c r="IBG224" s="21" t="str">
        <f>IF(IBG220 = "", "", IFERROR(IBG220 / SUMIFS(Aux_Totales!$N:$N, Aux_Totales!$F:$F, $F224, Aux_Totales!$A:$A, Aperturas!$A$2), 0))</f>
        <v/>
      </c>
      <c r="IBH224" s="21" t="str">
        <f>IF(IBH220 = "", "", IFERROR(IBH220 / SUMIFS(Aux_Totales!$N:$N, Aux_Totales!$F:$F, $F224, Aux_Totales!$A:$A, Aperturas!$A$2), 0))</f>
        <v/>
      </c>
      <c r="IBI224" s="21" t="str">
        <f>IF(IBI220 = "", "", IFERROR(IBI220 / SUMIFS(Aux_Totales!$N:$N, Aux_Totales!$F:$F, $F224, Aux_Totales!$A:$A, Aperturas!$A$2), 0))</f>
        <v/>
      </c>
      <c r="IBJ224" s="21" t="str">
        <f>IF(IBJ220 = "", "", IFERROR(IBJ220 / SUMIFS(Aux_Totales!$N:$N, Aux_Totales!$F:$F, $F224, Aux_Totales!$A:$A, Aperturas!$A$2), 0))</f>
        <v/>
      </c>
      <c r="IBK224" s="21" t="str">
        <f>IF(IBK220 = "", "", IFERROR(IBK220 / SUMIFS(Aux_Totales!$N:$N, Aux_Totales!$F:$F, $F224, Aux_Totales!$A:$A, Aperturas!$A$2), 0))</f>
        <v/>
      </c>
      <c r="IBL224" s="21" t="str">
        <f>IF(IBL220 = "", "", IFERROR(IBL220 / SUMIFS(Aux_Totales!$N:$N, Aux_Totales!$F:$F, $F224, Aux_Totales!$A:$A, Aperturas!$A$2), 0))</f>
        <v/>
      </c>
      <c r="IBM224" s="21" t="str">
        <f>IF(IBM220 = "", "", IFERROR(IBM220 / SUMIFS(Aux_Totales!$N:$N, Aux_Totales!$F:$F, $F224, Aux_Totales!$A:$A, Aperturas!$A$2), 0))</f>
        <v/>
      </c>
      <c r="IBN224" s="21" t="str">
        <f>IF(IBN220 = "", "", IFERROR(IBN220 / SUMIFS(Aux_Totales!$N:$N, Aux_Totales!$F:$F, $F224, Aux_Totales!$A:$A, Aperturas!$A$2), 0))</f>
        <v/>
      </c>
      <c r="IBO224" s="21" t="str">
        <f>IF(IBO220 = "", "", IFERROR(IBO220 / SUMIFS(Aux_Totales!$N:$N, Aux_Totales!$F:$F, $F224, Aux_Totales!$A:$A, Aperturas!$A$2), 0))</f>
        <v/>
      </c>
      <c r="IBP224" s="21" t="str">
        <f>IF(IBP220 = "", "", IFERROR(IBP220 / SUMIFS(Aux_Totales!$N:$N, Aux_Totales!$F:$F, $F224, Aux_Totales!$A:$A, Aperturas!$A$2), 0))</f>
        <v/>
      </c>
      <c r="IBQ224" s="21" t="str">
        <f>IF(IBQ220 = "", "", IFERROR(IBQ220 / SUMIFS(Aux_Totales!$N:$N, Aux_Totales!$F:$F, $F224, Aux_Totales!$A:$A, Aperturas!$A$2), 0))</f>
        <v/>
      </c>
      <c r="IBR224" s="21" t="str">
        <f>IF(IBR220 = "", "", IFERROR(IBR220 / SUMIFS(Aux_Totales!$N:$N, Aux_Totales!$F:$F, $F224, Aux_Totales!$A:$A, Aperturas!$A$2), 0))</f>
        <v/>
      </c>
      <c r="IBS224" s="21" t="str">
        <f>IF(IBS220 = "", "", IFERROR(IBS220 / SUMIFS(Aux_Totales!$N:$N, Aux_Totales!$F:$F, $F224, Aux_Totales!$A:$A, Aperturas!$A$2), 0))</f>
        <v/>
      </c>
      <c r="IBT224" s="21" t="str">
        <f>IF(IBT220 = "", "", IFERROR(IBT220 / SUMIFS(Aux_Totales!$N:$N, Aux_Totales!$F:$F, $F224, Aux_Totales!$A:$A, Aperturas!$A$2), 0))</f>
        <v/>
      </c>
      <c r="IBU224" s="21" t="str">
        <f>IF(IBU220 = "", "", IFERROR(IBU220 / SUMIFS(Aux_Totales!$N:$N, Aux_Totales!$F:$F, $F224, Aux_Totales!$A:$A, Aperturas!$A$2), 0))</f>
        <v/>
      </c>
      <c r="IBV224" s="21" t="str">
        <f>IF(IBV220 = "", "", IFERROR(IBV220 / SUMIFS(Aux_Totales!$N:$N, Aux_Totales!$F:$F, $F224, Aux_Totales!$A:$A, Aperturas!$A$2), 0))</f>
        <v/>
      </c>
      <c r="IBW224" s="21" t="str">
        <f>IF(IBW220 = "", "", IFERROR(IBW220 / SUMIFS(Aux_Totales!$N:$N, Aux_Totales!$F:$F, $F224, Aux_Totales!$A:$A, Aperturas!$A$2), 0))</f>
        <v/>
      </c>
      <c r="IBX224" s="21" t="str">
        <f>IF(IBX220 = "", "", IFERROR(IBX220 / SUMIFS(Aux_Totales!$N:$N, Aux_Totales!$F:$F, $F224, Aux_Totales!$A:$A, Aperturas!$A$2), 0))</f>
        <v/>
      </c>
      <c r="IBY224" s="21" t="str">
        <f>IF(IBY220 = "", "", IFERROR(IBY220 / SUMIFS(Aux_Totales!$N:$N, Aux_Totales!$F:$F, $F224, Aux_Totales!$A:$A, Aperturas!$A$2), 0))</f>
        <v/>
      </c>
      <c r="IBZ224" s="21" t="str">
        <f>IF(IBZ220 = "", "", IFERROR(IBZ220 / SUMIFS(Aux_Totales!$N:$N, Aux_Totales!$F:$F, $F224, Aux_Totales!$A:$A, Aperturas!$A$2), 0))</f>
        <v/>
      </c>
      <c r="ICA224" s="21" t="str">
        <f>IF(ICA220 = "", "", IFERROR(ICA220 / SUMIFS(Aux_Totales!$N:$N, Aux_Totales!$F:$F, $F224, Aux_Totales!$A:$A, Aperturas!$A$2), 0))</f>
        <v/>
      </c>
      <c r="ICB224" s="21" t="str">
        <f>IF(ICB220 = "", "", IFERROR(ICB220 / SUMIFS(Aux_Totales!$N:$N, Aux_Totales!$F:$F, $F224, Aux_Totales!$A:$A, Aperturas!$A$2), 0))</f>
        <v/>
      </c>
      <c r="ICC224" s="21" t="str">
        <f>IF(ICC220 = "", "", IFERROR(ICC220 / SUMIFS(Aux_Totales!$N:$N, Aux_Totales!$F:$F, $F224, Aux_Totales!$A:$A, Aperturas!$A$2), 0))</f>
        <v/>
      </c>
      <c r="ICD224" s="21" t="str">
        <f>IF(ICD220 = "", "", IFERROR(ICD220 / SUMIFS(Aux_Totales!$N:$N, Aux_Totales!$F:$F, $F224, Aux_Totales!$A:$A, Aperturas!$A$2), 0))</f>
        <v/>
      </c>
      <c r="ICE224" s="21" t="str">
        <f>IF(ICE220 = "", "", IFERROR(ICE220 / SUMIFS(Aux_Totales!$N:$N, Aux_Totales!$F:$F, $F224, Aux_Totales!$A:$A, Aperturas!$A$2), 0))</f>
        <v/>
      </c>
      <c r="ICF224" s="21" t="str">
        <f>IF(ICF220 = "", "", IFERROR(ICF220 / SUMIFS(Aux_Totales!$N:$N, Aux_Totales!$F:$F, $F224, Aux_Totales!$A:$A, Aperturas!$A$2), 0))</f>
        <v/>
      </c>
      <c r="ICG224" s="21" t="str">
        <f>IF(ICG220 = "", "", IFERROR(ICG220 / SUMIFS(Aux_Totales!$N:$N, Aux_Totales!$F:$F, $F224, Aux_Totales!$A:$A, Aperturas!$A$2), 0))</f>
        <v/>
      </c>
      <c r="ICH224" s="21" t="str">
        <f>IF(ICH220 = "", "", IFERROR(ICH220 / SUMIFS(Aux_Totales!$N:$N, Aux_Totales!$F:$F, $F224, Aux_Totales!$A:$A, Aperturas!$A$2), 0))</f>
        <v/>
      </c>
      <c r="ICI224" s="21" t="str">
        <f>IF(ICI220 = "", "", IFERROR(ICI220 / SUMIFS(Aux_Totales!$N:$N, Aux_Totales!$F:$F, $F224, Aux_Totales!$A:$A, Aperturas!$A$2), 0))</f>
        <v/>
      </c>
      <c r="ICJ224" s="21" t="str">
        <f>IF(ICJ220 = "", "", IFERROR(ICJ220 / SUMIFS(Aux_Totales!$N:$N, Aux_Totales!$F:$F, $F224, Aux_Totales!$A:$A, Aperturas!$A$2), 0))</f>
        <v/>
      </c>
      <c r="ICK224" s="21" t="str">
        <f>IF(ICK220 = "", "", IFERROR(ICK220 / SUMIFS(Aux_Totales!$N:$N, Aux_Totales!$F:$F, $F224, Aux_Totales!$A:$A, Aperturas!$A$2), 0))</f>
        <v/>
      </c>
      <c r="ICL224" s="21" t="str">
        <f>IF(ICL220 = "", "", IFERROR(ICL220 / SUMIFS(Aux_Totales!$N:$N, Aux_Totales!$F:$F, $F224, Aux_Totales!$A:$A, Aperturas!$A$2), 0))</f>
        <v/>
      </c>
      <c r="ICM224" s="21" t="str">
        <f>IF(ICM220 = "", "", IFERROR(ICM220 / SUMIFS(Aux_Totales!$N:$N, Aux_Totales!$F:$F, $F224, Aux_Totales!$A:$A, Aperturas!$A$2), 0))</f>
        <v/>
      </c>
      <c r="ICN224" s="21" t="str">
        <f>IF(ICN220 = "", "", IFERROR(ICN220 / SUMIFS(Aux_Totales!$N:$N, Aux_Totales!$F:$F, $F224, Aux_Totales!$A:$A, Aperturas!$A$2), 0))</f>
        <v/>
      </c>
      <c r="ICO224" s="21" t="str">
        <f>IF(ICO220 = "", "", IFERROR(ICO220 / SUMIFS(Aux_Totales!$N:$N, Aux_Totales!$F:$F, $F224, Aux_Totales!$A:$A, Aperturas!$A$2), 0))</f>
        <v/>
      </c>
      <c r="ICP224" s="21" t="str">
        <f>IF(ICP220 = "", "", IFERROR(ICP220 / SUMIFS(Aux_Totales!$N:$N, Aux_Totales!$F:$F, $F224, Aux_Totales!$A:$A, Aperturas!$A$2), 0))</f>
        <v/>
      </c>
      <c r="ICQ224" s="21" t="str">
        <f>IF(ICQ220 = "", "", IFERROR(ICQ220 / SUMIFS(Aux_Totales!$N:$N, Aux_Totales!$F:$F, $F224, Aux_Totales!$A:$A, Aperturas!$A$2), 0))</f>
        <v/>
      </c>
      <c r="ICR224" s="21" t="str">
        <f>IF(ICR220 = "", "", IFERROR(ICR220 / SUMIFS(Aux_Totales!$N:$N, Aux_Totales!$F:$F, $F224, Aux_Totales!$A:$A, Aperturas!$A$2), 0))</f>
        <v/>
      </c>
      <c r="ICS224" s="21" t="str">
        <f>IF(ICS220 = "", "", IFERROR(ICS220 / SUMIFS(Aux_Totales!$N:$N, Aux_Totales!$F:$F, $F224, Aux_Totales!$A:$A, Aperturas!$A$2), 0))</f>
        <v/>
      </c>
      <c r="ICT224" s="21" t="str">
        <f>IF(ICT220 = "", "", IFERROR(ICT220 / SUMIFS(Aux_Totales!$N:$N, Aux_Totales!$F:$F, $F224, Aux_Totales!$A:$A, Aperturas!$A$2), 0))</f>
        <v/>
      </c>
      <c r="ICU224" s="21" t="str">
        <f>IF(ICU220 = "", "", IFERROR(ICU220 / SUMIFS(Aux_Totales!$N:$N, Aux_Totales!$F:$F, $F224, Aux_Totales!$A:$A, Aperturas!$A$2), 0))</f>
        <v/>
      </c>
      <c r="ICV224" s="21" t="str">
        <f>IF(ICV220 = "", "", IFERROR(ICV220 / SUMIFS(Aux_Totales!$N:$N, Aux_Totales!$F:$F, $F224, Aux_Totales!$A:$A, Aperturas!$A$2), 0))</f>
        <v/>
      </c>
      <c r="ICW224" s="21" t="str">
        <f>IF(ICW220 = "", "", IFERROR(ICW220 / SUMIFS(Aux_Totales!$N:$N, Aux_Totales!$F:$F, $F224, Aux_Totales!$A:$A, Aperturas!$A$2), 0))</f>
        <v/>
      </c>
      <c r="ICX224" s="21" t="str">
        <f>IF(ICX220 = "", "", IFERROR(ICX220 / SUMIFS(Aux_Totales!$N:$N, Aux_Totales!$F:$F, $F224, Aux_Totales!$A:$A, Aperturas!$A$2), 0))</f>
        <v/>
      </c>
      <c r="ICY224" s="21" t="str">
        <f>IF(ICY220 = "", "", IFERROR(ICY220 / SUMIFS(Aux_Totales!$N:$N, Aux_Totales!$F:$F, $F224, Aux_Totales!$A:$A, Aperturas!$A$2), 0))</f>
        <v/>
      </c>
      <c r="ICZ224" s="21" t="str">
        <f>IF(ICZ220 = "", "", IFERROR(ICZ220 / SUMIFS(Aux_Totales!$N:$N, Aux_Totales!$F:$F, $F224, Aux_Totales!$A:$A, Aperturas!$A$2), 0))</f>
        <v/>
      </c>
      <c r="IDA224" s="21" t="str">
        <f>IF(IDA220 = "", "", IFERROR(IDA220 / SUMIFS(Aux_Totales!$N:$N, Aux_Totales!$F:$F, $F224, Aux_Totales!$A:$A, Aperturas!$A$2), 0))</f>
        <v/>
      </c>
      <c r="IDB224" s="21" t="str">
        <f>IF(IDB220 = "", "", IFERROR(IDB220 / SUMIFS(Aux_Totales!$N:$N, Aux_Totales!$F:$F, $F224, Aux_Totales!$A:$A, Aperturas!$A$2), 0))</f>
        <v/>
      </c>
      <c r="IDC224" s="21" t="str">
        <f>IF(IDC220 = "", "", IFERROR(IDC220 / SUMIFS(Aux_Totales!$N:$N, Aux_Totales!$F:$F, $F224, Aux_Totales!$A:$A, Aperturas!$A$2), 0))</f>
        <v/>
      </c>
      <c r="IDD224" s="21" t="str">
        <f>IF(IDD220 = "", "", IFERROR(IDD220 / SUMIFS(Aux_Totales!$N:$N, Aux_Totales!$F:$F, $F224, Aux_Totales!$A:$A, Aperturas!$A$2), 0))</f>
        <v/>
      </c>
      <c r="IDE224" s="21" t="str">
        <f>IF(IDE220 = "", "", IFERROR(IDE220 / SUMIFS(Aux_Totales!$N:$N, Aux_Totales!$F:$F, $F224, Aux_Totales!$A:$A, Aperturas!$A$2), 0))</f>
        <v/>
      </c>
      <c r="IDF224" s="21" t="str">
        <f>IF(IDF220 = "", "", IFERROR(IDF220 / SUMIFS(Aux_Totales!$N:$N, Aux_Totales!$F:$F, $F224, Aux_Totales!$A:$A, Aperturas!$A$2), 0))</f>
        <v/>
      </c>
      <c r="IDG224" s="21" t="str">
        <f>IF(IDG220 = "", "", IFERROR(IDG220 / SUMIFS(Aux_Totales!$N:$N, Aux_Totales!$F:$F, $F224, Aux_Totales!$A:$A, Aperturas!$A$2), 0))</f>
        <v/>
      </c>
      <c r="IDH224" s="21" t="str">
        <f>IF(IDH220 = "", "", IFERROR(IDH220 / SUMIFS(Aux_Totales!$N:$N, Aux_Totales!$F:$F, $F224, Aux_Totales!$A:$A, Aperturas!$A$2), 0))</f>
        <v/>
      </c>
      <c r="IDI224" s="21" t="str">
        <f>IF(IDI220 = "", "", IFERROR(IDI220 / SUMIFS(Aux_Totales!$N:$N, Aux_Totales!$F:$F, $F224, Aux_Totales!$A:$A, Aperturas!$A$2), 0))</f>
        <v/>
      </c>
      <c r="IDJ224" s="21" t="str">
        <f>IF(IDJ220 = "", "", IFERROR(IDJ220 / SUMIFS(Aux_Totales!$N:$N, Aux_Totales!$F:$F, $F224, Aux_Totales!$A:$A, Aperturas!$A$2), 0))</f>
        <v/>
      </c>
      <c r="IDK224" s="21" t="str">
        <f>IF(IDK220 = "", "", IFERROR(IDK220 / SUMIFS(Aux_Totales!$N:$N, Aux_Totales!$F:$F, $F224, Aux_Totales!$A:$A, Aperturas!$A$2), 0))</f>
        <v/>
      </c>
      <c r="IDL224" s="21" t="str">
        <f>IF(IDL220 = "", "", IFERROR(IDL220 / SUMIFS(Aux_Totales!$N:$N, Aux_Totales!$F:$F, $F224, Aux_Totales!$A:$A, Aperturas!$A$2), 0))</f>
        <v/>
      </c>
      <c r="IDM224" s="21" t="str">
        <f>IF(IDM220 = "", "", IFERROR(IDM220 / SUMIFS(Aux_Totales!$N:$N, Aux_Totales!$F:$F, $F224, Aux_Totales!$A:$A, Aperturas!$A$2), 0))</f>
        <v/>
      </c>
      <c r="IDN224" s="21" t="str">
        <f>IF(IDN220 = "", "", IFERROR(IDN220 / SUMIFS(Aux_Totales!$N:$N, Aux_Totales!$F:$F, $F224, Aux_Totales!$A:$A, Aperturas!$A$2), 0))</f>
        <v/>
      </c>
      <c r="IDO224" s="21" t="str">
        <f>IF(IDO220 = "", "", IFERROR(IDO220 / SUMIFS(Aux_Totales!$N:$N, Aux_Totales!$F:$F, $F224, Aux_Totales!$A:$A, Aperturas!$A$2), 0))</f>
        <v/>
      </c>
      <c r="IDP224" s="21" t="str">
        <f>IF(IDP220 = "", "", IFERROR(IDP220 / SUMIFS(Aux_Totales!$N:$N, Aux_Totales!$F:$F, $F224, Aux_Totales!$A:$A, Aperturas!$A$2), 0))</f>
        <v/>
      </c>
      <c r="IDQ224" s="21" t="str">
        <f>IF(IDQ220 = "", "", IFERROR(IDQ220 / SUMIFS(Aux_Totales!$N:$N, Aux_Totales!$F:$F, $F224, Aux_Totales!$A:$A, Aperturas!$A$2), 0))</f>
        <v/>
      </c>
      <c r="IDR224" s="21" t="str">
        <f>IF(IDR220 = "", "", IFERROR(IDR220 / SUMIFS(Aux_Totales!$N:$N, Aux_Totales!$F:$F, $F224, Aux_Totales!$A:$A, Aperturas!$A$2), 0))</f>
        <v/>
      </c>
      <c r="IDS224" s="21" t="str">
        <f>IF(IDS220 = "", "", IFERROR(IDS220 / SUMIFS(Aux_Totales!$N:$N, Aux_Totales!$F:$F, $F224, Aux_Totales!$A:$A, Aperturas!$A$2), 0))</f>
        <v/>
      </c>
      <c r="IDT224" s="21" t="str">
        <f>IF(IDT220 = "", "", IFERROR(IDT220 / SUMIFS(Aux_Totales!$N:$N, Aux_Totales!$F:$F, $F224, Aux_Totales!$A:$A, Aperturas!$A$2), 0))</f>
        <v/>
      </c>
      <c r="IDU224" s="21" t="str">
        <f>IF(IDU220 = "", "", IFERROR(IDU220 / SUMIFS(Aux_Totales!$N:$N, Aux_Totales!$F:$F, $F224, Aux_Totales!$A:$A, Aperturas!$A$2), 0))</f>
        <v/>
      </c>
      <c r="IDV224" s="21" t="str">
        <f>IF(IDV220 = "", "", IFERROR(IDV220 / SUMIFS(Aux_Totales!$N:$N, Aux_Totales!$F:$F, $F224, Aux_Totales!$A:$A, Aperturas!$A$2), 0))</f>
        <v/>
      </c>
      <c r="IDW224" s="21" t="str">
        <f>IF(IDW220 = "", "", IFERROR(IDW220 / SUMIFS(Aux_Totales!$N:$N, Aux_Totales!$F:$F, $F224, Aux_Totales!$A:$A, Aperturas!$A$2), 0))</f>
        <v/>
      </c>
      <c r="IDX224" s="21" t="str">
        <f>IF(IDX220 = "", "", IFERROR(IDX220 / SUMIFS(Aux_Totales!$N:$N, Aux_Totales!$F:$F, $F224, Aux_Totales!$A:$A, Aperturas!$A$2), 0))</f>
        <v/>
      </c>
      <c r="IDY224" s="21" t="str">
        <f>IF(IDY220 = "", "", IFERROR(IDY220 / SUMIFS(Aux_Totales!$N:$N, Aux_Totales!$F:$F, $F224, Aux_Totales!$A:$A, Aperturas!$A$2), 0))</f>
        <v/>
      </c>
      <c r="IDZ224" s="21" t="str">
        <f>IF(IDZ220 = "", "", IFERROR(IDZ220 / SUMIFS(Aux_Totales!$N:$N, Aux_Totales!$F:$F, $F224, Aux_Totales!$A:$A, Aperturas!$A$2), 0))</f>
        <v/>
      </c>
      <c r="IEA224" s="21" t="str">
        <f>IF(IEA220 = "", "", IFERROR(IEA220 / SUMIFS(Aux_Totales!$N:$N, Aux_Totales!$F:$F, $F224, Aux_Totales!$A:$A, Aperturas!$A$2), 0))</f>
        <v/>
      </c>
      <c r="IEB224" s="21" t="str">
        <f>IF(IEB220 = "", "", IFERROR(IEB220 / SUMIFS(Aux_Totales!$N:$N, Aux_Totales!$F:$F, $F224, Aux_Totales!$A:$A, Aperturas!$A$2), 0))</f>
        <v/>
      </c>
      <c r="IEC224" s="21" t="str">
        <f>IF(IEC220 = "", "", IFERROR(IEC220 / SUMIFS(Aux_Totales!$N:$N, Aux_Totales!$F:$F, $F224, Aux_Totales!$A:$A, Aperturas!$A$2), 0))</f>
        <v/>
      </c>
      <c r="IED224" s="21" t="str">
        <f>IF(IED220 = "", "", IFERROR(IED220 / SUMIFS(Aux_Totales!$N:$N, Aux_Totales!$F:$F, $F224, Aux_Totales!$A:$A, Aperturas!$A$2), 0))</f>
        <v/>
      </c>
      <c r="IEE224" s="21" t="str">
        <f>IF(IEE220 = "", "", IFERROR(IEE220 / SUMIFS(Aux_Totales!$N:$N, Aux_Totales!$F:$F, $F224, Aux_Totales!$A:$A, Aperturas!$A$2), 0))</f>
        <v/>
      </c>
      <c r="IEF224" s="21" t="str">
        <f>IF(IEF220 = "", "", IFERROR(IEF220 / SUMIFS(Aux_Totales!$N:$N, Aux_Totales!$F:$F, $F224, Aux_Totales!$A:$A, Aperturas!$A$2), 0))</f>
        <v/>
      </c>
      <c r="IEG224" s="21" t="str">
        <f>IF(IEG220 = "", "", IFERROR(IEG220 / SUMIFS(Aux_Totales!$N:$N, Aux_Totales!$F:$F, $F224, Aux_Totales!$A:$A, Aperturas!$A$2), 0))</f>
        <v/>
      </c>
      <c r="IEH224" s="21" t="str">
        <f>IF(IEH220 = "", "", IFERROR(IEH220 / SUMIFS(Aux_Totales!$N:$N, Aux_Totales!$F:$F, $F224, Aux_Totales!$A:$A, Aperturas!$A$2), 0))</f>
        <v/>
      </c>
      <c r="IEI224" s="21" t="str">
        <f>IF(IEI220 = "", "", IFERROR(IEI220 / SUMIFS(Aux_Totales!$N:$N, Aux_Totales!$F:$F, $F224, Aux_Totales!$A:$A, Aperturas!$A$2), 0))</f>
        <v/>
      </c>
      <c r="IEJ224" s="21" t="str">
        <f>IF(IEJ220 = "", "", IFERROR(IEJ220 / SUMIFS(Aux_Totales!$N:$N, Aux_Totales!$F:$F, $F224, Aux_Totales!$A:$A, Aperturas!$A$2), 0))</f>
        <v/>
      </c>
      <c r="IEK224" s="21" t="str">
        <f>IF(IEK220 = "", "", IFERROR(IEK220 / SUMIFS(Aux_Totales!$N:$N, Aux_Totales!$F:$F, $F224, Aux_Totales!$A:$A, Aperturas!$A$2), 0))</f>
        <v/>
      </c>
      <c r="IEL224" s="21" t="str">
        <f>IF(IEL220 = "", "", IFERROR(IEL220 / SUMIFS(Aux_Totales!$N:$N, Aux_Totales!$F:$F, $F224, Aux_Totales!$A:$A, Aperturas!$A$2), 0))</f>
        <v/>
      </c>
      <c r="IEM224" s="21" t="str">
        <f>IF(IEM220 = "", "", IFERROR(IEM220 / SUMIFS(Aux_Totales!$N:$N, Aux_Totales!$F:$F, $F224, Aux_Totales!$A:$A, Aperturas!$A$2), 0))</f>
        <v/>
      </c>
      <c r="IEN224" s="21" t="str">
        <f>IF(IEN220 = "", "", IFERROR(IEN220 / SUMIFS(Aux_Totales!$N:$N, Aux_Totales!$F:$F, $F224, Aux_Totales!$A:$A, Aperturas!$A$2), 0))</f>
        <v/>
      </c>
      <c r="IEO224" s="21" t="str">
        <f>IF(IEO220 = "", "", IFERROR(IEO220 / SUMIFS(Aux_Totales!$N:$N, Aux_Totales!$F:$F, $F224, Aux_Totales!$A:$A, Aperturas!$A$2), 0))</f>
        <v/>
      </c>
      <c r="IEP224" s="21" t="str">
        <f>IF(IEP220 = "", "", IFERROR(IEP220 / SUMIFS(Aux_Totales!$N:$N, Aux_Totales!$F:$F, $F224, Aux_Totales!$A:$A, Aperturas!$A$2), 0))</f>
        <v/>
      </c>
      <c r="IEQ224" s="21" t="str">
        <f>IF(IEQ220 = "", "", IFERROR(IEQ220 / SUMIFS(Aux_Totales!$N:$N, Aux_Totales!$F:$F, $F224, Aux_Totales!$A:$A, Aperturas!$A$2), 0))</f>
        <v/>
      </c>
      <c r="IER224" s="21" t="str">
        <f>IF(IER220 = "", "", IFERROR(IER220 / SUMIFS(Aux_Totales!$N:$N, Aux_Totales!$F:$F, $F224, Aux_Totales!$A:$A, Aperturas!$A$2), 0))</f>
        <v/>
      </c>
      <c r="IES224" s="21" t="str">
        <f>IF(IES220 = "", "", IFERROR(IES220 / SUMIFS(Aux_Totales!$N:$N, Aux_Totales!$F:$F, $F224, Aux_Totales!$A:$A, Aperturas!$A$2), 0))</f>
        <v/>
      </c>
      <c r="IET224" s="21" t="str">
        <f>IF(IET220 = "", "", IFERROR(IET220 / SUMIFS(Aux_Totales!$N:$N, Aux_Totales!$F:$F, $F224, Aux_Totales!$A:$A, Aperturas!$A$2), 0))</f>
        <v/>
      </c>
      <c r="IEU224" s="21" t="str">
        <f>IF(IEU220 = "", "", IFERROR(IEU220 / SUMIFS(Aux_Totales!$N:$N, Aux_Totales!$F:$F, $F224, Aux_Totales!$A:$A, Aperturas!$A$2), 0))</f>
        <v/>
      </c>
      <c r="IEV224" s="21" t="str">
        <f>IF(IEV220 = "", "", IFERROR(IEV220 / SUMIFS(Aux_Totales!$N:$N, Aux_Totales!$F:$F, $F224, Aux_Totales!$A:$A, Aperturas!$A$2), 0))</f>
        <v/>
      </c>
      <c r="IEW224" s="21" t="str">
        <f>IF(IEW220 = "", "", IFERROR(IEW220 / SUMIFS(Aux_Totales!$N:$N, Aux_Totales!$F:$F, $F224, Aux_Totales!$A:$A, Aperturas!$A$2), 0))</f>
        <v/>
      </c>
      <c r="IEX224" s="21" t="str">
        <f>IF(IEX220 = "", "", IFERROR(IEX220 / SUMIFS(Aux_Totales!$N:$N, Aux_Totales!$F:$F, $F224, Aux_Totales!$A:$A, Aperturas!$A$2), 0))</f>
        <v/>
      </c>
      <c r="IEY224" s="21" t="str">
        <f>IF(IEY220 = "", "", IFERROR(IEY220 / SUMIFS(Aux_Totales!$N:$N, Aux_Totales!$F:$F, $F224, Aux_Totales!$A:$A, Aperturas!$A$2), 0))</f>
        <v/>
      </c>
      <c r="IEZ224" s="21" t="str">
        <f>IF(IEZ220 = "", "", IFERROR(IEZ220 / SUMIFS(Aux_Totales!$N:$N, Aux_Totales!$F:$F, $F224, Aux_Totales!$A:$A, Aperturas!$A$2), 0))</f>
        <v/>
      </c>
      <c r="IFA224" s="21" t="str">
        <f>IF(IFA220 = "", "", IFERROR(IFA220 / SUMIFS(Aux_Totales!$N:$N, Aux_Totales!$F:$F, $F224, Aux_Totales!$A:$A, Aperturas!$A$2), 0))</f>
        <v/>
      </c>
      <c r="IFB224" s="21" t="str">
        <f>IF(IFB220 = "", "", IFERROR(IFB220 / SUMIFS(Aux_Totales!$N:$N, Aux_Totales!$F:$F, $F224, Aux_Totales!$A:$A, Aperturas!$A$2), 0))</f>
        <v/>
      </c>
      <c r="IFC224" s="21" t="str">
        <f>IF(IFC220 = "", "", IFERROR(IFC220 / SUMIFS(Aux_Totales!$N:$N, Aux_Totales!$F:$F, $F224, Aux_Totales!$A:$A, Aperturas!$A$2), 0))</f>
        <v/>
      </c>
      <c r="IFD224" s="21" t="str">
        <f>IF(IFD220 = "", "", IFERROR(IFD220 / SUMIFS(Aux_Totales!$N:$N, Aux_Totales!$F:$F, $F224, Aux_Totales!$A:$A, Aperturas!$A$2), 0))</f>
        <v/>
      </c>
      <c r="IFE224" s="21" t="str">
        <f>IF(IFE220 = "", "", IFERROR(IFE220 / SUMIFS(Aux_Totales!$N:$N, Aux_Totales!$F:$F, $F224, Aux_Totales!$A:$A, Aperturas!$A$2), 0))</f>
        <v/>
      </c>
      <c r="IFF224" s="21" t="str">
        <f>IF(IFF220 = "", "", IFERROR(IFF220 / SUMIFS(Aux_Totales!$N:$N, Aux_Totales!$F:$F, $F224, Aux_Totales!$A:$A, Aperturas!$A$2), 0))</f>
        <v/>
      </c>
      <c r="IFG224" s="21" t="str">
        <f>IF(IFG220 = "", "", IFERROR(IFG220 / SUMIFS(Aux_Totales!$N:$N, Aux_Totales!$F:$F, $F224, Aux_Totales!$A:$A, Aperturas!$A$2), 0))</f>
        <v/>
      </c>
      <c r="IFH224" s="21" t="str">
        <f>IF(IFH220 = "", "", IFERROR(IFH220 / SUMIFS(Aux_Totales!$N:$N, Aux_Totales!$F:$F, $F224, Aux_Totales!$A:$A, Aperturas!$A$2), 0))</f>
        <v/>
      </c>
      <c r="IFI224" s="21" t="str">
        <f>IF(IFI220 = "", "", IFERROR(IFI220 / SUMIFS(Aux_Totales!$N:$N, Aux_Totales!$F:$F, $F224, Aux_Totales!$A:$A, Aperturas!$A$2), 0))</f>
        <v/>
      </c>
      <c r="IFJ224" s="21" t="str">
        <f>IF(IFJ220 = "", "", IFERROR(IFJ220 / SUMIFS(Aux_Totales!$N:$N, Aux_Totales!$F:$F, $F224, Aux_Totales!$A:$A, Aperturas!$A$2), 0))</f>
        <v/>
      </c>
      <c r="IFK224" s="21" t="str">
        <f>IF(IFK220 = "", "", IFERROR(IFK220 / SUMIFS(Aux_Totales!$N:$N, Aux_Totales!$F:$F, $F224, Aux_Totales!$A:$A, Aperturas!$A$2), 0))</f>
        <v/>
      </c>
      <c r="IFL224" s="21" t="str">
        <f>IF(IFL220 = "", "", IFERROR(IFL220 / SUMIFS(Aux_Totales!$N:$N, Aux_Totales!$F:$F, $F224, Aux_Totales!$A:$A, Aperturas!$A$2), 0))</f>
        <v/>
      </c>
      <c r="IFM224" s="21" t="str">
        <f>IF(IFM220 = "", "", IFERROR(IFM220 / SUMIFS(Aux_Totales!$N:$N, Aux_Totales!$F:$F, $F224, Aux_Totales!$A:$A, Aperturas!$A$2), 0))</f>
        <v/>
      </c>
      <c r="IFN224" s="21" t="str">
        <f>IF(IFN220 = "", "", IFERROR(IFN220 / SUMIFS(Aux_Totales!$N:$N, Aux_Totales!$F:$F, $F224, Aux_Totales!$A:$A, Aperturas!$A$2), 0))</f>
        <v/>
      </c>
      <c r="IFO224" s="21" t="str">
        <f>IF(IFO220 = "", "", IFERROR(IFO220 / SUMIFS(Aux_Totales!$N:$N, Aux_Totales!$F:$F, $F224, Aux_Totales!$A:$A, Aperturas!$A$2), 0))</f>
        <v/>
      </c>
      <c r="IFP224" s="21" t="str">
        <f>IF(IFP220 = "", "", IFERROR(IFP220 / SUMIFS(Aux_Totales!$N:$N, Aux_Totales!$F:$F, $F224, Aux_Totales!$A:$A, Aperturas!$A$2), 0))</f>
        <v/>
      </c>
      <c r="IFQ224" s="21" t="str">
        <f>IF(IFQ220 = "", "", IFERROR(IFQ220 / SUMIFS(Aux_Totales!$N:$N, Aux_Totales!$F:$F, $F224, Aux_Totales!$A:$A, Aperturas!$A$2), 0))</f>
        <v/>
      </c>
      <c r="IFR224" s="21" t="str">
        <f>IF(IFR220 = "", "", IFERROR(IFR220 / SUMIFS(Aux_Totales!$N:$N, Aux_Totales!$F:$F, $F224, Aux_Totales!$A:$A, Aperturas!$A$2), 0))</f>
        <v/>
      </c>
      <c r="IFS224" s="21" t="str">
        <f>IF(IFS220 = "", "", IFERROR(IFS220 / SUMIFS(Aux_Totales!$N:$N, Aux_Totales!$F:$F, $F224, Aux_Totales!$A:$A, Aperturas!$A$2), 0))</f>
        <v/>
      </c>
      <c r="IFT224" s="21" t="str">
        <f>IF(IFT220 = "", "", IFERROR(IFT220 / SUMIFS(Aux_Totales!$N:$N, Aux_Totales!$F:$F, $F224, Aux_Totales!$A:$A, Aperturas!$A$2), 0))</f>
        <v/>
      </c>
      <c r="IFU224" s="21" t="str">
        <f>IF(IFU220 = "", "", IFERROR(IFU220 / SUMIFS(Aux_Totales!$N:$N, Aux_Totales!$F:$F, $F224, Aux_Totales!$A:$A, Aperturas!$A$2), 0))</f>
        <v/>
      </c>
      <c r="IFV224" s="21" t="str">
        <f>IF(IFV220 = "", "", IFERROR(IFV220 / SUMIFS(Aux_Totales!$N:$N, Aux_Totales!$F:$F, $F224, Aux_Totales!$A:$A, Aperturas!$A$2), 0))</f>
        <v/>
      </c>
      <c r="IFW224" s="21" t="str">
        <f>IF(IFW220 = "", "", IFERROR(IFW220 / SUMIFS(Aux_Totales!$N:$N, Aux_Totales!$F:$F, $F224, Aux_Totales!$A:$A, Aperturas!$A$2), 0))</f>
        <v/>
      </c>
      <c r="IFX224" s="21" t="str">
        <f>IF(IFX220 = "", "", IFERROR(IFX220 / SUMIFS(Aux_Totales!$N:$N, Aux_Totales!$F:$F, $F224, Aux_Totales!$A:$A, Aperturas!$A$2), 0))</f>
        <v/>
      </c>
      <c r="IFY224" s="21" t="str">
        <f>IF(IFY220 = "", "", IFERROR(IFY220 / SUMIFS(Aux_Totales!$N:$N, Aux_Totales!$F:$F, $F224, Aux_Totales!$A:$A, Aperturas!$A$2), 0))</f>
        <v/>
      </c>
      <c r="IFZ224" s="21" t="str">
        <f>IF(IFZ220 = "", "", IFERROR(IFZ220 / SUMIFS(Aux_Totales!$N:$N, Aux_Totales!$F:$F, $F224, Aux_Totales!$A:$A, Aperturas!$A$2), 0))</f>
        <v/>
      </c>
      <c r="IGA224" s="21" t="str">
        <f>IF(IGA220 = "", "", IFERROR(IGA220 / SUMIFS(Aux_Totales!$N:$N, Aux_Totales!$F:$F, $F224, Aux_Totales!$A:$A, Aperturas!$A$2), 0))</f>
        <v/>
      </c>
      <c r="IGB224" s="21" t="str">
        <f>IF(IGB220 = "", "", IFERROR(IGB220 / SUMIFS(Aux_Totales!$N:$N, Aux_Totales!$F:$F, $F224, Aux_Totales!$A:$A, Aperturas!$A$2), 0))</f>
        <v/>
      </c>
      <c r="IGC224" s="21" t="str">
        <f>IF(IGC220 = "", "", IFERROR(IGC220 / SUMIFS(Aux_Totales!$N:$N, Aux_Totales!$F:$F, $F224, Aux_Totales!$A:$A, Aperturas!$A$2), 0))</f>
        <v/>
      </c>
      <c r="IGD224" s="21" t="str">
        <f>IF(IGD220 = "", "", IFERROR(IGD220 / SUMIFS(Aux_Totales!$N:$N, Aux_Totales!$F:$F, $F224, Aux_Totales!$A:$A, Aperturas!$A$2), 0))</f>
        <v/>
      </c>
      <c r="IGE224" s="21" t="str">
        <f>IF(IGE220 = "", "", IFERROR(IGE220 / SUMIFS(Aux_Totales!$N:$N, Aux_Totales!$F:$F, $F224, Aux_Totales!$A:$A, Aperturas!$A$2), 0))</f>
        <v/>
      </c>
      <c r="IGF224" s="21" t="str">
        <f>IF(IGF220 = "", "", IFERROR(IGF220 / SUMIFS(Aux_Totales!$N:$N, Aux_Totales!$F:$F, $F224, Aux_Totales!$A:$A, Aperturas!$A$2), 0))</f>
        <v/>
      </c>
      <c r="IGG224" s="21" t="str">
        <f>IF(IGG220 = "", "", IFERROR(IGG220 / SUMIFS(Aux_Totales!$N:$N, Aux_Totales!$F:$F, $F224, Aux_Totales!$A:$A, Aperturas!$A$2), 0))</f>
        <v/>
      </c>
      <c r="IGH224" s="21" t="str">
        <f>IF(IGH220 = "", "", IFERROR(IGH220 / SUMIFS(Aux_Totales!$N:$N, Aux_Totales!$F:$F, $F224, Aux_Totales!$A:$A, Aperturas!$A$2), 0))</f>
        <v/>
      </c>
      <c r="IGI224" s="21" t="str">
        <f>IF(IGI220 = "", "", IFERROR(IGI220 / SUMIFS(Aux_Totales!$N:$N, Aux_Totales!$F:$F, $F224, Aux_Totales!$A:$A, Aperturas!$A$2), 0))</f>
        <v/>
      </c>
      <c r="IGJ224" s="21" t="str">
        <f>IF(IGJ220 = "", "", IFERROR(IGJ220 / SUMIFS(Aux_Totales!$N:$N, Aux_Totales!$F:$F, $F224, Aux_Totales!$A:$A, Aperturas!$A$2), 0))</f>
        <v/>
      </c>
      <c r="IGK224" s="21" t="str">
        <f>IF(IGK220 = "", "", IFERROR(IGK220 / SUMIFS(Aux_Totales!$N:$N, Aux_Totales!$F:$F, $F224, Aux_Totales!$A:$A, Aperturas!$A$2), 0))</f>
        <v/>
      </c>
      <c r="IGL224" s="21" t="str">
        <f>IF(IGL220 = "", "", IFERROR(IGL220 / SUMIFS(Aux_Totales!$N:$N, Aux_Totales!$F:$F, $F224, Aux_Totales!$A:$A, Aperturas!$A$2), 0))</f>
        <v/>
      </c>
      <c r="IGM224" s="21" t="str">
        <f>IF(IGM220 = "", "", IFERROR(IGM220 / SUMIFS(Aux_Totales!$N:$N, Aux_Totales!$F:$F, $F224, Aux_Totales!$A:$A, Aperturas!$A$2), 0))</f>
        <v/>
      </c>
      <c r="IGN224" s="21" t="str">
        <f>IF(IGN220 = "", "", IFERROR(IGN220 / SUMIFS(Aux_Totales!$N:$N, Aux_Totales!$F:$F, $F224, Aux_Totales!$A:$A, Aperturas!$A$2), 0))</f>
        <v/>
      </c>
      <c r="IGO224" s="21" t="str">
        <f>IF(IGO220 = "", "", IFERROR(IGO220 / SUMIFS(Aux_Totales!$N:$N, Aux_Totales!$F:$F, $F224, Aux_Totales!$A:$A, Aperturas!$A$2), 0))</f>
        <v/>
      </c>
      <c r="IGP224" s="21" t="str">
        <f>IF(IGP220 = "", "", IFERROR(IGP220 / SUMIFS(Aux_Totales!$N:$N, Aux_Totales!$F:$F, $F224, Aux_Totales!$A:$A, Aperturas!$A$2), 0))</f>
        <v/>
      </c>
      <c r="IGQ224" s="21" t="str">
        <f>IF(IGQ220 = "", "", IFERROR(IGQ220 / SUMIFS(Aux_Totales!$N:$N, Aux_Totales!$F:$F, $F224, Aux_Totales!$A:$A, Aperturas!$A$2), 0))</f>
        <v/>
      </c>
      <c r="IGR224" s="21" t="str">
        <f>IF(IGR220 = "", "", IFERROR(IGR220 / SUMIFS(Aux_Totales!$N:$N, Aux_Totales!$F:$F, $F224, Aux_Totales!$A:$A, Aperturas!$A$2), 0))</f>
        <v/>
      </c>
      <c r="IGS224" s="21" t="str">
        <f>IF(IGS220 = "", "", IFERROR(IGS220 / SUMIFS(Aux_Totales!$N:$N, Aux_Totales!$F:$F, $F224, Aux_Totales!$A:$A, Aperturas!$A$2), 0))</f>
        <v/>
      </c>
      <c r="IGT224" s="21" t="str">
        <f>IF(IGT220 = "", "", IFERROR(IGT220 / SUMIFS(Aux_Totales!$N:$N, Aux_Totales!$F:$F, $F224, Aux_Totales!$A:$A, Aperturas!$A$2), 0))</f>
        <v/>
      </c>
      <c r="IGU224" s="21" t="str">
        <f>IF(IGU220 = "", "", IFERROR(IGU220 / SUMIFS(Aux_Totales!$N:$N, Aux_Totales!$F:$F, $F224, Aux_Totales!$A:$A, Aperturas!$A$2), 0))</f>
        <v/>
      </c>
      <c r="IGV224" s="21" t="str">
        <f>IF(IGV220 = "", "", IFERROR(IGV220 / SUMIFS(Aux_Totales!$N:$N, Aux_Totales!$F:$F, $F224, Aux_Totales!$A:$A, Aperturas!$A$2), 0))</f>
        <v/>
      </c>
      <c r="IGW224" s="21" t="str">
        <f>IF(IGW220 = "", "", IFERROR(IGW220 / SUMIFS(Aux_Totales!$N:$N, Aux_Totales!$F:$F, $F224, Aux_Totales!$A:$A, Aperturas!$A$2), 0))</f>
        <v/>
      </c>
      <c r="IGX224" s="21" t="str">
        <f>IF(IGX220 = "", "", IFERROR(IGX220 / SUMIFS(Aux_Totales!$N:$N, Aux_Totales!$F:$F, $F224, Aux_Totales!$A:$A, Aperturas!$A$2), 0))</f>
        <v/>
      </c>
      <c r="IGY224" s="21" t="str">
        <f>IF(IGY220 = "", "", IFERROR(IGY220 / SUMIFS(Aux_Totales!$N:$N, Aux_Totales!$F:$F, $F224, Aux_Totales!$A:$A, Aperturas!$A$2), 0))</f>
        <v/>
      </c>
      <c r="IGZ224" s="21" t="str">
        <f>IF(IGZ220 = "", "", IFERROR(IGZ220 / SUMIFS(Aux_Totales!$N:$N, Aux_Totales!$F:$F, $F224, Aux_Totales!$A:$A, Aperturas!$A$2), 0))</f>
        <v/>
      </c>
      <c r="IHA224" s="21" t="str">
        <f>IF(IHA220 = "", "", IFERROR(IHA220 / SUMIFS(Aux_Totales!$N:$N, Aux_Totales!$F:$F, $F224, Aux_Totales!$A:$A, Aperturas!$A$2), 0))</f>
        <v/>
      </c>
      <c r="IHB224" s="21" t="str">
        <f>IF(IHB220 = "", "", IFERROR(IHB220 / SUMIFS(Aux_Totales!$N:$N, Aux_Totales!$F:$F, $F224, Aux_Totales!$A:$A, Aperturas!$A$2), 0))</f>
        <v/>
      </c>
      <c r="IHC224" s="21" t="str">
        <f>IF(IHC220 = "", "", IFERROR(IHC220 / SUMIFS(Aux_Totales!$N:$N, Aux_Totales!$F:$F, $F224, Aux_Totales!$A:$A, Aperturas!$A$2), 0))</f>
        <v/>
      </c>
      <c r="IHD224" s="21" t="str">
        <f>IF(IHD220 = "", "", IFERROR(IHD220 / SUMIFS(Aux_Totales!$N:$N, Aux_Totales!$F:$F, $F224, Aux_Totales!$A:$A, Aperturas!$A$2), 0))</f>
        <v/>
      </c>
      <c r="IHE224" s="21" t="str">
        <f>IF(IHE220 = "", "", IFERROR(IHE220 / SUMIFS(Aux_Totales!$N:$N, Aux_Totales!$F:$F, $F224, Aux_Totales!$A:$A, Aperturas!$A$2), 0))</f>
        <v/>
      </c>
      <c r="IHF224" s="21" t="str">
        <f>IF(IHF220 = "", "", IFERROR(IHF220 / SUMIFS(Aux_Totales!$N:$N, Aux_Totales!$F:$F, $F224, Aux_Totales!$A:$A, Aperturas!$A$2), 0))</f>
        <v/>
      </c>
      <c r="IHG224" s="21" t="str">
        <f>IF(IHG220 = "", "", IFERROR(IHG220 / SUMIFS(Aux_Totales!$N:$N, Aux_Totales!$F:$F, $F224, Aux_Totales!$A:$A, Aperturas!$A$2), 0))</f>
        <v/>
      </c>
      <c r="IHH224" s="21" t="str">
        <f>IF(IHH220 = "", "", IFERROR(IHH220 / SUMIFS(Aux_Totales!$N:$N, Aux_Totales!$F:$F, $F224, Aux_Totales!$A:$A, Aperturas!$A$2), 0))</f>
        <v/>
      </c>
      <c r="IHI224" s="21" t="str">
        <f>IF(IHI220 = "", "", IFERROR(IHI220 / SUMIFS(Aux_Totales!$N:$N, Aux_Totales!$F:$F, $F224, Aux_Totales!$A:$A, Aperturas!$A$2), 0))</f>
        <v/>
      </c>
      <c r="IHJ224" s="21" t="str">
        <f>IF(IHJ220 = "", "", IFERROR(IHJ220 / SUMIFS(Aux_Totales!$N:$N, Aux_Totales!$F:$F, $F224, Aux_Totales!$A:$A, Aperturas!$A$2), 0))</f>
        <v/>
      </c>
      <c r="IHK224" s="21" t="str">
        <f>IF(IHK220 = "", "", IFERROR(IHK220 / SUMIFS(Aux_Totales!$N:$N, Aux_Totales!$F:$F, $F224, Aux_Totales!$A:$A, Aperturas!$A$2), 0))</f>
        <v/>
      </c>
      <c r="IHL224" s="21" t="str">
        <f>IF(IHL220 = "", "", IFERROR(IHL220 / SUMIFS(Aux_Totales!$N:$N, Aux_Totales!$F:$F, $F224, Aux_Totales!$A:$A, Aperturas!$A$2), 0))</f>
        <v/>
      </c>
      <c r="IHM224" s="21" t="str">
        <f>IF(IHM220 = "", "", IFERROR(IHM220 / SUMIFS(Aux_Totales!$N:$N, Aux_Totales!$F:$F, $F224, Aux_Totales!$A:$A, Aperturas!$A$2), 0))</f>
        <v/>
      </c>
      <c r="IHN224" s="21" t="str">
        <f>IF(IHN220 = "", "", IFERROR(IHN220 / SUMIFS(Aux_Totales!$N:$N, Aux_Totales!$F:$F, $F224, Aux_Totales!$A:$A, Aperturas!$A$2), 0))</f>
        <v/>
      </c>
      <c r="IHO224" s="21" t="str">
        <f>IF(IHO220 = "", "", IFERROR(IHO220 / SUMIFS(Aux_Totales!$N:$N, Aux_Totales!$F:$F, $F224, Aux_Totales!$A:$A, Aperturas!$A$2), 0))</f>
        <v/>
      </c>
      <c r="IHP224" s="21" t="str">
        <f>IF(IHP220 = "", "", IFERROR(IHP220 / SUMIFS(Aux_Totales!$N:$N, Aux_Totales!$F:$F, $F224, Aux_Totales!$A:$A, Aperturas!$A$2), 0))</f>
        <v/>
      </c>
      <c r="IHQ224" s="21" t="str">
        <f>IF(IHQ220 = "", "", IFERROR(IHQ220 / SUMIFS(Aux_Totales!$N:$N, Aux_Totales!$F:$F, $F224, Aux_Totales!$A:$A, Aperturas!$A$2), 0))</f>
        <v/>
      </c>
      <c r="IHR224" s="21" t="str">
        <f>IF(IHR220 = "", "", IFERROR(IHR220 / SUMIFS(Aux_Totales!$N:$N, Aux_Totales!$F:$F, $F224, Aux_Totales!$A:$A, Aperturas!$A$2), 0))</f>
        <v/>
      </c>
      <c r="IHS224" s="21" t="str">
        <f>IF(IHS220 = "", "", IFERROR(IHS220 / SUMIFS(Aux_Totales!$N:$N, Aux_Totales!$F:$F, $F224, Aux_Totales!$A:$A, Aperturas!$A$2), 0))</f>
        <v/>
      </c>
      <c r="IHT224" s="21" t="str">
        <f>IF(IHT220 = "", "", IFERROR(IHT220 / SUMIFS(Aux_Totales!$N:$N, Aux_Totales!$F:$F, $F224, Aux_Totales!$A:$A, Aperturas!$A$2), 0))</f>
        <v/>
      </c>
      <c r="IHU224" s="21" t="str">
        <f>IF(IHU220 = "", "", IFERROR(IHU220 / SUMIFS(Aux_Totales!$N:$N, Aux_Totales!$F:$F, $F224, Aux_Totales!$A:$A, Aperturas!$A$2), 0))</f>
        <v/>
      </c>
      <c r="IHV224" s="21" t="str">
        <f>IF(IHV220 = "", "", IFERROR(IHV220 / SUMIFS(Aux_Totales!$N:$N, Aux_Totales!$F:$F, $F224, Aux_Totales!$A:$A, Aperturas!$A$2), 0))</f>
        <v/>
      </c>
      <c r="IHW224" s="21" t="str">
        <f>IF(IHW220 = "", "", IFERROR(IHW220 / SUMIFS(Aux_Totales!$N:$N, Aux_Totales!$F:$F, $F224, Aux_Totales!$A:$A, Aperturas!$A$2), 0))</f>
        <v/>
      </c>
      <c r="IHX224" s="21" t="str">
        <f>IF(IHX220 = "", "", IFERROR(IHX220 / SUMIFS(Aux_Totales!$N:$N, Aux_Totales!$F:$F, $F224, Aux_Totales!$A:$A, Aperturas!$A$2), 0))</f>
        <v/>
      </c>
      <c r="IHY224" s="21" t="str">
        <f>IF(IHY220 = "", "", IFERROR(IHY220 / SUMIFS(Aux_Totales!$N:$N, Aux_Totales!$F:$F, $F224, Aux_Totales!$A:$A, Aperturas!$A$2), 0))</f>
        <v/>
      </c>
      <c r="IHZ224" s="21" t="str">
        <f>IF(IHZ220 = "", "", IFERROR(IHZ220 / SUMIFS(Aux_Totales!$N:$N, Aux_Totales!$F:$F, $F224, Aux_Totales!$A:$A, Aperturas!$A$2), 0))</f>
        <v/>
      </c>
      <c r="IIA224" s="21" t="str">
        <f>IF(IIA220 = "", "", IFERROR(IIA220 / SUMIFS(Aux_Totales!$N:$N, Aux_Totales!$F:$F, $F224, Aux_Totales!$A:$A, Aperturas!$A$2), 0))</f>
        <v/>
      </c>
      <c r="IIB224" s="21" t="str">
        <f>IF(IIB220 = "", "", IFERROR(IIB220 / SUMIFS(Aux_Totales!$N:$N, Aux_Totales!$F:$F, $F224, Aux_Totales!$A:$A, Aperturas!$A$2), 0))</f>
        <v/>
      </c>
      <c r="IIC224" s="21" t="str">
        <f>IF(IIC220 = "", "", IFERROR(IIC220 / SUMIFS(Aux_Totales!$N:$N, Aux_Totales!$F:$F, $F224, Aux_Totales!$A:$A, Aperturas!$A$2), 0))</f>
        <v/>
      </c>
      <c r="IID224" s="21" t="str">
        <f>IF(IID220 = "", "", IFERROR(IID220 / SUMIFS(Aux_Totales!$N:$N, Aux_Totales!$F:$F, $F224, Aux_Totales!$A:$A, Aperturas!$A$2), 0))</f>
        <v/>
      </c>
      <c r="IIE224" s="21" t="str">
        <f>IF(IIE220 = "", "", IFERROR(IIE220 / SUMIFS(Aux_Totales!$N:$N, Aux_Totales!$F:$F, $F224, Aux_Totales!$A:$A, Aperturas!$A$2), 0))</f>
        <v/>
      </c>
      <c r="IIF224" s="21" t="str">
        <f>IF(IIF220 = "", "", IFERROR(IIF220 / SUMIFS(Aux_Totales!$N:$N, Aux_Totales!$F:$F, $F224, Aux_Totales!$A:$A, Aperturas!$A$2), 0))</f>
        <v/>
      </c>
      <c r="IIG224" s="21" t="str">
        <f>IF(IIG220 = "", "", IFERROR(IIG220 / SUMIFS(Aux_Totales!$N:$N, Aux_Totales!$F:$F, $F224, Aux_Totales!$A:$A, Aperturas!$A$2), 0))</f>
        <v/>
      </c>
      <c r="IIH224" s="21" t="str">
        <f>IF(IIH220 = "", "", IFERROR(IIH220 / SUMIFS(Aux_Totales!$N:$N, Aux_Totales!$F:$F, $F224, Aux_Totales!$A:$A, Aperturas!$A$2), 0))</f>
        <v/>
      </c>
      <c r="III224" s="21" t="str">
        <f>IF(III220 = "", "", IFERROR(III220 / SUMIFS(Aux_Totales!$N:$N, Aux_Totales!$F:$F, $F224, Aux_Totales!$A:$A, Aperturas!$A$2), 0))</f>
        <v/>
      </c>
      <c r="IIJ224" s="21" t="str">
        <f>IF(IIJ220 = "", "", IFERROR(IIJ220 / SUMIFS(Aux_Totales!$N:$N, Aux_Totales!$F:$F, $F224, Aux_Totales!$A:$A, Aperturas!$A$2), 0))</f>
        <v/>
      </c>
      <c r="IIK224" s="21" t="str">
        <f>IF(IIK220 = "", "", IFERROR(IIK220 / SUMIFS(Aux_Totales!$N:$N, Aux_Totales!$F:$F, $F224, Aux_Totales!$A:$A, Aperturas!$A$2), 0))</f>
        <v/>
      </c>
      <c r="IIL224" s="21" t="str">
        <f>IF(IIL220 = "", "", IFERROR(IIL220 / SUMIFS(Aux_Totales!$N:$N, Aux_Totales!$F:$F, $F224, Aux_Totales!$A:$A, Aperturas!$A$2), 0))</f>
        <v/>
      </c>
      <c r="IIM224" s="21" t="str">
        <f>IF(IIM220 = "", "", IFERROR(IIM220 / SUMIFS(Aux_Totales!$N:$N, Aux_Totales!$F:$F, $F224, Aux_Totales!$A:$A, Aperturas!$A$2), 0))</f>
        <v/>
      </c>
      <c r="IIN224" s="21" t="str">
        <f>IF(IIN220 = "", "", IFERROR(IIN220 / SUMIFS(Aux_Totales!$N:$N, Aux_Totales!$F:$F, $F224, Aux_Totales!$A:$A, Aperturas!$A$2), 0))</f>
        <v/>
      </c>
      <c r="IIO224" s="21" t="str">
        <f>IF(IIO220 = "", "", IFERROR(IIO220 / SUMIFS(Aux_Totales!$N:$N, Aux_Totales!$F:$F, $F224, Aux_Totales!$A:$A, Aperturas!$A$2), 0))</f>
        <v/>
      </c>
      <c r="IIP224" s="21" t="str">
        <f>IF(IIP220 = "", "", IFERROR(IIP220 / SUMIFS(Aux_Totales!$N:$N, Aux_Totales!$F:$F, $F224, Aux_Totales!$A:$A, Aperturas!$A$2), 0))</f>
        <v/>
      </c>
      <c r="IIQ224" s="21" t="str">
        <f>IF(IIQ220 = "", "", IFERROR(IIQ220 / SUMIFS(Aux_Totales!$N:$N, Aux_Totales!$F:$F, $F224, Aux_Totales!$A:$A, Aperturas!$A$2), 0))</f>
        <v/>
      </c>
      <c r="IIR224" s="21" t="str">
        <f>IF(IIR220 = "", "", IFERROR(IIR220 / SUMIFS(Aux_Totales!$N:$N, Aux_Totales!$F:$F, $F224, Aux_Totales!$A:$A, Aperturas!$A$2), 0))</f>
        <v/>
      </c>
      <c r="IIS224" s="21" t="str">
        <f>IF(IIS220 = "", "", IFERROR(IIS220 / SUMIFS(Aux_Totales!$N:$N, Aux_Totales!$F:$F, $F224, Aux_Totales!$A:$A, Aperturas!$A$2), 0))</f>
        <v/>
      </c>
      <c r="IIT224" s="21" t="str">
        <f>IF(IIT220 = "", "", IFERROR(IIT220 / SUMIFS(Aux_Totales!$N:$N, Aux_Totales!$F:$F, $F224, Aux_Totales!$A:$A, Aperturas!$A$2), 0))</f>
        <v/>
      </c>
      <c r="IIU224" s="21" t="str">
        <f>IF(IIU220 = "", "", IFERROR(IIU220 / SUMIFS(Aux_Totales!$N:$N, Aux_Totales!$F:$F, $F224, Aux_Totales!$A:$A, Aperturas!$A$2), 0))</f>
        <v/>
      </c>
      <c r="IIV224" s="21" t="str">
        <f>IF(IIV220 = "", "", IFERROR(IIV220 / SUMIFS(Aux_Totales!$N:$N, Aux_Totales!$F:$F, $F224, Aux_Totales!$A:$A, Aperturas!$A$2), 0))</f>
        <v/>
      </c>
      <c r="IIW224" s="21" t="str">
        <f>IF(IIW220 = "", "", IFERROR(IIW220 / SUMIFS(Aux_Totales!$N:$N, Aux_Totales!$F:$F, $F224, Aux_Totales!$A:$A, Aperturas!$A$2), 0))</f>
        <v/>
      </c>
      <c r="IIX224" s="21" t="str">
        <f>IF(IIX220 = "", "", IFERROR(IIX220 / SUMIFS(Aux_Totales!$N:$N, Aux_Totales!$F:$F, $F224, Aux_Totales!$A:$A, Aperturas!$A$2), 0))</f>
        <v/>
      </c>
      <c r="IIY224" s="21" t="str">
        <f>IF(IIY220 = "", "", IFERROR(IIY220 / SUMIFS(Aux_Totales!$N:$N, Aux_Totales!$F:$F, $F224, Aux_Totales!$A:$A, Aperturas!$A$2), 0))</f>
        <v/>
      </c>
      <c r="IIZ224" s="21" t="str">
        <f>IF(IIZ220 = "", "", IFERROR(IIZ220 / SUMIFS(Aux_Totales!$N:$N, Aux_Totales!$F:$F, $F224, Aux_Totales!$A:$A, Aperturas!$A$2), 0))</f>
        <v/>
      </c>
      <c r="IJA224" s="21" t="str">
        <f>IF(IJA220 = "", "", IFERROR(IJA220 / SUMIFS(Aux_Totales!$N:$N, Aux_Totales!$F:$F, $F224, Aux_Totales!$A:$A, Aperturas!$A$2), 0))</f>
        <v/>
      </c>
      <c r="IJB224" s="21" t="str">
        <f>IF(IJB220 = "", "", IFERROR(IJB220 / SUMIFS(Aux_Totales!$N:$N, Aux_Totales!$F:$F, $F224, Aux_Totales!$A:$A, Aperturas!$A$2), 0))</f>
        <v/>
      </c>
      <c r="IJC224" s="21" t="str">
        <f>IF(IJC220 = "", "", IFERROR(IJC220 / SUMIFS(Aux_Totales!$N:$N, Aux_Totales!$F:$F, $F224, Aux_Totales!$A:$A, Aperturas!$A$2), 0))</f>
        <v/>
      </c>
      <c r="IJD224" s="21" t="str">
        <f>IF(IJD220 = "", "", IFERROR(IJD220 / SUMIFS(Aux_Totales!$N:$N, Aux_Totales!$F:$F, $F224, Aux_Totales!$A:$A, Aperturas!$A$2), 0))</f>
        <v/>
      </c>
      <c r="IJE224" s="21" t="str">
        <f>IF(IJE220 = "", "", IFERROR(IJE220 / SUMIFS(Aux_Totales!$N:$N, Aux_Totales!$F:$F, $F224, Aux_Totales!$A:$A, Aperturas!$A$2), 0))</f>
        <v/>
      </c>
      <c r="IJF224" s="21" t="str">
        <f>IF(IJF220 = "", "", IFERROR(IJF220 / SUMIFS(Aux_Totales!$N:$N, Aux_Totales!$F:$F, $F224, Aux_Totales!$A:$A, Aperturas!$A$2), 0))</f>
        <v/>
      </c>
      <c r="IJG224" s="21" t="str">
        <f>IF(IJG220 = "", "", IFERROR(IJG220 / SUMIFS(Aux_Totales!$N:$N, Aux_Totales!$F:$F, $F224, Aux_Totales!$A:$A, Aperturas!$A$2), 0))</f>
        <v/>
      </c>
      <c r="IJH224" s="21" t="str">
        <f>IF(IJH220 = "", "", IFERROR(IJH220 / SUMIFS(Aux_Totales!$N:$N, Aux_Totales!$F:$F, $F224, Aux_Totales!$A:$A, Aperturas!$A$2), 0))</f>
        <v/>
      </c>
      <c r="IJI224" s="21" t="str">
        <f>IF(IJI220 = "", "", IFERROR(IJI220 / SUMIFS(Aux_Totales!$N:$N, Aux_Totales!$F:$F, $F224, Aux_Totales!$A:$A, Aperturas!$A$2), 0))</f>
        <v/>
      </c>
      <c r="IJJ224" s="21" t="str">
        <f>IF(IJJ220 = "", "", IFERROR(IJJ220 / SUMIFS(Aux_Totales!$N:$N, Aux_Totales!$F:$F, $F224, Aux_Totales!$A:$A, Aperturas!$A$2), 0))</f>
        <v/>
      </c>
      <c r="IJK224" s="21" t="str">
        <f>IF(IJK220 = "", "", IFERROR(IJK220 / SUMIFS(Aux_Totales!$N:$N, Aux_Totales!$F:$F, $F224, Aux_Totales!$A:$A, Aperturas!$A$2), 0))</f>
        <v/>
      </c>
      <c r="IJL224" s="21" t="str">
        <f>IF(IJL220 = "", "", IFERROR(IJL220 / SUMIFS(Aux_Totales!$N:$N, Aux_Totales!$F:$F, $F224, Aux_Totales!$A:$A, Aperturas!$A$2), 0))</f>
        <v/>
      </c>
      <c r="IJM224" s="21" t="str">
        <f>IF(IJM220 = "", "", IFERROR(IJM220 / SUMIFS(Aux_Totales!$N:$N, Aux_Totales!$F:$F, $F224, Aux_Totales!$A:$A, Aperturas!$A$2), 0))</f>
        <v/>
      </c>
      <c r="IJN224" s="21" t="str">
        <f>IF(IJN220 = "", "", IFERROR(IJN220 / SUMIFS(Aux_Totales!$N:$N, Aux_Totales!$F:$F, $F224, Aux_Totales!$A:$A, Aperturas!$A$2), 0))</f>
        <v/>
      </c>
      <c r="IJO224" s="21" t="str">
        <f>IF(IJO220 = "", "", IFERROR(IJO220 / SUMIFS(Aux_Totales!$N:$N, Aux_Totales!$F:$F, $F224, Aux_Totales!$A:$A, Aperturas!$A$2), 0))</f>
        <v/>
      </c>
      <c r="IJP224" s="21" t="str">
        <f>IF(IJP220 = "", "", IFERROR(IJP220 / SUMIFS(Aux_Totales!$N:$N, Aux_Totales!$F:$F, $F224, Aux_Totales!$A:$A, Aperturas!$A$2), 0))</f>
        <v/>
      </c>
      <c r="IJQ224" s="21" t="str">
        <f>IF(IJQ220 = "", "", IFERROR(IJQ220 / SUMIFS(Aux_Totales!$N:$N, Aux_Totales!$F:$F, $F224, Aux_Totales!$A:$A, Aperturas!$A$2), 0))</f>
        <v/>
      </c>
      <c r="IJR224" s="21" t="str">
        <f>IF(IJR220 = "", "", IFERROR(IJR220 / SUMIFS(Aux_Totales!$N:$N, Aux_Totales!$F:$F, $F224, Aux_Totales!$A:$A, Aperturas!$A$2), 0))</f>
        <v/>
      </c>
      <c r="IJS224" s="21" t="str">
        <f>IF(IJS220 = "", "", IFERROR(IJS220 / SUMIFS(Aux_Totales!$N:$N, Aux_Totales!$F:$F, $F224, Aux_Totales!$A:$A, Aperturas!$A$2), 0))</f>
        <v/>
      </c>
      <c r="IJT224" s="21" t="str">
        <f>IF(IJT220 = "", "", IFERROR(IJT220 / SUMIFS(Aux_Totales!$N:$N, Aux_Totales!$F:$F, $F224, Aux_Totales!$A:$A, Aperturas!$A$2), 0))</f>
        <v/>
      </c>
      <c r="IJU224" s="21" t="str">
        <f>IF(IJU220 = "", "", IFERROR(IJU220 / SUMIFS(Aux_Totales!$N:$N, Aux_Totales!$F:$F, $F224, Aux_Totales!$A:$A, Aperturas!$A$2), 0))</f>
        <v/>
      </c>
      <c r="IJV224" s="21" t="str">
        <f>IF(IJV220 = "", "", IFERROR(IJV220 / SUMIFS(Aux_Totales!$N:$N, Aux_Totales!$F:$F, $F224, Aux_Totales!$A:$A, Aperturas!$A$2), 0))</f>
        <v/>
      </c>
      <c r="IJW224" s="21" t="str">
        <f>IF(IJW220 = "", "", IFERROR(IJW220 / SUMIFS(Aux_Totales!$N:$N, Aux_Totales!$F:$F, $F224, Aux_Totales!$A:$A, Aperturas!$A$2), 0))</f>
        <v/>
      </c>
      <c r="IJX224" s="21" t="str">
        <f>IF(IJX220 = "", "", IFERROR(IJX220 / SUMIFS(Aux_Totales!$N:$N, Aux_Totales!$F:$F, $F224, Aux_Totales!$A:$A, Aperturas!$A$2), 0))</f>
        <v/>
      </c>
      <c r="IJY224" s="21" t="str">
        <f>IF(IJY220 = "", "", IFERROR(IJY220 / SUMIFS(Aux_Totales!$N:$N, Aux_Totales!$F:$F, $F224, Aux_Totales!$A:$A, Aperturas!$A$2), 0))</f>
        <v/>
      </c>
      <c r="IJZ224" s="21" t="str">
        <f>IF(IJZ220 = "", "", IFERROR(IJZ220 / SUMIFS(Aux_Totales!$N:$N, Aux_Totales!$F:$F, $F224, Aux_Totales!$A:$A, Aperturas!$A$2), 0))</f>
        <v/>
      </c>
      <c r="IKA224" s="21" t="str">
        <f>IF(IKA220 = "", "", IFERROR(IKA220 / SUMIFS(Aux_Totales!$N:$N, Aux_Totales!$F:$F, $F224, Aux_Totales!$A:$A, Aperturas!$A$2), 0))</f>
        <v/>
      </c>
      <c r="IKB224" s="21" t="str">
        <f>IF(IKB220 = "", "", IFERROR(IKB220 / SUMIFS(Aux_Totales!$N:$N, Aux_Totales!$F:$F, $F224, Aux_Totales!$A:$A, Aperturas!$A$2), 0))</f>
        <v/>
      </c>
      <c r="IKC224" s="21" t="str">
        <f>IF(IKC220 = "", "", IFERROR(IKC220 / SUMIFS(Aux_Totales!$N:$N, Aux_Totales!$F:$F, $F224, Aux_Totales!$A:$A, Aperturas!$A$2), 0))</f>
        <v/>
      </c>
      <c r="IKD224" s="21" t="str">
        <f>IF(IKD220 = "", "", IFERROR(IKD220 / SUMIFS(Aux_Totales!$N:$N, Aux_Totales!$F:$F, $F224, Aux_Totales!$A:$A, Aperturas!$A$2), 0))</f>
        <v/>
      </c>
      <c r="IKE224" s="21" t="str">
        <f>IF(IKE220 = "", "", IFERROR(IKE220 / SUMIFS(Aux_Totales!$N:$N, Aux_Totales!$F:$F, $F224, Aux_Totales!$A:$A, Aperturas!$A$2), 0))</f>
        <v/>
      </c>
      <c r="IKF224" s="21" t="str">
        <f>IF(IKF220 = "", "", IFERROR(IKF220 / SUMIFS(Aux_Totales!$N:$N, Aux_Totales!$F:$F, $F224, Aux_Totales!$A:$A, Aperturas!$A$2), 0))</f>
        <v/>
      </c>
      <c r="IKG224" s="21" t="str">
        <f>IF(IKG220 = "", "", IFERROR(IKG220 / SUMIFS(Aux_Totales!$N:$N, Aux_Totales!$F:$F, $F224, Aux_Totales!$A:$A, Aperturas!$A$2), 0))</f>
        <v/>
      </c>
      <c r="IKH224" s="21" t="str">
        <f>IF(IKH220 = "", "", IFERROR(IKH220 / SUMIFS(Aux_Totales!$N:$N, Aux_Totales!$F:$F, $F224, Aux_Totales!$A:$A, Aperturas!$A$2), 0))</f>
        <v/>
      </c>
      <c r="IKI224" s="21" t="str">
        <f>IF(IKI220 = "", "", IFERROR(IKI220 / SUMIFS(Aux_Totales!$N:$N, Aux_Totales!$F:$F, $F224, Aux_Totales!$A:$A, Aperturas!$A$2), 0))</f>
        <v/>
      </c>
      <c r="IKJ224" s="21" t="str">
        <f>IF(IKJ220 = "", "", IFERROR(IKJ220 / SUMIFS(Aux_Totales!$N:$N, Aux_Totales!$F:$F, $F224, Aux_Totales!$A:$A, Aperturas!$A$2), 0))</f>
        <v/>
      </c>
      <c r="IKK224" s="21" t="str">
        <f>IF(IKK220 = "", "", IFERROR(IKK220 / SUMIFS(Aux_Totales!$N:$N, Aux_Totales!$F:$F, $F224, Aux_Totales!$A:$A, Aperturas!$A$2), 0))</f>
        <v/>
      </c>
      <c r="IKL224" s="21" t="str">
        <f>IF(IKL220 = "", "", IFERROR(IKL220 / SUMIFS(Aux_Totales!$N:$N, Aux_Totales!$F:$F, $F224, Aux_Totales!$A:$A, Aperturas!$A$2), 0))</f>
        <v/>
      </c>
      <c r="IKM224" s="21" t="str">
        <f>IF(IKM220 = "", "", IFERROR(IKM220 / SUMIFS(Aux_Totales!$N:$N, Aux_Totales!$F:$F, $F224, Aux_Totales!$A:$A, Aperturas!$A$2), 0))</f>
        <v/>
      </c>
      <c r="IKN224" s="21" t="str">
        <f>IF(IKN220 = "", "", IFERROR(IKN220 / SUMIFS(Aux_Totales!$N:$N, Aux_Totales!$F:$F, $F224, Aux_Totales!$A:$A, Aperturas!$A$2), 0))</f>
        <v/>
      </c>
      <c r="IKO224" s="21" t="str">
        <f>IF(IKO220 = "", "", IFERROR(IKO220 / SUMIFS(Aux_Totales!$N:$N, Aux_Totales!$F:$F, $F224, Aux_Totales!$A:$A, Aperturas!$A$2), 0))</f>
        <v/>
      </c>
      <c r="IKP224" s="21" t="str">
        <f>IF(IKP220 = "", "", IFERROR(IKP220 / SUMIFS(Aux_Totales!$N:$N, Aux_Totales!$F:$F, $F224, Aux_Totales!$A:$A, Aperturas!$A$2), 0))</f>
        <v/>
      </c>
      <c r="IKQ224" s="21" t="str">
        <f>IF(IKQ220 = "", "", IFERROR(IKQ220 / SUMIFS(Aux_Totales!$N:$N, Aux_Totales!$F:$F, $F224, Aux_Totales!$A:$A, Aperturas!$A$2), 0))</f>
        <v/>
      </c>
      <c r="IKR224" s="21" t="str">
        <f>IF(IKR220 = "", "", IFERROR(IKR220 / SUMIFS(Aux_Totales!$N:$N, Aux_Totales!$F:$F, $F224, Aux_Totales!$A:$A, Aperturas!$A$2), 0))</f>
        <v/>
      </c>
      <c r="IKS224" s="21" t="str">
        <f>IF(IKS220 = "", "", IFERROR(IKS220 / SUMIFS(Aux_Totales!$N:$N, Aux_Totales!$F:$F, $F224, Aux_Totales!$A:$A, Aperturas!$A$2), 0))</f>
        <v/>
      </c>
      <c r="IKT224" s="21" t="str">
        <f>IF(IKT220 = "", "", IFERROR(IKT220 / SUMIFS(Aux_Totales!$N:$N, Aux_Totales!$F:$F, $F224, Aux_Totales!$A:$A, Aperturas!$A$2), 0))</f>
        <v/>
      </c>
      <c r="IKU224" s="21" t="str">
        <f>IF(IKU220 = "", "", IFERROR(IKU220 / SUMIFS(Aux_Totales!$N:$N, Aux_Totales!$F:$F, $F224, Aux_Totales!$A:$A, Aperturas!$A$2), 0))</f>
        <v/>
      </c>
      <c r="IKV224" s="21" t="str">
        <f>IF(IKV220 = "", "", IFERROR(IKV220 / SUMIFS(Aux_Totales!$N:$N, Aux_Totales!$F:$F, $F224, Aux_Totales!$A:$A, Aperturas!$A$2), 0))</f>
        <v/>
      </c>
      <c r="IKW224" s="21" t="str">
        <f>IF(IKW220 = "", "", IFERROR(IKW220 / SUMIFS(Aux_Totales!$N:$N, Aux_Totales!$F:$F, $F224, Aux_Totales!$A:$A, Aperturas!$A$2), 0))</f>
        <v/>
      </c>
      <c r="IKX224" s="21" t="str">
        <f>IF(IKX220 = "", "", IFERROR(IKX220 / SUMIFS(Aux_Totales!$N:$N, Aux_Totales!$F:$F, $F224, Aux_Totales!$A:$A, Aperturas!$A$2), 0))</f>
        <v/>
      </c>
      <c r="IKY224" s="21" t="str">
        <f>IF(IKY220 = "", "", IFERROR(IKY220 / SUMIFS(Aux_Totales!$N:$N, Aux_Totales!$F:$F, $F224, Aux_Totales!$A:$A, Aperturas!$A$2), 0))</f>
        <v/>
      </c>
      <c r="IKZ224" s="21" t="str">
        <f>IF(IKZ220 = "", "", IFERROR(IKZ220 / SUMIFS(Aux_Totales!$N:$N, Aux_Totales!$F:$F, $F224, Aux_Totales!$A:$A, Aperturas!$A$2), 0))</f>
        <v/>
      </c>
      <c r="ILA224" s="21" t="str">
        <f>IF(ILA220 = "", "", IFERROR(ILA220 / SUMIFS(Aux_Totales!$N:$N, Aux_Totales!$F:$F, $F224, Aux_Totales!$A:$A, Aperturas!$A$2), 0))</f>
        <v/>
      </c>
      <c r="ILB224" s="21" t="str">
        <f>IF(ILB220 = "", "", IFERROR(ILB220 / SUMIFS(Aux_Totales!$N:$N, Aux_Totales!$F:$F, $F224, Aux_Totales!$A:$A, Aperturas!$A$2), 0))</f>
        <v/>
      </c>
      <c r="ILC224" s="21" t="str">
        <f>IF(ILC220 = "", "", IFERROR(ILC220 / SUMIFS(Aux_Totales!$N:$N, Aux_Totales!$F:$F, $F224, Aux_Totales!$A:$A, Aperturas!$A$2), 0))</f>
        <v/>
      </c>
      <c r="ILD224" s="21" t="str">
        <f>IF(ILD220 = "", "", IFERROR(ILD220 / SUMIFS(Aux_Totales!$N:$N, Aux_Totales!$F:$F, $F224, Aux_Totales!$A:$A, Aperturas!$A$2), 0))</f>
        <v/>
      </c>
      <c r="ILE224" s="21" t="str">
        <f>IF(ILE220 = "", "", IFERROR(ILE220 / SUMIFS(Aux_Totales!$N:$N, Aux_Totales!$F:$F, $F224, Aux_Totales!$A:$A, Aperturas!$A$2), 0))</f>
        <v/>
      </c>
      <c r="ILF224" s="21" t="str">
        <f>IF(ILF220 = "", "", IFERROR(ILF220 / SUMIFS(Aux_Totales!$N:$N, Aux_Totales!$F:$F, $F224, Aux_Totales!$A:$A, Aperturas!$A$2), 0))</f>
        <v/>
      </c>
      <c r="ILG224" s="21" t="str">
        <f>IF(ILG220 = "", "", IFERROR(ILG220 / SUMIFS(Aux_Totales!$N:$N, Aux_Totales!$F:$F, $F224, Aux_Totales!$A:$A, Aperturas!$A$2), 0))</f>
        <v/>
      </c>
      <c r="ILH224" s="21" t="str">
        <f>IF(ILH220 = "", "", IFERROR(ILH220 / SUMIFS(Aux_Totales!$N:$N, Aux_Totales!$F:$F, $F224, Aux_Totales!$A:$A, Aperturas!$A$2), 0))</f>
        <v/>
      </c>
      <c r="ILI224" s="21" t="str">
        <f>IF(ILI220 = "", "", IFERROR(ILI220 / SUMIFS(Aux_Totales!$N:$N, Aux_Totales!$F:$F, $F224, Aux_Totales!$A:$A, Aperturas!$A$2), 0))</f>
        <v/>
      </c>
      <c r="ILJ224" s="21" t="str">
        <f>IF(ILJ220 = "", "", IFERROR(ILJ220 / SUMIFS(Aux_Totales!$N:$N, Aux_Totales!$F:$F, $F224, Aux_Totales!$A:$A, Aperturas!$A$2), 0))</f>
        <v/>
      </c>
      <c r="ILK224" s="21" t="str">
        <f>IF(ILK220 = "", "", IFERROR(ILK220 / SUMIFS(Aux_Totales!$N:$N, Aux_Totales!$F:$F, $F224, Aux_Totales!$A:$A, Aperturas!$A$2), 0))</f>
        <v/>
      </c>
      <c r="ILL224" s="21" t="str">
        <f>IF(ILL220 = "", "", IFERROR(ILL220 / SUMIFS(Aux_Totales!$N:$N, Aux_Totales!$F:$F, $F224, Aux_Totales!$A:$A, Aperturas!$A$2), 0))</f>
        <v/>
      </c>
      <c r="ILM224" s="21" t="str">
        <f>IF(ILM220 = "", "", IFERROR(ILM220 / SUMIFS(Aux_Totales!$N:$N, Aux_Totales!$F:$F, $F224, Aux_Totales!$A:$A, Aperturas!$A$2), 0))</f>
        <v/>
      </c>
      <c r="ILN224" s="21" t="str">
        <f>IF(ILN220 = "", "", IFERROR(ILN220 / SUMIFS(Aux_Totales!$N:$N, Aux_Totales!$F:$F, $F224, Aux_Totales!$A:$A, Aperturas!$A$2), 0))</f>
        <v/>
      </c>
      <c r="ILO224" s="21" t="str">
        <f>IF(ILO220 = "", "", IFERROR(ILO220 / SUMIFS(Aux_Totales!$N:$N, Aux_Totales!$F:$F, $F224, Aux_Totales!$A:$A, Aperturas!$A$2), 0))</f>
        <v/>
      </c>
      <c r="ILP224" s="21" t="str">
        <f>IF(ILP220 = "", "", IFERROR(ILP220 / SUMIFS(Aux_Totales!$N:$N, Aux_Totales!$F:$F, $F224, Aux_Totales!$A:$A, Aperturas!$A$2), 0))</f>
        <v/>
      </c>
      <c r="ILQ224" s="21" t="str">
        <f>IF(ILQ220 = "", "", IFERROR(ILQ220 / SUMIFS(Aux_Totales!$N:$N, Aux_Totales!$F:$F, $F224, Aux_Totales!$A:$A, Aperturas!$A$2), 0))</f>
        <v/>
      </c>
      <c r="ILR224" s="21" t="str">
        <f>IF(ILR220 = "", "", IFERROR(ILR220 / SUMIFS(Aux_Totales!$N:$N, Aux_Totales!$F:$F, $F224, Aux_Totales!$A:$A, Aperturas!$A$2), 0))</f>
        <v/>
      </c>
      <c r="ILS224" s="21" t="str">
        <f>IF(ILS220 = "", "", IFERROR(ILS220 / SUMIFS(Aux_Totales!$N:$N, Aux_Totales!$F:$F, $F224, Aux_Totales!$A:$A, Aperturas!$A$2), 0))</f>
        <v/>
      </c>
      <c r="ILT224" s="21" t="str">
        <f>IF(ILT220 = "", "", IFERROR(ILT220 / SUMIFS(Aux_Totales!$N:$N, Aux_Totales!$F:$F, $F224, Aux_Totales!$A:$A, Aperturas!$A$2), 0))</f>
        <v/>
      </c>
      <c r="ILU224" s="21" t="str">
        <f>IF(ILU220 = "", "", IFERROR(ILU220 / SUMIFS(Aux_Totales!$N:$N, Aux_Totales!$F:$F, $F224, Aux_Totales!$A:$A, Aperturas!$A$2), 0))</f>
        <v/>
      </c>
      <c r="ILV224" s="21" t="str">
        <f>IF(ILV220 = "", "", IFERROR(ILV220 / SUMIFS(Aux_Totales!$N:$N, Aux_Totales!$F:$F, $F224, Aux_Totales!$A:$A, Aperturas!$A$2), 0))</f>
        <v/>
      </c>
      <c r="ILW224" s="21" t="str">
        <f>IF(ILW220 = "", "", IFERROR(ILW220 / SUMIFS(Aux_Totales!$N:$N, Aux_Totales!$F:$F, $F224, Aux_Totales!$A:$A, Aperturas!$A$2), 0))</f>
        <v/>
      </c>
      <c r="ILX224" s="21" t="str">
        <f>IF(ILX220 = "", "", IFERROR(ILX220 / SUMIFS(Aux_Totales!$N:$N, Aux_Totales!$F:$F, $F224, Aux_Totales!$A:$A, Aperturas!$A$2), 0))</f>
        <v/>
      </c>
      <c r="ILY224" s="21" t="str">
        <f>IF(ILY220 = "", "", IFERROR(ILY220 / SUMIFS(Aux_Totales!$N:$N, Aux_Totales!$F:$F, $F224, Aux_Totales!$A:$A, Aperturas!$A$2), 0))</f>
        <v/>
      </c>
      <c r="ILZ224" s="21" t="str">
        <f>IF(ILZ220 = "", "", IFERROR(ILZ220 / SUMIFS(Aux_Totales!$N:$N, Aux_Totales!$F:$F, $F224, Aux_Totales!$A:$A, Aperturas!$A$2), 0))</f>
        <v/>
      </c>
      <c r="IMA224" s="21" t="str">
        <f>IF(IMA220 = "", "", IFERROR(IMA220 / SUMIFS(Aux_Totales!$N:$N, Aux_Totales!$F:$F, $F224, Aux_Totales!$A:$A, Aperturas!$A$2), 0))</f>
        <v/>
      </c>
      <c r="IMB224" s="21" t="str">
        <f>IF(IMB220 = "", "", IFERROR(IMB220 / SUMIFS(Aux_Totales!$N:$N, Aux_Totales!$F:$F, $F224, Aux_Totales!$A:$A, Aperturas!$A$2), 0))</f>
        <v/>
      </c>
      <c r="IMC224" s="21" t="str">
        <f>IF(IMC220 = "", "", IFERROR(IMC220 / SUMIFS(Aux_Totales!$N:$N, Aux_Totales!$F:$F, $F224, Aux_Totales!$A:$A, Aperturas!$A$2), 0))</f>
        <v/>
      </c>
      <c r="IMD224" s="21" t="str">
        <f>IF(IMD220 = "", "", IFERROR(IMD220 / SUMIFS(Aux_Totales!$N:$N, Aux_Totales!$F:$F, $F224, Aux_Totales!$A:$A, Aperturas!$A$2), 0))</f>
        <v/>
      </c>
      <c r="IME224" s="21" t="str">
        <f>IF(IME220 = "", "", IFERROR(IME220 / SUMIFS(Aux_Totales!$N:$N, Aux_Totales!$F:$F, $F224, Aux_Totales!$A:$A, Aperturas!$A$2), 0))</f>
        <v/>
      </c>
      <c r="IMF224" s="21" t="str">
        <f>IF(IMF220 = "", "", IFERROR(IMF220 / SUMIFS(Aux_Totales!$N:$N, Aux_Totales!$F:$F, $F224, Aux_Totales!$A:$A, Aperturas!$A$2), 0))</f>
        <v/>
      </c>
      <c r="IMG224" s="21" t="str">
        <f>IF(IMG220 = "", "", IFERROR(IMG220 / SUMIFS(Aux_Totales!$N:$N, Aux_Totales!$F:$F, $F224, Aux_Totales!$A:$A, Aperturas!$A$2), 0))</f>
        <v/>
      </c>
      <c r="IMH224" s="21" t="str">
        <f>IF(IMH220 = "", "", IFERROR(IMH220 / SUMIFS(Aux_Totales!$N:$N, Aux_Totales!$F:$F, $F224, Aux_Totales!$A:$A, Aperturas!$A$2), 0))</f>
        <v/>
      </c>
      <c r="IMI224" s="21" t="str">
        <f>IF(IMI220 = "", "", IFERROR(IMI220 / SUMIFS(Aux_Totales!$N:$N, Aux_Totales!$F:$F, $F224, Aux_Totales!$A:$A, Aperturas!$A$2), 0))</f>
        <v/>
      </c>
      <c r="IMJ224" s="21" t="str">
        <f>IF(IMJ220 = "", "", IFERROR(IMJ220 / SUMIFS(Aux_Totales!$N:$N, Aux_Totales!$F:$F, $F224, Aux_Totales!$A:$A, Aperturas!$A$2), 0))</f>
        <v/>
      </c>
      <c r="IMK224" s="21" t="str">
        <f>IF(IMK220 = "", "", IFERROR(IMK220 / SUMIFS(Aux_Totales!$N:$N, Aux_Totales!$F:$F, $F224, Aux_Totales!$A:$A, Aperturas!$A$2), 0))</f>
        <v/>
      </c>
      <c r="IML224" s="21" t="str">
        <f>IF(IML220 = "", "", IFERROR(IML220 / SUMIFS(Aux_Totales!$N:$N, Aux_Totales!$F:$F, $F224, Aux_Totales!$A:$A, Aperturas!$A$2), 0))</f>
        <v/>
      </c>
      <c r="IMM224" s="21" t="str">
        <f>IF(IMM220 = "", "", IFERROR(IMM220 / SUMIFS(Aux_Totales!$N:$N, Aux_Totales!$F:$F, $F224, Aux_Totales!$A:$A, Aperturas!$A$2), 0))</f>
        <v/>
      </c>
      <c r="IMN224" s="21" t="str">
        <f>IF(IMN220 = "", "", IFERROR(IMN220 / SUMIFS(Aux_Totales!$N:$N, Aux_Totales!$F:$F, $F224, Aux_Totales!$A:$A, Aperturas!$A$2), 0))</f>
        <v/>
      </c>
      <c r="IMO224" s="21" t="str">
        <f>IF(IMO220 = "", "", IFERROR(IMO220 / SUMIFS(Aux_Totales!$N:$N, Aux_Totales!$F:$F, $F224, Aux_Totales!$A:$A, Aperturas!$A$2), 0))</f>
        <v/>
      </c>
      <c r="IMP224" s="21" t="str">
        <f>IF(IMP220 = "", "", IFERROR(IMP220 / SUMIFS(Aux_Totales!$N:$N, Aux_Totales!$F:$F, $F224, Aux_Totales!$A:$A, Aperturas!$A$2), 0))</f>
        <v/>
      </c>
      <c r="IMQ224" s="21" t="str">
        <f>IF(IMQ220 = "", "", IFERROR(IMQ220 / SUMIFS(Aux_Totales!$N:$N, Aux_Totales!$F:$F, $F224, Aux_Totales!$A:$A, Aperturas!$A$2), 0))</f>
        <v/>
      </c>
      <c r="IMR224" s="21" t="str">
        <f>IF(IMR220 = "", "", IFERROR(IMR220 / SUMIFS(Aux_Totales!$N:$N, Aux_Totales!$F:$F, $F224, Aux_Totales!$A:$A, Aperturas!$A$2), 0))</f>
        <v/>
      </c>
      <c r="IMS224" s="21" t="str">
        <f>IF(IMS220 = "", "", IFERROR(IMS220 / SUMIFS(Aux_Totales!$N:$N, Aux_Totales!$F:$F, $F224, Aux_Totales!$A:$A, Aperturas!$A$2), 0))</f>
        <v/>
      </c>
      <c r="IMT224" s="21" t="str">
        <f>IF(IMT220 = "", "", IFERROR(IMT220 / SUMIFS(Aux_Totales!$N:$N, Aux_Totales!$F:$F, $F224, Aux_Totales!$A:$A, Aperturas!$A$2), 0))</f>
        <v/>
      </c>
      <c r="IMU224" s="21" t="str">
        <f>IF(IMU220 = "", "", IFERROR(IMU220 / SUMIFS(Aux_Totales!$N:$N, Aux_Totales!$F:$F, $F224, Aux_Totales!$A:$A, Aperturas!$A$2), 0))</f>
        <v/>
      </c>
      <c r="IMV224" s="21" t="str">
        <f>IF(IMV220 = "", "", IFERROR(IMV220 / SUMIFS(Aux_Totales!$N:$N, Aux_Totales!$F:$F, $F224, Aux_Totales!$A:$A, Aperturas!$A$2), 0))</f>
        <v/>
      </c>
      <c r="IMW224" s="21" t="str">
        <f>IF(IMW220 = "", "", IFERROR(IMW220 / SUMIFS(Aux_Totales!$N:$N, Aux_Totales!$F:$F, $F224, Aux_Totales!$A:$A, Aperturas!$A$2), 0))</f>
        <v/>
      </c>
      <c r="IMX224" s="21" t="str">
        <f>IF(IMX220 = "", "", IFERROR(IMX220 / SUMIFS(Aux_Totales!$N:$N, Aux_Totales!$F:$F, $F224, Aux_Totales!$A:$A, Aperturas!$A$2), 0))</f>
        <v/>
      </c>
      <c r="IMY224" s="21" t="str">
        <f>IF(IMY220 = "", "", IFERROR(IMY220 / SUMIFS(Aux_Totales!$N:$N, Aux_Totales!$F:$F, $F224, Aux_Totales!$A:$A, Aperturas!$A$2), 0))</f>
        <v/>
      </c>
      <c r="IMZ224" s="21" t="str">
        <f>IF(IMZ220 = "", "", IFERROR(IMZ220 / SUMIFS(Aux_Totales!$N:$N, Aux_Totales!$F:$F, $F224, Aux_Totales!$A:$A, Aperturas!$A$2), 0))</f>
        <v/>
      </c>
      <c r="INA224" s="21" t="str">
        <f>IF(INA220 = "", "", IFERROR(INA220 / SUMIFS(Aux_Totales!$N:$N, Aux_Totales!$F:$F, $F224, Aux_Totales!$A:$A, Aperturas!$A$2), 0))</f>
        <v/>
      </c>
      <c r="INB224" s="21" t="str">
        <f>IF(INB220 = "", "", IFERROR(INB220 / SUMIFS(Aux_Totales!$N:$N, Aux_Totales!$F:$F, $F224, Aux_Totales!$A:$A, Aperturas!$A$2), 0))</f>
        <v/>
      </c>
      <c r="INC224" s="21" t="str">
        <f>IF(INC220 = "", "", IFERROR(INC220 / SUMIFS(Aux_Totales!$N:$N, Aux_Totales!$F:$F, $F224, Aux_Totales!$A:$A, Aperturas!$A$2), 0))</f>
        <v/>
      </c>
      <c r="IND224" s="21" t="str">
        <f>IF(IND220 = "", "", IFERROR(IND220 / SUMIFS(Aux_Totales!$N:$N, Aux_Totales!$F:$F, $F224, Aux_Totales!$A:$A, Aperturas!$A$2), 0))</f>
        <v/>
      </c>
      <c r="INE224" s="21" t="str">
        <f>IF(INE220 = "", "", IFERROR(INE220 / SUMIFS(Aux_Totales!$N:$N, Aux_Totales!$F:$F, $F224, Aux_Totales!$A:$A, Aperturas!$A$2), 0))</f>
        <v/>
      </c>
      <c r="INF224" s="21" t="str">
        <f>IF(INF220 = "", "", IFERROR(INF220 / SUMIFS(Aux_Totales!$N:$N, Aux_Totales!$F:$F, $F224, Aux_Totales!$A:$A, Aperturas!$A$2), 0))</f>
        <v/>
      </c>
      <c r="ING224" s="21" t="str">
        <f>IF(ING220 = "", "", IFERROR(ING220 / SUMIFS(Aux_Totales!$N:$N, Aux_Totales!$F:$F, $F224, Aux_Totales!$A:$A, Aperturas!$A$2), 0))</f>
        <v/>
      </c>
      <c r="INH224" s="21" t="str">
        <f>IF(INH220 = "", "", IFERROR(INH220 / SUMIFS(Aux_Totales!$N:$N, Aux_Totales!$F:$F, $F224, Aux_Totales!$A:$A, Aperturas!$A$2), 0))</f>
        <v/>
      </c>
      <c r="INI224" s="21" t="str">
        <f>IF(INI220 = "", "", IFERROR(INI220 / SUMIFS(Aux_Totales!$N:$N, Aux_Totales!$F:$F, $F224, Aux_Totales!$A:$A, Aperturas!$A$2), 0))</f>
        <v/>
      </c>
      <c r="INJ224" s="21" t="str">
        <f>IF(INJ220 = "", "", IFERROR(INJ220 / SUMIFS(Aux_Totales!$N:$N, Aux_Totales!$F:$F, $F224, Aux_Totales!$A:$A, Aperturas!$A$2), 0))</f>
        <v/>
      </c>
      <c r="INK224" s="21" t="str">
        <f>IF(INK220 = "", "", IFERROR(INK220 / SUMIFS(Aux_Totales!$N:$N, Aux_Totales!$F:$F, $F224, Aux_Totales!$A:$A, Aperturas!$A$2), 0))</f>
        <v/>
      </c>
      <c r="INL224" s="21" t="str">
        <f>IF(INL220 = "", "", IFERROR(INL220 / SUMIFS(Aux_Totales!$N:$N, Aux_Totales!$F:$F, $F224, Aux_Totales!$A:$A, Aperturas!$A$2), 0))</f>
        <v/>
      </c>
      <c r="INM224" s="21" t="str">
        <f>IF(INM220 = "", "", IFERROR(INM220 / SUMIFS(Aux_Totales!$N:$N, Aux_Totales!$F:$F, $F224, Aux_Totales!$A:$A, Aperturas!$A$2), 0))</f>
        <v/>
      </c>
      <c r="INN224" s="21" t="str">
        <f>IF(INN220 = "", "", IFERROR(INN220 / SUMIFS(Aux_Totales!$N:$N, Aux_Totales!$F:$F, $F224, Aux_Totales!$A:$A, Aperturas!$A$2), 0))</f>
        <v/>
      </c>
      <c r="INO224" s="21" t="str">
        <f>IF(INO220 = "", "", IFERROR(INO220 / SUMIFS(Aux_Totales!$N:$N, Aux_Totales!$F:$F, $F224, Aux_Totales!$A:$A, Aperturas!$A$2), 0))</f>
        <v/>
      </c>
      <c r="INP224" s="21" t="str">
        <f>IF(INP220 = "", "", IFERROR(INP220 / SUMIFS(Aux_Totales!$N:$N, Aux_Totales!$F:$F, $F224, Aux_Totales!$A:$A, Aperturas!$A$2), 0))</f>
        <v/>
      </c>
      <c r="INQ224" s="21" t="str">
        <f>IF(INQ220 = "", "", IFERROR(INQ220 / SUMIFS(Aux_Totales!$N:$N, Aux_Totales!$F:$F, $F224, Aux_Totales!$A:$A, Aperturas!$A$2), 0))</f>
        <v/>
      </c>
      <c r="INR224" s="21" t="str">
        <f>IF(INR220 = "", "", IFERROR(INR220 / SUMIFS(Aux_Totales!$N:$N, Aux_Totales!$F:$F, $F224, Aux_Totales!$A:$A, Aperturas!$A$2), 0))</f>
        <v/>
      </c>
      <c r="INS224" s="21" t="str">
        <f>IF(INS220 = "", "", IFERROR(INS220 / SUMIFS(Aux_Totales!$N:$N, Aux_Totales!$F:$F, $F224, Aux_Totales!$A:$A, Aperturas!$A$2), 0))</f>
        <v/>
      </c>
      <c r="INT224" s="21" t="str">
        <f>IF(INT220 = "", "", IFERROR(INT220 / SUMIFS(Aux_Totales!$N:$N, Aux_Totales!$F:$F, $F224, Aux_Totales!$A:$A, Aperturas!$A$2), 0))</f>
        <v/>
      </c>
      <c r="INU224" s="21" t="str">
        <f>IF(INU220 = "", "", IFERROR(INU220 / SUMIFS(Aux_Totales!$N:$N, Aux_Totales!$F:$F, $F224, Aux_Totales!$A:$A, Aperturas!$A$2), 0))</f>
        <v/>
      </c>
      <c r="INV224" s="21" t="str">
        <f>IF(INV220 = "", "", IFERROR(INV220 / SUMIFS(Aux_Totales!$N:$N, Aux_Totales!$F:$F, $F224, Aux_Totales!$A:$A, Aperturas!$A$2), 0))</f>
        <v/>
      </c>
      <c r="INW224" s="21" t="str">
        <f>IF(INW220 = "", "", IFERROR(INW220 / SUMIFS(Aux_Totales!$N:$N, Aux_Totales!$F:$F, $F224, Aux_Totales!$A:$A, Aperturas!$A$2), 0))</f>
        <v/>
      </c>
      <c r="INX224" s="21" t="str">
        <f>IF(INX220 = "", "", IFERROR(INX220 / SUMIFS(Aux_Totales!$N:$N, Aux_Totales!$F:$F, $F224, Aux_Totales!$A:$A, Aperturas!$A$2), 0))</f>
        <v/>
      </c>
      <c r="INY224" s="21" t="str">
        <f>IF(INY220 = "", "", IFERROR(INY220 / SUMIFS(Aux_Totales!$N:$N, Aux_Totales!$F:$F, $F224, Aux_Totales!$A:$A, Aperturas!$A$2), 0))</f>
        <v/>
      </c>
      <c r="INZ224" s="21" t="str">
        <f>IF(INZ220 = "", "", IFERROR(INZ220 / SUMIFS(Aux_Totales!$N:$N, Aux_Totales!$F:$F, $F224, Aux_Totales!$A:$A, Aperturas!$A$2), 0))</f>
        <v/>
      </c>
      <c r="IOA224" s="21" t="str">
        <f>IF(IOA220 = "", "", IFERROR(IOA220 / SUMIFS(Aux_Totales!$N:$N, Aux_Totales!$F:$F, $F224, Aux_Totales!$A:$A, Aperturas!$A$2), 0))</f>
        <v/>
      </c>
      <c r="IOB224" s="21" t="str">
        <f>IF(IOB220 = "", "", IFERROR(IOB220 / SUMIFS(Aux_Totales!$N:$N, Aux_Totales!$F:$F, $F224, Aux_Totales!$A:$A, Aperturas!$A$2), 0))</f>
        <v/>
      </c>
      <c r="IOC224" s="21" t="str">
        <f>IF(IOC220 = "", "", IFERROR(IOC220 / SUMIFS(Aux_Totales!$N:$N, Aux_Totales!$F:$F, $F224, Aux_Totales!$A:$A, Aperturas!$A$2), 0))</f>
        <v/>
      </c>
      <c r="IOD224" s="21" t="str">
        <f>IF(IOD220 = "", "", IFERROR(IOD220 / SUMIFS(Aux_Totales!$N:$N, Aux_Totales!$F:$F, $F224, Aux_Totales!$A:$A, Aperturas!$A$2), 0))</f>
        <v/>
      </c>
      <c r="IOE224" s="21" t="str">
        <f>IF(IOE220 = "", "", IFERROR(IOE220 / SUMIFS(Aux_Totales!$N:$N, Aux_Totales!$F:$F, $F224, Aux_Totales!$A:$A, Aperturas!$A$2), 0))</f>
        <v/>
      </c>
      <c r="IOF224" s="21" t="str">
        <f>IF(IOF220 = "", "", IFERROR(IOF220 / SUMIFS(Aux_Totales!$N:$N, Aux_Totales!$F:$F, $F224, Aux_Totales!$A:$A, Aperturas!$A$2), 0))</f>
        <v/>
      </c>
      <c r="IOG224" s="21" t="str">
        <f>IF(IOG220 = "", "", IFERROR(IOG220 / SUMIFS(Aux_Totales!$N:$N, Aux_Totales!$F:$F, $F224, Aux_Totales!$A:$A, Aperturas!$A$2), 0))</f>
        <v/>
      </c>
      <c r="IOH224" s="21" t="str">
        <f>IF(IOH220 = "", "", IFERROR(IOH220 / SUMIFS(Aux_Totales!$N:$N, Aux_Totales!$F:$F, $F224, Aux_Totales!$A:$A, Aperturas!$A$2), 0))</f>
        <v/>
      </c>
      <c r="IOI224" s="21" t="str">
        <f>IF(IOI220 = "", "", IFERROR(IOI220 / SUMIFS(Aux_Totales!$N:$N, Aux_Totales!$F:$F, $F224, Aux_Totales!$A:$A, Aperturas!$A$2), 0))</f>
        <v/>
      </c>
      <c r="IOJ224" s="21" t="str">
        <f>IF(IOJ220 = "", "", IFERROR(IOJ220 / SUMIFS(Aux_Totales!$N:$N, Aux_Totales!$F:$F, $F224, Aux_Totales!$A:$A, Aperturas!$A$2), 0))</f>
        <v/>
      </c>
      <c r="IOK224" s="21" t="str">
        <f>IF(IOK220 = "", "", IFERROR(IOK220 / SUMIFS(Aux_Totales!$N:$N, Aux_Totales!$F:$F, $F224, Aux_Totales!$A:$A, Aperturas!$A$2), 0))</f>
        <v/>
      </c>
      <c r="IOL224" s="21" t="str">
        <f>IF(IOL220 = "", "", IFERROR(IOL220 / SUMIFS(Aux_Totales!$N:$N, Aux_Totales!$F:$F, $F224, Aux_Totales!$A:$A, Aperturas!$A$2), 0))</f>
        <v/>
      </c>
      <c r="IOM224" s="21" t="str">
        <f>IF(IOM220 = "", "", IFERROR(IOM220 / SUMIFS(Aux_Totales!$N:$N, Aux_Totales!$F:$F, $F224, Aux_Totales!$A:$A, Aperturas!$A$2), 0))</f>
        <v/>
      </c>
      <c r="ION224" s="21" t="str">
        <f>IF(ION220 = "", "", IFERROR(ION220 / SUMIFS(Aux_Totales!$N:$N, Aux_Totales!$F:$F, $F224, Aux_Totales!$A:$A, Aperturas!$A$2), 0))</f>
        <v/>
      </c>
      <c r="IOO224" s="21" t="str">
        <f>IF(IOO220 = "", "", IFERROR(IOO220 / SUMIFS(Aux_Totales!$N:$N, Aux_Totales!$F:$F, $F224, Aux_Totales!$A:$A, Aperturas!$A$2), 0))</f>
        <v/>
      </c>
      <c r="IOP224" s="21" t="str">
        <f>IF(IOP220 = "", "", IFERROR(IOP220 / SUMIFS(Aux_Totales!$N:$N, Aux_Totales!$F:$F, $F224, Aux_Totales!$A:$A, Aperturas!$A$2), 0))</f>
        <v/>
      </c>
      <c r="IOQ224" s="21" t="str">
        <f>IF(IOQ220 = "", "", IFERROR(IOQ220 / SUMIFS(Aux_Totales!$N:$N, Aux_Totales!$F:$F, $F224, Aux_Totales!$A:$A, Aperturas!$A$2), 0))</f>
        <v/>
      </c>
      <c r="IOR224" s="21" t="str">
        <f>IF(IOR220 = "", "", IFERROR(IOR220 / SUMIFS(Aux_Totales!$N:$N, Aux_Totales!$F:$F, $F224, Aux_Totales!$A:$A, Aperturas!$A$2), 0))</f>
        <v/>
      </c>
      <c r="IOS224" s="21" t="str">
        <f>IF(IOS220 = "", "", IFERROR(IOS220 / SUMIFS(Aux_Totales!$N:$N, Aux_Totales!$F:$F, $F224, Aux_Totales!$A:$A, Aperturas!$A$2), 0))</f>
        <v/>
      </c>
      <c r="IOT224" s="21" t="str">
        <f>IF(IOT220 = "", "", IFERROR(IOT220 / SUMIFS(Aux_Totales!$N:$N, Aux_Totales!$F:$F, $F224, Aux_Totales!$A:$A, Aperturas!$A$2), 0))</f>
        <v/>
      </c>
      <c r="IOU224" s="21" t="str">
        <f>IF(IOU220 = "", "", IFERROR(IOU220 / SUMIFS(Aux_Totales!$N:$N, Aux_Totales!$F:$F, $F224, Aux_Totales!$A:$A, Aperturas!$A$2), 0))</f>
        <v/>
      </c>
      <c r="IOV224" s="21" t="str">
        <f>IF(IOV220 = "", "", IFERROR(IOV220 / SUMIFS(Aux_Totales!$N:$N, Aux_Totales!$F:$F, $F224, Aux_Totales!$A:$A, Aperturas!$A$2), 0))</f>
        <v/>
      </c>
      <c r="IOW224" s="21" t="str">
        <f>IF(IOW220 = "", "", IFERROR(IOW220 / SUMIFS(Aux_Totales!$N:$N, Aux_Totales!$F:$F, $F224, Aux_Totales!$A:$A, Aperturas!$A$2), 0))</f>
        <v/>
      </c>
      <c r="IOX224" s="21" t="str">
        <f>IF(IOX220 = "", "", IFERROR(IOX220 / SUMIFS(Aux_Totales!$N:$N, Aux_Totales!$F:$F, $F224, Aux_Totales!$A:$A, Aperturas!$A$2), 0))</f>
        <v/>
      </c>
      <c r="IOY224" s="21" t="str">
        <f>IF(IOY220 = "", "", IFERROR(IOY220 / SUMIFS(Aux_Totales!$N:$N, Aux_Totales!$F:$F, $F224, Aux_Totales!$A:$A, Aperturas!$A$2), 0))</f>
        <v/>
      </c>
      <c r="IOZ224" s="21" t="str">
        <f>IF(IOZ220 = "", "", IFERROR(IOZ220 / SUMIFS(Aux_Totales!$N:$N, Aux_Totales!$F:$F, $F224, Aux_Totales!$A:$A, Aperturas!$A$2), 0))</f>
        <v/>
      </c>
      <c r="IPA224" s="21" t="str">
        <f>IF(IPA220 = "", "", IFERROR(IPA220 / SUMIFS(Aux_Totales!$N:$N, Aux_Totales!$F:$F, $F224, Aux_Totales!$A:$A, Aperturas!$A$2), 0))</f>
        <v/>
      </c>
      <c r="IPB224" s="21" t="str">
        <f>IF(IPB220 = "", "", IFERROR(IPB220 / SUMIFS(Aux_Totales!$N:$N, Aux_Totales!$F:$F, $F224, Aux_Totales!$A:$A, Aperturas!$A$2), 0))</f>
        <v/>
      </c>
      <c r="IPC224" s="21" t="str">
        <f>IF(IPC220 = "", "", IFERROR(IPC220 / SUMIFS(Aux_Totales!$N:$N, Aux_Totales!$F:$F, $F224, Aux_Totales!$A:$A, Aperturas!$A$2), 0))</f>
        <v/>
      </c>
      <c r="IPD224" s="21" t="str">
        <f>IF(IPD220 = "", "", IFERROR(IPD220 / SUMIFS(Aux_Totales!$N:$N, Aux_Totales!$F:$F, $F224, Aux_Totales!$A:$A, Aperturas!$A$2), 0))</f>
        <v/>
      </c>
      <c r="IPE224" s="21" t="str">
        <f>IF(IPE220 = "", "", IFERROR(IPE220 / SUMIFS(Aux_Totales!$N:$N, Aux_Totales!$F:$F, $F224, Aux_Totales!$A:$A, Aperturas!$A$2), 0))</f>
        <v/>
      </c>
      <c r="IPF224" s="21" t="str">
        <f>IF(IPF220 = "", "", IFERROR(IPF220 / SUMIFS(Aux_Totales!$N:$N, Aux_Totales!$F:$F, $F224, Aux_Totales!$A:$A, Aperturas!$A$2), 0))</f>
        <v/>
      </c>
      <c r="IPG224" s="21" t="str">
        <f>IF(IPG220 = "", "", IFERROR(IPG220 / SUMIFS(Aux_Totales!$N:$N, Aux_Totales!$F:$F, $F224, Aux_Totales!$A:$A, Aperturas!$A$2), 0))</f>
        <v/>
      </c>
      <c r="IPH224" s="21" t="str">
        <f>IF(IPH220 = "", "", IFERROR(IPH220 / SUMIFS(Aux_Totales!$N:$N, Aux_Totales!$F:$F, $F224, Aux_Totales!$A:$A, Aperturas!$A$2), 0))</f>
        <v/>
      </c>
      <c r="IPI224" s="21" t="str">
        <f>IF(IPI220 = "", "", IFERROR(IPI220 / SUMIFS(Aux_Totales!$N:$N, Aux_Totales!$F:$F, $F224, Aux_Totales!$A:$A, Aperturas!$A$2), 0))</f>
        <v/>
      </c>
      <c r="IPJ224" s="21" t="str">
        <f>IF(IPJ220 = "", "", IFERROR(IPJ220 / SUMIFS(Aux_Totales!$N:$N, Aux_Totales!$F:$F, $F224, Aux_Totales!$A:$A, Aperturas!$A$2), 0))</f>
        <v/>
      </c>
      <c r="IPK224" s="21" t="str">
        <f>IF(IPK220 = "", "", IFERROR(IPK220 / SUMIFS(Aux_Totales!$N:$N, Aux_Totales!$F:$F, $F224, Aux_Totales!$A:$A, Aperturas!$A$2), 0))</f>
        <v/>
      </c>
      <c r="IPL224" s="21" t="str">
        <f>IF(IPL220 = "", "", IFERROR(IPL220 / SUMIFS(Aux_Totales!$N:$N, Aux_Totales!$F:$F, $F224, Aux_Totales!$A:$A, Aperturas!$A$2), 0))</f>
        <v/>
      </c>
      <c r="IPM224" s="21" t="str">
        <f>IF(IPM220 = "", "", IFERROR(IPM220 / SUMIFS(Aux_Totales!$N:$N, Aux_Totales!$F:$F, $F224, Aux_Totales!$A:$A, Aperturas!$A$2), 0))</f>
        <v/>
      </c>
      <c r="IPN224" s="21" t="str">
        <f>IF(IPN220 = "", "", IFERROR(IPN220 / SUMIFS(Aux_Totales!$N:$N, Aux_Totales!$F:$F, $F224, Aux_Totales!$A:$A, Aperturas!$A$2), 0))</f>
        <v/>
      </c>
      <c r="IPO224" s="21" t="str">
        <f>IF(IPO220 = "", "", IFERROR(IPO220 / SUMIFS(Aux_Totales!$N:$N, Aux_Totales!$F:$F, $F224, Aux_Totales!$A:$A, Aperturas!$A$2), 0))</f>
        <v/>
      </c>
      <c r="IPP224" s="21" t="str">
        <f>IF(IPP220 = "", "", IFERROR(IPP220 / SUMIFS(Aux_Totales!$N:$N, Aux_Totales!$F:$F, $F224, Aux_Totales!$A:$A, Aperturas!$A$2), 0))</f>
        <v/>
      </c>
      <c r="IPQ224" s="21" t="str">
        <f>IF(IPQ220 = "", "", IFERROR(IPQ220 / SUMIFS(Aux_Totales!$N:$N, Aux_Totales!$F:$F, $F224, Aux_Totales!$A:$A, Aperturas!$A$2), 0))</f>
        <v/>
      </c>
      <c r="IPR224" s="21" t="str">
        <f>IF(IPR220 = "", "", IFERROR(IPR220 / SUMIFS(Aux_Totales!$N:$N, Aux_Totales!$F:$F, $F224, Aux_Totales!$A:$A, Aperturas!$A$2), 0))</f>
        <v/>
      </c>
      <c r="IPS224" s="21" t="str">
        <f>IF(IPS220 = "", "", IFERROR(IPS220 / SUMIFS(Aux_Totales!$N:$N, Aux_Totales!$F:$F, $F224, Aux_Totales!$A:$A, Aperturas!$A$2), 0))</f>
        <v/>
      </c>
      <c r="IPT224" s="21" t="str">
        <f>IF(IPT220 = "", "", IFERROR(IPT220 / SUMIFS(Aux_Totales!$N:$N, Aux_Totales!$F:$F, $F224, Aux_Totales!$A:$A, Aperturas!$A$2), 0))</f>
        <v/>
      </c>
      <c r="IPU224" s="21" t="str">
        <f>IF(IPU220 = "", "", IFERROR(IPU220 / SUMIFS(Aux_Totales!$N:$N, Aux_Totales!$F:$F, $F224, Aux_Totales!$A:$A, Aperturas!$A$2), 0))</f>
        <v/>
      </c>
      <c r="IPV224" s="21" t="str">
        <f>IF(IPV220 = "", "", IFERROR(IPV220 / SUMIFS(Aux_Totales!$N:$N, Aux_Totales!$F:$F, $F224, Aux_Totales!$A:$A, Aperturas!$A$2), 0))</f>
        <v/>
      </c>
      <c r="IPW224" s="21" t="str">
        <f>IF(IPW220 = "", "", IFERROR(IPW220 / SUMIFS(Aux_Totales!$N:$N, Aux_Totales!$F:$F, $F224, Aux_Totales!$A:$A, Aperturas!$A$2), 0))</f>
        <v/>
      </c>
      <c r="IPX224" s="21" t="str">
        <f>IF(IPX220 = "", "", IFERROR(IPX220 / SUMIFS(Aux_Totales!$N:$N, Aux_Totales!$F:$F, $F224, Aux_Totales!$A:$A, Aperturas!$A$2), 0))</f>
        <v/>
      </c>
      <c r="IPY224" s="21" t="str">
        <f>IF(IPY220 = "", "", IFERROR(IPY220 / SUMIFS(Aux_Totales!$N:$N, Aux_Totales!$F:$F, $F224, Aux_Totales!$A:$A, Aperturas!$A$2), 0))</f>
        <v/>
      </c>
      <c r="IPZ224" s="21" t="str">
        <f>IF(IPZ220 = "", "", IFERROR(IPZ220 / SUMIFS(Aux_Totales!$N:$N, Aux_Totales!$F:$F, $F224, Aux_Totales!$A:$A, Aperturas!$A$2), 0))</f>
        <v/>
      </c>
      <c r="IQA224" s="21" t="str">
        <f>IF(IQA220 = "", "", IFERROR(IQA220 / SUMIFS(Aux_Totales!$N:$N, Aux_Totales!$F:$F, $F224, Aux_Totales!$A:$A, Aperturas!$A$2), 0))</f>
        <v/>
      </c>
      <c r="IQB224" s="21" t="str">
        <f>IF(IQB220 = "", "", IFERROR(IQB220 / SUMIFS(Aux_Totales!$N:$N, Aux_Totales!$F:$F, $F224, Aux_Totales!$A:$A, Aperturas!$A$2), 0))</f>
        <v/>
      </c>
      <c r="IQC224" s="21" t="str">
        <f>IF(IQC220 = "", "", IFERROR(IQC220 / SUMIFS(Aux_Totales!$N:$N, Aux_Totales!$F:$F, $F224, Aux_Totales!$A:$A, Aperturas!$A$2), 0))</f>
        <v/>
      </c>
      <c r="IQD224" s="21" t="str">
        <f>IF(IQD220 = "", "", IFERROR(IQD220 / SUMIFS(Aux_Totales!$N:$N, Aux_Totales!$F:$F, $F224, Aux_Totales!$A:$A, Aperturas!$A$2), 0))</f>
        <v/>
      </c>
      <c r="IQE224" s="21" t="str">
        <f>IF(IQE220 = "", "", IFERROR(IQE220 / SUMIFS(Aux_Totales!$N:$N, Aux_Totales!$F:$F, $F224, Aux_Totales!$A:$A, Aperturas!$A$2), 0))</f>
        <v/>
      </c>
      <c r="IQF224" s="21" t="str">
        <f>IF(IQF220 = "", "", IFERROR(IQF220 / SUMIFS(Aux_Totales!$N:$N, Aux_Totales!$F:$F, $F224, Aux_Totales!$A:$A, Aperturas!$A$2), 0))</f>
        <v/>
      </c>
      <c r="IQG224" s="21" t="str">
        <f>IF(IQG220 = "", "", IFERROR(IQG220 / SUMIFS(Aux_Totales!$N:$N, Aux_Totales!$F:$F, $F224, Aux_Totales!$A:$A, Aperturas!$A$2), 0))</f>
        <v/>
      </c>
      <c r="IQH224" s="21" t="str">
        <f>IF(IQH220 = "", "", IFERROR(IQH220 / SUMIFS(Aux_Totales!$N:$N, Aux_Totales!$F:$F, $F224, Aux_Totales!$A:$A, Aperturas!$A$2), 0))</f>
        <v/>
      </c>
      <c r="IQI224" s="21" t="str">
        <f>IF(IQI220 = "", "", IFERROR(IQI220 / SUMIFS(Aux_Totales!$N:$N, Aux_Totales!$F:$F, $F224, Aux_Totales!$A:$A, Aperturas!$A$2), 0))</f>
        <v/>
      </c>
      <c r="IQJ224" s="21" t="str">
        <f>IF(IQJ220 = "", "", IFERROR(IQJ220 / SUMIFS(Aux_Totales!$N:$N, Aux_Totales!$F:$F, $F224, Aux_Totales!$A:$A, Aperturas!$A$2), 0))</f>
        <v/>
      </c>
      <c r="IQK224" s="21" t="str">
        <f>IF(IQK220 = "", "", IFERROR(IQK220 / SUMIFS(Aux_Totales!$N:$N, Aux_Totales!$F:$F, $F224, Aux_Totales!$A:$A, Aperturas!$A$2), 0))</f>
        <v/>
      </c>
      <c r="IQL224" s="21" t="str">
        <f>IF(IQL220 = "", "", IFERROR(IQL220 / SUMIFS(Aux_Totales!$N:$N, Aux_Totales!$F:$F, $F224, Aux_Totales!$A:$A, Aperturas!$A$2), 0))</f>
        <v/>
      </c>
      <c r="IQM224" s="21" t="str">
        <f>IF(IQM220 = "", "", IFERROR(IQM220 / SUMIFS(Aux_Totales!$N:$N, Aux_Totales!$F:$F, $F224, Aux_Totales!$A:$A, Aperturas!$A$2), 0))</f>
        <v/>
      </c>
      <c r="IQN224" s="21" t="str">
        <f>IF(IQN220 = "", "", IFERROR(IQN220 / SUMIFS(Aux_Totales!$N:$N, Aux_Totales!$F:$F, $F224, Aux_Totales!$A:$A, Aperturas!$A$2), 0))</f>
        <v/>
      </c>
      <c r="IQO224" s="21" t="str">
        <f>IF(IQO220 = "", "", IFERROR(IQO220 / SUMIFS(Aux_Totales!$N:$N, Aux_Totales!$F:$F, $F224, Aux_Totales!$A:$A, Aperturas!$A$2), 0))</f>
        <v/>
      </c>
      <c r="IQP224" s="21" t="str">
        <f>IF(IQP220 = "", "", IFERROR(IQP220 / SUMIFS(Aux_Totales!$N:$N, Aux_Totales!$F:$F, $F224, Aux_Totales!$A:$A, Aperturas!$A$2), 0))</f>
        <v/>
      </c>
      <c r="IQQ224" s="21" t="str">
        <f>IF(IQQ220 = "", "", IFERROR(IQQ220 / SUMIFS(Aux_Totales!$N:$N, Aux_Totales!$F:$F, $F224, Aux_Totales!$A:$A, Aperturas!$A$2), 0))</f>
        <v/>
      </c>
      <c r="IQR224" s="21" t="str">
        <f>IF(IQR220 = "", "", IFERROR(IQR220 / SUMIFS(Aux_Totales!$N:$N, Aux_Totales!$F:$F, $F224, Aux_Totales!$A:$A, Aperturas!$A$2), 0))</f>
        <v/>
      </c>
      <c r="IQS224" s="21" t="str">
        <f>IF(IQS220 = "", "", IFERROR(IQS220 / SUMIFS(Aux_Totales!$N:$N, Aux_Totales!$F:$F, $F224, Aux_Totales!$A:$A, Aperturas!$A$2), 0))</f>
        <v/>
      </c>
      <c r="IQT224" s="21" t="str">
        <f>IF(IQT220 = "", "", IFERROR(IQT220 / SUMIFS(Aux_Totales!$N:$N, Aux_Totales!$F:$F, $F224, Aux_Totales!$A:$A, Aperturas!$A$2), 0))</f>
        <v/>
      </c>
      <c r="IQU224" s="21" t="str">
        <f>IF(IQU220 = "", "", IFERROR(IQU220 / SUMIFS(Aux_Totales!$N:$N, Aux_Totales!$F:$F, $F224, Aux_Totales!$A:$A, Aperturas!$A$2), 0))</f>
        <v/>
      </c>
      <c r="IQV224" s="21" t="str">
        <f>IF(IQV220 = "", "", IFERROR(IQV220 / SUMIFS(Aux_Totales!$N:$N, Aux_Totales!$F:$F, $F224, Aux_Totales!$A:$A, Aperturas!$A$2), 0))</f>
        <v/>
      </c>
      <c r="IQW224" s="21" t="str">
        <f>IF(IQW220 = "", "", IFERROR(IQW220 / SUMIFS(Aux_Totales!$N:$N, Aux_Totales!$F:$F, $F224, Aux_Totales!$A:$A, Aperturas!$A$2), 0))</f>
        <v/>
      </c>
      <c r="IQX224" s="21" t="str">
        <f>IF(IQX220 = "", "", IFERROR(IQX220 / SUMIFS(Aux_Totales!$N:$N, Aux_Totales!$F:$F, $F224, Aux_Totales!$A:$A, Aperturas!$A$2), 0))</f>
        <v/>
      </c>
      <c r="IQY224" s="21" t="str">
        <f>IF(IQY220 = "", "", IFERROR(IQY220 / SUMIFS(Aux_Totales!$N:$N, Aux_Totales!$F:$F, $F224, Aux_Totales!$A:$A, Aperturas!$A$2), 0))</f>
        <v/>
      </c>
      <c r="IQZ224" s="21" t="str">
        <f>IF(IQZ220 = "", "", IFERROR(IQZ220 / SUMIFS(Aux_Totales!$N:$N, Aux_Totales!$F:$F, $F224, Aux_Totales!$A:$A, Aperturas!$A$2), 0))</f>
        <v/>
      </c>
      <c r="IRA224" s="21" t="str">
        <f>IF(IRA220 = "", "", IFERROR(IRA220 / SUMIFS(Aux_Totales!$N:$N, Aux_Totales!$F:$F, $F224, Aux_Totales!$A:$A, Aperturas!$A$2), 0))</f>
        <v/>
      </c>
      <c r="IRB224" s="21" t="str">
        <f>IF(IRB220 = "", "", IFERROR(IRB220 / SUMIFS(Aux_Totales!$N:$N, Aux_Totales!$F:$F, $F224, Aux_Totales!$A:$A, Aperturas!$A$2), 0))</f>
        <v/>
      </c>
      <c r="IRC224" s="21" t="str">
        <f>IF(IRC220 = "", "", IFERROR(IRC220 / SUMIFS(Aux_Totales!$N:$N, Aux_Totales!$F:$F, $F224, Aux_Totales!$A:$A, Aperturas!$A$2), 0))</f>
        <v/>
      </c>
      <c r="IRD224" s="21" t="str">
        <f>IF(IRD220 = "", "", IFERROR(IRD220 / SUMIFS(Aux_Totales!$N:$N, Aux_Totales!$F:$F, $F224, Aux_Totales!$A:$A, Aperturas!$A$2), 0))</f>
        <v/>
      </c>
      <c r="IRE224" s="21" t="str">
        <f>IF(IRE220 = "", "", IFERROR(IRE220 / SUMIFS(Aux_Totales!$N:$N, Aux_Totales!$F:$F, $F224, Aux_Totales!$A:$A, Aperturas!$A$2), 0))</f>
        <v/>
      </c>
      <c r="IRF224" s="21" t="str">
        <f>IF(IRF220 = "", "", IFERROR(IRF220 / SUMIFS(Aux_Totales!$N:$N, Aux_Totales!$F:$F, $F224, Aux_Totales!$A:$A, Aperturas!$A$2), 0))</f>
        <v/>
      </c>
      <c r="IRG224" s="21" t="str">
        <f>IF(IRG220 = "", "", IFERROR(IRG220 / SUMIFS(Aux_Totales!$N:$N, Aux_Totales!$F:$F, $F224, Aux_Totales!$A:$A, Aperturas!$A$2), 0))</f>
        <v/>
      </c>
      <c r="IRH224" s="21" t="str">
        <f>IF(IRH220 = "", "", IFERROR(IRH220 / SUMIFS(Aux_Totales!$N:$N, Aux_Totales!$F:$F, $F224, Aux_Totales!$A:$A, Aperturas!$A$2), 0))</f>
        <v/>
      </c>
      <c r="IRI224" s="21" t="str">
        <f>IF(IRI220 = "", "", IFERROR(IRI220 / SUMIFS(Aux_Totales!$N:$N, Aux_Totales!$F:$F, $F224, Aux_Totales!$A:$A, Aperturas!$A$2), 0))</f>
        <v/>
      </c>
      <c r="IRJ224" s="21" t="str">
        <f>IF(IRJ220 = "", "", IFERROR(IRJ220 / SUMIFS(Aux_Totales!$N:$N, Aux_Totales!$F:$F, $F224, Aux_Totales!$A:$A, Aperturas!$A$2), 0))</f>
        <v/>
      </c>
      <c r="IRK224" s="21" t="str">
        <f>IF(IRK220 = "", "", IFERROR(IRK220 / SUMIFS(Aux_Totales!$N:$N, Aux_Totales!$F:$F, $F224, Aux_Totales!$A:$A, Aperturas!$A$2), 0))</f>
        <v/>
      </c>
      <c r="IRL224" s="21" t="str">
        <f>IF(IRL220 = "", "", IFERROR(IRL220 / SUMIFS(Aux_Totales!$N:$N, Aux_Totales!$F:$F, $F224, Aux_Totales!$A:$A, Aperturas!$A$2), 0))</f>
        <v/>
      </c>
      <c r="IRM224" s="21" t="str">
        <f>IF(IRM220 = "", "", IFERROR(IRM220 / SUMIFS(Aux_Totales!$N:$N, Aux_Totales!$F:$F, $F224, Aux_Totales!$A:$A, Aperturas!$A$2), 0))</f>
        <v/>
      </c>
      <c r="IRN224" s="21" t="str">
        <f>IF(IRN220 = "", "", IFERROR(IRN220 / SUMIFS(Aux_Totales!$N:$N, Aux_Totales!$F:$F, $F224, Aux_Totales!$A:$A, Aperturas!$A$2), 0))</f>
        <v/>
      </c>
      <c r="IRO224" s="21" t="str">
        <f>IF(IRO220 = "", "", IFERROR(IRO220 / SUMIFS(Aux_Totales!$N:$N, Aux_Totales!$F:$F, $F224, Aux_Totales!$A:$A, Aperturas!$A$2), 0))</f>
        <v/>
      </c>
      <c r="IRP224" s="21" t="str">
        <f>IF(IRP220 = "", "", IFERROR(IRP220 / SUMIFS(Aux_Totales!$N:$N, Aux_Totales!$F:$F, $F224, Aux_Totales!$A:$A, Aperturas!$A$2), 0))</f>
        <v/>
      </c>
      <c r="IRQ224" s="21" t="str">
        <f>IF(IRQ220 = "", "", IFERROR(IRQ220 / SUMIFS(Aux_Totales!$N:$N, Aux_Totales!$F:$F, $F224, Aux_Totales!$A:$A, Aperturas!$A$2), 0))</f>
        <v/>
      </c>
      <c r="IRR224" s="21" t="str">
        <f>IF(IRR220 = "", "", IFERROR(IRR220 / SUMIFS(Aux_Totales!$N:$N, Aux_Totales!$F:$F, $F224, Aux_Totales!$A:$A, Aperturas!$A$2), 0))</f>
        <v/>
      </c>
      <c r="IRS224" s="21" t="str">
        <f>IF(IRS220 = "", "", IFERROR(IRS220 / SUMIFS(Aux_Totales!$N:$N, Aux_Totales!$F:$F, $F224, Aux_Totales!$A:$A, Aperturas!$A$2), 0))</f>
        <v/>
      </c>
      <c r="IRT224" s="21" t="str">
        <f>IF(IRT220 = "", "", IFERROR(IRT220 / SUMIFS(Aux_Totales!$N:$N, Aux_Totales!$F:$F, $F224, Aux_Totales!$A:$A, Aperturas!$A$2), 0))</f>
        <v/>
      </c>
      <c r="IRU224" s="21" t="str">
        <f>IF(IRU220 = "", "", IFERROR(IRU220 / SUMIFS(Aux_Totales!$N:$N, Aux_Totales!$F:$F, $F224, Aux_Totales!$A:$A, Aperturas!$A$2), 0))</f>
        <v/>
      </c>
      <c r="IRV224" s="21" t="str">
        <f>IF(IRV220 = "", "", IFERROR(IRV220 / SUMIFS(Aux_Totales!$N:$N, Aux_Totales!$F:$F, $F224, Aux_Totales!$A:$A, Aperturas!$A$2), 0))</f>
        <v/>
      </c>
      <c r="IRW224" s="21" t="str">
        <f>IF(IRW220 = "", "", IFERROR(IRW220 / SUMIFS(Aux_Totales!$N:$N, Aux_Totales!$F:$F, $F224, Aux_Totales!$A:$A, Aperturas!$A$2), 0))</f>
        <v/>
      </c>
      <c r="IRX224" s="21" t="str">
        <f>IF(IRX220 = "", "", IFERROR(IRX220 / SUMIFS(Aux_Totales!$N:$N, Aux_Totales!$F:$F, $F224, Aux_Totales!$A:$A, Aperturas!$A$2), 0))</f>
        <v/>
      </c>
      <c r="IRY224" s="21" t="str">
        <f>IF(IRY220 = "", "", IFERROR(IRY220 / SUMIFS(Aux_Totales!$N:$N, Aux_Totales!$F:$F, $F224, Aux_Totales!$A:$A, Aperturas!$A$2), 0))</f>
        <v/>
      </c>
      <c r="IRZ224" s="21" t="str">
        <f>IF(IRZ220 = "", "", IFERROR(IRZ220 / SUMIFS(Aux_Totales!$N:$N, Aux_Totales!$F:$F, $F224, Aux_Totales!$A:$A, Aperturas!$A$2), 0))</f>
        <v/>
      </c>
      <c r="ISA224" s="21" t="str">
        <f>IF(ISA220 = "", "", IFERROR(ISA220 / SUMIFS(Aux_Totales!$N:$N, Aux_Totales!$F:$F, $F224, Aux_Totales!$A:$A, Aperturas!$A$2), 0))</f>
        <v/>
      </c>
      <c r="ISB224" s="21" t="str">
        <f>IF(ISB220 = "", "", IFERROR(ISB220 / SUMIFS(Aux_Totales!$N:$N, Aux_Totales!$F:$F, $F224, Aux_Totales!$A:$A, Aperturas!$A$2), 0))</f>
        <v/>
      </c>
      <c r="ISC224" s="21" t="str">
        <f>IF(ISC220 = "", "", IFERROR(ISC220 / SUMIFS(Aux_Totales!$N:$N, Aux_Totales!$F:$F, $F224, Aux_Totales!$A:$A, Aperturas!$A$2), 0))</f>
        <v/>
      </c>
      <c r="ISD224" s="21" t="str">
        <f>IF(ISD220 = "", "", IFERROR(ISD220 / SUMIFS(Aux_Totales!$N:$N, Aux_Totales!$F:$F, $F224, Aux_Totales!$A:$A, Aperturas!$A$2), 0))</f>
        <v/>
      </c>
      <c r="ISE224" s="21" t="str">
        <f>IF(ISE220 = "", "", IFERROR(ISE220 / SUMIFS(Aux_Totales!$N:$N, Aux_Totales!$F:$F, $F224, Aux_Totales!$A:$A, Aperturas!$A$2), 0))</f>
        <v/>
      </c>
      <c r="ISF224" s="21" t="str">
        <f>IF(ISF220 = "", "", IFERROR(ISF220 / SUMIFS(Aux_Totales!$N:$N, Aux_Totales!$F:$F, $F224, Aux_Totales!$A:$A, Aperturas!$A$2), 0))</f>
        <v/>
      </c>
      <c r="ISG224" s="21" t="str">
        <f>IF(ISG220 = "", "", IFERROR(ISG220 / SUMIFS(Aux_Totales!$N:$N, Aux_Totales!$F:$F, $F224, Aux_Totales!$A:$A, Aperturas!$A$2), 0))</f>
        <v/>
      </c>
      <c r="ISH224" s="21" t="str">
        <f>IF(ISH220 = "", "", IFERROR(ISH220 / SUMIFS(Aux_Totales!$N:$N, Aux_Totales!$F:$F, $F224, Aux_Totales!$A:$A, Aperturas!$A$2), 0))</f>
        <v/>
      </c>
      <c r="ISI224" s="21" t="str">
        <f>IF(ISI220 = "", "", IFERROR(ISI220 / SUMIFS(Aux_Totales!$N:$N, Aux_Totales!$F:$F, $F224, Aux_Totales!$A:$A, Aperturas!$A$2), 0))</f>
        <v/>
      </c>
      <c r="ISJ224" s="21" t="str">
        <f>IF(ISJ220 = "", "", IFERROR(ISJ220 / SUMIFS(Aux_Totales!$N:$N, Aux_Totales!$F:$F, $F224, Aux_Totales!$A:$A, Aperturas!$A$2), 0))</f>
        <v/>
      </c>
      <c r="ISK224" s="21" t="str">
        <f>IF(ISK220 = "", "", IFERROR(ISK220 / SUMIFS(Aux_Totales!$N:$N, Aux_Totales!$F:$F, $F224, Aux_Totales!$A:$A, Aperturas!$A$2), 0))</f>
        <v/>
      </c>
      <c r="ISL224" s="21" t="str">
        <f>IF(ISL220 = "", "", IFERROR(ISL220 / SUMIFS(Aux_Totales!$N:$N, Aux_Totales!$F:$F, $F224, Aux_Totales!$A:$A, Aperturas!$A$2), 0))</f>
        <v/>
      </c>
      <c r="ISM224" s="21" t="str">
        <f>IF(ISM220 = "", "", IFERROR(ISM220 / SUMIFS(Aux_Totales!$N:$N, Aux_Totales!$F:$F, $F224, Aux_Totales!$A:$A, Aperturas!$A$2), 0))</f>
        <v/>
      </c>
      <c r="ISN224" s="21" t="str">
        <f>IF(ISN220 = "", "", IFERROR(ISN220 / SUMIFS(Aux_Totales!$N:$N, Aux_Totales!$F:$F, $F224, Aux_Totales!$A:$A, Aperturas!$A$2), 0))</f>
        <v/>
      </c>
      <c r="ISO224" s="21" t="str">
        <f>IF(ISO220 = "", "", IFERROR(ISO220 / SUMIFS(Aux_Totales!$N:$N, Aux_Totales!$F:$F, $F224, Aux_Totales!$A:$A, Aperturas!$A$2), 0))</f>
        <v/>
      </c>
      <c r="ISP224" s="21" t="str">
        <f>IF(ISP220 = "", "", IFERROR(ISP220 / SUMIFS(Aux_Totales!$N:$N, Aux_Totales!$F:$F, $F224, Aux_Totales!$A:$A, Aperturas!$A$2), 0))</f>
        <v/>
      </c>
      <c r="ISQ224" s="21" t="str">
        <f>IF(ISQ220 = "", "", IFERROR(ISQ220 / SUMIFS(Aux_Totales!$N:$N, Aux_Totales!$F:$F, $F224, Aux_Totales!$A:$A, Aperturas!$A$2), 0))</f>
        <v/>
      </c>
      <c r="ISR224" s="21" t="str">
        <f>IF(ISR220 = "", "", IFERROR(ISR220 / SUMIFS(Aux_Totales!$N:$N, Aux_Totales!$F:$F, $F224, Aux_Totales!$A:$A, Aperturas!$A$2), 0))</f>
        <v/>
      </c>
      <c r="ISS224" s="21" t="str">
        <f>IF(ISS220 = "", "", IFERROR(ISS220 / SUMIFS(Aux_Totales!$N:$N, Aux_Totales!$F:$F, $F224, Aux_Totales!$A:$A, Aperturas!$A$2), 0))</f>
        <v/>
      </c>
      <c r="IST224" s="21" t="str">
        <f>IF(IST220 = "", "", IFERROR(IST220 / SUMIFS(Aux_Totales!$N:$N, Aux_Totales!$F:$F, $F224, Aux_Totales!$A:$A, Aperturas!$A$2), 0))</f>
        <v/>
      </c>
      <c r="ISU224" s="21" t="str">
        <f>IF(ISU220 = "", "", IFERROR(ISU220 / SUMIFS(Aux_Totales!$N:$N, Aux_Totales!$F:$F, $F224, Aux_Totales!$A:$A, Aperturas!$A$2), 0))</f>
        <v/>
      </c>
      <c r="ISV224" s="21" t="str">
        <f>IF(ISV220 = "", "", IFERROR(ISV220 / SUMIFS(Aux_Totales!$N:$N, Aux_Totales!$F:$F, $F224, Aux_Totales!$A:$A, Aperturas!$A$2), 0))</f>
        <v/>
      </c>
      <c r="ISW224" s="21" t="str">
        <f>IF(ISW220 = "", "", IFERROR(ISW220 / SUMIFS(Aux_Totales!$N:$N, Aux_Totales!$F:$F, $F224, Aux_Totales!$A:$A, Aperturas!$A$2), 0))</f>
        <v/>
      </c>
      <c r="ISX224" s="21" t="str">
        <f>IF(ISX220 = "", "", IFERROR(ISX220 / SUMIFS(Aux_Totales!$N:$N, Aux_Totales!$F:$F, $F224, Aux_Totales!$A:$A, Aperturas!$A$2), 0))</f>
        <v/>
      </c>
      <c r="ISY224" s="21" t="str">
        <f>IF(ISY220 = "", "", IFERROR(ISY220 / SUMIFS(Aux_Totales!$N:$N, Aux_Totales!$F:$F, $F224, Aux_Totales!$A:$A, Aperturas!$A$2), 0))</f>
        <v/>
      </c>
      <c r="ISZ224" s="21" t="str">
        <f>IF(ISZ220 = "", "", IFERROR(ISZ220 / SUMIFS(Aux_Totales!$N:$N, Aux_Totales!$F:$F, $F224, Aux_Totales!$A:$A, Aperturas!$A$2), 0))</f>
        <v/>
      </c>
      <c r="ITA224" s="21" t="str">
        <f>IF(ITA220 = "", "", IFERROR(ITA220 / SUMIFS(Aux_Totales!$N:$N, Aux_Totales!$F:$F, $F224, Aux_Totales!$A:$A, Aperturas!$A$2), 0))</f>
        <v/>
      </c>
      <c r="ITB224" s="21" t="str">
        <f>IF(ITB220 = "", "", IFERROR(ITB220 / SUMIFS(Aux_Totales!$N:$N, Aux_Totales!$F:$F, $F224, Aux_Totales!$A:$A, Aperturas!$A$2), 0))</f>
        <v/>
      </c>
      <c r="ITC224" s="21" t="str">
        <f>IF(ITC220 = "", "", IFERROR(ITC220 / SUMIFS(Aux_Totales!$N:$N, Aux_Totales!$F:$F, $F224, Aux_Totales!$A:$A, Aperturas!$A$2), 0))</f>
        <v/>
      </c>
      <c r="ITD224" s="21" t="str">
        <f>IF(ITD220 = "", "", IFERROR(ITD220 / SUMIFS(Aux_Totales!$N:$N, Aux_Totales!$F:$F, $F224, Aux_Totales!$A:$A, Aperturas!$A$2), 0))</f>
        <v/>
      </c>
      <c r="ITE224" s="21" t="str">
        <f>IF(ITE220 = "", "", IFERROR(ITE220 / SUMIFS(Aux_Totales!$N:$N, Aux_Totales!$F:$F, $F224, Aux_Totales!$A:$A, Aperturas!$A$2), 0))</f>
        <v/>
      </c>
      <c r="ITF224" s="21" t="str">
        <f>IF(ITF220 = "", "", IFERROR(ITF220 / SUMIFS(Aux_Totales!$N:$N, Aux_Totales!$F:$F, $F224, Aux_Totales!$A:$A, Aperturas!$A$2), 0))</f>
        <v/>
      </c>
      <c r="ITG224" s="21" t="str">
        <f>IF(ITG220 = "", "", IFERROR(ITG220 / SUMIFS(Aux_Totales!$N:$N, Aux_Totales!$F:$F, $F224, Aux_Totales!$A:$A, Aperturas!$A$2), 0))</f>
        <v/>
      </c>
      <c r="ITH224" s="21" t="str">
        <f>IF(ITH220 = "", "", IFERROR(ITH220 / SUMIFS(Aux_Totales!$N:$N, Aux_Totales!$F:$F, $F224, Aux_Totales!$A:$A, Aperturas!$A$2), 0))</f>
        <v/>
      </c>
      <c r="ITI224" s="21" t="str">
        <f>IF(ITI220 = "", "", IFERROR(ITI220 / SUMIFS(Aux_Totales!$N:$N, Aux_Totales!$F:$F, $F224, Aux_Totales!$A:$A, Aperturas!$A$2), 0))</f>
        <v/>
      </c>
      <c r="ITJ224" s="21" t="str">
        <f>IF(ITJ220 = "", "", IFERROR(ITJ220 / SUMIFS(Aux_Totales!$N:$N, Aux_Totales!$F:$F, $F224, Aux_Totales!$A:$A, Aperturas!$A$2), 0))</f>
        <v/>
      </c>
      <c r="ITK224" s="21" t="str">
        <f>IF(ITK220 = "", "", IFERROR(ITK220 / SUMIFS(Aux_Totales!$N:$N, Aux_Totales!$F:$F, $F224, Aux_Totales!$A:$A, Aperturas!$A$2), 0))</f>
        <v/>
      </c>
      <c r="ITL224" s="21" t="str">
        <f>IF(ITL220 = "", "", IFERROR(ITL220 / SUMIFS(Aux_Totales!$N:$N, Aux_Totales!$F:$F, $F224, Aux_Totales!$A:$A, Aperturas!$A$2), 0))</f>
        <v/>
      </c>
      <c r="ITM224" s="21" t="str">
        <f>IF(ITM220 = "", "", IFERROR(ITM220 / SUMIFS(Aux_Totales!$N:$N, Aux_Totales!$F:$F, $F224, Aux_Totales!$A:$A, Aperturas!$A$2), 0))</f>
        <v/>
      </c>
      <c r="ITN224" s="21" t="str">
        <f>IF(ITN220 = "", "", IFERROR(ITN220 / SUMIFS(Aux_Totales!$N:$N, Aux_Totales!$F:$F, $F224, Aux_Totales!$A:$A, Aperturas!$A$2), 0))</f>
        <v/>
      </c>
      <c r="ITO224" s="21" t="str">
        <f>IF(ITO220 = "", "", IFERROR(ITO220 / SUMIFS(Aux_Totales!$N:$N, Aux_Totales!$F:$F, $F224, Aux_Totales!$A:$A, Aperturas!$A$2), 0))</f>
        <v/>
      </c>
      <c r="ITP224" s="21" t="str">
        <f>IF(ITP220 = "", "", IFERROR(ITP220 / SUMIFS(Aux_Totales!$N:$N, Aux_Totales!$F:$F, $F224, Aux_Totales!$A:$A, Aperturas!$A$2), 0))</f>
        <v/>
      </c>
      <c r="ITQ224" s="21" t="str">
        <f>IF(ITQ220 = "", "", IFERROR(ITQ220 / SUMIFS(Aux_Totales!$N:$N, Aux_Totales!$F:$F, $F224, Aux_Totales!$A:$A, Aperturas!$A$2), 0))</f>
        <v/>
      </c>
      <c r="ITR224" s="21" t="str">
        <f>IF(ITR220 = "", "", IFERROR(ITR220 / SUMIFS(Aux_Totales!$N:$N, Aux_Totales!$F:$F, $F224, Aux_Totales!$A:$A, Aperturas!$A$2), 0))</f>
        <v/>
      </c>
      <c r="ITS224" s="21" t="str">
        <f>IF(ITS220 = "", "", IFERROR(ITS220 / SUMIFS(Aux_Totales!$N:$N, Aux_Totales!$F:$F, $F224, Aux_Totales!$A:$A, Aperturas!$A$2), 0))</f>
        <v/>
      </c>
      <c r="ITT224" s="21" t="str">
        <f>IF(ITT220 = "", "", IFERROR(ITT220 / SUMIFS(Aux_Totales!$N:$N, Aux_Totales!$F:$F, $F224, Aux_Totales!$A:$A, Aperturas!$A$2), 0))</f>
        <v/>
      </c>
      <c r="ITU224" s="21" t="str">
        <f>IF(ITU220 = "", "", IFERROR(ITU220 / SUMIFS(Aux_Totales!$N:$N, Aux_Totales!$F:$F, $F224, Aux_Totales!$A:$A, Aperturas!$A$2), 0))</f>
        <v/>
      </c>
      <c r="ITV224" s="21" t="str">
        <f>IF(ITV220 = "", "", IFERROR(ITV220 / SUMIFS(Aux_Totales!$N:$N, Aux_Totales!$F:$F, $F224, Aux_Totales!$A:$A, Aperturas!$A$2), 0))</f>
        <v/>
      </c>
      <c r="ITW224" s="21" t="str">
        <f>IF(ITW220 = "", "", IFERROR(ITW220 / SUMIFS(Aux_Totales!$N:$N, Aux_Totales!$F:$F, $F224, Aux_Totales!$A:$A, Aperturas!$A$2), 0))</f>
        <v/>
      </c>
      <c r="ITX224" s="21" t="str">
        <f>IF(ITX220 = "", "", IFERROR(ITX220 / SUMIFS(Aux_Totales!$N:$N, Aux_Totales!$F:$F, $F224, Aux_Totales!$A:$A, Aperturas!$A$2), 0))</f>
        <v/>
      </c>
      <c r="ITY224" s="21" t="str">
        <f>IF(ITY220 = "", "", IFERROR(ITY220 / SUMIFS(Aux_Totales!$N:$N, Aux_Totales!$F:$F, $F224, Aux_Totales!$A:$A, Aperturas!$A$2), 0))</f>
        <v/>
      </c>
      <c r="ITZ224" s="21" t="str">
        <f>IF(ITZ220 = "", "", IFERROR(ITZ220 / SUMIFS(Aux_Totales!$N:$N, Aux_Totales!$F:$F, $F224, Aux_Totales!$A:$A, Aperturas!$A$2), 0))</f>
        <v/>
      </c>
      <c r="IUA224" s="21" t="str">
        <f>IF(IUA220 = "", "", IFERROR(IUA220 / SUMIFS(Aux_Totales!$N:$N, Aux_Totales!$F:$F, $F224, Aux_Totales!$A:$A, Aperturas!$A$2), 0))</f>
        <v/>
      </c>
      <c r="IUB224" s="21" t="str">
        <f>IF(IUB220 = "", "", IFERROR(IUB220 / SUMIFS(Aux_Totales!$N:$N, Aux_Totales!$F:$F, $F224, Aux_Totales!$A:$A, Aperturas!$A$2), 0))</f>
        <v/>
      </c>
      <c r="IUC224" s="21" t="str">
        <f>IF(IUC220 = "", "", IFERROR(IUC220 / SUMIFS(Aux_Totales!$N:$N, Aux_Totales!$F:$F, $F224, Aux_Totales!$A:$A, Aperturas!$A$2), 0))</f>
        <v/>
      </c>
      <c r="IUD224" s="21" t="str">
        <f>IF(IUD220 = "", "", IFERROR(IUD220 / SUMIFS(Aux_Totales!$N:$N, Aux_Totales!$F:$F, $F224, Aux_Totales!$A:$A, Aperturas!$A$2), 0))</f>
        <v/>
      </c>
      <c r="IUE224" s="21" t="str">
        <f>IF(IUE220 = "", "", IFERROR(IUE220 / SUMIFS(Aux_Totales!$N:$N, Aux_Totales!$F:$F, $F224, Aux_Totales!$A:$A, Aperturas!$A$2), 0))</f>
        <v/>
      </c>
      <c r="IUF224" s="21" t="str">
        <f>IF(IUF220 = "", "", IFERROR(IUF220 / SUMIFS(Aux_Totales!$N:$N, Aux_Totales!$F:$F, $F224, Aux_Totales!$A:$A, Aperturas!$A$2), 0))</f>
        <v/>
      </c>
      <c r="IUG224" s="21" t="str">
        <f>IF(IUG220 = "", "", IFERROR(IUG220 / SUMIFS(Aux_Totales!$N:$N, Aux_Totales!$F:$F, $F224, Aux_Totales!$A:$A, Aperturas!$A$2), 0))</f>
        <v/>
      </c>
      <c r="IUH224" s="21" t="str">
        <f>IF(IUH220 = "", "", IFERROR(IUH220 / SUMIFS(Aux_Totales!$N:$N, Aux_Totales!$F:$F, $F224, Aux_Totales!$A:$A, Aperturas!$A$2), 0))</f>
        <v/>
      </c>
      <c r="IUI224" s="21" t="str">
        <f>IF(IUI220 = "", "", IFERROR(IUI220 / SUMIFS(Aux_Totales!$N:$N, Aux_Totales!$F:$F, $F224, Aux_Totales!$A:$A, Aperturas!$A$2), 0))</f>
        <v/>
      </c>
      <c r="IUJ224" s="21" t="str">
        <f>IF(IUJ220 = "", "", IFERROR(IUJ220 / SUMIFS(Aux_Totales!$N:$N, Aux_Totales!$F:$F, $F224, Aux_Totales!$A:$A, Aperturas!$A$2), 0))</f>
        <v/>
      </c>
      <c r="IUK224" s="21" t="str">
        <f>IF(IUK220 = "", "", IFERROR(IUK220 / SUMIFS(Aux_Totales!$N:$N, Aux_Totales!$F:$F, $F224, Aux_Totales!$A:$A, Aperturas!$A$2), 0))</f>
        <v/>
      </c>
      <c r="IUL224" s="21" t="str">
        <f>IF(IUL220 = "", "", IFERROR(IUL220 / SUMIFS(Aux_Totales!$N:$N, Aux_Totales!$F:$F, $F224, Aux_Totales!$A:$A, Aperturas!$A$2), 0))</f>
        <v/>
      </c>
      <c r="IUM224" s="21" t="str">
        <f>IF(IUM220 = "", "", IFERROR(IUM220 / SUMIFS(Aux_Totales!$N:$N, Aux_Totales!$F:$F, $F224, Aux_Totales!$A:$A, Aperturas!$A$2), 0))</f>
        <v/>
      </c>
      <c r="IUN224" s="21" t="str">
        <f>IF(IUN220 = "", "", IFERROR(IUN220 / SUMIFS(Aux_Totales!$N:$N, Aux_Totales!$F:$F, $F224, Aux_Totales!$A:$A, Aperturas!$A$2), 0))</f>
        <v/>
      </c>
      <c r="IUO224" s="21" t="str">
        <f>IF(IUO220 = "", "", IFERROR(IUO220 / SUMIFS(Aux_Totales!$N:$N, Aux_Totales!$F:$F, $F224, Aux_Totales!$A:$A, Aperturas!$A$2), 0))</f>
        <v/>
      </c>
      <c r="IUP224" s="21" t="str">
        <f>IF(IUP220 = "", "", IFERROR(IUP220 / SUMIFS(Aux_Totales!$N:$N, Aux_Totales!$F:$F, $F224, Aux_Totales!$A:$A, Aperturas!$A$2), 0))</f>
        <v/>
      </c>
      <c r="IUQ224" s="21" t="str">
        <f>IF(IUQ220 = "", "", IFERROR(IUQ220 / SUMIFS(Aux_Totales!$N:$N, Aux_Totales!$F:$F, $F224, Aux_Totales!$A:$A, Aperturas!$A$2), 0))</f>
        <v/>
      </c>
      <c r="IUR224" s="21" t="str">
        <f>IF(IUR220 = "", "", IFERROR(IUR220 / SUMIFS(Aux_Totales!$N:$N, Aux_Totales!$F:$F, $F224, Aux_Totales!$A:$A, Aperturas!$A$2), 0))</f>
        <v/>
      </c>
      <c r="IUS224" s="21" t="str">
        <f>IF(IUS220 = "", "", IFERROR(IUS220 / SUMIFS(Aux_Totales!$N:$N, Aux_Totales!$F:$F, $F224, Aux_Totales!$A:$A, Aperturas!$A$2), 0))</f>
        <v/>
      </c>
      <c r="IUT224" s="21" t="str">
        <f>IF(IUT220 = "", "", IFERROR(IUT220 / SUMIFS(Aux_Totales!$N:$N, Aux_Totales!$F:$F, $F224, Aux_Totales!$A:$A, Aperturas!$A$2), 0))</f>
        <v/>
      </c>
      <c r="IUU224" s="21" t="str">
        <f>IF(IUU220 = "", "", IFERROR(IUU220 / SUMIFS(Aux_Totales!$N:$N, Aux_Totales!$F:$F, $F224, Aux_Totales!$A:$A, Aperturas!$A$2), 0))</f>
        <v/>
      </c>
      <c r="IUV224" s="21" t="str">
        <f>IF(IUV220 = "", "", IFERROR(IUV220 / SUMIFS(Aux_Totales!$N:$N, Aux_Totales!$F:$F, $F224, Aux_Totales!$A:$A, Aperturas!$A$2), 0))</f>
        <v/>
      </c>
      <c r="IUW224" s="21" t="str">
        <f>IF(IUW220 = "", "", IFERROR(IUW220 / SUMIFS(Aux_Totales!$N:$N, Aux_Totales!$F:$F, $F224, Aux_Totales!$A:$A, Aperturas!$A$2), 0))</f>
        <v/>
      </c>
      <c r="IUX224" s="21" t="str">
        <f>IF(IUX220 = "", "", IFERROR(IUX220 / SUMIFS(Aux_Totales!$N:$N, Aux_Totales!$F:$F, $F224, Aux_Totales!$A:$A, Aperturas!$A$2), 0))</f>
        <v/>
      </c>
      <c r="IUY224" s="21" t="str">
        <f>IF(IUY220 = "", "", IFERROR(IUY220 / SUMIFS(Aux_Totales!$N:$N, Aux_Totales!$F:$F, $F224, Aux_Totales!$A:$A, Aperturas!$A$2), 0))</f>
        <v/>
      </c>
      <c r="IUZ224" s="21" t="str">
        <f>IF(IUZ220 = "", "", IFERROR(IUZ220 / SUMIFS(Aux_Totales!$N:$N, Aux_Totales!$F:$F, $F224, Aux_Totales!$A:$A, Aperturas!$A$2), 0))</f>
        <v/>
      </c>
      <c r="IVA224" s="21" t="str">
        <f>IF(IVA220 = "", "", IFERROR(IVA220 / SUMIFS(Aux_Totales!$N:$N, Aux_Totales!$F:$F, $F224, Aux_Totales!$A:$A, Aperturas!$A$2), 0))</f>
        <v/>
      </c>
      <c r="IVB224" s="21" t="str">
        <f>IF(IVB220 = "", "", IFERROR(IVB220 / SUMIFS(Aux_Totales!$N:$N, Aux_Totales!$F:$F, $F224, Aux_Totales!$A:$A, Aperturas!$A$2), 0))</f>
        <v/>
      </c>
      <c r="IVC224" s="21" t="str">
        <f>IF(IVC220 = "", "", IFERROR(IVC220 / SUMIFS(Aux_Totales!$N:$N, Aux_Totales!$F:$F, $F224, Aux_Totales!$A:$A, Aperturas!$A$2), 0))</f>
        <v/>
      </c>
      <c r="IVD224" s="21" t="str">
        <f>IF(IVD220 = "", "", IFERROR(IVD220 / SUMIFS(Aux_Totales!$N:$N, Aux_Totales!$F:$F, $F224, Aux_Totales!$A:$A, Aperturas!$A$2), 0))</f>
        <v/>
      </c>
      <c r="IVE224" s="21" t="str">
        <f>IF(IVE220 = "", "", IFERROR(IVE220 / SUMIFS(Aux_Totales!$N:$N, Aux_Totales!$F:$F, $F224, Aux_Totales!$A:$A, Aperturas!$A$2), 0))</f>
        <v/>
      </c>
      <c r="IVF224" s="21" t="str">
        <f>IF(IVF220 = "", "", IFERROR(IVF220 / SUMIFS(Aux_Totales!$N:$N, Aux_Totales!$F:$F, $F224, Aux_Totales!$A:$A, Aperturas!$A$2), 0))</f>
        <v/>
      </c>
      <c r="IVG224" s="21" t="str">
        <f>IF(IVG220 = "", "", IFERROR(IVG220 / SUMIFS(Aux_Totales!$N:$N, Aux_Totales!$F:$F, $F224, Aux_Totales!$A:$A, Aperturas!$A$2), 0))</f>
        <v/>
      </c>
      <c r="IVH224" s="21" t="str">
        <f>IF(IVH220 = "", "", IFERROR(IVH220 / SUMIFS(Aux_Totales!$N:$N, Aux_Totales!$F:$F, $F224, Aux_Totales!$A:$A, Aperturas!$A$2), 0))</f>
        <v/>
      </c>
      <c r="IVI224" s="21" t="str">
        <f>IF(IVI220 = "", "", IFERROR(IVI220 / SUMIFS(Aux_Totales!$N:$N, Aux_Totales!$F:$F, $F224, Aux_Totales!$A:$A, Aperturas!$A$2), 0))</f>
        <v/>
      </c>
      <c r="IVJ224" s="21" t="str">
        <f>IF(IVJ220 = "", "", IFERROR(IVJ220 / SUMIFS(Aux_Totales!$N:$N, Aux_Totales!$F:$F, $F224, Aux_Totales!$A:$A, Aperturas!$A$2), 0))</f>
        <v/>
      </c>
      <c r="IVK224" s="21" t="str">
        <f>IF(IVK220 = "", "", IFERROR(IVK220 / SUMIFS(Aux_Totales!$N:$N, Aux_Totales!$F:$F, $F224, Aux_Totales!$A:$A, Aperturas!$A$2), 0))</f>
        <v/>
      </c>
      <c r="IVL224" s="21" t="str">
        <f>IF(IVL220 = "", "", IFERROR(IVL220 / SUMIFS(Aux_Totales!$N:$N, Aux_Totales!$F:$F, $F224, Aux_Totales!$A:$A, Aperturas!$A$2), 0))</f>
        <v/>
      </c>
      <c r="IVM224" s="21" t="str">
        <f>IF(IVM220 = "", "", IFERROR(IVM220 / SUMIFS(Aux_Totales!$N:$N, Aux_Totales!$F:$F, $F224, Aux_Totales!$A:$A, Aperturas!$A$2), 0))</f>
        <v/>
      </c>
      <c r="IVN224" s="21" t="str">
        <f>IF(IVN220 = "", "", IFERROR(IVN220 / SUMIFS(Aux_Totales!$N:$N, Aux_Totales!$F:$F, $F224, Aux_Totales!$A:$A, Aperturas!$A$2), 0))</f>
        <v/>
      </c>
      <c r="IVO224" s="21" t="str">
        <f>IF(IVO220 = "", "", IFERROR(IVO220 / SUMIFS(Aux_Totales!$N:$N, Aux_Totales!$F:$F, $F224, Aux_Totales!$A:$A, Aperturas!$A$2), 0))</f>
        <v/>
      </c>
      <c r="IVP224" s="21" t="str">
        <f>IF(IVP220 = "", "", IFERROR(IVP220 / SUMIFS(Aux_Totales!$N:$N, Aux_Totales!$F:$F, $F224, Aux_Totales!$A:$A, Aperturas!$A$2), 0))</f>
        <v/>
      </c>
      <c r="IVQ224" s="21" t="str">
        <f>IF(IVQ220 = "", "", IFERROR(IVQ220 / SUMIFS(Aux_Totales!$N:$N, Aux_Totales!$F:$F, $F224, Aux_Totales!$A:$A, Aperturas!$A$2), 0))</f>
        <v/>
      </c>
      <c r="IVR224" s="21" t="str">
        <f>IF(IVR220 = "", "", IFERROR(IVR220 / SUMIFS(Aux_Totales!$N:$N, Aux_Totales!$F:$F, $F224, Aux_Totales!$A:$A, Aperturas!$A$2), 0))</f>
        <v/>
      </c>
      <c r="IVS224" s="21" t="str">
        <f>IF(IVS220 = "", "", IFERROR(IVS220 / SUMIFS(Aux_Totales!$N:$N, Aux_Totales!$F:$F, $F224, Aux_Totales!$A:$A, Aperturas!$A$2), 0))</f>
        <v/>
      </c>
      <c r="IVT224" s="21" t="str">
        <f>IF(IVT220 = "", "", IFERROR(IVT220 / SUMIFS(Aux_Totales!$N:$N, Aux_Totales!$F:$F, $F224, Aux_Totales!$A:$A, Aperturas!$A$2), 0))</f>
        <v/>
      </c>
      <c r="IVU224" s="21" t="str">
        <f>IF(IVU220 = "", "", IFERROR(IVU220 / SUMIFS(Aux_Totales!$N:$N, Aux_Totales!$F:$F, $F224, Aux_Totales!$A:$A, Aperturas!$A$2), 0))</f>
        <v/>
      </c>
      <c r="IVV224" s="21" t="str">
        <f>IF(IVV220 = "", "", IFERROR(IVV220 / SUMIFS(Aux_Totales!$N:$N, Aux_Totales!$F:$F, $F224, Aux_Totales!$A:$A, Aperturas!$A$2), 0))</f>
        <v/>
      </c>
      <c r="IVW224" s="21" t="str">
        <f>IF(IVW220 = "", "", IFERROR(IVW220 / SUMIFS(Aux_Totales!$N:$N, Aux_Totales!$F:$F, $F224, Aux_Totales!$A:$A, Aperturas!$A$2), 0))</f>
        <v/>
      </c>
      <c r="IVX224" s="21" t="str">
        <f>IF(IVX220 = "", "", IFERROR(IVX220 / SUMIFS(Aux_Totales!$N:$N, Aux_Totales!$F:$F, $F224, Aux_Totales!$A:$A, Aperturas!$A$2), 0))</f>
        <v/>
      </c>
      <c r="IVY224" s="21" t="str">
        <f>IF(IVY220 = "", "", IFERROR(IVY220 / SUMIFS(Aux_Totales!$N:$N, Aux_Totales!$F:$F, $F224, Aux_Totales!$A:$A, Aperturas!$A$2), 0))</f>
        <v/>
      </c>
      <c r="IVZ224" s="21" t="str">
        <f>IF(IVZ220 = "", "", IFERROR(IVZ220 / SUMIFS(Aux_Totales!$N:$N, Aux_Totales!$F:$F, $F224, Aux_Totales!$A:$A, Aperturas!$A$2), 0))</f>
        <v/>
      </c>
      <c r="IWA224" s="21" t="str">
        <f>IF(IWA220 = "", "", IFERROR(IWA220 / SUMIFS(Aux_Totales!$N:$N, Aux_Totales!$F:$F, $F224, Aux_Totales!$A:$A, Aperturas!$A$2), 0))</f>
        <v/>
      </c>
      <c r="IWB224" s="21" t="str">
        <f>IF(IWB220 = "", "", IFERROR(IWB220 / SUMIFS(Aux_Totales!$N:$N, Aux_Totales!$F:$F, $F224, Aux_Totales!$A:$A, Aperturas!$A$2), 0))</f>
        <v/>
      </c>
      <c r="IWC224" s="21" t="str">
        <f>IF(IWC220 = "", "", IFERROR(IWC220 / SUMIFS(Aux_Totales!$N:$N, Aux_Totales!$F:$F, $F224, Aux_Totales!$A:$A, Aperturas!$A$2), 0))</f>
        <v/>
      </c>
      <c r="IWD224" s="21" t="str">
        <f>IF(IWD220 = "", "", IFERROR(IWD220 / SUMIFS(Aux_Totales!$N:$N, Aux_Totales!$F:$F, $F224, Aux_Totales!$A:$A, Aperturas!$A$2), 0))</f>
        <v/>
      </c>
      <c r="IWE224" s="21" t="str">
        <f>IF(IWE220 = "", "", IFERROR(IWE220 / SUMIFS(Aux_Totales!$N:$N, Aux_Totales!$F:$F, $F224, Aux_Totales!$A:$A, Aperturas!$A$2), 0))</f>
        <v/>
      </c>
      <c r="IWF224" s="21" t="str">
        <f>IF(IWF220 = "", "", IFERROR(IWF220 / SUMIFS(Aux_Totales!$N:$N, Aux_Totales!$F:$F, $F224, Aux_Totales!$A:$A, Aperturas!$A$2), 0))</f>
        <v/>
      </c>
      <c r="IWG224" s="21" t="str">
        <f>IF(IWG220 = "", "", IFERROR(IWG220 / SUMIFS(Aux_Totales!$N:$N, Aux_Totales!$F:$F, $F224, Aux_Totales!$A:$A, Aperturas!$A$2), 0))</f>
        <v/>
      </c>
      <c r="IWH224" s="21" t="str">
        <f>IF(IWH220 = "", "", IFERROR(IWH220 / SUMIFS(Aux_Totales!$N:$N, Aux_Totales!$F:$F, $F224, Aux_Totales!$A:$A, Aperturas!$A$2), 0))</f>
        <v/>
      </c>
      <c r="IWI224" s="21" t="str">
        <f>IF(IWI220 = "", "", IFERROR(IWI220 / SUMIFS(Aux_Totales!$N:$N, Aux_Totales!$F:$F, $F224, Aux_Totales!$A:$A, Aperturas!$A$2), 0))</f>
        <v/>
      </c>
      <c r="IWJ224" s="21" t="str">
        <f>IF(IWJ220 = "", "", IFERROR(IWJ220 / SUMIFS(Aux_Totales!$N:$N, Aux_Totales!$F:$F, $F224, Aux_Totales!$A:$A, Aperturas!$A$2), 0))</f>
        <v/>
      </c>
      <c r="IWK224" s="21" t="str">
        <f>IF(IWK220 = "", "", IFERROR(IWK220 / SUMIFS(Aux_Totales!$N:$N, Aux_Totales!$F:$F, $F224, Aux_Totales!$A:$A, Aperturas!$A$2), 0))</f>
        <v/>
      </c>
      <c r="IWL224" s="21" t="str">
        <f>IF(IWL220 = "", "", IFERROR(IWL220 / SUMIFS(Aux_Totales!$N:$N, Aux_Totales!$F:$F, $F224, Aux_Totales!$A:$A, Aperturas!$A$2), 0))</f>
        <v/>
      </c>
      <c r="IWM224" s="21" t="str">
        <f>IF(IWM220 = "", "", IFERROR(IWM220 / SUMIFS(Aux_Totales!$N:$N, Aux_Totales!$F:$F, $F224, Aux_Totales!$A:$A, Aperturas!$A$2), 0))</f>
        <v/>
      </c>
      <c r="IWN224" s="21" t="str">
        <f>IF(IWN220 = "", "", IFERROR(IWN220 / SUMIFS(Aux_Totales!$N:$N, Aux_Totales!$F:$F, $F224, Aux_Totales!$A:$A, Aperturas!$A$2), 0))</f>
        <v/>
      </c>
      <c r="IWO224" s="21" t="str">
        <f>IF(IWO220 = "", "", IFERROR(IWO220 / SUMIFS(Aux_Totales!$N:$N, Aux_Totales!$F:$F, $F224, Aux_Totales!$A:$A, Aperturas!$A$2), 0))</f>
        <v/>
      </c>
      <c r="IWP224" s="21" t="str">
        <f>IF(IWP220 = "", "", IFERROR(IWP220 / SUMIFS(Aux_Totales!$N:$N, Aux_Totales!$F:$F, $F224, Aux_Totales!$A:$A, Aperturas!$A$2), 0))</f>
        <v/>
      </c>
      <c r="IWQ224" s="21" t="str">
        <f>IF(IWQ220 = "", "", IFERROR(IWQ220 / SUMIFS(Aux_Totales!$N:$N, Aux_Totales!$F:$F, $F224, Aux_Totales!$A:$A, Aperturas!$A$2), 0))</f>
        <v/>
      </c>
      <c r="IWR224" s="21" t="str">
        <f>IF(IWR220 = "", "", IFERROR(IWR220 / SUMIFS(Aux_Totales!$N:$N, Aux_Totales!$F:$F, $F224, Aux_Totales!$A:$A, Aperturas!$A$2), 0))</f>
        <v/>
      </c>
      <c r="IWS224" s="21" t="str">
        <f>IF(IWS220 = "", "", IFERROR(IWS220 / SUMIFS(Aux_Totales!$N:$N, Aux_Totales!$F:$F, $F224, Aux_Totales!$A:$A, Aperturas!$A$2), 0))</f>
        <v/>
      </c>
      <c r="IWT224" s="21" t="str">
        <f>IF(IWT220 = "", "", IFERROR(IWT220 / SUMIFS(Aux_Totales!$N:$N, Aux_Totales!$F:$F, $F224, Aux_Totales!$A:$A, Aperturas!$A$2), 0))</f>
        <v/>
      </c>
      <c r="IWU224" s="21" t="str">
        <f>IF(IWU220 = "", "", IFERROR(IWU220 / SUMIFS(Aux_Totales!$N:$N, Aux_Totales!$F:$F, $F224, Aux_Totales!$A:$A, Aperturas!$A$2), 0))</f>
        <v/>
      </c>
      <c r="IWV224" s="21" t="str">
        <f>IF(IWV220 = "", "", IFERROR(IWV220 / SUMIFS(Aux_Totales!$N:$N, Aux_Totales!$F:$F, $F224, Aux_Totales!$A:$A, Aperturas!$A$2), 0))</f>
        <v/>
      </c>
      <c r="IWW224" s="21" t="str">
        <f>IF(IWW220 = "", "", IFERROR(IWW220 / SUMIFS(Aux_Totales!$N:$N, Aux_Totales!$F:$F, $F224, Aux_Totales!$A:$A, Aperturas!$A$2), 0))</f>
        <v/>
      </c>
      <c r="IWX224" s="21" t="str">
        <f>IF(IWX220 = "", "", IFERROR(IWX220 / SUMIFS(Aux_Totales!$N:$N, Aux_Totales!$F:$F, $F224, Aux_Totales!$A:$A, Aperturas!$A$2), 0))</f>
        <v/>
      </c>
      <c r="IWY224" s="21" t="str">
        <f>IF(IWY220 = "", "", IFERROR(IWY220 / SUMIFS(Aux_Totales!$N:$N, Aux_Totales!$F:$F, $F224, Aux_Totales!$A:$A, Aperturas!$A$2), 0))</f>
        <v/>
      </c>
      <c r="IWZ224" s="21" t="str">
        <f>IF(IWZ220 = "", "", IFERROR(IWZ220 / SUMIFS(Aux_Totales!$N:$N, Aux_Totales!$F:$F, $F224, Aux_Totales!$A:$A, Aperturas!$A$2), 0))</f>
        <v/>
      </c>
      <c r="IXA224" s="21" t="str">
        <f>IF(IXA220 = "", "", IFERROR(IXA220 / SUMIFS(Aux_Totales!$N:$N, Aux_Totales!$F:$F, $F224, Aux_Totales!$A:$A, Aperturas!$A$2), 0))</f>
        <v/>
      </c>
      <c r="IXB224" s="21" t="str">
        <f>IF(IXB220 = "", "", IFERROR(IXB220 / SUMIFS(Aux_Totales!$N:$N, Aux_Totales!$F:$F, $F224, Aux_Totales!$A:$A, Aperturas!$A$2), 0))</f>
        <v/>
      </c>
      <c r="IXC224" s="21" t="str">
        <f>IF(IXC220 = "", "", IFERROR(IXC220 / SUMIFS(Aux_Totales!$N:$N, Aux_Totales!$F:$F, $F224, Aux_Totales!$A:$A, Aperturas!$A$2), 0))</f>
        <v/>
      </c>
      <c r="IXD224" s="21" t="str">
        <f>IF(IXD220 = "", "", IFERROR(IXD220 / SUMIFS(Aux_Totales!$N:$N, Aux_Totales!$F:$F, $F224, Aux_Totales!$A:$A, Aperturas!$A$2), 0))</f>
        <v/>
      </c>
      <c r="IXE224" s="21" t="str">
        <f>IF(IXE220 = "", "", IFERROR(IXE220 / SUMIFS(Aux_Totales!$N:$N, Aux_Totales!$F:$F, $F224, Aux_Totales!$A:$A, Aperturas!$A$2), 0))</f>
        <v/>
      </c>
      <c r="IXF224" s="21" t="str">
        <f>IF(IXF220 = "", "", IFERROR(IXF220 / SUMIFS(Aux_Totales!$N:$N, Aux_Totales!$F:$F, $F224, Aux_Totales!$A:$A, Aperturas!$A$2), 0))</f>
        <v/>
      </c>
      <c r="IXG224" s="21" t="str">
        <f>IF(IXG220 = "", "", IFERROR(IXG220 / SUMIFS(Aux_Totales!$N:$N, Aux_Totales!$F:$F, $F224, Aux_Totales!$A:$A, Aperturas!$A$2), 0))</f>
        <v/>
      </c>
      <c r="IXH224" s="21" t="str">
        <f>IF(IXH220 = "", "", IFERROR(IXH220 / SUMIFS(Aux_Totales!$N:$N, Aux_Totales!$F:$F, $F224, Aux_Totales!$A:$A, Aperturas!$A$2), 0))</f>
        <v/>
      </c>
      <c r="IXI224" s="21" t="str">
        <f>IF(IXI220 = "", "", IFERROR(IXI220 / SUMIFS(Aux_Totales!$N:$N, Aux_Totales!$F:$F, $F224, Aux_Totales!$A:$A, Aperturas!$A$2), 0))</f>
        <v/>
      </c>
      <c r="IXJ224" s="21" t="str">
        <f>IF(IXJ220 = "", "", IFERROR(IXJ220 / SUMIFS(Aux_Totales!$N:$N, Aux_Totales!$F:$F, $F224, Aux_Totales!$A:$A, Aperturas!$A$2), 0))</f>
        <v/>
      </c>
      <c r="IXK224" s="21" t="str">
        <f>IF(IXK220 = "", "", IFERROR(IXK220 / SUMIFS(Aux_Totales!$N:$N, Aux_Totales!$F:$F, $F224, Aux_Totales!$A:$A, Aperturas!$A$2), 0))</f>
        <v/>
      </c>
      <c r="IXL224" s="21" t="str">
        <f>IF(IXL220 = "", "", IFERROR(IXL220 / SUMIFS(Aux_Totales!$N:$N, Aux_Totales!$F:$F, $F224, Aux_Totales!$A:$A, Aperturas!$A$2), 0))</f>
        <v/>
      </c>
      <c r="IXM224" s="21" t="str">
        <f>IF(IXM220 = "", "", IFERROR(IXM220 / SUMIFS(Aux_Totales!$N:$N, Aux_Totales!$F:$F, $F224, Aux_Totales!$A:$A, Aperturas!$A$2), 0))</f>
        <v/>
      </c>
      <c r="IXN224" s="21" t="str">
        <f>IF(IXN220 = "", "", IFERROR(IXN220 / SUMIFS(Aux_Totales!$N:$N, Aux_Totales!$F:$F, $F224, Aux_Totales!$A:$A, Aperturas!$A$2), 0))</f>
        <v/>
      </c>
      <c r="IXO224" s="21" t="str">
        <f>IF(IXO220 = "", "", IFERROR(IXO220 / SUMIFS(Aux_Totales!$N:$N, Aux_Totales!$F:$F, $F224, Aux_Totales!$A:$A, Aperturas!$A$2), 0))</f>
        <v/>
      </c>
      <c r="IXP224" s="21" t="str">
        <f>IF(IXP220 = "", "", IFERROR(IXP220 / SUMIFS(Aux_Totales!$N:$N, Aux_Totales!$F:$F, $F224, Aux_Totales!$A:$A, Aperturas!$A$2), 0))</f>
        <v/>
      </c>
      <c r="IXQ224" s="21" t="str">
        <f>IF(IXQ220 = "", "", IFERROR(IXQ220 / SUMIFS(Aux_Totales!$N:$N, Aux_Totales!$F:$F, $F224, Aux_Totales!$A:$A, Aperturas!$A$2), 0))</f>
        <v/>
      </c>
      <c r="IXR224" s="21" t="str">
        <f>IF(IXR220 = "", "", IFERROR(IXR220 / SUMIFS(Aux_Totales!$N:$N, Aux_Totales!$F:$F, $F224, Aux_Totales!$A:$A, Aperturas!$A$2), 0))</f>
        <v/>
      </c>
      <c r="IXS224" s="21" t="str">
        <f>IF(IXS220 = "", "", IFERROR(IXS220 / SUMIFS(Aux_Totales!$N:$N, Aux_Totales!$F:$F, $F224, Aux_Totales!$A:$A, Aperturas!$A$2), 0))</f>
        <v/>
      </c>
      <c r="IXT224" s="21" t="str">
        <f>IF(IXT220 = "", "", IFERROR(IXT220 / SUMIFS(Aux_Totales!$N:$N, Aux_Totales!$F:$F, $F224, Aux_Totales!$A:$A, Aperturas!$A$2), 0))</f>
        <v/>
      </c>
      <c r="IXU224" s="21" t="str">
        <f>IF(IXU220 = "", "", IFERROR(IXU220 / SUMIFS(Aux_Totales!$N:$N, Aux_Totales!$F:$F, $F224, Aux_Totales!$A:$A, Aperturas!$A$2), 0))</f>
        <v/>
      </c>
      <c r="IXV224" s="21" t="str">
        <f>IF(IXV220 = "", "", IFERROR(IXV220 / SUMIFS(Aux_Totales!$N:$N, Aux_Totales!$F:$F, $F224, Aux_Totales!$A:$A, Aperturas!$A$2), 0))</f>
        <v/>
      </c>
      <c r="IXW224" s="21" t="str">
        <f>IF(IXW220 = "", "", IFERROR(IXW220 / SUMIFS(Aux_Totales!$N:$N, Aux_Totales!$F:$F, $F224, Aux_Totales!$A:$A, Aperturas!$A$2), 0))</f>
        <v/>
      </c>
      <c r="IXX224" s="21" t="str">
        <f>IF(IXX220 = "", "", IFERROR(IXX220 / SUMIFS(Aux_Totales!$N:$N, Aux_Totales!$F:$F, $F224, Aux_Totales!$A:$A, Aperturas!$A$2), 0))</f>
        <v/>
      </c>
      <c r="IXY224" s="21" t="str">
        <f>IF(IXY220 = "", "", IFERROR(IXY220 / SUMIFS(Aux_Totales!$N:$N, Aux_Totales!$F:$F, $F224, Aux_Totales!$A:$A, Aperturas!$A$2), 0))</f>
        <v/>
      </c>
      <c r="IXZ224" s="21" t="str">
        <f>IF(IXZ220 = "", "", IFERROR(IXZ220 / SUMIFS(Aux_Totales!$N:$N, Aux_Totales!$F:$F, $F224, Aux_Totales!$A:$A, Aperturas!$A$2), 0))</f>
        <v/>
      </c>
      <c r="IYA224" s="21" t="str">
        <f>IF(IYA220 = "", "", IFERROR(IYA220 / SUMIFS(Aux_Totales!$N:$N, Aux_Totales!$F:$F, $F224, Aux_Totales!$A:$A, Aperturas!$A$2), 0))</f>
        <v/>
      </c>
      <c r="IYB224" s="21" t="str">
        <f>IF(IYB220 = "", "", IFERROR(IYB220 / SUMIFS(Aux_Totales!$N:$N, Aux_Totales!$F:$F, $F224, Aux_Totales!$A:$A, Aperturas!$A$2), 0))</f>
        <v/>
      </c>
      <c r="IYC224" s="21" t="str">
        <f>IF(IYC220 = "", "", IFERROR(IYC220 / SUMIFS(Aux_Totales!$N:$N, Aux_Totales!$F:$F, $F224, Aux_Totales!$A:$A, Aperturas!$A$2), 0))</f>
        <v/>
      </c>
      <c r="IYD224" s="21" t="str">
        <f>IF(IYD220 = "", "", IFERROR(IYD220 / SUMIFS(Aux_Totales!$N:$N, Aux_Totales!$F:$F, $F224, Aux_Totales!$A:$A, Aperturas!$A$2), 0))</f>
        <v/>
      </c>
      <c r="IYE224" s="21" t="str">
        <f>IF(IYE220 = "", "", IFERROR(IYE220 / SUMIFS(Aux_Totales!$N:$N, Aux_Totales!$F:$F, $F224, Aux_Totales!$A:$A, Aperturas!$A$2), 0))</f>
        <v/>
      </c>
      <c r="IYF224" s="21" t="str">
        <f>IF(IYF220 = "", "", IFERROR(IYF220 / SUMIFS(Aux_Totales!$N:$N, Aux_Totales!$F:$F, $F224, Aux_Totales!$A:$A, Aperturas!$A$2), 0))</f>
        <v/>
      </c>
      <c r="IYG224" s="21" t="str">
        <f>IF(IYG220 = "", "", IFERROR(IYG220 / SUMIFS(Aux_Totales!$N:$N, Aux_Totales!$F:$F, $F224, Aux_Totales!$A:$A, Aperturas!$A$2), 0))</f>
        <v/>
      </c>
      <c r="IYH224" s="21" t="str">
        <f>IF(IYH220 = "", "", IFERROR(IYH220 / SUMIFS(Aux_Totales!$N:$N, Aux_Totales!$F:$F, $F224, Aux_Totales!$A:$A, Aperturas!$A$2), 0))</f>
        <v/>
      </c>
      <c r="IYI224" s="21" t="str">
        <f>IF(IYI220 = "", "", IFERROR(IYI220 / SUMIFS(Aux_Totales!$N:$N, Aux_Totales!$F:$F, $F224, Aux_Totales!$A:$A, Aperturas!$A$2), 0))</f>
        <v/>
      </c>
      <c r="IYJ224" s="21" t="str">
        <f>IF(IYJ220 = "", "", IFERROR(IYJ220 / SUMIFS(Aux_Totales!$N:$N, Aux_Totales!$F:$F, $F224, Aux_Totales!$A:$A, Aperturas!$A$2), 0))</f>
        <v/>
      </c>
      <c r="IYK224" s="21" t="str">
        <f>IF(IYK220 = "", "", IFERROR(IYK220 / SUMIFS(Aux_Totales!$N:$N, Aux_Totales!$F:$F, $F224, Aux_Totales!$A:$A, Aperturas!$A$2), 0))</f>
        <v/>
      </c>
      <c r="IYL224" s="21" t="str">
        <f>IF(IYL220 = "", "", IFERROR(IYL220 / SUMIFS(Aux_Totales!$N:$N, Aux_Totales!$F:$F, $F224, Aux_Totales!$A:$A, Aperturas!$A$2), 0))</f>
        <v/>
      </c>
      <c r="IYM224" s="21" t="str">
        <f>IF(IYM220 = "", "", IFERROR(IYM220 / SUMIFS(Aux_Totales!$N:$N, Aux_Totales!$F:$F, $F224, Aux_Totales!$A:$A, Aperturas!$A$2), 0))</f>
        <v/>
      </c>
      <c r="IYN224" s="21" t="str">
        <f>IF(IYN220 = "", "", IFERROR(IYN220 / SUMIFS(Aux_Totales!$N:$N, Aux_Totales!$F:$F, $F224, Aux_Totales!$A:$A, Aperturas!$A$2), 0))</f>
        <v/>
      </c>
      <c r="IYO224" s="21" t="str">
        <f>IF(IYO220 = "", "", IFERROR(IYO220 / SUMIFS(Aux_Totales!$N:$N, Aux_Totales!$F:$F, $F224, Aux_Totales!$A:$A, Aperturas!$A$2), 0))</f>
        <v/>
      </c>
      <c r="IYP224" s="21" t="str">
        <f>IF(IYP220 = "", "", IFERROR(IYP220 / SUMIFS(Aux_Totales!$N:$N, Aux_Totales!$F:$F, $F224, Aux_Totales!$A:$A, Aperturas!$A$2), 0))</f>
        <v/>
      </c>
      <c r="IYQ224" s="21" t="str">
        <f>IF(IYQ220 = "", "", IFERROR(IYQ220 / SUMIFS(Aux_Totales!$N:$N, Aux_Totales!$F:$F, $F224, Aux_Totales!$A:$A, Aperturas!$A$2), 0))</f>
        <v/>
      </c>
      <c r="IYR224" s="21" t="str">
        <f>IF(IYR220 = "", "", IFERROR(IYR220 / SUMIFS(Aux_Totales!$N:$N, Aux_Totales!$F:$F, $F224, Aux_Totales!$A:$A, Aperturas!$A$2), 0))</f>
        <v/>
      </c>
      <c r="IYS224" s="21" t="str">
        <f>IF(IYS220 = "", "", IFERROR(IYS220 / SUMIFS(Aux_Totales!$N:$N, Aux_Totales!$F:$F, $F224, Aux_Totales!$A:$A, Aperturas!$A$2), 0))</f>
        <v/>
      </c>
      <c r="IYT224" s="21" t="str">
        <f>IF(IYT220 = "", "", IFERROR(IYT220 / SUMIFS(Aux_Totales!$N:$N, Aux_Totales!$F:$F, $F224, Aux_Totales!$A:$A, Aperturas!$A$2), 0))</f>
        <v/>
      </c>
      <c r="IYU224" s="21" t="str">
        <f>IF(IYU220 = "", "", IFERROR(IYU220 / SUMIFS(Aux_Totales!$N:$N, Aux_Totales!$F:$F, $F224, Aux_Totales!$A:$A, Aperturas!$A$2), 0))</f>
        <v/>
      </c>
      <c r="IYV224" s="21" t="str">
        <f>IF(IYV220 = "", "", IFERROR(IYV220 / SUMIFS(Aux_Totales!$N:$N, Aux_Totales!$F:$F, $F224, Aux_Totales!$A:$A, Aperturas!$A$2), 0))</f>
        <v/>
      </c>
      <c r="IYW224" s="21" t="str">
        <f>IF(IYW220 = "", "", IFERROR(IYW220 / SUMIFS(Aux_Totales!$N:$N, Aux_Totales!$F:$F, $F224, Aux_Totales!$A:$A, Aperturas!$A$2), 0))</f>
        <v/>
      </c>
      <c r="IYX224" s="21" t="str">
        <f>IF(IYX220 = "", "", IFERROR(IYX220 / SUMIFS(Aux_Totales!$N:$N, Aux_Totales!$F:$F, $F224, Aux_Totales!$A:$A, Aperturas!$A$2), 0))</f>
        <v/>
      </c>
      <c r="IYY224" s="21" t="str">
        <f>IF(IYY220 = "", "", IFERROR(IYY220 / SUMIFS(Aux_Totales!$N:$N, Aux_Totales!$F:$F, $F224, Aux_Totales!$A:$A, Aperturas!$A$2), 0))</f>
        <v/>
      </c>
      <c r="IYZ224" s="21" t="str">
        <f>IF(IYZ220 = "", "", IFERROR(IYZ220 / SUMIFS(Aux_Totales!$N:$N, Aux_Totales!$F:$F, $F224, Aux_Totales!$A:$A, Aperturas!$A$2), 0))</f>
        <v/>
      </c>
      <c r="IZA224" s="21" t="str">
        <f>IF(IZA220 = "", "", IFERROR(IZA220 / SUMIFS(Aux_Totales!$N:$N, Aux_Totales!$F:$F, $F224, Aux_Totales!$A:$A, Aperturas!$A$2), 0))</f>
        <v/>
      </c>
      <c r="IZB224" s="21" t="str">
        <f>IF(IZB220 = "", "", IFERROR(IZB220 / SUMIFS(Aux_Totales!$N:$N, Aux_Totales!$F:$F, $F224, Aux_Totales!$A:$A, Aperturas!$A$2), 0))</f>
        <v/>
      </c>
      <c r="IZC224" s="21" t="str">
        <f>IF(IZC220 = "", "", IFERROR(IZC220 / SUMIFS(Aux_Totales!$N:$N, Aux_Totales!$F:$F, $F224, Aux_Totales!$A:$A, Aperturas!$A$2), 0))</f>
        <v/>
      </c>
      <c r="IZD224" s="21" t="str">
        <f>IF(IZD220 = "", "", IFERROR(IZD220 / SUMIFS(Aux_Totales!$N:$N, Aux_Totales!$F:$F, $F224, Aux_Totales!$A:$A, Aperturas!$A$2), 0))</f>
        <v/>
      </c>
      <c r="IZE224" s="21" t="str">
        <f>IF(IZE220 = "", "", IFERROR(IZE220 / SUMIFS(Aux_Totales!$N:$N, Aux_Totales!$F:$F, $F224, Aux_Totales!$A:$A, Aperturas!$A$2), 0))</f>
        <v/>
      </c>
      <c r="IZF224" s="21" t="str">
        <f>IF(IZF220 = "", "", IFERROR(IZF220 / SUMIFS(Aux_Totales!$N:$N, Aux_Totales!$F:$F, $F224, Aux_Totales!$A:$A, Aperturas!$A$2), 0))</f>
        <v/>
      </c>
      <c r="IZG224" s="21" t="str">
        <f>IF(IZG220 = "", "", IFERROR(IZG220 / SUMIFS(Aux_Totales!$N:$N, Aux_Totales!$F:$F, $F224, Aux_Totales!$A:$A, Aperturas!$A$2), 0))</f>
        <v/>
      </c>
      <c r="IZH224" s="21" t="str">
        <f>IF(IZH220 = "", "", IFERROR(IZH220 / SUMIFS(Aux_Totales!$N:$N, Aux_Totales!$F:$F, $F224, Aux_Totales!$A:$A, Aperturas!$A$2), 0))</f>
        <v/>
      </c>
      <c r="IZI224" s="21" t="str">
        <f>IF(IZI220 = "", "", IFERROR(IZI220 / SUMIFS(Aux_Totales!$N:$N, Aux_Totales!$F:$F, $F224, Aux_Totales!$A:$A, Aperturas!$A$2), 0))</f>
        <v/>
      </c>
      <c r="IZJ224" s="21" t="str">
        <f>IF(IZJ220 = "", "", IFERROR(IZJ220 / SUMIFS(Aux_Totales!$N:$N, Aux_Totales!$F:$F, $F224, Aux_Totales!$A:$A, Aperturas!$A$2), 0))</f>
        <v/>
      </c>
      <c r="IZK224" s="21" t="str">
        <f>IF(IZK220 = "", "", IFERROR(IZK220 / SUMIFS(Aux_Totales!$N:$N, Aux_Totales!$F:$F, $F224, Aux_Totales!$A:$A, Aperturas!$A$2), 0))</f>
        <v/>
      </c>
      <c r="IZL224" s="21" t="str">
        <f>IF(IZL220 = "", "", IFERROR(IZL220 / SUMIFS(Aux_Totales!$N:$N, Aux_Totales!$F:$F, $F224, Aux_Totales!$A:$A, Aperturas!$A$2), 0))</f>
        <v/>
      </c>
      <c r="IZM224" s="21" t="str">
        <f>IF(IZM220 = "", "", IFERROR(IZM220 / SUMIFS(Aux_Totales!$N:$N, Aux_Totales!$F:$F, $F224, Aux_Totales!$A:$A, Aperturas!$A$2), 0))</f>
        <v/>
      </c>
      <c r="IZN224" s="21" t="str">
        <f>IF(IZN220 = "", "", IFERROR(IZN220 / SUMIFS(Aux_Totales!$N:$N, Aux_Totales!$F:$F, $F224, Aux_Totales!$A:$A, Aperturas!$A$2), 0))</f>
        <v/>
      </c>
      <c r="IZO224" s="21" t="str">
        <f>IF(IZO220 = "", "", IFERROR(IZO220 / SUMIFS(Aux_Totales!$N:$N, Aux_Totales!$F:$F, $F224, Aux_Totales!$A:$A, Aperturas!$A$2), 0))</f>
        <v/>
      </c>
      <c r="IZP224" s="21" t="str">
        <f>IF(IZP220 = "", "", IFERROR(IZP220 / SUMIFS(Aux_Totales!$N:$N, Aux_Totales!$F:$F, $F224, Aux_Totales!$A:$A, Aperturas!$A$2), 0))</f>
        <v/>
      </c>
      <c r="IZQ224" s="21" t="str">
        <f>IF(IZQ220 = "", "", IFERROR(IZQ220 / SUMIFS(Aux_Totales!$N:$N, Aux_Totales!$F:$F, $F224, Aux_Totales!$A:$A, Aperturas!$A$2), 0))</f>
        <v/>
      </c>
      <c r="IZR224" s="21" t="str">
        <f>IF(IZR220 = "", "", IFERROR(IZR220 / SUMIFS(Aux_Totales!$N:$N, Aux_Totales!$F:$F, $F224, Aux_Totales!$A:$A, Aperturas!$A$2), 0))</f>
        <v/>
      </c>
      <c r="IZS224" s="21" t="str">
        <f>IF(IZS220 = "", "", IFERROR(IZS220 / SUMIFS(Aux_Totales!$N:$N, Aux_Totales!$F:$F, $F224, Aux_Totales!$A:$A, Aperturas!$A$2), 0))</f>
        <v/>
      </c>
      <c r="IZT224" s="21" t="str">
        <f>IF(IZT220 = "", "", IFERROR(IZT220 / SUMIFS(Aux_Totales!$N:$N, Aux_Totales!$F:$F, $F224, Aux_Totales!$A:$A, Aperturas!$A$2), 0))</f>
        <v/>
      </c>
      <c r="IZU224" s="21" t="str">
        <f>IF(IZU220 = "", "", IFERROR(IZU220 / SUMIFS(Aux_Totales!$N:$N, Aux_Totales!$F:$F, $F224, Aux_Totales!$A:$A, Aperturas!$A$2), 0))</f>
        <v/>
      </c>
      <c r="IZV224" s="21" t="str">
        <f>IF(IZV220 = "", "", IFERROR(IZV220 / SUMIFS(Aux_Totales!$N:$N, Aux_Totales!$F:$F, $F224, Aux_Totales!$A:$A, Aperturas!$A$2), 0))</f>
        <v/>
      </c>
      <c r="IZW224" s="21" t="str">
        <f>IF(IZW220 = "", "", IFERROR(IZW220 / SUMIFS(Aux_Totales!$N:$N, Aux_Totales!$F:$F, $F224, Aux_Totales!$A:$A, Aperturas!$A$2), 0))</f>
        <v/>
      </c>
      <c r="IZX224" s="21" t="str">
        <f>IF(IZX220 = "", "", IFERROR(IZX220 / SUMIFS(Aux_Totales!$N:$N, Aux_Totales!$F:$F, $F224, Aux_Totales!$A:$A, Aperturas!$A$2), 0))</f>
        <v/>
      </c>
      <c r="IZY224" s="21" t="str">
        <f>IF(IZY220 = "", "", IFERROR(IZY220 / SUMIFS(Aux_Totales!$N:$N, Aux_Totales!$F:$F, $F224, Aux_Totales!$A:$A, Aperturas!$A$2), 0))</f>
        <v/>
      </c>
      <c r="IZZ224" s="21" t="str">
        <f>IF(IZZ220 = "", "", IFERROR(IZZ220 / SUMIFS(Aux_Totales!$N:$N, Aux_Totales!$F:$F, $F224, Aux_Totales!$A:$A, Aperturas!$A$2), 0))</f>
        <v/>
      </c>
      <c r="JAA224" s="21" t="str">
        <f>IF(JAA220 = "", "", IFERROR(JAA220 / SUMIFS(Aux_Totales!$N:$N, Aux_Totales!$F:$F, $F224, Aux_Totales!$A:$A, Aperturas!$A$2), 0))</f>
        <v/>
      </c>
      <c r="JAB224" s="21" t="str">
        <f>IF(JAB220 = "", "", IFERROR(JAB220 / SUMIFS(Aux_Totales!$N:$N, Aux_Totales!$F:$F, $F224, Aux_Totales!$A:$A, Aperturas!$A$2), 0))</f>
        <v/>
      </c>
      <c r="JAC224" s="21" t="str">
        <f>IF(JAC220 = "", "", IFERROR(JAC220 / SUMIFS(Aux_Totales!$N:$N, Aux_Totales!$F:$F, $F224, Aux_Totales!$A:$A, Aperturas!$A$2), 0))</f>
        <v/>
      </c>
      <c r="JAD224" s="21" t="str">
        <f>IF(JAD220 = "", "", IFERROR(JAD220 / SUMIFS(Aux_Totales!$N:$N, Aux_Totales!$F:$F, $F224, Aux_Totales!$A:$A, Aperturas!$A$2), 0))</f>
        <v/>
      </c>
      <c r="JAE224" s="21" t="str">
        <f>IF(JAE220 = "", "", IFERROR(JAE220 / SUMIFS(Aux_Totales!$N:$N, Aux_Totales!$F:$F, $F224, Aux_Totales!$A:$A, Aperturas!$A$2), 0))</f>
        <v/>
      </c>
      <c r="JAF224" s="21" t="str">
        <f>IF(JAF220 = "", "", IFERROR(JAF220 / SUMIFS(Aux_Totales!$N:$N, Aux_Totales!$F:$F, $F224, Aux_Totales!$A:$A, Aperturas!$A$2), 0))</f>
        <v/>
      </c>
      <c r="JAG224" s="21" t="str">
        <f>IF(JAG220 = "", "", IFERROR(JAG220 / SUMIFS(Aux_Totales!$N:$N, Aux_Totales!$F:$F, $F224, Aux_Totales!$A:$A, Aperturas!$A$2), 0))</f>
        <v/>
      </c>
      <c r="JAH224" s="21" t="str">
        <f>IF(JAH220 = "", "", IFERROR(JAH220 / SUMIFS(Aux_Totales!$N:$N, Aux_Totales!$F:$F, $F224, Aux_Totales!$A:$A, Aperturas!$A$2), 0))</f>
        <v/>
      </c>
      <c r="JAI224" s="21" t="str">
        <f>IF(JAI220 = "", "", IFERROR(JAI220 / SUMIFS(Aux_Totales!$N:$N, Aux_Totales!$F:$F, $F224, Aux_Totales!$A:$A, Aperturas!$A$2), 0))</f>
        <v/>
      </c>
      <c r="JAJ224" s="21" t="str">
        <f>IF(JAJ220 = "", "", IFERROR(JAJ220 / SUMIFS(Aux_Totales!$N:$N, Aux_Totales!$F:$F, $F224, Aux_Totales!$A:$A, Aperturas!$A$2), 0))</f>
        <v/>
      </c>
      <c r="JAK224" s="21" t="str">
        <f>IF(JAK220 = "", "", IFERROR(JAK220 / SUMIFS(Aux_Totales!$N:$N, Aux_Totales!$F:$F, $F224, Aux_Totales!$A:$A, Aperturas!$A$2), 0))</f>
        <v/>
      </c>
      <c r="JAL224" s="21" t="str">
        <f>IF(JAL220 = "", "", IFERROR(JAL220 / SUMIFS(Aux_Totales!$N:$N, Aux_Totales!$F:$F, $F224, Aux_Totales!$A:$A, Aperturas!$A$2), 0))</f>
        <v/>
      </c>
      <c r="JAM224" s="21" t="str">
        <f>IF(JAM220 = "", "", IFERROR(JAM220 / SUMIFS(Aux_Totales!$N:$N, Aux_Totales!$F:$F, $F224, Aux_Totales!$A:$A, Aperturas!$A$2), 0))</f>
        <v/>
      </c>
      <c r="JAN224" s="21" t="str">
        <f>IF(JAN220 = "", "", IFERROR(JAN220 / SUMIFS(Aux_Totales!$N:$N, Aux_Totales!$F:$F, $F224, Aux_Totales!$A:$A, Aperturas!$A$2), 0))</f>
        <v/>
      </c>
      <c r="JAO224" s="21" t="str">
        <f>IF(JAO220 = "", "", IFERROR(JAO220 / SUMIFS(Aux_Totales!$N:$N, Aux_Totales!$F:$F, $F224, Aux_Totales!$A:$A, Aperturas!$A$2), 0))</f>
        <v/>
      </c>
      <c r="JAP224" s="21" t="str">
        <f>IF(JAP220 = "", "", IFERROR(JAP220 / SUMIFS(Aux_Totales!$N:$N, Aux_Totales!$F:$F, $F224, Aux_Totales!$A:$A, Aperturas!$A$2), 0))</f>
        <v/>
      </c>
      <c r="JAQ224" s="21" t="str">
        <f>IF(JAQ220 = "", "", IFERROR(JAQ220 / SUMIFS(Aux_Totales!$N:$N, Aux_Totales!$F:$F, $F224, Aux_Totales!$A:$A, Aperturas!$A$2), 0))</f>
        <v/>
      </c>
      <c r="JAR224" s="21" t="str">
        <f>IF(JAR220 = "", "", IFERROR(JAR220 / SUMIFS(Aux_Totales!$N:$N, Aux_Totales!$F:$F, $F224, Aux_Totales!$A:$A, Aperturas!$A$2), 0))</f>
        <v/>
      </c>
      <c r="JAS224" s="21" t="str">
        <f>IF(JAS220 = "", "", IFERROR(JAS220 / SUMIFS(Aux_Totales!$N:$N, Aux_Totales!$F:$F, $F224, Aux_Totales!$A:$A, Aperturas!$A$2), 0))</f>
        <v/>
      </c>
      <c r="JAT224" s="21" t="str">
        <f>IF(JAT220 = "", "", IFERROR(JAT220 / SUMIFS(Aux_Totales!$N:$N, Aux_Totales!$F:$F, $F224, Aux_Totales!$A:$A, Aperturas!$A$2), 0))</f>
        <v/>
      </c>
      <c r="JAU224" s="21" t="str">
        <f>IF(JAU220 = "", "", IFERROR(JAU220 / SUMIFS(Aux_Totales!$N:$N, Aux_Totales!$F:$F, $F224, Aux_Totales!$A:$A, Aperturas!$A$2), 0))</f>
        <v/>
      </c>
      <c r="JAV224" s="21" t="str">
        <f>IF(JAV220 = "", "", IFERROR(JAV220 / SUMIFS(Aux_Totales!$N:$N, Aux_Totales!$F:$F, $F224, Aux_Totales!$A:$A, Aperturas!$A$2), 0))</f>
        <v/>
      </c>
      <c r="JAW224" s="21" t="str">
        <f>IF(JAW220 = "", "", IFERROR(JAW220 / SUMIFS(Aux_Totales!$N:$N, Aux_Totales!$F:$F, $F224, Aux_Totales!$A:$A, Aperturas!$A$2), 0))</f>
        <v/>
      </c>
      <c r="JAX224" s="21" t="str">
        <f>IF(JAX220 = "", "", IFERROR(JAX220 / SUMIFS(Aux_Totales!$N:$N, Aux_Totales!$F:$F, $F224, Aux_Totales!$A:$A, Aperturas!$A$2), 0))</f>
        <v/>
      </c>
      <c r="JAY224" s="21" t="str">
        <f>IF(JAY220 = "", "", IFERROR(JAY220 / SUMIFS(Aux_Totales!$N:$N, Aux_Totales!$F:$F, $F224, Aux_Totales!$A:$A, Aperturas!$A$2), 0))</f>
        <v/>
      </c>
      <c r="JAZ224" s="21" t="str">
        <f>IF(JAZ220 = "", "", IFERROR(JAZ220 / SUMIFS(Aux_Totales!$N:$N, Aux_Totales!$F:$F, $F224, Aux_Totales!$A:$A, Aperturas!$A$2), 0))</f>
        <v/>
      </c>
      <c r="JBA224" s="21" t="str">
        <f>IF(JBA220 = "", "", IFERROR(JBA220 / SUMIFS(Aux_Totales!$N:$N, Aux_Totales!$F:$F, $F224, Aux_Totales!$A:$A, Aperturas!$A$2), 0))</f>
        <v/>
      </c>
      <c r="JBB224" s="21" t="str">
        <f>IF(JBB220 = "", "", IFERROR(JBB220 / SUMIFS(Aux_Totales!$N:$N, Aux_Totales!$F:$F, $F224, Aux_Totales!$A:$A, Aperturas!$A$2), 0))</f>
        <v/>
      </c>
      <c r="JBC224" s="21" t="str">
        <f>IF(JBC220 = "", "", IFERROR(JBC220 / SUMIFS(Aux_Totales!$N:$N, Aux_Totales!$F:$F, $F224, Aux_Totales!$A:$A, Aperturas!$A$2), 0))</f>
        <v/>
      </c>
      <c r="JBD224" s="21" t="str">
        <f>IF(JBD220 = "", "", IFERROR(JBD220 / SUMIFS(Aux_Totales!$N:$N, Aux_Totales!$F:$F, $F224, Aux_Totales!$A:$A, Aperturas!$A$2), 0))</f>
        <v/>
      </c>
      <c r="JBE224" s="21" t="str">
        <f>IF(JBE220 = "", "", IFERROR(JBE220 / SUMIFS(Aux_Totales!$N:$N, Aux_Totales!$F:$F, $F224, Aux_Totales!$A:$A, Aperturas!$A$2), 0))</f>
        <v/>
      </c>
      <c r="JBF224" s="21" t="str">
        <f>IF(JBF220 = "", "", IFERROR(JBF220 / SUMIFS(Aux_Totales!$N:$N, Aux_Totales!$F:$F, $F224, Aux_Totales!$A:$A, Aperturas!$A$2), 0))</f>
        <v/>
      </c>
      <c r="JBG224" s="21" t="str">
        <f>IF(JBG220 = "", "", IFERROR(JBG220 / SUMIFS(Aux_Totales!$N:$N, Aux_Totales!$F:$F, $F224, Aux_Totales!$A:$A, Aperturas!$A$2), 0))</f>
        <v/>
      </c>
      <c r="JBH224" s="21" t="str">
        <f>IF(JBH220 = "", "", IFERROR(JBH220 / SUMIFS(Aux_Totales!$N:$N, Aux_Totales!$F:$F, $F224, Aux_Totales!$A:$A, Aperturas!$A$2), 0))</f>
        <v/>
      </c>
      <c r="JBI224" s="21" t="str">
        <f>IF(JBI220 = "", "", IFERROR(JBI220 / SUMIFS(Aux_Totales!$N:$N, Aux_Totales!$F:$F, $F224, Aux_Totales!$A:$A, Aperturas!$A$2), 0))</f>
        <v/>
      </c>
      <c r="JBJ224" s="21" t="str">
        <f>IF(JBJ220 = "", "", IFERROR(JBJ220 / SUMIFS(Aux_Totales!$N:$N, Aux_Totales!$F:$F, $F224, Aux_Totales!$A:$A, Aperturas!$A$2), 0))</f>
        <v/>
      </c>
      <c r="JBK224" s="21" t="str">
        <f>IF(JBK220 = "", "", IFERROR(JBK220 / SUMIFS(Aux_Totales!$N:$N, Aux_Totales!$F:$F, $F224, Aux_Totales!$A:$A, Aperturas!$A$2), 0))</f>
        <v/>
      </c>
      <c r="JBL224" s="21" t="str">
        <f>IF(JBL220 = "", "", IFERROR(JBL220 / SUMIFS(Aux_Totales!$N:$N, Aux_Totales!$F:$F, $F224, Aux_Totales!$A:$A, Aperturas!$A$2), 0))</f>
        <v/>
      </c>
      <c r="JBM224" s="21" t="str">
        <f>IF(JBM220 = "", "", IFERROR(JBM220 / SUMIFS(Aux_Totales!$N:$N, Aux_Totales!$F:$F, $F224, Aux_Totales!$A:$A, Aperturas!$A$2), 0))</f>
        <v/>
      </c>
      <c r="JBN224" s="21" t="str">
        <f>IF(JBN220 = "", "", IFERROR(JBN220 / SUMIFS(Aux_Totales!$N:$N, Aux_Totales!$F:$F, $F224, Aux_Totales!$A:$A, Aperturas!$A$2), 0))</f>
        <v/>
      </c>
      <c r="JBO224" s="21" t="str">
        <f>IF(JBO220 = "", "", IFERROR(JBO220 / SUMIFS(Aux_Totales!$N:$N, Aux_Totales!$F:$F, $F224, Aux_Totales!$A:$A, Aperturas!$A$2), 0))</f>
        <v/>
      </c>
      <c r="JBP224" s="21" t="str">
        <f>IF(JBP220 = "", "", IFERROR(JBP220 / SUMIFS(Aux_Totales!$N:$N, Aux_Totales!$F:$F, $F224, Aux_Totales!$A:$A, Aperturas!$A$2), 0))</f>
        <v/>
      </c>
      <c r="JBQ224" s="21" t="str">
        <f>IF(JBQ220 = "", "", IFERROR(JBQ220 / SUMIFS(Aux_Totales!$N:$N, Aux_Totales!$F:$F, $F224, Aux_Totales!$A:$A, Aperturas!$A$2), 0))</f>
        <v/>
      </c>
      <c r="JBR224" s="21" t="str">
        <f>IF(JBR220 = "", "", IFERROR(JBR220 / SUMIFS(Aux_Totales!$N:$N, Aux_Totales!$F:$F, $F224, Aux_Totales!$A:$A, Aperturas!$A$2), 0))</f>
        <v/>
      </c>
      <c r="JBS224" s="21" t="str">
        <f>IF(JBS220 = "", "", IFERROR(JBS220 / SUMIFS(Aux_Totales!$N:$N, Aux_Totales!$F:$F, $F224, Aux_Totales!$A:$A, Aperturas!$A$2), 0))</f>
        <v/>
      </c>
      <c r="JBT224" s="21" t="str">
        <f>IF(JBT220 = "", "", IFERROR(JBT220 / SUMIFS(Aux_Totales!$N:$N, Aux_Totales!$F:$F, $F224, Aux_Totales!$A:$A, Aperturas!$A$2), 0))</f>
        <v/>
      </c>
      <c r="JBU224" s="21" t="str">
        <f>IF(JBU220 = "", "", IFERROR(JBU220 / SUMIFS(Aux_Totales!$N:$N, Aux_Totales!$F:$F, $F224, Aux_Totales!$A:$A, Aperturas!$A$2), 0))</f>
        <v/>
      </c>
      <c r="JBV224" s="21" t="str">
        <f>IF(JBV220 = "", "", IFERROR(JBV220 / SUMIFS(Aux_Totales!$N:$N, Aux_Totales!$F:$F, $F224, Aux_Totales!$A:$A, Aperturas!$A$2), 0))</f>
        <v/>
      </c>
      <c r="JBW224" s="21" t="str">
        <f>IF(JBW220 = "", "", IFERROR(JBW220 / SUMIFS(Aux_Totales!$N:$N, Aux_Totales!$F:$F, $F224, Aux_Totales!$A:$A, Aperturas!$A$2), 0))</f>
        <v/>
      </c>
      <c r="JBX224" s="21" t="str">
        <f>IF(JBX220 = "", "", IFERROR(JBX220 / SUMIFS(Aux_Totales!$N:$N, Aux_Totales!$F:$F, $F224, Aux_Totales!$A:$A, Aperturas!$A$2), 0))</f>
        <v/>
      </c>
      <c r="JBY224" s="21" t="str">
        <f>IF(JBY220 = "", "", IFERROR(JBY220 / SUMIFS(Aux_Totales!$N:$N, Aux_Totales!$F:$F, $F224, Aux_Totales!$A:$A, Aperturas!$A$2), 0))</f>
        <v/>
      </c>
      <c r="JBZ224" s="21" t="str">
        <f>IF(JBZ220 = "", "", IFERROR(JBZ220 / SUMIFS(Aux_Totales!$N:$N, Aux_Totales!$F:$F, $F224, Aux_Totales!$A:$A, Aperturas!$A$2), 0))</f>
        <v/>
      </c>
      <c r="JCA224" s="21" t="str">
        <f>IF(JCA220 = "", "", IFERROR(JCA220 / SUMIFS(Aux_Totales!$N:$N, Aux_Totales!$F:$F, $F224, Aux_Totales!$A:$A, Aperturas!$A$2), 0))</f>
        <v/>
      </c>
      <c r="JCB224" s="21" t="str">
        <f>IF(JCB220 = "", "", IFERROR(JCB220 / SUMIFS(Aux_Totales!$N:$N, Aux_Totales!$F:$F, $F224, Aux_Totales!$A:$A, Aperturas!$A$2), 0))</f>
        <v/>
      </c>
      <c r="JCC224" s="21" t="str">
        <f>IF(JCC220 = "", "", IFERROR(JCC220 / SUMIFS(Aux_Totales!$N:$N, Aux_Totales!$F:$F, $F224, Aux_Totales!$A:$A, Aperturas!$A$2), 0))</f>
        <v/>
      </c>
      <c r="JCD224" s="21" t="str">
        <f>IF(JCD220 = "", "", IFERROR(JCD220 / SUMIFS(Aux_Totales!$N:$N, Aux_Totales!$F:$F, $F224, Aux_Totales!$A:$A, Aperturas!$A$2), 0))</f>
        <v/>
      </c>
      <c r="JCE224" s="21" t="str">
        <f>IF(JCE220 = "", "", IFERROR(JCE220 / SUMIFS(Aux_Totales!$N:$N, Aux_Totales!$F:$F, $F224, Aux_Totales!$A:$A, Aperturas!$A$2), 0))</f>
        <v/>
      </c>
      <c r="JCF224" s="21" t="str">
        <f>IF(JCF220 = "", "", IFERROR(JCF220 / SUMIFS(Aux_Totales!$N:$N, Aux_Totales!$F:$F, $F224, Aux_Totales!$A:$A, Aperturas!$A$2), 0))</f>
        <v/>
      </c>
      <c r="JCG224" s="21" t="str">
        <f>IF(JCG220 = "", "", IFERROR(JCG220 / SUMIFS(Aux_Totales!$N:$N, Aux_Totales!$F:$F, $F224, Aux_Totales!$A:$A, Aperturas!$A$2), 0))</f>
        <v/>
      </c>
      <c r="JCH224" s="21" t="str">
        <f>IF(JCH220 = "", "", IFERROR(JCH220 / SUMIFS(Aux_Totales!$N:$N, Aux_Totales!$F:$F, $F224, Aux_Totales!$A:$A, Aperturas!$A$2), 0))</f>
        <v/>
      </c>
      <c r="JCI224" s="21" t="str">
        <f>IF(JCI220 = "", "", IFERROR(JCI220 / SUMIFS(Aux_Totales!$N:$N, Aux_Totales!$F:$F, $F224, Aux_Totales!$A:$A, Aperturas!$A$2), 0))</f>
        <v/>
      </c>
      <c r="JCJ224" s="21" t="str">
        <f>IF(JCJ220 = "", "", IFERROR(JCJ220 / SUMIFS(Aux_Totales!$N:$N, Aux_Totales!$F:$F, $F224, Aux_Totales!$A:$A, Aperturas!$A$2), 0))</f>
        <v/>
      </c>
      <c r="JCK224" s="21" t="str">
        <f>IF(JCK220 = "", "", IFERROR(JCK220 / SUMIFS(Aux_Totales!$N:$N, Aux_Totales!$F:$F, $F224, Aux_Totales!$A:$A, Aperturas!$A$2), 0))</f>
        <v/>
      </c>
      <c r="JCL224" s="21" t="str">
        <f>IF(JCL220 = "", "", IFERROR(JCL220 / SUMIFS(Aux_Totales!$N:$N, Aux_Totales!$F:$F, $F224, Aux_Totales!$A:$A, Aperturas!$A$2), 0))</f>
        <v/>
      </c>
      <c r="JCM224" s="21" t="str">
        <f>IF(JCM220 = "", "", IFERROR(JCM220 / SUMIFS(Aux_Totales!$N:$N, Aux_Totales!$F:$F, $F224, Aux_Totales!$A:$A, Aperturas!$A$2), 0))</f>
        <v/>
      </c>
      <c r="JCN224" s="21" t="str">
        <f>IF(JCN220 = "", "", IFERROR(JCN220 / SUMIFS(Aux_Totales!$N:$N, Aux_Totales!$F:$F, $F224, Aux_Totales!$A:$A, Aperturas!$A$2), 0))</f>
        <v/>
      </c>
      <c r="JCO224" s="21" t="str">
        <f>IF(JCO220 = "", "", IFERROR(JCO220 / SUMIFS(Aux_Totales!$N:$N, Aux_Totales!$F:$F, $F224, Aux_Totales!$A:$A, Aperturas!$A$2), 0))</f>
        <v/>
      </c>
      <c r="JCP224" s="21" t="str">
        <f>IF(JCP220 = "", "", IFERROR(JCP220 / SUMIFS(Aux_Totales!$N:$N, Aux_Totales!$F:$F, $F224, Aux_Totales!$A:$A, Aperturas!$A$2), 0))</f>
        <v/>
      </c>
      <c r="JCQ224" s="21" t="str">
        <f>IF(JCQ220 = "", "", IFERROR(JCQ220 / SUMIFS(Aux_Totales!$N:$N, Aux_Totales!$F:$F, $F224, Aux_Totales!$A:$A, Aperturas!$A$2), 0))</f>
        <v/>
      </c>
      <c r="JCR224" s="21" t="str">
        <f>IF(JCR220 = "", "", IFERROR(JCR220 / SUMIFS(Aux_Totales!$N:$N, Aux_Totales!$F:$F, $F224, Aux_Totales!$A:$A, Aperturas!$A$2), 0))</f>
        <v/>
      </c>
      <c r="JCS224" s="21" t="str">
        <f>IF(JCS220 = "", "", IFERROR(JCS220 / SUMIFS(Aux_Totales!$N:$N, Aux_Totales!$F:$F, $F224, Aux_Totales!$A:$A, Aperturas!$A$2), 0))</f>
        <v/>
      </c>
      <c r="JCT224" s="21" t="str">
        <f>IF(JCT220 = "", "", IFERROR(JCT220 / SUMIFS(Aux_Totales!$N:$N, Aux_Totales!$F:$F, $F224, Aux_Totales!$A:$A, Aperturas!$A$2), 0))</f>
        <v/>
      </c>
      <c r="JCU224" s="21" t="str">
        <f>IF(JCU220 = "", "", IFERROR(JCU220 / SUMIFS(Aux_Totales!$N:$N, Aux_Totales!$F:$F, $F224, Aux_Totales!$A:$A, Aperturas!$A$2), 0))</f>
        <v/>
      </c>
      <c r="JCV224" s="21" t="str">
        <f>IF(JCV220 = "", "", IFERROR(JCV220 / SUMIFS(Aux_Totales!$N:$N, Aux_Totales!$F:$F, $F224, Aux_Totales!$A:$A, Aperturas!$A$2), 0))</f>
        <v/>
      </c>
      <c r="JCW224" s="21" t="str">
        <f>IF(JCW220 = "", "", IFERROR(JCW220 / SUMIFS(Aux_Totales!$N:$N, Aux_Totales!$F:$F, $F224, Aux_Totales!$A:$A, Aperturas!$A$2), 0))</f>
        <v/>
      </c>
      <c r="JCX224" s="21" t="str">
        <f>IF(JCX220 = "", "", IFERROR(JCX220 / SUMIFS(Aux_Totales!$N:$N, Aux_Totales!$F:$F, $F224, Aux_Totales!$A:$A, Aperturas!$A$2), 0))</f>
        <v/>
      </c>
      <c r="JCY224" s="21" t="str">
        <f>IF(JCY220 = "", "", IFERROR(JCY220 / SUMIFS(Aux_Totales!$N:$N, Aux_Totales!$F:$F, $F224, Aux_Totales!$A:$A, Aperturas!$A$2), 0))</f>
        <v/>
      </c>
      <c r="JCZ224" s="21" t="str">
        <f>IF(JCZ220 = "", "", IFERROR(JCZ220 / SUMIFS(Aux_Totales!$N:$N, Aux_Totales!$F:$F, $F224, Aux_Totales!$A:$A, Aperturas!$A$2), 0))</f>
        <v/>
      </c>
      <c r="JDA224" s="21" t="str">
        <f>IF(JDA220 = "", "", IFERROR(JDA220 / SUMIFS(Aux_Totales!$N:$N, Aux_Totales!$F:$F, $F224, Aux_Totales!$A:$A, Aperturas!$A$2), 0))</f>
        <v/>
      </c>
      <c r="JDB224" s="21" t="str">
        <f>IF(JDB220 = "", "", IFERROR(JDB220 / SUMIFS(Aux_Totales!$N:$N, Aux_Totales!$F:$F, $F224, Aux_Totales!$A:$A, Aperturas!$A$2), 0))</f>
        <v/>
      </c>
      <c r="JDC224" s="21" t="str">
        <f>IF(JDC220 = "", "", IFERROR(JDC220 / SUMIFS(Aux_Totales!$N:$N, Aux_Totales!$F:$F, $F224, Aux_Totales!$A:$A, Aperturas!$A$2), 0))</f>
        <v/>
      </c>
      <c r="JDD224" s="21" t="str">
        <f>IF(JDD220 = "", "", IFERROR(JDD220 / SUMIFS(Aux_Totales!$N:$N, Aux_Totales!$F:$F, $F224, Aux_Totales!$A:$A, Aperturas!$A$2), 0))</f>
        <v/>
      </c>
      <c r="JDE224" s="21" t="str">
        <f>IF(JDE220 = "", "", IFERROR(JDE220 / SUMIFS(Aux_Totales!$N:$N, Aux_Totales!$F:$F, $F224, Aux_Totales!$A:$A, Aperturas!$A$2), 0))</f>
        <v/>
      </c>
      <c r="JDF224" s="21" t="str">
        <f>IF(JDF220 = "", "", IFERROR(JDF220 / SUMIFS(Aux_Totales!$N:$N, Aux_Totales!$F:$F, $F224, Aux_Totales!$A:$A, Aperturas!$A$2), 0))</f>
        <v/>
      </c>
      <c r="JDG224" s="21" t="str">
        <f>IF(JDG220 = "", "", IFERROR(JDG220 / SUMIFS(Aux_Totales!$N:$N, Aux_Totales!$F:$F, $F224, Aux_Totales!$A:$A, Aperturas!$A$2), 0))</f>
        <v/>
      </c>
      <c r="JDH224" s="21" t="str">
        <f>IF(JDH220 = "", "", IFERROR(JDH220 / SUMIFS(Aux_Totales!$N:$N, Aux_Totales!$F:$F, $F224, Aux_Totales!$A:$A, Aperturas!$A$2), 0))</f>
        <v/>
      </c>
      <c r="JDI224" s="21" t="str">
        <f>IF(JDI220 = "", "", IFERROR(JDI220 / SUMIFS(Aux_Totales!$N:$N, Aux_Totales!$F:$F, $F224, Aux_Totales!$A:$A, Aperturas!$A$2), 0))</f>
        <v/>
      </c>
      <c r="JDJ224" s="21" t="str">
        <f>IF(JDJ220 = "", "", IFERROR(JDJ220 / SUMIFS(Aux_Totales!$N:$N, Aux_Totales!$F:$F, $F224, Aux_Totales!$A:$A, Aperturas!$A$2), 0))</f>
        <v/>
      </c>
      <c r="JDK224" s="21" t="str">
        <f>IF(JDK220 = "", "", IFERROR(JDK220 / SUMIFS(Aux_Totales!$N:$N, Aux_Totales!$F:$F, $F224, Aux_Totales!$A:$A, Aperturas!$A$2), 0))</f>
        <v/>
      </c>
      <c r="JDL224" s="21" t="str">
        <f>IF(JDL220 = "", "", IFERROR(JDL220 / SUMIFS(Aux_Totales!$N:$N, Aux_Totales!$F:$F, $F224, Aux_Totales!$A:$A, Aperturas!$A$2), 0))</f>
        <v/>
      </c>
      <c r="JDM224" s="21" t="str">
        <f>IF(JDM220 = "", "", IFERROR(JDM220 / SUMIFS(Aux_Totales!$N:$N, Aux_Totales!$F:$F, $F224, Aux_Totales!$A:$A, Aperturas!$A$2), 0))</f>
        <v/>
      </c>
      <c r="JDN224" s="21" t="str">
        <f>IF(JDN220 = "", "", IFERROR(JDN220 / SUMIFS(Aux_Totales!$N:$N, Aux_Totales!$F:$F, $F224, Aux_Totales!$A:$A, Aperturas!$A$2), 0))</f>
        <v/>
      </c>
      <c r="JDO224" s="21" t="str">
        <f>IF(JDO220 = "", "", IFERROR(JDO220 / SUMIFS(Aux_Totales!$N:$N, Aux_Totales!$F:$F, $F224, Aux_Totales!$A:$A, Aperturas!$A$2), 0))</f>
        <v/>
      </c>
      <c r="JDP224" s="21" t="str">
        <f>IF(JDP220 = "", "", IFERROR(JDP220 / SUMIFS(Aux_Totales!$N:$N, Aux_Totales!$F:$F, $F224, Aux_Totales!$A:$A, Aperturas!$A$2), 0))</f>
        <v/>
      </c>
      <c r="JDQ224" s="21" t="str">
        <f>IF(JDQ220 = "", "", IFERROR(JDQ220 / SUMIFS(Aux_Totales!$N:$N, Aux_Totales!$F:$F, $F224, Aux_Totales!$A:$A, Aperturas!$A$2), 0))</f>
        <v/>
      </c>
      <c r="JDR224" s="21" t="str">
        <f>IF(JDR220 = "", "", IFERROR(JDR220 / SUMIFS(Aux_Totales!$N:$N, Aux_Totales!$F:$F, $F224, Aux_Totales!$A:$A, Aperturas!$A$2), 0))</f>
        <v/>
      </c>
      <c r="JDS224" s="21" t="str">
        <f>IF(JDS220 = "", "", IFERROR(JDS220 / SUMIFS(Aux_Totales!$N:$N, Aux_Totales!$F:$F, $F224, Aux_Totales!$A:$A, Aperturas!$A$2), 0))</f>
        <v/>
      </c>
      <c r="JDT224" s="21" t="str">
        <f>IF(JDT220 = "", "", IFERROR(JDT220 / SUMIFS(Aux_Totales!$N:$N, Aux_Totales!$F:$F, $F224, Aux_Totales!$A:$A, Aperturas!$A$2), 0))</f>
        <v/>
      </c>
      <c r="JDU224" s="21" t="str">
        <f>IF(JDU220 = "", "", IFERROR(JDU220 / SUMIFS(Aux_Totales!$N:$N, Aux_Totales!$F:$F, $F224, Aux_Totales!$A:$A, Aperturas!$A$2), 0))</f>
        <v/>
      </c>
      <c r="JDV224" s="21" t="str">
        <f>IF(JDV220 = "", "", IFERROR(JDV220 / SUMIFS(Aux_Totales!$N:$N, Aux_Totales!$F:$F, $F224, Aux_Totales!$A:$A, Aperturas!$A$2), 0))</f>
        <v/>
      </c>
      <c r="JDW224" s="21" t="str">
        <f>IF(JDW220 = "", "", IFERROR(JDW220 / SUMIFS(Aux_Totales!$N:$N, Aux_Totales!$F:$F, $F224, Aux_Totales!$A:$A, Aperturas!$A$2), 0))</f>
        <v/>
      </c>
      <c r="JDX224" s="21" t="str">
        <f>IF(JDX220 = "", "", IFERROR(JDX220 / SUMIFS(Aux_Totales!$N:$N, Aux_Totales!$F:$F, $F224, Aux_Totales!$A:$A, Aperturas!$A$2), 0))</f>
        <v/>
      </c>
      <c r="JDY224" s="21" t="str">
        <f>IF(JDY220 = "", "", IFERROR(JDY220 / SUMIFS(Aux_Totales!$N:$N, Aux_Totales!$F:$F, $F224, Aux_Totales!$A:$A, Aperturas!$A$2), 0))</f>
        <v/>
      </c>
      <c r="JDZ224" s="21" t="str">
        <f>IF(JDZ220 = "", "", IFERROR(JDZ220 / SUMIFS(Aux_Totales!$N:$N, Aux_Totales!$F:$F, $F224, Aux_Totales!$A:$A, Aperturas!$A$2), 0))</f>
        <v/>
      </c>
      <c r="JEA224" s="21" t="str">
        <f>IF(JEA220 = "", "", IFERROR(JEA220 / SUMIFS(Aux_Totales!$N:$N, Aux_Totales!$F:$F, $F224, Aux_Totales!$A:$A, Aperturas!$A$2), 0))</f>
        <v/>
      </c>
      <c r="JEB224" s="21" t="str">
        <f>IF(JEB220 = "", "", IFERROR(JEB220 / SUMIFS(Aux_Totales!$N:$N, Aux_Totales!$F:$F, $F224, Aux_Totales!$A:$A, Aperturas!$A$2), 0))</f>
        <v/>
      </c>
      <c r="JEC224" s="21" t="str">
        <f>IF(JEC220 = "", "", IFERROR(JEC220 / SUMIFS(Aux_Totales!$N:$N, Aux_Totales!$F:$F, $F224, Aux_Totales!$A:$A, Aperturas!$A$2), 0))</f>
        <v/>
      </c>
      <c r="JED224" s="21" t="str">
        <f>IF(JED220 = "", "", IFERROR(JED220 / SUMIFS(Aux_Totales!$N:$N, Aux_Totales!$F:$F, $F224, Aux_Totales!$A:$A, Aperturas!$A$2), 0))</f>
        <v/>
      </c>
      <c r="JEE224" s="21" t="str">
        <f>IF(JEE220 = "", "", IFERROR(JEE220 / SUMIFS(Aux_Totales!$N:$N, Aux_Totales!$F:$F, $F224, Aux_Totales!$A:$A, Aperturas!$A$2), 0))</f>
        <v/>
      </c>
      <c r="JEF224" s="21" t="str">
        <f>IF(JEF220 = "", "", IFERROR(JEF220 / SUMIFS(Aux_Totales!$N:$N, Aux_Totales!$F:$F, $F224, Aux_Totales!$A:$A, Aperturas!$A$2), 0))</f>
        <v/>
      </c>
      <c r="JEG224" s="21" t="str">
        <f>IF(JEG220 = "", "", IFERROR(JEG220 / SUMIFS(Aux_Totales!$N:$N, Aux_Totales!$F:$F, $F224, Aux_Totales!$A:$A, Aperturas!$A$2), 0))</f>
        <v/>
      </c>
      <c r="JEH224" s="21" t="str">
        <f>IF(JEH220 = "", "", IFERROR(JEH220 / SUMIFS(Aux_Totales!$N:$N, Aux_Totales!$F:$F, $F224, Aux_Totales!$A:$A, Aperturas!$A$2), 0))</f>
        <v/>
      </c>
      <c r="JEI224" s="21" t="str">
        <f>IF(JEI220 = "", "", IFERROR(JEI220 / SUMIFS(Aux_Totales!$N:$N, Aux_Totales!$F:$F, $F224, Aux_Totales!$A:$A, Aperturas!$A$2), 0))</f>
        <v/>
      </c>
      <c r="JEJ224" s="21" t="str">
        <f>IF(JEJ220 = "", "", IFERROR(JEJ220 / SUMIFS(Aux_Totales!$N:$N, Aux_Totales!$F:$F, $F224, Aux_Totales!$A:$A, Aperturas!$A$2), 0))</f>
        <v/>
      </c>
      <c r="JEK224" s="21" t="str">
        <f>IF(JEK220 = "", "", IFERROR(JEK220 / SUMIFS(Aux_Totales!$N:$N, Aux_Totales!$F:$F, $F224, Aux_Totales!$A:$A, Aperturas!$A$2), 0))</f>
        <v/>
      </c>
      <c r="JEL224" s="21" t="str">
        <f>IF(JEL220 = "", "", IFERROR(JEL220 / SUMIFS(Aux_Totales!$N:$N, Aux_Totales!$F:$F, $F224, Aux_Totales!$A:$A, Aperturas!$A$2), 0))</f>
        <v/>
      </c>
      <c r="JEM224" s="21" t="str">
        <f>IF(JEM220 = "", "", IFERROR(JEM220 / SUMIFS(Aux_Totales!$N:$N, Aux_Totales!$F:$F, $F224, Aux_Totales!$A:$A, Aperturas!$A$2), 0))</f>
        <v/>
      </c>
      <c r="JEN224" s="21" t="str">
        <f>IF(JEN220 = "", "", IFERROR(JEN220 / SUMIFS(Aux_Totales!$N:$N, Aux_Totales!$F:$F, $F224, Aux_Totales!$A:$A, Aperturas!$A$2), 0))</f>
        <v/>
      </c>
      <c r="JEO224" s="21" t="str">
        <f>IF(JEO220 = "", "", IFERROR(JEO220 / SUMIFS(Aux_Totales!$N:$N, Aux_Totales!$F:$F, $F224, Aux_Totales!$A:$A, Aperturas!$A$2), 0))</f>
        <v/>
      </c>
      <c r="JEP224" s="21" t="str">
        <f>IF(JEP220 = "", "", IFERROR(JEP220 / SUMIFS(Aux_Totales!$N:$N, Aux_Totales!$F:$F, $F224, Aux_Totales!$A:$A, Aperturas!$A$2), 0))</f>
        <v/>
      </c>
      <c r="JEQ224" s="21" t="str">
        <f>IF(JEQ220 = "", "", IFERROR(JEQ220 / SUMIFS(Aux_Totales!$N:$N, Aux_Totales!$F:$F, $F224, Aux_Totales!$A:$A, Aperturas!$A$2), 0))</f>
        <v/>
      </c>
      <c r="JER224" s="21" t="str">
        <f>IF(JER220 = "", "", IFERROR(JER220 / SUMIFS(Aux_Totales!$N:$N, Aux_Totales!$F:$F, $F224, Aux_Totales!$A:$A, Aperturas!$A$2), 0))</f>
        <v/>
      </c>
      <c r="JES224" s="21" t="str">
        <f>IF(JES220 = "", "", IFERROR(JES220 / SUMIFS(Aux_Totales!$N:$N, Aux_Totales!$F:$F, $F224, Aux_Totales!$A:$A, Aperturas!$A$2), 0))</f>
        <v/>
      </c>
      <c r="JET224" s="21" t="str">
        <f>IF(JET220 = "", "", IFERROR(JET220 / SUMIFS(Aux_Totales!$N:$N, Aux_Totales!$F:$F, $F224, Aux_Totales!$A:$A, Aperturas!$A$2), 0))</f>
        <v/>
      </c>
      <c r="JEU224" s="21" t="str">
        <f>IF(JEU220 = "", "", IFERROR(JEU220 / SUMIFS(Aux_Totales!$N:$N, Aux_Totales!$F:$F, $F224, Aux_Totales!$A:$A, Aperturas!$A$2), 0))</f>
        <v/>
      </c>
      <c r="JEV224" s="21" t="str">
        <f>IF(JEV220 = "", "", IFERROR(JEV220 / SUMIFS(Aux_Totales!$N:$N, Aux_Totales!$F:$F, $F224, Aux_Totales!$A:$A, Aperturas!$A$2), 0))</f>
        <v/>
      </c>
      <c r="JEW224" s="21" t="str">
        <f>IF(JEW220 = "", "", IFERROR(JEW220 / SUMIFS(Aux_Totales!$N:$N, Aux_Totales!$F:$F, $F224, Aux_Totales!$A:$A, Aperturas!$A$2), 0))</f>
        <v/>
      </c>
      <c r="JEX224" s="21" t="str">
        <f>IF(JEX220 = "", "", IFERROR(JEX220 / SUMIFS(Aux_Totales!$N:$N, Aux_Totales!$F:$F, $F224, Aux_Totales!$A:$A, Aperturas!$A$2), 0))</f>
        <v/>
      </c>
      <c r="JEY224" s="21" t="str">
        <f>IF(JEY220 = "", "", IFERROR(JEY220 / SUMIFS(Aux_Totales!$N:$N, Aux_Totales!$F:$F, $F224, Aux_Totales!$A:$A, Aperturas!$A$2), 0))</f>
        <v/>
      </c>
      <c r="JEZ224" s="21" t="str">
        <f>IF(JEZ220 = "", "", IFERROR(JEZ220 / SUMIFS(Aux_Totales!$N:$N, Aux_Totales!$F:$F, $F224, Aux_Totales!$A:$A, Aperturas!$A$2), 0))</f>
        <v/>
      </c>
      <c r="JFA224" s="21" t="str">
        <f>IF(JFA220 = "", "", IFERROR(JFA220 / SUMIFS(Aux_Totales!$N:$N, Aux_Totales!$F:$F, $F224, Aux_Totales!$A:$A, Aperturas!$A$2), 0))</f>
        <v/>
      </c>
      <c r="JFB224" s="21" t="str">
        <f>IF(JFB220 = "", "", IFERROR(JFB220 / SUMIFS(Aux_Totales!$N:$N, Aux_Totales!$F:$F, $F224, Aux_Totales!$A:$A, Aperturas!$A$2), 0))</f>
        <v/>
      </c>
      <c r="JFC224" s="21" t="str">
        <f>IF(JFC220 = "", "", IFERROR(JFC220 / SUMIFS(Aux_Totales!$N:$N, Aux_Totales!$F:$F, $F224, Aux_Totales!$A:$A, Aperturas!$A$2), 0))</f>
        <v/>
      </c>
      <c r="JFD224" s="21" t="str">
        <f>IF(JFD220 = "", "", IFERROR(JFD220 / SUMIFS(Aux_Totales!$N:$N, Aux_Totales!$F:$F, $F224, Aux_Totales!$A:$A, Aperturas!$A$2), 0))</f>
        <v/>
      </c>
      <c r="JFE224" s="21" t="str">
        <f>IF(JFE220 = "", "", IFERROR(JFE220 / SUMIFS(Aux_Totales!$N:$N, Aux_Totales!$F:$F, $F224, Aux_Totales!$A:$A, Aperturas!$A$2), 0))</f>
        <v/>
      </c>
      <c r="JFF224" s="21" t="str">
        <f>IF(JFF220 = "", "", IFERROR(JFF220 / SUMIFS(Aux_Totales!$N:$N, Aux_Totales!$F:$F, $F224, Aux_Totales!$A:$A, Aperturas!$A$2), 0))</f>
        <v/>
      </c>
      <c r="JFG224" s="21" t="str">
        <f>IF(JFG220 = "", "", IFERROR(JFG220 / SUMIFS(Aux_Totales!$N:$N, Aux_Totales!$F:$F, $F224, Aux_Totales!$A:$A, Aperturas!$A$2), 0))</f>
        <v/>
      </c>
      <c r="JFH224" s="21" t="str">
        <f>IF(JFH220 = "", "", IFERROR(JFH220 / SUMIFS(Aux_Totales!$N:$N, Aux_Totales!$F:$F, $F224, Aux_Totales!$A:$A, Aperturas!$A$2), 0))</f>
        <v/>
      </c>
      <c r="JFI224" s="21" t="str">
        <f>IF(JFI220 = "", "", IFERROR(JFI220 / SUMIFS(Aux_Totales!$N:$N, Aux_Totales!$F:$F, $F224, Aux_Totales!$A:$A, Aperturas!$A$2), 0))</f>
        <v/>
      </c>
      <c r="JFJ224" s="21" t="str">
        <f>IF(JFJ220 = "", "", IFERROR(JFJ220 / SUMIFS(Aux_Totales!$N:$N, Aux_Totales!$F:$F, $F224, Aux_Totales!$A:$A, Aperturas!$A$2), 0))</f>
        <v/>
      </c>
      <c r="JFK224" s="21" t="str">
        <f>IF(JFK220 = "", "", IFERROR(JFK220 / SUMIFS(Aux_Totales!$N:$N, Aux_Totales!$F:$F, $F224, Aux_Totales!$A:$A, Aperturas!$A$2), 0))</f>
        <v/>
      </c>
      <c r="JFL224" s="21" t="str">
        <f>IF(JFL220 = "", "", IFERROR(JFL220 / SUMIFS(Aux_Totales!$N:$N, Aux_Totales!$F:$F, $F224, Aux_Totales!$A:$A, Aperturas!$A$2), 0))</f>
        <v/>
      </c>
      <c r="JFM224" s="21" t="str">
        <f>IF(JFM220 = "", "", IFERROR(JFM220 / SUMIFS(Aux_Totales!$N:$N, Aux_Totales!$F:$F, $F224, Aux_Totales!$A:$A, Aperturas!$A$2), 0))</f>
        <v/>
      </c>
      <c r="JFN224" s="21" t="str">
        <f>IF(JFN220 = "", "", IFERROR(JFN220 / SUMIFS(Aux_Totales!$N:$N, Aux_Totales!$F:$F, $F224, Aux_Totales!$A:$A, Aperturas!$A$2), 0))</f>
        <v/>
      </c>
      <c r="JFO224" s="21" t="str">
        <f>IF(JFO220 = "", "", IFERROR(JFO220 / SUMIFS(Aux_Totales!$N:$N, Aux_Totales!$F:$F, $F224, Aux_Totales!$A:$A, Aperturas!$A$2), 0))</f>
        <v/>
      </c>
      <c r="JFP224" s="21" t="str">
        <f>IF(JFP220 = "", "", IFERROR(JFP220 / SUMIFS(Aux_Totales!$N:$N, Aux_Totales!$F:$F, $F224, Aux_Totales!$A:$A, Aperturas!$A$2), 0))</f>
        <v/>
      </c>
      <c r="JFQ224" s="21" t="str">
        <f>IF(JFQ220 = "", "", IFERROR(JFQ220 / SUMIFS(Aux_Totales!$N:$N, Aux_Totales!$F:$F, $F224, Aux_Totales!$A:$A, Aperturas!$A$2), 0))</f>
        <v/>
      </c>
      <c r="JFR224" s="21" t="str">
        <f>IF(JFR220 = "", "", IFERROR(JFR220 / SUMIFS(Aux_Totales!$N:$N, Aux_Totales!$F:$F, $F224, Aux_Totales!$A:$A, Aperturas!$A$2), 0))</f>
        <v/>
      </c>
      <c r="JFS224" s="21" t="str">
        <f>IF(JFS220 = "", "", IFERROR(JFS220 / SUMIFS(Aux_Totales!$N:$N, Aux_Totales!$F:$F, $F224, Aux_Totales!$A:$A, Aperturas!$A$2), 0))</f>
        <v/>
      </c>
      <c r="JFT224" s="21" t="str">
        <f>IF(JFT220 = "", "", IFERROR(JFT220 / SUMIFS(Aux_Totales!$N:$N, Aux_Totales!$F:$F, $F224, Aux_Totales!$A:$A, Aperturas!$A$2), 0))</f>
        <v/>
      </c>
      <c r="JFU224" s="21" t="str">
        <f>IF(JFU220 = "", "", IFERROR(JFU220 / SUMIFS(Aux_Totales!$N:$N, Aux_Totales!$F:$F, $F224, Aux_Totales!$A:$A, Aperturas!$A$2), 0))</f>
        <v/>
      </c>
      <c r="JFV224" s="21" t="str">
        <f>IF(JFV220 = "", "", IFERROR(JFV220 / SUMIFS(Aux_Totales!$N:$N, Aux_Totales!$F:$F, $F224, Aux_Totales!$A:$A, Aperturas!$A$2), 0))</f>
        <v/>
      </c>
      <c r="JFW224" s="21" t="str">
        <f>IF(JFW220 = "", "", IFERROR(JFW220 / SUMIFS(Aux_Totales!$N:$N, Aux_Totales!$F:$F, $F224, Aux_Totales!$A:$A, Aperturas!$A$2), 0))</f>
        <v/>
      </c>
      <c r="JFX224" s="21" t="str">
        <f>IF(JFX220 = "", "", IFERROR(JFX220 / SUMIFS(Aux_Totales!$N:$N, Aux_Totales!$F:$F, $F224, Aux_Totales!$A:$A, Aperturas!$A$2), 0))</f>
        <v/>
      </c>
      <c r="JFY224" s="21" t="str">
        <f>IF(JFY220 = "", "", IFERROR(JFY220 / SUMIFS(Aux_Totales!$N:$N, Aux_Totales!$F:$F, $F224, Aux_Totales!$A:$A, Aperturas!$A$2), 0))</f>
        <v/>
      </c>
      <c r="JFZ224" s="21" t="str">
        <f>IF(JFZ220 = "", "", IFERROR(JFZ220 / SUMIFS(Aux_Totales!$N:$N, Aux_Totales!$F:$F, $F224, Aux_Totales!$A:$A, Aperturas!$A$2), 0))</f>
        <v/>
      </c>
      <c r="JGA224" s="21" t="str">
        <f>IF(JGA220 = "", "", IFERROR(JGA220 / SUMIFS(Aux_Totales!$N:$N, Aux_Totales!$F:$F, $F224, Aux_Totales!$A:$A, Aperturas!$A$2), 0))</f>
        <v/>
      </c>
      <c r="JGB224" s="21" t="str">
        <f>IF(JGB220 = "", "", IFERROR(JGB220 / SUMIFS(Aux_Totales!$N:$N, Aux_Totales!$F:$F, $F224, Aux_Totales!$A:$A, Aperturas!$A$2), 0))</f>
        <v/>
      </c>
      <c r="JGC224" s="21" t="str">
        <f>IF(JGC220 = "", "", IFERROR(JGC220 / SUMIFS(Aux_Totales!$N:$N, Aux_Totales!$F:$F, $F224, Aux_Totales!$A:$A, Aperturas!$A$2), 0))</f>
        <v/>
      </c>
      <c r="JGD224" s="21" t="str">
        <f>IF(JGD220 = "", "", IFERROR(JGD220 / SUMIFS(Aux_Totales!$N:$N, Aux_Totales!$F:$F, $F224, Aux_Totales!$A:$A, Aperturas!$A$2), 0))</f>
        <v/>
      </c>
      <c r="JGE224" s="21" t="str">
        <f>IF(JGE220 = "", "", IFERROR(JGE220 / SUMIFS(Aux_Totales!$N:$N, Aux_Totales!$F:$F, $F224, Aux_Totales!$A:$A, Aperturas!$A$2), 0))</f>
        <v/>
      </c>
      <c r="JGF224" s="21" t="str">
        <f>IF(JGF220 = "", "", IFERROR(JGF220 / SUMIFS(Aux_Totales!$N:$N, Aux_Totales!$F:$F, $F224, Aux_Totales!$A:$A, Aperturas!$A$2), 0))</f>
        <v/>
      </c>
      <c r="JGG224" s="21" t="str">
        <f>IF(JGG220 = "", "", IFERROR(JGG220 / SUMIFS(Aux_Totales!$N:$N, Aux_Totales!$F:$F, $F224, Aux_Totales!$A:$A, Aperturas!$A$2), 0))</f>
        <v/>
      </c>
      <c r="JGH224" s="21" t="str">
        <f>IF(JGH220 = "", "", IFERROR(JGH220 / SUMIFS(Aux_Totales!$N:$N, Aux_Totales!$F:$F, $F224, Aux_Totales!$A:$A, Aperturas!$A$2), 0))</f>
        <v/>
      </c>
      <c r="JGI224" s="21" t="str">
        <f>IF(JGI220 = "", "", IFERROR(JGI220 / SUMIFS(Aux_Totales!$N:$N, Aux_Totales!$F:$F, $F224, Aux_Totales!$A:$A, Aperturas!$A$2), 0))</f>
        <v/>
      </c>
      <c r="JGJ224" s="21" t="str">
        <f>IF(JGJ220 = "", "", IFERROR(JGJ220 / SUMIFS(Aux_Totales!$N:$N, Aux_Totales!$F:$F, $F224, Aux_Totales!$A:$A, Aperturas!$A$2), 0))</f>
        <v/>
      </c>
      <c r="JGK224" s="21" t="str">
        <f>IF(JGK220 = "", "", IFERROR(JGK220 / SUMIFS(Aux_Totales!$N:$N, Aux_Totales!$F:$F, $F224, Aux_Totales!$A:$A, Aperturas!$A$2), 0))</f>
        <v/>
      </c>
      <c r="JGL224" s="21" t="str">
        <f>IF(JGL220 = "", "", IFERROR(JGL220 / SUMIFS(Aux_Totales!$N:$N, Aux_Totales!$F:$F, $F224, Aux_Totales!$A:$A, Aperturas!$A$2), 0))</f>
        <v/>
      </c>
      <c r="JGM224" s="21" t="str">
        <f>IF(JGM220 = "", "", IFERROR(JGM220 / SUMIFS(Aux_Totales!$N:$N, Aux_Totales!$F:$F, $F224, Aux_Totales!$A:$A, Aperturas!$A$2), 0))</f>
        <v/>
      </c>
      <c r="JGN224" s="21" t="str">
        <f>IF(JGN220 = "", "", IFERROR(JGN220 / SUMIFS(Aux_Totales!$N:$N, Aux_Totales!$F:$F, $F224, Aux_Totales!$A:$A, Aperturas!$A$2), 0))</f>
        <v/>
      </c>
      <c r="JGO224" s="21" t="str">
        <f>IF(JGO220 = "", "", IFERROR(JGO220 / SUMIFS(Aux_Totales!$N:$N, Aux_Totales!$F:$F, $F224, Aux_Totales!$A:$A, Aperturas!$A$2), 0))</f>
        <v/>
      </c>
      <c r="JGP224" s="21" t="str">
        <f>IF(JGP220 = "", "", IFERROR(JGP220 / SUMIFS(Aux_Totales!$N:$N, Aux_Totales!$F:$F, $F224, Aux_Totales!$A:$A, Aperturas!$A$2), 0))</f>
        <v/>
      </c>
      <c r="JGQ224" s="21" t="str">
        <f>IF(JGQ220 = "", "", IFERROR(JGQ220 / SUMIFS(Aux_Totales!$N:$N, Aux_Totales!$F:$F, $F224, Aux_Totales!$A:$A, Aperturas!$A$2), 0))</f>
        <v/>
      </c>
      <c r="JGR224" s="21" t="str">
        <f>IF(JGR220 = "", "", IFERROR(JGR220 / SUMIFS(Aux_Totales!$N:$N, Aux_Totales!$F:$F, $F224, Aux_Totales!$A:$A, Aperturas!$A$2), 0))</f>
        <v/>
      </c>
      <c r="JGS224" s="21" t="str">
        <f>IF(JGS220 = "", "", IFERROR(JGS220 / SUMIFS(Aux_Totales!$N:$N, Aux_Totales!$F:$F, $F224, Aux_Totales!$A:$A, Aperturas!$A$2), 0))</f>
        <v/>
      </c>
      <c r="JGT224" s="21" t="str">
        <f>IF(JGT220 = "", "", IFERROR(JGT220 / SUMIFS(Aux_Totales!$N:$N, Aux_Totales!$F:$F, $F224, Aux_Totales!$A:$A, Aperturas!$A$2), 0))</f>
        <v/>
      </c>
      <c r="JGU224" s="21" t="str">
        <f>IF(JGU220 = "", "", IFERROR(JGU220 / SUMIFS(Aux_Totales!$N:$N, Aux_Totales!$F:$F, $F224, Aux_Totales!$A:$A, Aperturas!$A$2), 0))</f>
        <v/>
      </c>
      <c r="JGV224" s="21" t="str">
        <f>IF(JGV220 = "", "", IFERROR(JGV220 / SUMIFS(Aux_Totales!$N:$N, Aux_Totales!$F:$F, $F224, Aux_Totales!$A:$A, Aperturas!$A$2), 0))</f>
        <v/>
      </c>
      <c r="JGW224" s="21" t="str">
        <f>IF(JGW220 = "", "", IFERROR(JGW220 / SUMIFS(Aux_Totales!$N:$N, Aux_Totales!$F:$F, $F224, Aux_Totales!$A:$A, Aperturas!$A$2), 0))</f>
        <v/>
      </c>
      <c r="JGX224" s="21" t="str">
        <f>IF(JGX220 = "", "", IFERROR(JGX220 / SUMIFS(Aux_Totales!$N:$N, Aux_Totales!$F:$F, $F224, Aux_Totales!$A:$A, Aperturas!$A$2), 0))</f>
        <v/>
      </c>
      <c r="JGY224" s="21" t="str">
        <f>IF(JGY220 = "", "", IFERROR(JGY220 / SUMIFS(Aux_Totales!$N:$N, Aux_Totales!$F:$F, $F224, Aux_Totales!$A:$A, Aperturas!$A$2), 0))</f>
        <v/>
      </c>
      <c r="JGZ224" s="21" t="str">
        <f>IF(JGZ220 = "", "", IFERROR(JGZ220 / SUMIFS(Aux_Totales!$N:$N, Aux_Totales!$F:$F, $F224, Aux_Totales!$A:$A, Aperturas!$A$2), 0))</f>
        <v/>
      </c>
      <c r="JHA224" s="21" t="str">
        <f>IF(JHA220 = "", "", IFERROR(JHA220 / SUMIFS(Aux_Totales!$N:$N, Aux_Totales!$F:$F, $F224, Aux_Totales!$A:$A, Aperturas!$A$2), 0))</f>
        <v/>
      </c>
      <c r="JHB224" s="21" t="str">
        <f>IF(JHB220 = "", "", IFERROR(JHB220 / SUMIFS(Aux_Totales!$N:$N, Aux_Totales!$F:$F, $F224, Aux_Totales!$A:$A, Aperturas!$A$2), 0))</f>
        <v/>
      </c>
      <c r="JHC224" s="21" t="str">
        <f>IF(JHC220 = "", "", IFERROR(JHC220 / SUMIFS(Aux_Totales!$N:$N, Aux_Totales!$F:$F, $F224, Aux_Totales!$A:$A, Aperturas!$A$2), 0))</f>
        <v/>
      </c>
      <c r="JHD224" s="21" t="str">
        <f>IF(JHD220 = "", "", IFERROR(JHD220 / SUMIFS(Aux_Totales!$N:$N, Aux_Totales!$F:$F, $F224, Aux_Totales!$A:$A, Aperturas!$A$2), 0))</f>
        <v/>
      </c>
      <c r="JHE224" s="21" t="str">
        <f>IF(JHE220 = "", "", IFERROR(JHE220 / SUMIFS(Aux_Totales!$N:$N, Aux_Totales!$F:$F, $F224, Aux_Totales!$A:$A, Aperturas!$A$2), 0))</f>
        <v/>
      </c>
      <c r="JHF224" s="21" t="str">
        <f>IF(JHF220 = "", "", IFERROR(JHF220 / SUMIFS(Aux_Totales!$N:$N, Aux_Totales!$F:$F, $F224, Aux_Totales!$A:$A, Aperturas!$A$2), 0))</f>
        <v/>
      </c>
      <c r="JHG224" s="21" t="str">
        <f>IF(JHG220 = "", "", IFERROR(JHG220 / SUMIFS(Aux_Totales!$N:$N, Aux_Totales!$F:$F, $F224, Aux_Totales!$A:$A, Aperturas!$A$2), 0))</f>
        <v/>
      </c>
      <c r="JHH224" s="21" t="str">
        <f>IF(JHH220 = "", "", IFERROR(JHH220 / SUMIFS(Aux_Totales!$N:$N, Aux_Totales!$F:$F, $F224, Aux_Totales!$A:$A, Aperturas!$A$2), 0))</f>
        <v/>
      </c>
      <c r="JHI224" s="21" t="str">
        <f>IF(JHI220 = "", "", IFERROR(JHI220 / SUMIFS(Aux_Totales!$N:$N, Aux_Totales!$F:$F, $F224, Aux_Totales!$A:$A, Aperturas!$A$2), 0))</f>
        <v/>
      </c>
      <c r="JHJ224" s="21" t="str">
        <f>IF(JHJ220 = "", "", IFERROR(JHJ220 / SUMIFS(Aux_Totales!$N:$N, Aux_Totales!$F:$F, $F224, Aux_Totales!$A:$A, Aperturas!$A$2), 0))</f>
        <v/>
      </c>
      <c r="JHK224" s="21" t="str">
        <f>IF(JHK220 = "", "", IFERROR(JHK220 / SUMIFS(Aux_Totales!$N:$N, Aux_Totales!$F:$F, $F224, Aux_Totales!$A:$A, Aperturas!$A$2), 0))</f>
        <v/>
      </c>
      <c r="JHL224" s="21" t="str">
        <f>IF(JHL220 = "", "", IFERROR(JHL220 / SUMIFS(Aux_Totales!$N:$N, Aux_Totales!$F:$F, $F224, Aux_Totales!$A:$A, Aperturas!$A$2), 0))</f>
        <v/>
      </c>
      <c r="JHM224" s="21" t="str">
        <f>IF(JHM220 = "", "", IFERROR(JHM220 / SUMIFS(Aux_Totales!$N:$N, Aux_Totales!$F:$F, $F224, Aux_Totales!$A:$A, Aperturas!$A$2), 0))</f>
        <v/>
      </c>
      <c r="JHN224" s="21" t="str">
        <f>IF(JHN220 = "", "", IFERROR(JHN220 / SUMIFS(Aux_Totales!$N:$N, Aux_Totales!$F:$F, $F224, Aux_Totales!$A:$A, Aperturas!$A$2), 0))</f>
        <v/>
      </c>
      <c r="JHO224" s="21" t="str">
        <f>IF(JHO220 = "", "", IFERROR(JHO220 / SUMIFS(Aux_Totales!$N:$N, Aux_Totales!$F:$F, $F224, Aux_Totales!$A:$A, Aperturas!$A$2), 0))</f>
        <v/>
      </c>
      <c r="JHP224" s="21" t="str">
        <f>IF(JHP220 = "", "", IFERROR(JHP220 / SUMIFS(Aux_Totales!$N:$N, Aux_Totales!$F:$F, $F224, Aux_Totales!$A:$A, Aperturas!$A$2), 0))</f>
        <v/>
      </c>
      <c r="JHQ224" s="21" t="str">
        <f>IF(JHQ220 = "", "", IFERROR(JHQ220 / SUMIFS(Aux_Totales!$N:$N, Aux_Totales!$F:$F, $F224, Aux_Totales!$A:$A, Aperturas!$A$2), 0))</f>
        <v/>
      </c>
      <c r="JHR224" s="21" t="str">
        <f>IF(JHR220 = "", "", IFERROR(JHR220 / SUMIFS(Aux_Totales!$N:$N, Aux_Totales!$F:$F, $F224, Aux_Totales!$A:$A, Aperturas!$A$2), 0))</f>
        <v/>
      </c>
      <c r="JHS224" s="21" t="str">
        <f>IF(JHS220 = "", "", IFERROR(JHS220 / SUMIFS(Aux_Totales!$N:$N, Aux_Totales!$F:$F, $F224, Aux_Totales!$A:$A, Aperturas!$A$2), 0))</f>
        <v/>
      </c>
      <c r="JHT224" s="21" t="str">
        <f>IF(JHT220 = "", "", IFERROR(JHT220 / SUMIFS(Aux_Totales!$N:$N, Aux_Totales!$F:$F, $F224, Aux_Totales!$A:$A, Aperturas!$A$2), 0))</f>
        <v/>
      </c>
      <c r="JHU224" s="21" t="str">
        <f>IF(JHU220 = "", "", IFERROR(JHU220 / SUMIFS(Aux_Totales!$N:$N, Aux_Totales!$F:$F, $F224, Aux_Totales!$A:$A, Aperturas!$A$2), 0))</f>
        <v/>
      </c>
      <c r="JHV224" s="21" t="str">
        <f>IF(JHV220 = "", "", IFERROR(JHV220 / SUMIFS(Aux_Totales!$N:$N, Aux_Totales!$F:$F, $F224, Aux_Totales!$A:$A, Aperturas!$A$2), 0))</f>
        <v/>
      </c>
      <c r="JHW224" s="21" t="str">
        <f>IF(JHW220 = "", "", IFERROR(JHW220 / SUMIFS(Aux_Totales!$N:$N, Aux_Totales!$F:$F, $F224, Aux_Totales!$A:$A, Aperturas!$A$2), 0))</f>
        <v/>
      </c>
      <c r="JHX224" s="21" t="str">
        <f>IF(JHX220 = "", "", IFERROR(JHX220 / SUMIFS(Aux_Totales!$N:$N, Aux_Totales!$F:$F, $F224, Aux_Totales!$A:$A, Aperturas!$A$2), 0))</f>
        <v/>
      </c>
      <c r="JHY224" s="21" t="str">
        <f>IF(JHY220 = "", "", IFERROR(JHY220 / SUMIFS(Aux_Totales!$N:$N, Aux_Totales!$F:$F, $F224, Aux_Totales!$A:$A, Aperturas!$A$2), 0))</f>
        <v/>
      </c>
      <c r="JHZ224" s="21" t="str">
        <f>IF(JHZ220 = "", "", IFERROR(JHZ220 / SUMIFS(Aux_Totales!$N:$N, Aux_Totales!$F:$F, $F224, Aux_Totales!$A:$A, Aperturas!$A$2), 0))</f>
        <v/>
      </c>
      <c r="JIA224" s="21" t="str">
        <f>IF(JIA220 = "", "", IFERROR(JIA220 / SUMIFS(Aux_Totales!$N:$N, Aux_Totales!$F:$F, $F224, Aux_Totales!$A:$A, Aperturas!$A$2), 0))</f>
        <v/>
      </c>
      <c r="JIB224" s="21" t="str">
        <f>IF(JIB220 = "", "", IFERROR(JIB220 / SUMIFS(Aux_Totales!$N:$N, Aux_Totales!$F:$F, $F224, Aux_Totales!$A:$A, Aperturas!$A$2), 0))</f>
        <v/>
      </c>
      <c r="JIC224" s="21" t="str">
        <f>IF(JIC220 = "", "", IFERROR(JIC220 / SUMIFS(Aux_Totales!$N:$N, Aux_Totales!$F:$F, $F224, Aux_Totales!$A:$A, Aperturas!$A$2), 0))</f>
        <v/>
      </c>
      <c r="JID224" s="21" t="str">
        <f>IF(JID220 = "", "", IFERROR(JID220 / SUMIFS(Aux_Totales!$N:$N, Aux_Totales!$F:$F, $F224, Aux_Totales!$A:$A, Aperturas!$A$2), 0))</f>
        <v/>
      </c>
      <c r="JIE224" s="21" t="str">
        <f>IF(JIE220 = "", "", IFERROR(JIE220 / SUMIFS(Aux_Totales!$N:$N, Aux_Totales!$F:$F, $F224, Aux_Totales!$A:$A, Aperturas!$A$2), 0))</f>
        <v/>
      </c>
      <c r="JIF224" s="21" t="str">
        <f>IF(JIF220 = "", "", IFERROR(JIF220 / SUMIFS(Aux_Totales!$N:$N, Aux_Totales!$F:$F, $F224, Aux_Totales!$A:$A, Aperturas!$A$2), 0))</f>
        <v/>
      </c>
      <c r="JIG224" s="21" t="str">
        <f>IF(JIG220 = "", "", IFERROR(JIG220 / SUMIFS(Aux_Totales!$N:$N, Aux_Totales!$F:$F, $F224, Aux_Totales!$A:$A, Aperturas!$A$2), 0))</f>
        <v/>
      </c>
      <c r="JIH224" s="21" t="str">
        <f>IF(JIH220 = "", "", IFERROR(JIH220 / SUMIFS(Aux_Totales!$N:$N, Aux_Totales!$F:$F, $F224, Aux_Totales!$A:$A, Aperturas!$A$2), 0))</f>
        <v/>
      </c>
      <c r="JII224" s="21" t="str">
        <f>IF(JII220 = "", "", IFERROR(JII220 / SUMIFS(Aux_Totales!$N:$N, Aux_Totales!$F:$F, $F224, Aux_Totales!$A:$A, Aperturas!$A$2), 0))</f>
        <v/>
      </c>
      <c r="JIJ224" s="21" t="str">
        <f>IF(JIJ220 = "", "", IFERROR(JIJ220 / SUMIFS(Aux_Totales!$N:$N, Aux_Totales!$F:$F, $F224, Aux_Totales!$A:$A, Aperturas!$A$2), 0))</f>
        <v/>
      </c>
      <c r="JIK224" s="21" t="str">
        <f>IF(JIK220 = "", "", IFERROR(JIK220 / SUMIFS(Aux_Totales!$N:$N, Aux_Totales!$F:$F, $F224, Aux_Totales!$A:$A, Aperturas!$A$2), 0))</f>
        <v/>
      </c>
      <c r="JIL224" s="21" t="str">
        <f>IF(JIL220 = "", "", IFERROR(JIL220 / SUMIFS(Aux_Totales!$N:$N, Aux_Totales!$F:$F, $F224, Aux_Totales!$A:$A, Aperturas!$A$2), 0))</f>
        <v/>
      </c>
      <c r="JIM224" s="21" t="str">
        <f>IF(JIM220 = "", "", IFERROR(JIM220 / SUMIFS(Aux_Totales!$N:$N, Aux_Totales!$F:$F, $F224, Aux_Totales!$A:$A, Aperturas!$A$2), 0))</f>
        <v/>
      </c>
      <c r="JIN224" s="21" t="str">
        <f>IF(JIN220 = "", "", IFERROR(JIN220 / SUMIFS(Aux_Totales!$N:$N, Aux_Totales!$F:$F, $F224, Aux_Totales!$A:$A, Aperturas!$A$2), 0))</f>
        <v/>
      </c>
      <c r="JIO224" s="21" t="str">
        <f>IF(JIO220 = "", "", IFERROR(JIO220 / SUMIFS(Aux_Totales!$N:$N, Aux_Totales!$F:$F, $F224, Aux_Totales!$A:$A, Aperturas!$A$2), 0))</f>
        <v/>
      </c>
      <c r="JIP224" s="21" t="str">
        <f>IF(JIP220 = "", "", IFERROR(JIP220 / SUMIFS(Aux_Totales!$N:$N, Aux_Totales!$F:$F, $F224, Aux_Totales!$A:$A, Aperturas!$A$2), 0))</f>
        <v/>
      </c>
      <c r="JIQ224" s="21" t="str">
        <f>IF(JIQ220 = "", "", IFERROR(JIQ220 / SUMIFS(Aux_Totales!$N:$N, Aux_Totales!$F:$F, $F224, Aux_Totales!$A:$A, Aperturas!$A$2), 0))</f>
        <v/>
      </c>
      <c r="JIR224" s="21" t="str">
        <f>IF(JIR220 = "", "", IFERROR(JIR220 / SUMIFS(Aux_Totales!$N:$N, Aux_Totales!$F:$F, $F224, Aux_Totales!$A:$A, Aperturas!$A$2), 0))</f>
        <v/>
      </c>
      <c r="JIS224" s="21" t="str">
        <f>IF(JIS220 = "", "", IFERROR(JIS220 / SUMIFS(Aux_Totales!$N:$N, Aux_Totales!$F:$F, $F224, Aux_Totales!$A:$A, Aperturas!$A$2), 0))</f>
        <v/>
      </c>
      <c r="JIT224" s="21" t="str">
        <f>IF(JIT220 = "", "", IFERROR(JIT220 / SUMIFS(Aux_Totales!$N:$N, Aux_Totales!$F:$F, $F224, Aux_Totales!$A:$A, Aperturas!$A$2), 0))</f>
        <v/>
      </c>
      <c r="JIU224" s="21" t="str">
        <f>IF(JIU220 = "", "", IFERROR(JIU220 / SUMIFS(Aux_Totales!$N:$N, Aux_Totales!$F:$F, $F224, Aux_Totales!$A:$A, Aperturas!$A$2), 0))</f>
        <v/>
      </c>
      <c r="JIV224" s="21" t="str">
        <f>IF(JIV220 = "", "", IFERROR(JIV220 / SUMIFS(Aux_Totales!$N:$N, Aux_Totales!$F:$F, $F224, Aux_Totales!$A:$A, Aperturas!$A$2), 0))</f>
        <v/>
      </c>
      <c r="JIW224" s="21" t="str">
        <f>IF(JIW220 = "", "", IFERROR(JIW220 / SUMIFS(Aux_Totales!$N:$N, Aux_Totales!$F:$F, $F224, Aux_Totales!$A:$A, Aperturas!$A$2), 0))</f>
        <v/>
      </c>
      <c r="JIX224" s="21" t="str">
        <f>IF(JIX220 = "", "", IFERROR(JIX220 / SUMIFS(Aux_Totales!$N:$N, Aux_Totales!$F:$F, $F224, Aux_Totales!$A:$A, Aperturas!$A$2), 0))</f>
        <v/>
      </c>
      <c r="JIY224" s="21" t="str">
        <f>IF(JIY220 = "", "", IFERROR(JIY220 / SUMIFS(Aux_Totales!$N:$N, Aux_Totales!$F:$F, $F224, Aux_Totales!$A:$A, Aperturas!$A$2), 0))</f>
        <v/>
      </c>
      <c r="JIZ224" s="21" t="str">
        <f>IF(JIZ220 = "", "", IFERROR(JIZ220 / SUMIFS(Aux_Totales!$N:$N, Aux_Totales!$F:$F, $F224, Aux_Totales!$A:$A, Aperturas!$A$2), 0))</f>
        <v/>
      </c>
      <c r="JJA224" s="21" t="str">
        <f>IF(JJA220 = "", "", IFERROR(JJA220 / SUMIFS(Aux_Totales!$N:$N, Aux_Totales!$F:$F, $F224, Aux_Totales!$A:$A, Aperturas!$A$2), 0))</f>
        <v/>
      </c>
      <c r="JJB224" s="21" t="str">
        <f>IF(JJB220 = "", "", IFERROR(JJB220 / SUMIFS(Aux_Totales!$N:$N, Aux_Totales!$F:$F, $F224, Aux_Totales!$A:$A, Aperturas!$A$2), 0))</f>
        <v/>
      </c>
      <c r="JJC224" s="21" t="str">
        <f>IF(JJC220 = "", "", IFERROR(JJC220 / SUMIFS(Aux_Totales!$N:$N, Aux_Totales!$F:$F, $F224, Aux_Totales!$A:$A, Aperturas!$A$2), 0))</f>
        <v/>
      </c>
      <c r="JJD224" s="21" t="str">
        <f>IF(JJD220 = "", "", IFERROR(JJD220 / SUMIFS(Aux_Totales!$N:$N, Aux_Totales!$F:$F, $F224, Aux_Totales!$A:$A, Aperturas!$A$2), 0))</f>
        <v/>
      </c>
      <c r="JJE224" s="21" t="str">
        <f>IF(JJE220 = "", "", IFERROR(JJE220 / SUMIFS(Aux_Totales!$N:$N, Aux_Totales!$F:$F, $F224, Aux_Totales!$A:$A, Aperturas!$A$2), 0))</f>
        <v/>
      </c>
      <c r="JJF224" s="21" t="str">
        <f>IF(JJF220 = "", "", IFERROR(JJF220 / SUMIFS(Aux_Totales!$N:$N, Aux_Totales!$F:$F, $F224, Aux_Totales!$A:$A, Aperturas!$A$2), 0))</f>
        <v/>
      </c>
      <c r="JJG224" s="21" t="str">
        <f>IF(JJG220 = "", "", IFERROR(JJG220 / SUMIFS(Aux_Totales!$N:$N, Aux_Totales!$F:$F, $F224, Aux_Totales!$A:$A, Aperturas!$A$2), 0))</f>
        <v/>
      </c>
      <c r="JJH224" s="21" t="str">
        <f>IF(JJH220 = "", "", IFERROR(JJH220 / SUMIFS(Aux_Totales!$N:$N, Aux_Totales!$F:$F, $F224, Aux_Totales!$A:$A, Aperturas!$A$2), 0))</f>
        <v/>
      </c>
      <c r="JJI224" s="21" t="str">
        <f>IF(JJI220 = "", "", IFERROR(JJI220 / SUMIFS(Aux_Totales!$N:$N, Aux_Totales!$F:$F, $F224, Aux_Totales!$A:$A, Aperturas!$A$2), 0))</f>
        <v/>
      </c>
      <c r="JJJ224" s="21" t="str">
        <f>IF(JJJ220 = "", "", IFERROR(JJJ220 / SUMIFS(Aux_Totales!$N:$N, Aux_Totales!$F:$F, $F224, Aux_Totales!$A:$A, Aperturas!$A$2), 0))</f>
        <v/>
      </c>
      <c r="JJK224" s="21" t="str">
        <f>IF(JJK220 = "", "", IFERROR(JJK220 / SUMIFS(Aux_Totales!$N:$N, Aux_Totales!$F:$F, $F224, Aux_Totales!$A:$A, Aperturas!$A$2), 0))</f>
        <v/>
      </c>
      <c r="JJL224" s="21" t="str">
        <f>IF(JJL220 = "", "", IFERROR(JJL220 / SUMIFS(Aux_Totales!$N:$N, Aux_Totales!$F:$F, $F224, Aux_Totales!$A:$A, Aperturas!$A$2), 0))</f>
        <v/>
      </c>
      <c r="JJM224" s="21" t="str">
        <f>IF(JJM220 = "", "", IFERROR(JJM220 / SUMIFS(Aux_Totales!$N:$N, Aux_Totales!$F:$F, $F224, Aux_Totales!$A:$A, Aperturas!$A$2), 0))</f>
        <v/>
      </c>
      <c r="JJN224" s="21" t="str">
        <f>IF(JJN220 = "", "", IFERROR(JJN220 / SUMIFS(Aux_Totales!$N:$N, Aux_Totales!$F:$F, $F224, Aux_Totales!$A:$A, Aperturas!$A$2), 0))</f>
        <v/>
      </c>
      <c r="JJO224" s="21" t="str">
        <f>IF(JJO220 = "", "", IFERROR(JJO220 / SUMIFS(Aux_Totales!$N:$N, Aux_Totales!$F:$F, $F224, Aux_Totales!$A:$A, Aperturas!$A$2), 0))</f>
        <v/>
      </c>
      <c r="JJP224" s="21" t="str">
        <f>IF(JJP220 = "", "", IFERROR(JJP220 / SUMIFS(Aux_Totales!$N:$N, Aux_Totales!$F:$F, $F224, Aux_Totales!$A:$A, Aperturas!$A$2), 0))</f>
        <v/>
      </c>
      <c r="JJQ224" s="21" t="str">
        <f>IF(JJQ220 = "", "", IFERROR(JJQ220 / SUMIFS(Aux_Totales!$N:$N, Aux_Totales!$F:$F, $F224, Aux_Totales!$A:$A, Aperturas!$A$2), 0))</f>
        <v/>
      </c>
      <c r="JJR224" s="21" t="str">
        <f>IF(JJR220 = "", "", IFERROR(JJR220 / SUMIFS(Aux_Totales!$N:$N, Aux_Totales!$F:$F, $F224, Aux_Totales!$A:$A, Aperturas!$A$2), 0))</f>
        <v/>
      </c>
      <c r="JJS224" s="21" t="str">
        <f>IF(JJS220 = "", "", IFERROR(JJS220 / SUMIFS(Aux_Totales!$N:$N, Aux_Totales!$F:$F, $F224, Aux_Totales!$A:$A, Aperturas!$A$2), 0))</f>
        <v/>
      </c>
      <c r="JJT224" s="21" t="str">
        <f>IF(JJT220 = "", "", IFERROR(JJT220 / SUMIFS(Aux_Totales!$N:$N, Aux_Totales!$F:$F, $F224, Aux_Totales!$A:$A, Aperturas!$A$2), 0))</f>
        <v/>
      </c>
      <c r="JJU224" s="21" t="str">
        <f>IF(JJU220 = "", "", IFERROR(JJU220 / SUMIFS(Aux_Totales!$N:$N, Aux_Totales!$F:$F, $F224, Aux_Totales!$A:$A, Aperturas!$A$2), 0))</f>
        <v/>
      </c>
      <c r="JJV224" s="21" t="str">
        <f>IF(JJV220 = "", "", IFERROR(JJV220 / SUMIFS(Aux_Totales!$N:$N, Aux_Totales!$F:$F, $F224, Aux_Totales!$A:$A, Aperturas!$A$2), 0))</f>
        <v/>
      </c>
      <c r="JJW224" s="21" t="str">
        <f>IF(JJW220 = "", "", IFERROR(JJW220 / SUMIFS(Aux_Totales!$N:$N, Aux_Totales!$F:$F, $F224, Aux_Totales!$A:$A, Aperturas!$A$2), 0))</f>
        <v/>
      </c>
      <c r="JJX224" s="21" t="str">
        <f>IF(JJX220 = "", "", IFERROR(JJX220 / SUMIFS(Aux_Totales!$N:$N, Aux_Totales!$F:$F, $F224, Aux_Totales!$A:$A, Aperturas!$A$2), 0))</f>
        <v/>
      </c>
      <c r="JJY224" s="21" t="str">
        <f>IF(JJY220 = "", "", IFERROR(JJY220 / SUMIFS(Aux_Totales!$N:$N, Aux_Totales!$F:$F, $F224, Aux_Totales!$A:$A, Aperturas!$A$2), 0))</f>
        <v/>
      </c>
      <c r="JJZ224" s="21" t="str">
        <f>IF(JJZ220 = "", "", IFERROR(JJZ220 / SUMIFS(Aux_Totales!$N:$N, Aux_Totales!$F:$F, $F224, Aux_Totales!$A:$A, Aperturas!$A$2), 0))</f>
        <v/>
      </c>
      <c r="JKA224" s="21" t="str">
        <f>IF(JKA220 = "", "", IFERROR(JKA220 / SUMIFS(Aux_Totales!$N:$N, Aux_Totales!$F:$F, $F224, Aux_Totales!$A:$A, Aperturas!$A$2), 0))</f>
        <v/>
      </c>
      <c r="JKB224" s="21" t="str">
        <f>IF(JKB220 = "", "", IFERROR(JKB220 / SUMIFS(Aux_Totales!$N:$N, Aux_Totales!$F:$F, $F224, Aux_Totales!$A:$A, Aperturas!$A$2), 0))</f>
        <v/>
      </c>
      <c r="JKC224" s="21" t="str">
        <f>IF(JKC220 = "", "", IFERROR(JKC220 / SUMIFS(Aux_Totales!$N:$N, Aux_Totales!$F:$F, $F224, Aux_Totales!$A:$A, Aperturas!$A$2), 0))</f>
        <v/>
      </c>
      <c r="JKD224" s="21" t="str">
        <f>IF(JKD220 = "", "", IFERROR(JKD220 / SUMIFS(Aux_Totales!$N:$N, Aux_Totales!$F:$F, $F224, Aux_Totales!$A:$A, Aperturas!$A$2), 0))</f>
        <v/>
      </c>
      <c r="JKE224" s="21" t="str">
        <f>IF(JKE220 = "", "", IFERROR(JKE220 / SUMIFS(Aux_Totales!$N:$N, Aux_Totales!$F:$F, $F224, Aux_Totales!$A:$A, Aperturas!$A$2), 0))</f>
        <v/>
      </c>
      <c r="JKF224" s="21" t="str">
        <f>IF(JKF220 = "", "", IFERROR(JKF220 / SUMIFS(Aux_Totales!$N:$N, Aux_Totales!$F:$F, $F224, Aux_Totales!$A:$A, Aperturas!$A$2), 0))</f>
        <v/>
      </c>
      <c r="JKG224" s="21" t="str">
        <f>IF(JKG220 = "", "", IFERROR(JKG220 / SUMIFS(Aux_Totales!$N:$N, Aux_Totales!$F:$F, $F224, Aux_Totales!$A:$A, Aperturas!$A$2), 0))</f>
        <v/>
      </c>
      <c r="JKH224" s="21" t="str">
        <f>IF(JKH220 = "", "", IFERROR(JKH220 / SUMIFS(Aux_Totales!$N:$N, Aux_Totales!$F:$F, $F224, Aux_Totales!$A:$A, Aperturas!$A$2), 0))</f>
        <v/>
      </c>
      <c r="JKI224" s="21" t="str">
        <f>IF(JKI220 = "", "", IFERROR(JKI220 / SUMIFS(Aux_Totales!$N:$N, Aux_Totales!$F:$F, $F224, Aux_Totales!$A:$A, Aperturas!$A$2), 0))</f>
        <v/>
      </c>
      <c r="JKJ224" s="21" t="str">
        <f>IF(JKJ220 = "", "", IFERROR(JKJ220 / SUMIFS(Aux_Totales!$N:$N, Aux_Totales!$F:$F, $F224, Aux_Totales!$A:$A, Aperturas!$A$2), 0))</f>
        <v/>
      </c>
      <c r="JKK224" s="21" t="str">
        <f>IF(JKK220 = "", "", IFERROR(JKK220 / SUMIFS(Aux_Totales!$N:$N, Aux_Totales!$F:$F, $F224, Aux_Totales!$A:$A, Aperturas!$A$2), 0))</f>
        <v/>
      </c>
      <c r="JKL224" s="21" t="str">
        <f>IF(JKL220 = "", "", IFERROR(JKL220 / SUMIFS(Aux_Totales!$N:$N, Aux_Totales!$F:$F, $F224, Aux_Totales!$A:$A, Aperturas!$A$2), 0))</f>
        <v/>
      </c>
      <c r="JKM224" s="21" t="str">
        <f>IF(JKM220 = "", "", IFERROR(JKM220 / SUMIFS(Aux_Totales!$N:$N, Aux_Totales!$F:$F, $F224, Aux_Totales!$A:$A, Aperturas!$A$2), 0))</f>
        <v/>
      </c>
      <c r="JKN224" s="21" t="str">
        <f>IF(JKN220 = "", "", IFERROR(JKN220 / SUMIFS(Aux_Totales!$N:$N, Aux_Totales!$F:$F, $F224, Aux_Totales!$A:$A, Aperturas!$A$2), 0))</f>
        <v/>
      </c>
      <c r="JKO224" s="21" t="str">
        <f>IF(JKO220 = "", "", IFERROR(JKO220 / SUMIFS(Aux_Totales!$N:$N, Aux_Totales!$F:$F, $F224, Aux_Totales!$A:$A, Aperturas!$A$2), 0))</f>
        <v/>
      </c>
      <c r="JKP224" s="21" t="str">
        <f>IF(JKP220 = "", "", IFERROR(JKP220 / SUMIFS(Aux_Totales!$N:$N, Aux_Totales!$F:$F, $F224, Aux_Totales!$A:$A, Aperturas!$A$2), 0))</f>
        <v/>
      </c>
      <c r="JKQ224" s="21" t="str">
        <f>IF(JKQ220 = "", "", IFERROR(JKQ220 / SUMIFS(Aux_Totales!$N:$N, Aux_Totales!$F:$F, $F224, Aux_Totales!$A:$A, Aperturas!$A$2), 0))</f>
        <v/>
      </c>
      <c r="JKR224" s="21" t="str">
        <f>IF(JKR220 = "", "", IFERROR(JKR220 / SUMIFS(Aux_Totales!$N:$N, Aux_Totales!$F:$F, $F224, Aux_Totales!$A:$A, Aperturas!$A$2), 0))</f>
        <v/>
      </c>
      <c r="JKS224" s="21" t="str">
        <f>IF(JKS220 = "", "", IFERROR(JKS220 / SUMIFS(Aux_Totales!$N:$N, Aux_Totales!$F:$F, $F224, Aux_Totales!$A:$A, Aperturas!$A$2), 0))</f>
        <v/>
      </c>
      <c r="JKT224" s="21" t="str">
        <f>IF(JKT220 = "", "", IFERROR(JKT220 / SUMIFS(Aux_Totales!$N:$N, Aux_Totales!$F:$F, $F224, Aux_Totales!$A:$A, Aperturas!$A$2), 0))</f>
        <v/>
      </c>
      <c r="JKU224" s="21" t="str">
        <f>IF(JKU220 = "", "", IFERROR(JKU220 / SUMIFS(Aux_Totales!$N:$N, Aux_Totales!$F:$F, $F224, Aux_Totales!$A:$A, Aperturas!$A$2), 0))</f>
        <v/>
      </c>
      <c r="JKV224" s="21" t="str">
        <f>IF(JKV220 = "", "", IFERROR(JKV220 / SUMIFS(Aux_Totales!$N:$N, Aux_Totales!$F:$F, $F224, Aux_Totales!$A:$A, Aperturas!$A$2), 0))</f>
        <v/>
      </c>
      <c r="JKW224" s="21" t="str">
        <f>IF(JKW220 = "", "", IFERROR(JKW220 / SUMIFS(Aux_Totales!$N:$N, Aux_Totales!$F:$F, $F224, Aux_Totales!$A:$A, Aperturas!$A$2), 0))</f>
        <v/>
      </c>
      <c r="JKX224" s="21" t="str">
        <f>IF(JKX220 = "", "", IFERROR(JKX220 / SUMIFS(Aux_Totales!$N:$N, Aux_Totales!$F:$F, $F224, Aux_Totales!$A:$A, Aperturas!$A$2), 0))</f>
        <v/>
      </c>
      <c r="JKY224" s="21" t="str">
        <f>IF(JKY220 = "", "", IFERROR(JKY220 / SUMIFS(Aux_Totales!$N:$N, Aux_Totales!$F:$F, $F224, Aux_Totales!$A:$A, Aperturas!$A$2), 0))</f>
        <v/>
      </c>
      <c r="JKZ224" s="21" t="str">
        <f>IF(JKZ220 = "", "", IFERROR(JKZ220 / SUMIFS(Aux_Totales!$N:$N, Aux_Totales!$F:$F, $F224, Aux_Totales!$A:$A, Aperturas!$A$2), 0))</f>
        <v/>
      </c>
      <c r="JLA224" s="21" t="str">
        <f>IF(JLA220 = "", "", IFERROR(JLA220 / SUMIFS(Aux_Totales!$N:$N, Aux_Totales!$F:$F, $F224, Aux_Totales!$A:$A, Aperturas!$A$2), 0))</f>
        <v/>
      </c>
      <c r="JLB224" s="21" t="str">
        <f>IF(JLB220 = "", "", IFERROR(JLB220 / SUMIFS(Aux_Totales!$N:$N, Aux_Totales!$F:$F, $F224, Aux_Totales!$A:$A, Aperturas!$A$2), 0))</f>
        <v/>
      </c>
      <c r="JLC224" s="21" t="str">
        <f>IF(JLC220 = "", "", IFERROR(JLC220 / SUMIFS(Aux_Totales!$N:$N, Aux_Totales!$F:$F, $F224, Aux_Totales!$A:$A, Aperturas!$A$2), 0))</f>
        <v/>
      </c>
      <c r="JLD224" s="21" t="str">
        <f>IF(JLD220 = "", "", IFERROR(JLD220 / SUMIFS(Aux_Totales!$N:$N, Aux_Totales!$F:$F, $F224, Aux_Totales!$A:$A, Aperturas!$A$2), 0))</f>
        <v/>
      </c>
      <c r="JLE224" s="21" t="str">
        <f>IF(JLE220 = "", "", IFERROR(JLE220 / SUMIFS(Aux_Totales!$N:$N, Aux_Totales!$F:$F, $F224, Aux_Totales!$A:$A, Aperturas!$A$2), 0))</f>
        <v/>
      </c>
      <c r="JLF224" s="21" t="str">
        <f>IF(JLF220 = "", "", IFERROR(JLF220 / SUMIFS(Aux_Totales!$N:$N, Aux_Totales!$F:$F, $F224, Aux_Totales!$A:$A, Aperturas!$A$2), 0))</f>
        <v/>
      </c>
      <c r="JLG224" s="21" t="str">
        <f>IF(JLG220 = "", "", IFERROR(JLG220 / SUMIFS(Aux_Totales!$N:$N, Aux_Totales!$F:$F, $F224, Aux_Totales!$A:$A, Aperturas!$A$2), 0))</f>
        <v/>
      </c>
      <c r="JLH224" s="21" t="str">
        <f>IF(JLH220 = "", "", IFERROR(JLH220 / SUMIFS(Aux_Totales!$N:$N, Aux_Totales!$F:$F, $F224, Aux_Totales!$A:$A, Aperturas!$A$2), 0))</f>
        <v/>
      </c>
      <c r="JLI224" s="21" t="str">
        <f>IF(JLI220 = "", "", IFERROR(JLI220 / SUMIFS(Aux_Totales!$N:$N, Aux_Totales!$F:$F, $F224, Aux_Totales!$A:$A, Aperturas!$A$2), 0))</f>
        <v/>
      </c>
      <c r="JLJ224" s="21" t="str">
        <f>IF(JLJ220 = "", "", IFERROR(JLJ220 / SUMIFS(Aux_Totales!$N:$N, Aux_Totales!$F:$F, $F224, Aux_Totales!$A:$A, Aperturas!$A$2), 0))</f>
        <v/>
      </c>
      <c r="JLK224" s="21" t="str">
        <f>IF(JLK220 = "", "", IFERROR(JLK220 / SUMIFS(Aux_Totales!$N:$N, Aux_Totales!$F:$F, $F224, Aux_Totales!$A:$A, Aperturas!$A$2), 0))</f>
        <v/>
      </c>
      <c r="JLL224" s="21" t="str">
        <f>IF(JLL220 = "", "", IFERROR(JLL220 / SUMIFS(Aux_Totales!$N:$N, Aux_Totales!$F:$F, $F224, Aux_Totales!$A:$A, Aperturas!$A$2), 0))</f>
        <v/>
      </c>
      <c r="JLM224" s="21" t="str">
        <f>IF(JLM220 = "", "", IFERROR(JLM220 / SUMIFS(Aux_Totales!$N:$N, Aux_Totales!$F:$F, $F224, Aux_Totales!$A:$A, Aperturas!$A$2), 0))</f>
        <v/>
      </c>
      <c r="JLN224" s="21" t="str">
        <f>IF(JLN220 = "", "", IFERROR(JLN220 / SUMIFS(Aux_Totales!$N:$N, Aux_Totales!$F:$F, $F224, Aux_Totales!$A:$A, Aperturas!$A$2), 0))</f>
        <v/>
      </c>
      <c r="JLO224" s="21" t="str">
        <f>IF(JLO220 = "", "", IFERROR(JLO220 / SUMIFS(Aux_Totales!$N:$N, Aux_Totales!$F:$F, $F224, Aux_Totales!$A:$A, Aperturas!$A$2), 0))</f>
        <v/>
      </c>
      <c r="JLP224" s="21" t="str">
        <f>IF(JLP220 = "", "", IFERROR(JLP220 / SUMIFS(Aux_Totales!$N:$N, Aux_Totales!$F:$F, $F224, Aux_Totales!$A:$A, Aperturas!$A$2), 0))</f>
        <v/>
      </c>
      <c r="JLQ224" s="21" t="str">
        <f>IF(JLQ220 = "", "", IFERROR(JLQ220 / SUMIFS(Aux_Totales!$N:$N, Aux_Totales!$F:$F, $F224, Aux_Totales!$A:$A, Aperturas!$A$2), 0))</f>
        <v/>
      </c>
      <c r="JLR224" s="21" t="str">
        <f>IF(JLR220 = "", "", IFERROR(JLR220 / SUMIFS(Aux_Totales!$N:$N, Aux_Totales!$F:$F, $F224, Aux_Totales!$A:$A, Aperturas!$A$2), 0))</f>
        <v/>
      </c>
      <c r="JLS224" s="21" t="str">
        <f>IF(JLS220 = "", "", IFERROR(JLS220 / SUMIFS(Aux_Totales!$N:$N, Aux_Totales!$F:$F, $F224, Aux_Totales!$A:$A, Aperturas!$A$2), 0))</f>
        <v/>
      </c>
      <c r="JLT224" s="21" t="str">
        <f>IF(JLT220 = "", "", IFERROR(JLT220 / SUMIFS(Aux_Totales!$N:$N, Aux_Totales!$F:$F, $F224, Aux_Totales!$A:$A, Aperturas!$A$2), 0))</f>
        <v/>
      </c>
      <c r="JLU224" s="21" t="str">
        <f>IF(JLU220 = "", "", IFERROR(JLU220 / SUMIFS(Aux_Totales!$N:$N, Aux_Totales!$F:$F, $F224, Aux_Totales!$A:$A, Aperturas!$A$2), 0))</f>
        <v/>
      </c>
      <c r="JLV224" s="21" t="str">
        <f>IF(JLV220 = "", "", IFERROR(JLV220 / SUMIFS(Aux_Totales!$N:$N, Aux_Totales!$F:$F, $F224, Aux_Totales!$A:$A, Aperturas!$A$2), 0))</f>
        <v/>
      </c>
      <c r="JLW224" s="21" t="str">
        <f>IF(JLW220 = "", "", IFERROR(JLW220 / SUMIFS(Aux_Totales!$N:$N, Aux_Totales!$F:$F, $F224, Aux_Totales!$A:$A, Aperturas!$A$2), 0))</f>
        <v/>
      </c>
      <c r="JLX224" s="21" t="str">
        <f>IF(JLX220 = "", "", IFERROR(JLX220 / SUMIFS(Aux_Totales!$N:$N, Aux_Totales!$F:$F, $F224, Aux_Totales!$A:$A, Aperturas!$A$2), 0))</f>
        <v/>
      </c>
      <c r="JLY224" s="21" t="str">
        <f>IF(JLY220 = "", "", IFERROR(JLY220 / SUMIFS(Aux_Totales!$N:$N, Aux_Totales!$F:$F, $F224, Aux_Totales!$A:$A, Aperturas!$A$2), 0))</f>
        <v/>
      </c>
      <c r="JLZ224" s="21" t="str">
        <f>IF(JLZ220 = "", "", IFERROR(JLZ220 / SUMIFS(Aux_Totales!$N:$N, Aux_Totales!$F:$F, $F224, Aux_Totales!$A:$A, Aperturas!$A$2), 0))</f>
        <v/>
      </c>
      <c r="JMA224" s="21" t="str">
        <f>IF(JMA220 = "", "", IFERROR(JMA220 / SUMIFS(Aux_Totales!$N:$N, Aux_Totales!$F:$F, $F224, Aux_Totales!$A:$A, Aperturas!$A$2), 0))</f>
        <v/>
      </c>
      <c r="JMB224" s="21" t="str">
        <f>IF(JMB220 = "", "", IFERROR(JMB220 / SUMIFS(Aux_Totales!$N:$N, Aux_Totales!$F:$F, $F224, Aux_Totales!$A:$A, Aperturas!$A$2), 0))</f>
        <v/>
      </c>
      <c r="JMC224" s="21" t="str">
        <f>IF(JMC220 = "", "", IFERROR(JMC220 / SUMIFS(Aux_Totales!$N:$N, Aux_Totales!$F:$F, $F224, Aux_Totales!$A:$A, Aperturas!$A$2), 0))</f>
        <v/>
      </c>
      <c r="JMD224" s="21" t="str">
        <f>IF(JMD220 = "", "", IFERROR(JMD220 / SUMIFS(Aux_Totales!$N:$N, Aux_Totales!$F:$F, $F224, Aux_Totales!$A:$A, Aperturas!$A$2), 0))</f>
        <v/>
      </c>
      <c r="JME224" s="21" t="str">
        <f>IF(JME220 = "", "", IFERROR(JME220 / SUMIFS(Aux_Totales!$N:$N, Aux_Totales!$F:$F, $F224, Aux_Totales!$A:$A, Aperturas!$A$2), 0))</f>
        <v/>
      </c>
      <c r="JMF224" s="21" t="str">
        <f>IF(JMF220 = "", "", IFERROR(JMF220 / SUMIFS(Aux_Totales!$N:$N, Aux_Totales!$F:$F, $F224, Aux_Totales!$A:$A, Aperturas!$A$2), 0))</f>
        <v/>
      </c>
      <c r="JMG224" s="21" t="str">
        <f>IF(JMG220 = "", "", IFERROR(JMG220 / SUMIFS(Aux_Totales!$N:$N, Aux_Totales!$F:$F, $F224, Aux_Totales!$A:$A, Aperturas!$A$2), 0))</f>
        <v/>
      </c>
      <c r="JMH224" s="21" t="str">
        <f>IF(JMH220 = "", "", IFERROR(JMH220 / SUMIFS(Aux_Totales!$N:$N, Aux_Totales!$F:$F, $F224, Aux_Totales!$A:$A, Aperturas!$A$2), 0))</f>
        <v/>
      </c>
      <c r="JMI224" s="21" t="str">
        <f>IF(JMI220 = "", "", IFERROR(JMI220 / SUMIFS(Aux_Totales!$N:$N, Aux_Totales!$F:$F, $F224, Aux_Totales!$A:$A, Aperturas!$A$2), 0))</f>
        <v/>
      </c>
      <c r="JMJ224" s="21" t="str">
        <f>IF(JMJ220 = "", "", IFERROR(JMJ220 / SUMIFS(Aux_Totales!$N:$N, Aux_Totales!$F:$F, $F224, Aux_Totales!$A:$A, Aperturas!$A$2), 0))</f>
        <v/>
      </c>
      <c r="JMK224" s="21" t="str">
        <f>IF(JMK220 = "", "", IFERROR(JMK220 / SUMIFS(Aux_Totales!$N:$N, Aux_Totales!$F:$F, $F224, Aux_Totales!$A:$A, Aperturas!$A$2), 0))</f>
        <v/>
      </c>
      <c r="JML224" s="21" t="str">
        <f>IF(JML220 = "", "", IFERROR(JML220 / SUMIFS(Aux_Totales!$N:$N, Aux_Totales!$F:$F, $F224, Aux_Totales!$A:$A, Aperturas!$A$2), 0))</f>
        <v/>
      </c>
      <c r="JMM224" s="21" t="str">
        <f>IF(JMM220 = "", "", IFERROR(JMM220 / SUMIFS(Aux_Totales!$N:$N, Aux_Totales!$F:$F, $F224, Aux_Totales!$A:$A, Aperturas!$A$2), 0))</f>
        <v/>
      </c>
      <c r="JMN224" s="21" t="str">
        <f>IF(JMN220 = "", "", IFERROR(JMN220 / SUMIFS(Aux_Totales!$N:$N, Aux_Totales!$F:$F, $F224, Aux_Totales!$A:$A, Aperturas!$A$2), 0))</f>
        <v/>
      </c>
      <c r="JMO224" s="21" t="str">
        <f>IF(JMO220 = "", "", IFERROR(JMO220 / SUMIFS(Aux_Totales!$N:$N, Aux_Totales!$F:$F, $F224, Aux_Totales!$A:$A, Aperturas!$A$2), 0))</f>
        <v/>
      </c>
      <c r="JMP224" s="21" t="str">
        <f>IF(JMP220 = "", "", IFERROR(JMP220 / SUMIFS(Aux_Totales!$N:$N, Aux_Totales!$F:$F, $F224, Aux_Totales!$A:$A, Aperturas!$A$2), 0))</f>
        <v/>
      </c>
      <c r="JMQ224" s="21" t="str">
        <f>IF(JMQ220 = "", "", IFERROR(JMQ220 / SUMIFS(Aux_Totales!$N:$N, Aux_Totales!$F:$F, $F224, Aux_Totales!$A:$A, Aperturas!$A$2), 0))</f>
        <v/>
      </c>
      <c r="JMR224" s="21" t="str">
        <f>IF(JMR220 = "", "", IFERROR(JMR220 / SUMIFS(Aux_Totales!$N:$N, Aux_Totales!$F:$F, $F224, Aux_Totales!$A:$A, Aperturas!$A$2), 0))</f>
        <v/>
      </c>
      <c r="JMS224" s="21" t="str">
        <f>IF(JMS220 = "", "", IFERROR(JMS220 / SUMIFS(Aux_Totales!$N:$N, Aux_Totales!$F:$F, $F224, Aux_Totales!$A:$A, Aperturas!$A$2), 0))</f>
        <v/>
      </c>
      <c r="JMT224" s="21" t="str">
        <f>IF(JMT220 = "", "", IFERROR(JMT220 / SUMIFS(Aux_Totales!$N:$N, Aux_Totales!$F:$F, $F224, Aux_Totales!$A:$A, Aperturas!$A$2), 0))</f>
        <v/>
      </c>
      <c r="JMU224" s="21" t="str">
        <f>IF(JMU220 = "", "", IFERROR(JMU220 / SUMIFS(Aux_Totales!$N:$N, Aux_Totales!$F:$F, $F224, Aux_Totales!$A:$A, Aperturas!$A$2), 0))</f>
        <v/>
      </c>
      <c r="JMV224" s="21" t="str">
        <f>IF(JMV220 = "", "", IFERROR(JMV220 / SUMIFS(Aux_Totales!$N:$N, Aux_Totales!$F:$F, $F224, Aux_Totales!$A:$A, Aperturas!$A$2), 0))</f>
        <v/>
      </c>
      <c r="JMW224" s="21" t="str">
        <f>IF(JMW220 = "", "", IFERROR(JMW220 / SUMIFS(Aux_Totales!$N:$N, Aux_Totales!$F:$F, $F224, Aux_Totales!$A:$A, Aperturas!$A$2), 0))</f>
        <v/>
      </c>
      <c r="JMX224" s="21" t="str">
        <f>IF(JMX220 = "", "", IFERROR(JMX220 / SUMIFS(Aux_Totales!$N:$N, Aux_Totales!$F:$F, $F224, Aux_Totales!$A:$A, Aperturas!$A$2), 0))</f>
        <v/>
      </c>
      <c r="JMY224" s="21" t="str">
        <f>IF(JMY220 = "", "", IFERROR(JMY220 / SUMIFS(Aux_Totales!$N:$N, Aux_Totales!$F:$F, $F224, Aux_Totales!$A:$A, Aperturas!$A$2), 0))</f>
        <v/>
      </c>
      <c r="JMZ224" s="21" t="str">
        <f>IF(JMZ220 = "", "", IFERROR(JMZ220 / SUMIFS(Aux_Totales!$N:$N, Aux_Totales!$F:$F, $F224, Aux_Totales!$A:$A, Aperturas!$A$2), 0))</f>
        <v/>
      </c>
      <c r="JNA224" s="21" t="str">
        <f>IF(JNA220 = "", "", IFERROR(JNA220 / SUMIFS(Aux_Totales!$N:$N, Aux_Totales!$F:$F, $F224, Aux_Totales!$A:$A, Aperturas!$A$2), 0))</f>
        <v/>
      </c>
      <c r="JNB224" s="21" t="str">
        <f>IF(JNB220 = "", "", IFERROR(JNB220 / SUMIFS(Aux_Totales!$N:$N, Aux_Totales!$F:$F, $F224, Aux_Totales!$A:$A, Aperturas!$A$2), 0))</f>
        <v/>
      </c>
      <c r="JNC224" s="21" t="str">
        <f>IF(JNC220 = "", "", IFERROR(JNC220 / SUMIFS(Aux_Totales!$N:$N, Aux_Totales!$F:$F, $F224, Aux_Totales!$A:$A, Aperturas!$A$2), 0))</f>
        <v/>
      </c>
      <c r="JND224" s="21" t="str">
        <f>IF(JND220 = "", "", IFERROR(JND220 / SUMIFS(Aux_Totales!$N:$N, Aux_Totales!$F:$F, $F224, Aux_Totales!$A:$A, Aperturas!$A$2), 0))</f>
        <v/>
      </c>
      <c r="JNE224" s="21" t="str">
        <f>IF(JNE220 = "", "", IFERROR(JNE220 / SUMIFS(Aux_Totales!$N:$N, Aux_Totales!$F:$F, $F224, Aux_Totales!$A:$A, Aperturas!$A$2), 0))</f>
        <v/>
      </c>
      <c r="JNF224" s="21" t="str">
        <f>IF(JNF220 = "", "", IFERROR(JNF220 / SUMIFS(Aux_Totales!$N:$N, Aux_Totales!$F:$F, $F224, Aux_Totales!$A:$A, Aperturas!$A$2), 0))</f>
        <v/>
      </c>
      <c r="JNG224" s="21" t="str">
        <f>IF(JNG220 = "", "", IFERROR(JNG220 / SUMIFS(Aux_Totales!$N:$N, Aux_Totales!$F:$F, $F224, Aux_Totales!$A:$A, Aperturas!$A$2), 0))</f>
        <v/>
      </c>
      <c r="JNH224" s="21" t="str">
        <f>IF(JNH220 = "", "", IFERROR(JNH220 / SUMIFS(Aux_Totales!$N:$N, Aux_Totales!$F:$F, $F224, Aux_Totales!$A:$A, Aperturas!$A$2), 0))</f>
        <v/>
      </c>
      <c r="JNI224" s="21" t="str">
        <f>IF(JNI220 = "", "", IFERROR(JNI220 / SUMIFS(Aux_Totales!$N:$N, Aux_Totales!$F:$F, $F224, Aux_Totales!$A:$A, Aperturas!$A$2), 0))</f>
        <v/>
      </c>
      <c r="JNJ224" s="21" t="str">
        <f>IF(JNJ220 = "", "", IFERROR(JNJ220 / SUMIFS(Aux_Totales!$N:$N, Aux_Totales!$F:$F, $F224, Aux_Totales!$A:$A, Aperturas!$A$2), 0))</f>
        <v/>
      </c>
      <c r="JNK224" s="21" t="str">
        <f>IF(JNK220 = "", "", IFERROR(JNK220 / SUMIFS(Aux_Totales!$N:$N, Aux_Totales!$F:$F, $F224, Aux_Totales!$A:$A, Aperturas!$A$2), 0))</f>
        <v/>
      </c>
      <c r="JNL224" s="21" t="str">
        <f>IF(JNL220 = "", "", IFERROR(JNL220 / SUMIFS(Aux_Totales!$N:$N, Aux_Totales!$F:$F, $F224, Aux_Totales!$A:$A, Aperturas!$A$2), 0))</f>
        <v/>
      </c>
      <c r="JNM224" s="21" t="str">
        <f>IF(JNM220 = "", "", IFERROR(JNM220 / SUMIFS(Aux_Totales!$N:$N, Aux_Totales!$F:$F, $F224, Aux_Totales!$A:$A, Aperturas!$A$2), 0))</f>
        <v/>
      </c>
      <c r="JNN224" s="21" t="str">
        <f>IF(JNN220 = "", "", IFERROR(JNN220 / SUMIFS(Aux_Totales!$N:$N, Aux_Totales!$F:$F, $F224, Aux_Totales!$A:$A, Aperturas!$A$2), 0))</f>
        <v/>
      </c>
      <c r="JNO224" s="21" t="str">
        <f>IF(JNO220 = "", "", IFERROR(JNO220 / SUMIFS(Aux_Totales!$N:$N, Aux_Totales!$F:$F, $F224, Aux_Totales!$A:$A, Aperturas!$A$2), 0))</f>
        <v/>
      </c>
      <c r="JNP224" s="21" t="str">
        <f>IF(JNP220 = "", "", IFERROR(JNP220 / SUMIFS(Aux_Totales!$N:$N, Aux_Totales!$F:$F, $F224, Aux_Totales!$A:$A, Aperturas!$A$2), 0))</f>
        <v/>
      </c>
      <c r="JNQ224" s="21" t="str">
        <f>IF(JNQ220 = "", "", IFERROR(JNQ220 / SUMIFS(Aux_Totales!$N:$N, Aux_Totales!$F:$F, $F224, Aux_Totales!$A:$A, Aperturas!$A$2), 0))</f>
        <v/>
      </c>
      <c r="JNR224" s="21" t="str">
        <f>IF(JNR220 = "", "", IFERROR(JNR220 / SUMIFS(Aux_Totales!$N:$N, Aux_Totales!$F:$F, $F224, Aux_Totales!$A:$A, Aperturas!$A$2), 0))</f>
        <v/>
      </c>
      <c r="JNS224" s="21" t="str">
        <f>IF(JNS220 = "", "", IFERROR(JNS220 / SUMIFS(Aux_Totales!$N:$N, Aux_Totales!$F:$F, $F224, Aux_Totales!$A:$A, Aperturas!$A$2), 0))</f>
        <v/>
      </c>
      <c r="JNT224" s="21" t="str">
        <f>IF(JNT220 = "", "", IFERROR(JNT220 / SUMIFS(Aux_Totales!$N:$N, Aux_Totales!$F:$F, $F224, Aux_Totales!$A:$A, Aperturas!$A$2), 0))</f>
        <v/>
      </c>
      <c r="JNU224" s="21" t="str">
        <f>IF(JNU220 = "", "", IFERROR(JNU220 / SUMIFS(Aux_Totales!$N:$N, Aux_Totales!$F:$F, $F224, Aux_Totales!$A:$A, Aperturas!$A$2), 0))</f>
        <v/>
      </c>
      <c r="JNV224" s="21" t="str">
        <f>IF(JNV220 = "", "", IFERROR(JNV220 / SUMIFS(Aux_Totales!$N:$N, Aux_Totales!$F:$F, $F224, Aux_Totales!$A:$A, Aperturas!$A$2), 0))</f>
        <v/>
      </c>
      <c r="JNW224" s="21" t="str">
        <f>IF(JNW220 = "", "", IFERROR(JNW220 / SUMIFS(Aux_Totales!$N:$N, Aux_Totales!$F:$F, $F224, Aux_Totales!$A:$A, Aperturas!$A$2), 0))</f>
        <v/>
      </c>
      <c r="JNX224" s="21" t="str">
        <f>IF(JNX220 = "", "", IFERROR(JNX220 / SUMIFS(Aux_Totales!$N:$N, Aux_Totales!$F:$F, $F224, Aux_Totales!$A:$A, Aperturas!$A$2), 0))</f>
        <v/>
      </c>
      <c r="JNY224" s="21" t="str">
        <f>IF(JNY220 = "", "", IFERROR(JNY220 / SUMIFS(Aux_Totales!$N:$N, Aux_Totales!$F:$F, $F224, Aux_Totales!$A:$A, Aperturas!$A$2), 0))</f>
        <v/>
      </c>
      <c r="JNZ224" s="21" t="str">
        <f>IF(JNZ220 = "", "", IFERROR(JNZ220 / SUMIFS(Aux_Totales!$N:$N, Aux_Totales!$F:$F, $F224, Aux_Totales!$A:$A, Aperturas!$A$2), 0))</f>
        <v/>
      </c>
      <c r="JOA224" s="21" t="str">
        <f>IF(JOA220 = "", "", IFERROR(JOA220 / SUMIFS(Aux_Totales!$N:$N, Aux_Totales!$F:$F, $F224, Aux_Totales!$A:$A, Aperturas!$A$2), 0))</f>
        <v/>
      </c>
      <c r="JOB224" s="21" t="str">
        <f>IF(JOB220 = "", "", IFERROR(JOB220 / SUMIFS(Aux_Totales!$N:$N, Aux_Totales!$F:$F, $F224, Aux_Totales!$A:$A, Aperturas!$A$2), 0))</f>
        <v/>
      </c>
      <c r="JOC224" s="21" t="str">
        <f>IF(JOC220 = "", "", IFERROR(JOC220 / SUMIFS(Aux_Totales!$N:$N, Aux_Totales!$F:$F, $F224, Aux_Totales!$A:$A, Aperturas!$A$2), 0))</f>
        <v/>
      </c>
      <c r="JOD224" s="21" t="str">
        <f>IF(JOD220 = "", "", IFERROR(JOD220 / SUMIFS(Aux_Totales!$N:$N, Aux_Totales!$F:$F, $F224, Aux_Totales!$A:$A, Aperturas!$A$2), 0))</f>
        <v/>
      </c>
      <c r="JOE224" s="21" t="str">
        <f>IF(JOE220 = "", "", IFERROR(JOE220 / SUMIFS(Aux_Totales!$N:$N, Aux_Totales!$F:$F, $F224, Aux_Totales!$A:$A, Aperturas!$A$2), 0))</f>
        <v/>
      </c>
      <c r="JOF224" s="21" t="str">
        <f>IF(JOF220 = "", "", IFERROR(JOF220 / SUMIFS(Aux_Totales!$N:$N, Aux_Totales!$F:$F, $F224, Aux_Totales!$A:$A, Aperturas!$A$2), 0))</f>
        <v/>
      </c>
      <c r="JOG224" s="21" t="str">
        <f>IF(JOG220 = "", "", IFERROR(JOG220 / SUMIFS(Aux_Totales!$N:$N, Aux_Totales!$F:$F, $F224, Aux_Totales!$A:$A, Aperturas!$A$2), 0))</f>
        <v/>
      </c>
      <c r="JOH224" s="21" t="str">
        <f>IF(JOH220 = "", "", IFERROR(JOH220 / SUMIFS(Aux_Totales!$N:$N, Aux_Totales!$F:$F, $F224, Aux_Totales!$A:$A, Aperturas!$A$2), 0))</f>
        <v/>
      </c>
      <c r="JOI224" s="21" t="str">
        <f>IF(JOI220 = "", "", IFERROR(JOI220 / SUMIFS(Aux_Totales!$N:$N, Aux_Totales!$F:$F, $F224, Aux_Totales!$A:$A, Aperturas!$A$2), 0))</f>
        <v/>
      </c>
      <c r="JOJ224" s="21" t="str">
        <f>IF(JOJ220 = "", "", IFERROR(JOJ220 / SUMIFS(Aux_Totales!$N:$N, Aux_Totales!$F:$F, $F224, Aux_Totales!$A:$A, Aperturas!$A$2), 0))</f>
        <v/>
      </c>
      <c r="JOK224" s="21" t="str">
        <f>IF(JOK220 = "", "", IFERROR(JOK220 / SUMIFS(Aux_Totales!$N:$N, Aux_Totales!$F:$F, $F224, Aux_Totales!$A:$A, Aperturas!$A$2), 0))</f>
        <v/>
      </c>
      <c r="JOL224" s="21" t="str">
        <f>IF(JOL220 = "", "", IFERROR(JOL220 / SUMIFS(Aux_Totales!$N:$N, Aux_Totales!$F:$F, $F224, Aux_Totales!$A:$A, Aperturas!$A$2), 0))</f>
        <v/>
      </c>
      <c r="JOM224" s="21" t="str">
        <f>IF(JOM220 = "", "", IFERROR(JOM220 / SUMIFS(Aux_Totales!$N:$N, Aux_Totales!$F:$F, $F224, Aux_Totales!$A:$A, Aperturas!$A$2), 0))</f>
        <v/>
      </c>
      <c r="JON224" s="21" t="str">
        <f>IF(JON220 = "", "", IFERROR(JON220 / SUMIFS(Aux_Totales!$N:$N, Aux_Totales!$F:$F, $F224, Aux_Totales!$A:$A, Aperturas!$A$2), 0))</f>
        <v/>
      </c>
      <c r="JOO224" s="21" t="str">
        <f>IF(JOO220 = "", "", IFERROR(JOO220 / SUMIFS(Aux_Totales!$N:$N, Aux_Totales!$F:$F, $F224, Aux_Totales!$A:$A, Aperturas!$A$2), 0))</f>
        <v/>
      </c>
      <c r="JOP224" s="21" t="str">
        <f>IF(JOP220 = "", "", IFERROR(JOP220 / SUMIFS(Aux_Totales!$N:$N, Aux_Totales!$F:$F, $F224, Aux_Totales!$A:$A, Aperturas!$A$2), 0))</f>
        <v/>
      </c>
      <c r="JOQ224" s="21" t="str">
        <f>IF(JOQ220 = "", "", IFERROR(JOQ220 / SUMIFS(Aux_Totales!$N:$N, Aux_Totales!$F:$F, $F224, Aux_Totales!$A:$A, Aperturas!$A$2), 0))</f>
        <v/>
      </c>
      <c r="JOR224" s="21" t="str">
        <f>IF(JOR220 = "", "", IFERROR(JOR220 / SUMIFS(Aux_Totales!$N:$N, Aux_Totales!$F:$F, $F224, Aux_Totales!$A:$A, Aperturas!$A$2), 0))</f>
        <v/>
      </c>
      <c r="JOS224" s="21" t="str">
        <f>IF(JOS220 = "", "", IFERROR(JOS220 / SUMIFS(Aux_Totales!$N:$N, Aux_Totales!$F:$F, $F224, Aux_Totales!$A:$A, Aperturas!$A$2), 0))</f>
        <v/>
      </c>
      <c r="JOT224" s="21" t="str">
        <f>IF(JOT220 = "", "", IFERROR(JOT220 / SUMIFS(Aux_Totales!$N:$N, Aux_Totales!$F:$F, $F224, Aux_Totales!$A:$A, Aperturas!$A$2), 0))</f>
        <v/>
      </c>
      <c r="JOU224" s="21" t="str">
        <f>IF(JOU220 = "", "", IFERROR(JOU220 / SUMIFS(Aux_Totales!$N:$N, Aux_Totales!$F:$F, $F224, Aux_Totales!$A:$A, Aperturas!$A$2), 0))</f>
        <v/>
      </c>
      <c r="JOV224" s="21" t="str">
        <f>IF(JOV220 = "", "", IFERROR(JOV220 / SUMIFS(Aux_Totales!$N:$N, Aux_Totales!$F:$F, $F224, Aux_Totales!$A:$A, Aperturas!$A$2), 0))</f>
        <v/>
      </c>
      <c r="JOW224" s="21" t="str">
        <f>IF(JOW220 = "", "", IFERROR(JOW220 / SUMIFS(Aux_Totales!$N:$N, Aux_Totales!$F:$F, $F224, Aux_Totales!$A:$A, Aperturas!$A$2), 0))</f>
        <v/>
      </c>
      <c r="JOX224" s="21" t="str">
        <f>IF(JOX220 = "", "", IFERROR(JOX220 / SUMIFS(Aux_Totales!$N:$N, Aux_Totales!$F:$F, $F224, Aux_Totales!$A:$A, Aperturas!$A$2), 0))</f>
        <v/>
      </c>
      <c r="JOY224" s="21" t="str">
        <f>IF(JOY220 = "", "", IFERROR(JOY220 / SUMIFS(Aux_Totales!$N:$N, Aux_Totales!$F:$F, $F224, Aux_Totales!$A:$A, Aperturas!$A$2), 0))</f>
        <v/>
      </c>
      <c r="JOZ224" s="21" t="str">
        <f>IF(JOZ220 = "", "", IFERROR(JOZ220 / SUMIFS(Aux_Totales!$N:$N, Aux_Totales!$F:$F, $F224, Aux_Totales!$A:$A, Aperturas!$A$2), 0))</f>
        <v/>
      </c>
      <c r="JPA224" s="21" t="str">
        <f>IF(JPA220 = "", "", IFERROR(JPA220 / SUMIFS(Aux_Totales!$N:$N, Aux_Totales!$F:$F, $F224, Aux_Totales!$A:$A, Aperturas!$A$2), 0))</f>
        <v/>
      </c>
      <c r="JPB224" s="21" t="str">
        <f>IF(JPB220 = "", "", IFERROR(JPB220 / SUMIFS(Aux_Totales!$N:$N, Aux_Totales!$F:$F, $F224, Aux_Totales!$A:$A, Aperturas!$A$2), 0))</f>
        <v/>
      </c>
      <c r="JPC224" s="21" t="str">
        <f>IF(JPC220 = "", "", IFERROR(JPC220 / SUMIFS(Aux_Totales!$N:$N, Aux_Totales!$F:$F, $F224, Aux_Totales!$A:$A, Aperturas!$A$2), 0))</f>
        <v/>
      </c>
      <c r="JPD224" s="21" t="str">
        <f>IF(JPD220 = "", "", IFERROR(JPD220 / SUMIFS(Aux_Totales!$N:$N, Aux_Totales!$F:$F, $F224, Aux_Totales!$A:$A, Aperturas!$A$2), 0))</f>
        <v/>
      </c>
      <c r="JPE224" s="21" t="str">
        <f>IF(JPE220 = "", "", IFERROR(JPE220 / SUMIFS(Aux_Totales!$N:$N, Aux_Totales!$F:$F, $F224, Aux_Totales!$A:$A, Aperturas!$A$2), 0))</f>
        <v/>
      </c>
      <c r="JPF224" s="21" t="str">
        <f>IF(JPF220 = "", "", IFERROR(JPF220 / SUMIFS(Aux_Totales!$N:$N, Aux_Totales!$F:$F, $F224, Aux_Totales!$A:$A, Aperturas!$A$2), 0))</f>
        <v/>
      </c>
      <c r="JPG224" s="21" t="str">
        <f>IF(JPG220 = "", "", IFERROR(JPG220 / SUMIFS(Aux_Totales!$N:$N, Aux_Totales!$F:$F, $F224, Aux_Totales!$A:$A, Aperturas!$A$2), 0))</f>
        <v/>
      </c>
      <c r="JPH224" s="21" t="str">
        <f>IF(JPH220 = "", "", IFERROR(JPH220 / SUMIFS(Aux_Totales!$N:$N, Aux_Totales!$F:$F, $F224, Aux_Totales!$A:$A, Aperturas!$A$2), 0))</f>
        <v/>
      </c>
      <c r="JPI224" s="21" t="str">
        <f>IF(JPI220 = "", "", IFERROR(JPI220 / SUMIFS(Aux_Totales!$N:$N, Aux_Totales!$F:$F, $F224, Aux_Totales!$A:$A, Aperturas!$A$2), 0))</f>
        <v/>
      </c>
      <c r="JPJ224" s="21" t="str">
        <f>IF(JPJ220 = "", "", IFERROR(JPJ220 / SUMIFS(Aux_Totales!$N:$N, Aux_Totales!$F:$F, $F224, Aux_Totales!$A:$A, Aperturas!$A$2), 0))</f>
        <v/>
      </c>
      <c r="JPK224" s="21" t="str">
        <f>IF(JPK220 = "", "", IFERROR(JPK220 / SUMIFS(Aux_Totales!$N:$N, Aux_Totales!$F:$F, $F224, Aux_Totales!$A:$A, Aperturas!$A$2), 0))</f>
        <v/>
      </c>
      <c r="JPL224" s="21" t="str">
        <f>IF(JPL220 = "", "", IFERROR(JPL220 / SUMIFS(Aux_Totales!$N:$N, Aux_Totales!$F:$F, $F224, Aux_Totales!$A:$A, Aperturas!$A$2), 0))</f>
        <v/>
      </c>
      <c r="JPM224" s="21" t="str">
        <f>IF(JPM220 = "", "", IFERROR(JPM220 / SUMIFS(Aux_Totales!$N:$N, Aux_Totales!$F:$F, $F224, Aux_Totales!$A:$A, Aperturas!$A$2), 0))</f>
        <v/>
      </c>
      <c r="JPN224" s="21" t="str">
        <f>IF(JPN220 = "", "", IFERROR(JPN220 / SUMIFS(Aux_Totales!$N:$N, Aux_Totales!$F:$F, $F224, Aux_Totales!$A:$A, Aperturas!$A$2), 0))</f>
        <v/>
      </c>
      <c r="JPO224" s="21" t="str">
        <f>IF(JPO220 = "", "", IFERROR(JPO220 / SUMIFS(Aux_Totales!$N:$N, Aux_Totales!$F:$F, $F224, Aux_Totales!$A:$A, Aperturas!$A$2), 0))</f>
        <v/>
      </c>
      <c r="JPP224" s="21" t="str">
        <f>IF(JPP220 = "", "", IFERROR(JPP220 / SUMIFS(Aux_Totales!$N:$N, Aux_Totales!$F:$F, $F224, Aux_Totales!$A:$A, Aperturas!$A$2), 0))</f>
        <v/>
      </c>
      <c r="JPQ224" s="21" t="str">
        <f>IF(JPQ220 = "", "", IFERROR(JPQ220 / SUMIFS(Aux_Totales!$N:$N, Aux_Totales!$F:$F, $F224, Aux_Totales!$A:$A, Aperturas!$A$2), 0))</f>
        <v/>
      </c>
      <c r="JPR224" s="21" t="str">
        <f>IF(JPR220 = "", "", IFERROR(JPR220 / SUMIFS(Aux_Totales!$N:$N, Aux_Totales!$F:$F, $F224, Aux_Totales!$A:$A, Aperturas!$A$2), 0))</f>
        <v/>
      </c>
      <c r="JPS224" s="21" t="str">
        <f>IF(JPS220 = "", "", IFERROR(JPS220 / SUMIFS(Aux_Totales!$N:$N, Aux_Totales!$F:$F, $F224, Aux_Totales!$A:$A, Aperturas!$A$2), 0))</f>
        <v/>
      </c>
      <c r="JPT224" s="21" t="str">
        <f>IF(JPT220 = "", "", IFERROR(JPT220 / SUMIFS(Aux_Totales!$N:$N, Aux_Totales!$F:$F, $F224, Aux_Totales!$A:$A, Aperturas!$A$2), 0))</f>
        <v/>
      </c>
      <c r="JPU224" s="21" t="str">
        <f>IF(JPU220 = "", "", IFERROR(JPU220 / SUMIFS(Aux_Totales!$N:$N, Aux_Totales!$F:$F, $F224, Aux_Totales!$A:$A, Aperturas!$A$2), 0))</f>
        <v/>
      </c>
      <c r="JPV224" s="21" t="str">
        <f>IF(JPV220 = "", "", IFERROR(JPV220 / SUMIFS(Aux_Totales!$N:$N, Aux_Totales!$F:$F, $F224, Aux_Totales!$A:$A, Aperturas!$A$2), 0))</f>
        <v/>
      </c>
      <c r="JPW224" s="21" t="str">
        <f>IF(JPW220 = "", "", IFERROR(JPW220 / SUMIFS(Aux_Totales!$N:$N, Aux_Totales!$F:$F, $F224, Aux_Totales!$A:$A, Aperturas!$A$2), 0))</f>
        <v/>
      </c>
      <c r="JPX224" s="21" t="str">
        <f>IF(JPX220 = "", "", IFERROR(JPX220 / SUMIFS(Aux_Totales!$N:$N, Aux_Totales!$F:$F, $F224, Aux_Totales!$A:$A, Aperturas!$A$2), 0))</f>
        <v/>
      </c>
      <c r="JPY224" s="21" t="str">
        <f>IF(JPY220 = "", "", IFERROR(JPY220 / SUMIFS(Aux_Totales!$N:$N, Aux_Totales!$F:$F, $F224, Aux_Totales!$A:$A, Aperturas!$A$2), 0))</f>
        <v/>
      </c>
      <c r="JPZ224" s="21" t="str">
        <f>IF(JPZ220 = "", "", IFERROR(JPZ220 / SUMIFS(Aux_Totales!$N:$N, Aux_Totales!$F:$F, $F224, Aux_Totales!$A:$A, Aperturas!$A$2), 0))</f>
        <v/>
      </c>
      <c r="JQA224" s="21" t="str">
        <f>IF(JQA220 = "", "", IFERROR(JQA220 / SUMIFS(Aux_Totales!$N:$N, Aux_Totales!$F:$F, $F224, Aux_Totales!$A:$A, Aperturas!$A$2), 0))</f>
        <v/>
      </c>
      <c r="JQB224" s="21" t="str">
        <f>IF(JQB220 = "", "", IFERROR(JQB220 / SUMIFS(Aux_Totales!$N:$N, Aux_Totales!$F:$F, $F224, Aux_Totales!$A:$A, Aperturas!$A$2), 0))</f>
        <v/>
      </c>
      <c r="JQC224" s="21" t="str">
        <f>IF(JQC220 = "", "", IFERROR(JQC220 / SUMIFS(Aux_Totales!$N:$N, Aux_Totales!$F:$F, $F224, Aux_Totales!$A:$A, Aperturas!$A$2), 0))</f>
        <v/>
      </c>
      <c r="JQD224" s="21" t="str">
        <f>IF(JQD220 = "", "", IFERROR(JQD220 / SUMIFS(Aux_Totales!$N:$N, Aux_Totales!$F:$F, $F224, Aux_Totales!$A:$A, Aperturas!$A$2), 0))</f>
        <v/>
      </c>
      <c r="JQE224" s="21" t="str">
        <f>IF(JQE220 = "", "", IFERROR(JQE220 / SUMIFS(Aux_Totales!$N:$N, Aux_Totales!$F:$F, $F224, Aux_Totales!$A:$A, Aperturas!$A$2), 0))</f>
        <v/>
      </c>
      <c r="JQF224" s="21" t="str">
        <f>IF(JQF220 = "", "", IFERROR(JQF220 / SUMIFS(Aux_Totales!$N:$N, Aux_Totales!$F:$F, $F224, Aux_Totales!$A:$A, Aperturas!$A$2), 0))</f>
        <v/>
      </c>
      <c r="JQG224" s="21" t="str">
        <f>IF(JQG220 = "", "", IFERROR(JQG220 / SUMIFS(Aux_Totales!$N:$N, Aux_Totales!$F:$F, $F224, Aux_Totales!$A:$A, Aperturas!$A$2), 0))</f>
        <v/>
      </c>
      <c r="JQH224" s="21" t="str">
        <f>IF(JQH220 = "", "", IFERROR(JQH220 / SUMIFS(Aux_Totales!$N:$N, Aux_Totales!$F:$F, $F224, Aux_Totales!$A:$A, Aperturas!$A$2), 0))</f>
        <v/>
      </c>
      <c r="JQI224" s="21" t="str">
        <f>IF(JQI220 = "", "", IFERROR(JQI220 / SUMIFS(Aux_Totales!$N:$N, Aux_Totales!$F:$F, $F224, Aux_Totales!$A:$A, Aperturas!$A$2), 0))</f>
        <v/>
      </c>
      <c r="JQJ224" s="21" t="str">
        <f>IF(JQJ220 = "", "", IFERROR(JQJ220 / SUMIFS(Aux_Totales!$N:$N, Aux_Totales!$F:$F, $F224, Aux_Totales!$A:$A, Aperturas!$A$2), 0))</f>
        <v/>
      </c>
      <c r="JQK224" s="21" t="str">
        <f>IF(JQK220 = "", "", IFERROR(JQK220 / SUMIFS(Aux_Totales!$N:$N, Aux_Totales!$F:$F, $F224, Aux_Totales!$A:$A, Aperturas!$A$2), 0))</f>
        <v/>
      </c>
      <c r="JQL224" s="21" t="str">
        <f>IF(JQL220 = "", "", IFERROR(JQL220 / SUMIFS(Aux_Totales!$N:$N, Aux_Totales!$F:$F, $F224, Aux_Totales!$A:$A, Aperturas!$A$2), 0))</f>
        <v/>
      </c>
      <c r="JQM224" s="21" t="str">
        <f>IF(JQM220 = "", "", IFERROR(JQM220 / SUMIFS(Aux_Totales!$N:$N, Aux_Totales!$F:$F, $F224, Aux_Totales!$A:$A, Aperturas!$A$2), 0))</f>
        <v/>
      </c>
      <c r="JQN224" s="21" t="str">
        <f>IF(JQN220 = "", "", IFERROR(JQN220 / SUMIFS(Aux_Totales!$N:$N, Aux_Totales!$F:$F, $F224, Aux_Totales!$A:$A, Aperturas!$A$2), 0))</f>
        <v/>
      </c>
      <c r="JQO224" s="21" t="str">
        <f>IF(JQO220 = "", "", IFERROR(JQO220 / SUMIFS(Aux_Totales!$N:$N, Aux_Totales!$F:$F, $F224, Aux_Totales!$A:$A, Aperturas!$A$2), 0))</f>
        <v/>
      </c>
      <c r="JQP224" s="21" t="str">
        <f>IF(JQP220 = "", "", IFERROR(JQP220 / SUMIFS(Aux_Totales!$N:$N, Aux_Totales!$F:$F, $F224, Aux_Totales!$A:$A, Aperturas!$A$2), 0))</f>
        <v/>
      </c>
      <c r="JQQ224" s="21" t="str">
        <f>IF(JQQ220 = "", "", IFERROR(JQQ220 / SUMIFS(Aux_Totales!$N:$N, Aux_Totales!$F:$F, $F224, Aux_Totales!$A:$A, Aperturas!$A$2), 0))</f>
        <v/>
      </c>
      <c r="JQR224" s="21" t="str">
        <f>IF(JQR220 = "", "", IFERROR(JQR220 / SUMIFS(Aux_Totales!$N:$N, Aux_Totales!$F:$F, $F224, Aux_Totales!$A:$A, Aperturas!$A$2), 0))</f>
        <v/>
      </c>
      <c r="JQS224" s="21" t="str">
        <f>IF(JQS220 = "", "", IFERROR(JQS220 / SUMIFS(Aux_Totales!$N:$N, Aux_Totales!$F:$F, $F224, Aux_Totales!$A:$A, Aperturas!$A$2), 0))</f>
        <v/>
      </c>
      <c r="JQT224" s="21" t="str">
        <f>IF(JQT220 = "", "", IFERROR(JQT220 / SUMIFS(Aux_Totales!$N:$N, Aux_Totales!$F:$F, $F224, Aux_Totales!$A:$A, Aperturas!$A$2), 0))</f>
        <v/>
      </c>
      <c r="JQU224" s="21" t="str">
        <f>IF(JQU220 = "", "", IFERROR(JQU220 / SUMIFS(Aux_Totales!$N:$N, Aux_Totales!$F:$F, $F224, Aux_Totales!$A:$A, Aperturas!$A$2), 0))</f>
        <v/>
      </c>
      <c r="JQV224" s="21" t="str">
        <f>IF(JQV220 = "", "", IFERROR(JQV220 / SUMIFS(Aux_Totales!$N:$N, Aux_Totales!$F:$F, $F224, Aux_Totales!$A:$A, Aperturas!$A$2), 0))</f>
        <v/>
      </c>
      <c r="JQW224" s="21" t="str">
        <f>IF(JQW220 = "", "", IFERROR(JQW220 / SUMIFS(Aux_Totales!$N:$N, Aux_Totales!$F:$F, $F224, Aux_Totales!$A:$A, Aperturas!$A$2), 0))</f>
        <v/>
      </c>
      <c r="JQX224" s="21" t="str">
        <f>IF(JQX220 = "", "", IFERROR(JQX220 / SUMIFS(Aux_Totales!$N:$N, Aux_Totales!$F:$F, $F224, Aux_Totales!$A:$A, Aperturas!$A$2), 0))</f>
        <v/>
      </c>
      <c r="JQY224" s="21" t="str">
        <f>IF(JQY220 = "", "", IFERROR(JQY220 / SUMIFS(Aux_Totales!$N:$N, Aux_Totales!$F:$F, $F224, Aux_Totales!$A:$A, Aperturas!$A$2), 0))</f>
        <v/>
      </c>
      <c r="JQZ224" s="21" t="str">
        <f>IF(JQZ220 = "", "", IFERROR(JQZ220 / SUMIFS(Aux_Totales!$N:$N, Aux_Totales!$F:$F, $F224, Aux_Totales!$A:$A, Aperturas!$A$2), 0))</f>
        <v/>
      </c>
      <c r="JRA224" s="21" t="str">
        <f>IF(JRA220 = "", "", IFERROR(JRA220 / SUMIFS(Aux_Totales!$N:$N, Aux_Totales!$F:$F, $F224, Aux_Totales!$A:$A, Aperturas!$A$2), 0))</f>
        <v/>
      </c>
      <c r="JRB224" s="21" t="str">
        <f>IF(JRB220 = "", "", IFERROR(JRB220 / SUMIFS(Aux_Totales!$N:$N, Aux_Totales!$F:$F, $F224, Aux_Totales!$A:$A, Aperturas!$A$2), 0))</f>
        <v/>
      </c>
      <c r="JRC224" s="21" t="str">
        <f>IF(JRC220 = "", "", IFERROR(JRC220 / SUMIFS(Aux_Totales!$N:$N, Aux_Totales!$F:$F, $F224, Aux_Totales!$A:$A, Aperturas!$A$2), 0))</f>
        <v/>
      </c>
      <c r="JRD224" s="21" t="str">
        <f>IF(JRD220 = "", "", IFERROR(JRD220 / SUMIFS(Aux_Totales!$N:$N, Aux_Totales!$F:$F, $F224, Aux_Totales!$A:$A, Aperturas!$A$2), 0))</f>
        <v/>
      </c>
      <c r="JRE224" s="21" t="str">
        <f>IF(JRE220 = "", "", IFERROR(JRE220 / SUMIFS(Aux_Totales!$N:$N, Aux_Totales!$F:$F, $F224, Aux_Totales!$A:$A, Aperturas!$A$2), 0))</f>
        <v/>
      </c>
      <c r="JRF224" s="21" t="str">
        <f>IF(JRF220 = "", "", IFERROR(JRF220 / SUMIFS(Aux_Totales!$N:$N, Aux_Totales!$F:$F, $F224, Aux_Totales!$A:$A, Aperturas!$A$2), 0))</f>
        <v/>
      </c>
      <c r="JRG224" s="21" t="str">
        <f>IF(JRG220 = "", "", IFERROR(JRG220 / SUMIFS(Aux_Totales!$N:$N, Aux_Totales!$F:$F, $F224, Aux_Totales!$A:$A, Aperturas!$A$2), 0))</f>
        <v/>
      </c>
      <c r="JRH224" s="21" t="str">
        <f>IF(JRH220 = "", "", IFERROR(JRH220 / SUMIFS(Aux_Totales!$N:$N, Aux_Totales!$F:$F, $F224, Aux_Totales!$A:$A, Aperturas!$A$2), 0))</f>
        <v/>
      </c>
      <c r="JRI224" s="21" t="str">
        <f>IF(JRI220 = "", "", IFERROR(JRI220 / SUMIFS(Aux_Totales!$N:$N, Aux_Totales!$F:$F, $F224, Aux_Totales!$A:$A, Aperturas!$A$2), 0))</f>
        <v/>
      </c>
      <c r="JRJ224" s="21" t="str">
        <f>IF(JRJ220 = "", "", IFERROR(JRJ220 / SUMIFS(Aux_Totales!$N:$N, Aux_Totales!$F:$F, $F224, Aux_Totales!$A:$A, Aperturas!$A$2), 0))</f>
        <v/>
      </c>
      <c r="JRK224" s="21" t="str">
        <f>IF(JRK220 = "", "", IFERROR(JRK220 / SUMIFS(Aux_Totales!$N:$N, Aux_Totales!$F:$F, $F224, Aux_Totales!$A:$A, Aperturas!$A$2), 0))</f>
        <v/>
      </c>
      <c r="JRL224" s="21" t="str">
        <f>IF(JRL220 = "", "", IFERROR(JRL220 / SUMIFS(Aux_Totales!$N:$N, Aux_Totales!$F:$F, $F224, Aux_Totales!$A:$A, Aperturas!$A$2), 0))</f>
        <v/>
      </c>
      <c r="JRM224" s="21" t="str">
        <f>IF(JRM220 = "", "", IFERROR(JRM220 / SUMIFS(Aux_Totales!$N:$N, Aux_Totales!$F:$F, $F224, Aux_Totales!$A:$A, Aperturas!$A$2), 0))</f>
        <v/>
      </c>
      <c r="JRN224" s="21" t="str">
        <f>IF(JRN220 = "", "", IFERROR(JRN220 / SUMIFS(Aux_Totales!$N:$N, Aux_Totales!$F:$F, $F224, Aux_Totales!$A:$A, Aperturas!$A$2), 0))</f>
        <v/>
      </c>
      <c r="JRO224" s="21" t="str">
        <f>IF(JRO220 = "", "", IFERROR(JRO220 / SUMIFS(Aux_Totales!$N:$N, Aux_Totales!$F:$F, $F224, Aux_Totales!$A:$A, Aperturas!$A$2), 0))</f>
        <v/>
      </c>
      <c r="JRP224" s="21" t="str">
        <f>IF(JRP220 = "", "", IFERROR(JRP220 / SUMIFS(Aux_Totales!$N:$N, Aux_Totales!$F:$F, $F224, Aux_Totales!$A:$A, Aperturas!$A$2), 0))</f>
        <v/>
      </c>
      <c r="JRQ224" s="21" t="str">
        <f>IF(JRQ220 = "", "", IFERROR(JRQ220 / SUMIFS(Aux_Totales!$N:$N, Aux_Totales!$F:$F, $F224, Aux_Totales!$A:$A, Aperturas!$A$2), 0))</f>
        <v/>
      </c>
      <c r="JRR224" s="21" t="str">
        <f>IF(JRR220 = "", "", IFERROR(JRR220 / SUMIFS(Aux_Totales!$N:$N, Aux_Totales!$F:$F, $F224, Aux_Totales!$A:$A, Aperturas!$A$2), 0))</f>
        <v/>
      </c>
      <c r="JRS224" s="21" t="str">
        <f>IF(JRS220 = "", "", IFERROR(JRS220 / SUMIFS(Aux_Totales!$N:$N, Aux_Totales!$F:$F, $F224, Aux_Totales!$A:$A, Aperturas!$A$2), 0))</f>
        <v/>
      </c>
      <c r="JRT224" s="21" t="str">
        <f>IF(JRT220 = "", "", IFERROR(JRT220 / SUMIFS(Aux_Totales!$N:$N, Aux_Totales!$F:$F, $F224, Aux_Totales!$A:$A, Aperturas!$A$2), 0))</f>
        <v/>
      </c>
      <c r="JRU224" s="21" t="str">
        <f>IF(JRU220 = "", "", IFERROR(JRU220 / SUMIFS(Aux_Totales!$N:$N, Aux_Totales!$F:$F, $F224, Aux_Totales!$A:$A, Aperturas!$A$2), 0))</f>
        <v/>
      </c>
      <c r="JRV224" s="21" t="str">
        <f>IF(JRV220 = "", "", IFERROR(JRV220 / SUMIFS(Aux_Totales!$N:$N, Aux_Totales!$F:$F, $F224, Aux_Totales!$A:$A, Aperturas!$A$2), 0))</f>
        <v/>
      </c>
      <c r="JRW224" s="21" t="str">
        <f>IF(JRW220 = "", "", IFERROR(JRW220 / SUMIFS(Aux_Totales!$N:$N, Aux_Totales!$F:$F, $F224, Aux_Totales!$A:$A, Aperturas!$A$2), 0))</f>
        <v/>
      </c>
      <c r="JRX224" s="21" t="str">
        <f>IF(JRX220 = "", "", IFERROR(JRX220 / SUMIFS(Aux_Totales!$N:$N, Aux_Totales!$F:$F, $F224, Aux_Totales!$A:$A, Aperturas!$A$2), 0))</f>
        <v/>
      </c>
      <c r="JRY224" s="21" t="str">
        <f>IF(JRY220 = "", "", IFERROR(JRY220 / SUMIFS(Aux_Totales!$N:$N, Aux_Totales!$F:$F, $F224, Aux_Totales!$A:$A, Aperturas!$A$2), 0))</f>
        <v/>
      </c>
      <c r="JRZ224" s="21" t="str">
        <f>IF(JRZ220 = "", "", IFERROR(JRZ220 / SUMIFS(Aux_Totales!$N:$N, Aux_Totales!$F:$F, $F224, Aux_Totales!$A:$A, Aperturas!$A$2), 0))</f>
        <v/>
      </c>
      <c r="JSA224" s="21" t="str">
        <f>IF(JSA220 = "", "", IFERROR(JSA220 / SUMIFS(Aux_Totales!$N:$N, Aux_Totales!$F:$F, $F224, Aux_Totales!$A:$A, Aperturas!$A$2), 0))</f>
        <v/>
      </c>
      <c r="JSB224" s="21" t="str">
        <f>IF(JSB220 = "", "", IFERROR(JSB220 / SUMIFS(Aux_Totales!$N:$N, Aux_Totales!$F:$F, $F224, Aux_Totales!$A:$A, Aperturas!$A$2), 0))</f>
        <v/>
      </c>
      <c r="JSC224" s="21" t="str">
        <f>IF(JSC220 = "", "", IFERROR(JSC220 / SUMIFS(Aux_Totales!$N:$N, Aux_Totales!$F:$F, $F224, Aux_Totales!$A:$A, Aperturas!$A$2), 0))</f>
        <v/>
      </c>
      <c r="JSD224" s="21" t="str">
        <f>IF(JSD220 = "", "", IFERROR(JSD220 / SUMIFS(Aux_Totales!$N:$N, Aux_Totales!$F:$F, $F224, Aux_Totales!$A:$A, Aperturas!$A$2), 0))</f>
        <v/>
      </c>
      <c r="JSE224" s="21" t="str">
        <f>IF(JSE220 = "", "", IFERROR(JSE220 / SUMIFS(Aux_Totales!$N:$N, Aux_Totales!$F:$F, $F224, Aux_Totales!$A:$A, Aperturas!$A$2), 0))</f>
        <v/>
      </c>
      <c r="JSF224" s="21" t="str">
        <f>IF(JSF220 = "", "", IFERROR(JSF220 / SUMIFS(Aux_Totales!$N:$N, Aux_Totales!$F:$F, $F224, Aux_Totales!$A:$A, Aperturas!$A$2), 0))</f>
        <v/>
      </c>
      <c r="JSG224" s="21" t="str">
        <f>IF(JSG220 = "", "", IFERROR(JSG220 / SUMIFS(Aux_Totales!$N:$N, Aux_Totales!$F:$F, $F224, Aux_Totales!$A:$A, Aperturas!$A$2), 0))</f>
        <v/>
      </c>
      <c r="JSH224" s="21" t="str">
        <f>IF(JSH220 = "", "", IFERROR(JSH220 / SUMIFS(Aux_Totales!$N:$N, Aux_Totales!$F:$F, $F224, Aux_Totales!$A:$A, Aperturas!$A$2), 0))</f>
        <v/>
      </c>
      <c r="JSI224" s="21" t="str">
        <f>IF(JSI220 = "", "", IFERROR(JSI220 / SUMIFS(Aux_Totales!$N:$N, Aux_Totales!$F:$F, $F224, Aux_Totales!$A:$A, Aperturas!$A$2), 0))</f>
        <v/>
      </c>
      <c r="JSJ224" s="21" t="str">
        <f>IF(JSJ220 = "", "", IFERROR(JSJ220 / SUMIFS(Aux_Totales!$N:$N, Aux_Totales!$F:$F, $F224, Aux_Totales!$A:$A, Aperturas!$A$2), 0))</f>
        <v/>
      </c>
      <c r="JSK224" s="21" t="str">
        <f>IF(JSK220 = "", "", IFERROR(JSK220 / SUMIFS(Aux_Totales!$N:$N, Aux_Totales!$F:$F, $F224, Aux_Totales!$A:$A, Aperturas!$A$2), 0))</f>
        <v/>
      </c>
      <c r="JSL224" s="21" t="str">
        <f>IF(JSL220 = "", "", IFERROR(JSL220 / SUMIFS(Aux_Totales!$N:$N, Aux_Totales!$F:$F, $F224, Aux_Totales!$A:$A, Aperturas!$A$2), 0))</f>
        <v/>
      </c>
      <c r="JSM224" s="21" t="str">
        <f>IF(JSM220 = "", "", IFERROR(JSM220 / SUMIFS(Aux_Totales!$N:$N, Aux_Totales!$F:$F, $F224, Aux_Totales!$A:$A, Aperturas!$A$2), 0))</f>
        <v/>
      </c>
      <c r="JSN224" s="21" t="str">
        <f>IF(JSN220 = "", "", IFERROR(JSN220 / SUMIFS(Aux_Totales!$N:$N, Aux_Totales!$F:$F, $F224, Aux_Totales!$A:$A, Aperturas!$A$2), 0))</f>
        <v/>
      </c>
      <c r="JSO224" s="21" t="str">
        <f>IF(JSO220 = "", "", IFERROR(JSO220 / SUMIFS(Aux_Totales!$N:$N, Aux_Totales!$F:$F, $F224, Aux_Totales!$A:$A, Aperturas!$A$2), 0))</f>
        <v/>
      </c>
      <c r="JSP224" s="21" t="str">
        <f>IF(JSP220 = "", "", IFERROR(JSP220 / SUMIFS(Aux_Totales!$N:$N, Aux_Totales!$F:$F, $F224, Aux_Totales!$A:$A, Aperturas!$A$2), 0))</f>
        <v/>
      </c>
      <c r="JSQ224" s="21" t="str">
        <f>IF(JSQ220 = "", "", IFERROR(JSQ220 / SUMIFS(Aux_Totales!$N:$N, Aux_Totales!$F:$F, $F224, Aux_Totales!$A:$A, Aperturas!$A$2), 0))</f>
        <v/>
      </c>
      <c r="JSR224" s="21" t="str">
        <f>IF(JSR220 = "", "", IFERROR(JSR220 / SUMIFS(Aux_Totales!$N:$N, Aux_Totales!$F:$F, $F224, Aux_Totales!$A:$A, Aperturas!$A$2), 0))</f>
        <v/>
      </c>
      <c r="JSS224" s="21" t="str">
        <f>IF(JSS220 = "", "", IFERROR(JSS220 / SUMIFS(Aux_Totales!$N:$N, Aux_Totales!$F:$F, $F224, Aux_Totales!$A:$A, Aperturas!$A$2), 0))</f>
        <v/>
      </c>
      <c r="JST224" s="21" t="str">
        <f>IF(JST220 = "", "", IFERROR(JST220 / SUMIFS(Aux_Totales!$N:$N, Aux_Totales!$F:$F, $F224, Aux_Totales!$A:$A, Aperturas!$A$2), 0))</f>
        <v/>
      </c>
      <c r="JSU224" s="21" t="str">
        <f>IF(JSU220 = "", "", IFERROR(JSU220 / SUMIFS(Aux_Totales!$N:$N, Aux_Totales!$F:$F, $F224, Aux_Totales!$A:$A, Aperturas!$A$2), 0))</f>
        <v/>
      </c>
      <c r="JSV224" s="21" t="str">
        <f>IF(JSV220 = "", "", IFERROR(JSV220 / SUMIFS(Aux_Totales!$N:$N, Aux_Totales!$F:$F, $F224, Aux_Totales!$A:$A, Aperturas!$A$2), 0))</f>
        <v/>
      </c>
      <c r="JSW224" s="21" t="str">
        <f>IF(JSW220 = "", "", IFERROR(JSW220 / SUMIFS(Aux_Totales!$N:$N, Aux_Totales!$F:$F, $F224, Aux_Totales!$A:$A, Aperturas!$A$2), 0))</f>
        <v/>
      </c>
      <c r="JSX224" s="21" t="str">
        <f>IF(JSX220 = "", "", IFERROR(JSX220 / SUMIFS(Aux_Totales!$N:$N, Aux_Totales!$F:$F, $F224, Aux_Totales!$A:$A, Aperturas!$A$2), 0))</f>
        <v/>
      </c>
      <c r="JSY224" s="21" t="str">
        <f>IF(JSY220 = "", "", IFERROR(JSY220 / SUMIFS(Aux_Totales!$N:$N, Aux_Totales!$F:$F, $F224, Aux_Totales!$A:$A, Aperturas!$A$2), 0))</f>
        <v/>
      </c>
      <c r="JSZ224" s="21" t="str">
        <f>IF(JSZ220 = "", "", IFERROR(JSZ220 / SUMIFS(Aux_Totales!$N:$N, Aux_Totales!$F:$F, $F224, Aux_Totales!$A:$A, Aperturas!$A$2), 0))</f>
        <v/>
      </c>
      <c r="JTA224" s="21" t="str">
        <f>IF(JTA220 = "", "", IFERROR(JTA220 / SUMIFS(Aux_Totales!$N:$N, Aux_Totales!$F:$F, $F224, Aux_Totales!$A:$A, Aperturas!$A$2), 0))</f>
        <v/>
      </c>
      <c r="JTB224" s="21" t="str">
        <f>IF(JTB220 = "", "", IFERROR(JTB220 / SUMIFS(Aux_Totales!$N:$N, Aux_Totales!$F:$F, $F224, Aux_Totales!$A:$A, Aperturas!$A$2), 0))</f>
        <v/>
      </c>
      <c r="JTC224" s="21" t="str">
        <f>IF(JTC220 = "", "", IFERROR(JTC220 / SUMIFS(Aux_Totales!$N:$N, Aux_Totales!$F:$F, $F224, Aux_Totales!$A:$A, Aperturas!$A$2), 0))</f>
        <v/>
      </c>
      <c r="JTD224" s="21" t="str">
        <f>IF(JTD220 = "", "", IFERROR(JTD220 / SUMIFS(Aux_Totales!$N:$N, Aux_Totales!$F:$F, $F224, Aux_Totales!$A:$A, Aperturas!$A$2), 0))</f>
        <v/>
      </c>
      <c r="JTE224" s="21" t="str">
        <f>IF(JTE220 = "", "", IFERROR(JTE220 / SUMIFS(Aux_Totales!$N:$N, Aux_Totales!$F:$F, $F224, Aux_Totales!$A:$A, Aperturas!$A$2), 0))</f>
        <v/>
      </c>
      <c r="JTF224" s="21" t="str">
        <f>IF(JTF220 = "", "", IFERROR(JTF220 / SUMIFS(Aux_Totales!$N:$N, Aux_Totales!$F:$F, $F224, Aux_Totales!$A:$A, Aperturas!$A$2), 0))</f>
        <v/>
      </c>
      <c r="JTG224" s="21" t="str">
        <f>IF(JTG220 = "", "", IFERROR(JTG220 / SUMIFS(Aux_Totales!$N:$N, Aux_Totales!$F:$F, $F224, Aux_Totales!$A:$A, Aperturas!$A$2), 0))</f>
        <v/>
      </c>
      <c r="JTH224" s="21" t="str">
        <f>IF(JTH220 = "", "", IFERROR(JTH220 / SUMIFS(Aux_Totales!$N:$N, Aux_Totales!$F:$F, $F224, Aux_Totales!$A:$A, Aperturas!$A$2), 0))</f>
        <v/>
      </c>
      <c r="JTI224" s="21" t="str">
        <f>IF(JTI220 = "", "", IFERROR(JTI220 / SUMIFS(Aux_Totales!$N:$N, Aux_Totales!$F:$F, $F224, Aux_Totales!$A:$A, Aperturas!$A$2), 0))</f>
        <v/>
      </c>
      <c r="JTJ224" s="21" t="str">
        <f>IF(JTJ220 = "", "", IFERROR(JTJ220 / SUMIFS(Aux_Totales!$N:$N, Aux_Totales!$F:$F, $F224, Aux_Totales!$A:$A, Aperturas!$A$2), 0))</f>
        <v/>
      </c>
      <c r="JTK224" s="21" t="str">
        <f>IF(JTK220 = "", "", IFERROR(JTK220 / SUMIFS(Aux_Totales!$N:$N, Aux_Totales!$F:$F, $F224, Aux_Totales!$A:$A, Aperturas!$A$2), 0))</f>
        <v/>
      </c>
      <c r="JTL224" s="21" t="str">
        <f>IF(JTL220 = "", "", IFERROR(JTL220 / SUMIFS(Aux_Totales!$N:$N, Aux_Totales!$F:$F, $F224, Aux_Totales!$A:$A, Aperturas!$A$2), 0))</f>
        <v/>
      </c>
      <c r="JTM224" s="21" t="str">
        <f>IF(JTM220 = "", "", IFERROR(JTM220 / SUMIFS(Aux_Totales!$N:$N, Aux_Totales!$F:$F, $F224, Aux_Totales!$A:$A, Aperturas!$A$2), 0))</f>
        <v/>
      </c>
      <c r="JTN224" s="21" t="str">
        <f>IF(JTN220 = "", "", IFERROR(JTN220 / SUMIFS(Aux_Totales!$N:$N, Aux_Totales!$F:$F, $F224, Aux_Totales!$A:$A, Aperturas!$A$2), 0))</f>
        <v/>
      </c>
      <c r="JTO224" s="21" t="str">
        <f>IF(JTO220 = "", "", IFERROR(JTO220 / SUMIFS(Aux_Totales!$N:$N, Aux_Totales!$F:$F, $F224, Aux_Totales!$A:$A, Aperturas!$A$2), 0))</f>
        <v/>
      </c>
      <c r="JTP224" s="21" t="str">
        <f>IF(JTP220 = "", "", IFERROR(JTP220 / SUMIFS(Aux_Totales!$N:$N, Aux_Totales!$F:$F, $F224, Aux_Totales!$A:$A, Aperturas!$A$2), 0))</f>
        <v/>
      </c>
      <c r="JTQ224" s="21" t="str">
        <f>IF(JTQ220 = "", "", IFERROR(JTQ220 / SUMIFS(Aux_Totales!$N:$N, Aux_Totales!$F:$F, $F224, Aux_Totales!$A:$A, Aperturas!$A$2), 0))</f>
        <v/>
      </c>
      <c r="JTR224" s="21" t="str">
        <f>IF(JTR220 = "", "", IFERROR(JTR220 / SUMIFS(Aux_Totales!$N:$N, Aux_Totales!$F:$F, $F224, Aux_Totales!$A:$A, Aperturas!$A$2), 0))</f>
        <v/>
      </c>
      <c r="JTS224" s="21" t="str">
        <f>IF(JTS220 = "", "", IFERROR(JTS220 / SUMIFS(Aux_Totales!$N:$N, Aux_Totales!$F:$F, $F224, Aux_Totales!$A:$A, Aperturas!$A$2), 0))</f>
        <v/>
      </c>
      <c r="JTT224" s="21" t="str">
        <f>IF(JTT220 = "", "", IFERROR(JTT220 / SUMIFS(Aux_Totales!$N:$N, Aux_Totales!$F:$F, $F224, Aux_Totales!$A:$A, Aperturas!$A$2), 0))</f>
        <v/>
      </c>
      <c r="JTU224" s="21" t="str">
        <f>IF(JTU220 = "", "", IFERROR(JTU220 / SUMIFS(Aux_Totales!$N:$N, Aux_Totales!$F:$F, $F224, Aux_Totales!$A:$A, Aperturas!$A$2), 0))</f>
        <v/>
      </c>
      <c r="JTV224" s="21" t="str">
        <f>IF(JTV220 = "", "", IFERROR(JTV220 / SUMIFS(Aux_Totales!$N:$N, Aux_Totales!$F:$F, $F224, Aux_Totales!$A:$A, Aperturas!$A$2), 0))</f>
        <v/>
      </c>
      <c r="JTW224" s="21" t="str">
        <f>IF(JTW220 = "", "", IFERROR(JTW220 / SUMIFS(Aux_Totales!$N:$N, Aux_Totales!$F:$F, $F224, Aux_Totales!$A:$A, Aperturas!$A$2), 0))</f>
        <v/>
      </c>
      <c r="JTX224" s="21" t="str">
        <f>IF(JTX220 = "", "", IFERROR(JTX220 / SUMIFS(Aux_Totales!$N:$N, Aux_Totales!$F:$F, $F224, Aux_Totales!$A:$A, Aperturas!$A$2), 0))</f>
        <v/>
      </c>
      <c r="JTY224" s="21" t="str">
        <f>IF(JTY220 = "", "", IFERROR(JTY220 / SUMIFS(Aux_Totales!$N:$N, Aux_Totales!$F:$F, $F224, Aux_Totales!$A:$A, Aperturas!$A$2), 0))</f>
        <v/>
      </c>
      <c r="JTZ224" s="21" t="str">
        <f>IF(JTZ220 = "", "", IFERROR(JTZ220 / SUMIFS(Aux_Totales!$N:$N, Aux_Totales!$F:$F, $F224, Aux_Totales!$A:$A, Aperturas!$A$2), 0))</f>
        <v/>
      </c>
      <c r="JUA224" s="21" t="str">
        <f>IF(JUA220 = "", "", IFERROR(JUA220 / SUMIFS(Aux_Totales!$N:$N, Aux_Totales!$F:$F, $F224, Aux_Totales!$A:$A, Aperturas!$A$2), 0))</f>
        <v/>
      </c>
      <c r="JUB224" s="21" t="str">
        <f>IF(JUB220 = "", "", IFERROR(JUB220 / SUMIFS(Aux_Totales!$N:$N, Aux_Totales!$F:$F, $F224, Aux_Totales!$A:$A, Aperturas!$A$2), 0))</f>
        <v/>
      </c>
      <c r="JUC224" s="21" t="str">
        <f>IF(JUC220 = "", "", IFERROR(JUC220 / SUMIFS(Aux_Totales!$N:$N, Aux_Totales!$F:$F, $F224, Aux_Totales!$A:$A, Aperturas!$A$2), 0))</f>
        <v/>
      </c>
      <c r="JUD224" s="21" t="str">
        <f>IF(JUD220 = "", "", IFERROR(JUD220 / SUMIFS(Aux_Totales!$N:$N, Aux_Totales!$F:$F, $F224, Aux_Totales!$A:$A, Aperturas!$A$2), 0))</f>
        <v/>
      </c>
      <c r="JUE224" s="21" t="str">
        <f>IF(JUE220 = "", "", IFERROR(JUE220 / SUMIFS(Aux_Totales!$N:$N, Aux_Totales!$F:$F, $F224, Aux_Totales!$A:$A, Aperturas!$A$2), 0))</f>
        <v/>
      </c>
      <c r="JUF224" s="21" t="str">
        <f>IF(JUF220 = "", "", IFERROR(JUF220 / SUMIFS(Aux_Totales!$N:$N, Aux_Totales!$F:$F, $F224, Aux_Totales!$A:$A, Aperturas!$A$2), 0))</f>
        <v/>
      </c>
      <c r="JUG224" s="21" t="str">
        <f>IF(JUG220 = "", "", IFERROR(JUG220 / SUMIFS(Aux_Totales!$N:$N, Aux_Totales!$F:$F, $F224, Aux_Totales!$A:$A, Aperturas!$A$2), 0))</f>
        <v/>
      </c>
      <c r="JUH224" s="21" t="str">
        <f>IF(JUH220 = "", "", IFERROR(JUH220 / SUMIFS(Aux_Totales!$N:$N, Aux_Totales!$F:$F, $F224, Aux_Totales!$A:$A, Aperturas!$A$2), 0))</f>
        <v/>
      </c>
      <c r="JUI224" s="21" t="str">
        <f>IF(JUI220 = "", "", IFERROR(JUI220 / SUMIFS(Aux_Totales!$N:$N, Aux_Totales!$F:$F, $F224, Aux_Totales!$A:$A, Aperturas!$A$2), 0))</f>
        <v/>
      </c>
      <c r="JUJ224" s="21" t="str">
        <f>IF(JUJ220 = "", "", IFERROR(JUJ220 / SUMIFS(Aux_Totales!$N:$N, Aux_Totales!$F:$F, $F224, Aux_Totales!$A:$A, Aperturas!$A$2), 0))</f>
        <v/>
      </c>
      <c r="JUK224" s="21" t="str">
        <f>IF(JUK220 = "", "", IFERROR(JUK220 / SUMIFS(Aux_Totales!$N:$N, Aux_Totales!$F:$F, $F224, Aux_Totales!$A:$A, Aperturas!$A$2), 0))</f>
        <v/>
      </c>
      <c r="JUL224" s="21" t="str">
        <f>IF(JUL220 = "", "", IFERROR(JUL220 / SUMIFS(Aux_Totales!$N:$N, Aux_Totales!$F:$F, $F224, Aux_Totales!$A:$A, Aperturas!$A$2), 0))</f>
        <v/>
      </c>
      <c r="JUM224" s="21" t="str">
        <f>IF(JUM220 = "", "", IFERROR(JUM220 / SUMIFS(Aux_Totales!$N:$N, Aux_Totales!$F:$F, $F224, Aux_Totales!$A:$A, Aperturas!$A$2), 0))</f>
        <v/>
      </c>
      <c r="JUN224" s="21" t="str">
        <f>IF(JUN220 = "", "", IFERROR(JUN220 / SUMIFS(Aux_Totales!$N:$N, Aux_Totales!$F:$F, $F224, Aux_Totales!$A:$A, Aperturas!$A$2), 0))</f>
        <v/>
      </c>
      <c r="JUO224" s="21" t="str">
        <f>IF(JUO220 = "", "", IFERROR(JUO220 / SUMIFS(Aux_Totales!$N:$N, Aux_Totales!$F:$F, $F224, Aux_Totales!$A:$A, Aperturas!$A$2), 0))</f>
        <v/>
      </c>
      <c r="JUP224" s="21" t="str">
        <f>IF(JUP220 = "", "", IFERROR(JUP220 / SUMIFS(Aux_Totales!$N:$N, Aux_Totales!$F:$F, $F224, Aux_Totales!$A:$A, Aperturas!$A$2), 0))</f>
        <v/>
      </c>
      <c r="JUQ224" s="21" t="str">
        <f>IF(JUQ220 = "", "", IFERROR(JUQ220 / SUMIFS(Aux_Totales!$N:$N, Aux_Totales!$F:$F, $F224, Aux_Totales!$A:$A, Aperturas!$A$2), 0))</f>
        <v/>
      </c>
      <c r="JUR224" s="21" t="str">
        <f>IF(JUR220 = "", "", IFERROR(JUR220 / SUMIFS(Aux_Totales!$N:$N, Aux_Totales!$F:$F, $F224, Aux_Totales!$A:$A, Aperturas!$A$2), 0))</f>
        <v/>
      </c>
      <c r="JUS224" s="21" t="str">
        <f>IF(JUS220 = "", "", IFERROR(JUS220 / SUMIFS(Aux_Totales!$N:$N, Aux_Totales!$F:$F, $F224, Aux_Totales!$A:$A, Aperturas!$A$2), 0))</f>
        <v/>
      </c>
      <c r="JUT224" s="21" t="str">
        <f>IF(JUT220 = "", "", IFERROR(JUT220 / SUMIFS(Aux_Totales!$N:$N, Aux_Totales!$F:$F, $F224, Aux_Totales!$A:$A, Aperturas!$A$2), 0))</f>
        <v/>
      </c>
      <c r="JUU224" s="21" t="str">
        <f>IF(JUU220 = "", "", IFERROR(JUU220 / SUMIFS(Aux_Totales!$N:$N, Aux_Totales!$F:$F, $F224, Aux_Totales!$A:$A, Aperturas!$A$2), 0))</f>
        <v/>
      </c>
      <c r="JUV224" s="21" t="str">
        <f>IF(JUV220 = "", "", IFERROR(JUV220 / SUMIFS(Aux_Totales!$N:$N, Aux_Totales!$F:$F, $F224, Aux_Totales!$A:$A, Aperturas!$A$2), 0))</f>
        <v/>
      </c>
      <c r="JUW224" s="21" t="str">
        <f>IF(JUW220 = "", "", IFERROR(JUW220 / SUMIFS(Aux_Totales!$N:$N, Aux_Totales!$F:$F, $F224, Aux_Totales!$A:$A, Aperturas!$A$2), 0))</f>
        <v/>
      </c>
      <c r="JUX224" s="21" t="str">
        <f>IF(JUX220 = "", "", IFERROR(JUX220 / SUMIFS(Aux_Totales!$N:$N, Aux_Totales!$F:$F, $F224, Aux_Totales!$A:$A, Aperturas!$A$2), 0))</f>
        <v/>
      </c>
      <c r="JUY224" s="21" t="str">
        <f>IF(JUY220 = "", "", IFERROR(JUY220 / SUMIFS(Aux_Totales!$N:$N, Aux_Totales!$F:$F, $F224, Aux_Totales!$A:$A, Aperturas!$A$2), 0))</f>
        <v/>
      </c>
      <c r="JUZ224" s="21" t="str">
        <f>IF(JUZ220 = "", "", IFERROR(JUZ220 / SUMIFS(Aux_Totales!$N:$N, Aux_Totales!$F:$F, $F224, Aux_Totales!$A:$A, Aperturas!$A$2), 0))</f>
        <v/>
      </c>
      <c r="JVA224" s="21" t="str">
        <f>IF(JVA220 = "", "", IFERROR(JVA220 / SUMIFS(Aux_Totales!$N:$N, Aux_Totales!$F:$F, $F224, Aux_Totales!$A:$A, Aperturas!$A$2), 0))</f>
        <v/>
      </c>
      <c r="JVB224" s="21" t="str">
        <f>IF(JVB220 = "", "", IFERROR(JVB220 / SUMIFS(Aux_Totales!$N:$N, Aux_Totales!$F:$F, $F224, Aux_Totales!$A:$A, Aperturas!$A$2), 0))</f>
        <v/>
      </c>
      <c r="JVC224" s="21" t="str">
        <f>IF(JVC220 = "", "", IFERROR(JVC220 / SUMIFS(Aux_Totales!$N:$N, Aux_Totales!$F:$F, $F224, Aux_Totales!$A:$A, Aperturas!$A$2), 0))</f>
        <v/>
      </c>
      <c r="JVD224" s="21" t="str">
        <f>IF(JVD220 = "", "", IFERROR(JVD220 / SUMIFS(Aux_Totales!$N:$N, Aux_Totales!$F:$F, $F224, Aux_Totales!$A:$A, Aperturas!$A$2), 0))</f>
        <v/>
      </c>
      <c r="JVE224" s="21" t="str">
        <f>IF(JVE220 = "", "", IFERROR(JVE220 / SUMIFS(Aux_Totales!$N:$N, Aux_Totales!$F:$F, $F224, Aux_Totales!$A:$A, Aperturas!$A$2), 0))</f>
        <v/>
      </c>
      <c r="JVF224" s="21" t="str">
        <f>IF(JVF220 = "", "", IFERROR(JVF220 / SUMIFS(Aux_Totales!$N:$N, Aux_Totales!$F:$F, $F224, Aux_Totales!$A:$A, Aperturas!$A$2), 0))</f>
        <v/>
      </c>
      <c r="JVG224" s="21" t="str">
        <f>IF(JVG220 = "", "", IFERROR(JVG220 / SUMIFS(Aux_Totales!$N:$N, Aux_Totales!$F:$F, $F224, Aux_Totales!$A:$A, Aperturas!$A$2), 0))</f>
        <v/>
      </c>
      <c r="JVH224" s="21" t="str">
        <f>IF(JVH220 = "", "", IFERROR(JVH220 / SUMIFS(Aux_Totales!$N:$N, Aux_Totales!$F:$F, $F224, Aux_Totales!$A:$A, Aperturas!$A$2), 0))</f>
        <v/>
      </c>
      <c r="JVI224" s="21" t="str">
        <f>IF(JVI220 = "", "", IFERROR(JVI220 / SUMIFS(Aux_Totales!$N:$N, Aux_Totales!$F:$F, $F224, Aux_Totales!$A:$A, Aperturas!$A$2), 0))</f>
        <v/>
      </c>
      <c r="JVJ224" s="21" t="str">
        <f>IF(JVJ220 = "", "", IFERROR(JVJ220 / SUMIFS(Aux_Totales!$N:$N, Aux_Totales!$F:$F, $F224, Aux_Totales!$A:$A, Aperturas!$A$2), 0))</f>
        <v/>
      </c>
      <c r="JVK224" s="21" t="str">
        <f>IF(JVK220 = "", "", IFERROR(JVK220 / SUMIFS(Aux_Totales!$N:$N, Aux_Totales!$F:$F, $F224, Aux_Totales!$A:$A, Aperturas!$A$2), 0))</f>
        <v/>
      </c>
      <c r="JVL224" s="21" t="str">
        <f>IF(JVL220 = "", "", IFERROR(JVL220 / SUMIFS(Aux_Totales!$N:$N, Aux_Totales!$F:$F, $F224, Aux_Totales!$A:$A, Aperturas!$A$2), 0))</f>
        <v/>
      </c>
      <c r="JVM224" s="21" t="str">
        <f>IF(JVM220 = "", "", IFERROR(JVM220 / SUMIFS(Aux_Totales!$N:$N, Aux_Totales!$F:$F, $F224, Aux_Totales!$A:$A, Aperturas!$A$2), 0))</f>
        <v/>
      </c>
      <c r="JVN224" s="21" t="str">
        <f>IF(JVN220 = "", "", IFERROR(JVN220 / SUMIFS(Aux_Totales!$N:$N, Aux_Totales!$F:$F, $F224, Aux_Totales!$A:$A, Aperturas!$A$2), 0))</f>
        <v/>
      </c>
      <c r="JVO224" s="21" t="str">
        <f>IF(JVO220 = "", "", IFERROR(JVO220 / SUMIFS(Aux_Totales!$N:$N, Aux_Totales!$F:$F, $F224, Aux_Totales!$A:$A, Aperturas!$A$2), 0))</f>
        <v/>
      </c>
      <c r="JVP224" s="21" t="str">
        <f>IF(JVP220 = "", "", IFERROR(JVP220 / SUMIFS(Aux_Totales!$N:$N, Aux_Totales!$F:$F, $F224, Aux_Totales!$A:$A, Aperturas!$A$2), 0))</f>
        <v/>
      </c>
      <c r="JVQ224" s="21" t="str">
        <f>IF(JVQ220 = "", "", IFERROR(JVQ220 / SUMIFS(Aux_Totales!$N:$N, Aux_Totales!$F:$F, $F224, Aux_Totales!$A:$A, Aperturas!$A$2), 0))</f>
        <v/>
      </c>
      <c r="JVR224" s="21" t="str">
        <f>IF(JVR220 = "", "", IFERROR(JVR220 / SUMIFS(Aux_Totales!$N:$N, Aux_Totales!$F:$F, $F224, Aux_Totales!$A:$A, Aperturas!$A$2), 0))</f>
        <v/>
      </c>
      <c r="JVS224" s="21" t="str">
        <f>IF(JVS220 = "", "", IFERROR(JVS220 / SUMIFS(Aux_Totales!$N:$N, Aux_Totales!$F:$F, $F224, Aux_Totales!$A:$A, Aperturas!$A$2), 0))</f>
        <v/>
      </c>
      <c r="JVT224" s="21" t="str">
        <f>IF(JVT220 = "", "", IFERROR(JVT220 / SUMIFS(Aux_Totales!$N:$N, Aux_Totales!$F:$F, $F224, Aux_Totales!$A:$A, Aperturas!$A$2), 0))</f>
        <v/>
      </c>
      <c r="JVU224" s="21" t="str">
        <f>IF(JVU220 = "", "", IFERROR(JVU220 / SUMIFS(Aux_Totales!$N:$N, Aux_Totales!$F:$F, $F224, Aux_Totales!$A:$A, Aperturas!$A$2), 0))</f>
        <v/>
      </c>
      <c r="JVV224" s="21" t="str">
        <f>IF(JVV220 = "", "", IFERROR(JVV220 / SUMIFS(Aux_Totales!$N:$N, Aux_Totales!$F:$F, $F224, Aux_Totales!$A:$A, Aperturas!$A$2), 0))</f>
        <v/>
      </c>
      <c r="JVW224" s="21" t="str">
        <f>IF(JVW220 = "", "", IFERROR(JVW220 / SUMIFS(Aux_Totales!$N:$N, Aux_Totales!$F:$F, $F224, Aux_Totales!$A:$A, Aperturas!$A$2), 0))</f>
        <v/>
      </c>
      <c r="JVX224" s="21" t="str">
        <f>IF(JVX220 = "", "", IFERROR(JVX220 / SUMIFS(Aux_Totales!$N:$N, Aux_Totales!$F:$F, $F224, Aux_Totales!$A:$A, Aperturas!$A$2), 0))</f>
        <v/>
      </c>
      <c r="JVY224" s="21" t="str">
        <f>IF(JVY220 = "", "", IFERROR(JVY220 / SUMIFS(Aux_Totales!$N:$N, Aux_Totales!$F:$F, $F224, Aux_Totales!$A:$A, Aperturas!$A$2), 0))</f>
        <v/>
      </c>
      <c r="JVZ224" s="21" t="str">
        <f>IF(JVZ220 = "", "", IFERROR(JVZ220 / SUMIFS(Aux_Totales!$N:$N, Aux_Totales!$F:$F, $F224, Aux_Totales!$A:$A, Aperturas!$A$2), 0))</f>
        <v/>
      </c>
      <c r="JWA224" s="21" t="str">
        <f>IF(JWA220 = "", "", IFERROR(JWA220 / SUMIFS(Aux_Totales!$N:$N, Aux_Totales!$F:$F, $F224, Aux_Totales!$A:$A, Aperturas!$A$2), 0))</f>
        <v/>
      </c>
      <c r="JWB224" s="21" t="str">
        <f>IF(JWB220 = "", "", IFERROR(JWB220 / SUMIFS(Aux_Totales!$N:$N, Aux_Totales!$F:$F, $F224, Aux_Totales!$A:$A, Aperturas!$A$2), 0))</f>
        <v/>
      </c>
      <c r="JWC224" s="21" t="str">
        <f>IF(JWC220 = "", "", IFERROR(JWC220 / SUMIFS(Aux_Totales!$N:$N, Aux_Totales!$F:$F, $F224, Aux_Totales!$A:$A, Aperturas!$A$2), 0))</f>
        <v/>
      </c>
      <c r="JWD224" s="21" t="str">
        <f>IF(JWD220 = "", "", IFERROR(JWD220 / SUMIFS(Aux_Totales!$N:$N, Aux_Totales!$F:$F, $F224, Aux_Totales!$A:$A, Aperturas!$A$2), 0))</f>
        <v/>
      </c>
      <c r="JWE224" s="21" t="str">
        <f>IF(JWE220 = "", "", IFERROR(JWE220 / SUMIFS(Aux_Totales!$N:$N, Aux_Totales!$F:$F, $F224, Aux_Totales!$A:$A, Aperturas!$A$2), 0))</f>
        <v/>
      </c>
      <c r="JWF224" s="21" t="str">
        <f>IF(JWF220 = "", "", IFERROR(JWF220 / SUMIFS(Aux_Totales!$N:$N, Aux_Totales!$F:$F, $F224, Aux_Totales!$A:$A, Aperturas!$A$2), 0))</f>
        <v/>
      </c>
      <c r="JWG224" s="21" t="str">
        <f>IF(JWG220 = "", "", IFERROR(JWG220 / SUMIFS(Aux_Totales!$N:$N, Aux_Totales!$F:$F, $F224, Aux_Totales!$A:$A, Aperturas!$A$2), 0))</f>
        <v/>
      </c>
      <c r="JWH224" s="21" t="str">
        <f>IF(JWH220 = "", "", IFERROR(JWH220 / SUMIFS(Aux_Totales!$N:$N, Aux_Totales!$F:$F, $F224, Aux_Totales!$A:$A, Aperturas!$A$2), 0))</f>
        <v/>
      </c>
      <c r="JWI224" s="21" t="str">
        <f>IF(JWI220 = "", "", IFERROR(JWI220 / SUMIFS(Aux_Totales!$N:$N, Aux_Totales!$F:$F, $F224, Aux_Totales!$A:$A, Aperturas!$A$2), 0))</f>
        <v/>
      </c>
      <c r="JWJ224" s="21" t="str">
        <f>IF(JWJ220 = "", "", IFERROR(JWJ220 / SUMIFS(Aux_Totales!$N:$N, Aux_Totales!$F:$F, $F224, Aux_Totales!$A:$A, Aperturas!$A$2), 0))</f>
        <v/>
      </c>
      <c r="JWK224" s="21" t="str">
        <f>IF(JWK220 = "", "", IFERROR(JWK220 / SUMIFS(Aux_Totales!$N:$N, Aux_Totales!$F:$F, $F224, Aux_Totales!$A:$A, Aperturas!$A$2), 0))</f>
        <v/>
      </c>
      <c r="JWL224" s="21" t="str">
        <f>IF(JWL220 = "", "", IFERROR(JWL220 / SUMIFS(Aux_Totales!$N:$N, Aux_Totales!$F:$F, $F224, Aux_Totales!$A:$A, Aperturas!$A$2), 0))</f>
        <v/>
      </c>
      <c r="JWM224" s="21" t="str">
        <f>IF(JWM220 = "", "", IFERROR(JWM220 / SUMIFS(Aux_Totales!$N:$N, Aux_Totales!$F:$F, $F224, Aux_Totales!$A:$A, Aperturas!$A$2), 0))</f>
        <v/>
      </c>
      <c r="JWN224" s="21" t="str">
        <f>IF(JWN220 = "", "", IFERROR(JWN220 / SUMIFS(Aux_Totales!$N:$N, Aux_Totales!$F:$F, $F224, Aux_Totales!$A:$A, Aperturas!$A$2), 0))</f>
        <v/>
      </c>
      <c r="JWO224" s="21" t="str">
        <f>IF(JWO220 = "", "", IFERROR(JWO220 / SUMIFS(Aux_Totales!$N:$N, Aux_Totales!$F:$F, $F224, Aux_Totales!$A:$A, Aperturas!$A$2), 0))</f>
        <v/>
      </c>
      <c r="JWP224" s="21" t="str">
        <f>IF(JWP220 = "", "", IFERROR(JWP220 / SUMIFS(Aux_Totales!$N:$N, Aux_Totales!$F:$F, $F224, Aux_Totales!$A:$A, Aperturas!$A$2), 0))</f>
        <v/>
      </c>
      <c r="JWQ224" s="21" t="str">
        <f>IF(JWQ220 = "", "", IFERROR(JWQ220 / SUMIFS(Aux_Totales!$N:$N, Aux_Totales!$F:$F, $F224, Aux_Totales!$A:$A, Aperturas!$A$2), 0))</f>
        <v/>
      </c>
      <c r="JWR224" s="21" t="str">
        <f>IF(JWR220 = "", "", IFERROR(JWR220 / SUMIFS(Aux_Totales!$N:$N, Aux_Totales!$F:$F, $F224, Aux_Totales!$A:$A, Aperturas!$A$2), 0))</f>
        <v/>
      </c>
      <c r="JWS224" s="21" t="str">
        <f>IF(JWS220 = "", "", IFERROR(JWS220 / SUMIFS(Aux_Totales!$N:$N, Aux_Totales!$F:$F, $F224, Aux_Totales!$A:$A, Aperturas!$A$2), 0))</f>
        <v/>
      </c>
      <c r="JWT224" s="21" t="str">
        <f>IF(JWT220 = "", "", IFERROR(JWT220 / SUMIFS(Aux_Totales!$N:$N, Aux_Totales!$F:$F, $F224, Aux_Totales!$A:$A, Aperturas!$A$2), 0))</f>
        <v/>
      </c>
      <c r="JWU224" s="21" t="str">
        <f>IF(JWU220 = "", "", IFERROR(JWU220 / SUMIFS(Aux_Totales!$N:$N, Aux_Totales!$F:$F, $F224, Aux_Totales!$A:$A, Aperturas!$A$2), 0))</f>
        <v/>
      </c>
      <c r="JWV224" s="21" t="str">
        <f>IF(JWV220 = "", "", IFERROR(JWV220 / SUMIFS(Aux_Totales!$N:$N, Aux_Totales!$F:$F, $F224, Aux_Totales!$A:$A, Aperturas!$A$2), 0))</f>
        <v/>
      </c>
      <c r="JWW224" s="21" t="str">
        <f>IF(JWW220 = "", "", IFERROR(JWW220 / SUMIFS(Aux_Totales!$N:$N, Aux_Totales!$F:$F, $F224, Aux_Totales!$A:$A, Aperturas!$A$2), 0))</f>
        <v/>
      </c>
      <c r="JWX224" s="21" t="str">
        <f>IF(JWX220 = "", "", IFERROR(JWX220 / SUMIFS(Aux_Totales!$N:$N, Aux_Totales!$F:$F, $F224, Aux_Totales!$A:$A, Aperturas!$A$2), 0))</f>
        <v/>
      </c>
      <c r="JWY224" s="21" t="str">
        <f>IF(JWY220 = "", "", IFERROR(JWY220 / SUMIFS(Aux_Totales!$N:$N, Aux_Totales!$F:$F, $F224, Aux_Totales!$A:$A, Aperturas!$A$2), 0))</f>
        <v/>
      </c>
      <c r="JWZ224" s="21" t="str">
        <f>IF(JWZ220 = "", "", IFERROR(JWZ220 / SUMIFS(Aux_Totales!$N:$N, Aux_Totales!$F:$F, $F224, Aux_Totales!$A:$A, Aperturas!$A$2), 0))</f>
        <v/>
      </c>
      <c r="JXA224" s="21" t="str">
        <f>IF(JXA220 = "", "", IFERROR(JXA220 / SUMIFS(Aux_Totales!$N:$N, Aux_Totales!$F:$F, $F224, Aux_Totales!$A:$A, Aperturas!$A$2), 0))</f>
        <v/>
      </c>
      <c r="JXB224" s="21" t="str">
        <f>IF(JXB220 = "", "", IFERROR(JXB220 / SUMIFS(Aux_Totales!$N:$N, Aux_Totales!$F:$F, $F224, Aux_Totales!$A:$A, Aperturas!$A$2), 0))</f>
        <v/>
      </c>
      <c r="JXC224" s="21" t="str">
        <f>IF(JXC220 = "", "", IFERROR(JXC220 / SUMIFS(Aux_Totales!$N:$N, Aux_Totales!$F:$F, $F224, Aux_Totales!$A:$A, Aperturas!$A$2), 0))</f>
        <v/>
      </c>
      <c r="JXD224" s="21" t="str">
        <f>IF(JXD220 = "", "", IFERROR(JXD220 / SUMIFS(Aux_Totales!$N:$N, Aux_Totales!$F:$F, $F224, Aux_Totales!$A:$A, Aperturas!$A$2), 0))</f>
        <v/>
      </c>
      <c r="JXE224" s="21" t="str">
        <f>IF(JXE220 = "", "", IFERROR(JXE220 / SUMIFS(Aux_Totales!$N:$N, Aux_Totales!$F:$F, $F224, Aux_Totales!$A:$A, Aperturas!$A$2), 0))</f>
        <v/>
      </c>
      <c r="JXF224" s="21" t="str">
        <f>IF(JXF220 = "", "", IFERROR(JXF220 / SUMIFS(Aux_Totales!$N:$N, Aux_Totales!$F:$F, $F224, Aux_Totales!$A:$A, Aperturas!$A$2), 0))</f>
        <v/>
      </c>
      <c r="JXG224" s="21" t="str">
        <f>IF(JXG220 = "", "", IFERROR(JXG220 / SUMIFS(Aux_Totales!$N:$N, Aux_Totales!$F:$F, $F224, Aux_Totales!$A:$A, Aperturas!$A$2), 0))</f>
        <v/>
      </c>
      <c r="JXH224" s="21" t="str">
        <f>IF(JXH220 = "", "", IFERROR(JXH220 / SUMIFS(Aux_Totales!$N:$N, Aux_Totales!$F:$F, $F224, Aux_Totales!$A:$A, Aperturas!$A$2), 0))</f>
        <v/>
      </c>
      <c r="JXI224" s="21" t="str">
        <f>IF(JXI220 = "", "", IFERROR(JXI220 / SUMIFS(Aux_Totales!$N:$N, Aux_Totales!$F:$F, $F224, Aux_Totales!$A:$A, Aperturas!$A$2), 0))</f>
        <v/>
      </c>
      <c r="JXJ224" s="21" t="str">
        <f>IF(JXJ220 = "", "", IFERROR(JXJ220 / SUMIFS(Aux_Totales!$N:$N, Aux_Totales!$F:$F, $F224, Aux_Totales!$A:$A, Aperturas!$A$2), 0))</f>
        <v/>
      </c>
      <c r="JXK224" s="21" t="str">
        <f>IF(JXK220 = "", "", IFERROR(JXK220 / SUMIFS(Aux_Totales!$N:$N, Aux_Totales!$F:$F, $F224, Aux_Totales!$A:$A, Aperturas!$A$2), 0))</f>
        <v/>
      </c>
      <c r="JXL224" s="21" t="str">
        <f>IF(JXL220 = "", "", IFERROR(JXL220 / SUMIFS(Aux_Totales!$N:$N, Aux_Totales!$F:$F, $F224, Aux_Totales!$A:$A, Aperturas!$A$2), 0))</f>
        <v/>
      </c>
      <c r="JXM224" s="21" t="str">
        <f>IF(JXM220 = "", "", IFERROR(JXM220 / SUMIFS(Aux_Totales!$N:$N, Aux_Totales!$F:$F, $F224, Aux_Totales!$A:$A, Aperturas!$A$2), 0))</f>
        <v/>
      </c>
      <c r="JXN224" s="21" t="str">
        <f>IF(JXN220 = "", "", IFERROR(JXN220 / SUMIFS(Aux_Totales!$N:$N, Aux_Totales!$F:$F, $F224, Aux_Totales!$A:$A, Aperturas!$A$2), 0))</f>
        <v/>
      </c>
      <c r="JXO224" s="21" t="str">
        <f>IF(JXO220 = "", "", IFERROR(JXO220 / SUMIFS(Aux_Totales!$N:$N, Aux_Totales!$F:$F, $F224, Aux_Totales!$A:$A, Aperturas!$A$2), 0))</f>
        <v/>
      </c>
      <c r="JXP224" s="21" t="str">
        <f>IF(JXP220 = "", "", IFERROR(JXP220 / SUMIFS(Aux_Totales!$N:$N, Aux_Totales!$F:$F, $F224, Aux_Totales!$A:$A, Aperturas!$A$2), 0))</f>
        <v/>
      </c>
      <c r="JXQ224" s="21" t="str">
        <f>IF(JXQ220 = "", "", IFERROR(JXQ220 / SUMIFS(Aux_Totales!$N:$N, Aux_Totales!$F:$F, $F224, Aux_Totales!$A:$A, Aperturas!$A$2), 0))</f>
        <v/>
      </c>
      <c r="JXR224" s="21" t="str">
        <f>IF(JXR220 = "", "", IFERROR(JXR220 / SUMIFS(Aux_Totales!$N:$N, Aux_Totales!$F:$F, $F224, Aux_Totales!$A:$A, Aperturas!$A$2), 0))</f>
        <v/>
      </c>
      <c r="JXS224" s="21" t="str">
        <f>IF(JXS220 = "", "", IFERROR(JXS220 / SUMIFS(Aux_Totales!$N:$N, Aux_Totales!$F:$F, $F224, Aux_Totales!$A:$A, Aperturas!$A$2), 0))</f>
        <v/>
      </c>
      <c r="JXT224" s="21" t="str">
        <f>IF(JXT220 = "", "", IFERROR(JXT220 / SUMIFS(Aux_Totales!$N:$N, Aux_Totales!$F:$F, $F224, Aux_Totales!$A:$A, Aperturas!$A$2), 0))</f>
        <v/>
      </c>
      <c r="JXU224" s="21" t="str">
        <f>IF(JXU220 = "", "", IFERROR(JXU220 / SUMIFS(Aux_Totales!$N:$N, Aux_Totales!$F:$F, $F224, Aux_Totales!$A:$A, Aperturas!$A$2), 0))</f>
        <v/>
      </c>
      <c r="JXV224" s="21" t="str">
        <f>IF(JXV220 = "", "", IFERROR(JXV220 / SUMIFS(Aux_Totales!$N:$N, Aux_Totales!$F:$F, $F224, Aux_Totales!$A:$A, Aperturas!$A$2), 0))</f>
        <v/>
      </c>
      <c r="JXW224" s="21" t="str">
        <f>IF(JXW220 = "", "", IFERROR(JXW220 / SUMIFS(Aux_Totales!$N:$N, Aux_Totales!$F:$F, $F224, Aux_Totales!$A:$A, Aperturas!$A$2), 0))</f>
        <v/>
      </c>
      <c r="JXX224" s="21" t="str">
        <f>IF(JXX220 = "", "", IFERROR(JXX220 / SUMIFS(Aux_Totales!$N:$N, Aux_Totales!$F:$F, $F224, Aux_Totales!$A:$A, Aperturas!$A$2), 0))</f>
        <v/>
      </c>
      <c r="JXY224" s="21" t="str">
        <f>IF(JXY220 = "", "", IFERROR(JXY220 / SUMIFS(Aux_Totales!$N:$N, Aux_Totales!$F:$F, $F224, Aux_Totales!$A:$A, Aperturas!$A$2), 0))</f>
        <v/>
      </c>
      <c r="JXZ224" s="21" t="str">
        <f>IF(JXZ220 = "", "", IFERROR(JXZ220 / SUMIFS(Aux_Totales!$N:$N, Aux_Totales!$F:$F, $F224, Aux_Totales!$A:$A, Aperturas!$A$2), 0))</f>
        <v/>
      </c>
      <c r="JYA224" s="21" t="str">
        <f>IF(JYA220 = "", "", IFERROR(JYA220 / SUMIFS(Aux_Totales!$N:$N, Aux_Totales!$F:$F, $F224, Aux_Totales!$A:$A, Aperturas!$A$2), 0))</f>
        <v/>
      </c>
      <c r="JYB224" s="21" t="str">
        <f>IF(JYB220 = "", "", IFERROR(JYB220 / SUMIFS(Aux_Totales!$N:$N, Aux_Totales!$F:$F, $F224, Aux_Totales!$A:$A, Aperturas!$A$2), 0))</f>
        <v/>
      </c>
      <c r="JYC224" s="21" t="str">
        <f>IF(JYC220 = "", "", IFERROR(JYC220 / SUMIFS(Aux_Totales!$N:$N, Aux_Totales!$F:$F, $F224, Aux_Totales!$A:$A, Aperturas!$A$2), 0))</f>
        <v/>
      </c>
      <c r="JYD224" s="21" t="str">
        <f>IF(JYD220 = "", "", IFERROR(JYD220 / SUMIFS(Aux_Totales!$N:$N, Aux_Totales!$F:$F, $F224, Aux_Totales!$A:$A, Aperturas!$A$2), 0))</f>
        <v/>
      </c>
      <c r="JYE224" s="21" t="str">
        <f>IF(JYE220 = "", "", IFERROR(JYE220 / SUMIFS(Aux_Totales!$N:$N, Aux_Totales!$F:$F, $F224, Aux_Totales!$A:$A, Aperturas!$A$2), 0))</f>
        <v/>
      </c>
      <c r="JYF224" s="21" t="str">
        <f>IF(JYF220 = "", "", IFERROR(JYF220 / SUMIFS(Aux_Totales!$N:$N, Aux_Totales!$F:$F, $F224, Aux_Totales!$A:$A, Aperturas!$A$2), 0))</f>
        <v/>
      </c>
      <c r="JYG224" s="21" t="str">
        <f>IF(JYG220 = "", "", IFERROR(JYG220 / SUMIFS(Aux_Totales!$N:$N, Aux_Totales!$F:$F, $F224, Aux_Totales!$A:$A, Aperturas!$A$2), 0))</f>
        <v/>
      </c>
      <c r="JYH224" s="21" t="str">
        <f>IF(JYH220 = "", "", IFERROR(JYH220 / SUMIFS(Aux_Totales!$N:$N, Aux_Totales!$F:$F, $F224, Aux_Totales!$A:$A, Aperturas!$A$2), 0))</f>
        <v/>
      </c>
      <c r="JYI224" s="21" t="str">
        <f>IF(JYI220 = "", "", IFERROR(JYI220 / SUMIFS(Aux_Totales!$N:$N, Aux_Totales!$F:$F, $F224, Aux_Totales!$A:$A, Aperturas!$A$2), 0))</f>
        <v/>
      </c>
      <c r="JYJ224" s="21" t="str">
        <f>IF(JYJ220 = "", "", IFERROR(JYJ220 / SUMIFS(Aux_Totales!$N:$N, Aux_Totales!$F:$F, $F224, Aux_Totales!$A:$A, Aperturas!$A$2), 0))</f>
        <v/>
      </c>
      <c r="JYK224" s="21" t="str">
        <f>IF(JYK220 = "", "", IFERROR(JYK220 / SUMIFS(Aux_Totales!$N:$N, Aux_Totales!$F:$F, $F224, Aux_Totales!$A:$A, Aperturas!$A$2), 0))</f>
        <v/>
      </c>
      <c r="JYL224" s="21" t="str">
        <f>IF(JYL220 = "", "", IFERROR(JYL220 / SUMIFS(Aux_Totales!$N:$N, Aux_Totales!$F:$F, $F224, Aux_Totales!$A:$A, Aperturas!$A$2), 0))</f>
        <v/>
      </c>
      <c r="JYM224" s="21" t="str">
        <f>IF(JYM220 = "", "", IFERROR(JYM220 / SUMIFS(Aux_Totales!$N:$N, Aux_Totales!$F:$F, $F224, Aux_Totales!$A:$A, Aperturas!$A$2), 0))</f>
        <v/>
      </c>
      <c r="JYN224" s="21" t="str">
        <f>IF(JYN220 = "", "", IFERROR(JYN220 / SUMIFS(Aux_Totales!$N:$N, Aux_Totales!$F:$F, $F224, Aux_Totales!$A:$A, Aperturas!$A$2), 0))</f>
        <v/>
      </c>
      <c r="JYO224" s="21" t="str">
        <f>IF(JYO220 = "", "", IFERROR(JYO220 / SUMIFS(Aux_Totales!$N:$N, Aux_Totales!$F:$F, $F224, Aux_Totales!$A:$A, Aperturas!$A$2), 0))</f>
        <v/>
      </c>
      <c r="JYP224" s="21" t="str">
        <f>IF(JYP220 = "", "", IFERROR(JYP220 / SUMIFS(Aux_Totales!$N:$N, Aux_Totales!$F:$F, $F224, Aux_Totales!$A:$A, Aperturas!$A$2), 0))</f>
        <v/>
      </c>
      <c r="JYQ224" s="21" t="str">
        <f>IF(JYQ220 = "", "", IFERROR(JYQ220 / SUMIFS(Aux_Totales!$N:$N, Aux_Totales!$F:$F, $F224, Aux_Totales!$A:$A, Aperturas!$A$2), 0))</f>
        <v/>
      </c>
      <c r="JYR224" s="21" t="str">
        <f>IF(JYR220 = "", "", IFERROR(JYR220 / SUMIFS(Aux_Totales!$N:$N, Aux_Totales!$F:$F, $F224, Aux_Totales!$A:$A, Aperturas!$A$2), 0))</f>
        <v/>
      </c>
      <c r="JYS224" s="21" t="str">
        <f>IF(JYS220 = "", "", IFERROR(JYS220 / SUMIFS(Aux_Totales!$N:$N, Aux_Totales!$F:$F, $F224, Aux_Totales!$A:$A, Aperturas!$A$2), 0))</f>
        <v/>
      </c>
      <c r="JYT224" s="21" t="str">
        <f>IF(JYT220 = "", "", IFERROR(JYT220 / SUMIFS(Aux_Totales!$N:$N, Aux_Totales!$F:$F, $F224, Aux_Totales!$A:$A, Aperturas!$A$2), 0))</f>
        <v/>
      </c>
      <c r="JYU224" s="21" t="str">
        <f>IF(JYU220 = "", "", IFERROR(JYU220 / SUMIFS(Aux_Totales!$N:$N, Aux_Totales!$F:$F, $F224, Aux_Totales!$A:$A, Aperturas!$A$2), 0))</f>
        <v/>
      </c>
      <c r="JYV224" s="21" t="str">
        <f>IF(JYV220 = "", "", IFERROR(JYV220 / SUMIFS(Aux_Totales!$N:$N, Aux_Totales!$F:$F, $F224, Aux_Totales!$A:$A, Aperturas!$A$2), 0))</f>
        <v/>
      </c>
      <c r="JYW224" s="21" t="str">
        <f>IF(JYW220 = "", "", IFERROR(JYW220 / SUMIFS(Aux_Totales!$N:$N, Aux_Totales!$F:$F, $F224, Aux_Totales!$A:$A, Aperturas!$A$2), 0))</f>
        <v/>
      </c>
      <c r="JYX224" s="21" t="str">
        <f>IF(JYX220 = "", "", IFERROR(JYX220 / SUMIFS(Aux_Totales!$N:$N, Aux_Totales!$F:$F, $F224, Aux_Totales!$A:$A, Aperturas!$A$2), 0))</f>
        <v/>
      </c>
      <c r="JYY224" s="21" t="str">
        <f>IF(JYY220 = "", "", IFERROR(JYY220 / SUMIFS(Aux_Totales!$N:$N, Aux_Totales!$F:$F, $F224, Aux_Totales!$A:$A, Aperturas!$A$2), 0))</f>
        <v/>
      </c>
      <c r="JYZ224" s="21" t="str">
        <f>IF(JYZ220 = "", "", IFERROR(JYZ220 / SUMIFS(Aux_Totales!$N:$N, Aux_Totales!$F:$F, $F224, Aux_Totales!$A:$A, Aperturas!$A$2), 0))</f>
        <v/>
      </c>
      <c r="JZA224" s="21" t="str">
        <f>IF(JZA220 = "", "", IFERROR(JZA220 / SUMIFS(Aux_Totales!$N:$N, Aux_Totales!$F:$F, $F224, Aux_Totales!$A:$A, Aperturas!$A$2), 0))</f>
        <v/>
      </c>
      <c r="JZB224" s="21" t="str">
        <f>IF(JZB220 = "", "", IFERROR(JZB220 / SUMIFS(Aux_Totales!$N:$N, Aux_Totales!$F:$F, $F224, Aux_Totales!$A:$A, Aperturas!$A$2), 0))</f>
        <v/>
      </c>
      <c r="JZC224" s="21" t="str">
        <f>IF(JZC220 = "", "", IFERROR(JZC220 / SUMIFS(Aux_Totales!$N:$N, Aux_Totales!$F:$F, $F224, Aux_Totales!$A:$A, Aperturas!$A$2), 0))</f>
        <v/>
      </c>
      <c r="JZD224" s="21" t="str">
        <f>IF(JZD220 = "", "", IFERROR(JZD220 / SUMIFS(Aux_Totales!$N:$N, Aux_Totales!$F:$F, $F224, Aux_Totales!$A:$A, Aperturas!$A$2), 0))</f>
        <v/>
      </c>
      <c r="JZE224" s="21" t="str">
        <f>IF(JZE220 = "", "", IFERROR(JZE220 / SUMIFS(Aux_Totales!$N:$N, Aux_Totales!$F:$F, $F224, Aux_Totales!$A:$A, Aperturas!$A$2), 0))</f>
        <v/>
      </c>
      <c r="JZF224" s="21" t="str">
        <f>IF(JZF220 = "", "", IFERROR(JZF220 / SUMIFS(Aux_Totales!$N:$N, Aux_Totales!$F:$F, $F224, Aux_Totales!$A:$A, Aperturas!$A$2), 0))</f>
        <v/>
      </c>
      <c r="JZG224" s="21" t="str">
        <f>IF(JZG220 = "", "", IFERROR(JZG220 / SUMIFS(Aux_Totales!$N:$N, Aux_Totales!$F:$F, $F224, Aux_Totales!$A:$A, Aperturas!$A$2), 0))</f>
        <v/>
      </c>
      <c r="JZH224" s="21" t="str">
        <f>IF(JZH220 = "", "", IFERROR(JZH220 / SUMIFS(Aux_Totales!$N:$N, Aux_Totales!$F:$F, $F224, Aux_Totales!$A:$A, Aperturas!$A$2), 0))</f>
        <v/>
      </c>
      <c r="JZI224" s="21" t="str">
        <f>IF(JZI220 = "", "", IFERROR(JZI220 / SUMIFS(Aux_Totales!$N:$N, Aux_Totales!$F:$F, $F224, Aux_Totales!$A:$A, Aperturas!$A$2), 0))</f>
        <v/>
      </c>
      <c r="JZJ224" s="21" t="str">
        <f>IF(JZJ220 = "", "", IFERROR(JZJ220 / SUMIFS(Aux_Totales!$N:$N, Aux_Totales!$F:$F, $F224, Aux_Totales!$A:$A, Aperturas!$A$2), 0))</f>
        <v/>
      </c>
      <c r="JZK224" s="21" t="str">
        <f>IF(JZK220 = "", "", IFERROR(JZK220 / SUMIFS(Aux_Totales!$N:$N, Aux_Totales!$F:$F, $F224, Aux_Totales!$A:$A, Aperturas!$A$2), 0))</f>
        <v/>
      </c>
      <c r="JZL224" s="21" t="str">
        <f>IF(JZL220 = "", "", IFERROR(JZL220 / SUMIFS(Aux_Totales!$N:$N, Aux_Totales!$F:$F, $F224, Aux_Totales!$A:$A, Aperturas!$A$2), 0))</f>
        <v/>
      </c>
      <c r="JZM224" s="21" t="str">
        <f>IF(JZM220 = "", "", IFERROR(JZM220 / SUMIFS(Aux_Totales!$N:$N, Aux_Totales!$F:$F, $F224, Aux_Totales!$A:$A, Aperturas!$A$2), 0))</f>
        <v/>
      </c>
      <c r="JZN224" s="21" t="str">
        <f>IF(JZN220 = "", "", IFERROR(JZN220 / SUMIFS(Aux_Totales!$N:$N, Aux_Totales!$F:$F, $F224, Aux_Totales!$A:$A, Aperturas!$A$2), 0))</f>
        <v/>
      </c>
      <c r="JZO224" s="21" t="str">
        <f>IF(JZO220 = "", "", IFERROR(JZO220 / SUMIFS(Aux_Totales!$N:$N, Aux_Totales!$F:$F, $F224, Aux_Totales!$A:$A, Aperturas!$A$2), 0))</f>
        <v/>
      </c>
      <c r="JZP224" s="21" t="str">
        <f>IF(JZP220 = "", "", IFERROR(JZP220 / SUMIFS(Aux_Totales!$N:$N, Aux_Totales!$F:$F, $F224, Aux_Totales!$A:$A, Aperturas!$A$2), 0))</f>
        <v/>
      </c>
      <c r="JZQ224" s="21" t="str">
        <f>IF(JZQ220 = "", "", IFERROR(JZQ220 / SUMIFS(Aux_Totales!$N:$N, Aux_Totales!$F:$F, $F224, Aux_Totales!$A:$A, Aperturas!$A$2), 0))</f>
        <v/>
      </c>
      <c r="JZR224" s="21" t="str">
        <f>IF(JZR220 = "", "", IFERROR(JZR220 / SUMIFS(Aux_Totales!$N:$N, Aux_Totales!$F:$F, $F224, Aux_Totales!$A:$A, Aperturas!$A$2), 0))</f>
        <v/>
      </c>
      <c r="JZS224" s="21" t="str">
        <f>IF(JZS220 = "", "", IFERROR(JZS220 / SUMIFS(Aux_Totales!$N:$N, Aux_Totales!$F:$F, $F224, Aux_Totales!$A:$A, Aperturas!$A$2), 0))</f>
        <v/>
      </c>
      <c r="JZT224" s="21" t="str">
        <f>IF(JZT220 = "", "", IFERROR(JZT220 / SUMIFS(Aux_Totales!$N:$N, Aux_Totales!$F:$F, $F224, Aux_Totales!$A:$A, Aperturas!$A$2), 0))</f>
        <v/>
      </c>
      <c r="JZU224" s="21" t="str">
        <f>IF(JZU220 = "", "", IFERROR(JZU220 / SUMIFS(Aux_Totales!$N:$N, Aux_Totales!$F:$F, $F224, Aux_Totales!$A:$A, Aperturas!$A$2), 0))</f>
        <v/>
      </c>
      <c r="JZV224" s="21" t="str">
        <f>IF(JZV220 = "", "", IFERROR(JZV220 / SUMIFS(Aux_Totales!$N:$N, Aux_Totales!$F:$F, $F224, Aux_Totales!$A:$A, Aperturas!$A$2), 0))</f>
        <v/>
      </c>
      <c r="JZW224" s="21" t="str">
        <f>IF(JZW220 = "", "", IFERROR(JZW220 / SUMIFS(Aux_Totales!$N:$N, Aux_Totales!$F:$F, $F224, Aux_Totales!$A:$A, Aperturas!$A$2), 0))</f>
        <v/>
      </c>
      <c r="JZX224" s="21" t="str">
        <f>IF(JZX220 = "", "", IFERROR(JZX220 / SUMIFS(Aux_Totales!$N:$N, Aux_Totales!$F:$F, $F224, Aux_Totales!$A:$A, Aperturas!$A$2), 0))</f>
        <v/>
      </c>
      <c r="JZY224" s="21" t="str">
        <f>IF(JZY220 = "", "", IFERROR(JZY220 / SUMIFS(Aux_Totales!$N:$N, Aux_Totales!$F:$F, $F224, Aux_Totales!$A:$A, Aperturas!$A$2), 0))</f>
        <v/>
      </c>
      <c r="JZZ224" s="21" t="str">
        <f>IF(JZZ220 = "", "", IFERROR(JZZ220 / SUMIFS(Aux_Totales!$N:$N, Aux_Totales!$F:$F, $F224, Aux_Totales!$A:$A, Aperturas!$A$2), 0))</f>
        <v/>
      </c>
      <c r="KAA224" s="21" t="str">
        <f>IF(KAA220 = "", "", IFERROR(KAA220 / SUMIFS(Aux_Totales!$N:$N, Aux_Totales!$F:$F, $F224, Aux_Totales!$A:$A, Aperturas!$A$2), 0))</f>
        <v/>
      </c>
      <c r="KAB224" s="21" t="str">
        <f>IF(KAB220 = "", "", IFERROR(KAB220 / SUMIFS(Aux_Totales!$N:$N, Aux_Totales!$F:$F, $F224, Aux_Totales!$A:$A, Aperturas!$A$2), 0))</f>
        <v/>
      </c>
      <c r="KAC224" s="21" t="str">
        <f>IF(KAC220 = "", "", IFERROR(KAC220 / SUMIFS(Aux_Totales!$N:$N, Aux_Totales!$F:$F, $F224, Aux_Totales!$A:$A, Aperturas!$A$2), 0))</f>
        <v/>
      </c>
      <c r="KAD224" s="21" t="str">
        <f>IF(KAD220 = "", "", IFERROR(KAD220 / SUMIFS(Aux_Totales!$N:$N, Aux_Totales!$F:$F, $F224, Aux_Totales!$A:$A, Aperturas!$A$2), 0))</f>
        <v/>
      </c>
      <c r="KAE224" s="21" t="str">
        <f>IF(KAE220 = "", "", IFERROR(KAE220 / SUMIFS(Aux_Totales!$N:$N, Aux_Totales!$F:$F, $F224, Aux_Totales!$A:$A, Aperturas!$A$2), 0))</f>
        <v/>
      </c>
      <c r="KAF224" s="21" t="str">
        <f>IF(KAF220 = "", "", IFERROR(KAF220 / SUMIFS(Aux_Totales!$N:$N, Aux_Totales!$F:$F, $F224, Aux_Totales!$A:$A, Aperturas!$A$2), 0))</f>
        <v/>
      </c>
      <c r="KAG224" s="21" t="str">
        <f>IF(KAG220 = "", "", IFERROR(KAG220 / SUMIFS(Aux_Totales!$N:$N, Aux_Totales!$F:$F, $F224, Aux_Totales!$A:$A, Aperturas!$A$2), 0))</f>
        <v/>
      </c>
      <c r="KAH224" s="21" t="str">
        <f>IF(KAH220 = "", "", IFERROR(KAH220 / SUMIFS(Aux_Totales!$N:$N, Aux_Totales!$F:$F, $F224, Aux_Totales!$A:$A, Aperturas!$A$2), 0))</f>
        <v/>
      </c>
      <c r="KAI224" s="21" t="str">
        <f>IF(KAI220 = "", "", IFERROR(KAI220 / SUMIFS(Aux_Totales!$N:$N, Aux_Totales!$F:$F, $F224, Aux_Totales!$A:$A, Aperturas!$A$2), 0))</f>
        <v/>
      </c>
      <c r="KAJ224" s="21" t="str">
        <f>IF(KAJ220 = "", "", IFERROR(KAJ220 / SUMIFS(Aux_Totales!$N:$N, Aux_Totales!$F:$F, $F224, Aux_Totales!$A:$A, Aperturas!$A$2), 0))</f>
        <v/>
      </c>
      <c r="KAK224" s="21" t="str">
        <f>IF(KAK220 = "", "", IFERROR(KAK220 / SUMIFS(Aux_Totales!$N:$N, Aux_Totales!$F:$F, $F224, Aux_Totales!$A:$A, Aperturas!$A$2), 0))</f>
        <v/>
      </c>
      <c r="KAL224" s="21" t="str">
        <f>IF(KAL220 = "", "", IFERROR(KAL220 / SUMIFS(Aux_Totales!$N:$N, Aux_Totales!$F:$F, $F224, Aux_Totales!$A:$A, Aperturas!$A$2), 0))</f>
        <v/>
      </c>
      <c r="KAM224" s="21" t="str">
        <f>IF(KAM220 = "", "", IFERROR(KAM220 / SUMIFS(Aux_Totales!$N:$N, Aux_Totales!$F:$F, $F224, Aux_Totales!$A:$A, Aperturas!$A$2), 0))</f>
        <v/>
      </c>
      <c r="KAN224" s="21" t="str">
        <f>IF(KAN220 = "", "", IFERROR(KAN220 / SUMIFS(Aux_Totales!$N:$N, Aux_Totales!$F:$F, $F224, Aux_Totales!$A:$A, Aperturas!$A$2), 0))</f>
        <v/>
      </c>
      <c r="KAO224" s="21" t="str">
        <f>IF(KAO220 = "", "", IFERROR(KAO220 / SUMIFS(Aux_Totales!$N:$N, Aux_Totales!$F:$F, $F224, Aux_Totales!$A:$A, Aperturas!$A$2), 0))</f>
        <v/>
      </c>
      <c r="KAP224" s="21" t="str">
        <f>IF(KAP220 = "", "", IFERROR(KAP220 / SUMIFS(Aux_Totales!$N:$N, Aux_Totales!$F:$F, $F224, Aux_Totales!$A:$A, Aperturas!$A$2), 0))</f>
        <v/>
      </c>
      <c r="KAQ224" s="21" t="str">
        <f>IF(KAQ220 = "", "", IFERROR(KAQ220 / SUMIFS(Aux_Totales!$N:$N, Aux_Totales!$F:$F, $F224, Aux_Totales!$A:$A, Aperturas!$A$2), 0))</f>
        <v/>
      </c>
      <c r="KAR224" s="21" t="str">
        <f>IF(KAR220 = "", "", IFERROR(KAR220 / SUMIFS(Aux_Totales!$N:$N, Aux_Totales!$F:$F, $F224, Aux_Totales!$A:$A, Aperturas!$A$2), 0))</f>
        <v/>
      </c>
      <c r="KAS224" s="21" t="str">
        <f>IF(KAS220 = "", "", IFERROR(KAS220 / SUMIFS(Aux_Totales!$N:$N, Aux_Totales!$F:$F, $F224, Aux_Totales!$A:$A, Aperturas!$A$2), 0))</f>
        <v/>
      </c>
      <c r="KAT224" s="21" t="str">
        <f>IF(KAT220 = "", "", IFERROR(KAT220 / SUMIFS(Aux_Totales!$N:$N, Aux_Totales!$F:$F, $F224, Aux_Totales!$A:$A, Aperturas!$A$2), 0))</f>
        <v/>
      </c>
      <c r="KAU224" s="21" t="str">
        <f>IF(KAU220 = "", "", IFERROR(KAU220 / SUMIFS(Aux_Totales!$N:$N, Aux_Totales!$F:$F, $F224, Aux_Totales!$A:$A, Aperturas!$A$2), 0))</f>
        <v/>
      </c>
      <c r="KAV224" s="21" t="str">
        <f>IF(KAV220 = "", "", IFERROR(KAV220 / SUMIFS(Aux_Totales!$N:$N, Aux_Totales!$F:$F, $F224, Aux_Totales!$A:$A, Aperturas!$A$2), 0))</f>
        <v/>
      </c>
      <c r="KAW224" s="21" t="str">
        <f>IF(KAW220 = "", "", IFERROR(KAW220 / SUMIFS(Aux_Totales!$N:$N, Aux_Totales!$F:$F, $F224, Aux_Totales!$A:$A, Aperturas!$A$2), 0))</f>
        <v/>
      </c>
      <c r="KAX224" s="21" t="str">
        <f>IF(KAX220 = "", "", IFERROR(KAX220 / SUMIFS(Aux_Totales!$N:$N, Aux_Totales!$F:$F, $F224, Aux_Totales!$A:$A, Aperturas!$A$2), 0))</f>
        <v/>
      </c>
      <c r="KAY224" s="21" t="str">
        <f>IF(KAY220 = "", "", IFERROR(KAY220 / SUMIFS(Aux_Totales!$N:$N, Aux_Totales!$F:$F, $F224, Aux_Totales!$A:$A, Aperturas!$A$2), 0))</f>
        <v/>
      </c>
      <c r="KAZ224" s="21" t="str">
        <f>IF(KAZ220 = "", "", IFERROR(KAZ220 / SUMIFS(Aux_Totales!$N:$N, Aux_Totales!$F:$F, $F224, Aux_Totales!$A:$A, Aperturas!$A$2), 0))</f>
        <v/>
      </c>
      <c r="KBA224" s="21" t="str">
        <f>IF(KBA220 = "", "", IFERROR(KBA220 / SUMIFS(Aux_Totales!$N:$N, Aux_Totales!$F:$F, $F224, Aux_Totales!$A:$A, Aperturas!$A$2), 0))</f>
        <v/>
      </c>
      <c r="KBB224" s="21" t="str">
        <f>IF(KBB220 = "", "", IFERROR(KBB220 / SUMIFS(Aux_Totales!$N:$N, Aux_Totales!$F:$F, $F224, Aux_Totales!$A:$A, Aperturas!$A$2), 0))</f>
        <v/>
      </c>
      <c r="KBC224" s="21" t="str">
        <f>IF(KBC220 = "", "", IFERROR(KBC220 / SUMIFS(Aux_Totales!$N:$N, Aux_Totales!$F:$F, $F224, Aux_Totales!$A:$A, Aperturas!$A$2), 0))</f>
        <v/>
      </c>
      <c r="KBD224" s="21" t="str">
        <f>IF(KBD220 = "", "", IFERROR(KBD220 / SUMIFS(Aux_Totales!$N:$N, Aux_Totales!$F:$F, $F224, Aux_Totales!$A:$A, Aperturas!$A$2), 0))</f>
        <v/>
      </c>
      <c r="KBE224" s="21" t="str">
        <f>IF(KBE220 = "", "", IFERROR(KBE220 / SUMIFS(Aux_Totales!$N:$N, Aux_Totales!$F:$F, $F224, Aux_Totales!$A:$A, Aperturas!$A$2), 0))</f>
        <v/>
      </c>
      <c r="KBF224" s="21" t="str">
        <f>IF(KBF220 = "", "", IFERROR(KBF220 / SUMIFS(Aux_Totales!$N:$N, Aux_Totales!$F:$F, $F224, Aux_Totales!$A:$A, Aperturas!$A$2), 0))</f>
        <v/>
      </c>
      <c r="KBG224" s="21" t="str">
        <f>IF(KBG220 = "", "", IFERROR(KBG220 / SUMIFS(Aux_Totales!$N:$N, Aux_Totales!$F:$F, $F224, Aux_Totales!$A:$A, Aperturas!$A$2), 0))</f>
        <v/>
      </c>
      <c r="KBH224" s="21" t="str">
        <f>IF(KBH220 = "", "", IFERROR(KBH220 / SUMIFS(Aux_Totales!$N:$N, Aux_Totales!$F:$F, $F224, Aux_Totales!$A:$A, Aperturas!$A$2), 0))</f>
        <v/>
      </c>
      <c r="KBI224" s="21" t="str">
        <f>IF(KBI220 = "", "", IFERROR(KBI220 / SUMIFS(Aux_Totales!$N:$N, Aux_Totales!$F:$F, $F224, Aux_Totales!$A:$A, Aperturas!$A$2), 0))</f>
        <v/>
      </c>
      <c r="KBJ224" s="21" t="str">
        <f>IF(KBJ220 = "", "", IFERROR(KBJ220 / SUMIFS(Aux_Totales!$N:$N, Aux_Totales!$F:$F, $F224, Aux_Totales!$A:$A, Aperturas!$A$2), 0))</f>
        <v/>
      </c>
      <c r="KBK224" s="21" t="str">
        <f>IF(KBK220 = "", "", IFERROR(KBK220 / SUMIFS(Aux_Totales!$N:$N, Aux_Totales!$F:$F, $F224, Aux_Totales!$A:$A, Aperturas!$A$2), 0))</f>
        <v/>
      </c>
      <c r="KBL224" s="21" t="str">
        <f>IF(KBL220 = "", "", IFERROR(KBL220 / SUMIFS(Aux_Totales!$N:$N, Aux_Totales!$F:$F, $F224, Aux_Totales!$A:$A, Aperturas!$A$2), 0))</f>
        <v/>
      </c>
      <c r="KBM224" s="21" t="str">
        <f>IF(KBM220 = "", "", IFERROR(KBM220 / SUMIFS(Aux_Totales!$N:$N, Aux_Totales!$F:$F, $F224, Aux_Totales!$A:$A, Aperturas!$A$2), 0))</f>
        <v/>
      </c>
      <c r="KBN224" s="21" t="str">
        <f>IF(KBN220 = "", "", IFERROR(KBN220 / SUMIFS(Aux_Totales!$N:$N, Aux_Totales!$F:$F, $F224, Aux_Totales!$A:$A, Aperturas!$A$2), 0))</f>
        <v/>
      </c>
      <c r="KBO224" s="21" t="str">
        <f>IF(KBO220 = "", "", IFERROR(KBO220 / SUMIFS(Aux_Totales!$N:$N, Aux_Totales!$F:$F, $F224, Aux_Totales!$A:$A, Aperturas!$A$2), 0))</f>
        <v/>
      </c>
      <c r="KBP224" s="21" t="str">
        <f>IF(KBP220 = "", "", IFERROR(KBP220 / SUMIFS(Aux_Totales!$N:$N, Aux_Totales!$F:$F, $F224, Aux_Totales!$A:$A, Aperturas!$A$2), 0))</f>
        <v/>
      </c>
      <c r="KBQ224" s="21" t="str">
        <f>IF(KBQ220 = "", "", IFERROR(KBQ220 / SUMIFS(Aux_Totales!$N:$N, Aux_Totales!$F:$F, $F224, Aux_Totales!$A:$A, Aperturas!$A$2), 0))</f>
        <v/>
      </c>
      <c r="KBR224" s="21" t="str">
        <f>IF(KBR220 = "", "", IFERROR(KBR220 / SUMIFS(Aux_Totales!$N:$N, Aux_Totales!$F:$F, $F224, Aux_Totales!$A:$A, Aperturas!$A$2), 0))</f>
        <v/>
      </c>
      <c r="KBS224" s="21" t="str">
        <f>IF(KBS220 = "", "", IFERROR(KBS220 / SUMIFS(Aux_Totales!$N:$N, Aux_Totales!$F:$F, $F224, Aux_Totales!$A:$A, Aperturas!$A$2), 0))</f>
        <v/>
      </c>
      <c r="KBT224" s="21" t="str">
        <f>IF(KBT220 = "", "", IFERROR(KBT220 / SUMIFS(Aux_Totales!$N:$N, Aux_Totales!$F:$F, $F224, Aux_Totales!$A:$A, Aperturas!$A$2), 0))</f>
        <v/>
      </c>
      <c r="KBU224" s="21" t="str">
        <f>IF(KBU220 = "", "", IFERROR(KBU220 / SUMIFS(Aux_Totales!$N:$N, Aux_Totales!$F:$F, $F224, Aux_Totales!$A:$A, Aperturas!$A$2), 0))</f>
        <v/>
      </c>
      <c r="KBV224" s="21" t="str">
        <f>IF(KBV220 = "", "", IFERROR(KBV220 / SUMIFS(Aux_Totales!$N:$N, Aux_Totales!$F:$F, $F224, Aux_Totales!$A:$A, Aperturas!$A$2), 0))</f>
        <v/>
      </c>
      <c r="KBW224" s="21" t="str">
        <f>IF(KBW220 = "", "", IFERROR(KBW220 / SUMIFS(Aux_Totales!$N:$N, Aux_Totales!$F:$F, $F224, Aux_Totales!$A:$A, Aperturas!$A$2), 0))</f>
        <v/>
      </c>
      <c r="KBX224" s="21" t="str">
        <f>IF(KBX220 = "", "", IFERROR(KBX220 / SUMIFS(Aux_Totales!$N:$N, Aux_Totales!$F:$F, $F224, Aux_Totales!$A:$A, Aperturas!$A$2), 0))</f>
        <v/>
      </c>
      <c r="KBY224" s="21" t="str">
        <f>IF(KBY220 = "", "", IFERROR(KBY220 / SUMIFS(Aux_Totales!$N:$N, Aux_Totales!$F:$F, $F224, Aux_Totales!$A:$A, Aperturas!$A$2), 0))</f>
        <v/>
      </c>
      <c r="KBZ224" s="21" t="str">
        <f>IF(KBZ220 = "", "", IFERROR(KBZ220 / SUMIFS(Aux_Totales!$N:$N, Aux_Totales!$F:$F, $F224, Aux_Totales!$A:$A, Aperturas!$A$2), 0))</f>
        <v/>
      </c>
      <c r="KCA224" s="21" t="str">
        <f>IF(KCA220 = "", "", IFERROR(KCA220 / SUMIFS(Aux_Totales!$N:$N, Aux_Totales!$F:$F, $F224, Aux_Totales!$A:$A, Aperturas!$A$2), 0))</f>
        <v/>
      </c>
      <c r="KCB224" s="21" t="str">
        <f>IF(KCB220 = "", "", IFERROR(KCB220 / SUMIFS(Aux_Totales!$N:$N, Aux_Totales!$F:$F, $F224, Aux_Totales!$A:$A, Aperturas!$A$2), 0))</f>
        <v/>
      </c>
      <c r="KCC224" s="21" t="str">
        <f>IF(KCC220 = "", "", IFERROR(KCC220 / SUMIFS(Aux_Totales!$N:$N, Aux_Totales!$F:$F, $F224, Aux_Totales!$A:$A, Aperturas!$A$2), 0))</f>
        <v/>
      </c>
      <c r="KCD224" s="21" t="str">
        <f>IF(KCD220 = "", "", IFERROR(KCD220 / SUMIFS(Aux_Totales!$N:$N, Aux_Totales!$F:$F, $F224, Aux_Totales!$A:$A, Aperturas!$A$2), 0))</f>
        <v/>
      </c>
      <c r="KCE224" s="21" t="str">
        <f>IF(KCE220 = "", "", IFERROR(KCE220 / SUMIFS(Aux_Totales!$N:$N, Aux_Totales!$F:$F, $F224, Aux_Totales!$A:$A, Aperturas!$A$2), 0))</f>
        <v/>
      </c>
      <c r="KCF224" s="21" t="str">
        <f>IF(KCF220 = "", "", IFERROR(KCF220 / SUMIFS(Aux_Totales!$N:$N, Aux_Totales!$F:$F, $F224, Aux_Totales!$A:$A, Aperturas!$A$2), 0))</f>
        <v/>
      </c>
      <c r="KCG224" s="21" t="str">
        <f>IF(KCG220 = "", "", IFERROR(KCG220 / SUMIFS(Aux_Totales!$N:$N, Aux_Totales!$F:$F, $F224, Aux_Totales!$A:$A, Aperturas!$A$2), 0))</f>
        <v/>
      </c>
      <c r="KCH224" s="21" t="str">
        <f>IF(KCH220 = "", "", IFERROR(KCH220 / SUMIFS(Aux_Totales!$N:$N, Aux_Totales!$F:$F, $F224, Aux_Totales!$A:$A, Aperturas!$A$2), 0))</f>
        <v/>
      </c>
      <c r="KCI224" s="21" t="str">
        <f>IF(KCI220 = "", "", IFERROR(KCI220 / SUMIFS(Aux_Totales!$N:$N, Aux_Totales!$F:$F, $F224, Aux_Totales!$A:$A, Aperturas!$A$2), 0))</f>
        <v/>
      </c>
      <c r="KCJ224" s="21" t="str">
        <f>IF(KCJ220 = "", "", IFERROR(KCJ220 / SUMIFS(Aux_Totales!$N:$N, Aux_Totales!$F:$F, $F224, Aux_Totales!$A:$A, Aperturas!$A$2), 0))</f>
        <v/>
      </c>
      <c r="KCK224" s="21" t="str">
        <f>IF(KCK220 = "", "", IFERROR(KCK220 / SUMIFS(Aux_Totales!$N:$N, Aux_Totales!$F:$F, $F224, Aux_Totales!$A:$A, Aperturas!$A$2), 0))</f>
        <v/>
      </c>
      <c r="KCL224" s="21" t="str">
        <f>IF(KCL220 = "", "", IFERROR(KCL220 / SUMIFS(Aux_Totales!$N:$N, Aux_Totales!$F:$F, $F224, Aux_Totales!$A:$A, Aperturas!$A$2), 0))</f>
        <v/>
      </c>
      <c r="KCM224" s="21" t="str">
        <f>IF(KCM220 = "", "", IFERROR(KCM220 / SUMIFS(Aux_Totales!$N:$N, Aux_Totales!$F:$F, $F224, Aux_Totales!$A:$A, Aperturas!$A$2), 0))</f>
        <v/>
      </c>
      <c r="KCN224" s="21" t="str">
        <f>IF(KCN220 = "", "", IFERROR(KCN220 / SUMIFS(Aux_Totales!$N:$N, Aux_Totales!$F:$F, $F224, Aux_Totales!$A:$A, Aperturas!$A$2), 0))</f>
        <v/>
      </c>
      <c r="KCO224" s="21" t="str">
        <f>IF(KCO220 = "", "", IFERROR(KCO220 / SUMIFS(Aux_Totales!$N:$N, Aux_Totales!$F:$F, $F224, Aux_Totales!$A:$A, Aperturas!$A$2), 0))</f>
        <v/>
      </c>
      <c r="KCP224" s="21" t="str">
        <f>IF(KCP220 = "", "", IFERROR(KCP220 / SUMIFS(Aux_Totales!$N:$N, Aux_Totales!$F:$F, $F224, Aux_Totales!$A:$A, Aperturas!$A$2), 0))</f>
        <v/>
      </c>
      <c r="KCQ224" s="21" t="str">
        <f>IF(KCQ220 = "", "", IFERROR(KCQ220 / SUMIFS(Aux_Totales!$N:$N, Aux_Totales!$F:$F, $F224, Aux_Totales!$A:$A, Aperturas!$A$2), 0))</f>
        <v/>
      </c>
      <c r="KCR224" s="21" t="str">
        <f>IF(KCR220 = "", "", IFERROR(KCR220 / SUMIFS(Aux_Totales!$N:$N, Aux_Totales!$F:$F, $F224, Aux_Totales!$A:$A, Aperturas!$A$2), 0))</f>
        <v/>
      </c>
      <c r="KCS224" s="21" t="str">
        <f>IF(KCS220 = "", "", IFERROR(KCS220 / SUMIFS(Aux_Totales!$N:$N, Aux_Totales!$F:$F, $F224, Aux_Totales!$A:$A, Aperturas!$A$2), 0))</f>
        <v/>
      </c>
      <c r="KCT224" s="21" t="str">
        <f>IF(KCT220 = "", "", IFERROR(KCT220 / SUMIFS(Aux_Totales!$N:$N, Aux_Totales!$F:$F, $F224, Aux_Totales!$A:$A, Aperturas!$A$2), 0))</f>
        <v/>
      </c>
      <c r="KCU224" s="21" t="str">
        <f>IF(KCU220 = "", "", IFERROR(KCU220 / SUMIFS(Aux_Totales!$N:$N, Aux_Totales!$F:$F, $F224, Aux_Totales!$A:$A, Aperturas!$A$2), 0))</f>
        <v/>
      </c>
      <c r="KCV224" s="21" t="str">
        <f>IF(KCV220 = "", "", IFERROR(KCV220 / SUMIFS(Aux_Totales!$N:$N, Aux_Totales!$F:$F, $F224, Aux_Totales!$A:$A, Aperturas!$A$2), 0))</f>
        <v/>
      </c>
      <c r="KCW224" s="21" t="str">
        <f>IF(KCW220 = "", "", IFERROR(KCW220 / SUMIFS(Aux_Totales!$N:$N, Aux_Totales!$F:$F, $F224, Aux_Totales!$A:$A, Aperturas!$A$2), 0))</f>
        <v/>
      </c>
      <c r="KCX224" s="21" t="str">
        <f>IF(KCX220 = "", "", IFERROR(KCX220 / SUMIFS(Aux_Totales!$N:$N, Aux_Totales!$F:$F, $F224, Aux_Totales!$A:$A, Aperturas!$A$2), 0))</f>
        <v/>
      </c>
      <c r="KCY224" s="21" t="str">
        <f>IF(KCY220 = "", "", IFERROR(KCY220 / SUMIFS(Aux_Totales!$N:$N, Aux_Totales!$F:$F, $F224, Aux_Totales!$A:$A, Aperturas!$A$2), 0))</f>
        <v/>
      </c>
      <c r="KCZ224" s="21" t="str">
        <f>IF(KCZ220 = "", "", IFERROR(KCZ220 / SUMIFS(Aux_Totales!$N:$N, Aux_Totales!$F:$F, $F224, Aux_Totales!$A:$A, Aperturas!$A$2), 0))</f>
        <v/>
      </c>
      <c r="KDA224" s="21" t="str">
        <f>IF(KDA220 = "", "", IFERROR(KDA220 / SUMIFS(Aux_Totales!$N:$N, Aux_Totales!$F:$F, $F224, Aux_Totales!$A:$A, Aperturas!$A$2), 0))</f>
        <v/>
      </c>
      <c r="KDB224" s="21" t="str">
        <f>IF(KDB220 = "", "", IFERROR(KDB220 / SUMIFS(Aux_Totales!$N:$N, Aux_Totales!$F:$F, $F224, Aux_Totales!$A:$A, Aperturas!$A$2), 0))</f>
        <v/>
      </c>
      <c r="KDC224" s="21" t="str">
        <f>IF(KDC220 = "", "", IFERROR(KDC220 / SUMIFS(Aux_Totales!$N:$N, Aux_Totales!$F:$F, $F224, Aux_Totales!$A:$A, Aperturas!$A$2), 0))</f>
        <v/>
      </c>
      <c r="KDD224" s="21" t="str">
        <f>IF(KDD220 = "", "", IFERROR(KDD220 / SUMIFS(Aux_Totales!$N:$N, Aux_Totales!$F:$F, $F224, Aux_Totales!$A:$A, Aperturas!$A$2), 0))</f>
        <v/>
      </c>
      <c r="KDE224" s="21" t="str">
        <f>IF(KDE220 = "", "", IFERROR(KDE220 / SUMIFS(Aux_Totales!$N:$N, Aux_Totales!$F:$F, $F224, Aux_Totales!$A:$A, Aperturas!$A$2), 0))</f>
        <v/>
      </c>
      <c r="KDF224" s="21" t="str">
        <f>IF(KDF220 = "", "", IFERROR(KDF220 / SUMIFS(Aux_Totales!$N:$N, Aux_Totales!$F:$F, $F224, Aux_Totales!$A:$A, Aperturas!$A$2), 0))</f>
        <v/>
      </c>
      <c r="KDG224" s="21" t="str">
        <f>IF(KDG220 = "", "", IFERROR(KDG220 / SUMIFS(Aux_Totales!$N:$N, Aux_Totales!$F:$F, $F224, Aux_Totales!$A:$A, Aperturas!$A$2), 0))</f>
        <v/>
      </c>
      <c r="KDH224" s="21" t="str">
        <f>IF(KDH220 = "", "", IFERROR(KDH220 / SUMIFS(Aux_Totales!$N:$N, Aux_Totales!$F:$F, $F224, Aux_Totales!$A:$A, Aperturas!$A$2), 0))</f>
        <v/>
      </c>
      <c r="KDI224" s="21" t="str">
        <f>IF(KDI220 = "", "", IFERROR(KDI220 / SUMIFS(Aux_Totales!$N:$N, Aux_Totales!$F:$F, $F224, Aux_Totales!$A:$A, Aperturas!$A$2), 0))</f>
        <v/>
      </c>
      <c r="KDJ224" s="21" t="str">
        <f>IF(KDJ220 = "", "", IFERROR(KDJ220 / SUMIFS(Aux_Totales!$N:$N, Aux_Totales!$F:$F, $F224, Aux_Totales!$A:$A, Aperturas!$A$2), 0))</f>
        <v/>
      </c>
      <c r="KDK224" s="21" t="str">
        <f>IF(KDK220 = "", "", IFERROR(KDK220 / SUMIFS(Aux_Totales!$N:$N, Aux_Totales!$F:$F, $F224, Aux_Totales!$A:$A, Aperturas!$A$2), 0))</f>
        <v/>
      </c>
      <c r="KDL224" s="21" t="str">
        <f>IF(KDL220 = "", "", IFERROR(KDL220 / SUMIFS(Aux_Totales!$N:$N, Aux_Totales!$F:$F, $F224, Aux_Totales!$A:$A, Aperturas!$A$2), 0))</f>
        <v/>
      </c>
      <c r="KDM224" s="21" t="str">
        <f>IF(KDM220 = "", "", IFERROR(KDM220 / SUMIFS(Aux_Totales!$N:$N, Aux_Totales!$F:$F, $F224, Aux_Totales!$A:$A, Aperturas!$A$2), 0))</f>
        <v/>
      </c>
      <c r="KDN224" s="21" t="str">
        <f>IF(KDN220 = "", "", IFERROR(KDN220 / SUMIFS(Aux_Totales!$N:$N, Aux_Totales!$F:$F, $F224, Aux_Totales!$A:$A, Aperturas!$A$2), 0))</f>
        <v/>
      </c>
      <c r="KDO224" s="21" t="str">
        <f>IF(KDO220 = "", "", IFERROR(KDO220 / SUMIFS(Aux_Totales!$N:$N, Aux_Totales!$F:$F, $F224, Aux_Totales!$A:$A, Aperturas!$A$2), 0))</f>
        <v/>
      </c>
      <c r="KDP224" s="21" t="str">
        <f>IF(KDP220 = "", "", IFERROR(KDP220 / SUMIFS(Aux_Totales!$N:$N, Aux_Totales!$F:$F, $F224, Aux_Totales!$A:$A, Aperturas!$A$2), 0))</f>
        <v/>
      </c>
      <c r="KDQ224" s="21" t="str">
        <f>IF(KDQ220 = "", "", IFERROR(KDQ220 / SUMIFS(Aux_Totales!$N:$N, Aux_Totales!$F:$F, $F224, Aux_Totales!$A:$A, Aperturas!$A$2), 0))</f>
        <v/>
      </c>
      <c r="KDR224" s="21" t="str">
        <f>IF(KDR220 = "", "", IFERROR(KDR220 / SUMIFS(Aux_Totales!$N:$N, Aux_Totales!$F:$F, $F224, Aux_Totales!$A:$A, Aperturas!$A$2), 0))</f>
        <v/>
      </c>
      <c r="KDS224" s="21" t="str">
        <f>IF(KDS220 = "", "", IFERROR(KDS220 / SUMIFS(Aux_Totales!$N:$N, Aux_Totales!$F:$F, $F224, Aux_Totales!$A:$A, Aperturas!$A$2), 0))</f>
        <v/>
      </c>
      <c r="KDT224" s="21" t="str">
        <f>IF(KDT220 = "", "", IFERROR(KDT220 / SUMIFS(Aux_Totales!$N:$N, Aux_Totales!$F:$F, $F224, Aux_Totales!$A:$A, Aperturas!$A$2), 0))</f>
        <v/>
      </c>
      <c r="KDU224" s="21" t="str">
        <f>IF(KDU220 = "", "", IFERROR(KDU220 / SUMIFS(Aux_Totales!$N:$N, Aux_Totales!$F:$F, $F224, Aux_Totales!$A:$A, Aperturas!$A$2), 0))</f>
        <v/>
      </c>
      <c r="KDV224" s="21" t="str">
        <f>IF(KDV220 = "", "", IFERROR(KDV220 / SUMIFS(Aux_Totales!$N:$N, Aux_Totales!$F:$F, $F224, Aux_Totales!$A:$A, Aperturas!$A$2), 0))</f>
        <v/>
      </c>
      <c r="KDW224" s="21" t="str">
        <f>IF(KDW220 = "", "", IFERROR(KDW220 / SUMIFS(Aux_Totales!$N:$N, Aux_Totales!$F:$F, $F224, Aux_Totales!$A:$A, Aperturas!$A$2), 0))</f>
        <v/>
      </c>
      <c r="KDX224" s="21" t="str">
        <f>IF(KDX220 = "", "", IFERROR(KDX220 / SUMIFS(Aux_Totales!$N:$N, Aux_Totales!$F:$F, $F224, Aux_Totales!$A:$A, Aperturas!$A$2), 0))</f>
        <v/>
      </c>
      <c r="KDY224" s="21" t="str">
        <f>IF(KDY220 = "", "", IFERROR(KDY220 / SUMIFS(Aux_Totales!$N:$N, Aux_Totales!$F:$F, $F224, Aux_Totales!$A:$A, Aperturas!$A$2), 0))</f>
        <v/>
      </c>
      <c r="KDZ224" s="21" t="str">
        <f>IF(KDZ220 = "", "", IFERROR(KDZ220 / SUMIFS(Aux_Totales!$N:$N, Aux_Totales!$F:$F, $F224, Aux_Totales!$A:$A, Aperturas!$A$2), 0))</f>
        <v/>
      </c>
      <c r="KEA224" s="21" t="str">
        <f>IF(KEA220 = "", "", IFERROR(KEA220 / SUMIFS(Aux_Totales!$N:$N, Aux_Totales!$F:$F, $F224, Aux_Totales!$A:$A, Aperturas!$A$2), 0))</f>
        <v/>
      </c>
      <c r="KEB224" s="21" t="str">
        <f>IF(KEB220 = "", "", IFERROR(KEB220 / SUMIFS(Aux_Totales!$N:$N, Aux_Totales!$F:$F, $F224, Aux_Totales!$A:$A, Aperturas!$A$2), 0))</f>
        <v/>
      </c>
      <c r="KEC224" s="21" t="str">
        <f>IF(KEC220 = "", "", IFERROR(KEC220 / SUMIFS(Aux_Totales!$N:$N, Aux_Totales!$F:$F, $F224, Aux_Totales!$A:$A, Aperturas!$A$2), 0))</f>
        <v/>
      </c>
      <c r="KED224" s="21" t="str">
        <f>IF(KED220 = "", "", IFERROR(KED220 / SUMIFS(Aux_Totales!$N:$N, Aux_Totales!$F:$F, $F224, Aux_Totales!$A:$A, Aperturas!$A$2), 0))</f>
        <v/>
      </c>
      <c r="KEE224" s="21" t="str">
        <f>IF(KEE220 = "", "", IFERROR(KEE220 / SUMIFS(Aux_Totales!$N:$N, Aux_Totales!$F:$F, $F224, Aux_Totales!$A:$A, Aperturas!$A$2), 0))</f>
        <v/>
      </c>
      <c r="KEF224" s="21" t="str">
        <f>IF(KEF220 = "", "", IFERROR(KEF220 / SUMIFS(Aux_Totales!$N:$N, Aux_Totales!$F:$F, $F224, Aux_Totales!$A:$A, Aperturas!$A$2), 0))</f>
        <v/>
      </c>
      <c r="KEG224" s="21" t="str">
        <f>IF(KEG220 = "", "", IFERROR(KEG220 / SUMIFS(Aux_Totales!$N:$N, Aux_Totales!$F:$F, $F224, Aux_Totales!$A:$A, Aperturas!$A$2), 0))</f>
        <v/>
      </c>
      <c r="KEH224" s="21" t="str">
        <f>IF(KEH220 = "", "", IFERROR(KEH220 / SUMIFS(Aux_Totales!$N:$N, Aux_Totales!$F:$F, $F224, Aux_Totales!$A:$A, Aperturas!$A$2), 0))</f>
        <v/>
      </c>
      <c r="KEI224" s="21" t="str">
        <f>IF(KEI220 = "", "", IFERROR(KEI220 / SUMIFS(Aux_Totales!$N:$N, Aux_Totales!$F:$F, $F224, Aux_Totales!$A:$A, Aperturas!$A$2), 0))</f>
        <v/>
      </c>
      <c r="KEJ224" s="21" t="str">
        <f>IF(KEJ220 = "", "", IFERROR(KEJ220 / SUMIFS(Aux_Totales!$N:$N, Aux_Totales!$F:$F, $F224, Aux_Totales!$A:$A, Aperturas!$A$2), 0))</f>
        <v/>
      </c>
      <c r="KEK224" s="21" t="str">
        <f>IF(KEK220 = "", "", IFERROR(KEK220 / SUMIFS(Aux_Totales!$N:$N, Aux_Totales!$F:$F, $F224, Aux_Totales!$A:$A, Aperturas!$A$2), 0))</f>
        <v/>
      </c>
      <c r="KEL224" s="21" t="str">
        <f>IF(KEL220 = "", "", IFERROR(KEL220 / SUMIFS(Aux_Totales!$N:$N, Aux_Totales!$F:$F, $F224, Aux_Totales!$A:$A, Aperturas!$A$2), 0))</f>
        <v/>
      </c>
      <c r="KEM224" s="21" t="str">
        <f>IF(KEM220 = "", "", IFERROR(KEM220 / SUMIFS(Aux_Totales!$N:$N, Aux_Totales!$F:$F, $F224, Aux_Totales!$A:$A, Aperturas!$A$2), 0))</f>
        <v/>
      </c>
      <c r="KEN224" s="21" t="str">
        <f>IF(KEN220 = "", "", IFERROR(KEN220 / SUMIFS(Aux_Totales!$N:$N, Aux_Totales!$F:$F, $F224, Aux_Totales!$A:$A, Aperturas!$A$2), 0))</f>
        <v/>
      </c>
      <c r="KEO224" s="21" t="str">
        <f>IF(KEO220 = "", "", IFERROR(KEO220 / SUMIFS(Aux_Totales!$N:$N, Aux_Totales!$F:$F, $F224, Aux_Totales!$A:$A, Aperturas!$A$2), 0))</f>
        <v/>
      </c>
      <c r="KEP224" s="21" t="str">
        <f>IF(KEP220 = "", "", IFERROR(KEP220 / SUMIFS(Aux_Totales!$N:$N, Aux_Totales!$F:$F, $F224, Aux_Totales!$A:$A, Aperturas!$A$2), 0))</f>
        <v/>
      </c>
      <c r="KEQ224" s="21" t="str">
        <f>IF(KEQ220 = "", "", IFERROR(KEQ220 / SUMIFS(Aux_Totales!$N:$N, Aux_Totales!$F:$F, $F224, Aux_Totales!$A:$A, Aperturas!$A$2), 0))</f>
        <v/>
      </c>
      <c r="KER224" s="21" t="str">
        <f>IF(KER220 = "", "", IFERROR(KER220 / SUMIFS(Aux_Totales!$N:$N, Aux_Totales!$F:$F, $F224, Aux_Totales!$A:$A, Aperturas!$A$2), 0))</f>
        <v/>
      </c>
      <c r="KES224" s="21" t="str">
        <f>IF(KES220 = "", "", IFERROR(KES220 / SUMIFS(Aux_Totales!$N:$N, Aux_Totales!$F:$F, $F224, Aux_Totales!$A:$A, Aperturas!$A$2), 0))</f>
        <v/>
      </c>
      <c r="KET224" s="21" t="str">
        <f>IF(KET220 = "", "", IFERROR(KET220 / SUMIFS(Aux_Totales!$N:$N, Aux_Totales!$F:$F, $F224, Aux_Totales!$A:$A, Aperturas!$A$2), 0))</f>
        <v/>
      </c>
      <c r="KEU224" s="21" t="str">
        <f>IF(KEU220 = "", "", IFERROR(KEU220 / SUMIFS(Aux_Totales!$N:$N, Aux_Totales!$F:$F, $F224, Aux_Totales!$A:$A, Aperturas!$A$2), 0))</f>
        <v/>
      </c>
      <c r="KEV224" s="21" t="str">
        <f>IF(KEV220 = "", "", IFERROR(KEV220 / SUMIFS(Aux_Totales!$N:$N, Aux_Totales!$F:$F, $F224, Aux_Totales!$A:$A, Aperturas!$A$2), 0))</f>
        <v/>
      </c>
      <c r="KEW224" s="21" t="str">
        <f>IF(KEW220 = "", "", IFERROR(KEW220 / SUMIFS(Aux_Totales!$N:$N, Aux_Totales!$F:$F, $F224, Aux_Totales!$A:$A, Aperturas!$A$2), 0))</f>
        <v/>
      </c>
      <c r="KEX224" s="21" t="str">
        <f>IF(KEX220 = "", "", IFERROR(KEX220 / SUMIFS(Aux_Totales!$N:$N, Aux_Totales!$F:$F, $F224, Aux_Totales!$A:$A, Aperturas!$A$2), 0))</f>
        <v/>
      </c>
      <c r="KEY224" s="21" t="str">
        <f>IF(KEY220 = "", "", IFERROR(KEY220 / SUMIFS(Aux_Totales!$N:$N, Aux_Totales!$F:$F, $F224, Aux_Totales!$A:$A, Aperturas!$A$2), 0))</f>
        <v/>
      </c>
      <c r="KEZ224" s="21" t="str">
        <f>IF(KEZ220 = "", "", IFERROR(KEZ220 / SUMIFS(Aux_Totales!$N:$N, Aux_Totales!$F:$F, $F224, Aux_Totales!$A:$A, Aperturas!$A$2), 0))</f>
        <v/>
      </c>
      <c r="KFA224" s="21" t="str">
        <f>IF(KFA220 = "", "", IFERROR(KFA220 / SUMIFS(Aux_Totales!$N:$N, Aux_Totales!$F:$F, $F224, Aux_Totales!$A:$A, Aperturas!$A$2), 0))</f>
        <v/>
      </c>
      <c r="KFB224" s="21" t="str">
        <f>IF(KFB220 = "", "", IFERROR(KFB220 / SUMIFS(Aux_Totales!$N:$N, Aux_Totales!$F:$F, $F224, Aux_Totales!$A:$A, Aperturas!$A$2), 0))</f>
        <v/>
      </c>
      <c r="KFC224" s="21" t="str">
        <f>IF(KFC220 = "", "", IFERROR(KFC220 / SUMIFS(Aux_Totales!$N:$N, Aux_Totales!$F:$F, $F224, Aux_Totales!$A:$A, Aperturas!$A$2), 0))</f>
        <v/>
      </c>
      <c r="KFD224" s="21" t="str">
        <f>IF(KFD220 = "", "", IFERROR(KFD220 / SUMIFS(Aux_Totales!$N:$N, Aux_Totales!$F:$F, $F224, Aux_Totales!$A:$A, Aperturas!$A$2), 0))</f>
        <v/>
      </c>
      <c r="KFE224" s="21" t="str">
        <f>IF(KFE220 = "", "", IFERROR(KFE220 / SUMIFS(Aux_Totales!$N:$N, Aux_Totales!$F:$F, $F224, Aux_Totales!$A:$A, Aperturas!$A$2), 0))</f>
        <v/>
      </c>
      <c r="KFF224" s="21" t="str">
        <f>IF(KFF220 = "", "", IFERROR(KFF220 / SUMIFS(Aux_Totales!$N:$N, Aux_Totales!$F:$F, $F224, Aux_Totales!$A:$A, Aperturas!$A$2), 0))</f>
        <v/>
      </c>
      <c r="KFG224" s="21" t="str">
        <f>IF(KFG220 = "", "", IFERROR(KFG220 / SUMIFS(Aux_Totales!$N:$N, Aux_Totales!$F:$F, $F224, Aux_Totales!$A:$A, Aperturas!$A$2), 0))</f>
        <v/>
      </c>
      <c r="KFH224" s="21" t="str">
        <f>IF(KFH220 = "", "", IFERROR(KFH220 / SUMIFS(Aux_Totales!$N:$N, Aux_Totales!$F:$F, $F224, Aux_Totales!$A:$A, Aperturas!$A$2), 0))</f>
        <v/>
      </c>
      <c r="KFI224" s="21" t="str">
        <f>IF(KFI220 = "", "", IFERROR(KFI220 / SUMIFS(Aux_Totales!$N:$N, Aux_Totales!$F:$F, $F224, Aux_Totales!$A:$A, Aperturas!$A$2), 0))</f>
        <v/>
      </c>
      <c r="KFJ224" s="21" t="str">
        <f>IF(KFJ220 = "", "", IFERROR(KFJ220 / SUMIFS(Aux_Totales!$N:$N, Aux_Totales!$F:$F, $F224, Aux_Totales!$A:$A, Aperturas!$A$2), 0))</f>
        <v/>
      </c>
      <c r="KFK224" s="21" t="str">
        <f>IF(KFK220 = "", "", IFERROR(KFK220 / SUMIFS(Aux_Totales!$N:$N, Aux_Totales!$F:$F, $F224, Aux_Totales!$A:$A, Aperturas!$A$2), 0))</f>
        <v/>
      </c>
      <c r="KFL224" s="21" t="str">
        <f>IF(KFL220 = "", "", IFERROR(KFL220 / SUMIFS(Aux_Totales!$N:$N, Aux_Totales!$F:$F, $F224, Aux_Totales!$A:$A, Aperturas!$A$2), 0))</f>
        <v/>
      </c>
      <c r="KFM224" s="21" t="str">
        <f>IF(KFM220 = "", "", IFERROR(KFM220 / SUMIFS(Aux_Totales!$N:$N, Aux_Totales!$F:$F, $F224, Aux_Totales!$A:$A, Aperturas!$A$2), 0))</f>
        <v/>
      </c>
      <c r="KFN224" s="21" t="str">
        <f>IF(KFN220 = "", "", IFERROR(KFN220 / SUMIFS(Aux_Totales!$N:$N, Aux_Totales!$F:$F, $F224, Aux_Totales!$A:$A, Aperturas!$A$2), 0))</f>
        <v/>
      </c>
      <c r="KFO224" s="21" t="str">
        <f>IF(KFO220 = "", "", IFERROR(KFO220 / SUMIFS(Aux_Totales!$N:$N, Aux_Totales!$F:$F, $F224, Aux_Totales!$A:$A, Aperturas!$A$2), 0))</f>
        <v/>
      </c>
      <c r="KFP224" s="21" t="str">
        <f>IF(KFP220 = "", "", IFERROR(KFP220 / SUMIFS(Aux_Totales!$N:$N, Aux_Totales!$F:$F, $F224, Aux_Totales!$A:$A, Aperturas!$A$2), 0))</f>
        <v/>
      </c>
      <c r="KFQ224" s="21" t="str">
        <f>IF(KFQ220 = "", "", IFERROR(KFQ220 / SUMIFS(Aux_Totales!$N:$N, Aux_Totales!$F:$F, $F224, Aux_Totales!$A:$A, Aperturas!$A$2), 0))</f>
        <v/>
      </c>
      <c r="KFR224" s="21" t="str">
        <f>IF(KFR220 = "", "", IFERROR(KFR220 / SUMIFS(Aux_Totales!$N:$N, Aux_Totales!$F:$F, $F224, Aux_Totales!$A:$A, Aperturas!$A$2), 0))</f>
        <v/>
      </c>
      <c r="KFS224" s="21" t="str">
        <f>IF(KFS220 = "", "", IFERROR(KFS220 / SUMIFS(Aux_Totales!$N:$N, Aux_Totales!$F:$F, $F224, Aux_Totales!$A:$A, Aperturas!$A$2), 0))</f>
        <v/>
      </c>
      <c r="KFT224" s="21" t="str">
        <f>IF(KFT220 = "", "", IFERROR(KFT220 / SUMIFS(Aux_Totales!$N:$N, Aux_Totales!$F:$F, $F224, Aux_Totales!$A:$A, Aperturas!$A$2), 0))</f>
        <v/>
      </c>
      <c r="KFU224" s="21" t="str">
        <f>IF(KFU220 = "", "", IFERROR(KFU220 / SUMIFS(Aux_Totales!$N:$N, Aux_Totales!$F:$F, $F224, Aux_Totales!$A:$A, Aperturas!$A$2), 0))</f>
        <v/>
      </c>
      <c r="KFV224" s="21" t="str">
        <f>IF(KFV220 = "", "", IFERROR(KFV220 / SUMIFS(Aux_Totales!$N:$N, Aux_Totales!$F:$F, $F224, Aux_Totales!$A:$A, Aperturas!$A$2), 0))</f>
        <v/>
      </c>
      <c r="KFW224" s="21" t="str">
        <f>IF(KFW220 = "", "", IFERROR(KFW220 / SUMIFS(Aux_Totales!$N:$N, Aux_Totales!$F:$F, $F224, Aux_Totales!$A:$A, Aperturas!$A$2), 0))</f>
        <v/>
      </c>
      <c r="KFX224" s="21" t="str">
        <f>IF(KFX220 = "", "", IFERROR(KFX220 / SUMIFS(Aux_Totales!$N:$N, Aux_Totales!$F:$F, $F224, Aux_Totales!$A:$A, Aperturas!$A$2), 0))</f>
        <v/>
      </c>
      <c r="KFY224" s="21" t="str">
        <f>IF(KFY220 = "", "", IFERROR(KFY220 / SUMIFS(Aux_Totales!$N:$N, Aux_Totales!$F:$F, $F224, Aux_Totales!$A:$A, Aperturas!$A$2), 0))</f>
        <v/>
      </c>
      <c r="KFZ224" s="21" t="str">
        <f>IF(KFZ220 = "", "", IFERROR(KFZ220 / SUMIFS(Aux_Totales!$N:$N, Aux_Totales!$F:$F, $F224, Aux_Totales!$A:$A, Aperturas!$A$2), 0))</f>
        <v/>
      </c>
      <c r="KGA224" s="21" t="str">
        <f>IF(KGA220 = "", "", IFERROR(KGA220 / SUMIFS(Aux_Totales!$N:$N, Aux_Totales!$F:$F, $F224, Aux_Totales!$A:$A, Aperturas!$A$2), 0))</f>
        <v/>
      </c>
      <c r="KGB224" s="21" t="str">
        <f>IF(KGB220 = "", "", IFERROR(KGB220 / SUMIFS(Aux_Totales!$N:$N, Aux_Totales!$F:$F, $F224, Aux_Totales!$A:$A, Aperturas!$A$2), 0))</f>
        <v/>
      </c>
      <c r="KGC224" s="21" t="str">
        <f>IF(KGC220 = "", "", IFERROR(KGC220 / SUMIFS(Aux_Totales!$N:$N, Aux_Totales!$F:$F, $F224, Aux_Totales!$A:$A, Aperturas!$A$2), 0))</f>
        <v/>
      </c>
      <c r="KGD224" s="21" t="str">
        <f>IF(KGD220 = "", "", IFERROR(KGD220 / SUMIFS(Aux_Totales!$N:$N, Aux_Totales!$F:$F, $F224, Aux_Totales!$A:$A, Aperturas!$A$2), 0))</f>
        <v/>
      </c>
      <c r="KGE224" s="21" t="str">
        <f>IF(KGE220 = "", "", IFERROR(KGE220 / SUMIFS(Aux_Totales!$N:$N, Aux_Totales!$F:$F, $F224, Aux_Totales!$A:$A, Aperturas!$A$2), 0))</f>
        <v/>
      </c>
      <c r="KGF224" s="21" t="str">
        <f>IF(KGF220 = "", "", IFERROR(KGF220 / SUMIFS(Aux_Totales!$N:$N, Aux_Totales!$F:$F, $F224, Aux_Totales!$A:$A, Aperturas!$A$2), 0))</f>
        <v/>
      </c>
      <c r="KGG224" s="21" t="str">
        <f>IF(KGG220 = "", "", IFERROR(KGG220 / SUMIFS(Aux_Totales!$N:$N, Aux_Totales!$F:$F, $F224, Aux_Totales!$A:$A, Aperturas!$A$2), 0))</f>
        <v/>
      </c>
      <c r="KGH224" s="21" t="str">
        <f>IF(KGH220 = "", "", IFERROR(KGH220 / SUMIFS(Aux_Totales!$N:$N, Aux_Totales!$F:$F, $F224, Aux_Totales!$A:$A, Aperturas!$A$2), 0))</f>
        <v/>
      </c>
      <c r="KGI224" s="21" t="str">
        <f>IF(KGI220 = "", "", IFERROR(KGI220 / SUMIFS(Aux_Totales!$N:$N, Aux_Totales!$F:$F, $F224, Aux_Totales!$A:$A, Aperturas!$A$2), 0))</f>
        <v/>
      </c>
      <c r="KGJ224" s="21" t="str">
        <f>IF(KGJ220 = "", "", IFERROR(KGJ220 / SUMIFS(Aux_Totales!$N:$N, Aux_Totales!$F:$F, $F224, Aux_Totales!$A:$A, Aperturas!$A$2), 0))</f>
        <v/>
      </c>
      <c r="KGK224" s="21" t="str">
        <f>IF(KGK220 = "", "", IFERROR(KGK220 / SUMIFS(Aux_Totales!$N:$N, Aux_Totales!$F:$F, $F224, Aux_Totales!$A:$A, Aperturas!$A$2), 0))</f>
        <v/>
      </c>
      <c r="KGL224" s="21" t="str">
        <f>IF(KGL220 = "", "", IFERROR(KGL220 / SUMIFS(Aux_Totales!$N:$N, Aux_Totales!$F:$F, $F224, Aux_Totales!$A:$A, Aperturas!$A$2), 0))</f>
        <v/>
      </c>
      <c r="KGM224" s="21" t="str">
        <f>IF(KGM220 = "", "", IFERROR(KGM220 / SUMIFS(Aux_Totales!$N:$N, Aux_Totales!$F:$F, $F224, Aux_Totales!$A:$A, Aperturas!$A$2), 0))</f>
        <v/>
      </c>
      <c r="KGN224" s="21" t="str">
        <f>IF(KGN220 = "", "", IFERROR(KGN220 / SUMIFS(Aux_Totales!$N:$N, Aux_Totales!$F:$F, $F224, Aux_Totales!$A:$A, Aperturas!$A$2), 0))</f>
        <v/>
      </c>
      <c r="KGO224" s="21" t="str">
        <f>IF(KGO220 = "", "", IFERROR(KGO220 / SUMIFS(Aux_Totales!$N:$N, Aux_Totales!$F:$F, $F224, Aux_Totales!$A:$A, Aperturas!$A$2), 0))</f>
        <v/>
      </c>
      <c r="KGP224" s="21" t="str">
        <f>IF(KGP220 = "", "", IFERROR(KGP220 / SUMIFS(Aux_Totales!$N:$N, Aux_Totales!$F:$F, $F224, Aux_Totales!$A:$A, Aperturas!$A$2), 0))</f>
        <v/>
      </c>
      <c r="KGQ224" s="21" t="str">
        <f>IF(KGQ220 = "", "", IFERROR(KGQ220 / SUMIFS(Aux_Totales!$N:$N, Aux_Totales!$F:$F, $F224, Aux_Totales!$A:$A, Aperturas!$A$2), 0))</f>
        <v/>
      </c>
      <c r="KGR224" s="21" t="str">
        <f>IF(KGR220 = "", "", IFERROR(KGR220 / SUMIFS(Aux_Totales!$N:$N, Aux_Totales!$F:$F, $F224, Aux_Totales!$A:$A, Aperturas!$A$2), 0))</f>
        <v/>
      </c>
      <c r="KGS224" s="21" t="str">
        <f>IF(KGS220 = "", "", IFERROR(KGS220 / SUMIFS(Aux_Totales!$N:$N, Aux_Totales!$F:$F, $F224, Aux_Totales!$A:$A, Aperturas!$A$2), 0))</f>
        <v/>
      </c>
      <c r="KGT224" s="21" t="str">
        <f>IF(KGT220 = "", "", IFERROR(KGT220 / SUMIFS(Aux_Totales!$N:$N, Aux_Totales!$F:$F, $F224, Aux_Totales!$A:$A, Aperturas!$A$2), 0))</f>
        <v/>
      </c>
      <c r="KGU224" s="21" t="str">
        <f>IF(KGU220 = "", "", IFERROR(KGU220 / SUMIFS(Aux_Totales!$N:$N, Aux_Totales!$F:$F, $F224, Aux_Totales!$A:$A, Aperturas!$A$2), 0))</f>
        <v/>
      </c>
      <c r="KGV224" s="21" t="str">
        <f>IF(KGV220 = "", "", IFERROR(KGV220 / SUMIFS(Aux_Totales!$N:$N, Aux_Totales!$F:$F, $F224, Aux_Totales!$A:$A, Aperturas!$A$2), 0))</f>
        <v/>
      </c>
      <c r="KGW224" s="21" t="str">
        <f>IF(KGW220 = "", "", IFERROR(KGW220 / SUMIFS(Aux_Totales!$N:$N, Aux_Totales!$F:$F, $F224, Aux_Totales!$A:$A, Aperturas!$A$2), 0))</f>
        <v/>
      </c>
      <c r="KGX224" s="21" t="str">
        <f>IF(KGX220 = "", "", IFERROR(KGX220 / SUMIFS(Aux_Totales!$N:$N, Aux_Totales!$F:$F, $F224, Aux_Totales!$A:$A, Aperturas!$A$2), 0))</f>
        <v/>
      </c>
      <c r="KGY224" s="21" t="str">
        <f>IF(KGY220 = "", "", IFERROR(KGY220 / SUMIFS(Aux_Totales!$N:$N, Aux_Totales!$F:$F, $F224, Aux_Totales!$A:$A, Aperturas!$A$2), 0))</f>
        <v/>
      </c>
      <c r="KGZ224" s="21" t="str">
        <f>IF(KGZ220 = "", "", IFERROR(KGZ220 / SUMIFS(Aux_Totales!$N:$N, Aux_Totales!$F:$F, $F224, Aux_Totales!$A:$A, Aperturas!$A$2), 0))</f>
        <v/>
      </c>
      <c r="KHA224" s="21" t="str">
        <f>IF(KHA220 = "", "", IFERROR(KHA220 / SUMIFS(Aux_Totales!$N:$N, Aux_Totales!$F:$F, $F224, Aux_Totales!$A:$A, Aperturas!$A$2), 0))</f>
        <v/>
      </c>
      <c r="KHB224" s="21" t="str">
        <f>IF(KHB220 = "", "", IFERROR(KHB220 / SUMIFS(Aux_Totales!$N:$N, Aux_Totales!$F:$F, $F224, Aux_Totales!$A:$A, Aperturas!$A$2), 0))</f>
        <v/>
      </c>
      <c r="KHC224" s="21" t="str">
        <f>IF(KHC220 = "", "", IFERROR(KHC220 / SUMIFS(Aux_Totales!$N:$N, Aux_Totales!$F:$F, $F224, Aux_Totales!$A:$A, Aperturas!$A$2), 0))</f>
        <v/>
      </c>
      <c r="KHD224" s="21" t="str">
        <f>IF(KHD220 = "", "", IFERROR(KHD220 / SUMIFS(Aux_Totales!$N:$N, Aux_Totales!$F:$F, $F224, Aux_Totales!$A:$A, Aperturas!$A$2), 0))</f>
        <v/>
      </c>
      <c r="KHE224" s="21" t="str">
        <f>IF(KHE220 = "", "", IFERROR(KHE220 / SUMIFS(Aux_Totales!$N:$N, Aux_Totales!$F:$F, $F224, Aux_Totales!$A:$A, Aperturas!$A$2), 0))</f>
        <v/>
      </c>
      <c r="KHF224" s="21" t="str">
        <f>IF(KHF220 = "", "", IFERROR(KHF220 / SUMIFS(Aux_Totales!$N:$N, Aux_Totales!$F:$F, $F224, Aux_Totales!$A:$A, Aperturas!$A$2), 0))</f>
        <v/>
      </c>
      <c r="KHG224" s="21" t="str">
        <f>IF(KHG220 = "", "", IFERROR(KHG220 / SUMIFS(Aux_Totales!$N:$N, Aux_Totales!$F:$F, $F224, Aux_Totales!$A:$A, Aperturas!$A$2), 0))</f>
        <v/>
      </c>
      <c r="KHH224" s="21" t="str">
        <f>IF(KHH220 = "", "", IFERROR(KHH220 / SUMIFS(Aux_Totales!$N:$N, Aux_Totales!$F:$F, $F224, Aux_Totales!$A:$A, Aperturas!$A$2), 0))</f>
        <v/>
      </c>
      <c r="KHI224" s="21" t="str">
        <f>IF(KHI220 = "", "", IFERROR(KHI220 / SUMIFS(Aux_Totales!$N:$N, Aux_Totales!$F:$F, $F224, Aux_Totales!$A:$A, Aperturas!$A$2), 0))</f>
        <v/>
      </c>
      <c r="KHJ224" s="21" t="str">
        <f>IF(KHJ220 = "", "", IFERROR(KHJ220 / SUMIFS(Aux_Totales!$N:$N, Aux_Totales!$F:$F, $F224, Aux_Totales!$A:$A, Aperturas!$A$2), 0))</f>
        <v/>
      </c>
      <c r="KHK224" s="21" t="str">
        <f>IF(KHK220 = "", "", IFERROR(KHK220 / SUMIFS(Aux_Totales!$N:$N, Aux_Totales!$F:$F, $F224, Aux_Totales!$A:$A, Aperturas!$A$2), 0))</f>
        <v/>
      </c>
      <c r="KHL224" s="21" t="str">
        <f>IF(KHL220 = "", "", IFERROR(KHL220 / SUMIFS(Aux_Totales!$N:$N, Aux_Totales!$F:$F, $F224, Aux_Totales!$A:$A, Aperturas!$A$2), 0))</f>
        <v/>
      </c>
      <c r="KHM224" s="21" t="str">
        <f>IF(KHM220 = "", "", IFERROR(KHM220 / SUMIFS(Aux_Totales!$N:$N, Aux_Totales!$F:$F, $F224, Aux_Totales!$A:$A, Aperturas!$A$2), 0))</f>
        <v/>
      </c>
      <c r="KHN224" s="21" t="str">
        <f>IF(KHN220 = "", "", IFERROR(KHN220 / SUMIFS(Aux_Totales!$N:$N, Aux_Totales!$F:$F, $F224, Aux_Totales!$A:$A, Aperturas!$A$2), 0))</f>
        <v/>
      </c>
      <c r="KHO224" s="21" t="str">
        <f>IF(KHO220 = "", "", IFERROR(KHO220 / SUMIFS(Aux_Totales!$N:$N, Aux_Totales!$F:$F, $F224, Aux_Totales!$A:$A, Aperturas!$A$2), 0))</f>
        <v/>
      </c>
      <c r="KHP224" s="21" t="str">
        <f>IF(KHP220 = "", "", IFERROR(KHP220 / SUMIFS(Aux_Totales!$N:$N, Aux_Totales!$F:$F, $F224, Aux_Totales!$A:$A, Aperturas!$A$2), 0))</f>
        <v/>
      </c>
      <c r="KHQ224" s="21" t="str">
        <f>IF(KHQ220 = "", "", IFERROR(KHQ220 / SUMIFS(Aux_Totales!$N:$N, Aux_Totales!$F:$F, $F224, Aux_Totales!$A:$A, Aperturas!$A$2), 0))</f>
        <v/>
      </c>
      <c r="KHR224" s="21" t="str">
        <f>IF(KHR220 = "", "", IFERROR(KHR220 / SUMIFS(Aux_Totales!$N:$N, Aux_Totales!$F:$F, $F224, Aux_Totales!$A:$A, Aperturas!$A$2), 0))</f>
        <v/>
      </c>
      <c r="KHS224" s="21" t="str">
        <f>IF(KHS220 = "", "", IFERROR(KHS220 / SUMIFS(Aux_Totales!$N:$N, Aux_Totales!$F:$F, $F224, Aux_Totales!$A:$A, Aperturas!$A$2), 0))</f>
        <v/>
      </c>
      <c r="KHT224" s="21" t="str">
        <f>IF(KHT220 = "", "", IFERROR(KHT220 / SUMIFS(Aux_Totales!$N:$N, Aux_Totales!$F:$F, $F224, Aux_Totales!$A:$A, Aperturas!$A$2), 0))</f>
        <v/>
      </c>
      <c r="KHU224" s="21" t="str">
        <f>IF(KHU220 = "", "", IFERROR(KHU220 / SUMIFS(Aux_Totales!$N:$N, Aux_Totales!$F:$F, $F224, Aux_Totales!$A:$A, Aperturas!$A$2), 0))</f>
        <v/>
      </c>
      <c r="KHV224" s="21" t="str">
        <f>IF(KHV220 = "", "", IFERROR(KHV220 / SUMIFS(Aux_Totales!$N:$N, Aux_Totales!$F:$F, $F224, Aux_Totales!$A:$A, Aperturas!$A$2), 0))</f>
        <v/>
      </c>
      <c r="KHW224" s="21" t="str">
        <f>IF(KHW220 = "", "", IFERROR(KHW220 / SUMIFS(Aux_Totales!$N:$N, Aux_Totales!$F:$F, $F224, Aux_Totales!$A:$A, Aperturas!$A$2), 0))</f>
        <v/>
      </c>
      <c r="KHX224" s="21" t="str">
        <f>IF(KHX220 = "", "", IFERROR(KHX220 / SUMIFS(Aux_Totales!$N:$N, Aux_Totales!$F:$F, $F224, Aux_Totales!$A:$A, Aperturas!$A$2), 0))</f>
        <v/>
      </c>
      <c r="KHY224" s="21" t="str">
        <f>IF(KHY220 = "", "", IFERROR(KHY220 / SUMIFS(Aux_Totales!$N:$N, Aux_Totales!$F:$F, $F224, Aux_Totales!$A:$A, Aperturas!$A$2), 0))</f>
        <v/>
      </c>
      <c r="KHZ224" s="21" t="str">
        <f>IF(KHZ220 = "", "", IFERROR(KHZ220 / SUMIFS(Aux_Totales!$N:$N, Aux_Totales!$F:$F, $F224, Aux_Totales!$A:$A, Aperturas!$A$2), 0))</f>
        <v/>
      </c>
      <c r="KIA224" s="21" t="str">
        <f>IF(KIA220 = "", "", IFERROR(KIA220 / SUMIFS(Aux_Totales!$N:$N, Aux_Totales!$F:$F, $F224, Aux_Totales!$A:$A, Aperturas!$A$2), 0))</f>
        <v/>
      </c>
      <c r="KIB224" s="21" t="str">
        <f>IF(KIB220 = "", "", IFERROR(KIB220 / SUMIFS(Aux_Totales!$N:$N, Aux_Totales!$F:$F, $F224, Aux_Totales!$A:$A, Aperturas!$A$2), 0))</f>
        <v/>
      </c>
      <c r="KIC224" s="21" t="str">
        <f>IF(KIC220 = "", "", IFERROR(KIC220 / SUMIFS(Aux_Totales!$N:$N, Aux_Totales!$F:$F, $F224, Aux_Totales!$A:$A, Aperturas!$A$2), 0))</f>
        <v/>
      </c>
      <c r="KID224" s="21" t="str">
        <f>IF(KID220 = "", "", IFERROR(KID220 / SUMIFS(Aux_Totales!$N:$N, Aux_Totales!$F:$F, $F224, Aux_Totales!$A:$A, Aperturas!$A$2), 0))</f>
        <v/>
      </c>
      <c r="KIE224" s="21" t="str">
        <f>IF(KIE220 = "", "", IFERROR(KIE220 / SUMIFS(Aux_Totales!$N:$N, Aux_Totales!$F:$F, $F224, Aux_Totales!$A:$A, Aperturas!$A$2), 0))</f>
        <v/>
      </c>
      <c r="KIF224" s="21" t="str">
        <f>IF(KIF220 = "", "", IFERROR(KIF220 / SUMIFS(Aux_Totales!$N:$N, Aux_Totales!$F:$F, $F224, Aux_Totales!$A:$A, Aperturas!$A$2), 0))</f>
        <v/>
      </c>
      <c r="KIG224" s="21" t="str">
        <f>IF(KIG220 = "", "", IFERROR(KIG220 / SUMIFS(Aux_Totales!$N:$N, Aux_Totales!$F:$F, $F224, Aux_Totales!$A:$A, Aperturas!$A$2), 0))</f>
        <v/>
      </c>
      <c r="KIH224" s="21" t="str">
        <f>IF(KIH220 = "", "", IFERROR(KIH220 / SUMIFS(Aux_Totales!$N:$N, Aux_Totales!$F:$F, $F224, Aux_Totales!$A:$A, Aperturas!$A$2), 0))</f>
        <v/>
      </c>
      <c r="KII224" s="21" t="str">
        <f>IF(KII220 = "", "", IFERROR(KII220 / SUMIFS(Aux_Totales!$N:$N, Aux_Totales!$F:$F, $F224, Aux_Totales!$A:$A, Aperturas!$A$2), 0))</f>
        <v/>
      </c>
      <c r="KIJ224" s="21" t="str">
        <f>IF(KIJ220 = "", "", IFERROR(KIJ220 / SUMIFS(Aux_Totales!$N:$N, Aux_Totales!$F:$F, $F224, Aux_Totales!$A:$A, Aperturas!$A$2), 0))</f>
        <v/>
      </c>
      <c r="KIK224" s="21" t="str">
        <f>IF(KIK220 = "", "", IFERROR(KIK220 / SUMIFS(Aux_Totales!$N:$N, Aux_Totales!$F:$F, $F224, Aux_Totales!$A:$A, Aperturas!$A$2), 0))</f>
        <v/>
      </c>
      <c r="KIL224" s="21" t="str">
        <f>IF(KIL220 = "", "", IFERROR(KIL220 / SUMIFS(Aux_Totales!$N:$N, Aux_Totales!$F:$F, $F224, Aux_Totales!$A:$A, Aperturas!$A$2), 0))</f>
        <v/>
      </c>
      <c r="KIM224" s="21" t="str">
        <f>IF(KIM220 = "", "", IFERROR(KIM220 / SUMIFS(Aux_Totales!$N:$N, Aux_Totales!$F:$F, $F224, Aux_Totales!$A:$A, Aperturas!$A$2), 0))</f>
        <v/>
      </c>
      <c r="KIN224" s="21" t="str">
        <f>IF(KIN220 = "", "", IFERROR(KIN220 / SUMIFS(Aux_Totales!$N:$N, Aux_Totales!$F:$F, $F224, Aux_Totales!$A:$A, Aperturas!$A$2), 0))</f>
        <v/>
      </c>
      <c r="KIO224" s="21" t="str">
        <f>IF(KIO220 = "", "", IFERROR(KIO220 / SUMIFS(Aux_Totales!$N:$N, Aux_Totales!$F:$F, $F224, Aux_Totales!$A:$A, Aperturas!$A$2), 0))</f>
        <v/>
      </c>
      <c r="KIP224" s="21" t="str">
        <f>IF(KIP220 = "", "", IFERROR(KIP220 / SUMIFS(Aux_Totales!$N:$N, Aux_Totales!$F:$F, $F224, Aux_Totales!$A:$A, Aperturas!$A$2), 0))</f>
        <v/>
      </c>
      <c r="KIQ224" s="21" t="str">
        <f>IF(KIQ220 = "", "", IFERROR(KIQ220 / SUMIFS(Aux_Totales!$N:$N, Aux_Totales!$F:$F, $F224, Aux_Totales!$A:$A, Aperturas!$A$2), 0))</f>
        <v/>
      </c>
      <c r="KIR224" s="21" t="str">
        <f>IF(KIR220 = "", "", IFERROR(KIR220 / SUMIFS(Aux_Totales!$N:$N, Aux_Totales!$F:$F, $F224, Aux_Totales!$A:$A, Aperturas!$A$2), 0))</f>
        <v/>
      </c>
      <c r="KIS224" s="21" t="str">
        <f>IF(KIS220 = "", "", IFERROR(KIS220 / SUMIFS(Aux_Totales!$N:$N, Aux_Totales!$F:$F, $F224, Aux_Totales!$A:$A, Aperturas!$A$2), 0))</f>
        <v/>
      </c>
      <c r="KIT224" s="21" t="str">
        <f>IF(KIT220 = "", "", IFERROR(KIT220 / SUMIFS(Aux_Totales!$N:$N, Aux_Totales!$F:$F, $F224, Aux_Totales!$A:$A, Aperturas!$A$2), 0))</f>
        <v/>
      </c>
      <c r="KIU224" s="21" t="str">
        <f>IF(KIU220 = "", "", IFERROR(KIU220 / SUMIFS(Aux_Totales!$N:$N, Aux_Totales!$F:$F, $F224, Aux_Totales!$A:$A, Aperturas!$A$2), 0))</f>
        <v/>
      </c>
      <c r="KIV224" s="21" t="str">
        <f>IF(KIV220 = "", "", IFERROR(KIV220 / SUMIFS(Aux_Totales!$N:$N, Aux_Totales!$F:$F, $F224, Aux_Totales!$A:$A, Aperturas!$A$2), 0))</f>
        <v/>
      </c>
      <c r="KIW224" s="21" t="str">
        <f>IF(KIW220 = "", "", IFERROR(KIW220 / SUMIFS(Aux_Totales!$N:$N, Aux_Totales!$F:$F, $F224, Aux_Totales!$A:$A, Aperturas!$A$2), 0))</f>
        <v/>
      </c>
      <c r="KIX224" s="21" t="str">
        <f>IF(KIX220 = "", "", IFERROR(KIX220 / SUMIFS(Aux_Totales!$N:$N, Aux_Totales!$F:$F, $F224, Aux_Totales!$A:$A, Aperturas!$A$2), 0))</f>
        <v/>
      </c>
      <c r="KIY224" s="21" t="str">
        <f>IF(KIY220 = "", "", IFERROR(KIY220 / SUMIFS(Aux_Totales!$N:$N, Aux_Totales!$F:$F, $F224, Aux_Totales!$A:$A, Aperturas!$A$2), 0))</f>
        <v/>
      </c>
      <c r="KIZ224" s="21" t="str">
        <f>IF(KIZ220 = "", "", IFERROR(KIZ220 / SUMIFS(Aux_Totales!$N:$N, Aux_Totales!$F:$F, $F224, Aux_Totales!$A:$A, Aperturas!$A$2), 0))</f>
        <v/>
      </c>
      <c r="KJA224" s="21" t="str">
        <f>IF(KJA220 = "", "", IFERROR(KJA220 / SUMIFS(Aux_Totales!$N:$N, Aux_Totales!$F:$F, $F224, Aux_Totales!$A:$A, Aperturas!$A$2), 0))</f>
        <v/>
      </c>
      <c r="KJB224" s="21" t="str">
        <f>IF(KJB220 = "", "", IFERROR(KJB220 / SUMIFS(Aux_Totales!$N:$N, Aux_Totales!$F:$F, $F224, Aux_Totales!$A:$A, Aperturas!$A$2), 0))</f>
        <v/>
      </c>
      <c r="KJC224" s="21" t="str">
        <f>IF(KJC220 = "", "", IFERROR(KJC220 / SUMIFS(Aux_Totales!$N:$N, Aux_Totales!$F:$F, $F224, Aux_Totales!$A:$A, Aperturas!$A$2), 0))</f>
        <v/>
      </c>
      <c r="KJD224" s="21" t="str">
        <f>IF(KJD220 = "", "", IFERROR(KJD220 / SUMIFS(Aux_Totales!$N:$N, Aux_Totales!$F:$F, $F224, Aux_Totales!$A:$A, Aperturas!$A$2), 0))</f>
        <v/>
      </c>
      <c r="KJE224" s="21" t="str">
        <f>IF(KJE220 = "", "", IFERROR(KJE220 / SUMIFS(Aux_Totales!$N:$N, Aux_Totales!$F:$F, $F224, Aux_Totales!$A:$A, Aperturas!$A$2), 0))</f>
        <v/>
      </c>
      <c r="KJF224" s="21" t="str">
        <f>IF(KJF220 = "", "", IFERROR(KJF220 / SUMIFS(Aux_Totales!$N:$N, Aux_Totales!$F:$F, $F224, Aux_Totales!$A:$A, Aperturas!$A$2), 0))</f>
        <v/>
      </c>
      <c r="KJG224" s="21" t="str">
        <f>IF(KJG220 = "", "", IFERROR(KJG220 / SUMIFS(Aux_Totales!$N:$N, Aux_Totales!$F:$F, $F224, Aux_Totales!$A:$A, Aperturas!$A$2), 0))</f>
        <v/>
      </c>
      <c r="KJH224" s="21" t="str">
        <f>IF(KJH220 = "", "", IFERROR(KJH220 / SUMIFS(Aux_Totales!$N:$N, Aux_Totales!$F:$F, $F224, Aux_Totales!$A:$A, Aperturas!$A$2), 0))</f>
        <v/>
      </c>
      <c r="KJI224" s="21" t="str">
        <f>IF(KJI220 = "", "", IFERROR(KJI220 / SUMIFS(Aux_Totales!$N:$N, Aux_Totales!$F:$F, $F224, Aux_Totales!$A:$A, Aperturas!$A$2), 0))</f>
        <v/>
      </c>
      <c r="KJJ224" s="21" t="str">
        <f>IF(KJJ220 = "", "", IFERROR(KJJ220 / SUMIFS(Aux_Totales!$N:$N, Aux_Totales!$F:$F, $F224, Aux_Totales!$A:$A, Aperturas!$A$2), 0))</f>
        <v/>
      </c>
      <c r="KJK224" s="21" t="str">
        <f>IF(KJK220 = "", "", IFERROR(KJK220 / SUMIFS(Aux_Totales!$N:$N, Aux_Totales!$F:$F, $F224, Aux_Totales!$A:$A, Aperturas!$A$2), 0))</f>
        <v/>
      </c>
      <c r="KJL224" s="21" t="str">
        <f>IF(KJL220 = "", "", IFERROR(KJL220 / SUMIFS(Aux_Totales!$N:$N, Aux_Totales!$F:$F, $F224, Aux_Totales!$A:$A, Aperturas!$A$2), 0))</f>
        <v/>
      </c>
      <c r="KJM224" s="21" t="str">
        <f>IF(KJM220 = "", "", IFERROR(KJM220 / SUMIFS(Aux_Totales!$N:$N, Aux_Totales!$F:$F, $F224, Aux_Totales!$A:$A, Aperturas!$A$2), 0))</f>
        <v/>
      </c>
      <c r="KJN224" s="21" t="str">
        <f>IF(KJN220 = "", "", IFERROR(KJN220 / SUMIFS(Aux_Totales!$N:$N, Aux_Totales!$F:$F, $F224, Aux_Totales!$A:$A, Aperturas!$A$2), 0))</f>
        <v/>
      </c>
      <c r="KJO224" s="21" t="str">
        <f>IF(KJO220 = "", "", IFERROR(KJO220 / SUMIFS(Aux_Totales!$N:$N, Aux_Totales!$F:$F, $F224, Aux_Totales!$A:$A, Aperturas!$A$2), 0))</f>
        <v/>
      </c>
      <c r="KJP224" s="21" t="str">
        <f>IF(KJP220 = "", "", IFERROR(KJP220 / SUMIFS(Aux_Totales!$N:$N, Aux_Totales!$F:$F, $F224, Aux_Totales!$A:$A, Aperturas!$A$2), 0))</f>
        <v/>
      </c>
      <c r="KJQ224" s="21" t="str">
        <f>IF(KJQ220 = "", "", IFERROR(KJQ220 / SUMIFS(Aux_Totales!$N:$N, Aux_Totales!$F:$F, $F224, Aux_Totales!$A:$A, Aperturas!$A$2), 0))</f>
        <v/>
      </c>
      <c r="KJR224" s="21" t="str">
        <f>IF(KJR220 = "", "", IFERROR(KJR220 / SUMIFS(Aux_Totales!$N:$N, Aux_Totales!$F:$F, $F224, Aux_Totales!$A:$A, Aperturas!$A$2), 0))</f>
        <v/>
      </c>
      <c r="KJS224" s="21" t="str">
        <f>IF(KJS220 = "", "", IFERROR(KJS220 / SUMIFS(Aux_Totales!$N:$N, Aux_Totales!$F:$F, $F224, Aux_Totales!$A:$A, Aperturas!$A$2), 0))</f>
        <v/>
      </c>
      <c r="KJT224" s="21" t="str">
        <f>IF(KJT220 = "", "", IFERROR(KJT220 / SUMIFS(Aux_Totales!$N:$N, Aux_Totales!$F:$F, $F224, Aux_Totales!$A:$A, Aperturas!$A$2), 0))</f>
        <v/>
      </c>
      <c r="KJU224" s="21" t="str">
        <f>IF(KJU220 = "", "", IFERROR(KJU220 / SUMIFS(Aux_Totales!$N:$N, Aux_Totales!$F:$F, $F224, Aux_Totales!$A:$A, Aperturas!$A$2), 0))</f>
        <v/>
      </c>
      <c r="KJV224" s="21" t="str">
        <f>IF(KJV220 = "", "", IFERROR(KJV220 / SUMIFS(Aux_Totales!$N:$N, Aux_Totales!$F:$F, $F224, Aux_Totales!$A:$A, Aperturas!$A$2), 0))</f>
        <v/>
      </c>
      <c r="KJW224" s="21" t="str">
        <f>IF(KJW220 = "", "", IFERROR(KJW220 / SUMIFS(Aux_Totales!$N:$N, Aux_Totales!$F:$F, $F224, Aux_Totales!$A:$A, Aperturas!$A$2), 0))</f>
        <v/>
      </c>
      <c r="KJX224" s="21" t="str">
        <f>IF(KJX220 = "", "", IFERROR(KJX220 / SUMIFS(Aux_Totales!$N:$N, Aux_Totales!$F:$F, $F224, Aux_Totales!$A:$A, Aperturas!$A$2), 0))</f>
        <v/>
      </c>
      <c r="KJY224" s="21" t="str">
        <f>IF(KJY220 = "", "", IFERROR(KJY220 / SUMIFS(Aux_Totales!$N:$N, Aux_Totales!$F:$F, $F224, Aux_Totales!$A:$A, Aperturas!$A$2), 0))</f>
        <v/>
      </c>
      <c r="KJZ224" s="21" t="str">
        <f>IF(KJZ220 = "", "", IFERROR(KJZ220 / SUMIFS(Aux_Totales!$N:$N, Aux_Totales!$F:$F, $F224, Aux_Totales!$A:$A, Aperturas!$A$2), 0))</f>
        <v/>
      </c>
      <c r="KKA224" s="21" t="str">
        <f>IF(KKA220 = "", "", IFERROR(KKA220 / SUMIFS(Aux_Totales!$N:$N, Aux_Totales!$F:$F, $F224, Aux_Totales!$A:$A, Aperturas!$A$2), 0))</f>
        <v/>
      </c>
      <c r="KKB224" s="21" t="str">
        <f>IF(KKB220 = "", "", IFERROR(KKB220 / SUMIFS(Aux_Totales!$N:$N, Aux_Totales!$F:$F, $F224, Aux_Totales!$A:$A, Aperturas!$A$2), 0))</f>
        <v/>
      </c>
      <c r="KKC224" s="21" t="str">
        <f>IF(KKC220 = "", "", IFERROR(KKC220 / SUMIFS(Aux_Totales!$N:$N, Aux_Totales!$F:$F, $F224, Aux_Totales!$A:$A, Aperturas!$A$2), 0))</f>
        <v/>
      </c>
      <c r="KKD224" s="21" t="str">
        <f>IF(KKD220 = "", "", IFERROR(KKD220 / SUMIFS(Aux_Totales!$N:$N, Aux_Totales!$F:$F, $F224, Aux_Totales!$A:$A, Aperturas!$A$2), 0))</f>
        <v/>
      </c>
      <c r="KKE224" s="21" t="str">
        <f>IF(KKE220 = "", "", IFERROR(KKE220 / SUMIFS(Aux_Totales!$N:$N, Aux_Totales!$F:$F, $F224, Aux_Totales!$A:$A, Aperturas!$A$2), 0))</f>
        <v/>
      </c>
      <c r="KKF224" s="21" t="str">
        <f>IF(KKF220 = "", "", IFERROR(KKF220 / SUMIFS(Aux_Totales!$N:$N, Aux_Totales!$F:$F, $F224, Aux_Totales!$A:$A, Aperturas!$A$2), 0))</f>
        <v/>
      </c>
      <c r="KKG224" s="21" t="str">
        <f>IF(KKG220 = "", "", IFERROR(KKG220 / SUMIFS(Aux_Totales!$N:$N, Aux_Totales!$F:$F, $F224, Aux_Totales!$A:$A, Aperturas!$A$2), 0))</f>
        <v/>
      </c>
      <c r="KKH224" s="21" t="str">
        <f>IF(KKH220 = "", "", IFERROR(KKH220 / SUMIFS(Aux_Totales!$N:$N, Aux_Totales!$F:$F, $F224, Aux_Totales!$A:$A, Aperturas!$A$2), 0))</f>
        <v/>
      </c>
      <c r="KKI224" s="21" t="str">
        <f>IF(KKI220 = "", "", IFERROR(KKI220 / SUMIFS(Aux_Totales!$N:$N, Aux_Totales!$F:$F, $F224, Aux_Totales!$A:$A, Aperturas!$A$2), 0))</f>
        <v/>
      </c>
      <c r="KKJ224" s="21" t="str">
        <f>IF(KKJ220 = "", "", IFERROR(KKJ220 / SUMIFS(Aux_Totales!$N:$N, Aux_Totales!$F:$F, $F224, Aux_Totales!$A:$A, Aperturas!$A$2), 0))</f>
        <v/>
      </c>
      <c r="KKK224" s="21" t="str">
        <f>IF(KKK220 = "", "", IFERROR(KKK220 / SUMIFS(Aux_Totales!$N:$N, Aux_Totales!$F:$F, $F224, Aux_Totales!$A:$A, Aperturas!$A$2), 0))</f>
        <v/>
      </c>
      <c r="KKL224" s="21" t="str">
        <f>IF(KKL220 = "", "", IFERROR(KKL220 / SUMIFS(Aux_Totales!$N:$N, Aux_Totales!$F:$F, $F224, Aux_Totales!$A:$A, Aperturas!$A$2), 0))</f>
        <v/>
      </c>
      <c r="KKM224" s="21" t="str">
        <f>IF(KKM220 = "", "", IFERROR(KKM220 / SUMIFS(Aux_Totales!$N:$N, Aux_Totales!$F:$F, $F224, Aux_Totales!$A:$A, Aperturas!$A$2), 0))</f>
        <v/>
      </c>
      <c r="KKN224" s="21" t="str">
        <f>IF(KKN220 = "", "", IFERROR(KKN220 / SUMIFS(Aux_Totales!$N:$N, Aux_Totales!$F:$F, $F224, Aux_Totales!$A:$A, Aperturas!$A$2), 0))</f>
        <v/>
      </c>
      <c r="KKO224" s="21" t="str">
        <f>IF(KKO220 = "", "", IFERROR(KKO220 / SUMIFS(Aux_Totales!$N:$N, Aux_Totales!$F:$F, $F224, Aux_Totales!$A:$A, Aperturas!$A$2), 0))</f>
        <v/>
      </c>
      <c r="KKP224" s="21" t="str">
        <f>IF(KKP220 = "", "", IFERROR(KKP220 / SUMIFS(Aux_Totales!$N:$N, Aux_Totales!$F:$F, $F224, Aux_Totales!$A:$A, Aperturas!$A$2), 0))</f>
        <v/>
      </c>
      <c r="KKQ224" s="21" t="str">
        <f>IF(KKQ220 = "", "", IFERROR(KKQ220 / SUMIFS(Aux_Totales!$N:$N, Aux_Totales!$F:$F, $F224, Aux_Totales!$A:$A, Aperturas!$A$2), 0))</f>
        <v/>
      </c>
      <c r="KKR224" s="21" t="str">
        <f>IF(KKR220 = "", "", IFERROR(KKR220 / SUMIFS(Aux_Totales!$N:$N, Aux_Totales!$F:$F, $F224, Aux_Totales!$A:$A, Aperturas!$A$2), 0))</f>
        <v/>
      </c>
      <c r="KKS224" s="21" t="str">
        <f>IF(KKS220 = "", "", IFERROR(KKS220 / SUMIFS(Aux_Totales!$N:$N, Aux_Totales!$F:$F, $F224, Aux_Totales!$A:$A, Aperturas!$A$2), 0))</f>
        <v/>
      </c>
      <c r="KKT224" s="21" t="str">
        <f>IF(KKT220 = "", "", IFERROR(KKT220 / SUMIFS(Aux_Totales!$N:$N, Aux_Totales!$F:$F, $F224, Aux_Totales!$A:$A, Aperturas!$A$2), 0))</f>
        <v/>
      </c>
      <c r="KKU224" s="21" t="str">
        <f>IF(KKU220 = "", "", IFERROR(KKU220 / SUMIFS(Aux_Totales!$N:$N, Aux_Totales!$F:$F, $F224, Aux_Totales!$A:$A, Aperturas!$A$2), 0))</f>
        <v/>
      </c>
      <c r="KKV224" s="21" t="str">
        <f>IF(KKV220 = "", "", IFERROR(KKV220 / SUMIFS(Aux_Totales!$N:$N, Aux_Totales!$F:$F, $F224, Aux_Totales!$A:$A, Aperturas!$A$2), 0))</f>
        <v/>
      </c>
      <c r="KKW224" s="21" t="str">
        <f>IF(KKW220 = "", "", IFERROR(KKW220 / SUMIFS(Aux_Totales!$N:$N, Aux_Totales!$F:$F, $F224, Aux_Totales!$A:$A, Aperturas!$A$2), 0))</f>
        <v/>
      </c>
      <c r="KKX224" s="21" t="str">
        <f>IF(KKX220 = "", "", IFERROR(KKX220 / SUMIFS(Aux_Totales!$N:$N, Aux_Totales!$F:$F, $F224, Aux_Totales!$A:$A, Aperturas!$A$2), 0))</f>
        <v/>
      </c>
      <c r="KKY224" s="21" t="str">
        <f>IF(KKY220 = "", "", IFERROR(KKY220 / SUMIFS(Aux_Totales!$N:$N, Aux_Totales!$F:$F, $F224, Aux_Totales!$A:$A, Aperturas!$A$2), 0))</f>
        <v/>
      </c>
      <c r="KKZ224" s="21" t="str">
        <f>IF(KKZ220 = "", "", IFERROR(KKZ220 / SUMIFS(Aux_Totales!$N:$N, Aux_Totales!$F:$F, $F224, Aux_Totales!$A:$A, Aperturas!$A$2), 0))</f>
        <v/>
      </c>
      <c r="KLA224" s="21" t="str">
        <f>IF(KLA220 = "", "", IFERROR(KLA220 / SUMIFS(Aux_Totales!$N:$N, Aux_Totales!$F:$F, $F224, Aux_Totales!$A:$A, Aperturas!$A$2), 0))</f>
        <v/>
      </c>
      <c r="KLB224" s="21" t="str">
        <f>IF(KLB220 = "", "", IFERROR(KLB220 / SUMIFS(Aux_Totales!$N:$N, Aux_Totales!$F:$F, $F224, Aux_Totales!$A:$A, Aperturas!$A$2), 0))</f>
        <v/>
      </c>
      <c r="KLC224" s="21" t="str">
        <f>IF(KLC220 = "", "", IFERROR(KLC220 / SUMIFS(Aux_Totales!$N:$N, Aux_Totales!$F:$F, $F224, Aux_Totales!$A:$A, Aperturas!$A$2), 0))</f>
        <v/>
      </c>
      <c r="KLD224" s="21" t="str">
        <f>IF(KLD220 = "", "", IFERROR(KLD220 / SUMIFS(Aux_Totales!$N:$N, Aux_Totales!$F:$F, $F224, Aux_Totales!$A:$A, Aperturas!$A$2), 0))</f>
        <v/>
      </c>
      <c r="KLE224" s="21" t="str">
        <f>IF(KLE220 = "", "", IFERROR(KLE220 / SUMIFS(Aux_Totales!$N:$N, Aux_Totales!$F:$F, $F224, Aux_Totales!$A:$A, Aperturas!$A$2), 0))</f>
        <v/>
      </c>
      <c r="KLF224" s="21" t="str">
        <f>IF(KLF220 = "", "", IFERROR(KLF220 / SUMIFS(Aux_Totales!$N:$N, Aux_Totales!$F:$F, $F224, Aux_Totales!$A:$A, Aperturas!$A$2), 0))</f>
        <v/>
      </c>
      <c r="KLG224" s="21" t="str">
        <f>IF(KLG220 = "", "", IFERROR(KLG220 / SUMIFS(Aux_Totales!$N:$N, Aux_Totales!$F:$F, $F224, Aux_Totales!$A:$A, Aperturas!$A$2), 0))</f>
        <v/>
      </c>
      <c r="KLH224" s="21" t="str">
        <f>IF(KLH220 = "", "", IFERROR(KLH220 / SUMIFS(Aux_Totales!$N:$N, Aux_Totales!$F:$F, $F224, Aux_Totales!$A:$A, Aperturas!$A$2), 0))</f>
        <v/>
      </c>
      <c r="KLI224" s="21" t="str">
        <f>IF(KLI220 = "", "", IFERROR(KLI220 / SUMIFS(Aux_Totales!$N:$N, Aux_Totales!$F:$F, $F224, Aux_Totales!$A:$A, Aperturas!$A$2), 0))</f>
        <v/>
      </c>
      <c r="KLJ224" s="21" t="str">
        <f>IF(KLJ220 = "", "", IFERROR(KLJ220 / SUMIFS(Aux_Totales!$N:$N, Aux_Totales!$F:$F, $F224, Aux_Totales!$A:$A, Aperturas!$A$2), 0))</f>
        <v/>
      </c>
      <c r="KLK224" s="21" t="str">
        <f>IF(KLK220 = "", "", IFERROR(KLK220 / SUMIFS(Aux_Totales!$N:$N, Aux_Totales!$F:$F, $F224, Aux_Totales!$A:$A, Aperturas!$A$2), 0))</f>
        <v/>
      </c>
      <c r="KLL224" s="21" t="str">
        <f>IF(KLL220 = "", "", IFERROR(KLL220 / SUMIFS(Aux_Totales!$N:$N, Aux_Totales!$F:$F, $F224, Aux_Totales!$A:$A, Aperturas!$A$2), 0))</f>
        <v/>
      </c>
      <c r="KLM224" s="21" t="str">
        <f>IF(KLM220 = "", "", IFERROR(KLM220 / SUMIFS(Aux_Totales!$N:$N, Aux_Totales!$F:$F, $F224, Aux_Totales!$A:$A, Aperturas!$A$2), 0))</f>
        <v/>
      </c>
      <c r="KLN224" s="21" t="str">
        <f>IF(KLN220 = "", "", IFERROR(KLN220 / SUMIFS(Aux_Totales!$N:$N, Aux_Totales!$F:$F, $F224, Aux_Totales!$A:$A, Aperturas!$A$2), 0))</f>
        <v/>
      </c>
      <c r="KLO224" s="21" t="str">
        <f>IF(KLO220 = "", "", IFERROR(KLO220 / SUMIFS(Aux_Totales!$N:$N, Aux_Totales!$F:$F, $F224, Aux_Totales!$A:$A, Aperturas!$A$2), 0))</f>
        <v/>
      </c>
      <c r="KLP224" s="21" t="str">
        <f>IF(KLP220 = "", "", IFERROR(KLP220 / SUMIFS(Aux_Totales!$N:$N, Aux_Totales!$F:$F, $F224, Aux_Totales!$A:$A, Aperturas!$A$2), 0))</f>
        <v/>
      </c>
      <c r="KLQ224" s="21" t="str">
        <f>IF(KLQ220 = "", "", IFERROR(KLQ220 / SUMIFS(Aux_Totales!$N:$N, Aux_Totales!$F:$F, $F224, Aux_Totales!$A:$A, Aperturas!$A$2), 0))</f>
        <v/>
      </c>
      <c r="KLR224" s="21" t="str">
        <f>IF(KLR220 = "", "", IFERROR(KLR220 / SUMIFS(Aux_Totales!$N:$N, Aux_Totales!$F:$F, $F224, Aux_Totales!$A:$A, Aperturas!$A$2), 0))</f>
        <v/>
      </c>
      <c r="KLS224" s="21" t="str">
        <f>IF(KLS220 = "", "", IFERROR(KLS220 / SUMIFS(Aux_Totales!$N:$N, Aux_Totales!$F:$F, $F224, Aux_Totales!$A:$A, Aperturas!$A$2), 0))</f>
        <v/>
      </c>
      <c r="KLT224" s="21" t="str">
        <f>IF(KLT220 = "", "", IFERROR(KLT220 / SUMIFS(Aux_Totales!$N:$N, Aux_Totales!$F:$F, $F224, Aux_Totales!$A:$A, Aperturas!$A$2), 0))</f>
        <v/>
      </c>
      <c r="KLU224" s="21" t="str">
        <f>IF(KLU220 = "", "", IFERROR(KLU220 / SUMIFS(Aux_Totales!$N:$N, Aux_Totales!$F:$F, $F224, Aux_Totales!$A:$A, Aperturas!$A$2), 0))</f>
        <v/>
      </c>
      <c r="KLV224" s="21" t="str">
        <f>IF(KLV220 = "", "", IFERROR(KLV220 / SUMIFS(Aux_Totales!$N:$N, Aux_Totales!$F:$F, $F224, Aux_Totales!$A:$A, Aperturas!$A$2), 0))</f>
        <v/>
      </c>
      <c r="KLW224" s="21" t="str">
        <f>IF(KLW220 = "", "", IFERROR(KLW220 / SUMIFS(Aux_Totales!$N:$N, Aux_Totales!$F:$F, $F224, Aux_Totales!$A:$A, Aperturas!$A$2), 0))</f>
        <v/>
      </c>
      <c r="KLX224" s="21" t="str">
        <f>IF(KLX220 = "", "", IFERROR(KLX220 / SUMIFS(Aux_Totales!$N:$N, Aux_Totales!$F:$F, $F224, Aux_Totales!$A:$A, Aperturas!$A$2), 0))</f>
        <v/>
      </c>
      <c r="KLY224" s="21" t="str">
        <f>IF(KLY220 = "", "", IFERROR(KLY220 / SUMIFS(Aux_Totales!$N:$N, Aux_Totales!$F:$F, $F224, Aux_Totales!$A:$A, Aperturas!$A$2), 0))</f>
        <v/>
      </c>
      <c r="KLZ224" s="21" t="str">
        <f>IF(KLZ220 = "", "", IFERROR(KLZ220 / SUMIFS(Aux_Totales!$N:$N, Aux_Totales!$F:$F, $F224, Aux_Totales!$A:$A, Aperturas!$A$2), 0))</f>
        <v/>
      </c>
      <c r="KMA224" s="21" t="str">
        <f>IF(KMA220 = "", "", IFERROR(KMA220 / SUMIFS(Aux_Totales!$N:$N, Aux_Totales!$F:$F, $F224, Aux_Totales!$A:$A, Aperturas!$A$2), 0))</f>
        <v/>
      </c>
      <c r="KMB224" s="21" t="str">
        <f>IF(KMB220 = "", "", IFERROR(KMB220 / SUMIFS(Aux_Totales!$N:$N, Aux_Totales!$F:$F, $F224, Aux_Totales!$A:$A, Aperturas!$A$2), 0))</f>
        <v/>
      </c>
      <c r="KMC224" s="21" t="str">
        <f>IF(KMC220 = "", "", IFERROR(KMC220 / SUMIFS(Aux_Totales!$N:$N, Aux_Totales!$F:$F, $F224, Aux_Totales!$A:$A, Aperturas!$A$2), 0))</f>
        <v/>
      </c>
      <c r="KMD224" s="21" t="str">
        <f>IF(KMD220 = "", "", IFERROR(KMD220 / SUMIFS(Aux_Totales!$N:$N, Aux_Totales!$F:$F, $F224, Aux_Totales!$A:$A, Aperturas!$A$2), 0))</f>
        <v/>
      </c>
      <c r="KME224" s="21" t="str">
        <f>IF(KME220 = "", "", IFERROR(KME220 / SUMIFS(Aux_Totales!$N:$N, Aux_Totales!$F:$F, $F224, Aux_Totales!$A:$A, Aperturas!$A$2), 0))</f>
        <v/>
      </c>
      <c r="KMF224" s="21" t="str">
        <f>IF(KMF220 = "", "", IFERROR(KMF220 / SUMIFS(Aux_Totales!$N:$N, Aux_Totales!$F:$F, $F224, Aux_Totales!$A:$A, Aperturas!$A$2), 0))</f>
        <v/>
      </c>
      <c r="KMG224" s="21" t="str">
        <f>IF(KMG220 = "", "", IFERROR(KMG220 / SUMIFS(Aux_Totales!$N:$N, Aux_Totales!$F:$F, $F224, Aux_Totales!$A:$A, Aperturas!$A$2), 0))</f>
        <v/>
      </c>
      <c r="KMH224" s="21" t="str">
        <f>IF(KMH220 = "", "", IFERROR(KMH220 / SUMIFS(Aux_Totales!$N:$N, Aux_Totales!$F:$F, $F224, Aux_Totales!$A:$A, Aperturas!$A$2), 0))</f>
        <v/>
      </c>
      <c r="KMI224" s="21" t="str">
        <f>IF(KMI220 = "", "", IFERROR(KMI220 / SUMIFS(Aux_Totales!$N:$N, Aux_Totales!$F:$F, $F224, Aux_Totales!$A:$A, Aperturas!$A$2), 0))</f>
        <v/>
      </c>
      <c r="KMJ224" s="21" t="str">
        <f>IF(KMJ220 = "", "", IFERROR(KMJ220 / SUMIFS(Aux_Totales!$N:$N, Aux_Totales!$F:$F, $F224, Aux_Totales!$A:$A, Aperturas!$A$2), 0))</f>
        <v/>
      </c>
      <c r="KMK224" s="21" t="str">
        <f>IF(KMK220 = "", "", IFERROR(KMK220 / SUMIFS(Aux_Totales!$N:$N, Aux_Totales!$F:$F, $F224, Aux_Totales!$A:$A, Aperturas!$A$2), 0))</f>
        <v/>
      </c>
      <c r="KML224" s="21" t="str">
        <f>IF(KML220 = "", "", IFERROR(KML220 / SUMIFS(Aux_Totales!$N:$N, Aux_Totales!$F:$F, $F224, Aux_Totales!$A:$A, Aperturas!$A$2), 0))</f>
        <v/>
      </c>
      <c r="KMM224" s="21" t="str">
        <f>IF(KMM220 = "", "", IFERROR(KMM220 / SUMIFS(Aux_Totales!$N:$N, Aux_Totales!$F:$F, $F224, Aux_Totales!$A:$A, Aperturas!$A$2), 0))</f>
        <v/>
      </c>
      <c r="KMN224" s="21" t="str">
        <f>IF(KMN220 = "", "", IFERROR(KMN220 / SUMIFS(Aux_Totales!$N:$N, Aux_Totales!$F:$F, $F224, Aux_Totales!$A:$A, Aperturas!$A$2), 0))</f>
        <v/>
      </c>
      <c r="KMO224" s="21" t="str">
        <f>IF(KMO220 = "", "", IFERROR(KMO220 / SUMIFS(Aux_Totales!$N:$N, Aux_Totales!$F:$F, $F224, Aux_Totales!$A:$A, Aperturas!$A$2), 0))</f>
        <v/>
      </c>
      <c r="KMP224" s="21" t="str">
        <f>IF(KMP220 = "", "", IFERROR(KMP220 / SUMIFS(Aux_Totales!$N:$N, Aux_Totales!$F:$F, $F224, Aux_Totales!$A:$A, Aperturas!$A$2), 0))</f>
        <v/>
      </c>
      <c r="KMQ224" s="21" t="str">
        <f>IF(KMQ220 = "", "", IFERROR(KMQ220 / SUMIFS(Aux_Totales!$N:$N, Aux_Totales!$F:$F, $F224, Aux_Totales!$A:$A, Aperturas!$A$2), 0))</f>
        <v/>
      </c>
      <c r="KMR224" s="21" t="str">
        <f>IF(KMR220 = "", "", IFERROR(KMR220 / SUMIFS(Aux_Totales!$N:$N, Aux_Totales!$F:$F, $F224, Aux_Totales!$A:$A, Aperturas!$A$2), 0))</f>
        <v/>
      </c>
      <c r="KMS224" s="21" t="str">
        <f>IF(KMS220 = "", "", IFERROR(KMS220 / SUMIFS(Aux_Totales!$N:$N, Aux_Totales!$F:$F, $F224, Aux_Totales!$A:$A, Aperturas!$A$2), 0))</f>
        <v/>
      </c>
      <c r="KMT224" s="21" t="str">
        <f>IF(KMT220 = "", "", IFERROR(KMT220 / SUMIFS(Aux_Totales!$N:$N, Aux_Totales!$F:$F, $F224, Aux_Totales!$A:$A, Aperturas!$A$2), 0))</f>
        <v/>
      </c>
      <c r="KMU224" s="21" t="str">
        <f>IF(KMU220 = "", "", IFERROR(KMU220 / SUMIFS(Aux_Totales!$N:$N, Aux_Totales!$F:$F, $F224, Aux_Totales!$A:$A, Aperturas!$A$2), 0))</f>
        <v/>
      </c>
      <c r="KMV224" s="21" t="str">
        <f>IF(KMV220 = "", "", IFERROR(KMV220 / SUMIFS(Aux_Totales!$N:$N, Aux_Totales!$F:$F, $F224, Aux_Totales!$A:$A, Aperturas!$A$2), 0))</f>
        <v/>
      </c>
      <c r="KMW224" s="21" t="str">
        <f>IF(KMW220 = "", "", IFERROR(KMW220 / SUMIFS(Aux_Totales!$N:$N, Aux_Totales!$F:$F, $F224, Aux_Totales!$A:$A, Aperturas!$A$2), 0))</f>
        <v/>
      </c>
      <c r="KMX224" s="21" t="str">
        <f>IF(KMX220 = "", "", IFERROR(KMX220 / SUMIFS(Aux_Totales!$N:$N, Aux_Totales!$F:$F, $F224, Aux_Totales!$A:$A, Aperturas!$A$2), 0))</f>
        <v/>
      </c>
      <c r="KMY224" s="21" t="str">
        <f>IF(KMY220 = "", "", IFERROR(KMY220 / SUMIFS(Aux_Totales!$N:$N, Aux_Totales!$F:$F, $F224, Aux_Totales!$A:$A, Aperturas!$A$2), 0))</f>
        <v/>
      </c>
      <c r="KMZ224" s="21" t="str">
        <f>IF(KMZ220 = "", "", IFERROR(KMZ220 / SUMIFS(Aux_Totales!$N:$N, Aux_Totales!$F:$F, $F224, Aux_Totales!$A:$A, Aperturas!$A$2), 0))</f>
        <v/>
      </c>
      <c r="KNA224" s="21" t="str">
        <f>IF(KNA220 = "", "", IFERROR(KNA220 / SUMIFS(Aux_Totales!$N:$N, Aux_Totales!$F:$F, $F224, Aux_Totales!$A:$A, Aperturas!$A$2), 0))</f>
        <v/>
      </c>
      <c r="KNB224" s="21" t="str">
        <f>IF(KNB220 = "", "", IFERROR(KNB220 / SUMIFS(Aux_Totales!$N:$N, Aux_Totales!$F:$F, $F224, Aux_Totales!$A:$A, Aperturas!$A$2), 0))</f>
        <v/>
      </c>
      <c r="KNC224" s="21" t="str">
        <f>IF(KNC220 = "", "", IFERROR(KNC220 / SUMIFS(Aux_Totales!$N:$N, Aux_Totales!$F:$F, $F224, Aux_Totales!$A:$A, Aperturas!$A$2), 0))</f>
        <v/>
      </c>
      <c r="KND224" s="21" t="str">
        <f>IF(KND220 = "", "", IFERROR(KND220 / SUMIFS(Aux_Totales!$N:$N, Aux_Totales!$F:$F, $F224, Aux_Totales!$A:$A, Aperturas!$A$2), 0))</f>
        <v/>
      </c>
      <c r="KNE224" s="21" t="str">
        <f>IF(KNE220 = "", "", IFERROR(KNE220 / SUMIFS(Aux_Totales!$N:$N, Aux_Totales!$F:$F, $F224, Aux_Totales!$A:$A, Aperturas!$A$2), 0))</f>
        <v/>
      </c>
      <c r="KNF224" s="21" t="str">
        <f>IF(KNF220 = "", "", IFERROR(KNF220 / SUMIFS(Aux_Totales!$N:$N, Aux_Totales!$F:$F, $F224, Aux_Totales!$A:$A, Aperturas!$A$2), 0))</f>
        <v/>
      </c>
      <c r="KNG224" s="21" t="str">
        <f>IF(KNG220 = "", "", IFERROR(KNG220 / SUMIFS(Aux_Totales!$N:$N, Aux_Totales!$F:$F, $F224, Aux_Totales!$A:$A, Aperturas!$A$2), 0))</f>
        <v/>
      </c>
      <c r="KNH224" s="21" t="str">
        <f>IF(KNH220 = "", "", IFERROR(KNH220 / SUMIFS(Aux_Totales!$N:$N, Aux_Totales!$F:$F, $F224, Aux_Totales!$A:$A, Aperturas!$A$2), 0))</f>
        <v/>
      </c>
      <c r="KNI224" s="21" t="str">
        <f>IF(KNI220 = "", "", IFERROR(KNI220 / SUMIFS(Aux_Totales!$N:$N, Aux_Totales!$F:$F, $F224, Aux_Totales!$A:$A, Aperturas!$A$2), 0))</f>
        <v/>
      </c>
      <c r="KNJ224" s="21" t="str">
        <f>IF(KNJ220 = "", "", IFERROR(KNJ220 / SUMIFS(Aux_Totales!$N:$N, Aux_Totales!$F:$F, $F224, Aux_Totales!$A:$A, Aperturas!$A$2), 0))</f>
        <v/>
      </c>
      <c r="KNK224" s="21" t="str">
        <f>IF(KNK220 = "", "", IFERROR(KNK220 / SUMIFS(Aux_Totales!$N:$N, Aux_Totales!$F:$F, $F224, Aux_Totales!$A:$A, Aperturas!$A$2), 0))</f>
        <v/>
      </c>
      <c r="KNL224" s="21" t="str">
        <f>IF(KNL220 = "", "", IFERROR(KNL220 / SUMIFS(Aux_Totales!$N:$N, Aux_Totales!$F:$F, $F224, Aux_Totales!$A:$A, Aperturas!$A$2), 0))</f>
        <v/>
      </c>
      <c r="KNM224" s="21" t="str">
        <f>IF(KNM220 = "", "", IFERROR(KNM220 / SUMIFS(Aux_Totales!$N:$N, Aux_Totales!$F:$F, $F224, Aux_Totales!$A:$A, Aperturas!$A$2), 0))</f>
        <v/>
      </c>
      <c r="KNN224" s="21" t="str">
        <f>IF(KNN220 = "", "", IFERROR(KNN220 / SUMIFS(Aux_Totales!$N:$N, Aux_Totales!$F:$F, $F224, Aux_Totales!$A:$A, Aperturas!$A$2), 0))</f>
        <v/>
      </c>
      <c r="KNO224" s="21" t="str">
        <f>IF(KNO220 = "", "", IFERROR(KNO220 / SUMIFS(Aux_Totales!$N:$N, Aux_Totales!$F:$F, $F224, Aux_Totales!$A:$A, Aperturas!$A$2), 0))</f>
        <v/>
      </c>
      <c r="KNP224" s="21" t="str">
        <f>IF(KNP220 = "", "", IFERROR(KNP220 / SUMIFS(Aux_Totales!$N:$N, Aux_Totales!$F:$F, $F224, Aux_Totales!$A:$A, Aperturas!$A$2), 0))</f>
        <v/>
      </c>
      <c r="KNQ224" s="21" t="str">
        <f>IF(KNQ220 = "", "", IFERROR(KNQ220 / SUMIFS(Aux_Totales!$N:$N, Aux_Totales!$F:$F, $F224, Aux_Totales!$A:$A, Aperturas!$A$2), 0))</f>
        <v/>
      </c>
      <c r="KNR224" s="21" t="str">
        <f>IF(KNR220 = "", "", IFERROR(KNR220 / SUMIFS(Aux_Totales!$N:$N, Aux_Totales!$F:$F, $F224, Aux_Totales!$A:$A, Aperturas!$A$2), 0))</f>
        <v/>
      </c>
      <c r="KNS224" s="21" t="str">
        <f>IF(KNS220 = "", "", IFERROR(KNS220 / SUMIFS(Aux_Totales!$N:$N, Aux_Totales!$F:$F, $F224, Aux_Totales!$A:$A, Aperturas!$A$2), 0))</f>
        <v/>
      </c>
      <c r="KNT224" s="21" t="str">
        <f>IF(KNT220 = "", "", IFERROR(KNT220 / SUMIFS(Aux_Totales!$N:$N, Aux_Totales!$F:$F, $F224, Aux_Totales!$A:$A, Aperturas!$A$2), 0))</f>
        <v/>
      </c>
      <c r="KNU224" s="21" t="str">
        <f>IF(KNU220 = "", "", IFERROR(KNU220 / SUMIFS(Aux_Totales!$N:$N, Aux_Totales!$F:$F, $F224, Aux_Totales!$A:$A, Aperturas!$A$2), 0))</f>
        <v/>
      </c>
      <c r="KNV224" s="21" t="str">
        <f>IF(KNV220 = "", "", IFERROR(KNV220 / SUMIFS(Aux_Totales!$N:$N, Aux_Totales!$F:$F, $F224, Aux_Totales!$A:$A, Aperturas!$A$2), 0))</f>
        <v/>
      </c>
      <c r="KNW224" s="21" t="str">
        <f>IF(KNW220 = "", "", IFERROR(KNW220 / SUMIFS(Aux_Totales!$N:$N, Aux_Totales!$F:$F, $F224, Aux_Totales!$A:$A, Aperturas!$A$2), 0))</f>
        <v/>
      </c>
      <c r="KNX224" s="21" t="str">
        <f>IF(KNX220 = "", "", IFERROR(KNX220 / SUMIFS(Aux_Totales!$N:$N, Aux_Totales!$F:$F, $F224, Aux_Totales!$A:$A, Aperturas!$A$2), 0))</f>
        <v/>
      </c>
      <c r="KNY224" s="21" t="str">
        <f>IF(KNY220 = "", "", IFERROR(KNY220 / SUMIFS(Aux_Totales!$N:$N, Aux_Totales!$F:$F, $F224, Aux_Totales!$A:$A, Aperturas!$A$2), 0))</f>
        <v/>
      </c>
      <c r="KNZ224" s="21" t="str">
        <f>IF(KNZ220 = "", "", IFERROR(KNZ220 / SUMIFS(Aux_Totales!$N:$N, Aux_Totales!$F:$F, $F224, Aux_Totales!$A:$A, Aperturas!$A$2), 0))</f>
        <v/>
      </c>
      <c r="KOA224" s="21" t="str">
        <f>IF(KOA220 = "", "", IFERROR(KOA220 / SUMIFS(Aux_Totales!$N:$N, Aux_Totales!$F:$F, $F224, Aux_Totales!$A:$A, Aperturas!$A$2), 0))</f>
        <v/>
      </c>
      <c r="KOB224" s="21" t="str">
        <f>IF(KOB220 = "", "", IFERROR(KOB220 / SUMIFS(Aux_Totales!$N:$N, Aux_Totales!$F:$F, $F224, Aux_Totales!$A:$A, Aperturas!$A$2), 0))</f>
        <v/>
      </c>
      <c r="KOC224" s="21" t="str">
        <f>IF(KOC220 = "", "", IFERROR(KOC220 / SUMIFS(Aux_Totales!$N:$N, Aux_Totales!$F:$F, $F224, Aux_Totales!$A:$A, Aperturas!$A$2), 0))</f>
        <v/>
      </c>
      <c r="KOD224" s="21" t="str">
        <f>IF(KOD220 = "", "", IFERROR(KOD220 / SUMIFS(Aux_Totales!$N:$N, Aux_Totales!$F:$F, $F224, Aux_Totales!$A:$A, Aperturas!$A$2), 0))</f>
        <v/>
      </c>
      <c r="KOE224" s="21" t="str">
        <f>IF(KOE220 = "", "", IFERROR(KOE220 / SUMIFS(Aux_Totales!$N:$N, Aux_Totales!$F:$F, $F224, Aux_Totales!$A:$A, Aperturas!$A$2), 0))</f>
        <v/>
      </c>
      <c r="KOF224" s="21" t="str">
        <f>IF(KOF220 = "", "", IFERROR(KOF220 / SUMIFS(Aux_Totales!$N:$N, Aux_Totales!$F:$F, $F224, Aux_Totales!$A:$A, Aperturas!$A$2), 0))</f>
        <v/>
      </c>
      <c r="KOG224" s="21" t="str">
        <f>IF(KOG220 = "", "", IFERROR(KOG220 / SUMIFS(Aux_Totales!$N:$N, Aux_Totales!$F:$F, $F224, Aux_Totales!$A:$A, Aperturas!$A$2), 0))</f>
        <v/>
      </c>
      <c r="KOH224" s="21" t="str">
        <f>IF(KOH220 = "", "", IFERROR(KOH220 / SUMIFS(Aux_Totales!$N:$N, Aux_Totales!$F:$F, $F224, Aux_Totales!$A:$A, Aperturas!$A$2), 0))</f>
        <v/>
      </c>
      <c r="KOI224" s="21" t="str">
        <f>IF(KOI220 = "", "", IFERROR(KOI220 / SUMIFS(Aux_Totales!$N:$N, Aux_Totales!$F:$F, $F224, Aux_Totales!$A:$A, Aperturas!$A$2), 0))</f>
        <v/>
      </c>
      <c r="KOJ224" s="21" t="str">
        <f>IF(KOJ220 = "", "", IFERROR(KOJ220 / SUMIFS(Aux_Totales!$N:$N, Aux_Totales!$F:$F, $F224, Aux_Totales!$A:$A, Aperturas!$A$2), 0))</f>
        <v/>
      </c>
      <c r="KOK224" s="21" t="str">
        <f>IF(KOK220 = "", "", IFERROR(KOK220 / SUMIFS(Aux_Totales!$N:$N, Aux_Totales!$F:$F, $F224, Aux_Totales!$A:$A, Aperturas!$A$2), 0))</f>
        <v/>
      </c>
      <c r="KOL224" s="21" t="str">
        <f>IF(KOL220 = "", "", IFERROR(KOL220 / SUMIFS(Aux_Totales!$N:$N, Aux_Totales!$F:$F, $F224, Aux_Totales!$A:$A, Aperturas!$A$2), 0))</f>
        <v/>
      </c>
      <c r="KOM224" s="21" t="str">
        <f>IF(KOM220 = "", "", IFERROR(KOM220 / SUMIFS(Aux_Totales!$N:$N, Aux_Totales!$F:$F, $F224, Aux_Totales!$A:$A, Aperturas!$A$2), 0))</f>
        <v/>
      </c>
      <c r="KON224" s="21" t="str">
        <f>IF(KON220 = "", "", IFERROR(KON220 / SUMIFS(Aux_Totales!$N:$N, Aux_Totales!$F:$F, $F224, Aux_Totales!$A:$A, Aperturas!$A$2), 0))</f>
        <v/>
      </c>
      <c r="KOO224" s="21" t="str">
        <f>IF(KOO220 = "", "", IFERROR(KOO220 / SUMIFS(Aux_Totales!$N:$N, Aux_Totales!$F:$F, $F224, Aux_Totales!$A:$A, Aperturas!$A$2), 0))</f>
        <v/>
      </c>
      <c r="KOP224" s="21" t="str">
        <f>IF(KOP220 = "", "", IFERROR(KOP220 / SUMIFS(Aux_Totales!$N:$N, Aux_Totales!$F:$F, $F224, Aux_Totales!$A:$A, Aperturas!$A$2), 0))</f>
        <v/>
      </c>
      <c r="KOQ224" s="21" t="str">
        <f>IF(KOQ220 = "", "", IFERROR(KOQ220 / SUMIFS(Aux_Totales!$N:$N, Aux_Totales!$F:$F, $F224, Aux_Totales!$A:$A, Aperturas!$A$2), 0))</f>
        <v/>
      </c>
      <c r="KOR224" s="21" t="str">
        <f>IF(KOR220 = "", "", IFERROR(KOR220 / SUMIFS(Aux_Totales!$N:$N, Aux_Totales!$F:$F, $F224, Aux_Totales!$A:$A, Aperturas!$A$2), 0))</f>
        <v/>
      </c>
      <c r="KOS224" s="21" t="str">
        <f>IF(KOS220 = "", "", IFERROR(KOS220 / SUMIFS(Aux_Totales!$N:$N, Aux_Totales!$F:$F, $F224, Aux_Totales!$A:$A, Aperturas!$A$2), 0))</f>
        <v/>
      </c>
      <c r="KOT224" s="21" t="str">
        <f>IF(KOT220 = "", "", IFERROR(KOT220 / SUMIFS(Aux_Totales!$N:$N, Aux_Totales!$F:$F, $F224, Aux_Totales!$A:$A, Aperturas!$A$2), 0))</f>
        <v/>
      </c>
      <c r="KOU224" s="21" t="str">
        <f>IF(KOU220 = "", "", IFERROR(KOU220 / SUMIFS(Aux_Totales!$N:$N, Aux_Totales!$F:$F, $F224, Aux_Totales!$A:$A, Aperturas!$A$2), 0))</f>
        <v/>
      </c>
      <c r="KOV224" s="21" t="str">
        <f>IF(KOV220 = "", "", IFERROR(KOV220 / SUMIFS(Aux_Totales!$N:$N, Aux_Totales!$F:$F, $F224, Aux_Totales!$A:$A, Aperturas!$A$2), 0))</f>
        <v/>
      </c>
      <c r="KOW224" s="21" t="str">
        <f>IF(KOW220 = "", "", IFERROR(KOW220 / SUMIFS(Aux_Totales!$N:$N, Aux_Totales!$F:$F, $F224, Aux_Totales!$A:$A, Aperturas!$A$2), 0))</f>
        <v/>
      </c>
      <c r="KOX224" s="21" t="str">
        <f>IF(KOX220 = "", "", IFERROR(KOX220 / SUMIFS(Aux_Totales!$N:$N, Aux_Totales!$F:$F, $F224, Aux_Totales!$A:$A, Aperturas!$A$2), 0))</f>
        <v/>
      </c>
      <c r="KOY224" s="21" t="str">
        <f>IF(KOY220 = "", "", IFERROR(KOY220 / SUMIFS(Aux_Totales!$N:$N, Aux_Totales!$F:$F, $F224, Aux_Totales!$A:$A, Aperturas!$A$2), 0))</f>
        <v/>
      </c>
      <c r="KOZ224" s="21" t="str">
        <f>IF(KOZ220 = "", "", IFERROR(KOZ220 / SUMIFS(Aux_Totales!$N:$N, Aux_Totales!$F:$F, $F224, Aux_Totales!$A:$A, Aperturas!$A$2), 0))</f>
        <v/>
      </c>
      <c r="KPA224" s="21" t="str">
        <f>IF(KPA220 = "", "", IFERROR(KPA220 / SUMIFS(Aux_Totales!$N:$N, Aux_Totales!$F:$F, $F224, Aux_Totales!$A:$A, Aperturas!$A$2), 0))</f>
        <v/>
      </c>
      <c r="KPB224" s="21" t="str">
        <f>IF(KPB220 = "", "", IFERROR(KPB220 / SUMIFS(Aux_Totales!$N:$N, Aux_Totales!$F:$F, $F224, Aux_Totales!$A:$A, Aperturas!$A$2), 0))</f>
        <v/>
      </c>
      <c r="KPC224" s="21" t="str">
        <f>IF(KPC220 = "", "", IFERROR(KPC220 / SUMIFS(Aux_Totales!$N:$N, Aux_Totales!$F:$F, $F224, Aux_Totales!$A:$A, Aperturas!$A$2), 0))</f>
        <v/>
      </c>
      <c r="KPD224" s="21" t="str">
        <f>IF(KPD220 = "", "", IFERROR(KPD220 / SUMIFS(Aux_Totales!$N:$N, Aux_Totales!$F:$F, $F224, Aux_Totales!$A:$A, Aperturas!$A$2), 0))</f>
        <v/>
      </c>
      <c r="KPE224" s="21" t="str">
        <f>IF(KPE220 = "", "", IFERROR(KPE220 / SUMIFS(Aux_Totales!$N:$N, Aux_Totales!$F:$F, $F224, Aux_Totales!$A:$A, Aperturas!$A$2), 0))</f>
        <v/>
      </c>
      <c r="KPF224" s="21" t="str">
        <f>IF(KPF220 = "", "", IFERROR(KPF220 / SUMIFS(Aux_Totales!$N:$N, Aux_Totales!$F:$F, $F224, Aux_Totales!$A:$A, Aperturas!$A$2), 0))</f>
        <v/>
      </c>
      <c r="KPG224" s="21" t="str">
        <f>IF(KPG220 = "", "", IFERROR(KPG220 / SUMIFS(Aux_Totales!$N:$N, Aux_Totales!$F:$F, $F224, Aux_Totales!$A:$A, Aperturas!$A$2), 0))</f>
        <v/>
      </c>
      <c r="KPH224" s="21" t="str">
        <f>IF(KPH220 = "", "", IFERROR(KPH220 / SUMIFS(Aux_Totales!$N:$N, Aux_Totales!$F:$F, $F224, Aux_Totales!$A:$A, Aperturas!$A$2), 0))</f>
        <v/>
      </c>
      <c r="KPI224" s="21" t="str">
        <f>IF(KPI220 = "", "", IFERROR(KPI220 / SUMIFS(Aux_Totales!$N:$N, Aux_Totales!$F:$F, $F224, Aux_Totales!$A:$A, Aperturas!$A$2), 0))</f>
        <v/>
      </c>
      <c r="KPJ224" s="21" t="str">
        <f>IF(KPJ220 = "", "", IFERROR(KPJ220 / SUMIFS(Aux_Totales!$N:$N, Aux_Totales!$F:$F, $F224, Aux_Totales!$A:$A, Aperturas!$A$2), 0))</f>
        <v/>
      </c>
      <c r="KPK224" s="21" t="str">
        <f>IF(KPK220 = "", "", IFERROR(KPK220 / SUMIFS(Aux_Totales!$N:$N, Aux_Totales!$F:$F, $F224, Aux_Totales!$A:$A, Aperturas!$A$2), 0))</f>
        <v/>
      </c>
      <c r="KPL224" s="21" t="str">
        <f>IF(KPL220 = "", "", IFERROR(KPL220 / SUMIFS(Aux_Totales!$N:$N, Aux_Totales!$F:$F, $F224, Aux_Totales!$A:$A, Aperturas!$A$2), 0))</f>
        <v/>
      </c>
      <c r="KPM224" s="21" t="str">
        <f>IF(KPM220 = "", "", IFERROR(KPM220 / SUMIFS(Aux_Totales!$N:$N, Aux_Totales!$F:$F, $F224, Aux_Totales!$A:$A, Aperturas!$A$2), 0))</f>
        <v/>
      </c>
      <c r="KPN224" s="21" t="str">
        <f>IF(KPN220 = "", "", IFERROR(KPN220 / SUMIFS(Aux_Totales!$N:$N, Aux_Totales!$F:$F, $F224, Aux_Totales!$A:$A, Aperturas!$A$2), 0))</f>
        <v/>
      </c>
      <c r="KPO224" s="21" t="str">
        <f>IF(KPO220 = "", "", IFERROR(KPO220 / SUMIFS(Aux_Totales!$N:$N, Aux_Totales!$F:$F, $F224, Aux_Totales!$A:$A, Aperturas!$A$2), 0))</f>
        <v/>
      </c>
      <c r="KPP224" s="21" t="str">
        <f>IF(KPP220 = "", "", IFERROR(KPP220 / SUMIFS(Aux_Totales!$N:$N, Aux_Totales!$F:$F, $F224, Aux_Totales!$A:$A, Aperturas!$A$2), 0))</f>
        <v/>
      </c>
      <c r="KPQ224" s="21" t="str">
        <f>IF(KPQ220 = "", "", IFERROR(KPQ220 / SUMIFS(Aux_Totales!$N:$N, Aux_Totales!$F:$F, $F224, Aux_Totales!$A:$A, Aperturas!$A$2), 0))</f>
        <v/>
      </c>
      <c r="KPR224" s="21" t="str">
        <f>IF(KPR220 = "", "", IFERROR(KPR220 / SUMIFS(Aux_Totales!$N:$N, Aux_Totales!$F:$F, $F224, Aux_Totales!$A:$A, Aperturas!$A$2), 0))</f>
        <v/>
      </c>
      <c r="KPS224" s="21" t="str">
        <f>IF(KPS220 = "", "", IFERROR(KPS220 / SUMIFS(Aux_Totales!$N:$N, Aux_Totales!$F:$F, $F224, Aux_Totales!$A:$A, Aperturas!$A$2), 0))</f>
        <v/>
      </c>
      <c r="KPT224" s="21" t="str">
        <f>IF(KPT220 = "", "", IFERROR(KPT220 / SUMIFS(Aux_Totales!$N:$N, Aux_Totales!$F:$F, $F224, Aux_Totales!$A:$A, Aperturas!$A$2), 0))</f>
        <v/>
      </c>
      <c r="KPU224" s="21" t="str">
        <f>IF(KPU220 = "", "", IFERROR(KPU220 / SUMIFS(Aux_Totales!$N:$N, Aux_Totales!$F:$F, $F224, Aux_Totales!$A:$A, Aperturas!$A$2), 0))</f>
        <v/>
      </c>
      <c r="KPV224" s="21" t="str">
        <f>IF(KPV220 = "", "", IFERROR(KPV220 / SUMIFS(Aux_Totales!$N:$N, Aux_Totales!$F:$F, $F224, Aux_Totales!$A:$A, Aperturas!$A$2), 0))</f>
        <v/>
      </c>
      <c r="KPW224" s="21" t="str">
        <f>IF(KPW220 = "", "", IFERROR(KPW220 / SUMIFS(Aux_Totales!$N:$N, Aux_Totales!$F:$F, $F224, Aux_Totales!$A:$A, Aperturas!$A$2), 0))</f>
        <v/>
      </c>
      <c r="KPX224" s="21" t="str">
        <f>IF(KPX220 = "", "", IFERROR(KPX220 / SUMIFS(Aux_Totales!$N:$N, Aux_Totales!$F:$F, $F224, Aux_Totales!$A:$A, Aperturas!$A$2), 0))</f>
        <v/>
      </c>
      <c r="KPY224" s="21" t="str">
        <f>IF(KPY220 = "", "", IFERROR(KPY220 / SUMIFS(Aux_Totales!$N:$N, Aux_Totales!$F:$F, $F224, Aux_Totales!$A:$A, Aperturas!$A$2), 0))</f>
        <v/>
      </c>
      <c r="KPZ224" s="21" t="str">
        <f>IF(KPZ220 = "", "", IFERROR(KPZ220 / SUMIFS(Aux_Totales!$N:$N, Aux_Totales!$F:$F, $F224, Aux_Totales!$A:$A, Aperturas!$A$2), 0))</f>
        <v/>
      </c>
      <c r="KQA224" s="21" t="str">
        <f>IF(KQA220 = "", "", IFERROR(KQA220 / SUMIFS(Aux_Totales!$N:$N, Aux_Totales!$F:$F, $F224, Aux_Totales!$A:$A, Aperturas!$A$2), 0))</f>
        <v/>
      </c>
      <c r="KQB224" s="21" t="str">
        <f>IF(KQB220 = "", "", IFERROR(KQB220 / SUMIFS(Aux_Totales!$N:$N, Aux_Totales!$F:$F, $F224, Aux_Totales!$A:$A, Aperturas!$A$2), 0))</f>
        <v/>
      </c>
      <c r="KQC224" s="21" t="str">
        <f>IF(KQC220 = "", "", IFERROR(KQC220 / SUMIFS(Aux_Totales!$N:$N, Aux_Totales!$F:$F, $F224, Aux_Totales!$A:$A, Aperturas!$A$2), 0))</f>
        <v/>
      </c>
      <c r="KQD224" s="21" t="str">
        <f>IF(KQD220 = "", "", IFERROR(KQD220 / SUMIFS(Aux_Totales!$N:$N, Aux_Totales!$F:$F, $F224, Aux_Totales!$A:$A, Aperturas!$A$2), 0))</f>
        <v/>
      </c>
      <c r="KQE224" s="21" t="str">
        <f>IF(KQE220 = "", "", IFERROR(KQE220 / SUMIFS(Aux_Totales!$N:$N, Aux_Totales!$F:$F, $F224, Aux_Totales!$A:$A, Aperturas!$A$2), 0))</f>
        <v/>
      </c>
      <c r="KQF224" s="21" t="str">
        <f>IF(KQF220 = "", "", IFERROR(KQF220 / SUMIFS(Aux_Totales!$N:$N, Aux_Totales!$F:$F, $F224, Aux_Totales!$A:$A, Aperturas!$A$2), 0))</f>
        <v/>
      </c>
      <c r="KQG224" s="21" t="str">
        <f>IF(KQG220 = "", "", IFERROR(KQG220 / SUMIFS(Aux_Totales!$N:$N, Aux_Totales!$F:$F, $F224, Aux_Totales!$A:$A, Aperturas!$A$2), 0))</f>
        <v/>
      </c>
      <c r="KQH224" s="21" t="str">
        <f>IF(KQH220 = "", "", IFERROR(KQH220 / SUMIFS(Aux_Totales!$N:$N, Aux_Totales!$F:$F, $F224, Aux_Totales!$A:$A, Aperturas!$A$2), 0))</f>
        <v/>
      </c>
      <c r="KQI224" s="21" t="str">
        <f>IF(KQI220 = "", "", IFERROR(KQI220 / SUMIFS(Aux_Totales!$N:$N, Aux_Totales!$F:$F, $F224, Aux_Totales!$A:$A, Aperturas!$A$2), 0))</f>
        <v/>
      </c>
      <c r="KQJ224" s="21" t="str">
        <f>IF(KQJ220 = "", "", IFERROR(KQJ220 / SUMIFS(Aux_Totales!$N:$N, Aux_Totales!$F:$F, $F224, Aux_Totales!$A:$A, Aperturas!$A$2), 0))</f>
        <v/>
      </c>
      <c r="KQK224" s="21" t="str">
        <f>IF(KQK220 = "", "", IFERROR(KQK220 / SUMIFS(Aux_Totales!$N:$N, Aux_Totales!$F:$F, $F224, Aux_Totales!$A:$A, Aperturas!$A$2), 0))</f>
        <v/>
      </c>
      <c r="KQL224" s="21" t="str">
        <f>IF(KQL220 = "", "", IFERROR(KQL220 / SUMIFS(Aux_Totales!$N:$N, Aux_Totales!$F:$F, $F224, Aux_Totales!$A:$A, Aperturas!$A$2), 0))</f>
        <v/>
      </c>
      <c r="KQM224" s="21" t="str">
        <f>IF(KQM220 = "", "", IFERROR(KQM220 / SUMIFS(Aux_Totales!$N:$N, Aux_Totales!$F:$F, $F224, Aux_Totales!$A:$A, Aperturas!$A$2), 0))</f>
        <v/>
      </c>
      <c r="KQN224" s="21" t="str">
        <f>IF(KQN220 = "", "", IFERROR(KQN220 / SUMIFS(Aux_Totales!$N:$N, Aux_Totales!$F:$F, $F224, Aux_Totales!$A:$A, Aperturas!$A$2), 0))</f>
        <v/>
      </c>
      <c r="KQO224" s="21" t="str">
        <f>IF(KQO220 = "", "", IFERROR(KQO220 / SUMIFS(Aux_Totales!$N:$N, Aux_Totales!$F:$F, $F224, Aux_Totales!$A:$A, Aperturas!$A$2), 0))</f>
        <v/>
      </c>
      <c r="KQP224" s="21" t="str">
        <f>IF(KQP220 = "", "", IFERROR(KQP220 / SUMIFS(Aux_Totales!$N:$N, Aux_Totales!$F:$F, $F224, Aux_Totales!$A:$A, Aperturas!$A$2), 0))</f>
        <v/>
      </c>
      <c r="KQQ224" s="21" t="str">
        <f>IF(KQQ220 = "", "", IFERROR(KQQ220 / SUMIFS(Aux_Totales!$N:$N, Aux_Totales!$F:$F, $F224, Aux_Totales!$A:$A, Aperturas!$A$2), 0))</f>
        <v/>
      </c>
      <c r="KQR224" s="21" t="str">
        <f>IF(KQR220 = "", "", IFERROR(KQR220 / SUMIFS(Aux_Totales!$N:$N, Aux_Totales!$F:$F, $F224, Aux_Totales!$A:$A, Aperturas!$A$2), 0))</f>
        <v/>
      </c>
      <c r="KQS224" s="21" t="str">
        <f>IF(KQS220 = "", "", IFERROR(KQS220 / SUMIFS(Aux_Totales!$N:$N, Aux_Totales!$F:$F, $F224, Aux_Totales!$A:$A, Aperturas!$A$2), 0))</f>
        <v/>
      </c>
      <c r="KQT224" s="21" t="str">
        <f>IF(KQT220 = "", "", IFERROR(KQT220 / SUMIFS(Aux_Totales!$N:$N, Aux_Totales!$F:$F, $F224, Aux_Totales!$A:$A, Aperturas!$A$2), 0))</f>
        <v/>
      </c>
      <c r="KQU224" s="21" t="str">
        <f>IF(KQU220 = "", "", IFERROR(KQU220 / SUMIFS(Aux_Totales!$N:$N, Aux_Totales!$F:$F, $F224, Aux_Totales!$A:$A, Aperturas!$A$2), 0))</f>
        <v/>
      </c>
      <c r="KQV224" s="21" t="str">
        <f>IF(KQV220 = "", "", IFERROR(KQV220 / SUMIFS(Aux_Totales!$N:$N, Aux_Totales!$F:$F, $F224, Aux_Totales!$A:$A, Aperturas!$A$2), 0))</f>
        <v/>
      </c>
      <c r="KQW224" s="21" t="str">
        <f>IF(KQW220 = "", "", IFERROR(KQW220 / SUMIFS(Aux_Totales!$N:$N, Aux_Totales!$F:$F, $F224, Aux_Totales!$A:$A, Aperturas!$A$2), 0))</f>
        <v/>
      </c>
      <c r="KQX224" s="21" t="str">
        <f>IF(KQX220 = "", "", IFERROR(KQX220 / SUMIFS(Aux_Totales!$N:$N, Aux_Totales!$F:$F, $F224, Aux_Totales!$A:$A, Aperturas!$A$2), 0))</f>
        <v/>
      </c>
      <c r="KQY224" s="21" t="str">
        <f>IF(KQY220 = "", "", IFERROR(KQY220 / SUMIFS(Aux_Totales!$N:$N, Aux_Totales!$F:$F, $F224, Aux_Totales!$A:$A, Aperturas!$A$2), 0))</f>
        <v/>
      </c>
      <c r="KQZ224" s="21" t="str">
        <f>IF(KQZ220 = "", "", IFERROR(KQZ220 / SUMIFS(Aux_Totales!$N:$N, Aux_Totales!$F:$F, $F224, Aux_Totales!$A:$A, Aperturas!$A$2), 0))</f>
        <v/>
      </c>
      <c r="KRA224" s="21" t="str">
        <f>IF(KRA220 = "", "", IFERROR(KRA220 / SUMIFS(Aux_Totales!$N:$N, Aux_Totales!$F:$F, $F224, Aux_Totales!$A:$A, Aperturas!$A$2), 0))</f>
        <v/>
      </c>
      <c r="KRB224" s="21" t="str">
        <f>IF(KRB220 = "", "", IFERROR(KRB220 / SUMIFS(Aux_Totales!$N:$N, Aux_Totales!$F:$F, $F224, Aux_Totales!$A:$A, Aperturas!$A$2), 0))</f>
        <v/>
      </c>
      <c r="KRC224" s="21" t="str">
        <f>IF(KRC220 = "", "", IFERROR(KRC220 / SUMIFS(Aux_Totales!$N:$N, Aux_Totales!$F:$F, $F224, Aux_Totales!$A:$A, Aperturas!$A$2), 0))</f>
        <v/>
      </c>
      <c r="KRD224" s="21" t="str">
        <f>IF(KRD220 = "", "", IFERROR(KRD220 / SUMIFS(Aux_Totales!$N:$N, Aux_Totales!$F:$F, $F224, Aux_Totales!$A:$A, Aperturas!$A$2), 0))</f>
        <v/>
      </c>
      <c r="KRE224" s="21" t="str">
        <f>IF(KRE220 = "", "", IFERROR(KRE220 / SUMIFS(Aux_Totales!$N:$N, Aux_Totales!$F:$F, $F224, Aux_Totales!$A:$A, Aperturas!$A$2), 0))</f>
        <v/>
      </c>
      <c r="KRF224" s="21" t="str">
        <f>IF(KRF220 = "", "", IFERROR(KRF220 / SUMIFS(Aux_Totales!$N:$N, Aux_Totales!$F:$F, $F224, Aux_Totales!$A:$A, Aperturas!$A$2), 0))</f>
        <v/>
      </c>
      <c r="KRG224" s="21" t="str">
        <f>IF(KRG220 = "", "", IFERROR(KRG220 / SUMIFS(Aux_Totales!$N:$N, Aux_Totales!$F:$F, $F224, Aux_Totales!$A:$A, Aperturas!$A$2), 0))</f>
        <v/>
      </c>
      <c r="KRH224" s="21" t="str">
        <f>IF(KRH220 = "", "", IFERROR(KRH220 / SUMIFS(Aux_Totales!$N:$N, Aux_Totales!$F:$F, $F224, Aux_Totales!$A:$A, Aperturas!$A$2), 0))</f>
        <v/>
      </c>
      <c r="KRI224" s="21" t="str">
        <f>IF(KRI220 = "", "", IFERROR(KRI220 / SUMIFS(Aux_Totales!$N:$N, Aux_Totales!$F:$F, $F224, Aux_Totales!$A:$A, Aperturas!$A$2), 0))</f>
        <v/>
      </c>
      <c r="KRJ224" s="21" t="str">
        <f>IF(KRJ220 = "", "", IFERROR(KRJ220 / SUMIFS(Aux_Totales!$N:$N, Aux_Totales!$F:$F, $F224, Aux_Totales!$A:$A, Aperturas!$A$2), 0))</f>
        <v/>
      </c>
      <c r="KRK224" s="21" t="str">
        <f>IF(KRK220 = "", "", IFERROR(KRK220 / SUMIFS(Aux_Totales!$N:$N, Aux_Totales!$F:$F, $F224, Aux_Totales!$A:$A, Aperturas!$A$2), 0))</f>
        <v/>
      </c>
      <c r="KRL224" s="21" t="str">
        <f>IF(KRL220 = "", "", IFERROR(KRL220 / SUMIFS(Aux_Totales!$N:$N, Aux_Totales!$F:$F, $F224, Aux_Totales!$A:$A, Aperturas!$A$2), 0))</f>
        <v/>
      </c>
      <c r="KRM224" s="21" t="str">
        <f>IF(KRM220 = "", "", IFERROR(KRM220 / SUMIFS(Aux_Totales!$N:$N, Aux_Totales!$F:$F, $F224, Aux_Totales!$A:$A, Aperturas!$A$2), 0))</f>
        <v/>
      </c>
      <c r="KRN224" s="21" t="str">
        <f>IF(KRN220 = "", "", IFERROR(KRN220 / SUMIFS(Aux_Totales!$N:$N, Aux_Totales!$F:$F, $F224, Aux_Totales!$A:$A, Aperturas!$A$2), 0))</f>
        <v/>
      </c>
      <c r="KRO224" s="21" t="str">
        <f>IF(KRO220 = "", "", IFERROR(KRO220 / SUMIFS(Aux_Totales!$N:$N, Aux_Totales!$F:$F, $F224, Aux_Totales!$A:$A, Aperturas!$A$2), 0))</f>
        <v/>
      </c>
      <c r="KRP224" s="21" t="str">
        <f>IF(KRP220 = "", "", IFERROR(KRP220 / SUMIFS(Aux_Totales!$N:$N, Aux_Totales!$F:$F, $F224, Aux_Totales!$A:$A, Aperturas!$A$2), 0))</f>
        <v/>
      </c>
      <c r="KRQ224" s="21" t="str">
        <f>IF(KRQ220 = "", "", IFERROR(KRQ220 / SUMIFS(Aux_Totales!$N:$N, Aux_Totales!$F:$F, $F224, Aux_Totales!$A:$A, Aperturas!$A$2), 0))</f>
        <v/>
      </c>
      <c r="KRR224" s="21" t="str">
        <f>IF(KRR220 = "", "", IFERROR(KRR220 / SUMIFS(Aux_Totales!$N:$N, Aux_Totales!$F:$F, $F224, Aux_Totales!$A:$A, Aperturas!$A$2), 0))</f>
        <v/>
      </c>
      <c r="KRS224" s="21" t="str">
        <f>IF(KRS220 = "", "", IFERROR(KRS220 / SUMIFS(Aux_Totales!$N:$N, Aux_Totales!$F:$F, $F224, Aux_Totales!$A:$A, Aperturas!$A$2), 0))</f>
        <v/>
      </c>
      <c r="KRT224" s="21" t="str">
        <f>IF(KRT220 = "", "", IFERROR(KRT220 / SUMIFS(Aux_Totales!$N:$N, Aux_Totales!$F:$F, $F224, Aux_Totales!$A:$A, Aperturas!$A$2), 0))</f>
        <v/>
      </c>
      <c r="KRU224" s="21" t="str">
        <f>IF(KRU220 = "", "", IFERROR(KRU220 / SUMIFS(Aux_Totales!$N:$N, Aux_Totales!$F:$F, $F224, Aux_Totales!$A:$A, Aperturas!$A$2), 0))</f>
        <v/>
      </c>
      <c r="KRV224" s="21" t="str">
        <f>IF(KRV220 = "", "", IFERROR(KRV220 / SUMIFS(Aux_Totales!$N:$N, Aux_Totales!$F:$F, $F224, Aux_Totales!$A:$A, Aperturas!$A$2), 0))</f>
        <v/>
      </c>
      <c r="KRW224" s="21" t="str">
        <f>IF(KRW220 = "", "", IFERROR(KRW220 / SUMIFS(Aux_Totales!$N:$N, Aux_Totales!$F:$F, $F224, Aux_Totales!$A:$A, Aperturas!$A$2), 0))</f>
        <v/>
      </c>
      <c r="KRX224" s="21" t="str">
        <f>IF(KRX220 = "", "", IFERROR(KRX220 / SUMIFS(Aux_Totales!$N:$N, Aux_Totales!$F:$F, $F224, Aux_Totales!$A:$A, Aperturas!$A$2), 0))</f>
        <v/>
      </c>
      <c r="KRY224" s="21" t="str">
        <f>IF(KRY220 = "", "", IFERROR(KRY220 / SUMIFS(Aux_Totales!$N:$N, Aux_Totales!$F:$F, $F224, Aux_Totales!$A:$A, Aperturas!$A$2), 0))</f>
        <v/>
      </c>
      <c r="KRZ224" s="21" t="str">
        <f>IF(KRZ220 = "", "", IFERROR(KRZ220 / SUMIFS(Aux_Totales!$N:$N, Aux_Totales!$F:$F, $F224, Aux_Totales!$A:$A, Aperturas!$A$2), 0))</f>
        <v/>
      </c>
      <c r="KSA224" s="21" t="str">
        <f>IF(KSA220 = "", "", IFERROR(KSA220 / SUMIFS(Aux_Totales!$N:$N, Aux_Totales!$F:$F, $F224, Aux_Totales!$A:$A, Aperturas!$A$2), 0))</f>
        <v/>
      </c>
      <c r="KSB224" s="21" t="str">
        <f>IF(KSB220 = "", "", IFERROR(KSB220 / SUMIFS(Aux_Totales!$N:$N, Aux_Totales!$F:$F, $F224, Aux_Totales!$A:$A, Aperturas!$A$2), 0))</f>
        <v/>
      </c>
      <c r="KSC224" s="21" t="str">
        <f>IF(KSC220 = "", "", IFERROR(KSC220 / SUMIFS(Aux_Totales!$N:$N, Aux_Totales!$F:$F, $F224, Aux_Totales!$A:$A, Aperturas!$A$2), 0))</f>
        <v/>
      </c>
      <c r="KSD224" s="21" t="str">
        <f>IF(KSD220 = "", "", IFERROR(KSD220 / SUMIFS(Aux_Totales!$N:$N, Aux_Totales!$F:$F, $F224, Aux_Totales!$A:$A, Aperturas!$A$2), 0))</f>
        <v/>
      </c>
      <c r="KSE224" s="21" t="str">
        <f>IF(KSE220 = "", "", IFERROR(KSE220 / SUMIFS(Aux_Totales!$N:$N, Aux_Totales!$F:$F, $F224, Aux_Totales!$A:$A, Aperturas!$A$2), 0))</f>
        <v/>
      </c>
      <c r="KSF224" s="21" t="str">
        <f>IF(KSF220 = "", "", IFERROR(KSF220 / SUMIFS(Aux_Totales!$N:$N, Aux_Totales!$F:$F, $F224, Aux_Totales!$A:$A, Aperturas!$A$2), 0))</f>
        <v/>
      </c>
      <c r="KSG224" s="21" t="str">
        <f>IF(KSG220 = "", "", IFERROR(KSG220 / SUMIFS(Aux_Totales!$N:$N, Aux_Totales!$F:$F, $F224, Aux_Totales!$A:$A, Aperturas!$A$2), 0))</f>
        <v/>
      </c>
      <c r="KSH224" s="21" t="str">
        <f>IF(KSH220 = "", "", IFERROR(KSH220 / SUMIFS(Aux_Totales!$N:$N, Aux_Totales!$F:$F, $F224, Aux_Totales!$A:$A, Aperturas!$A$2), 0))</f>
        <v/>
      </c>
      <c r="KSI224" s="21" t="str">
        <f>IF(KSI220 = "", "", IFERROR(KSI220 / SUMIFS(Aux_Totales!$N:$N, Aux_Totales!$F:$F, $F224, Aux_Totales!$A:$A, Aperturas!$A$2), 0))</f>
        <v/>
      </c>
      <c r="KSJ224" s="21" t="str">
        <f>IF(KSJ220 = "", "", IFERROR(KSJ220 / SUMIFS(Aux_Totales!$N:$N, Aux_Totales!$F:$F, $F224, Aux_Totales!$A:$A, Aperturas!$A$2), 0))</f>
        <v/>
      </c>
      <c r="KSK224" s="21" t="str">
        <f>IF(KSK220 = "", "", IFERROR(KSK220 / SUMIFS(Aux_Totales!$N:$N, Aux_Totales!$F:$F, $F224, Aux_Totales!$A:$A, Aperturas!$A$2), 0))</f>
        <v/>
      </c>
      <c r="KSL224" s="21" t="str">
        <f>IF(KSL220 = "", "", IFERROR(KSL220 / SUMIFS(Aux_Totales!$N:$N, Aux_Totales!$F:$F, $F224, Aux_Totales!$A:$A, Aperturas!$A$2), 0))</f>
        <v/>
      </c>
      <c r="KSM224" s="21" t="str">
        <f>IF(KSM220 = "", "", IFERROR(KSM220 / SUMIFS(Aux_Totales!$N:$N, Aux_Totales!$F:$F, $F224, Aux_Totales!$A:$A, Aperturas!$A$2), 0))</f>
        <v/>
      </c>
      <c r="KSN224" s="21" t="str">
        <f>IF(KSN220 = "", "", IFERROR(KSN220 / SUMIFS(Aux_Totales!$N:$N, Aux_Totales!$F:$F, $F224, Aux_Totales!$A:$A, Aperturas!$A$2), 0))</f>
        <v/>
      </c>
      <c r="KSO224" s="21" t="str">
        <f>IF(KSO220 = "", "", IFERROR(KSO220 / SUMIFS(Aux_Totales!$N:$N, Aux_Totales!$F:$F, $F224, Aux_Totales!$A:$A, Aperturas!$A$2), 0))</f>
        <v/>
      </c>
      <c r="KSP224" s="21" t="str">
        <f>IF(KSP220 = "", "", IFERROR(KSP220 / SUMIFS(Aux_Totales!$N:$N, Aux_Totales!$F:$F, $F224, Aux_Totales!$A:$A, Aperturas!$A$2), 0))</f>
        <v/>
      </c>
      <c r="KSQ224" s="21" t="str">
        <f>IF(KSQ220 = "", "", IFERROR(KSQ220 / SUMIFS(Aux_Totales!$N:$N, Aux_Totales!$F:$F, $F224, Aux_Totales!$A:$A, Aperturas!$A$2), 0))</f>
        <v/>
      </c>
      <c r="KSR224" s="21" t="str">
        <f>IF(KSR220 = "", "", IFERROR(KSR220 / SUMIFS(Aux_Totales!$N:$N, Aux_Totales!$F:$F, $F224, Aux_Totales!$A:$A, Aperturas!$A$2), 0))</f>
        <v/>
      </c>
      <c r="KSS224" s="21" t="str">
        <f>IF(KSS220 = "", "", IFERROR(KSS220 / SUMIFS(Aux_Totales!$N:$N, Aux_Totales!$F:$F, $F224, Aux_Totales!$A:$A, Aperturas!$A$2), 0))</f>
        <v/>
      </c>
      <c r="KST224" s="21" t="str">
        <f>IF(KST220 = "", "", IFERROR(KST220 / SUMIFS(Aux_Totales!$N:$N, Aux_Totales!$F:$F, $F224, Aux_Totales!$A:$A, Aperturas!$A$2), 0))</f>
        <v/>
      </c>
      <c r="KSU224" s="21" t="str">
        <f>IF(KSU220 = "", "", IFERROR(KSU220 / SUMIFS(Aux_Totales!$N:$N, Aux_Totales!$F:$F, $F224, Aux_Totales!$A:$A, Aperturas!$A$2), 0))</f>
        <v/>
      </c>
      <c r="KSV224" s="21" t="str">
        <f>IF(KSV220 = "", "", IFERROR(KSV220 / SUMIFS(Aux_Totales!$N:$N, Aux_Totales!$F:$F, $F224, Aux_Totales!$A:$A, Aperturas!$A$2), 0))</f>
        <v/>
      </c>
      <c r="KSW224" s="21" t="str">
        <f>IF(KSW220 = "", "", IFERROR(KSW220 / SUMIFS(Aux_Totales!$N:$N, Aux_Totales!$F:$F, $F224, Aux_Totales!$A:$A, Aperturas!$A$2), 0))</f>
        <v/>
      </c>
      <c r="KSX224" s="21" t="str">
        <f>IF(KSX220 = "", "", IFERROR(KSX220 / SUMIFS(Aux_Totales!$N:$N, Aux_Totales!$F:$F, $F224, Aux_Totales!$A:$A, Aperturas!$A$2), 0))</f>
        <v/>
      </c>
      <c r="KSY224" s="21" t="str">
        <f>IF(KSY220 = "", "", IFERROR(KSY220 / SUMIFS(Aux_Totales!$N:$N, Aux_Totales!$F:$F, $F224, Aux_Totales!$A:$A, Aperturas!$A$2), 0))</f>
        <v/>
      </c>
      <c r="KSZ224" s="21" t="str">
        <f>IF(KSZ220 = "", "", IFERROR(KSZ220 / SUMIFS(Aux_Totales!$N:$N, Aux_Totales!$F:$F, $F224, Aux_Totales!$A:$A, Aperturas!$A$2), 0))</f>
        <v/>
      </c>
      <c r="KTA224" s="21" t="str">
        <f>IF(KTA220 = "", "", IFERROR(KTA220 / SUMIFS(Aux_Totales!$N:$N, Aux_Totales!$F:$F, $F224, Aux_Totales!$A:$A, Aperturas!$A$2), 0))</f>
        <v/>
      </c>
      <c r="KTB224" s="21" t="str">
        <f>IF(KTB220 = "", "", IFERROR(KTB220 / SUMIFS(Aux_Totales!$N:$N, Aux_Totales!$F:$F, $F224, Aux_Totales!$A:$A, Aperturas!$A$2), 0))</f>
        <v/>
      </c>
      <c r="KTC224" s="21" t="str">
        <f>IF(KTC220 = "", "", IFERROR(KTC220 / SUMIFS(Aux_Totales!$N:$N, Aux_Totales!$F:$F, $F224, Aux_Totales!$A:$A, Aperturas!$A$2), 0))</f>
        <v/>
      </c>
      <c r="KTD224" s="21" t="str">
        <f>IF(KTD220 = "", "", IFERROR(KTD220 / SUMIFS(Aux_Totales!$N:$N, Aux_Totales!$F:$F, $F224, Aux_Totales!$A:$A, Aperturas!$A$2), 0))</f>
        <v/>
      </c>
      <c r="KTE224" s="21" t="str">
        <f>IF(KTE220 = "", "", IFERROR(KTE220 / SUMIFS(Aux_Totales!$N:$N, Aux_Totales!$F:$F, $F224, Aux_Totales!$A:$A, Aperturas!$A$2), 0))</f>
        <v/>
      </c>
      <c r="KTF224" s="21" t="str">
        <f>IF(KTF220 = "", "", IFERROR(KTF220 / SUMIFS(Aux_Totales!$N:$N, Aux_Totales!$F:$F, $F224, Aux_Totales!$A:$A, Aperturas!$A$2), 0))</f>
        <v/>
      </c>
      <c r="KTG224" s="21" t="str">
        <f>IF(KTG220 = "", "", IFERROR(KTG220 / SUMIFS(Aux_Totales!$N:$N, Aux_Totales!$F:$F, $F224, Aux_Totales!$A:$A, Aperturas!$A$2), 0))</f>
        <v/>
      </c>
      <c r="KTH224" s="21" t="str">
        <f>IF(KTH220 = "", "", IFERROR(KTH220 / SUMIFS(Aux_Totales!$N:$N, Aux_Totales!$F:$F, $F224, Aux_Totales!$A:$A, Aperturas!$A$2), 0))</f>
        <v/>
      </c>
      <c r="KTI224" s="21" t="str">
        <f>IF(KTI220 = "", "", IFERROR(KTI220 / SUMIFS(Aux_Totales!$N:$N, Aux_Totales!$F:$F, $F224, Aux_Totales!$A:$A, Aperturas!$A$2), 0))</f>
        <v/>
      </c>
      <c r="KTJ224" s="21" t="str">
        <f>IF(KTJ220 = "", "", IFERROR(KTJ220 / SUMIFS(Aux_Totales!$N:$N, Aux_Totales!$F:$F, $F224, Aux_Totales!$A:$A, Aperturas!$A$2), 0))</f>
        <v/>
      </c>
      <c r="KTK224" s="21" t="str">
        <f>IF(KTK220 = "", "", IFERROR(KTK220 / SUMIFS(Aux_Totales!$N:$N, Aux_Totales!$F:$F, $F224, Aux_Totales!$A:$A, Aperturas!$A$2), 0))</f>
        <v/>
      </c>
      <c r="KTL224" s="21" t="str">
        <f>IF(KTL220 = "", "", IFERROR(KTL220 / SUMIFS(Aux_Totales!$N:$N, Aux_Totales!$F:$F, $F224, Aux_Totales!$A:$A, Aperturas!$A$2), 0))</f>
        <v/>
      </c>
      <c r="KTM224" s="21" t="str">
        <f>IF(KTM220 = "", "", IFERROR(KTM220 / SUMIFS(Aux_Totales!$N:$N, Aux_Totales!$F:$F, $F224, Aux_Totales!$A:$A, Aperturas!$A$2), 0))</f>
        <v/>
      </c>
      <c r="KTN224" s="21" t="str">
        <f>IF(KTN220 = "", "", IFERROR(KTN220 / SUMIFS(Aux_Totales!$N:$N, Aux_Totales!$F:$F, $F224, Aux_Totales!$A:$A, Aperturas!$A$2), 0))</f>
        <v/>
      </c>
      <c r="KTO224" s="21" t="str">
        <f>IF(KTO220 = "", "", IFERROR(KTO220 / SUMIFS(Aux_Totales!$N:$N, Aux_Totales!$F:$F, $F224, Aux_Totales!$A:$A, Aperturas!$A$2), 0))</f>
        <v/>
      </c>
      <c r="KTP224" s="21" t="str">
        <f>IF(KTP220 = "", "", IFERROR(KTP220 / SUMIFS(Aux_Totales!$N:$N, Aux_Totales!$F:$F, $F224, Aux_Totales!$A:$A, Aperturas!$A$2), 0))</f>
        <v/>
      </c>
      <c r="KTQ224" s="21" t="str">
        <f>IF(KTQ220 = "", "", IFERROR(KTQ220 / SUMIFS(Aux_Totales!$N:$N, Aux_Totales!$F:$F, $F224, Aux_Totales!$A:$A, Aperturas!$A$2), 0))</f>
        <v/>
      </c>
      <c r="KTR224" s="21" t="str">
        <f>IF(KTR220 = "", "", IFERROR(KTR220 / SUMIFS(Aux_Totales!$N:$N, Aux_Totales!$F:$F, $F224, Aux_Totales!$A:$A, Aperturas!$A$2), 0))</f>
        <v/>
      </c>
      <c r="KTS224" s="21" t="str">
        <f>IF(KTS220 = "", "", IFERROR(KTS220 / SUMIFS(Aux_Totales!$N:$N, Aux_Totales!$F:$F, $F224, Aux_Totales!$A:$A, Aperturas!$A$2), 0))</f>
        <v/>
      </c>
      <c r="KTT224" s="21" t="str">
        <f>IF(KTT220 = "", "", IFERROR(KTT220 / SUMIFS(Aux_Totales!$N:$N, Aux_Totales!$F:$F, $F224, Aux_Totales!$A:$A, Aperturas!$A$2), 0))</f>
        <v/>
      </c>
      <c r="KTU224" s="21" t="str">
        <f>IF(KTU220 = "", "", IFERROR(KTU220 / SUMIFS(Aux_Totales!$N:$N, Aux_Totales!$F:$F, $F224, Aux_Totales!$A:$A, Aperturas!$A$2), 0))</f>
        <v/>
      </c>
      <c r="KTV224" s="21" t="str">
        <f>IF(KTV220 = "", "", IFERROR(KTV220 / SUMIFS(Aux_Totales!$N:$N, Aux_Totales!$F:$F, $F224, Aux_Totales!$A:$A, Aperturas!$A$2), 0))</f>
        <v/>
      </c>
      <c r="KTW224" s="21" t="str">
        <f>IF(KTW220 = "", "", IFERROR(KTW220 / SUMIFS(Aux_Totales!$N:$N, Aux_Totales!$F:$F, $F224, Aux_Totales!$A:$A, Aperturas!$A$2), 0))</f>
        <v/>
      </c>
      <c r="KTX224" s="21" t="str">
        <f>IF(KTX220 = "", "", IFERROR(KTX220 / SUMIFS(Aux_Totales!$N:$N, Aux_Totales!$F:$F, $F224, Aux_Totales!$A:$A, Aperturas!$A$2), 0))</f>
        <v/>
      </c>
      <c r="KTY224" s="21" t="str">
        <f>IF(KTY220 = "", "", IFERROR(KTY220 / SUMIFS(Aux_Totales!$N:$N, Aux_Totales!$F:$F, $F224, Aux_Totales!$A:$A, Aperturas!$A$2), 0))</f>
        <v/>
      </c>
      <c r="KTZ224" s="21" t="str">
        <f>IF(KTZ220 = "", "", IFERROR(KTZ220 / SUMIFS(Aux_Totales!$N:$N, Aux_Totales!$F:$F, $F224, Aux_Totales!$A:$A, Aperturas!$A$2), 0))</f>
        <v/>
      </c>
      <c r="KUA224" s="21" t="str">
        <f>IF(KUA220 = "", "", IFERROR(KUA220 / SUMIFS(Aux_Totales!$N:$N, Aux_Totales!$F:$F, $F224, Aux_Totales!$A:$A, Aperturas!$A$2), 0))</f>
        <v/>
      </c>
      <c r="KUB224" s="21" t="str">
        <f>IF(KUB220 = "", "", IFERROR(KUB220 / SUMIFS(Aux_Totales!$N:$N, Aux_Totales!$F:$F, $F224, Aux_Totales!$A:$A, Aperturas!$A$2), 0))</f>
        <v/>
      </c>
      <c r="KUC224" s="21" t="str">
        <f>IF(KUC220 = "", "", IFERROR(KUC220 / SUMIFS(Aux_Totales!$N:$N, Aux_Totales!$F:$F, $F224, Aux_Totales!$A:$A, Aperturas!$A$2), 0))</f>
        <v/>
      </c>
      <c r="KUD224" s="21" t="str">
        <f>IF(KUD220 = "", "", IFERROR(KUD220 / SUMIFS(Aux_Totales!$N:$N, Aux_Totales!$F:$F, $F224, Aux_Totales!$A:$A, Aperturas!$A$2), 0))</f>
        <v/>
      </c>
      <c r="KUE224" s="21" t="str">
        <f>IF(KUE220 = "", "", IFERROR(KUE220 / SUMIFS(Aux_Totales!$N:$N, Aux_Totales!$F:$F, $F224, Aux_Totales!$A:$A, Aperturas!$A$2), 0))</f>
        <v/>
      </c>
      <c r="KUF224" s="21" t="str">
        <f>IF(KUF220 = "", "", IFERROR(KUF220 / SUMIFS(Aux_Totales!$N:$N, Aux_Totales!$F:$F, $F224, Aux_Totales!$A:$A, Aperturas!$A$2), 0))</f>
        <v/>
      </c>
      <c r="KUG224" s="21" t="str">
        <f>IF(KUG220 = "", "", IFERROR(KUG220 / SUMIFS(Aux_Totales!$N:$N, Aux_Totales!$F:$F, $F224, Aux_Totales!$A:$A, Aperturas!$A$2), 0))</f>
        <v/>
      </c>
      <c r="KUH224" s="21" t="str">
        <f>IF(KUH220 = "", "", IFERROR(KUH220 / SUMIFS(Aux_Totales!$N:$N, Aux_Totales!$F:$F, $F224, Aux_Totales!$A:$A, Aperturas!$A$2), 0))</f>
        <v/>
      </c>
      <c r="KUI224" s="21" t="str">
        <f>IF(KUI220 = "", "", IFERROR(KUI220 / SUMIFS(Aux_Totales!$N:$N, Aux_Totales!$F:$F, $F224, Aux_Totales!$A:$A, Aperturas!$A$2), 0))</f>
        <v/>
      </c>
      <c r="KUJ224" s="21" t="str">
        <f>IF(KUJ220 = "", "", IFERROR(KUJ220 / SUMIFS(Aux_Totales!$N:$N, Aux_Totales!$F:$F, $F224, Aux_Totales!$A:$A, Aperturas!$A$2), 0))</f>
        <v/>
      </c>
      <c r="KUK224" s="21" t="str">
        <f>IF(KUK220 = "", "", IFERROR(KUK220 / SUMIFS(Aux_Totales!$N:$N, Aux_Totales!$F:$F, $F224, Aux_Totales!$A:$A, Aperturas!$A$2), 0))</f>
        <v/>
      </c>
      <c r="KUL224" s="21" t="str">
        <f>IF(KUL220 = "", "", IFERROR(KUL220 / SUMIFS(Aux_Totales!$N:$N, Aux_Totales!$F:$F, $F224, Aux_Totales!$A:$A, Aperturas!$A$2), 0))</f>
        <v/>
      </c>
      <c r="KUM224" s="21" t="str">
        <f>IF(KUM220 = "", "", IFERROR(KUM220 / SUMIFS(Aux_Totales!$N:$N, Aux_Totales!$F:$F, $F224, Aux_Totales!$A:$A, Aperturas!$A$2), 0))</f>
        <v/>
      </c>
      <c r="KUN224" s="21" t="str">
        <f>IF(KUN220 = "", "", IFERROR(KUN220 / SUMIFS(Aux_Totales!$N:$N, Aux_Totales!$F:$F, $F224, Aux_Totales!$A:$A, Aperturas!$A$2), 0))</f>
        <v/>
      </c>
      <c r="KUO224" s="21" t="str">
        <f>IF(KUO220 = "", "", IFERROR(KUO220 / SUMIFS(Aux_Totales!$N:$N, Aux_Totales!$F:$F, $F224, Aux_Totales!$A:$A, Aperturas!$A$2), 0))</f>
        <v/>
      </c>
      <c r="KUP224" s="21" t="str">
        <f>IF(KUP220 = "", "", IFERROR(KUP220 / SUMIFS(Aux_Totales!$N:$N, Aux_Totales!$F:$F, $F224, Aux_Totales!$A:$A, Aperturas!$A$2), 0))</f>
        <v/>
      </c>
      <c r="KUQ224" s="21" t="str">
        <f>IF(KUQ220 = "", "", IFERROR(KUQ220 / SUMIFS(Aux_Totales!$N:$N, Aux_Totales!$F:$F, $F224, Aux_Totales!$A:$A, Aperturas!$A$2), 0))</f>
        <v/>
      </c>
      <c r="KUR224" s="21" t="str">
        <f>IF(KUR220 = "", "", IFERROR(KUR220 / SUMIFS(Aux_Totales!$N:$N, Aux_Totales!$F:$F, $F224, Aux_Totales!$A:$A, Aperturas!$A$2), 0))</f>
        <v/>
      </c>
      <c r="KUS224" s="21" t="str">
        <f>IF(KUS220 = "", "", IFERROR(KUS220 / SUMIFS(Aux_Totales!$N:$N, Aux_Totales!$F:$F, $F224, Aux_Totales!$A:$A, Aperturas!$A$2), 0))</f>
        <v/>
      </c>
      <c r="KUT224" s="21" t="str">
        <f>IF(KUT220 = "", "", IFERROR(KUT220 / SUMIFS(Aux_Totales!$N:$N, Aux_Totales!$F:$F, $F224, Aux_Totales!$A:$A, Aperturas!$A$2), 0))</f>
        <v/>
      </c>
      <c r="KUU224" s="21" t="str">
        <f>IF(KUU220 = "", "", IFERROR(KUU220 / SUMIFS(Aux_Totales!$N:$N, Aux_Totales!$F:$F, $F224, Aux_Totales!$A:$A, Aperturas!$A$2), 0))</f>
        <v/>
      </c>
      <c r="KUV224" s="21" t="str">
        <f>IF(KUV220 = "", "", IFERROR(KUV220 / SUMIFS(Aux_Totales!$N:$N, Aux_Totales!$F:$F, $F224, Aux_Totales!$A:$A, Aperturas!$A$2), 0))</f>
        <v/>
      </c>
      <c r="KUW224" s="21" t="str">
        <f>IF(KUW220 = "", "", IFERROR(KUW220 / SUMIFS(Aux_Totales!$N:$N, Aux_Totales!$F:$F, $F224, Aux_Totales!$A:$A, Aperturas!$A$2), 0))</f>
        <v/>
      </c>
      <c r="KUX224" s="21" t="str">
        <f>IF(KUX220 = "", "", IFERROR(KUX220 / SUMIFS(Aux_Totales!$N:$N, Aux_Totales!$F:$F, $F224, Aux_Totales!$A:$A, Aperturas!$A$2), 0))</f>
        <v/>
      </c>
      <c r="KUY224" s="21" t="str">
        <f>IF(KUY220 = "", "", IFERROR(KUY220 / SUMIFS(Aux_Totales!$N:$N, Aux_Totales!$F:$F, $F224, Aux_Totales!$A:$A, Aperturas!$A$2), 0))</f>
        <v/>
      </c>
      <c r="KUZ224" s="21" t="str">
        <f>IF(KUZ220 = "", "", IFERROR(KUZ220 / SUMIFS(Aux_Totales!$N:$N, Aux_Totales!$F:$F, $F224, Aux_Totales!$A:$A, Aperturas!$A$2), 0))</f>
        <v/>
      </c>
      <c r="KVA224" s="21" t="str">
        <f>IF(KVA220 = "", "", IFERROR(KVA220 / SUMIFS(Aux_Totales!$N:$N, Aux_Totales!$F:$F, $F224, Aux_Totales!$A:$A, Aperturas!$A$2), 0))</f>
        <v/>
      </c>
      <c r="KVB224" s="21" t="str">
        <f>IF(KVB220 = "", "", IFERROR(KVB220 / SUMIFS(Aux_Totales!$N:$N, Aux_Totales!$F:$F, $F224, Aux_Totales!$A:$A, Aperturas!$A$2), 0))</f>
        <v/>
      </c>
      <c r="KVC224" s="21" t="str">
        <f>IF(KVC220 = "", "", IFERROR(KVC220 / SUMIFS(Aux_Totales!$N:$N, Aux_Totales!$F:$F, $F224, Aux_Totales!$A:$A, Aperturas!$A$2), 0))</f>
        <v/>
      </c>
      <c r="KVD224" s="21" t="str">
        <f>IF(KVD220 = "", "", IFERROR(KVD220 / SUMIFS(Aux_Totales!$N:$N, Aux_Totales!$F:$F, $F224, Aux_Totales!$A:$A, Aperturas!$A$2), 0))</f>
        <v/>
      </c>
      <c r="KVE224" s="21" t="str">
        <f>IF(KVE220 = "", "", IFERROR(KVE220 / SUMIFS(Aux_Totales!$N:$N, Aux_Totales!$F:$F, $F224, Aux_Totales!$A:$A, Aperturas!$A$2), 0))</f>
        <v/>
      </c>
      <c r="KVF224" s="21" t="str">
        <f>IF(KVF220 = "", "", IFERROR(KVF220 / SUMIFS(Aux_Totales!$N:$N, Aux_Totales!$F:$F, $F224, Aux_Totales!$A:$A, Aperturas!$A$2), 0))</f>
        <v/>
      </c>
      <c r="KVG224" s="21" t="str">
        <f>IF(KVG220 = "", "", IFERROR(KVG220 / SUMIFS(Aux_Totales!$N:$N, Aux_Totales!$F:$F, $F224, Aux_Totales!$A:$A, Aperturas!$A$2), 0))</f>
        <v/>
      </c>
      <c r="KVH224" s="21" t="str">
        <f>IF(KVH220 = "", "", IFERROR(KVH220 / SUMIFS(Aux_Totales!$N:$N, Aux_Totales!$F:$F, $F224, Aux_Totales!$A:$A, Aperturas!$A$2), 0))</f>
        <v/>
      </c>
      <c r="KVI224" s="21" t="str">
        <f>IF(KVI220 = "", "", IFERROR(KVI220 / SUMIFS(Aux_Totales!$N:$N, Aux_Totales!$F:$F, $F224, Aux_Totales!$A:$A, Aperturas!$A$2), 0))</f>
        <v/>
      </c>
      <c r="KVJ224" s="21" t="str">
        <f>IF(KVJ220 = "", "", IFERROR(KVJ220 / SUMIFS(Aux_Totales!$N:$N, Aux_Totales!$F:$F, $F224, Aux_Totales!$A:$A, Aperturas!$A$2), 0))</f>
        <v/>
      </c>
      <c r="KVK224" s="21" t="str">
        <f>IF(KVK220 = "", "", IFERROR(KVK220 / SUMIFS(Aux_Totales!$N:$N, Aux_Totales!$F:$F, $F224, Aux_Totales!$A:$A, Aperturas!$A$2), 0))</f>
        <v/>
      </c>
      <c r="KVL224" s="21" t="str">
        <f>IF(KVL220 = "", "", IFERROR(KVL220 / SUMIFS(Aux_Totales!$N:$N, Aux_Totales!$F:$F, $F224, Aux_Totales!$A:$A, Aperturas!$A$2), 0))</f>
        <v/>
      </c>
      <c r="KVM224" s="21" t="str">
        <f>IF(KVM220 = "", "", IFERROR(KVM220 / SUMIFS(Aux_Totales!$N:$N, Aux_Totales!$F:$F, $F224, Aux_Totales!$A:$A, Aperturas!$A$2), 0))</f>
        <v/>
      </c>
      <c r="KVN224" s="21" t="str">
        <f>IF(KVN220 = "", "", IFERROR(KVN220 / SUMIFS(Aux_Totales!$N:$N, Aux_Totales!$F:$F, $F224, Aux_Totales!$A:$A, Aperturas!$A$2), 0))</f>
        <v/>
      </c>
      <c r="KVO224" s="21" t="str">
        <f>IF(KVO220 = "", "", IFERROR(KVO220 / SUMIFS(Aux_Totales!$N:$N, Aux_Totales!$F:$F, $F224, Aux_Totales!$A:$A, Aperturas!$A$2), 0))</f>
        <v/>
      </c>
      <c r="KVP224" s="21" t="str">
        <f>IF(KVP220 = "", "", IFERROR(KVP220 / SUMIFS(Aux_Totales!$N:$N, Aux_Totales!$F:$F, $F224, Aux_Totales!$A:$A, Aperturas!$A$2), 0))</f>
        <v/>
      </c>
      <c r="KVQ224" s="21" t="str">
        <f>IF(KVQ220 = "", "", IFERROR(KVQ220 / SUMIFS(Aux_Totales!$N:$N, Aux_Totales!$F:$F, $F224, Aux_Totales!$A:$A, Aperturas!$A$2), 0))</f>
        <v/>
      </c>
      <c r="KVR224" s="21" t="str">
        <f>IF(KVR220 = "", "", IFERROR(KVR220 / SUMIFS(Aux_Totales!$N:$N, Aux_Totales!$F:$F, $F224, Aux_Totales!$A:$A, Aperturas!$A$2), 0))</f>
        <v/>
      </c>
      <c r="KVS224" s="21" t="str">
        <f>IF(KVS220 = "", "", IFERROR(KVS220 / SUMIFS(Aux_Totales!$N:$N, Aux_Totales!$F:$F, $F224, Aux_Totales!$A:$A, Aperturas!$A$2), 0))</f>
        <v/>
      </c>
      <c r="KVT224" s="21" t="str">
        <f>IF(KVT220 = "", "", IFERROR(KVT220 / SUMIFS(Aux_Totales!$N:$N, Aux_Totales!$F:$F, $F224, Aux_Totales!$A:$A, Aperturas!$A$2), 0))</f>
        <v/>
      </c>
      <c r="KVU224" s="21" t="str">
        <f>IF(KVU220 = "", "", IFERROR(KVU220 / SUMIFS(Aux_Totales!$N:$N, Aux_Totales!$F:$F, $F224, Aux_Totales!$A:$A, Aperturas!$A$2), 0))</f>
        <v/>
      </c>
      <c r="KVV224" s="21" t="str">
        <f>IF(KVV220 = "", "", IFERROR(KVV220 / SUMIFS(Aux_Totales!$N:$N, Aux_Totales!$F:$F, $F224, Aux_Totales!$A:$A, Aperturas!$A$2), 0))</f>
        <v/>
      </c>
      <c r="KVW224" s="21" t="str">
        <f>IF(KVW220 = "", "", IFERROR(KVW220 / SUMIFS(Aux_Totales!$N:$N, Aux_Totales!$F:$F, $F224, Aux_Totales!$A:$A, Aperturas!$A$2), 0))</f>
        <v/>
      </c>
      <c r="KVX224" s="21" t="str">
        <f>IF(KVX220 = "", "", IFERROR(KVX220 / SUMIFS(Aux_Totales!$N:$N, Aux_Totales!$F:$F, $F224, Aux_Totales!$A:$A, Aperturas!$A$2), 0))</f>
        <v/>
      </c>
      <c r="KVY224" s="21" t="str">
        <f>IF(KVY220 = "", "", IFERROR(KVY220 / SUMIFS(Aux_Totales!$N:$N, Aux_Totales!$F:$F, $F224, Aux_Totales!$A:$A, Aperturas!$A$2), 0))</f>
        <v/>
      </c>
      <c r="KVZ224" s="21" t="str">
        <f>IF(KVZ220 = "", "", IFERROR(KVZ220 / SUMIFS(Aux_Totales!$N:$N, Aux_Totales!$F:$F, $F224, Aux_Totales!$A:$A, Aperturas!$A$2), 0))</f>
        <v/>
      </c>
      <c r="KWA224" s="21" t="str">
        <f>IF(KWA220 = "", "", IFERROR(KWA220 / SUMIFS(Aux_Totales!$N:$N, Aux_Totales!$F:$F, $F224, Aux_Totales!$A:$A, Aperturas!$A$2), 0))</f>
        <v/>
      </c>
      <c r="KWB224" s="21" t="str">
        <f>IF(KWB220 = "", "", IFERROR(KWB220 / SUMIFS(Aux_Totales!$N:$N, Aux_Totales!$F:$F, $F224, Aux_Totales!$A:$A, Aperturas!$A$2), 0))</f>
        <v/>
      </c>
      <c r="KWC224" s="21" t="str">
        <f>IF(KWC220 = "", "", IFERROR(KWC220 / SUMIFS(Aux_Totales!$N:$N, Aux_Totales!$F:$F, $F224, Aux_Totales!$A:$A, Aperturas!$A$2), 0))</f>
        <v/>
      </c>
      <c r="KWD224" s="21" t="str">
        <f>IF(KWD220 = "", "", IFERROR(KWD220 / SUMIFS(Aux_Totales!$N:$N, Aux_Totales!$F:$F, $F224, Aux_Totales!$A:$A, Aperturas!$A$2), 0))</f>
        <v/>
      </c>
      <c r="KWE224" s="21" t="str">
        <f>IF(KWE220 = "", "", IFERROR(KWE220 / SUMIFS(Aux_Totales!$N:$N, Aux_Totales!$F:$F, $F224, Aux_Totales!$A:$A, Aperturas!$A$2), 0))</f>
        <v/>
      </c>
      <c r="KWF224" s="21" t="str">
        <f>IF(KWF220 = "", "", IFERROR(KWF220 / SUMIFS(Aux_Totales!$N:$N, Aux_Totales!$F:$F, $F224, Aux_Totales!$A:$A, Aperturas!$A$2), 0))</f>
        <v/>
      </c>
      <c r="KWG224" s="21" t="str">
        <f>IF(KWG220 = "", "", IFERROR(KWG220 / SUMIFS(Aux_Totales!$N:$N, Aux_Totales!$F:$F, $F224, Aux_Totales!$A:$A, Aperturas!$A$2), 0))</f>
        <v/>
      </c>
      <c r="KWH224" s="21" t="str">
        <f>IF(KWH220 = "", "", IFERROR(KWH220 / SUMIFS(Aux_Totales!$N:$N, Aux_Totales!$F:$F, $F224, Aux_Totales!$A:$A, Aperturas!$A$2), 0))</f>
        <v/>
      </c>
      <c r="KWI224" s="21" t="str">
        <f>IF(KWI220 = "", "", IFERROR(KWI220 / SUMIFS(Aux_Totales!$N:$N, Aux_Totales!$F:$F, $F224, Aux_Totales!$A:$A, Aperturas!$A$2), 0))</f>
        <v/>
      </c>
      <c r="KWJ224" s="21" t="str">
        <f>IF(KWJ220 = "", "", IFERROR(KWJ220 / SUMIFS(Aux_Totales!$N:$N, Aux_Totales!$F:$F, $F224, Aux_Totales!$A:$A, Aperturas!$A$2), 0))</f>
        <v/>
      </c>
      <c r="KWK224" s="21" t="str">
        <f>IF(KWK220 = "", "", IFERROR(KWK220 / SUMIFS(Aux_Totales!$N:$N, Aux_Totales!$F:$F, $F224, Aux_Totales!$A:$A, Aperturas!$A$2), 0))</f>
        <v/>
      </c>
      <c r="KWL224" s="21" t="str">
        <f>IF(KWL220 = "", "", IFERROR(KWL220 / SUMIFS(Aux_Totales!$N:$N, Aux_Totales!$F:$F, $F224, Aux_Totales!$A:$A, Aperturas!$A$2), 0))</f>
        <v/>
      </c>
      <c r="KWM224" s="21" t="str">
        <f>IF(KWM220 = "", "", IFERROR(KWM220 / SUMIFS(Aux_Totales!$N:$N, Aux_Totales!$F:$F, $F224, Aux_Totales!$A:$A, Aperturas!$A$2), 0))</f>
        <v/>
      </c>
      <c r="KWN224" s="21" t="str">
        <f>IF(KWN220 = "", "", IFERROR(KWN220 / SUMIFS(Aux_Totales!$N:$N, Aux_Totales!$F:$F, $F224, Aux_Totales!$A:$A, Aperturas!$A$2), 0))</f>
        <v/>
      </c>
      <c r="KWO224" s="21" t="str">
        <f>IF(KWO220 = "", "", IFERROR(KWO220 / SUMIFS(Aux_Totales!$N:$N, Aux_Totales!$F:$F, $F224, Aux_Totales!$A:$A, Aperturas!$A$2), 0))</f>
        <v/>
      </c>
      <c r="KWP224" s="21" t="str">
        <f>IF(KWP220 = "", "", IFERROR(KWP220 / SUMIFS(Aux_Totales!$N:$N, Aux_Totales!$F:$F, $F224, Aux_Totales!$A:$A, Aperturas!$A$2), 0))</f>
        <v/>
      </c>
      <c r="KWQ224" s="21" t="str">
        <f>IF(KWQ220 = "", "", IFERROR(KWQ220 / SUMIFS(Aux_Totales!$N:$N, Aux_Totales!$F:$F, $F224, Aux_Totales!$A:$A, Aperturas!$A$2), 0))</f>
        <v/>
      </c>
      <c r="KWR224" s="21" t="str">
        <f>IF(KWR220 = "", "", IFERROR(KWR220 / SUMIFS(Aux_Totales!$N:$N, Aux_Totales!$F:$F, $F224, Aux_Totales!$A:$A, Aperturas!$A$2), 0))</f>
        <v/>
      </c>
      <c r="KWS224" s="21" t="str">
        <f>IF(KWS220 = "", "", IFERROR(KWS220 / SUMIFS(Aux_Totales!$N:$N, Aux_Totales!$F:$F, $F224, Aux_Totales!$A:$A, Aperturas!$A$2), 0))</f>
        <v/>
      </c>
      <c r="KWT224" s="21" t="str">
        <f>IF(KWT220 = "", "", IFERROR(KWT220 / SUMIFS(Aux_Totales!$N:$N, Aux_Totales!$F:$F, $F224, Aux_Totales!$A:$A, Aperturas!$A$2), 0))</f>
        <v/>
      </c>
      <c r="KWU224" s="21" t="str">
        <f>IF(KWU220 = "", "", IFERROR(KWU220 / SUMIFS(Aux_Totales!$N:$N, Aux_Totales!$F:$F, $F224, Aux_Totales!$A:$A, Aperturas!$A$2), 0))</f>
        <v/>
      </c>
      <c r="KWV224" s="21" t="str">
        <f>IF(KWV220 = "", "", IFERROR(KWV220 / SUMIFS(Aux_Totales!$N:$N, Aux_Totales!$F:$F, $F224, Aux_Totales!$A:$A, Aperturas!$A$2), 0))</f>
        <v/>
      </c>
      <c r="KWW224" s="21" t="str">
        <f>IF(KWW220 = "", "", IFERROR(KWW220 / SUMIFS(Aux_Totales!$N:$N, Aux_Totales!$F:$F, $F224, Aux_Totales!$A:$A, Aperturas!$A$2), 0))</f>
        <v/>
      </c>
      <c r="KWX224" s="21" t="str">
        <f>IF(KWX220 = "", "", IFERROR(KWX220 / SUMIFS(Aux_Totales!$N:$N, Aux_Totales!$F:$F, $F224, Aux_Totales!$A:$A, Aperturas!$A$2), 0))</f>
        <v/>
      </c>
      <c r="KWY224" s="21" t="str">
        <f>IF(KWY220 = "", "", IFERROR(KWY220 / SUMIFS(Aux_Totales!$N:$N, Aux_Totales!$F:$F, $F224, Aux_Totales!$A:$A, Aperturas!$A$2), 0))</f>
        <v/>
      </c>
      <c r="KWZ224" s="21" t="str">
        <f>IF(KWZ220 = "", "", IFERROR(KWZ220 / SUMIFS(Aux_Totales!$N:$N, Aux_Totales!$F:$F, $F224, Aux_Totales!$A:$A, Aperturas!$A$2), 0))</f>
        <v/>
      </c>
      <c r="KXA224" s="21" t="str">
        <f>IF(KXA220 = "", "", IFERROR(KXA220 / SUMIFS(Aux_Totales!$N:$N, Aux_Totales!$F:$F, $F224, Aux_Totales!$A:$A, Aperturas!$A$2), 0))</f>
        <v/>
      </c>
      <c r="KXB224" s="21" t="str">
        <f>IF(KXB220 = "", "", IFERROR(KXB220 / SUMIFS(Aux_Totales!$N:$N, Aux_Totales!$F:$F, $F224, Aux_Totales!$A:$A, Aperturas!$A$2), 0))</f>
        <v/>
      </c>
      <c r="KXC224" s="21" t="str">
        <f>IF(KXC220 = "", "", IFERROR(KXC220 / SUMIFS(Aux_Totales!$N:$N, Aux_Totales!$F:$F, $F224, Aux_Totales!$A:$A, Aperturas!$A$2), 0))</f>
        <v/>
      </c>
      <c r="KXD224" s="21" t="str">
        <f>IF(KXD220 = "", "", IFERROR(KXD220 / SUMIFS(Aux_Totales!$N:$N, Aux_Totales!$F:$F, $F224, Aux_Totales!$A:$A, Aperturas!$A$2), 0))</f>
        <v/>
      </c>
      <c r="KXE224" s="21" t="str">
        <f>IF(KXE220 = "", "", IFERROR(KXE220 / SUMIFS(Aux_Totales!$N:$N, Aux_Totales!$F:$F, $F224, Aux_Totales!$A:$A, Aperturas!$A$2), 0))</f>
        <v/>
      </c>
      <c r="KXF224" s="21" t="str">
        <f>IF(KXF220 = "", "", IFERROR(KXF220 / SUMIFS(Aux_Totales!$N:$N, Aux_Totales!$F:$F, $F224, Aux_Totales!$A:$A, Aperturas!$A$2), 0))</f>
        <v/>
      </c>
      <c r="KXG224" s="21" t="str">
        <f>IF(KXG220 = "", "", IFERROR(KXG220 / SUMIFS(Aux_Totales!$N:$N, Aux_Totales!$F:$F, $F224, Aux_Totales!$A:$A, Aperturas!$A$2), 0))</f>
        <v/>
      </c>
      <c r="KXH224" s="21" t="str">
        <f>IF(KXH220 = "", "", IFERROR(KXH220 / SUMIFS(Aux_Totales!$N:$N, Aux_Totales!$F:$F, $F224, Aux_Totales!$A:$A, Aperturas!$A$2), 0))</f>
        <v/>
      </c>
      <c r="KXI224" s="21" t="str">
        <f>IF(KXI220 = "", "", IFERROR(KXI220 / SUMIFS(Aux_Totales!$N:$N, Aux_Totales!$F:$F, $F224, Aux_Totales!$A:$A, Aperturas!$A$2), 0))</f>
        <v/>
      </c>
      <c r="KXJ224" s="21" t="str">
        <f>IF(KXJ220 = "", "", IFERROR(KXJ220 / SUMIFS(Aux_Totales!$N:$N, Aux_Totales!$F:$F, $F224, Aux_Totales!$A:$A, Aperturas!$A$2), 0))</f>
        <v/>
      </c>
      <c r="KXK224" s="21" t="str">
        <f>IF(KXK220 = "", "", IFERROR(KXK220 / SUMIFS(Aux_Totales!$N:$N, Aux_Totales!$F:$F, $F224, Aux_Totales!$A:$A, Aperturas!$A$2), 0))</f>
        <v/>
      </c>
      <c r="KXL224" s="21" t="str">
        <f>IF(KXL220 = "", "", IFERROR(KXL220 / SUMIFS(Aux_Totales!$N:$N, Aux_Totales!$F:$F, $F224, Aux_Totales!$A:$A, Aperturas!$A$2), 0))</f>
        <v/>
      </c>
      <c r="KXM224" s="21" t="str">
        <f>IF(KXM220 = "", "", IFERROR(KXM220 / SUMIFS(Aux_Totales!$N:$N, Aux_Totales!$F:$F, $F224, Aux_Totales!$A:$A, Aperturas!$A$2), 0))</f>
        <v/>
      </c>
      <c r="KXN224" s="21" t="str">
        <f>IF(KXN220 = "", "", IFERROR(KXN220 / SUMIFS(Aux_Totales!$N:$N, Aux_Totales!$F:$F, $F224, Aux_Totales!$A:$A, Aperturas!$A$2), 0))</f>
        <v/>
      </c>
      <c r="KXO224" s="21" t="str">
        <f>IF(KXO220 = "", "", IFERROR(KXO220 / SUMIFS(Aux_Totales!$N:$N, Aux_Totales!$F:$F, $F224, Aux_Totales!$A:$A, Aperturas!$A$2), 0))</f>
        <v/>
      </c>
      <c r="KXP224" s="21" t="str">
        <f>IF(KXP220 = "", "", IFERROR(KXP220 / SUMIFS(Aux_Totales!$N:$N, Aux_Totales!$F:$F, $F224, Aux_Totales!$A:$A, Aperturas!$A$2), 0))</f>
        <v/>
      </c>
      <c r="KXQ224" s="21" t="str">
        <f>IF(KXQ220 = "", "", IFERROR(KXQ220 / SUMIFS(Aux_Totales!$N:$N, Aux_Totales!$F:$F, $F224, Aux_Totales!$A:$A, Aperturas!$A$2), 0))</f>
        <v/>
      </c>
      <c r="KXR224" s="21" t="str">
        <f>IF(KXR220 = "", "", IFERROR(KXR220 / SUMIFS(Aux_Totales!$N:$N, Aux_Totales!$F:$F, $F224, Aux_Totales!$A:$A, Aperturas!$A$2), 0))</f>
        <v/>
      </c>
      <c r="KXS224" s="21" t="str">
        <f>IF(KXS220 = "", "", IFERROR(KXS220 / SUMIFS(Aux_Totales!$N:$N, Aux_Totales!$F:$F, $F224, Aux_Totales!$A:$A, Aperturas!$A$2), 0))</f>
        <v/>
      </c>
      <c r="KXT224" s="21" t="str">
        <f>IF(KXT220 = "", "", IFERROR(KXT220 / SUMIFS(Aux_Totales!$N:$N, Aux_Totales!$F:$F, $F224, Aux_Totales!$A:$A, Aperturas!$A$2), 0))</f>
        <v/>
      </c>
      <c r="KXU224" s="21" t="str">
        <f>IF(KXU220 = "", "", IFERROR(KXU220 / SUMIFS(Aux_Totales!$N:$N, Aux_Totales!$F:$F, $F224, Aux_Totales!$A:$A, Aperturas!$A$2), 0))</f>
        <v/>
      </c>
      <c r="KXV224" s="21" t="str">
        <f>IF(KXV220 = "", "", IFERROR(KXV220 / SUMIFS(Aux_Totales!$N:$N, Aux_Totales!$F:$F, $F224, Aux_Totales!$A:$A, Aperturas!$A$2), 0))</f>
        <v/>
      </c>
      <c r="KXW224" s="21" t="str">
        <f>IF(KXW220 = "", "", IFERROR(KXW220 / SUMIFS(Aux_Totales!$N:$N, Aux_Totales!$F:$F, $F224, Aux_Totales!$A:$A, Aperturas!$A$2), 0))</f>
        <v/>
      </c>
      <c r="KXX224" s="21" t="str">
        <f>IF(KXX220 = "", "", IFERROR(KXX220 / SUMIFS(Aux_Totales!$N:$N, Aux_Totales!$F:$F, $F224, Aux_Totales!$A:$A, Aperturas!$A$2), 0))</f>
        <v/>
      </c>
      <c r="KXY224" s="21" t="str">
        <f>IF(KXY220 = "", "", IFERROR(KXY220 / SUMIFS(Aux_Totales!$N:$N, Aux_Totales!$F:$F, $F224, Aux_Totales!$A:$A, Aperturas!$A$2), 0))</f>
        <v/>
      </c>
      <c r="KXZ224" s="21" t="str">
        <f>IF(KXZ220 = "", "", IFERROR(KXZ220 / SUMIFS(Aux_Totales!$N:$N, Aux_Totales!$F:$F, $F224, Aux_Totales!$A:$A, Aperturas!$A$2), 0))</f>
        <v/>
      </c>
      <c r="KYA224" s="21" t="str">
        <f>IF(KYA220 = "", "", IFERROR(KYA220 / SUMIFS(Aux_Totales!$N:$N, Aux_Totales!$F:$F, $F224, Aux_Totales!$A:$A, Aperturas!$A$2), 0))</f>
        <v/>
      </c>
      <c r="KYB224" s="21" t="str">
        <f>IF(KYB220 = "", "", IFERROR(KYB220 / SUMIFS(Aux_Totales!$N:$N, Aux_Totales!$F:$F, $F224, Aux_Totales!$A:$A, Aperturas!$A$2), 0))</f>
        <v/>
      </c>
      <c r="KYC224" s="21" t="str">
        <f>IF(KYC220 = "", "", IFERROR(KYC220 / SUMIFS(Aux_Totales!$N:$N, Aux_Totales!$F:$F, $F224, Aux_Totales!$A:$A, Aperturas!$A$2), 0))</f>
        <v/>
      </c>
      <c r="KYD224" s="21" t="str">
        <f>IF(KYD220 = "", "", IFERROR(KYD220 / SUMIFS(Aux_Totales!$N:$N, Aux_Totales!$F:$F, $F224, Aux_Totales!$A:$A, Aperturas!$A$2), 0))</f>
        <v/>
      </c>
      <c r="KYE224" s="21" t="str">
        <f>IF(KYE220 = "", "", IFERROR(KYE220 / SUMIFS(Aux_Totales!$N:$N, Aux_Totales!$F:$F, $F224, Aux_Totales!$A:$A, Aperturas!$A$2), 0))</f>
        <v/>
      </c>
      <c r="KYF224" s="21" t="str">
        <f>IF(KYF220 = "", "", IFERROR(KYF220 / SUMIFS(Aux_Totales!$N:$N, Aux_Totales!$F:$F, $F224, Aux_Totales!$A:$A, Aperturas!$A$2), 0))</f>
        <v/>
      </c>
      <c r="KYG224" s="21" t="str">
        <f>IF(KYG220 = "", "", IFERROR(KYG220 / SUMIFS(Aux_Totales!$N:$N, Aux_Totales!$F:$F, $F224, Aux_Totales!$A:$A, Aperturas!$A$2), 0))</f>
        <v/>
      </c>
      <c r="KYH224" s="21" t="str">
        <f>IF(KYH220 = "", "", IFERROR(KYH220 / SUMIFS(Aux_Totales!$N:$N, Aux_Totales!$F:$F, $F224, Aux_Totales!$A:$A, Aperturas!$A$2), 0))</f>
        <v/>
      </c>
      <c r="KYI224" s="21" t="str">
        <f>IF(KYI220 = "", "", IFERROR(KYI220 / SUMIFS(Aux_Totales!$N:$N, Aux_Totales!$F:$F, $F224, Aux_Totales!$A:$A, Aperturas!$A$2), 0))</f>
        <v/>
      </c>
      <c r="KYJ224" s="21" t="str">
        <f>IF(KYJ220 = "", "", IFERROR(KYJ220 / SUMIFS(Aux_Totales!$N:$N, Aux_Totales!$F:$F, $F224, Aux_Totales!$A:$A, Aperturas!$A$2), 0))</f>
        <v/>
      </c>
      <c r="KYK224" s="21" t="str">
        <f>IF(KYK220 = "", "", IFERROR(KYK220 / SUMIFS(Aux_Totales!$N:$N, Aux_Totales!$F:$F, $F224, Aux_Totales!$A:$A, Aperturas!$A$2), 0))</f>
        <v/>
      </c>
      <c r="KYL224" s="21" t="str">
        <f>IF(KYL220 = "", "", IFERROR(KYL220 / SUMIFS(Aux_Totales!$N:$N, Aux_Totales!$F:$F, $F224, Aux_Totales!$A:$A, Aperturas!$A$2), 0))</f>
        <v/>
      </c>
      <c r="KYM224" s="21" t="str">
        <f>IF(KYM220 = "", "", IFERROR(KYM220 / SUMIFS(Aux_Totales!$N:$N, Aux_Totales!$F:$F, $F224, Aux_Totales!$A:$A, Aperturas!$A$2), 0))</f>
        <v/>
      </c>
      <c r="KYN224" s="21" t="str">
        <f>IF(KYN220 = "", "", IFERROR(KYN220 / SUMIFS(Aux_Totales!$N:$N, Aux_Totales!$F:$F, $F224, Aux_Totales!$A:$A, Aperturas!$A$2), 0))</f>
        <v/>
      </c>
      <c r="KYO224" s="21" t="str">
        <f>IF(KYO220 = "", "", IFERROR(KYO220 / SUMIFS(Aux_Totales!$N:$N, Aux_Totales!$F:$F, $F224, Aux_Totales!$A:$A, Aperturas!$A$2), 0))</f>
        <v/>
      </c>
      <c r="KYP224" s="21" t="str">
        <f>IF(KYP220 = "", "", IFERROR(KYP220 / SUMIFS(Aux_Totales!$N:$N, Aux_Totales!$F:$F, $F224, Aux_Totales!$A:$A, Aperturas!$A$2), 0))</f>
        <v/>
      </c>
      <c r="KYQ224" s="21" t="str">
        <f>IF(KYQ220 = "", "", IFERROR(KYQ220 / SUMIFS(Aux_Totales!$N:$N, Aux_Totales!$F:$F, $F224, Aux_Totales!$A:$A, Aperturas!$A$2), 0))</f>
        <v/>
      </c>
      <c r="KYR224" s="21" t="str">
        <f>IF(KYR220 = "", "", IFERROR(KYR220 / SUMIFS(Aux_Totales!$N:$N, Aux_Totales!$F:$F, $F224, Aux_Totales!$A:$A, Aperturas!$A$2), 0))</f>
        <v/>
      </c>
      <c r="KYS224" s="21" t="str">
        <f>IF(KYS220 = "", "", IFERROR(KYS220 / SUMIFS(Aux_Totales!$N:$N, Aux_Totales!$F:$F, $F224, Aux_Totales!$A:$A, Aperturas!$A$2), 0))</f>
        <v/>
      </c>
      <c r="KYT224" s="21" t="str">
        <f>IF(KYT220 = "", "", IFERROR(KYT220 / SUMIFS(Aux_Totales!$N:$N, Aux_Totales!$F:$F, $F224, Aux_Totales!$A:$A, Aperturas!$A$2), 0))</f>
        <v/>
      </c>
      <c r="KYU224" s="21" t="str">
        <f>IF(KYU220 = "", "", IFERROR(KYU220 / SUMIFS(Aux_Totales!$N:$N, Aux_Totales!$F:$F, $F224, Aux_Totales!$A:$A, Aperturas!$A$2), 0))</f>
        <v/>
      </c>
      <c r="KYV224" s="21" t="str">
        <f>IF(KYV220 = "", "", IFERROR(KYV220 / SUMIFS(Aux_Totales!$N:$N, Aux_Totales!$F:$F, $F224, Aux_Totales!$A:$A, Aperturas!$A$2), 0))</f>
        <v/>
      </c>
      <c r="KYW224" s="21" t="str">
        <f>IF(KYW220 = "", "", IFERROR(KYW220 / SUMIFS(Aux_Totales!$N:$N, Aux_Totales!$F:$F, $F224, Aux_Totales!$A:$A, Aperturas!$A$2), 0))</f>
        <v/>
      </c>
      <c r="KYX224" s="21" t="str">
        <f>IF(KYX220 = "", "", IFERROR(KYX220 / SUMIFS(Aux_Totales!$N:$N, Aux_Totales!$F:$F, $F224, Aux_Totales!$A:$A, Aperturas!$A$2), 0))</f>
        <v/>
      </c>
      <c r="KYY224" s="21" t="str">
        <f>IF(KYY220 = "", "", IFERROR(KYY220 / SUMIFS(Aux_Totales!$N:$N, Aux_Totales!$F:$F, $F224, Aux_Totales!$A:$A, Aperturas!$A$2), 0))</f>
        <v/>
      </c>
      <c r="KYZ224" s="21" t="str">
        <f>IF(KYZ220 = "", "", IFERROR(KYZ220 / SUMIFS(Aux_Totales!$N:$N, Aux_Totales!$F:$F, $F224, Aux_Totales!$A:$A, Aperturas!$A$2), 0))</f>
        <v/>
      </c>
      <c r="KZA224" s="21" t="str">
        <f>IF(KZA220 = "", "", IFERROR(KZA220 / SUMIFS(Aux_Totales!$N:$N, Aux_Totales!$F:$F, $F224, Aux_Totales!$A:$A, Aperturas!$A$2), 0))</f>
        <v/>
      </c>
      <c r="KZB224" s="21" t="str">
        <f>IF(KZB220 = "", "", IFERROR(KZB220 / SUMIFS(Aux_Totales!$N:$N, Aux_Totales!$F:$F, $F224, Aux_Totales!$A:$A, Aperturas!$A$2), 0))</f>
        <v/>
      </c>
      <c r="KZC224" s="21" t="str">
        <f>IF(KZC220 = "", "", IFERROR(KZC220 / SUMIFS(Aux_Totales!$N:$N, Aux_Totales!$F:$F, $F224, Aux_Totales!$A:$A, Aperturas!$A$2), 0))</f>
        <v/>
      </c>
      <c r="KZD224" s="21" t="str">
        <f>IF(KZD220 = "", "", IFERROR(KZD220 / SUMIFS(Aux_Totales!$N:$N, Aux_Totales!$F:$F, $F224, Aux_Totales!$A:$A, Aperturas!$A$2), 0))</f>
        <v/>
      </c>
      <c r="KZE224" s="21" t="str">
        <f>IF(KZE220 = "", "", IFERROR(KZE220 / SUMIFS(Aux_Totales!$N:$N, Aux_Totales!$F:$F, $F224, Aux_Totales!$A:$A, Aperturas!$A$2), 0))</f>
        <v/>
      </c>
      <c r="KZF224" s="21" t="str">
        <f>IF(KZF220 = "", "", IFERROR(KZF220 / SUMIFS(Aux_Totales!$N:$N, Aux_Totales!$F:$F, $F224, Aux_Totales!$A:$A, Aperturas!$A$2), 0))</f>
        <v/>
      </c>
      <c r="KZG224" s="21" t="str">
        <f>IF(KZG220 = "", "", IFERROR(KZG220 / SUMIFS(Aux_Totales!$N:$N, Aux_Totales!$F:$F, $F224, Aux_Totales!$A:$A, Aperturas!$A$2), 0))</f>
        <v/>
      </c>
      <c r="KZH224" s="21" t="str">
        <f>IF(KZH220 = "", "", IFERROR(KZH220 / SUMIFS(Aux_Totales!$N:$N, Aux_Totales!$F:$F, $F224, Aux_Totales!$A:$A, Aperturas!$A$2), 0))</f>
        <v/>
      </c>
      <c r="KZI224" s="21" t="str">
        <f>IF(KZI220 = "", "", IFERROR(KZI220 / SUMIFS(Aux_Totales!$N:$N, Aux_Totales!$F:$F, $F224, Aux_Totales!$A:$A, Aperturas!$A$2), 0))</f>
        <v/>
      </c>
      <c r="KZJ224" s="21" t="str">
        <f>IF(KZJ220 = "", "", IFERROR(KZJ220 / SUMIFS(Aux_Totales!$N:$N, Aux_Totales!$F:$F, $F224, Aux_Totales!$A:$A, Aperturas!$A$2), 0))</f>
        <v/>
      </c>
      <c r="KZK224" s="21" t="str">
        <f>IF(KZK220 = "", "", IFERROR(KZK220 / SUMIFS(Aux_Totales!$N:$N, Aux_Totales!$F:$F, $F224, Aux_Totales!$A:$A, Aperturas!$A$2), 0))</f>
        <v/>
      </c>
      <c r="KZL224" s="21" t="str">
        <f>IF(KZL220 = "", "", IFERROR(KZL220 / SUMIFS(Aux_Totales!$N:$N, Aux_Totales!$F:$F, $F224, Aux_Totales!$A:$A, Aperturas!$A$2), 0))</f>
        <v/>
      </c>
      <c r="KZM224" s="21" t="str">
        <f>IF(KZM220 = "", "", IFERROR(KZM220 / SUMIFS(Aux_Totales!$N:$N, Aux_Totales!$F:$F, $F224, Aux_Totales!$A:$A, Aperturas!$A$2), 0))</f>
        <v/>
      </c>
      <c r="KZN224" s="21" t="str">
        <f>IF(KZN220 = "", "", IFERROR(KZN220 / SUMIFS(Aux_Totales!$N:$N, Aux_Totales!$F:$F, $F224, Aux_Totales!$A:$A, Aperturas!$A$2), 0))</f>
        <v/>
      </c>
      <c r="KZO224" s="21" t="str">
        <f>IF(KZO220 = "", "", IFERROR(KZO220 / SUMIFS(Aux_Totales!$N:$N, Aux_Totales!$F:$F, $F224, Aux_Totales!$A:$A, Aperturas!$A$2), 0))</f>
        <v/>
      </c>
      <c r="KZP224" s="21" t="str">
        <f>IF(KZP220 = "", "", IFERROR(KZP220 / SUMIFS(Aux_Totales!$N:$N, Aux_Totales!$F:$F, $F224, Aux_Totales!$A:$A, Aperturas!$A$2), 0))</f>
        <v/>
      </c>
      <c r="KZQ224" s="21" t="str">
        <f>IF(KZQ220 = "", "", IFERROR(KZQ220 / SUMIFS(Aux_Totales!$N:$N, Aux_Totales!$F:$F, $F224, Aux_Totales!$A:$A, Aperturas!$A$2), 0))</f>
        <v/>
      </c>
      <c r="KZR224" s="21" t="str">
        <f>IF(KZR220 = "", "", IFERROR(KZR220 / SUMIFS(Aux_Totales!$N:$N, Aux_Totales!$F:$F, $F224, Aux_Totales!$A:$A, Aperturas!$A$2), 0))</f>
        <v/>
      </c>
      <c r="KZS224" s="21" t="str">
        <f>IF(KZS220 = "", "", IFERROR(KZS220 / SUMIFS(Aux_Totales!$N:$N, Aux_Totales!$F:$F, $F224, Aux_Totales!$A:$A, Aperturas!$A$2), 0))</f>
        <v/>
      </c>
      <c r="KZT224" s="21" t="str">
        <f>IF(KZT220 = "", "", IFERROR(KZT220 / SUMIFS(Aux_Totales!$N:$N, Aux_Totales!$F:$F, $F224, Aux_Totales!$A:$A, Aperturas!$A$2), 0))</f>
        <v/>
      </c>
      <c r="KZU224" s="21" t="str">
        <f>IF(KZU220 = "", "", IFERROR(KZU220 / SUMIFS(Aux_Totales!$N:$N, Aux_Totales!$F:$F, $F224, Aux_Totales!$A:$A, Aperturas!$A$2), 0))</f>
        <v/>
      </c>
      <c r="KZV224" s="21" t="str">
        <f>IF(KZV220 = "", "", IFERROR(KZV220 / SUMIFS(Aux_Totales!$N:$N, Aux_Totales!$F:$F, $F224, Aux_Totales!$A:$A, Aperturas!$A$2), 0))</f>
        <v/>
      </c>
      <c r="KZW224" s="21" t="str">
        <f>IF(KZW220 = "", "", IFERROR(KZW220 / SUMIFS(Aux_Totales!$N:$N, Aux_Totales!$F:$F, $F224, Aux_Totales!$A:$A, Aperturas!$A$2), 0))</f>
        <v/>
      </c>
      <c r="KZX224" s="21" t="str">
        <f>IF(KZX220 = "", "", IFERROR(KZX220 / SUMIFS(Aux_Totales!$N:$N, Aux_Totales!$F:$F, $F224, Aux_Totales!$A:$A, Aperturas!$A$2), 0))</f>
        <v/>
      </c>
      <c r="KZY224" s="21" t="str">
        <f>IF(KZY220 = "", "", IFERROR(KZY220 / SUMIFS(Aux_Totales!$N:$N, Aux_Totales!$F:$F, $F224, Aux_Totales!$A:$A, Aperturas!$A$2), 0))</f>
        <v/>
      </c>
      <c r="KZZ224" s="21" t="str">
        <f>IF(KZZ220 = "", "", IFERROR(KZZ220 / SUMIFS(Aux_Totales!$N:$N, Aux_Totales!$F:$F, $F224, Aux_Totales!$A:$A, Aperturas!$A$2), 0))</f>
        <v/>
      </c>
      <c r="LAA224" s="21" t="str">
        <f>IF(LAA220 = "", "", IFERROR(LAA220 / SUMIFS(Aux_Totales!$N:$N, Aux_Totales!$F:$F, $F224, Aux_Totales!$A:$A, Aperturas!$A$2), 0))</f>
        <v/>
      </c>
      <c r="LAB224" s="21" t="str">
        <f>IF(LAB220 = "", "", IFERROR(LAB220 / SUMIFS(Aux_Totales!$N:$N, Aux_Totales!$F:$F, $F224, Aux_Totales!$A:$A, Aperturas!$A$2), 0))</f>
        <v/>
      </c>
      <c r="LAC224" s="21" t="str">
        <f>IF(LAC220 = "", "", IFERROR(LAC220 / SUMIFS(Aux_Totales!$N:$N, Aux_Totales!$F:$F, $F224, Aux_Totales!$A:$A, Aperturas!$A$2), 0))</f>
        <v/>
      </c>
      <c r="LAD224" s="21" t="str">
        <f>IF(LAD220 = "", "", IFERROR(LAD220 / SUMIFS(Aux_Totales!$N:$N, Aux_Totales!$F:$F, $F224, Aux_Totales!$A:$A, Aperturas!$A$2), 0))</f>
        <v/>
      </c>
      <c r="LAE224" s="21" t="str">
        <f>IF(LAE220 = "", "", IFERROR(LAE220 / SUMIFS(Aux_Totales!$N:$N, Aux_Totales!$F:$F, $F224, Aux_Totales!$A:$A, Aperturas!$A$2), 0))</f>
        <v/>
      </c>
      <c r="LAF224" s="21" t="str">
        <f>IF(LAF220 = "", "", IFERROR(LAF220 / SUMIFS(Aux_Totales!$N:$N, Aux_Totales!$F:$F, $F224, Aux_Totales!$A:$A, Aperturas!$A$2), 0))</f>
        <v/>
      </c>
      <c r="LAG224" s="21" t="str">
        <f>IF(LAG220 = "", "", IFERROR(LAG220 / SUMIFS(Aux_Totales!$N:$N, Aux_Totales!$F:$F, $F224, Aux_Totales!$A:$A, Aperturas!$A$2), 0))</f>
        <v/>
      </c>
      <c r="LAH224" s="21" t="str">
        <f>IF(LAH220 = "", "", IFERROR(LAH220 / SUMIFS(Aux_Totales!$N:$N, Aux_Totales!$F:$F, $F224, Aux_Totales!$A:$A, Aperturas!$A$2), 0))</f>
        <v/>
      </c>
      <c r="LAI224" s="21" t="str">
        <f>IF(LAI220 = "", "", IFERROR(LAI220 / SUMIFS(Aux_Totales!$N:$N, Aux_Totales!$F:$F, $F224, Aux_Totales!$A:$A, Aperturas!$A$2), 0))</f>
        <v/>
      </c>
      <c r="LAJ224" s="21" t="str">
        <f>IF(LAJ220 = "", "", IFERROR(LAJ220 / SUMIFS(Aux_Totales!$N:$N, Aux_Totales!$F:$F, $F224, Aux_Totales!$A:$A, Aperturas!$A$2), 0))</f>
        <v/>
      </c>
      <c r="LAK224" s="21" t="str">
        <f>IF(LAK220 = "", "", IFERROR(LAK220 / SUMIFS(Aux_Totales!$N:$N, Aux_Totales!$F:$F, $F224, Aux_Totales!$A:$A, Aperturas!$A$2), 0))</f>
        <v/>
      </c>
      <c r="LAL224" s="21" t="str">
        <f>IF(LAL220 = "", "", IFERROR(LAL220 / SUMIFS(Aux_Totales!$N:$N, Aux_Totales!$F:$F, $F224, Aux_Totales!$A:$A, Aperturas!$A$2), 0))</f>
        <v/>
      </c>
      <c r="LAM224" s="21" t="str">
        <f>IF(LAM220 = "", "", IFERROR(LAM220 / SUMIFS(Aux_Totales!$N:$N, Aux_Totales!$F:$F, $F224, Aux_Totales!$A:$A, Aperturas!$A$2), 0))</f>
        <v/>
      </c>
      <c r="LAN224" s="21" t="str">
        <f>IF(LAN220 = "", "", IFERROR(LAN220 / SUMIFS(Aux_Totales!$N:$N, Aux_Totales!$F:$F, $F224, Aux_Totales!$A:$A, Aperturas!$A$2), 0))</f>
        <v/>
      </c>
      <c r="LAO224" s="21" t="str">
        <f>IF(LAO220 = "", "", IFERROR(LAO220 / SUMIFS(Aux_Totales!$N:$N, Aux_Totales!$F:$F, $F224, Aux_Totales!$A:$A, Aperturas!$A$2), 0))</f>
        <v/>
      </c>
      <c r="LAP224" s="21" t="str">
        <f>IF(LAP220 = "", "", IFERROR(LAP220 / SUMIFS(Aux_Totales!$N:$N, Aux_Totales!$F:$F, $F224, Aux_Totales!$A:$A, Aperturas!$A$2), 0))</f>
        <v/>
      </c>
      <c r="LAQ224" s="21" t="str">
        <f>IF(LAQ220 = "", "", IFERROR(LAQ220 / SUMIFS(Aux_Totales!$N:$N, Aux_Totales!$F:$F, $F224, Aux_Totales!$A:$A, Aperturas!$A$2), 0))</f>
        <v/>
      </c>
      <c r="LAR224" s="21" t="str">
        <f>IF(LAR220 = "", "", IFERROR(LAR220 / SUMIFS(Aux_Totales!$N:$N, Aux_Totales!$F:$F, $F224, Aux_Totales!$A:$A, Aperturas!$A$2), 0))</f>
        <v/>
      </c>
      <c r="LAS224" s="21" t="str">
        <f>IF(LAS220 = "", "", IFERROR(LAS220 / SUMIFS(Aux_Totales!$N:$N, Aux_Totales!$F:$F, $F224, Aux_Totales!$A:$A, Aperturas!$A$2), 0))</f>
        <v/>
      </c>
      <c r="LAT224" s="21" t="str">
        <f>IF(LAT220 = "", "", IFERROR(LAT220 / SUMIFS(Aux_Totales!$N:$N, Aux_Totales!$F:$F, $F224, Aux_Totales!$A:$A, Aperturas!$A$2), 0))</f>
        <v/>
      </c>
      <c r="LAU224" s="21" t="str">
        <f>IF(LAU220 = "", "", IFERROR(LAU220 / SUMIFS(Aux_Totales!$N:$N, Aux_Totales!$F:$F, $F224, Aux_Totales!$A:$A, Aperturas!$A$2), 0))</f>
        <v/>
      </c>
      <c r="LAV224" s="21" t="str">
        <f>IF(LAV220 = "", "", IFERROR(LAV220 / SUMIFS(Aux_Totales!$N:$N, Aux_Totales!$F:$F, $F224, Aux_Totales!$A:$A, Aperturas!$A$2), 0))</f>
        <v/>
      </c>
      <c r="LAW224" s="21" t="str">
        <f>IF(LAW220 = "", "", IFERROR(LAW220 / SUMIFS(Aux_Totales!$N:$N, Aux_Totales!$F:$F, $F224, Aux_Totales!$A:$A, Aperturas!$A$2), 0))</f>
        <v/>
      </c>
      <c r="LAX224" s="21" t="str">
        <f>IF(LAX220 = "", "", IFERROR(LAX220 / SUMIFS(Aux_Totales!$N:$N, Aux_Totales!$F:$F, $F224, Aux_Totales!$A:$A, Aperturas!$A$2), 0))</f>
        <v/>
      </c>
      <c r="LAY224" s="21" t="str">
        <f>IF(LAY220 = "", "", IFERROR(LAY220 / SUMIFS(Aux_Totales!$N:$N, Aux_Totales!$F:$F, $F224, Aux_Totales!$A:$A, Aperturas!$A$2), 0))</f>
        <v/>
      </c>
      <c r="LAZ224" s="21" t="str">
        <f>IF(LAZ220 = "", "", IFERROR(LAZ220 / SUMIFS(Aux_Totales!$N:$N, Aux_Totales!$F:$F, $F224, Aux_Totales!$A:$A, Aperturas!$A$2), 0))</f>
        <v/>
      </c>
      <c r="LBA224" s="21" t="str">
        <f>IF(LBA220 = "", "", IFERROR(LBA220 / SUMIFS(Aux_Totales!$N:$N, Aux_Totales!$F:$F, $F224, Aux_Totales!$A:$A, Aperturas!$A$2), 0))</f>
        <v/>
      </c>
      <c r="LBB224" s="21" t="str">
        <f>IF(LBB220 = "", "", IFERROR(LBB220 / SUMIFS(Aux_Totales!$N:$N, Aux_Totales!$F:$F, $F224, Aux_Totales!$A:$A, Aperturas!$A$2), 0))</f>
        <v/>
      </c>
      <c r="LBC224" s="21" t="str">
        <f>IF(LBC220 = "", "", IFERROR(LBC220 / SUMIFS(Aux_Totales!$N:$N, Aux_Totales!$F:$F, $F224, Aux_Totales!$A:$A, Aperturas!$A$2), 0))</f>
        <v/>
      </c>
      <c r="LBD224" s="21" t="str">
        <f>IF(LBD220 = "", "", IFERROR(LBD220 / SUMIFS(Aux_Totales!$N:$N, Aux_Totales!$F:$F, $F224, Aux_Totales!$A:$A, Aperturas!$A$2), 0))</f>
        <v/>
      </c>
      <c r="LBE224" s="21" t="str">
        <f>IF(LBE220 = "", "", IFERROR(LBE220 / SUMIFS(Aux_Totales!$N:$N, Aux_Totales!$F:$F, $F224, Aux_Totales!$A:$A, Aperturas!$A$2), 0))</f>
        <v/>
      </c>
      <c r="LBF224" s="21" t="str">
        <f>IF(LBF220 = "", "", IFERROR(LBF220 / SUMIFS(Aux_Totales!$N:$N, Aux_Totales!$F:$F, $F224, Aux_Totales!$A:$A, Aperturas!$A$2), 0))</f>
        <v/>
      </c>
      <c r="LBG224" s="21" t="str">
        <f>IF(LBG220 = "", "", IFERROR(LBG220 / SUMIFS(Aux_Totales!$N:$N, Aux_Totales!$F:$F, $F224, Aux_Totales!$A:$A, Aperturas!$A$2), 0))</f>
        <v/>
      </c>
      <c r="LBH224" s="21" t="str">
        <f>IF(LBH220 = "", "", IFERROR(LBH220 / SUMIFS(Aux_Totales!$N:$N, Aux_Totales!$F:$F, $F224, Aux_Totales!$A:$A, Aperturas!$A$2), 0))</f>
        <v/>
      </c>
      <c r="LBI224" s="21" t="str">
        <f>IF(LBI220 = "", "", IFERROR(LBI220 / SUMIFS(Aux_Totales!$N:$N, Aux_Totales!$F:$F, $F224, Aux_Totales!$A:$A, Aperturas!$A$2), 0))</f>
        <v/>
      </c>
      <c r="LBJ224" s="21" t="str">
        <f>IF(LBJ220 = "", "", IFERROR(LBJ220 / SUMIFS(Aux_Totales!$N:$N, Aux_Totales!$F:$F, $F224, Aux_Totales!$A:$A, Aperturas!$A$2), 0))</f>
        <v/>
      </c>
      <c r="LBK224" s="21" t="str">
        <f>IF(LBK220 = "", "", IFERROR(LBK220 / SUMIFS(Aux_Totales!$N:$N, Aux_Totales!$F:$F, $F224, Aux_Totales!$A:$A, Aperturas!$A$2), 0))</f>
        <v/>
      </c>
      <c r="LBL224" s="21" t="str">
        <f>IF(LBL220 = "", "", IFERROR(LBL220 / SUMIFS(Aux_Totales!$N:$N, Aux_Totales!$F:$F, $F224, Aux_Totales!$A:$A, Aperturas!$A$2), 0))</f>
        <v/>
      </c>
      <c r="LBM224" s="21" t="str">
        <f>IF(LBM220 = "", "", IFERROR(LBM220 / SUMIFS(Aux_Totales!$N:$N, Aux_Totales!$F:$F, $F224, Aux_Totales!$A:$A, Aperturas!$A$2), 0))</f>
        <v/>
      </c>
      <c r="LBN224" s="21" t="str">
        <f>IF(LBN220 = "", "", IFERROR(LBN220 / SUMIFS(Aux_Totales!$N:$N, Aux_Totales!$F:$F, $F224, Aux_Totales!$A:$A, Aperturas!$A$2), 0))</f>
        <v/>
      </c>
      <c r="LBO224" s="21" t="str">
        <f>IF(LBO220 = "", "", IFERROR(LBO220 / SUMIFS(Aux_Totales!$N:$N, Aux_Totales!$F:$F, $F224, Aux_Totales!$A:$A, Aperturas!$A$2), 0))</f>
        <v/>
      </c>
      <c r="LBP224" s="21" t="str">
        <f>IF(LBP220 = "", "", IFERROR(LBP220 / SUMIFS(Aux_Totales!$N:$N, Aux_Totales!$F:$F, $F224, Aux_Totales!$A:$A, Aperturas!$A$2), 0))</f>
        <v/>
      </c>
      <c r="LBQ224" s="21" t="str">
        <f>IF(LBQ220 = "", "", IFERROR(LBQ220 / SUMIFS(Aux_Totales!$N:$N, Aux_Totales!$F:$F, $F224, Aux_Totales!$A:$A, Aperturas!$A$2), 0))</f>
        <v/>
      </c>
      <c r="LBR224" s="21" t="str">
        <f>IF(LBR220 = "", "", IFERROR(LBR220 / SUMIFS(Aux_Totales!$N:$N, Aux_Totales!$F:$F, $F224, Aux_Totales!$A:$A, Aperturas!$A$2), 0))</f>
        <v/>
      </c>
      <c r="LBS224" s="21" t="str">
        <f>IF(LBS220 = "", "", IFERROR(LBS220 / SUMIFS(Aux_Totales!$N:$N, Aux_Totales!$F:$F, $F224, Aux_Totales!$A:$A, Aperturas!$A$2), 0))</f>
        <v/>
      </c>
      <c r="LBT224" s="21" t="str">
        <f>IF(LBT220 = "", "", IFERROR(LBT220 / SUMIFS(Aux_Totales!$N:$N, Aux_Totales!$F:$F, $F224, Aux_Totales!$A:$A, Aperturas!$A$2), 0))</f>
        <v/>
      </c>
      <c r="LBU224" s="21" t="str">
        <f>IF(LBU220 = "", "", IFERROR(LBU220 / SUMIFS(Aux_Totales!$N:$N, Aux_Totales!$F:$F, $F224, Aux_Totales!$A:$A, Aperturas!$A$2), 0))</f>
        <v/>
      </c>
      <c r="LBV224" s="21" t="str">
        <f>IF(LBV220 = "", "", IFERROR(LBV220 / SUMIFS(Aux_Totales!$N:$N, Aux_Totales!$F:$F, $F224, Aux_Totales!$A:$A, Aperturas!$A$2), 0))</f>
        <v/>
      </c>
      <c r="LBW224" s="21" t="str">
        <f>IF(LBW220 = "", "", IFERROR(LBW220 / SUMIFS(Aux_Totales!$N:$N, Aux_Totales!$F:$F, $F224, Aux_Totales!$A:$A, Aperturas!$A$2), 0))</f>
        <v/>
      </c>
      <c r="LBX224" s="21" t="str">
        <f>IF(LBX220 = "", "", IFERROR(LBX220 / SUMIFS(Aux_Totales!$N:$N, Aux_Totales!$F:$F, $F224, Aux_Totales!$A:$A, Aperturas!$A$2), 0))</f>
        <v/>
      </c>
      <c r="LBY224" s="21" t="str">
        <f>IF(LBY220 = "", "", IFERROR(LBY220 / SUMIFS(Aux_Totales!$N:$N, Aux_Totales!$F:$F, $F224, Aux_Totales!$A:$A, Aperturas!$A$2), 0))</f>
        <v/>
      </c>
      <c r="LBZ224" s="21" t="str">
        <f>IF(LBZ220 = "", "", IFERROR(LBZ220 / SUMIFS(Aux_Totales!$N:$N, Aux_Totales!$F:$F, $F224, Aux_Totales!$A:$A, Aperturas!$A$2), 0))</f>
        <v/>
      </c>
      <c r="LCA224" s="21" t="str">
        <f>IF(LCA220 = "", "", IFERROR(LCA220 / SUMIFS(Aux_Totales!$N:$N, Aux_Totales!$F:$F, $F224, Aux_Totales!$A:$A, Aperturas!$A$2), 0))</f>
        <v/>
      </c>
      <c r="LCB224" s="21" t="str">
        <f>IF(LCB220 = "", "", IFERROR(LCB220 / SUMIFS(Aux_Totales!$N:$N, Aux_Totales!$F:$F, $F224, Aux_Totales!$A:$A, Aperturas!$A$2), 0))</f>
        <v/>
      </c>
      <c r="LCC224" s="21" t="str">
        <f>IF(LCC220 = "", "", IFERROR(LCC220 / SUMIFS(Aux_Totales!$N:$N, Aux_Totales!$F:$F, $F224, Aux_Totales!$A:$A, Aperturas!$A$2), 0))</f>
        <v/>
      </c>
      <c r="LCD224" s="21" t="str">
        <f>IF(LCD220 = "", "", IFERROR(LCD220 / SUMIFS(Aux_Totales!$N:$N, Aux_Totales!$F:$F, $F224, Aux_Totales!$A:$A, Aperturas!$A$2), 0))</f>
        <v/>
      </c>
      <c r="LCE224" s="21" t="str">
        <f>IF(LCE220 = "", "", IFERROR(LCE220 / SUMIFS(Aux_Totales!$N:$N, Aux_Totales!$F:$F, $F224, Aux_Totales!$A:$A, Aperturas!$A$2), 0))</f>
        <v/>
      </c>
      <c r="LCF224" s="21" t="str">
        <f>IF(LCF220 = "", "", IFERROR(LCF220 / SUMIFS(Aux_Totales!$N:$N, Aux_Totales!$F:$F, $F224, Aux_Totales!$A:$A, Aperturas!$A$2), 0))</f>
        <v/>
      </c>
      <c r="LCG224" s="21" t="str">
        <f>IF(LCG220 = "", "", IFERROR(LCG220 / SUMIFS(Aux_Totales!$N:$N, Aux_Totales!$F:$F, $F224, Aux_Totales!$A:$A, Aperturas!$A$2), 0))</f>
        <v/>
      </c>
      <c r="LCH224" s="21" t="str">
        <f>IF(LCH220 = "", "", IFERROR(LCH220 / SUMIFS(Aux_Totales!$N:$N, Aux_Totales!$F:$F, $F224, Aux_Totales!$A:$A, Aperturas!$A$2), 0))</f>
        <v/>
      </c>
      <c r="LCI224" s="21" t="str">
        <f>IF(LCI220 = "", "", IFERROR(LCI220 / SUMIFS(Aux_Totales!$N:$N, Aux_Totales!$F:$F, $F224, Aux_Totales!$A:$A, Aperturas!$A$2), 0))</f>
        <v/>
      </c>
      <c r="LCJ224" s="21" t="str">
        <f>IF(LCJ220 = "", "", IFERROR(LCJ220 / SUMIFS(Aux_Totales!$N:$N, Aux_Totales!$F:$F, $F224, Aux_Totales!$A:$A, Aperturas!$A$2), 0))</f>
        <v/>
      </c>
      <c r="LCK224" s="21" t="str">
        <f>IF(LCK220 = "", "", IFERROR(LCK220 / SUMIFS(Aux_Totales!$N:$N, Aux_Totales!$F:$F, $F224, Aux_Totales!$A:$A, Aperturas!$A$2), 0))</f>
        <v/>
      </c>
      <c r="LCL224" s="21" t="str">
        <f>IF(LCL220 = "", "", IFERROR(LCL220 / SUMIFS(Aux_Totales!$N:$N, Aux_Totales!$F:$F, $F224, Aux_Totales!$A:$A, Aperturas!$A$2), 0))</f>
        <v/>
      </c>
      <c r="LCM224" s="21" t="str">
        <f>IF(LCM220 = "", "", IFERROR(LCM220 / SUMIFS(Aux_Totales!$N:$N, Aux_Totales!$F:$F, $F224, Aux_Totales!$A:$A, Aperturas!$A$2), 0))</f>
        <v/>
      </c>
      <c r="LCN224" s="21" t="str">
        <f>IF(LCN220 = "", "", IFERROR(LCN220 / SUMIFS(Aux_Totales!$N:$N, Aux_Totales!$F:$F, $F224, Aux_Totales!$A:$A, Aperturas!$A$2), 0))</f>
        <v/>
      </c>
      <c r="LCO224" s="21" t="str">
        <f>IF(LCO220 = "", "", IFERROR(LCO220 / SUMIFS(Aux_Totales!$N:$N, Aux_Totales!$F:$F, $F224, Aux_Totales!$A:$A, Aperturas!$A$2), 0))</f>
        <v/>
      </c>
      <c r="LCP224" s="21" t="str">
        <f>IF(LCP220 = "", "", IFERROR(LCP220 / SUMIFS(Aux_Totales!$N:$N, Aux_Totales!$F:$F, $F224, Aux_Totales!$A:$A, Aperturas!$A$2), 0))</f>
        <v/>
      </c>
      <c r="LCQ224" s="21" t="str">
        <f>IF(LCQ220 = "", "", IFERROR(LCQ220 / SUMIFS(Aux_Totales!$N:$N, Aux_Totales!$F:$F, $F224, Aux_Totales!$A:$A, Aperturas!$A$2), 0))</f>
        <v/>
      </c>
      <c r="LCR224" s="21" t="str">
        <f>IF(LCR220 = "", "", IFERROR(LCR220 / SUMIFS(Aux_Totales!$N:$N, Aux_Totales!$F:$F, $F224, Aux_Totales!$A:$A, Aperturas!$A$2), 0))</f>
        <v/>
      </c>
      <c r="LCS224" s="21" t="str">
        <f>IF(LCS220 = "", "", IFERROR(LCS220 / SUMIFS(Aux_Totales!$N:$N, Aux_Totales!$F:$F, $F224, Aux_Totales!$A:$A, Aperturas!$A$2), 0))</f>
        <v/>
      </c>
      <c r="LCT224" s="21" t="str">
        <f>IF(LCT220 = "", "", IFERROR(LCT220 / SUMIFS(Aux_Totales!$N:$N, Aux_Totales!$F:$F, $F224, Aux_Totales!$A:$A, Aperturas!$A$2), 0))</f>
        <v/>
      </c>
      <c r="LCU224" s="21" t="str">
        <f>IF(LCU220 = "", "", IFERROR(LCU220 / SUMIFS(Aux_Totales!$N:$N, Aux_Totales!$F:$F, $F224, Aux_Totales!$A:$A, Aperturas!$A$2), 0))</f>
        <v/>
      </c>
      <c r="LCV224" s="21" t="str">
        <f>IF(LCV220 = "", "", IFERROR(LCV220 / SUMIFS(Aux_Totales!$N:$N, Aux_Totales!$F:$F, $F224, Aux_Totales!$A:$A, Aperturas!$A$2), 0))</f>
        <v/>
      </c>
      <c r="LCW224" s="21" t="str">
        <f>IF(LCW220 = "", "", IFERROR(LCW220 / SUMIFS(Aux_Totales!$N:$N, Aux_Totales!$F:$F, $F224, Aux_Totales!$A:$A, Aperturas!$A$2), 0))</f>
        <v/>
      </c>
      <c r="LCX224" s="21" t="str">
        <f>IF(LCX220 = "", "", IFERROR(LCX220 / SUMIFS(Aux_Totales!$N:$N, Aux_Totales!$F:$F, $F224, Aux_Totales!$A:$A, Aperturas!$A$2), 0))</f>
        <v/>
      </c>
      <c r="LCY224" s="21" t="str">
        <f>IF(LCY220 = "", "", IFERROR(LCY220 / SUMIFS(Aux_Totales!$N:$N, Aux_Totales!$F:$F, $F224, Aux_Totales!$A:$A, Aperturas!$A$2), 0))</f>
        <v/>
      </c>
      <c r="LCZ224" s="21" t="str">
        <f>IF(LCZ220 = "", "", IFERROR(LCZ220 / SUMIFS(Aux_Totales!$N:$N, Aux_Totales!$F:$F, $F224, Aux_Totales!$A:$A, Aperturas!$A$2), 0))</f>
        <v/>
      </c>
      <c r="LDA224" s="21" t="str">
        <f>IF(LDA220 = "", "", IFERROR(LDA220 / SUMIFS(Aux_Totales!$N:$N, Aux_Totales!$F:$F, $F224, Aux_Totales!$A:$A, Aperturas!$A$2), 0))</f>
        <v/>
      </c>
      <c r="LDB224" s="21" t="str">
        <f>IF(LDB220 = "", "", IFERROR(LDB220 / SUMIFS(Aux_Totales!$N:$N, Aux_Totales!$F:$F, $F224, Aux_Totales!$A:$A, Aperturas!$A$2), 0))</f>
        <v/>
      </c>
      <c r="LDC224" s="21" t="str">
        <f>IF(LDC220 = "", "", IFERROR(LDC220 / SUMIFS(Aux_Totales!$N:$N, Aux_Totales!$F:$F, $F224, Aux_Totales!$A:$A, Aperturas!$A$2), 0))</f>
        <v/>
      </c>
      <c r="LDD224" s="21" t="str">
        <f>IF(LDD220 = "", "", IFERROR(LDD220 / SUMIFS(Aux_Totales!$N:$N, Aux_Totales!$F:$F, $F224, Aux_Totales!$A:$A, Aperturas!$A$2), 0))</f>
        <v/>
      </c>
      <c r="LDE224" s="21" t="str">
        <f>IF(LDE220 = "", "", IFERROR(LDE220 / SUMIFS(Aux_Totales!$N:$N, Aux_Totales!$F:$F, $F224, Aux_Totales!$A:$A, Aperturas!$A$2), 0))</f>
        <v/>
      </c>
      <c r="LDF224" s="21" t="str">
        <f>IF(LDF220 = "", "", IFERROR(LDF220 / SUMIFS(Aux_Totales!$N:$N, Aux_Totales!$F:$F, $F224, Aux_Totales!$A:$A, Aperturas!$A$2), 0))</f>
        <v/>
      </c>
      <c r="LDG224" s="21" t="str">
        <f>IF(LDG220 = "", "", IFERROR(LDG220 / SUMIFS(Aux_Totales!$N:$N, Aux_Totales!$F:$F, $F224, Aux_Totales!$A:$A, Aperturas!$A$2), 0))</f>
        <v/>
      </c>
      <c r="LDH224" s="21" t="str">
        <f>IF(LDH220 = "", "", IFERROR(LDH220 / SUMIFS(Aux_Totales!$N:$N, Aux_Totales!$F:$F, $F224, Aux_Totales!$A:$A, Aperturas!$A$2), 0))</f>
        <v/>
      </c>
      <c r="LDI224" s="21" t="str">
        <f>IF(LDI220 = "", "", IFERROR(LDI220 / SUMIFS(Aux_Totales!$N:$N, Aux_Totales!$F:$F, $F224, Aux_Totales!$A:$A, Aperturas!$A$2), 0))</f>
        <v/>
      </c>
      <c r="LDJ224" s="21" t="str">
        <f>IF(LDJ220 = "", "", IFERROR(LDJ220 / SUMIFS(Aux_Totales!$N:$N, Aux_Totales!$F:$F, $F224, Aux_Totales!$A:$A, Aperturas!$A$2), 0))</f>
        <v/>
      </c>
      <c r="LDK224" s="21" t="str">
        <f>IF(LDK220 = "", "", IFERROR(LDK220 / SUMIFS(Aux_Totales!$N:$N, Aux_Totales!$F:$F, $F224, Aux_Totales!$A:$A, Aperturas!$A$2), 0))</f>
        <v/>
      </c>
      <c r="LDL224" s="21" t="str">
        <f>IF(LDL220 = "", "", IFERROR(LDL220 / SUMIFS(Aux_Totales!$N:$N, Aux_Totales!$F:$F, $F224, Aux_Totales!$A:$A, Aperturas!$A$2), 0))</f>
        <v/>
      </c>
      <c r="LDM224" s="21" t="str">
        <f>IF(LDM220 = "", "", IFERROR(LDM220 / SUMIFS(Aux_Totales!$N:$N, Aux_Totales!$F:$F, $F224, Aux_Totales!$A:$A, Aperturas!$A$2), 0))</f>
        <v/>
      </c>
      <c r="LDN224" s="21" t="str">
        <f>IF(LDN220 = "", "", IFERROR(LDN220 / SUMIFS(Aux_Totales!$N:$N, Aux_Totales!$F:$F, $F224, Aux_Totales!$A:$A, Aperturas!$A$2), 0))</f>
        <v/>
      </c>
      <c r="LDO224" s="21" t="str">
        <f>IF(LDO220 = "", "", IFERROR(LDO220 / SUMIFS(Aux_Totales!$N:$N, Aux_Totales!$F:$F, $F224, Aux_Totales!$A:$A, Aperturas!$A$2), 0))</f>
        <v/>
      </c>
      <c r="LDP224" s="21" t="str">
        <f>IF(LDP220 = "", "", IFERROR(LDP220 / SUMIFS(Aux_Totales!$N:$N, Aux_Totales!$F:$F, $F224, Aux_Totales!$A:$A, Aperturas!$A$2), 0))</f>
        <v/>
      </c>
      <c r="LDQ224" s="21" t="str">
        <f>IF(LDQ220 = "", "", IFERROR(LDQ220 / SUMIFS(Aux_Totales!$N:$N, Aux_Totales!$F:$F, $F224, Aux_Totales!$A:$A, Aperturas!$A$2), 0))</f>
        <v/>
      </c>
      <c r="LDR224" s="21" t="str">
        <f>IF(LDR220 = "", "", IFERROR(LDR220 / SUMIFS(Aux_Totales!$N:$N, Aux_Totales!$F:$F, $F224, Aux_Totales!$A:$A, Aperturas!$A$2), 0))</f>
        <v/>
      </c>
      <c r="LDS224" s="21" t="str">
        <f>IF(LDS220 = "", "", IFERROR(LDS220 / SUMIFS(Aux_Totales!$N:$N, Aux_Totales!$F:$F, $F224, Aux_Totales!$A:$A, Aperturas!$A$2), 0))</f>
        <v/>
      </c>
      <c r="LDT224" s="21" t="str">
        <f>IF(LDT220 = "", "", IFERROR(LDT220 / SUMIFS(Aux_Totales!$N:$N, Aux_Totales!$F:$F, $F224, Aux_Totales!$A:$A, Aperturas!$A$2), 0))</f>
        <v/>
      </c>
      <c r="LDU224" s="21" t="str">
        <f>IF(LDU220 = "", "", IFERROR(LDU220 / SUMIFS(Aux_Totales!$N:$N, Aux_Totales!$F:$F, $F224, Aux_Totales!$A:$A, Aperturas!$A$2), 0))</f>
        <v/>
      </c>
      <c r="LDV224" s="21" t="str">
        <f>IF(LDV220 = "", "", IFERROR(LDV220 / SUMIFS(Aux_Totales!$N:$N, Aux_Totales!$F:$F, $F224, Aux_Totales!$A:$A, Aperturas!$A$2), 0))</f>
        <v/>
      </c>
      <c r="LDW224" s="21" t="str">
        <f>IF(LDW220 = "", "", IFERROR(LDW220 / SUMIFS(Aux_Totales!$N:$N, Aux_Totales!$F:$F, $F224, Aux_Totales!$A:$A, Aperturas!$A$2), 0))</f>
        <v/>
      </c>
      <c r="LDX224" s="21" t="str">
        <f>IF(LDX220 = "", "", IFERROR(LDX220 / SUMIFS(Aux_Totales!$N:$N, Aux_Totales!$F:$F, $F224, Aux_Totales!$A:$A, Aperturas!$A$2), 0))</f>
        <v/>
      </c>
      <c r="LDY224" s="21" t="str">
        <f>IF(LDY220 = "", "", IFERROR(LDY220 / SUMIFS(Aux_Totales!$N:$N, Aux_Totales!$F:$F, $F224, Aux_Totales!$A:$A, Aperturas!$A$2), 0))</f>
        <v/>
      </c>
      <c r="LDZ224" s="21" t="str">
        <f>IF(LDZ220 = "", "", IFERROR(LDZ220 / SUMIFS(Aux_Totales!$N:$N, Aux_Totales!$F:$F, $F224, Aux_Totales!$A:$A, Aperturas!$A$2), 0))</f>
        <v/>
      </c>
      <c r="LEA224" s="21" t="str">
        <f>IF(LEA220 = "", "", IFERROR(LEA220 / SUMIFS(Aux_Totales!$N:$N, Aux_Totales!$F:$F, $F224, Aux_Totales!$A:$A, Aperturas!$A$2), 0))</f>
        <v/>
      </c>
      <c r="LEB224" s="21" t="str">
        <f>IF(LEB220 = "", "", IFERROR(LEB220 / SUMIFS(Aux_Totales!$N:$N, Aux_Totales!$F:$F, $F224, Aux_Totales!$A:$A, Aperturas!$A$2), 0))</f>
        <v/>
      </c>
      <c r="LEC224" s="21" t="str">
        <f>IF(LEC220 = "", "", IFERROR(LEC220 / SUMIFS(Aux_Totales!$N:$N, Aux_Totales!$F:$F, $F224, Aux_Totales!$A:$A, Aperturas!$A$2), 0))</f>
        <v/>
      </c>
      <c r="LED224" s="21" t="str">
        <f>IF(LED220 = "", "", IFERROR(LED220 / SUMIFS(Aux_Totales!$N:$N, Aux_Totales!$F:$F, $F224, Aux_Totales!$A:$A, Aperturas!$A$2), 0))</f>
        <v/>
      </c>
      <c r="LEE224" s="21" t="str">
        <f>IF(LEE220 = "", "", IFERROR(LEE220 / SUMIFS(Aux_Totales!$N:$N, Aux_Totales!$F:$F, $F224, Aux_Totales!$A:$A, Aperturas!$A$2), 0))</f>
        <v/>
      </c>
      <c r="LEF224" s="21" t="str">
        <f>IF(LEF220 = "", "", IFERROR(LEF220 / SUMIFS(Aux_Totales!$N:$N, Aux_Totales!$F:$F, $F224, Aux_Totales!$A:$A, Aperturas!$A$2), 0))</f>
        <v/>
      </c>
      <c r="LEG224" s="21" t="str">
        <f>IF(LEG220 = "", "", IFERROR(LEG220 / SUMIFS(Aux_Totales!$N:$N, Aux_Totales!$F:$F, $F224, Aux_Totales!$A:$A, Aperturas!$A$2), 0))</f>
        <v/>
      </c>
      <c r="LEH224" s="21" t="str">
        <f>IF(LEH220 = "", "", IFERROR(LEH220 / SUMIFS(Aux_Totales!$N:$N, Aux_Totales!$F:$F, $F224, Aux_Totales!$A:$A, Aperturas!$A$2), 0))</f>
        <v/>
      </c>
      <c r="LEI224" s="21" t="str">
        <f>IF(LEI220 = "", "", IFERROR(LEI220 / SUMIFS(Aux_Totales!$N:$N, Aux_Totales!$F:$F, $F224, Aux_Totales!$A:$A, Aperturas!$A$2), 0))</f>
        <v/>
      </c>
      <c r="LEJ224" s="21" t="str">
        <f>IF(LEJ220 = "", "", IFERROR(LEJ220 / SUMIFS(Aux_Totales!$N:$N, Aux_Totales!$F:$F, $F224, Aux_Totales!$A:$A, Aperturas!$A$2), 0))</f>
        <v/>
      </c>
      <c r="LEK224" s="21" t="str">
        <f>IF(LEK220 = "", "", IFERROR(LEK220 / SUMIFS(Aux_Totales!$N:$N, Aux_Totales!$F:$F, $F224, Aux_Totales!$A:$A, Aperturas!$A$2), 0))</f>
        <v/>
      </c>
      <c r="LEL224" s="21" t="str">
        <f>IF(LEL220 = "", "", IFERROR(LEL220 / SUMIFS(Aux_Totales!$N:$N, Aux_Totales!$F:$F, $F224, Aux_Totales!$A:$A, Aperturas!$A$2), 0))</f>
        <v/>
      </c>
      <c r="LEM224" s="21" t="str">
        <f>IF(LEM220 = "", "", IFERROR(LEM220 / SUMIFS(Aux_Totales!$N:$N, Aux_Totales!$F:$F, $F224, Aux_Totales!$A:$A, Aperturas!$A$2), 0))</f>
        <v/>
      </c>
      <c r="LEN224" s="21" t="str">
        <f>IF(LEN220 = "", "", IFERROR(LEN220 / SUMIFS(Aux_Totales!$N:$N, Aux_Totales!$F:$F, $F224, Aux_Totales!$A:$A, Aperturas!$A$2), 0))</f>
        <v/>
      </c>
      <c r="LEO224" s="21" t="str">
        <f>IF(LEO220 = "", "", IFERROR(LEO220 / SUMIFS(Aux_Totales!$N:$N, Aux_Totales!$F:$F, $F224, Aux_Totales!$A:$A, Aperturas!$A$2), 0))</f>
        <v/>
      </c>
      <c r="LEP224" s="21" t="str">
        <f>IF(LEP220 = "", "", IFERROR(LEP220 / SUMIFS(Aux_Totales!$N:$N, Aux_Totales!$F:$F, $F224, Aux_Totales!$A:$A, Aperturas!$A$2), 0))</f>
        <v/>
      </c>
      <c r="LEQ224" s="21" t="str">
        <f>IF(LEQ220 = "", "", IFERROR(LEQ220 / SUMIFS(Aux_Totales!$N:$N, Aux_Totales!$F:$F, $F224, Aux_Totales!$A:$A, Aperturas!$A$2), 0))</f>
        <v/>
      </c>
      <c r="LER224" s="21" t="str">
        <f>IF(LER220 = "", "", IFERROR(LER220 / SUMIFS(Aux_Totales!$N:$N, Aux_Totales!$F:$F, $F224, Aux_Totales!$A:$A, Aperturas!$A$2), 0))</f>
        <v/>
      </c>
      <c r="LES224" s="21" t="str">
        <f>IF(LES220 = "", "", IFERROR(LES220 / SUMIFS(Aux_Totales!$N:$N, Aux_Totales!$F:$F, $F224, Aux_Totales!$A:$A, Aperturas!$A$2), 0))</f>
        <v/>
      </c>
      <c r="LET224" s="21" t="str">
        <f>IF(LET220 = "", "", IFERROR(LET220 / SUMIFS(Aux_Totales!$N:$N, Aux_Totales!$F:$F, $F224, Aux_Totales!$A:$A, Aperturas!$A$2), 0))</f>
        <v/>
      </c>
      <c r="LEU224" s="21" t="str">
        <f>IF(LEU220 = "", "", IFERROR(LEU220 / SUMIFS(Aux_Totales!$N:$N, Aux_Totales!$F:$F, $F224, Aux_Totales!$A:$A, Aperturas!$A$2), 0))</f>
        <v/>
      </c>
      <c r="LEV224" s="21" t="str">
        <f>IF(LEV220 = "", "", IFERROR(LEV220 / SUMIFS(Aux_Totales!$N:$N, Aux_Totales!$F:$F, $F224, Aux_Totales!$A:$A, Aperturas!$A$2), 0))</f>
        <v/>
      </c>
      <c r="LEW224" s="21" t="str">
        <f>IF(LEW220 = "", "", IFERROR(LEW220 / SUMIFS(Aux_Totales!$N:$N, Aux_Totales!$F:$F, $F224, Aux_Totales!$A:$A, Aperturas!$A$2), 0))</f>
        <v/>
      </c>
      <c r="LEX224" s="21" t="str">
        <f>IF(LEX220 = "", "", IFERROR(LEX220 / SUMIFS(Aux_Totales!$N:$N, Aux_Totales!$F:$F, $F224, Aux_Totales!$A:$A, Aperturas!$A$2), 0))</f>
        <v/>
      </c>
      <c r="LEY224" s="21" t="str">
        <f>IF(LEY220 = "", "", IFERROR(LEY220 / SUMIFS(Aux_Totales!$N:$N, Aux_Totales!$F:$F, $F224, Aux_Totales!$A:$A, Aperturas!$A$2), 0))</f>
        <v/>
      </c>
      <c r="LEZ224" s="21" t="str">
        <f>IF(LEZ220 = "", "", IFERROR(LEZ220 / SUMIFS(Aux_Totales!$N:$N, Aux_Totales!$F:$F, $F224, Aux_Totales!$A:$A, Aperturas!$A$2), 0))</f>
        <v/>
      </c>
      <c r="LFA224" s="21" t="str">
        <f>IF(LFA220 = "", "", IFERROR(LFA220 / SUMIFS(Aux_Totales!$N:$N, Aux_Totales!$F:$F, $F224, Aux_Totales!$A:$A, Aperturas!$A$2), 0))</f>
        <v/>
      </c>
      <c r="LFB224" s="21" t="str">
        <f>IF(LFB220 = "", "", IFERROR(LFB220 / SUMIFS(Aux_Totales!$N:$N, Aux_Totales!$F:$F, $F224, Aux_Totales!$A:$A, Aperturas!$A$2), 0))</f>
        <v/>
      </c>
      <c r="LFC224" s="21" t="str">
        <f>IF(LFC220 = "", "", IFERROR(LFC220 / SUMIFS(Aux_Totales!$N:$N, Aux_Totales!$F:$F, $F224, Aux_Totales!$A:$A, Aperturas!$A$2), 0))</f>
        <v/>
      </c>
      <c r="LFD224" s="21" t="str">
        <f>IF(LFD220 = "", "", IFERROR(LFD220 / SUMIFS(Aux_Totales!$N:$N, Aux_Totales!$F:$F, $F224, Aux_Totales!$A:$A, Aperturas!$A$2), 0))</f>
        <v/>
      </c>
      <c r="LFE224" s="21" t="str">
        <f>IF(LFE220 = "", "", IFERROR(LFE220 / SUMIFS(Aux_Totales!$N:$N, Aux_Totales!$F:$F, $F224, Aux_Totales!$A:$A, Aperturas!$A$2), 0))</f>
        <v/>
      </c>
      <c r="LFF224" s="21" t="str">
        <f>IF(LFF220 = "", "", IFERROR(LFF220 / SUMIFS(Aux_Totales!$N:$N, Aux_Totales!$F:$F, $F224, Aux_Totales!$A:$A, Aperturas!$A$2), 0))</f>
        <v/>
      </c>
      <c r="LFG224" s="21" t="str">
        <f>IF(LFG220 = "", "", IFERROR(LFG220 / SUMIFS(Aux_Totales!$N:$N, Aux_Totales!$F:$F, $F224, Aux_Totales!$A:$A, Aperturas!$A$2), 0))</f>
        <v/>
      </c>
      <c r="LFH224" s="21" t="str">
        <f>IF(LFH220 = "", "", IFERROR(LFH220 / SUMIFS(Aux_Totales!$N:$N, Aux_Totales!$F:$F, $F224, Aux_Totales!$A:$A, Aperturas!$A$2), 0))</f>
        <v/>
      </c>
      <c r="LFI224" s="21" t="str">
        <f>IF(LFI220 = "", "", IFERROR(LFI220 / SUMIFS(Aux_Totales!$N:$N, Aux_Totales!$F:$F, $F224, Aux_Totales!$A:$A, Aperturas!$A$2), 0))</f>
        <v/>
      </c>
      <c r="LFJ224" s="21" t="str">
        <f>IF(LFJ220 = "", "", IFERROR(LFJ220 / SUMIFS(Aux_Totales!$N:$N, Aux_Totales!$F:$F, $F224, Aux_Totales!$A:$A, Aperturas!$A$2), 0))</f>
        <v/>
      </c>
      <c r="LFK224" s="21" t="str">
        <f>IF(LFK220 = "", "", IFERROR(LFK220 / SUMIFS(Aux_Totales!$N:$N, Aux_Totales!$F:$F, $F224, Aux_Totales!$A:$A, Aperturas!$A$2), 0))</f>
        <v/>
      </c>
      <c r="LFL224" s="21" t="str">
        <f>IF(LFL220 = "", "", IFERROR(LFL220 / SUMIFS(Aux_Totales!$N:$N, Aux_Totales!$F:$F, $F224, Aux_Totales!$A:$A, Aperturas!$A$2), 0))</f>
        <v/>
      </c>
      <c r="LFM224" s="21" t="str">
        <f>IF(LFM220 = "", "", IFERROR(LFM220 / SUMIFS(Aux_Totales!$N:$N, Aux_Totales!$F:$F, $F224, Aux_Totales!$A:$A, Aperturas!$A$2), 0))</f>
        <v/>
      </c>
      <c r="LFN224" s="21" t="str">
        <f>IF(LFN220 = "", "", IFERROR(LFN220 / SUMIFS(Aux_Totales!$N:$N, Aux_Totales!$F:$F, $F224, Aux_Totales!$A:$A, Aperturas!$A$2), 0))</f>
        <v/>
      </c>
      <c r="LFO224" s="21" t="str">
        <f>IF(LFO220 = "", "", IFERROR(LFO220 / SUMIFS(Aux_Totales!$N:$N, Aux_Totales!$F:$F, $F224, Aux_Totales!$A:$A, Aperturas!$A$2), 0))</f>
        <v/>
      </c>
      <c r="LFP224" s="21" t="str">
        <f>IF(LFP220 = "", "", IFERROR(LFP220 / SUMIFS(Aux_Totales!$N:$N, Aux_Totales!$F:$F, $F224, Aux_Totales!$A:$A, Aperturas!$A$2), 0))</f>
        <v/>
      </c>
      <c r="LFQ224" s="21" t="str">
        <f>IF(LFQ220 = "", "", IFERROR(LFQ220 / SUMIFS(Aux_Totales!$N:$N, Aux_Totales!$F:$F, $F224, Aux_Totales!$A:$A, Aperturas!$A$2), 0))</f>
        <v/>
      </c>
      <c r="LFR224" s="21" t="str">
        <f>IF(LFR220 = "", "", IFERROR(LFR220 / SUMIFS(Aux_Totales!$N:$N, Aux_Totales!$F:$F, $F224, Aux_Totales!$A:$A, Aperturas!$A$2), 0))</f>
        <v/>
      </c>
      <c r="LFS224" s="21" t="str">
        <f>IF(LFS220 = "", "", IFERROR(LFS220 / SUMIFS(Aux_Totales!$N:$N, Aux_Totales!$F:$F, $F224, Aux_Totales!$A:$A, Aperturas!$A$2), 0))</f>
        <v/>
      </c>
      <c r="LFT224" s="21" t="str">
        <f>IF(LFT220 = "", "", IFERROR(LFT220 / SUMIFS(Aux_Totales!$N:$N, Aux_Totales!$F:$F, $F224, Aux_Totales!$A:$A, Aperturas!$A$2), 0))</f>
        <v/>
      </c>
      <c r="LFU224" s="21" t="str">
        <f>IF(LFU220 = "", "", IFERROR(LFU220 / SUMIFS(Aux_Totales!$N:$N, Aux_Totales!$F:$F, $F224, Aux_Totales!$A:$A, Aperturas!$A$2), 0))</f>
        <v/>
      </c>
      <c r="LFV224" s="21" t="str">
        <f>IF(LFV220 = "", "", IFERROR(LFV220 / SUMIFS(Aux_Totales!$N:$N, Aux_Totales!$F:$F, $F224, Aux_Totales!$A:$A, Aperturas!$A$2), 0))</f>
        <v/>
      </c>
      <c r="LFW224" s="21" t="str">
        <f>IF(LFW220 = "", "", IFERROR(LFW220 / SUMIFS(Aux_Totales!$N:$N, Aux_Totales!$F:$F, $F224, Aux_Totales!$A:$A, Aperturas!$A$2), 0))</f>
        <v/>
      </c>
      <c r="LFX224" s="21" t="str">
        <f>IF(LFX220 = "", "", IFERROR(LFX220 / SUMIFS(Aux_Totales!$N:$N, Aux_Totales!$F:$F, $F224, Aux_Totales!$A:$A, Aperturas!$A$2), 0))</f>
        <v/>
      </c>
      <c r="LFY224" s="21" t="str">
        <f>IF(LFY220 = "", "", IFERROR(LFY220 / SUMIFS(Aux_Totales!$N:$N, Aux_Totales!$F:$F, $F224, Aux_Totales!$A:$A, Aperturas!$A$2), 0))</f>
        <v/>
      </c>
      <c r="LFZ224" s="21" t="str">
        <f>IF(LFZ220 = "", "", IFERROR(LFZ220 / SUMIFS(Aux_Totales!$N:$N, Aux_Totales!$F:$F, $F224, Aux_Totales!$A:$A, Aperturas!$A$2), 0))</f>
        <v/>
      </c>
      <c r="LGA224" s="21" t="str">
        <f>IF(LGA220 = "", "", IFERROR(LGA220 / SUMIFS(Aux_Totales!$N:$N, Aux_Totales!$F:$F, $F224, Aux_Totales!$A:$A, Aperturas!$A$2), 0))</f>
        <v/>
      </c>
      <c r="LGB224" s="21" t="str">
        <f>IF(LGB220 = "", "", IFERROR(LGB220 / SUMIFS(Aux_Totales!$N:$N, Aux_Totales!$F:$F, $F224, Aux_Totales!$A:$A, Aperturas!$A$2), 0))</f>
        <v/>
      </c>
      <c r="LGC224" s="21" t="str">
        <f>IF(LGC220 = "", "", IFERROR(LGC220 / SUMIFS(Aux_Totales!$N:$N, Aux_Totales!$F:$F, $F224, Aux_Totales!$A:$A, Aperturas!$A$2), 0))</f>
        <v/>
      </c>
      <c r="LGD224" s="21" t="str">
        <f>IF(LGD220 = "", "", IFERROR(LGD220 / SUMIFS(Aux_Totales!$N:$N, Aux_Totales!$F:$F, $F224, Aux_Totales!$A:$A, Aperturas!$A$2), 0))</f>
        <v/>
      </c>
      <c r="LGE224" s="21" t="str">
        <f>IF(LGE220 = "", "", IFERROR(LGE220 / SUMIFS(Aux_Totales!$N:$N, Aux_Totales!$F:$F, $F224, Aux_Totales!$A:$A, Aperturas!$A$2), 0))</f>
        <v/>
      </c>
      <c r="LGF224" s="21" t="str">
        <f>IF(LGF220 = "", "", IFERROR(LGF220 / SUMIFS(Aux_Totales!$N:$N, Aux_Totales!$F:$F, $F224, Aux_Totales!$A:$A, Aperturas!$A$2), 0))</f>
        <v/>
      </c>
      <c r="LGG224" s="21" t="str">
        <f>IF(LGG220 = "", "", IFERROR(LGG220 / SUMIFS(Aux_Totales!$N:$N, Aux_Totales!$F:$F, $F224, Aux_Totales!$A:$A, Aperturas!$A$2), 0))</f>
        <v/>
      </c>
      <c r="LGH224" s="21" t="str">
        <f>IF(LGH220 = "", "", IFERROR(LGH220 / SUMIFS(Aux_Totales!$N:$N, Aux_Totales!$F:$F, $F224, Aux_Totales!$A:$A, Aperturas!$A$2), 0))</f>
        <v/>
      </c>
      <c r="LGI224" s="21" t="str">
        <f>IF(LGI220 = "", "", IFERROR(LGI220 / SUMIFS(Aux_Totales!$N:$N, Aux_Totales!$F:$F, $F224, Aux_Totales!$A:$A, Aperturas!$A$2), 0))</f>
        <v/>
      </c>
      <c r="LGJ224" s="21" t="str">
        <f>IF(LGJ220 = "", "", IFERROR(LGJ220 / SUMIFS(Aux_Totales!$N:$N, Aux_Totales!$F:$F, $F224, Aux_Totales!$A:$A, Aperturas!$A$2), 0))</f>
        <v/>
      </c>
      <c r="LGK224" s="21" t="str">
        <f>IF(LGK220 = "", "", IFERROR(LGK220 / SUMIFS(Aux_Totales!$N:$N, Aux_Totales!$F:$F, $F224, Aux_Totales!$A:$A, Aperturas!$A$2), 0))</f>
        <v/>
      </c>
      <c r="LGL224" s="21" t="str">
        <f>IF(LGL220 = "", "", IFERROR(LGL220 / SUMIFS(Aux_Totales!$N:$N, Aux_Totales!$F:$F, $F224, Aux_Totales!$A:$A, Aperturas!$A$2), 0))</f>
        <v/>
      </c>
      <c r="LGM224" s="21" t="str">
        <f>IF(LGM220 = "", "", IFERROR(LGM220 / SUMIFS(Aux_Totales!$N:$N, Aux_Totales!$F:$F, $F224, Aux_Totales!$A:$A, Aperturas!$A$2), 0))</f>
        <v/>
      </c>
      <c r="LGN224" s="21" t="str">
        <f>IF(LGN220 = "", "", IFERROR(LGN220 / SUMIFS(Aux_Totales!$N:$N, Aux_Totales!$F:$F, $F224, Aux_Totales!$A:$A, Aperturas!$A$2), 0))</f>
        <v/>
      </c>
      <c r="LGO224" s="21" t="str">
        <f>IF(LGO220 = "", "", IFERROR(LGO220 / SUMIFS(Aux_Totales!$N:$N, Aux_Totales!$F:$F, $F224, Aux_Totales!$A:$A, Aperturas!$A$2), 0))</f>
        <v/>
      </c>
      <c r="LGP224" s="21" t="str">
        <f>IF(LGP220 = "", "", IFERROR(LGP220 / SUMIFS(Aux_Totales!$N:$N, Aux_Totales!$F:$F, $F224, Aux_Totales!$A:$A, Aperturas!$A$2), 0))</f>
        <v/>
      </c>
      <c r="LGQ224" s="21" t="str">
        <f>IF(LGQ220 = "", "", IFERROR(LGQ220 / SUMIFS(Aux_Totales!$N:$N, Aux_Totales!$F:$F, $F224, Aux_Totales!$A:$A, Aperturas!$A$2), 0))</f>
        <v/>
      </c>
      <c r="LGR224" s="21" t="str">
        <f>IF(LGR220 = "", "", IFERROR(LGR220 / SUMIFS(Aux_Totales!$N:$N, Aux_Totales!$F:$F, $F224, Aux_Totales!$A:$A, Aperturas!$A$2), 0))</f>
        <v/>
      </c>
      <c r="LGS224" s="21" t="str">
        <f>IF(LGS220 = "", "", IFERROR(LGS220 / SUMIFS(Aux_Totales!$N:$N, Aux_Totales!$F:$F, $F224, Aux_Totales!$A:$A, Aperturas!$A$2), 0))</f>
        <v/>
      </c>
      <c r="LGT224" s="21" t="str">
        <f>IF(LGT220 = "", "", IFERROR(LGT220 / SUMIFS(Aux_Totales!$N:$N, Aux_Totales!$F:$F, $F224, Aux_Totales!$A:$A, Aperturas!$A$2), 0))</f>
        <v/>
      </c>
      <c r="LGU224" s="21" t="str">
        <f>IF(LGU220 = "", "", IFERROR(LGU220 / SUMIFS(Aux_Totales!$N:$N, Aux_Totales!$F:$F, $F224, Aux_Totales!$A:$A, Aperturas!$A$2), 0))</f>
        <v/>
      </c>
      <c r="LGV224" s="21" t="str">
        <f>IF(LGV220 = "", "", IFERROR(LGV220 / SUMIFS(Aux_Totales!$N:$N, Aux_Totales!$F:$F, $F224, Aux_Totales!$A:$A, Aperturas!$A$2), 0))</f>
        <v/>
      </c>
      <c r="LGW224" s="21" t="str">
        <f>IF(LGW220 = "", "", IFERROR(LGW220 / SUMIFS(Aux_Totales!$N:$N, Aux_Totales!$F:$F, $F224, Aux_Totales!$A:$A, Aperturas!$A$2), 0))</f>
        <v/>
      </c>
      <c r="LGX224" s="21" t="str">
        <f>IF(LGX220 = "", "", IFERROR(LGX220 / SUMIFS(Aux_Totales!$N:$N, Aux_Totales!$F:$F, $F224, Aux_Totales!$A:$A, Aperturas!$A$2), 0))</f>
        <v/>
      </c>
      <c r="LGY224" s="21" t="str">
        <f>IF(LGY220 = "", "", IFERROR(LGY220 / SUMIFS(Aux_Totales!$N:$N, Aux_Totales!$F:$F, $F224, Aux_Totales!$A:$A, Aperturas!$A$2), 0))</f>
        <v/>
      </c>
      <c r="LGZ224" s="21" t="str">
        <f>IF(LGZ220 = "", "", IFERROR(LGZ220 / SUMIFS(Aux_Totales!$N:$N, Aux_Totales!$F:$F, $F224, Aux_Totales!$A:$A, Aperturas!$A$2), 0))</f>
        <v/>
      </c>
      <c r="LHA224" s="21" t="str">
        <f>IF(LHA220 = "", "", IFERROR(LHA220 / SUMIFS(Aux_Totales!$N:$N, Aux_Totales!$F:$F, $F224, Aux_Totales!$A:$A, Aperturas!$A$2), 0))</f>
        <v/>
      </c>
      <c r="LHB224" s="21" t="str">
        <f>IF(LHB220 = "", "", IFERROR(LHB220 / SUMIFS(Aux_Totales!$N:$N, Aux_Totales!$F:$F, $F224, Aux_Totales!$A:$A, Aperturas!$A$2), 0))</f>
        <v/>
      </c>
      <c r="LHC224" s="21" t="str">
        <f>IF(LHC220 = "", "", IFERROR(LHC220 / SUMIFS(Aux_Totales!$N:$N, Aux_Totales!$F:$F, $F224, Aux_Totales!$A:$A, Aperturas!$A$2), 0))</f>
        <v/>
      </c>
      <c r="LHD224" s="21" t="str">
        <f>IF(LHD220 = "", "", IFERROR(LHD220 / SUMIFS(Aux_Totales!$N:$N, Aux_Totales!$F:$F, $F224, Aux_Totales!$A:$A, Aperturas!$A$2), 0))</f>
        <v/>
      </c>
      <c r="LHE224" s="21" t="str">
        <f>IF(LHE220 = "", "", IFERROR(LHE220 / SUMIFS(Aux_Totales!$N:$N, Aux_Totales!$F:$F, $F224, Aux_Totales!$A:$A, Aperturas!$A$2), 0))</f>
        <v/>
      </c>
      <c r="LHF224" s="21" t="str">
        <f>IF(LHF220 = "", "", IFERROR(LHF220 / SUMIFS(Aux_Totales!$N:$N, Aux_Totales!$F:$F, $F224, Aux_Totales!$A:$A, Aperturas!$A$2), 0))</f>
        <v/>
      </c>
      <c r="LHG224" s="21" t="str">
        <f>IF(LHG220 = "", "", IFERROR(LHG220 / SUMIFS(Aux_Totales!$N:$N, Aux_Totales!$F:$F, $F224, Aux_Totales!$A:$A, Aperturas!$A$2), 0))</f>
        <v/>
      </c>
      <c r="LHH224" s="21" t="str">
        <f>IF(LHH220 = "", "", IFERROR(LHH220 / SUMIFS(Aux_Totales!$N:$N, Aux_Totales!$F:$F, $F224, Aux_Totales!$A:$A, Aperturas!$A$2), 0))</f>
        <v/>
      </c>
      <c r="LHI224" s="21" t="str">
        <f>IF(LHI220 = "", "", IFERROR(LHI220 / SUMIFS(Aux_Totales!$N:$N, Aux_Totales!$F:$F, $F224, Aux_Totales!$A:$A, Aperturas!$A$2), 0))</f>
        <v/>
      </c>
      <c r="LHJ224" s="21" t="str">
        <f>IF(LHJ220 = "", "", IFERROR(LHJ220 / SUMIFS(Aux_Totales!$N:$N, Aux_Totales!$F:$F, $F224, Aux_Totales!$A:$A, Aperturas!$A$2), 0))</f>
        <v/>
      </c>
      <c r="LHK224" s="21" t="str">
        <f>IF(LHK220 = "", "", IFERROR(LHK220 / SUMIFS(Aux_Totales!$N:$N, Aux_Totales!$F:$F, $F224, Aux_Totales!$A:$A, Aperturas!$A$2), 0))</f>
        <v/>
      </c>
      <c r="LHL224" s="21" t="str">
        <f>IF(LHL220 = "", "", IFERROR(LHL220 / SUMIFS(Aux_Totales!$N:$N, Aux_Totales!$F:$F, $F224, Aux_Totales!$A:$A, Aperturas!$A$2), 0))</f>
        <v/>
      </c>
      <c r="LHM224" s="21" t="str">
        <f>IF(LHM220 = "", "", IFERROR(LHM220 / SUMIFS(Aux_Totales!$N:$N, Aux_Totales!$F:$F, $F224, Aux_Totales!$A:$A, Aperturas!$A$2), 0))</f>
        <v/>
      </c>
      <c r="LHN224" s="21" t="str">
        <f>IF(LHN220 = "", "", IFERROR(LHN220 / SUMIFS(Aux_Totales!$N:$N, Aux_Totales!$F:$F, $F224, Aux_Totales!$A:$A, Aperturas!$A$2), 0))</f>
        <v/>
      </c>
      <c r="LHO224" s="21" t="str">
        <f>IF(LHO220 = "", "", IFERROR(LHO220 / SUMIFS(Aux_Totales!$N:$N, Aux_Totales!$F:$F, $F224, Aux_Totales!$A:$A, Aperturas!$A$2), 0))</f>
        <v/>
      </c>
      <c r="LHP224" s="21" t="str">
        <f>IF(LHP220 = "", "", IFERROR(LHP220 / SUMIFS(Aux_Totales!$N:$N, Aux_Totales!$F:$F, $F224, Aux_Totales!$A:$A, Aperturas!$A$2), 0))</f>
        <v/>
      </c>
      <c r="LHQ224" s="21" t="str">
        <f>IF(LHQ220 = "", "", IFERROR(LHQ220 / SUMIFS(Aux_Totales!$N:$N, Aux_Totales!$F:$F, $F224, Aux_Totales!$A:$A, Aperturas!$A$2), 0))</f>
        <v/>
      </c>
      <c r="LHR224" s="21" t="str">
        <f>IF(LHR220 = "", "", IFERROR(LHR220 / SUMIFS(Aux_Totales!$N:$N, Aux_Totales!$F:$F, $F224, Aux_Totales!$A:$A, Aperturas!$A$2), 0))</f>
        <v/>
      </c>
      <c r="LHS224" s="21" t="str">
        <f>IF(LHS220 = "", "", IFERROR(LHS220 / SUMIFS(Aux_Totales!$N:$N, Aux_Totales!$F:$F, $F224, Aux_Totales!$A:$A, Aperturas!$A$2), 0))</f>
        <v/>
      </c>
      <c r="LHT224" s="21" t="str">
        <f>IF(LHT220 = "", "", IFERROR(LHT220 / SUMIFS(Aux_Totales!$N:$N, Aux_Totales!$F:$F, $F224, Aux_Totales!$A:$A, Aperturas!$A$2), 0))</f>
        <v/>
      </c>
      <c r="LHU224" s="21" t="str">
        <f>IF(LHU220 = "", "", IFERROR(LHU220 / SUMIFS(Aux_Totales!$N:$N, Aux_Totales!$F:$F, $F224, Aux_Totales!$A:$A, Aperturas!$A$2), 0))</f>
        <v/>
      </c>
      <c r="LHV224" s="21" t="str">
        <f>IF(LHV220 = "", "", IFERROR(LHV220 / SUMIFS(Aux_Totales!$N:$N, Aux_Totales!$F:$F, $F224, Aux_Totales!$A:$A, Aperturas!$A$2), 0))</f>
        <v/>
      </c>
      <c r="LHW224" s="21" t="str">
        <f>IF(LHW220 = "", "", IFERROR(LHW220 / SUMIFS(Aux_Totales!$N:$N, Aux_Totales!$F:$F, $F224, Aux_Totales!$A:$A, Aperturas!$A$2), 0))</f>
        <v/>
      </c>
      <c r="LHX224" s="21" t="str">
        <f>IF(LHX220 = "", "", IFERROR(LHX220 / SUMIFS(Aux_Totales!$N:$N, Aux_Totales!$F:$F, $F224, Aux_Totales!$A:$A, Aperturas!$A$2), 0))</f>
        <v/>
      </c>
      <c r="LHY224" s="21" t="str">
        <f>IF(LHY220 = "", "", IFERROR(LHY220 / SUMIFS(Aux_Totales!$N:$N, Aux_Totales!$F:$F, $F224, Aux_Totales!$A:$A, Aperturas!$A$2), 0))</f>
        <v/>
      </c>
      <c r="LHZ224" s="21" t="str">
        <f>IF(LHZ220 = "", "", IFERROR(LHZ220 / SUMIFS(Aux_Totales!$N:$N, Aux_Totales!$F:$F, $F224, Aux_Totales!$A:$A, Aperturas!$A$2), 0))</f>
        <v/>
      </c>
      <c r="LIA224" s="21" t="str">
        <f>IF(LIA220 = "", "", IFERROR(LIA220 / SUMIFS(Aux_Totales!$N:$N, Aux_Totales!$F:$F, $F224, Aux_Totales!$A:$A, Aperturas!$A$2), 0))</f>
        <v/>
      </c>
      <c r="LIB224" s="21" t="str">
        <f>IF(LIB220 = "", "", IFERROR(LIB220 / SUMIFS(Aux_Totales!$N:$N, Aux_Totales!$F:$F, $F224, Aux_Totales!$A:$A, Aperturas!$A$2), 0))</f>
        <v/>
      </c>
      <c r="LIC224" s="21" t="str">
        <f>IF(LIC220 = "", "", IFERROR(LIC220 / SUMIFS(Aux_Totales!$N:$N, Aux_Totales!$F:$F, $F224, Aux_Totales!$A:$A, Aperturas!$A$2), 0))</f>
        <v/>
      </c>
      <c r="LID224" s="21" t="str">
        <f>IF(LID220 = "", "", IFERROR(LID220 / SUMIFS(Aux_Totales!$N:$N, Aux_Totales!$F:$F, $F224, Aux_Totales!$A:$A, Aperturas!$A$2), 0))</f>
        <v/>
      </c>
      <c r="LIE224" s="21" t="str">
        <f>IF(LIE220 = "", "", IFERROR(LIE220 / SUMIFS(Aux_Totales!$N:$N, Aux_Totales!$F:$F, $F224, Aux_Totales!$A:$A, Aperturas!$A$2), 0))</f>
        <v/>
      </c>
      <c r="LIF224" s="21" t="str">
        <f>IF(LIF220 = "", "", IFERROR(LIF220 / SUMIFS(Aux_Totales!$N:$N, Aux_Totales!$F:$F, $F224, Aux_Totales!$A:$A, Aperturas!$A$2), 0))</f>
        <v/>
      </c>
      <c r="LIG224" s="21" t="str">
        <f>IF(LIG220 = "", "", IFERROR(LIG220 / SUMIFS(Aux_Totales!$N:$N, Aux_Totales!$F:$F, $F224, Aux_Totales!$A:$A, Aperturas!$A$2), 0))</f>
        <v/>
      </c>
      <c r="LIH224" s="21" t="str">
        <f>IF(LIH220 = "", "", IFERROR(LIH220 / SUMIFS(Aux_Totales!$N:$N, Aux_Totales!$F:$F, $F224, Aux_Totales!$A:$A, Aperturas!$A$2), 0))</f>
        <v/>
      </c>
      <c r="LII224" s="21" t="str">
        <f>IF(LII220 = "", "", IFERROR(LII220 / SUMIFS(Aux_Totales!$N:$N, Aux_Totales!$F:$F, $F224, Aux_Totales!$A:$A, Aperturas!$A$2), 0))</f>
        <v/>
      </c>
      <c r="LIJ224" s="21" t="str">
        <f>IF(LIJ220 = "", "", IFERROR(LIJ220 / SUMIFS(Aux_Totales!$N:$N, Aux_Totales!$F:$F, $F224, Aux_Totales!$A:$A, Aperturas!$A$2), 0))</f>
        <v/>
      </c>
      <c r="LIK224" s="21" t="str">
        <f>IF(LIK220 = "", "", IFERROR(LIK220 / SUMIFS(Aux_Totales!$N:$N, Aux_Totales!$F:$F, $F224, Aux_Totales!$A:$A, Aperturas!$A$2), 0))</f>
        <v/>
      </c>
      <c r="LIL224" s="21" t="str">
        <f>IF(LIL220 = "", "", IFERROR(LIL220 / SUMIFS(Aux_Totales!$N:$N, Aux_Totales!$F:$F, $F224, Aux_Totales!$A:$A, Aperturas!$A$2), 0))</f>
        <v/>
      </c>
      <c r="LIM224" s="21" t="str">
        <f>IF(LIM220 = "", "", IFERROR(LIM220 / SUMIFS(Aux_Totales!$N:$N, Aux_Totales!$F:$F, $F224, Aux_Totales!$A:$A, Aperturas!$A$2), 0))</f>
        <v/>
      </c>
      <c r="LIN224" s="21" t="str">
        <f>IF(LIN220 = "", "", IFERROR(LIN220 / SUMIFS(Aux_Totales!$N:$N, Aux_Totales!$F:$F, $F224, Aux_Totales!$A:$A, Aperturas!$A$2), 0))</f>
        <v/>
      </c>
      <c r="LIO224" s="21" t="str">
        <f>IF(LIO220 = "", "", IFERROR(LIO220 / SUMIFS(Aux_Totales!$N:$N, Aux_Totales!$F:$F, $F224, Aux_Totales!$A:$A, Aperturas!$A$2), 0))</f>
        <v/>
      </c>
      <c r="LIP224" s="21" t="str">
        <f>IF(LIP220 = "", "", IFERROR(LIP220 / SUMIFS(Aux_Totales!$N:$N, Aux_Totales!$F:$F, $F224, Aux_Totales!$A:$A, Aperturas!$A$2), 0))</f>
        <v/>
      </c>
      <c r="LIQ224" s="21" t="str">
        <f>IF(LIQ220 = "", "", IFERROR(LIQ220 / SUMIFS(Aux_Totales!$N:$N, Aux_Totales!$F:$F, $F224, Aux_Totales!$A:$A, Aperturas!$A$2), 0))</f>
        <v/>
      </c>
      <c r="LIR224" s="21" t="str">
        <f>IF(LIR220 = "", "", IFERROR(LIR220 / SUMIFS(Aux_Totales!$N:$N, Aux_Totales!$F:$F, $F224, Aux_Totales!$A:$A, Aperturas!$A$2), 0))</f>
        <v/>
      </c>
      <c r="LIS224" s="21" t="str">
        <f>IF(LIS220 = "", "", IFERROR(LIS220 / SUMIFS(Aux_Totales!$N:$N, Aux_Totales!$F:$F, $F224, Aux_Totales!$A:$A, Aperturas!$A$2), 0))</f>
        <v/>
      </c>
      <c r="LIT224" s="21" t="str">
        <f>IF(LIT220 = "", "", IFERROR(LIT220 / SUMIFS(Aux_Totales!$N:$N, Aux_Totales!$F:$F, $F224, Aux_Totales!$A:$A, Aperturas!$A$2), 0))</f>
        <v/>
      </c>
      <c r="LIU224" s="21" t="str">
        <f>IF(LIU220 = "", "", IFERROR(LIU220 / SUMIFS(Aux_Totales!$N:$N, Aux_Totales!$F:$F, $F224, Aux_Totales!$A:$A, Aperturas!$A$2), 0))</f>
        <v/>
      </c>
      <c r="LIV224" s="21" t="str">
        <f>IF(LIV220 = "", "", IFERROR(LIV220 / SUMIFS(Aux_Totales!$N:$N, Aux_Totales!$F:$F, $F224, Aux_Totales!$A:$A, Aperturas!$A$2), 0))</f>
        <v/>
      </c>
      <c r="LIW224" s="21" t="str">
        <f>IF(LIW220 = "", "", IFERROR(LIW220 / SUMIFS(Aux_Totales!$N:$N, Aux_Totales!$F:$F, $F224, Aux_Totales!$A:$A, Aperturas!$A$2), 0))</f>
        <v/>
      </c>
      <c r="LIX224" s="21" t="str">
        <f>IF(LIX220 = "", "", IFERROR(LIX220 / SUMIFS(Aux_Totales!$N:$N, Aux_Totales!$F:$F, $F224, Aux_Totales!$A:$A, Aperturas!$A$2), 0))</f>
        <v/>
      </c>
      <c r="LIY224" s="21" t="str">
        <f>IF(LIY220 = "", "", IFERROR(LIY220 / SUMIFS(Aux_Totales!$N:$N, Aux_Totales!$F:$F, $F224, Aux_Totales!$A:$A, Aperturas!$A$2), 0))</f>
        <v/>
      </c>
      <c r="LIZ224" s="21" t="str">
        <f>IF(LIZ220 = "", "", IFERROR(LIZ220 / SUMIFS(Aux_Totales!$N:$N, Aux_Totales!$F:$F, $F224, Aux_Totales!$A:$A, Aperturas!$A$2), 0))</f>
        <v/>
      </c>
      <c r="LJA224" s="21" t="str">
        <f>IF(LJA220 = "", "", IFERROR(LJA220 / SUMIFS(Aux_Totales!$N:$N, Aux_Totales!$F:$F, $F224, Aux_Totales!$A:$A, Aperturas!$A$2), 0))</f>
        <v/>
      </c>
      <c r="LJB224" s="21" t="str">
        <f>IF(LJB220 = "", "", IFERROR(LJB220 / SUMIFS(Aux_Totales!$N:$N, Aux_Totales!$F:$F, $F224, Aux_Totales!$A:$A, Aperturas!$A$2), 0))</f>
        <v/>
      </c>
      <c r="LJC224" s="21" t="str">
        <f>IF(LJC220 = "", "", IFERROR(LJC220 / SUMIFS(Aux_Totales!$N:$N, Aux_Totales!$F:$F, $F224, Aux_Totales!$A:$A, Aperturas!$A$2), 0))</f>
        <v/>
      </c>
      <c r="LJD224" s="21" t="str">
        <f>IF(LJD220 = "", "", IFERROR(LJD220 / SUMIFS(Aux_Totales!$N:$N, Aux_Totales!$F:$F, $F224, Aux_Totales!$A:$A, Aperturas!$A$2), 0))</f>
        <v/>
      </c>
      <c r="LJE224" s="21" t="str">
        <f>IF(LJE220 = "", "", IFERROR(LJE220 / SUMIFS(Aux_Totales!$N:$N, Aux_Totales!$F:$F, $F224, Aux_Totales!$A:$A, Aperturas!$A$2), 0))</f>
        <v/>
      </c>
      <c r="LJF224" s="21" t="str">
        <f>IF(LJF220 = "", "", IFERROR(LJF220 / SUMIFS(Aux_Totales!$N:$N, Aux_Totales!$F:$F, $F224, Aux_Totales!$A:$A, Aperturas!$A$2), 0))</f>
        <v/>
      </c>
      <c r="LJG224" s="21" t="str">
        <f>IF(LJG220 = "", "", IFERROR(LJG220 / SUMIFS(Aux_Totales!$N:$N, Aux_Totales!$F:$F, $F224, Aux_Totales!$A:$A, Aperturas!$A$2), 0))</f>
        <v/>
      </c>
      <c r="LJH224" s="21" t="str">
        <f>IF(LJH220 = "", "", IFERROR(LJH220 / SUMIFS(Aux_Totales!$N:$N, Aux_Totales!$F:$F, $F224, Aux_Totales!$A:$A, Aperturas!$A$2), 0))</f>
        <v/>
      </c>
      <c r="LJI224" s="21" t="str">
        <f>IF(LJI220 = "", "", IFERROR(LJI220 / SUMIFS(Aux_Totales!$N:$N, Aux_Totales!$F:$F, $F224, Aux_Totales!$A:$A, Aperturas!$A$2), 0))</f>
        <v/>
      </c>
      <c r="LJJ224" s="21" t="str">
        <f>IF(LJJ220 = "", "", IFERROR(LJJ220 / SUMIFS(Aux_Totales!$N:$N, Aux_Totales!$F:$F, $F224, Aux_Totales!$A:$A, Aperturas!$A$2), 0))</f>
        <v/>
      </c>
      <c r="LJK224" s="21" t="str">
        <f>IF(LJK220 = "", "", IFERROR(LJK220 / SUMIFS(Aux_Totales!$N:$N, Aux_Totales!$F:$F, $F224, Aux_Totales!$A:$A, Aperturas!$A$2), 0))</f>
        <v/>
      </c>
      <c r="LJL224" s="21" t="str">
        <f>IF(LJL220 = "", "", IFERROR(LJL220 / SUMIFS(Aux_Totales!$N:$N, Aux_Totales!$F:$F, $F224, Aux_Totales!$A:$A, Aperturas!$A$2), 0))</f>
        <v/>
      </c>
      <c r="LJM224" s="21" t="str">
        <f>IF(LJM220 = "", "", IFERROR(LJM220 / SUMIFS(Aux_Totales!$N:$N, Aux_Totales!$F:$F, $F224, Aux_Totales!$A:$A, Aperturas!$A$2), 0))</f>
        <v/>
      </c>
      <c r="LJN224" s="21" t="str">
        <f>IF(LJN220 = "", "", IFERROR(LJN220 / SUMIFS(Aux_Totales!$N:$N, Aux_Totales!$F:$F, $F224, Aux_Totales!$A:$A, Aperturas!$A$2), 0))</f>
        <v/>
      </c>
      <c r="LJO224" s="21" t="str">
        <f>IF(LJO220 = "", "", IFERROR(LJO220 / SUMIFS(Aux_Totales!$N:$N, Aux_Totales!$F:$F, $F224, Aux_Totales!$A:$A, Aperturas!$A$2), 0))</f>
        <v/>
      </c>
      <c r="LJP224" s="21" t="str">
        <f>IF(LJP220 = "", "", IFERROR(LJP220 / SUMIFS(Aux_Totales!$N:$N, Aux_Totales!$F:$F, $F224, Aux_Totales!$A:$A, Aperturas!$A$2), 0))</f>
        <v/>
      </c>
      <c r="LJQ224" s="21" t="str">
        <f>IF(LJQ220 = "", "", IFERROR(LJQ220 / SUMIFS(Aux_Totales!$N:$N, Aux_Totales!$F:$F, $F224, Aux_Totales!$A:$A, Aperturas!$A$2), 0))</f>
        <v/>
      </c>
      <c r="LJR224" s="21" t="str">
        <f>IF(LJR220 = "", "", IFERROR(LJR220 / SUMIFS(Aux_Totales!$N:$N, Aux_Totales!$F:$F, $F224, Aux_Totales!$A:$A, Aperturas!$A$2), 0))</f>
        <v/>
      </c>
      <c r="LJS224" s="21" t="str">
        <f>IF(LJS220 = "", "", IFERROR(LJS220 / SUMIFS(Aux_Totales!$N:$N, Aux_Totales!$F:$F, $F224, Aux_Totales!$A:$A, Aperturas!$A$2), 0))</f>
        <v/>
      </c>
      <c r="LJT224" s="21" t="str">
        <f>IF(LJT220 = "", "", IFERROR(LJT220 / SUMIFS(Aux_Totales!$N:$N, Aux_Totales!$F:$F, $F224, Aux_Totales!$A:$A, Aperturas!$A$2), 0))</f>
        <v/>
      </c>
      <c r="LJU224" s="21" t="str">
        <f>IF(LJU220 = "", "", IFERROR(LJU220 / SUMIFS(Aux_Totales!$N:$N, Aux_Totales!$F:$F, $F224, Aux_Totales!$A:$A, Aperturas!$A$2), 0))</f>
        <v/>
      </c>
      <c r="LJV224" s="21" t="str">
        <f>IF(LJV220 = "", "", IFERROR(LJV220 / SUMIFS(Aux_Totales!$N:$N, Aux_Totales!$F:$F, $F224, Aux_Totales!$A:$A, Aperturas!$A$2), 0))</f>
        <v/>
      </c>
      <c r="LJW224" s="21" t="str">
        <f>IF(LJW220 = "", "", IFERROR(LJW220 / SUMIFS(Aux_Totales!$N:$N, Aux_Totales!$F:$F, $F224, Aux_Totales!$A:$A, Aperturas!$A$2), 0))</f>
        <v/>
      </c>
      <c r="LJX224" s="21" t="str">
        <f>IF(LJX220 = "", "", IFERROR(LJX220 / SUMIFS(Aux_Totales!$N:$N, Aux_Totales!$F:$F, $F224, Aux_Totales!$A:$A, Aperturas!$A$2), 0))</f>
        <v/>
      </c>
      <c r="LJY224" s="21" t="str">
        <f>IF(LJY220 = "", "", IFERROR(LJY220 / SUMIFS(Aux_Totales!$N:$N, Aux_Totales!$F:$F, $F224, Aux_Totales!$A:$A, Aperturas!$A$2), 0))</f>
        <v/>
      </c>
      <c r="LJZ224" s="21" t="str">
        <f>IF(LJZ220 = "", "", IFERROR(LJZ220 / SUMIFS(Aux_Totales!$N:$N, Aux_Totales!$F:$F, $F224, Aux_Totales!$A:$A, Aperturas!$A$2), 0))</f>
        <v/>
      </c>
      <c r="LKA224" s="21" t="str">
        <f>IF(LKA220 = "", "", IFERROR(LKA220 / SUMIFS(Aux_Totales!$N:$N, Aux_Totales!$F:$F, $F224, Aux_Totales!$A:$A, Aperturas!$A$2), 0))</f>
        <v/>
      </c>
      <c r="LKB224" s="21" t="str">
        <f>IF(LKB220 = "", "", IFERROR(LKB220 / SUMIFS(Aux_Totales!$N:$N, Aux_Totales!$F:$F, $F224, Aux_Totales!$A:$A, Aperturas!$A$2), 0))</f>
        <v/>
      </c>
      <c r="LKC224" s="21" t="str">
        <f>IF(LKC220 = "", "", IFERROR(LKC220 / SUMIFS(Aux_Totales!$N:$N, Aux_Totales!$F:$F, $F224, Aux_Totales!$A:$A, Aperturas!$A$2), 0))</f>
        <v/>
      </c>
      <c r="LKD224" s="21" t="str">
        <f>IF(LKD220 = "", "", IFERROR(LKD220 / SUMIFS(Aux_Totales!$N:$N, Aux_Totales!$F:$F, $F224, Aux_Totales!$A:$A, Aperturas!$A$2), 0))</f>
        <v/>
      </c>
      <c r="LKE224" s="21" t="str">
        <f>IF(LKE220 = "", "", IFERROR(LKE220 / SUMIFS(Aux_Totales!$N:$N, Aux_Totales!$F:$F, $F224, Aux_Totales!$A:$A, Aperturas!$A$2), 0))</f>
        <v/>
      </c>
      <c r="LKF224" s="21" t="str">
        <f>IF(LKF220 = "", "", IFERROR(LKF220 / SUMIFS(Aux_Totales!$N:$N, Aux_Totales!$F:$F, $F224, Aux_Totales!$A:$A, Aperturas!$A$2), 0))</f>
        <v/>
      </c>
      <c r="LKG224" s="21" t="str">
        <f>IF(LKG220 = "", "", IFERROR(LKG220 / SUMIFS(Aux_Totales!$N:$N, Aux_Totales!$F:$F, $F224, Aux_Totales!$A:$A, Aperturas!$A$2), 0))</f>
        <v/>
      </c>
      <c r="LKH224" s="21" t="str">
        <f>IF(LKH220 = "", "", IFERROR(LKH220 / SUMIFS(Aux_Totales!$N:$N, Aux_Totales!$F:$F, $F224, Aux_Totales!$A:$A, Aperturas!$A$2), 0))</f>
        <v/>
      </c>
      <c r="LKI224" s="21" t="str">
        <f>IF(LKI220 = "", "", IFERROR(LKI220 / SUMIFS(Aux_Totales!$N:$N, Aux_Totales!$F:$F, $F224, Aux_Totales!$A:$A, Aperturas!$A$2), 0))</f>
        <v/>
      </c>
      <c r="LKJ224" s="21" t="str">
        <f>IF(LKJ220 = "", "", IFERROR(LKJ220 / SUMIFS(Aux_Totales!$N:$N, Aux_Totales!$F:$F, $F224, Aux_Totales!$A:$A, Aperturas!$A$2), 0))</f>
        <v/>
      </c>
      <c r="LKK224" s="21" t="str">
        <f>IF(LKK220 = "", "", IFERROR(LKK220 / SUMIFS(Aux_Totales!$N:$N, Aux_Totales!$F:$F, $F224, Aux_Totales!$A:$A, Aperturas!$A$2), 0))</f>
        <v/>
      </c>
      <c r="LKL224" s="21" t="str">
        <f>IF(LKL220 = "", "", IFERROR(LKL220 / SUMIFS(Aux_Totales!$N:$N, Aux_Totales!$F:$F, $F224, Aux_Totales!$A:$A, Aperturas!$A$2), 0))</f>
        <v/>
      </c>
      <c r="LKM224" s="21" t="str">
        <f>IF(LKM220 = "", "", IFERROR(LKM220 / SUMIFS(Aux_Totales!$N:$N, Aux_Totales!$F:$F, $F224, Aux_Totales!$A:$A, Aperturas!$A$2), 0))</f>
        <v/>
      </c>
      <c r="LKN224" s="21" t="str">
        <f>IF(LKN220 = "", "", IFERROR(LKN220 / SUMIFS(Aux_Totales!$N:$N, Aux_Totales!$F:$F, $F224, Aux_Totales!$A:$A, Aperturas!$A$2), 0))</f>
        <v/>
      </c>
      <c r="LKO224" s="21" t="str">
        <f>IF(LKO220 = "", "", IFERROR(LKO220 / SUMIFS(Aux_Totales!$N:$N, Aux_Totales!$F:$F, $F224, Aux_Totales!$A:$A, Aperturas!$A$2), 0))</f>
        <v/>
      </c>
      <c r="LKP224" s="21" t="str">
        <f>IF(LKP220 = "", "", IFERROR(LKP220 / SUMIFS(Aux_Totales!$N:$N, Aux_Totales!$F:$F, $F224, Aux_Totales!$A:$A, Aperturas!$A$2), 0))</f>
        <v/>
      </c>
      <c r="LKQ224" s="21" t="str">
        <f>IF(LKQ220 = "", "", IFERROR(LKQ220 / SUMIFS(Aux_Totales!$N:$N, Aux_Totales!$F:$F, $F224, Aux_Totales!$A:$A, Aperturas!$A$2), 0))</f>
        <v/>
      </c>
      <c r="LKR224" s="21" t="str">
        <f>IF(LKR220 = "", "", IFERROR(LKR220 / SUMIFS(Aux_Totales!$N:$N, Aux_Totales!$F:$F, $F224, Aux_Totales!$A:$A, Aperturas!$A$2), 0))</f>
        <v/>
      </c>
      <c r="LKS224" s="21" t="str">
        <f>IF(LKS220 = "", "", IFERROR(LKS220 / SUMIFS(Aux_Totales!$N:$N, Aux_Totales!$F:$F, $F224, Aux_Totales!$A:$A, Aperturas!$A$2), 0))</f>
        <v/>
      </c>
      <c r="LKT224" s="21" t="str">
        <f>IF(LKT220 = "", "", IFERROR(LKT220 / SUMIFS(Aux_Totales!$N:$N, Aux_Totales!$F:$F, $F224, Aux_Totales!$A:$A, Aperturas!$A$2), 0))</f>
        <v/>
      </c>
      <c r="LKU224" s="21" t="str">
        <f>IF(LKU220 = "", "", IFERROR(LKU220 / SUMIFS(Aux_Totales!$N:$N, Aux_Totales!$F:$F, $F224, Aux_Totales!$A:$A, Aperturas!$A$2), 0))</f>
        <v/>
      </c>
      <c r="LKV224" s="21" t="str">
        <f>IF(LKV220 = "", "", IFERROR(LKV220 / SUMIFS(Aux_Totales!$N:$N, Aux_Totales!$F:$F, $F224, Aux_Totales!$A:$A, Aperturas!$A$2), 0))</f>
        <v/>
      </c>
      <c r="LKW224" s="21" t="str">
        <f>IF(LKW220 = "", "", IFERROR(LKW220 / SUMIFS(Aux_Totales!$N:$N, Aux_Totales!$F:$F, $F224, Aux_Totales!$A:$A, Aperturas!$A$2), 0))</f>
        <v/>
      </c>
      <c r="LKX224" s="21" t="str">
        <f>IF(LKX220 = "", "", IFERROR(LKX220 / SUMIFS(Aux_Totales!$N:$N, Aux_Totales!$F:$F, $F224, Aux_Totales!$A:$A, Aperturas!$A$2), 0))</f>
        <v/>
      </c>
      <c r="LKY224" s="21" t="str">
        <f>IF(LKY220 = "", "", IFERROR(LKY220 / SUMIFS(Aux_Totales!$N:$N, Aux_Totales!$F:$F, $F224, Aux_Totales!$A:$A, Aperturas!$A$2), 0))</f>
        <v/>
      </c>
      <c r="LKZ224" s="21" t="str">
        <f>IF(LKZ220 = "", "", IFERROR(LKZ220 / SUMIFS(Aux_Totales!$N:$N, Aux_Totales!$F:$F, $F224, Aux_Totales!$A:$A, Aperturas!$A$2), 0))</f>
        <v/>
      </c>
      <c r="LLA224" s="21" t="str">
        <f>IF(LLA220 = "", "", IFERROR(LLA220 / SUMIFS(Aux_Totales!$N:$N, Aux_Totales!$F:$F, $F224, Aux_Totales!$A:$A, Aperturas!$A$2), 0))</f>
        <v/>
      </c>
      <c r="LLB224" s="21" t="str">
        <f>IF(LLB220 = "", "", IFERROR(LLB220 / SUMIFS(Aux_Totales!$N:$N, Aux_Totales!$F:$F, $F224, Aux_Totales!$A:$A, Aperturas!$A$2), 0))</f>
        <v/>
      </c>
      <c r="LLC224" s="21" t="str">
        <f>IF(LLC220 = "", "", IFERROR(LLC220 / SUMIFS(Aux_Totales!$N:$N, Aux_Totales!$F:$F, $F224, Aux_Totales!$A:$A, Aperturas!$A$2), 0))</f>
        <v/>
      </c>
      <c r="LLD224" s="21" t="str">
        <f>IF(LLD220 = "", "", IFERROR(LLD220 / SUMIFS(Aux_Totales!$N:$N, Aux_Totales!$F:$F, $F224, Aux_Totales!$A:$A, Aperturas!$A$2), 0))</f>
        <v/>
      </c>
      <c r="LLE224" s="21" t="str">
        <f>IF(LLE220 = "", "", IFERROR(LLE220 / SUMIFS(Aux_Totales!$N:$N, Aux_Totales!$F:$F, $F224, Aux_Totales!$A:$A, Aperturas!$A$2), 0))</f>
        <v/>
      </c>
      <c r="LLF224" s="21" t="str">
        <f>IF(LLF220 = "", "", IFERROR(LLF220 / SUMIFS(Aux_Totales!$N:$N, Aux_Totales!$F:$F, $F224, Aux_Totales!$A:$A, Aperturas!$A$2), 0))</f>
        <v/>
      </c>
      <c r="LLG224" s="21" t="str">
        <f>IF(LLG220 = "", "", IFERROR(LLG220 / SUMIFS(Aux_Totales!$N:$N, Aux_Totales!$F:$F, $F224, Aux_Totales!$A:$A, Aperturas!$A$2), 0))</f>
        <v/>
      </c>
      <c r="LLH224" s="21" t="str">
        <f>IF(LLH220 = "", "", IFERROR(LLH220 / SUMIFS(Aux_Totales!$N:$N, Aux_Totales!$F:$F, $F224, Aux_Totales!$A:$A, Aperturas!$A$2), 0))</f>
        <v/>
      </c>
      <c r="LLI224" s="21" t="str">
        <f>IF(LLI220 = "", "", IFERROR(LLI220 / SUMIFS(Aux_Totales!$N:$N, Aux_Totales!$F:$F, $F224, Aux_Totales!$A:$A, Aperturas!$A$2), 0))</f>
        <v/>
      </c>
      <c r="LLJ224" s="21" t="str">
        <f>IF(LLJ220 = "", "", IFERROR(LLJ220 / SUMIFS(Aux_Totales!$N:$N, Aux_Totales!$F:$F, $F224, Aux_Totales!$A:$A, Aperturas!$A$2), 0))</f>
        <v/>
      </c>
      <c r="LLK224" s="21" t="str">
        <f>IF(LLK220 = "", "", IFERROR(LLK220 / SUMIFS(Aux_Totales!$N:$N, Aux_Totales!$F:$F, $F224, Aux_Totales!$A:$A, Aperturas!$A$2), 0))</f>
        <v/>
      </c>
      <c r="LLL224" s="21" t="str">
        <f>IF(LLL220 = "", "", IFERROR(LLL220 / SUMIFS(Aux_Totales!$N:$N, Aux_Totales!$F:$F, $F224, Aux_Totales!$A:$A, Aperturas!$A$2), 0))</f>
        <v/>
      </c>
      <c r="LLM224" s="21" t="str">
        <f>IF(LLM220 = "", "", IFERROR(LLM220 / SUMIFS(Aux_Totales!$N:$N, Aux_Totales!$F:$F, $F224, Aux_Totales!$A:$A, Aperturas!$A$2), 0))</f>
        <v/>
      </c>
      <c r="LLN224" s="21" t="str">
        <f>IF(LLN220 = "", "", IFERROR(LLN220 / SUMIFS(Aux_Totales!$N:$N, Aux_Totales!$F:$F, $F224, Aux_Totales!$A:$A, Aperturas!$A$2), 0))</f>
        <v/>
      </c>
      <c r="LLO224" s="21" t="str">
        <f>IF(LLO220 = "", "", IFERROR(LLO220 / SUMIFS(Aux_Totales!$N:$N, Aux_Totales!$F:$F, $F224, Aux_Totales!$A:$A, Aperturas!$A$2), 0))</f>
        <v/>
      </c>
      <c r="LLP224" s="21" t="str">
        <f>IF(LLP220 = "", "", IFERROR(LLP220 / SUMIFS(Aux_Totales!$N:$N, Aux_Totales!$F:$F, $F224, Aux_Totales!$A:$A, Aperturas!$A$2), 0))</f>
        <v/>
      </c>
      <c r="LLQ224" s="21" t="str">
        <f>IF(LLQ220 = "", "", IFERROR(LLQ220 / SUMIFS(Aux_Totales!$N:$N, Aux_Totales!$F:$F, $F224, Aux_Totales!$A:$A, Aperturas!$A$2), 0))</f>
        <v/>
      </c>
      <c r="LLR224" s="21" t="str">
        <f>IF(LLR220 = "", "", IFERROR(LLR220 / SUMIFS(Aux_Totales!$N:$N, Aux_Totales!$F:$F, $F224, Aux_Totales!$A:$A, Aperturas!$A$2), 0))</f>
        <v/>
      </c>
      <c r="LLS224" s="21" t="str">
        <f>IF(LLS220 = "", "", IFERROR(LLS220 / SUMIFS(Aux_Totales!$N:$N, Aux_Totales!$F:$F, $F224, Aux_Totales!$A:$A, Aperturas!$A$2), 0))</f>
        <v/>
      </c>
      <c r="LLT224" s="21" t="str">
        <f>IF(LLT220 = "", "", IFERROR(LLT220 / SUMIFS(Aux_Totales!$N:$N, Aux_Totales!$F:$F, $F224, Aux_Totales!$A:$A, Aperturas!$A$2), 0))</f>
        <v/>
      </c>
      <c r="LLU224" s="21" t="str">
        <f>IF(LLU220 = "", "", IFERROR(LLU220 / SUMIFS(Aux_Totales!$N:$N, Aux_Totales!$F:$F, $F224, Aux_Totales!$A:$A, Aperturas!$A$2), 0))</f>
        <v/>
      </c>
      <c r="LLV224" s="21" t="str">
        <f>IF(LLV220 = "", "", IFERROR(LLV220 / SUMIFS(Aux_Totales!$N:$N, Aux_Totales!$F:$F, $F224, Aux_Totales!$A:$A, Aperturas!$A$2), 0))</f>
        <v/>
      </c>
      <c r="LLW224" s="21" t="str">
        <f>IF(LLW220 = "", "", IFERROR(LLW220 / SUMIFS(Aux_Totales!$N:$N, Aux_Totales!$F:$F, $F224, Aux_Totales!$A:$A, Aperturas!$A$2), 0))</f>
        <v/>
      </c>
      <c r="LLX224" s="21" t="str">
        <f>IF(LLX220 = "", "", IFERROR(LLX220 / SUMIFS(Aux_Totales!$N:$N, Aux_Totales!$F:$F, $F224, Aux_Totales!$A:$A, Aperturas!$A$2), 0))</f>
        <v/>
      </c>
      <c r="LLY224" s="21" t="str">
        <f>IF(LLY220 = "", "", IFERROR(LLY220 / SUMIFS(Aux_Totales!$N:$N, Aux_Totales!$F:$F, $F224, Aux_Totales!$A:$A, Aperturas!$A$2), 0))</f>
        <v/>
      </c>
      <c r="LLZ224" s="21" t="str">
        <f>IF(LLZ220 = "", "", IFERROR(LLZ220 / SUMIFS(Aux_Totales!$N:$N, Aux_Totales!$F:$F, $F224, Aux_Totales!$A:$A, Aperturas!$A$2), 0))</f>
        <v/>
      </c>
      <c r="LMA224" s="21" t="str">
        <f>IF(LMA220 = "", "", IFERROR(LMA220 / SUMIFS(Aux_Totales!$N:$N, Aux_Totales!$F:$F, $F224, Aux_Totales!$A:$A, Aperturas!$A$2), 0))</f>
        <v/>
      </c>
      <c r="LMB224" s="21" t="str">
        <f>IF(LMB220 = "", "", IFERROR(LMB220 / SUMIFS(Aux_Totales!$N:$N, Aux_Totales!$F:$F, $F224, Aux_Totales!$A:$A, Aperturas!$A$2), 0))</f>
        <v/>
      </c>
      <c r="LMC224" s="21" t="str">
        <f>IF(LMC220 = "", "", IFERROR(LMC220 / SUMIFS(Aux_Totales!$N:$N, Aux_Totales!$F:$F, $F224, Aux_Totales!$A:$A, Aperturas!$A$2), 0))</f>
        <v/>
      </c>
      <c r="LMD224" s="21" t="str">
        <f>IF(LMD220 = "", "", IFERROR(LMD220 / SUMIFS(Aux_Totales!$N:$N, Aux_Totales!$F:$F, $F224, Aux_Totales!$A:$A, Aperturas!$A$2), 0))</f>
        <v/>
      </c>
      <c r="LME224" s="21" t="str">
        <f>IF(LME220 = "", "", IFERROR(LME220 / SUMIFS(Aux_Totales!$N:$N, Aux_Totales!$F:$F, $F224, Aux_Totales!$A:$A, Aperturas!$A$2), 0))</f>
        <v/>
      </c>
      <c r="LMF224" s="21" t="str">
        <f>IF(LMF220 = "", "", IFERROR(LMF220 / SUMIFS(Aux_Totales!$N:$N, Aux_Totales!$F:$F, $F224, Aux_Totales!$A:$A, Aperturas!$A$2), 0))</f>
        <v/>
      </c>
      <c r="LMG224" s="21" t="str">
        <f>IF(LMG220 = "", "", IFERROR(LMG220 / SUMIFS(Aux_Totales!$N:$N, Aux_Totales!$F:$F, $F224, Aux_Totales!$A:$A, Aperturas!$A$2), 0))</f>
        <v/>
      </c>
      <c r="LMH224" s="21" t="str">
        <f>IF(LMH220 = "", "", IFERROR(LMH220 / SUMIFS(Aux_Totales!$N:$N, Aux_Totales!$F:$F, $F224, Aux_Totales!$A:$A, Aperturas!$A$2), 0))</f>
        <v/>
      </c>
      <c r="LMI224" s="21" t="str">
        <f>IF(LMI220 = "", "", IFERROR(LMI220 / SUMIFS(Aux_Totales!$N:$N, Aux_Totales!$F:$F, $F224, Aux_Totales!$A:$A, Aperturas!$A$2), 0))</f>
        <v/>
      </c>
      <c r="LMJ224" s="21" t="str">
        <f>IF(LMJ220 = "", "", IFERROR(LMJ220 / SUMIFS(Aux_Totales!$N:$N, Aux_Totales!$F:$F, $F224, Aux_Totales!$A:$A, Aperturas!$A$2), 0))</f>
        <v/>
      </c>
      <c r="LMK224" s="21" t="str">
        <f>IF(LMK220 = "", "", IFERROR(LMK220 / SUMIFS(Aux_Totales!$N:$N, Aux_Totales!$F:$F, $F224, Aux_Totales!$A:$A, Aperturas!$A$2), 0))</f>
        <v/>
      </c>
      <c r="LML224" s="21" t="str">
        <f>IF(LML220 = "", "", IFERROR(LML220 / SUMIFS(Aux_Totales!$N:$N, Aux_Totales!$F:$F, $F224, Aux_Totales!$A:$A, Aperturas!$A$2), 0))</f>
        <v/>
      </c>
      <c r="LMM224" s="21" t="str">
        <f>IF(LMM220 = "", "", IFERROR(LMM220 / SUMIFS(Aux_Totales!$N:$N, Aux_Totales!$F:$F, $F224, Aux_Totales!$A:$A, Aperturas!$A$2), 0))</f>
        <v/>
      </c>
      <c r="LMN224" s="21" t="str">
        <f>IF(LMN220 = "", "", IFERROR(LMN220 / SUMIFS(Aux_Totales!$N:$N, Aux_Totales!$F:$F, $F224, Aux_Totales!$A:$A, Aperturas!$A$2), 0))</f>
        <v/>
      </c>
      <c r="LMO224" s="21" t="str">
        <f>IF(LMO220 = "", "", IFERROR(LMO220 / SUMIFS(Aux_Totales!$N:$N, Aux_Totales!$F:$F, $F224, Aux_Totales!$A:$A, Aperturas!$A$2), 0))</f>
        <v/>
      </c>
      <c r="LMP224" s="21" t="str">
        <f>IF(LMP220 = "", "", IFERROR(LMP220 / SUMIFS(Aux_Totales!$N:$N, Aux_Totales!$F:$F, $F224, Aux_Totales!$A:$A, Aperturas!$A$2), 0))</f>
        <v/>
      </c>
      <c r="LMQ224" s="21" t="str">
        <f>IF(LMQ220 = "", "", IFERROR(LMQ220 / SUMIFS(Aux_Totales!$N:$N, Aux_Totales!$F:$F, $F224, Aux_Totales!$A:$A, Aperturas!$A$2), 0))</f>
        <v/>
      </c>
      <c r="LMR224" s="21" t="str">
        <f>IF(LMR220 = "", "", IFERROR(LMR220 / SUMIFS(Aux_Totales!$N:$N, Aux_Totales!$F:$F, $F224, Aux_Totales!$A:$A, Aperturas!$A$2), 0))</f>
        <v/>
      </c>
      <c r="LMS224" s="21" t="str">
        <f>IF(LMS220 = "", "", IFERROR(LMS220 / SUMIFS(Aux_Totales!$N:$N, Aux_Totales!$F:$F, $F224, Aux_Totales!$A:$A, Aperturas!$A$2), 0))</f>
        <v/>
      </c>
      <c r="LMT224" s="21" t="str">
        <f>IF(LMT220 = "", "", IFERROR(LMT220 / SUMIFS(Aux_Totales!$N:$N, Aux_Totales!$F:$F, $F224, Aux_Totales!$A:$A, Aperturas!$A$2), 0))</f>
        <v/>
      </c>
      <c r="LMU224" s="21" t="str">
        <f>IF(LMU220 = "", "", IFERROR(LMU220 / SUMIFS(Aux_Totales!$N:$N, Aux_Totales!$F:$F, $F224, Aux_Totales!$A:$A, Aperturas!$A$2), 0))</f>
        <v/>
      </c>
      <c r="LMV224" s="21" t="str">
        <f>IF(LMV220 = "", "", IFERROR(LMV220 / SUMIFS(Aux_Totales!$N:$N, Aux_Totales!$F:$F, $F224, Aux_Totales!$A:$A, Aperturas!$A$2), 0))</f>
        <v/>
      </c>
      <c r="LMW224" s="21" t="str">
        <f>IF(LMW220 = "", "", IFERROR(LMW220 / SUMIFS(Aux_Totales!$N:$N, Aux_Totales!$F:$F, $F224, Aux_Totales!$A:$A, Aperturas!$A$2), 0))</f>
        <v/>
      </c>
      <c r="LMX224" s="21" t="str">
        <f>IF(LMX220 = "", "", IFERROR(LMX220 / SUMIFS(Aux_Totales!$N:$N, Aux_Totales!$F:$F, $F224, Aux_Totales!$A:$A, Aperturas!$A$2), 0))</f>
        <v/>
      </c>
      <c r="LMY224" s="21" t="str">
        <f>IF(LMY220 = "", "", IFERROR(LMY220 / SUMIFS(Aux_Totales!$N:$N, Aux_Totales!$F:$F, $F224, Aux_Totales!$A:$A, Aperturas!$A$2), 0))</f>
        <v/>
      </c>
      <c r="LMZ224" s="21" t="str">
        <f>IF(LMZ220 = "", "", IFERROR(LMZ220 / SUMIFS(Aux_Totales!$N:$N, Aux_Totales!$F:$F, $F224, Aux_Totales!$A:$A, Aperturas!$A$2), 0))</f>
        <v/>
      </c>
      <c r="LNA224" s="21" t="str">
        <f>IF(LNA220 = "", "", IFERROR(LNA220 / SUMIFS(Aux_Totales!$N:$N, Aux_Totales!$F:$F, $F224, Aux_Totales!$A:$A, Aperturas!$A$2), 0))</f>
        <v/>
      </c>
      <c r="LNB224" s="21" t="str">
        <f>IF(LNB220 = "", "", IFERROR(LNB220 / SUMIFS(Aux_Totales!$N:$N, Aux_Totales!$F:$F, $F224, Aux_Totales!$A:$A, Aperturas!$A$2), 0))</f>
        <v/>
      </c>
      <c r="LNC224" s="21" t="str">
        <f>IF(LNC220 = "", "", IFERROR(LNC220 / SUMIFS(Aux_Totales!$N:$N, Aux_Totales!$F:$F, $F224, Aux_Totales!$A:$A, Aperturas!$A$2), 0))</f>
        <v/>
      </c>
      <c r="LND224" s="21" t="str">
        <f>IF(LND220 = "", "", IFERROR(LND220 / SUMIFS(Aux_Totales!$N:$N, Aux_Totales!$F:$F, $F224, Aux_Totales!$A:$A, Aperturas!$A$2), 0))</f>
        <v/>
      </c>
      <c r="LNE224" s="21" t="str">
        <f>IF(LNE220 = "", "", IFERROR(LNE220 / SUMIFS(Aux_Totales!$N:$N, Aux_Totales!$F:$F, $F224, Aux_Totales!$A:$A, Aperturas!$A$2), 0))</f>
        <v/>
      </c>
      <c r="LNF224" s="21" t="str">
        <f>IF(LNF220 = "", "", IFERROR(LNF220 / SUMIFS(Aux_Totales!$N:$N, Aux_Totales!$F:$F, $F224, Aux_Totales!$A:$A, Aperturas!$A$2), 0))</f>
        <v/>
      </c>
      <c r="LNG224" s="21" t="str">
        <f>IF(LNG220 = "", "", IFERROR(LNG220 / SUMIFS(Aux_Totales!$N:$N, Aux_Totales!$F:$F, $F224, Aux_Totales!$A:$A, Aperturas!$A$2), 0))</f>
        <v/>
      </c>
      <c r="LNH224" s="21" t="str">
        <f>IF(LNH220 = "", "", IFERROR(LNH220 / SUMIFS(Aux_Totales!$N:$N, Aux_Totales!$F:$F, $F224, Aux_Totales!$A:$A, Aperturas!$A$2), 0))</f>
        <v/>
      </c>
      <c r="LNI224" s="21" t="str">
        <f>IF(LNI220 = "", "", IFERROR(LNI220 / SUMIFS(Aux_Totales!$N:$N, Aux_Totales!$F:$F, $F224, Aux_Totales!$A:$A, Aperturas!$A$2), 0))</f>
        <v/>
      </c>
      <c r="LNJ224" s="21" t="str">
        <f>IF(LNJ220 = "", "", IFERROR(LNJ220 / SUMIFS(Aux_Totales!$N:$N, Aux_Totales!$F:$F, $F224, Aux_Totales!$A:$A, Aperturas!$A$2), 0))</f>
        <v/>
      </c>
      <c r="LNK224" s="21" t="str">
        <f>IF(LNK220 = "", "", IFERROR(LNK220 / SUMIFS(Aux_Totales!$N:$N, Aux_Totales!$F:$F, $F224, Aux_Totales!$A:$A, Aperturas!$A$2), 0))</f>
        <v/>
      </c>
      <c r="LNL224" s="21" t="str">
        <f>IF(LNL220 = "", "", IFERROR(LNL220 / SUMIFS(Aux_Totales!$N:$N, Aux_Totales!$F:$F, $F224, Aux_Totales!$A:$A, Aperturas!$A$2), 0))</f>
        <v/>
      </c>
      <c r="LNM224" s="21" t="str">
        <f>IF(LNM220 = "", "", IFERROR(LNM220 / SUMIFS(Aux_Totales!$N:$N, Aux_Totales!$F:$F, $F224, Aux_Totales!$A:$A, Aperturas!$A$2), 0))</f>
        <v/>
      </c>
      <c r="LNN224" s="21" t="str">
        <f>IF(LNN220 = "", "", IFERROR(LNN220 / SUMIFS(Aux_Totales!$N:$N, Aux_Totales!$F:$F, $F224, Aux_Totales!$A:$A, Aperturas!$A$2), 0))</f>
        <v/>
      </c>
      <c r="LNO224" s="21" t="str">
        <f>IF(LNO220 = "", "", IFERROR(LNO220 / SUMIFS(Aux_Totales!$N:$N, Aux_Totales!$F:$F, $F224, Aux_Totales!$A:$A, Aperturas!$A$2), 0))</f>
        <v/>
      </c>
      <c r="LNP224" s="21" t="str">
        <f>IF(LNP220 = "", "", IFERROR(LNP220 / SUMIFS(Aux_Totales!$N:$N, Aux_Totales!$F:$F, $F224, Aux_Totales!$A:$A, Aperturas!$A$2), 0))</f>
        <v/>
      </c>
      <c r="LNQ224" s="21" t="str">
        <f>IF(LNQ220 = "", "", IFERROR(LNQ220 / SUMIFS(Aux_Totales!$N:$N, Aux_Totales!$F:$F, $F224, Aux_Totales!$A:$A, Aperturas!$A$2), 0))</f>
        <v/>
      </c>
      <c r="LNR224" s="21" t="str">
        <f>IF(LNR220 = "", "", IFERROR(LNR220 / SUMIFS(Aux_Totales!$N:$N, Aux_Totales!$F:$F, $F224, Aux_Totales!$A:$A, Aperturas!$A$2), 0))</f>
        <v/>
      </c>
      <c r="LNS224" s="21" t="str">
        <f>IF(LNS220 = "", "", IFERROR(LNS220 / SUMIFS(Aux_Totales!$N:$N, Aux_Totales!$F:$F, $F224, Aux_Totales!$A:$A, Aperturas!$A$2), 0))</f>
        <v/>
      </c>
      <c r="LNT224" s="21" t="str">
        <f>IF(LNT220 = "", "", IFERROR(LNT220 / SUMIFS(Aux_Totales!$N:$N, Aux_Totales!$F:$F, $F224, Aux_Totales!$A:$A, Aperturas!$A$2), 0))</f>
        <v/>
      </c>
      <c r="LNU224" s="21" t="str">
        <f>IF(LNU220 = "", "", IFERROR(LNU220 / SUMIFS(Aux_Totales!$N:$N, Aux_Totales!$F:$F, $F224, Aux_Totales!$A:$A, Aperturas!$A$2), 0))</f>
        <v/>
      </c>
      <c r="LNV224" s="21" t="str">
        <f>IF(LNV220 = "", "", IFERROR(LNV220 / SUMIFS(Aux_Totales!$N:$N, Aux_Totales!$F:$F, $F224, Aux_Totales!$A:$A, Aperturas!$A$2), 0))</f>
        <v/>
      </c>
      <c r="LNW224" s="21" t="str">
        <f>IF(LNW220 = "", "", IFERROR(LNW220 / SUMIFS(Aux_Totales!$N:$N, Aux_Totales!$F:$F, $F224, Aux_Totales!$A:$A, Aperturas!$A$2), 0))</f>
        <v/>
      </c>
      <c r="LNX224" s="21" t="str">
        <f>IF(LNX220 = "", "", IFERROR(LNX220 / SUMIFS(Aux_Totales!$N:$N, Aux_Totales!$F:$F, $F224, Aux_Totales!$A:$A, Aperturas!$A$2), 0))</f>
        <v/>
      </c>
      <c r="LNY224" s="21" t="str">
        <f>IF(LNY220 = "", "", IFERROR(LNY220 / SUMIFS(Aux_Totales!$N:$N, Aux_Totales!$F:$F, $F224, Aux_Totales!$A:$A, Aperturas!$A$2), 0))</f>
        <v/>
      </c>
      <c r="LNZ224" s="21" t="str">
        <f>IF(LNZ220 = "", "", IFERROR(LNZ220 / SUMIFS(Aux_Totales!$N:$N, Aux_Totales!$F:$F, $F224, Aux_Totales!$A:$A, Aperturas!$A$2), 0))</f>
        <v/>
      </c>
      <c r="LOA224" s="21" t="str">
        <f>IF(LOA220 = "", "", IFERROR(LOA220 / SUMIFS(Aux_Totales!$N:$N, Aux_Totales!$F:$F, $F224, Aux_Totales!$A:$A, Aperturas!$A$2), 0))</f>
        <v/>
      </c>
      <c r="LOB224" s="21" t="str">
        <f>IF(LOB220 = "", "", IFERROR(LOB220 / SUMIFS(Aux_Totales!$N:$N, Aux_Totales!$F:$F, $F224, Aux_Totales!$A:$A, Aperturas!$A$2), 0))</f>
        <v/>
      </c>
      <c r="LOC224" s="21" t="str">
        <f>IF(LOC220 = "", "", IFERROR(LOC220 / SUMIFS(Aux_Totales!$N:$N, Aux_Totales!$F:$F, $F224, Aux_Totales!$A:$A, Aperturas!$A$2), 0))</f>
        <v/>
      </c>
      <c r="LOD224" s="21" t="str">
        <f>IF(LOD220 = "", "", IFERROR(LOD220 / SUMIFS(Aux_Totales!$N:$N, Aux_Totales!$F:$F, $F224, Aux_Totales!$A:$A, Aperturas!$A$2), 0))</f>
        <v/>
      </c>
      <c r="LOE224" s="21" t="str">
        <f>IF(LOE220 = "", "", IFERROR(LOE220 / SUMIFS(Aux_Totales!$N:$N, Aux_Totales!$F:$F, $F224, Aux_Totales!$A:$A, Aperturas!$A$2), 0))</f>
        <v/>
      </c>
      <c r="LOF224" s="21" t="str">
        <f>IF(LOF220 = "", "", IFERROR(LOF220 / SUMIFS(Aux_Totales!$N:$N, Aux_Totales!$F:$F, $F224, Aux_Totales!$A:$A, Aperturas!$A$2), 0))</f>
        <v/>
      </c>
      <c r="LOG224" s="21" t="str">
        <f>IF(LOG220 = "", "", IFERROR(LOG220 / SUMIFS(Aux_Totales!$N:$N, Aux_Totales!$F:$F, $F224, Aux_Totales!$A:$A, Aperturas!$A$2), 0))</f>
        <v/>
      </c>
      <c r="LOH224" s="21" t="str">
        <f>IF(LOH220 = "", "", IFERROR(LOH220 / SUMIFS(Aux_Totales!$N:$N, Aux_Totales!$F:$F, $F224, Aux_Totales!$A:$A, Aperturas!$A$2), 0))</f>
        <v/>
      </c>
      <c r="LOI224" s="21" t="str">
        <f>IF(LOI220 = "", "", IFERROR(LOI220 / SUMIFS(Aux_Totales!$N:$N, Aux_Totales!$F:$F, $F224, Aux_Totales!$A:$A, Aperturas!$A$2), 0))</f>
        <v/>
      </c>
      <c r="LOJ224" s="21" t="str">
        <f>IF(LOJ220 = "", "", IFERROR(LOJ220 / SUMIFS(Aux_Totales!$N:$N, Aux_Totales!$F:$F, $F224, Aux_Totales!$A:$A, Aperturas!$A$2), 0))</f>
        <v/>
      </c>
      <c r="LOK224" s="21" t="str">
        <f>IF(LOK220 = "", "", IFERROR(LOK220 / SUMIFS(Aux_Totales!$N:$N, Aux_Totales!$F:$F, $F224, Aux_Totales!$A:$A, Aperturas!$A$2), 0))</f>
        <v/>
      </c>
      <c r="LOL224" s="21" t="str">
        <f>IF(LOL220 = "", "", IFERROR(LOL220 / SUMIFS(Aux_Totales!$N:$N, Aux_Totales!$F:$F, $F224, Aux_Totales!$A:$A, Aperturas!$A$2), 0))</f>
        <v/>
      </c>
      <c r="LOM224" s="21" t="str">
        <f>IF(LOM220 = "", "", IFERROR(LOM220 / SUMIFS(Aux_Totales!$N:$N, Aux_Totales!$F:$F, $F224, Aux_Totales!$A:$A, Aperturas!$A$2), 0))</f>
        <v/>
      </c>
      <c r="LON224" s="21" t="str">
        <f>IF(LON220 = "", "", IFERROR(LON220 / SUMIFS(Aux_Totales!$N:$N, Aux_Totales!$F:$F, $F224, Aux_Totales!$A:$A, Aperturas!$A$2), 0))</f>
        <v/>
      </c>
      <c r="LOO224" s="21" t="str">
        <f>IF(LOO220 = "", "", IFERROR(LOO220 / SUMIFS(Aux_Totales!$N:$N, Aux_Totales!$F:$F, $F224, Aux_Totales!$A:$A, Aperturas!$A$2), 0))</f>
        <v/>
      </c>
      <c r="LOP224" s="21" t="str">
        <f>IF(LOP220 = "", "", IFERROR(LOP220 / SUMIFS(Aux_Totales!$N:$N, Aux_Totales!$F:$F, $F224, Aux_Totales!$A:$A, Aperturas!$A$2), 0))</f>
        <v/>
      </c>
      <c r="LOQ224" s="21" t="str">
        <f>IF(LOQ220 = "", "", IFERROR(LOQ220 / SUMIFS(Aux_Totales!$N:$N, Aux_Totales!$F:$F, $F224, Aux_Totales!$A:$A, Aperturas!$A$2), 0))</f>
        <v/>
      </c>
      <c r="LOR224" s="21" t="str">
        <f>IF(LOR220 = "", "", IFERROR(LOR220 / SUMIFS(Aux_Totales!$N:$N, Aux_Totales!$F:$F, $F224, Aux_Totales!$A:$A, Aperturas!$A$2), 0))</f>
        <v/>
      </c>
      <c r="LOS224" s="21" t="str">
        <f>IF(LOS220 = "", "", IFERROR(LOS220 / SUMIFS(Aux_Totales!$N:$N, Aux_Totales!$F:$F, $F224, Aux_Totales!$A:$A, Aperturas!$A$2), 0))</f>
        <v/>
      </c>
      <c r="LOT224" s="21" t="str">
        <f>IF(LOT220 = "", "", IFERROR(LOT220 / SUMIFS(Aux_Totales!$N:$N, Aux_Totales!$F:$F, $F224, Aux_Totales!$A:$A, Aperturas!$A$2), 0))</f>
        <v/>
      </c>
      <c r="LOU224" s="21" t="str">
        <f>IF(LOU220 = "", "", IFERROR(LOU220 / SUMIFS(Aux_Totales!$N:$N, Aux_Totales!$F:$F, $F224, Aux_Totales!$A:$A, Aperturas!$A$2), 0))</f>
        <v/>
      </c>
      <c r="LOV224" s="21" t="str">
        <f>IF(LOV220 = "", "", IFERROR(LOV220 / SUMIFS(Aux_Totales!$N:$N, Aux_Totales!$F:$F, $F224, Aux_Totales!$A:$A, Aperturas!$A$2), 0))</f>
        <v/>
      </c>
      <c r="LOW224" s="21" t="str">
        <f>IF(LOW220 = "", "", IFERROR(LOW220 / SUMIFS(Aux_Totales!$N:$N, Aux_Totales!$F:$F, $F224, Aux_Totales!$A:$A, Aperturas!$A$2), 0))</f>
        <v/>
      </c>
      <c r="LOX224" s="21" t="str">
        <f>IF(LOX220 = "", "", IFERROR(LOX220 / SUMIFS(Aux_Totales!$N:$N, Aux_Totales!$F:$F, $F224, Aux_Totales!$A:$A, Aperturas!$A$2), 0))</f>
        <v/>
      </c>
      <c r="LOY224" s="21" t="str">
        <f>IF(LOY220 = "", "", IFERROR(LOY220 / SUMIFS(Aux_Totales!$N:$N, Aux_Totales!$F:$F, $F224, Aux_Totales!$A:$A, Aperturas!$A$2), 0))</f>
        <v/>
      </c>
      <c r="LOZ224" s="21" t="str">
        <f>IF(LOZ220 = "", "", IFERROR(LOZ220 / SUMIFS(Aux_Totales!$N:$N, Aux_Totales!$F:$F, $F224, Aux_Totales!$A:$A, Aperturas!$A$2), 0))</f>
        <v/>
      </c>
      <c r="LPA224" s="21" t="str">
        <f>IF(LPA220 = "", "", IFERROR(LPA220 / SUMIFS(Aux_Totales!$N:$N, Aux_Totales!$F:$F, $F224, Aux_Totales!$A:$A, Aperturas!$A$2), 0))</f>
        <v/>
      </c>
      <c r="LPB224" s="21" t="str">
        <f>IF(LPB220 = "", "", IFERROR(LPB220 / SUMIFS(Aux_Totales!$N:$N, Aux_Totales!$F:$F, $F224, Aux_Totales!$A:$A, Aperturas!$A$2), 0))</f>
        <v/>
      </c>
      <c r="LPC224" s="21" t="str">
        <f>IF(LPC220 = "", "", IFERROR(LPC220 / SUMIFS(Aux_Totales!$N:$N, Aux_Totales!$F:$F, $F224, Aux_Totales!$A:$A, Aperturas!$A$2), 0))</f>
        <v/>
      </c>
      <c r="LPD224" s="21" t="str">
        <f>IF(LPD220 = "", "", IFERROR(LPD220 / SUMIFS(Aux_Totales!$N:$N, Aux_Totales!$F:$F, $F224, Aux_Totales!$A:$A, Aperturas!$A$2), 0))</f>
        <v/>
      </c>
      <c r="LPE224" s="21" t="str">
        <f>IF(LPE220 = "", "", IFERROR(LPE220 / SUMIFS(Aux_Totales!$N:$N, Aux_Totales!$F:$F, $F224, Aux_Totales!$A:$A, Aperturas!$A$2), 0))</f>
        <v/>
      </c>
      <c r="LPF224" s="21" t="str">
        <f>IF(LPF220 = "", "", IFERROR(LPF220 / SUMIFS(Aux_Totales!$N:$N, Aux_Totales!$F:$F, $F224, Aux_Totales!$A:$A, Aperturas!$A$2), 0))</f>
        <v/>
      </c>
      <c r="LPG224" s="21" t="str">
        <f>IF(LPG220 = "", "", IFERROR(LPG220 / SUMIFS(Aux_Totales!$N:$N, Aux_Totales!$F:$F, $F224, Aux_Totales!$A:$A, Aperturas!$A$2), 0))</f>
        <v/>
      </c>
      <c r="LPH224" s="21" t="str">
        <f>IF(LPH220 = "", "", IFERROR(LPH220 / SUMIFS(Aux_Totales!$N:$N, Aux_Totales!$F:$F, $F224, Aux_Totales!$A:$A, Aperturas!$A$2), 0))</f>
        <v/>
      </c>
      <c r="LPI224" s="21" t="str">
        <f>IF(LPI220 = "", "", IFERROR(LPI220 / SUMIFS(Aux_Totales!$N:$N, Aux_Totales!$F:$F, $F224, Aux_Totales!$A:$A, Aperturas!$A$2), 0))</f>
        <v/>
      </c>
      <c r="LPJ224" s="21" t="str">
        <f>IF(LPJ220 = "", "", IFERROR(LPJ220 / SUMIFS(Aux_Totales!$N:$N, Aux_Totales!$F:$F, $F224, Aux_Totales!$A:$A, Aperturas!$A$2), 0))</f>
        <v/>
      </c>
      <c r="LPK224" s="21" t="str">
        <f>IF(LPK220 = "", "", IFERROR(LPK220 / SUMIFS(Aux_Totales!$N:$N, Aux_Totales!$F:$F, $F224, Aux_Totales!$A:$A, Aperturas!$A$2), 0))</f>
        <v/>
      </c>
      <c r="LPL224" s="21" t="str">
        <f>IF(LPL220 = "", "", IFERROR(LPL220 / SUMIFS(Aux_Totales!$N:$N, Aux_Totales!$F:$F, $F224, Aux_Totales!$A:$A, Aperturas!$A$2), 0))</f>
        <v/>
      </c>
      <c r="LPM224" s="21" t="str">
        <f>IF(LPM220 = "", "", IFERROR(LPM220 / SUMIFS(Aux_Totales!$N:$N, Aux_Totales!$F:$F, $F224, Aux_Totales!$A:$A, Aperturas!$A$2), 0))</f>
        <v/>
      </c>
      <c r="LPN224" s="21" t="str">
        <f>IF(LPN220 = "", "", IFERROR(LPN220 / SUMIFS(Aux_Totales!$N:$N, Aux_Totales!$F:$F, $F224, Aux_Totales!$A:$A, Aperturas!$A$2), 0))</f>
        <v/>
      </c>
      <c r="LPO224" s="21" t="str">
        <f>IF(LPO220 = "", "", IFERROR(LPO220 / SUMIFS(Aux_Totales!$N:$N, Aux_Totales!$F:$F, $F224, Aux_Totales!$A:$A, Aperturas!$A$2), 0))</f>
        <v/>
      </c>
      <c r="LPP224" s="21" t="str">
        <f>IF(LPP220 = "", "", IFERROR(LPP220 / SUMIFS(Aux_Totales!$N:$N, Aux_Totales!$F:$F, $F224, Aux_Totales!$A:$A, Aperturas!$A$2), 0))</f>
        <v/>
      </c>
      <c r="LPQ224" s="21" t="str">
        <f>IF(LPQ220 = "", "", IFERROR(LPQ220 / SUMIFS(Aux_Totales!$N:$N, Aux_Totales!$F:$F, $F224, Aux_Totales!$A:$A, Aperturas!$A$2), 0))</f>
        <v/>
      </c>
      <c r="LPR224" s="21" t="str">
        <f>IF(LPR220 = "", "", IFERROR(LPR220 / SUMIFS(Aux_Totales!$N:$N, Aux_Totales!$F:$F, $F224, Aux_Totales!$A:$A, Aperturas!$A$2), 0))</f>
        <v/>
      </c>
      <c r="LPS224" s="21" t="str">
        <f>IF(LPS220 = "", "", IFERROR(LPS220 / SUMIFS(Aux_Totales!$N:$N, Aux_Totales!$F:$F, $F224, Aux_Totales!$A:$A, Aperturas!$A$2), 0))</f>
        <v/>
      </c>
      <c r="LPT224" s="21" t="str">
        <f>IF(LPT220 = "", "", IFERROR(LPT220 / SUMIFS(Aux_Totales!$N:$N, Aux_Totales!$F:$F, $F224, Aux_Totales!$A:$A, Aperturas!$A$2), 0))</f>
        <v/>
      </c>
      <c r="LPU224" s="21" t="str">
        <f>IF(LPU220 = "", "", IFERROR(LPU220 / SUMIFS(Aux_Totales!$N:$N, Aux_Totales!$F:$F, $F224, Aux_Totales!$A:$A, Aperturas!$A$2), 0))</f>
        <v/>
      </c>
      <c r="LPV224" s="21" t="str">
        <f>IF(LPV220 = "", "", IFERROR(LPV220 / SUMIFS(Aux_Totales!$N:$N, Aux_Totales!$F:$F, $F224, Aux_Totales!$A:$A, Aperturas!$A$2), 0))</f>
        <v/>
      </c>
      <c r="LPW224" s="21" t="str">
        <f>IF(LPW220 = "", "", IFERROR(LPW220 / SUMIFS(Aux_Totales!$N:$N, Aux_Totales!$F:$F, $F224, Aux_Totales!$A:$A, Aperturas!$A$2), 0))</f>
        <v/>
      </c>
      <c r="LPX224" s="21" t="str">
        <f>IF(LPX220 = "", "", IFERROR(LPX220 / SUMIFS(Aux_Totales!$N:$N, Aux_Totales!$F:$F, $F224, Aux_Totales!$A:$A, Aperturas!$A$2), 0))</f>
        <v/>
      </c>
      <c r="LPY224" s="21" t="str">
        <f>IF(LPY220 = "", "", IFERROR(LPY220 / SUMIFS(Aux_Totales!$N:$N, Aux_Totales!$F:$F, $F224, Aux_Totales!$A:$A, Aperturas!$A$2), 0))</f>
        <v/>
      </c>
      <c r="LPZ224" s="21" t="str">
        <f>IF(LPZ220 = "", "", IFERROR(LPZ220 / SUMIFS(Aux_Totales!$N:$N, Aux_Totales!$F:$F, $F224, Aux_Totales!$A:$A, Aperturas!$A$2), 0))</f>
        <v/>
      </c>
      <c r="LQA224" s="21" t="str">
        <f>IF(LQA220 = "", "", IFERROR(LQA220 / SUMIFS(Aux_Totales!$N:$N, Aux_Totales!$F:$F, $F224, Aux_Totales!$A:$A, Aperturas!$A$2), 0))</f>
        <v/>
      </c>
      <c r="LQB224" s="21" t="str">
        <f>IF(LQB220 = "", "", IFERROR(LQB220 / SUMIFS(Aux_Totales!$N:$N, Aux_Totales!$F:$F, $F224, Aux_Totales!$A:$A, Aperturas!$A$2), 0))</f>
        <v/>
      </c>
      <c r="LQC224" s="21" t="str">
        <f>IF(LQC220 = "", "", IFERROR(LQC220 / SUMIFS(Aux_Totales!$N:$N, Aux_Totales!$F:$F, $F224, Aux_Totales!$A:$A, Aperturas!$A$2), 0))</f>
        <v/>
      </c>
      <c r="LQD224" s="21" t="str">
        <f>IF(LQD220 = "", "", IFERROR(LQD220 / SUMIFS(Aux_Totales!$N:$N, Aux_Totales!$F:$F, $F224, Aux_Totales!$A:$A, Aperturas!$A$2), 0))</f>
        <v/>
      </c>
      <c r="LQE224" s="21" t="str">
        <f>IF(LQE220 = "", "", IFERROR(LQE220 / SUMIFS(Aux_Totales!$N:$N, Aux_Totales!$F:$F, $F224, Aux_Totales!$A:$A, Aperturas!$A$2), 0))</f>
        <v/>
      </c>
      <c r="LQF224" s="21" t="str">
        <f>IF(LQF220 = "", "", IFERROR(LQF220 / SUMIFS(Aux_Totales!$N:$N, Aux_Totales!$F:$F, $F224, Aux_Totales!$A:$A, Aperturas!$A$2), 0))</f>
        <v/>
      </c>
      <c r="LQG224" s="21" t="str">
        <f>IF(LQG220 = "", "", IFERROR(LQG220 / SUMIFS(Aux_Totales!$N:$N, Aux_Totales!$F:$F, $F224, Aux_Totales!$A:$A, Aperturas!$A$2), 0))</f>
        <v/>
      </c>
      <c r="LQH224" s="21" t="str">
        <f>IF(LQH220 = "", "", IFERROR(LQH220 / SUMIFS(Aux_Totales!$N:$N, Aux_Totales!$F:$F, $F224, Aux_Totales!$A:$A, Aperturas!$A$2), 0))</f>
        <v/>
      </c>
      <c r="LQI224" s="21" t="str">
        <f>IF(LQI220 = "", "", IFERROR(LQI220 / SUMIFS(Aux_Totales!$N:$N, Aux_Totales!$F:$F, $F224, Aux_Totales!$A:$A, Aperturas!$A$2), 0))</f>
        <v/>
      </c>
      <c r="LQJ224" s="21" t="str">
        <f>IF(LQJ220 = "", "", IFERROR(LQJ220 / SUMIFS(Aux_Totales!$N:$N, Aux_Totales!$F:$F, $F224, Aux_Totales!$A:$A, Aperturas!$A$2), 0))</f>
        <v/>
      </c>
      <c r="LQK224" s="21" t="str">
        <f>IF(LQK220 = "", "", IFERROR(LQK220 / SUMIFS(Aux_Totales!$N:$N, Aux_Totales!$F:$F, $F224, Aux_Totales!$A:$A, Aperturas!$A$2), 0))</f>
        <v/>
      </c>
      <c r="LQL224" s="21" t="str">
        <f>IF(LQL220 = "", "", IFERROR(LQL220 / SUMIFS(Aux_Totales!$N:$N, Aux_Totales!$F:$F, $F224, Aux_Totales!$A:$A, Aperturas!$A$2), 0))</f>
        <v/>
      </c>
      <c r="LQM224" s="21" t="str">
        <f>IF(LQM220 = "", "", IFERROR(LQM220 / SUMIFS(Aux_Totales!$N:$N, Aux_Totales!$F:$F, $F224, Aux_Totales!$A:$A, Aperturas!$A$2), 0))</f>
        <v/>
      </c>
      <c r="LQN224" s="21" t="str">
        <f>IF(LQN220 = "", "", IFERROR(LQN220 / SUMIFS(Aux_Totales!$N:$N, Aux_Totales!$F:$F, $F224, Aux_Totales!$A:$A, Aperturas!$A$2), 0))</f>
        <v/>
      </c>
      <c r="LQO224" s="21" t="str">
        <f>IF(LQO220 = "", "", IFERROR(LQO220 / SUMIFS(Aux_Totales!$N:$N, Aux_Totales!$F:$F, $F224, Aux_Totales!$A:$A, Aperturas!$A$2), 0))</f>
        <v/>
      </c>
      <c r="LQP224" s="21" t="str">
        <f>IF(LQP220 = "", "", IFERROR(LQP220 / SUMIFS(Aux_Totales!$N:$N, Aux_Totales!$F:$F, $F224, Aux_Totales!$A:$A, Aperturas!$A$2), 0))</f>
        <v/>
      </c>
      <c r="LQQ224" s="21" t="str">
        <f>IF(LQQ220 = "", "", IFERROR(LQQ220 / SUMIFS(Aux_Totales!$N:$N, Aux_Totales!$F:$F, $F224, Aux_Totales!$A:$A, Aperturas!$A$2), 0))</f>
        <v/>
      </c>
      <c r="LQR224" s="21" t="str">
        <f>IF(LQR220 = "", "", IFERROR(LQR220 / SUMIFS(Aux_Totales!$N:$N, Aux_Totales!$F:$F, $F224, Aux_Totales!$A:$A, Aperturas!$A$2), 0))</f>
        <v/>
      </c>
      <c r="LQS224" s="21" t="str">
        <f>IF(LQS220 = "", "", IFERROR(LQS220 / SUMIFS(Aux_Totales!$N:$N, Aux_Totales!$F:$F, $F224, Aux_Totales!$A:$A, Aperturas!$A$2), 0))</f>
        <v/>
      </c>
      <c r="LQT224" s="21" t="str">
        <f>IF(LQT220 = "", "", IFERROR(LQT220 / SUMIFS(Aux_Totales!$N:$N, Aux_Totales!$F:$F, $F224, Aux_Totales!$A:$A, Aperturas!$A$2), 0))</f>
        <v/>
      </c>
      <c r="LQU224" s="21" t="str">
        <f>IF(LQU220 = "", "", IFERROR(LQU220 / SUMIFS(Aux_Totales!$N:$N, Aux_Totales!$F:$F, $F224, Aux_Totales!$A:$A, Aperturas!$A$2), 0))</f>
        <v/>
      </c>
      <c r="LQV224" s="21" t="str">
        <f>IF(LQV220 = "", "", IFERROR(LQV220 / SUMIFS(Aux_Totales!$N:$N, Aux_Totales!$F:$F, $F224, Aux_Totales!$A:$A, Aperturas!$A$2), 0))</f>
        <v/>
      </c>
      <c r="LQW224" s="21" t="str">
        <f>IF(LQW220 = "", "", IFERROR(LQW220 / SUMIFS(Aux_Totales!$N:$N, Aux_Totales!$F:$F, $F224, Aux_Totales!$A:$A, Aperturas!$A$2), 0))</f>
        <v/>
      </c>
      <c r="LQX224" s="21" t="str">
        <f>IF(LQX220 = "", "", IFERROR(LQX220 / SUMIFS(Aux_Totales!$N:$N, Aux_Totales!$F:$F, $F224, Aux_Totales!$A:$A, Aperturas!$A$2), 0))</f>
        <v/>
      </c>
      <c r="LQY224" s="21" t="str">
        <f>IF(LQY220 = "", "", IFERROR(LQY220 / SUMIFS(Aux_Totales!$N:$N, Aux_Totales!$F:$F, $F224, Aux_Totales!$A:$A, Aperturas!$A$2), 0))</f>
        <v/>
      </c>
      <c r="LQZ224" s="21" t="str">
        <f>IF(LQZ220 = "", "", IFERROR(LQZ220 / SUMIFS(Aux_Totales!$N:$N, Aux_Totales!$F:$F, $F224, Aux_Totales!$A:$A, Aperturas!$A$2), 0))</f>
        <v/>
      </c>
      <c r="LRA224" s="21" t="str">
        <f>IF(LRA220 = "", "", IFERROR(LRA220 / SUMIFS(Aux_Totales!$N:$N, Aux_Totales!$F:$F, $F224, Aux_Totales!$A:$A, Aperturas!$A$2), 0))</f>
        <v/>
      </c>
      <c r="LRB224" s="21" t="str">
        <f>IF(LRB220 = "", "", IFERROR(LRB220 / SUMIFS(Aux_Totales!$N:$N, Aux_Totales!$F:$F, $F224, Aux_Totales!$A:$A, Aperturas!$A$2), 0))</f>
        <v/>
      </c>
      <c r="LRC224" s="21" t="str">
        <f>IF(LRC220 = "", "", IFERROR(LRC220 / SUMIFS(Aux_Totales!$N:$N, Aux_Totales!$F:$F, $F224, Aux_Totales!$A:$A, Aperturas!$A$2), 0))</f>
        <v/>
      </c>
      <c r="LRD224" s="21" t="str">
        <f>IF(LRD220 = "", "", IFERROR(LRD220 / SUMIFS(Aux_Totales!$N:$N, Aux_Totales!$F:$F, $F224, Aux_Totales!$A:$A, Aperturas!$A$2), 0))</f>
        <v/>
      </c>
      <c r="LRE224" s="21" t="str">
        <f>IF(LRE220 = "", "", IFERROR(LRE220 / SUMIFS(Aux_Totales!$N:$N, Aux_Totales!$F:$F, $F224, Aux_Totales!$A:$A, Aperturas!$A$2), 0))</f>
        <v/>
      </c>
      <c r="LRF224" s="21" t="str">
        <f>IF(LRF220 = "", "", IFERROR(LRF220 / SUMIFS(Aux_Totales!$N:$N, Aux_Totales!$F:$F, $F224, Aux_Totales!$A:$A, Aperturas!$A$2), 0))</f>
        <v/>
      </c>
      <c r="LRG224" s="21" t="str">
        <f>IF(LRG220 = "", "", IFERROR(LRG220 / SUMIFS(Aux_Totales!$N:$N, Aux_Totales!$F:$F, $F224, Aux_Totales!$A:$A, Aperturas!$A$2), 0))</f>
        <v/>
      </c>
      <c r="LRH224" s="21" t="str">
        <f>IF(LRH220 = "", "", IFERROR(LRH220 / SUMIFS(Aux_Totales!$N:$N, Aux_Totales!$F:$F, $F224, Aux_Totales!$A:$A, Aperturas!$A$2), 0))</f>
        <v/>
      </c>
      <c r="LRI224" s="21" t="str">
        <f>IF(LRI220 = "", "", IFERROR(LRI220 / SUMIFS(Aux_Totales!$N:$N, Aux_Totales!$F:$F, $F224, Aux_Totales!$A:$A, Aperturas!$A$2), 0))</f>
        <v/>
      </c>
      <c r="LRJ224" s="21" t="str">
        <f>IF(LRJ220 = "", "", IFERROR(LRJ220 / SUMIFS(Aux_Totales!$N:$N, Aux_Totales!$F:$F, $F224, Aux_Totales!$A:$A, Aperturas!$A$2), 0))</f>
        <v/>
      </c>
      <c r="LRK224" s="21" t="str">
        <f>IF(LRK220 = "", "", IFERROR(LRK220 / SUMIFS(Aux_Totales!$N:$N, Aux_Totales!$F:$F, $F224, Aux_Totales!$A:$A, Aperturas!$A$2), 0))</f>
        <v/>
      </c>
      <c r="LRL224" s="21" t="str">
        <f>IF(LRL220 = "", "", IFERROR(LRL220 / SUMIFS(Aux_Totales!$N:$N, Aux_Totales!$F:$F, $F224, Aux_Totales!$A:$A, Aperturas!$A$2), 0))</f>
        <v/>
      </c>
      <c r="LRM224" s="21" t="str">
        <f>IF(LRM220 = "", "", IFERROR(LRM220 / SUMIFS(Aux_Totales!$N:$N, Aux_Totales!$F:$F, $F224, Aux_Totales!$A:$A, Aperturas!$A$2), 0))</f>
        <v/>
      </c>
      <c r="LRN224" s="21" t="str">
        <f>IF(LRN220 = "", "", IFERROR(LRN220 / SUMIFS(Aux_Totales!$N:$N, Aux_Totales!$F:$F, $F224, Aux_Totales!$A:$A, Aperturas!$A$2), 0))</f>
        <v/>
      </c>
      <c r="LRO224" s="21" t="str">
        <f>IF(LRO220 = "", "", IFERROR(LRO220 / SUMIFS(Aux_Totales!$N:$N, Aux_Totales!$F:$F, $F224, Aux_Totales!$A:$A, Aperturas!$A$2), 0))</f>
        <v/>
      </c>
      <c r="LRP224" s="21" t="str">
        <f>IF(LRP220 = "", "", IFERROR(LRP220 / SUMIFS(Aux_Totales!$N:$N, Aux_Totales!$F:$F, $F224, Aux_Totales!$A:$A, Aperturas!$A$2), 0))</f>
        <v/>
      </c>
      <c r="LRQ224" s="21" t="str">
        <f>IF(LRQ220 = "", "", IFERROR(LRQ220 / SUMIFS(Aux_Totales!$N:$N, Aux_Totales!$F:$F, $F224, Aux_Totales!$A:$A, Aperturas!$A$2), 0))</f>
        <v/>
      </c>
      <c r="LRR224" s="21" t="str">
        <f>IF(LRR220 = "", "", IFERROR(LRR220 / SUMIFS(Aux_Totales!$N:$N, Aux_Totales!$F:$F, $F224, Aux_Totales!$A:$A, Aperturas!$A$2), 0))</f>
        <v/>
      </c>
      <c r="LRS224" s="21" t="str">
        <f>IF(LRS220 = "", "", IFERROR(LRS220 / SUMIFS(Aux_Totales!$N:$N, Aux_Totales!$F:$F, $F224, Aux_Totales!$A:$A, Aperturas!$A$2), 0))</f>
        <v/>
      </c>
      <c r="LRT224" s="21" t="str">
        <f>IF(LRT220 = "", "", IFERROR(LRT220 / SUMIFS(Aux_Totales!$N:$N, Aux_Totales!$F:$F, $F224, Aux_Totales!$A:$A, Aperturas!$A$2), 0))</f>
        <v/>
      </c>
      <c r="LRU224" s="21" t="str">
        <f>IF(LRU220 = "", "", IFERROR(LRU220 / SUMIFS(Aux_Totales!$N:$N, Aux_Totales!$F:$F, $F224, Aux_Totales!$A:$A, Aperturas!$A$2), 0))</f>
        <v/>
      </c>
      <c r="LRV224" s="21" t="str">
        <f>IF(LRV220 = "", "", IFERROR(LRV220 / SUMIFS(Aux_Totales!$N:$N, Aux_Totales!$F:$F, $F224, Aux_Totales!$A:$A, Aperturas!$A$2), 0))</f>
        <v/>
      </c>
      <c r="LRW224" s="21" t="str">
        <f>IF(LRW220 = "", "", IFERROR(LRW220 / SUMIFS(Aux_Totales!$N:$N, Aux_Totales!$F:$F, $F224, Aux_Totales!$A:$A, Aperturas!$A$2), 0))</f>
        <v/>
      </c>
      <c r="LRX224" s="21" t="str">
        <f>IF(LRX220 = "", "", IFERROR(LRX220 / SUMIFS(Aux_Totales!$N:$N, Aux_Totales!$F:$F, $F224, Aux_Totales!$A:$A, Aperturas!$A$2), 0))</f>
        <v/>
      </c>
      <c r="LRY224" s="21" t="str">
        <f>IF(LRY220 = "", "", IFERROR(LRY220 / SUMIFS(Aux_Totales!$N:$N, Aux_Totales!$F:$F, $F224, Aux_Totales!$A:$A, Aperturas!$A$2), 0))</f>
        <v/>
      </c>
      <c r="LRZ224" s="21" t="str">
        <f>IF(LRZ220 = "", "", IFERROR(LRZ220 / SUMIFS(Aux_Totales!$N:$N, Aux_Totales!$F:$F, $F224, Aux_Totales!$A:$A, Aperturas!$A$2), 0))</f>
        <v/>
      </c>
      <c r="LSA224" s="21" t="str">
        <f>IF(LSA220 = "", "", IFERROR(LSA220 / SUMIFS(Aux_Totales!$N:$N, Aux_Totales!$F:$F, $F224, Aux_Totales!$A:$A, Aperturas!$A$2), 0))</f>
        <v/>
      </c>
      <c r="LSB224" s="21" t="str">
        <f>IF(LSB220 = "", "", IFERROR(LSB220 / SUMIFS(Aux_Totales!$N:$N, Aux_Totales!$F:$F, $F224, Aux_Totales!$A:$A, Aperturas!$A$2), 0))</f>
        <v/>
      </c>
      <c r="LSC224" s="21" t="str">
        <f>IF(LSC220 = "", "", IFERROR(LSC220 / SUMIFS(Aux_Totales!$N:$N, Aux_Totales!$F:$F, $F224, Aux_Totales!$A:$A, Aperturas!$A$2), 0))</f>
        <v/>
      </c>
      <c r="LSD224" s="21" t="str">
        <f>IF(LSD220 = "", "", IFERROR(LSD220 / SUMIFS(Aux_Totales!$N:$N, Aux_Totales!$F:$F, $F224, Aux_Totales!$A:$A, Aperturas!$A$2), 0))</f>
        <v/>
      </c>
      <c r="LSE224" s="21" t="str">
        <f>IF(LSE220 = "", "", IFERROR(LSE220 / SUMIFS(Aux_Totales!$N:$N, Aux_Totales!$F:$F, $F224, Aux_Totales!$A:$A, Aperturas!$A$2), 0))</f>
        <v/>
      </c>
      <c r="LSF224" s="21" t="str">
        <f>IF(LSF220 = "", "", IFERROR(LSF220 / SUMIFS(Aux_Totales!$N:$N, Aux_Totales!$F:$F, $F224, Aux_Totales!$A:$A, Aperturas!$A$2), 0))</f>
        <v/>
      </c>
      <c r="LSG224" s="21" t="str">
        <f>IF(LSG220 = "", "", IFERROR(LSG220 / SUMIFS(Aux_Totales!$N:$N, Aux_Totales!$F:$F, $F224, Aux_Totales!$A:$A, Aperturas!$A$2), 0))</f>
        <v/>
      </c>
      <c r="LSH224" s="21" t="str">
        <f>IF(LSH220 = "", "", IFERROR(LSH220 / SUMIFS(Aux_Totales!$N:$N, Aux_Totales!$F:$F, $F224, Aux_Totales!$A:$A, Aperturas!$A$2), 0))</f>
        <v/>
      </c>
      <c r="LSI224" s="21" t="str">
        <f>IF(LSI220 = "", "", IFERROR(LSI220 / SUMIFS(Aux_Totales!$N:$N, Aux_Totales!$F:$F, $F224, Aux_Totales!$A:$A, Aperturas!$A$2), 0))</f>
        <v/>
      </c>
      <c r="LSJ224" s="21" t="str">
        <f>IF(LSJ220 = "", "", IFERROR(LSJ220 / SUMIFS(Aux_Totales!$N:$N, Aux_Totales!$F:$F, $F224, Aux_Totales!$A:$A, Aperturas!$A$2), 0))</f>
        <v/>
      </c>
      <c r="LSK224" s="21" t="str">
        <f>IF(LSK220 = "", "", IFERROR(LSK220 / SUMIFS(Aux_Totales!$N:$N, Aux_Totales!$F:$F, $F224, Aux_Totales!$A:$A, Aperturas!$A$2), 0))</f>
        <v/>
      </c>
      <c r="LSL224" s="21" t="str">
        <f>IF(LSL220 = "", "", IFERROR(LSL220 / SUMIFS(Aux_Totales!$N:$N, Aux_Totales!$F:$F, $F224, Aux_Totales!$A:$A, Aperturas!$A$2), 0))</f>
        <v/>
      </c>
      <c r="LSM224" s="21" t="str">
        <f>IF(LSM220 = "", "", IFERROR(LSM220 / SUMIFS(Aux_Totales!$N:$N, Aux_Totales!$F:$F, $F224, Aux_Totales!$A:$A, Aperturas!$A$2), 0))</f>
        <v/>
      </c>
      <c r="LSN224" s="21" t="str">
        <f>IF(LSN220 = "", "", IFERROR(LSN220 / SUMIFS(Aux_Totales!$N:$N, Aux_Totales!$F:$F, $F224, Aux_Totales!$A:$A, Aperturas!$A$2), 0))</f>
        <v/>
      </c>
      <c r="LSO224" s="21" t="str">
        <f>IF(LSO220 = "", "", IFERROR(LSO220 / SUMIFS(Aux_Totales!$N:$N, Aux_Totales!$F:$F, $F224, Aux_Totales!$A:$A, Aperturas!$A$2), 0))</f>
        <v/>
      </c>
      <c r="LSP224" s="21" t="str">
        <f>IF(LSP220 = "", "", IFERROR(LSP220 / SUMIFS(Aux_Totales!$N:$N, Aux_Totales!$F:$F, $F224, Aux_Totales!$A:$A, Aperturas!$A$2), 0))</f>
        <v/>
      </c>
      <c r="LSQ224" s="21" t="str">
        <f>IF(LSQ220 = "", "", IFERROR(LSQ220 / SUMIFS(Aux_Totales!$N:$N, Aux_Totales!$F:$F, $F224, Aux_Totales!$A:$A, Aperturas!$A$2), 0))</f>
        <v/>
      </c>
      <c r="LSR224" s="21" t="str">
        <f>IF(LSR220 = "", "", IFERROR(LSR220 / SUMIFS(Aux_Totales!$N:$N, Aux_Totales!$F:$F, $F224, Aux_Totales!$A:$A, Aperturas!$A$2), 0))</f>
        <v/>
      </c>
      <c r="LSS224" s="21" t="str">
        <f>IF(LSS220 = "", "", IFERROR(LSS220 / SUMIFS(Aux_Totales!$N:$N, Aux_Totales!$F:$F, $F224, Aux_Totales!$A:$A, Aperturas!$A$2), 0))</f>
        <v/>
      </c>
      <c r="LST224" s="21" t="str">
        <f>IF(LST220 = "", "", IFERROR(LST220 / SUMIFS(Aux_Totales!$N:$N, Aux_Totales!$F:$F, $F224, Aux_Totales!$A:$A, Aperturas!$A$2), 0))</f>
        <v/>
      </c>
      <c r="LSU224" s="21" t="str">
        <f>IF(LSU220 = "", "", IFERROR(LSU220 / SUMIFS(Aux_Totales!$N:$N, Aux_Totales!$F:$F, $F224, Aux_Totales!$A:$A, Aperturas!$A$2), 0))</f>
        <v/>
      </c>
      <c r="LSV224" s="21" t="str">
        <f>IF(LSV220 = "", "", IFERROR(LSV220 / SUMIFS(Aux_Totales!$N:$N, Aux_Totales!$F:$F, $F224, Aux_Totales!$A:$A, Aperturas!$A$2), 0))</f>
        <v/>
      </c>
      <c r="LSW224" s="21" t="str">
        <f>IF(LSW220 = "", "", IFERROR(LSW220 / SUMIFS(Aux_Totales!$N:$N, Aux_Totales!$F:$F, $F224, Aux_Totales!$A:$A, Aperturas!$A$2), 0))</f>
        <v/>
      </c>
      <c r="LSX224" s="21" t="str">
        <f>IF(LSX220 = "", "", IFERROR(LSX220 / SUMIFS(Aux_Totales!$N:$N, Aux_Totales!$F:$F, $F224, Aux_Totales!$A:$A, Aperturas!$A$2), 0))</f>
        <v/>
      </c>
      <c r="LSY224" s="21" t="str">
        <f>IF(LSY220 = "", "", IFERROR(LSY220 / SUMIFS(Aux_Totales!$N:$N, Aux_Totales!$F:$F, $F224, Aux_Totales!$A:$A, Aperturas!$A$2), 0))</f>
        <v/>
      </c>
      <c r="LSZ224" s="21" t="str">
        <f>IF(LSZ220 = "", "", IFERROR(LSZ220 / SUMIFS(Aux_Totales!$N:$N, Aux_Totales!$F:$F, $F224, Aux_Totales!$A:$A, Aperturas!$A$2), 0))</f>
        <v/>
      </c>
      <c r="LTA224" s="21" t="str">
        <f>IF(LTA220 = "", "", IFERROR(LTA220 / SUMIFS(Aux_Totales!$N:$N, Aux_Totales!$F:$F, $F224, Aux_Totales!$A:$A, Aperturas!$A$2), 0))</f>
        <v/>
      </c>
      <c r="LTB224" s="21" t="str">
        <f>IF(LTB220 = "", "", IFERROR(LTB220 / SUMIFS(Aux_Totales!$N:$N, Aux_Totales!$F:$F, $F224, Aux_Totales!$A:$A, Aperturas!$A$2), 0))</f>
        <v/>
      </c>
      <c r="LTC224" s="21" t="str">
        <f>IF(LTC220 = "", "", IFERROR(LTC220 / SUMIFS(Aux_Totales!$N:$N, Aux_Totales!$F:$F, $F224, Aux_Totales!$A:$A, Aperturas!$A$2), 0))</f>
        <v/>
      </c>
      <c r="LTD224" s="21" t="str">
        <f>IF(LTD220 = "", "", IFERROR(LTD220 / SUMIFS(Aux_Totales!$N:$N, Aux_Totales!$F:$F, $F224, Aux_Totales!$A:$A, Aperturas!$A$2), 0))</f>
        <v/>
      </c>
      <c r="LTE224" s="21" t="str">
        <f>IF(LTE220 = "", "", IFERROR(LTE220 / SUMIFS(Aux_Totales!$N:$N, Aux_Totales!$F:$F, $F224, Aux_Totales!$A:$A, Aperturas!$A$2), 0))</f>
        <v/>
      </c>
      <c r="LTF224" s="21" t="str">
        <f>IF(LTF220 = "", "", IFERROR(LTF220 / SUMIFS(Aux_Totales!$N:$N, Aux_Totales!$F:$F, $F224, Aux_Totales!$A:$A, Aperturas!$A$2), 0))</f>
        <v/>
      </c>
      <c r="LTG224" s="21" t="str">
        <f>IF(LTG220 = "", "", IFERROR(LTG220 / SUMIFS(Aux_Totales!$N:$N, Aux_Totales!$F:$F, $F224, Aux_Totales!$A:$A, Aperturas!$A$2), 0))</f>
        <v/>
      </c>
      <c r="LTH224" s="21" t="str">
        <f>IF(LTH220 = "", "", IFERROR(LTH220 / SUMIFS(Aux_Totales!$N:$N, Aux_Totales!$F:$F, $F224, Aux_Totales!$A:$A, Aperturas!$A$2), 0))</f>
        <v/>
      </c>
      <c r="LTI224" s="21" t="str">
        <f>IF(LTI220 = "", "", IFERROR(LTI220 / SUMIFS(Aux_Totales!$N:$N, Aux_Totales!$F:$F, $F224, Aux_Totales!$A:$A, Aperturas!$A$2), 0))</f>
        <v/>
      </c>
      <c r="LTJ224" s="21" t="str">
        <f>IF(LTJ220 = "", "", IFERROR(LTJ220 / SUMIFS(Aux_Totales!$N:$N, Aux_Totales!$F:$F, $F224, Aux_Totales!$A:$A, Aperturas!$A$2), 0))</f>
        <v/>
      </c>
      <c r="LTK224" s="21" t="str">
        <f>IF(LTK220 = "", "", IFERROR(LTK220 / SUMIFS(Aux_Totales!$N:$N, Aux_Totales!$F:$F, $F224, Aux_Totales!$A:$A, Aperturas!$A$2), 0))</f>
        <v/>
      </c>
      <c r="LTL224" s="21" t="str">
        <f>IF(LTL220 = "", "", IFERROR(LTL220 / SUMIFS(Aux_Totales!$N:$N, Aux_Totales!$F:$F, $F224, Aux_Totales!$A:$A, Aperturas!$A$2), 0))</f>
        <v/>
      </c>
      <c r="LTM224" s="21" t="str">
        <f>IF(LTM220 = "", "", IFERROR(LTM220 / SUMIFS(Aux_Totales!$N:$N, Aux_Totales!$F:$F, $F224, Aux_Totales!$A:$A, Aperturas!$A$2), 0))</f>
        <v/>
      </c>
      <c r="LTN224" s="21" t="str">
        <f>IF(LTN220 = "", "", IFERROR(LTN220 / SUMIFS(Aux_Totales!$N:$N, Aux_Totales!$F:$F, $F224, Aux_Totales!$A:$A, Aperturas!$A$2), 0))</f>
        <v/>
      </c>
      <c r="LTO224" s="21" t="str">
        <f>IF(LTO220 = "", "", IFERROR(LTO220 / SUMIFS(Aux_Totales!$N:$N, Aux_Totales!$F:$F, $F224, Aux_Totales!$A:$A, Aperturas!$A$2), 0))</f>
        <v/>
      </c>
      <c r="LTP224" s="21" t="str">
        <f>IF(LTP220 = "", "", IFERROR(LTP220 / SUMIFS(Aux_Totales!$N:$N, Aux_Totales!$F:$F, $F224, Aux_Totales!$A:$A, Aperturas!$A$2), 0))</f>
        <v/>
      </c>
      <c r="LTQ224" s="21" t="str">
        <f>IF(LTQ220 = "", "", IFERROR(LTQ220 / SUMIFS(Aux_Totales!$N:$N, Aux_Totales!$F:$F, $F224, Aux_Totales!$A:$A, Aperturas!$A$2), 0))</f>
        <v/>
      </c>
      <c r="LTR224" s="21" t="str">
        <f>IF(LTR220 = "", "", IFERROR(LTR220 / SUMIFS(Aux_Totales!$N:$N, Aux_Totales!$F:$F, $F224, Aux_Totales!$A:$A, Aperturas!$A$2), 0))</f>
        <v/>
      </c>
      <c r="LTS224" s="21" t="str">
        <f>IF(LTS220 = "", "", IFERROR(LTS220 / SUMIFS(Aux_Totales!$N:$N, Aux_Totales!$F:$F, $F224, Aux_Totales!$A:$A, Aperturas!$A$2), 0))</f>
        <v/>
      </c>
      <c r="LTT224" s="21" t="str">
        <f>IF(LTT220 = "", "", IFERROR(LTT220 / SUMIFS(Aux_Totales!$N:$N, Aux_Totales!$F:$F, $F224, Aux_Totales!$A:$A, Aperturas!$A$2), 0))</f>
        <v/>
      </c>
      <c r="LTU224" s="21" t="str">
        <f>IF(LTU220 = "", "", IFERROR(LTU220 / SUMIFS(Aux_Totales!$N:$N, Aux_Totales!$F:$F, $F224, Aux_Totales!$A:$A, Aperturas!$A$2), 0))</f>
        <v/>
      </c>
      <c r="LTV224" s="21" t="str">
        <f>IF(LTV220 = "", "", IFERROR(LTV220 / SUMIFS(Aux_Totales!$N:$N, Aux_Totales!$F:$F, $F224, Aux_Totales!$A:$A, Aperturas!$A$2), 0))</f>
        <v/>
      </c>
      <c r="LTW224" s="21" t="str">
        <f>IF(LTW220 = "", "", IFERROR(LTW220 / SUMIFS(Aux_Totales!$N:$N, Aux_Totales!$F:$F, $F224, Aux_Totales!$A:$A, Aperturas!$A$2), 0))</f>
        <v/>
      </c>
      <c r="LTX224" s="21" t="str">
        <f>IF(LTX220 = "", "", IFERROR(LTX220 / SUMIFS(Aux_Totales!$N:$N, Aux_Totales!$F:$F, $F224, Aux_Totales!$A:$A, Aperturas!$A$2), 0))</f>
        <v/>
      </c>
      <c r="LTY224" s="21" t="str">
        <f>IF(LTY220 = "", "", IFERROR(LTY220 / SUMIFS(Aux_Totales!$N:$N, Aux_Totales!$F:$F, $F224, Aux_Totales!$A:$A, Aperturas!$A$2), 0))</f>
        <v/>
      </c>
      <c r="LTZ224" s="21" t="str">
        <f>IF(LTZ220 = "", "", IFERROR(LTZ220 / SUMIFS(Aux_Totales!$N:$N, Aux_Totales!$F:$F, $F224, Aux_Totales!$A:$A, Aperturas!$A$2), 0))</f>
        <v/>
      </c>
      <c r="LUA224" s="21" t="str">
        <f>IF(LUA220 = "", "", IFERROR(LUA220 / SUMIFS(Aux_Totales!$N:$N, Aux_Totales!$F:$F, $F224, Aux_Totales!$A:$A, Aperturas!$A$2), 0))</f>
        <v/>
      </c>
      <c r="LUB224" s="21" t="str">
        <f>IF(LUB220 = "", "", IFERROR(LUB220 / SUMIFS(Aux_Totales!$N:$N, Aux_Totales!$F:$F, $F224, Aux_Totales!$A:$A, Aperturas!$A$2), 0))</f>
        <v/>
      </c>
      <c r="LUC224" s="21" t="str">
        <f>IF(LUC220 = "", "", IFERROR(LUC220 / SUMIFS(Aux_Totales!$N:$N, Aux_Totales!$F:$F, $F224, Aux_Totales!$A:$A, Aperturas!$A$2), 0))</f>
        <v/>
      </c>
      <c r="LUD224" s="21" t="str">
        <f>IF(LUD220 = "", "", IFERROR(LUD220 / SUMIFS(Aux_Totales!$N:$N, Aux_Totales!$F:$F, $F224, Aux_Totales!$A:$A, Aperturas!$A$2), 0))</f>
        <v/>
      </c>
      <c r="LUE224" s="21" t="str">
        <f>IF(LUE220 = "", "", IFERROR(LUE220 / SUMIFS(Aux_Totales!$N:$N, Aux_Totales!$F:$F, $F224, Aux_Totales!$A:$A, Aperturas!$A$2), 0))</f>
        <v/>
      </c>
      <c r="LUF224" s="21" t="str">
        <f>IF(LUF220 = "", "", IFERROR(LUF220 / SUMIFS(Aux_Totales!$N:$N, Aux_Totales!$F:$F, $F224, Aux_Totales!$A:$A, Aperturas!$A$2), 0))</f>
        <v/>
      </c>
      <c r="LUG224" s="21" t="str">
        <f>IF(LUG220 = "", "", IFERROR(LUG220 / SUMIFS(Aux_Totales!$N:$N, Aux_Totales!$F:$F, $F224, Aux_Totales!$A:$A, Aperturas!$A$2), 0))</f>
        <v/>
      </c>
      <c r="LUH224" s="21" t="str">
        <f>IF(LUH220 = "", "", IFERROR(LUH220 / SUMIFS(Aux_Totales!$N:$N, Aux_Totales!$F:$F, $F224, Aux_Totales!$A:$A, Aperturas!$A$2), 0))</f>
        <v/>
      </c>
      <c r="LUI224" s="21" t="str">
        <f>IF(LUI220 = "", "", IFERROR(LUI220 / SUMIFS(Aux_Totales!$N:$N, Aux_Totales!$F:$F, $F224, Aux_Totales!$A:$A, Aperturas!$A$2), 0))</f>
        <v/>
      </c>
      <c r="LUJ224" s="21" t="str">
        <f>IF(LUJ220 = "", "", IFERROR(LUJ220 / SUMIFS(Aux_Totales!$N:$N, Aux_Totales!$F:$F, $F224, Aux_Totales!$A:$A, Aperturas!$A$2), 0))</f>
        <v/>
      </c>
      <c r="LUK224" s="21" t="str">
        <f>IF(LUK220 = "", "", IFERROR(LUK220 / SUMIFS(Aux_Totales!$N:$N, Aux_Totales!$F:$F, $F224, Aux_Totales!$A:$A, Aperturas!$A$2), 0))</f>
        <v/>
      </c>
      <c r="LUL224" s="21" t="str">
        <f>IF(LUL220 = "", "", IFERROR(LUL220 / SUMIFS(Aux_Totales!$N:$N, Aux_Totales!$F:$F, $F224, Aux_Totales!$A:$A, Aperturas!$A$2), 0))</f>
        <v/>
      </c>
      <c r="LUM224" s="21" t="str">
        <f>IF(LUM220 = "", "", IFERROR(LUM220 / SUMIFS(Aux_Totales!$N:$N, Aux_Totales!$F:$F, $F224, Aux_Totales!$A:$A, Aperturas!$A$2), 0))</f>
        <v/>
      </c>
      <c r="LUN224" s="21" t="str">
        <f>IF(LUN220 = "", "", IFERROR(LUN220 / SUMIFS(Aux_Totales!$N:$N, Aux_Totales!$F:$F, $F224, Aux_Totales!$A:$A, Aperturas!$A$2), 0))</f>
        <v/>
      </c>
      <c r="LUO224" s="21" t="str">
        <f>IF(LUO220 = "", "", IFERROR(LUO220 / SUMIFS(Aux_Totales!$N:$N, Aux_Totales!$F:$F, $F224, Aux_Totales!$A:$A, Aperturas!$A$2), 0))</f>
        <v/>
      </c>
      <c r="LUP224" s="21" t="str">
        <f>IF(LUP220 = "", "", IFERROR(LUP220 / SUMIFS(Aux_Totales!$N:$N, Aux_Totales!$F:$F, $F224, Aux_Totales!$A:$A, Aperturas!$A$2), 0))</f>
        <v/>
      </c>
      <c r="LUQ224" s="21" t="str">
        <f>IF(LUQ220 = "", "", IFERROR(LUQ220 / SUMIFS(Aux_Totales!$N:$N, Aux_Totales!$F:$F, $F224, Aux_Totales!$A:$A, Aperturas!$A$2), 0))</f>
        <v/>
      </c>
      <c r="LUR224" s="21" t="str">
        <f>IF(LUR220 = "", "", IFERROR(LUR220 / SUMIFS(Aux_Totales!$N:$N, Aux_Totales!$F:$F, $F224, Aux_Totales!$A:$A, Aperturas!$A$2), 0))</f>
        <v/>
      </c>
      <c r="LUS224" s="21" t="str">
        <f>IF(LUS220 = "", "", IFERROR(LUS220 / SUMIFS(Aux_Totales!$N:$N, Aux_Totales!$F:$F, $F224, Aux_Totales!$A:$A, Aperturas!$A$2), 0))</f>
        <v/>
      </c>
      <c r="LUT224" s="21" t="str">
        <f>IF(LUT220 = "", "", IFERROR(LUT220 / SUMIFS(Aux_Totales!$N:$N, Aux_Totales!$F:$F, $F224, Aux_Totales!$A:$A, Aperturas!$A$2), 0))</f>
        <v/>
      </c>
      <c r="LUU224" s="21" t="str">
        <f>IF(LUU220 = "", "", IFERROR(LUU220 / SUMIFS(Aux_Totales!$N:$N, Aux_Totales!$F:$F, $F224, Aux_Totales!$A:$A, Aperturas!$A$2), 0))</f>
        <v/>
      </c>
      <c r="LUV224" s="21" t="str">
        <f>IF(LUV220 = "", "", IFERROR(LUV220 / SUMIFS(Aux_Totales!$N:$N, Aux_Totales!$F:$F, $F224, Aux_Totales!$A:$A, Aperturas!$A$2), 0))</f>
        <v/>
      </c>
      <c r="LUW224" s="21" t="str">
        <f>IF(LUW220 = "", "", IFERROR(LUW220 / SUMIFS(Aux_Totales!$N:$N, Aux_Totales!$F:$F, $F224, Aux_Totales!$A:$A, Aperturas!$A$2), 0))</f>
        <v/>
      </c>
      <c r="LUX224" s="21" t="str">
        <f>IF(LUX220 = "", "", IFERROR(LUX220 / SUMIFS(Aux_Totales!$N:$N, Aux_Totales!$F:$F, $F224, Aux_Totales!$A:$A, Aperturas!$A$2), 0))</f>
        <v/>
      </c>
      <c r="LUY224" s="21" t="str">
        <f>IF(LUY220 = "", "", IFERROR(LUY220 / SUMIFS(Aux_Totales!$N:$N, Aux_Totales!$F:$F, $F224, Aux_Totales!$A:$A, Aperturas!$A$2), 0))</f>
        <v/>
      </c>
      <c r="LUZ224" s="21" t="str">
        <f>IF(LUZ220 = "", "", IFERROR(LUZ220 / SUMIFS(Aux_Totales!$N:$N, Aux_Totales!$F:$F, $F224, Aux_Totales!$A:$A, Aperturas!$A$2), 0))</f>
        <v/>
      </c>
      <c r="LVA224" s="21" t="str">
        <f>IF(LVA220 = "", "", IFERROR(LVA220 / SUMIFS(Aux_Totales!$N:$N, Aux_Totales!$F:$F, $F224, Aux_Totales!$A:$A, Aperturas!$A$2), 0))</f>
        <v/>
      </c>
      <c r="LVB224" s="21" t="str">
        <f>IF(LVB220 = "", "", IFERROR(LVB220 / SUMIFS(Aux_Totales!$N:$N, Aux_Totales!$F:$F, $F224, Aux_Totales!$A:$A, Aperturas!$A$2), 0))</f>
        <v/>
      </c>
      <c r="LVC224" s="21" t="str">
        <f>IF(LVC220 = "", "", IFERROR(LVC220 / SUMIFS(Aux_Totales!$N:$N, Aux_Totales!$F:$F, $F224, Aux_Totales!$A:$A, Aperturas!$A$2), 0))</f>
        <v/>
      </c>
      <c r="LVD224" s="21" t="str">
        <f>IF(LVD220 = "", "", IFERROR(LVD220 / SUMIFS(Aux_Totales!$N:$N, Aux_Totales!$F:$F, $F224, Aux_Totales!$A:$A, Aperturas!$A$2), 0))</f>
        <v/>
      </c>
      <c r="LVE224" s="21" t="str">
        <f>IF(LVE220 = "", "", IFERROR(LVE220 / SUMIFS(Aux_Totales!$N:$N, Aux_Totales!$F:$F, $F224, Aux_Totales!$A:$A, Aperturas!$A$2), 0))</f>
        <v/>
      </c>
      <c r="LVF224" s="21" t="str">
        <f>IF(LVF220 = "", "", IFERROR(LVF220 / SUMIFS(Aux_Totales!$N:$N, Aux_Totales!$F:$F, $F224, Aux_Totales!$A:$A, Aperturas!$A$2), 0))</f>
        <v/>
      </c>
      <c r="LVG224" s="21" t="str">
        <f>IF(LVG220 = "", "", IFERROR(LVG220 / SUMIFS(Aux_Totales!$N:$N, Aux_Totales!$F:$F, $F224, Aux_Totales!$A:$A, Aperturas!$A$2), 0))</f>
        <v/>
      </c>
      <c r="LVH224" s="21" t="str">
        <f>IF(LVH220 = "", "", IFERROR(LVH220 / SUMIFS(Aux_Totales!$N:$N, Aux_Totales!$F:$F, $F224, Aux_Totales!$A:$A, Aperturas!$A$2), 0))</f>
        <v/>
      </c>
      <c r="LVI224" s="21" t="str">
        <f>IF(LVI220 = "", "", IFERROR(LVI220 / SUMIFS(Aux_Totales!$N:$N, Aux_Totales!$F:$F, $F224, Aux_Totales!$A:$A, Aperturas!$A$2), 0))</f>
        <v/>
      </c>
      <c r="LVJ224" s="21" t="str">
        <f>IF(LVJ220 = "", "", IFERROR(LVJ220 / SUMIFS(Aux_Totales!$N:$N, Aux_Totales!$F:$F, $F224, Aux_Totales!$A:$A, Aperturas!$A$2), 0))</f>
        <v/>
      </c>
      <c r="LVK224" s="21" t="str">
        <f>IF(LVK220 = "", "", IFERROR(LVK220 / SUMIFS(Aux_Totales!$N:$N, Aux_Totales!$F:$F, $F224, Aux_Totales!$A:$A, Aperturas!$A$2), 0))</f>
        <v/>
      </c>
      <c r="LVL224" s="21" t="str">
        <f>IF(LVL220 = "", "", IFERROR(LVL220 / SUMIFS(Aux_Totales!$N:$N, Aux_Totales!$F:$F, $F224, Aux_Totales!$A:$A, Aperturas!$A$2), 0))</f>
        <v/>
      </c>
      <c r="LVM224" s="21" t="str">
        <f>IF(LVM220 = "", "", IFERROR(LVM220 / SUMIFS(Aux_Totales!$N:$N, Aux_Totales!$F:$F, $F224, Aux_Totales!$A:$A, Aperturas!$A$2), 0))</f>
        <v/>
      </c>
      <c r="LVN224" s="21" t="str">
        <f>IF(LVN220 = "", "", IFERROR(LVN220 / SUMIFS(Aux_Totales!$N:$N, Aux_Totales!$F:$F, $F224, Aux_Totales!$A:$A, Aperturas!$A$2), 0))</f>
        <v/>
      </c>
      <c r="LVO224" s="21" t="str">
        <f>IF(LVO220 = "", "", IFERROR(LVO220 / SUMIFS(Aux_Totales!$N:$N, Aux_Totales!$F:$F, $F224, Aux_Totales!$A:$A, Aperturas!$A$2), 0))</f>
        <v/>
      </c>
      <c r="LVP224" s="21" t="str">
        <f>IF(LVP220 = "", "", IFERROR(LVP220 / SUMIFS(Aux_Totales!$N:$N, Aux_Totales!$F:$F, $F224, Aux_Totales!$A:$A, Aperturas!$A$2), 0))</f>
        <v/>
      </c>
      <c r="LVQ224" s="21" t="str">
        <f>IF(LVQ220 = "", "", IFERROR(LVQ220 / SUMIFS(Aux_Totales!$N:$N, Aux_Totales!$F:$F, $F224, Aux_Totales!$A:$A, Aperturas!$A$2), 0))</f>
        <v/>
      </c>
      <c r="LVR224" s="21" t="str">
        <f>IF(LVR220 = "", "", IFERROR(LVR220 / SUMIFS(Aux_Totales!$N:$N, Aux_Totales!$F:$F, $F224, Aux_Totales!$A:$A, Aperturas!$A$2), 0))</f>
        <v/>
      </c>
      <c r="LVS224" s="21" t="str">
        <f>IF(LVS220 = "", "", IFERROR(LVS220 / SUMIFS(Aux_Totales!$N:$N, Aux_Totales!$F:$F, $F224, Aux_Totales!$A:$A, Aperturas!$A$2), 0))</f>
        <v/>
      </c>
      <c r="LVT224" s="21" t="str">
        <f>IF(LVT220 = "", "", IFERROR(LVT220 / SUMIFS(Aux_Totales!$N:$N, Aux_Totales!$F:$F, $F224, Aux_Totales!$A:$A, Aperturas!$A$2), 0))</f>
        <v/>
      </c>
      <c r="LVU224" s="21" t="str">
        <f>IF(LVU220 = "", "", IFERROR(LVU220 / SUMIFS(Aux_Totales!$N:$N, Aux_Totales!$F:$F, $F224, Aux_Totales!$A:$A, Aperturas!$A$2), 0))</f>
        <v/>
      </c>
      <c r="LVV224" s="21" t="str">
        <f>IF(LVV220 = "", "", IFERROR(LVV220 / SUMIFS(Aux_Totales!$N:$N, Aux_Totales!$F:$F, $F224, Aux_Totales!$A:$A, Aperturas!$A$2), 0))</f>
        <v/>
      </c>
      <c r="LVW224" s="21" t="str">
        <f>IF(LVW220 = "", "", IFERROR(LVW220 / SUMIFS(Aux_Totales!$N:$N, Aux_Totales!$F:$F, $F224, Aux_Totales!$A:$A, Aperturas!$A$2), 0))</f>
        <v/>
      </c>
      <c r="LVX224" s="21" t="str">
        <f>IF(LVX220 = "", "", IFERROR(LVX220 / SUMIFS(Aux_Totales!$N:$N, Aux_Totales!$F:$F, $F224, Aux_Totales!$A:$A, Aperturas!$A$2), 0))</f>
        <v/>
      </c>
      <c r="LVY224" s="21" t="str">
        <f>IF(LVY220 = "", "", IFERROR(LVY220 / SUMIFS(Aux_Totales!$N:$N, Aux_Totales!$F:$F, $F224, Aux_Totales!$A:$A, Aperturas!$A$2), 0))</f>
        <v/>
      </c>
      <c r="LVZ224" s="21" t="str">
        <f>IF(LVZ220 = "", "", IFERROR(LVZ220 / SUMIFS(Aux_Totales!$N:$N, Aux_Totales!$F:$F, $F224, Aux_Totales!$A:$A, Aperturas!$A$2), 0))</f>
        <v/>
      </c>
      <c r="LWA224" s="21" t="str">
        <f>IF(LWA220 = "", "", IFERROR(LWA220 / SUMIFS(Aux_Totales!$N:$N, Aux_Totales!$F:$F, $F224, Aux_Totales!$A:$A, Aperturas!$A$2), 0))</f>
        <v/>
      </c>
      <c r="LWB224" s="21" t="str">
        <f>IF(LWB220 = "", "", IFERROR(LWB220 / SUMIFS(Aux_Totales!$N:$N, Aux_Totales!$F:$F, $F224, Aux_Totales!$A:$A, Aperturas!$A$2), 0))</f>
        <v/>
      </c>
      <c r="LWC224" s="21" t="str">
        <f>IF(LWC220 = "", "", IFERROR(LWC220 / SUMIFS(Aux_Totales!$N:$N, Aux_Totales!$F:$F, $F224, Aux_Totales!$A:$A, Aperturas!$A$2), 0))</f>
        <v/>
      </c>
      <c r="LWD224" s="21" t="str">
        <f>IF(LWD220 = "", "", IFERROR(LWD220 / SUMIFS(Aux_Totales!$N:$N, Aux_Totales!$F:$F, $F224, Aux_Totales!$A:$A, Aperturas!$A$2), 0))</f>
        <v/>
      </c>
      <c r="LWE224" s="21" t="str">
        <f>IF(LWE220 = "", "", IFERROR(LWE220 / SUMIFS(Aux_Totales!$N:$N, Aux_Totales!$F:$F, $F224, Aux_Totales!$A:$A, Aperturas!$A$2), 0))</f>
        <v/>
      </c>
      <c r="LWF224" s="21" t="str">
        <f>IF(LWF220 = "", "", IFERROR(LWF220 / SUMIFS(Aux_Totales!$N:$N, Aux_Totales!$F:$F, $F224, Aux_Totales!$A:$A, Aperturas!$A$2), 0))</f>
        <v/>
      </c>
      <c r="LWG224" s="21" t="str">
        <f>IF(LWG220 = "", "", IFERROR(LWG220 / SUMIFS(Aux_Totales!$N:$N, Aux_Totales!$F:$F, $F224, Aux_Totales!$A:$A, Aperturas!$A$2), 0))</f>
        <v/>
      </c>
      <c r="LWH224" s="21" t="str">
        <f>IF(LWH220 = "", "", IFERROR(LWH220 / SUMIFS(Aux_Totales!$N:$N, Aux_Totales!$F:$F, $F224, Aux_Totales!$A:$A, Aperturas!$A$2), 0))</f>
        <v/>
      </c>
      <c r="LWI224" s="21" t="str">
        <f>IF(LWI220 = "", "", IFERROR(LWI220 / SUMIFS(Aux_Totales!$N:$N, Aux_Totales!$F:$F, $F224, Aux_Totales!$A:$A, Aperturas!$A$2), 0))</f>
        <v/>
      </c>
      <c r="LWJ224" s="21" t="str">
        <f>IF(LWJ220 = "", "", IFERROR(LWJ220 / SUMIFS(Aux_Totales!$N:$N, Aux_Totales!$F:$F, $F224, Aux_Totales!$A:$A, Aperturas!$A$2), 0))</f>
        <v/>
      </c>
      <c r="LWK224" s="21" t="str">
        <f>IF(LWK220 = "", "", IFERROR(LWK220 / SUMIFS(Aux_Totales!$N:$N, Aux_Totales!$F:$F, $F224, Aux_Totales!$A:$A, Aperturas!$A$2), 0))</f>
        <v/>
      </c>
      <c r="LWL224" s="21" t="str">
        <f>IF(LWL220 = "", "", IFERROR(LWL220 / SUMIFS(Aux_Totales!$N:$N, Aux_Totales!$F:$F, $F224, Aux_Totales!$A:$A, Aperturas!$A$2), 0))</f>
        <v/>
      </c>
      <c r="LWM224" s="21" t="str">
        <f>IF(LWM220 = "", "", IFERROR(LWM220 / SUMIFS(Aux_Totales!$N:$N, Aux_Totales!$F:$F, $F224, Aux_Totales!$A:$A, Aperturas!$A$2), 0))</f>
        <v/>
      </c>
      <c r="LWN224" s="21" t="str">
        <f>IF(LWN220 = "", "", IFERROR(LWN220 / SUMIFS(Aux_Totales!$N:$N, Aux_Totales!$F:$F, $F224, Aux_Totales!$A:$A, Aperturas!$A$2), 0))</f>
        <v/>
      </c>
      <c r="LWO224" s="21" t="str">
        <f>IF(LWO220 = "", "", IFERROR(LWO220 / SUMIFS(Aux_Totales!$N:$N, Aux_Totales!$F:$F, $F224, Aux_Totales!$A:$A, Aperturas!$A$2), 0))</f>
        <v/>
      </c>
      <c r="LWP224" s="21" t="str">
        <f>IF(LWP220 = "", "", IFERROR(LWP220 / SUMIFS(Aux_Totales!$N:$N, Aux_Totales!$F:$F, $F224, Aux_Totales!$A:$A, Aperturas!$A$2), 0))</f>
        <v/>
      </c>
      <c r="LWQ224" s="21" t="str">
        <f>IF(LWQ220 = "", "", IFERROR(LWQ220 / SUMIFS(Aux_Totales!$N:$N, Aux_Totales!$F:$F, $F224, Aux_Totales!$A:$A, Aperturas!$A$2), 0))</f>
        <v/>
      </c>
      <c r="LWR224" s="21" t="str">
        <f>IF(LWR220 = "", "", IFERROR(LWR220 / SUMIFS(Aux_Totales!$N:$N, Aux_Totales!$F:$F, $F224, Aux_Totales!$A:$A, Aperturas!$A$2), 0))</f>
        <v/>
      </c>
      <c r="LWS224" s="21" t="str">
        <f>IF(LWS220 = "", "", IFERROR(LWS220 / SUMIFS(Aux_Totales!$N:$N, Aux_Totales!$F:$F, $F224, Aux_Totales!$A:$A, Aperturas!$A$2), 0))</f>
        <v/>
      </c>
      <c r="LWT224" s="21" t="str">
        <f>IF(LWT220 = "", "", IFERROR(LWT220 / SUMIFS(Aux_Totales!$N:$N, Aux_Totales!$F:$F, $F224, Aux_Totales!$A:$A, Aperturas!$A$2), 0))</f>
        <v/>
      </c>
      <c r="LWU224" s="21" t="str">
        <f>IF(LWU220 = "", "", IFERROR(LWU220 / SUMIFS(Aux_Totales!$N:$N, Aux_Totales!$F:$F, $F224, Aux_Totales!$A:$A, Aperturas!$A$2), 0))</f>
        <v/>
      </c>
      <c r="LWV224" s="21" t="str">
        <f>IF(LWV220 = "", "", IFERROR(LWV220 / SUMIFS(Aux_Totales!$N:$N, Aux_Totales!$F:$F, $F224, Aux_Totales!$A:$A, Aperturas!$A$2), 0))</f>
        <v/>
      </c>
      <c r="LWW224" s="21" t="str">
        <f>IF(LWW220 = "", "", IFERROR(LWW220 / SUMIFS(Aux_Totales!$N:$N, Aux_Totales!$F:$F, $F224, Aux_Totales!$A:$A, Aperturas!$A$2), 0))</f>
        <v/>
      </c>
      <c r="LWX224" s="21" t="str">
        <f>IF(LWX220 = "", "", IFERROR(LWX220 / SUMIFS(Aux_Totales!$N:$N, Aux_Totales!$F:$F, $F224, Aux_Totales!$A:$A, Aperturas!$A$2), 0))</f>
        <v/>
      </c>
      <c r="LWY224" s="21" t="str">
        <f>IF(LWY220 = "", "", IFERROR(LWY220 / SUMIFS(Aux_Totales!$N:$N, Aux_Totales!$F:$F, $F224, Aux_Totales!$A:$A, Aperturas!$A$2), 0))</f>
        <v/>
      </c>
      <c r="LWZ224" s="21" t="str">
        <f>IF(LWZ220 = "", "", IFERROR(LWZ220 / SUMIFS(Aux_Totales!$N:$N, Aux_Totales!$F:$F, $F224, Aux_Totales!$A:$A, Aperturas!$A$2), 0))</f>
        <v/>
      </c>
      <c r="LXA224" s="21" t="str">
        <f>IF(LXA220 = "", "", IFERROR(LXA220 / SUMIFS(Aux_Totales!$N:$N, Aux_Totales!$F:$F, $F224, Aux_Totales!$A:$A, Aperturas!$A$2), 0))</f>
        <v/>
      </c>
      <c r="LXB224" s="21" t="str">
        <f>IF(LXB220 = "", "", IFERROR(LXB220 / SUMIFS(Aux_Totales!$N:$N, Aux_Totales!$F:$F, $F224, Aux_Totales!$A:$A, Aperturas!$A$2), 0))</f>
        <v/>
      </c>
      <c r="LXC224" s="21" t="str">
        <f>IF(LXC220 = "", "", IFERROR(LXC220 / SUMIFS(Aux_Totales!$N:$N, Aux_Totales!$F:$F, $F224, Aux_Totales!$A:$A, Aperturas!$A$2), 0))</f>
        <v/>
      </c>
      <c r="LXD224" s="21" t="str">
        <f>IF(LXD220 = "", "", IFERROR(LXD220 / SUMIFS(Aux_Totales!$N:$N, Aux_Totales!$F:$F, $F224, Aux_Totales!$A:$A, Aperturas!$A$2), 0))</f>
        <v/>
      </c>
      <c r="LXE224" s="21" t="str">
        <f>IF(LXE220 = "", "", IFERROR(LXE220 / SUMIFS(Aux_Totales!$N:$N, Aux_Totales!$F:$F, $F224, Aux_Totales!$A:$A, Aperturas!$A$2), 0))</f>
        <v/>
      </c>
      <c r="LXF224" s="21" t="str">
        <f>IF(LXF220 = "", "", IFERROR(LXF220 / SUMIFS(Aux_Totales!$N:$N, Aux_Totales!$F:$F, $F224, Aux_Totales!$A:$A, Aperturas!$A$2), 0))</f>
        <v/>
      </c>
      <c r="LXG224" s="21" t="str">
        <f>IF(LXG220 = "", "", IFERROR(LXG220 / SUMIFS(Aux_Totales!$N:$N, Aux_Totales!$F:$F, $F224, Aux_Totales!$A:$A, Aperturas!$A$2), 0))</f>
        <v/>
      </c>
      <c r="LXH224" s="21" t="str">
        <f>IF(LXH220 = "", "", IFERROR(LXH220 / SUMIFS(Aux_Totales!$N:$N, Aux_Totales!$F:$F, $F224, Aux_Totales!$A:$A, Aperturas!$A$2), 0))</f>
        <v/>
      </c>
      <c r="LXI224" s="21" t="str">
        <f>IF(LXI220 = "", "", IFERROR(LXI220 / SUMIFS(Aux_Totales!$N:$N, Aux_Totales!$F:$F, $F224, Aux_Totales!$A:$A, Aperturas!$A$2), 0))</f>
        <v/>
      </c>
      <c r="LXJ224" s="21" t="str">
        <f>IF(LXJ220 = "", "", IFERROR(LXJ220 / SUMIFS(Aux_Totales!$N:$N, Aux_Totales!$F:$F, $F224, Aux_Totales!$A:$A, Aperturas!$A$2), 0))</f>
        <v/>
      </c>
      <c r="LXK224" s="21" t="str">
        <f>IF(LXK220 = "", "", IFERROR(LXK220 / SUMIFS(Aux_Totales!$N:$N, Aux_Totales!$F:$F, $F224, Aux_Totales!$A:$A, Aperturas!$A$2), 0))</f>
        <v/>
      </c>
      <c r="LXL224" s="21" t="str">
        <f>IF(LXL220 = "", "", IFERROR(LXL220 / SUMIFS(Aux_Totales!$N:$N, Aux_Totales!$F:$F, $F224, Aux_Totales!$A:$A, Aperturas!$A$2), 0))</f>
        <v/>
      </c>
      <c r="LXM224" s="21" t="str">
        <f>IF(LXM220 = "", "", IFERROR(LXM220 / SUMIFS(Aux_Totales!$N:$N, Aux_Totales!$F:$F, $F224, Aux_Totales!$A:$A, Aperturas!$A$2), 0))</f>
        <v/>
      </c>
      <c r="LXN224" s="21" t="str">
        <f>IF(LXN220 = "", "", IFERROR(LXN220 / SUMIFS(Aux_Totales!$N:$N, Aux_Totales!$F:$F, $F224, Aux_Totales!$A:$A, Aperturas!$A$2), 0))</f>
        <v/>
      </c>
      <c r="LXO224" s="21" t="str">
        <f>IF(LXO220 = "", "", IFERROR(LXO220 / SUMIFS(Aux_Totales!$N:$N, Aux_Totales!$F:$F, $F224, Aux_Totales!$A:$A, Aperturas!$A$2), 0))</f>
        <v/>
      </c>
      <c r="LXP224" s="21" t="str">
        <f>IF(LXP220 = "", "", IFERROR(LXP220 / SUMIFS(Aux_Totales!$N:$N, Aux_Totales!$F:$F, $F224, Aux_Totales!$A:$A, Aperturas!$A$2), 0))</f>
        <v/>
      </c>
      <c r="LXQ224" s="21" t="str">
        <f>IF(LXQ220 = "", "", IFERROR(LXQ220 / SUMIFS(Aux_Totales!$N:$N, Aux_Totales!$F:$F, $F224, Aux_Totales!$A:$A, Aperturas!$A$2), 0))</f>
        <v/>
      </c>
      <c r="LXR224" s="21" t="str">
        <f>IF(LXR220 = "", "", IFERROR(LXR220 / SUMIFS(Aux_Totales!$N:$N, Aux_Totales!$F:$F, $F224, Aux_Totales!$A:$A, Aperturas!$A$2), 0))</f>
        <v/>
      </c>
      <c r="LXS224" s="21" t="str">
        <f>IF(LXS220 = "", "", IFERROR(LXS220 / SUMIFS(Aux_Totales!$N:$N, Aux_Totales!$F:$F, $F224, Aux_Totales!$A:$A, Aperturas!$A$2), 0))</f>
        <v/>
      </c>
      <c r="LXT224" s="21" t="str">
        <f>IF(LXT220 = "", "", IFERROR(LXT220 / SUMIFS(Aux_Totales!$N:$N, Aux_Totales!$F:$F, $F224, Aux_Totales!$A:$A, Aperturas!$A$2), 0))</f>
        <v/>
      </c>
      <c r="LXU224" s="21" t="str">
        <f>IF(LXU220 = "", "", IFERROR(LXU220 / SUMIFS(Aux_Totales!$N:$N, Aux_Totales!$F:$F, $F224, Aux_Totales!$A:$A, Aperturas!$A$2), 0))</f>
        <v/>
      </c>
      <c r="LXV224" s="21" t="str">
        <f>IF(LXV220 = "", "", IFERROR(LXV220 / SUMIFS(Aux_Totales!$N:$N, Aux_Totales!$F:$F, $F224, Aux_Totales!$A:$A, Aperturas!$A$2), 0))</f>
        <v/>
      </c>
      <c r="LXW224" s="21" t="str">
        <f>IF(LXW220 = "", "", IFERROR(LXW220 / SUMIFS(Aux_Totales!$N:$N, Aux_Totales!$F:$F, $F224, Aux_Totales!$A:$A, Aperturas!$A$2), 0))</f>
        <v/>
      </c>
      <c r="LXX224" s="21" t="str">
        <f>IF(LXX220 = "", "", IFERROR(LXX220 / SUMIFS(Aux_Totales!$N:$N, Aux_Totales!$F:$F, $F224, Aux_Totales!$A:$A, Aperturas!$A$2), 0))</f>
        <v/>
      </c>
      <c r="LXY224" s="21" t="str">
        <f>IF(LXY220 = "", "", IFERROR(LXY220 / SUMIFS(Aux_Totales!$N:$N, Aux_Totales!$F:$F, $F224, Aux_Totales!$A:$A, Aperturas!$A$2), 0))</f>
        <v/>
      </c>
      <c r="LXZ224" s="21" t="str">
        <f>IF(LXZ220 = "", "", IFERROR(LXZ220 / SUMIFS(Aux_Totales!$N:$N, Aux_Totales!$F:$F, $F224, Aux_Totales!$A:$A, Aperturas!$A$2), 0))</f>
        <v/>
      </c>
      <c r="LYA224" s="21" t="str">
        <f>IF(LYA220 = "", "", IFERROR(LYA220 / SUMIFS(Aux_Totales!$N:$N, Aux_Totales!$F:$F, $F224, Aux_Totales!$A:$A, Aperturas!$A$2), 0))</f>
        <v/>
      </c>
      <c r="LYB224" s="21" t="str">
        <f>IF(LYB220 = "", "", IFERROR(LYB220 / SUMIFS(Aux_Totales!$N:$N, Aux_Totales!$F:$F, $F224, Aux_Totales!$A:$A, Aperturas!$A$2), 0))</f>
        <v/>
      </c>
      <c r="LYC224" s="21" t="str">
        <f>IF(LYC220 = "", "", IFERROR(LYC220 / SUMIFS(Aux_Totales!$N:$N, Aux_Totales!$F:$F, $F224, Aux_Totales!$A:$A, Aperturas!$A$2), 0))</f>
        <v/>
      </c>
      <c r="LYD224" s="21" t="str">
        <f>IF(LYD220 = "", "", IFERROR(LYD220 / SUMIFS(Aux_Totales!$N:$N, Aux_Totales!$F:$F, $F224, Aux_Totales!$A:$A, Aperturas!$A$2), 0))</f>
        <v/>
      </c>
      <c r="LYE224" s="21" t="str">
        <f>IF(LYE220 = "", "", IFERROR(LYE220 / SUMIFS(Aux_Totales!$N:$N, Aux_Totales!$F:$F, $F224, Aux_Totales!$A:$A, Aperturas!$A$2), 0))</f>
        <v/>
      </c>
      <c r="LYF224" s="21" t="str">
        <f>IF(LYF220 = "", "", IFERROR(LYF220 / SUMIFS(Aux_Totales!$N:$N, Aux_Totales!$F:$F, $F224, Aux_Totales!$A:$A, Aperturas!$A$2), 0))</f>
        <v/>
      </c>
      <c r="LYG224" s="21" t="str">
        <f>IF(LYG220 = "", "", IFERROR(LYG220 / SUMIFS(Aux_Totales!$N:$N, Aux_Totales!$F:$F, $F224, Aux_Totales!$A:$A, Aperturas!$A$2), 0))</f>
        <v/>
      </c>
      <c r="LYH224" s="21" t="str">
        <f>IF(LYH220 = "", "", IFERROR(LYH220 / SUMIFS(Aux_Totales!$N:$N, Aux_Totales!$F:$F, $F224, Aux_Totales!$A:$A, Aperturas!$A$2), 0))</f>
        <v/>
      </c>
      <c r="LYI224" s="21" t="str">
        <f>IF(LYI220 = "", "", IFERROR(LYI220 / SUMIFS(Aux_Totales!$N:$N, Aux_Totales!$F:$F, $F224, Aux_Totales!$A:$A, Aperturas!$A$2), 0))</f>
        <v/>
      </c>
      <c r="LYJ224" s="21" t="str">
        <f>IF(LYJ220 = "", "", IFERROR(LYJ220 / SUMIFS(Aux_Totales!$N:$N, Aux_Totales!$F:$F, $F224, Aux_Totales!$A:$A, Aperturas!$A$2), 0))</f>
        <v/>
      </c>
      <c r="LYK224" s="21" t="str">
        <f>IF(LYK220 = "", "", IFERROR(LYK220 / SUMIFS(Aux_Totales!$N:$N, Aux_Totales!$F:$F, $F224, Aux_Totales!$A:$A, Aperturas!$A$2), 0))</f>
        <v/>
      </c>
      <c r="LYL224" s="21" t="str">
        <f>IF(LYL220 = "", "", IFERROR(LYL220 / SUMIFS(Aux_Totales!$N:$N, Aux_Totales!$F:$F, $F224, Aux_Totales!$A:$A, Aperturas!$A$2), 0))</f>
        <v/>
      </c>
      <c r="LYM224" s="21" t="str">
        <f>IF(LYM220 = "", "", IFERROR(LYM220 / SUMIFS(Aux_Totales!$N:$N, Aux_Totales!$F:$F, $F224, Aux_Totales!$A:$A, Aperturas!$A$2), 0))</f>
        <v/>
      </c>
      <c r="LYN224" s="21" t="str">
        <f>IF(LYN220 = "", "", IFERROR(LYN220 / SUMIFS(Aux_Totales!$N:$N, Aux_Totales!$F:$F, $F224, Aux_Totales!$A:$A, Aperturas!$A$2), 0))</f>
        <v/>
      </c>
      <c r="LYO224" s="21" t="str">
        <f>IF(LYO220 = "", "", IFERROR(LYO220 / SUMIFS(Aux_Totales!$N:$N, Aux_Totales!$F:$F, $F224, Aux_Totales!$A:$A, Aperturas!$A$2), 0))</f>
        <v/>
      </c>
      <c r="LYP224" s="21" t="str">
        <f>IF(LYP220 = "", "", IFERROR(LYP220 / SUMIFS(Aux_Totales!$N:$N, Aux_Totales!$F:$F, $F224, Aux_Totales!$A:$A, Aperturas!$A$2), 0))</f>
        <v/>
      </c>
      <c r="LYQ224" s="21" t="str">
        <f>IF(LYQ220 = "", "", IFERROR(LYQ220 / SUMIFS(Aux_Totales!$N:$N, Aux_Totales!$F:$F, $F224, Aux_Totales!$A:$A, Aperturas!$A$2), 0))</f>
        <v/>
      </c>
      <c r="LYR224" s="21" t="str">
        <f>IF(LYR220 = "", "", IFERROR(LYR220 / SUMIFS(Aux_Totales!$N:$N, Aux_Totales!$F:$F, $F224, Aux_Totales!$A:$A, Aperturas!$A$2), 0))</f>
        <v/>
      </c>
      <c r="LYS224" s="21" t="str">
        <f>IF(LYS220 = "", "", IFERROR(LYS220 / SUMIFS(Aux_Totales!$N:$N, Aux_Totales!$F:$F, $F224, Aux_Totales!$A:$A, Aperturas!$A$2), 0))</f>
        <v/>
      </c>
      <c r="LYT224" s="21" t="str">
        <f>IF(LYT220 = "", "", IFERROR(LYT220 / SUMIFS(Aux_Totales!$N:$N, Aux_Totales!$F:$F, $F224, Aux_Totales!$A:$A, Aperturas!$A$2), 0))</f>
        <v/>
      </c>
      <c r="LYU224" s="21" t="str">
        <f>IF(LYU220 = "", "", IFERROR(LYU220 / SUMIFS(Aux_Totales!$N:$N, Aux_Totales!$F:$F, $F224, Aux_Totales!$A:$A, Aperturas!$A$2), 0))</f>
        <v/>
      </c>
      <c r="LYV224" s="21" t="str">
        <f>IF(LYV220 = "", "", IFERROR(LYV220 / SUMIFS(Aux_Totales!$N:$N, Aux_Totales!$F:$F, $F224, Aux_Totales!$A:$A, Aperturas!$A$2), 0))</f>
        <v/>
      </c>
      <c r="LYW224" s="21" t="str">
        <f>IF(LYW220 = "", "", IFERROR(LYW220 / SUMIFS(Aux_Totales!$N:$N, Aux_Totales!$F:$F, $F224, Aux_Totales!$A:$A, Aperturas!$A$2), 0))</f>
        <v/>
      </c>
      <c r="LYX224" s="21" t="str">
        <f>IF(LYX220 = "", "", IFERROR(LYX220 / SUMIFS(Aux_Totales!$N:$N, Aux_Totales!$F:$F, $F224, Aux_Totales!$A:$A, Aperturas!$A$2), 0))</f>
        <v/>
      </c>
      <c r="LYY224" s="21" t="str">
        <f>IF(LYY220 = "", "", IFERROR(LYY220 / SUMIFS(Aux_Totales!$N:$N, Aux_Totales!$F:$F, $F224, Aux_Totales!$A:$A, Aperturas!$A$2), 0))</f>
        <v/>
      </c>
      <c r="LYZ224" s="21" t="str">
        <f>IF(LYZ220 = "", "", IFERROR(LYZ220 / SUMIFS(Aux_Totales!$N:$N, Aux_Totales!$F:$F, $F224, Aux_Totales!$A:$A, Aperturas!$A$2), 0))</f>
        <v/>
      </c>
      <c r="LZA224" s="21" t="str">
        <f>IF(LZA220 = "", "", IFERROR(LZA220 / SUMIFS(Aux_Totales!$N:$N, Aux_Totales!$F:$F, $F224, Aux_Totales!$A:$A, Aperturas!$A$2), 0))</f>
        <v/>
      </c>
      <c r="LZB224" s="21" t="str">
        <f>IF(LZB220 = "", "", IFERROR(LZB220 / SUMIFS(Aux_Totales!$N:$N, Aux_Totales!$F:$F, $F224, Aux_Totales!$A:$A, Aperturas!$A$2), 0))</f>
        <v/>
      </c>
      <c r="LZC224" s="21" t="str">
        <f>IF(LZC220 = "", "", IFERROR(LZC220 / SUMIFS(Aux_Totales!$N:$N, Aux_Totales!$F:$F, $F224, Aux_Totales!$A:$A, Aperturas!$A$2), 0))</f>
        <v/>
      </c>
      <c r="LZD224" s="21" t="str">
        <f>IF(LZD220 = "", "", IFERROR(LZD220 / SUMIFS(Aux_Totales!$N:$N, Aux_Totales!$F:$F, $F224, Aux_Totales!$A:$A, Aperturas!$A$2), 0))</f>
        <v/>
      </c>
      <c r="LZE224" s="21" t="str">
        <f>IF(LZE220 = "", "", IFERROR(LZE220 / SUMIFS(Aux_Totales!$N:$N, Aux_Totales!$F:$F, $F224, Aux_Totales!$A:$A, Aperturas!$A$2), 0))</f>
        <v/>
      </c>
      <c r="LZF224" s="21" t="str">
        <f>IF(LZF220 = "", "", IFERROR(LZF220 / SUMIFS(Aux_Totales!$N:$N, Aux_Totales!$F:$F, $F224, Aux_Totales!$A:$A, Aperturas!$A$2), 0))</f>
        <v/>
      </c>
      <c r="LZG224" s="21" t="str">
        <f>IF(LZG220 = "", "", IFERROR(LZG220 / SUMIFS(Aux_Totales!$N:$N, Aux_Totales!$F:$F, $F224, Aux_Totales!$A:$A, Aperturas!$A$2), 0))</f>
        <v/>
      </c>
      <c r="LZH224" s="21" t="str">
        <f>IF(LZH220 = "", "", IFERROR(LZH220 / SUMIFS(Aux_Totales!$N:$N, Aux_Totales!$F:$F, $F224, Aux_Totales!$A:$A, Aperturas!$A$2), 0))</f>
        <v/>
      </c>
      <c r="LZI224" s="21" t="str">
        <f>IF(LZI220 = "", "", IFERROR(LZI220 / SUMIFS(Aux_Totales!$N:$N, Aux_Totales!$F:$F, $F224, Aux_Totales!$A:$A, Aperturas!$A$2), 0))</f>
        <v/>
      </c>
      <c r="LZJ224" s="21" t="str">
        <f>IF(LZJ220 = "", "", IFERROR(LZJ220 / SUMIFS(Aux_Totales!$N:$N, Aux_Totales!$F:$F, $F224, Aux_Totales!$A:$A, Aperturas!$A$2), 0))</f>
        <v/>
      </c>
      <c r="LZK224" s="21" t="str">
        <f>IF(LZK220 = "", "", IFERROR(LZK220 / SUMIFS(Aux_Totales!$N:$N, Aux_Totales!$F:$F, $F224, Aux_Totales!$A:$A, Aperturas!$A$2), 0))</f>
        <v/>
      </c>
      <c r="LZL224" s="21" t="str">
        <f>IF(LZL220 = "", "", IFERROR(LZL220 / SUMIFS(Aux_Totales!$N:$N, Aux_Totales!$F:$F, $F224, Aux_Totales!$A:$A, Aperturas!$A$2), 0))</f>
        <v/>
      </c>
      <c r="LZM224" s="21" t="str">
        <f>IF(LZM220 = "", "", IFERROR(LZM220 / SUMIFS(Aux_Totales!$N:$N, Aux_Totales!$F:$F, $F224, Aux_Totales!$A:$A, Aperturas!$A$2), 0))</f>
        <v/>
      </c>
      <c r="LZN224" s="21" t="str">
        <f>IF(LZN220 = "", "", IFERROR(LZN220 / SUMIFS(Aux_Totales!$N:$N, Aux_Totales!$F:$F, $F224, Aux_Totales!$A:$A, Aperturas!$A$2), 0))</f>
        <v/>
      </c>
      <c r="LZO224" s="21" t="str">
        <f>IF(LZO220 = "", "", IFERROR(LZO220 / SUMIFS(Aux_Totales!$N:$N, Aux_Totales!$F:$F, $F224, Aux_Totales!$A:$A, Aperturas!$A$2), 0))</f>
        <v/>
      </c>
      <c r="LZP224" s="21" t="str">
        <f>IF(LZP220 = "", "", IFERROR(LZP220 / SUMIFS(Aux_Totales!$N:$N, Aux_Totales!$F:$F, $F224, Aux_Totales!$A:$A, Aperturas!$A$2), 0))</f>
        <v/>
      </c>
      <c r="LZQ224" s="21" t="str">
        <f>IF(LZQ220 = "", "", IFERROR(LZQ220 / SUMIFS(Aux_Totales!$N:$N, Aux_Totales!$F:$F, $F224, Aux_Totales!$A:$A, Aperturas!$A$2), 0))</f>
        <v/>
      </c>
      <c r="LZR224" s="21" t="str">
        <f>IF(LZR220 = "", "", IFERROR(LZR220 / SUMIFS(Aux_Totales!$N:$N, Aux_Totales!$F:$F, $F224, Aux_Totales!$A:$A, Aperturas!$A$2), 0))</f>
        <v/>
      </c>
      <c r="LZS224" s="21" t="str">
        <f>IF(LZS220 = "", "", IFERROR(LZS220 / SUMIFS(Aux_Totales!$N:$N, Aux_Totales!$F:$F, $F224, Aux_Totales!$A:$A, Aperturas!$A$2), 0))</f>
        <v/>
      </c>
      <c r="LZT224" s="21" t="str">
        <f>IF(LZT220 = "", "", IFERROR(LZT220 / SUMIFS(Aux_Totales!$N:$N, Aux_Totales!$F:$F, $F224, Aux_Totales!$A:$A, Aperturas!$A$2), 0))</f>
        <v/>
      </c>
      <c r="LZU224" s="21" t="str">
        <f>IF(LZU220 = "", "", IFERROR(LZU220 / SUMIFS(Aux_Totales!$N:$N, Aux_Totales!$F:$F, $F224, Aux_Totales!$A:$A, Aperturas!$A$2), 0))</f>
        <v/>
      </c>
      <c r="LZV224" s="21" t="str">
        <f>IF(LZV220 = "", "", IFERROR(LZV220 / SUMIFS(Aux_Totales!$N:$N, Aux_Totales!$F:$F, $F224, Aux_Totales!$A:$A, Aperturas!$A$2), 0))</f>
        <v/>
      </c>
      <c r="LZW224" s="21" t="str">
        <f>IF(LZW220 = "", "", IFERROR(LZW220 / SUMIFS(Aux_Totales!$N:$N, Aux_Totales!$F:$F, $F224, Aux_Totales!$A:$A, Aperturas!$A$2), 0))</f>
        <v/>
      </c>
      <c r="LZX224" s="21" t="str">
        <f>IF(LZX220 = "", "", IFERROR(LZX220 / SUMIFS(Aux_Totales!$N:$N, Aux_Totales!$F:$F, $F224, Aux_Totales!$A:$A, Aperturas!$A$2), 0))</f>
        <v/>
      </c>
      <c r="LZY224" s="21" t="str">
        <f>IF(LZY220 = "", "", IFERROR(LZY220 / SUMIFS(Aux_Totales!$N:$N, Aux_Totales!$F:$F, $F224, Aux_Totales!$A:$A, Aperturas!$A$2), 0))</f>
        <v/>
      </c>
      <c r="LZZ224" s="21" t="str">
        <f>IF(LZZ220 = "", "", IFERROR(LZZ220 / SUMIFS(Aux_Totales!$N:$N, Aux_Totales!$F:$F, $F224, Aux_Totales!$A:$A, Aperturas!$A$2), 0))</f>
        <v/>
      </c>
      <c r="MAA224" s="21" t="str">
        <f>IF(MAA220 = "", "", IFERROR(MAA220 / SUMIFS(Aux_Totales!$N:$N, Aux_Totales!$F:$F, $F224, Aux_Totales!$A:$A, Aperturas!$A$2), 0))</f>
        <v/>
      </c>
      <c r="MAB224" s="21" t="str">
        <f>IF(MAB220 = "", "", IFERROR(MAB220 / SUMIFS(Aux_Totales!$N:$N, Aux_Totales!$F:$F, $F224, Aux_Totales!$A:$A, Aperturas!$A$2), 0))</f>
        <v/>
      </c>
      <c r="MAC224" s="21" t="str">
        <f>IF(MAC220 = "", "", IFERROR(MAC220 / SUMIFS(Aux_Totales!$N:$N, Aux_Totales!$F:$F, $F224, Aux_Totales!$A:$A, Aperturas!$A$2), 0))</f>
        <v/>
      </c>
      <c r="MAD224" s="21" t="str">
        <f>IF(MAD220 = "", "", IFERROR(MAD220 / SUMIFS(Aux_Totales!$N:$N, Aux_Totales!$F:$F, $F224, Aux_Totales!$A:$A, Aperturas!$A$2), 0))</f>
        <v/>
      </c>
      <c r="MAE224" s="21" t="str">
        <f>IF(MAE220 = "", "", IFERROR(MAE220 / SUMIFS(Aux_Totales!$N:$N, Aux_Totales!$F:$F, $F224, Aux_Totales!$A:$A, Aperturas!$A$2), 0))</f>
        <v/>
      </c>
      <c r="MAF224" s="21" t="str">
        <f>IF(MAF220 = "", "", IFERROR(MAF220 / SUMIFS(Aux_Totales!$N:$N, Aux_Totales!$F:$F, $F224, Aux_Totales!$A:$A, Aperturas!$A$2), 0))</f>
        <v/>
      </c>
      <c r="MAG224" s="21" t="str">
        <f>IF(MAG220 = "", "", IFERROR(MAG220 / SUMIFS(Aux_Totales!$N:$N, Aux_Totales!$F:$F, $F224, Aux_Totales!$A:$A, Aperturas!$A$2), 0))</f>
        <v/>
      </c>
      <c r="MAH224" s="21" t="str">
        <f>IF(MAH220 = "", "", IFERROR(MAH220 / SUMIFS(Aux_Totales!$N:$N, Aux_Totales!$F:$F, $F224, Aux_Totales!$A:$A, Aperturas!$A$2), 0))</f>
        <v/>
      </c>
      <c r="MAI224" s="21" t="str">
        <f>IF(MAI220 = "", "", IFERROR(MAI220 / SUMIFS(Aux_Totales!$N:$N, Aux_Totales!$F:$F, $F224, Aux_Totales!$A:$A, Aperturas!$A$2), 0))</f>
        <v/>
      </c>
      <c r="MAJ224" s="21" t="str">
        <f>IF(MAJ220 = "", "", IFERROR(MAJ220 / SUMIFS(Aux_Totales!$N:$N, Aux_Totales!$F:$F, $F224, Aux_Totales!$A:$A, Aperturas!$A$2), 0))</f>
        <v/>
      </c>
      <c r="MAK224" s="21" t="str">
        <f>IF(MAK220 = "", "", IFERROR(MAK220 / SUMIFS(Aux_Totales!$N:$N, Aux_Totales!$F:$F, $F224, Aux_Totales!$A:$A, Aperturas!$A$2), 0))</f>
        <v/>
      </c>
      <c r="MAL224" s="21" t="str">
        <f>IF(MAL220 = "", "", IFERROR(MAL220 / SUMIFS(Aux_Totales!$N:$N, Aux_Totales!$F:$F, $F224, Aux_Totales!$A:$A, Aperturas!$A$2), 0))</f>
        <v/>
      </c>
      <c r="MAM224" s="21" t="str">
        <f>IF(MAM220 = "", "", IFERROR(MAM220 / SUMIFS(Aux_Totales!$N:$N, Aux_Totales!$F:$F, $F224, Aux_Totales!$A:$A, Aperturas!$A$2), 0))</f>
        <v/>
      </c>
      <c r="MAN224" s="21" t="str">
        <f>IF(MAN220 = "", "", IFERROR(MAN220 / SUMIFS(Aux_Totales!$N:$N, Aux_Totales!$F:$F, $F224, Aux_Totales!$A:$A, Aperturas!$A$2), 0))</f>
        <v/>
      </c>
      <c r="MAO224" s="21" t="str">
        <f>IF(MAO220 = "", "", IFERROR(MAO220 / SUMIFS(Aux_Totales!$N:$N, Aux_Totales!$F:$F, $F224, Aux_Totales!$A:$A, Aperturas!$A$2), 0))</f>
        <v/>
      </c>
      <c r="MAP224" s="21" t="str">
        <f>IF(MAP220 = "", "", IFERROR(MAP220 / SUMIFS(Aux_Totales!$N:$N, Aux_Totales!$F:$F, $F224, Aux_Totales!$A:$A, Aperturas!$A$2), 0))</f>
        <v/>
      </c>
      <c r="MAQ224" s="21" t="str">
        <f>IF(MAQ220 = "", "", IFERROR(MAQ220 / SUMIFS(Aux_Totales!$N:$N, Aux_Totales!$F:$F, $F224, Aux_Totales!$A:$A, Aperturas!$A$2), 0))</f>
        <v/>
      </c>
      <c r="MAR224" s="21" t="str">
        <f>IF(MAR220 = "", "", IFERROR(MAR220 / SUMIFS(Aux_Totales!$N:$N, Aux_Totales!$F:$F, $F224, Aux_Totales!$A:$A, Aperturas!$A$2), 0))</f>
        <v/>
      </c>
      <c r="MAS224" s="21" t="str">
        <f>IF(MAS220 = "", "", IFERROR(MAS220 / SUMIFS(Aux_Totales!$N:$N, Aux_Totales!$F:$F, $F224, Aux_Totales!$A:$A, Aperturas!$A$2), 0))</f>
        <v/>
      </c>
      <c r="MAT224" s="21" t="str">
        <f>IF(MAT220 = "", "", IFERROR(MAT220 / SUMIFS(Aux_Totales!$N:$N, Aux_Totales!$F:$F, $F224, Aux_Totales!$A:$A, Aperturas!$A$2), 0))</f>
        <v/>
      </c>
      <c r="MAU224" s="21" t="str">
        <f>IF(MAU220 = "", "", IFERROR(MAU220 / SUMIFS(Aux_Totales!$N:$N, Aux_Totales!$F:$F, $F224, Aux_Totales!$A:$A, Aperturas!$A$2), 0))</f>
        <v/>
      </c>
      <c r="MAV224" s="21" t="str">
        <f>IF(MAV220 = "", "", IFERROR(MAV220 / SUMIFS(Aux_Totales!$N:$N, Aux_Totales!$F:$F, $F224, Aux_Totales!$A:$A, Aperturas!$A$2), 0))</f>
        <v/>
      </c>
      <c r="MAW224" s="21" t="str">
        <f>IF(MAW220 = "", "", IFERROR(MAW220 / SUMIFS(Aux_Totales!$N:$N, Aux_Totales!$F:$F, $F224, Aux_Totales!$A:$A, Aperturas!$A$2), 0))</f>
        <v/>
      </c>
      <c r="MAX224" s="21" t="str">
        <f>IF(MAX220 = "", "", IFERROR(MAX220 / SUMIFS(Aux_Totales!$N:$N, Aux_Totales!$F:$F, $F224, Aux_Totales!$A:$A, Aperturas!$A$2), 0))</f>
        <v/>
      </c>
      <c r="MAY224" s="21" t="str">
        <f>IF(MAY220 = "", "", IFERROR(MAY220 / SUMIFS(Aux_Totales!$N:$N, Aux_Totales!$F:$F, $F224, Aux_Totales!$A:$A, Aperturas!$A$2), 0))</f>
        <v/>
      </c>
      <c r="MAZ224" s="21" t="str">
        <f>IF(MAZ220 = "", "", IFERROR(MAZ220 / SUMIFS(Aux_Totales!$N:$N, Aux_Totales!$F:$F, $F224, Aux_Totales!$A:$A, Aperturas!$A$2), 0))</f>
        <v/>
      </c>
      <c r="MBA224" s="21" t="str">
        <f>IF(MBA220 = "", "", IFERROR(MBA220 / SUMIFS(Aux_Totales!$N:$N, Aux_Totales!$F:$F, $F224, Aux_Totales!$A:$A, Aperturas!$A$2), 0))</f>
        <v/>
      </c>
      <c r="MBB224" s="21" t="str">
        <f>IF(MBB220 = "", "", IFERROR(MBB220 / SUMIFS(Aux_Totales!$N:$N, Aux_Totales!$F:$F, $F224, Aux_Totales!$A:$A, Aperturas!$A$2), 0))</f>
        <v/>
      </c>
      <c r="MBC224" s="21" t="str">
        <f>IF(MBC220 = "", "", IFERROR(MBC220 / SUMIFS(Aux_Totales!$N:$N, Aux_Totales!$F:$F, $F224, Aux_Totales!$A:$A, Aperturas!$A$2), 0))</f>
        <v/>
      </c>
      <c r="MBD224" s="21" t="str">
        <f>IF(MBD220 = "", "", IFERROR(MBD220 / SUMIFS(Aux_Totales!$N:$N, Aux_Totales!$F:$F, $F224, Aux_Totales!$A:$A, Aperturas!$A$2), 0))</f>
        <v/>
      </c>
      <c r="MBE224" s="21" t="str">
        <f>IF(MBE220 = "", "", IFERROR(MBE220 / SUMIFS(Aux_Totales!$N:$N, Aux_Totales!$F:$F, $F224, Aux_Totales!$A:$A, Aperturas!$A$2), 0))</f>
        <v/>
      </c>
      <c r="MBF224" s="21" t="str">
        <f>IF(MBF220 = "", "", IFERROR(MBF220 / SUMIFS(Aux_Totales!$N:$N, Aux_Totales!$F:$F, $F224, Aux_Totales!$A:$A, Aperturas!$A$2), 0))</f>
        <v/>
      </c>
      <c r="MBG224" s="21" t="str">
        <f>IF(MBG220 = "", "", IFERROR(MBG220 / SUMIFS(Aux_Totales!$N:$N, Aux_Totales!$F:$F, $F224, Aux_Totales!$A:$A, Aperturas!$A$2), 0))</f>
        <v/>
      </c>
      <c r="MBH224" s="21" t="str">
        <f>IF(MBH220 = "", "", IFERROR(MBH220 / SUMIFS(Aux_Totales!$N:$N, Aux_Totales!$F:$F, $F224, Aux_Totales!$A:$A, Aperturas!$A$2), 0))</f>
        <v/>
      </c>
      <c r="MBI224" s="21" t="str">
        <f>IF(MBI220 = "", "", IFERROR(MBI220 / SUMIFS(Aux_Totales!$N:$N, Aux_Totales!$F:$F, $F224, Aux_Totales!$A:$A, Aperturas!$A$2), 0))</f>
        <v/>
      </c>
      <c r="MBJ224" s="21" t="str">
        <f>IF(MBJ220 = "", "", IFERROR(MBJ220 / SUMIFS(Aux_Totales!$N:$N, Aux_Totales!$F:$F, $F224, Aux_Totales!$A:$A, Aperturas!$A$2), 0))</f>
        <v/>
      </c>
      <c r="MBK224" s="21" t="str">
        <f>IF(MBK220 = "", "", IFERROR(MBK220 / SUMIFS(Aux_Totales!$N:$N, Aux_Totales!$F:$F, $F224, Aux_Totales!$A:$A, Aperturas!$A$2), 0))</f>
        <v/>
      </c>
      <c r="MBL224" s="21" t="str">
        <f>IF(MBL220 = "", "", IFERROR(MBL220 / SUMIFS(Aux_Totales!$N:$N, Aux_Totales!$F:$F, $F224, Aux_Totales!$A:$A, Aperturas!$A$2), 0))</f>
        <v/>
      </c>
      <c r="MBM224" s="21" t="str">
        <f>IF(MBM220 = "", "", IFERROR(MBM220 / SUMIFS(Aux_Totales!$N:$N, Aux_Totales!$F:$F, $F224, Aux_Totales!$A:$A, Aperturas!$A$2), 0))</f>
        <v/>
      </c>
      <c r="MBN224" s="21" t="str">
        <f>IF(MBN220 = "", "", IFERROR(MBN220 / SUMIFS(Aux_Totales!$N:$N, Aux_Totales!$F:$F, $F224, Aux_Totales!$A:$A, Aperturas!$A$2), 0))</f>
        <v/>
      </c>
      <c r="MBO224" s="21" t="str">
        <f>IF(MBO220 = "", "", IFERROR(MBO220 / SUMIFS(Aux_Totales!$N:$N, Aux_Totales!$F:$F, $F224, Aux_Totales!$A:$A, Aperturas!$A$2), 0))</f>
        <v/>
      </c>
      <c r="MBP224" s="21" t="str">
        <f>IF(MBP220 = "", "", IFERROR(MBP220 / SUMIFS(Aux_Totales!$N:$N, Aux_Totales!$F:$F, $F224, Aux_Totales!$A:$A, Aperturas!$A$2), 0))</f>
        <v/>
      </c>
      <c r="MBQ224" s="21" t="str">
        <f>IF(MBQ220 = "", "", IFERROR(MBQ220 / SUMIFS(Aux_Totales!$N:$N, Aux_Totales!$F:$F, $F224, Aux_Totales!$A:$A, Aperturas!$A$2), 0))</f>
        <v/>
      </c>
      <c r="MBR224" s="21" t="str">
        <f>IF(MBR220 = "", "", IFERROR(MBR220 / SUMIFS(Aux_Totales!$N:$N, Aux_Totales!$F:$F, $F224, Aux_Totales!$A:$A, Aperturas!$A$2), 0))</f>
        <v/>
      </c>
      <c r="MBS224" s="21" t="str">
        <f>IF(MBS220 = "", "", IFERROR(MBS220 / SUMIFS(Aux_Totales!$N:$N, Aux_Totales!$F:$F, $F224, Aux_Totales!$A:$A, Aperturas!$A$2), 0))</f>
        <v/>
      </c>
      <c r="MBT224" s="21" t="str">
        <f>IF(MBT220 = "", "", IFERROR(MBT220 / SUMIFS(Aux_Totales!$N:$N, Aux_Totales!$F:$F, $F224, Aux_Totales!$A:$A, Aperturas!$A$2), 0))</f>
        <v/>
      </c>
      <c r="MBU224" s="21" t="str">
        <f>IF(MBU220 = "", "", IFERROR(MBU220 / SUMIFS(Aux_Totales!$N:$N, Aux_Totales!$F:$F, $F224, Aux_Totales!$A:$A, Aperturas!$A$2), 0))</f>
        <v/>
      </c>
      <c r="MBV224" s="21" t="str">
        <f>IF(MBV220 = "", "", IFERROR(MBV220 / SUMIFS(Aux_Totales!$N:$N, Aux_Totales!$F:$F, $F224, Aux_Totales!$A:$A, Aperturas!$A$2), 0))</f>
        <v/>
      </c>
      <c r="MBW224" s="21" t="str">
        <f>IF(MBW220 = "", "", IFERROR(MBW220 / SUMIFS(Aux_Totales!$N:$N, Aux_Totales!$F:$F, $F224, Aux_Totales!$A:$A, Aperturas!$A$2), 0))</f>
        <v/>
      </c>
      <c r="MBX224" s="21" t="str">
        <f>IF(MBX220 = "", "", IFERROR(MBX220 / SUMIFS(Aux_Totales!$N:$N, Aux_Totales!$F:$F, $F224, Aux_Totales!$A:$A, Aperturas!$A$2), 0))</f>
        <v/>
      </c>
      <c r="MBY224" s="21" t="str">
        <f>IF(MBY220 = "", "", IFERROR(MBY220 / SUMIFS(Aux_Totales!$N:$N, Aux_Totales!$F:$F, $F224, Aux_Totales!$A:$A, Aperturas!$A$2), 0))</f>
        <v/>
      </c>
      <c r="MBZ224" s="21" t="str">
        <f>IF(MBZ220 = "", "", IFERROR(MBZ220 / SUMIFS(Aux_Totales!$N:$N, Aux_Totales!$F:$F, $F224, Aux_Totales!$A:$A, Aperturas!$A$2), 0))</f>
        <v/>
      </c>
      <c r="MCA224" s="21" t="str">
        <f>IF(MCA220 = "", "", IFERROR(MCA220 / SUMIFS(Aux_Totales!$N:$N, Aux_Totales!$F:$F, $F224, Aux_Totales!$A:$A, Aperturas!$A$2), 0))</f>
        <v/>
      </c>
      <c r="MCB224" s="21" t="str">
        <f>IF(MCB220 = "", "", IFERROR(MCB220 / SUMIFS(Aux_Totales!$N:$N, Aux_Totales!$F:$F, $F224, Aux_Totales!$A:$A, Aperturas!$A$2), 0))</f>
        <v/>
      </c>
      <c r="MCC224" s="21" t="str">
        <f>IF(MCC220 = "", "", IFERROR(MCC220 / SUMIFS(Aux_Totales!$N:$N, Aux_Totales!$F:$F, $F224, Aux_Totales!$A:$A, Aperturas!$A$2), 0))</f>
        <v/>
      </c>
      <c r="MCD224" s="21" t="str">
        <f>IF(MCD220 = "", "", IFERROR(MCD220 / SUMIFS(Aux_Totales!$N:$N, Aux_Totales!$F:$F, $F224, Aux_Totales!$A:$A, Aperturas!$A$2), 0))</f>
        <v/>
      </c>
      <c r="MCE224" s="21" t="str">
        <f>IF(MCE220 = "", "", IFERROR(MCE220 / SUMIFS(Aux_Totales!$N:$N, Aux_Totales!$F:$F, $F224, Aux_Totales!$A:$A, Aperturas!$A$2), 0))</f>
        <v/>
      </c>
      <c r="MCF224" s="21" t="str">
        <f>IF(MCF220 = "", "", IFERROR(MCF220 / SUMIFS(Aux_Totales!$N:$N, Aux_Totales!$F:$F, $F224, Aux_Totales!$A:$A, Aperturas!$A$2), 0))</f>
        <v/>
      </c>
      <c r="MCG224" s="21" t="str">
        <f>IF(MCG220 = "", "", IFERROR(MCG220 / SUMIFS(Aux_Totales!$N:$N, Aux_Totales!$F:$F, $F224, Aux_Totales!$A:$A, Aperturas!$A$2), 0))</f>
        <v/>
      </c>
      <c r="MCH224" s="21" t="str">
        <f>IF(MCH220 = "", "", IFERROR(MCH220 / SUMIFS(Aux_Totales!$N:$N, Aux_Totales!$F:$F, $F224, Aux_Totales!$A:$A, Aperturas!$A$2), 0))</f>
        <v/>
      </c>
      <c r="MCI224" s="21" t="str">
        <f>IF(MCI220 = "", "", IFERROR(MCI220 / SUMIFS(Aux_Totales!$N:$N, Aux_Totales!$F:$F, $F224, Aux_Totales!$A:$A, Aperturas!$A$2), 0))</f>
        <v/>
      </c>
      <c r="MCJ224" s="21" t="str">
        <f>IF(MCJ220 = "", "", IFERROR(MCJ220 / SUMIFS(Aux_Totales!$N:$N, Aux_Totales!$F:$F, $F224, Aux_Totales!$A:$A, Aperturas!$A$2), 0))</f>
        <v/>
      </c>
      <c r="MCK224" s="21" t="str">
        <f>IF(MCK220 = "", "", IFERROR(MCK220 / SUMIFS(Aux_Totales!$N:$N, Aux_Totales!$F:$F, $F224, Aux_Totales!$A:$A, Aperturas!$A$2), 0))</f>
        <v/>
      </c>
      <c r="MCL224" s="21" t="str">
        <f>IF(MCL220 = "", "", IFERROR(MCL220 / SUMIFS(Aux_Totales!$N:$N, Aux_Totales!$F:$F, $F224, Aux_Totales!$A:$A, Aperturas!$A$2), 0))</f>
        <v/>
      </c>
      <c r="MCM224" s="21" t="str">
        <f>IF(MCM220 = "", "", IFERROR(MCM220 / SUMIFS(Aux_Totales!$N:$N, Aux_Totales!$F:$F, $F224, Aux_Totales!$A:$A, Aperturas!$A$2), 0))</f>
        <v/>
      </c>
      <c r="MCN224" s="21" t="str">
        <f>IF(MCN220 = "", "", IFERROR(MCN220 / SUMIFS(Aux_Totales!$N:$N, Aux_Totales!$F:$F, $F224, Aux_Totales!$A:$A, Aperturas!$A$2), 0))</f>
        <v/>
      </c>
      <c r="MCO224" s="21" t="str">
        <f>IF(MCO220 = "", "", IFERROR(MCO220 / SUMIFS(Aux_Totales!$N:$N, Aux_Totales!$F:$F, $F224, Aux_Totales!$A:$A, Aperturas!$A$2), 0))</f>
        <v/>
      </c>
      <c r="MCP224" s="21" t="str">
        <f>IF(MCP220 = "", "", IFERROR(MCP220 / SUMIFS(Aux_Totales!$N:$N, Aux_Totales!$F:$F, $F224, Aux_Totales!$A:$A, Aperturas!$A$2), 0))</f>
        <v/>
      </c>
      <c r="MCQ224" s="21" t="str">
        <f>IF(MCQ220 = "", "", IFERROR(MCQ220 / SUMIFS(Aux_Totales!$N:$N, Aux_Totales!$F:$F, $F224, Aux_Totales!$A:$A, Aperturas!$A$2), 0))</f>
        <v/>
      </c>
      <c r="MCR224" s="21" t="str">
        <f>IF(MCR220 = "", "", IFERROR(MCR220 / SUMIFS(Aux_Totales!$N:$N, Aux_Totales!$F:$F, $F224, Aux_Totales!$A:$A, Aperturas!$A$2), 0))</f>
        <v/>
      </c>
      <c r="MCS224" s="21" t="str">
        <f>IF(MCS220 = "", "", IFERROR(MCS220 / SUMIFS(Aux_Totales!$N:$N, Aux_Totales!$F:$F, $F224, Aux_Totales!$A:$A, Aperturas!$A$2), 0))</f>
        <v/>
      </c>
      <c r="MCT224" s="21" t="str">
        <f>IF(MCT220 = "", "", IFERROR(MCT220 / SUMIFS(Aux_Totales!$N:$N, Aux_Totales!$F:$F, $F224, Aux_Totales!$A:$A, Aperturas!$A$2), 0))</f>
        <v/>
      </c>
      <c r="MCU224" s="21" t="str">
        <f>IF(MCU220 = "", "", IFERROR(MCU220 / SUMIFS(Aux_Totales!$N:$N, Aux_Totales!$F:$F, $F224, Aux_Totales!$A:$A, Aperturas!$A$2), 0))</f>
        <v/>
      </c>
      <c r="MCV224" s="21" t="str">
        <f>IF(MCV220 = "", "", IFERROR(MCV220 / SUMIFS(Aux_Totales!$N:$N, Aux_Totales!$F:$F, $F224, Aux_Totales!$A:$A, Aperturas!$A$2), 0))</f>
        <v/>
      </c>
      <c r="MCW224" s="21" t="str">
        <f>IF(MCW220 = "", "", IFERROR(MCW220 / SUMIFS(Aux_Totales!$N:$N, Aux_Totales!$F:$F, $F224, Aux_Totales!$A:$A, Aperturas!$A$2), 0))</f>
        <v/>
      </c>
      <c r="MCX224" s="21" t="str">
        <f>IF(MCX220 = "", "", IFERROR(MCX220 / SUMIFS(Aux_Totales!$N:$N, Aux_Totales!$F:$F, $F224, Aux_Totales!$A:$A, Aperturas!$A$2), 0))</f>
        <v/>
      </c>
      <c r="MCY224" s="21" t="str">
        <f>IF(MCY220 = "", "", IFERROR(MCY220 / SUMIFS(Aux_Totales!$N:$N, Aux_Totales!$F:$F, $F224, Aux_Totales!$A:$A, Aperturas!$A$2), 0))</f>
        <v/>
      </c>
      <c r="MCZ224" s="21" t="str">
        <f>IF(MCZ220 = "", "", IFERROR(MCZ220 / SUMIFS(Aux_Totales!$N:$N, Aux_Totales!$F:$F, $F224, Aux_Totales!$A:$A, Aperturas!$A$2), 0))</f>
        <v/>
      </c>
      <c r="MDA224" s="21" t="str">
        <f>IF(MDA220 = "", "", IFERROR(MDA220 / SUMIFS(Aux_Totales!$N:$N, Aux_Totales!$F:$F, $F224, Aux_Totales!$A:$A, Aperturas!$A$2), 0))</f>
        <v/>
      </c>
      <c r="MDB224" s="21" t="str">
        <f>IF(MDB220 = "", "", IFERROR(MDB220 / SUMIFS(Aux_Totales!$N:$N, Aux_Totales!$F:$F, $F224, Aux_Totales!$A:$A, Aperturas!$A$2), 0))</f>
        <v/>
      </c>
      <c r="MDC224" s="21" t="str">
        <f>IF(MDC220 = "", "", IFERROR(MDC220 / SUMIFS(Aux_Totales!$N:$N, Aux_Totales!$F:$F, $F224, Aux_Totales!$A:$A, Aperturas!$A$2), 0))</f>
        <v/>
      </c>
      <c r="MDD224" s="21" t="str">
        <f>IF(MDD220 = "", "", IFERROR(MDD220 / SUMIFS(Aux_Totales!$N:$N, Aux_Totales!$F:$F, $F224, Aux_Totales!$A:$A, Aperturas!$A$2), 0))</f>
        <v/>
      </c>
      <c r="MDE224" s="21" t="str">
        <f>IF(MDE220 = "", "", IFERROR(MDE220 / SUMIFS(Aux_Totales!$N:$N, Aux_Totales!$F:$F, $F224, Aux_Totales!$A:$A, Aperturas!$A$2), 0))</f>
        <v/>
      </c>
      <c r="MDF224" s="21" t="str">
        <f>IF(MDF220 = "", "", IFERROR(MDF220 / SUMIFS(Aux_Totales!$N:$N, Aux_Totales!$F:$F, $F224, Aux_Totales!$A:$A, Aperturas!$A$2), 0))</f>
        <v/>
      </c>
      <c r="MDG224" s="21" t="str">
        <f>IF(MDG220 = "", "", IFERROR(MDG220 / SUMIFS(Aux_Totales!$N:$N, Aux_Totales!$F:$F, $F224, Aux_Totales!$A:$A, Aperturas!$A$2), 0))</f>
        <v/>
      </c>
      <c r="MDH224" s="21" t="str">
        <f>IF(MDH220 = "", "", IFERROR(MDH220 / SUMIFS(Aux_Totales!$N:$N, Aux_Totales!$F:$F, $F224, Aux_Totales!$A:$A, Aperturas!$A$2), 0))</f>
        <v/>
      </c>
      <c r="MDI224" s="21" t="str">
        <f>IF(MDI220 = "", "", IFERROR(MDI220 / SUMIFS(Aux_Totales!$N:$N, Aux_Totales!$F:$F, $F224, Aux_Totales!$A:$A, Aperturas!$A$2), 0))</f>
        <v/>
      </c>
      <c r="MDJ224" s="21" t="str">
        <f>IF(MDJ220 = "", "", IFERROR(MDJ220 / SUMIFS(Aux_Totales!$N:$N, Aux_Totales!$F:$F, $F224, Aux_Totales!$A:$A, Aperturas!$A$2), 0))</f>
        <v/>
      </c>
      <c r="MDK224" s="21" t="str">
        <f>IF(MDK220 = "", "", IFERROR(MDK220 / SUMIFS(Aux_Totales!$N:$N, Aux_Totales!$F:$F, $F224, Aux_Totales!$A:$A, Aperturas!$A$2), 0))</f>
        <v/>
      </c>
      <c r="MDL224" s="21" t="str">
        <f>IF(MDL220 = "", "", IFERROR(MDL220 / SUMIFS(Aux_Totales!$N:$N, Aux_Totales!$F:$F, $F224, Aux_Totales!$A:$A, Aperturas!$A$2), 0))</f>
        <v/>
      </c>
      <c r="MDM224" s="21" t="str">
        <f>IF(MDM220 = "", "", IFERROR(MDM220 / SUMIFS(Aux_Totales!$N:$N, Aux_Totales!$F:$F, $F224, Aux_Totales!$A:$A, Aperturas!$A$2), 0))</f>
        <v/>
      </c>
      <c r="MDN224" s="21" t="str">
        <f>IF(MDN220 = "", "", IFERROR(MDN220 / SUMIFS(Aux_Totales!$N:$N, Aux_Totales!$F:$F, $F224, Aux_Totales!$A:$A, Aperturas!$A$2), 0))</f>
        <v/>
      </c>
      <c r="MDO224" s="21" t="str">
        <f>IF(MDO220 = "", "", IFERROR(MDO220 / SUMIFS(Aux_Totales!$N:$N, Aux_Totales!$F:$F, $F224, Aux_Totales!$A:$A, Aperturas!$A$2), 0))</f>
        <v/>
      </c>
      <c r="MDP224" s="21" t="str">
        <f>IF(MDP220 = "", "", IFERROR(MDP220 / SUMIFS(Aux_Totales!$N:$N, Aux_Totales!$F:$F, $F224, Aux_Totales!$A:$A, Aperturas!$A$2), 0))</f>
        <v/>
      </c>
      <c r="MDQ224" s="21" t="str">
        <f>IF(MDQ220 = "", "", IFERROR(MDQ220 / SUMIFS(Aux_Totales!$N:$N, Aux_Totales!$F:$F, $F224, Aux_Totales!$A:$A, Aperturas!$A$2), 0))</f>
        <v/>
      </c>
      <c r="MDR224" s="21" t="str">
        <f>IF(MDR220 = "", "", IFERROR(MDR220 / SUMIFS(Aux_Totales!$N:$N, Aux_Totales!$F:$F, $F224, Aux_Totales!$A:$A, Aperturas!$A$2), 0))</f>
        <v/>
      </c>
      <c r="MDS224" s="21" t="str">
        <f>IF(MDS220 = "", "", IFERROR(MDS220 / SUMIFS(Aux_Totales!$N:$N, Aux_Totales!$F:$F, $F224, Aux_Totales!$A:$A, Aperturas!$A$2), 0))</f>
        <v/>
      </c>
      <c r="MDT224" s="21" t="str">
        <f>IF(MDT220 = "", "", IFERROR(MDT220 / SUMIFS(Aux_Totales!$N:$N, Aux_Totales!$F:$F, $F224, Aux_Totales!$A:$A, Aperturas!$A$2), 0))</f>
        <v/>
      </c>
      <c r="MDU224" s="21" t="str">
        <f>IF(MDU220 = "", "", IFERROR(MDU220 / SUMIFS(Aux_Totales!$N:$N, Aux_Totales!$F:$F, $F224, Aux_Totales!$A:$A, Aperturas!$A$2), 0))</f>
        <v/>
      </c>
      <c r="MDV224" s="21" t="str">
        <f>IF(MDV220 = "", "", IFERROR(MDV220 / SUMIFS(Aux_Totales!$N:$N, Aux_Totales!$F:$F, $F224, Aux_Totales!$A:$A, Aperturas!$A$2), 0))</f>
        <v/>
      </c>
      <c r="MDW224" s="21" t="str">
        <f>IF(MDW220 = "", "", IFERROR(MDW220 / SUMIFS(Aux_Totales!$N:$N, Aux_Totales!$F:$F, $F224, Aux_Totales!$A:$A, Aperturas!$A$2), 0))</f>
        <v/>
      </c>
      <c r="MDX224" s="21" t="str">
        <f>IF(MDX220 = "", "", IFERROR(MDX220 / SUMIFS(Aux_Totales!$N:$N, Aux_Totales!$F:$F, $F224, Aux_Totales!$A:$A, Aperturas!$A$2), 0))</f>
        <v/>
      </c>
      <c r="MDY224" s="21" t="str">
        <f>IF(MDY220 = "", "", IFERROR(MDY220 / SUMIFS(Aux_Totales!$N:$N, Aux_Totales!$F:$F, $F224, Aux_Totales!$A:$A, Aperturas!$A$2), 0))</f>
        <v/>
      </c>
      <c r="MDZ224" s="21" t="str">
        <f>IF(MDZ220 = "", "", IFERROR(MDZ220 / SUMIFS(Aux_Totales!$N:$N, Aux_Totales!$F:$F, $F224, Aux_Totales!$A:$A, Aperturas!$A$2), 0))</f>
        <v/>
      </c>
      <c r="MEA224" s="21" t="str">
        <f>IF(MEA220 = "", "", IFERROR(MEA220 / SUMIFS(Aux_Totales!$N:$N, Aux_Totales!$F:$F, $F224, Aux_Totales!$A:$A, Aperturas!$A$2), 0))</f>
        <v/>
      </c>
      <c r="MEB224" s="21" t="str">
        <f>IF(MEB220 = "", "", IFERROR(MEB220 / SUMIFS(Aux_Totales!$N:$N, Aux_Totales!$F:$F, $F224, Aux_Totales!$A:$A, Aperturas!$A$2), 0))</f>
        <v/>
      </c>
      <c r="MEC224" s="21" t="str">
        <f>IF(MEC220 = "", "", IFERROR(MEC220 / SUMIFS(Aux_Totales!$N:$N, Aux_Totales!$F:$F, $F224, Aux_Totales!$A:$A, Aperturas!$A$2), 0))</f>
        <v/>
      </c>
      <c r="MED224" s="21" t="str">
        <f>IF(MED220 = "", "", IFERROR(MED220 / SUMIFS(Aux_Totales!$N:$N, Aux_Totales!$F:$F, $F224, Aux_Totales!$A:$A, Aperturas!$A$2), 0))</f>
        <v/>
      </c>
      <c r="MEE224" s="21" t="str">
        <f>IF(MEE220 = "", "", IFERROR(MEE220 / SUMIFS(Aux_Totales!$N:$N, Aux_Totales!$F:$F, $F224, Aux_Totales!$A:$A, Aperturas!$A$2), 0))</f>
        <v/>
      </c>
      <c r="MEF224" s="21" t="str">
        <f>IF(MEF220 = "", "", IFERROR(MEF220 / SUMIFS(Aux_Totales!$N:$N, Aux_Totales!$F:$F, $F224, Aux_Totales!$A:$A, Aperturas!$A$2), 0))</f>
        <v/>
      </c>
      <c r="MEG224" s="21" t="str">
        <f>IF(MEG220 = "", "", IFERROR(MEG220 / SUMIFS(Aux_Totales!$N:$N, Aux_Totales!$F:$F, $F224, Aux_Totales!$A:$A, Aperturas!$A$2), 0))</f>
        <v/>
      </c>
      <c r="MEH224" s="21" t="str">
        <f>IF(MEH220 = "", "", IFERROR(MEH220 / SUMIFS(Aux_Totales!$N:$N, Aux_Totales!$F:$F, $F224, Aux_Totales!$A:$A, Aperturas!$A$2), 0))</f>
        <v/>
      </c>
      <c r="MEI224" s="21" t="str">
        <f>IF(MEI220 = "", "", IFERROR(MEI220 / SUMIFS(Aux_Totales!$N:$N, Aux_Totales!$F:$F, $F224, Aux_Totales!$A:$A, Aperturas!$A$2), 0))</f>
        <v/>
      </c>
      <c r="MEJ224" s="21" t="str">
        <f>IF(MEJ220 = "", "", IFERROR(MEJ220 / SUMIFS(Aux_Totales!$N:$N, Aux_Totales!$F:$F, $F224, Aux_Totales!$A:$A, Aperturas!$A$2), 0))</f>
        <v/>
      </c>
      <c r="MEK224" s="21" t="str">
        <f>IF(MEK220 = "", "", IFERROR(MEK220 / SUMIFS(Aux_Totales!$N:$N, Aux_Totales!$F:$F, $F224, Aux_Totales!$A:$A, Aperturas!$A$2), 0))</f>
        <v/>
      </c>
      <c r="MEL224" s="21" t="str">
        <f>IF(MEL220 = "", "", IFERROR(MEL220 / SUMIFS(Aux_Totales!$N:$N, Aux_Totales!$F:$F, $F224, Aux_Totales!$A:$A, Aperturas!$A$2), 0))</f>
        <v/>
      </c>
      <c r="MEM224" s="21" t="str">
        <f>IF(MEM220 = "", "", IFERROR(MEM220 / SUMIFS(Aux_Totales!$N:$N, Aux_Totales!$F:$F, $F224, Aux_Totales!$A:$A, Aperturas!$A$2), 0))</f>
        <v/>
      </c>
      <c r="MEN224" s="21" t="str">
        <f>IF(MEN220 = "", "", IFERROR(MEN220 / SUMIFS(Aux_Totales!$N:$N, Aux_Totales!$F:$F, $F224, Aux_Totales!$A:$A, Aperturas!$A$2), 0))</f>
        <v/>
      </c>
      <c r="MEO224" s="21" t="str">
        <f>IF(MEO220 = "", "", IFERROR(MEO220 / SUMIFS(Aux_Totales!$N:$N, Aux_Totales!$F:$F, $F224, Aux_Totales!$A:$A, Aperturas!$A$2), 0))</f>
        <v/>
      </c>
      <c r="MEP224" s="21" t="str">
        <f>IF(MEP220 = "", "", IFERROR(MEP220 / SUMIFS(Aux_Totales!$N:$N, Aux_Totales!$F:$F, $F224, Aux_Totales!$A:$A, Aperturas!$A$2), 0))</f>
        <v/>
      </c>
      <c r="MEQ224" s="21" t="str">
        <f>IF(MEQ220 = "", "", IFERROR(MEQ220 / SUMIFS(Aux_Totales!$N:$N, Aux_Totales!$F:$F, $F224, Aux_Totales!$A:$A, Aperturas!$A$2), 0))</f>
        <v/>
      </c>
      <c r="MER224" s="21" t="str">
        <f>IF(MER220 = "", "", IFERROR(MER220 / SUMIFS(Aux_Totales!$N:$N, Aux_Totales!$F:$F, $F224, Aux_Totales!$A:$A, Aperturas!$A$2), 0))</f>
        <v/>
      </c>
      <c r="MES224" s="21" t="str">
        <f>IF(MES220 = "", "", IFERROR(MES220 / SUMIFS(Aux_Totales!$N:$N, Aux_Totales!$F:$F, $F224, Aux_Totales!$A:$A, Aperturas!$A$2), 0))</f>
        <v/>
      </c>
      <c r="MET224" s="21" t="str">
        <f>IF(MET220 = "", "", IFERROR(MET220 / SUMIFS(Aux_Totales!$N:$N, Aux_Totales!$F:$F, $F224, Aux_Totales!$A:$A, Aperturas!$A$2), 0))</f>
        <v/>
      </c>
      <c r="MEU224" s="21" t="str">
        <f>IF(MEU220 = "", "", IFERROR(MEU220 / SUMIFS(Aux_Totales!$N:$N, Aux_Totales!$F:$F, $F224, Aux_Totales!$A:$A, Aperturas!$A$2), 0))</f>
        <v/>
      </c>
      <c r="MEV224" s="21" t="str">
        <f>IF(MEV220 = "", "", IFERROR(MEV220 / SUMIFS(Aux_Totales!$N:$N, Aux_Totales!$F:$F, $F224, Aux_Totales!$A:$A, Aperturas!$A$2), 0))</f>
        <v/>
      </c>
      <c r="MEW224" s="21" t="str">
        <f>IF(MEW220 = "", "", IFERROR(MEW220 / SUMIFS(Aux_Totales!$N:$N, Aux_Totales!$F:$F, $F224, Aux_Totales!$A:$A, Aperturas!$A$2), 0))</f>
        <v/>
      </c>
      <c r="MEX224" s="21" t="str">
        <f>IF(MEX220 = "", "", IFERROR(MEX220 / SUMIFS(Aux_Totales!$N:$N, Aux_Totales!$F:$F, $F224, Aux_Totales!$A:$A, Aperturas!$A$2), 0))</f>
        <v/>
      </c>
      <c r="MEY224" s="21" t="str">
        <f>IF(MEY220 = "", "", IFERROR(MEY220 / SUMIFS(Aux_Totales!$N:$N, Aux_Totales!$F:$F, $F224, Aux_Totales!$A:$A, Aperturas!$A$2), 0))</f>
        <v/>
      </c>
      <c r="MEZ224" s="21" t="str">
        <f>IF(MEZ220 = "", "", IFERROR(MEZ220 / SUMIFS(Aux_Totales!$N:$N, Aux_Totales!$F:$F, $F224, Aux_Totales!$A:$A, Aperturas!$A$2), 0))</f>
        <v/>
      </c>
      <c r="MFA224" s="21" t="str">
        <f>IF(MFA220 = "", "", IFERROR(MFA220 / SUMIFS(Aux_Totales!$N:$N, Aux_Totales!$F:$F, $F224, Aux_Totales!$A:$A, Aperturas!$A$2), 0))</f>
        <v/>
      </c>
      <c r="MFB224" s="21" t="str">
        <f>IF(MFB220 = "", "", IFERROR(MFB220 / SUMIFS(Aux_Totales!$N:$N, Aux_Totales!$F:$F, $F224, Aux_Totales!$A:$A, Aperturas!$A$2), 0))</f>
        <v/>
      </c>
      <c r="MFC224" s="21" t="str">
        <f>IF(MFC220 = "", "", IFERROR(MFC220 / SUMIFS(Aux_Totales!$N:$N, Aux_Totales!$F:$F, $F224, Aux_Totales!$A:$A, Aperturas!$A$2), 0))</f>
        <v/>
      </c>
      <c r="MFD224" s="21" t="str">
        <f>IF(MFD220 = "", "", IFERROR(MFD220 / SUMIFS(Aux_Totales!$N:$N, Aux_Totales!$F:$F, $F224, Aux_Totales!$A:$A, Aperturas!$A$2), 0))</f>
        <v/>
      </c>
      <c r="MFE224" s="21" t="str">
        <f>IF(MFE220 = "", "", IFERROR(MFE220 / SUMIFS(Aux_Totales!$N:$N, Aux_Totales!$F:$F, $F224, Aux_Totales!$A:$A, Aperturas!$A$2), 0))</f>
        <v/>
      </c>
      <c r="MFF224" s="21" t="str">
        <f>IF(MFF220 = "", "", IFERROR(MFF220 / SUMIFS(Aux_Totales!$N:$N, Aux_Totales!$F:$F, $F224, Aux_Totales!$A:$A, Aperturas!$A$2), 0))</f>
        <v/>
      </c>
      <c r="MFG224" s="21" t="str">
        <f>IF(MFG220 = "", "", IFERROR(MFG220 / SUMIFS(Aux_Totales!$N:$N, Aux_Totales!$F:$F, $F224, Aux_Totales!$A:$A, Aperturas!$A$2), 0))</f>
        <v/>
      </c>
      <c r="MFH224" s="21" t="str">
        <f>IF(MFH220 = "", "", IFERROR(MFH220 / SUMIFS(Aux_Totales!$N:$N, Aux_Totales!$F:$F, $F224, Aux_Totales!$A:$A, Aperturas!$A$2), 0))</f>
        <v/>
      </c>
      <c r="MFI224" s="21" t="str">
        <f>IF(MFI220 = "", "", IFERROR(MFI220 / SUMIFS(Aux_Totales!$N:$N, Aux_Totales!$F:$F, $F224, Aux_Totales!$A:$A, Aperturas!$A$2), 0))</f>
        <v/>
      </c>
      <c r="MFJ224" s="21" t="str">
        <f>IF(MFJ220 = "", "", IFERROR(MFJ220 / SUMIFS(Aux_Totales!$N:$N, Aux_Totales!$F:$F, $F224, Aux_Totales!$A:$A, Aperturas!$A$2), 0))</f>
        <v/>
      </c>
      <c r="MFK224" s="21" t="str">
        <f>IF(MFK220 = "", "", IFERROR(MFK220 / SUMIFS(Aux_Totales!$N:$N, Aux_Totales!$F:$F, $F224, Aux_Totales!$A:$A, Aperturas!$A$2), 0))</f>
        <v/>
      </c>
      <c r="MFL224" s="21" t="str">
        <f>IF(MFL220 = "", "", IFERROR(MFL220 / SUMIFS(Aux_Totales!$N:$N, Aux_Totales!$F:$F, $F224, Aux_Totales!$A:$A, Aperturas!$A$2), 0))</f>
        <v/>
      </c>
      <c r="MFM224" s="21" t="str">
        <f>IF(MFM220 = "", "", IFERROR(MFM220 / SUMIFS(Aux_Totales!$N:$N, Aux_Totales!$F:$F, $F224, Aux_Totales!$A:$A, Aperturas!$A$2), 0))</f>
        <v/>
      </c>
      <c r="MFN224" s="21" t="str">
        <f>IF(MFN220 = "", "", IFERROR(MFN220 / SUMIFS(Aux_Totales!$N:$N, Aux_Totales!$F:$F, $F224, Aux_Totales!$A:$A, Aperturas!$A$2), 0))</f>
        <v/>
      </c>
      <c r="MFO224" s="21" t="str">
        <f>IF(MFO220 = "", "", IFERROR(MFO220 / SUMIFS(Aux_Totales!$N:$N, Aux_Totales!$F:$F, $F224, Aux_Totales!$A:$A, Aperturas!$A$2), 0))</f>
        <v/>
      </c>
      <c r="MFP224" s="21" t="str">
        <f>IF(MFP220 = "", "", IFERROR(MFP220 / SUMIFS(Aux_Totales!$N:$N, Aux_Totales!$F:$F, $F224, Aux_Totales!$A:$A, Aperturas!$A$2), 0))</f>
        <v/>
      </c>
      <c r="MFQ224" s="21" t="str">
        <f>IF(MFQ220 = "", "", IFERROR(MFQ220 / SUMIFS(Aux_Totales!$N:$N, Aux_Totales!$F:$F, $F224, Aux_Totales!$A:$A, Aperturas!$A$2), 0))</f>
        <v/>
      </c>
      <c r="MFR224" s="21" t="str">
        <f>IF(MFR220 = "", "", IFERROR(MFR220 / SUMIFS(Aux_Totales!$N:$N, Aux_Totales!$F:$F, $F224, Aux_Totales!$A:$A, Aperturas!$A$2), 0))</f>
        <v/>
      </c>
      <c r="MFS224" s="21" t="str">
        <f>IF(MFS220 = "", "", IFERROR(MFS220 / SUMIFS(Aux_Totales!$N:$N, Aux_Totales!$F:$F, $F224, Aux_Totales!$A:$A, Aperturas!$A$2), 0))</f>
        <v/>
      </c>
      <c r="MFT224" s="21" t="str">
        <f>IF(MFT220 = "", "", IFERROR(MFT220 / SUMIFS(Aux_Totales!$N:$N, Aux_Totales!$F:$F, $F224, Aux_Totales!$A:$A, Aperturas!$A$2), 0))</f>
        <v/>
      </c>
      <c r="MFU224" s="21" t="str">
        <f>IF(MFU220 = "", "", IFERROR(MFU220 / SUMIFS(Aux_Totales!$N:$N, Aux_Totales!$F:$F, $F224, Aux_Totales!$A:$A, Aperturas!$A$2), 0))</f>
        <v/>
      </c>
      <c r="MFV224" s="21" t="str">
        <f>IF(MFV220 = "", "", IFERROR(MFV220 / SUMIFS(Aux_Totales!$N:$N, Aux_Totales!$F:$F, $F224, Aux_Totales!$A:$A, Aperturas!$A$2), 0))</f>
        <v/>
      </c>
      <c r="MFW224" s="21" t="str">
        <f>IF(MFW220 = "", "", IFERROR(MFW220 / SUMIFS(Aux_Totales!$N:$N, Aux_Totales!$F:$F, $F224, Aux_Totales!$A:$A, Aperturas!$A$2), 0))</f>
        <v/>
      </c>
      <c r="MFX224" s="21" t="str">
        <f>IF(MFX220 = "", "", IFERROR(MFX220 / SUMIFS(Aux_Totales!$N:$N, Aux_Totales!$F:$F, $F224, Aux_Totales!$A:$A, Aperturas!$A$2), 0))</f>
        <v/>
      </c>
      <c r="MFY224" s="21" t="str">
        <f>IF(MFY220 = "", "", IFERROR(MFY220 / SUMIFS(Aux_Totales!$N:$N, Aux_Totales!$F:$F, $F224, Aux_Totales!$A:$A, Aperturas!$A$2), 0))</f>
        <v/>
      </c>
      <c r="MFZ224" s="21" t="str">
        <f>IF(MFZ220 = "", "", IFERROR(MFZ220 / SUMIFS(Aux_Totales!$N:$N, Aux_Totales!$F:$F, $F224, Aux_Totales!$A:$A, Aperturas!$A$2), 0))</f>
        <v/>
      </c>
      <c r="MGA224" s="21" t="str">
        <f>IF(MGA220 = "", "", IFERROR(MGA220 / SUMIFS(Aux_Totales!$N:$N, Aux_Totales!$F:$F, $F224, Aux_Totales!$A:$A, Aperturas!$A$2), 0))</f>
        <v/>
      </c>
      <c r="MGB224" s="21" t="str">
        <f>IF(MGB220 = "", "", IFERROR(MGB220 / SUMIFS(Aux_Totales!$N:$N, Aux_Totales!$F:$F, $F224, Aux_Totales!$A:$A, Aperturas!$A$2), 0))</f>
        <v/>
      </c>
      <c r="MGC224" s="21" t="str">
        <f>IF(MGC220 = "", "", IFERROR(MGC220 / SUMIFS(Aux_Totales!$N:$N, Aux_Totales!$F:$F, $F224, Aux_Totales!$A:$A, Aperturas!$A$2), 0))</f>
        <v/>
      </c>
      <c r="MGD224" s="21" t="str">
        <f>IF(MGD220 = "", "", IFERROR(MGD220 / SUMIFS(Aux_Totales!$N:$N, Aux_Totales!$F:$F, $F224, Aux_Totales!$A:$A, Aperturas!$A$2), 0))</f>
        <v/>
      </c>
      <c r="MGE224" s="21" t="str">
        <f>IF(MGE220 = "", "", IFERROR(MGE220 / SUMIFS(Aux_Totales!$N:$N, Aux_Totales!$F:$F, $F224, Aux_Totales!$A:$A, Aperturas!$A$2), 0))</f>
        <v/>
      </c>
      <c r="MGF224" s="21" t="str">
        <f>IF(MGF220 = "", "", IFERROR(MGF220 / SUMIFS(Aux_Totales!$N:$N, Aux_Totales!$F:$F, $F224, Aux_Totales!$A:$A, Aperturas!$A$2), 0))</f>
        <v/>
      </c>
      <c r="MGG224" s="21" t="str">
        <f>IF(MGG220 = "", "", IFERROR(MGG220 / SUMIFS(Aux_Totales!$N:$N, Aux_Totales!$F:$F, $F224, Aux_Totales!$A:$A, Aperturas!$A$2), 0))</f>
        <v/>
      </c>
      <c r="MGH224" s="21" t="str">
        <f>IF(MGH220 = "", "", IFERROR(MGH220 / SUMIFS(Aux_Totales!$N:$N, Aux_Totales!$F:$F, $F224, Aux_Totales!$A:$A, Aperturas!$A$2), 0))</f>
        <v/>
      </c>
      <c r="MGI224" s="21" t="str">
        <f>IF(MGI220 = "", "", IFERROR(MGI220 / SUMIFS(Aux_Totales!$N:$N, Aux_Totales!$F:$F, $F224, Aux_Totales!$A:$A, Aperturas!$A$2), 0))</f>
        <v/>
      </c>
      <c r="MGJ224" s="21" t="str">
        <f>IF(MGJ220 = "", "", IFERROR(MGJ220 / SUMIFS(Aux_Totales!$N:$N, Aux_Totales!$F:$F, $F224, Aux_Totales!$A:$A, Aperturas!$A$2), 0))</f>
        <v/>
      </c>
      <c r="MGK224" s="21" t="str">
        <f>IF(MGK220 = "", "", IFERROR(MGK220 / SUMIFS(Aux_Totales!$N:$N, Aux_Totales!$F:$F, $F224, Aux_Totales!$A:$A, Aperturas!$A$2), 0))</f>
        <v/>
      </c>
      <c r="MGL224" s="21" t="str">
        <f>IF(MGL220 = "", "", IFERROR(MGL220 / SUMIFS(Aux_Totales!$N:$N, Aux_Totales!$F:$F, $F224, Aux_Totales!$A:$A, Aperturas!$A$2), 0))</f>
        <v/>
      </c>
      <c r="MGM224" s="21" t="str">
        <f>IF(MGM220 = "", "", IFERROR(MGM220 / SUMIFS(Aux_Totales!$N:$N, Aux_Totales!$F:$F, $F224, Aux_Totales!$A:$A, Aperturas!$A$2), 0))</f>
        <v/>
      </c>
      <c r="MGN224" s="21" t="str">
        <f>IF(MGN220 = "", "", IFERROR(MGN220 / SUMIFS(Aux_Totales!$N:$N, Aux_Totales!$F:$F, $F224, Aux_Totales!$A:$A, Aperturas!$A$2), 0))</f>
        <v/>
      </c>
      <c r="MGO224" s="21" t="str">
        <f>IF(MGO220 = "", "", IFERROR(MGO220 / SUMIFS(Aux_Totales!$N:$N, Aux_Totales!$F:$F, $F224, Aux_Totales!$A:$A, Aperturas!$A$2), 0))</f>
        <v/>
      </c>
      <c r="MGP224" s="21" t="str">
        <f>IF(MGP220 = "", "", IFERROR(MGP220 / SUMIFS(Aux_Totales!$N:$N, Aux_Totales!$F:$F, $F224, Aux_Totales!$A:$A, Aperturas!$A$2), 0))</f>
        <v/>
      </c>
      <c r="MGQ224" s="21" t="str">
        <f>IF(MGQ220 = "", "", IFERROR(MGQ220 / SUMIFS(Aux_Totales!$N:$N, Aux_Totales!$F:$F, $F224, Aux_Totales!$A:$A, Aperturas!$A$2), 0))</f>
        <v/>
      </c>
      <c r="MGR224" s="21" t="str">
        <f>IF(MGR220 = "", "", IFERROR(MGR220 / SUMIFS(Aux_Totales!$N:$N, Aux_Totales!$F:$F, $F224, Aux_Totales!$A:$A, Aperturas!$A$2), 0))</f>
        <v/>
      </c>
      <c r="MGS224" s="21" t="str">
        <f>IF(MGS220 = "", "", IFERROR(MGS220 / SUMIFS(Aux_Totales!$N:$N, Aux_Totales!$F:$F, $F224, Aux_Totales!$A:$A, Aperturas!$A$2), 0))</f>
        <v/>
      </c>
      <c r="MGT224" s="21" t="str">
        <f>IF(MGT220 = "", "", IFERROR(MGT220 / SUMIFS(Aux_Totales!$N:$N, Aux_Totales!$F:$F, $F224, Aux_Totales!$A:$A, Aperturas!$A$2), 0))</f>
        <v/>
      </c>
      <c r="MGU224" s="21" t="str">
        <f>IF(MGU220 = "", "", IFERROR(MGU220 / SUMIFS(Aux_Totales!$N:$N, Aux_Totales!$F:$F, $F224, Aux_Totales!$A:$A, Aperturas!$A$2), 0))</f>
        <v/>
      </c>
      <c r="MGV224" s="21" t="str">
        <f>IF(MGV220 = "", "", IFERROR(MGV220 / SUMIFS(Aux_Totales!$N:$N, Aux_Totales!$F:$F, $F224, Aux_Totales!$A:$A, Aperturas!$A$2), 0))</f>
        <v/>
      </c>
      <c r="MGW224" s="21" t="str">
        <f>IF(MGW220 = "", "", IFERROR(MGW220 / SUMIFS(Aux_Totales!$N:$N, Aux_Totales!$F:$F, $F224, Aux_Totales!$A:$A, Aperturas!$A$2), 0))</f>
        <v/>
      </c>
      <c r="MGX224" s="21" t="str">
        <f>IF(MGX220 = "", "", IFERROR(MGX220 / SUMIFS(Aux_Totales!$N:$N, Aux_Totales!$F:$F, $F224, Aux_Totales!$A:$A, Aperturas!$A$2), 0))</f>
        <v/>
      </c>
      <c r="MGY224" s="21" t="str">
        <f>IF(MGY220 = "", "", IFERROR(MGY220 / SUMIFS(Aux_Totales!$N:$N, Aux_Totales!$F:$F, $F224, Aux_Totales!$A:$A, Aperturas!$A$2), 0))</f>
        <v/>
      </c>
      <c r="MGZ224" s="21" t="str">
        <f>IF(MGZ220 = "", "", IFERROR(MGZ220 / SUMIFS(Aux_Totales!$N:$N, Aux_Totales!$F:$F, $F224, Aux_Totales!$A:$A, Aperturas!$A$2), 0))</f>
        <v/>
      </c>
      <c r="MHA224" s="21" t="str">
        <f>IF(MHA220 = "", "", IFERROR(MHA220 / SUMIFS(Aux_Totales!$N:$N, Aux_Totales!$F:$F, $F224, Aux_Totales!$A:$A, Aperturas!$A$2), 0))</f>
        <v/>
      </c>
      <c r="MHB224" s="21" t="str">
        <f>IF(MHB220 = "", "", IFERROR(MHB220 / SUMIFS(Aux_Totales!$N:$N, Aux_Totales!$F:$F, $F224, Aux_Totales!$A:$A, Aperturas!$A$2), 0))</f>
        <v/>
      </c>
      <c r="MHC224" s="21" t="str">
        <f>IF(MHC220 = "", "", IFERROR(MHC220 / SUMIFS(Aux_Totales!$N:$N, Aux_Totales!$F:$F, $F224, Aux_Totales!$A:$A, Aperturas!$A$2), 0))</f>
        <v/>
      </c>
      <c r="MHD224" s="21" t="str">
        <f>IF(MHD220 = "", "", IFERROR(MHD220 / SUMIFS(Aux_Totales!$N:$N, Aux_Totales!$F:$F, $F224, Aux_Totales!$A:$A, Aperturas!$A$2), 0))</f>
        <v/>
      </c>
      <c r="MHE224" s="21" t="str">
        <f>IF(MHE220 = "", "", IFERROR(MHE220 / SUMIFS(Aux_Totales!$N:$N, Aux_Totales!$F:$F, $F224, Aux_Totales!$A:$A, Aperturas!$A$2), 0))</f>
        <v/>
      </c>
      <c r="MHF224" s="21" t="str">
        <f>IF(MHF220 = "", "", IFERROR(MHF220 / SUMIFS(Aux_Totales!$N:$N, Aux_Totales!$F:$F, $F224, Aux_Totales!$A:$A, Aperturas!$A$2), 0))</f>
        <v/>
      </c>
      <c r="MHG224" s="21" t="str">
        <f>IF(MHG220 = "", "", IFERROR(MHG220 / SUMIFS(Aux_Totales!$N:$N, Aux_Totales!$F:$F, $F224, Aux_Totales!$A:$A, Aperturas!$A$2), 0))</f>
        <v/>
      </c>
      <c r="MHH224" s="21" t="str">
        <f>IF(MHH220 = "", "", IFERROR(MHH220 / SUMIFS(Aux_Totales!$N:$N, Aux_Totales!$F:$F, $F224, Aux_Totales!$A:$A, Aperturas!$A$2), 0))</f>
        <v/>
      </c>
      <c r="MHI224" s="21" t="str">
        <f>IF(MHI220 = "", "", IFERROR(MHI220 / SUMIFS(Aux_Totales!$N:$N, Aux_Totales!$F:$F, $F224, Aux_Totales!$A:$A, Aperturas!$A$2), 0))</f>
        <v/>
      </c>
      <c r="MHJ224" s="21" t="str">
        <f>IF(MHJ220 = "", "", IFERROR(MHJ220 / SUMIFS(Aux_Totales!$N:$N, Aux_Totales!$F:$F, $F224, Aux_Totales!$A:$A, Aperturas!$A$2), 0))</f>
        <v/>
      </c>
      <c r="MHK224" s="21" t="str">
        <f>IF(MHK220 = "", "", IFERROR(MHK220 / SUMIFS(Aux_Totales!$N:$N, Aux_Totales!$F:$F, $F224, Aux_Totales!$A:$A, Aperturas!$A$2), 0))</f>
        <v/>
      </c>
      <c r="MHL224" s="21" t="str">
        <f>IF(MHL220 = "", "", IFERROR(MHL220 / SUMIFS(Aux_Totales!$N:$N, Aux_Totales!$F:$F, $F224, Aux_Totales!$A:$A, Aperturas!$A$2), 0))</f>
        <v/>
      </c>
      <c r="MHM224" s="21" t="str">
        <f>IF(MHM220 = "", "", IFERROR(MHM220 / SUMIFS(Aux_Totales!$N:$N, Aux_Totales!$F:$F, $F224, Aux_Totales!$A:$A, Aperturas!$A$2), 0))</f>
        <v/>
      </c>
      <c r="MHN224" s="21" t="str">
        <f>IF(MHN220 = "", "", IFERROR(MHN220 / SUMIFS(Aux_Totales!$N:$N, Aux_Totales!$F:$F, $F224, Aux_Totales!$A:$A, Aperturas!$A$2), 0))</f>
        <v/>
      </c>
      <c r="MHO224" s="21" t="str">
        <f>IF(MHO220 = "", "", IFERROR(MHO220 / SUMIFS(Aux_Totales!$N:$N, Aux_Totales!$F:$F, $F224, Aux_Totales!$A:$A, Aperturas!$A$2), 0))</f>
        <v/>
      </c>
      <c r="MHP224" s="21" t="str">
        <f>IF(MHP220 = "", "", IFERROR(MHP220 / SUMIFS(Aux_Totales!$N:$N, Aux_Totales!$F:$F, $F224, Aux_Totales!$A:$A, Aperturas!$A$2), 0))</f>
        <v/>
      </c>
      <c r="MHQ224" s="21" t="str">
        <f>IF(MHQ220 = "", "", IFERROR(MHQ220 / SUMIFS(Aux_Totales!$N:$N, Aux_Totales!$F:$F, $F224, Aux_Totales!$A:$A, Aperturas!$A$2), 0))</f>
        <v/>
      </c>
      <c r="MHR224" s="21" t="str">
        <f>IF(MHR220 = "", "", IFERROR(MHR220 / SUMIFS(Aux_Totales!$N:$N, Aux_Totales!$F:$F, $F224, Aux_Totales!$A:$A, Aperturas!$A$2), 0))</f>
        <v/>
      </c>
      <c r="MHS224" s="21" t="str">
        <f>IF(MHS220 = "", "", IFERROR(MHS220 / SUMIFS(Aux_Totales!$N:$N, Aux_Totales!$F:$F, $F224, Aux_Totales!$A:$A, Aperturas!$A$2), 0))</f>
        <v/>
      </c>
      <c r="MHT224" s="21" t="str">
        <f>IF(MHT220 = "", "", IFERROR(MHT220 / SUMIFS(Aux_Totales!$N:$N, Aux_Totales!$F:$F, $F224, Aux_Totales!$A:$A, Aperturas!$A$2), 0))</f>
        <v/>
      </c>
      <c r="MHU224" s="21" t="str">
        <f>IF(MHU220 = "", "", IFERROR(MHU220 / SUMIFS(Aux_Totales!$N:$N, Aux_Totales!$F:$F, $F224, Aux_Totales!$A:$A, Aperturas!$A$2), 0))</f>
        <v/>
      </c>
      <c r="MHV224" s="21" t="str">
        <f>IF(MHV220 = "", "", IFERROR(MHV220 / SUMIFS(Aux_Totales!$N:$N, Aux_Totales!$F:$F, $F224, Aux_Totales!$A:$A, Aperturas!$A$2), 0))</f>
        <v/>
      </c>
      <c r="MHW224" s="21" t="str">
        <f>IF(MHW220 = "", "", IFERROR(MHW220 / SUMIFS(Aux_Totales!$N:$N, Aux_Totales!$F:$F, $F224, Aux_Totales!$A:$A, Aperturas!$A$2), 0))</f>
        <v/>
      </c>
      <c r="MHX224" s="21" t="str">
        <f>IF(MHX220 = "", "", IFERROR(MHX220 / SUMIFS(Aux_Totales!$N:$N, Aux_Totales!$F:$F, $F224, Aux_Totales!$A:$A, Aperturas!$A$2), 0))</f>
        <v/>
      </c>
      <c r="MHY224" s="21" t="str">
        <f>IF(MHY220 = "", "", IFERROR(MHY220 / SUMIFS(Aux_Totales!$N:$N, Aux_Totales!$F:$F, $F224, Aux_Totales!$A:$A, Aperturas!$A$2), 0))</f>
        <v/>
      </c>
      <c r="MHZ224" s="21" t="str">
        <f>IF(MHZ220 = "", "", IFERROR(MHZ220 / SUMIFS(Aux_Totales!$N:$N, Aux_Totales!$F:$F, $F224, Aux_Totales!$A:$A, Aperturas!$A$2), 0))</f>
        <v/>
      </c>
      <c r="MIA224" s="21" t="str">
        <f>IF(MIA220 = "", "", IFERROR(MIA220 / SUMIFS(Aux_Totales!$N:$N, Aux_Totales!$F:$F, $F224, Aux_Totales!$A:$A, Aperturas!$A$2), 0))</f>
        <v/>
      </c>
      <c r="MIB224" s="21" t="str">
        <f>IF(MIB220 = "", "", IFERROR(MIB220 / SUMIFS(Aux_Totales!$N:$N, Aux_Totales!$F:$F, $F224, Aux_Totales!$A:$A, Aperturas!$A$2), 0))</f>
        <v/>
      </c>
      <c r="MIC224" s="21" t="str">
        <f>IF(MIC220 = "", "", IFERROR(MIC220 / SUMIFS(Aux_Totales!$N:$N, Aux_Totales!$F:$F, $F224, Aux_Totales!$A:$A, Aperturas!$A$2), 0))</f>
        <v/>
      </c>
      <c r="MID224" s="21" t="str">
        <f>IF(MID220 = "", "", IFERROR(MID220 / SUMIFS(Aux_Totales!$N:$N, Aux_Totales!$F:$F, $F224, Aux_Totales!$A:$A, Aperturas!$A$2), 0))</f>
        <v/>
      </c>
      <c r="MIE224" s="21" t="str">
        <f>IF(MIE220 = "", "", IFERROR(MIE220 / SUMIFS(Aux_Totales!$N:$N, Aux_Totales!$F:$F, $F224, Aux_Totales!$A:$A, Aperturas!$A$2), 0))</f>
        <v/>
      </c>
      <c r="MIF224" s="21" t="str">
        <f>IF(MIF220 = "", "", IFERROR(MIF220 / SUMIFS(Aux_Totales!$N:$N, Aux_Totales!$F:$F, $F224, Aux_Totales!$A:$A, Aperturas!$A$2), 0))</f>
        <v/>
      </c>
      <c r="MIG224" s="21" t="str">
        <f>IF(MIG220 = "", "", IFERROR(MIG220 / SUMIFS(Aux_Totales!$N:$N, Aux_Totales!$F:$F, $F224, Aux_Totales!$A:$A, Aperturas!$A$2), 0))</f>
        <v/>
      </c>
      <c r="MIH224" s="21" t="str">
        <f>IF(MIH220 = "", "", IFERROR(MIH220 / SUMIFS(Aux_Totales!$N:$N, Aux_Totales!$F:$F, $F224, Aux_Totales!$A:$A, Aperturas!$A$2), 0))</f>
        <v/>
      </c>
      <c r="MII224" s="21" t="str">
        <f>IF(MII220 = "", "", IFERROR(MII220 / SUMIFS(Aux_Totales!$N:$N, Aux_Totales!$F:$F, $F224, Aux_Totales!$A:$A, Aperturas!$A$2), 0))</f>
        <v/>
      </c>
      <c r="MIJ224" s="21" t="str">
        <f>IF(MIJ220 = "", "", IFERROR(MIJ220 / SUMIFS(Aux_Totales!$N:$N, Aux_Totales!$F:$F, $F224, Aux_Totales!$A:$A, Aperturas!$A$2), 0))</f>
        <v/>
      </c>
      <c r="MIK224" s="21" t="str">
        <f>IF(MIK220 = "", "", IFERROR(MIK220 / SUMIFS(Aux_Totales!$N:$N, Aux_Totales!$F:$F, $F224, Aux_Totales!$A:$A, Aperturas!$A$2), 0))</f>
        <v/>
      </c>
      <c r="MIL224" s="21" t="str">
        <f>IF(MIL220 = "", "", IFERROR(MIL220 / SUMIFS(Aux_Totales!$N:$N, Aux_Totales!$F:$F, $F224, Aux_Totales!$A:$A, Aperturas!$A$2), 0))</f>
        <v/>
      </c>
      <c r="MIM224" s="21" t="str">
        <f>IF(MIM220 = "", "", IFERROR(MIM220 / SUMIFS(Aux_Totales!$N:$N, Aux_Totales!$F:$F, $F224, Aux_Totales!$A:$A, Aperturas!$A$2), 0))</f>
        <v/>
      </c>
      <c r="MIN224" s="21" t="str">
        <f>IF(MIN220 = "", "", IFERROR(MIN220 / SUMIFS(Aux_Totales!$N:$N, Aux_Totales!$F:$F, $F224, Aux_Totales!$A:$A, Aperturas!$A$2), 0))</f>
        <v/>
      </c>
      <c r="MIO224" s="21" t="str">
        <f>IF(MIO220 = "", "", IFERROR(MIO220 / SUMIFS(Aux_Totales!$N:$N, Aux_Totales!$F:$F, $F224, Aux_Totales!$A:$A, Aperturas!$A$2), 0))</f>
        <v/>
      </c>
      <c r="MIP224" s="21" t="str">
        <f>IF(MIP220 = "", "", IFERROR(MIP220 / SUMIFS(Aux_Totales!$N:$N, Aux_Totales!$F:$F, $F224, Aux_Totales!$A:$A, Aperturas!$A$2), 0))</f>
        <v/>
      </c>
      <c r="MIQ224" s="21" t="str">
        <f>IF(MIQ220 = "", "", IFERROR(MIQ220 / SUMIFS(Aux_Totales!$N:$N, Aux_Totales!$F:$F, $F224, Aux_Totales!$A:$A, Aperturas!$A$2), 0))</f>
        <v/>
      </c>
      <c r="MIR224" s="21" t="str">
        <f>IF(MIR220 = "", "", IFERROR(MIR220 / SUMIFS(Aux_Totales!$N:$N, Aux_Totales!$F:$F, $F224, Aux_Totales!$A:$A, Aperturas!$A$2), 0))</f>
        <v/>
      </c>
      <c r="MIS224" s="21" t="str">
        <f>IF(MIS220 = "", "", IFERROR(MIS220 / SUMIFS(Aux_Totales!$N:$N, Aux_Totales!$F:$F, $F224, Aux_Totales!$A:$A, Aperturas!$A$2), 0))</f>
        <v/>
      </c>
      <c r="MIT224" s="21" t="str">
        <f>IF(MIT220 = "", "", IFERROR(MIT220 / SUMIFS(Aux_Totales!$N:$N, Aux_Totales!$F:$F, $F224, Aux_Totales!$A:$A, Aperturas!$A$2), 0))</f>
        <v/>
      </c>
      <c r="MIU224" s="21" t="str">
        <f>IF(MIU220 = "", "", IFERROR(MIU220 / SUMIFS(Aux_Totales!$N:$N, Aux_Totales!$F:$F, $F224, Aux_Totales!$A:$A, Aperturas!$A$2), 0))</f>
        <v/>
      </c>
      <c r="MIV224" s="21" t="str">
        <f>IF(MIV220 = "", "", IFERROR(MIV220 / SUMIFS(Aux_Totales!$N:$N, Aux_Totales!$F:$F, $F224, Aux_Totales!$A:$A, Aperturas!$A$2), 0))</f>
        <v/>
      </c>
      <c r="MIW224" s="21" t="str">
        <f>IF(MIW220 = "", "", IFERROR(MIW220 / SUMIFS(Aux_Totales!$N:$N, Aux_Totales!$F:$F, $F224, Aux_Totales!$A:$A, Aperturas!$A$2), 0))</f>
        <v/>
      </c>
      <c r="MIX224" s="21" t="str">
        <f>IF(MIX220 = "", "", IFERROR(MIX220 / SUMIFS(Aux_Totales!$N:$N, Aux_Totales!$F:$F, $F224, Aux_Totales!$A:$A, Aperturas!$A$2), 0))</f>
        <v/>
      </c>
      <c r="MIY224" s="21" t="str">
        <f>IF(MIY220 = "", "", IFERROR(MIY220 / SUMIFS(Aux_Totales!$N:$N, Aux_Totales!$F:$F, $F224, Aux_Totales!$A:$A, Aperturas!$A$2), 0))</f>
        <v/>
      </c>
      <c r="MIZ224" s="21" t="str">
        <f>IF(MIZ220 = "", "", IFERROR(MIZ220 / SUMIFS(Aux_Totales!$N:$N, Aux_Totales!$F:$F, $F224, Aux_Totales!$A:$A, Aperturas!$A$2), 0))</f>
        <v/>
      </c>
      <c r="MJA224" s="21" t="str">
        <f>IF(MJA220 = "", "", IFERROR(MJA220 / SUMIFS(Aux_Totales!$N:$N, Aux_Totales!$F:$F, $F224, Aux_Totales!$A:$A, Aperturas!$A$2), 0))</f>
        <v/>
      </c>
      <c r="MJB224" s="21" t="str">
        <f>IF(MJB220 = "", "", IFERROR(MJB220 / SUMIFS(Aux_Totales!$N:$N, Aux_Totales!$F:$F, $F224, Aux_Totales!$A:$A, Aperturas!$A$2), 0))</f>
        <v/>
      </c>
      <c r="MJC224" s="21" t="str">
        <f>IF(MJC220 = "", "", IFERROR(MJC220 / SUMIFS(Aux_Totales!$N:$N, Aux_Totales!$F:$F, $F224, Aux_Totales!$A:$A, Aperturas!$A$2), 0))</f>
        <v/>
      </c>
      <c r="MJD224" s="21" t="str">
        <f>IF(MJD220 = "", "", IFERROR(MJD220 / SUMIFS(Aux_Totales!$N:$N, Aux_Totales!$F:$F, $F224, Aux_Totales!$A:$A, Aperturas!$A$2), 0))</f>
        <v/>
      </c>
      <c r="MJE224" s="21" t="str">
        <f>IF(MJE220 = "", "", IFERROR(MJE220 / SUMIFS(Aux_Totales!$N:$N, Aux_Totales!$F:$F, $F224, Aux_Totales!$A:$A, Aperturas!$A$2), 0))</f>
        <v/>
      </c>
      <c r="MJF224" s="21" t="str">
        <f>IF(MJF220 = "", "", IFERROR(MJF220 / SUMIFS(Aux_Totales!$N:$N, Aux_Totales!$F:$F, $F224, Aux_Totales!$A:$A, Aperturas!$A$2), 0))</f>
        <v/>
      </c>
      <c r="MJG224" s="21" t="str">
        <f>IF(MJG220 = "", "", IFERROR(MJG220 / SUMIFS(Aux_Totales!$N:$N, Aux_Totales!$F:$F, $F224, Aux_Totales!$A:$A, Aperturas!$A$2), 0))</f>
        <v/>
      </c>
      <c r="MJH224" s="21" t="str">
        <f>IF(MJH220 = "", "", IFERROR(MJH220 / SUMIFS(Aux_Totales!$N:$N, Aux_Totales!$F:$F, $F224, Aux_Totales!$A:$A, Aperturas!$A$2), 0))</f>
        <v/>
      </c>
      <c r="MJI224" s="21" t="str">
        <f>IF(MJI220 = "", "", IFERROR(MJI220 / SUMIFS(Aux_Totales!$N:$N, Aux_Totales!$F:$F, $F224, Aux_Totales!$A:$A, Aperturas!$A$2), 0))</f>
        <v/>
      </c>
      <c r="MJJ224" s="21" t="str">
        <f>IF(MJJ220 = "", "", IFERROR(MJJ220 / SUMIFS(Aux_Totales!$N:$N, Aux_Totales!$F:$F, $F224, Aux_Totales!$A:$A, Aperturas!$A$2), 0))</f>
        <v/>
      </c>
      <c r="MJK224" s="21" t="str">
        <f>IF(MJK220 = "", "", IFERROR(MJK220 / SUMIFS(Aux_Totales!$N:$N, Aux_Totales!$F:$F, $F224, Aux_Totales!$A:$A, Aperturas!$A$2), 0))</f>
        <v/>
      </c>
      <c r="MJL224" s="21" t="str">
        <f>IF(MJL220 = "", "", IFERROR(MJL220 / SUMIFS(Aux_Totales!$N:$N, Aux_Totales!$F:$F, $F224, Aux_Totales!$A:$A, Aperturas!$A$2), 0))</f>
        <v/>
      </c>
      <c r="MJM224" s="21" t="str">
        <f>IF(MJM220 = "", "", IFERROR(MJM220 / SUMIFS(Aux_Totales!$N:$N, Aux_Totales!$F:$F, $F224, Aux_Totales!$A:$A, Aperturas!$A$2), 0))</f>
        <v/>
      </c>
      <c r="MJN224" s="21" t="str">
        <f>IF(MJN220 = "", "", IFERROR(MJN220 / SUMIFS(Aux_Totales!$N:$N, Aux_Totales!$F:$F, $F224, Aux_Totales!$A:$A, Aperturas!$A$2), 0))</f>
        <v/>
      </c>
      <c r="MJO224" s="21" t="str">
        <f>IF(MJO220 = "", "", IFERROR(MJO220 / SUMIFS(Aux_Totales!$N:$N, Aux_Totales!$F:$F, $F224, Aux_Totales!$A:$A, Aperturas!$A$2), 0))</f>
        <v/>
      </c>
      <c r="MJP224" s="21" t="str">
        <f>IF(MJP220 = "", "", IFERROR(MJP220 / SUMIFS(Aux_Totales!$N:$N, Aux_Totales!$F:$F, $F224, Aux_Totales!$A:$A, Aperturas!$A$2), 0))</f>
        <v/>
      </c>
      <c r="MJQ224" s="21" t="str">
        <f>IF(MJQ220 = "", "", IFERROR(MJQ220 / SUMIFS(Aux_Totales!$N:$N, Aux_Totales!$F:$F, $F224, Aux_Totales!$A:$A, Aperturas!$A$2), 0))</f>
        <v/>
      </c>
      <c r="MJR224" s="21" t="str">
        <f>IF(MJR220 = "", "", IFERROR(MJR220 / SUMIFS(Aux_Totales!$N:$N, Aux_Totales!$F:$F, $F224, Aux_Totales!$A:$A, Aperturas!$A$2), 0))</f>
        <v/>
      </c>
      <c r="MJS224" s="21" t="str">
        <f>IF(MJS220 = "", "", IFERROR(MJS220 / SUMIFS(Aux_Totales!$N:$N, Aux_Totales!$F:$F, $F224, Aux_Totales!$A:$A, Aperturas!$A$2), 0))</f>
        <v/>
      </c>
      <c r="MJT224" s="21" t="str">
        <f>IF(MJT220 = "", "", IFERROR(MJT220 / SUMIFS(Aux_Totales!$N:$N, Aux_Totales!$F:$F, $F224, Aux_Totales!$A:$A, Aperturas!$A$2), 0))</f>
        <v/>
      </c>
      <c r="MJU224" s="21" t="str">
        <f>IF(MJU220 = "", "", IFERROR(MJU220 / SUMIFS(Aux_Totales!$N:$N, Aux_Totales!$F:$F, $F224, Aux_Totales!$A:$A, Aperturas!$A$2), 0))</f>
        <v/>
      </c>
      <c r="MJV224" s="21" t="str">
        <f>IF(MJV220 = "", "", IFERROR(MJV220 / SUMIFS(Aux_Totales!$N:$N, Aux_Totales!$F:$F, $F224, Aux_Totales!$A:$A, Aperturas!$A$2), 0))</f>
        <v/>
      </c>
      <c r="MJW224" s="21" t="str">
        <f>IF(MJW220 = "", "", IFERROR(MJW220 / SUMIFS(Aux_Totales!$N:$N, Aux_Totales!$F:$F, $F224, Aux_Totales!$A:$A, Aperturas!$A$2), 0))</f>
        <v/>
      </c>
      <c r="MJX224" s="21" t="str">
        <f>IF(MJX220 = "", "", IFERROR(MJX220 / SUMIFS(Aux_Totales!$N:$N, Aux_Totales!$F:$F, $F224, Aux_Totales!$A:$A, Aperturas!$A$2), 0))</f>
        <v/>
      </c>
      <c r="MJY224" s="21" t="str">
        <f>IF(MJY220 = "", "", IFERROR(MJY220 / SUMIFS(Aux_Totales!$N:$N, Aux_Totales!$F:$F, $F224, Aux_Totales!$A:$A, Aperturas!$A$2), 0))</f>
        <v/>
      </c>
      <c r="MJZ224" s="21" t="str">
        <f>IF(MJZ220 = "", "", IFERROR(MJZ220 / SUMIFS(Aux_Totales!$N:$N, Aux_Totales!$F:$F, $F224, Aux_Totales!$A:$A, Aperturas!$A$2), 0))</f>
        <v/>
      </c>
      <c r="MKA224" s="21" t="str">
        <f>IF(MKA220 = "", "", IFERROR(MKA220 / SUMIFS(Aux_Totales!$N:$N, Aux_Totales!$F:$F, $F224, Aux_Totales!$A:$A, Aperturas!$A$2), 0))</f>
        <v/>
      </c>
      <c r="MKB224" s="21" t="str">
        <f>IF(MKB220 = "", "", IFERROR(MKB220 / SUMIFS(Aux_Totales!$N:$N, Aux_Totales!$F:$F, $F224, Aux_Totales!$A:$A, Aperturas!$A$2), 0))</f>
        <v/>
      </c>
      <c r="MKC224" s="21" t="str">
        <f>IF(MKC220 = "", "", IFERROR(MKC220 / SUMIFS(Aux_Totales!$N:$N, Aux_Totales!$F:$F, $F224, Aux_Totales!$A:$A, Aperturas!$A$2), 0))</f>
        <v/>
      </c>
      <c r="MKD224" s="21" t="str">
        <f>IF(MKD220 = "", "", IFERROR(MKD220 / SUMIFS(Aux_Totales!$N:$N, Aux_Totales!$F:$F, $F224, Aux_Totales!$A:$A, Aperturas!$A$2), 0))</f>
        <v/>
      </c>
      <c r="MKE224" s="21" t="str">
        <f>IF(MKE220 = "", "", IFERROR(MKE220 / SUMIFS(Aux_Totales!$N:$N, Aux_Totales!$F:$F, $F224, Aux_Totales!$A:$A, Aperturas!$A$2), 0))</f>
        <v/>
      </c>
      <c r="MKF224" s="21" t="str">
        <f>IF(MKF220 = "", "", IFERROR(MKF220 / SUMIFS(Aux_Totales!$N:$N, Aux_Totales!$F:$F, $F224, Aux_Totales!$A:$A, Aperturas!$A$2), 0))</f>
        <v/>
      </c>
      <c r="MKG224" s="21" t="str">
        <f>IF(MKG220 = "", "", IFERROR(MKG220 / SUMIFS(Aux_Totales!$N:$N, Aux_Totales!$F:$F, $F224, Aux_Totales!$A:$A, Aperturas!$A$2), 0))</f>
        <v/>
      </c>
      <c r="MKH224" s="21" t="str">
        <f>IF(MKH220 = "", "", IFERROR(MKH220 / SUMIFS(Aux_Totales!$N:$N, Aux_Totales!$F:$F, $F224, Aux_Totales!$A:$A, Aperturas!$A$2), 0))</f>
        <v/>
      </c>
      <c r="MKI224" s="21" t="str">
        <f>IF(MKI220 = "", "", IFERROR(MKI220 / SUMIFS(Aux_Totales!$N:$N, Aux_Totales!$F:$F, $F224, Aux_Totales!$A:$A, Aperturas!$A$2), 0))</f>
        <v/>
      </c>
      <c r="MKJ224" s="21" t="str">
        <f>IF(MKJ220 = "", "", IFERROR(MKJ220 / SUMIFS(Aux_Totales!$N:$N, Aux_Totales!$F:$F, $F224, Aux_Totales!$A:$A, Aperturas!$A$2), 0))</f>
        <v/>
      </c>
      <c r="MKK224" s="21" t="str">
        <f>IF(MKK220 = "", "", IFERROR(MKK220 / SUMIFS(Aux_Totales!$N:$N, Aux_Totales!$F:$F, $F224, Aux_Totales!$A:$A, Aperturas!$A$2), 0))</f>
        <v/>
      </c>
      <c r="MKL224" s="21" t="str">
        <f>IF(MKL220 = "", "", IFERROR(MKL220 / SUMIFS(Aux_Totales!$N:$N, Aux_Totales!$F:$F, $F224, Aux_Totales!$A:$A, Aperturas!$A$2), 0))</f>
        <v/>
      </c>
      <c r="MKM224" s="21" t="str">
        <f>IF(MKM220 = "", "", IFERROR(MKM220 / SUMIFS(Aux_Totales!$N:$N, Aux_Totales!$F:$F, $F224, Aux_Totales!$A:$A, Aperturas!$A$2), 0))</f>
        <v/>
      </c>
      <c r="MKN224" s="21" t="str">
        <f>IF(MKN220 = "", "", IFERROR(MKN220 / SUMIFS(Aux_Totales!$N:$N, Aux_Totales!$F:$F, $F224, Aux_Totales!$A:$A, Aperturas!$A$2), 0))</f>
        <v/>
      </c>
      <c r="MKO224" s="21" t="str">
        <f>IF(MKO220 = "", "", IFERROR(MKO220 / SUMIFS(Aux_Totales!$N:$N, Aux_Totales!$F:$F, $F224, Aux_Totales!$A:$A, Aperturas!$A$2), 0))</f>
        <v/>
      </c>
      <c r="MKP224" s="21" t="str">
        <f>IF(MKP220 = "", "", IFERROR(MKP220 / SUMIFS(Aux_Totales!$N:$N, Aux_Totales!$F:$F, $F224, Aux_Totales!$A:$A, Aperturas!$A$2), 0))</f>
        <v/>
      </c>
      <c r="MKQ224" s="21" t="str">
        <f>IF(MKQ220 = "", "", IFERROR(MKQ220 / SUMIFS(Aux_Totales!$N:$N, Aux_Totales!$F:$F, $F224, Aux_Totales!$A:$A, Aperturas!$A$2), 0))</f>
        <v/>
      </c>
      <c r="MKR224" s="21" t="str">
        <f>IF(MKR220 = "", "", IFERROR(MKR220 / SUMIFS(Aux_Totales!$N:$N, Aux_Totales!$F:$F, $F224, Aux_Totales!$A:$A, Aperturas!$A$2), 0))</f>
        <v/>
      </c>
      <c r="MKS224" s="21" t="str">
        <f>IF(MKS220 = "", "", IFERROR(MKS220 / SUMIFS(Aux_Totales!$N:$N, Aux_Totales!$F:$F, $F224, Aux_Totales!$A:$A, Aperturas!$A$2), 0))</f>
        <v/>
      </c>
      <c r="MKT224" s="21" t="str">
        <f>IF(MKT220 = "", "", IFERROR(MKT220 / SUMIFS(Aux_Totales!$N:$N, Aux_Totales!$F:$F, $F224, Aux_Totales!$A:$A, Aperturas!$A$2), 0))</f>
        <v/>
      </c>
      <c r="MKU224" s="21" t="str">
        <f>IF(MKU220 = "", "", IFERROR(MKU220 / SUMIFS(Aux_Totales!$N:$N, Aux_Totales!$F:$F, $F224, Aux_Totales!$A:$A, Aperturas!$A$2), 0))</f>
        <v/>
      </c>
      <c r="MKV224" s="21" t="str">
        <f>IF(MKV220 = "", "", IFERROR(MKV220 / SUMIFS(Aux_Totales!$N:$N, Aux_Totales!$F:$F, $F224, Aux_Totales!$A:$A, Aperturas!$A$2), 0))</f>
        <v/>
      </c>
      <c r="MKW224" s="21" t="str">
        <f>IF(MKW220 = "", "", IFERROR(MKW220 / SUMIFS(Aux_Totales!$N:$N, Aux_Totales!$F:$F, $F224, Aux_Totales!$A:$A, Aperturas!$A$2), 0))</f>
        <v/>
      </c>
      <c r="MKX224" s="21" t="str">
        <f>IF(MKX220 = "", "", IFERROR(MKX220 / SUMIFS(Aux_Totales!$N:$N, Aux_Totales!$F:$F, $F224, Aux_Totales!$A:$A, Aperturas!$A$2), 0))</f>
        <v/>
      </c>
      <c r="MKY224" s="21" t="str">
        <f>IF(MKY220 = "", "", IFERROR(MKY220 / SUMIFS(Aux_Totales!$N:$N, Aux_Totales!$F:$F, $F224, Aux_Totales!$A:$A, Aperturas!$A$2), 0))</f>
        <v/>
      </c>
      <c r="MKZ224" s="21" t="str">
        <f>IF(MKZ220 = "", "", IFERROR(MKZ220 / SUMIFS(Aux_Totales!$N:$N, Aux_Totales!$F:$F, $F224, Aux_Totales!$A:$A, Aperturas!$A$2), 0))</f>
        <v/>
      </c>
      <c r="MLA224" s="21" t="str">
        <f>IF(MLA220 = "", "", IFERROR(MLA220 / SUMIFS(Aux_Totales!$N:$N, Aux_Totales!$F:$F, $F224, Aux_Totales!$A:$A, Aperturas!$A$2), 0))</f>
        <v/>
      </c>
      <c r="MLB224" s="21" t="str">
        <f>IF(MLB220 = "", "", IFERROR(MLB220 / SUMIFS(Aux_Totales!$N:$N, Aux_Totales!$F:$F, $F224, Aux_Totales!$A:$A, Aperturas!$A$2), 0))</f>
        <v/>
      </c>
      <c r="MLC224" s="21" t="str">
        <f>IF(MLC220 = "", "", IFERROR(MLC220 / SUMIFS(Aux_Totales!$N:$N, Aux_Totales!$F:$F, $F224, Aux_Totales!$A:$A, Aperturas!$A$2), 0))</f>
        <v/>
      </c>
      <c r="MLD224" s="21" t="str">
        <f>IF(MLD220 = "", "", IFERROR(MLD220 / SUMIFS(Aux_Totales!$N:$N, Aux_Totales!$F:$F, $F224, Aux_Totales!$A:$A, Aperturas!$A$2), 0))</f>
        <v/>
      </c>
      <c r="MLE224" s="21" t="str">
        <f>IF(MLE220 = "", "", IFERROR(MLE220 / SUMIFS(Aux_Totales!$N:$N, Aux_Totales!$F:$F, $F224, Aux_Totales!$A:$A, Aperturas!$A$2), 0))</f>
        <v/>
      </c>
      <c r="MLF224" s="21" t="str">
        <f>IF(MLF220 = "", "", IFERROR(MLF220 / SUMIFS(Aux_Totales!$N:$N, Aux_Totales!$F:$F, $F224, Aux_Totales!$A:$A, Aperturas!$A$2), 0))</f>
        <v/>
      </c>
      <c r="MLG224" s="21" t="str">
        <f>IF(MLG220 = "", "", IFERROR(MLG220 / SUMIFS(Aux_Totales!$N:$N, Aux_Totales!$F:$F, $F224, Aux_Totales!$A:$A, Aperturas!$A$2), 0))</f>
        <v/>
      </c>
      <c r="MLH224" s="21" t="str">
        <f>IF(MLH220 = "", "", IFERROR(MLH220 / SUMIFS(Aux_Totales!$N:$N, Aux_Totales!$F:$F, $F224, Aux_Totales!$A:$A, Aperturas!$A$2), 0))</f>
        <v/>
      </c>
      <c r="MLI224" s="21" t="str">
        <f>IF(MLI220 = "", "", IFERROR(MLI220 / SUMIFS(Aux_Totales!$N:$N, Aux_Totales!$F:$F, $F224, Aux_Totales!$A:$A, Aperturas!$A$2), 0))</f>
        <v/>
      </c>
      <c r="MLJ224" s="21" t="str">
        <f>IF(MLJ220 = "", "", IFERROR(MLJ220 / SUMIFS(Aux_Totales!$N:$N, Aux_Totales!$F:$F, $F224, Aux_Totales!$A:$A, Aperturas!$A$2), 0))</f>
        <v/>
      </c>
      <c r="MLK224" s="21" t="str">
        <f>IF(MLK220 = "", "", IFERROR(MLK220 / SUMIFS(Aux_Totales!$N:$N, Aux_Totales!$F:$F, $F224, Aux_Totales!$A:$A, Aperturas!$A$2), 0))</f>
        <v/>
      </c>
      <c r="MLL224" s="21" t="str">
        <f>IF(MLL220 = "", "", IFERROR(MLL220 / SUMIFS(Aux_Totales!$N:$N, Aux_Totales!$F:$F, $F224, Aux_Totales!$A:$A, Aperturas!$A$2), 0))</f>
        <v/>
      </c>
      <c r="MLM224" s="21" t="str">
        <f>IF(MLM220 = "", "", IFERROR(MLM220 / SUMIFS(Aux_Totales!$N:$N, Aux_Totales!$F:$F, $F224, Aux_Totales!$A:$A, Aperturas!$A$2), 0))</f>
        <v/>
      </c>
      <c r="MLN224" s="21" t="str">
        <f>IF(MLN220 = "", "", IFERROR(MLN220 / SUMIFS(Aux_Totales!$N:$N, Aux_Totales!$F:$F, $F224, Aux_Totales!$A:$A, Aperturas!$A$2), 0))</f>
        <v/>
      </c>
      <c r="MLO224" s="21" t="str">
        <f>IF(MLO220 = "", "", IFERROR(MLO220 / SUMIFS(Aux_Totales!$N:$N, Aux_Totales!$F:$F, $F224, Aux_Totales!$A:$A, Aperturas!$A$2), 0))</f>
        <v/>
      </c>
      <c r="MLP224" s="21" t="str">
        <f>IF(MLP220 = "", "", IFERROR(MLP220 / SUMIFS(Aux_Totales!$N:$N, Aux_Totales!$F:$F, $F224, Aux_Totales!$A:$A, Aperturas!$A$2), 0))</f>
        <v/>
      </c>
      <c r="MLQ224" s="21" t="str">
        <f>IF(MLQ220 = "", "", IFERROR(MLQ220 / SUMIFS(Aux_Totales!$N:$N, Aux_Totales!$F:$F, $F224, Aux_Totales!$A:$A, Aperturas!$A$2), 0))</f>
        <v/>
      </c>
      <c r="MLR224" s="21" t="str">
        <f>IF(MLR220 = "", "", IFERROR(MLR220 / SUMIFS(Aux_Totales!$N:$N, Aux_Totales!$F:$F, $F224, Aux_Totales!$A:$A, Aperturas!$A$2), 0))</f>
        <v/>
      </c>
      <c r="MLS224" s="21" t="str">
        <f>IF(MLS220 = "", "", IFERROR(MLS220 / SUMIFS(Aux_Totales!$N:$N, Aux_Totales!$F:$F, $F224, Aux_Totales!$A:$A, Aperturas!$A$2), 0))</f>
        <v/>
      </c>
      <c r="MLT224" s="21" t="str">
        <f>IF(MLT220 = "", "", IFERROR(MLT220 / SUMIFS(Aux_Totales!$N:$N, Aux_Totales!$F:$F, $F224, Aux_Totales!$A:$A, Aperturas!$A$2), 0))</f>
        <v/>
      </c>
      <c r="MLU224" s="21" t="str">
        <f>IF(MLU220 = "", "", IFERROR(MLU220 / SUMIFS(Aux_Totales!$N:$N, Aux_Totales!$F:$F, $F224, Aux_Totales!$A:$A, Aperturas!$A$2), 0))</f>
        <v/>
      </c>
      <c r="MLV224" s="21" t="str">
        <f>IF(MLV220 = "", "", IFERROR(MLV220 / SUMIFS(Aux_Totales!$N:$N, Aux_Totales!$F:$F, $F224, Aux_Totales!$A:$A, Aperturas!$A$2), 0))</f>
        <v/>
      </c>
      <c r="MLW224" s="21" t="str">
        <f>IF(MLW220 = "", "", IFERROR(MLW220 / SUMIFS(Aux_Totales!$N:$N, Aux_Totales!$F:$F, $F224, Aux_Totales!$A:$A, Aperturas!$A$2), 0))</f>
        <v/>
      </c>
      <c r="MLX224" s="21" t="str">
        <f>IF(MLX220 = "", "", IFERROR(MLX220 / SUMIFS(Aux_Totales!$N:$N, Aux_Totales!$F:$F, $F224, Aux_Totales!$A:$A, Aperturas!$A$2), 0))</f>
        <v/>
      </c>
      <c r="MLY224" s="21" t="str">
        <f>IF(MLY220 = "", "", IFERROR(MLY220 / SUMIFS(Aux_Totales!$N:$N, Aux_Totales!$F:$F, $F224, Aux_Totales!$A:$A, Aperturas!$A$2), 0))</f>
        <v/>
      </c>
      <c r="MLZ224" s="21" t="str">
        <f>IF(MLZ220 = "", "", IFERROR(MLZ220 / SUMIFS(Aux_Totales!$N:$N, Aux_Totales!$F:$F, $F224, Aux_Totales!$A:$A, Aperturas!$A$2), 0))</f>
        <v/>
      </c>
      <c r="MMA224" s="21" t="str">
        <f>IF(MMA220 = "", "", IFERROR(MMA220 / SUMIFS(Aux_Totales!$N:$N, Aux_Totales!$F:$F, $F224, Aux_Totales!$A:$A, Aperturas!$A$2), 0))</f>
        <v/>
      </c>
      <c r="MMB224" s="21" t="str">
        <f>IF(MMB220 = "", "", IFERROR(MMB220 / SUMIFS(Aux_Totales!$N:$N, Aux_Totales!$F:$F, $F224, Aux_Totales!$A:$A, Aperturas!$A$2), 0))</f>
        <v/>
      </c>
      <c r="MMC224" s="21" t="str">
        <f>IF(MMC220 = "", "", IFERROR(MMC220 / SUMIFS(Aux_Totales!$N:$N, Aux_Totales!$F:$F, $F224, Aux_Totales!$A:$A, Aperturas!$A$2), 0))</f>
        <v/>
      </c>
      <c r="MMD224" s="21" t="str">
        <f>IF(MMD220 = "", "", IFERROR(MMD220 / SUMIFS(Aux_Totales!$N:$N, Aux_Totales!$F:$F, $F224, Aux_Totales!$A:$A, Aperturas!$A$2), 0))</f>
        <v/>
      </c>
      <c r="MME224" s="21" t="str">
        <f>IF(MME220 = "", "", IFERROR(MME220 / SUMIFS(Aux_Totales!$N:$N, Aux_Totales!$F:$F, $F224, Aux_Totales!$A:$A, Aperturas!$A$2), 0))</f>
        <v/>
      </c>
      <c r="MMF224" s="21" t="str">
        <f>IF(MMF220 = "", "", IFERROR(MMF220 / SUMIFS(Aux_Totales!$N:$N, Aux_Totales!$F:$F, $F224, Aux_Totales!$A:$A, Aperturas!$A$2), 0))</f>
        <v/>
      </c>
      <c r="MMG224" s="21" t="str">
        <f>IF(MMG220 = "", "", IFERROR(MMG220 / SUMIFS(Aux_Totales!$N:$N, Aux_Totales!$F:$F, $F224, Aux_Totales!$A:$A, Aperturas!$A$2), 0))</f>
        <v/>
      </c>
      <c r="MMH224" s="21" t="str">
        <f>IF(MMH220 = "", "", IFERROR(MMH220 / SUMIFS(Aux_Totales!$N:$N, Aux_Totales!$F:$F, $F224, Aux_Totales!$A:$A, Aperturas!$A$2), 0))</f>
        <v/>
      </c>
      <c r="MMI224" s="21" t="str">
        <f>IF(MMI220 = "", "", IFERROR(MMI220 / SUMIFS(Aux_Totales!$N:$N, Aux_Totales!$F:$F, $F224, Aux_Totales!$A:$A, Aperturas!$A$2), 0))</f>
        <v/>
      </c>
      <c r="MMJ224" s="21" t="str">
        <f>IF(MMJ220 = "", "", IFERROR(MMJ220 / SUMIFS(Aux_Totales!$N:$N, Aux_Totales!$F:$F, $F224, Aux_Totales!$A:$A, Aperturas!$A$2), 0))</f>
        <v/>
      </c>
      <c r="MMK224" s="21" t="str">
        <f>IF(MMK220 = "", "", IFERROR(MMK220 / SUMIFS(Aux_Totales!$N:$N, Aux_Totales!$F:$F, $F224, Aux_Totales!$A:$A, Aperturas!$A$2), 0))</f>
        <v/>
      </c>
      <c r="MML224" s="21" t="str">
        <f>IF(MML220 = "", "", IFERROR(MML220 / SUMIFS(Aux_Totales!$N:$N, Aux_Totales!$F:$F, $F224, Aux_Totales!$A:$A, Aperturas!$A$2), 0))</f>
        <v/>
      </c>
      <c r="MMM224" s="21" t="str">
        <f>IF(MMM220 = "", "", IFERROR(MMM220 / SUMIFS(Aux_Totales!$N:$N, Aux_Totales!$F:$F, $F224, Aux_Totales!$A:$A, Aperturas!$A$2), 0))</f>
        <v/>
      </c>
      <c r="MMN224" s="21" t="str">
        <f>IF(MMN220 = "", "", IFERROR(MMN220 / SUMIFS(Aux_Totales!$N:$N, Aux_Totales!$F:$F, $F224, Aux_Totales!$A:$A, Aperturas!$A$2), 0))</f>
        <v/>
      </c>
      <c r="MMO224" s="21" t="str">
        <f>IF(MMO220 = "", "", IFERROR(MMO220 / SUMIFS(Aux_Totales!$N:$N, Aux_Totales!$F:$F, $F224, Aux_Totales!$A:$A, Aperturas!$A$2), 0))</f>
        <v/>
      </c>
      <c r="MMP224" s="21" t="str">
        <f>IF(MMP220 = "", "", IFERROR(MMP220 / SUMIFS(Aux_Totales!$N:$N, Aux_Totales!$F:$F, $F224, Aux_Totales!$A:$A, Aperturas!$A$2), 0))</f>
        <v/>
      </c>
      <c r="MMQ224" s="21" t="str">
        <f>IF(MMQ220 = "", "", IFERROR(MMQ220 / SUMIFS(Aux_Totales!$N:$N, Aux_Totales!$F:$F, $F224, Aux_Totales!$A:$A, Aperturas!$A$2), 0))</f>
        <v/>
      </c>
      <c r="MMR224" s="21" t="str">
        <f>IF(MMR220 = "", "", IFERROR(MMR220 / SUMIFS(Aux_Totales!$N:$N, Aux_Totales!$F:$F, $F224, Aux_Totales!$A:$A, Aperturas!$A$2), 0))</f>
        <v/>
      </c>
      <c r="MMS224" s="21" t="str">
        <f>IF(MMS220 = "", "", IFERROR(MMS220 / SUMIFS(Aux_Totales!$N:$N, Aux_Totales!$F:$F, $F224, Aux_Totales!$A:$A, Aperturas!$A$2), 0))</f>
        <v/>
      </c>
      <c r="MMT224" s="21" t="str">
        <f>IF(MMT220 = "", "", IFERROR(MMT220 / SUMIFS(Aux_Totales!$N:$N, Aux_Totales!$F:$F, $F224, Aux_Totales!$A:$A, Aperturas!$A$2), 0))</f>
        <v/>
      </c>
      <c r="MMU224" s="21" t="str">
        <f>IF(MMU220 = "", "", IFERROR(MMU220 / SUMIFS(Aux_Totales!$N:$N, Aux_Totales!$F:$F, $F224, Aux_Totales!$A:$A, Aperturas!$A$2), 0))</f>
        <v/>
      </c>
      <c r="MMV224" s="21" t="str">
        <f>IF(MMV220 = "", "", IFERROR(MMV220 / SUMIFS(Aux_Totales!$N:$N, Aux_Totales!$F:$F, $F224, Aux_Totales!$A:$A, Aperturas!$A$2), 0))</f>
        <v/>
      </c>
      <c r="MMW224" s="21" t="str">
        <f>IF(MMW220 = "", "", IFERROR(MMW220 / SUMIFS(Aux_Totales!$N:$N, Aux_Totales!$F:$F, $F224, Aux_Totales!$A:$A, Aperturas!$A$2), 0))</f>
        <v/>
      </c>
      <c r="MMX224" s="21" t="str">
        <f>IF(MMX220 = "", "", IFERROR(MMX220 / SUMIFS(Aux_Totales!$N:$N, Aux_Totales!$F:$F, $F224, Aux_Totales!$A:$A, Aperturas!$A$2), 0))</f>
        <v/>
      </c>
      <c r="MMY224" s="21" t="str">
        <f>IF(MMY220 = "", "", IFERROR(MMY220 / SUMIFS(Aux_Totales!$N:$N, Aux_Totales!$F:$F, $F224, Aux_Totales!$A:$A, Aperturas!$A$2), 0))</f>
        <v/>
      </c>
      <c r="MMZ224" s="21" t="str">
        <f>IF(MMZ220 = "", "", IFERROR(MMZ220 / SUMIFS(Aux_Totales!$N:$N, Aux_Totales!$F:$F, $F224, Aux_Totales!$A:$A, Aperturas!$A$2), 0))</f>
        <v/>
      </c>
      <c r="MNA224" s="21" t="str">
        <f>IF(MNA220 = "", "", IFERROR(MNA220 / SUMIFS(Aux_Totales!$N:$N, Aux_Totales!$F:$F, $F224, Aux_Totales!$A:$A, Aperturas!$A$2), 0))</f>
        <v/>
      </c>
      <c r="MNB224" s="21" t="str">
        <f>IF(MNB220 = "", "", IFERROR(MNB220 / SUMIFS(Aux_Totales!$N:$N, Aux_Totales!$F:$F, $F224, Aux_Totales!$A:$A, Aperturas!$A$2), 0))</f>
        <v/>
      </c>
      <c r="MNC224" s="21" t="str">
        <f>IF(MNC220 = "", "", IFERROR(MNC220 / SUMIFS(Aux_Totales!$N:$N, Aux_Totales!$F:$F, $F224, Aux_Totales!$A:$A, Aperturas!$A$2), 0))</f>
        <v/>
      </c>
      <c r="MND224" s="21" t="str">
        <f>IF(MND220 = "", "", IFERROR(MND220 / SUMIFS(Aux_Totales!$N:$N, Aux_Totales!$F:$F, $F224, Aux_Totales!$A:$A, Aperturas!$A$2), 0))</f>
        <v/>
      </c>
      <c r="MNE224" s="21" t="str">
        <f>IF(MNE220 = "", "", IFERROR(MNE220 / SUMIFS(Aux_Totales!$N:$N, Aux_Totales!$F:$F, $F224, Aux_Totales!$A:$A, Aperturas!$A$2), 0))</f>
        <v/>
      </c>
      <c r="MNF224" s="21" t="str">
        <f>IF(MNF220 = "", "", IFERROR(MNF220 / SUMIFS(Aux_Totales!$N:$N, Aux_Totales!$F:$F, $F224, Aux_Totales!$A:$A, Aperturas!$A$2), 0))</f>
        <v/>
      </c>
      <c r="MNG224" s="21" t="str">
        <f>IF(MNG220 = "", "", IFERROR(MNG220 / SUMIFS(Aux_Totales!$N:$N, Aux_Totales!$F:$F, $F224, Aux_Totales!$A:$A, Aperturas!$A$2), 0))</f>
        <v/>
      </c>
      <c r="MNH224" s="21" t="str">
        <f>IF(MNH220 = "", "", IFERROR(MNH220 / SUMIFS(Aux_Totales!$N:$N, Aux_Totales!$F:$F, $F224, Aux_Totales!$A:$A, Aperturas!$A$2), 0))</f>
        <v/>
      </c>
      <c r="MNI224" s="21" t="str">
        <f>IF(MNI220 = "", "", IFERROR(MNI220 / SUMIFS(Aux_Totales!$N:$N, Aux_Totales!$F:$F, $F224, Aux_Totales!$A:$A, Aperturas!$A$2), 0))</f>
        <v/>
      </c>
      <c r="MNJ224" s="21" t="str">
        <f>IF(MNJ220 = "", "", IFERROR(MNJ220 / SUMIFS(Aux_Totales!$N:$N, Aux_Totales!$F:$F, $F224, Aux_Totales!$A:$A, Aperturas!$A$2), 0))</f>
        <v/>
      </c>
      <c r="MNK224" s="21" t="str">
        <f>IF(MNK220 = "", "", IFERROR(MNK220 / SUMIFS(Aux_Totales!$N:$N, Aux_Totales!$F:$F, $F224, Aux_Totales!$A:$A, Aperturas!$A$2), 0))</f>
        <v/>
      </c>
      <c r="MNL224" s="21" t="str">
        <f>IF(MNL220 = "", "", IFERROR(MNL220 / SUMIFS(Aux_Totales!$N:$N, Aux_Totales!$F:$F, $F224, Aux_Totales!$A:$A, Aperturas!$A$2), 0))</f>
        <v/>
      </c>
      <c r="MNM224" s="21" t="str">
        <f>IF(MNM220 = "", "", IFERROR(MNM220 / SUMIFS(Aux_Totales!$N:$N, Aux_Totales!$F:$F, $F224, Aux_Totales!$A:$A, Aperturas!$A$2), 0))</f>
        <v/>
      </c>
      <c r="MNN224" s="21" t="str">
        <f>IF(MNN220 = "", "", IFERROR(MNN220 / SUMIFS(Aux_Totales!$N:$N, Aux_Totales!$F:$F, $F224, Aux_Totales!$A:$A, Aperturas!$A$2), 0))</f>
        <v/>
      </c>
      <c r="MNO224" s="21" t="str">
        <f>IF(MNO220 = "", "", IFERROR(MNO220 / SUMIFS(Aux_Totales!$N:$N, Aux_Totales!$F:$F, $F224, Aux_Totales!$A:$A, Aperturas!$A$2), 0))</f>
        <v/>
      </c>
      <c r="MNP224" s="21" t="str">
        <f>IF(MNP220 = "", "", IFERROR(MNP220 / SUMIFS(Aux_Totales!$N:$N, Aux_Totales!$F:$F, $F224, Aux_Totales!$A:$A, Aperturas!$A$2), 0))</f>
        <v/>
      </c>
      <c r="MNQ224" s="21" t="str">
        <f>IF(MNQ220 = "", "", IFERROR(MNQ220 / SUMIFS(Aux_Totales!$N:$N, Aux_Totales!$F:$F, $F224, Aux_Totales!$A:$A, Aperturas!$A$2), 0))</f>
        <v/>
      </c>
      <c r="MNR224" s="21" t="str">
        <f>IF(MNR220 = "", "", IFERROR(MNR220 / SUMIFS(Aux_Totales!$N:$N, Aux_Totales!$F:$F, $F224, Aux_Totales!$A:$A, Aperturas!$A$2), 0))</f>
        <v/>
      </c>
      <c r="MNS224" s="21" t="str">
        <f>IF(MNS220 = "", "", IFERROR(MNS220 / SUMIFS(Aux_Totales!$N:$N, Aux_Totales!$F:$F, $F224, Aux_Totales!$A:$A, Aperturas!$A$2), 0))</f>
        <v/>
      </c>
      <c r="MNT224" s="21" t="str">
        <f>IF(MNT220 = "", "", IFERROR(MNT220 / SUMIFS(Aux_Totales!$N:$N, Aux_Totales!$F:$F, $F224, Aux_Totales!$A:$A, Aperturas!$A$2), 0))</f>
        <v/>
      </c>
      <c r="MNU224" s="21" t="str">
        <f>IF(MNU220 = "", "", IFERROR(MNU220 / SUMIFS(Aux_Totales!$N:$N, Aux_Totales!$F:$F, $F224, Aux_Totales!$A:$A, Aperturas!$A$2), 0))</f>
        <v/>
      </c>
      <c r="MNV224" s="21" t="str">
        <f>IF(MNV220 = "", "", IFERROR(MNV220 / SUMIFS(Aux_Totales!$N:$N, Aux_Totales!$F:$F, $F224, Aux_Totales!$A:$A, Aperturas!$A$2), 0))</f>
        <v/>
      </c>
      <c r="MNW224" s="21" t="str">
        <f>IF(MNW220 = "", "", IFERROR(MNW220 / SUMIFS(Aux_Totales!$N:$N, Aux_Totales!$F:$F, $F224, Aux_Totales!$A:$A, Aperturas!$A$2), 0))</f>
        <v/>
      </c>
      <c r="MNX224" s="21" t="str">
        <f>IF(MNX220 = "", "", IFERROR(MNX220 / SUMIFS(Aux_Totales!$N:$N, Aux_Totales!$F:$F, $F224, Aux_Totales!$A:$A, Aperturas!$A$2), 0))</f>
        <v/>
      </c>
      <c r="MNY224" s="21" t="str">
        <f>IF(MNY220 = "", "", IFERROR(MNY220 / SUMIFS(Aux_Totales!$N:$N, Aux_Totales!$F:$F, $F224, Aux_Totales!$A:$A, Aperturas!$A$2), 0))</f>
        <v/>
      </c>
      <c r="MNZ224" s="21" t="str">
        <f>IF(MNZ220 = "", "", IFERROR(MNZ220 / SUMIFS(Aux_Totales!$N:$N, Aux_Totales!$F:$F, $F224, Aux_Totales!$A:$A, Aperturas!$A$2), 0))</f>
        <v/>
      </c>
      <c r="MOA224" s="21" t="str">
        <f>IF(MOA220 = "", "", IFERROR(MOA220 / SUMIFS(Aux_Totales!$N:$N, Aux_Totales!$F:$F, $F224, Aux_Totales!$A:$A, Aperturas!$A$2), 0))</f>
        <v/>
      </c>
      <c r="MOB224" s="21" t="str">
        <f>IF(MOB220 = "", "", IFERROR(MOB220 / SUMIFS(Aux_Totales!$N:$N, Aux_Totales!$F:$F, $F224, Aux_Totales!$A:$A, Aperturas!$A$2), 0))</f>
        <v/>
      </c>
      <c r="MOC224" s="21" t="str">
        <f>IF(MOC220 = "", "", IFERROR(MOC220 / SUMIFS(Aux_Totales!$N:$N, Aux_Totales!$F:$F, $F224, Aux_Totales!$A:$A, Aperturas!$A$2), 0))</f>
        <v/>
      </c>
      <c r="MOD224" s="21" t="str">
        <f>IF(MOD220 = "", "", IFERROR(MOD220 / SUMIFS(Aux_Totales!$N:$N, Aux_Totales!$F:$F, $F224, Aux_Totales!$A:$A, Aperturas!$A$2), 0))</f>
        <v/>
      </c>
      <c r="MOE224" s="21" t="str">
        <f>IF(MOE220 = "", "", IFERROR(MOE220 / SUMIFS(Aux_Totales!$N:$N, Aux_Totales!$F:$F, $F224, Aux_Totales!$A:$A, Aperturas!$A$2), 0))</f>
        <v/>
      </c>
      <c r="MOF224" s="21" t="str">
        <f>IF(MOF220 = "", "", IFERROR(MOF220 / SUMIFS(Aux_Totales!$N:$N, Aux_Totales!$F:$F, $F224, Aux_Totales!$A:$A, Aperturas!$A$2), 0))</f>
        <v/>
      </c>
      <c r="MOG224" s="21" t="str">
        <f>IF(MOG220 = "", "", IFERROR(MOG220 / SUMIFS(Aux_Totales!$N:$N, Aux_Totales!$F:$F, $F224, Aux_Totales!$A:$A, Aperturas!$A$2), 0))</f>
        <v/>
      </c>
      <c r="MOH224" s="21" t="str">
        <f>IF(MOH220 = "", "", IFERROR(MOH220 / SUMIFS(Aux_Totales!$N:$N, Aux_Totales!$F:$F, $F224, Aux_Totales!$A:$A, Aperturas!$A$2), 0))</f>
        <v/>
      </c>
      <c r="MOI224" s="21" t="str">
        <f>IF(MOI220 = "", "", IFERROR(MOI220 / SUMIFS(Aux_Totales!$N:$N, Aux_Totales!$F:$F, $F224, Aux_Totales!$A:$A, Aperturas!$A$2), 0))</f>
        <v/>
      </c>
      <c r="MOJ224" s="21" t="str">
        <f>IF(MOJ220 = "", "", IFERROR(MOJ220 / SUMIFS(Aux_Totales!$N:$N, Aux_Totales!$F:$F, $F224, Aux_Totales!$A:$A, Aperturas!$A$2), 0))</f>
        <v/>
      </c>
      <c r="MOK224" s="21" t="str">
        <f>IF(MOK220 = "", "", IFERROR(MOK220 / SUMIFS(Aux_Totales!$N:$N, Aux_Totales!$F:$F, $F224, Aux_Totales!$A:$A, Aperturas!$A$2), 0))</f>
        <v/>
      </c>
      <c r="MOL224" s="21" t="str">
        <f>IF(MOL220 = "", "", IFERROR(MOL220 / SUMIFS(Aux_Totales!$N:$N, Aux_Totales!$F:$F, $F224, Aux_Totales!$A:$A, Aperturas!$A$2), 0))</f>
        <v/>
      </c>
      <c r="MOM224" s="21" t="str">
        <f>IF(MOM220 = "", "", IFERROR(MOM220 / SUMIFS(Aux_Totales!$N:$N, Aux_Totales!$F:$F, $F224, Aux_Totales!$A:$A, Aperturas!$A$2), 0))</f>
        <v/>
      </c>
      <c r="MON224" s="21" t="str">
        <f>IF(MON220 = "", "", IFERROR(MON220 / SUMIFS(Aux_Totales!$N:$N, Aux_Totales!$F:$F, $F224, Aux_Totales!$A:$A, Aperturas!$A$2), 0))</f>
        <v/>
      </c>
      <c r="MOO224" s="21" t="str">
        <f>IF(MOO220 = "", "", IFERROR(MOO220 / SUMIFS(Aux_Totales!$N:$N, Aux_Totales!$F:$F, $F224, Aux_Totales!$A:$A, Aperturas!$A$2), 0))</f>
        <v/>
      </c>
      <c r="MOP224" s="21" t="str">
        <f>IF(MOP220 = "", "", IFERROR(MOP220 / SUMIFS(Aux_Totales!$N:$N, Aux_Totales!$F:$F, $F224, Aux_Totales!$A:$A, Aperturas!$A$2), 0))</f>
        <v/>
      </c>
      <c r="MOQ224" s="21" t="str">
        <f>IF(MOQ220 = "", "", IFERROR(MOQ220 / SUMIFS(Aux_Totales!$N:$N, Aux_Totales!$F:$F, $F224, Aux_Totales!$A:$A, Aperturas!$A$2), 0))</f>
        <v/>
      </c>
      <c r="MOR224" s="21" t="str">
        <f>IF(MOR220 = "", "", IFERROR(MOR220 / SUMIFS(Aux_Totales!$N:$N, Aux_Totales!$F:$F, $F224, Aux_Totales!$A:$A, Aperturas!$A$2), 0))</f>
        <v/>
      </c>
      <c r="MOS224" s="21" t="str">
        <f>IF(MOS220 = "", "", IFERROR(MOS220 / SUMIFS(Aux_Totales!$N:$N, Aux_Totales!$F:$F, $F224, Aux_Totales!$A:$A, Aperturas!$A$2), 0))</f>
        <v/>
      </c>
      <c r="MOT224" s="21" t="str">
        <f>IF(MOT220 = "", "", IFERROR(MOT220 / SUMIFS(Aux_Totales!$N:$N, Aux_Totales!$F:$F, $F224, Aux_Totales!$A:$A, Aperturas!$A$2), 0))</f>
        <v/>
      </c>
      <c r="MOU224" s="21" t="str">
        <f>IF(MOU220 = "", "", IFERROR(MOU220 / SUMIFS(Aux_Totales!$N:$N, Aux_Totales!$F:$F, $F224, Aux_Totales!$A:$A, Aperturas!$A$2), 0))</f>
        <v/>
      </c>
      <c r="MOV224" s="21" t="str">
        <f>IF(MOV220 = "", "", IFERROR(MOV220 / SUMIFS(Aux_Totales!$N:$N, Aux_Totales!$F:$F, $F224, Aux_Totales!$A:$A, Aperturas!$A$2), 0))</f>
        <v/>
      </c>
      <c r="MOW224" s="21" t="str">
        <f>IF(MOW220 = "", "", IFERROR(MOW220 / SUMIFS(Aux_Totales!$N:$N, Aux_Totales!$F:$F, $F224, Aux_Totales!$A:$A, Aperturas!$A$2), 0))</f>
        <v/>
      </c>
      <c r="MOX224" s="21" t="str">
        <f>IF(MOX220 = "", "", IFERROR(MOX220 / SUMIFS(Aux_Totales!$N:$N, Aux_Totales!$F:$F, $F224, Aux_Totales!$A:$A, Aperturas!$A$2), 0))</f>
        <v/>
      </c>
      <c r="MOY224" s="21" t="str">
        <f>IF(MOY220 = "", "", IFERROR(MOY220 / SUMIFS(Aux_Totales!$N:$N, Aux_Totales!$F:$F, $F224, Aux_Totales!$A:$A, Aperturas!$A$2), 0))</f>
        <v/>
      </c>
      <c r="MOZ224" s="21" t="str">
        <f>IF(MOZ220 = "", "", IFERROR(MOZ220 / SUMIFS(Aux_Totales!$N:$N, Aux_Totales!$F:$F, $F224, Aux_Totales!$A:$A, Aperturas!$A$2), 0))</f>
        <v/>
      </c>
      <c r="MPA224" s="21" t="str">
        <f>IF(MPA220 = "", "", IFERROR(MPA220 / SUMIFS(Aux_Totales!$N:$N, Aux_Totales!$F:$F, $F224, Aux_Totales!$A:$A, Aperturas!$A$2), 0))</f>
        <v/>
      </c>
      <c r="MPB224" s="21" t="str">
        <f>IF(MPB220 = "", "", IFERROR(MPB220 / SUMIFS(Aux_Totales!$N:$N, Aux_Totales!$F:$F, $F224, Aux_Totales!$A:$A, Aperturas!$A$2), 0))</f>
        <v/>
      </c>
      <c r="MPC224" s="21" t="str">
        <f>IF(MPC220 = "", "", IFERROR(MPC220 / SUMIFS(Aux_Totales!$N:$N, Aux_Totales!$F:$F, $F224, Aux_Totales!$A:$A, Aperturas!$A$2), 0))</f>
        <v/>
      </c>
      <c r="MPD224" s="21" t="str">
        <f>IF(MPD220 = "", "", IFERROR(MPD220 / SUMIFS(Aux_Totales!$N:$N, Aux_Totales!$F:$F, $F224, Aux_Totales!$A:$A, Aperturas!$A$2), 0))</f>
        <v/>
      </c>
      <c r="MPE224" s="21" t="str">
        <f>IF(MPE220 = "", "", IFERROR(MPE220 / SUMIFS(Aux_Totales!$N:$N, Aux_Totales!$F:$F, $F224, Aux_Totales!$A:$A, Aperturas!$A$2), 0))</f>
        <v/>
      </c>
      <c r="MPF224" s="21" t="str">
        <f>IF(MPF220 = "", "", IFERROR(MPF220 / SUMIFS(Aux_Totales!$N:$N, Aux_Totales!$F:$F, $F224, Aux_Totales!$A:$A, Aperturas!$A$2), 0))</f>
        <v/>
      </c>
      <c r="MPG224" s="21" t="str">
        <f>IF(MPG220 = "", "", IFERROR(MPG220 / SUMIFS(Aux_Totales!$N:$N, Aux_Totales!$F:$F, $F224, Aux_Totales!$A:$A, Aperturas!$A$2), 0))</f>
        <v/>
      </c>
      <c r="MPH224" s="21" t="str">
        <f>IF(MPH220 = "", "", IFERROR(MPH220 / SUMIFS(Aux_Totales!$N:$N, Aux_Totales!$F:$F, $F224, Aux_Totales!$A:$A, Aperturas!$A$2), 0))</f>
        <v/>
      </c>
      <c r="MPI224" s="21" t="str">
        <f>IF(MPI220 = "", "", IFERROR(MPI220 / SUMIFS(Aux_Totales!$N:$N, Aux_Totales!$F:$F, $F224, Aux_Totales!$A:$A, Aperturas!$A$2), 0))</f>
        <v/>
      </c>
      <c r="MPJ224" s="21" t="str">
        <f>IF(MPJ220 = "", "", IFERROR(MPJ220 / SUMIFS(Aux_Totales!$N:$N, Aux_Totales!$F:$F, $F224, Aux_Totales!$A:$A, Aperturas!$A$2), 0))</f>
        <v/>
      </c>
      <c r="MPK224" s="21" t="str">
        <f>IF(MPK220 = "", "", IFERROR(MPK220 / SUMIFS(Aux_Totales!$N:$N, Aux_Totales!$F:$F, $F224, Aux_Totales!$A:$A, Aperturas!$A$2), 0))</f>
        <v/>
      </c>
      <c r="MPL224" s="21" t="str">
        <f>IF(MPL220 = "", "", IFERROR(MPL220 / SUMIFS(Aux_Totales!$N:$N, Aux_Totales!$F:$F, $F224, Aux_Totales!$A:$A, Aperturas!$A$2), 0))</f>
        <v/>
      </c>
      <c r="MPM224" s="21" t="str">
        <f>IF(MPM220 = "", "", IFERROR(MPM220 / SUMIFS(Aux_Totales!$N:$N, Aux_Totales!$F:$F, $F224, Aux_Totales!$A:$A, Aperturas!$A$2), 0))</f>
        <v/>
      </c>
      <c r="MPN224" s="21" t="str">
        <f>IF(MPN220 = "", "", IFERROR(MPN220 / SUMIFS(Aux_Totales!$N:$N, Aux_Totales!$F:$F, $F224, Aux_Totales!$A:$A, Aperturas!$A$2), 0))</f>
        <v/>
      </c>
      <c r="MPO224" s="21" t="str">
        <f>IF(MPO220 = "", "", IFERROR(MPO220 / SUMIFS(Aux_Totales!$N:$N, Aux_Totales!$F:$F, $F224, Aux_Totales!$A:$A, Aperturas!$A$2), 0))</f>
        <v/>
      </c>
      <c r="MPP224" s="21" t="str">
        <f>IF(MPP220 = "", "", IFERROR(MPP220 / SUMIFS(Aux_Totales!$N:$N, Aux_Totales!$F:$F, $F224, Aux_Totales!$A:$A, Aperturas!$A$2), 0))</f>
        <v/>
      </c>
      <c r="MPQ224" s="21" t="str">
        <f>IF(MPQ220 = "", "", IFERROR(MPQ220 / SUMIFS(Aux_Totales!$N:$N, Aux_Totales!$F:$F, $F224, Aux_Totales!$A:$A, Aperturas!$A$2), 0))</f>
        <v/>
      </c>
      <c r="MPR224" s="21" t="str">
        <f>IF(MPR220 = "", "", IFERROR(MPR220 / SUMIFS(Aux_Totales!$N:$N, Aux_Totales!$F:$F, $F224, Aux_Totales!$A:$A, Aperturas!$A$2), 0))</f>
        <v/>
      </c>
      <c r="MPS224" s="21" t="str">
        <f>IF(MPS220 = "", "", IFERROR(MPS220 / SUMIFS(Aux_Totales!$N:$N, Aux_Totales!$F:$F, $F224, Aux_Totales!$A:$A, Aperturas!$A$2), 0))</f>
        <v/>
      </c>
      <c r="MPT224" s="21" t="str">
        <f>IF(MPT220 = "", "", IFERROR(MPT220 / SUMIFS(Aux_Totales!$N:$N, Aux_Totales!$F:$F, $F224, Aux_Totales!$A:$A, Aperturas!$A$2), 0))</f>
        <v/>
      </c>
      <c r="MPU224" s="21" t="str">
        <f>IF(MPU220 = "", "", IFERROR(MPU220 / SUMIFS(Aux_Totales!$N:$N, Aux_Totales!$F:$F, $F224, Aux_Totales!$A:$A, Aperturas!$A$2), 0))</f>
        <v/>
      </c>
      <c r="MPV224" s="21" t="str">
        <f>IF(MPV220 = "", "", IFERROR(MPV220 / SUMIFS(Aux_Totales!$N:$N, Aux_Totales!$F:$F, $F224, Aux_Totales!$A:$A, Aperturas!$A$2), 0))</f>
        <v/>
      </c>
      <c r="MPW224" s="21" t="str">
        <f>IF(MPW220 = "", "", IFERROR(MPW220 / SUMIFS(Aux_Totales!$N:$N, Aux_Totales!$F:$F, $F224, Aux_Totales!$A:$A, Aperturas!$A$2), 0))</f>
        <v/>
      </c>
      <c r="MPX224" s="21" t="str">
        <f>IF(MPX220 = "", "", IFERROR(MPX220 / SUMIFS(Aux_Totales!$N:$N, Aux_Totales!$F:$F, $F224, Aux_Totales!$A:$A, Aperturas!$A$2), 0))</f>
        <v/>
      </c>
      <c r="MPY224" s="21" t="str">
        <f>IF(MPY220 = "", "", IFERROR(MPY220 / SUMIFS(Aux_Totales!$N:$N, Aux_Totales!$F:$F, $F224, Aux_Totales!$A:$A, Aperturas!$A$2), 0))</f>
        <v/>
      </c>
      <c r="MPZ224" s="21" t="str">
        <f>IF(MPZ220 = "", "", IFERROR(MPZ220 / SUMIFS(Aux_Totales!$N:$N, Aux_Totales!$F:$F, $F224, Aux_Totales!$A:$A, Aperturas!$A$2), 0))</f>
        <v/>
      </c>
      <c r="MQA224" s="21" t="str">
        <f>IF(MQA220 = "", "", IFERROR(MQA220 / SUMIFS(Aux_Totales!$N:$N, Aux_Totales!$F:$F, $F224, Aux_Totales!$A:$A, Aperturas!$A$2), 0))</f>
        <v/>
      </c>
      <c r="MQB224" s="21" t="str">
        <f>IF(MQB220 = "", "", IFERROR(MQB220 / SUMIFS(Aux_Totales!$N:$N, Aux_Totales!$F:$F, $F224, Aux_Totales!$A:$A, Aperturas!$A$2), 0))</f>
        <v/>
      </c>
      <c r="MQC224" s="21" t="str">
        <f>IF(MQC220 = "", "", IFERROR(MQC220 / SUMIFS(Aux_Totales!$N:$N, Aux_Totales!$F:$F, $F224, Aux_Totales!$A:$A, Aperturas!$A$2), 0))</f>
        <v/>
      </c>
      <c r="MQD224" s="21" t="str">
        <f>IF(MQD220 = "", "", IFERROR(MQD220 / SUMIFS(Aux_Totales!$N:$N, Aux_Totales!$F:$F, $F224, Aux_Totales!$A:$A, Aperturas!$A$2), 0))</f>
        <v/>
      </c>
      <c r="MQE224" s="21" t="str">
        <f>IF(MQE220 = "", "", IFERROR(MQE220 / SUMIFS(Aux_Totales!$N:$N, Aux_Totales!$F:$F, $F224, Aux_Totales!$A:$A, Aperturas!$A$2), 0))</f>
        <v/>
      </c>
      <c r="MQF224" s="21" t="str">
        <f>IF(MQF220 = "", "", IFERROR(MQF220 / SUMIFS(Aux_Totales!$N:$N, Aux_Totales!$F:$F, $F224, Aux_Totales!$A:$A, Aperturas!$A$2), 0))</f>
        <v/>
      </c>
      <c r="MQG224" s="21" t="str">
        <f>IF(MQG220 = "", "", IFERROR(MQG220 / SUMIFS(Aux_Totales!$N:$N, Aux_Totales!$F:$F, $F224, Aux_Totales!$A:$A, Aperturas!$A$2), 0))</f>
        <v/>
      </c>
      <c r="MQH224" s="21" t="str">
        <f>IF(MQH220 = "", "", IFERROR(MQH220 / SUMIFS(Aux_Totales!$N:$N, Aux_Totales!$F:$F, $F224, Aux_Totales!$A:$A, Aperturas!$A$2), 0))</f>
        <v/>
      </c>
      <c r="MQI224" s="21" t="str">
        <f>IF(MQI220 = "", "", IFERROR(MQI220 / SUMIFS(Aux_Totales!$N:$N, Aux_Totales!$F:$F, $F224, Aux_Totales!$A:$A, Aperturas!$A$2), 0))</f>
        <v/>
      </c>
      <c r="MQJ224" s="21" t="str">
        <f>IF(MQJ220 = "", "", IFERROR(MQJ220 / SUMIFS(Aux_Totales!$N:$N, Aux_Totales!$F:$F, $F224, Aux_Totales!$A:$A, Aperturas!$A$2), 0))</f>
        <v/>
      </c>
      <c r="MQK224" s="21" t="str">
        <f>IF(MQK220 = "", "", IFERROR(MQK220 / SUMIFS(Aux_Totales!$N:$N, Aux_Totales!$F:$F, $F224, Aux_Totales!$A:$A, Aperturas!$A$2), 0))</f>
        <v/>
      </c>
      <c r="MQL224" s="21" t="str">
        <f>IF(MQL220 = "", "", IFERROR(MQL220 / SUMIFS(Aux_Totales!$N:$N, Aux_Totales!$F:$F, $F224, Aux_Totales!$A:$A, Aperturas!$A$2), 0))</f>
        <v/>
      </c>
      <c r="MQM224" s="21" t="str">
        <f>IF(MQM220 = "", "", IFERROR(MQM220 / SUMIFS(Aux_Totales!$N:$N, Aux_Totales!$F:$F, $F224, Aux_Totales!$A:$A, Aperturas!$A$2), 0))</f>
        <v/>
      </c>
      <c r="MQN224" s="21" t="str">
        <f>IF(MQN220 = "", "", IFERROR(MQN220 / SUMIFS(Aux_Totales!$N:$N, Aux_Totales!$F:$F, $F224, Aux_Totales!$A:$A, Aperturas!$A$2), 0))</f>
        <v/>
      </c>
      <c r="MQO224" s="21" t="str">
        <f>IF(MQO220 = "", "", IFERROR(MQO220 / SUMIFS(Aux_Totales!$N:$N, Aux_Totales!$F:$F, $F224, Aux_Totales!$A:$A, Aperturas!$A$2), 0))</f>
        <v/>
      </c>
      <c r="MQP224" s="21" t="str">
        <f>IF(MQP220 = "", "", IFERROR(MQP220 / SUMIFS(Aux_Totales!$N:$N, Aux_Totales!$F:$F, $F224, Aux_Totales!$A:$A, Aperturas!$A$2), 0))</f>
        <v/>
      </c>
      <c r="MQQ224" s="21" t="str">
        <f>IF(MQQ220 = "", "", IFERROR(MQQ220 / SUMIFS(Aux_Totales!$N:$N, Aux_Totales!$F:$F, $F224, Aux_Totales!$A:$A, Aperturas!$A$2), 0))</f>
        <v/>
      </c>
      <c r="MQR224" s="21" t="str">
        <f>IF(MQR220 = "", "", IFERROR(MQR220 / SUMIFS(Aux_Totales!$N:$N, Aux_Totales!$F:$F, $F224, Aux_Totales!$A:$A, Aperturas!$A$2), 0))</f>
        <v/>
      </c>
      <c r="MQS224" s="21" t="str">
        <f>IF(MQS220 = "", "", IFERROR(MQS220 / SUMIFS(Aux_Totales!$N:$N, Aux_Totales!$F:$F, $F224, Aux_Totales!$A:$A, Aperturas!$A$2), 0))</f>
        <v/>
      </c>
      <c r="MQT224" s="21" t="str">
        <f>IF(MQT220 = "", "", IFERROR(MQT220 / SUMIFS(Aux_Totales!$N:$N, Aux_Totales!$F:$F, $F224, Aux_Totales!$A:$A, Aperturas!$A$2), 0))</f>
        <v/>
      </c>
      <c r="MQU224" s="21" t="str">
        <f>IF(MQU220 = "", "", IFERROR(MQU220 / SUMIFS(Aux_Totales!$N:$N, Aux_Totales!$F:$F, $F224, Aux_Totales!$A:$A, Aperturas!$A$2), 0))</f>
        <v/>
      </c>
      <c r="MQV224" s="21" t="str">
        <f>IF(MQV220 = "", "", IFERROR(MQV220 / SUMIFS(Aux_Totales!$N:$N, Aux_Totales!$F:$F, $F224, Aux_Totales!$A:$A, Aperturas!$A$2), 0))</f>
        <v/>
      </c>
      <c r="MQW224" s="21" t="str">
        <f>IF(MQW220 = "", "", IFERROR(MQW220 / SUMIFS(Aux_Totales!$N:$N, Aux_Totales!$F:$F, $F224, Aux_Totales!$A:$A, Aperturas!$A$2), 0))</f>
        <v/>
      </c>
      <c r="MQX224" s="21" t="str">
        <f>IF(MQX220 = "", "", IFERROR(MQX220 / SUMIFS(Aux_Totales!$N:$N, Aux_Totales!$F:$F, $F224, Aux_Totales!$A:$A, Aperturas!$A$2), 0))</f>
        <v/>
      </c>
      <c r="MQY224" s="21" t="str">
        <f>IF(MQY220 = "", "", IFERROR(MQY220 / SUMIFS(Aux_Totales!$N:$N, Aux_Totales!$F:$F, $F224, Aux_Totales!$A:$A, Aperturas!$A$2), 0))</f>
        <v/>
      </c>
      <c r="MQZ224" s="21" t="str">
        <f>IF(MQZ220 = "", "", IFERROR(MQZ220 / SUMIFS(Aux_Totales!$N:$N, Aux_Totales!$F:$F, $F224, Aux_Totales!$A:$A, Aperturas!$A$2), 0))</f>
        <v/>
      </c>
      <c r="MRA224" s="21" t="str">
        <f>IF(MRA220 = "", "", IFERROR(MRA220 / SUMIFS(Aux_Totales!$N:$N, Aux_Totales!$F:$F, $F224, Aux_Totales!$A:$A, Aperturas!$A$2), 0))</f>
        <v/>
      </c>
      <c r="MRB224" s="21" t="str">
        <f>IF(MRB220 = "", "", IFERROR(MRB220 / SUMIFS(Aux_Totales!$N:$N, Aux_Totales!$F:$F, $F224, Aux_Totales!$A:$A, Aperturas!$A$2), 0))</f>
        <v/>
      </c>
      <c r="MRC224" s="21" t="str">
        <f>IF(MRC220 = "", "", IFERROR(MRC220 / SUMIFS(Aux_Totales!$N:$N, Aux_Totales!$F:$F, $F224, Aux_Totales!$A:$A, Aperturas!$A$2), 0))</f>
        <v/>
      </c>
      <c r="MRD224" s="21" t="str">
        <f>IF(MRD220 = "", "", IFERROR(MRD220 / SUMIFS(Aux_Totales!$N:$N, Aux_Totales!$F:$F, $F224, Aux_Totales!$A:$A, Aperturas!$A$2), 0))</f>
        <v/>
      </c>
      <c r="MRE224" s="21" t="str">
        <f>IF(MRE220 = "", "", IFERROR(MRE220 / SUMIFS(Aux_Totales!$N:$N, Aux_Totales!$F:$F, $F224, Aux_Totales!$A:$A, Aperturas!$A$2), 0))</f>
        <v/>
      </c>
      <c r="MRF224" s="21" t="str">
        <f>IF(MRF220 = "", "", IFERROR(MRF220 / SUMIFS(Aux_Totales!$N:$N, Aux_Totales!$F:$F, $F224, Aux_Totales!$A:$A, Aperturas!$A$2), 0))</f>
        <v/>
      </c>
      <c r="MRG224" s="21" t="str">
        <f>IF(MRG220 = "", "", IFERROR(MRG220 / SUMIFS(Aux_Totales!$N:$N, Aux_Totales!$F:$F, $F224, Aux_Totales!$A:$A, Aperturas!$A$2), 0))</f>
        <v/>
      </c>
      <c r="MRH224" s="21" t="str">
        <f>IF(MRH220 = "", "", IFERROR(MRH220 / SUMIFS(Aux_Totales!$N:$N, Aux_Totales!$F:$F, $F224, Aux_Totales!$A:$A, Aperturas!$A$2), 0))</f>
        <v/>
      </c>
      <c r="MRI224" s="21" t="str">
        <f>IF(MRI220 = "", "", IFERROR(MRI220 / SUMIFS(Aux_Totales!$N:$N, Aux_Totales!$F:$F, $F224, Aux_Totales!$A:$A, Aperturas!$A$2), 0))</f>
        <v/>
      </c>
      <c r="MRJ224" s="21" t="str">
        <f>IF(MRJ220 = "", "", IFERROR(MRJ220 / SUMIFS(Aux_Totales!$N:$N, Aux_Totales!$F:$F, $F224, Aux_Totales!$A:$A, Aperturas!$A$2), 0))</f>
        <v/>
      </c>
      <c r="MRK224" s="21" t="str">
        <f>IF(MRK220 = "", "", IFERROR(MRK220 / SUMIFS(Aux_Totales!$N:$N, Aux_Totales!$F:$F, $F224, Aux_Totales!$A:$A, Aperturas!$A$2), 0))</f>
        <v/>
      </c>
      <c r="MRL224" s="21" t="str">
        <f>IF(MRL220 = "", "", IFERROR(MRL220 / SUMIFS(Aux_Totales!$N:$N, Aux_Totales!$F:$F, $F224, Aux_Totales!$A:$A, Aperturas!$A$2), 0))</f>
        <v/>
      </c>
      <c r="MRM224" s="21" t="str">
        <f>IF(MRM220 = "", "", IFERROR(MRM220 / SUMIFS(Aux_Totales!$N:$N, Aux_Totales!$F:$F, $F224, Aux_Totales!$A:$A, Aperturas!$A$2), 0))</f>
        <v/>
      </c>
      <c r="MRN224" s="21" t="str">
        <f>IF(MRN220 = "", "", IFERROR(MRN220 / SUMIFS(Aux_Totales!$N:$N, Aux_Totales!$F:$F, $F224, Aux_Totales!$A:$A, Aperturas!$A$2), 0))</f>
        <v/>
      </c>
      <c r="MRO224" s="21" t="str">
        <f>IF(MRO220 = "", "", IFERROR(MRO220 / SUMIFS(Aux_Totales!$N:$N, Aux_Totales!$F:$F, $F224, Aux_Totales!$A:$A, Aperturas!$A$2), 0))</f>
        <v/>
      </c>
      <c r="MRP224" s="21" t="str">
        <f>IF(MRP220 = "", "", IFERROR(MRP220 / SUMIFS(Aux_Totales!$N:$N, Aux_Totales!$F:$F, $F224, Aux_Totales!$A:$A, Aperturas!$A$2), 0))</f>
        <v/>
      </c>
      <c r="MRQ224" s="21" t="str">
        <f>IF(MRQ220 = "", "", IFERROR(MRQ220 / SUMIFS(Aux_Totales!$N:$N, Aux_Totales!$F:$F, $F224, Aux_Totales!$A:$A, Aperturas!$A$2), 0))</f>
        <v/>
      </c>
      <c r="MRR224" s="21" t="str">
        <f>IF(MRR220 = "", "", IFERROR(MRR220 / SUMIFS(Aux_Totales!$N:$N, Aux_Totales!$F:$F, $F224, Aux_Totales!$A:$A, Aperturas!$A$2), 0))</f>
        <v/>
      </c>
      <c r="MRS224" s="21" t="str">
        <f>IF(MRS220 = "", "", IFERROR(MRS220 / SUMIFS(Aux_Totales!$N:$N, Aux_Totales!$F:$F, $F224, Aux_Totales!$A:$A, Aperturas!$A$2), 0))</f>
        <v/>
      </c>
      <c r="MRT224" s="21" t="str">
        <f>IF(MRT220 = "", "", IFERROR(MRT220 / SUMIFS(Aux_Totales!$N:$N, Aux_Totales!$F:$F, $F224, Aux_Totales!$A:$A, Aperturas!$A$2), 0))</f>
        <v/>
      </c>
      <c r="MRU224" s="21" t="str">
        <f>IF(MRU220 = "", "", IFERROR(MRU220 / SUMIFS(Aux_Totales!$N:$N, Aux_Totales!$F:$F, $F224, Aux_Totales!$A:$A, Aperturas!$A$2), 0))</f>
        <v/>
      </c>
      <c r="MRV224" s="21" t="str">
        <f>IF(MRV220 = "", "", IFERROR(MRV220 / SUMIFS(Aux_Totales!$N:$N, Aux_Totales!$F:$F, $F224, Aux_Totales!$A:$A, Aperturas!$A$2), 0))</f>
        <v/>
      </c>
      <c r="MRW224" s="21" t="str">
        <f>IF(MRW220 = "", "", IFERROR(MRW220 / SUMIFS(Aux_Totales!$N:$N, Aux_Totales!$F:$F, $F224, Aux_Totales!$A:$A, Aperturas!$A$2), 0))</f>
        <v/>
      </c>
      <c r="MRX224" s="21" t="str">
        <f>IF(MRX220 = "", "", IFERROR(MRX220 / SUMIFS(Aux_Totales!$N:$N, Aux_Totales!$F:$F, $F224, Aux_Totales!$A:$A, Aperturas!$A$2), 0))</f>
        <v/>
      </c>
      <c r="MRY224" s="21" t="str">
        <f>IF(MRY220 = "", "", IFERROR(MRY220 / SUMIFS(Aux_Totales!$N:$N, Aux_Totales!$F:$F, $F224, Aux_Totales!$A:$A, Aperturas!$A$2), 0))</f>
        <v/>
      </c>
      <c r="MRZ224" s="21" t="str">
        <f>IF(MRZ220 = "", "", IFERROR(MRZ220 / SUMIFS(Aux_Totales!$N:$N, Aux_Totales!$F:$F, $F224, Aux_Totales!$A:$A, Aperturas!$A$2), 0))</f>
        <v/>
      </c>
      <c r="MSA224" s="21" t="str">
        <f>IF(MSA220 = "", "", IFERROR(MSA220 / SUMIFS(Aux_Totales!$N:$N, Aux_Totales!$F:$F, $F224, Aux_Totales!$A:$A, Aperturas!$A$2), 0))</f>
        <v/>
      </c>
      <c r="MSB224" s="21" t="str">
        <f>IF(MSB220 = "", "", IFERROR(MSB220 / SUMIFS(Aux_Totales!$N:$N, Aux_Totales!$F:$F, $F224, Aux_Totales!$A:$A, Aperturas!$A$2), 0))</f>
        <v/>
      </c>
      <c r="MSC224" s="21" t="str">
        <f>IF(MSC220 = "", "", IFERROR(MSC220 / SUMIFS(Aux_Totales!$N:$N, Aux_Totales!$F:$F, $F224, Aux_Totales!$A:$A, Aperturas!$A$2), 0))</f>
        <v/>
      </c>
      <c r="MSD224" s="21" t="str">
        <f>IF(MSD220 = "", "", IFERROR(MSD220 / SUMIFS(Aux_Totales!$N:$N, Aux_Totales!$F:$F, $F224, Aux_Totales!$A:$A, Aperturas!$A$2), 0))</f>
        <v/>
      </c>
      <c r="MSE224" s="21" t="str">
        <f>IF(MSE220 = "", "", IFERROR(MSE220 / SUMIFS(Aux_Totales!$N:$N, Aux_Totales!$F:$F, $F224, Aux_Totales!$A:$A, Aperturas!$A$2), 0))</f>
        <v/>
      </c>
      <c r="MSF224" s="21" t="str">
        <f>IF(MSF220 = "", "", IFERROR(MSF220 / SUMIFS(Aux_Totales!$N:$N, Aux_Totales!$F:$F, $F224, Aux_Totales!$A:$A, Aperturas!$A$2), 0))</f>
        <v/>
      </c>
      <c r="MSG224" s="21" t="str">
        <f>IF(MSG220 = "", "", IFERROR(MSG220 / SUMIFS(Aux_Totales!$N:$N, Aux_Totales!$F:$F, $F224, Aux_Totales!$A:$A, Aperturas!$A$2), 0))</f>
        <v/>
      </c>
      <c r="MSH224" s="21" t="str">
        <f>IF(MSH220 = "", "", IFERROR(MSH220 / SUMIFS(Aux_Totales!$N:$N, Aux_Totales!$F:$F, $F224, Aux_Totales!$A:$A, Aperturas!$A$2), 0))</f>
        <v/>
      </c>
      <c r="MSI224" s="21" t="str">
        <f>IF(MSI220 = "", "", IFERROR(MSI220 / SUMIFS(Aux_Totales!$N:$N, Aux_Totales!$F:$F, $F224, Aux_Totales!$A:$A, Aperturas!$A$2), 0))</f>
        <v/>
      </c>
      <c r="MSJ224" s="21" t="str">
        <f>IF(MSJ220 = "", "", IFERROR(MSJ220 / SUMIFS(Aux_Totales!$N:$N, Aux_Totales!$F:$F, $F224, Aux_Totales!$A:$A, Aperturas!$A$2), 0))</f>
        <v/>
      </c>
      <c r="MSK224" s="21" t="str">
        <f>IF(MSK220 = "", "", IFERROR(MSK220 / SUMIFS(Aux_Totales!$N:$N, Aux_Totales!$F:$F, $F224, Aux_Totales!$A:$A, Aperturas!$A$2), 0))</f>
        <v/>
      </c>
      <c r="MSL224" s="21" t="str">
        <f>IF(MSL220 = "", "", IFERROR(MSL220 / SUMIFS(Aux_Totales!$N:$N, Aux_Totales!$F:$F, $F224, Aux_Totales!$A:$A, Aperturas!$A$2), 0))</f>
        <v/>
      </c>
      <c r="MSM224" s="21" t="str">
        <f>IF(MSM220 = "", "", IFERROR(MSM220 / SUMIFS(Aux_Totales!$N:$N, Aux_Totales!$F:$F, $F224, Aux_Totales!$A:$A, Aperturas!$A$2), 0))</f>
        <v/>
      </c>
      <c r="MSN224" s="21" t="str">
        <f>IF(MSN220 = "", "", IFERROR(MSN220 / SUMIFS(Aux_Totales!$N:$N, Aux_Totales!$F:$F, $F224, Aux_Totales!$A:$A, Aperturas!$A$2), 0))</f>
        <v/>
      </c>
      <c r="MSO224" s="21" t="str">
        <f>IF(MSO220 = "", "", IFERROR(MSO220 / SUMIFS(Aux_Totales!$N:$N, Aux_Totales!$F:$F, $F224, Aux_Totales!$A:$A, Aperturas!$A$2), 0))</f>
        <v/>
      </c>
      <c r="MSP224" s="21" t="str">
        <f>IF(MSP220 = "", "", IFERROR(MSP220 / SUMIFS(Aux_Totales!$N:$N, Aux_Totales!$F:$F, $F224, Aux_Totales!$A:$A, Aperturas!$A$2), 0))</f>
        <v/>
      </c>
      <c r="MSQ224" s="21" t="str">
        <f>IF(MSQ220 = "", "", IFERROR(MSQ220 / SUMIFS(Aux_Totales!$N:$N, Aux_Totales!$F:$F, $F224, Aux_Totales!$A:$A, Aperturas!$A$2), 0))</f>
        <v/>
      </c>
      <c r="MSR224" s="21" t="str">
        <f>IF(MSR220 = "", "", IFERROR(MSR220 / SUMIFS(Aux_Totales!$N:$N, Aux_Totales!$F:$F, $F224, Aux_Totales!$A:$A, Aperturas!$A$2), 0))</f>
        <v/>
      </c>
      <c r="MSS224" s="21" t="str">
        <f>IF(MSS220 = "", "", IFERROR(MSS220 / SUMIFS(Aux_Totales!$N:$N, Aux_Totales!$F:$F, $F224, Aux_Totales!$A:$A, Aperturas!$A$2), 0))</f>
        <v/>
      </c>
      <c r="MST224" s="21" t="str">
        <f>IF(MST220 = "", "", IFERROR(MST220 / SUMIFS(Aux_Totales!$N:$N, Aux_Totales!$F:$F, $F224, Aux_Totales!$A:$A, Aperturas!$A$2), 0))</f>
        <v/>
      </c>
      <c r="MSU224" s="21" t="str">
        <f>IF(MSU220 = "", "", IFERROR(MSU220 / SUMIFS(Aux_Totales!$N:$N, Aux_Totales!$F:$F, $F224, Aux_Totales!$A:$A, Aperturas!$A$2), 0))</f>
        <v/>
      </c>
      <c r="MSV224" s="21" t="str">
        <f>IF(MSV220 = "", "", IFERROR(MSV220 / SUMIFS(Aux_Totales!$N:$N, Aux_Totales!$F:$F, $F224, Aux_Totales!$A:$A, Aperturas!$A$2), 0))</f>
        <v/>
      </c>
      <c r="MSW224" s="21" t="str">
        <f>IF(MSW220 = "", "", IFERROR(MSW220 / SUMIFS(Aux_Totales!$N:$N, Aux_Totales!$F:$F, $F224, Aux_Totales!$A:$A, Aperturas!$A$2), 0))</f>
        <v/>
      </c>
      <c r="MSX224" s="21" t="str">
        <f>IF(MSX220 = "", "", IFERROR(MSX220 / SUMIFS(Aux_Totales!$N:$N, Aux_Totales!$F:$F, $F224, Aux_Totales!$A:$A, Aperturas!$A$2), 0))</f>
        <v/>
      </c>
      <c r="MSY224" s="21" t="str">
        <f>IF(MSY220 = "", "", IFERROR(MSY220 / SUMIFS(Aux_Totales!$N:$N, Aux_Totales!$F:$F, $F224, Aux_Totales!$A:$A, Aperturas!$A$2), 0))</f>
        <v/>
      </c>
      <c r="MSZ224" s="21" t="str">
        <f>IF(MSZ220 = "", "", IFERROR(MSZ220 / SUMIFS(Aux_Totales!$N:$N, Aux_Totales!$F:$F, $F224, Aux_Totales!$A:$A, Aperturas!$A$2), 0))</f>
        <v/>
      </c>
      <c r="MTA224" s="21" t="str">
        <f>IF(MTA220 = "", "", IFERROR(MTA220 / SUMIFS(Aux_Totales!$N:$N, Aux_Totales!$F:$F, $F224, Aux_Totales!$A:$A, Aperturas!$A$2), 0))</f>
        <v/>
      </c>
      <c r="MTB224" s="21" t="str">
        <f>IF(MTB220 = "", "", IFERROR(MTB220 / SUMIFS(Aux_Totales!$N:$N, Aux_Totales!$F:$F, $F224, Aux_Totales!$A:$A, Aperturas!$A$2), 0))</f>
        <v/>
      </c>
      <c r="MTC224" s="21" t="str">
        <f>IF(MTC220 = "", "", IFERROR(MTC220 / SUMIFS(Aux_Totales!$N:$N, Aux_Totales!$F:$F, $F224, Aux_Totales!$A:$A, Aperturas!$A$2), 0))</f>
        <v/>
      </c>
      <c r="MTD224" s="21" t="str">
        <f>IF(MTD220 = "", "", IFERROR(MTD220 / SUMIFS(Aux_Totales!$N:$N, Aux_Totales!$F:$F, $F224, Aux_Totales!$A:$A, Aperturas!$A$2), 0))</f>
        <v/>
      </c>
      <c r="MTE224" s="21" t="str">
        <f>IF(MTE220 = "", "", IFERROR(MTE220 / SUMIFS(Aux_Totales!$N:$N, Aux_Totales!$F:$F, $F224, Aux_Totales!$A:$A, Aperturas!$A$2), 0))</f>
        <v/>
      </c>
      <c r="MTF224" s="21" t="str">
        <f>IF(MTF220 = "", "", IFERROR(MTF220 / SUMIFS(Aux_Totales!$N:$N, Aux_Totales!$F:$F, $F224, Aux_Totales!$A:$A, Aperturas!$A$2), 0))</f>
        <v/>
      </c>
      <c r="MTG224" s="21" t="str">
        <f>IF(MTG220 = "", "", IFERROR(MTG220 / SUMIFS(Aux_Totales!$N:$N, Aux_Totales!$F:$F, $F224, Aux_Totales!$A:$A, Aperturas!$A$2), 0))</f>
        <v/>
      </c>
      <c r="MTH224" s="21" t="str">
        <f>IF(MTH220 = "", "", IFERROR(MTH220 / SUMIFS(Aux_Totales!$N:$N, Aux_Totales!$F:$F, $F224, Aux_Totales!$A:$A, Aperturas!$A$2), 0))</f>
        <v/>
      </c>
      <c r="MTI224" s="21" t="str">
        <f>IF(MTI220 = "", "", IFERROR(MTI220 / SUMIFS(Aux_Totales!$N:$N, Aux_Totales!$F:$F, $F224, Aux_Totales!$A:$A, Aperturas!$A$2), 0))</f>
        <v/>
      </c>
      <c r="MTJ224" s="21" t="str">
        <f>IF(MTJ220 = "", "", IFERROR(MTJ220 / SUMIFS(Aux_Totales!$N:$N, Aux_Totales!$F:$F, $F224, Aux_Totales!$A:$A, Aperturas!$A$2), 0))</f>
        <v/>
      </c>
      <c r="MTK224" s="21" t="str">
        <f>IF(MTK220 = "", "", IFERROR(MTK220 / SUMIFS(Aux_Totales!$N:$N, Aux_Totales!$F:$F, $F224, Aux_Totales!$A:$A, Aperturas!$A$2), 0))</f>
        <v/>
      </c>
      <c r="MTL224" s="21" t="str">
        <f>IF(MTL220 = "", "", IFERROR(MTL220 / SUMIFS(Aux_Totales!$N:$N, Aux_Totales!$F:$F, $F224, Aux_Totales!$A:$A, Aperturas!$A$2), 0))</f>
        <v/>
      </c>
      <c r="MTM224" s="21" t="str">
        <f>IF(MTM220 = "", "", IFERROR(MTM220 / SUMIFS(Aux_Totales!$N:$N, Aux_Totales!$F:$F, $F224, Aux_Totales!$A:$A, Aperturas!$A$2), 0))</f>
        <v/>
      </c>
      <c r="MTN224" s="21" t="str">
        <f>IF(MTN220 = "", "", IFERROR(MTN220 / SUMIFS(Aux_Totales!$N:$N, Aux_Totales!$F:$F, $F224, Aux_Totales!$A:$A, Aperturas!$A$2), 0))</f>
        <v/>
      </c>
      <c r="MTO224" s="21" t="str">
        <f>IF(MTO220 = "", "", IFERROR(MTO220 / SUMIFS(Aux_Totales!$N:$N, Aux_Totales!$F:$F, $F224, Aux_Totales!$A:$A, Aperturas!$A$2), 0))</f>
        <v/>
      </c>
      <c r="MTP224" s="21" t="str">
        <f>IF(MTP220 = "", "", IFERROR(MTP220 / SUMIFS(Aux_Totales!$N:$N, Aux_Totales!$F:$F, $F224, Aux_Totales!$A:$A, Aperturas!$A$2), 0))</f>
        <v/>
      </c>
      <c r="MTQ224" s="21" t="str">
        <f>IF(MTQ220 = "", "", IFERROR(MTQ220 / SUMIFS(Aux_Totales!$N:$N, Aux_Totales!$F:$F, $F224, Aux_Totales!$A:$A, Aperturas!$A$2), 0))</f>
        <v/>
      </c>
      <c r="MTR224" s="21" t="str">
        <f>IF(MTR220 = "", "", IFERROR(MTR220 / SUMIFS(Aux_Totales!$N:$N, Aux_Totales!$F:$F, $F224, Aux_Totales!$A:$A, Aperturas!$A$2), 0))</f>
        <v/>
      </c>
      <c r="MTS224" s="21" t="str">
        <f>IF(MTS220 = "", "", IFERROR(MTS220 / SUMIFS(Aux_Totales!$N:$N, Aux_Totales!$F:$F, $F224, Aux_Totales!$A:$A, Aperturas!$A$2), 0))</f>
        <v/>
      </c>
      <c r="MTT224" s="21" t="str">
        <f>IF(MTT220 = "", "", IFERROR(MTT220 / SUMIFS(Aux_Totales!$N:$N, Aux_Totales!$F:$F, $F224, Aux_Totales!$A:$A, Aperturas!$A$2), 0))</f>
        <v/>
      </c>
      <c r="MTU224" s="21" t="str">
        <f>IF(MTU220 = "", "", IFERROR(MTU220 / SUMIFS(Aux_Totales!$N:$N, Aux_Totales!$F:$F, $F224, Aux_Totales!$A:$A, Aperturas!$A$2), 0))</f>
        <v/>
      </c>
      <c r="MTV224" s="21" t="str">
        <f>IF(MTV220 = "", "", IFERROR(MTV220 / SUMIFS(Aux_Totales!$N:$N, Aux_Totales!$F:$F, $F224, Aux_Totales!$A:$A, Aperturas!$A$2), 0))</f>
        <v/>
      </c>
      <c r="MTW224" s="21" t="str">
        <f>IF(MTW220 = "", "", IFERROR(MTW220 / SUMIFS(Aux_Totales!$N:$N, Aux_Totales!$F:$F, $F224, Aux_Totales!$A:$A, Aperturas!$A$2), 0))</f>
        <v/>
      </c>
      <c r="MTX224" s="21" t="str">
        <f>IF(MTX220 = "", "", IFERROR(MTX220 / SUMIFS(Aux_Totales!$N:$N, Aux_Totales!$F:$F, $F224, Aux_Totales!$A:$A, Aperturas!$A$2), 0))</f>
        <v/>
      </c>
      <c r="MTY224" s="21" t="str">
        <f>IF(MTY220 = "", "", IFERROR(MTY220 / SUMIFS(Aux_Totales!$N:$N, Aux_Totales!$F:$F, $F224, Aux_Totales!$A:$A, Aperturas!$A$2), 0))</f>
        <v/>
      </c>
      <c r="MTZ224" s="21" t="str">
        <f>IF(MTZ220 = "", "", IFERROR(MTZ220 / SUMIFS(Aux_Totales!$N:$N, Aux_Totales!$F:$F, $F224, Aux_Totales!$A:$A, Aperturas!$A$2), 0))</f>
        <v/>
      </c>
      <c r="MUA224" s="21" t="str">
        <f>IF(MUA220 = "", "", IFERROR(MUA220 / SUMIFS(Aux_Totales!$N:$N, Aux_Totales!$F:$F, $F224, Aux_Totales!$A:$A, Aperturas!$A$2), 0))</f>
        <v/>
      </c>
      <c r="MUB224" s="21" t="str">
        <f>IF(MUB220 = "", "", IFERROR(MUB220 / SUMIFS(Aux_Totales!$N:$N, Aux_Totales!$F:$F, $F224, Aux_Totales!$A:$A, Aperturas!$A$2), 0))</f>
        <v/>
      </c>
      <c r="MUC224" s="21" t="str">
        <f>IF(MUC220 = "", "", IFERROR(MUC220 / SUMIFS(Aux_Totales!$N:$N, Aux_Totales!$F:$F, $F224, Aux_Totales!$A:$A, Aperturas!$A$2), 0))</f>
        <v/>
      </c>
      <c r="MUD224" s="21" t="str">
        <f>IF(MUD220 = "", "", IFERROR(MUD220 / SUMIFS(Aux_Totales!$N:$N, Aux_Totales!$F:$F, $F224, Aux_Totales!$A:$A, Aperturas!$A$2), 0))</f>
        <v/>
      </c>
      <c r="MUE224" s="21" t="str">
        <f>IF(MUE220 = "", "", IFERROR(MUE220 / SUMIFS(Aux_Totales!$N:$N, Aux_Totales!$F:$F, $F224, Aux_Totales!$A:$A, Aperturas!$A$2), 0))</f>
        <v/>
      </c>
      <c r="MUF224" s="21" t="str">
        <f>IF(MUF220 = "", "", IFERROR(MUF220 / SUMIFS(Aux_Totales!$N:$N, Aux_Totales!$F:$F, $F224, Aux_Totales!$A:$A, Aperturas!$A$2), 0))</f>
        <v/>
      </c>
      <c r="MUG224" s="21" t="str">
        <f>IF(MUG220 = "", "", IFERROR(MUG220 / SUMIFS(Aux_Totales!$N:$N, Aux_Totales!$F:$F, $F224, Aux_Totales!$A:$A, Aperturas!$A$2), 0))</f>
        <v/>
      </c>
      <c r="MUH224" s="21" t="str">
        <f>IF(MUH220 = "", "", IFERROR(MUH220 / SUMIFS(Aux_Totales!$N:$N, Aux_Totales!$F:$F, $F224, Aux_Totales!$A:$A, Aperturas!$A$2), 0))</f>
        <v/>
      </c>
      <c r="MUI224" s="21" t="str">
        <f>IF(MUI220 = "", "", IFERROR(MUI220 / SUMIFS(Aux_Totales!$N:$N, Aux_Totales!$F:$F, $F224, Aux_Totales!$A:$A, Aperturas!$A$2), 0))</f>
        <v/>
      </c>
      <c r="MUJ224" s="21" t="str">
        <f>IF(MUJ220 = "", "", IFERROR(MUJ220 / SUMIFS(Aux_Totales!$N:$N, Aux_Totales!$F:$F, $F224, Aux_Totales!$A:$A, Aperturas!$A$2), 0))</f>
        <v/>
      </c>
      <c r="MUK224" s="21" t="str">
        <f>IF(MUK220 = "", "", IFERROR(MUK220 / SUMIFS(Aux_Totales!$N:$N, Aux_Totales!$F:$F, $F224, Aux_Totales!$A:$A, Aperturas!$A$2), 0))</f>
        <v/>
      </c>
      <c r="MUL224" s="21" t="str">
        <f>IF(MUL220 = "", "", IFERROR(MUL220 / SUMIFS(Aux_Totales!$N:$N, Aux_Totales!$F:$F, $F224, Aux_Totales!$A:$A, Aperturas!$A$2), 0))</f>
        <v/>
      </c>
      <c r="MUM224" s="21" t="str">
        <f>IF(MUM220 = "", "", IFERROR(MUM220 / SUMIFS(Aux_Totales!$N:$N, Aux_Totales!$F:$F, $F224, Aux_Totales!$A:$A, Aperturas!$A$2), 0))</f>
        <v/>
      </c>
      <c r="MUN224" s="21" t="str">
        <f>IF(MUN220 = "", "", IFERROR(MUN220 / SUMIFS(Aux_Totales!$N:$N, Aux_Totales!$F:$F, $F224, Aux_Totales!$A:$A, Aperturas!$A$2), 0))</f>
        <v/>
      </c>
      <c r="MUO224" s="21" t="str">
        <f>IF(MUO220 = "", "", IFERROR(MUO220 / SUMIFS(Aux_Totales!$N:$N, Aux_Totales!$F:$F, $F224, Aux_Totales!$A:$A, Aperturas!$A$2), 0))</f>
        <v/>
      </c>
      <c r="MUP224" s="21" t="str">
        <f>IF(MUP220 = "", "", IFERROR(MUP220 / SUMIFS(Aux_Totales!$N:$N, Aux_Totales!$F:$F, $F224, Aux_Totales!$A:$A, Aperturas!$A$2), 0))</f>
        <v/>
      </c>
      <c r="MUQ224" s="21" t="str">
        <f>IF(MUQ220 = "", "", IFERROR(MUQ220 / SUMIFS(Aux_Totales!$N:$N, Aux_Totales!$F:$F, $F224, Aux_Totales!$A:$A, Aperturas!$A$2), 0))</f>
        <v/>
      </c>
      <c r="MUR224" s="21" t="str">
        <f>IF(MUR220 = "", "", IFERROR(MUR220 / SUMIFS(Aux_Totales!$N:$N, Aux_Totales!$F:$F, $F224, Aux_Totales!$A:$A, Aperturas!$A$2), 0))</f>
        <v/>
      </c>
      <c r="MUS224" s="21" t="str">
        <f>IF(MUS220 = "", "", IFERROR(MUS220 / SUMIFS(Aux_Totales!$N:$N, Aux_Totales!$F:$F, $F224, Aux_Totales!$A:$A, Aperturas!$A$2), 0))</f>
        <v/>
      </c>
      <c r="MUT224" s="21" t="str">
        <f>IF(MUT220 = "", "", IFERROR(MUT220 / SUMIFS(Aux_Totales!$N:$N, Aux_Totales!$F:$F, $F224, Aux_Totales!$A:$A, Aperturas!$A$2), 0))</f>
        <v/>
      </c>
      <c r="MUU224" s="21" t="str">
        <f>IF(MUU220 = "", "", IFERROR(MUU220 / SUMIFS(Aux_Totales!$N:$N, Aux_Totales!$F:$F, $F224, Aux_Totales!$A:$A, Aperturas!$A$2), 0))</f>
        <v/>
      </c>
      <c r="MUV224" s="21" t="str">
        <f>IF(MUV220 = "", "", IFERROR(MUV220 / SUMIFS(Aux_Totales!$N:$N, Aux_Totales!$F:$F, $F224, Aux_Totales!$A:$A, Aperturas!$A$2), 0))</f>
        <v/>
      </c>
      <c r="MUW224" s="21" t="str">
        <f>IF(MUW220 = "", "", IFERROR(MUW220 / SUMIFS(Aux_Totales!$N:$N, Aux_Totales!$F:$F, $F224, Aux_Totales!$A:$A, Aperturas!$A$2), 0))</f>
        <v/>
      </c>
      <c r="MUX224" s="21" t="str">
        <f>IF(MUX220 = "", "", IFERROR(MUX220 / SUMIFS(Aux_Totales!$N:$N, Aux_Totales!$F:$F, $F224, Aux_Totales!$A:$A, Aperturas!$A$2), 0))</f>
        <v/>
      </c>
      <c r="MUY224" s="21" t="str">
        <f>IF(MUY220 = "", "", IFERROR(MUY220 / SUMIFS(Aux_Totales!$N:$N, Aux_Totales!$F:$F, $F224, Aux_Totales!$A:$A, Aperturas!$A$2), 0))</f>
        <v/>
      </c>
      <c r="MUZ224" s="21" t="str">
        <f>IF(MUZ220 = "", "", IFERROR(MUZ220 / SUMIFS(Aux_Totales!$N:$N, Aux_Totales!$F:$F, $F224, Aux_Totales!$A:$A, Aperturas!$A$2), 0))</f>
        <v/>
      </c>
      <c r="MVA224" s="21" t="str">
        <f>IF(MVA220 = "", "", IFERROR(MVA220 / SUMIFS(Aux_Totales!$N:$N, Aux_Totales!$F:$F, $F224, Aux_Totales!$A:$A, Aperturas!$A$2), 0))</f>
        <v/>
      </c>
      <c r="MVB224" s="21" t="str">
        <f>IF(MVB220 = "", "", IFERROR(MVB220 / SUMIFS(Aux_Totales!$N:$N, Aux_Totales!$F:$F, $F224, Aux_Totales!$A:$A, Aperturas!$A$2), 0))</f>
        <v/>
      </c>
      <c r="MVC224" s="21" t="str">
        <f>IF(MVC220 = "", "", IFERROR(MVC220 / SUMIFS(Aux_Totales!$N:$N, Aux_Totales!$F:$F, $F224, Aux_Totales!$A:$A, Aperturas!$A$2), 0))</f>
        <v/>
      </c>
      <c r="MVD224" s="21" t="str">
        <f>IF(MVD220 = "", "", IFERROR(MVD220 / SUMIFS(Aux_Totales!$N:$N, Aux_Totales!$F:$F, $F224, Aux_Totales!$A:$A, Aperturas!$A$2), 0))</f>
        <v/>
      </c>
      <c r="MVE224" s="21" t="str">
        <f>IF(MVE220 = "", "", IFERROR(MVE220 / SUMIFS(Aux_Totales!$N:$N, Aux_Totales!$F:$F, $F224, Aux_Totales!$A:$A, Aperturas!$A$2), 0))</f>
        <v/>
      </c>
      <c r="MVF224" s="21" t="str">
        <f>IF(MVF220 = "", "", IFERROR(MVF220 / SUMIFS(Aux_Totales!$N:$N, Aux_Totales!$F:$F, $F224, Aux_Totales!$A:$A, Aperturas!$A$2), 0))</f>
        <v/>
      </c>
      <c r="MVG224" s="21" t="str">
        <f>IF(MVG220 = "", "", IFERROR(MVG220 / SUMIFS(Aux_Totales!$N:$N, Aux_Totales!$F:$F, $F224, Aux_Totales!$A:$A, Aperturas!$A$2), 0))</f>
        <v/>
      </c>
      <c r="MVH224" s="21" t="str">
        <f>IF(MVH220 = "", "", IFERROR(MVH220 / SUMIFS(Aux_Totales!$N:$N, Aux_Totales!$F:$F, $F224, Aux_Totales!$A:$A, Aperturas!$A$2), 0))</f>
        <v/>
      </c>
      <c r="MVI224" s="21" t="str">
        <f>IF(MVI220 = "", "", IFERROR(MVI220 / SUMIFS(Aux_Totales!$N:$N, Aux_Totales!$F:$F, $F224, Aux_Totales!$A:$A, Aperturas!$A$2), 0))</f>
        <v/>
      </c>
      <c r="MVJ224" s="21" t="str">
        <f>IF(MVJ220 = "", "", IFERROR(MVJ220 / SUMIFS(Aux_Totales!$N:$N, Aux_Totales!$F:$F, $F224, Aux_Totales!$A:$A, Aperturas!$A$2), 0))</f>
        <v/>
      </c>
      <c r="MVK224" s="21" t="str">
        <f>IF(MVK220 = "", "", IFERROR(MVK220 / SUMIFS(Aux_Totales!$N:$N, Aux_Totales!$F:$F, $F224, Aux_Totales!$A:$A, Aperturas!$A$2), 0))</f>
        <v/>
      </c>
      <c r="MVL224" s="21" t="str">
        <f>IF(MVL220 = "", "", IFERROR(MVL220 / SUMIFS(Aux_Totales!$N:$N, Aux_Totales!$F:$F, $F224, Aux_Totales!$A:$A, Aperturas!$A$2), 0))</f>
        <v/>
      </c>
      <c r="MVM224" s="21" t="str">
        <f>IF(MVM220 = "", "", IFERROR(MVM220 / SUMIFS(Aux_Totales!$N:$N, Aux_Totales!$F:$F, $F224, Aux_Totales!$A:$A, Aperturas!$A$2), 0))</f>
        <v/>
      </c>
      <c r="MVN224" s="21" t="str">
        <f>IF(MVN220 = "", "", IFERROR(MVN220 / SUMIFS(Aux_Totales!$N:$N, Aux_Totales!$F:$F, $F224, Aux_Totales!$A:$A, Aperturas!$A$2), 0))</f>
        <v/>
      </c>
      <c r="MVO224" s="21" t="str">
        <f>IF(MVO220 = "", "", IFERROR(MVO220 / SUMIFS(Aux_Totales!$N:$N, Aux_Totales!$F:$F, $F224, Aux_Totales!$A:$A, Aperturas!$A$2), 0))</f>
        <v/>
      </c>
      <c r="MVP224" s="21" t="str">
        <f>IF(MVP220 = "", "", IFERROR(MVP220 / SUMIFS(Aux_Totales!$N:$N, Aux_Totales!$F:$F, $F224, Aux_Totales!$A:$A, Aperturas!$A$2), 0))</f>
        <v/>
      </c>
      <c r="MVQ224" s="21" t="str">
        <f>IF(MVQ220 = "", "", IFERROR(MVQ220 / SUMIFS(Aux_Totales!$N:$N, Aux_Totales!$F:$F, $F224, Aux_Totales!$A:$A, Aperturas!$A$2), 0))</f>
        <v/>
      </c>
      <c r="MVR224" s="21" t="str">
        <f>IF(MVR220 = "", "", IFERROR(MVR220 / SUMIFS(Aux_Totales!$N:$N, Aux_Totales!$F:$F, $F224, Aux_Totales!$A:$A, Aperturas!$A$2), 0))</f>
        <v/>
      </c>
      <c r="MVS224" s="21" t="str">
        <f>IF(MVS220 = "", "", IFERROR(MVS220 / SUMIFS(Aux_Totales!$N:$N, Aux_Totales!$F:$F, $F224, Aux_Totales!$A:$A, Aperturas!$A$2), 0))</f>
        <v/>
      </c>
      <c r="MVT224" s="21" t="str">
        <f>IF(MVT220 = "", "", IFERROR(MVT220 / SUMIFS(Aux_Totales!$N:$N, Aux_Totales!$F:$F, $F224, Aux_Totales!$A:$A, Aperturas!$A$2), 0))</f>
        <v/>
      </c>
      <c r="MVU224" s="21" t="str">
        <f>IF(MVU220 = "", "", IFERROR(MVU220 / SUMIFS(Aux_Totales!$N:$N, Aux_Totales!$F:$F, $F224, Aux_Totales!$A:$A, Aperturas!$A$2), 0))</f>
        <v/>
      </c>
      <c r="MVV224" s="21" t="str">
        <f>IF(MVV220 = "", "", IFERROR(MVV220 / SUMIFS(Aux_Totales!$N:$N, Aux_Totales!$F:$F, $F224, Aux_Totales!$A:$A, Aperturas!$A$2), 0))</f>
        <v/>
      </c>
      <c r="MVW224" s="21" t="str">
        <f>IF(MVW220 = "", "", IFERROR(MVW220 / SUMIFS(Aux_Totales!$N:$N, Aux_Totales!$F:$F, $F224, Aux_Totales!$A:$A, Aperturas!$A$2), 0))</f>
        <v/>
      </c>
      <c r="MVX224" s="21" t="str">
        <f>IF(MVX220 = "", "", IFERROR(MVX220 / SUMIFS(Aux_Totales!$N:$N, Aux_Totales!$F:$F, $F224, Aux_Totales!$A:$A, Aperturas!$A$2), 0))</f>
        <v/>
      </c>
      <c r="MVY224" s="21" t="str">
        <f>IF(MVY220 = "", "", IFERROR(MVY220 / SUMIFS(Aux_Totales!$N:$N, Aux_Totales!$F:$F, $F224, Aux_Totales!$A:$A, Aperturas!$A$2), 0))</f>
        <v/>
      </c>
      <c r="MVZ224" s="21" t="str">
        <f>IF(MVZ220 = "", "", IFERROR(MVZ220 / SUMIFS(Aux_Totales!$N:$N, Aux_Totales!$F:$F, $F224, Aux_Totales!$A:$A, Aperturas!$A$2), 0))</f>
        <v/>
      </c>
      <c r="MWA224" s="21" t="str">
        <f>IF(MWA220 = "", "", IFERROR(MWA220 / SUMIFS(Aux_Totales!$N:$N, Aux_Totales!$F:$F, $F224, Aux_Totales!$A:$A, Aperturas!$A$2), 0))</f>
        <v/>
      </c>
      <c r="MWB224" s="21" t="str">
        <f>IF(MWB220 = "", "", IFERROR(MWB220 / SUMIFS(Aux_Totales!$N:$N, Aux_Totales!$F:$F, $F224, Aux_Totales!$A:$A, Aperturas!$A$2), 0))</f>
        <v/>
      </c>
      <c r="MWC224" s="21" t="str">
        <f>IF(MWC220 = "", "", IFERROR(MWC220 / SUMIFS(Aux_Totales!$N:$N, Aux_Totales!$F:$F, $F224, Aux_Totales!$A:$A, Aperturas!$A$2), 0))</f>
        <v/>
      </c>
      <c r="MWD224" s="21" t="str">
        <f>IF(MWD220 = "", "", IFERROR(MWD220 / SUMIFS(Aux_Totales!$N:$N, Aux_Totales!$F:$F, $F224, Aux_Totales!$A:$A, Aperturas!$A$2), 0))</f>
        <v/>
      </c>
      <c r="MWE224" s="21" t="str">
        <f>IF(MWE220 = "", "", IFERROR(MWE220 / SUMIFS(Aux_Totales!$N:$N, Aux_Totales!$F:$F, $F224, Aux_Totales!$A:$A, Aperturas!$A$2), 0))</f>
        <v/>
      </c>
      <c r="MWF224" s="21" t="str">
        <f>IF(MWF220 = "", "", IFERROR(MWF220 / SUMIFS(Aux_Totales!$N:$N, Aux_Totales!$F:$F, $F224, Aux_Totales!$A:$A, Aperturas!$A$2), 0))</f>
        <v/>
      </c>
      <c r="MWG224" s="21" t="str">
        <f>IF(MWG220 = "", "", IFERROR(MWG220 / SUMIFS(Aux_Totales!$N:$N, Aux_Totales!$F:$F, $F224, Aux_Totales!$A:$A, Aperturas!$A$2), 0))</f>
        <v/>
      </c>
      <c r="MWH224" s="21" t="str">
        <f>IF(MWH220 = "", "", IFERROR(MWH220 / SUMIFS(Aux_Totales!$N:$N, Aux_Totales!$F:$F, $F224, Aux_Totales!$A:$A, Aperturas!$A$2), 0))</f>
        <v/>
      </c>
      <c r="MWI224" s="21" t="str">
        <f>IF(MWI220 = "", "", IFERROR(MWI220 / SUMIFS(Aux_Totales!$N:$N, Aux_Totales!$F:$F, $F224, Aux_Totales!$A:$A, Aperturas!$A$2), 0))</f>
        <v/>
      </c>
      <c r="MWJ224" s="21" t="str">
        <f>IF(MWJ220 = "", "", IFERROR(MWJ220 / SUMIFS(Aux_Totales!$N:$N, Aux_Totales!$F:$F, $F224, Aux_Totales!$A:$A, Aperturas!$A$2), 0))</f>
        <v/>
      </c>
      <c r="MWK224" s="21" t="str">
        <f>IF(MWK220 = "", "", IFERROR(MWK220 / SUMIFS(Aux_Totales!$N:$N, Aux_Totales!$F:$F, $F224, Aux_Totales!$A:$A, Aperturas!$A$2), 0))</f>
        <v/>
      </c>
      <c r="MWL224" s="21" t="str">
        <f>IF(MWL220 = "", "", IFERROR(MWL220 / SUMIFS(Aux_Totales!$N:$N, Aux_Totales!$F:$F, $F224, Aux_Totales!$A:$A, Aperturas!$A$2), 0))</f>
        <v/>
      </c>
      <c r="MWM224" s="21" t="str">
        <f>IF(MWM220 = "", "", IFERROR(MWM220 / SUMIFS(Aux_Totales!$N:$N, Aux_Totales!$F:$F, $F224, Aux_Totales!$A:$A, Aperturas!$A$2), 0))</f>
        <v/>
      </c>
      <c r="MWN224" s="21" t="str">
        <f>IF(MWN220 = "", "", IFERROR(MWN220 / SUMIFS(Aux_Totales!$N:$N, Aux_Totales!$F:$F, $F224, Aux_Totales!$A:$A, Aperturas!$A$2), 0))</f>
        <v/>
      </c>
      <c r="MWO224" s="21" t="str">
        <f>IF(MWO220 = "", "", IFERROR(MWO220 / SUMIFS(Aux_Totales!$N:$N, Aux_Totales!$F:$F, $F224, Aux_Totales!$A:$A, Aperturas!$A$2), 0))</f>
        <v/>
      </c>
      <c r="MWP224" s="21" t="str">
        <f>IF(MWP220 = "", "", IFERROR(MWP220 / SUMIFS(Aux_Totales!$N:$N, Aux_Totales!$F:$F, $F224, Aux_Totales!$A:$A, Aperturas!$A$2), 0))</f>
        <v/>
      </c>
      <c r="MWQ224" s="21" t="str">
        <f>IF(MWQ220 = "", "", IFERROR(MWQ220 / SUMIFS(Aux_Totales!$N:$N, Aux_Totales!$F:$F, $F224, Aux_Totales!$A:$A, Aperturas!$A$2), 0))</f>
        <v/>
      </c>
      <c r="MWR224" s="21" t="str">
        <f>IF(MWR220 = "", "", IFERROR(MWR220 / SUMIFS(Aux_Totales!$N:$N, Aux_Totales!$F:$F, $F224, Aux_Totales!$A:$A, Aperturas!$A$2), 0))</f>
        <v/>
      </c>
      <c r="MWS224" s="21" t="str">
        <f>IF(MWS220 = "", "", IFERROR(MWS220 / SUMIFS(Aux_Totales!$N:$N, Aux_Totales!$F:$F, $F224, Aux_Totales!$A:$A, Aperturas!$A$2), 0))</f>
        <v/>
      </c>
      <c r="MWT224" s="21" t="str">
        <f>IF(MWT220 = "", "", IFERROR(MWT220 / SUMIFS(Aux_Totales!$N:$N, Aux_Totales!$F:$F, $F224, Aux_Totales!$A:$A, Aperturas!$A$2), 0))</f>
        <v/>
      </c>
      <c r="MWU224" s="21" t="str">
        <f>IF(MWU220 = "", "", IFERROR(MWU220 / SUMIFS(Aux_Totales!$N:$N, Aux_Totales!$F:$F, $F224, Aux_Totales!$A:$A, Aperturas!$A$2), 0))</f>
        <v/>
      </c>
      <c r="MWV224" s="21" t="str">
        <f>IF(MWV220 = "", "", IFERROR(MWV220 / SUMIFS(Aux_Totales!$N:$N, Aux_Totales!$F:$F, $F224, Aux_Totales!$A:$A, Aperturas!$A$2), 0))</f>
        <v/>
      </c>
      <c r="MWW224" s="21" t="str">
        <f>IF(MWW220 = "", "", IFERROR(MWW220 / SUMIFS(Aux_Totales!$N:$N, Aux_Totales!$F:$F, $F224, Aux_Totales!$A:$A, Aperturas!$A$2), 0))</f>
        <v/>
      </c>
      <c r="MWX224" s="21" t="str">
        <f>IF(MWX220 = "", "", IFERROR(MWX220 / SUMIFS(Aux_Totales!$N:$N, Aux_Totales!$F:$F, $F224, Aux_Totales!$A:$A, Aperturas!$A$2), 0))</f>
        <v/>
      </c>
      <c r="MWY224" s="21" t="str">
        <f>IF(MWY220 = "", "", IFERROR(MWY220 / SUMIFS(Aux_Totales!$N:$N, Aux_Totales!$F:$F, $F224, Aux_Totales!$A:$A, Aperturas!$A$2), 0))</f>
        <v/>
      </c>
      <c r="MWZ224" s="21" t="str">
        <f>IF(MWZ220 = "", "", IFERROR(MWZ220 / SUMIFS(Aux_Totales!$N:$N, Aux_Totales!$F:$F, $F224, Aux_Totales!$A:$A, Aperturas!$A$2), 0))</f>
        <v/>
      </c>
      <c r="MXA224" s="21" t="str">
        <f>IF(MXA220 = "", "", IFERROR(MXA220 / SUMIFS(Aux_Totales!$N:$N, Aux_Totales!$F:$F, $F224, Aux_Totales!$A:$A, Aperturas!$A$2), 0))</f>
        <v/>
      </c>
      <c r="MXB224" s="21" t="str">
        <f>IF(MXB220 = "", "", IFERROR(MXB220 / SUMIFS(Aux_Totales!$N:$N, Aux_Totales!$F:$F, $F224, Aux_Totales!$A:$A, Aperturas!$A$2), 0))</f>
        <v/>
      </c>
      <c r="MXC224" s="21" t="str">
        <f>IF(MXC220 = "", "", IFERROR(MXC220 / SUMIFS(Aux_Totales!$N:$N, Aux_Totales!$F:$F, $F224, Aux_Totales!$A:$A, Aperturas!$A$2), 0))</f>
        <v/>
      </c>
      <c r="MXD224" s="21" t="str">
        <f>IF(MXD220 = "", "", IFERROR(MXD220 / SUMIFS(Aux_Totales!$N:$N, Aux_Totales!$F:$F, $F224, Aux_Totales!$A:$A, Aperturas!$A$2), 0))</f>
        <v/>
      </c>
      <c r="MXE224" s="21" t="str">
        <f>IF(MXE220 = "", "", IFERROR(MXE220 / SUMIFS(Aux_Totales!$N:$N, Aux_Totales!$F:$F, $F224, Aux_Totales!$A:$A, Aperturas!$A$2), 0))</f>
        <v/>
      </c>
      <c r="MXF224" s="21" t="str">
        <f>IF(MXF220 = "", "", IFERROR(MXF220 / SUMIFS(Aux_Totales!$N:$N, Aux_Totales!$F:$F, $F224, Aux_Totales!$A:$A, Aperturas!$A$2), 0))</f>
        <v/>
      </c>
      <c r="MXG224" s="21" t="str">
        <f>IF(MXG220 = "", "", IFERROR(MXG220 / SUMIFS(Aux_Totales!$N:$N, Aux_Totales!$F:$F, $F224, Aux_Totales!$A:$A, Aperturas!$A$2), 0))</f>
        <v/>
      </c>
      <c r="MXH224" s="21" t="str">
        <f>IF(MXH220 = "", "", IFERROR(MXH220 / SUMIFS(Aux_Totales!$N:$N, Aux_Totales!$F:$F, $F224, Aux_Totales!$A:$A, Aperturas!$A$2), 0))</f>
        <v/>
      </c>
      <c r="MXI224" s="21" t="str">
        <f>IF(MXI220 = "", "", IFERROR(MXI220 / SUMIFS(Aux_Totales!$N:$N, Aux_Totales!$F:$F, $F224, Aux_Totales!$A:$A, Aperturas!$A$2), 0))</f>
        <v/>
      </c>
      <c r="MXJ224" s="21" t="str">
        <f>IF(MXJ220 = "", "", IFERROR(MXJ220 / SUMIFS(Aux_Totales!$N:$N, Aux_Totales!$F:$F, $F224, Aux_Totales!$A:$A, Aperturas!$A$2), 0))</f>
        <v/>
      </c>
      <c r="MXK224" s="21" t="str">
        <f>IF(MXK220 = "", "", IFERROR(MXK220 / SUMIFS(Aux_Totales!$N:$N, Aux_Totales!$F:$F, $F224, Aux_Totales!$A:$A, Aperturas!$A$2), 0))</f>
        <v/>
      </c>
      <c r="MXL224" s="21" t="str">
        <f>IF(MXL220 = "", "", IFERROR(MXL220 / SUMIFS(Aux_Totales!$N:$N, Aux_Totales!$F:$F, $F224, Aux_Totales!$A:$A, Aperturas!$A$2), 0))</f>
        <v/>
      </c>
      <c r="MXM224" s="21" t="str">
        <f>IF(MXM220 = "", "", IFERROR(MXM220 / SUMIFS(Aux_Totales!$N:$N, Aux_Totales!$F:$F, $F224, Aux_Totales!$A:$A, Aperturas!$A$2), 0))</f>
        <v/>
      </c>
      <c r="MXN224" s="21" t="str">
        <f>IF(MXN220 = "", "", IFERROR(MXN220 / SUMIFS(Aux_Totales!$N:$N, Aux_Totales!$F:$F, $F224, Aux_Totales!$A:$A, Aperturas!$A$2), 0))</f>
        <v/>
      </c>
      <c r="MXO224" s="21" t="str">
        <f>IF(MXO220 = "", "", IFERROR(MXO220 / SUMIFS(Aux_Totales!$N:$N, Aux_Totales!$F:$F, $F224, Aux_Totales!$A:$A, Aperturas!$A$2), 0))</f>
        <v/>
      </c>
      <c r="MXP224" s="21" t="str">
        <f>IF(MXP220 = "", "", IFERROR(MXP220 / SUMIFS(Aux_Totales!$N:$N, Aux_Totales!$F:$F, $F224, Aux_Totales!$A:$A, Aperturas!$A$2), 0))</f>
        <v/>
      </c>
      <c r="MXQ224" s="21" t="str">
        <f>IF(MXQ220 = "", "", IFERROR(MXQ220 / SUMIFS(Aux_Totales!$N:$N, Aux_Totales!$F:$F, $F224, Aux_Totales!$A:$A, Aperturas!$A$2), 0))</f>
        <v/>
      </c>
      <c r="MXR224" s="21" t="str">
        <f>IF(MXR220 = "", "", IFERROR(MXR220 / SUMIFS(Aux_Totales!$N:$N, Aux_Totales!$F:$F, $F224, Aux_Totales!$A:$A, Aperturas!$A$2), 0))</f>
        <v/>
      </c>
      <c r="MXS224" s="21" t="str">
        <f>IF(MXS220 = "", "", IFERROR(MXS220 / SUMIFS(Aux_Totales!$N:$N, Aux_Totales!$F:$F, $F224, Aux_Totales!$A:$A, Aperturas!$A$2), 0))</f>
        <v/>
      </c>
      <c r="MXT224" s="21" t="str">
        <f>IF(MXT220 = "", "", IFERROR(MXT220 / SUMIFS(Aux_Totales!$N:$N, Aux_Totales!$F:$F, $F224, Aux_Totales!$A:$A, Aperturas!$A$2), 0))</f>
        <v/>
      </c>
      <c r="MXU224" s="21" t="str">
        <f>IF(MXU220 = "", "", IFERROR(MXU220 / SUMIFS(Aux_Totales!$N:$N, Aux_Totales!$F:$F, $F224, Aux_Totales!$A:$A, Aperturas!$A$2), 0))</f>
        <v/>
      </c>
      <c r="MXV224" s="21" t="str">
        <f>IF(MXV220 = "", "", IFERROR(MXV220 / SUMIFS(Aux_Totales!$N:$N, Aux_Totales!$F:$F, $F224, Aux_Totales!$A:$A, Aperturas!$A$2), 0))</f>
        <v/>
      </c>
      <c r="MXW224" s="21" t="str">
        <f>IF(MXW220 = "", "", IFERROR(MXW220 / SUMIFS(Aux_Totales!$N:$N, Aux_Totales!$F:$F, $F224, Aux_Totales!$A:$A, Aperturas!$A$2), 0))</f>
        <v/>
      </c>
      <c r="MXX224" s="21" t="str">
        <f>IF(MXX220 = "", "", IFERROR(MXX220 / SUMIFS(Aux_Totales!$N:$N, Aux_Totales!$F:$F, $F224, Aux_Totales!$A:$A, Aperturas!$A$2), 0))</f>
        <v/>
      </c>
      <c r="MXY224" s="21" t="str">
        <f>IF(MXY220 = "", "", IFERROR(MXY220 / SUMIFS(Aux_Totales!$N:$N, Aux_Totales!$F:$F, $F224, Aux_Totales!$A:$A, Aperturas!$A$2), 0))</f>
        <v/>
      </c>
      <c r="MXZ224" s="21" t="str">
        <f>IF(MXZ220 = "", "", IFERROR(MXZ220 / SUMIFS(Aux_Totales!$N:$N, Aux_Totales!$F:$F, $F224, Aux_Totales!$A:$A, Aperturas!$A$2), 0))</f>
        <v/>
      </c>
      <c r="MYA224" s="21" t="str">
        <f>IF(MYA220 = "", "", IFERROR(MYA220 / SUMIFS(Aux_Totales!$N:$N, Aux_Totales!$F:$F, $F224, Aux_Totales!$A:$A, Aperturas!$A$2), 0))</f>
        <v/>
      </c>
      <c r="MYB224" s="21" t="str">
        <f>IF(MYB220 = "", "", IFERROR(MYB220 / SUMIFS(Aux_Totales!$N:$N, Aux_Totales!$F:$F, $F224, Aux_Totales!$A:$A, Aperturas!$A$2), 0))</f>
        <v/>
      </c>
      <c r="MYC224" s="21" t="str">
        <f>IF(MYC220 = "", "", IFERROR(MYC220 / SUMIFS(Aux_Totales!$N:$N, Aux_Totales!$F:$F, $F224, Aux_Totales!$A:$A, Aperturas!$A$2), 0))</f>
        <v/>
      </c>
      <c r="MYD224" s="21" t="str">
        <f>IF(MYD220 = "", "", IFERROR(MYD220 / SUMIFS(Aux_Totales!$N:$N, Aux_Totales!$F:$F, $F224, Aux_Totales!$A:$A, Aperturas!$A$2), 0))</f>
        <v/>
      </c>
      <c r="MYE224" s="21" t="str">
        <f>IF(MYE220 = "", "", IFERROR(MYE220 / SUMIFS(Aux_Totales!$N:$N, Aux_Totales!$F:$F, $F224, Aux_Totales!$A:$A, Aperturas!$A$2), 0))</f>
        <v/>
      </c>
      <c r="MYF224" s="21" t="str">
        <f>IF(MYF220 = "", "", IFERROR(MYF220 / SUMIFS(Aux_Totales!$N:$N, Aux_Totales!$F:$F, $F224, Aux_Totales!$A:$A, Aperturas!$A$2), 0))</f>
        <v/>
      </c>
      <c r="MYG224" s="21" t="str">
        <f>IF(MYG220 = "", "", IFERROR(MYG220 / SUMIFS(Aux_Totales!$N:$N, Aux_Totales!$F:$F, $F224, Aux_Totales!$A:$A, Aperturas!$A$2), 0))</f>
        <v/>
      </c>
      <c r="MYH224" s="21" t="str">
        <f>IF(MYH220 = "", "", IFERROR(MYH220 / SUMIFS(Aux_Totales!$N:$N, Aux_Totales!$F:$F, $F224, Aux_Totales!$A:$A, Aperturas!$A$2), 0))</f>
        <v/>
      </c>
      <c r="MYI224" s="21" t="str">
        <f>IF(MYI220 = "", "", IFERROR(MYI220 / SUMIFS(Aux_Totales!$N:$N, Aux_Totales!$F:$F, $F224, Aux_Totales!$A:$A, Aperturas!$A$2), 0))</f>
        <v/>
      </c>
      <c r="MYJ224" s="21" t="str">
        <f>IF(MYJ220 = "", "", IFERROR(MYJ220 / SUMIFS(Aux_Totales!$N:$N, Aux_Totales!$F:$F, $F224, Aux_Totales!$A:$A, Aperturas!$A$2), 0))</f>
        <v/>
      </c>
      <c r="MYK224" s="21" t="str">
        <f>IF(MYK220 = "", "", IFERROR(MYK220 / SUMIFS(Aux_Totales!$N:$N, Aux_Totales!$F:$F, $F224, Aux_Totales!$A:$A, Aperturas!$A$2), 0))</f>
        <v/>
      </c>
      <c r="MYL224" s="21" t="str">
        <f>IF(MYL220 = "", "", IFERROR(MYL220 / SUMIFS(Aux_Totales!$N:$N, Aux_Totales!$F:$F, $F224, Aux_Totales!$A:$A, Aperturas!$A$2), 0))</f>
        <v/>
      </c>
      <c r="MYM224" s="21" t="str">
        <f>IF(MYM220 = "", "", IFERROR(MYM220 / SUMIFS(Aux_Totales!$N:$N, Aux_Totales!$F:$F, $F224, Aux_Totales!$A:$A, Aperturas!$A$2), 0))</f>
        <v/>
      </c>
      <c r="MYN224" s="21" t="str">
        <f>IF(MYN220 = "", "", IFERROR(MYN220 / SUMIFS(Aux_Totales!$N:$N, Aux_Totales!$F:$F, $F224, Aux_Totales!$A:$A, Aperturas!$A$2), 0))</f>
        <v/>
      </c>
      <c r="MYO224" s="21" t="str">
        <f>IF(MYO220 = "", "", IFERROR(MYO220 / SUMIFS(Aux_Totales!$N:$N, Aux_Totales!$F:$F, $F224, Aux_Totales!$A:$A, Aperturas!$A$2), 0))</f>
        <v/>
      </c>
      <c r="MYP224" s="21" t="str">
        <f>IF(MYP220 = "", "", IFERROR(MYP220 / SUMIFS(Aux_Totales!$N:$N, Aux_Totales!$F:$F, $F224, Aux_Totales!$A:$A, Aperturas!$A$2), 0))</f>
        <v/>
      </c>
      <c r="MYQ224" s="21" t="str">
        <f>IF(MYQ220 = "", "", IFERROR(MYQ220 / SUMIFS(Aux_Totales!$N:$N, Aux_Totales!$F:$F, $F224, Aux_Totales!$A:$A, Aperturas!$A$2), 0))</f>
        <v/>
      </c>
      <c r="MYR224" s="21" t="str">
        <f>IF(MYR220 = "", "", IFERROR(MYR220 / SUMIFS(Aux_Totales!$N:$N, Aux_Totales!$F:$F, $F224, Aux_Totales!$A:$A, Aperturas!$A$2), 0))</f>
        <v/>
      </c>
      <c r="MYS224" s="21" t="str">
        <f>IF(MYS220 = "", "", IFERROR(MYS220 / SUMIFS(Aux_Totales!$N:$N, Aux_Totales!$F:$F, $F224, Aux_Totales!$A:$A, Aperturas!$A$2), 0))</f>
        <v/>
      </c>
      <c r="MYT224" s="21" t="str">
        <f>IF(MYT220 = "", "", IFERROR(MYT220 / SUMIFS(Aux_Totales!$N:$N, Aux_Totales!$F:$F, $F224, Aux_Totales!$A:$A, Aperturas!$A$2), 0))</f>
        <v/>
      </c>
      <c r="MYU224" s="21" t="str">
        <f>IF(MYU220 = "", "", IFERROR(MYU220 / SUMIFS(Aux_Totales!$N:$N, Aux_Totales!$F:$F, $F224, Aux_Totales!$A:$A, Aperturas!$A$2), 0))</f>
        <v/>
      </c>
      <c r="MYV224" s="21" t="str">
        <f>IF(MYV220 = "", "", IFERROR(MYV220 / SUMIFS(Aux_Totales!$N:$N, Aux_Totales!$F:$F, $F224, Aux_Totales!$A:$A, Aperturas!$A$2), 0))</f>
        <v/>
      </c>
      <c r="MYW224" s="21" t="str">
        <f>IF(MYW220 = "", "", IFERROR(MYW220 / SUMIFS(Aux_Totales!$N:$N, Aux_Totales!$F:$F, $F224, Aux_Totales!$A:$A, Aperturas!$A$2), 0))</f>
        <v/>
      </c>
      <c r="MYX224" s="21" t="str">
        <f>IF(MYX220 = "", "", IFERROR(MYX220 / SUMIFS(Aux_Totales!$N:$N, Aux_Totales!$F:$F, $F224, Aux_Totales!$A:$A, Aperturas!$A$2), 0))</f>
        <v/>
      </c>
      <c r="MYY224" s="21" t="str">
        <f>IF(MYY220 = "", "", IFERROR(MYY220 / SUMIFS(Aux_Totales!$N:$N, Aux_Totales!$F:$F, $F224, Aux_Totales!$A:$A, Aperturas!$A$2), 0))</f>
        <v/>
      </c>
      <c r="MYZ224" s="21" t="str">
        <f>IF(MYZ220 = "", "", IFERROR(MYZ220 / SUMIFS(Aux_Totales!$N:$N, Aux_Totales!$F:$F, $F224, Aux_Totales!$A:$A, Aperturas!$A$2), 0))</f>
        <v/>
      </c>
      <c r="MZA224" s="21" t="str">
        <f>IF(MZA220 = "", "", IFERROR(MZA220 / SUMIFS(Aux_Totales!$N:$N, Aux_Totales!$F:$F, $F224, Aux_Totales!$A:$A, Aperturas!$A$2), 0))</f>
        <v/>
      </c>
      <c r="MZB224" s="21" t="str">
        <f>IF(MZB220 = "", "", IFERROR(MZB220 / SUMIFS(Aux_Totales!$N:$N, Aux_Totales!$F:$F, $F224, Aux_Totales!$A:$A, Aperturas!$A$2), 0))</f>
        <v/>
      </c>
      <c r="MZC224" s="21" t="str">
        <f>IF(MZC220 = "", "", IFERROR(MZC220 / SUMIFS(Aux_Totales!$N:$N, Aux_Totales!$F:$F, $F224, Aux_Totales!$A:$A, Aperturas!$A$2), 0))</f>
        <v/>
      </c>
      <c r="MZD224" s="21" t="str">
        <f>IF(MZD220 = "", "", IFERROR(MZD220 / SUMIFS(Aux_Totales!$N:$N, Aux_Totales!$F:$F, $F224, Aux_Totales!$A:$A, Aperturas!$A$2), 0))</f>
        <v/>
      </c>
      <c r="MZE224" s="21" t="str">
        <f>IF(MZE220 = "", "", IFERROR(MZE220 / SUMIFS(Aux_Totales!$N:$N, Aux_Totales!$F:$F, $F224, Aux_Totales!$A:$A, Aperturas!$A$2), 0))</f>
        <v/>
      </c>
      <c r="MZF224" s="21" t="str">
        <f>IF(MZF220 = "", "", IFERROR(MZF220 / SUMIFS(Aux_Totales!$N:$N, Aux_Totales!$F:$F, $F224, Aux_Totales!$A:$A, Aperturas!$A$2), 0))</f>
        <v/>
      </c>
      <c r="MZG224" s="21" t="str">
        <f>IF(MZG220 = "", "", IFERROR(MZG220 / SUMIFS(Aux_Totales!$N:$N, Aux_Totales!$F:$F, $F224, Aux_Totales!$A:$A, Aperturas!$A$2), 0))</f>
        <v/>
      </c>
      <c r="MZH224" s="21" t="str">
        <f>IF(MZH220 = "", "", IFERROR(MZH220 / SUMIFS(Aux_Totales!$N:$N, Aux_Totales!$F:$F, $F224, Aux_Totales!$A:$A, Aperturas!$A$2), 0))</f>
        <v/>
      </c>
      <c r="MZI224" s="21" t="str">
        <f>IF(MZI220 = "", "", IFERROR(MZI220 / SUMIFS(Aux_Totales!$N:$N, Aux_Totales!$F:$F, $F224, Aux_Totales!$A:$A, Aperturas!$A$2), 0))</f>
        <v/>
      </c>
      <c r="MZJ224" s="21" t="str">
        <f>IF(MZJ220 = "", "", IFERROR(MZJ220 / SUMIFS(Aux_Totales!$N:$N, Aux_Totales!$F:$F, $F224, Aux_Totales!$A:$A, Aperturas!$A$2), 0))</f>
        <v/>
      </c>
      <c r="MZK224" s="21" t="str">
        <f>IF(MZK220 = "", "", IFERROR(MZK220 / SUMIFS(Aux_Totales!$N:$N, Aux_Totales!$F:$F, $F224, Aux_Totales!$A:$A, Aperturas!$A$2), 0))</f>
        <v/>
      </c>
      <c r="MZL224" s="21" t="str">
        <f>IF(MZL220 = "", "", IFERROR(MZL220 / SUMIFS(Aux_Totales!$N:$N, Aux_Totales!$F:$F, $F224, Aux_Totales!$A:$A, Aperturas!$A$2), 0))</f>
        <v/>
      </c>
      <c r="MZM224" s="21" t="str">
        <f>IF(MZM220 = "", "", IFERROR(MZM220 / SUMIFS(Aux_Totales!$N:$N, Aux_Totales!$F:$F, $F224, Aux_Totales!$A:$A, Aperturas!$A$2), 0))</f>
        <v/>
      </c>
      <c r="MZN224" s="21" t="str">
        <f>IF(MZN220 = "", "", IFERROR(MZN220 / SUMIFS(Aux_Totales!$N:$N, Aux_Totales!$F:$F, $F224, Aux_Totales!$A:$A, Aperturas!$A$2), 0))</f>
        <v/>
      </c>
      <c r="MZO224" s="21" t="str">
        <f>IF(MZO220 = "", "", IFERROR(MZO220 / SUMIFS(Aux_Totales!$N:$N, Aux_Totales!$F:$F, $F224, Aux_Totales!$A:$A, Aperturas!$A$2), 0))</f>
        <v/>
      </c>
      <c r="MZP224" s="21" t="str">
        <f>IF(MZP220 = "", "", IFERROR(MZP220 / SUMIFS(Aux_Totales!$N:$N, Aux_Totales!$F:$F, $F224, Aux_Totales!$A:$A, Aperturas!$A$2), 0))</f>
        <v/>
      </c>
      <c r="MZQ224" s="21" t="str">
        <f>IF(MZQ220 = "", "", IFERROR(MZQ220 / SUMIFS(Aux_Totales!$N:$N, Aux_Totales!$F:$F, $F224, Aux_Totales!$A:$A, Aperturas!$A$2), 0))</f>
        <v/>
      </c>
      <c r="MZR224" s="21" t="str">
        <f>IF(MZR220 = "", "", IFERROR(MZR220 / SUMIFS(Aux_Totales!$N:$N, Aux_Totales!$F:$F, $F224, Aux_Totales!$A:$A, Aperturas!$A$2), 0))</f>
        <v/>
      </c>
      <c r="MZS224" s="21" t="str">
        <f>IF(MZS220 = "", "", IFERROR(MZS220 / SUMIFS(Aux_Totales!$N:$N, Aux_Totales!$F:$F, $F224, Aux_Totales!$A:$A, Aperturas!$A$2), 0))</f>
        <v/>
      </c>
      <c r="MZT224" s="21" t="str">
        <f>IF(MZT220 = "", "", IFERROR(MZT220 / SUMIFS(Aux_Totales!$N:$N, Aux_Totales!$F:$F, $F224, Aux_Totales!$A:$A, Aperturas!$A$2), 0))</f>
        <v/>
      </c>
      <c r="MZU224" s="21" t="str">
        <f>IF(MZU220 = "", "", IFERROR(MZU220 / SUMIFS(Aux_Totales!$N:$N, Aux_Totales!$F:$F, $F224, Aux_Totales!$A:$A, Aperturas!$A$2), 0))</f>
        <v/>
      </c>
      <c r="MZV224" s="21" t="str">
        <f>IF(MZV220 = "", "", IFERROR(MZV220 / SUMIFS(Aux_Totales!$N:$N, Aux_Totales!$F:$F, $F224, Aux_Totales!$A:$A, Aperturas!$A$2), 0))</f>
        <v/>
      </c>
      <c r="MZW224" s="21" t="str">
        <f>IF(MZW220 = "", "", IFERROR(MZW220 / SUMIFS(Aux_Totales!$N:$N, Aux_Totales!$F:$F, $F224, Aux_Totales!$A:$A, Aperturas!$A$2), 0))</f>
        <v/>
      </c>
      <c r="MZX224" s="21" t="str">
        <f>IF(MZX220 = "", "", IFERROR(MZX220 / SUMIFS(Aux_Totales!$N:$N, Aux_Totales!$F:$F, $F224, Aux_Totales!$A:$A, Aperturas!$A$2), 0))</f>
        <v/>
      </c>
      <c r="MZY224" s="21" t="str">
        <f>IF(MZY220 = "", "", IFERROR(MZY220 / SUMIFS(Aux_Totales!$N:$N, Aux_Totales!$F:$F, $F224, Aux_Totales!$A:$A, Aperturas!$A$2), 0))</f>
        <v/>
      </c>
      <c r="MZZ224" s="21" t="str">
        <f>IF(MZZ220 = "", "", IFERROR(MZZ220 / SUMIFS(Aux_Totales!$N:$N, Aux_Totales!$F:$F, $F224, Aux_Totales!$A:$A, Aperturas!$A$2), 0))</f>
        <v/>
      </c>
      <c r="NAA224" s="21" t="str">
        <f>IF(NAA220 = "", "", IFERROR(NAA220 / SUMIFS(Aux_Totales!$N:$N, Aux_Totales!$F:$F, $F224, Aux_Totales!$A:$A, Aperturas!$A$2), 0))</f>
        <v/>
      </c>
      <c r="NAB224" s="21" t="str">
        <f>IF(NAB220 = "", "", IFERROR(NAB220 / SUMIFS(Aux_Totales!$N:$N, Aux_Totales!$F:$F, $F224, Aux_Totales!$A:$A, Aperturas!$A$2), 0))</f>
        <v/>
      </c>
      <c r="NAC224" s="21" t="str">
        <f>IF(NAC220 = "", "", IFERROR(NAC220 / SUMIFS(Aux_Totales!$N:$N, Aux_Totales!$F:$F, $F224, Aux_Totales!$A:$A, Aperturas!$A$2), 0))</f>
        <v/>
      </c>
      <c r="NAD224" s="21" t="str">
        <f>IF(NAD220 = "", "", IFERROR(NAD220 / SUMIFS(Aux_Totales!$N:$N, Aux_Totales!$F:$F, $F224, Aux_Totales!$A:$A, Aperturas!$A$2), 0))</f>
        <v/>
      </c>
      <c r="NAE224" s="21" t="str">
        <f>IF(NAE220 = "", "", IFERROR(NAE220 / SUMIFS(Aux_Totales!$N:$N, Aux_Totales!$F:$F, $F224, Aux_Totales!$A:$A, Aperturas!$A$2), 0))</f>
        <v/>
      </c>
      <c r="NAF224" s="21" t="str">
        <f>IF(NAF220 = "", "", IFERROR(NAF220 / SUMIFS(Aux_Totales!$N:$N, Aux_Totales!$F:$F, $F224, Aux_Totales!$A:$A, Aperturas!$A$2), 0))</f>
        <v/>
      </c>
      <c r="NAG224" s="21" t="str">
        <f>IF(NAG220 = "", "", IFERROR(NAG220 / SUMIFS(Aux_Totales!$N:$N, Aux_Totales!$F:$F, $F224, Aux_Totales!$A:$A, Aperturas!$A$2), 0))</f>
        <v/>
      </c>
      <c r="NAH224" s="21" t="str">
        <f>IF(NAH220 = "", "", IFERROR(NAH220 / SUMIFS(Aux_Totales!$N:$N, Aux_Totales!$F:$F, $F224, Aux_Totales!$A:$A, Aperturas!$A$2), 0))</f>
        <v/>
      </c>
      <c r="NAI224" s="21" t="str">
        <f>IF(NAI220 = "", "", IFERROR(NAI220 / SUMIFS(Aux_Totales!$N:$N, Aux_Totales!$F:$F, $F224, Aux_Totales!$A:$A, Aperturas!$A$2), 0))</f>
        <v/>
      </c>
      <c r="NAJ224" s="21" t="str">
        <f>IF(NAJ220 = "", "", IFERROR(NAJ220 / SUMIFS(Aux_Totales!$N:$N, Aux_Totales!$F:$F, $F224, Aux_Totales!$A:$A, Aperturas!$A$2), 0))</f>
        <v/>
      </c>
      <c r="NAK224" s="21" t="str">
        <f>IF(NAK220 = "", "", IFERROR(NAK220 / SUMIFS(Aux_Totales!$N:$N, Aux_Totales!$F:$F, $F224, Aux_Totales!$A:$A, Aperturas!$A$2), 0))</f>
        <v/>
      </c>
      <c r="NAL224" s="21" t="str">
        <f>IF(NAL220 = "", "", IFERROR(NAL220 / SUMIFS(Aux_Totales!$N:$N, Aux_Totales!$F:$F, $F224, Aux_Totales!$A:$A, Aperturas!$A$2), 0))</f>
        <v/>
      </c>
      <c r="NAM224" s="21" t="str">
        <f>IF(NAM220 = "", "", IFERROR(NAM220 / SUMIFS(Aux_Totales!$N:$N, Aux_Totales!$F:$F, $F224, Aux_Totales!$A:$A, Aperturas!$A$2), 0))</f>
        <v/>
      </c>
      <c r="NAN224" s="21" t="str">
        <f>IF(NAN220 = "", "", IFERROR(NAN220 / SUMIFS(Aux_Totales!$N:$N, Aux_Totales!$F:$F, $F224, Aux_Totales!$A:$A, Aperturas!$A$2), 0))</f>
        <v/>
      </c>
      <c r="NAO224" s="21" t="str">
        <f>IF(NAO220 = "", "", IFERROR(NAO220 / SUMIFS(Aux_Totales!$N:$N, Aux_Totales!$F:$F, $F224, Aux_Totales!$A:$A, Aperturas!$A$2), 0))</f>
        <v/>
      </c>
      <c r="NAP224" s="21" t="str">
        <f>IF(NAP220 = "", "", IFERROR(NAP220 / SUMIFS(Aux_Totales!$N:$N, Aux_Totales!$F:$F, $F224, Aux_Totales!$A:$A, Aperturas!$A$2), 0))</f>
        <v/>
      </c>
      <c r="NAQ224" s="21" t="str">
        <f>IF(NAQ220 = "", "", IFERROR(NAQ220 / SUMIFS(Aux_Totales!$N:$N, Aux_Totales!$F:$F, $F224, Aux_Totales!$A:$A, Aperturas!$A$2), 0))</f>
        <v/>
      </c>
      <c r="NAR224" s="21" t="str">
        <f>IF(NAR220 = "", "", IFERROR(NAR220 / SUMIFS(Aux_Totales!$N:$N, Aux_Totales!$F:$F, $F224, Aux_Totales!$A:$A, Aperturas!$A$2), 0))</f>
        <v/>
      </c>
      <c r="NAS224" s="21" t="str">
        <f>IF(NAS220 = "", "", IFERROR(NAS220 / SUMIFS(Aux_Totales!$N:$N, Aux_Totales!$F:$F, $F224, Aux_Totales!$A:$A, Aperturas!$A$2), 0))</f>
        <v/>
      </c>
      <c r="NAT224" s="21" t="str">
        <f>IF(NAT220 = "", "", IFERROR(NAT220 / SUMIFS(Aux_Totales!$N:$N, Aux_Totales!$F:$F, $F224, Aux_Totales!$A:$A, Aperturas!$A$2), 0))</f>
        <v/>
      </c>
      <c r="NAU224" s="21" t="str">
        <f>IF(NAU220 = "", "", IFERROR(NAU220 / SUMIFS(Aux_Totales!$N:$N, Aux_Totales!$F:$F, $F224, Aux_Totales!$A:$A, Aperturas!$A$2), 0))</f>
        <v/>
      </c>
      <c r="NAV224" s="21" t="str">
        <f>IF(NAV220 = "", "", IFERROR(NAV220 / SUMIFS(Aux_Totales!$N:$N, Aux_Totales!$F:$F, $F224, Aux_Totales!$A:$A, Aperturas!$A$2), 0))</f>
        <v/>
      </c>
      <c r="NAW224" s="21" t="str">
        <f>IF(NAW220 = "", "", IFERROR(NAW220 / SUMIFS(Aux_Totales!$N:$N, Aux_Totales!$F:$F, $F224, Aux_Totales!$A:$A, Aperturas!$A$2), 0))</f>
        <v/>
      </c>
      <c r="NAX224" s="21" t="str">
        <f>IF(NAX220 = "", "", IFERROR(NAX220 / SUMIFS(Aux_Totales!$N:$N, Aux_Totales!$F:$F, $F224, Aux_Totales!$A:$A, Aperturas!$A$2), 0))</f>
        <v/>
      </c>
      <c r="NAY224" s="21" t="str">
        <f>IF(NAY220 = "", "", IFERROR(NAY220 / SUMIFS(Aux_Totales!$N:$N, Aux_Totales!$F:$F, $F224, Aux_Totales!$A:$A, Aperturas!$A$2), 0))</f>
        <v/>
      </c>
      <c r="NAZ224" s="21" t="str">
        <f>IF(NAZ220 = "", "", IFERROR(NAZ220 / SUMIFS(Aux_Totales!$N:$N, Aux_Totales!$F:$F, $F224, Aux_Totales!$A:$A, Aperturas!$A$2), 0))</f>
        <v/>
      </c>
      <c r="NBA224" s="21" t="str">
        <f>IF(NBA220 = "", "", IFERROR(NBA220 / SUMIFS(Aux_Totales!$N:$N, Aux_Totales!$F:$F, $F224, Aux_Totales!$A:$A, Aperturas!$A$2), 0))</f>
        <v/>
      </c>
      <c r="NBB224" s="21" t="str">
        <f>IF(NBB220 = "", "", IFERROR(NBB220 / SUMIFS(Aux_Totales!$N:$N, Aux_Totales!$F:$F, $F224, Aux_Totales!$A:$A, Aperturas!$A$2), 0))</f>
        <v/>
      </c>
      <c r="NBC224" s="21" t="str">
        <f>IF(NBC220 = "", "", IFERROR(NBC220 / SUMIFS(Aux_Totales!$N:$N, Aux_Totales!$F:$F, $F224, Aux_Totales!$A:$A, Aperturas!$A$2), 0))</f>
        <v/>
      </c>
      <c r="NBD224" s="21" t="str">
        <f>IF(NBD220 = "", "", IFERROR(NBD220 / SUMIFS(Aux_Totales!$N:$N, Aux_Totales!$F:$F, $F224, Aux_Totales!$A:$A, Aperturas!$A$2), 0))</f>
        <v/>
      </c>
      <c r="NBE224" s="21" t="str">
        <f>IF(NBE220 = "", "", IFERROR(NBE220 / SUMIFS(Aux_Totales!$N:$N, Aux_Totales!$F:$F, $F224, Aux_Totales!$A:$A, Aperturas!$A$2), 0))</f>
        <v/>
      </c>
      <c r="NBF224" s="21" t="str">
        <f>IF(NBF220 = "", "", IFERROR(NBF220 / SUMIFS(Aux_Totales!$N:$N, Aux_Totales!$F:$F, $F224, Aux_Totales!$A:$A, Aperturas!$A$2), 0))</f>
        <v/>
      </c>
      <c r="NBG224" s="21" t="str">
        <f>IF(NBG220 = "", "", IFERROR(NBG220 / SUMIFS(Aux_Totales!$N:$N, Aux_Totales!$F:$F, $F224, Aux_Totales!$A:$A, Aperturas!$A$2), 0))</f>
        <v/>
      </c>
      <c r="NBH224" s="21" t="str">
        <f>IF(NBH220 = "", "", IFERROR(NBH220 / SUMIFS(Aux_Totales!$N:$N, Aux_Totales!$F:$F, $F224, Aux_Totales!$A:$A, Aperturas!$A$2), 0))</f>
        <v/>
      </c>
      <c r="NBI224" s="21" t="str">
        <f>IF(NBI220 = "", "", IFERROR(NBI220 / SUMIFS(Aux_Totales!$N:$N, Aux_Totales!$F:$F, $F224, Aux_Totales!$A:$A, Aperturas!$A$2), 0))</f>
        <v/>
      </c>
      <c r="NBJ224" s="21" t="str">
        <f>IF(NBJ220 = "", "", IFERROR(NBJ220 / SUMIFS(Aux_Totales!$N:$N, Aux_Totales!$F:$F, $F224, Aux_Totales!$A:$A, Aperturas!$A$2), 0))</f>
        <v/>
      </c>
      <c r="NBK224" s="21" t="str">
        <f>IF(NBK220 = "", "", IFERROR(NBK220 / SUMIFS(Aux_Totales!$N:$N, Aux_Totales!$F:$F, $F224, Aux_Totales!$A:$A, Aperturas!$A$2), 0))</f>
        <v/>
      </c>
      <c r="NBL224" s="21" t="str">
        <f>IF(NBL220 = "", "", IFERROR(NBL220 / SUMIFS(Aux_Totales!$N:$N, Aux_Totales!$F:$F, $F224, Aux_Totales!$A:$A, Aperturas!$A$2), 0))</f>
        <v/>
      </c>
      <c r="NBM224" s="21" t="str">
        <f>IF(NBM220 = "", "", IFERROR(NBM220 / SUMIFS(Aux_Totales!$N:$N, Aux_Totales!$F:$F, $F224, Aux_Totales!$A:$A, Aperturas!$A$2), 0))</f>
        <v/>
      </c>
      <c r="NBN224" s="21" t="str">
        <f>IF(NBN220 = "", "", IFERROR(NBN220 / SUMIFS(Aux_Totales!$N:$N, Aux_Totales!$F:$F, $F224, Aux_Totales!$A:$A, Aperturas!$A$2), 0))</f>
        <v/>
      </c>
      <c r="NBO224" s="21" t="str">
        <f>IF(NBO220 = "", "", IFERROR(NBO220 / SUMIFS(Aux_Totales!$N:$N, Aux_Totales!$F:$F, $F224, Aux_Totales!$A:$A, Aperturas!$A$2), 0))</f>
        <v/>
      </c>
      <c r="NBP224" s="21" t="str">
        <f>IF(NBP220 = "", "", IFERROR(NBP220 / SUMIFS(Aux_Totales!$N:$N, Aux_Totales!$F:$F, $F224, Aux_Totales!$A:$A, Aperturas!$A$2), 0))</f>
        <v/>
      </c>
      <c r="NBQ224" s="21" t="str">
        <f>IF(NBQ220 = "", "", IFERROR(NBQ220 / SUMIFS(Aux_Totales!$N:$N, Aux_Totales!$F:$F, $F224, Aux_Totales!$A:$A, Aperturas!$A$2), 0))</f>
        <v/>
      </c>
      <c r="NBR224" s="21" t="str">
        <f>IF(NBR220 = "", "", IFERROR(NBR220 / SUMIFS(Aux_Totales!$N:$N, Aux_Totales!$F:$F, $F224, Aux_Totales!$A:$A, Aperturas!$A$2), 0))</f>
        <v/>
      </c>
      <c r="NBS224" s="21" t="str">
        <f>IF(NBS220 = "", "", IFERROR(NBS220 / SUMIFS(Aux_Totales!$N:$N, Aux_Totales!$F:$F, $F224, Aux_Totales!$A:$A, Aperturas!$A$2), 0))</f>
        <v/>
      </c>
      <c r="NBT224" s="21" t="str">
        <f>IF(NBT220 = "", "", IFERROR(NBT220 / SUMIFS(Aux_Totales!$N:$N, Aux_Totales!$F:$F, $F224, Aux_Totales!$A:$A, Aperturas!$A$2), 0))</f>
        <v/>
      </c>
      <c r="NBU224" s="21" t="str">
        <f>IF(NBU220 = "", "", IFERROR(NBU220 / SUMIFS(Aux_Totales!$N:$N, Aux_Totales!$F:$F, $F224, Aux_Totales!$A:$A, Aperturas!$A$2), 0))</f>
        <v/>
      </c>
      <c r="NBV224" s="21" t="str">
        <f>IF(NBV220 = "", "", IFERROR(NBV220 / SUMIFS(Aux_Totales!$N:$N, Aux_Totales!$F:$F, $F224, Aux_Totales!$A:$A, Aperturas!$A$2), 0))</f>
        <v/>
      </c>
      <c r="NBW224" s="21" t="str">
        <f>IF(NBW220 = "", "", IFERROR(NBW220 / SUMIFS(Aux_Totales!$N:$N, Aux_Totales!$F:$F, $F224, Aux_Totales!$A:$A, Aperturas!$A$2), 0))</f>
        <v/>
      </c>
      <c r="NBX224" s="21" t="str">
        <f>IF(NBX220 = "", "", IFERROR(NBX220 / SUMIFS(Aux_Totales!$N:$N, Aux_Totales!$F:$F, $F224, Aux_Totales!$A:$A, Aperturas!$A$2), 0))</f>
        <v/>
      </c>
      <c r="NBY224" s="21" t="str">
        <f>IF(NBY220 = "", "", IFERROR(NBY220 / SUMIFS(Aux_Totales!$N:$N, Aux_Totales!$F:$F, $F224, Aux_Totales!$A:$A, Aperturas!$A$2), 0))</f>
        <v/>
      </c>
      <c r="NBZ224" s="21" t="str">
        <f>IF(NBZ220 = "", "", IFERROR(NBZ220 / SUMIFS(Aux_Totales!$N:$N, Aux_Totales!$F:$F, $F224, Aux_Totales!$A:$A, Aperturas!$A$2), 0))</f>
        <v/>
      </c>
      <c r="NCA224" s="21" t="str">
        <f>IF(NCA220 = "", "", IFERROR(NCA220 / SUMIFS(Aux_Totales!$N:$N, Aux_Totales!$F:$F, $F224, Aux_Totales!$A:$A, Aperturas!$A$2), 0))</f>
        <v/>
      </c>
      <c r="NCB224" s="21" t="str">
        <f>IF(NCB220 = "", "", IFERROR(NCB220 / SUMIFS(Aux_Totales!$N:$N, Aux_Totales!$F:$F, $F224, Aux_Totales!$A:$A, Aperturas!$A$2), 0))</f>
        <v/>
      </c>
      <c r="NCC224" s="21" t="str">
        <f>IF(NCC220 = "", "", IFERROR(NCC220 / SUMIFS(Aux_Totales!$N:$N, Aux_Totales!$F:$F, $F224, Aux_Totales!$A:$A, Aperturas!$A$2), 0))</f>
        <v/>
      </c>
      <c r="NCD224" s="21" t="str">
        <f>IF(NCD220 = "", "", IFERROR(NCD220 / SUMIFS(Aux_Totales!$N:$N, Aux_Totales!$F:$F, $F224, Aux_Totales!$A:$A, Aperturas!$A$2), 0))</f>
        <v/>
      </c>
      <c r="NCE224" s="21" t="str">
        <f>IF(NCE220 = "", "", IFERROR(NCE220 / SUMIFS(Aux_Totales!$N:$N, Aux_Totales!$F:$F, $F224, Aux_Totales!$A:$A, Aperturas!$A$2), 0))</f>
        <v/>
      </c>
      <c r="NCF224" s="21" t="str">
        <f>IF(NCF220 = "", "", IFERROR(NCF220 / SUMIFS(Aux_Totales!$N:$N, Aux_Totales!$F:$F, $F224, Aux_Totales!$A:$A, Aperturas!$A$2), 0))</f>
        <v/>
      </c>
      <c r="NCG224" s="21" t="str">
        <f>IF(NCG220 = "", "", IFERROR(NCG220 / SUMIFS(Aux_Totales!$N:$N, Aux_Totales!$F:$F, $F224, Aux_Totales!$A:$A, Aperturas!$A$2), 0))</f>
        <v/>
      </c>
      <c r="NCH224" s="21" t="str">
        <f>IF(NCH220 = "", "", IFERROR(NCH220 / SUMIFS(Aux_Totales!$N:$N, Aux_Totales!$F:$F, $F224, Aux_Totales!$A:$A, Aperturas!$A$2), 0))</f>
        <v/>
      </c>
      <c r="NCI224" s="21" t="str">
        <f>IF(NCI220 = "", "", IFERROR(NCI220 / SUMIFS(Aux_Totales!$N:$N, Aux_Totales!$F:$F, $F224, Aux_Totales!$A:$A, Aperturas!$A$2), 0))</f>
        <v/>
      </c>
      <c r="NCJ224" s="21" t="str">
        <f>IF(NCJ220 = "", "", IFERROR(NCJ220 / SUMIFS(Aux_Totales!$N:$N, Aux_Totales!$F:$F, $F224, Aux_Totales!$A:$A, Aperturas!$A$2), 0))</f>
        <v/>
      </c>
      <c r="NCK224" s="21" t="str">
        <f>IF(NCK220 = "", "", IFERROR(NCK220 / SUMIFS(Aux_Totales!$N:$N, Aux_Totales!$F:$F, $F224, Aux_Totales!$A:$A, Aperturas!$A$2), 0))</f>
        <v/>
      </c>
      <c r="NCL224" s="21" t="str">
        <f>IF(NCL220 = "", "", IFERROR(NCL220 / SUMIFS(Aux_Totales!$N:$N, Aux_Totales!$F:$F, $F224, Aux_Totales!$A:$A, Aperturas!$A$2), 0))</f>
        <v/>
      </c>
      <c r="NCM224" s="21" t="str">
        <f>IF(NCM220 = "", "", IFERROR(NCM220 / SUMIFS(Aux_Totales!$N:$N, Aux_Totales!$F:$F, $F224, Aux_Totales!$A:$A, Aperturas!$A$2), 0))</f>
        <v/>
      </c>
      <c r="NCN224" s="21" t="str">
        <f>IF(NCN220 = "", "", IFERROR(NCN220 / SUMIFS(Aux_Totales!$N:$N, Aux_Totales!$F:$F, $F224, Aux_Totales!$A:$A, Aperturas!$A$2), 0))</f>
        <v/>
      </c>
      <c r="NCO224" s="21" t="str">
        <f>IF(NCO220 = "", "", IFERROR(NCO220 / SUMIFS(Aux_Totales!$N:$N, Aux_Totales!$F:$F, $F224, Aux_Totales!$A:$A, Aperturas!$A$2), 0))</f>
        <v/>
      </c>
      <c r="NCP224" s="21" t="str">
        <f>IF(NCP220 = "", "", IFERROR(NCP220 / SUMIFS(Aux_Totales!$N:$N, Aux_Totales!$F:$F, $F224, Aux_Totales!$A:$A, Aperturas!$A$2), 0))</f>
        <v/>
      </c>
      <c r="NCQ224" s="21" t="str">
        <f>IF(NCQ220 = "", "", IFERROR(NCQ220 / SUMIFS(Aux_Totales!$N:$N, Aux_Totales!$F:$F, $F224, Aux_Totales!$A:$A, Aperturas!$A$2), 0))</f>
        <v/>
      </c>
      <c r="NCR224" s="21" t="str">
        <f>IF(NCR220 = "", "", IFERROR(NCR220 / SUMIFS(Aux_Totales!$N:$N, Aux_Totales!$F:$F, $F224, Aux_Totales!$A:$A, Aperturas!$A$2), 0))</f>
        <v/>
      </c>
      <c r="NCS224" s="21" t="str">
        <f>IF(NCS220 = "", "", IFERROR(NCS220 / SUMIFS(Aux_Totales!$N:$N, Aux_Totales!$F:$F, $F224, Aux_Totales!$A:$A, Aperturas!$A$2), 0))</f>
        <v/>
      </c>
      <c r="NCT224" s="21" t="str">
        <f>IF(NCT220 = "", "", IFERROR(NCT220 / SUMIFS(Aux_Totales!$N:$N, Aux_Totales!$F:$F, $F224, Aux_Totales!$A:$A, Aperturas!$A$2), 0))</f>
        <v/>
      </c>
      <c r="NCU224" s="21" t="str">
        <f>IF(NCU220 = "", "", IFERROR(NCU220 / SUMIFS(Aux_Totales!$N:$N, Aux_Totales!$F:$F, $F224, Aux_Totales!$A:$A, Aperturas!$A$2), 0))</f>
        <v/>
      </c>
      <c r="NCV224" s="21" t="str">
        <f>IF(NCV220 = "", "", IFERROR(NCV220 / SUMIFS(Aux_Totales!$N:$N, Aux_Totales!$F:$F, $F224, Aux_Totales!$A:$A, Aperturas!$A$2), 0))</f>
        <v/>
      </c>
      <c r="NCW224" s="21" t="str">
        <f>IF(NCW220 = "", "", IFERROR(NCW220 / SUMIFS(Aux_Totales!$N:$N, Aux_Totales!$F:$F, $F224, Aux_Totales!$A:$A, Aperturas!$A$2), 0))</f>
        <v/>
      </c>
      <c r="NCX224" s="21" t="str">
        <f>IF(NCX220 = "", "", IFERROR(NCX220 / SUMIFS(Aux_Totales!$N:$N, Aux_Totales!$F:$F, $F224, Aux_Totales!$A:$A, Aperturas!$A$2), 0))</f>
        <v/>
      </c>
      <c r="NCY224" s="21" t="str">
        <f>IF(NCY220 = "", "", IFERROR(NCY220 / SUMIFS(Aux_Totales!$N:$N, Aux_Totales!$F:$F, $F224, Aux_Totales!$A:$A, Aperturas!$A$2), 0))</f>
        <v/>
      </c>
      <c r="NCZ224" s="21" t="str">
        <f>IF(NCZ220 = "", "", IFERROR(NCZ220 / SUMIFS(Aux_Totales!$N:$N, Aux_Totales!$F:$F, $F224, Aux_Totales!$A:$A, Aperturas!$A$2), 0))</f>
        <v/>
      </c>
      <c r="NDA224" s="21" t="str">
        <f>IF(NDA220 = "", "", IFERROR(NDA220 / SUMIFS(Aux_Totales!$N:$N, Aux_Totales!$F:$F, $F224, Aux_Totales!$A:$A, Aperturas!$A$2), 0))</f>
        <v/>
      </c>
      <c r="NDB224" s="21" t="str">
        <f>IF(NDB220 = "", "", IFERROR(NDB220 / SUMIFS(Aux_Totales!$N:$N, Aux_Totales!$F:$F, $F224, Aux_Totales!$A:$A, Aperturas!$A$2), 0))</f>
        <v/>
      </c>
      <c r="NDC224" s="21" t="str">
        <f>IF(NDC220 = "", "", IFERROR(NDC220 / SUMIFS(Aux_Totales!$N:$N, Aux_Totales!$F:$F, $F224, Aux_Totales!$A:$A, Aperturas!$A$2), 0))</f>
        <v/>
      </c>
      <c r="NDD224" s="21" t="str">
        <f>IF(NDD220 = "", "", IFERROR(NDD220 / SUMIFS(Aux_Totales!$N:$N, Aux_Totales!$F:$F, $F224, Aux_Totales!$A:$A, Aperturas!$A$2), 0))</f>
        <v/>
      </c>
      <c r="NDE224" s="21" t="str">
        <f>IF(NDE220 = "", "", IFERROR(NDE220 / SUMIFS(Aux_Totales!$N:$N, Aux_Totales!$F:$F, $F224, Aux_Totales!$A:$A, Aperturas!$A$2), 0))</f>
        <v/>
      </c>
      <c r="NDF224" s="21" t="str">
        <f>IF(NDF220 = "", "", IFERROR(NDF220 / SUMIFS(Aux_Totales!$N:$N, Aux_Totales!$F:$F, $F224, Aux_Totales!$A:$A, Aperturas!$A$2), 0))</f>
        <v/>
      </c>
      <c r="NDG224" s="21" t="str">
        <f>IF(NDG220 = "", "", IFERROR(NDG220 / SUMIFS(Aux_Totales!$N:$N, Aux_Totales!$F:$F, $F224, Aux_Totales!$A:$A, Aperturas!$A$2), 0))</f>
        <v/>
      </c>
      <c r="NDH224" s="21" t="str">
        <f>IF(NDH220 = "", "", IFERROR(NDH220 / SUMIFS(Aux_Totales!$N:$N, Aux_Totales!$F:$F, $F224, Aux_Totales!$A:$A, Aperturas!$A$2), 0))</f>
        <v/>
      </c>
      <c r="NDI224" s="21" t="str">
        <f>IF(NDI220 = "", "", IFERROR(NDI220 / SUMIFS(Aux_Totales!$N:$N, Aux_Totales!$F:$F, $F224, Aux_Totales!$A:$A, Aperturas!$A$2), 0))</f>
        <v/>
      </c>
      <c r="NDJ224" s="21" t="str">
        <f>IF(NDJ220 = "", "", IFERROR(NDJ220 / SUMIFS(Aux_Totales!$N:$N, Aux_Totales!$F:$F, $F224, Aux_Totales!$A:$A, Aperturas!$A$2), 0))</f>
        <v/>
      </c>
      <c r="NDK224" s="21" t="str">
        <f>IF(NDK220 = "", "", IFERROR(NDK220 / SUMIFS(Aux_Totales!$N:$N, Aux_Totales!$F:$F, $F224, Aux_Totales!$A:$A, Aperturas!$A$2), 0))</f>
        <v/>
      </c>
      <c r="NDL224" s="21" t="str">
        <f>IF(NDL220 = "", "", IFERROR(NDL220 / SUMIFS(Aux_Totales!$N:$N, Aux_Totales!$F:$F, $F224, Aux_Totales!$A:$A, Aperturas!$A$2), 0))</f>
        <v/>
      </c>
      <c r="NDM224" s="21" t="str">
        <f>IF(NDM220 = "", "", IFERROR(NDM220 / SUMIFS(Aux_Totales!$N:$N, Aux_Totales!$F:$F, $F224, Aux_Totales!$A:$A, Aperturas!$A$2), 0))</f>
        <v/>
      </c>
      <c r="NDN224" s="21" t="str">
        <f>IF(NDN220 = "", "", IFERROR(NDN220 / SUMIFS(Aux_Totales!$N:$N, Aux_Totales!$F:$F, $F224, Aux_Totales!$A:$A, Aperturas!$A$2), 0))</f>
        <v/>
      </c>
      <c r="NDO224" s="21" t="str">
        <f>IF(NDO220 = "", "", IFERROR(NDO220 / SUMIFS(Aux_Totales!$N:$N, Aux_Totales!$F:$F, $F224, Aux_Totales!$A:$A, Aperturas!$A$2), 0))</f>
        <v/>
      </c>
      <c r="NDP224" s="21" t="str">
        <f>IF(NDP220 = "", "", IFERROR(NDP220 / SUMIFS(Aux_Totales!$N:$N, Aux_Totales!$F:$F, $F224, Aux_Totales!$A:$A, Aperturas!$A$2), 0))</f>
        <v/>
      </c>
      <c r="NDQ224" s="21" t="str">
        <f>IF(NDQ220 = "", "", IFERROR(NDQ220 / SUMIFS(Aux_Totales!$N:$N, Aux_Totales!$F:$F, $F224, Aux_Totales!$A:$A, Aperturas!$A$2), 0))</f>
        <v/>
      </c>
      <c r="NDR224" s="21" t="str">
        <f>IF(NDR220 = "", "", IFERROR(NDR220 / SUMIFS(Aux_Totales!$N:$N, Aux_Totales!$F:$F, $F224, Aux_Totales!$A:$A, Aperturas!$A$2), 0))</f>
        <v/>
      </c>
      <c r="NDS224" s="21" t="str">
        <f>IF(NDS220 = "", "", IFERROR(NDS220 / SUMIFS(Aux_Totales!$N:$N, Aux_Totales!$F:$F, $F224, Aux_Totales!$A:$A, Aperturas!$A$2), 0))</f>
        <v/>
      </c>
      <c r="NDT224" s="21" t="str">
        <f>IF(NDT220 = "", "", IFERROR(NDT220 / SUMIFS(Aux_Totales!$N:$N, Aux_Totales!$F:$F, $F224, Aux_Totales!$A:$A, Aperturas!$A$2), 0))</f>
        <v/>
      </c>
      <c r="NDU224" s="21" t="str">
        <f>IF(NDU220 = "", "", IFERROR(NDU220 / SUMIFS(Aux_Totales!$N:$N, Aux_Totales!$F:$F, $F224, Aux_Totales!$A:$A, Aperturas!$A$2), 0))</f>
        <v/>
      </c>
      <c r="NDV224" s="21" t="str">
        <f>IF(NDV220 = "", "", IFERROR(NDV220 / SUMIFS(Aux_Totales!$N:$N, Aux_Totales!$F:$F, $F224, Aux_Totales!$A:$A, Aperturas!$A$2), 0))</f>
        <v/>
      </c>
      <c r="NDW224" s="21" t="str">
        <f>IF(NDW220 = "", "", IFERROR(NDW220 / SUMIFS(Aux_Totales!$N:$N, Aux_Totales!$F:$F, $F224, Aux_Totales!$A:$A, Aperturas!$A$2), 0))</f>
        <v/>
      </c>
      <c r="NDX224" s="21" t="str">
        <f>IF(NDX220 = "", "", IFERROR(NDX220 / SUMIFS(Aux_Totales!$N:$N, Aux_Totales!$F:$F, $F224, Aux_Totales!$A:$A, Aperturas!$A$2), 0))</f>
        <v/>
      </c>
      <c r="NDY224" s="21" t="str">
        <f>IF(NDY220 = "", "", IFERROR(NDY220 / SUMIFS(Aux_Totales!$N:$N, Aux_Totales!$F:$F, $F224, Aux_Totales!$A:$A, Aperturas!$A$2), 0))</f>
        <v/>
      </c>
      <c r="NDZ224" s="21" t="str">
        <f>IF(NDZ220 = "", "", IFERROR(NDZ220 / SUMIFS(Aux_Totales!$N:$N, Aux_Totales!$F:$F, $F224, Aux_Totales!$A:$A, Aperturas!$A$2), 0))</f>
        <v/>
      </c>
      <c r="NEA224" s="21" t="str">
        <f>IF(NEA220 = "", "", IFERROR(NEA220 / SUMIFS(Aux_Totales!$N:$N, Aux_Totales!$F:$F, $F224, Aux_Totales!$A:$A, Aperturas!$A$2), 0))</f>
        <v/>
      </c>
      <c r="NEB224" s="21" t="str">
        <f>IF(NEB220 = "", "", IFERROR(NEB220 / SUMIFS(Aux_Totales!$N:$N, Aux_Totales!$F:$F, $F224, Aux_Totales!$A:$A, Aperturas!$A$2), 0))</f>
        <v/>
      </c>
      <c r="NEC224" s="21" t="str">
        <f>IF(NEC220 = "", "", IFERROR(NEC220 / SUMIFS(Aux_Totales!$N:$N, Aux_Totales!$F:$F, $F224, Aux_Totales!$A:$A, Aperturas!$A$2), 0))</f>
        <v/>
      </c>
      <c r="NED224" s="21" t="str">
        <f>IF(NED220 = "", "", IFERROR(NED220 / SUMIFS(Aux_Totales!$N:$N, Aux_Totales!$F:$F, $F224, Aux_Totales!$A:$A, Aperturas!$A$2), 0))</f>
        <v/>
      </c>
      <c r="NEE224" s="21" t="str">
        <f>IF(NEE220 = "", "", IFERROR(NEE220 / SUMIFS(Aux_Totales!$N:$N, Aux_Totales!$F:$F, $F224, Aux_Totales!$A:$A, Aperturas!$A$2), 0))</f>
        <v/>
      </c>
      <c r="NEF224" s="21" t="str">
        <f>IF(NEF220 = "", "", IFERROR(NEF220 / SUMIFS(Aux_Totales!$N:$N, Aux_Totales!$F:$F, $F224, Aux_Totales!$A:$A, Aperturas!$A$2), 0))</f>
        <v/>
      </c>
      <c r="NEG224" s="21" t="str">
        <f>IF(NEG220 = "", "", IFERROR(NEG220 / SUMIFS(Aux_Totales!$N:$N, Aux_Totales!$F:$F, $F224, Aux_Totales!$A:$A, Aperturas!$A$2), 0))</f>
        <v/>
      </c>
      <c r="NEH224" s="21" t="str">
        <f>IF(NEH220 = "", "", IFERROR(NEH220 / SUMIFS(Aux_Totales!$N:$N, Aux_Totales!$F:$F, $F224, Aux_Totales!$A:$A, Aperturas!$A$2), 0))</f>
        <v/>
      </c>
      <c r="NEI224" s="21" t="str">
        <f>IF(NEI220 = "", "", IFERROR(NEI220 / SUMIFS(Aux_Totales!$N:$N, Aux_Totales!$F:$F, $F224, Aux_Totales!$A:$A, Aperturas!$A$2), 0))</f>
        <v/>
      </c>
      <c r="NEJ224" s="21" t="str">
        <f>IF(NEJ220 = "", "", IFERROR(NEJ220 / SUMIFS(Aux_Totales!$N:$N, Aux_Totales!$F:$F, $F224, Aux_Totales!$A:$A, Aperturas!$A$2), 0))</f>
        <v/>
      </c>
      <c r="NEK224" s="21" t="str">
        <f>IF(NEK220 = "", "", IFERROR(NEK220 / SUMIFS(Aux_Totales!$N:$N, Aux_Totales!$F:$F, $F224, Aux_Totales!$A:$A, Aperturas!$A$2), 0))</f>
        <v/>
      </c>
      <c r="NEL224" s="21" t="str">
        <f>IF(NEL220 = "", "", IFERROR(NEL220 / SUMIFS(Aux_Totales!$N:$N, Aux_Totales!$F:$F, $F224, Aux_Totales!$A:$A, Aperturas!$A$2), 0))</f>
        <v/>
      </c>
      <c r="NEM224" s="21" t="str">
        <f>IF(NEM220 = "", "", IFERROR(NEM220 / SUMIFS(Aux_Totales!$N:$N, Aux_Totales!$F:$F, $F224, Aux_Totales!$A:$A, Aperturas!$A$2), 0))</f>
        <v/>
      </c>
      <c r="NEN224" s="21" t="str">
        <f>IF(NEN220 = "", "", IFERROR(NEN220 / SUMIFS(Aux_Totales!$N:$N, Aux_Totales!$F:$F, $F224, Aux_Totales!$A:$A, Aperturas!$A$2), 0))</f>
        <v/>
      </c>
      <c r="NEO224" s="21" t="str">
        <f>IF(NEO220 = "", "", IFERROR(NEO220 / SUMIFS(Aux_Totales!$N:$N, Aux_Totales!$F:$F, $F224, Aux_Totales!$A:$A, Aperturas!$A$2), 0))</f>
        <v/>
      </c>
      <c r="NEP224" s="21" t="str">
        <f>IF(NEP220 = "", "", IFERROR(NEP220 / SUMIFS(Aux_Totales!$N:$N, Aux_Totales!$F:$F, $F224, Aux_Totales!$A:$A, Aperturas!$A$2), 0))</f>
        <v/>
      </c>
      <c r="NEQ224" s="21" t="str">
        <f>IF(NEQ220 = "", "", IFERROR(NEQ220 / SUMIFS(Aux_Totales!$N:$N, Aux_Totales!$F:$F, $F224, Aux_Totales!$A:$A, Aperturas!$A$2), 0))</f>
        <v/>
      </c>
      <c r="NER224" s="21" t="str">
        <f>IF(NER220 = "", "", IFERROR(NER220 / SUMIFS(Aux_Totales!$N:$N, Aux_Totales!$F:$F, $F224, Aux_Totales!$A:$A, Aperturas!$A$2), 0))</f>
        <v/>
      </c>
      <c r="NES224" s="21" t="str">
        <f>IF(NES220 = "", "", IFERROR(NES220 / SUMIFS(Aux_Totales!$N:$N, Aux_Totales!$F:$F, $F224, Aux_Totales!$A:$A, Aperturas!$A$2), 0))</f>
        <v/>
      </c>
      <c r="NET224" s="21" t="str">
        <f>IF(NET220 = "", "", IFERROR(NET220 / SUMIFS(Aux_Totales!$N:$N, Aux_Totales!$F:$F, $F224, Aux_Totales!$A:$A, Aperturas!$A$2), 0))</f>
        <v/>
      </c>
      <c r="NEU224" s="21" t="str">
        <f>IF(NEU220 = "", "", IFERROR(NEU220 / SUMIFS(Aux_Totales!$N:$N, Aux_Totales!$F:$F, $F224, Aux_Totales!$A:$A, Aperturas!$A$2), 0))</f>
        <v/>
      </c>
      <c r="NEV224" s="21" t="str">
        <f>IF(NEV220 = "", "", IFERROR(NEV220 / SUMIFS(Aux_Totales!$N:$N, Aux_Totales!$F:$F, $F224, Aux_Totales!$A:$A, Aperturas!$A$2), 0))</f>
        <v/>
      </c>
      <c r="NEW224" s="21" t="str">
        <f>IF(NEW220 = "", "", IFERROR(NEW220 / SUMIFS(Aux_Totales!$N:$N, Aux_Totales!$F:$F, $F224, Aux_Totales!$A:$A, Aperturas!$A$2), 0))</f>
        <v/>
      </c>
      <c r="NEX224" s="21" t="str">
        <f>IF(NEX220 = "", "", IFERROR(NEX220 / SUMIFS(Aux_Totales!$N:$N, Aux_Totales!$F:$F, $F224, Aux_Totales!$A:$A, Aperturas!$A$2), 0))</f>
        <v/>
      </c>
      <c r="NEY224" s="21" t="str">
        <f>IF(NEY220 = "", "", IFERROR(NEY220 / SUMIFS(Aux_Totales!$N:$N, Aux_Totales!$F:$F, $F224, Aux_Totales!$A:$A, Aperturas!$A$2), 0))</f>
        <v/>
      </c>
      <c r="NEZ224" s="21" t="str">
        <f>IF(NEZ220 = "", "", IFERROR(NEZ220 / SUMIFS(Aux_Totales!$N:$N, Aux_Totales!$F:$F, $F224, Aux_Totales!$A:$A, Aperturas!$A$2), 0))</f>
        <v/>
      </c>
      <c r="NFA224" s="21" t="str">
        <f>IF(NFA220 = "", "", IFERROR(NFA220 / SUMIFS(Aux_Totales!$N:$N, Aux_Totales!$F:$F, $F224, Aux_Totales!$A:$A, Aperturas!$A$2), 0))</f>
        <v/>
      </c>
      <c r="NFB224" s="21" t="str">
        <f>IF(NFB220 = "", "", IFERROR(NFB220 / SUMIFS(Aux_Totales!$N:$N, Aux_Totales!$F:$F, $F224, Aux_Totales!$A:$A, Aperturas!$A$2), 0))</f>
        <v/>
      </c>
      <c r="NFC224" s="21" t="str">
        <f>IF(NFC220 = "", "", IFERROR(NFC220 / SUMIFS(Aux_Totales!$N:$N, Aux_Totales!$F:$F, $F224, Aux_Totales!$A:$A, Aperturas!$A$2), 0))</f>
        <v/>
      </c>
      <c r="NFD224" s="21" t="str">
        <f>IF(NFD220 = "", "", IFERROR(NFD220 / SUMIFS(Aux_Totales!$N:$N, Aux_Totales!$F:$F, $F224, Aux_Totales!$A:$A, Aperturas!$A$2), 0))</f>
        <v/>
      </c>
      <c r="NFE224" s="21" t="str">
        <f>IF(NFE220 = "", "", IFERROR(NFE220 / SUMIFS(Aux_Totales!$N:$N, Aux_Totales!$F:$F, $F224, Aux_Totales!$A:$A, Aperturas!$A$2), 0))</f>
        <v/>
      </c>
      <c r="NFF224" s="21" t="str">
        <f>IF(NFF220 = "", "", IFERROR(NFF220 / SUMIFS(Aux_Totales!$N:$N, Aux_Totales!$F:$F, $F224, Aux_Totales!$A:$A, Aperturas!$A$2), 0))</f>
        <v/>
      </c>
      <c r="NFG224" s="21" t="str">
        <f>IF(NFG220 = "", "", IFERROR(NFG220 / SUMIFS(Aux_Totales!$N:$N, Aux_Totales!$F:$F, $F224, Aux_Totales!$A:$A, Aperturas!$A$2), 0))</f>
        <v/>
      </c>
      <c r="NFH224" s="21" t="str">
        <f>IF(NFH220 = "", "", IFERROR(NFH220 / SUMIFS(Aux_Totales!$N:$N, Aux_Totales!$F:$F, $F224, Aux_Totales!$A:$A, Aperturas!$A$2), 0))</f>
        <v/>
      </c>
      <c r="NFI224" s="21" t="str">
        <f>IF(NFI220 = "", "", IFERROR(NFI220 / SUMIFS(Aux_Totales!$N:$N, Aux_Totales!$F:$F, $F224, Aux_Totales!$A:$A, Aperturas!$A$2), 0))</f>
        <v/>
      </c>
      <c r="NFJ224" s="21" t="str">
        <f>IF(NFJ220 = "", "", IFERROR(NFJ220 / SUMIFS(Aux_Totales!$N:$N, Aux_Totales!$F:$F, $F224, Aux_Totales!$A:$A, Aperturas!$A$2), 0))</f>
        <v/>
      </c>
      <c r="NFK224" s="21" t="str">
        <f>IF(NFK220 = "", "", IFERROR(NFK220 / SUMIFS(Aux_Totales!$N:$N, Aux_Totales!$F:$F, $F224, Aux_Totales!$A:$A, Aperturas!$A$2), 0))</f>
        <v/>
      </c>
      <c r="NFL224" s="21" t="str">
        <f>IF(NFL220 = "", "", IFERROR(NFL220 / SUMIFS(Aux_Totales!$N:$N, Aux_Totales!$F:$F, $F224, Aux_Totales!$A:$A, Aperturas!$A$2), 0))</f>
        <v/>
      </c>
      <c r="NFM224" s="21" t="str">
        <f>IF(NFM220 = "", "", IFERROR(NFM220 / SUMIFS(Aux_Totales!$N:$N, Aux_Totales!$F:$F, $F224, Aux_Totales!$A:$A, Aperturas!$A$2), 0))</f>
        <v/>
      </c>
      <c r="NFN224" s="21" t="str">
        <f>IF(NFN220 = "", "", IFERROR(NFN220 / SUMIFS(Aux_Totales!$N:$N, Aux_Totales!$F:$F, $F224, Aux_Totales!$A:$A, Aperturas!$A$2), 0))</f>
        <v/>
      </c>
      <c r="NFO224" s="21" t="str">
        <f>IF(NFO220 = "", "", IFERROR(NFO220 / SUMIFS(Aux_Totales!$N:$N, Aux_Totales!$F:$F, $F224, Aux_Totales!$A:$A, Aperturas!$A$2), 0))</f>
        <v/>
      </c>
      <c r="NFP224" s="21" t="str">
        <f>IF(NFP220 = "", "", IFERROR(NFP220 / SUMIFS(Aux_Totales!$N:$N, Aux_Totales!$F:$F, $F224, Aux_Totales!$A:$A, Aperturas!$A$2), 0))</f>
        <v/>
      </c>
      <c r="NFQ224" s="21" t="str">
        <f>IF(NFQ220 = "", "", IFERROR(NFQ220 / SUMIFS(Aux_Totales!$N:$N, Aux_Totales!$F:$F, $F224, Aux_Totales!$A:$A, Aperturas!$A$2), 0))</f>
        <v/>
      </c>
      <c r="NFR224" s="21" t="str">
        <f>IF(NFR220 = "", "", IFERROR(NFR220 / SUMIFS(Aux_Totales!$N:$N, Aux_Totales!$F:$F, $F224, Aux_Totales!$A:$A, Aperturas!$A$2), 0))</f>
        <v/>
      </c>
      <c r="NFS224" s="21" t="str">
        <f>IF(NFS220 = "", "", IFERROR(NFS220 / SUMIFS(Aux_Totales!$N:$N, Aux_Totales!$F:$F, $F224, Aux_Totales!$A:$A, Aperturas!$A$2), 0))</f>
        <v/>
      </c>
      <c r="NFT224" s="21" t="str">
        <f>IF(NFT220 = "", "", IFERROR(NFT220 / SUMIFS(Aux_Totales!$N:$N, Aux_Totales!$F:$F, $F224, Aux_Totales!$A:$A, Aperturas!$A$2), 0))</f>
        <v/>
      </c>
      <c r="NFU224" s="21" t="str">
        <f>IF(NFU220 = "", "", IFERROR(NFU220 / SUMIFS(Aux_Totales!$N:$N, Aux_Totales!$F:$F, $F224, Aux_Totales!$A:$A, Aperturas!$A$2), 0))</f>
        <v/>
      </c>
      <c r="NFV224" s="21" t="str">
        <f>IF(NFV220 = "", "", IFERROR(NFV220 / SUMIFS(Aux_Totales!$N:$N, Aux_Totales!$F:$F, $F224, Aux_Totales!$A:$A, Aperturas!$A$2), 0))</f>
        <v/>
      </c>
      <c r="NFW224" s="21" t="str">
        <f>IF(NFW220 = "", "", IFERROR(NFW220 / SUMIFS(Aux_Totales!$N:$N, Aux_Totales!$F:$F, $F224, Aux_Totales!$A:$A, Aperturas!$A$2), 0))</f>
        <v/>
      </c>
      <c r="NFX224" s="21" t="str">
        <f>IF(NFX220 = "", "", IFERROR(NFX220 / SUMIFS(Aux_Totales!$N:$N, Aux_Totales!$F:$F, $F224, Aux_Totales!$A:$A, Aperturas!$A$2), 0))</f>
        <v/>
      </c>
      <c r="NFY224" s="21" t="str">
        <f>IF(NFY220 = "", "", IFERROR(NFY220 / SUMIFS(Aux_Totales!$N:$N, Aux_Totales!$F:$F, $F224, Aux_Totales!$A:$A, Aperturas!$A$2), 0))</f>
        <v/>
      </c>
      <c r="NFZ224" s="21" t="str">
        <f>IF(NFZ220 = "", "", IFERROR(NFZ220 / SUMIFS(Aux_Totales!$N:$N, Aux_Totales!$F:$F, $F224, Aux_Totales!$A:$A, Aperturas!$A$2), 0))</f>
        <v/>
      </c>
      <c r="NGA224" s="21" t="str">
        <f>IF(NGA220 = "", "", IFERROR(NGA220 / SUMIFS(Aux_Totales!$N:$N, Aux_Totales!$F:$F, $F224, Aux_Totales!$A:$A, Aperturas!$A$2), 0))</f>
        <v/>
      </c>
      <c r="NGB224" s="21" t="str">
        <f>IF(NGB220 = "", "", IFERROR(NGB220 / SUMIFS(Aux_Totales!$N:$N, Aux_Totales!$F:$F, $F224, Aux_Totales!$A:$A, Aperturas!$A$2), 0))</f>
        <v/>
      </c>
      <c r="NGC224" s="21" t="str">
        <f>IF(NGC220 = "", "", IFERROR(NGC220 / SUMIFS(Aux_Totales!$N:$N, Aux_Totales!$F:$F, $F224, Aux_Totales!$A:$A, Aperturas!$A$2), 0))</f>
        <v/>
      </c>
      <c r="NGD224" s="21" t="str">
        <f>IF(NGD220 = "", "", IFERROR(NGD220 / SUMIFS(Aux_Totales!$N:$N, Aux_Totales!$F:$F, $F224, Aux_Totales!$A:$A, Aperturas!$A$2), 0))</f>
        <v/>
      </c>
      <c r="NGE224" s="21" t="str">
        <f>IF(NGE220 = "", "", IFERROR(NGE220 / SUMIFS(Aux_Totales!$N:$N, Aux_Totales!$F:$F, $F224, Aux_Totales!$A:$A, Aperturas!$A$2), 0))</f>
        <v/>
      </c>
      <c r="NGF224" s="21" t="str">
        <f>IF(NGF220 = "", "", IFERROR(NGF220 / SUMIFS(Aux_Totales!$N:$N, Aux_Totales!$F:$F, $F224, Aux_Totales!$A:$A, Aperturas!$A$2), 0))</f>
        <v/>
      </c>
      <c r="NGG224" s="21" t="str">
        <f>IF(NGG220 = "", "", IFERROR(NGG220 / SUMIFS(Aux_Totales!$N:$N, Aux_Totales!$F:$F, $F224, Aux_Totales!$A:$A, Aperturas!$A$2), 0))</f>
        <v/>
      </c>
      <c r="NGH224" s="21" t="str">
        <f>IF(NGH220 = "", "", IFERROR(NGH220 / SUMIFS(Aux_Totales!$N:$N, Aux_Totales!$F:$F, $F224, Aux_Totales!$A:$A, Aperturas!$A$2), 0))</f>
        <v/>
      </c>
      <c r="NGI224" s="21" t="str">
        <f>IF(NGI220 = "", "", IFERROR(NGI220 / SUMIFS(Aux_Totales!$N:$N, Aux_Totales!$F:$F, $F224, Aux_Totales!$A:$A, Aperturas!$A$2), 0))</f>
        <v/>
      </c>
      <c r="NGJ224" s="21" t="str">
        <f>IF(NGJ220 = "", "", IFERROR(NGJ220 / SUMIFS(Aux_Totales!$N:$N, Aux_Totales!$F:$F, $F224, Aux_Totales!$A:$A, Aperturas!$A$2), 0))</f>
        <v/>
      </c>
      <c r="NGK224" s="21" t="str">
        <f>IF(NGK220 = "", "", IFERROR(NGK220 / SUMIFS(Aux_Totales!$N:$N, Aux_Totales!$F:$F, $F224, Aux_Totales!$A:$A, Aperturas!$A$2), 0))</f>
        <v/>
      </c>
      <c r="NGL224" s="21" t="str">
        <f>IF(NGL220 = "", "", IFERROR(NGL220 / SUMIFS(Aux_Totales!$N:$N, Aux_Totales!$F:$F, $F224, Aux_Totales!$A:$A, Aperturas!$A$2), 0))</f>
        <v/>
      </c>
      <c r="NGM224" s="21" t="str">
        <f>IF(NGM220 = "", "", IFERROR(NGM220 / SUMIFS(Aux_Totales!$N:$N, Aux_Totales!$F:$F, $F224, Aux_Totales!$A:$A, Aperturas!$A$2), 0))</f>
        <v/>
      </c>
      <c r="NGN224" s="21" t="str">
        <f>IF(NGN220 = "", "", IFERROR(NGN220 / SUMIFS(Aux_Totales!$N:$N, Aux_Totales!$F:$F, $F224, Aux_Totales!$A:$A, Aperturas!$A$2), 0))</f>
        <v/>
      </c>
      <c r="NGO224" s="21" t="str">
        <f>IF(NGO220 = "", "", IFERROR(NGO220 / SUMIFS(Aux_Totales!$N:$N, Aux_Totales!$F:$F, $F224, Aux_Totales!$A:$A, Aperturas!$A$2), 0))</f>
        <v/>
      </c>
      <c r="NGP224" s="21" t="str">
        <f>IF(NGP220 = "", "", IFERROR(NGP220 / SUMIFS(Aux_Totales!$N:$N, Aux_Totales!$F:$F, $F224, Aux_Totales!$A:$A, Aperturas!$A$2), 0))</f>
        <v/>
      </c>
      <c r="NGQ224" s="21" t="str">
        <f>IF(NGQ220 = "", "", IFERROR(NGQ220 / SUMIFS(Aux_Totales!$N:$N, Aux_Totales!$F:$F, $F224, Aux_Totales!$A:$A, Aperturas!$A$2), 0))</f>
        <v/>
      </c>
      <c r="NGR224" s="21" t="str">
        <f>IF(NGR220 = "", "", IFERROR(NGR220 / SUMIFS(Aux_Totales!$N:$N, Aux_Totales!$F:$F, $F224, Aux_Totales!$A:$A, Aperturas!$A$2), 0))</f>
        <v/>
      </c>
      <c r="NGS224" s="21" t="str">
        <f>IF(NGS220 = "", "", IFERROR(NGS220 / SUMIFS(Aux_Totales!$N:$N, Aux_Totales!$F:$F, $F224, Aux_Totales!$A:$A, Aperturas!$A$2), 0))</f>
        <v/>
      </c>
      <c r="NGT224" s="21" t="str">
        <f>IF(NGT220 = "", "", IFERROR(NGT220 / SUMIFS(Aux_Totales!$N:$N, Aux_Totales!$F:$F, $F224, Aux_Totales!$A:$A, Aperturas!$A$2), 0))</f>
        <v/>
      </c>
      <c r="NGU224" s="21" t="str">
        <f>IF(NGU220 = "", "", IFERROR(NGU220 / SUMIFS(Aux_Totales!$N:$N, Aux_Totales!$F:$F, $F224, Aux_Totales!$A:$A, Aperturas!$A$2), 0))</f>
        <v/>
      </c>
      <c r="NGV224" s="21" t="str">
        <f>IF(NGV220 = "", "", IFERROR(NGV220 / SUMIFS(Aux_Totales!$N:$N, Aux_Totales!$F:$F, $F224, Aux_Totales!$A:$A, Aperturas!$A$2), 0))</f>
        <v/>
      </c>
      <c r="NGW224" s="21" t="str">
        <f>IF(NGW220 = "", "", IFERROR(NGW220 / SUMIFS(Aux_Totales!$N:$N, Aux_Totales!$F:$F, $F224, Aux_Totales!$A:$A, Aperturas!$A$2), 0))</f>
        <v/>
      </c>
      <c r="NGX224" s="21" t="str">
        <f>IF(NGX220 = "", "", IFERROR(NGX220 / SUMIFS(Aux_Totales!$N:$N, Aux_Totales!$F:$F, $F224, Aux_Totales!$A:$A, Aperturas!$A$2), 0))</f>
        <v/>
      </c>
      <c r="NGY224" s="21" t="str">
        <f>IF(NGY220 = "", "", IFERROR(NGY220 / SUMIFS(Aux_Totales!$N:$N, Aux_Totales!$F:$F, $F224, Aux_Totales!$A:$A, Aperturas!$A$2), 0))</f>
        <v/>
      </c>
      <c r="NGZ224" s="21" t="str">
        <f>IF(NGZ220 = "", "", IFERROR(NGZ220 / SUMIFS(Aux_Totales!$N:$N, Aux_Totales!$F:$F, $F224, Aux_Totales!$A:$A, Aperturas!$A$2), 0))</f>
        <v/>
      </c>
      <c r="NHA224" s="21" t="str">
        <f>IF(NHA220 = "", "", IFERROR(NHA220 / SUMIFS(Aux_Totales!$N:$N, Aux_Totales!$F:$F, $F224, Aux_Totales!$A:$A, Aperturas!$A$2), 0))</f>
        <v/>
      </c>
      <c r="NHB224" s="21" t="str">
        <f>IF(NHB220 = "", "", IFERROR(NHB220 / SUMIFS(Aux_Totales!$N:$N, Aux_Totales!$F:$F, $F224, Aux_Totales!$A:$A, Aperturas!$A$2), 0))</f>
        <v/>
      </c>
      <c r="NHC224" s="21" t="str">
        <f>IF(NHC220 = "", "", IFERROR(NHC220 / SUMIFS(Aux_Totales!$N:$N, Aux_Totales!$F:$F, $F224, Aux_Totales!$A:$A, Aperturas!$A$2), 0))</f>
        <v/>
      </c>
      <c r="NHD224" s="21" t="str">
        <f>IF(NHD220 = "", "", IFERROR(NHD220 / SUMIFS(Aux_Totales!$N:$N, Aux_Totales!$F:$F, $F224, Aux_Totales!$A:$A, Aperturas!$A$2), 0))</f>
        <v/>
      </c>
      <c r="NHE224" s="21" t="str">
        <f>IF(NHE220 = "", "", IFERROR(NHE220 / SUMIFS(Aux_Totales!$N:$N, Aux_Totales!$F:$F, $F224, Aux_Totales!$A:$A, Aperturas!$A$2), 0))</f>
        <v/>
      </c>
      <c r="NHF224" s="21" t="str">
        <f>IF(NHF220 = "", "", IFERROR(NHF220 / SUMIFS(Aux_Totales!$N:$N, Aux_Totales!$F:$F, $F224, Aux_Totales!$A:$A, Aperturas!$A$2), 0))</f>
        <v/>
      </c>
      <c r="NHG224" s="21" t="str">
        <f>IF(NHG220 = "", "", IFERROR(NHG220 / SUMIFS(Aux_Totales!$N:$N, Aux_Totales!$F:$F, $F224, Aux_Totales!$A:$A, Aperturas!$A$2), 0))</f>
        <v/>
      </c>
      <c r="NHH224" s="21" t="str">
        <f>IF(NHH220 = "", "", IFERROR(NHH220 / SUMIFS(Aux_Totales!$N:$N, Aux_Totales!$F:$F, $F224, Aux_Totales!$A:$A, Aperturas!$A$2), 0))</f>
        <v/>
      </c>
      <c r="NHI224" s="21" t="str">
        <f>IF(NHI220 = "", "", IFERROR(NHI220 / SUMIFS(Aux_Totales!$N:$N, Aux_Totales!$F:$F, $F224, Aux_Totales!$A:$A, Aperturas!$A$2), 0))</f>
        <v/>
      </c>
      <c r="NHJ224" s="21" t="str">
        <f>IF(NHJ220 = "", "", IFERROR(NHJ220 / SUMIFS(Aux_Totales!$N:$N, Aux_Totales!$F:$F, $F224, Aux_Totales!$A:$A, Aperturas!$A$2), 0))</f>
        <v/>
      </c>
      <c r="NHK224" s="21" t="str">
        <f>IF(NHK220 = "", "", IFERROR(NHK220 / SUMIFS(Aux_Totales!$N:$N, Aux_Totales!$F:$F, $F224, Aux_Totales!$A:$A, Aperturas!$A$2), 0))</f>
        <v/>
      </c>
      <c r="NHL224" s="21" t="str">
        <f>IF(NHL220 = "", "", IFERROR(NHL220 / SUMIFS(Aux_Totales!$N:$N, Aux_Totales!$F:$F, $F224, Aux_Totales!$A:$A, Aperturas!$A$2), 0))</f>
        <v/>
      </c>
      <c r="NHM224" s="21" t="str">
        <f>IF(NHM220 = "", "", IFERROR(NHM220 / SUMIFS(Aux_Totales!$N:$N, Aux_Totales!$F:$F, $F224, Aux_Totales!$A:$A, Aperturas!$A$2), 0))</f>
        <v/>
      </c>
      <c r="NHN224" s="21" t="str">
        <f>IF(NHN220 = "", "", IFERROR(NHN220 / SUMIFS(Aux_Totales!$N:$N, Aux_Totales!$F:$F, $F224, Aux_Totales!$A:$A, Aperturas!$A$2), 0))</f>
        <v/>
      </c>
      <c r="NHO224" s="21" t="str">
        <f>IF(NHO220 = "", "", IFERROR(NHO220 / SUMIFS(Aux_Totales!$N:$N, Aux_Totales!$F:$F, $F224, Aux_Totales!$A:$A, Aperturas!$A$2), 0))</f>
        <v/>
      </c>
      <c r="NHP224" s="21" t="str">
        <f>IF(NHP220 = "", "", IFERROR(NHP220 / SUMIFS(Aux_Totales!$N:$N, Aux_Totales!$F:$F, $F224, Aux_Totales!$A:$A, Aperturas!$A$2), 0))</f>
        <v/>
      </c>
      <c r="NHQ224" s="21" t="str">
        <f>IF(NHQ220 = "", "", IFERROR(NHQ220 / SUMIFS(Aux_Totales!$N:$N, Aux_Totales!$F:$F, $F224, Aux_Totales!$A:$A, Aperturas!$A$2), 0))</f>
        <v/>
      </c>
      <c r="NHR224" s="21" t="str">
        <f>IF(NHR220 = "", "", IFERROR(NHR220 / SUMIFS(Aux_Totales!$N:$N, Aux_Totales!$F:$F, $F224, Aux_Totales!$A:$A, Aperturas!$A$2), 0))</f>
        <v/>
      </c>
      <c r="NHS224" s="21" t="str">
        <f>IF(NHS220 = "", "", IFERROR(NHS220 / SUMIFS(Aux_Totales!$N:$N, Aux_Totales!$F:$F, $F224, Aux_Totales!$A:$A, Aperturas!$A$2), 0))</f>
        <v/>
      </c>
      <c r="NHT224" s="21" t="str">
        <f>IF(NHT220 = "", "", IFERROR(NHT220 / SUMIFS(Aux_Totales!$N:$N, Aux_Totales!$F:$F, $F224, Aux_Totales!$A:$A, Aperturas!$A$2), 0))</f>
        <v/>
      </c>
      <c r="NHU224" s="21" t="str">
        <f>IF(NHU220 = "", "", IFERROR(NHU220 / SUMIFS(Aux_Totales!$N:$N, Aux_Totales!$F:$F, $F224, Aux_Totales!$A:$A, Aperturas!$A$2), 0))</f>
        <v/>
      </c>
      <c r="NHV224" s="21" t="str">
        <f>IF(NHV220 = "", "", IFERROR(NHV220 / SUMIFS(Aux_Totales!$N:$N, Aux_Totales!$F:$F, $F224, Aux_Totales!$A:$A, Aperturas!$A$2), 0))</f>
        <v/>
      </c>
      <c r="NHW224" s="21" t="str">
        <f>IF(NHW220 = "", "", IFERROR(NHW220 / SUMIFS(Aux_Totales!$N:$N, Aux_Totales!$F:$F, $F224, Aux_Totales!$A:$A, Aperturas!$A$2), 0))</f>
        <v/>
      </c>
      <c r="NHX224" s="21" t="str">
        <f>IF(NHX220 = "", "", IFERROR(NHX220 / SUMIFS(Aux_Totales!$N:$N, Aux_Totales!$F:$F, $F224, Aux_Totales!$A:$A, Aperturas!$A$2), 0))</f>
        <v/>
      </c>
      <c r="NHY224" s="21" t="str">
        <f>IF(NHY220 = "", "", IFERROR(NHY220 / SUMIFS(Aux_Totales!$N:$N, Aux_Totales!$F:$F, $F224, Aux_Totales!$A:$A, Aperturas!$A$2), 0))</f>
        <v/>
      </c>
      <c r="NHZ224" s="21" t="str">
        <f>IF(NHZ220 = "", "", IFERROR(NHZ220 / SUMIFS(Aux_Totales!$N:$N, Aux_Totales!$F:$F, $F224, Aux_Totales!$A:$A, Aperturas!$A$2), 0))</f>
        <v/>
      </c>
      <c r="NIA224" s="21" t="str">
        <f>IF(NIA220 = "", "", IFERROR(NIA220 / SUMIFS(Aux_Totales!$N:$N, Aux_Totales!$F:$F, $F224, Aux_Totales!$A:$A, Aperturas!$A$2), 0))</f>
        <v/>
      </c>
      <c r="NIB224" s="21" t="str">
        <f>IF(NIB220 = "", "", IFERROR(NIB220 / SUMIFS(Aux_Totales!$N:$N, Aux_Totales!$F:$F, $F224, Aux_Totales!$A:$A, Aperturas!$A$2), 0))</f>
        <v/>
      </c>
      <c r="NIC224" s="21" t="str">
        <f>IF(NIC220 = "", "", IFERROR(NIC220 / SUMIFS(Aux_Totales!$N:$N, Aux_Totales!$F:$F, $F224, Aux_Totales!$A:$A, Aperturas!$A$2), 0))</f>
        <v/>
      </c>
      <c r="NID224" s="21" t="str">
        <f>IF(NID220 = "", "", IFERROR(NID220 / SUMIFS(Aux_Totales!$N:$N, Aux_Totales!$F:$F, $F224, Aux_Totales!$A:$A, Aperturas!$A$2), 0))</f>
        <v/>
      </c>
      <c r="NIE224" s="21" t="str">
        <f>IF(NIE220 = "", "", IFERROR(NIE220 / SUMIFS(Aux_Totales!$N:$N, Aux_Totales!$F:$F, $F224, Aux_Totales!$A:$A, Aperturas!$A$2), 0))</f>
        <v/>
      </c>
      <c r="NIF224" s="21" t="str">
        <f>IF(NIF220 = "", "", IFERROR(NIF220 / SUMIFS(Aux_Totales!$N:$N, Aux_Totales!$F:$F, $F224, Aux_Totales!$A:$A, Aperturas!$A$2), 0))</f>
        <v/>
      </c>
      <c r="NIG224" s="21" t="str">
        <f>IF(NIG220 = "", "", IFERROR(NIG220 / SUMIFS(Aux_Totales!$N:$N, Aux_Totales!$F:$F, $F224, Aux_Totales!$A:$A, Aperturas!$A$2), 0))</f>
        <v/>
      </c>
      <c r="NIH224" s="21" t="str">
        <f>IF(NIH220 = "", "", IFERROR(NIH220 / SUMIFS(Aux_Totales!$N:$N, Aux_Totales!$F:$F, $F224, Aux_Totales!$A:$A, Aperturas!$A$2), 0))</f>
        <v/>
      </c>
      <c r="NII224" s="21" t="str">
        <f>IF(NII220 = "", "", IFERROR(NII220 / SUMIFS(Aux_Totales!$N:$N, Aux_Totales!$F:$F, $F224, Aux_Totales!$A:$A, Aperturas!$A$2), 0))</f>
        <v/>
      </c>
      <c r="NIJ224" s="21" t="str">
        <f>IF(NIJ220 = "", "", IFERROR(NIJ220 / SUMIFS(Aux_Totales!$N:$N, Aux_Totales!$F:$F, $F224, Aux_Totales!$A:$A, Aperturas!$A$2), 0))</f>
        <v/>
      </c>
      <c r="NIK224" s="21" t="str">
        <f>IF(NIK220 = "", "", IFERROR(NIK220 / SUMIFS(Aux_Totales!$N:$N, Aux_Totales!$F:$F, $F224, Aux_Totales!$A:$A, Aperturas!$A$2), 0))</f>
        <v/>
      </c>
      <c r="NIL224" s="21" t="str">
        <f>IF(NIL220 = "", "", IFERROR(NIL220 / SUMIFS(Aux_Totales!$N:$N, Aux_Totales!$F:$F, $F224, Aux_Totales!$A:$A, Aperturas!$A$2), 0))</f>
        <v/>
      </c>
      <c r="NIM224" s="21" t="str">
        <f>IF(NIM220 = "", "", IFERROR(NIM220 / SUMIFS(Aux_Totales!$N:$N, Aux_Totales!$F:$F, $F224, Aux_Totales!$A:$A, Aperturas!$A$2), 0))</f>
        <v/>
      </c>
      <c r="NIN224" s="21" t="str">
        <f>IF(NIN220 = "", "", IFERROR(NIN220 / SUMIFS(Aux_Totales!$N:$N, Aux_Totales!$F:$F, $F224, Aux_Totales!$A:$A, Aperturas!$A$2), 0))</f>
        <v/>
      </c>
      <c r="NIO224" s="21" t="str">
        <f>IF(NIO220 = "", "", IFERROR(NIO220 / SUMIFS(Aux_Totales!$N:$N, Aux_Totales!$F:$F, $F224, Aux_Totales!$A:$A, Aperturas!$A$2), 0))</f>
        <v/>
      </c>
      <c r="NIP224" s="21" t="str">
        <f>IF(NIP220 = "", "", IFERROR(NIP220 / SUMIFS(Aux_Totales!$N:$N, Aux_Totales!$F:$F, $F224, Aux_Totales!$A:$A, Aperturas!$A$2), 0))</f>
        <v/>
      </c>
      <c r="NIQ224" s="21" t="str">
        <f>IF(NIQ220 = "", "", IFERROR(NIQ220 / SUMIFS(Aux_Totales!$N:$N, Aux_Totales!$F:$F, $F224, Aux_Totales!$A:$A, Aperturas!$A$2), 0))</f>
        <v/>
      </c>
      <c r="NIR224" s="21" t="str">
        <f>IF(NIR220 = "", "", IFERROR(NIR220 / SUMIFS(Aux_Totales!$N:$N, Aux_Totales!$F:$F, $F224, Aux_Totales!$A:$A, Aperturas!$A$2), 0))</f>
        <v/>
      </c>
      <c r="NIS224" s="21" t="str">
        <f>IF(NIS220 = "", "", IFERROR(NIS220 / SUMIFS(Aux_Totales!$N:$N, Aux_Totales!$F:$F, $F224, Aux_Totales!$A:$A, Aperturas!$A$2), 0))</f>
        <v/>
      </c>
      <c r="NIT224" s="21" t="str">
        <f>IF(NIT220 = "", "", IFERROR(NIT220 / SUMIFS(Aux_Totales!$N:$N, Aux_Totales!$F:$F, $F224, Aux_Totales!$A:$A, Aperturas!$A$2), 0))</f>
        <v/>
      </c>
      <c r="NIU224" s="21" t="str">
        <f>IF(NIU220 = "", "", IFERROR(NIU220 / SUMIFS(Aux_Totales!$N:$N, Aux_Totales!$F:$F, $F224, Aux_Totales!$A:$A, Aperturas!$A$2), 0))</f>
        <v/>
      </c>
      <c r="NIV224" s="21" t="str">
        <f>IF(NIV220 = "", "", IFERROR(NIV220 / SUMIFS(Aux_Totales!$N:$N, Aux_Totales!$F:$F, $F224, Aux_Totales!$A:$A, Aperturas!$A$2), 0))</f>
        <v/>
      </c>
      <c r="NIW224" s="21" t="str">
        <f>IF(NIW220 = "", "", IFERROR(NIW220 / SUMIFS(Aux_Totales!$N:$N, Aux_Totales!$F:$F, $F224, Aux_Totales!$A:$A, Aperturas!$A$2), 0))</f>
        <v/>
      </c>
      <c r="NIX224" s="21" t="str">
        <f>IF(NIX220 = "", "", IFERROR(NIX220 / SUMIFS(Aux_Totales!$N:$N, Aux_Totales!$F:$F, $F224, Aux_Totales!$A:$A, Aperturas!$A$2), 0))</f>
        <v/>
      </c>
      <c r="NIY224" s="21" t="str">
        <f>IF(NIY220 = "", "", IFERROR(NIY220 / SUMIFS(Aux_Totales!$N:$N, Aux_Totales!$F:$F, $F224, Aux_Totales!$A:$A, Aperturas!$A$2), 0))</f>
        <v/>
      </c>
      <c r="NIZ224" s="21" t="str">
        <f>IF(NIZ220 = "", "", IFERROR(NIZ220 / SUMIFS(Aux_Totales!$N:$N, Aux_Totales!$F:$F, $F224, Aux_Totales!$A:$A, Aperturas!$A$2), 0))</f>
        <v/>
      </c>
      <c r="NJA224" s="21" t="str">
        <f>IF(NJA220 = "", "", IFERROR(NJA220 / SUMIFS(Aux_Totales!$N:$N, Aux_Totales!$F:$F, $F224, Aux_Totales!$A:$A, Aperturas!$A$2), 0))</f>
        <v/>
      </c>
      <c r="NJB224" s="21" t="str">
        <f>IF(NJB220 = "", "", IFERROR(NJB220 / SUMIFS(Aux_Totales!$N:$N, Aux_Totales!$F:$F, $F224, Aux_Totales!$A:$A, Aperturas!$A$2), 0))</f>
        <v/>
      </c>
      <c r="NJC224" s="21" t="str">
        <f>IF(NJC220 = "", "", IFERROR(NJC220 / SUMIFS(Aux_Totales!$N:$N, Aux_Totales!$F:$F, $F224, Aux_Totales!$A:$A, Aperturas!$A$2), 0))</f>
        <v/>
      </c>
      <c r="NJD224" s="21" t="str">
        <f>IF(NJD220 = "", "", IFERROR(NJD220 / SUMIFS(Aux_Totales!$N:$N, Aux_Totales!$F:$F, $F224, Aux_Totales!$A:$A, Aperturas!$A$2), 0))</f>
        <v/>
      </c>
      <c r="NJE224" s="21" t="str">
        <f>IF(NJE220 = "", "", IFERROR(NJE220 / SUMIFS(Aux_Totales!$N:$N, Aux_Totales!$F:$F, $F224, Aux_Totales!$A:$A, Aperturas!$A$2), 0))</f>
        <v/>
      </c>
      <c r="NJF224" s="21" t="str">
        <f>IF(NJF220 = "", "", IFERROR(NJF220 / SUMIFS(Aux_Totales!$N:$N, Aux_Totales!$F:$F, $F224, Aux_Totales!$A:$A, Aperturas!$A$2), 0))</f>
        <v/>
      </c>
      <c r="NJG224" s="21" t="str">
        <f>IF(NJG220 = "", "", IFERROR(NJG220 / SUMIFS(Aux_Totales!$N:$N, Aux_Totales!$F:$F, $F224, Aux_Totales!$A:$A, Aperturas!$A$2), 0))</f>
        <v/>
      </c>
      <c r="NJH224" s="21" t="str">
        <f>IF(NJH220 = "", "", IFERROR(NJH220 / SUMIFS(Aux_Totales!$N:$N, Aux_Totales!$F:$F, $F224, Aux_Totales!$A:$A, Aperturas!$A$2), 0))</f>
        <v/>
      </c>
      <c r="NJI224" s="21" t="str">
        <f>IF(NJI220 = "", "", IFERROR(NJI220 / SUMIFS(Aux_Totales!$N:$N, Aux_Totales!$F:$F, $F224, Aux_Totales!$A:$A, Aperturas!$A$2), 0))</f>
        <v/>
      </c>
      <c r="NJJ224" s="21" t="str">
        <f>IF(NJJ220 = "", "", IFERROR(NJJ220 / SUMIFS(Aux_Totales!$N:$N, Aux_Totales!$F:$F, $F224, Aux_Totales!$A:$A, Aperturas!$A$2), 0))</f>
        <v/>
      </c>
      <c r="NJK224" s="21" t="str">
        <f>IF(NJK220 = "", "", IFERROR(NJK220 / SUMIFS(Aux_Totales!$N:$N, Aux_Totales!$F:$F, $F224, Aux_Totales!$A:$A, Aperturas!$A$2), 0))</f>
        <v/>
      </c>
      <c r="NJL224" s="21" t="str">
        <f>IF(NJL220 = "", "", IFERROR(NJL220 / SUMIFS(Aux_Totales!$N:$N, Aux_Totales!$F:$F, $F224, Aux_Totales!$A:$A, Aperturas!$A$2), 0))</f>
        <v/>
      </c>
      <c r="NJM224" s="21" t="str">
        <f>IF(NJM220 = "", "", IFERROR(NJM220 / SUMIFS(Aux_Totales!$N:$N, Aux_Totales!$F:$F, $F224, Aux_Totales!$A:$A, Aperturas!$A$2), 0))</f>
        <v/>
      </c>
      <c r="NJN224" s="21" t="str">
        <f>IF(NJN220 = "", "", IFERROR(NJN220 / SUMIFS(Aux_Totales!$N:$N, Aux_Totales!$F:$F, $F224, Aux_Totales!$A:$A, Aperturas!$A$2), 0))</f>
        <v/>
      </c>
      <c r="NJO224" s="21" t="str">
        <f>IF(NJO220 = "", "", IFERROR(NJO220 / SUMIFS(Aux_Totales!$N:$N, Aux_Totales!$F:$F, $F224, Aux_Totales!$A:$A, Aperturas!$A$2), 0))</f>
        <v/>
      </c>
      <c r="NJP224" s="21" t="str">
        <f>IF(NJP220 = "", "", IFERROR(NJP220 / SUMIFS(Aux_Totales!$N:$N, Aux_Totales!$F:$F, $F224, Aux_Totales!$A:$A, Aperturas!$A$2), 0))</f>
        <v/>
      </c>
      <c r="NJQ224" s="21" t="str">
        <f>IF(NJQ220 = "", "", IFERROR(NJQ220 / SUMIFS(Aux_Totales!$N:$N, Aux_Totales!$F:$F, $F224, Aux_Totales!$A:$A, Aperturas!$A$2), 0))</f>
        <v/>
      </c>
      <c r="NJR224" s="21" t="str">
        <f>IF(NJR220 = "", "", IFERROR(NJR220 / SUMIFS(Aux_Totales!$N:$N, Aux_Totales!$F:$F, $F224, Aux_Totales!$A:$A, Aperturas!$A$2), 0))</f>
        <v/>
      </c>
      <c r="NJS224" s="21" t="str">
        <f>IF(NJS220 = "", "", IFERROR(NJS220 / SUMIFS(Aux_Totales!$N:$N, Aux_Totales!$F:$F, $F224, Aux_Totales!$A:$A, Aperturas!$A$2), 0))</f>
        <v/>
      </c>
      <c r="NJT224" s="21" t="str">
        <f>IF(NJT220 = "", "", IFERROR(NJT220 / SUMIFS(Aux_Totales!$N:$N, Aux_Totales!$F:$F, $F224, Aux_Totales!$A:$A, Aperturas!$A$2), 0))</f>
        <v/>
      </c>
      <c r="NJU224" s="21" t="str">
        <f>IF(NJU220 = "", "", IFERROR(NJU220 / SUMIFS(Aux_Totales!$N:$N, Aux_Totales!$F:$F, $F224, Aux_Totales!$A:$A, Aperturas!$A$2), 0))</f>
        <v/>
      </c>
      <c r="NJV224" s="21" t="str">
        <f>IF(NJV220 = "", "", IFERROR(NJV220 / SUMIFS(Aux_Totales!$N:$N, Aux_Totales!$F:$F, $F224, Aux_Totales!$A:$A, Aperturas!$A$2), 0))</f>
        <v/>
      </c>
      <c r="NJW224" s="21" t="str">
        <f>IF(NJW220 = "", "", IFERROR(NJW220 / SUMIFS(Aux_Totales!$N:$N, Aux_Totales!$F:$F, $F224, Aux_Totales!$A:$A, Aperturas!$A$2), 0))</f>
        <v/>
      </c>
      <c r="NJX224" s="21" t="str">
        <f>IF(NJX220 = "", "", IFERROR(NJX220 / SUMIFS(Aux_Totales!$N:$N, Aux_Totales!$F:$F, $F224, Aux_Totales!$A:$A, Aperturas!$A$2), 0))</f>
        <v/>
      </c>
      <c r="NJY224" s="21" t="str">
        <f>IF(NJY220 = "", "", IFERROR(NJY220 / SUMIFS(Aux_Totales!$N:$N, Aux_Totales!$F:$F, $F224, Aux_Totales!$A:$A, Aperturas!$A$2), 0))</f>
        <v/>
      </c>
      <c r="NJZ224" s="21" t="str">
        <f>IF(NJZ220 = "", "", IFERROR(NJZ220 / SUMIFS(Aux_Totales!$N:$N, Aux_Totales!$F:$F, $F224, Aux_Totales!$A:$A, Aperturas!$A$2), 0))</f>
        <v/>
      </c>
      <c r="NKA224" s="21" t="str">
        <f>IF(NKA220 = "", "", IFERROR(NKA220 / SUMIFS(Aux_Totales!$N:$N, Aux_Totales!$F:$F, $F224, Aux_Totales!$A:$A, Aperturas!$A$2), 0))</f>
        <v/>
      </c>
      <c r="NKB224" s="21" t="str">
        <f>IF(NKB220 = "", "", IFERROR(NKB220 / SUMIFS(Aux_Totales!$N:$N, Aux_Totales!$F:$F, $F224, Aux_Totales!$A:$A, Aperturas!$A$2), 0))</f>
        <v/>
      </c>
      <c r="NKC224" s="21" t="str">
        <f>IF(NKC220 = "", "", IFERROR(NKC220 / SUMIFS(Aux_Totales!$N:$N, Aux_Totales!$F:$F, $F224, Aux_Totales!$A:$A, Aperturas!$A$2), 0))</f>
        <v/>
      </c>
      <c r="NKD224" s="21" t="str">
        <f>IF(NKD220 = "", "", IFERROR(NKD220 / SUMIFS(Aux_Totales!$N:$N, Aux_Totales!$F:$F, $F224, Aux_Totales!$A:$A, Aperturas!$A$2), 0))</f>
        <v/>
      </c>
      <c r="NKE224" s="21" t="str">
        <f>IF(NKE220 = "", "", IFERROR(NKE220 / SUMIFS(Aux_Totales!$N:$N, Aux_Totales!$F:$F, $F224, Aux_Totales!$A:$A, Aperturas!$A$2), 0))</f>
        <v/>
      </c>
      <c r="NKF224" s="21" t="str">
        <f>IF(NKF220 = "", "", IFERROR(NKF220 / SUMIFS(Aux_Totales!$N:$N, Aux_Totales!$F:$F, $F224, Aux_Totales!$A:$A, Aperturas!$A$2), 0))</f>
        <v/>
      </c>
      <c r="NKG224" s="21" t="str">
        <f>IF(NKG220 = "", "", IFERROR(NKG220 / SUMIFS(Aux_Totales!$N:$N, Aux_Totales!$F:$F, $F224, Aux_Totales!$A:$A, Aperturas!$A$2), 0))</f>
        <v/>
      </c>
      <c r="NKH224" s="21" t="str">
        <f>IF(NKH220 = "", "", IFERROR(NKH220 / SUMIFS(Aux_Totales!$N:$N, Aux_Totales!$F:$F, $F224, Aux_Totales!$A:$A, Aperturas!$A$2), 0))</f>
        <v/>
      </c>
      <c r="NKI224" s="21" t="str">
        <f>IF(NKI220 = "", "", IFERROR(NKI220 / SUMIFS(Aux_Totales!$N:$N, Aux_Totales!$F:$F, $F224, Aux_Totales!$A:$A, Aperturas!$A$2), 0))</f>
        <v/>
      </c>
      <c r="NKJ224" s="21" t="str">
        <f>IF(NKJ220 = "", "", IFERROR(NKJ220 / SUMIFS(Aux_Totales!$N:$N, Aux_Totales!$F:$F, $F224, Aux_Totales!$A:$A, Aperturas!$A$2), 0))</f>
        <v/>
      </c>
      <c r="NKK224" s="21" t="str">
        <f>IF(NKK220 = "", "", IFERROR(NKK220 / SUMIFS(Aux_Totales!$N:$N, Aux_Totales!$F:$F, $F224, Aux_Totales!$A:$A, Aperturas!$A$2), 0))</f>
        <v/>
      </c>
      <c r="NKL224" s="21" t="str">
        <f>IF(NKL220 = "", "", IFERROR(NKL220 / SUMIFS(Aux_Totales!$N:$N, Aux_Totales!$F:$F, $F224, Aux_Totales!$A:$A, Aperturas!$A$2), 0))</f>
        <v/>
      </c>
      <c r="NKM224" s="21" t="str">
        <f>IF(NKM220 = "", "", IFERROR(NKM220 / SUMIFS(Aux_Totales!$N:$N, Aux_Totales!$F:$F, $F224, Aux_Totales!$A:$A, Aperturas!$A$2), 0))</f>
        <v/>
      </c>
      <c r="NKN224" s="21" t="str">
        <f>IF(NKN220 = "", "", IFERROR(NKN220 / SUMIFS(Aux_Totales!$N:$N, Aux_Totales!$F:$F, $F224, Aux_Totales!$A:$A, Aperturas!$A$2), 0))</f>
        <v/>
      </c>
      <c r="NKO224" s="21" t="str">
        <f>IF(NKO220 = "", "", IFERROR(NKO220 / SUMIFS(Aux_Totales!$N:$N, Aux_Totales!$F:$F, $F224, Aux_Totales!$A:$A, Aperturas!$A$2), 0))</f>
        <v/>
      </c>
      <c r="NKP224" s="21" t="str">
        <f>IF(NKP220 = "", "", IFERROR(NKP220 / SUMIFS(Aux_Totales!$N:$N, Aux_Totales!$F:$F, $F224, Aux_Totales!$A:$A, Aperturas!$A$2), 0))</f>
        <v/>
      </c>
      <c r="NKQ224" s="21" t="str">
        <f>IF(NKQ220 = "", "", IFERROR(NKQ220 / SUMIFS(Aux_Totales!$N:$N, Aux_Totales!$F:$F, $F224, Aux_Totales!$A:$A, Aperturas!$A$2), 0))</f>
        <v/>
      </c>
      <c r="NKR224" s="21" t="str">
        <f>IF(NKR220 = "", "", IFERROR(NKR220 / SUMIFS(Aux_Totales!$N:$N, Aux_Totales!$F:$F, $F224, Aux_Totales!$A:$A, Aperturas!$A$2), 0))</f>
        <v/>
      </c>
      <c r="NKS224" s="21" t="str">
        <f>IF(NKS220 = "", "", IFERROR(NKS220 / SUMIFS(Aux_Totales!$N:$N, Aux_Totales!$F:$F, $F224, Aux_Totales!$A:$A, Aperturas!$A$2), 0))</f>
        <v/>
      </c>
      <c r="NKT224" s="21" t="str">
        <f>IF(NKT220 = "", "", IFERROR(NKT220 / SUMIFS(Aux_Totales!$N:$N, Aux_Totales!$F:$F, $F224, Aux_Totales!$A:$A, Aperturas!$A$2), 0))</f>
        <v/>
      </c>
      <c r="NKU224" s="21" t="str">
        <f>IF(NKU220 = "", "", IFERROR(NKU220 / SUMIFS(Aux_Totales!$N:$N, Aux_Totales!$F:$F, $F224, Aux_Totales!$A:$A, Aperturas!$A$2), 0))</f>
        <v/>
      </c>
      <c r="NKV224" s="21" t="str">
        <f>IF(NKV220 = "", "", IFERROR(NKV220 / SUMIFS(Aux_Totales!$N:$N, Aux_Totales!$F:$F, $F224, Aux_Totales!$A:$A, Aperturas!$A$2), 0))</f>
        <v/>
      </c>
      <c r="NKW224" s="21" t="str">
        <f>IF(NKW220 = "", "", IFERROR(NKW220 / SUMIFS(Aux_Totales!$N:$N, Aux_Totales!$F:$F, $F224, Aux_Totales!$A:$A, Aperturas!$A$2), 0))</f>
        <v/>
      </c>
      <c r="NKX224" s="21" t="str">
        <f>IF(NKX220 = "", "", IFERROR(NKX220 / SUMIFS(Aux_Totales!$N:$N, Aux_Totales!$F:$F, $F224, Aux_Totales!$A:$A, Aperturas!$A$2), 0))</f>
        <v/>
      </c>
      <c r="NKY224" s="21" t="str">
        <f>IF(NKY220 = "", "", IFERROR(NKY220 / SUMIFS(Aux_Totales!$N:$N, Aux_Totales!$F:$F, $F224, Aux_Totales!$A:$A, Aperturas!$A$2), 0))</f>
        <v/>
      </c>
      <c r="NKZ224" s="21" t="str">
        <f>IF(NKZ220 = "", "", IFERROR(NKZ220 / SUMIFS(Aux_Totales!$N:$N, Aux_Totales!$F:$F, $F224, Aux_Totales!$A:$A, Aperturas!$A$2), 0))</f>
        <v/>
      </c>
      <c r="NLA224" s="21" t="str">
        <f>IF(NLA220 = "", "", IFERROR(NLA220 / SUMIFS(Aux_Totales!$N:$N, Aux_Totales!$F:$F, $F224, Aux_Totales!$A:$A, Aperturas!$A$2), 0))</f>
        <v/>
      </c>
      <c r="NLB224" s="21" t="str">
        <f>IF(NLB220 = "", "", IFERROR(NLB220 / SUMIFS(Aux_Totales!$N:$N, Aux_Totales!$F:$F, $F224, Aux_Totales!$A:$A, Aperturas!$A$2), 0))</f>
        <v/>
      </c>
      <c r="NLC224" s="21" t="str">
        <f>IF(NLC220 = "", "", IFERROR(NLC220 / SUMIFS(Aux_Totales!$N:$N, Aux_Totales!$F:$F, $F224, Aux_Totales!$A:$A, Aperturas!$A$2), 0))</f>
        <v/>
      </c>
      <c r="NLD224" s="21" t="str">
        <f>IF(NLD220 = "", "", IFERROR(NLD220 / SUMIFS(Aux_Totales!$N:$N, Aux_Totales!$F:$F, $F224, Aux_Totales!$A:$A, Aperturas!$A$2), 0))</f>
        <v/>
      </c>
      <c r="NLE224" s="21" t="str">
        <f>IF(NLE220 = "", "", IFERROR(NLE220 / SUMIFS(Aux_Totales!$N:$N, Aux_Totales!$F:$F, $F224, Aux_Totales!$A:$A, Aperturas!$A$2), 0))</f>
        <v/>
      </c>
      <c r="NLF224" s="21" t="str">
        <f>IF(NLF220 = "", "", IFERROR(NLF220 / SUMIFS(Aux_Totales!$N:$N, Aux_Totales!$F:$F, $F224, Aux_Totales!$A:$A, Aperturas!$A$2), 0))</f>
        <v/>
      </c>
      <c r="NLG224" s="21" t="str">
        <f>IF(NLG220 = "", "", IFERROR(NLG220 / SUMIFS(Aux_Totales!$N:$N, Aux_Totales!$F:$F, $F224, Aux_Totales!$A:$A, Aperturas!$A$2), 0))</f>
        <v/>
      </c>
      <c r="NLH224" s="21" t="str">
        <f>IF(NLH220 = "", "", IFERROR(NLH220 / SUMIFS(Aux_Totales!$N:$N, Aux_Totales!$F:$F, $F224, Aux_Totales!$A:$A, Aperturas!$A$2), 0))</f>
        <v/>
      </c>
      <c r="NLI224" s="21" t="str">
        <f>IF(NLI220 = "", "", IFERROR(NLI220 / SUMIFS(Aux_Totales!$N:$N, Aux_Totales!$F:$F, $F224, Aux_Totales!$A:$A, Aperturas!$A$2), 0))</f>
        <v/>
      </c>
      <c r="NLJ224" s="21" t="str">
        <f>IF(NLJ220 = "", "", IFERROR(NLJ220 / SUMIFS(Aux_Totales!$N:$N, Aux_Totales!$F:$F, $F224, Aux_Totales!$A:$A, Aperturas!$A$2), 0))</f>
        <v/>
      </c>
      <c r="NLK224" s="21" t="str">
        <f>IF(NLK220 = "", "", IFERROR(NLK220 / SUMIFS(Aux_Totales!$N:$N, Aux_Totales!$F:$F, $F224, Aux_Totales!$A:$A, Aperturas!$A$2), 0))</f>
        <v/>
      </c>
      <c r="NLL224" s="21" t="str">
        <f>IF(NLL220 = "", "", IFERROR(NLL220 / SUMIFS(Aux_Totales!$N:$N, Aux_Totales!$F:$F, $F224, Aux_Totales!$A:$A, Aperturas!$A$2), 0))</f>
        <v/>
      </c>
      <c r="NLM224" s="21" t="str">
        <f>IF(NLM220 = "", "", IFERROR(NLM220 / SUMIFS(Aux_Totales!$N:$N, Aux_Totales!$F:$F, $F224, Aux_Totales!$A:$A, Aperturas!$A$2), 0))</f>
        <v/>
      </c>
      <c r="NLN224" s="21" t="str">
        <f>IF(NLN220 = "", "", IFERROR(NLN220 / SUMIFS(Aux_Totales!$N:$N, Aux_Totales!$F:$F, $F224, Aux_Totales!$A:$A, Aperturas!$A$2), 0))</f>
        <v/>
      </c>
      <c r="NLO224" s="21" t="str">
        <f>IF(NLO220 = "", "", IFERROR(NLO220 / SUMIFS(Aux_Totales!$N:$N, Aux_Totales!$F:$F, $F224, Aux_Totales!$A:$A, Aperturas!$A$2), 0))</f>
        <v/>
      </c>
      <c r="NLP224" s="21" t="str">
        <f>IF(NLP220 = "", "", IFERROR(NLP220 / SUMIFS(Aux_Totales!$N:$N, Aux_Totales!$F:$F, $F224, Aux_Totales!$A:$A, Aperturas!$A$2), 0))</f>
        <v/>
      </c>
      <c r="NLQ224" s="21" t="str">
        <f>IF(NLQ220 = "", "", IFERROR(NLQ220 / SUMIFS(Aux_Totales!$N:$N, Aux_Totales!$F:$F, $F224, Aux_Totales!$A:$A, Aperturas!$A$2), 0))</f>
        <v/>
      </c>
      <c r="NLR224" s="21" t="str">
        <f>IF(NLR220 = "", "", IFERROR(NLR220 / SUMIFS(Aux_Totales!$N:$N, Aux_Totales!$F:$F, $F224, Aux_Totales!$A:$A, Aperturas!$A$2), 0))</f>
        <v/>
      </c>
      <c r="NLS224" s="21" t="str">
        <f>IF(NLS220 = "", "", IFERROR(NLS220 / SUMIFS(Aux_Totales!$N:$N, Aux_Totales!$F:$F, $F224, Aux_Totales!$A:$A, Aperturas!$A$2), 0))</f>
        <v/>
      </c>
      <c r="NLT224" s="21" t="str">
        <f>IF(NLT220 = "", "", IFERROR(NLT220 / SUMIFS(Aux_Totales!$N:$N, Aux_Totales!$F:$F, $F224, Aux_Totales!$A:$A, Aperturas!$A$2), 0))</f>
        <v/>
      </c>
      <c r="NLU224" s="21" t="str">
        <f>IF(NLU220 = "", "", IFERROR(NLU220 / SUMIFS(Aux_Totales!$N:$N, Aux_Totales!$F:$F, $F224, Aux_Totales!$A:$A, Aperturas!$A$2), 0))</f>
        <v/>
      </c>
      <c r="NLV224" s="21" t="str">
        <f>IF(NLV220 = "", "", IFERROR(NLV220 / SUMIFS(Aux_Totales!$N:$N, Aux_Totales!$F:$F, $F224, Aux_Totales!$A:$A, Aperturas!$A$2), 0))</f>
        <v/>
      </c>
      <c r="NLW224" s="21" t="str">
        <f>IF(NLW220 = "", "", IFERROR(NLW220 / SUMIFS(Aux_Totales!$N:$N, Aux_Totales!$F:$F, $F224, Aux_Totales!$A:$A, Aperturas!$A$2), 0))</f>
        <v/>
      </c>
      <c r="NLX224" s="21" t="str">
        <f>IF(NLX220 = "", "", IFERROR(NLX220 / SUMIFS(Aux_Totales!$N:$N, Aux_Totales!$F:$F, $F224, Aux_Totales!$A:$A, Aperturas!$A$2), 0))</f>
        <v/>
      </c>
      <c r="NLY224" s="21" t="str">
        <f>IF(NLY220 = "", "", IFERROR(NLY220 / SUMIFS(Aux_Totales!$N:$N, Aux_Totales!$F:$F, $F224, Aux_Totales!$A:$A, Aperturas!$A$2), 0))</f>
        <v/>
      </c>
      <c r="NLZ224" s="21" t="str">
        <f>IF(NLZ220 = "", "", IFERROR(NLZ220 / SUMIFS(Aux_Totales!$N:$N, Aux_Totales!$F:$F, $F224, Aux_Totales!$A:$A, Aperturas!$A$2), 0))</f>
        <v/>
      </c>
      <c r="NMA224" s="21" t="str">
        <f>IF(NMA220 = "", "", IFERROR(NMA220 / SUMIFS(Aux_Totales!$N:$N, Aux_Totales!$F:$F, $F224, Aux_Totales!$A:$A, Aperturas!$A$2), 0))</f>
        <v/>
      </c>
      <c r="NMB224" s="21" t="str">
        <f>IF(NMB220 = "", "", IFERROR(NMB220 / SUMIFS(Aux_Totales!$N:$N, Aux_Totales!$F:$F, $F224, Aux_Totales!$A:$A, Aperturas!$A$2), 0))</f>
        <v/>
      </c>
      <c r="NMC224" s="21" t="str">
        <f>IF(NMC220 = "", "", IFERROR(NMC220 / SUMIFS(Aux_Totales!$N:$N, Aux_Totales!$F:$F, $F224, Aux_Totales!$A:$A, Aperturas!$A$2), 0))</f>
        <v/>
      </c>
      <c r="NMD224" s="21" t="str">
        <f>IF(NMD220 = "", "", IFERROR(NMD220 / SUMIFS(Aux_Totales!$N:$N, Aux_Totales!$F:$F, $F224, Aux_Totales!$A:$A, Aperturas!$A$2), 0))</f>
        <v/>
      </c>
      <c r="NME224" s="21" t="str">
        <f>IF(NME220 = "", "", IFERROR(NME220 / SUMIFS(Aux_Totales!$N:$N, Aux_Totales!$F:$F, $F224, Aux_Totales!$A:$A, Aperturas!$A$2), 0))</f>
        <v/>
      </c>
      <c r="NMF224" s="21" t="str">
        <f>IF(NMF220 = "", "", IFERROR(NMF220 / SUMIFS(Aux_Totales!$N:$N, Aux_Totales!$F:$F, $F224, Aux_Totales!$A:$A, Aperturas!$A$2), 0))</f>
        <v/>
      </c>
      <c r="NMG224" s="21" t="str">
        <f>IF(NMG220 = "", "", IFERROR(NMG220 / SUMIFS(Aux_Totales!$N:$N, Aux_Totales!$F:$F, $F224, Aux_Totales!$A:$A, Aperturas!$A$2), 0))</f>
        <v/>
      </c>
      <c r="NMH224" s="21" t="str">
        <f>IF(NMH220 = "", "", IFERROR(NMH220 / SUMIFS(Aux_Totales!$N:$N, Aux_Totales!$F:$F, $F224, Aux_Totales!$A:$A, Aperturas!$A$2), 0))</f>
        <v/>
      </c>
      <c r="NMI224" s="21" t="str">
        <f>IF(NMI220 = "", "", IFERROR(NMI220 / SUMIFS(Aux_Totales!$N:$N, Aux_Totales!$F:$F, $F224, Aux_Totales!$A:$A, Aperturas!$A$2), 0))</f>
        <v/>
      </c>
      <c r="NMJ224" s="21" t="str">
        <f>IF(NMJ220 = "", "", IFERROR(NMJ220 / SUMIFS(Aux_Totales!$N:$N, Aux_Totales!$F:$F, $F224, Aux_Totales!$A:$A, Aperturas!$A$2), 0))</f>
        <v/>
      </c>
      <c r="NMK224" s="21" t="str">
        <f>IF(NMK220 = "", "", IFERROR(NMK220 / SUMIFS(Aux_Totales!$N:$N, Aux_Totales!$F:$F, $F224, Aux_Totales!$A:$A, Aperturas!$A$2), 0))</f>
        <v/>
      </c>
      <c r="NML224" s="21" t="str">
        <f>IF(NML220 = "", "", IFERROR(NML220 / SUMIFS(Aux_Totales!$N:$N, Aux_Totales!$F:$F, $F224, Aux_Totales!$A:$A, Aperturas!$A$2), 0))</f>
        <v/>
      </c>
      <c r="NMM224" s="21" t="str">
        <f>IF(NMM220 = "", "", IFERROR(NMM220 / SUMIFS(Aux_Totales!$N:$N, Aux_Totales!$F:$F, $F224, Aux_Totales!$A:$A, Aperturas!$A$2), 0))</f>
        <v/>
      </c>
      <c r="NMN224" s="21" t="str">
        <f>IF(NMN220 = "", "", IFERROR(NMN220 / SUMIFS(Aux_Totales!$N:$N, Aux_Totales!$F:$F, $F224, Aux_Totales!$A:$A, Aperturas!$A$2), 0))</f>
        <v/>
      </c>
      <c r="NMO224" s="21" t="str">
        <f>IF(NMO220 = "", "", IFERROR(NMO220 / SUMIFS(Aux_Totales!$N:$N, Aux_Totales!$F:$F, $F224, Aux_Totales!$A:$A, Aperturas!$A$2), 0))</f>
        <v/>
      </c>
      <c r="NMP224" s="21" t="str">
        <f>IF(NMP220 = "", "", IFERROR(NMP220 / SUMIFS(Aux_Totales!$N:$N, Aux_Totales!$F:$F, $F224, Aux_Totales!$A:$A, Aperturas!$A$2), 0))</f>
        <v/>
      </c>
      <c r="NMQ224" s="21" t="str">
        <f>IF(NMQ220 = "", "", IFERROR(NMQ220 / SUMIFS(Aux_Totales!$N:$N, Aux_Totales!$F:$F, $F224, Aux_Totales!$A:$A, Aperturas!$A$2), 0))</f>
        <v/>
      </c>
      <c r="NMR224" s="21" t="str">
        <f>IF(NMR220 = "", "", IFERROR(NMR220 / SUMIFS(Aux_Totales!$N:$N, Aux_Totales!$F:$F, $F224, Aux_Totales!$A:$A, Aperturas!$A$2), 0))</f>
        <v/>
      </c>
      <c r="NMS224" s="21" t="str">
        <f>IF(NMS220 = "", "", IFERROR(NMS220 / SUMIFS(Aux_Totales!$N:$N, Aux_Totales!$F:$F, $F224, Aux_Totales!$A:$A, Aperturas!$A$2), 0))</f>
        <v/>
      </c>
      <c r="NMT224" s="21" t="str">
        <f>IF(NMT220 = "", "", IFERROR(NMT220 / SUMIFS(Aux_Totales!$N:$N, Aux_Totales!$F:$F, $F224, Aux_Totales!$A:$A, Aperturas!$A$2), 0))</f>
        <v/>
      </c>
      <c r="NMU224" s="21" t="str">
        <f>IF(NMU220 = "", "", IFERROR(NMU220 / SUMIFS(Aux_Totales!$N:$N, Aux_Totales!$F:$F, $F224, Aux_Totales!$A:$A, Aperturas!$A$2), 0))</f>
        <v/>
      </c>
      <c r="NMV224" s="21" t="str">
        <f>IF(NMV220 = "", "", IFERROR(NMV220 / SUMIFS(Aux_Totales!$N:$N, Aux_Totales!$F:$F, $F224, Aux_Totales!$A:$A, Aperturas!$A$2), 0))</f>
        <v/>
      </c>
      <c r="NMW224" s="21" t="str">
        <f>IF(NMW220 = "", "", IFERROR(NMW220 / SUMIFS(Aux_Totales!$N:$N, Aux_Totales!$F:$F, $F224, Aux_Totales!$A:$A, Aperturas!$A$2), 0))</f>
        <v/>
      </c>
      <c r="NMX224" s="21" t="str">
        <f>IF(NMX220 = "", "", IFERROR(NMX220 / SUMIFS(Aux_Totales!$N:$N, Aux_Totales!$F:$F, $F224, Aux_Totales!$A:$A, Aperturas!$A$2), 0))</f>
        <v/>
      </c>
      <c r="NMY224" s="21" t="str">
        <f>IF(NMY220 = "", "", IFERROR(NMY220 / SUMIFS(Aux_Totales!$N:$N, Aux_Totales!$F:$F, $F224, Aux_Totales!$A:$A, Aperturas!$A$2), 0))</f>
        <v/>
      </c>
      <c r="NMZ224" s="21" t="str">
        <f>IF(NMZ220 = "", "", IFERROR(NMZ220 / SUMIFS(Aux_Totales!$N:$N, Aux_Totales!$F:$F, $F224, Aux_Totales!$A:$A, Aperturas!$A$2), 0))</f>
        <v/>
      </c>
      <c r="NNA224" s="21" t="str">
        <f>IF(NNA220 = "", "", IFERROR(NNA220 / SUMIFS(Aux_Totales!$N:$N, Aux_Totales!$F:$F, $F224, Aux_Totales!$A:$A, Aperturas!$A$2), 0))</f>
        <v/>
      </c>
      <c r="NNB224" s="21" t="str">
        <f>IF(NNB220 = "", "", IFERROR(NNB220 / SUMIFS(Aux_Totales!$N:$N, Aux_Totales!$F:$F, $F224, Aux_Totales!$A:$A, Aperturas!$A$2), 0))</f>
        <v/>
      </c>
      <c r="NNC224" s="21" t="str">
        <f>IF(NNC220 = "", "", IFERROR(NNC220 / SUMIFS(Aux_Totales!$N:$N, Aux_Totales!$F:$F, $F224, Aux_Totales!$A:$A, Aperturas!$A$2), 0))</f>
        <v/>
      </c>
      <c r="NND224" s="21" t="str">
        <f>IF(NND220 = "", "", IFERROR(NND220 / SUMIFS(Aux_Totales!$N:$N, Aux_Totales!$F:$F, $F224, Aux_Totales!$A:$A, Aperturas!$A$2), 0))</f>
        <v/>
      </c>
      <c r="NNE224" s="21" t="str">
        <f>IF(NNE220 = "", "", IFERROR(NNE220 / SUMIFS(Aux_Totales!$N:$N, Aux_Totales!$F:$F, $F224, Aux_Totales!$A:$A, Aperturas!$A$2), 0))</f>
        <v/>
      </c>
      <c r="NNF224" s="21" t="str">
        <f>IF(NNF220 = "", "", IFERROR(NNF220 / SUMIFS(Aux_Totales!$N:$N, Aux_Totales!$F:$F, $F224, Aux_Totales!$A:$A, Aperturas!$A$2), 0))</f>
        <v/>
      </c>
      <c r="NNG224" s="21" t="str">
        <f>IF(NNG220 = "", "", IFERROR(NNG220 / SUMIFS(Aux_Totales!$N:$N, Aux_Totales!$F:$F, $F224, Aux_Totales!$A:$A, Aperturas!$A$2), 0))</f>
        <v/>
      </c>
      <c r="NNH224" s="21" t="str">
        <f>IF(NNH220 = "", "", IFERROR(NNH220 / SUMIFS(Aux_Totales!$N:$N, Aux_Totales!$F:$F, $F224, Aux_Totales!$A:$A, Aperturas!$A$2), 0))</f>
        <v/>
      </c>
      <c r="NNI224" s="21" t="str">
        <f>IF(NNI220 = "", "", IFERROR(NNI220 / SUMIFS(Aux_Totales!$N:$N, Aux_Totales!$F:$F, $F224, Aux_Totales!$A:$A, Aperturas!$A$2), 0))</f>
        <v/>
      </c>
      <c r="NNJ224" s="21" t="str">
        <f>IF(NNJ220 = "", "", IFERROR(NNJ220 / SUMIFS(Aux_Totales!$N:$N, Aux_Totales!$F:$F, $F224, Aux_Totales!$A:$A, Aperturas!$A$2), 0))</f>
        <v/>
      </c>
      <c r="NNK224" s="21" t="str">
        <f>IF(NNK220 = "", "", IFERROR(NNK220 / SUMIFS(Aux_Totales!$N:$N, Aux_Totales!$F:$F, $F224, Aux_Totales!$A:$A, Aperturas!$A$2), 0))</f>
        <v/>
      </c>
      <c r="NNL224" s="21" t="str">
        <f>IF(NNL220 = "", "", IFERROR(NNL220 / SUMIFS(Aux_Totales!$N:$N, Aux_Totales!$F:$F, $F224, Aux_Totales!$A:$A, Aperturas!$A$2), 0))</f>
        <v/>
      </c>
      <c r="NNM224" s="21" t="str">
        <f>IF(NNM220 = "", "", IFERROR(NNM220 / SUMIFS(Aux_Totales!$N:$N, Aux_Totales!$F:$F, $F224, Aux_Totales!$A:$A, Aperturas!$A$2), 0))</f>
        <v/>
      </c>
      <c r="NNN224" s="21" t="str">
        <f>IF(NNN220 = "", "", IFERROR(NNN220 / SUMIFS(Aux_Totales!$N:$N, Aux_Totales!$F:$F, $F224, Aux_Totales!$A:$A, Aperturas!$A$2), 0))</f>
        <v/>
      </c>
      <c r="NNO224" s="21" t="str">
        <f>IF(NNO220 = "", "", IFERROR(NNO220 / SUMIFS(Aux_Totales!$N:$N, Aux_Totales!$F:$F, $F224, Aux_Totales!$A:$A, Aperturas!$A$2), 0))</f>
        <v/>
      </c>
      <c r="NNP224" s="21" t="str">
        <f>IF(NNP220 = "", "", IFERROR(NNP220 / SUMIFS(Aux_Totales!$N:$N, Aux_Totales!$F:$F, $F224, Aux_Totales!$A:$A, Aperturas!$A$2), 0))</f>
        <v/>
      </c>
      <c r="NNQ224" s="21" t="str">
        <f>IF(NNQ220 = "", "", IFERROR(NNQ220 / SUMIFS(Aux_Totales!$N:$N, Aux_Totales!$F:$F, $F224, Aux_Totales!$A:$A, Aperturas!$A$2), 0))</f>
        <v/>
      </c>
      <c r="NNR224" s="21" t="str">
        <f>IF(NNR220 = "", "", IFERROR(NNR220 / SUMIFS(Aux_Totales!$N:$N, Aux_Totales!$F:$F, $F224, Aux_Totales!$A:$A, Aperturas!$A$2), 0))</f>
        <v/>
      </c>
      <c r="NNS224" s="21" t="str">
        <f>IF(NNS220 = "", "", IFERROR(NNS220 / SUMIFS(Aux_Totales!$N:$N, Aux_Totales!$F:$F, $F224, Aux_Totales!$A:$A, Aperturas!$A$2), 0))</f>
        <v/>
      </c>
      <c r="NNT224" s="21" t="str">
        <f>IF(NNT220 = "", "", IFERROR(NNT220 / SUMIFS(Aux_Totales!$N:$N, Aux_Totales!$F:$F, $F224, Aux_Totales!$A:$A, Aperturas!$A$2), 0))</f>
        <v/>
      </c>
      <c r="NNU224" s="21" t="str">
        <f>IF(NNU220 = "", "", IFERROR(NNU220 / SUMIFS(Aux_Totales!$N:$N, Aux_Totales!$F:$F, $F224, Aux_Totales!$A:$A, Aperturas!$A$2), 0))</f>
        <v/>
      </c>
      <c r="NNV224" s="21" t="str">
        <f>IF(NNV220 = "", "", IFERROR(NNV220 / SUMIFS(Aux_Totales!$N:$N, Aux_Totales!$F:$F, $F224, Aux_Totales!$A:$A, Aperturas!$A$2), 0))</f>
        <v/>
      </c>
      <c r="NNW224" s="21" t="str">
        <f>IF(NNW220 = "", "", IFERROR(NNW220 / SUMIFS(Aux_Totales!$N:$N, Aux_Totales!$F:$F, $F224, Aux_Totales!$A:$A, Aperturas!$A$2), 0))</f>
        <v/>
      </c>
      <c r="NNX224" s="21" t="str">
        <f>IF(NNX220 = "", "", IFERROR(NNX220 / SUMIFS(Aux_Totales!$N:$N, Aux_Totales!$F:$F, $F224, Aux_Totales!$A:$A, Aperturas!$A$2), 0))</f>
        <v/>
      </c>
      <c r="NNY224" s="21" t="str">
        <f>IF(NNY220 = "", "", IFERROR(NNY220 / SUMIFS(Aux_Totales!$N:$N, Aux_Totales!$F:$F, $F224, Aux_Totales!$A:$A, Aperturas!$A$2), 0))</f>
        <v/>
      </c>
      <c r="NNZ224" s="21" t="str">
        <f>IF(NNZ220 = "", "", IFERROR(NNZ220 / SUMIFS(Aux_Totales!$N:$N, Aux_Totales!$F:$F, $F224, Aux_Totales!$A:$A, Aperturas!$A$2), 0))</f>
        <v/>
      </c>
      <c r="NOA224" s="21" t="str">
        <f>IF(NOA220 = "", "", IFERROR(NOA220 / SUMIFS(Aux_Totales!$N:$N, Aux_Totales!$F:$F, $F224, Aux_Totales!$A:$A, Aperturas!$A$2), 0))</f>
        <v/>
      </c>
      <c r="NOB224" s="21" t="str">
        <f>IF(NOB220 = "", "", IFERROR(NOB220 / SUMIFS(Aux_Totales!$N:$N, Aux_Totales!$F:$F, $F224, Aux_Totales!$A:$A, Aperturas!$A$2), 0))</f>
        <v/>
      </c>
      <c r="NOC224" s="21" t="str">
        <f>IF(NOC220 = "", "", IFERROR(NOC220 / SUMIFS(Aux_Totales!$N:$N, Aux_Totales!$F:$F, $F224, Aux_Totales!$A:$A, Aperturas!$A$2), 0))</f>
        <v/>
      </c>
      <c r="NOD224" s="21" t="str">
        <f>IF(NOD220 = "", "", IFERROR(NOD220 / SUMIFS(Aux_Totales!$N:$N, Aux_Totales!$F:$F, $F224, Aux_Totales!$A:$A, Aperturas!$A$2), 0))</f>
        <v/>
      </c>
      <c r="NOE224" s="21" t="str">
        <f>IF(NOE220 = "", "", IFERROR(NOE220 / SUMIFS(Aux_Totales!$N:$N, Aux_Totales!$F:$F, $F224, Aux_Totales!$A:$A, Aperturas!$A$2), 0))</f>
        <v/>
      </c>
      <c r="NOF224" s="21" t="str">
        <f>IF(NOF220 = "", "", IFERROR(NOF220 / SUMIFS(Aux_Totales!$N:$N, Aux_Totales!$F:$F, $F224, Aux_Totales!$A:$A, Aperturas!$A$2), 0))</f>
        <v/>
      </c>
      <c r="NOG224" s="21" t="str">
        <f>IF(NOG220 = "", "", IFERROR(NOG220 / SUMIFS(Aux_Totales!$N:$N, Aux_Totales!$F:$F, $F224, Aux_Totales!$A:$A, Aperturas!$A$2), 0))</f>
        <v/>
      </c>
      <c r="NOH224" s="21" t="str">
        <f>IF(NOH220 = "", "", IFERROR(NOH220 / SUMIFS(Aux_Totales!$N:$N, Aux_Totales!$F:$F, $F224, Aux_Totales!$A:$A, Aperturas!$A$2), 0))</f>
        <v/>
      </c>
      <c r="NOI224" s="21" t="str">
        <f>IF(NOI220 = "", "", IFERROR(NOI220 / SUMIFS(Aux_Totales!$N:$N, Aux_Totales!$F:$F, $F224, Aux_Totales!$A:$A, Aperturas!$A$2), 0))</f>
        <v/>
      </c>
      <c r="NOJ224" s="21" t="str">
        <f>IF(NOJ220 = "", "", IFERROR(NOJ220 / SUMIFS(Aux_Totales!$N:$N, Aux_Totales!$F:$F, $F224, Aux_Totales!$A:$A, Aperturas!$A$2), 0))</f>
        <v/>
      </c>
      <c r="NOK224" s="21" t="str">
        <f>IF(NOK220 = "", "", IFERROR(NOK220 / SUMIFS(Aux_Totales!$N:$N, Aux_Totales!$F:$F, $F224, Aux_Totales!$A:$A, Aperturas!$A$2), 0))</f>
        <v/>
      </c>
      <c r="NOL224" s="21" t="str">
        <f>IF(NOL220 = "", "", IFERROR(NOL220 / SUMIFS(Aux_Totales!$N:$N, Aux_Totales!$F:$F, $F224, Aux_Totales!$A:$A, Aperturas!$A$2), 0))</f>
        <v/>
      </c>
      <c r="NOM224" s="21" t="str">
        <f>IF(NOM220 = "", "", IFERROR(NOM220 / SUMIFS(Aux_Totales!$N:$N, Aux_Totales!$F:$F, $F224, Aux_Totales!$A:$A, Aperturas!$A$2), 0))</f>
        <v/>
      </c>
      <c r="NON224" s="21" t="str">
        <f>IF(NON220 = "", "", IFERROR(NON220 / SUMIFS(Aux_Totales!$N:$N, Aux_Totales!$F:$F, $F224, Aux_Totales!$A:$A, Aperturas!$A$2), 0))</f>
        <v/>
      </c>
      <c r="NOO224" s="21" t="str">
        <f>IF(NOO220 = "", "", IFERROR(NOO220 / SUMIFS(Aux_Totales!$N:$N, Aux_Totales!$F:$F, $F224, Aux_Totales!$A:$A, Aperturas!$A$2), 0))</f>
        <v/>
      </c>
      <c r="NOP224" s="21" t="str">
        <f>IF(NOP220 = "", "", IFERROR(NOP220 / SUMIFS(Aux_Totales!$N:$N, Aux_Totales!$F:$F, $F224, Aux_Totales!$A:$A, Aperturas!$A$2), 0))</f>
        <v/>
      </c>
      <c r="NOQ224" s="21" t="str">
        <f>IF(NOQ220 = "", "", IFERROR(NOQ220 / SUMIFS(Aux_Totales!$N:$N, Aux_Totales!$F:$F, $F224, Aux_Totales!$A:$A, Aperturas!$A$2), 0))</f>
        <v/>
      </c>
      <c r="NOR224" s="21" t="str">
        <f>IF(NOR220 = "", "", IFERROR(NOR220 / SUMIFS(Aux_Totales!$N:$N, Aux_Totales!$F:$F, $F224, Aux_Totales!$A:$A, Aperturas!$A$2), 0))</f>
        <v/>
      </c>
      <c r="NOS224" s="21" t="str">
        <f>IF(NOS220 = "", "", IFERROR(NOS220 / SUMIFS(Aux_Totales!$N:$N, Aux_Totales!$F:$F, $F224, Aux_Totales!$A:$A, Aperturas!$A$2), 0))</f>
        <v/>
      </c>
      <c r="NOT224" s="21" t="str">
        <f>IF(NOT220 = "", "", IFERROR(NOT220 / SUMIFS(Aux_Totales!$N:$N, Aux_Totales!$F:$F, $F224, Aux_Totales!$A:$A, Aperturas!$A$2), 0))</f>
        <v/>
      </c>
      <c r="NOU224" s="21" t="str">
        <f>IF(NOU220 = "", "", IFERROR(NOU220 / SUMIFS(Aux_Totales!$N:$N, Aux_Totales!$F:$F, $F224, Aux_Totales!$A:$A, Aperturas!$A$2), 0))</f>
        <v/>
      </c>
      <c r="NOV224" s="21" t="str">
        <f>IF(NOV220 = "", "", IFERROR(NOV220 / SUMIFS(Aux_Totales!$N:$N, Aux_Totales!$F:$F, $F224, Aux_Totales!$A:$A, Aperturas!$A$2), 0))</f>
        <v/>
      </c>
      <c r="NOW224" s="21" t="str">
        <f>IF(NOW220 = "", "", IFERROR(NOW220 / SUMIFS(Aux_Totales!$N:$N, Aux_Totales!$F:$F, $F224, Aux_Totales!$A:$A, Aperturas!$A$2), 0))</f>
        <v/>
      </c>
      <c r="NOX224" s="21" t="str">
        <f>IF(NOX220 = "", "", IFERROR(NOX220 / SUMIFS(Aux_Totales!$N:$N, Aux_Totales!$F:$F, $F224, Aux_Totales!$A:$A, Aperturas!$A$2), 0))</f>
        <v/>
      </c>
      <c r="NOY224" s="21" t="str">
        <f>IF(NOY220 = "", "", IFERROR(NOY220 / SUMIFS(Aux_Totales!$N:$N, Aux_Totales!$F:$F, $F224, Aux_Totales!$A:$A, Aperturas!$A$2), 0))</f>
        <v/>
      </c>
      <c r="NOZ224" s="21" t="str">
        <f>IF(NOZ220 = "", "", IFERROR(NOZ220 / SUMIFS(Aux_Totales!$N:$N, Aux_Totales!$F:$F, $F224, Aux_Totales!$A:$A, Aperturas!$A$2), 0))</f>
        <v/>
      </c>
      <c r="NPA224" s="21" t="str">
        <f>IF(NPA220 = "", "", IFERROR(NPA220 / SUMIFS(Aux_Totales!$N:$N, Aux_Totales!$F:$F, $F224, Aux_Totales!$A:$A, Aperturas!$A$2), 0))</f>
        <v/>
      </c>
      <c r="NPB224" s="21" t="str">
        <f>IF(NPB220 = "", "", IFERROR(NPB220 / SUMIFS(Aux_Totales!$N:$N, Aux_Totales!$F:$F, $F224, Aux_Totales!$A:$A, Aperturas!$A$2), 0))</f>
        <v/>
      </c>
      <c r="NPC224" s="21" t="str">
        <f>IF(NPC220 = "", "", IFERROR(NPC220 / SUMIFS(Aux_Totales!$N:$N, Aux_Totales!$F:$F, $F224, Aux_Totales!$A:$A, Aperturas!$A$2), 0))</f>
        <v/>
      </c>
      <c r="NPD224" s="21" t="str">
        <f>IF(NPD220 = "", "", IFERROR(NPD220 / SUMIFS(Aux_Totales!$N:$N, Aux_Totales!$F:$F, $F224, Aux_Totales!$A:$A, Aperturas!$A$2), 0))</f>
        <v/>
      </c>
      <c r="NPE224" s="21" t="str">
        <f>IF(NPE220 = "", "", IFERROR(NPE220 / SUMIFS(Aux_Totales!$N:$N, Aux_Totales!$F:$F, $F224, Aux_Totales!$A:$A, Aperturas!$A$2), 0))</f>
        <v/>
      </c>
      <c r="NPF224" s="21" t="str">
        <f>IF(NPF220 = "", "", IFERROR(NPF220 / SUMIFS(Aux_Totales!$N:$N, Aux_Totales!$F:$F, $F224, Aux_Totales!$A:$A, Aperturas!$A$2), 0))</f>
        <v/>
      </c>
      <c r="NPG224" s="21" t="str">
        <f>IF(NPG220 = "", "", IFERROR(NPG220 / SUMIFS(Aux_Totales!$N:$N, Aux_Totales!$F:$F, $F224, Aux_Totales!$A:$A, Aperturas!$A$2), 0))</f>
        <v/>
      </c>
      <c r="NPH224" s="21" t="str">
        <f>IF(NPH220 = "", "", IFERROR(NPH220 / SUMIFS(Aux_Totales!$N:$N, Aux_Totales!$F:$F, $F224, Aux_Totales!$A:$A, Aperturas!$A$2), 0))</f>
        <v/>
      </c>
      <c r="NPI224" s="21" t="str">
        <f>IF(NPI220 = "", "", IFERROR(NPI220 / SUMIFS(Aux_Totales!$N:$N, Aux_Totales!$F:$F, $F224, Aux_Totales!$A:$A, Aperturas!$A$2), 0))</f>
        <v/>
      </c>
      <c r="NPJ224" s="21" t="str">
        <f>IF(NPJ220 = "", "", IFERROR(NPJ220 / SUMIFS(Aux_Totales!$N:$N, Aux_Totales!$F:$F, $F224, Aux_Totales!$A:$A, Aperturas!$A$2), 0))</f>
        <v/>
      </c>
      <c r="NPK224" s="21" t="str">
        <f>IF(NPK220 = "", "", IFERROR(NPK220 / SUMIFS(Aux_Totales!$N:$N, Aux_Totales!$F:$F, $F224, Aux_Totales!$A:$A, Aperturas!$A$2), 0))</f>
        <v/>
      </c>
      <c r="NPL224" s="21" t="str">
        <f>IF(NPL220 = "", "", IFERROR(NPL220 / SUMIFS(Aux_Totales!$N:$N, Aux_Totales!$F:$F, $F224, Aux_Totales!$A:$A, Aperturas!$A$2), 0))</f>
        <v/>
      </c>
      <c r="NPM224" s="21" t="str">
        <f>IF(NPM220 = "", "", IFERROR(NPM220 / SUMIFS(Aux_Totales!$N:$N, Aux_Totales!$F:$F, $F224, Aux_Totales!$A:$A, Aperturas!$A$2), 0))</f>
        <v/>
      </c>
      <c r="NPN224" s="21" t="str">
        <f>IF(NPN220 = "", "", IFERROR(NPN220 / SUMIFS(Aux_Totales!$N:$N, Aux_Totales!$F:$F, $F224, Aux_Totales!$A:$A, Aperturas!$A$2), 0))</f>
        <v/>
      </c>
      <c r="NPO224" s="21" t="str">
        <f>IF(NPO220 = "", "", IFERROR(NPO220 / SUMIFS(Aux_Totales!$N:$N, Aux_Totales!$F:$F, $F224, Aux_Totales!$A:$A, Aperturas!$A$2), 0))</f>
        <v/>
      </c>
      <c r="NPP224" s="21" t="str">
        <f>IF(NPP220 = "", "", IFERROR(NPP220 / SUMIFS(Aux_Totales!$N:$N, Aux_Totales!$F:$F, $F224, Aux_Totales!$A:$A, Aperturas!$A$2), 0))</f>
        <v/>
      </c>
      <c r="NPQ224" s="21" t="str">
        <f>IF(NPQ220 = "", "", IFERROR(NPQ220 / SUMIFS(Aux_Totales!$N:$N, Aux_Totales!$F:$F, $F224, Aux_Totales!$A:$A, Aperturas!$A$2), 0))</f>
        <v/>
      </c>
      <c r="NPR224" s="21" t="str">
        <f>IF(NPR220 = "", "", IFERROR(NPR220 / SUMIFS(Aux_Totales!$N:$N, Aux_Totales!$F:$F, $F224, Aux_Totales!$A:$A, Aperturas!$A$2), 0))</f>
        <v/>
      </c>
      <c r="NPS224" s="21" t="str">
        <f>IF(NPS220 = "", "", IFERROR(NPS220 / SUMIFS(Aux_Totales!$N:$N, Aux_Totales!$F:$F, $F224, Aux_Totales!$A:$A, Aperturas!$A$2), 0))</f>
        <v/>
      </c>
      <c r="NPT224" s="21" t="str">
        <f>IF(NPT220 = "", "", IFERROR(NPT220 / SUMIFS(Aux_Totales!$N:$N, Aux_Totales!$F:$F, $F224, Aux_Totales!$A:$A, Aperturas!$A$2), 0))</f>
        <v/>
      </c>
      <c r="NPU224" s="21" t="str">
        <f>IF(NPU220 = "", "", IFERROR(NPU220 / SUMIFS(Aux_Totales!$N:$N, Aux_Totales!$F:$F, $F224, Aux_Totales!$A:$A, Aperturas!$A$2), 0))</f>
        <v/>
      </c>
      <c r="NPV224" s="21" t="str">
        <f>IF(NPV220 = "", "", IFERROR(NPV220 / SUMIFS(Aux_Totales!$N:$N, Aux_Totales!$F:$F, $F224, Aux_Totales!$A:$A, Aperturas!$A$2), 0))</f>
        <v/>
      </c>
      <c r="NPW224" s="21" t="str">
        <f>IF(NPW220 = "", "", IFERROR(NPW220 / SUMIFS(Aux_Totales!$N:$N, Aux_Totales!$F:$F, $F224, Aux_Totales!$A:$A, Aperturas!$A$2), 0))</f>
        <v/>
      </c>
      <c r="NPX224" s="21" t="str">
        <f>IF(NPX220 = "", "", IFERROR(NPX220 / SUMIFS(Aux_Totales!$N:$N, Aux_Totales!$F:$F, $F224, Aux_Totales!$A:$A, Aperturas!$A$2), 0))</f>
        <v/>
      </c>
      <c r="NPY224" s="21" t="str">
        <f>IF(NPY220 = "", "", IFERROR(NPY220 / SUMIFS(Aux_Totales!$N:$N, Aux_Totales!$F:$F, $F224, Aux_Totales!$A:$A, Aperturas!$A$2), 0))</f>
        <v/>
      </c>
      <c r="NPZ224" s="21" t="str">
        <f>IF(NPZ220 = "", "", IFERROR(NPZ220 / SUMIFS(Aux_Totales!$N:$N, Aux_Totales!$F:$F, $F224, Aux_Totales!$A:$A, Aperturas!$A$2), 0))</f>
        <v/>
      </c>
      <c r="NQA224" s="21" t="str">
        <f>IF(NQA220 = "", "", IFERROR(NQA220 / SUMIFS(Aux_Totales!$N:$N, Aux_Totales!$F:$F, $F224, Aux_Totales!$A:$A, Aperturas!$A$2), 0))</f>
        <v/>
      </c>
      <c r="NQB224" s="21" t="str">
        <f>IF(NQB220 = "", "", IFERROR(NQB220 / SUMIFS(Aux_Totales!$N:$N, Aux_Totales!$F:$F, $F224, Aux_Totales!$A:$A, Aperturas!$A$2), 0))</f>
        <v/>
      </c>
      <c r="NQC224" s="21" t="str">
        <f>IF(NQC220 = "", "", IFERROR(NQC220 / SUMIFS(Aux_Totales!$N:$N, Aux_Totales!$F:$F, $F224, Aux_Totales!$A:$A, Aperturas!$A$2), 0))</f>
        <v/>
      </c>
      <c r="NQD224" s="21" t="str">
        <f>IF(NQD220 = "", "", IFERROR(NQD220 / SUMIFS(Aux_Totales!$N:$N, Aux_Totales!$F:$F, $F224, Aux_Totales!$A:$A, Aperturas!$A$2), 0))</f>
        <v/>
      </c>
      <c r="NQE224" s="21" t="str">
        <f>IF(NQE220 = "", "", IFERROR(NQE220 / SUMIFS(Aux_Totales!$N:$N, Aux_Totales!$F:$F, $F224, Aux_Totales!$A:$A, Aperturas!$A$2), 0))</f>
        <v/>
      </c>
      <c r="NQF224" s="21" t="str">
        <f>IF(NQF220 = "", "", IFERROR(NQF220 / SUMIFS(Aux_Totales!$N:$N, Aux_Totales!$F:$F, $F224, Aux_Totales!$A:$A, Aperturas!$A$2), 0))</f>
        <v/>
      </c>
      <c r="NQG224" s="21" t="str">
        <f>IF(NQG220 = "", "", IFERROR(NQG220 / SUMIFS(Aux_Totales!$N:$N, Aux_Totales!$F:$F, $F224, Aux_Totales!$A:$A, Aperturas!$A$2), 0))</f>
        <v/>
      </c>
      <c r="NQH224" s="21" t="str">
        <f>IF(NQH220 = "", "", IFERROR(NQH220 / SUMIFS(Aux_Totales!$N:$N, Aux_Totales!$F:$F, $F224, Aux_Totales!$A:$A, Aperturas!$A$2), 0))</f>
        <v/>
      </c>
      <c r="NQI224" s="21" t="str">
        <f>IF(NQI220 = "", "", IFERROR(NQI220 / SUMIFS(Aux_Totales!$N:$N, Aux_Totales!$F:$F, $F224, Aux_Totales!$A:$A, Aperturas!$A$2), 0))</f>
        <v/>
      </c>
      <c r="NQJ224" s="21" t="str">
        <f>IF(NQJ220 = "", "", IFERROR(NQJ220 / SUMIFS(Aux_Totales!$N:$N, Aux_Totales!$F:$F, $F224, Aux_Totales!$A:$A, Aperturas!$A$2), 0))</f>
        <v/>
      </c>
      <c r="NQK224" s="21" t="str">
        <f>IF(NQK220 = "", "", IFERROR(NQK220 / SUMIFS(Aux_Totales!$N:$N, Aux_Totales!$F:$F, $F224, Aux_Totales!$A:$A, Aperturas!$A$2), 0))</f>
        <v/>
      </c>
      <c r="NQL224" s="21" t="str">
        <f>IF(NQL220 = "", "", IFERROR(NQL220 / SUMIFS(Aux_Totales!$N:$N, Aux_Totales!$F:$F, $F224, Aux_Totales!$A:$A, Aperturas!$A$2), 0))</f>
        <v/>
      </c>
      <c r="NQM224" s="21" t="str">
        <f>IF(NQM220 = "", "", IFERROR(NQM220 / SUMIFS(Aux_Totales!$N:$N, Aux_Totales!$F:$F, $F224, Aux_Totales!$A:$A, Aperturas!$A$2), 0))</f>
        <v/>
      </c>
      <c r="NQN224" s="21" t="str">
        <f>IF(NQN220 = "", "", IFERROR(NQN220 / SUMIFS(Aux_Totales!$N:$N, Aux_Totales!$F:$F, $F224, Aux_Totales!$A:$A, Aperturas!$A$2), 0))</f>
        <v/>
      </c>
      <c r="NQO224" s="21" t="str">
        <f>IF(NQO220 = "", "", IFERROR(NQO220 / SUMIFS(Aux_Totales!$N:$N, Aux_Totales!$F:$F, $F224, Aux_Totales!$A:$A, Aperturas!$A$2), 0))</f>
        <v/>
      </c>
      <c r="NQP224" s="21" t="str">
        <f>IF(NQP220 = "", "", IFERROR(NQP220 / SUMIFS(Aux_Totales!$N:$N, Aux_Totales!$F:$F, $F224, Aux_Totales!$A:$A, Aperturas!$A$2), 0))</f>
        <v/>
      </c>
      <c r="NQQ224" s="21" t="str">
        <f>IF(NQQ220 = "", "", IFERROR(NQQ220 / SUMIFS(Aux_Totales!$N:$N, Aux_Totales!$F:$F, $F224, Aux_Totales!$A:$A, Aperturas!$A$2), 0))</f>
        <v/>
      </c>
      <c r="NQR224" s="21" t="str">
        <f>IF(NQR220 = "", "", IFERROR(NQR220 / SUMIFS(Aux_Totales!$N:$N, Aux_Totales!$F:$F, $F224, Aux_Totales!$A:$A, Aperturas!$A$2), 0))</f>
        <v/>
      </c>
      <c r="NQS224" s="21" t="str">
        <f>IF(NQS220 = "", "", IFERROR(NQS220 / SUMIFS(Aux_Totales!$N:$N, Aux_Totales!$F:$F, $F224, Aux_Totales!$A:$A, Aperturas!$A$2), 0))</f>
        <v/>
      </c>
      <c r="NQT224" s="21" t="str">
        <f>IF(NQT220 = "", "", IFERROR(NQT220 / SUMIFS(Aux_Totales!$N:$N, Aux_Totales!$F:$F, $F224, Aux_Totales!$A:$A, Aperturas!$A$2), 0))</f>
        <v/>
      </c>
      <c r="NQU224" s="21" t="str">
        <f>IF(NQU220 = "", "", IFERROR(NQU220 / SUMIFS(Aux_Totales!$N:$N, Aux_Totales!$F:$F, $F224, Aux_Totales!$A:$A, Aperturas!$A$2), 0))</f>
        <v/>
      </c>
      <c r="NQV224" s="21" t="str">
        <f>IF(NQV220 = "", "", IFERROR(NQV220 / SUMIFS(Aux_Totales!$N:$N, Aux_Totales!$F:$F, $F224, Aux_Totales!$A:$A, Aperturas!$A$2), 0))</f>
        <v/>
      </c>
      <c r="NQW224" s="21" t="str">
        <f>IF(NQW220 = "", "", IFERROR(NQW220 / SUMIFS(Aux_Totales!$N:$N, Aux_Totales!$F:$F, $F224, Aux_Totales!$A:$A, Aperturas!$A$2), 0))</f>
        <v/>
      </c>
      <c r="NQX224" s="21" t="str">
        <f>IF(NQX220 = "", "", IFERROR(NQX220 / SUMIFS(Aux_Totales!$N:$N, Aux_Totales!$F:$F, $F224, Aux_Totales!$A:$A, Aperturas!$A$2), 0))</f>
        <v/>
      </c>
      <c r="NQY224" s="21" t="str">
        <f>IF(NQY220 = "", "", IFERROR(NQY220 / SUMIFS(Aux_Totales!$N:$N, Aux_Totales!$F:$F, $F224, Aux_Totales!$A:$A, Aperturas!$A$2), 0))</f>
        <v/>
      </c>
      <c r="NQZ224" s="21" t="str">
        <f>IF(NQZ220 = "", "", IFERROR(NQZ220 / SUMIFS(Aux_Totales!$N:$N, Aux_Totales!$F:$F, $F224, Aux_Totales!$A:$A, Aperturas!$A$2), 0))</f>
        <v/>
      </c>
      <c r="NRA224" s="21" t="str">
        <f>IF(NRA220 = "", "", IFERROR(NRA220 / SUMIFS(Aux_Totales!$N:$N, Aux_Totales!$F:$F, $F224, Aux_Totales!$A:$A, Aperturas!$A$2), 0))</f>
        <v/>
      </c>
      <c r="NRB224" s="21" t="str">
        <f>IF(NRB220 = "", "", IFERROR(NRB220 / SUMIFS(Aux_Totales!$N:$N, Aux_Totales!$F:$F, $F224, Aux_Totales!$A:$A, Aperturas!$A$2), 0))</f>
        <v/>
      </c>
      <c r="NRC224" s="21" t="str">
        <f>IF(NRC220 = "", "", IFERROR(NRC220 / SUMIFS(Aux_Totales!$N:$N, Aux_Totales!$F:$F, $F224, Aux_Totales!$A:$A, Aperturas!$A$2), 0))</f>
        <v/>
      </c>
      <c r="NRD224" s="21" t="str">
        <f>IF(NRD220 = "", "", IFERROR(NRD220 / SUMIFS(Aux_Totales!$N:$N, Aux_Totales!$F:$F, $F224, Aux_Totales!$A:$A, Aperturas!$A$2), 0))</f>
        <v/>
      </c>
      <c r="NRE224" s="21" t="str">
        <f>IF(NRE220 = "", "", IFERROR(NRE220 / SUMIFS(Aux_Totales!$N:$N, Aux_Totales!$F:$F, $F224, Aux_Totales!$A:$A, Aperturas!$A$2), 0))</f>
        <v/>
      </c>
      <c r="NRF224" s="21" t="str">
        <f>IF(NRF220 = "", "", IFERROR(NRF220 / SUMIFS(Aux_Totales!$N:$N, Aux_Totales!$F:$F, $F224, Aux_Totales!$A:$A, Aperturas!$A$2), 0))</f>
        <v/>
      </c>
      <c r="NRG224" s="21" t="str">
        <f>IF(NRG220 = "", "", IFERROR(NRG220 / SUMIFS(Aux_Totales!$N:$N, Aux_Totales!$F:$F, $F224, Aux_Totales!$A:$A, Aperturas!$A$2), 0))</f>
        <v/>
      </c>
      <c r="NRH224" s="21" t="str">
        <f>IF(NRH220 = "", "", IFERROR(NRH220 / SUMIFS(Aux_Totales!$N:$N, Aux_Totales!$F:$F, $F224, Aux_Totales!$A:$A, Aperturas!$A$2), 0))</f>
        <v/>
      </c>
      <c r="NRI224" s="21" t="str">
        <f>IF(NRI220 = "", "", IFERROR(NRI220 / SUMIFS(Aux_Totales!$N:$N, Aux_Totales!$F:$F, $F224, Aux_Totales!$A:$A, Aperturas!$A$2), 0))</f>
        <v/>
      </c>
      <c r="NRJ224" s="21" t="str">
        <f>IF(NRJ220 = "", "", IFERROR(NRJ220 / SUMIFS(Aux_Totales!$N:$N, Aux_Totales!$F:$F, $F224, Aux_Totales!$A:$A, Aperturas!$A$2), 0))</f>
        <v/>
      </c>
      <c r="NRK224" s="21" t="str">
        <f>IF(NRK220 = "", "", IFERROR(NRK220 / SUMIFS(Aux_Totales!$N:$N, Aux_Totales!$F:$F, $F224, Aux_Totales!$A:$A, Aperturas!$A$2), 0))</f>
        <v/>
      </c>
      <c r="NRL224" s="21" t="str">
        <f>IF(NRL220 = "", "", IFERROR(NRL220 / SUMIFS(Aux_Totales!$N:$N, Aux_Totales!$F:$F, $F224, Aux_Totales!$A:$A, Aperturas!$A$2), 0))</f>
        <v/>
      </c>
      <c r="NRM224" s="21" t="str">
        <f>IF(NRM220 = "", "", IFERROR(NRM220 / SUMIFS(Aux_Totales!$N:$N, Aux_Totales!$F:$F, $F224, Aux_Totales!$A:$A, Aperturas!$A$2), 0))</f>
        <v/>
      </c>
      <c r="NRN224" s="21" t="str">
        <f>IF(NRN220 = "", "", IFERROR(NRN220 / SUMIFS(Aux_Totales!$N:$N, Aux_Totales!$F:$F, $F224, Aux_Totales!$A:$A, Aperturas!$A$2), 0))</f>
        <v/>
      </c>
      <c r="NRO224" s="21" t="str">
        <f>IF(NRO220 = "", "", IFERROR(NRO220 / SUMIFS(Aux_Totales!$N:$N, Aux_Totales!$F:$F, $F224, Aux_Totales!$A:$A, Aperturas!$A$2), 0))</f>
        <v/>
      </c>
      <c r="NRP224" s="21" t="str">
        <f>IF(NRP220 = "", "", IFERROR(NRP220 / SUMIFS(Aux_Totales!$N:$N, Aux_Totales!$F:$F, $F224, Aux_Totales!$A:$A, Aperturas!$A$2), 0))</f>
        <v/>
      </c>
      <c r="NRQ224" s="21" t="str">
        <f>IF(NRQ220 = "", "", IFERROR(NRQ220 / SUMIFS(Aux_Totales!$N:$N, Aux_Totales!$F:$F, $F224, Aux_Totales!$A:$A, Aperturas!$A$2), 0))</f>
        <v/>
      </c>
      <c r="NRR224" s="21" t="str">
        <f>IF(NRR220 = "", "", IFERROR(NRR220 / SUMIFS(Aux_Totales!$N:$N, Aux_Totales!$F:$F, $F224, Aux_Totales!$A:$A, Aperturas!$A$2), 0))</f>
        <v/>
      </c>
      <c r="NRS224" s="21" t="str">
        <f>IF(NRS220 = "", "", IFERROR(NRS220 / SUMIFS(Aux_Totales!$N:$N, Aux_Totales!$F:$F, $F224, Aux_Totales!$A:$A, Aperturas!$A$2), 0))</f>
        <v/>
      </c>
      <c r="NRT224" s="21" t="str">
        <f>IF(NRT220 = "", "", IFERROR(NRT220 / SUMIFS(Aux_Totales!$N:$N, Aux_Totales!$F:$F, $F224, Aux_Totales!$A:$A, Aperturas!$A$2), 0))</f>
        <v/>
      </c>
      <c r="NRU224" s="21" t="str">
        <f>IF(NRU220 = "", "", IFERROR(NRU220 / SUMIFS(Aux_Totales!$N:$N, Aux_Totales!$F:$F, $F224, Aux_Totales!$A:$A, Aperturas!$A$2), 0))</f>
        <v/>
      </c>
      <c r="NRV224" s="21" t="str">
        <f>IF(NRV220 = "", "", IFERROR(NRV220 / SUMIFS(Aux_Totales!$N:$N, Aux_Totales!$F:$F, $F224, Aux_Totales!$A:$A, Aperturas!$A$2), 0))</f>
        <v/>
      </c>
      <c r="NRW224" s="21" t="str">
        <f>IF(NRW220 = "", "", IFERROR(NRW220 / SUMIFS(Aux_Totales!$N:$N, Aux_Totales!$F:$F, $F224, Aux_Totales!$A:$A, Aperturas!$A$2), 0))</f>
        <v/>
      </c>
      <c r="NRX224" s="21" t="str">
        <f>IF(NRX220 = "", "", IFERROR(NRX220 / SUMIFS(Aux_Totales!$N:$N, Aux_Totales!$F:$F, $F224, Aux_Totales!$A:$A, Aperturas!$A$2), 0))</f>
        <v/>
      </c>
      <c r="NRY224" s="21" t="str">
        <f>IF(NRY220 = "", "", IFERROR(NRY220 / SUMIFS(Aux_Totales!$N:$N, Aux_Totales!$F:$F, $F224, Aux_Totales!$A:$A, Aperturas!$A$2), 0))</f>
        <v/>
      </c>
      <c r="NRZ224" s="21" t="str">
        <f>IF(NRZ220 = "", "", IFERROR(NRZ220 / SUMIFS(Aux_Totales!$N:$N, Aux_Totales!$F:$F, $F224, Aux_Totales!$A:$A, Aperturas!$A$2), 0))</f>
        <v/>
      </c>
      <c r="NSA224" s="21" t="str">
        <f>IF(NSA220 = "", "", IFERROR(NSA220 / SUMIFS(Aux_Totales!$N:$N, Aux_Totales!$F:$F, $F224, Aux_Totales!$A:$A, Aperturas!$A$2), 0))</f>
        <v/>
      </c>
      <c r="NSB224" s="21" t="str">
        <f>IF(NSB220 = "", "", IFERROR(NSB220 / SUMIFS(Aux_Totales!$N:$N, Aux_Totales!$F:$F, $F224, Aux_Totales!$A:$A, Aperturas!$A$2), 0))</f>
        <v/>
      </c>
      <c r="NSC224" s="21" t="str">
        <f>IF(NSC220 = "", "", IFERROR(NSC220 / SUMIFS(Aux_Totales!$N:$N, Aux_Totales!$F:$F, $F224, Aux_Totales!$A:$A, Aperturas!$A$2), 0))</f>
        <v/>
      </c>
      <c r="NSD224" s="21" t="str">
        <f>IF(NSD220 = "", "", IFERROR(NSD220 / SUMIFS(Aux_Totales!$N:$N, Aux_Totales!$F:$F, $F224, Aux_Totales!$A:$A, Aperturas!$A$2), 0))</f>
        <v/>
      </c>
      <c r="NSE224" s="21" t="str">
        <f>IF(NSE220 = "", "", IFERROR(NSE220 / SUMIFS(Aux_Totales!$N:$N, Aux_Totales!$F:$F, $F224, Aux_Totales!$A:$A, Aperturas!$A$2), 0))</f>
        <v/>
      </c>
      <c r="NSF224" s="21" t="str">
        <f>IF(NSF220 = "", "", IFERROR(NSF220 / SUMIFS(Aux_Totales!$N:$N, Aux_Totales!$F:$F, $F224, Aux_Totales!$A:$A, Aperturas!$A$2), 0))</f>
        <v/>
      </c>
      <c r="NSG224" s="21" t="str">
        <f>IF(NSG220 = "", "", IFERROR(NSG220 / SUMIFS(Aux_Totales!$N:$N, Aux_Totales!$F:$F, $F224, Aux_Totales!$A:$A, Aperturas!$A$2), 0))</f>
        <v/>
      </c>
      <c r="NSH224" s="21" t="str">
        <f>IF(NSH220 = "", "", IFERROR(NSH220 / SUMIFS(Aux_Totales!$N:$N, Aux_Totales!$F:$F, $F224, Aux_Totales!$A:$A, Aperturas!$A$2), 0))</f>
        <v/>
      </c>
      <c r="NSI224" s="21" t="str">
        <f>IF(NSI220 = "", "", IFERROR(NSI220 / SUMIFS(Aux_Totales!$N:$N, Aux_Totales!$F:$F, $F224, Aux_Totales!$A:$A, Aperturas!$A$2), 0))</f>
        <v/>
      </c>
      <c r="NSJ224" s="21" t="str">
        <f>IF(NSJ220 = "", "", IFERROR(NSJ220 / SUMIFS(Aux_Totales!$N:$N, Aux_Totales!$F:$F, $F224, Aux_Totales!$A:$A, Aperturas!$A$2), 0))</f>
        <v/>
      </c>
      <c r="NSK224" s="21" t="str">
        <f>IF(NSK220 = "", "", IFERROR(NSK220 / SUMIFS(Aux_Totales!$N:$N, Aux_Totales!$F:$F, $F224, Aux_Totales!$A:$A, Aperturas!$A$2), 0))</f>
        <v/>
      </c>
      <c r="NSL224" s="21" t="str">
        <f>IF(NSL220 = "", "", IFERROR(NSL220 / SUMIFS(Aux_Totales!$N:$N, Aux_Totales!$F:$F, $F224, Aux_Totales!$A:$A, Aperturas!$A$2), 0))</f>
        <v/>
      </c>
      <c r="NSM224" s="21" t="str">
        <f>IF(NSM220 = "", "", IFERROR(NSM220 / SUMIFS(Aux_Totales!$N:$N, Aux_Totales!$F:$F, $F224, Aux_Totales!$A:$A, Aperturas!$A$2), 0))</f>
        <v/>
      </c>
      <c r="NSN224" s="21" t="str">
        <f>IF(NSN220 = "", "", IFERROR(NSN220 / SUMIFS(Aux_Totales!$N:$N, Aux_Totales!$F:$F, $F224, Aux_Totales!$A:$A, Aperturas!$A$2), 0))</f>
        <v/>
      </c>
      <c r="NSO224" s="21" t="str">
        <f>IF(NSO220 = "", "", IFERROR(NSO220 / SUMIFS(Aux_Totales!$N:$N, Aux_Totales!$F:$F, $F224, Aux_Totales!$A:$A, Aperturas!$A$2), 0))</f>
        <v/>
      </c>
      <c r="NSP224" s="21" t="str">
        <f>IF(NSP220 = "", "", IFERROR(NSP220 / SUMIFS(Aux_Totales!$N:$N, Aux_Totales!$F:$F, $F224, Aux_Totales!$A:$A, Aperturas!$A$2), 0))</f>
        <v/>
      </c>
      <c r="NSQ224" s="21" t="str">
        <f>IF(NSQ220 = "", "", IFERROR(NSQ220 / SUMIFS(Aux_Totales!$N:$N, Aux_Totales!$F:$F, $F224, Aux_Totales!$A:$A, Aperturas!$A$2), 0))</f>
        <v/>
      </c>
      <c r="NSR224" s="21" t="str">
        <f>IF(NSR220 = "", "", IFERROR(NSR220 / SUMIFS(Aux_Totales!$N:$N, Aux_Totales!$F:$F, $F224, Aux_Totales!$A:$A, Aperturas!$A$2), 0))</f>
        <v/>
      </c>
      <c r="NSS224" s="21" t="str">
        <f>IF(NSS220 = "", "", IFERROR(NSS220 / SUMIFS(Aux_Totales!$N:$N, Aux_Totales!$F:$F, $F224, Aux_Totales!$A:$A, Aperturas!$A$2), 0))</f>
        <v/>
      </c>
      <c r="NST224" s="21" t="str">
        <f>IF(NST220 = "", "", IFERROR(NST220 / SUMIFS(Aux_Totales!$N:$N, Aux_Totales!$F:$F, $F224, Aux_Totales!$A:$A, Aperturas!$A$2), 0))</f>
        <v/>
      </c>
      <c r="NSU224" s="21" t="str">
        <f>IF(NSU220 = "", "", IFERROR(NSU220 / SUMIFS(Aux_Totales!$N:$N, Aux_Totales!$F:$F, $F224, Aux_Totales!$A:$A, Aperturas!$A$2), 0))</f>
        <v/>
      </c>
      <c r="NSV224" s="21" t="str">
        <f>IF(NSV220 = "", "", IFERROR(NSV220 / SUMIFS(Aux_Totales!$N:$N, Aux_Totales!$F:$F, $F224, Aux_Totales!$A:$A, Aperturas!$A$2), 0))</f>
        <v/>
      </c>
      <c r="NSW224" s="21" t="str">
        <f>IF(NSW220 = "", "", IFERROR(NSW220 / SUMIFS(Aux_Totales!$N:$N, Aux_Totales!$F:$F, $F224, Aux_Totales!$A:$A, Aperturas!$A$2), 0))</f>
        <v/>
      </c>
      <c r="NSX224" s="21" t="str">
        <f>IF(NSX220 = "", "", IFERROR(NSX220 / SUMIFS(Aux_Totales!$N:$N, Aux_Totales!$F:$F, $F224, Aux_Totales!$A:$A, Aperturas!$A$2), 0))</f>
        <v/>
      </c>
      <c r="NSY224" s="21" t="str">
        <f>IF(NSY220 = "", "", IFERROR(NSY220 / SUMIFS(Aux_Totales!$N:$N, Aux_Totales!$F:$F, $F224, Aux_Totales!$A:$A, Aperturas!$A$2), 0))</f>
        <v/>
      </c>
      <c r="NSZ224" s="21" t="str">
        <f>IF(NSZ220 = "", "", IFERROR(NSZ220 / SUMIFS(Aux_Totales!$N:$N, Aux_Totales!$F:$F, $F224, Aux_Totales!$A:$A, Aperturas!$A$2), 0))</f>
        <v/>
      </c>
      <c r="NTA224" s="21" t="str">
        <f>IF(NTA220 = "", "", IFERROR(NTA220 / SUMIFS(Aux_Totales!$N:$N, Aux_Totales!$F:$F, $F224, Aux_Totales!$A:$A, Aperturas!$A$2), 0))</f>
        <v/>
      </c>
      <c r="NTB224" s="21" t="str">
        <f>IF(NTB220 = "", "", IFERROR(NTB220 / SUMIFS(Aux_Totales!$N:$N, Aux_Totales!$F:$F, $F224, Aux_Totales!$A:$A, Aperturas!$A$2), 0))</f>
        <v/>
      </c>
      <c r="NTC224" s="21" t="str">
        <f>IF(NTC220 = "", "", IFERROR(NTC220 / SUMIFS(Aux_Totales!$N:$N, Aux_Totales!$F:$F, $F224, Aux_Totales!$A:$A, Aperturas!$A$2), 0))</f>
        <v/>
      </c>
      <c r="NTD224" s="21" t="str">
        <f>IF(NTD220 = "", "", IFERROR(NTD220 / SUMIFS(Aux_Totales!$N:$N, Aux_Totales!$F:$F, $F224, Aux_Totales!$A:$A, Aperturas!$A$2), 0))</f>
        <v/>
      </c>
      <c r="NTE224" s="21" t="str">
        <f>IF(NTE220 = "", "", IFERROR(NTE220 / SUMIFS(Aux_Totales!$N:$N, Aux_Totales!$F:$F, $F224, Aux_Totales!$A:$A, Aperturas!$A$2), 0))</f>
        <v/>
      </c>
      <c r="NTF224" s="21" t="str">
        <f>IF(NTF220 = "", "", IFERROR(NTF220 / SUMIFS(Aux_Totales!$N:$N, Aux_Totales!$F:$F, $F224, Aux_Totales!$A:$A, Aperturas!$A$2), 0))</f>
        <v/>
      </c>
      <c r="NTG224" s="21" t="str">
        <f>IF(NTG220 = "", "", IFERROR(NTG220 / SUMIFS(Aux_Totales!$N:$N, Aux_Totales!$F:$F, $F224, Aux_Totales!$A:$A, Aperturas!$A$2), 0))</f>
        <v/>
      </c>
      <c r="NTH224" s="21" t="str">
        <f>IF(NTH220 = "", "", IFERROR(NTH220 / SUMIFS(Aux_Totales!$N:$N, Aux_Totales!$F:$F, $F224, Aux_Totales!$A:$A, Aperturas!$A$2), 0))</f>
        <v/>
      </c>
      <c r="NTI224" s="21" t="str">
        <f>IF(NTI220 = "", "", IFERROR(NTI220 / SUMIFS(Aux_Totales!$N:$N, Aux_Totales!$F:$F, $F224, Aux_Totales!$A:$A, Aperturas!$A$2), 0))</f>
        <v/>
      </c>
      <c r="NTJ224" s="21" t="str">
        <f>IF(NTJ220 = "", "", IFERROR(NTJ220 / SUMIFS(Aux_Totales!$N:$N, Aux_Totales!$F:$F, $F224, Aux_Totales!$A:$A, Aperturas!$A$2), 0))</f>
        <v/>
      </c>
      <c r="NTK224" s="21" t="str">
        <f>IF(NTK220 = "", "", IFERROR(NTK220 / SUMIFS(Aux_Totales!$N:$N, Aux_Totales!$F:$F, $F224, Aux_Totales!$A:$A, Aperturas!$A$2), 0))</f>
        <v/>
      </c>
      <c r="NTL224" s="21" t="str">
        <f>IF(NTL220 = "", "", IFERROR(NTL220 / SUMIFS(Aux_Totales!$N:$N, Aux_Totales!$F:$F, $F224, Aux_Totales!$A:$A, Aperturas!$A$2), 0))</f>
        <v/>
      </c>
      <c r="NTM224" s="21" t="str">
        <f>IF(NTM220 = "", "", IFERROR(NTM220 / SUMIFS(Aux_Totales!$N:$N, Aux_Totales!$F:$F, $F224, Aux_Totales!$A:$A, Aperturas!$A$2), 0))</f>
        <v/>
      </c>
      <c r="NTN224" s="21" t="str">
        <f>IF(NTN220 = "", "", IFERROR(NTN220 / SUMIFS(Aux_Totales!$N:$N, Aux_Totales!$F:$F, $F224, Aux_Totales!$A:$A, Aperturas!$A$2), 0))</f>
        <v/>
      </c>
      <c r="NTO224" s="21" t="str">
        <f>IF(NTO220 = "", "", IFERROR(NTO220 / SUMIFS(Aux_Totales!$N:$N, Aux_Totales!$F:$F, $F224, Aux_Totales!$A:$A, Aperturas!$A$2), 0))</f>
        <v/>
      </c>
      <c r="NTP224" s="21" t="str">
        <f>IF(NTP220 = "", "", IFERROR(NTP220 / SUMIFS(Aux_Totales!$N:$N, Aux_Totales!$F:$F, $F224, Aux_Totales!$A:$A, Aperturas!$A$2), 0))</f>
        <v/>
      </c>
      <c r="NTQ224" s="21" t="str">
        <f>IF(NTQ220 = "", "", IFERROR(NTQ220 / SUMIFS(Aux_Totales!$N:$N, Aux_Totales!$F:$F, $F224, Aux_Totales!$A:$A, Aperturas!$A$2), 0))</f>
        <v/>
      </c>
      <c r="NTR224" s="21" t="str">
        <f>IF(NTR220 = "", "", IFERROR(NTR220 / SUMIFS(Aux_Totales!$N:$N, Aux_Totales!$F:$F, $F224, Aux_Totales!$A:$A, Aperturas!$A$2), 0))</f>
        <v/>
      </c>
      <c r="NTS224" s="21" t="str">
        <f>IF(NTS220 = "", "", IFERROR(NTS220 / SUMIFS(Aux_Totales!$N:$N, Aux_Totales!$F:$F, $F224, Aux_Totales!$A:$A, Aperturas!$A$2), 0))</f>
        <v/>
      </c>
      <c r="NTT224" s="21" t="str">
        <f>IF(NTT220 = "", "", IFERROR(NTT220 / SUMIFS(Aux_Totales!$N:$N, Aux_Totales!$F:$F, $F224, Aux_Totales!$A:$A, Aperturas!$A$2), 0))</f>
        <v/>
      </c>
      <c r="NTU224" s="21" t="str">
        <f>IF(NTU220 = "", "", IFERROR(NTU220 / SUMIFS(Aux_Totales!$N:$N, Aux_Totales!$F:$F, $F224, Aux_Totales!$A:$A, Aperturas!$A$2), 0))</f>
        <v/>
      </c>
      <c r="NTV224" s="21" t="str">
        <f>IF(NTV220 = "", "", IFERROR(NTV220 / SUMIFS(Aux_Totales!$N:$N, Aux_Totales!$F:$F, $F224, Aux_Totales!$A:$A, Aperturas!$A$2), 0))</f>
        <v/>
      </c>
      <c r="NTW224" s="21" t="str">
        <f>IF(NTW220 = "", "", IFERROR(NTW220 / SUMIFS(Aux_Totales!$N:$N, Aux_Totales!$F:$F, $F224, Aux_Totales!$A:$A, Aperturas!$A$2), 0))</f>
        <v/>
      </c>
      <c r="NTX224" s="21" t="str">
        <f>IF(NTX220 = "", "", IFERROR(NTX220 / SUMIFS(Aux_Totales!$N:$N, Aux_Totales!$F:$F, $F224, Aux_Totales!$A:$A, Aperturas!$A$2), 0))</f>
        <v/>
      </c>
      <c r="NTY224" s="21" t="str">
        <f>IF(NTY220 = "", "", IFERROR(NTY220 / SUMIFS(Aux_Totales!$N:$N, Aux_Totales!$F:$F, $F224, Aux_Totales!$A:$A, Aperturas!$A$2), 0))</f>
        <v/>
      </c>
      <c r="NTZ224" s="21" t="str">
        <f>IF(NTZ220 = "", "", IFERROR(NTZ220 / SUMIFS(Aux_Totales!$N:$N, Aux_Totales!$F:$F, $F224, Aux_Totales!$A:$A, Aperturas!$A$2), 0))</f>
        <v/>
      </c>
      <c r="NUA224" s="21" t="str">
        <f>IF(NUA220 = "", "", IFERROR(NUA220 / SUMIFS(Aux_Totales!$N:$N, Aux_Totales!$F:$F, $F224, Aux_Totales!$A:$A, Aperturas!$A$2), 0))</f>
        <v/>
      </c>
      <c r="NUB224" s="21" t="str">
        <f>IF(NUB220 = "", "", IFERROR(NUB220 / SUMIFS(Aux_Totales!$N:$N, Aux_Totales!$F:$F, $F224, Aux_Totales!$A:$A, Aperturas!$A$2), 0))</f>
        <v/>
      </c>
      <c r="NUC224" s="21" t="str">
        <f>IF(NUC220 = "", "", IFERROR(NUC220 / SUMIFS(Aux_Totales!$N:$N, Aux_Totales!$F:$F, $F224, Aux_Totales!$A:$A, Aperturas!$A$2), 0))</f>
        <v/>
      </c>
      <c r="NUD224" s="21" t="str">
        <f>IF(NUD220 = "", "", IFERROR(NUD220 / SUMIFS(Aux_Totales!$N:$N, Aux_Totales!$F:$F, $F224, Aux_Totales!$A:$A, Aperturas!$A$2), 0))</f>
        <v/>
      </c>
      <c r="NUE224" s="21" t="str">
        <f>IF(NUE220 = "", "", IFERROR(NUE220 / SUMIFS(Aux_Totales!$N:$N, Aux_Totales!$F:$F, $F224, Aux_Totales!$A:$A, Aperturas!$A$2), 0))</f>
        <v/>
      </c>
      <c r="NUF224" s="21" t="str">
        <f>IF(NUF220 = "", "", IFERROR(NUF220 / SUMIFS(Aux_Totales!$N:$N, Aux_Totales!$F:$F, $F224, Aux_Totales!$A:$A, Aperturas!$A$2), 0))</f>
        <v/>
      </c>
      <c r="NUG224" s="21" t="str">
        <f>IF(NUG220 = "", "", IFERROR(NUG220 / SUMIFS(Aux_Totales!$N:$N, Aux_Totales!$F:$F, $F224, Aux_Totales!$A:$A, Aperturas!$A$2), 0))</f>
        <v/>
      </c>
      <c r="NUH224" s="21" t="str">
        <f>IF(NUH220 = "", "", IFERROR(NUH220 / SUMIFS(Aux_Totales!$N:$N, Aux_Totales!$F:$F, $F224, Aux_Totales!$A:$A, Aperturas!$A$2), 0))</f>
        <v/>
      </c>
      <c r="NUI224" s="21" t="str">
        <f>IF(NUI220 = "", "", IFERROR(NUI220 / SUMIFS(Aux_Totales!$N:$N, Aux_Totales!$F:$F, $F224, Aux_Totales!$A:$A, Aperturas!$A$2), 0))</f>
        <v/>
      </c>
      <c r="NUJ224" s="21" t="str">
        <f>IF(NUJ220 = "", "", IFERROR(NUJ220 / SUMIFS(Aux_Totales!$N:$N, Aux_Totales!$F:$F, $F224, Aux_Totales!$A:$A, Aperturas!$A$2), 0))</f>
        <v/>
      </c>
      <c r="NUK224" s="21" t="str">
        <f>IF(NUK220 = "", "", IFERROR(NUK220 / SUMIFS(Aux_Totales!$N:$N, Aux_Totales!$F:$F, $F224, Aux_Totales!$A:$A, Aperturas!$A$2), 0))</f>
        <v/>
      </c>
      <c r="NUL224" s="21" t="str">
        <f>IF(NUL220 = "", "", IFERROR(NUL220 / SUMIFS(Aux_Totales!$N:$N, Aux_Totales!$F:$F, $F224, Aux_Totales!$A:$A, Aperturas!$A$2), 0))</f>
        <v/>
      </c>
      <c r="NUM224" s="21" t="str">
        <f>IF(NUM220 = "", "", IFERROR(NUM220 / SUMIFS(Aux_Totales!$N:$N, Aux_Totales!$F:$F, $F224, Aux_Totales!$A:$A, Aperturas!$A$2), 0))</f>
        <v/>
      </c>
      <c r="NUN224" s="21" t="str">
        <f>IF(NUN220 = "", "", IFERROR(NUN220 / SUMIFS(Aux_Totales!$N:$N, Aux_Totales!$F:$F, $F224, Aux_Totales!$A:$A, Aperturas!$A$2), 0))</f>
        <v/>
      </c>
      <c r="NUO224" s="21" t="str">
        <f>IF(NUO220 = "", "", IFERROR(NUO220 / SUMIFS(Aux_Totales!$N:$N, Aux_Totales!$F:$F, $F224, Aux_Totales!$A:$A, Aperturas!$A$2), 0))</f>
        <v/>
      </c>
      <c r="NUP224" s="21" t="str">
        <f>IF(NUP220 = "", "", IFERROR(NUP220 / SUMIFS(Aux_Totales!$N:$N, Aux_Totales!$F:$F, $F224, Aux_Totales!$A:$A, Aperturas!$A$2), 0))</f>
        <v/>
      </c>
      <c r="NUQ224" s="21" t="str">
        <f>IF(NUQ220 = "", "", IFERROR(NUQ220 / SUMIFS(Aux_Totales!$N:$N, Aux_Totales!$F:$F, $F224, Aux_Totales!$A:$A, Aperturas!$A$2), 0))</f>
        <v/>
      </c>
      <c r="NUR224" s="21" t="str">
        <f>IF(NUR220 = "", "", IFERROR(NUR220 / SUMIFS(Aux_Totales!$N:$N, Aux_Totales!$F:$F, $F224, Aux_Totales!$A:$A, Aperturas!$A$2), 0))</f>
        <v/>
      </c>
      <c r="NUS224" s="21" t="str">
        <f>IF(NUS220 = "", "", IFERROR(NUS220 / SUMIFS(Aux_Totales!$N:$N, Aux_Totales!$F:$F, $F224, Aux_Totales!$A:$A, Aperturas!$A$2), 0))</f>
        <v/>
      </c>
      <c r="NUT224" s="21" t="str">
        <f>IF(NUT220 = "", "", IFERROR(NUT220 / SUMIFS(Aux_Totales!$N:$N, Aux_Totales!$F:$F, $F224, Aux_Totales!$A:$A, Aperturas!$A$2), 0))</f>
        <v/>
      </c>
      <c r="NUU224" s="21" t="str">
        <f>IF(NUU220 = "", "", IFERROR(NUU220 / SUMIFS(Aux_Totales!$N:$N, Aux_Totales!$F:$F, $F224, Aux_Totales!$A:$A, Aperturas!$A$2), 0))</f>
        <v/>
      </c>
      <c r="NUV224" s="21" t="str">
        <f>IF(NUV220 = "", "", IFERROR(NUV220 / SUMIFS(Aux_Totales!$N:$N, Aux_Totales!$F:$F, $F224, Aux_Totales!$A:$A, Aperturas!$A$2), 0))</f>
        <v/>
      </c>
      <c r="NUW224" s="21" t="str">
        <f>IF(NUW220 = "", "", IFERROR(NUW220 / SUMIFS(Aux_Totales!$N:$N, Aux_Totales!$F:$F, $F224, Aux_Totales!$A:$A, Aperturas!$A$2), 0))</f>
        <v/>
      </c>
      <c r="NUX224" s="21" t="str">
        <f>IF(NUX220 = "", "", IFERROR(NUX220 / SUMIFS(Aux_Totales!$N:$N, Aux_Totales!$F:$F, $F224, Aux_Totales!$A:$A, Aperturas!$A$2), 0))</f>
        <v/>
      </c>
      <c r="NUY224" s="21" t="str">
        <f>IF(NUY220 = "", "", IFERROR(NUY220 / SUMIFS(Aux_Totales!$N:$N, Aux_Totales!$F:$F, $F224, Aux_Totales!$A:$A, Aperturas!$A$2), 0))</f>
        <v/>
      </c>
      <c r="NUZ224" s="21" t="str">
        <f>IF(NUZ220 = "", "", IFERROR(NUZ220 / SUMIFS(Aux_Totales!$N:$N, Aux_Totales!$F:$F, $F224, Aux_Totales!$A:$A, Aperturas!$A$2), 0))</f>
        <v/>
      </c>
      <c r="NVA224" s="21" t="str">
        <f>IF(NVA220 = "", "", IFERROR(NVA220 / SUMIFS(Aux_Totales!$N:$N, Aux_Totales!$F:$F, $F224, Aux_Totales!$A:$A, Aperturas!$A$2), 0))</f>
        <v/>
      </c>
      <c r="NVB224" s="21" t="str">
        <f>IF(NVB220 = "", "", IFERROR(NVB220 / SUMIFS(Aux_Totales!$N:$N, Aux_Totales!$F:$F, $F224, Aux_Totales!$A:$A, Aperturas!$A$2), 0))</f>
        <v/>
      </c>
      <c r="NVC224" s="21" t="str">
        <f>IF(NVC220 = "", "", IFERROR(NVC220 / SUMIFS(Aux_Totales!$N:$N, Aux_Totales!$F:$F, $F224, Aux_Totales!$A:$A, Aperturas!$A$2), 0))</f>
        <v/>
      </c>
      <c r="NVD224" s="21" t="str">
        <f>IF(NVD220 = "", "", IFERROR(NVD220 / SUMIFS(Aux_Totales!$N:$N, Aux_Totales!$F:$F, $F224, Aux_Totales!$A:$A, Aperturas!$A$2), 0))</f>
        <v/>
      </c>
      <c r="NVE224" s="21" t="str">
        <f>IF(NVE220 = "", "", IFERROR(NVE220 / SUMIFS(Aux_Totales!$N:$N, Aux_Totales!$F:$F, $F224, Aux_Totales!$A:$A, Aperturas!$A$2), 0))</f>
        <v/>
      </c>
      <c r="NVF224" s="21" t="str">
        <f>IF(NVF220 = "", "", IFERROR(NVF220 / SUMIFS(Aux_Totales!$N:$N, Aux_Totales!$F:$F, $F224, Aux_Totales!$A:$A, Aperturas!$A$2), 0))</f>
        <v/>
      </c>
      <c r="NVG224" s="21" t="str">
        <f>IF(NVG220 = "", "", IFERROR(NVG220 / SUMIFS(Aux_Totales!$N:$N, Aux_Totales!$F:$F, $F224, Aux_Totales!$A:$A, Aperturas!$A$2), 0))</f>
        <v/>
      </c>
      <c r="NVH224" s="21" t="str">
        <f>IF(NVH220 = "", "", IFERROR(NVH220 / SUMIFS(Aux_Totales!$N:$N, Aux_Totales!$F:$F, $F224, Aux_Totales!$A:$A, Aperturas!$A$2), 0))</f>
        <v/>
      </c>
      <c r="NVI224" s="21" t="str">
        <f>IF(NVI220 = "", "", IFERROR(NVI220 / SUMIFS(Aux_Totales!$N:$N, Aux_Totales!$F:$F, $F224, Aux_Totales!$A:$A, Aperturas!$A$2), 0))</f>
        <v/>
      </c>
      <c r="NVJ224" s="21" t="str">
        <f>IF(NVJ220 = "", "", IFERROR(NVJ220 / SUMIFS(Aux_Totales!$N:$N, Aux_Totales!$F:$F, $F224, Aux_Totales!$A:$A, Aperturas!$A$2), 0))</f>
        <v/>
      </c>
      <c r="NVK224" s="21" t="str">
        <f>IF(NVK220 = "", "", IFERROR(NVK220 / SUMIFS(Aux_Totales!$N:$N, Aux_Totales!$F:$F, $F224, Aux_Totales!$A:$A, Aperturas!$A$2), 0))</f>
        <v/>
      </c>
      <c r="NVL224" s="21" t="str">
        <f>IF(NVL220 = "", "", IFERROR(NVL220 / SUMIFS(Aux_Totales!$N:$N, Aux_Totales!$F:$F, $F224, Aux_Totales!$A:$A, Aperturas!$A$2), 0))</f>
        <v/>
      </c>
      <c r="NVM224" s="21" t="str">
        <f>IF(NVM220 = "", "", IFERROR(NVM220 / SUMIFS(Aux_Totales!$N:$N, Aux_Totales!$F:$F, $F224, Aux_Totales!$A:$A, Aperturas!$A$2), 0))</f>
        <v/>
      </c>
      <c r="NVN224" s="21" t="str">
        <f>IF(NVN220 = "", "", IFERROR(NVN220 / SUMIFS(Aux_Totales!$N:$N, Aux_Totales!$F:$F, $F224, Aux_Totales!$A:$A, Aperturas!$A$2), 0))</f>
        <v/>
      </c>
      <c r="NVO224" s="21" t="str">
        <f>IF(NVO220 = "", "", IFERROR(NVO220 / SUMIFS(Aux_Totales!$N:$N, Aux_Totales!$F:$F, $F224, Aux_Totales!$A:$A, Aperturas!$A$2), 0))</f>
        <v/>
      </c>
      <c r="NVP224" s="21" t="str">
        <f>IF(NVP220 = "", "", IFERROR(NVP220 / SUMIFS(Aux_Totales!$N:$N, Aux_Totales!$F:$F, $F224, Aux_Totales!$A:$A, Aperturas!$A$2), 0))</f>
        <v/>
      </c>
      <c r="NVQ224" s="21" t="str">
        <f>IF(NVQ220 = "", "", IFERROR(NVQ220 / SUMIFS(Aux_Totales!$N:$N, Aux_Totales!$F:$F, $F224, Aux_Totales!$A:$A, Aperturas!$A$2), 0))</f>
        <v/>
      </c>
      <c r="NVR224" s="21" t="str">
        <f>IF(NVR220 = "", "", IFERROR(NVR220 / SUMIFS(Aux_Totales!$N:$N, Aux_Totales!$F:$F, $F224, Aux_Totales!$A:$A, Aperturas!$A$2), 0))</f>
        <v/>
      </c>
      <c r="NVS224" s="21" t="str">
        <f>IF(NVS220 = "", "", IFERROR(NVS220 / SUMIFS(Aux_Totales!$N:$N, Aux_Totales!$F:$F, $F224, Aux_Totales!$A:$A, Aperturas!$A$2), 0))</f>
        <v/>
      </c>
      <c r="NVT224" s="21" t="str">
        <f>IF(NVT220 = "", "", IFERROR(NVT220 / SUMIFS(Aux_Totales!$N:$N, Aux_Totales!$F:$F, $F224, Aux_Totales!$A:$A, Aperturas!$A$2), 0))</f>
        <v/>
      </c>
      <c r="NVU224" s="21" t="str">
        <f>IF(NVU220 = "", "", IFERROR(NVU220 / SUMIFS(Aux_Totales!$N:$N, Aux_Totales!$F:$F, $F224, Aux_Totales!$A:$A, Aperturas!$A$2), 0))</f>
        <v/>
      </c>
      <c r="NVV224" s="21" t="str">
        <f>IF(NVV220 = "", "", IFERROR(NVV220 / SUMIFS(Aux_Totales!$N:$N, Aux_Totales!$F:$F, $F224, Aux_Totales!$A:$A, Aperturas!$A$2), 0))</f>
        <v/>
      </c>
      <c r="NVW224" s="21" t="str">
        <f>IF(NVW220 = "", "", IFERROR(NVW220 / SUMIFS(Aux_Totales!$N:$N, Aux_Totales!$F:$F, $F224, Aux_Totales!$A:$A, Aperturas!$A$2), 0))</f>
        <v/>
      </c>
      <c r="NVX224" s="21" t="str">
        <f>IF(NVX220 = "", "", IFERROR(NVX220 / SUMIFS(Aux_Totales!$N:$N, Aux_Totales!$F:$F, $F224, Aux_Totales!$A:$A, Aperturas!$A$2), 0))</f>
        <v/>
      </c>
      <c r="NVY224" s="21" t="str">
        <f>IF(NVY220 = "", "", IFERROR(NVY220 / SUMIFS(Aux_Totales!$N:$N, Aux_Totales!$F:$F, $F224, Aux_Totales!$A:$A, Aperturas!$A$2), 0))</f>
        <v/>
      </c>
      <c r="NVZ224" s="21" t="str">
        <f>IF(NVZ220 = "", "", IFERROR(NVZ220 / SUMIFS(Aux_Totales!$N:$N, Aux_Totales!$F:$F, $F224, Aux_Totales!$A:$A, Aperturas!$A$2), 0))</f>
        <v/>
      </c>
      <c r="NWA224" s="21" t="str">
        <f>IF(NWA220 = "", "", IFERROR(NWA220 / SUMIFS(Aux_Totales!$N:$N, Aux_Totales!$F:$F, $F224, Aux_Totales!$A:$A, Aperturas!$A$2), 0))</f>
        <v/>
      </c>
      <c r="NWB224" s="21" t="str">
        <f>IF(NWB220 = "", "", IFERROR(NWB220 / SUMIFS(Aux_Totales!$N:$N, Aux_Totales!$F:$F, $F224, Aux_Totales!$A:$A, Aperturas!$A$2), 0))</f>
        <v/>
      </c>
      <c r="NWC224" s="21" t="str">
        <f>IF(NWC220 = "", "", IFERROR(NWC220 / SUMIFS(Aux_Totales!$N:$N, Aux_Totales!$F:$F, $F224, Aux_Totales!$A:$A, Aperturas!$A$2), 0))</f>
        <v/>
      </c>
      <c r="NWD224" s="21" t="str">
        <f>IF(NWD220 = "", "", IFERROR(NWD220 / SUMIFS(Aux_Totales!$N:$N, Aux_Totales!$F:$F, $F224, Aux_Totales!$A:$A, Aperturas!$A$2), 0))</f>
        <v/>
      </c>
      <c r="NWE224" s="21" t="str">
        <f>IF(NWE220 = "", "", IFERROR(NWE220 / SUMIFS(Aux_Totales!$N:$N, Aux_Totales!$F:$F, $F224, Aux_Totales!$A:$A, Aperturas!$A$2), 0))</f>
        <v/>
      </c>
      <c r="NWF224" s="21" t="str">
        <f>IF(NWF220 = "", "", IFERROR(NWF220 / SUMIFS(Aux_Totales!$N:$N, Aux_Totales!$F:$F, $F224, Aux_Totales!$A:$A, Aperturas!$A$2), 0))</f>
        <v/>
      </c>
      <c r="NWG224" s="21" t="str">
        <f>IF(NWG220 = "", "", IFERROR(NWG220 / SUMIFS(Aux_Totales!$N:$N, Aux_Totales!$F:$F, $F224, Aux_Totales!$A:$A, Aperturas!$A$2), 0))</f>
        <v/>
      </c>
      <c r="NWH224" s="21" t="str">
        <f>IF(NWH220 = "", "", IFERROR(NWH220 / SUMIFS(Aux_Totales!$N:$N, Aux_Totales!$F:$F, $F224, Aux_Totales!$A:$A, Aperturas!$A$2), 0))</f>
        <v/>
      </c>
      <c r="NWI224" s="21" t="str">
        <f>IF(NWI220 = "", "", IFERROR(NWI220 / SUMIFS(Aux_Totales!$N:$N, Aux_Totales!$F:$F, $F224, Aux_Totales!$A:$A, Aperturas!$A$2), 0))</f>
        <v/>
      </c>
      <c r="NWJ224" s="21" t="str">
        <f>IF(NWJ220 = "", "", IFERROR(NWJ220 / SUMIFS(Aux_Totales!$N:$N, Aux_Totales!$F:$F, $F224, Aux_Totales!$A:$A, Aperturas!$A$2), 0))</f>
        <v/>
      </c>
      <c r="NWK224" s="21" t="str">
        <f>IF(NWK220 = "", "", IFERROR(NWK220 / SUMIFS(Aux_Totales!$N:$N, Aux_Totales!$F:$F, $F224, Aux_Totales!$A:$A, Aperturas!$A$2), 0))</f>
        <v/>
      </c>
      <c r="NWL224" s="21" t="str">
        <f>IF(NWL220 = "", "", IFERROR(NWL220 / SUMIFS(Aux_Totales!$N:$N, Aux_Totales!$F:$F, $F224, Aux_Totales!$A:$A, Aperturas!$A$2), 0))</f>
        <v/>
      </c>
      <c r="NWM224" s="21" t="str">
        <f>IF(NWM220 = "", "", IFERROR(NWM220 / SUMIFS(Aux_Totales!$N:$N, Aux_Totales!$F:$F, $F224, Aux_Totales!$A:$A, Aperturas!$A$2), 0))</f>
        <v/>
      </c>
      <c r="NWN224" s="21" t="str">
        <f>IF(NWN220 = "", "", IFERROR(NWN220 / SUMIFS(Aux_Totales!$N:$N, Aux_Totales!$F:$F, $F224, Aux_Totales!$A:$A, Aperturas!$A$2), 0))</f>
        <v/>
      </c>
      <c r="NWO224" s="21" t="str">
        <f>IF(NWO220 = "", "", IFERROR(NWO220 / SUMIFS(Aux_Totales!$N:$N, Aux_Totales!$F:$F, $F224, Aux_Totales!$A:$A, Aperturas!$A$2), 0))</f>
        <v/>
      </c>
      <c r="NWP224" s="21" t="str">
        <f>IF(NWP220 = "", "", IFERROR(NWP220 / SUMIFS(Aux_Totales!$N:$N, Aux_Totales!$F:$F, $F224, Aux_Totales!$A:$A, Aperturas!$A$2), 0))</f>
        <v/>
      </c>
      <c r="NWQ224" s="21" t="str">
        <f>IF(NWQ220 = "", "", IFERROR(NWQ220 / SUMIFS(Aux_Totales!$N:$N, Aux_Totales!$F:$F, $F224, Aux_Totales!$A:$A, Aperturas!$A$2), 0))</f>
        <v/>
      </c>
      <c r="NWR224" s="21" t="str">
        <f>IF(NWR220 = "", "", IFERROR(NWR220 / SUMIFS(Aux_Totales!$N:$N, Aux_Totales!$F:$F, $F224, Aux_Totales!$A:$A, Aperturas!$A$2), 0))</f>
        <v/>
      </c>
      <c r="NWS224" s="21" t="str">
        <f>IF(NWS220 = "", "", IFERROR(NWS220 / SUMIFS(Aux_Totales!$N:$N, Aux_Totales!$F:$F, $F224, Aux_Totales!$A:$A, Aperturas!$A$2), 0))</f>
        <v/>
      </c>
      <c r="NWT224" s="21" t="str">
        <f>IF(NWT220 = "", "", IFERROR(NWT220 / SUMIFS(Aux_Totales!$N:$N, Aux_Totales!$F:$F, $F224, Aux_Totales!$A:$A, Aperturas!$A$2), 0))</f>
        <v/>
      </c>
      <c r="NWU224" s="21" t="str">
        <f>IF(NWU220 = "", "", IFERROR(NWU220 / SUMIFS(Aux_Totales!$N:$N, Aux_Totales!$F:$F, $F224, Aux_Totales!$A:$A, Aperturas!$A$2), 0))</f>
        <v/>
      </c>
      <c r="NWV224" s="21" t="str">
        <f>IF(NWV220 = "", "", IFERROR(NWV220 / SUMIFS(Aux_Totales!$N:$N, Aux_Totales!$F:$F, $F224, Aux_Totales!$A:$A, Aperturas!$A$2), 0))</f>
        <v/>
      </c>
      <c r="NWW224" s="21" t="str">
        <f>IF(NWW220 = "", "", IFERROR(NWW220 / SUMIFS(Aux_Totales!$N:$N, Aux_Totales!$F:$F, $F224, Aux_Totales!$A:$A, Aperturas!$A$2), 0))</f>
        <v/>
      </c>
      <c r="NWX224" s="21" t="str">
        <f>IF(NWX220 = "", "", IFERROR(NWX220 / SUMIFS(Aux_Totales!$N:$N, Aux_Totales!$F:$F, $F224, Aux_Totales!$A:$A, Aperturas!$A$2), 0))</f>
        <v/>
      </c>
      <c r="NWY224" s="21" t="str">
        <f>IF(NWY220 = "", "", IFERROR(NWY220 / SUMIFS(Aux_Totales!$N:$N, Aux_Totales!$F:$F, $F224, Aux_Totales!$A:$A, Aperturas!$A$2), 0))</f>
        <v/>
      </c>
      <c r="NWZ224" s="21" t="str">
        <f>IF(NWZ220 = "", "", IFERROR(NWZ220 / SUMIFS(Aux_Totales!$N:$N, Aux_Totales!$F:$F, $F224, Aux_Totales!$A:$A, Aperturas!$A$2), 0))</f>
        <v/>
      </c>
      <c r="NXA224" s="21" t="str">
        <f>IF(NXA220 = "", "", IFERROR(NXA220 / SUMIFS(Aux_Totales!$N:$N, Aux_Totales!$F:$F, $F224, Aux_Totales!$A:$A, Aperturas!$A$2), 0))</f>
        <v/>
      </c>
      <c r="NXB224" s="21" t="str">
        <f>IF(NXB220 = "", "", IFERROR(NXB220 / SUMIFS(Aux_Totales!$N:$N, Aux_Totales!$F:$F, $F224, Aux_Totales!$A:$A, Aperturas!$A$2), 0))</f>
        <v/>
      </c>
      <c r="NXC224" s="21" t="str">
        <f>IF(NXC220 = "", "", IFERROR(NXC220 / SUMIFS(Aux_Totales!$N:$N, Aux_Totales!$F:$F, $F224, Aux_Totales!$A:$A, Aperturas!$A$2), 0))</f>
        <v/>
      </c>
      <c r="NXD224" s="21" t="str">
        <f>IF(NXD220 = "", "", IFERROR(NXD220 / SUMIFS(Aux_Totales!$N:$N, Aux_Totales!$F:$F, $F224, Aux_Totales!$A:$A, Aperturas!$A$2), 0))</f>
        <v/>
      </c>
      <c r="NXE224" s="21" t="str">
        <f>IF(NXE220 = "", "", IFERROR(NXE220 / SUMIFS(Aux_Totales!$N:$N, Aux_Totales!$F:$F, $F224, Aux_Totales!$A:$A, Aperturas!$A$2), 0))</f>
        <v/>
      </c>
      <c r="NXF224" s="21" t="str">
        <f>IF(NXF220 = "", "", IFERROR(NXF220 / SUMIFS(Aux_Totales!$N:$N, Aux_Totales!$F:$F, $F224, Aux_Totales!$A:$A, Aperturas!$A$2), 0))</f>
        <v/>
      </c>
      <c r="NXG224" s="21" t="str">
        <f>IF(NXG220 = "", "", IFERROR(NXG220 / SUMIFS(Aux_Totales!$N:$N, Aux_Totales!$F:$F, $F224, Aux_Totales!$A:$A, Aperturas!$A$2), 0))</f>
        <v/>
      </c>
      <c r="NXH224" s="21" t="str">
        <f>IF(NXH220 = "", "", IFERROR(NXH220 / SUMIFS(Aux_Totales!$N:$N, Aux_Totales!$F:$F, $F224, Aux_Totales!$A:$A, Aperturas!$A$2), 0))</f>
        <v/>
      </c>
      <c r="NXI224" s="21" t="str">
        <f>IF(NXI220 = "", "", IFERROR(NXI220 / SUMIFS(Aux_Totales!$N:$N, Aux_Totales!$F:$F, $F224, Aux_Totales!$A:$A, Aperturas!$A$2), 0))</f>
        <v/>
      </c>
      <c r="NXJ224" s="21" t="str">
        <f>IF(NXJ220 = "", "", IFERROR(NXJ220 / SUMIFS(Aux_Totales!$N:$N, Aux_Totales!$F:$F, $F224, Aux_Totales!$A:$A, Aperturas!$A$2), 0))</f>
        <v/>
      </c>
      <c r="NXK224" s="21" t="str">
        <f>IF(NXK220 = "", "", IFERROR(NXK220 / SUMIFS(Aux_Totales!$N:$N, Aux_Totales!$F:$F, $F224, Aux_Totales!$A:$A, Aperturas!$A$2), 0))</f>
        <v/>
      </c>
      <c r="NXL224" s="21" t="str">
        <f>IF(NXL220 = "", "", IFERROR(NXL220 / SUMIFS(Aux_Totales!$N:$N, Aux_Totales!$F:$F, $F224, Aux_Totales!$A:$A, Aperturas!$A$2), 0))</f>
        <v/>
      </c>
      <c r="NXM224" s="21" t="str">
        <f>IF(NXM220 = "", "", IFERROR(NXM220 / SUMIFS(Aux_Totales!$N:$N, Aux_Totales!$F:$F, $F224, Aux_Totales!$A:$A, Aperturas!$A$2), 0))</f>
        <v/>
      </c>
      <c r="NXN224" s="21" t="str">
        <f>IF(NXN220 = "", "", IFERROR(NXN220 / SUMIFS(Aux_Totales!$N:$N, Aux_Totales!$F:$F, $F224, Aux_Totales!$A:$A, Aperturas!$A$2), 0))</f>
        <v/>
      </c>
      <c r="NXO224" s="21" t="str">
        <f>IF(NXO220 = "", "", IFERROR(NXO220 / SUMIFS(Aux_Totales!$N:$N, Aux_Totales!$F:$F, $F224, Aux_Totales!$A:$A, Aperturas!$A$2), 0))</f>
        <v/>
      </c>
      <c r="NXP224" s="21" t="str">
        <f>IF(NXP220 = "", "", IFERROR(NXP220 / SUMIFS(Aux_Totales!$N:$N, Aux_Totales!$F:$F, $F224, Aux_Totales!$A:$A, Aperturas!$A$2), 0))</f>
        <v/>
      </c>
      <c r="NXQ224" s="21" t="str">
        <f>IF(NXQ220 = "", "", IFERROR(NXQ220 / SUMIFS(Aux_Totales!$N:$N, Aux_Totales!$F:$F, $F224, Aux_Totales!$A:$A, Aperturas!$A$2), 0))</f>
        <v/>
      </c>
      <c r="NXR224" s="21" t="str">
        <f>IF(NXR220 = "", "", IFERROR(NXR220 / SUMIFS(Aux_Totales!$N:$N, Aux_Totales!$F:$F, $F224, Aux_Totales!$A:$A, Aperturas!$A$2), 0))</f>
        <v/>
      </c>
      <c r="NXS224" s="21" t="str">
        <f>IF(NXS220 = "", "", IFERROR(NXS220 / SUMIFS(Aux_Totales!$N:$N, Aux_Totales!$F:$F, $F224, Aux_Totales!$A:$A, Aperturas!$A$2), 0))</f>
        <v/>
      </c>
      <c r="NXT224" s="21" t="str">
        <f>IF(NXT220 = "", "", IFERROR(NXT220 / SUMIFS(Aux_Totales!$N:$N, Aux_Totales!$F:$F, $F224, Aux_Totales!$A:$A, Aperturas!$A$2), 0))</f>
        <v/>
      </c>
      <c r="NXU224" s="21" t="str">
        <f>IF(NXU220 = "", "", IFERROR(NXU220 / SUMIFS(Aux_Totales!$N:$N, Aux_Totales!$F:$F, $F224, Aux_Totales!$A:$A, Aperturas!$A$2), 0))</f>
        <v/>
      </c>
      <c r="NXV224" s="21" t="str">
        <f>IF(NXV220 = "", "", IFERROR(NXV220 / SUMIFS(Aux_Totales!$N:$N, Aux_Totales!$F:$F, $F224, Aux_Totales!$A:$A, Aperturas!$A$2), 0))</f>
        <v/>
      </c>
      <c r="NXW224" s="21" t="str">
        <f>IF(NXW220 = "", "", IFERROR(NXW220 / SUMIFS(Aux_Totales!$N:$N, Aux_Totales!$F:$F, $F224, Aux_Totales!$A:$A, Aperturas!$A$2), 0))</f>
        <v/>
      </c>
      <c r="NXX224" s="21" t="str">
        <f>IF(NXX220 = "", "", IFERROR(NXX220 / SUMIFS(Aux_Totales!$N:$N, Aux_Totales!$F:$F, $F224, Aux_Totales!$A:$A, Aperturas!$A$2), 0))</f>
        <v/>
      </c>
      <c r="NXY224" s="21" t="str">
        <f>IF(NXY220 = "", "", IFERROR(NXY220 / SUMIFS(Aux_Totales!$N:$N, Aux_Totales!$F:$F, $F224, Aux_Totales!$A:$A, Aperturas!$A$2), 0))</f>
        <v/>
      </c>
      <c r="NXZ224" s="21" t="str">
        <f>IF(NXZ220 = "", "", IFERROR(NXZ220 / SUMIFS(Aux_Totales!$N:$N, Aux_Totales!$F:$F, $F224, Aux_Totales!$A:$A, Aperturas!$A$2), 0))</f>
        <v/>
      </c>
      <c r="NYA224" s="21" t="str">
        <f>IF(NYA220 = "", "", IFERROR(NYA220 / SUMIFS(Aux_Totales!$N:$N, Aux_Totales!$F:$F, $F224, Aux_Totales!$A:$A, Aperturas!$A$2), 0))</f>
        <v/>
      </c>
      <c r="NYB224" s="21" t="str">
        <f>IF(NYB220 = "", "", IFERROR(NYB220 / SUMIFS(Aux_Totales!$N:$N, Aux_Totales!$F:$F, $F224, Aux_Totales!$A:$A, Aperturas!$A$2), 0))</f>
        <v/>
      </c>
      <c r="NYC224" s="21" t="str">
        <f>IF(NYC220 = "", "", IFERROR(NYC220 / SUMIFS(Aux_Totales!$N:$N, Aux_Totales!$F:$F, $F224, Aux_Totales!$A:$A, Aperturas!$A$2), 0))</f>
        <v/>
      </c>
      <c r="NYD224" s="21" t="str">
        <f>IF(NYD220 = "", "", IFERROR(NYD220 / SUMIFS(Aux_Totales!$N:$N, Aux_Totales!$F:$F, $F224, Aux_Totales!$A:$A, Aperturas!$A$2), 0))</f>
        <v/>
      </c>
      <c r="NYE224" s="21" t="str">
        <f>IF(NYE220 = "", "", IFERROR(NYE220 / SUMIFS(Aux_Totales!$N:$N, Aux_Totales!$F:$F, $F224, Aux_Totales!$A:$A, Aperturas!$A$2), 0))</f>
        <v/>
      </c>
      <c r="NYF224" s="21" t="str">
        <f>IF(NYF220 = "", "", IFERROR(NYF220 / SUMIFS(Aux_Totales!$N:$N, Aux_Totales!$F:$F, $F224, Aux_Totales!$A:$A, Aperturas!$A$2), 0))</f>
        <v/>
      </c>
      <c r="NYG224" s="21" t="str">
        <f>IF(NYG220 = "", "", IFERROR(NYG220 / SUMIFS(Aux_Totales!$N:$N, Aux_Totales!$F:$F, $F224, Aux_Totales!$A:$A, Aperturas!$A$2), 0))</f>
        <v/>
      </c>
      <c r="NYH224" s="21" t="str">
        <f>IF(NYH220 = "", "", IFERROR(NYH220 / SUMIFS(Aux_Totales!$N:$N, Aux_Totales!$F:$F, $F224, Aux_Totales!$A:$A, Aperturas!$A$2), 0))</f>
        <v/>
      </c>
      <c r="NYI224" s="21" t="str">
        <f>IF(NYI220 = "", "", IFERROR(NYI220 / SUMIFS(Aux_Totales!$N:$N, Aux_Totales!$F:$F, $F224, Aux_Totales!$A:$A, Aperturas!$A$2), 0))</f>
        <v/>
      </c>
      <c r="NYJ224" s="21" t="str">
        <f>IF(NYJ220 = "", "", IFERROR(NYJ220 / SUMIFS(Aux_Totales!$N:$N, Aux_Totales!$F:$F, $F224, Aux_Totales!$A:$A, Aperturas!$A$2), 0))</f>
        <v/>
      </c>
      <c r="NYK224" s="21" t="str">
        <f>IF(NYK220 = "", "", IFERROR(NYK220 / SUMIFS(Aux_Totales!$N:$N, Aux_Totales!$F:$F, $F224, Aux_Totales!$A:$A, Aperturas!$A$2), 0))</f>
        <v/>
      </c>
      <c r="NYL224" s="21" t="str">
        <f>IF(NYL220 = "", "", IFERROR(NYL220 / SUMIFS(Aux_Totales!$N:$N, Aux_Totales!$F:$F, $F224, Aux_Totales!$A:$A, Aperturas!$A$2), 0))</f>
        <v/>
      </c>
      <c r="NYM224" s="21" t="str">
        <f>IF(NYM220 = "", "", IFERROR(NYM220 / SUMIFS(Aux_Totales!$N:$N, Aux_Totales!$F:$F, $F224, Aux_Totales!$A:$A, Aperturas!$A$2), 0))</f>
        <v/>
      </c>
      <c r="NYN224" s="21" t="str">
        <f>IF(NYN220 = "", "", IFERROR(NYN220 / SUMIFS(Aux_Totales!$N:$N, Aux_Totales!$F:$F, $F224, Aux_Totales!$A:$A, Aperturas!$A$2), 0))</f>
        <v/>
      </c>
      <c r="NYO224" s="21" t="str">
        <f>IF(NYO220 = "", "", IFERROR(NYO220 / SUMIFS(Aux_Totales!$N:$N, Aux_Totales!$F:$F, $F224, Aux_Totales!$A:$A, Aperturas!$A$2), 0))</f>
        <v/>
      </c>
      <c r="NYP224" s="21" t="str">
        <f>IF(NYP220 = "", "", IFERROR(NYP220 / SUMIFS(Aux_Totales!$N:$N, Aux_Totales!$F:$F, $F224, Aux_Totales!$A:$A, Aperturas!$A$2), 0))</f>
        <v/>
      </c>
      <c r="NYQ224" s="21" t="str">
        <f>IF(NYQ220 = "", "", IFERROR(NYQ220 / SUMIFS(Aux_Totales!$N:$N, Aux_Totales!$F:$F, $F224, Aux_Totales!$A:$A, Aperturas!$A$2), 0))</f>
        <v/>
      </c>
      <c r="NYR224" s="21" t="str">
        <f>IF(NYR220 = "", "", IFERROR(NYR220 / SUMIFS(Aux_Totales!$N:$N, Aux_Totales!$F:$F, $F224, Aux_Totales!$A:$A, Aperturas!$A$2), 0))</f>
        <v/>
      </c>
      <c r="NYS224" s="21" t="str">
        <f>IF(NYS220 = "", "", IFERROR(NYS220 / SUMIFS(Aux_Totales!$N:$N, Aux_Totales!$F:$F, $F224, Aux_Totales!$A:$A, Aperturas!$A$2), 0))</f>
        <v/>
      </c>
      <c r="NYT224" s="21" t="str">
        <f>IF(NYT220 = "", "", IFERROR(NYT220 / SUMIFS(Aux_Totales!$N:$N, Aux_Totales!$F:$F, $F224, Aux_Totales!$A:$A, Aperturas!$A$2), 0))</f>
        <v/>
      </c>
      <c r="NYU224" s="21" t="str">
        <f>IF(NYU220 = "", "", IFERROR(NYU220 / SUMIFS(Aux_Totales!$N:$N, Aux_Totales!$F:$F, $F224, Aux_Totales!$A:$A, Aperturas!$A$2), 0))</f>
        <v/>
      </c>
      <c r="NYV224" s="21" t="str">
        <f>IF(NYV220 = "", "", IFERROR(NYV220 / SUMIFS(Aux_Totales!$N:$N, Aux_Totales!$F:$F, $F224, Aux_Totales!$A:$A, Aperturas!$A$2), 0))</f>
        <v/>
      </c>
      <c r="NYW224" s="21" t="str">
        <f>IF(NYW220 = "", "", IFERROR(NYW220 / SUMIFS(Aux_Totales!$N:$N, Aux_Totales!$F:$F, $F224, Aux_Totales!$A:$A, Aperturas!$A$2), 0))</f>
        <v/>
      </c>
      <c r="NYX224" s="21" t="str">
        <f>IF(NYX220 = "", "", IFERROR(NYX220 / SUMIFS(Aux_Totales!$N:$N, Aux_Totales!$F:$F, $F224, Aux_Totales!$A:$A, Aperturas!$A$2), 0))</f>
        <v/>
      </c>
      <c r="NYY224" s="21" t="str">
        <f>IF(NYY220 = "", "", IFERROR(NYY220 / SUMIFS(Aux_Totales!$N:$N, Aux_Totales!$F:$F, $F224, Aux_Totales!$A:$A, Aperturas!$A$2), 0))</f>
        <v/>
      </c>
      <c r="NYZ224" s="21" t="str">
        <f>IF(NYZ220 = "", "", IFERROR(NYZ220 / SUMIFS(Aux_Totales!$N:$N, Aux_Totales!$F:$F, $F224, Aux_Totales!$A:$A, Aperturas!$A$2), 0))</f>
        <v/>
      </c>
      <c r="NZA224" s="21" t="str">
        <f>IF(NZA220 = "", "", IFERROR(NZA220 / SUMIFS(Aux_Totales!$N:$N, Aux_Totales!$F:$F, $F224, Aux_Totales!$A:$A, Aperturas!$A$2), 0))</f>
        <v/>
      </c>
      <c r="NZB224" s="21" t="str">
        <f>IF(NZB220 = "", "", IFERROR(NZB220 / SUMIFS(Aux_Totales!$N:$N, Aux_Totales!$F:$F, $F224, Aux_Totales!$A:$A, Aperturas!$A$2), 0))</f>
        <v/>
      </c>
      <c r="NZC224" s="21" t="str">
        <f>IF(NZC220 = "", "", IFERROR(NZC220 / SUMIFS(Aux_Totales!$N:$N, Aux_Totales!$F:$F, $F224, Aux_Totales!$A:$A, Aperturas!$A$2), 0))</f>
        <v/>
      </c>
      <c r="NZD224" s="21" t="str">
        <f>IF(NZD220 = "", "", IFERROR(NZD220 / SUMIFS(Aux_Totales!$N:$N, Aux_Totales!$F:$F, $F224, Aux_Totales!$A:$A, Aperturas!$A$2), 0))</f>
        <v/>
      </c>
      <c r="NZE224" s="21" t="str">
        <f>IF(NZE220 = "", "", IFERROR(NZE220 / SUMIFS(Aux_Totales!$N:$N, Aux_Totales!$F:$F, $F224, Aux_Totales!$A:$A, Aperturas!$A$2), 0))</f>
        <v/>
      </c>
      <c r="NZF224" s="21" t="str">
        <f>IF(NZF220 = "", "", IFERROR(NZF220 / SUMIFS(Aux_Totales!$N:$N, Aux_Totales!$F:$F, $F224, Aux_Totales!$A:$A, Aperturas!$A$2), 0))</f>
        <v/>
      </c>
      <c r="NZG224" s="21" t="str">
        <f>IF(NZG220 = "", "", IFERROR(NZG220 / SUMIFS(Aux_Totales!$N:$N, Aux_Totales!$F:$F, $F224, Aux_Totales!$A:$A, Aperturas!$A$2), 0))</f>
        <v/>
      </c>
      <c r="NZH224" s="21" t="str">
        <f>IF(NZH220 = "", "", IFERROR(NZH220 / SUMIFS(Aux_Totales!$N:$N, Aux_Totales!$F:$F, $F224, Aux_Totales!$A:$A, Aperturas!$A$2), 0))</f>
        <v/>
      </c>
      <c r="NZI224" s="21" t="str">
        <f>IF(NZI220 = "", "", IFERROR(NZI220 / SUMIFS(Aux_Totales!$N:$N, Aux_Totales!$F:$F, $F224, Aux_Totales!$A:$A, Aperturas!$A$2), 0))</f>
        <v/>
      </c>
      <c r="NZJ224" s="21" t="str">
        <f>IF(NZJ220 = "", "", IFERROR(NZJ220 / SUMIFS(Aux_Totales!$N:$N, Aux_Totales!$F:$F, $F224, Aux_Totales!$A:$A, Aperturas!$A$2), 0))</f>
        <v/>
      </c>
      <c r="NZK224" s="21" t="str">
        <f>IF(NZK220 = "", "", IFERROR(NZK220 / SUMIFS(Aux_Totales!$N:$N, Aux_Totales!$F:$F, $F224, Aux_Totales!$A:$A, Aperturas!$A$2), 0))</f>
        <v/>
      </c>
      <c r="NZL224" s="21" t="str">
        <f>IF(NZL220 = "", "", IFERROR(NZL220 / SUMIFS(Aux_Totales!$N:$N, Aux_Totales!$F:$F, $F224, Aux_Totales!$A:$A, Aperturas!$A$2), 0))</f>
        <v/>
      </c>
      <c r="NZM224" s="21" t="str">
        <f>IF(NZM220 = "", "", IFERROR(NZM220 / SUMIFS(Aux_Totales!$N:$N, Aux_Totales!$F:$F, $F224, Aux_Totales!$A:$A, Aperturas!$A$2), 0))</f>
        <v/>
      </c>
      <c r="NZN224" s="21" t="str">
        <f>IF(NZN220 = "", "", IFERROR(NZN220 / SUMIFS(Aux_Totales!$N:$N, Aux_Totales!$F:$F, $F224, Aux_Totales!$A:$A, Aperturas!$A$2), 0))</f>
        <v/>
      </c>
      <c r="NZO224" s="21" t="str">
        <f>IF(NZO220 = "", "", IFERROR(NZO220 / SUMIFS(Aux_Totales!$N:$N, Aux_Totales!$F:$F, $F224, Aux_Totales!$A:$A, Aperturas!$A$2), 0))</f>
        <v/>
      </c>
      <c r="NZP224" s="21" t="str">
        <f>IF(NZP220 = "", "", IFERROR(NZP220 / SUMIFS(Aux_Totales!$N:$N, Aux_Totales!$F:$F, $F224, Aux_Totales!$A:$A, Aperturas!$A$2), 0))</f>
        <v/>
      </c>
      <c r="NZQ224" s="21" t="str">
        <f>IF(NZQ220 = "", "", IFERROR(NZQ220 / SUMIFS(Aux_Totales!$N:$N, Aux_Totales!$F:$F, $F224, Aux_Totales!$A:$A, Aperturas!$A$2), 0))</f>
        <v/>
      </c>
      <c r="NZR224" s="21" t="str">
        <f>IF(NZR220 = "", "", IFERROR(NZR220 / SUMIFS(Aux_Totales!$N:$N, Aux_Totales!$F:$F, $F224, Aux_Totales!$A:$A, Aperturas!$A$2), 0))</f>
        <v/>
      </c>
      <c r="NZS224" s="21" t="str">
        <f>IF(NZS220 = "", "", IFERROR(NZS220 / SUMIFS(Aux_Totales!$N:$N, Aux_Totales!$F:$F, $F224, Aux_Totales!$A:$A, Aperturas!$A$2), 0))</f>
        <v/>
      </c>
      <c r="NZT224" s="21" t="str">
        <f>IF(NZT220 = "", "", IFERROR(NZT220 / SUMIFS(Aux_Totales!$N:$N, Aux_Totales!$F:$F, $F224, Aux_Totales!$A:$A, Aperturas!$A$2), 0))</f>
        <v/>
      </c>
      <c r="NZU224" s="21" t="str">
        <f>IF(NZU220 = "", "", IFERROR(NZU220 / SUMIFS(Aux_Totales!$N:$N, Aux_Totales!$F:$F, $F224, Aux_Totales!$A:$A, Aperturas!$A$2), 0))</f>
        <v/>
      </c>
      <c r="NZV224" s="21" t="str">
        <f>IF(NZV220 = "", "", IFERROR(NZV220 / SUMIFS(Aux_Totales!$N:$N, Aux_Totales!$F:$F, $F224, Aux_Totales!$A:$A, Aperturas!$A$2), 0))</f>
        <v/>
      </c>
      <c r="NZW224" s="21" t="str">
        <f>IF(NZW220 = "", "", IFERROR(NZW220 / SUMIFS(Aux_Totales!$N:$N, Aux_Totales!$F:$F, $F224, Aux_Totales!$A:$A, Aperturas!$A$2), 0))</f>
        <v/>
      </c>
      <c r="NZX224" s="21" t="str">
        <f>IF(NZX220 = "", "", IFERROR(NZX220 / SUMIFS(Aux_Totales!$N:$N, Aux_Totales!$F:$F, $F224, Aux_Totales!$A:$A, Aperturas!$A$2), 0))</f>
        <v/>
      </c>
      <c r="NZY224" s="21" t="str">
        <f>IF(NZY220 = "", "", IFERROR(NZY220 / SUMIFS(Aux_Totales!$N:$N, Aux_Totales!$F:$F, $F224, Aux_Totales!$A:$A, Aperturas!$A$2), 0))</f>
        <v/>
      </c>
      <c r="NZZ224" s="21" t="str">
        <f>IF(NZZ220 = "", "", IFERROR(NZZ220 / SUMIFS(Aux_Totales!$N:$N, Aux_Totales!$F:$F, $F224, Aux_Totales!$A:$A, Aperturas!$A$2), 0))</f>
        <v/>
      </c>
      <c r="OAA224" s="21" t="str">
        <f>IF(OAA220 = "", "", IFERROR(OAA220 / SUMIFS(Aux_Totales!$N:$N, Aux_Totales!$F:$F, $F224, Aux_Totales!$A:$A, Aperturas!$A$2), 0))</f>
        <v/>
      </c>
      <c r="OAB224" s="21" t="str">
        <f>IF(OAB220 = "", "", IFERROR(OAB220 / SUMIFS(Aux_Totales!$N:$N, Aux_Totales!$F:$F, $F224, Aux_Totales!$A:$A, Aperturas!$A$2), 0))</f>
        <v/>
      </c>
      <c r="OAC224" s="21" t="str">
        <f>IF(OAC220 = "", "", IFERROR(OAC220 / SUMIFS(Aux_Totales!$N:$N, Aux_Totales!$F:$F, $F224, Aux_Totales!$A:$A, Aperturas!$A$2), 0))</f>
        <v/>
      </c>
      <c r="OAD224" s="21" t="str">
        <f>IF(OAD220 = "", "", IFERROR(OAD220 / SUMIFS(Aux_Totales!$N:$N, Aux_Totales!$F:$F, $F224, Aux_Totales!$A:$A, Aperturas!$A$2), 0))</f>
        <v/>
      </c>
      <c r="OAE224" s="21" t="str">
        <f>IF(OAE220 = "", "", IFERROR(OAE220 / SUMIFS(Aux_Totales!$N:$N, Aux_Totales!$F:$F, $F224, Aux_Totales!$A:$A, Aperturas!$A$2), 0))</f>
        <v/>
      </c>
      <c r="OAF224" s="21" t="str">
        <f>IF(OAF220 = "", "", IFERROR(OAF220 / SUMIFS(Aux_Totales!$N:$N, Aux_Totales!$F:$F, $F224, Aux_Totales!$A:$A, Aperturas!$A$2), 0))</f>
        <v/>
      </c>
      <c r="OAG224" s="21" t="str">
        <f>IF(OAG220 = "", "", IFERROR(OAG220 / SUMIFS(Aux_Totales!$N:$N, Aux_Totales!$F:$F, $F224, Aux_Totales!$A:$A, Aperturas!$A$2), 0))</f>
        <v/>
      </c>
      <c r="OAH224" s="21" t="str">
        <f>IF(OAH220 = "", "", IFERROR(OAH220 / SUMIFS(Aux_Totales!$N:$N, Aux_Totales!$F:$F, $F224, Aux_Totales!$A:$A, Aperturas!$A$2), 0))</f>
        <v/>
      </c>
      <c r="OAI224" s="21" t="str">
        <f>IF(OAI220 = "", "", IFERROR(OAI220 / SUMIFS(Aux_Totales!$N:$N, Aux_Totales!$F:$F, $F224, Aux_Totales!$A:$A, Aperturas!$A$2), 0))</f>
        <v/>
      </c>
      <c r="OAJ224" s="21" t="str">
        <f>IF(OAJ220 = "", "", IFERROR(OAJ220 / SUMIFS(Aux_Totales!$N:$N, Aux_Totales!$F:$F, $F224, Aux_Totales!$A:$A, Aperturas!$A$2), 0))</f>
        <v/>
      </c>
      <c r="OAK224" s="21" t="str">
        <f>IF(OAK220 = "", "", IFERROR(OAK220 / SUMIFS(Aux_Totales!$N:$N, Aux_Totales!$F:$F, $F224, Aux_Totales!$A:$A, Aperturas!$A$2), 0))</f>
        <v/>
      </c>
      <c r="OAL224" s="21" t="str">
        <f>IF(OAL220 = "", "", IFERROR(OAL220 / SUMIFS(Aux_Totales!$N:$N, Aux_Totales!$F:$F, $F224, Aux_Totales!$A:$A, Aperturas!$A$2), 0))</f>
        <v/>
      </c>
      <c r="OAM224" s="21" t="str">
        <f>IF(OAM220 = "", "", IFERROR(OAM220 / SUMIFS(Aux_Totales!$N:$N, Aux_Totales!$F:$F, $F224, Aux_Totales!$A:$A, Aperturas!$A$2), 0))</f>
        <v/>
      </c>
      <c r="OAN224" s="21" t="str">
        <f>IF(OAN220 = "", "", IFERROR(OAN220 / SUMIFS(Aux_Totales!$N:$N, Aux_Totales!$F:$F, $F224, Aux_Totales!$A:$A, Aperturas!$A$2), 0))</f>
        <v/>
      </c>
      <c r="OAO224" s="21" t="str">
        <f>IF(OAO220 = "", "", IFERROR(OAO220 / SUMIFS(Aux_Totales!$N:$N, Aux_Totales!$F:$F, $F224, Aux_Totales!$A:$A, Aperturas!$A$2), 0))</f>
        <v/>
      </c>
      <c r="OAP224" s="21" t="str">
        <f>IF(OAP220 = "", "", IFERROR(OAP220 / SUMIFS(Aux_Totales!$N:$N, Aux_Totales!$F:$F, $F224, Aux_Totales!$A:$A, Aperturas!$A$2), 0))</f>
        <v/>
      </c>
      <c r="OAQ224" s="21" t="str">
        <f>IF(OAQ220 = "", "", IFERROR(OAQ220 / SUMIFS(Aux_Totales!$N:$N, Aux_Totales!$F:$F, $F224, Aux_Totales!$A:$A, Aperturas!$A$2), 0))</f>
        <v/>
      </c>
      <c r="OAR224" s="21" t="str">
        <f>IF(OAR220 = "", "", IFERROR(OAR220 / SUMIFS(Aux_Totales!$N:$N, Aux_Totales!$F:$F, $F224, Aux_Totales!$A:$A, Aperturas!$A$2), 0))</f>
        <v/>
      </c>
      <c r="OAS224" s="21" t="str">
        <f>IF(OAS220 = "", "", IFERROR(OAS220 / SUMIFS(Aux_Totales!$N:$N, Aux_Totales!$F:$F, $F224, Aux_Totales!$A:$A, Aperturas!$A$2), 0))</f>
        <v/>
      </c>
      <c r="OAT224" s="21" t="str">
        <f>IF(OAT220 = "", "", IFERROR(OAT220 / SUMIFS(Aux_Totales!$N:$N, Aux_Totales!$F:$F, $F224, Aux_Totales!$A:$A, Aperturas!$A$2), 0))</f>
        <v/>
      </c>
      <c r="OAU224" s="21" t="str">
        <f>IF(OAU220 = "", "", IFERROR(OAU220 / SUMIFS(Aux_Totales!$N:$N, Aux_Totales!$F:$F, $F224, Aux_Totales!$A:$A, Aperturas!$A$2), 0))</f>
        <v/>
      </c>
      <c r="OAV224" s="21" t="str">
        <f>IF(OAV220 = "", "", IFERROR(OAV220 / SUMIFS(Aux_Totales!$N:$N, Aux_Totales!$F:$F, $F224, Aux_Totales!$A:$A, Aperturas!$A$2), 0))</f>
        <v/>
      </c>
      <c r="OAW224" s="21" t="str">
        <f>IF(OAW220 = "", "", IFERROR(OAW220 / SUMIFS(Aux_Totales!$N:$N, Aux_Totales!$F:$F, $F224, Aux_Totales!$A:$A, Aperturas!$A$2), 0))</f>
        <v/>
      </c>
      <c r="OAX224" s="21" t="str">
        <f>IF(OAX220 = "", "", IFERROR(OAX220 / SUMIFS(Aux_Totales!$N:$N, Aux_Totales!$F:$F, $F224, Aux_Totales!$A:$A, Aperturas!$A$2), 0))</f>
        <v/>
      </c>
      <c r="OAY224" s="21" t="str">
        <f>IF(OAY220 = "", "", IFERROR(OAY220 / SUMIFS(Aux_Totales!$N:$N, Aux_Totales!$F:$F, $F224, Aux_Totales!$A:$A, Aperturas!$A$2), 0))</f>
        <v/>
      </c>
      <c r="OAZ224" s="21" t="str">
        <f>IF(OAZ220 = "", "", IFERROR(OAZ220 / SUMIFS(Aux_Totales!$N:$N, Aux_Totales!$F:$F, $F224, Aux_Totales!$A:$A, Aperturas!$A$2), 0))</f>
        <v/>
      </c>
      <c r="OBA224" s="21" t="str">
        <f>IF(OBA220 = "", "", IFERROR(OBA220 / SUMIFS(Aux_Totales!$N:$N, Aux_Totales!$F:$F, $F224, Aux_Totales!$A:$A, Aperturas!$A$2), 0))</f>
        <v/>
      </c>
      <c r="OBB224" s="21" t="str">
        <f>IF(OBB220 = "", "", IFERROR(OBB220 / SUMIFS(Aux_Totales!$N:$N, Aux_Totales!$F:$F, $F224, Aux_Totales!$A:$A, Aperturas!$A$2), 0))</f>
        <v/>
      </c>
      <c r="OBC224" s="21" t="str">
        <f>IF(OBC220 = "", "", IFERROR(OBC220 / SUMIFS(Aux_Totales!$N:$N, Aux_Totales!$F:$F, $F224, Aux_Totales!$A:$A, Aperturas!$A$2), 0))</f>
        <v/>
      </c>
      <c r="OBD224" s="21" t="str">
        <f>IF(OBD220 = "", "", IFERROR(OBD220 / SUMIFS(Aux_Totales!$N:$N, Aux_Totales!$F:$F, $F224, Aux_Totales!$A:$A, Aperturas!$A$2), 0))</f>
        <v/>
      </c>
      <c r="OBE224" s="21" t="str">
        <f>IF(OBE220 = "", "", IFERROR(OBE220 / SUMIFS(Aux_Totales!$N:$N, Aux_Totales!$F:$F, $F224, Aux_Totales!$A:$A, Aperturas!$A$2), 0))</f>
        <v/>
      </c>
      <c r="OBF224" s="21" t="str">
        <f>IF(OBF220 = "", "", IFERROR(OBF220 / SUMIFS(Aux_Totales!$N:$N, Aux_Totales!$F:$F, $F224, Aux_Totales!$A:$A, Aperturas!$A$2), 0))</f>
        <v/>
      </c>
      <c r="OBG224" s="21" t="str">
        <f>IF(OBG220 = "", "", IFERROR(OBG220 / SUMIFS(Aux_Totales!$N:$N, Aux_Totales!$F:$F, $F224, Aux_Totales!$A:$A, Aperturas!$A$2), 0))</f>
        <v/>
      </c>
      <c r="OBH224" s="21" t="str">
        <f>IF(OBH220 = "", "", IFERROR(OBH220 / SUMIFS(Aux_Totales!$N:$N, Aux_Totales!$F:$F, $F224, Aux_Totales!$A:$A, Aperturas!$A$2), 0))</f>
        <v/>
      </c>
      <c r="OBI224" s="21" t="str">
        <f>IF(OBI220 = "", "", IFERROR(OBI220 / SUMIFS(Aux_Totales!$N:$N, Aux_Totales!$F:$F, $F224, Aux_Totales!$A:$A, Aperturas!$A$2), 0))</f>
        <v/>
      </c>
      <c r="OBJ224" s="21" t="str">
        <f>IF(OBJ220 = "", "", IFERROR(OBJ220 / SUMIFS(Aux_Totales!$N:$N, Aux_Totales!$F:$F, $F224, Aux_Totales!$A:$A, Aperturas!$A$2), 0))</f>
        <v/>
      </c>
      <c r="OBK224" s="21" t="str">
        <f>IF(OBK220 = "", "", IFERROR(OBK220 / SUMIFS(Aux_Totales!$N:$N, Aux_Totales!$F:$F, $F224, Aux_Totales!$A:$A, Aperturas!$A$2), 0))</f>
        <v/>
      </c>
      <c r="OBL224" s="21" t="str">
        <f>IF(OBL220 = "", "", IFERROR(OBL220 / SUMIFS(Aux_Totales!$N:$N, Aux_Totales!$F:$F, $F224, Aux_Totales!$A:$A, Aperturas!$A$2), 0))</f>
        <v/>
      </c>
      <c r="OBM224" s="21" t="str">
        <f>IF(OBM220 = "", "", IFERROR(OBM220 / SUMIFS(Aux_Totales!$N:$N, Aux_Totales!$F:$F, $F224, Aux_Totales!$A:$A, Aperturas!$A$2), 0))</f>
        <v/>
      </c>
      <c r="OBN224" s="21" t="str">
        <f>IF(OBN220 = "", "", IFERROR(OBN220 / SUMIFS(Aux_Totales!$N:$N, Aux_Totales!$F:$F, $F224, Aux_Totales!$A:$A, Aperturas!$A$2), 0))</f>
        <v/>
      </c>
      <c r="OBO224" s="21" t="str">
        <f>IF(OBO220 = "", "", IFERROR(OBO220 / SUMIFS(Aux_Totales!$N:$N, Aux_Totales!$F:$F, $F224, Aux_Totales!$A:$A, Aperturas!$A$2), 0))</f>
        <v/>
      </c>
      <c r="OBP224" s="21" t="str">
        <f>IF(OBP220 = "", "", IFERROR(OBP220 / SUMIFS(Aux_Totales!$N:$N, Aux_Totales!$F:$F, $F224, Aux_Totales!$A:$A, Aperturas!$A$2), 0))</f>
        <v/>
      </c>
      <c r="OBQ224" s="21" t="str">
        <f>IF(OBQ220 = "", "", IFERROR(OBQ220 / SUMIFS(Aux_Totales!$N:$N, Aux_Totales!$F:$F, $F224, Aux_Totales!$A:$A, Aperturas!$A$2), 0))</f>
        <v/>
      </c>
      <c r="OBR224" s="21" t="str">
        <f>IF(OBR220 = "", "", IFERROR(OBR220 / SUMIFS(Aux_Totales!$N:$N, Aux_Totales!$F:$F, $F224, Aux_Totales!$A:$A, Aperturas!$A$2), 0))</f>
        <v/>
      </c>
      <c r="OBS224" s="21" t="str">
        <f>IF(OBS220 = "", "", IFERROR(OBS220 / SUMIFS(Aux_Totales!$N:$N, Aux_Totales!$F:$F, $F224, Aux_Totales!$A:$A, Aperturas!$A$2), 0))</f>
        <v/>
      </c>
      <c r="OBT224" s="21" t="str">
        <f>IF(OBT220 = "", "", IFERROR(OBT220 / SUMIFS(Aux_Totales!$N:$N, Aux_Totales!$F:$F, $F224, Aux_Totales!$A:$A, Aperturas!$A$2), 0))</f>
        <v/>
      </c>
      <c r="OBU224" s="21" t="str">
        <f>IF(OBU220 = "", "", IFERROR(OBU220 / SUMIFS(Aux_Totales!$N:$N, Aux_Totales!$F:$F, $F224, Aux_Totales!$A:$A, Aperturas!$A$2), 0))</f>
        <v/>
      </c>
      <c r="OBV224" s="21" t="str">
        <f>IF(OBV220 = "", "", IFERROR(OBV220 / SUMIFS(Aux_Totales!$N:$N, Aux_Totales!$F:$F, $F224, Aux_Totales!$A:$A, Aperturas!$A$2), 0))</f>
        <v/>
      </c>
      <c r="OBW224" s="21" t="str">
        <f>IF(OBW220 = "", "", IFERROR(OBW220 / SUMIFS(Aux_Totales!$N:$N, Aux_Totales!$F:$F, $F224, Aux_Totales!$A:$A, Aperturas!$A$2), 0))</f>
        <v/>
      </c>
      <c r="OBX224" s="21" t="str">
        <f>IF(OBX220 = "", "", IFERROR(OBX220 / SUMIFS(Aux_Totales!$N:$N, Aux_Totales!$F:$F, $F224, Aux_Totales!$A:$A, Aperturas!$A$2), 0))</f>
        <v/>
      </c>
      <c r="OBY224" s="21" t="str">
        <f>IF(OBY220 = "", "", IFERROR(OBY220 / SUMIFS(Aux_Totales!$N:$N, Aux_Totales!$F:$F, $F224, Aux_Totales!$A:$A, Aperturas!$A$2), 0))</f>
        <v/>
      </c>
      <c r="OBZ224" s="21" t="str">
        <f>IF(OBZ220 = "", "", IFERROR(OBZ220 / SUMIFS(Aux_Totales!$N:$N, Aux_Totales!$F:$F, $F224, Aux_Totales!$A:$A, Aperturas!$A$2), 0))</f>
        <v/>
      </c>
      <c r="OCA224" s="21" t="str">
        <f>IF(OCA220 = "", "", IFERROR(OCA220 / SUMIFS(Aux_Totales!$N:$N, Aux_Totales!$F:$F, $F224, Aux_Totales!$A:$A, Aperturas!$A$2), 0))</f>
        <v/>
      </c>
      <c r="OCB224" s="21" t="str">
        <f>IF(OCB220 = "", "", IFERROR(OCB220 / SUMIFS(Aux_Totales!$N:$N, Aux_Totales!$F:$F, $F224, Aux_Totales!$A:$A, Aperturas!$A$2), 0))</f>
        <v/>
      </c>
      <c r="OCC224" s="21" t="str">
        <f>IF(OCC220 = "", "", IFERROR(OCC220 / SUMIFS(Aux_Totales!$N:$N, Aux_Totales!$F:$F, $F224, Aux_Totales!$A:$A, Aperturas!$A$2), 0))</f>
        <v/>
      </c>
      <c r="OCD224" s="21" t="str">
        <f>IF(OCD220 = "", "", IFERROR(OCD220 / SUMIFS(Aux_Totales!$N:$N, Aux_Totales!$F:$F, $F224, Aux_Totales!$A:$A, Aperturas!$A$2), 0))</f>
        <v/>
      </c>
      <c r="OCE224" s="21" t="str">
        <f>IF(OCE220 = "", "", IFERROR(OCE220 / SUMIFS(Aux_Totales!$N:$N, Aux_Totales!$F:$F, $F224, Aux_Totales!$A:$A, Aperturas!$A$2), 0))</f>
        <v/>
      </c>
      <c r="OCF224" s="21" t="str">
        <f>IF(OCF220 = "", "", IFERROR(OCF220 / SUMIFS(Aux_Totales!$N:$N, Aux_Totales!$F:$F, $F224, Aux_Totales!$A:$A, Aperturas!$A$2), 0))</f>
        <v/>
      </c>
      <c r="OCG224" s="21" t="str">
        <f>IF(OCG220 = "", "", IFERROR(OCG220 / SUMIFS(Aux_Totales!$N:$N, Aux_Totales!$F:$F, $F224, Aux_Totales!$A:$A, Aperturas!$A$2), 0))</f>
        <v/>
      </c>
      <c r="OCH224" s="21" t="str">
        <f>IF(OCH220 = "", "", IFERROR(OCH220 / SUMIFS(Aux_Totales!$N:$N, Aux_Totales!$F:$F, $F224, Aux_Totales!$A:$A, Aperturas!$A$2), 0))</f>
        <v/>
      </c>
      <c r="OCI224" s="21" t="str">
        <f>IF(OCI220 = "", "", IFERROR(OCI220 / SUMIFS(Aux_Totales!$N:$N, Aux_Totales!$F:$F, $F224, Aux_Totales!$A:$A, Aperturas!$A$2), 0))</f>
        <v/>
      </c>
      <c r="OCJ224" s="21" t="str">
        <f>IF(OCJ220 = "", "", IFERROR(OCJ220 / SUMIFS(Aux_Totales!$N:$N, Aux_Totales!$F:$F, $F224, Aux_Totales!$A:$A, Aperturas!$A$2), 0))</f>
        <v/>
      </c>
      <c r="OCK224" s="21" t="str">
        <f>IF(OCK220 = "", "", IFERROR(OCK220 / SUMIFS(Aux_Totales!$N:$N, Aux_Totales!$F:$F, $F224, Aux_Totales!$A:$A, Aperturas!$A$2), 0))</f>
        <v/>
      </c>
      <c r="OCL224" s="21" t="str">
        <f>IF(OCL220 = "", "", IFERROR(OCL220 / SUMIFS(Aux_Totales!$N:$N, Aux_Totales!$F:$F, $F224, Aux_Totales!$A:$A, Aperturas!$A$2), 0))</f>
        <v/>
      </c>
      <c r="OCM224" s="21" t="str">
        <f>IF(OCM220 = "", "", IFERROR(OCM220 / SUMIFS(Aux_Totales!$N:$N, Aux_Totales!$F:$F, $F224, Aux_Totales!$A:$A, Aperturas!$A$2), 0))</f>
        <v/>
      </c>
      <c r="OCN224" s="21" t="str">
        <f>IF(OCN220 = "", "", IFERROR(OCN220 / SUMIFS(Aux_Totales!$N:$N, Aux_Totales!$F:$F, $F224, Aux_Totales!$A:$A, Aperturas!$A$2), 0))</f>
        <v/>
      </c>
      <c r="OCO224" s="21" t="str">
        <f>IF(OCO220 = "", "", IFERROR(OCO220 / SUMIFS(Aux_Totales!$N:$N, Aux_Totales!$F:$F, $F224, Aux_Totales!$A:$A, Aperturas!$A$2), 0))</f>
        <v/>
      </c>
      <c r="OCP224" s="21" t="str">
        <f>IF(OCP220 = "", "", IFERROR(OCP220 / SUMIFS(Aux_Totales!$N:$N, Aux_Totales!$F:$F, $F224, Aux_Totales!$A:$A, Aperturas!$A$2), 0))</f>
        <v/>
      </c>
      <c r="OCQ224" s="21" t="str">
        <f>IF(OCQ220 = "", "", IFERROR(OCQ220 / SUMIFS(Aux_Totales!$N:$N, Aux_Totales!$F:$F, $F224, Aux_Totales!$A:$A, Aperturas!$A$2), 0))</f>
        <v/>
      </c>
      <c r="OCR224" s="21" t="str">
        <f>IF(OCR220 = "", "", IFERROR(OCR220 / SUMIFS(Aux_Totales!$N:$N, Aux_Totales!$F:$F, $F224, Aux_Totales!$A:$A, Aperturas!$A$2), 0))</f>
        <v/>
      </c>
      <c r="OCS224" s="21" t="str">
        <f>IF(OCS220 = "", "", IFERROR(OCS220 / SUMIFS(Aux_Totales!$N:$N, Aux_Totales!$F:$F, $F224, Aux_Totales!$A:$A, Aperturas!$A$2), 0))</f>
        <v/>
      </c>
      <c r="OCT224" s="21" t="str">
        <f>IF(OCT220 = "", "", IFERROR(OCT220 / SUMIFS(Aux_Totales!$N:$N, Aux_Totales!$F:$F, $F224, Aux_Totales!$A:$A, Aperturas!$A$2), 0))</f>
        <v/>
      </c>
      <c r="OCU224" s="21" t="str">
        <f>IF(OCU220 = "", "", IFERROR(OCU220 / SUMIFS(Aux_Totales!$N:$N, Aux_Totales!$F:$F, $F224, Aux_Totales!$A:$A, Aperturas!$A$2), 0))</f>
        <v/>
      </c>
      <c r="OCV224" s="21" t="str">
        <f>IF(OCV220 = "", "", IFERROR(OCV220 / SUMIFS(Aux_Totales!$N:$N, Aux_Totales!$F:$F, $F224, Aux_Totales!$A:$A, Aperturas!$A$2), 0))</f>
        <v/>
      </c>
      <c r="OCW224" s="21" t="str">
        <f>IF(OCW220 = "", "", IFERROR(OCW220 / SUMIFS(Aux_Totales!$N:$N, Aux_Totales!$F:$F, $F224, Aux_Totales!$A:$A, Aperturas!$A$2), 0))</f>
        <v/>
      </c>
      <c r="OCX224" s="21" t="str">
        <f>IF(OCX220 = "", "", IFERROR(OCX220 / SUMIFS(Aux_Totales!$N:$N, Aux_Totales!$F:$F, $F224, Aux_Totales!$A:$A, Aperturas!$A$2), 0))</f>
        <v/>
      </c>
      <c r="OCY224" s="21" t="str">
        <f>IF(OCY220 = "", "", IFERROR(OCY220 / SUMIFS(Aux_Totales!$N:$N, Aux_Totales!$F:$F, $F224, Aux_Totales!$A:$A, Aperturas!$A$2), 0))</f>
        <v/>
      </c>
      <c r="OCZ224" s="21" t="str">
        <f>IF(OCZ220 = "", "", IFERROR(OCZ220 / SUMIFS(Aux_Totales!$N:$N, Aux_Totales!$F:$F, $F224, Aux_Totales!$A:$A, Aperturas!$A$2), 0))</f>
        <v/>
      </c>
      <c r="ODA224" s="21" t="str">
        <f>IF(ODA220 = "", "", IFERROR(ODA220 / SUMIFS(Aux_Totales!$N:$N, Aux_Totales!$F:$F, $F224, Aux_Totales!$A:$A, Aperturas!$A$2), 0))</f>
        <v/>
      </c>
      <c r="ODB224" s="21" t="str">
        <f>IF(ODB220 = "", "", IFERROR(ODB220 / SUMIFS(Aux_Totales!$N:$N, Aux_Totales!$F:$F, $F224, Aux_Totales!$A:$A, Aperturas!$A$2), 0))</f>
        <v/>
      </c>
      <c r="ODC224" s="21" t="str">
        <f>IF(ODC220 = "", "", IFERROR(ODC220 / SUMIFS(Aux_Totales!$N:$N, Aux_Totales!$F:$F, $F224, Aux_Totales!$A:$A, Aperturas!$A$2), 0))</f>
        <v/>
      </c>
      <c r="ODD224" s="21" t="str">
        <f>IF(ODD220 = "", "", IFERROR(ODD220 / SUMIFS(Aux_Totales!$N:$N, Aux_Totales!$F:$F, $F224, Aux_Totales!$A:$A, Aperturas!$A$2), 0))</f>
        <v/>
      </c>
      <c r="ODE224" s="21" t="str">
        <f>IF(ODE220 = "", "", IFERROR(ODE220 / SUMIFS(Aux_Totales!$N:$N, Aux_Totales!$F:$F, $F224, Aux_Totales!$A:$A, Aperturas!$A$2), 0))</f>
        <v/>
      </c>
      <c r="ODF224" s="21" t="str">
        <f>IF(ODF220 = "", "", IFERROR(ODF220 / SUMIFS(Aux_Totales!$N:$N, Aux_Totales!$F:$F, $F224, Aux_Totales!$A:$A, Aperturas!$A$2), 0))</f>
        <v/>
      </c>
      <c r="ODG224" s="21" t="str">
        <f>IF(ODG220 = "", "", IFERROR(ODG220 / SUMIFS(Aux_Totales!$N:$N, Aux_Totales!$F:$F, $F224, Aux_Totales!$A:$A, Aperturas!$A$2), 0))</f>
        <v/>
      </c>
      <c r="ODH224" s="21" t="str">
        <f>IF(ODH220 = "", "", IFERROR(ODH220 / SUMIFS(Aux_Totales!$N:$N, Aux_Totales!$F:$F, $F224, Aux_Totales!$A:$A, Aperturas!$A$2), 0))</f>
        <v/>
      </c>
      <c r="ODI224" s="21" t="str">
        <f>IF(ODI220 = "", "", IFERROR(ODI220 / SUMIFS(Aux_Totales!$N:$N, Aux_Totales!$F:$F, $F224, Aux_Totales!$A:$A, Aperturas!$A$2), 0))</f>
        <v/>
      </c>
      <c r="ODJ224" s="21" t="str">
        <f>IF(ODJ220 = "", "", IFERROR(ODJ220 / SUMIFS(Aux_Totales!$N:$N, Aux_Totales!$F:$F, $F224, Aux_Totales!$A:$A, Aperturas!$A$2), 0))</f>
        <v/>
      </c>
      <c r="ODK224" s="21" t="str">
        <f>IF(ODK220 = "", "", IFERROR(ODK220 / SUMIFS(Aux_Totales!$N:$N, Aux_Totales!$F:$F, $F224, Aux_Totales!$A:$A, Aperturas!$A$2), 0))</f>
        <v/>
      </c>
      <c r="ODL224" s="21" t="str">
        <f>IF(ODL220 = "", "", IFERROR(ODL220 / SUMIFS(Aux_Totales!$N:$N, Aux_Totales!$F:$F, $F224, Aux_Totales!$A:$A, Aperturas!$A$2), 0))</f>
        <v/>
      </c>
      <c r="ODM224" s="21" t="str">
        <f>IF(ODM220 = "", "", IFERROR(ODM220 / SUMIFS(Aux_Totales!$N:$N, Aux_Totales!$F:$F, $F224, Aux_Totales!$A:$A, Aperturas!$A$2), 0))</f>
        <v/>
      </c>
      <c r="ODN224" s="21" t="str">
        <f>IF(ODN220 = "", "", IFERROR(ODN220 / SUMIFS(Aux_Totales!$N:$N, Aux_Totales!$F:$F, $F224, Aux_Totales!$A:$A, Aperturas!$A$2), 0))</f>
        <v/>
      </c>
      <c r="ODO224" s="21" t="str">
        <f>IF(ODO220 = "", "", IFERROR(ODO220 / SUMIFS(Aux_Totales!$N:$N, Aux_Totales!$F:$F, $F224, Aux_Totales!$A:$A, Aperturas!$A$2), 0))</f>
        <v/>
      </c>
      <c r="ODP224" s="21" t="str">
        <f>IF(ODP220 = "", "", IFERROR(ODP220 / SUMIFS(Aux_Totales!$N:$N, Aux_Totales!$F:$F, $F224, Aux_Totales!$A:$A, Aperturas!$A$2), 0))</f>
        <v/>
      </c>
      <c r="ODQ224" s="21" t="str">
        <f>IF(ODQ220 = "", "", IFERROR(ODQ220 / SUMIFS(Aux_Totales!$N:$N, Aux_Totales!$F:$F, $F224, Aux_Totales!$A:$A, Aperturas!$A$2), 0))</f>
        <v/>
      </c>
      <c r="ODR224" s="21" t="str">
        <f>IF(ODR220 = "", "", IFERROR(ODR220 / SUMIFS(Aux_Totales!$N:$N, Aux_Totales!$F:$F, $F224, Aux_Totales!$A:$A, Aperturas!$A$2), 0))</f>
        <v/>
      </c>
      <c r="ODS224" s="21" t="str">
        <f>IF(ODS220 = "", "", IFERROR(ODS220 / SUMIFS(Aux_Totales!$N:$N, Aux_Totales!$F:$F, $F224, Aux_Totales!$A:$A, Aperturas!$A$2), 0))</f>
        <v/>
      </c>
      <c r="ODT224" s="21" t="str">
        <f>IF(ODT220 = "", "", IFERROR(ODT220 / SUMIFS(Aux_Totales!$N:$N, Aux_Totales!$F:$F, $F224, Aux_Totales!$A:$A, Aperturas!$A$2), 0))</f>
        <v/>
      </c>
      <c r="ODU224" s="21" t="str">
        <f>IF(ODU220 = "", "", IFERROR(ODU220 / SUMIFS(Aux_Totales!$N:$N, Aux_Totales!$F:$F, $F224, Aux_Totales!$A:$A, Aperturas!$A$2), 0))</f>
        <v/>
      </c>
      <c r="ODV224" s="21" t="str">
        <f>IF(ODV220 = "", "", IFERROR(ODV220 / SUMIFS(Aux_Totales!$N:$N, Aux_Totales!$F:$F, $F224, Aux_Totales!$A:$A, Aperturas!$A$2), 0))</f>
        <v/>
      </c>
      <c r="ODW224" s="21" t="str">
        <f>IF(ODW220 = "", "", IFERROR(ODW220 / SUMIFS(Aux_Totales!$N:$N, Aux_Totales!$F:$F, $F224, Aux_Totales!$A:$A, Aperturas!$A$2), 0))</f>
        <v/>
      </c>
      <c r="ODX224" s="21" t="str">
        <f>IF(ODX220 = "", "", IFERROR(ODX220 / SUMIFS(Aux_Totales!$N:$N, Aux_Totales!$F:$F, $F224, Aux_Totales!$A:$A, Aperturas!$A$2), 0))</f>
        <v/>
      </c>
      <c r="ODY224" s="21" t="str">
        <f>IF(ODY220 = "", "", IFERROR(ODY220 / SUMIFS(Aux_Totales!$N:$N, Aux_Totales!$F:$F, $F224, Aux_Totales!$A:$A, Aperturas!$A$2), 0))</f>
        <v/>
      </c>
      <c r="ODZ224" s="21" t="str">
        <f>IF(ODZ220 = "", "", IFERROR(ODZ220 / SUMIFS(Aux_Totales!$N:$N, Aux_Totales!$F:$F, $F224, Aux_Totales!$A:$A, Aperturas!$A$2), 0))</f>
        <v/>
      </c>
      <c r="OEA224" s="21" t="str">
        <f>IF(OEA220 = "", "", IFERROR(OEA220 / SUMIFS(Aux_Totales!$N:$N, Aux_Totales!$F:$F, $F224, Aux_Totales!$A:$A, Aperturas!$A$2), 0))</f>
        <v/>
      </c>
      <c r="OEB224" s="21" t="str">
        <f>IF(OEB220 = "", "", IFERROR(OEB220 / SUMIFS(Aux_Totales!$N:$N, Aux_Totales!$F:$F, $F224, Aux_Totales!$A:$A, Aperturas!$A$2), 0))</f>
        <v/>
      </c>
      <c r="OEC224" s="21" t="str">
        <f>IF(OEC220 = "", "", IFERROR(OEC220 / SUMIFS(Aux_Totales!$N:$N, Aux_Totales!$F:$F, $F224, Aux_Totales!$A:$A, Aperturas!$A$2), 0))</f>
        <v/>
      </c>
      <c r="OED224" s="21" t="str">
        <f>IF(OED220 = "", "", IFERROR(OED220 / SUMIFS(Aux_Totales!$N:$N, Aux_Totales!$F:$F, $F224, Aux_Totales!$A:$A, Aperturas!$A$2), 0))</f>
        <v/>
      </c>
      <c r="OEE224" s="21" t="str">
        <f>IF(OEE220 = "", "", IFERROR(OEE220 / SUMIFS(Aux_Totales!$N:$N, Aux_Totales!$F:$F, $F224, Aux_Totales!$A:$A, Aperturas!$A$2), 0))</f>
        <v/>
      </c>
      <c r="OEF224" s="21" t="str">
        <f>IF(OEF220 = "", "", IFERROR(OEF220 / SUMIFS(Aux_Totales!$N:$N, Aux_Totales!$F:$F, $F224, Aux_Totales!$A:$A, Aperturas!$A$2), 0))</f>
        <v/>
      </c>
      <c r="OEG224" s="21" t="str">
        <f>IF(OEG220 = "", "", IFERROR(OEG220 / SUMIFS(Aux_Totales!$N:$N, Aux_Totales!$F:$F, $F224, Aux_Totales!$A:$A, Aperturas!$A$2), 0))</f>
        <v/>
      </c>
      <c r="OEH224" s="21" t="str">
        <f>IF(OEH220 = "", "", IFERROR(OEH220 / SUMIFS(Aux_Totales!$N:$N, Aux_Totales!$F:$F, $F224, Aux_Totales!$A:$A, Aperturas!$A$2), 0))</f>
        <v/>
      </c>
      <c r="OEI224" s="21" t="str">
        <f>IF(OEI220 = "", "", IFERROR(OEI220 / SUMIFS(Aux_Totales!$N:$N, Aux_Totales!$F:$F, $F224, Aux_Totales!$A:$A, Aperturas!$A$2), 0))</f>
        <v/>
      </c>
      <c r="OEJ224" s="21" t="str">
        <f>IF(OEJ220 = "", "", IFERROR(OEJ220 / SUMIFS(Aux_Totales!$N:$N, Aux_Totales!$F:$F, $F224, Aux_Totales!$A:$A, Aperturas!$A$2), 0))</f>
        <v/>
      </c>
      <c r="OEK224" s="21" t="str">
        <f>IF(OEK220 = "", "", IFERROR(OEK220 / SUMIFS(Aux_Totales!$N:$N, Aux_Totales!$F:$F, $F224, Aux_Totales!$A:$A, Aperturas!$A$2), 0))</f>
        <v/>
      </c>
      <c r="OEL224" s="21" t="str">
        <f>IF(OEL220 = "", "", IFERROR(OEL220 / SUMIFS(Aux_Totales!$N:$N, Aux_Totales!$F:$F, $F224, Aux_Totales!$A:$A, Aperturas!$A$2), 0))</f>
        <v/>
      </c>
      <c r="OEM224" s="21" t="str">
        <f>IF(OEM220 = "", "", IFERROR(OEM220 / SUMIFS(Aux_Totales!$N:$N, Aux_Totales!$F:$F, $F224, Aux_Totales!$A:$A, Aperturas!$A$2), 0))</f>
        <v/>
      </c>
      <c r="OEN224" s="21" t="str">
        <f>IF(OEN220 = "", "", IFERROR(OEN220 / SUMIFS(Aux_Totales!$N:$N, Aux_Totales!$F:$F, $F224, Aux_Totales!$A:$A, Aperturas!$A$2), 0))</f>
        <v/>
      </c>
      <c r="OEO224" s="21" t="str">
        <f>IF(OEO220 = "", "", IFERROR(OEO220 / SUMIFS(Aux_Totales!$N:$N, Aux_Totales!$F:$F, $F224, Aux_Totales!$A:$A, Aperturas!$A$2), 0))</f>
        <v/>
      </c>
      <c r="OEP224" s="21" t="str">
        <f>IF(OEP220 = "", "", IFERROR(OEP220 / SUMIFS(Aux_Totales!$N:$N, Aux_Totales!$F:$F, $F224, Aux_Totales!$A:$A, Aperturas!$A$2), 0))</f>
        <v/>
      </c>
      <c r="OEQ224" s="21" t="str">
        <f>IF(OEQ220 = "", "", IFERROR(OEQ220 / SUMIFS(Aux_Totales!$N:$N, Aux_Totales!$F:$F, $F224, Aux_Totales!$A:$A, Aperturas!$A$2), 0))</f>
        <v/>
      </c>
      <c r="OER224" s="21" t="str">
        <f>IF(OER220 = "", "", IFERROR(OER220 / SUMIFS(Aux_Totales!$N:$N, Aux_Totales!$F:$F, $F224, Aux_Totales!$A:$A, Aperturas!$A$2), 0))</f>
        <v/>
      </c>
      <c r="OES224" s="21" t="str">
        <f>IF(OES220 = "", "", IFERROR(OES220 / SUMIFS(Aux_Totales!$N:$N, Aux_Totales!$F:$F, $F224, Aux_Totales!$A:$A, Aperturas!$A$2), 0))</f>
        <v/>
      </c>
      <c r="OET224" s="21" t="str">
        <f>IF(OET220 = "", "", IFERROR(OET220 / SUMIFS(Aux_Totales!$N:$N, Aux_Totales!$F:$F, $F224, Aux_Totales!$A:$A, Aperturas!$A$2), 0))</f>
        <v/>
      </c>
      <c r="OEU224" s="21" t="str">
        <f>IF(OEU220 = "", "", IFERROR(OEU220 / SUMIFS(Aux_Totales!$N:$N, Aux_Totales!$F:$F, $F224, Aux_Totales!$A:$A, Aperturas!$A$2), 0))</f>
        <v/>
      </c>
      <c r="OEV224" s="21" t="str">
        <f>IF(OEV220 = "", "", IFERROR(OEV220 / SUMIFS(Aux_Totales!$N:$N, Aux_Totales!$F:$F, $F224, Aux_Totales!$A:$A, Aperturas!$A$2), 0))</f>
        <v/>
      </c>
      <c r="OEW224" s="21" t="str">
        <f>IF(OEW220 = "", "", IFERROR(OEW220 / SUMIFS(Aux_Totales!$N:$N, Aux_Totales!$F:$F, $F224, Aux_Totales!$A:$A, Aperturas!$A$2), 0))</f>
        <v/>
      </c>
      <c r="OEX224" s="21" t="str">
        <f>IF(OEX220 = "", "", IFERROR(OEX220 / SUMIFS(Aux_Totales!$N:$N, Aux_Totales!$F:$F, $F224, Aux_Totales!$A:$A, Aperturas!$A$2), 0))</f>
        <v/>
      </c>
      <c r="OEY224" s="21" t="str">
        <f>IF(OEY220 = "", "", IFERROR(OEY220 / SUMIFS(Aux_Totales!$N:$N, Aux_Totales!$F:$F, $F224, Aux_Totales!$A:$A, Aperturas!$A$2), 0))</f>
        <v/>
      </c>
      <c r="OEZ224" s="21" t="str">
        <f>IF(OEZ220 = "", "", IFERROR(OEZ220 / SUMIFS(Aux_Totales!$N:$N, Aux_Totales!$F:$F, $F224, Aux_Totales!$A:$A, Aperturas!$A$2), 0))</f>
        <v/>
      </c>
      <c r="OFA224" s="21" t="str">
        <f>IF(OFA220 = "", "", IFERROR(OFA220 / SUMIFS(Aux_Totales!$N:$N, Aux_Totales!$F:$F, $F224, Aux_Totales!$A:$A, Aperturas!$A$2), 0))</f>
        <v/>
      </c>
      <c r="OFB224" s="21" t="str">
        <f>IF(OFB220 = "", "", IFERROR(OFB220 / SUMIFS(Aux_Totales!$N:$N, Aux_Totales!$F:$F, $F224, Aux_Totales!$A:$A, Aperturas!$A$2), 0))</f>
        <v/>
      </c>
      <c r="OFC224" s="21" t="str">
        <f>IF(OFC220 = "", "", IFERROR(OFC220 / SUMIFS(Aux_Totales!$N:$N, Aux_Totales!$F:$F, $F224, Aux_Totales!$A:$A, Aperturas!$A$2), 0))</f>
        <v/>
      </c>
      <c r="OFD224" s="21" t="str">
        <f>IF(OFD220 = "", "", IFERROR(OFD220 / SUMIFS(Aux_Totales!$N:$N, Aux_Totales!$F:$F, $F224, Aux_Totales!$A:$A, Aperturas!$A$2), 0))</f>
        <v/>
      </c>
      <c r="OFE224" s="21" t="str">
        <f>IF(OFE220 = "", "", IFERROR(OFE220 / SUMIFS(Aux_Totales!$N:$N, Aux_Totales!$F:$F, $F224, Aux_Totales!$A:$A, Aperturas!$A$2), 0))</f>
        <v/>
      </c>
      <c r="OFF224" s="21" t="str">
        <f>IF(OFF220 = "", "", IFERROR(OFF220 / SUMIFS(Aux_Totales!$N:$N, Aux_Totales!$F:$F, $F224, Aux_Totales!$A:$A, Aperturas!$A$2), 0))</f>
        <v/>
      </c>
      <c r="OFG224" s="21" t="str">
        <f>IF(OFG220 = "", "", IFERROR(OFG220 / SUMIFS(Aux_Totales!$N:$N, Aux_Totales!$F:$F, $F224, Aux_Totales!$A:$A, Aperturas!$A$2), 0))</f>
        <v/>
      </c>
      <c r="OFH224" s="21" t="str">
        <f>IF(OFH220 = "", "", IFERROR(OFH220 / SUMIFS(Aux_Totales!$N:$N, Aux_Totales!$F:$F, $F224, Aux_Totales!$A:$A, Aperturas!$A$2), 0))</f>
        <v/>
      </c>
      <c r="OFI224" s="21" t="str">
        <f>IF(OFI220 = "", "", IFERROR(OFI220 / SUMIFS(Aux_Totales!$N:$N, Aux_Totales!$F:$F, $F224, Aux_Totales!$A:$A, Aperturas!$A$2), 0))</f>
        <v/>
      </c>
      <c r="OFJ224" s="21" t="str">
        <f>IF(OFJ220 = "", "", IFERROR(OFJ220 / SUMIFS(Aux_Totales!$N:$N, Aux_Totales!$F:$F, $F224, Aux_Totales!$A:$A, Aperturas!$A$2), 0))</f>
        <v/>
      </c>
      <c r="OFK224" s="21" t="str">
        <f>IF(OFK220 = "", "", IFERROR(OFK220 / SUMIFS(Aux_Totales!$N:$N, Aux_Totales!$F:$F, $F224, Aux_Totales!$A:$A, Aperturas!$A$2), 0))</f>
        <v/>
      </c>
      <c r="OFL224" s="21" t="str">
        <f>IF(OFL220 = "", "", IFERROR(OFL220 / SUMIFS(Aux_Totales!$N:$N, Aux_Totales!$F:$F, $F224, Aux_Totales!$A:$A, Aperturas!$A$2), 0))</f>
        <v/>
      </c>
      <c r="OFM224" s="21" t="str">
        <f>IF(OFM220 = "", "", IFERROR(OFM220 / SUMIFS(Aux_Totales!$N:$N, Aux_Totales!$F:$F, $F224, Aux_Totales!$A:$A, Aperturas!$A$2), 0))</f>
        <v/>
      </c>
      <c r="OFN224" s="21" t="str">
        <f>IF(OFN220 = "", "", IFERROR(OFN220 / SUMIFS(Aux_Totales!$N:$N, Aux_Totales!$F:$F, $F224, Aux_Totales!$A:$A, Aperturas!$A$2), 0))</f>
        <v/>
      </c>
      <c r="OFO224" s="21" t="str">
        <f>IF(OFO220 = "", "", IFERROR(OFO220 / SUMIFS(Aux_Totales!$N:$N, Aux_Totales!$F:$F, $F224, Aux_Totales!$A:$A, Aperturas!$A$2), 0))</f>
        <v/>
      </c>
      <c r="OFP224" s="21" t="str">
        <f>IF(OFP220 = "", "", IFERROR(OFP220 / SUMIFS(Aux_Totales!$N:$N, Aux_Totales!$F:$F, $F224, Aux_Totales!$A:$A, Aperturas!$A$2), 0))</f>
        <v/>
      </c>
      <c r="OFQ224" s="21" t="str">
        <f>IF(OFQ220 = "", "", IFERROR(OFQ220 / SUMIFS(Aux_Totales!$N:$N, Aux_Totales!$F:$F, $F224, Aux_Totales!$A:$A, Aperturas!$A$2), 0))</f>
        <v/>
      </c>
      <c r="OFR224" s="21" t="str">
        <f>IF(OFR220 = "", "", IFERROR(OFR220 / SUMIFS(Aux_Totales!$N:$N, Aux_Totales!$F:$F, $F224, Aux_Totales!$A:$A, Aperturas!$A$2), 0))</f>
        <v/>
      </c>
      <c r="OFS224" s="21" t="str">
        <f>IF(OFS220 = "", "", IFERROR(OFS220 / SUMIFS(Aux_Totales!$N:$N, Aux_Totales!$F:$F, $F224, Aux_Totales!$A:$A, Aperturas!$A$2), 0))</f>
        <v/>
      </c>
      <c r="OFT224" s="21" t="str">
        <f>IF(OFT220 = "", "", IFERROR(OFT220 / SUMIFS(Aux_Totales!$N:$N, Aux_Totales!$F:$F, $F224, Aux_Totales!$A:$A, Aperturas!$A$2), 0))</f>
        <v/>
      </c>
      <c r="OFU224" s="21" t="str">
        <f>IF(OFU220 = "", "", IFERROR(OFU220 / SUMIFS(Aux_Totales!$N:$N, Aux_Totales!$F:$F, $F224, Aux_Totales!$A:$A, Aperturas!$A$2), 0))</f>
        <v/>
      </c>
      <c r="OFV224" s="21" t="str">
        <f>IF(OFV220 = "", "", IFERROR(OFV220 / SUMIFS(Aux_Totales!$N:$N, Aux_Totales!$F:$F, $F224, Aux_Totales!$A:$A, Aperturas!$A$2), 0))</f>
        <v/>
      </c>
      <c r="OFW224" s="21" t="str">
        <f>IF(OFW220 = "", "", IFERROR(OFW220 / SUMIFS(Aux_Totales!$N:$N, Aux_Totales!$F:$F, $F224, Aux_Totales!$A:$A, Aperturas!$A$2), 0))</f>
        <v/>
      </c>
      <c r="OFX224" s="21" t="str">
        <f>IF(OFX220 = "", "", IFERROR(OFX220 / SUMIFS(Aux_Totales!$N:$N, Aux_Totales!$F:$F, $F224, Aux_Totales!$A:$A, Aperturas!$A$2), 0))</f>
        <v/>
      </c>
      <c r="OFY224" s="21" t="str">
        <f>IF(OFY220 = "", "", IFERROR(OFY220 / SUMIFS(Aux_Totales!$N:$N, Aux_Totales!$F:$F, $F224, Aux_Totales!$A:$A, Aperturas!$A$2), 0))</f>
        <v/>
      </c>
      <c r="OFZ224" s="21" t="str">
        <f>IF(OFZ220 = "", "", IFERROR(OFZ220 / SUMIFS(Aux_Totales!$N:$N, Aux_Totales!$F:$F, $F224, Aux_Totales!$A:$A, Aperturas!$A$2), 0))</f>
        <v/>
      </c>
      <c r="OGA224" s="21" t="str">
        <f>IF(OGA220 = "", "", IFERROR(OGA220 / SUMIFS(Aux_Totales!$N:$N, Aux_Totales!$F:$F, $F224, Aux_Totales!$A:$A, Aperturas!$A$2), 0))</f>
        <v/>
      </c>
      <c r="OGB224" s="21" t="str">
        <f>IF(OGB220 = "", "", IFERROR(OGB220 / SUMIFS(Aux_Totales!$N:$N, Aux_Totales!$F:$F, $F224, Aux_Totales!$A:$A, Aperturas!$A$2), 0))</f>
        <v/>
      </c>
      <c r="OGC224" s="21" t="str">
        <f>IF(OGC220 = "", "", IFERROR(OGC220 / SUMIFS(Aux_Totales!$N:$N, Aux_Totales!$F:$F, $F224, Aux_Totales!$A:$A, Aperturas!$A$2), 0))</f>
        <v/>
      </c>
      <c r="OGD224" s="21" t="str">
        <f>IF(OGD220 = "", "", IFERROR(OGD220 / SUMIFS(Aux_Totales!$N:$N, Aux_Totales!$F:$F, $F224, Aux_Totales!$A:$A, Aperturas!$A$2), 0))</f>
        <v/>
      </c>
      <c r="OGE224" s="21" t="str">
        <f>IF(OGE220 = "", "", IFERROR(OGE220 / SUMIFS(Aux_Totales!$N:$N, Aux_Totales!$F:$F, $F224, Aux_Totales!$A:$A, Aperturas!$A$2), 0))</f>
        <v/>
      </c>
      <c r="OGF224" s="21" t="str">
        <f>IF(OGF220 = "", "", IFERROR(OGF220 / SUMIFS(Aux_Totales!$N:$N, Aux_Totales!$F:$F, $F224, Aux_Totales!$A:$A, Aperturas!$A$2), 0))</f>
        <v/>
      </c>
      <c r="OGG224" s="21" t="str">
        <f>IF(OGG220 = "", "", IFERROR(OGG220 / SUMIFS(Aux_Totales!$N:$N, Aux_Totales!$F:$F, $F224, Aux_Totales!$A:$A, Aperturas!$A$2), 0))</f>
        <v/>
      </c>
      <c r="OGH224" s="21" t="str">
        <f>IF(OGH220 = "", "", IFERROR(OGH220 / SUMIFS(Aux_Totales!$N:$N, Aux_Totales!$F:$F, $F224, Aux_Totales!$A:$A, Aperturas!$A$2), 0))</f>
        <v/>
      </c>
      <c r="OGI224" s="21" t="str">
        <f>IF(OGI220 = "", "", IFERROR(OGI220 / SUMIFS(Aux_Totales!$N:$N, Aux_Totales!$F:$F, $F224, Aux_Totales!$A:$A, Aperturas!$A$2), 0))</f>
        <v/>
      </c>
      <c r="OGJ224" s="21" t="str">
        <f>IF(OGJ220 = "", "", IFERROR(OGJ220 / SUMIFS(Aux_Totales!$N:$N, Aux_Totales!$F:$F, $F224, Aux_Totales!$A:$A, Aperturas!$A$2), 0))</f>
        <v/>
      </c>
      <c r="OGK224" s="21" t="str">
        <f>IF(OGK220 = "", "", IFERROR(OGK220 / SUMIFS(Aux_Totales!$N:$N, Aux_Totales!$F:$F, $F224, Aux_Totales!$A:$A, Aperturas!$A$2), 0))</f>
        <v/>
      </c>
      <c r="OGL224" s="21" t="str">
        <f>IF(OGL220 = "", "", IFERROR(OGL220 / SUMIFS(Aux_Totales!$N:$N, Aux_Totales!$F:$F, $F224, Aux_Totales!$A:$A, Aperturas!$A$2), 0))</f>
        <v/>
      </c>
      <c r="OGM224" s="21" t="str">
        <f>IF(OGM220 = "", "", IFERROR(OGM220 / SUMIFS(Aux_Totales!$N:$N, Aux_Totales!$F:$F, $F224, Aux_Totales!$A:$A, Aperturas!$A$2), 0))</f>
        <v/>
      </c>
      <c r="OGN224" s="21" t="str">
        <f>IF(OGN220 = "", "", IFERROR(OGN220 / SUMIFS(Aux_Totales!$N:$N, Aux_Totales!$F:$F, $F224, Aux_Totales!$A:$A, Aperturas!$A$2), 0))</f>
        <v/>
      </c>
      <c r="OGO224" s="21" t="str">
        <f>IF(OGO220 = "", "", IFERROR(OGO220 / SUMIFS(Aux_Totales!$N:$N, Aux_Totales!$F:$F, $F224, Aux_Totales!$A:$A, Aperturas!$A$2), 0))</f>
        <v/>
      </c>
      <c r="OGP224" s="21" t="str">
        <f>IF(OGP220 = "", "", IFERROR(OGP220 / SUMIFS(Aux_Totales!$N:$N, Aux_Totales!$F:$F, $F224, Aux_Totales!$A:$A, Aperturas!$A$2), 0))</f>
        <v/>
      </c>
      <c r="OGQ224" s="21" t="str">
        <f>IF(OGQ220 = "", "", IFERROR(OGQ220 / SUMIFS(Aux_Totales!$N:$N, Aux_Totales!$F:$F, $F224, Aux_Totales!$A:$A, Aperturas!$A$2), 0))</f>
        <v/>
      </c>
      <c r="OGR224" s="21" t="str">
        <f>IF(OGR220 = "", "", IFERROR(OGR220 / SUMIFS(Aux_Totales!$N:$N, Aux_Totales!$F:$F, $F224, Aux_Totales!$A:$A, Aperturas!$A$2), 0))</f>
        <v/>
      </c>
      <c r="OGS224" s="21" t="str">
        <f>IF(OGS220 = "", "", IFERROR(OGS220 / SUMIFS(Aux_Totales!$N:$N, Aux_Totales!$F:$F, $F224, Aux_Totales!$A:$A, Aperturas!$A$2), 0))</f>
        <v/>
      </c>
      <c r="OGT224" s="21" t="str">
        <f>IF(OGT220 = "", "", IFERROR(OGT220 / SUMIFS(Aux_Totales!$N:$N, Aux_Totales!$F:$F, $F224, Aux_Totales!$A:$A, Aperturas!$A$2), 0))</f>
        <v/>
      </c>
      <c r="OGU224" s="21" t="str">
        <f>IF(OGU220 = "", "", IFERROR(OGU220 / SUMIFS(Aux_Totales!$N:$N, Aux_Totales!$F:$F, $F224, Aux_Totales!$A:$A, Aperturas!$A$2), 0))</f>
        <v/>
      </c>
      <c r="OGV224" s="21" t="str">
        <f>IF(OGV220 = "", "", IFERROR(OGV220 / SUMIFS(Aux_Totales!$N:$N, Aux_Totales!$F:$F, $F224, Aux_Totales!$A:$A, Aperturas!$A$2), 0))</f>
        <v/>
      </c>
      <c r="OGW224" s="21" t="str">
        <f>IF(OGW220 = "", "", IFERROR(OGW220 / SUMIFS(Aux_Totales!$N:$N, Aux_Totales!$F:$F, $F224, Aux_Totales!$A:$A, Aperturas!$A$2), 0))</f>
        <v/>
      </c>
      <c r="OGX224" s="21" t="str">
        <f>IF(OGX220 = "", "", IFERROR(OGX220 / SUMIFS(Aux_Totales!$N:$N, Aux_Totales!$F:$F, $F224, Aux_Totales!$A:$A, Aperturas!$A$2), 0))</f>
        <v/>
      </c>
      <c r="OGY224" s="21" t="str">
        <f>IF(OGY220 = "", "", IFERROR(OGY220 / SUMIFS(Aux_Totales!$N:$N, Aux_Totales!$F:$F, $F224, Aux_Totales!$A:$A, Aperturas!$A$2), 0))</f>
        <v/>
      </c>
      <c r="OGZ224" s="21" t="str">
        <f>IF(OGZ220 = "", "", IFERROR(OGZ220 / SUMIFS(Aux_Totales!$N:$N, Aux_Totales!$F:$F, $F224, Aux_Totales!$A:$A, Aperturas!$A$2), 0))</f>
        <v/>
      </c>
      <c r="OHA224" s="21" t="str">
        <f>IF(OHA220 = "", "", IFERROR(OHA220 / SUMIFS(Aux_Totales!$N:$N, Aux_Totales!$F:$F, $F224, Aux_Totales!$A:$A, Aperturas!$A$2), 0))</f>
        <v/>
      </c>
      <c r="OHB224" s="21" t="str">
        <f>IF(OHB220 = "", "", IFERROR(OHB220 / SUMIFS(Aux_Totales!$N:$N, Aux_Totales!$F:$F, $F224, Aux_Totales!$A:$A, Aperturas!$A$2), 0))</f>
        <v/>
      </c>
      <c r="OHC224" s="21" t="str">
        <f>IF(OHC220 = "", "", IFERROR(OHC220 / SUMIFS(Aux_Totales!$N:$N, Aux_Totales!$F:$F, $F224, Aux_Totales!$A:$A, Aperturas!$A$2), 0))</f>
        <v/>
      </c>
      <c r="OHD224" s="21" t="str">
        <f>IF(OHD220 = "", "", IFERROR(OHD220 / SUMIFS(Aux_Totales!$N:$N, Aux_Totales!$F:$F, $F224, Aux_Totales!$A:$A, Aperturas!$A$2), 0))</f>
        <v/>
      </c>
      <c r="OHE224" s="21" t="str">
        <f>IF(OHE220 = "", "", IFERROR(OHE220 / SUMIFS(Aux_Totales!$N:$N, Aux_Totales!$F:$F, $F224, Aux_Totales!$A:$A, Aperturas!$A$2), 0))</f>
        <v/>
      </c>
      <c r="OHF224" s="21" t="str">
        <f>IF(OHF220 = "", "", IFERROR(OHF220 / SUMIFS(Aux_Totales!$N:$N, Aux_Totales!$F:$F, $F224, Aux_Totales!$A:$A, Aperturas!$A$2), 0))</f>
        <v/>
      </c>
      <c r="OHG224" s="21" t="str">
        <f>IF(OHG220 = "", "", IFERROR(OHG220 / SUMIFS(Aux_Totales!$N:$N, Aux_Totales!$F:$F, $F224, Aux_Totales!$A:$A, Aperturas!$A$2), 0))</f>
        <v/>
      </c>
      <c r="OHH224" s="21" t="str">
        <f>IF(OHH220 = "", "", IFERROR(OHH220 / SUMIFS(Aux_Totales!$N:$N, Aux_Totales!$F:$F, $F224, Aux_Totales!$A:$A, Aperturas!$A$2), 0))</f>
        <v/>
      </c>
      <c r="OHI224" s="21" t="str">
        <f>IF(OHI220 = "", "", IFERROR(OHI220 / SUMIFS(Aux_Totales!$N:$N, Aux_Totales!$F:$F, $F224, Aux_Totales!$A:$A, Aperturas!$A$2), 0))</f>
        <v/>
      </c>
      <c r="OHJ224" s="21" t="str">
        <f>IF(OHJ220 = "", "", IFERROR(OHJ220 / SUMIFS(Aux_Totales!$N:$N, Aux_Totales!$F:$F, $F224, Aux_Totales!$A:$A, Aperturas!$A$2), 0))</f>
        <v/>
      </c>
      <c r="OHK224" s="21" t="str">
        <f>IF(OHK220 = "", "", IFERROR(OHK220 / SUMIFS(Aux_Totales!$N:$N, Aux_Totales!$F:$F, $F224, Aux_Totales!$A:$A, Aperturas!$A$2), 0))</f>
        <v/>
      </c>
      <c r="OHL224" s="21" t="str">
        <f>IF(OHL220 = "", "", IFERROR(OHL220 / SUMIFS(Aux_Totales!$N:$N, Aux_Totales!$F:$F, $F224, Aux_Totales!$A:$A, Aperturas!$A$2), 0))</f>
        <v/>
      </c>
      <c r="OHM224" s="21" t="str">
        <f>IF(OHM220 = "", "", IFERROR(OHM220 / SUMIFS(Aux_Totales!$N:$N, Aux_Totales!$F:$F, $F224, Aux_Totales!$A:$A, Aperturas!$A$2), 0))</f>
        <v/>
      </c>
      <c r="OHN224" s="21" t="str">
        <f>IF(OHN220 = "", "", IFERROR(OHN220 / SUMIFS(Aux_Totales!$N:$N, Aux_Totales!$F:$F, $F224, Aux_Totales!$A:$A, Aperturas!$A$2), 0))</f>
        <v/>
      </c>
      <c r="OHO224" s="21" t="str">
        <f>IF(OHO220 = "", "", IFERROR(OHO220 / SUMIFS(Aux_Totales!$N:$N, Aux_Totales!$F:$F, $F224, Aux_Totales!$A:$A, Aperturas!$A$2), 0))</f>
        <v/>
      </c>
      <c r="OHP224" s="21" t="str">
        <f>IF(OHP220 = "", "", IFERROR(OHP220 / SUMIFS(Aux_Totales!$N:$N, Aux_Totales!$F:$F, $F224, Aux_Totales!$A:$A, Aperturas!$A$2), 0))</f>
        <v/>
      </c>
      <c r="OHQ224" s="21" t="str">
        <f>IF(OHQ220 = "", "", IFERROR(OHQ220 / SUMIFS(Aux_Totales!$N:$N, Aux_Totales!$F:$F, $F224, Aux_Totales!$A:$A, Aperturas!$A$2), 0))</f>
        <v/>
      </c>
      <c r="OHR224" s="21" t="str">
        <f>IF(OHR220 = "", "", IFERROR(OHR220 / SUMIFS(Aux_Totales!$N:$N, Aux_Totales!$F:$F, $F224, Aux_Totales!$A:$A, Aperturas!$A$2), 0))</f>
        <v/>
      </c>
      <c r="OHS224" s="21" t="str">
        <f>IF(OHS220 = "", "", IFERROR(OHS220 / SUMIFS(Aux_Totales!$N:$N, Aux_Totales!$F:$F, $F224, Aux_Totales!$A:$A, Aperturas!$A$2), 0))</f>
        <v/>
      </c>
      <c r="OHT224" s="21" t="str">
        <f>IF(OHT220 = "", "", IFERROR(OHT220 / SUMIFS(Aux_Totales!$N:$N, Aux_Totales!$F:$F, $F224, Aux_Totales!$A:$A, Aperturas!$A$2), 0))</f>
        <v/>
      </c>
      <c r="OHU224" s="21" t="str">
        <f>IF(OHU220 = "", "", IFERROR(OHU220 / SUMIFS(Aux_Totales!$N:$N, Aux_Totales!$F:$F, $F224, Aux_Totales!$A:$A, Aperturas!$A$2), 0))</f>
        <v/>
      </c>
      <c r="OHV224" s="21" t="str">
        <f>IF(OHV220 = "", "", IFERROR(OHV220 / SUMIFS(Aux_Totales!$N:$N, Aux_Totales!$F:$F, $F224, Aux_Totales!$A:$A, Aperturas!$A$2), 0))</f>
        <v/>
      </c>
      <c r="OHW224" s="21" t="str">
        <f>IF(OHW220 = "", "", IFERROR(OHW220 / SUMIFS(Aux_Totales!$N:$N, Aux_Totales!$F:$F, $F224, Aux_Totales!$A:$A, Aperturas!$A$2), 0))</f>
        <v/>
      </c>
      <c r="OHX224" s="21" t="str">
        <f>IF(OHX220 = "", "", IFERROR(OHX220 / SUMIFS(Aux_Totales!$N:$N, Aux_Totales!$F:$F, $F224, Aux_Totales!$A:$A, Aperturas!$A$2), 0))</f>
        <v/>
      </c>
      <c r="OHY224" s="21" t="str">
        <f>IF(OHY220 = "", "", IFERROR(OHY220 / SUMIFS(Aux_Totales!$N:$N, Aux_Totales!$F:$F, $F224, Aux_Totales!$A:$A, Aperturas!$A$2), 0))</f>
        <v/>
      </c>
      <c r="OHZ224" s="21" t="str">
        <f>IF(OHZ220 = "", "", IFERROR(OHZ220 / SUMIFS(Aux_Totales!$N:$N, Aux_Totales!$F:$F, $F224, Aux_Totales!$A:$A, Aperturas!$A$2), 0))</f>
        <v/>
      </c>
      <c r="OIA224" s="21" t="str">
        <f>IF(OIA220 = "", "", IFERROR(OIA220 / SUMIFS(Aux_Totales!$N:$N, Aux_Totales!$F:$F, $F224, Aux_Totales!$A:$A, Aperturas!$A$2), 0))</f>
        <v/>
      </c>
      <c r="OIB224" s="21" t="str">
        <f>IF(OIB220 = "", "", IFERROR(OIB220 / SUMIFS(Aux_Totales!$N:$N, Aux_Totales!$F:$F, $F224, Aux_Totales!$A:$A, Aperturas!$A$2), 0))</f>
        <v/>
      </c>
      <c r="OIC224" s="21" t="str">
        <f>IF(OIC220 = "", "", IFERROR(OIC220 / SUMIFS(Aux_Totales!$N:$N, Aux_Totales!$F:$F, $F224, Aux_Totales!$A:$A, Aperturas!$A$2), 0))</f>
        <v/>
      </c>
      <c r="OID224" s="21" t="str">
        <f>IF(OID220 = "", "", IFERROR(OID220 / SUMIFS(Aux_Totales!$N:$N, Aux_Totales!$F:$F, $F224, Aux_Totales!$A:$A, Aperturas!$A$2), 0))</f>
        <v/>
      </c>
      <c r="OIE224" s="21" t="str">
        <f>IF(OIE220 = "", "", IFERROR(OIE220 / SUMIFS(Aux_Totales!$N:$N, Aux_Totales!$F:$F, $F224, Aux_Totales!$A:$A, Aperturas!$A$2), 0))</f>
        <v/>
      </c>
      <c r="OIF224" s="21" t="str">
        <f>IF(OIF220 = "", "", IFERROR(OIF220 / SUMIFS(Aux_Totales!$N:$N, Aux_Totales!$F:$F, $F224, Aux_Totales!$A:$A, Aperturas!$A$2), 0))</f>
        <v/>
      </c>
      <c r="OIG224" s="21" t="str">
        <f>IF(OIG220 = "", "", IFERROR(OIG220 / SUMIFS(Aux_Totales!$N:$N, Aux_Totales!$F:$F, $F224, Aux_Totales!$A:$A, Aperturas!$A$2), 0))</f>
        <v/>
      </c>
      <c r="OIH224" s="21" t="str">
        <f>IF(OIH220 = "", "", IFERROR(OIH220 / SUMIFS(Aux_Totales!$N:$N, Aux_Totales!$F:$F, $F224, Aux_Totales!$A:$A, Aperturas!$A$2), 0))</f>
        <v/>
      </c>
      <c r="OII224" s="21" t="str">
        <f>IF(OII220 = "", "", IFERROR(OII220 / SUMIFS(Aux_Totales!$N:$N, Aux_Totales!$F:$F, $F224, Aux_Totales!$A:$A, Aperturas!$A$2), 0))</f>
        <v/>
      </c>
      <c r="OIJ224" s="21" t="str">
        <f>IF(OIJ220 = "", "", IFERROR(OIJ220 / SUMIFS(Aux_Totales!$N:$N, Aux_Totales!$F:$F, $F224, Aux_Totales!$A:$A, Aperturas!$A$2), 0))</f>
        <v/>
      </c>
      <c r="OIK224" s="21" t="str">
        <f>IF(OIK220 = "", "", IFERROR(OIK220 / SUMIFS(Aux_Totales!$N:$N, Aux_Totales!$F:$F, $F224, Aux_Totales!$A:$A, Aperturas!$A$2), 0))</f>
        <v/>
      </c>
      <c r="OIL224" s="21" t="str">
        <f>IF(OIL220 = "", "", IFERROR(OIL220 / SUMIFS(Aux_Totales!$N:$N, Aux_Totales!$F:$F, $F224, Aux_Totales!$A:$A, Aperturas!$A$2), 0))</f>
        <v/>
      </c>
      <c r="OIM224" s="21" t="str">
        <f>IF(OIM220 = "", "", IFERROR(OIM220 / SUMIFS(Aux_Totales!$N:$N, Aux_Totales!$F:$F, $F224, Aux_Totales!$A:$A, Aperturas!$A$2), 0))</f>
        <v/>
      </c>
      <c r="OIN224" s="21" t="str">
        <f>IF(OIN220 = "", "", IFERROR(OIN220 / SUMIFS(Aux_Totales!$N:$N, Aux_Totales!$F:$F, $F224, Aux_Totales!$A:$A, Aperturas!$A$2), 0))</f>
        <v/>
      </c>
      <c r="OIO224" s="21" t="str">
        <f>IF(OIO220 = "", "", IFERROR(OIO220 / SUMIFS(Aux_Totales!$N:$N, Aux_Totales!$F:$F, $F224, Aux_Totales!$A:$A, Aperturas!$A$2), 0))</f>
        <v/>
      </c>
      <c r="OIP224" s="21" t="str">
        <f>IF(OIP220 = "", "", IFERROR(OIP220 / SUMIFS(Aux_Totales!$N:$N, Aux_Totales!$F:$F, $F224, Aux_Totales!$A:$A, Aperturas!$A$2), 0))</f>
        <v/>
      </c>
      <c r="OIQ224" s="21" t="str">
        <f>IF(OIQ220 = "", "", IFERROR(OIQ220 / SUMIFS(Aux_Totales!$N:$N, Aux_Totales!$F:$F, $F224, Aux_Totales!$A:$A, Aperturas!$A$2), 0))</f>
        <v/>
      </c>
      <c r="OIR224" s="21" t="str">
        <f>IF(OIR220 = "", "", IFERROR(OIR220 / SUMIFS(Aux_Totales!$N:$N, Aux_Totales!$F:$F, $F224, Aux_Totales!$A:$A, Aperturas!$A$2), 0))</f>
        <v/>
      </c>
      <c r="OIS224" s="21" t="str">
        <f>IF(OIS220 = "", "", IFERROR(OIS220 / SUMIFS(Aux_Totales!$N:$N, Aux_Totales!$F:$F, $F224, Aux_Totales!$A:$A, Aperturas!$A$2), 0))</f>
        <v/>
      </c>
      <c r="OIT224" s="21" t="str">
        <f>IF(OIT220 = "", "", IFERROR(OIT220 / SUMIFS(Aux_Totales!$N:$N, Aux_Totales!$F:$F, $F224, Aux_Totales!$A:$A, Aperturas!$A$2), 0))</f>
        <v/>
      </c>
      <c r="OIU224" s="21" t="str">
        <f>IF(OIU220 = "", "", IFERROR(OIU220 / SUMIFS(Aux_Totales!$N:$N, Aux_Totales!$F:$F, $F224, Aux_Totales!$A:$A, Aperturas!$A$2), 0))</f>
        <v/>
      </c>
      <c r="OIV224" s="21" t="str">
        <f>IF(OIV220 = "", "", IFERROR(OIV220 / SUMIFS(Aux_Totales!$N:$N, Aux_Totales!$F:$F, $F224, Aux_Totales!$A:$A, Aperturas!$A$2), 0))</f>
        <v/>
      </c>
      <c r="OIW224" s="21" t="str">
        <f>IF(OIW220 = "", "", IFERROR(OIW220 / SUMIFS(Aux_Totales!$N:$N, Aux_Totales!$F:$F, $F224, Aux_Totales!$A:$A, Aperturas!$A$2), 0))</f>
        <v/>
      </c>
      <c r="OIX224" s="21" t="str">
        <f>IF(OIX220 = "", "", IFERROR(OIX220 / SUMIFS(Aux_Totales!$N:$N, Aux_Totales!$F:$F, $F224, Aux_Totales!$A:$A, Aperturas!$A$2), 0))</f>
        <v/>
      </c>
      <c r="OIY224" s="21" t="str">
        <f>IF(OIY220 = "", "", IFERROR(OIY220 / SUMIFS(Aux_Totales!$N:$N, Aux_Totales!$F:$F, $F224, Aux_Totales!$A:$A, Aperturas!$A$2), 0))</f>
        <v/>
      </c>
      <c r="OIZ224" s="21" t="str">
        <f>IF(OIZ220 = "", "", IFERROR(OIZ220 / SUMIFS(Aux_Totales!$N:$N, Aux_Totales!$F:$F, $F224, Aux_Totales!$A:$A, Aperturas!$A$2), 0))</f>
        <v/>
      </c>
      <c r="OJA224" s="21" t="str">
        <f>IF(OJA220 = "", "", IFERROR(OJA220 / SUMIFS(Aux_Totales!$N:$N, Aux_Totales!$F:$F, $F224, Aux_Totales!$A:$A, Aperturas!$A$2), 0))</f>
        <v/>
      </c>
      <c r="OJB224" s="21" t="str">
        <f>IF(OJB220 = "", "", IFERROR(OJB220 / SUMIFS(Aux_Totales!$N:$N, Aux_Totales!$F:$F, $F224, Aux_Totales!$A:$A, Aperturas!$A$2), 0))</f>
        <v/>
      </c>
      <c r="OJC224" s="21" t="str">
        <f>IF(OJC220 = "", "", IFERROR(OJC220 / SUMIFS(Aux_Totales!$N:$N, Aux_Totales!$F:$F, $F224, Aux_Totales!$A:$A, Aperturas!$A$2), 0))</f>
        <v/>
      </c>
      <c r="OJD224" s="21" t="str">
        <f>IF(OJD220 = "", "", IFERROR(OJD220 / SUMIFS(Aux_Totales!$N:$N, Aux_Totales!$F:$F, $F224, Aux_Totales!$A:$A, Aperturas!$A$2), 0))</f>
        <v/>
      </c>
      <c r="OJE224" s="21" t="str">
        <f>IF(OJE220 = "", "", IFERROR(OJE220 / SUMIFS(Aux_Totales!$N:$N, Aux_Totales!$F:$F, $F224, Aux_Totales!$A:$A, Aperturas!$A$2), 0))</f>
        <v/>
      </c>
      <c r="OJF224" s="21" t="str">
        <f>IF(OJF220 = "", "", IFERROR(OJF220 / SUMIFS(Aux_Totales!$N:$N, Aux_Totales!$F:$F, $F224, Aux_Totales!$A:$A, Aperturas!$A$2), 0))</f>
        <v/>
      </c>
      <c r="OJG224" s="21" t="str">
        <f>IF(OJG220 = "", "", IFERROR(OJG220 / SUMIFS(Aux_Totales!$N:$N, Aux_Totales!$F:$F, $F224, Aux_Totales!$A:$A, Aperturas!$A$2), 0))</f>
        <v/>
      </c>
      <c r="OJH224" s="21" t="str">
        <f>IF(OJH220 = "", "", IFERROR(OJH220 / SUMIFS(Aux_Totales!$N:$N, Aux_Totales!$F:$F, $F224, Aux_Totales!$A:$A, Aperturas!$A$2), 0))</f>
        <v/>
      </c>
      <c r="OJI224" s="21" t="str">
        <f>IF(OJI220 = "", "", IFERROR(OJI220 / SUMIFS(Aux_Totales!$N:$N, Aux_Totales!$F:$F, $F224, Aux_Totales!$A:$A, Aperturas!$A$2), 0))</f>
        <v/>
      </c>
      <c r="OJJ224" s="21" t="str">
        <f>IF(OJJ220 = "", "", IFERROR(OJJ220 / SUMIFS(Aux_Totales!$N:$N, Aux_Totales!$F:$F, $F224, Aux_Totales!$A:$A, Aperturas!$A$2), 0))</f>
        <v/>
      </c>
      <c r="OJK224" s="21" t="str">
        <f>IF(OJK220 = "", "", IFERROR(OJK220 / SUMIFS(Aux_Totales!$N:$N, Aux_Totales!$F:$F, $F224, Aux_Totales!$A:$A, Aperturas!$A$2), 0))</f>
        <v/>
      </c>
      <c r="OJL224" s="21" t="str">
        <f>IF(OJL220 = "", "", IFERROR(OJL220 / SUMIFS(Aux_Totales!$N:$N, Aux_Totales!$F:$F, $F224, Aux_Totales!$A:$A, Aperturas!$A$2), 0))</f>
        <v/>
      </c>
      <c r="OJM224" s="21" t="str">
        <f>IF(OJM220 = "", "", IFERROR(OJM220 / SUMIFS(Aux_Totales!$N:$N, Aux_Totales!$F:$F, $F224, Aux_Totales!$A:$A, Aperturas!$A$2), 0))</f>
        <v/>
      </c>
      <c r="OJN224" s="21" t="str">
        <f>IF(OJN220 = "", "", IFERROR(OJN220 / SUMIFS(Aux_Totales!$N:$N, Aux_Totales!$F:$F, $F224, Aux_Totales!$A:$A, Aperturas!$A$2), 0))</f>
        <v/>
      </c>
      <c r="OJO224" s="21" t="str">
        <f>IF(OJO220 = "", "", IFERROR(OJO220 / SUMIFS(Aux_Totales!$N:$N, Aux_Totales!$F:$F, $F224, Aux_Totales!$A:$A, Aperturas!$A$2), 0))</f>
        <v/>
      </c>
      <c r="OJP224" s="21" t="str">
        <f>IF(OJP220 = "", "", IFERROR(OJP220 / SUMIFS(Aux_Totales!$N:$N, Aux_Totales!$F:$F, $F224, Aux_Totales!$A:$A, Aperturas!$A$2), 0))</f>
        <v/>
      </c>
      <c r="OJQ224" s="21" t="str">
        <f>IF(OJQ220 = "", "", IFERROR(OJQ220 / SUMIFS(Aux_Totales!$N:$N, Aux_Totales!$F:$F, $F224, Aux_Totales!$A:$A, Aperturas!$A$2), 0))</f>
        <v/>
      </c>
      <c r="OJR224" s="21" t="str">
        <f>IF(OJR220 = "", "", IFERROR(OJR220 / SUMIFS(Aux_Totales!$N:$N, Aux_Totales!$F:$F, $F224, Aux_Totales!$A:$A, Aperturas!$A$2), 0))</f>
        <v/>
      </c>
      <c r="OJS224" s="21" t="str">
        <f>IF(OJS220 = "", "", IFERROR(OJS220 / SUMIFS(Aux_Totales!$N:$N, Aux_Totales!$F:$F, $F224, Aux_Totales!$A:$A, Aperturas!$A$2), 0))</f>
        <v/>
      </c>
      <c r="OJT224" s="21" t="str">
        <f>IF(OJT220 = "", "", IFERROR(OJT220 / SUMIFS(Aux_Totales!$N:$N, Aux_Totales!$F:$F, $F224, Aux_Totales!$A:$A, Aperturas!$A$2), 0))</f>
        <v/>
      </c>
      <c r="OJU224" s="21" t="str">
        <f>IF(OJU220 = "", "", IFERROR(OJU220 / SUMIFS(Aux_Totales!$N:$N, Aux_Totales!$F:$F, $F224, Aux_Totales!$A:$A, Aperturas!$A$2), 0))</f>
        <v/>
      </c>
      <c r="OJV224" s="21" t="str">
        <f>IF(OJV220 = "", "", IFERROR(OJV220 / SUMIFS(Aux_Totales!$N:$N, Aux_Totales!$F:$F, $F224, Aux_Totales!$A:$A, Aperturas!$A$2), 0))</f>
        <v/>
      </c>
      <c r="OJW224" s="21" t="str">
        <f>IF(OJW220 = "", "", IFERROR(OJW220 / SUMIFS(Aux_Totales!$N:$N, Aux_Totales!$F:$F, $F224, Aux_Totales!$A:$A, Aperturas!$A$2), 0))</f>
        <v/>
      </c>
      <c r="OJX224" s="21" t="str">
        <f>IF(OJX220 = "", "", IFERROR(OJX220 / SUMIFS(Aux_Totales!$N:$N, Aux_Totales!$F:$F, $F224, Aux_Totales!$A:$A, Aperturas!$A$2), 0))</f>
        <v/>
      </c>
      <c r="OJY224" s="21" t="str">
        <f>IF(OJY220 = "", "", IFERROR(OJY220 / SUMIFS(Aux_Totales!$N:$N, Aux_Totales!$F:$F, $F224, Aux_Totales!$A:$A, Aperturas!$A$2), 0))</f>
        <v/>
      </c>
      <c r="OJZ224" s="21" t="str">
        <f>IF(OJZ220 = "", "", IFERROR(OJZ220 / SUMIFS(Aux_Totales!$N:$N, Aux_Totales!$F:$F, $F224, Aux_Totales!$A:$A, Aperturas!$A$2), 0))</f>
        <v/>
      </c>
      <c r="OKA224" s="21" t="str">
        <f>IF(OKA220 = "", "", IFERROR(OKA220 / SUMIFS(Aux_Totales!$N:$N, Aux_Totales!$F:$F, $F224, Aux_Totales!$A:$A, Aperturas!$A$2), 0))</f>
        <v/>
      </c>
      <c r="OKB224" s="21" t="str">
        <f>IF(OKB220 = "", "", IFERROR(OKB220 / SUMIFS(Aux_Totales!$N:$N, Aux_Totales!$F:$F, $F224, Aux_Totales!$A:$A, Aperturas!$A$2), 0))</f>
        <v/>
      </c>
      <c r="OKC224" s="21" t="str">
        <f>IF(OKC220 = "", "", IFERROR(OKC220 / SUMIFS(Aux_Totales!$N:$N, Aux_Totales!$F:$F, $F224, Aux_Totales!$A:$A, Aperturas!$A$2), 0))</f>
        <v/>
      </c>
      <c r="OKD224" s="21" t="str">
        <f>IF(OKD220 = "", "", IFERROR(OKD220 / SUMIFS(Aux_Totales!$N:$N, Aux_Totales!$F:$F, $F224, Aux_Totales!$A:$A, Aperturas!$A$2), 0))</f>
        <v/>
      </c>
      <c r="OKE224" s="21" t="str">
        <f>IF(OKE220 = "", "", IFERROR(OKE220 / SUMIFS(Aux_Totales!$N:$N, Aux_Totales!$F:$F, $F224, Aux_Totales!$A:$A, Aperturas!$A$2), 0))</f>
        <v/>
      </c>
      <c r="OKF224" s="21" t="str">
        <f>IF(OKF220 = "", "", IFERROR(OKF220 / SUMIFS(Aux_Totales!$N:$N, Aux_Totales!$F:$F, $F224, Aux_Totales!$A:$A, Aperturas!$A$2), 0))</f>
        <v/>
      </c>
      <c r="OKG224" s="21" t="str">
        <f>IF(OKG220 = "", "", IFERROR(OKG220 / SUMIFS(Aux_Totales!$N:$N, Aux_Totales!$F:$F, $F224, Aux_Totales!$A:$A, Aperturas!$A$2), 0))</f>
        <v/>
      </c>
      <c r="OKH224" s="21" t="str">
        <f>IF(OKH220 = "", "", IFERROR(OKH220 / SUMIFS(Aux_Totales!$N:$N, Aux_Totales!$F:$F, $F224, Aux_Totales!$A:$A, Aperturas!$A$2), 0))</f>
        <v/>
      </c>
      <c r="OKI224" s="21" t="str">
        <f>IF(OKI220 = "", "", IFERROR(OKI220 / SUMIFS(Aux_Totales!$N:$N, Aux_Totales!$F:$F, $F224, Aux_Totales!$A:$A, Aperturas!$A$2), 0))</f>
        <v/>
      </c>
      <c r="OKJ224" s="21" t="str">
        <f>IF(OKJ220 = "", "", IFERROR(OKJ220 / SUMIFS(Aux_Totales!$N:$N, Aux_Totales!$F:$F, $F224, Aux_Totales!$A:$A, Aperturas!$A$2), 0))</f>
        <v/>
      </c>
      <c r="OKK224" s="21" t="str">
        <f>IF(OKK220 = "", "", IFERROR(OKK220 / SUMIFS(Aux_Totales!$N:$N, Aux_Totales!$F:$F, $F224, Aux_Totales!$A:$A, Aperturas!$A$2), 0))</f>
        <v/>
      </c>
      <c r="OKL224" s="21" t="str">
        <f>IF(OKL220 = "", "", IFERROR(OKL220 / SUMIFS(Aux_Totales!$N:$N, Aux_Totales!$F:$F, $F224, Aux_Totales!$A:$A, Aperturas!$A$2), 0))</f>
        <v/>
      </c>
      <c r="OKM224" s="21" t="str">
        <f>IF(OKM220 = "", "", IFERROR(OKM220 / SUMIFS(Aux_Totales!$N:$N, Aux_Totales!$F:$F, $F224, Aux_Totales!$A:$A, Aperturas!$A$2), 0))</f>
        <v/>
      </c>
      <c r="OKN224" s="21" t="str">
        <f>IF(OKN220 = "", "", IFERROR(OKN220 / SUMIFS(Aux_Totales!$N:$N, Aux_Totales!$F:$F, $F224, Aux_Totales!$A:$A, Aperturas!$A$2), 0))</f>
        <v/>
      </c>
      <c r="OKO224" s="21" t="str">
        <f>IF(OKO220 = "", "", IFERROR(OKO220 / SUMIFS(Aux_Totales!$N:$N, Aux_Totales!$F:$F, $F224, Aux_Totales!$A:$A, Aperturas!$A$2), 0))</f>
        <v/>
      </c>
      <c r="OKP224" s="21" t="str">
        <f>IF(OKP220 = "", "", IFERROR(OKP220 / SUMIFS(Aux_Totales!$N:$N, Aux_Totales!$F:$F, $F224, Aux_Totales!$A:$A, Aperturas!$A$2), 0))</f>
        <v/>
      </c>
      <c r="OKQ224" s="21" t="str">
        <f>IF(OKQ220 = "", "", IFERROR(OKQ220 / SUMIFS(Aux_Totales!$N:$N, Aux_Totales!$F:$F, $F224, Aux_Totales!$A:$A, Aperturas!$A$2), 0))</f>
        <v/>
      </c>
      <c r="OKR224" s="21" t="str">
        <f>IF(OKR220 = "", "", IFERROR(OKR220 / SUMIFS(Aux_Totales!$N:$N, Aux_Totales!$F:$F, $F224, Aux_Totales!$A:$A, Aperturas!$A$2), 0))</f>
        <v/>
      </c>
      <c r="OKS224" s="21" t="str">
        <f>IF(OKS220 = "", "", IFERROR(OKS220 / SUMIFS(Aux_Totales!$N:$N, Aux_Totales!$F:$F, $F224, Aux_Totales!$A:$A, Aperturas!$A$2), 0))</f>
        <v/>
      </c>
      <c r="OKT224" s="21" t="str">
        <f>IF(OKT220 = "", "", IFERROR(OKT220 / SUMIFS(Aux_Totales!$N:$N, Aux_Totales!$F:$F, $F224, Aux_Totales!$A:$A, Aperturas!$A$2), 0))</f>
        <v/>
      </c>
      <c r="OKU224" s="21" t="str">
        <f>IF(OKU220 = "", "", IFERROR(OKU220 / SUMIFS(Aux_Totales!$N:$N, Aux_Totales!$F:$F, $F224, Aux_Totales!$A:$A, Aperturas!$A$2), 0))</f>
        <v/>
      </c>
      <c r="OKV224" s="21" t="str">
        <f>IF(OKV220 = "", "", IFERROR(OKV220 / SUMIFS(Aux_Totales!$N:$N, Aux_Totales!$F:$F, $F224, Aux_Totales!$A:$A, Aperturas!$A$2), 0))</f>
        <v/>
      </c>
      <c r="OKW224" s="21" t="str">
        <f>IF(OKW220 = "", "", IFERROR(OKW220 / SUMIFS(Aux_Totales!$N:$N, Aux_Totales!$F:$F, $F224, Aux_Totales!$A:$A, Aperturas!$A$2), 0))</f>
        <v/>
      </c>
      <c r="OKX224" s="21" t="str">
        <f>IF(OKX220 = "", "", IFERROR(OKX220 / SUMIFS(Aux_Totales!$N:$N, Aux_Totales!$F:$F, $F224, Aux_Totales!$A:$A, Aperturas!$A$2), 0))</f>
        <v/>
      </c>
      <c r="OKY224" s="21" t="str">
        <f>IF(OKY220 = "", "", IFERROR(OKY220 / SUMIFS(Aux_Totales!$N:$N, Aux_Totales!$F:$F, $F224, Aux_Totales!$A:$A, Aperturas!$A$2), 0))</f>
        <v/>
      </c>
      <c r="OKZ224" s="21" t="str">
        <f>IF(OKZ220 = "", "", IFERROR(OKZ220 / SUMIFS(Aux_Totales!$N:$N, Aux_Totales!$F:$F, $F224, Aux_Totales!$A:$A, Aperturas!$A$2), 0))</f>
        <v/>
      </c>
      <c r="OLA224" s="21" t="str">
        <f>IF(OLA220 = "", "", IFERROR(OLA220 / SUMIFS(Aux_Totales!$N:$N, Aux_Totales!$F:$F, $F224, Aux_Totales!$A:$A, Aperturas!$A$2), 0))</f>
        <v/>
      </c>
      <c r="OLB224" s="21" t="str">
        <f>IF(OLB220 = "", "", IFERROR(OLB220 / SUMIFS(Aux_Totales!$N:$N, Aux_Totales!$F:$F, $F224, Aux_Totales!$A:$A, Aperturas!$A$2), 0))</f>
        <v/>
      </c>
      <c r="OLC224" s="21" t="str">
        <f>IF(OLC220 = "", "", IFERROR(OLC220 / SUMIFS(Aux_Totales!$N:$N, Aux_Totales!$F:$F, $F224, Aux_Totales!$A:$A, Aperturas!$A$2), 0))</f>
        <v/>
      </c>
      <c r="OLD224" s="21" t="str">
        <f>IF(OLD220 = "", "", IFERROR(OLD220 / SUMIFS(Aux_Totales!$N:$N, Aux_Totales!$F:$F, $F224, Aux_Totales!$A:$A, Aperturas!$A$2), 0))</f>
        <v/>
      </c>
      <c r="OLE224" s="21" t="str">
        <f>IF(OLE220 = "", "", IFERROR(OLE220 / SUMIFS(Aux_Totales!$N:$N, Aux_Totales!$F:$F, $F224, Aux_Totales!$A:$A, Aperturas!$A$2), 0))</f>
        <v/>
      </c>
      <c r="OLF224" s="21" t="str">
        <f>IF(OLF220 = "", "", IFERROR(OLF220 / SUMIFS(Aux_Totales!$N:$N, Aux_Totales!$F:$F, $F224, Aux_Totales!$A:$A, Aperturas!$A$2), 0))</f>
        <v/>
      </c>
      <c r="OLG224" s="21" t="str">
        <f>IF(OLG220 = "", "", IFERROR(OLG220 / SUMIFS(Aux_Totales!$N:$N, Aux_Totales!$F:$F, $F224, Aux_Totales!$A:$A, Aperturas!$A$2), 0))</f>
        <v/>
      </c>
      <c r="OLH224" s="21" t="str">
        <f>IF(OLH220 = "", "", IFERROR(OLH220 / SUMIFS(Aux_Totales!$N:$N, Aux_Totales!$F:$F, $F224, Aux_Totales!$A:$A, Aperturas!$A$2), 0))</f>
        <v/>
      </c>
      <c r="OLI224" s="21" t="str">
        <f>IF(OLI220 = "", "", IFERROR(OLI220 / SUMIFS(Aux_Totales!$N:$N, Aux_Totales!$F:$F, $F224, Aux_Totales!$A:$A, Aperturas!$A$2), 0))</f>
        <v/>
      </c>
      <c r="OLJ224" s="21" t="str">
        <f>IF(OLJ220 = "", "", IFERROR(OLJ220 / SUMIFS(Aux_Totales!$N:$N, Aux_Totales!$F:$F, $F224, Aux_Totales!$A:$A, Aperturas!$A$2), 0))</f>
        <v/>
      </c>
      <c r="OLK224" s="21" t="str">
        <f>IF(OLK220 = "", "", IFERROR(OLK220 / SUMIFS(Aux_Totales!$N:$N, Aux_Totales!$F:$F, $F224, Aux_Totales!$A:$A, Aperturas!$A$2), 0))</f>
        <v/>
      </c>
      <c r="OLL224" s="21" t="str">
        <f>IF(OLL220 = "", "", IFERROR(OLL220 / SUMIFS(Aux_Totales!$N:$N, Aux_Totales!$F:$F, $F224, Aux_Totales!$A:$A, Aperturas!$A$2), 0))</f>
        <v/>
      </c>
      <c r="OLM224" s="21" t="str">
        <f>IF(OLM220 = "", "", IFERROR(OLM220 / SUMIFS(Aux_Totales!$N:$N, Aux_Totales!$F:$F, $F224, Aux_Totales!$A:$A, Aperturas!$A$2), 0))</f>
        <v/>
      </c>
      <c r="OLN224" s="21" t="str">
        <f>IF(OLN220 = "", "", IFERROR(OLN220 / SUMIFS(Aux_Totales!$N:$N, Aux_Totales!$F:$F, $F224, Aux_Totales!$A:$A, Aperturas!$A$2), 0))</f>
        <v/>
      </c>
      <c r="OLO224" s="21" t="str">
        <f>IF(OLO220 = "", "", IFERROR(OLO220 / SUMIFS(Aux_Totales!$N:$N, Aux_Totales!$F:$F, $F224, Aux_Totales!$A:$A, Aperturas!$A$2), 0))</f>
        <v/>
      </c>
      <c r="OLP224" s="21" t="str">
        <f>IF(OLP220 = "", "", IFERROR(OLP220 / SUMIFS(Aux_Totales!$N:$N, Aux_Totales!$F:$F, $F224, Aux_Totales!$A:$A, Aperturas!$A$2), 0))</f>
        <v/>
      </c>
      <c r="OLQ224" s="21" t="str">
        <f>IF(OLQ220 = "", "", IFERROR(OLQ220 / SUMIFS(Aux_Totales!$N:$N, Aux_Totales!$F:$F, $F224, Aux_Totales!$A:$A, Aperturas!$A$2), 0))</f>
        <v/>
      </c>
      <c r="OLR224" s="21" t="str">
        <f>IF(OLR220 = "", "", IFERROR(OLR220 / SUMIFS(Aux_Totales!$N:$N, Aux_Totales!$F:$F, $F224, Aux_Totales!$A:$A, Aperturas!$A$2), 0))</f>
        <v/>
      </c>
      <c r="OLS224" s="21" t="str">
        <f>IF(OLS220 = "", "", IFERROR(OLS220 / SUMIFS(Aux_Totales!$N:$N, Aux_Totales!$F:$F, $F224, Aux_Totales!$A:$A, Aperturas!$A$2), 0))</f>
        <v/>
      </c>
      <c r="OLT224" s="21" t="str">
        <f>IF(OLT220 = "", "", IFERROR(OLT220 / SUMIFS(Aux_Totales!$N:$N, Aux_Totales!$F:$F, $F224, Aux_Totales!$A:$A, Aperturas!$A$2), 0))</f>
        <v/>
      </c>
      <c r="OLU224" s="21" t="str">
        <f>IF(OLU220 = "", "", IFERROR(OLU220 / SUMIFS(Aux_Totales!$N:$N, Aux_Totales!$F:$F, $F224, Aux_Totales!$A:$A, Aperturas!$A$2), 0))</f>
        <v/>
      </c>
      <c r="OLV224" s="21" t="str">
        <f>IF(OLV220 = "", "", IFERROR(OLV220 / SUMIFS(Aux_Totales!$N:$N, Aux_Totales!$F:$F, $F224, Aux_Totales!$A:$A, Aperturas!$A$2), 0))</f>
        <v/>
      </c>
      <c r="OLW224" s="21" t="str">
        <f>IF(OLW220 = "", "", IFERROR(OLW220 / SUMIFS(Aux_Totales!$N:$N, Aux_Totales!$F:$F, $F224, Aux_Totales!$A:$A, Aperturas!$A$2), 0))</f>
        <v/>
      </c>
      <c r="OLX224" s="21" t="str">
        <f>IF(OLX220 = "", "", IFERROR(OLX220 / SUMIFS(Aux_Totales!$N:$N, Aux_Totales!$F:$F, $F224, Aux_Totales!$A:$A, Aperturas!$A$2), 0))</f>
        <v/>
      </c>
      <c r="OLY224" s="21" t="str">
        <f>IF(OLY220 = "", "", IFERROR(OLY220 / SUMIFS(Aux_Totales!$N:$N, Aux_Totales!$F:$F, $F224, Aux_Totales!$A:$A, Aperturas!$A$2), 0))</f>
        <v/>
      </c>
      <c r="OLZ224" s="21" t="str">
        <f>IF(OLZ220 = "", "", IFERROR(OLZ220 / SUMIFS(Aux_Totales!$N:$N, Aux_Totales!$F:$F, $F224, Aux_Totales!$A:$A, Aperturas!$A$2), 0))</f>
        <v/>
      </c>
      <c r="OMA224" s="21" t="str">
        <f>IF(OMA220 = "", "", IFERROR(OMA220 / SUMIFS(Aux_Totales!$N:$N, Aux_Totales!$F:$F, $F224, Aux_Totales!$A:$A, Aperturas!$A$2), 0))</f>
        <v/>
      </c>
      <c r="OMB224" s="21" t="str">
        <f>IF(OMB220 = "", "", IFERROR(OMB220 / SUMIFS(Aux_Totales!$N:$N, Aux_Totales!$F:$F, $F224, Aux_Totales!$A:$A, Aperturas!$A$2), 0))</f>
        <v/>
      </c>
      <c r="OMC224" s="21" t="str">
        <f>IF(OMC220 = "", "", IFERROR(OMC220 / SUMIFS(Aux_Totales!$N:$N, Aux_Totales!$F:$F, $F224, Aux_Totales!$A:$A, Aperturas!$A$2), 0))</f>
        <v/>
      </c>
      <c r="OMD224" s="21" t="str">
        <f>IF(OMD220 = "", "", IFERROR(OMD220 / SUMIFS(Aux_Totales!$N:$N, Aux_Totales!$F:$F, $F224, Aux_Totales!$A:$A, Aperturas!$A$2), 0))</f>
        <v/>
      </c>
      <c r="OME224" s="21" t="str">
        <f>IF(OME220 = "", "", IFERROR(OME220 / SUMIFS(Aux_Totales!$N:$N, Aux_Totales!$F:$F, $F224, Aux_Totales!$A:$A, Aperturas!$A$2), 0))</f>
        <v/>
      </c>
      <c r="OMF224" s="21" t="str">
        <f>IF(OMF220 = "", "", IFERROR(OMF220 / SUMIFS(Aux_Totales!$N:$N, Aux_Totales!$F:$F, $F224, Aux_Totales!$A:$A, Aperturas!$A$2), 0))</f>
        <v/>
      </c>
      <c r="OMG224" s="21" t="str">
        <f>IF(OMG220 = "", "", IFERROR(OMG220 / SUMIFS(Aux_Totales!$N:$N, Aux_Totales!$F:$F, $F224, Aux_Totales!$A:$A, Aperturas!$A$2), 0))</f>
        <v/>
      </c>
      <c r="OMH224" s="21" t="str">
        <f>IF(OMH220 = "", "", IFERROR(OMH220 / SUMIFS(Aux_Totales!$N:$N, Aux_Totales!$F:$F, $F224, Aux_Totales!$A:$A, Aperturas!$A$2), 0))</f>
        <v/>
      </c>
      <c r="OMI224" s="21" t="str">
        <f>IF(OMI220 = "", "", IFERROR(OMI220 / SUMIFS(Aux_Totales!$N:$N, Aux_Totales!$F:$F, $F224, Aux_Totales!$A:$A, Aperturas!$A$2), 0))</f>
        <v/>
      </c>
      <c r="OMJ224" s="21" t="str">
        <f>IF(OMJ220 = "", "", IFERROR(OMJ220 / SUMIFS(Aux_Totales!$N:$N, Aux_Totales!$F:$F, $F224, Aux_Totales!$A:$A, Aperturas!$A$2), 0))</f>
        <v/>
      </c>
      <c r="OMK224" s="21" t="str">
        <f>IF(OMK220 = "", "", IFERROR(OMK220 / SUMIFS(Aux_Totales!$N:$N, Aux_Totales!$F:$F, $F224, Aux_Totales!$A:$A, Aperturas!$A$2), 0))</f>
        <v/>
      </c>
      <c r="OML224" s="21" t="str">
        <f>IF(OML220 = "", "", IFERROR(OML220 / SUMIFS(Aux_Totales!$N:$N, Aux_Totales!$F:$F, $F224, Aux_Totales!$A:$A, Aperturas!$A$2), 0))</f>
        <v/>
      </c>
      <c r="OMM224" s="21" t="str">
        <f>IF(OMM220 = "", "", IFERROR(OMM220 / SUMIFS(Aux_Totales!$N:$N, Aux_Totales!$F:$F, $F224, Aux_Totales!$A:$A, Aperturas!$A$2), 0))</f>
        <v/>
      </c>
      <c r="OMN224" s="21" t="str">
        <f>IF(OMN220 = "", "", IFERROR(OMN220 / SUMIFS(Aux_Totales!$N:$N, Aux_Totales!$F:$F, $F224, Aux_Totales!$A:$A, Aperturas!$A$2), 0))</f>
        <v/>
      </c>
      <c r="OMO224" s="21" t="str">
        <f>IF(OMO220 = "", "", IFERROR(OMO220 / SUMIFS(Aux_Totales!$N:$N, Aux_Totales!$F:$F, $F224, Aux_Totales!$A:$A, Aperturas!$A$2), 0))</f>
        <v/>
      </c>
      <c r="OMP224" s="21" t="str">
        <f>IF(OMP220 = "", "", IFERROR(OMP220 / SUMIFS(Aux_Totales!$N:$N, Aux_Totales!$F:$F, $F224, Aux_Totales!$A:$A, Aperturas!$A$2), 0))</f>
        <v/>
      </c>
      <c r="OMQ224" s="21" t="str">
        <f>IF(OMQ220 = "", "", IFERROR(OMQ220 / SUMIFS(Aux_Totales!$N:$N, Aux_Totales!$F:$F, $F224, Aux_Totales!$A:$A, Aperturas!$A$2), 0))</f>
        <v/>
      </c>
      <c r="OMR224" s="21" t="str">
        <f>IF(OMR220 = "", "", IFERROR(OMR220 / SUMIFS(Aux_Totales!$N:$N, Aux_Totales!$F:$F, $F224, Aux_Totales!$A:$A, Aperturas!$A$2), 0))</f>
        <v/>
      </c>
      <c r="OMS224" s="21" t="str">
        <f>IF(OMS220 = "", "", IFERROR(OMS220 / SUMIFS(Aux_Totales!$N:$N, Aux_Totales!$F:$F, $F224, Aux_Totales!$A:$A, Aperturas!$A$2), 0))</f>
        <v/>
      </c>
      <c r="OMT224" s="21" t="str">
        <f>IF(OMT220 = "", "", IFERROR(OMT220 / SUMIFS(Aux_Totales!$N:$N, Aux_Totales!$F:$F, $F224, Aux_Totales!$A:$A, Aperturas!$A$2), 0))</f>
        <v/>
      </c>
      <c r="OMU224" s="21" t="str">
        <f>IF(OMU220 = "", "", IFERROR(OMU220 / SUMIFS(Aux_Totales!$N:$N, Aux_Totales!$F:$F, $F224, Aux_Totales!$A:$A, Aperturas!$A$2), 0))</f>
        <v/>
      </c>
      <c r="OMV224" s="21" t="str">
        <f>IF(OMV220 = "", "", IFERROR(OMV220 / SUMIFS(Aux_Totales!$N:$N, Aux_Totales!$F:$F, $F224, Aux_Totales!$A:$A, Aperturas!$A$2), 0))</f>
        <v/>
      </c>
      <c r="OMW224" s="21" t="str">
        <f>IF(OMW220 = "", "", IFERROR(OMW220 / SUMIFS(Aux_Totales!$N:$N, Aux_Totales!$F:$F, $F224, Aux_Totales!$A:$A, Aperturas!$A$2), 0))</f>
        <v/>
      </c>
      <c r="OMX224" s="21" t="str">
        <f>IF(OMX220 = "", "", IFERROR(OMX220 / SUMIFS(Aux_Totales!$N:$N, Aux_Totales!$F:$F, $F224, Aux_Totales!$A:$A, Aperturas!$A$2), 0))</f>
        <v/>
      </c>
      <c r="OMY224" s="21" t="str">
        <f>IF(OMY220 = "", "", IFERROR(OMY220 / SUMIFS(Aux_Totales!$N:$N, Aux_Totales!$F:$F, $F224, Aux_Totales!$A:$A, Aperturas!$A$2), 0))</f>
        <v/>
      </c>
      <c r="OMZ224" s="21" t="str">
        <f>IF(OMZ220 = "", "", IFERROR(OMZ220 / SUMIFS(Aux_Totales!$N:$N, Aux_Totales!$F:$F, $F224, Aux_Totales!$A:$A, Aperturas!$A$2), 0))</f>
        <v/>
      </c>
      <c r="ONA224" s="21" t="str">
        <f>IF(ONA220 = "", "", IFERROR(ONA220 / SUMIFS(Aux_Totales!$N:$N, Aux_Totales!$F:$F, $F224, Aux_Totales!$A:$A, Aperturas!$A$2), 0))</f>
        <v/>
      </c>
      <c r="ONB224" s="21" t="str">
        <f>IF(ONB220 = "", "", IFERROR(ONB220 / SUMIFS(Aux_Totales!$N:$N, Aux_Totales!$F:$F, $F224, Aux_Totales!$A:$A, Aperturas!$A$2), 0))</f>
        <v/>
      </c>
      <c r="ONC224" s="21" t="str">
        <f>IF(ONC220 = "", "", IFERROR(ONC220 / SUMIFS(Aux_Totales!$N:$N, Aux_Totales!$F:$F, $F224, Aux_Totales!$A:$A, Aperturas!$A$2), 0))</f>
        <v/>
      </c>
      <c r="OND224" s="21" t="str">
        <f>IF(OND220 = "", "", IFERROR(OND220 / SUMIFS(Aux_Totales!$N:$N, Aux_Totales!$F:$F, $F224, Aux_Totales!$A:$A, Aperturas!$A$2), 0))</f>
        <v/>
      </c>
      <c r="ONE224" s="21" t="str">
        <f>IF(ONE220 = "", "", IFERROR(ONE220 / SUMIFS(Aux_Totales!$N:$N, Aux_Totales!$F:$F, $F224, Aux_Totales!$A:$A, Aperturas!$A$2), 0))</f>
        <v/>
      </c>
      <c r="ONF224" s="21" t="str">
        <f>IF(ONF220 = "", "", IFERROR(ONF220 / SUMIFS(Aux_Totales!$N:$N, Aux_Totales!$F:$F, $F224, Aux_Totales!$A:$A, Aperturas!$A$2), 0))</f>
        <v/>
      </c>
      <c r="ONG224" s="21" t="str">
        <f>IF(ONG220 = "", "", IFERROR(ONG220 / SUMIFS(Aux_Totales!$N:$N, Aux_Totales!$F:$F, $F224, Aux_Totales!$A:$A, Aperturas!$A$2), 0))</f>
        <v/>
      </c>
      <c r="ONH224" s="21" t="str">
        <f>IF(ONH220 = "", "", IFERROR(ONH220 / SUMIFS(Aux_Totales!$N:$N, Aux_Totales!$F:$F, $F224, Aux_Totales!$A:$A, Aperturas!$A$2), 0))</f>
        <v/>
      </c>
      <c r="ONI224" s="21" t="str">
        <f>IF(ONI220 = "", "", IFERROR(ONI220 / SUMIFS(Aux_Totales!$N:$N, Aux_Totales!$F:$F, $F224, Aux_Totales!$A:$A, Aperturas!$A$2), 0))</f>
        <v/>
      </c>
      <c r="ONJ224" s="21" t="str">
        <f>IF(ONJ220 = "", "", IFERROR(ONJ220 / SUMIFS(Aux_Totales!$N:$N, Aux_Totales!$F:$F, $F224, Aux_Totales!$A:$A, Aperturas!$A$2), 0))</f>
        <v/>
      </c>
      <c r="ONK224" s="21" t="str">
        <f>IF(ONK220 = "", "", IFERROR(ONK220 / SUMIFS(Aux_Totales!$N:$N, Aux_Totales!$F:$F, $F224, Aux_Totales!$A:$A, Aperturas!$A$2), 0))</f>
        <v/>
      </c>
      <c r="ONL224" s="21" t="str">
        <f>IF(ONL220 = "", "", IFERROR(ONL220 / SUMIFS(Aux_Totales!$N:$N, Aux_Totales!$F:$F, $F224, Aux_Totales!$A:$A, Aperturas!$A$2), 0))</f>
        <v/>
      </c>
      <c r="ONM224" s="21" t="str">
        <f>IF(ONM220 = "", "", IFERROR(ONM220 / SUMIFS(Aux_Totales!$N:$N, Aux_Totales!$F:$F, $F224, Aux_Totales!$A:$A, Aperturas!$A$2), 0))</f>
        <v/>
      </c>
      <c r="ONN224" s="21" t="str">
        <f>IF(ONN220 = "", "", IFERROR(ONN220 / SUMIFS(Aux_Totales!$N:$N, Aux_Totales!$F:$F, $F224, Aux_Totales!$A:$A, Aperturas!$A$2), 0))</f>
        <v/>
      </c>
      <c r="ONO224" s="21" t="str">
        <f>IF(ONO220 = "", "", IFERROR(ONO220 / SUMIFS(Aux_Totales!$N:$N, Aux_Totales!$F:$F, $F224, Aux_Totales!$A:$A, Aperturas!$A$2), 0))</f>
        <v/>
      </c>
      <c r="ONP224" s="21" t="str">
        <f>IF(ONP220 = "", "", IFERROR(ONP220 / SUMIFS(Aux_Totales!$N:$N, Aux_Totales!$F:$F, $F224, Aux_Totales!$A:$A, Aperturas!$A$2), 0))</f>
        <v/>
      </c>
      <c r="ONQ224" s="21" t="str">
        <f>IF(ONQ220 = "", "", IFERROR(ONQ220 / SUMIFS(Aux_Totales!$N:$N, Aux_Totales!$F:$F, $F224, Aux_Totales!$A:$A, Aperturas!$A$2), 0))</f>
        <v/>
      </c>
      <c r="ONR224" s="21" t="str">
        <f>IF(ONR220 = "", "", IFERROR(ONR220 / SUMIFS(Aux_Totales!$N:$N, Aux_Totales!$F:$F, $F224, Aux_Totales!$A:$A, Aperturas!$A$2), 0))</f>
        <v/>
      </c>
      <c r="ONS224" s="21" t="str">
        <f>IF(ONS220 = "", "", IFERROR(ONS220 / SUMIFS(Aux_Totales!$N:$N, Aux_Totales!$F:$F, $F224, Aux_Totales!$A:$A, Aperturas!$A$2), 0))</f>
        <v/>
      </c>
      <c r="ONT224" s="21" t="str">
        <f>IF(ONT220 = "", "", IFERROR(ONT220 / SUMIFS(Aux_Totales!$N:$N, Aux_Totales!$F:$F, $F224, Aux_Totales!$A:$A, Aperturas!$A$2), 0))</f>
        <v/>
      </c>
      <c r="ONU224" s="21" t="str">
        <f>IF(ONU220 = "", "", IFERROR(ONU220 / SUMIFS(Aux_Totales!$N:$N, Aux_Totales!$F:$F, $F224, Aux_Totales!$A:$A, Aperturas!$A$2), 0))</f>
        <v/>
      </c>
      <c r="ONV224" s="21" t="str">
        <f>IF(ONV220 = "", "", IFERROR(ONV220 / SUMIFS(Aux_Totales!$N:$N, Aux_Totales!$F:$F, $F224, Aux_Totales!$A:$A, Aperturas!$A$2), 0))</f>
        <v/>
      </c>
      <c r="ONW224" s="21" t="str">
        <f>IF(ONW220 = "", "", IFERROR(ONW220 / SUMIFS(Aux_Totales!$N:$N, Aux_Totales!$F:$F, $F224, Aux_Totales!$A:$A, Aperturas!$A$2), 0))</f>
        <v/>
      </c>
      <c r="ONX224" s="21" t="str">
        <f>IF(ONX220 = "", "", IFERROR(ONX220 / SUMIFS(Aux_Totales!$N:$N, Aux_Totales!$F:$F, $F224, Aux_Totales!$A:$A, Aperturas!$A$2), 0))</f>
        <v/>
      </c>
      <c r="ONY224" s="21" t="str">
        <f>IF(ONY220 = "", "", IFERROR(ONY220 / SUMIFS(Aux_Totales!$N:$N, Aux_Totales!$F:$F, $F224, Aux_Totales!$A:$A, Aperturas!$A$2), 0))</f>
        <v/>
      </c>
      <c r="ONZ224" s="21" t="str">
        <f>IF(ONZ220 = "", "", IFERROR(ONZ220 / SUMIFS(Aux_Totales!$N:$N, Aux_Totales!$F:$F, $F224, Aux_Totales!$A:$A, Aperturas!$A$2), 0))</f>
        <v/>
      </c>
      <c r="OOA224" s="21" t="str">
        <f>IF(OOA220 = "", "", IFERROR(OOA220 / SUMIFS(Aux_Totales!$N:$N, Aux_Totales!$F:$F, $F224, Aux_Totales!$A:$A, Aperturas!$A$2), 0))</f>
        <v/>
      </c>
      <c r="OOB224" s="21" t="str">
        <f>IF(OOB220 = "", "", IFERROR(OOB220 / SUMIFS(Aux_Totales!$N:$N, Aux_Totales!$F:$F, $F224, Aux_Totales!$A:$A, Aperturas!$A$2), 0))</f>
        <v/>
      </c>
      <c r="OOC224" s="21" t="str">
        <f>IF(OOC220 = "", "", IFERROR(OOC220 / SUMIFS(Aux_Totales!$N:$N, Aux_Totales!$F:$F, $F224, Aux_Totales!$A:$A, Aperturas!$A$2), 0))</f>
        <v/>
      </c>
      <c r="OOD224" s="21" t="str">
        <f>IF(OOD220 = "", "", IFERROR(OOD220 / SUMIFS(Aux_Totales!$N:$N, Aux_Totales!$F:$F, $F224, Aux_Totales!$A:$A, Aperturas!$A$2), 0))</f>
        <v/>
      </c>
      <c r="OOE224" s="21" t="str">
        <f>IF(OOE220 = "", "", IFERROR(OOE220 / SUMIFS(Aux_Totales!$N:$N, Aux_Totales!$F:$F, $F224, Aux_Totales!$A:$A, Aperturas!$A$2), 0))</f>
        <v/>
      </c>
      <c r="OOF224" s="21" t="str">
        <f>IF(OOF220 = "", "", IFERROR(OOF220 / SUMIFS(Aux_Totales!$N:$N, Aux_Totales!$F:$F, $F224, Aux_Totales!$A:$A, Aperturas!$A$2), 0))</f>
        <v/>
      </c>
      <c r="OOG224" s="21" t="str">
        <f>IF(OOG220 = "", "", IFERROR(OOG220 / SUMIFS(Aux_Totales!$N:$N, Aux_Totales!$F:$F, $F224, Aux_Totales!$A:$A, Aperturas!$A$2), 0))</f>
        <v/>
      </c>
      <c r="OOH224" s="21" t="str">
        <f>IF(OOH220 = "", "", IFERROR(OOH220 / SUMIFS(Aux_Totales!$N:$N, Aux_Totales!$F:$F, $F224, Aux_Totales!$A:$A, Aperturas!$A$2), 0))</f>
        <v/>
      </c>
      <c r="OOI224" s="21" t="str">
        <f>IF(OOI220 = "", "", IFERROR(OOI220 / SUMIFS(Aux_Totales!$N:$N, Aux_Totales!$F:$F, $F224, Aux_Totales!$A:$A, Aperturas!$A$2), 0))</f>
        <v/>
      </c>
      <c r="OOJ224" s="21" t="str">
        <f>IF(OOJ220 = "", "", IFERROR(OOJ220 / SUMIFS(Aux_Totales!$N:$N, Aux_Totales!$F:$F, $F224, Aux_Totales!$A:$A, Aperturas!$A$2), 0))</f>
        <v/>
      </c>
      <c r="OOK224" s="21" t="str">
        <f>IF(OOK220 = "", "", IFERROR(OOK220 / SUMIFS(Aux_Totales!$N:$N, Aux_Totales!$F:$F, $F224, Aux_Totales!$A:$A, Aperturas!$A$2), 0))</f>
        <v/>
      </c>
      <c r="OOL224" s="21" t="str">
        <f>IF(OOL220 = "", "", IFERROR(OOL220 / SUMIFS(Aux_Totales!$N:$N, Aux_Totales!$F:$F, $F224, Aux_Totales!$A:$A, Aperturas!$A$2), 0))</f>
        <v/>
      </c>
      <c r="OOM224" s="21" t="str">
        <f>IF(OOM220 = "", "", IFERROR(OOM220 / SUMIFS(Aux_Totales!$N:$N, Aux_Totales!$F:$F, $F224, Aux_Totales!$A:$A, Aperturas!$A$2), 0))</f>
        <v/>
      </c>
      <c r="OON224" s="21" t="str">
        <f>IF(OON220 = "", "", IFERROR(OON220 / SUMIFS(Aux_Totales!$N:$N, Aux_Totales!$F:$F, $F224, Aux_Totales!$A:$A, Aperturas!$A$2), 0))</f>
        <v/>
      </c>
      <c r="OOO224" s="21" t="str">
        <f>IF(OOO220 = "", "", IFERROR(OOO220 / SUMIFS(Aux_Totales!$N:$N, Aux_Totales!$F:$F, $F224, Aux_Totales!$A:$A, Aperturas!$A$2), 0))</f>
        <v/>
      </c>
      <c r="OOP224" s="21" t="str">
        <f>IF(OOP220 = "", "", IFERROR(OOP220 / SUMIFS(Aux_Totales!$N:$N, Aux_Totales!$F:$F, $F224, Aux_Totales!$A:$A, Aperturas!$A$2), 0))</f>
        <v/>
      </c>
      <c r="OOQ224" s="21" t="str">
        <f>IF(OOQ220 = "", "", IFERROR(OOQ220 / SUMIFS(Aux_Totales!$N:$N, Aux_Totales!$F:$F, $F224, Aux_Totales!$A:$A, Aperturas!$A$2), 0))</f>
        <v/>
      </c>
      <c r="OOR224" s="21" t="str">
        <f>IF(OOR220 = "", "", IFERROR(OOR220 / SUMIFS(Aux_Totales!$N:$N, Aux_Totales!$F:$F, $F224, Aux_Totales!$A:$A, Aperturas!$A$2), 0))</f>
        <v/>
      </c>
      <c r="OOS224" s="21" t="str">
        <f>IF(OOS220 = "", "", IFERROR(OOS220 / SUMIFS(Aux_Totales!$N:$N, Aux_Totales!$F:$F, $F224, Aux_Totales!$A:$A, Aperturas!$A$2), 0))</f>
        <v/>
      </c>
      <c r="OOT224" s="21" t="str">
        <f>IF(OOT220 = "", "", IFERROR(OOT220 / SUMIFS(Aux_Totales!$N:$N, Aux_Totales!$F:$F, $F224, Aux_Totales!$A:$A, Aperturas!$A$2), 0))</f>
        <v/>
      </c>
      <c r="OOU224" s="21" t="str">
        <f>IF(OOU220 = "", "", IFERROR(OOU220 / SUMIFS(Aux_Totales!$N:$N, Aux_Totales!$F:$F, $F224, Aux_Totales!$A:$A, Aperturas!$A$2), 0))</f>
        <v/>
      </c>
      <c r="OOV224" s="21" t="str">
        <f>IF(OOV220 = "", "", IFERROR(OOV220 / SUMIFS(Aux_Totales!$N:$N, Aux_Totales!$F:$F, $F224, Aux_Totales!$A:$A, Aperturas!$A$2), 0))</f>
        <v/>
      </c>
      <c r="OOW224" s="21" t="str">
        <f>IF(OOW220 = "", "", IFERROR(OOW220 / SUMIFS(Aux_Totales!$N:$N, Aux_Totales!$F:$F, $F224, Aux_Totales!$A:$A, Aperturas!$A$2), 0))</f>
        <v/>
      </c>
      <c r="OOX224" s="21" t="str">
        <f>IF(OOX220 = "", "", IFERROR(OOX220 / SUMIFS(Aux_Totales!$N:$N, Aux_Totales!$F:$F, $F224, Aux_Totales!$A:$A, Aperturas!$A$2), 0))</f>
        <v/>
      </c>
      <c r="OOY224" s="21" t="str">
        <f>IF(OOY220 = "", "", IFERROR(OOY220 / SUMIFS(Aux_Totales!$N:$N, Aux_Totales!$F:$F, $F224, Aux_Totales!$A:$A, Aperturas!$A$2), 0))</f>
        <v/>
      </c>
      <c r="OOZ224" s="21" t="str">
        <f>IF(OOZ220 = "", "", IFERROR(OOZ220 / SUMIFS(Aux_Totales!$N:$N, Aux_Totales!$F:$F, $F224, Aux_Totales!$A:$A, Aperturas!$A$2), 0))</f>
        <v/>
      </c>
      <c r="OPA224" s="21" t="str">
        <f>IF(OPA220 = "", "", IFERROR(OPA220 / SUMIFS(Aux_Totales!$N:$N, Aux_Totales!$F:$F, $F224, Aux_Totales!$A:$A, Aperturas!$A$2), 0))</f>
        <v/>
      </c>
      <c r="OPB224" s="21" t="str">
        <f>IF(OPB220 = "", "", IFERROR(OPB220 / SUMIFS(Aux_Totales!$N:$N, Aux_Totales!$F:$F, $F224, Aux_Totales!$A:$A, Aperturas!$A$2), 0))</f>
        <v/>
      </c>
      <c r="OPC224" s="21" t="str">
        <f>IF(OPC220 = "", "", IFERROR(OPC220 / SUMIFS(Aux_Totales!$N:$N, Aux_Totales!$F:$F, $F224, Aux_Totales!$A:$A, Aperturas!$A$2), 0))</f>
        <v/>
      </c>
      <c r="OPD224" s="21" t="str">
        <f>IF(OPD220 = "", "", IFERROR(OPD220 / SUMIFS(Aux_Totales!$N:$N, Aux_Totales!$F:$F, $F224, Aux_Totales!$A:$A, Aperturas!$A$2), 0))</f>
        <v/>
      </c>
      <c r="OPE224" s="21" t="str">
        <f>IF(OPE220 = "", "", IFERROR(OPE220 / SUMIFS(Aux_Totales!$N:$N, Aux_Totales!$F:$F, $F224, Aux_Totales!$A:$A, Aperturas!$A$2), 0))</f>
        <v/>
      </c>
      <c r="OPF224" s="21" t="str">
        <f>IF(OPF220 = "", "", IFERROR(OPF220 / SUMIFS(Aux_Totales!$N:$N, Aux_Totales!$F:$F, $F224, Aux_Totales!$A:$A, Aperturas!$A$2), 0))</f>
        <v/>
      </c>
      <c r="OPG224" s="21" t="str">
        <f>IF(OPG220 = "", "", IFERROR(OPG220 / SUMIFS(Aux_Totales!$N:$N, Aux_Totales!$F:$F, $F224, Aux_Totales!$A:$A, Aperturas!$A$2), 0))</f>
        <v/>
      </c>
      <c r="OPH224" s="21" t="str">
        <f>IF(OPH220 = "", "", IFERROR(OPH220 / SUMIFS(Aux_Totales!$N:$N, Aux_Totales!$F:$F, $F224, Aux_Totales!$A:$A, Aperturas!$A$2), 0))</f>
        <v/>
      </c>
      <c r="OPI224" s="21" t="str">
        <f>IF(OPI220 = "", "", IFERROR(OPI220 / SUMIFS(Aux_Totales!$N:$N, Aux_Totales!$F:$F, $F224, Aux_Totales!$A:$A, Aperturas!$A$2), 0))</f>
        <v/>
      </c>
      <c r="OPJ224" s="21" t="str">
        <f>IF(OPJ220 = "", "", IFERROR(OPJ220 / SUMIFS(Aux_Totales!$N:$N, Aux_Totales!$F:$F, $F224, Aux_Totales!$A:$A, Aperturas!$A$2), 0))</f>
        <v/>
      </c>
      <c r="OPK224" s="21" t="str">
        <f>IF(OPK220 = "", "", IFERROR(OPK220 / SUMIFS(Aux_Totales!$N:$N, Aux_Totales!$F:$F, $F224, Aux_Totales!$A:$A, Aperturas!$A$2), 0))</f>
        <v/>
      </c>
      <c r="OPL224" s="21" t="str">
        <f>IF(OPL220 = "", "", IFERROR(OPL220 / SUMIFS(Aux_Totales!$N:$N, Aux_Totales!$F:$F, $F224, Aux_Totales!$A:$A, Aperturas!$A$2), 0))</f>
        <v/>
      </c>
      <c r="OPM224" s="21" t="str">
        <f>IF(OPM220 = "", "", IFERROR(OPM220 / SUMIFS(Aux_Totales!$N:$N, Aux_Totales!$F:$F, $F224, Aux_Totales!$A:$A, Aperturas!$A$2), 0))</f>
        <v/>
      </c>
      <c r="OPN224" s="21" t="str">
        <f>IF(OPN220 = "", "", IFERROR(OPN220 / SUMIFS(Aux_Totales!$N:$N, Aux_Totales!$F:$F, $F224, Aux_Totales!$A:$A, Aperturas!$A$2), 0))</f>
        <v/>
      </c>
      <c r="OPO224" s="21" t="str">
        <f>IF(OPO220 = "", "", IFERROR(OPO220 / SUMIFS(Aux_Totales!$N:$N, Aux_Totales!$F:$F, $F224, Aux_Totales!$A:$A, Aperturas!$A$2), 0))</f>
        <v/>
      </c>
      <c r="OPP224" s="21" t="str">
        <f>IF(OPP220 = "", "", IFERROR(OPP220 / SUMIFS(Aux_Totales!$N:$N, Aux_Totales!$F:$F, $F224, Aux_Totales!$A:$A, Aperturas!$A$2), 0))</f>
        <v/>
      </c>
      <c r="OPQ224" s="21" t="str">
        <f>IF(OPQ220 = "", "", IFERROR(OPQ220 / SUMIFS(Aux_Totales!$N:$N, Aux_Totales!$F:$F, $F224, Aux_Totales!$A:$A, Aperturas!$A$2), 0))</f>
        <v/>
      </c>
      <c r="OPR224" s="21" t="str">
        <f>IF(OPR220 = "", "", IFERROR(OPR220 / SUMIFS(Aux_Totales!$N:$N, Aux_Totales!$F:$F, $F224, Aux_Totales!$A:$A, Aperturas!$A$2), 0))</f>
        <v/>
      </c>
      <c r="OPS224" s="21" t="str">
        <f>IF(OPS220 = "", "", IFERROR(OPS220 / SUMIFS(Aux_Totales!$N:$N, Aux_Totales!$F:$F, $F224, Aux_Totales!$A:$A, Aperturas!$A$2), 0))</f>
        <v/>
      </c>
      <c r="OPT224" s="21" t="str">
        <f>IF(OPT220 = "", "", IFERROR(OPT220 / SUMIFS(Aux_Totales!$N:$N, Aux_Totales!$F:$F, $F224, Aux_Totales!$A:$A, Aperturas!$A$2), 0))</f>
        <v/>
      </c>
      <c r="OPU224" s="21" t="str">
        <f>IF(OPU220 = "", "", IFERROR(OPU220 / SUMIFS(Aux_Totales!$N:$N, Aux_Totales!$F:$F, $F224, Aux_Totales!$A:$A, Aperturas!$A$2), 0))</f>
        <v/>
      </c>
      <c r="OPV224" s="21" t="str">
        <f>IF(OPV220 = "", "", IFERROR(OPV220 / SUMIFS(Aux_Totales!$N:$N, Aux_Totales!$F:$F, $F224, Aux_Totales!$A:$A, Aperturas!$A$2), 0))</f>
        <v/>
      </c>
      <c r="OPW224" s="21" t="str">
        <f>IF(OPW220 = "", "", IFERROR(OPW220 / SUMIFS(Aux_Totales!$N:$N, Aux_Totales!$F:$F, $F224, Aux_Totales!$A:$A, Aperturas!$A$2), 0))</f>
        <v/>
      </c>
      <c r="OPX224" s="21" t="str">
        <f>IF(OPX220 = "", "", IFERROR(OPX220 / SUMIFS(Aux_Totales!$N:$N, Aux_Totales!$F:$F, $F224, Aux_Totales!$A:$A, Aperturas!$A$2), 0))</f>
        <v/>
      </c>
      <c r="OPY224" s="21" t="str">
        <f>IF(OPY220 = "", "", IFERROR(OPY220 / SUMIFS(Aux_Totales!$N:$N, Aux_Totales!$F:$F, $F224, Aux_Totales!$A:$A, Aperturas!$A$2), 0))</f>
        <v/>
      </c>
      <c r="OPZ224" s="21" t="str">
        <f>IF(OPZ220 = "", "", IFERROR(OPZ220 / SUMIFS(Aux_Totales!$N:$N, Aux_Totales!$F:$F, $F224, Aux_Totales!$A:$A, Aperturas!$A$2), 0))</f>
        <v/>
      </c>
      <c r="OQA224" s="21" t="str">
        <f>IF(OQA220 = "", "", IFERROR(OQA220 / SUMIFS(Aux_Totales!$N:$N, Aux_Totales!$F:$F, $F224, Aux_Totales!$A:$A, Aperturas!$A$2), 0))</f>
        <v/>
      </c>
      <c r="OQB224" s="21" t="str">
        <f>IF(OQB220 = "", "", IFERROR(OQB220 / SUMIFS(Aux_Totales!$N:$N, Aux_Totales!$F:$F, $F224, Aux_Totales!$A:$A, Aperturas!$A$2), 0))</f>
        <v/>
      </c>
      <c r="OQC224" s="21" t="str">
        <f>IF(OQC220 = "", "", IFERROR(OQC220 / SUMIFS(Aux_Totales!$N:$N, Aux_Totales!$F:$F, $F224, Aux_Totales!$A:$A, Aperturas!$A$2), 0))</f>
        <v/>
      </c>
      <c r="OQD224" s="21" t="str">
        <f>IF(OQD220 = "", "", IFERROR(OQD220 / SUMIFS(Aux_Totales!$N:$N, Aux_Totales!$F:$F, $F224, Aux_Totales!$A:$A, Aperturas!$A$2), 0))</f>
        <v/>
      </c>
      <c r="OQE224" s="21" t="str">
        <f>IF(OQE220 = "", "", IFERROR(OQE220 / SUMIFS(Aux_Totales!$N:$N, Aux_Totales!$F:$F, $F224, Aux_Totales!$A:$A, Aperturas!$A$2), 0))</f>
        <v/>
      </c>
      <c r="OQF224" s="21" t="str">
        <f>IF(OQF220 = "", "", IFERROR(OQF220 / SUMIFS(Aux_Totales!$N:$N, Aux_Totales!$F:$F, $F224, Aux_Totales!$A:$A, Aperturas!$A$2), 0))</f>
        <v/>
      </c>
      <c r="OQG224" s="21" t="str">
        <f>IF(OQG220 = "", "", IFERROR(OQG220 / SUMIFS(Aux_Totales!$N:$N, Aux_Totales!$F:$F, $F224, Aux_Totales!$A:$A, Aperturas!$A$2), 0))</f>
        <v/>
      </c>
      <c r="OQH224" s="21" t="str">
        <f>IF(OQH220 = "", "", IFERROR(OQH220 / SUMIFS(Aux_Totales!$N:$N, Aux_Totales!$F:$F, $F224, Aux_Totales!$A:$A, Aperturas!$A$2), 0))</f>
        <v/>
      </c>
      <c r="OQI224" s="21" t="str">
        <f>IF(OQI220 = "", "", IFERROR(OQI220 / SUMIFS(Aux_Totales!$N:$N, Aux_Totales!$F:$F, $F224, Aux_Totales!$A:$A, Aperturas!$A$2), 0))</f>
        <v/>
      </c>
      <c r="OQJ224" s="21" t="str">
        <f>IF(OQJ220 = "", "", IFERROR(OQJ220 / SUMIFS(Aux_Totales!$N:$N, Aux_Totales!$F:$F, $F224, Aux_Totales!$A:$A, Aperturas!$A$2), 0))</f>
        <v/>
      </c>
      <c r="OQK224" s="21" t="str">
        <f>IF(OQK220 = "", "", IFERROR(OQK220 / SUMIFS(Aux_Totales!$N:$N, Aux_Totales!$F:$F, $F224, Aux_Totales!$A:$A, Aperturas!$A$2), 0))</f>
        <v/>
      </c>
      <c r="OQL224" s="21" t="str">
        <f>IF(OQL220 = "", "", IFERROR(OQL220 / SUMIFS(Aux_Totales!$N:$N, Aux_Totales!$F:$F, $F224, Aux_Totales!$A:$A, Aperturas!$A$2), 0))</f>
        <v/>
      </c>
      <c r="OQM224" s="21" t="str">
        <f>IF(OQM220 = "", "", IFERROR(OQM220 / SUMIFS(Aux_Totales!$N:$N, Aux_Totales!$F:$F, $F224, Aux_Totales!$A:$A, Aperturas!$A$2), 0))</f>
        <v/>
      </c>
      <c r="OQN224" s="21" t="str">
        <f>IF(OQN220 = "", "", IFERROR(OQN220 / SUMIFS(Aux_Totales!$N:$N, Aux_Totales!$F:$F, $F224, Aux_Totales!$A:$A, Aperturas!$A$2), 0))</f>
        <v/>
      </c>
      <c r="OQO224" s="21" t="str">
        <f>IF(OQO220 = "", "", IFERROR(OQO220 / SUMIFS(Aux_Totales!$N:$N, Aux_Totales!$F:$F, $F224, Aux_Totales!$A:$A, Aperturas!$A$2), 0))</f>
        <v/>
      </c>
      <c r="OQP224" s="21" t="str">
        <f>IF(OQP220 = "", "", IFERROR(OQP220 / SUMIFS(Aux_Totales!$N:$N, Aux_Totales!$F:$F, $F224, Aux_Totales!$A:$A, Aperturas!$A$2), 0))</f>
        <v/>
      </c>
      <c r="OQQ224" s="21" t="str">
        <f>IF(OQQ220 = "", "", IFERROR(OQQ220 / SUMIFS(Aux_Totales!$N:$N, Aux_Totales!$F:$F, $F224, Aux_Totales!$A:$A, Aperturas!$A$2), 0))</f>
        <v/>
      </c>
      <c r="OQR224" s="21" t="str">
        <f>IF(OQR220 = "", "", IFERROR(OQR220 / SUMIFS(Aux_Totales!$N:$N, Aux_Totales!$F:$F, $F224, Aux_Totales!$A:$A, Aperturas!$A$2), 0))</f>
        <v/>
      </c>
      <c r="OQS224" s="21" t="str">
        <f>IF(OQS220 = "", "", IFERROR(OQS220 / SUMIFS(Aux_Totales!$N:$N, Aux_Totales!$F:$F, $F224, Aux_Totales!$A:$A, Aperturas!$A$2), 0))</f>
        <v/>
      </c>
      <c r="OQT224" s="21" t="str">
        <f>IF(OQT220 = "", "", IFERROR(OQT220 / SUMIFS(Aux_Totales!$N:$N, Aux_Totales!$F:$F, $F224, Aux_Totales!$A:$A, Aperturas!$A$2), 0))</f>
        <v/>
      </c>
      <c r="OQU224" s="21" t="str">
        <f>IF(OQU220 = "", "", IFERROR(OQU220 / SUMIFS(Aux_Totales!$N:$N, Aux_Totales!$F:$F, $F224, Aux_Totales!$A:$A, Aperturas!$A$2), 0))</f>
        <v/>
      </c>
      <c r="OQV224" s="21" t="str">
        <f>IF(OQV220 = "", "", IFERROR(OQV220 / SUMIFS(Aux_Totales!$N:$N, Aux_Totales!$F:$F, $F224, Aux_Totales!$A:$A, Aperturas!$A$2), 0))</f>
        <v/>
      </c>
      <c r="OQW224" s="21" t="str">
        <f>IF(OQW220 = "", "", IFERROR(OQW220 / SUMIFS(Aux_Totales!$N:$N, Aux_Totales!$F:$F, $F224, Aux_Totales!$A:$A, Aperturas!$A$2), 0))</f>
        <v/>
      </c>
      <c r="OQX224" s="21" t="str">
        <f>IF(OQX220 = "", "", IFERROR(OQX220 / SUMIFS(Aux_Totales!$N:$N, Aux_Totales!$F:$F, $F224, Aux_Totales!$A:$A, Aperturas!$A$2), 0))</f>
        <v/>
      </c>
      <c r="OQY224" s="21" t="str">
        <f>IF(OQY220 = "", "", IFERROR(OQY220 / SUMIFS(Aux_Totales!$N:$N, Aux_Totales!$F:$F, $F224, Aux_Totales!$A:$A, Aperturas!$A$2), 0))</f>
        <v/>
      </c>
      <c r="OQZ224" s="21" t="str">
        <f>IF(OQZ220 = "", "", IFERROR(OQZ220 / SUMIFS(Aux_Totales!$N:$N, Aux_Totales!$F:$F, $F224, Aux_Totales!$A:$A, Aperturas!$A$2), 0))</f>
        <v/>
      </c>
      <c r="ORA224" s="21" t="str">
        <f>IF(ORA220 = "", "", IFERROR(ORA220 / SUMIFS(Aux_Totales!$N:$N, Aux_Totales!$F:$F, $F224, Aux_Totales!$A:$A, Aperturas!$A$2), 0))</f>
        <v/>
      </c>
      <c r="ORB224" s="21" t="str">
        <f>IF(ORB220 = "", "", IFERROR(ORB220 / SUMIFS(Aux_Totales!$N:$N, Aux_Totales!$F:$F, $F224, Aux_Totales!$A:$A, Aperturas!$A$2), 0))</f>
        <v/>
      </c>
      <c r="ORC224" s="21" t="str">
        <f>IF(ORC220 = "", "", IFERROR(ORC220 / SUMIFS(Aux_Totales!$N:$N, Aux_Totales!$F:$F, $F224, Aux_Totales!$A:$A, Aperturas!$A$2), 0))</f>
        <v/>
      </c>
      <c r="ORD224" s="21" t="str">
        <f>IF(ORD220 = "", "", IFERROR(ORD220 / SUMIFS(Aux_Totales!$N:$N, Aux_Totales!$F:$F, $F224, Aux_Totales!$A:$A, Aperturas!$A$2), 0))</f>
        <v/>
      </c>
      <c r="ORE224" s="21" t="str">
        <f>IF(ORE220 = "", "", IFERROR(ORE220 / SUMIFS(Aux_Totales!$N:$N, Aux_Totales!$F:$F, $F224, Aux_Totales!$A:$A, Aperturas!$A$2), 0))</f>
        <v/>
      </c>
      <c r="ORF224" s="21" t="str">
        <f>IF(ORF220 = "", "", IFERROR(ORF220 / SUMIFS(Aux_Totales!$N:$N, Aux_Totales!$F:$F, $F224, Aux_Totales!$A:$A, Aperturas!$A$2), 0))</f>
        <v/>
      </c>
      <c r="ORG224" s="21" t="str">
        <f>IF(ORG220 = "", "", IFERROR(ORG220 / SUMIFS(Aux_Totales!$N:$N, Aux_Totales!$F:$F, $F224, Aux_Totales!$A:$A, Aperturas!$A$2), 0))</f>
        <v/>
      </c>
      <c r="ORH224" s="21" t="str">
        <f>IF(ORH220 = "", "", IFERROR(ORH220 / SUMIFS(Aux_Totales!$N:$N, Aux_Totales!$F:$F, $F224, Aux_Totales!$A:$A, Aperturas!$A$2), 0))</f>
        <v/>
      </c>
      <c r="ORI224" s="21" t="str">
        <f>IF(ORI220 = "", "", IFERROR(ORI220 / SUMIFS(Aux_Totales!$N:$N, Aux_Totales!$F:$F, $F224, Aux_Totales!$A:$A, Aperturas!$A$2), 0))</f>
        <v/>
      </c>
      <c r="ORJ224" s="21" t="str">
        <f>IF(ORJ220 = "", "", IFERROR(ORJ220 / SUMIFS(Aux_Totales!$N:$N, Aux_Totales!$F:$F, $F224, Aux_Totales!$A:$A, Aperturas!$A$2), 0))</f>
        <v/>
      </c>
      <c r="ORK224" s="21" t="str">
        <f>IF(ORK220 = "", "", IFERROR(ORK220 / SUMIFS(Aux_Totales!$N:$N, Aux_Totales!$F:$F, $F224, Aux_Totales!$A:$A, Aperturas!$A$2), 0))</f>
        <v/>
      </c>
      <c r="ORL224" s="21" t="str">
        <f>IF(ORL220 = "", "", IFERROR(ORL220 / SUMIFS(Aux_Totales!$N:$N, Aux_Totales!$F:$F, $F224, Aux_Totales!$A:$A, Aperturas!$A$2), 0))</f>
        <v/>
      </c>
      <c r="ORM224" s="21" t="str">
        <f>IF(ORM220 = "", "", IFERROR(ORM220 / SUMIFS(Aux_Totales!$N:$N, Aux_Totales!$F:$F, $F224, Aux_Totales!$A:$A, Aperturas!$A$2), 0))</f>
        <v/>
      </c>
      <c r="ORN224" s="21" t="str">
        <f>IF(ORN220 = "", "", IFERROR(ORN220 / SUMIFS(Aux_Totales!$N:$N, Aux_Totales!$F:$F, $F224, Aux_Totales!$A:$A, Aperturas!$A$2), 0))</f>
        <v/>
      </c>
      <c r="ORO224" s="21" t="str">
        <f>IF(ORO220 = "", "", IFERROR(ORO220 / SUMIFS(Aux_Totales!$N:$N, Aux_Totales!$F:$F, $F224, Aux_Totales!$A:$A, Aperturas!$A$2), 0))</f>
        <v/>
      </c>
      <c r="ORP224" s="21" t="str">
        <f>IF(ORP220 = "", "", IFERROR(ORP220 / SUMIFS(Aux_Totales!$N:$N, Aux_Totales!$F:$F, $F224, Aux_Totales!$A:$A, Aperturas!$A$2), 0))</f>
        <v/>
      </c>
      <c r="ORQ224" s="21" t="str">
        <f>IF(ORQ220 = "", "", IFERROR(ORQ220 / SUMIFS(Aux_Totales!$N:$N, Aux_Totales!$F:$F, $F224, Aux_Totales!$A:$A, Aperturas!$A$2), 0))</f>
        <v/>
      </c>
      <c r="ORR224" s="21" t="str">
        <f>IF(ORR220 = "", "", IFERROR(ORR220 / SUMIFS(Aux_Totales!$N:$N, Aux_Totales!$F:$F, $F224, Aux_Totales!$A:$A, Aperturas!$A$2), 0))</f>
        <v/>
      </c>
      <c r="ORS224" s="21" t="str">
        <f>IF(ORS220 = "", "", IFERROR(ORS220 / SUMIFS(Aux_Totales!$N:$N, Aux_Totales!$F:$F, $F224, Aux_Totales!$A:$A, Aperturas!$A$2), 0))</f>
        <v/>
      </c>
      <c r="ORT224" s="21" t="str">
        <f>IF(ORT220 = "", "", IFERROR(ORT220 / SUMIFS(Aux_Totales!$N:$N, Aux_Totales!$F:$F, $F224, Aux_Totales!$A:$A, Aperturas!$A$2), 0))</f>
        <v/>
      </c>
      <c r="ORU224" s="21" t="str">
        <f>IF(ORU220 = "", "", IFERROR(ORU220 / SUMIFS(Aux_Totales!$N:$N, Aux_Totales!$F:$F, $F224, Aux_Totales!$A:$A, Aperturas!$A$2), 0))</f>
        <v/>
      </c>
      <c r="ORV224" s="21" t="str">
        <f>IF(ORV220 = "", "", IFERROR(ORV220 / SUMIFS(Aux_Totales!$N:$N, Aux_Totales!$F:$F, $F224, Aux_Totales!$A:$A, Aperturas!$A$2), 0))</f>
        <v/>
      </c>
      <c r="ORW224" s="21" t="str">
        <f>IF(ORW220 = "", "", IFERROR(ORW220 / SUMIFS(Aux_Totales!$N:$N, Aux_Totales!$F:$F, $F224, Aux_Totales!$A:$A, Aperturas!$A$2), 0))</f>
        <v/>
      </c>
      <c r="ORX224" s="21" t="str">
        <f>IF(ORX220 = "", "", IFERROR(ORX220 / SUMIFS(Aux_Totales!$N:$N, Aux_Totales!$F:$F, $F224, Aux_Totales!$A:$A, Aperturas!$A$2), 0))</f>
        <v/>
      </c>
      <c r="ORY224" s="21" t="str">
        <f>IF(ORY220 = "", "", IFERROR(ORY220 / SUMIFS(Aux_Totales!$N:$N, Aux_Totales!$F:$F, $F224, Aux_Totales!$A:$A, Aperturas!$A$2), 0))</f>
        <v/>
      </c>
      <c r="ORZ224" s="21" t="str">
        <f>IF(ORZ220 = "", "", IFERROR(ORZ220 / SUMIFS(Aux_Totales!$N:$N, Aux_Totales!$F:$F, $F224, Aux_Totales!$A:$A, Aperturas!$A$2), 0))</f>
        <v/>
      </c>
      <c r="OSA224" s="21" t="str">
        <f>IF(OSA220 = "", "", IFERROR(OSA220 / SUMIFS(Aux_Totales!$N:$N, Aux_Totales!$F:$F, $F224, Aux_Totales!$A:$A, Aperturas!$A$2), 0))</f>
        <v/>
      </c>
      <c r="OSB224" s="21" t="str">
        <f>IF(OSB220 = "", "", IFERROR(OSB220 / SUMIFS(Aux_Totales!$N:$N, Aux_Totales!$F:$F, $F224, Aux_Totales!$A:$A, Aperturas!$A$2), 0))</f>
        <v/>
      </c>
      <c r="OSC224" s="21" t="str">
        <f>IF(OSC220 = "", "", IFERROR(OSC220 / SUMIFS(Aux_Totales!$N:$N, Aux_Totales!$F:$F, $F224, Aux_Totales!$A:$A, Aperturas!$A$2), 0))</f>
        <v/>
      </c>
      <c r="OSD224" s="21" t="str">
        <f>IF(OSD220 = "", "", IFERROR(OSD220 / SUMIFS(Aux_Totales!$N:$N, Aux_Totales!$F:$F, $F224, Aux_Totales!$A:$A, Aperturas!$A$2), 0))</f>
        <v/>
      </c>
      <c r="OSE224" s="21" t="str">
        <f>IF(OSE220 = "", "", IFERROR(OSE220 / SUMIFS(Aux_Totales!$N:$N, Aux_Totales!$F:$F, $F224, Aux_Totales!$A:$A, Aperturas!$A$2), 0))</f>
        <v/>
      </c>
      <c r="OSF224" s="21" t="str">
        <f>IF(OSF220 = "", "", IFERROR(OSF220 / SUMIFS(Aux_Totales!$N:$N, Aux_Totales!$F:$F, $F224, Aux_Totales!$A:$A, Aperturas!$A$2), 0))</f>
        <v/>
      </c>
      <c r="OSG224" s="21" t="str">
        <f>IF(OSG220 = "", "", IFERROR(OSG220 / SUMIFS(Aux_Totales!$N:$N, Aux_Totales!$F:$F, $F224, Aux_Totales!$A:$A, Aperturas!$A$2), 0))</f>
        <v/>
      </c>
      <c r="OSH224" s="21" t="str">
        <f>IF(OSH220 = "", "", IFERROR(OSH220 / SUMIFS(Aux_Totales!$N:$N, Aux_Totales!$F:$F, $F224, Aux_Totales!$A:$A, Aperturas!$A$2), 0))</f>
        <v/>
      </c>
      <c r="OSI224" s="21" t="str">
        <f>IF(OSI220 = "", "", IFERROR(OSI220 / SUMIFS(Aux_Totales!$N:$N, Aux_Totales!$F:$F, $F224, Aux_Totales!$A:$A, Aperturas!$A$2), 0))</f>
        <v/>
      </c>
      <c r="OSJ224" s="21" t="str">
        <f>IF(OSJ220 = "", "", IFERROR(OSJ220 / SUMIFS(Aux_Totales!$N:$N, Aux_Totales!$F:$F, $F224, Aux_Totales!$A:$A, Aperturas!$A$2), 0))</f>
        <v/>
      </c>
      <c r="OSK224" s="21" t="str">
        <f>IF(OSK220 = "", "", IFERROR(OSK220 / SUMIFS(Aux_Totales!$N:$N, Aux_Totales!$F:$F, $F224, Aux_Totales!$A:$A, Aperturas!$A$2), 0))</f>
        <v/>
      </c>
      <c r="OSL224" s="21" t="str">
        <f>IF(OSL220 = "", "", IFERROR(OSL220 / SUMIFS(Aux_Totales!$N:$N, Aux_Totales!$F:$F, $F224, Aux_Totales!$A:$A, Aperturas!$A$2), 0))</f>
        <v/>
      </c>
      <c r="OSM224" s="21" t="str">
        <f>IF(OSM220 = "", "", IFERROR(OSM220 / SUMIFS(Aux_Totales!$N:$N, Aux_Totales!$F:$F, $F224, Aux_Totales!$A:$A, Aperturas!$A$2), 0))</f>
        <v/>
      </c>
      <c r="OSN224" s="21" t="str">
        <f>IF(OSN220 = "", "", IFERROR(OSN220 / SUMIFS(Aux_Totales!$N:$N, Aux_Totales!$F:$F, $F224, Aux_Totales!$A:$A, Aperturas!$A$2), 0))</f>
        <v/>
      </c>
      <c r="OSO224" s="21" t="str">
        <f>IF(OSO220 = "", "", IFERROR(OSO220 / SUMIFS(Aux_Totales!$N:$N, Aux_Totales!$F:$F, $F224, Aux_Totales!$A:$A, Aperturas!$A$2), 0))</f>
        <v/>
      </c>
      <c r="OSP224" s="21" t="str">
        <f>IF(OSP220 = "", "", IFERROR(OSP220 / SUMIFS(Aux_Totales!$N:$N, Aux_Totales!$F:$F, $F224, Aux_Totales!$A:$A, Aperturas!$A$2), 0))</f>
        <v/>
      </c>
      <c r="OSQ224" s="21" t="str">
        <f>IF(OSQ220 = "", "", IFERROR(OSQ220 / SUMIFS(Aux_Totales!$N:$N, Aux_Totales!$F:$F, $F224, Aux_Totales!$A:$A, Aperturas!$A$2), 0))</f>
        <v/>
      </c>
      <c r="OSR224" s="21" t="str">
        <f>IF(OSR220 = "", "", IFERROR(OSR220 / SUMIFS(Aux_Totales!$N:$N, Aux_Totales!$F:$F, $F224, Aux_Totales!$A:$A, Aperturas!$A$2), 0))</f>
        <v/>
      </c>
      <c r="OSS224" s="21" t="str">
        <f>IF(OSS220 = "", "", IFERROR(OSS220 / SUMIFS(Aux_Totales!$N:$N, Aux_Totales!$F:$F, $F224, Aux_Totales!$A:$A, Aperturas!$A$2), 0))</f>
        <v/>
      </c>
      <c r="OST224" s="21" t="str">
        <f>IF(OST220 = "", "", IFERROR(OST220 / SUMIFS(Aux_Totales!$N:$N, Aux_Totales!$F:$F, $F224, Aux_Totales!$A:$A, Aperturas!$A$2), 0))</f>
        <v/>
      </c>
      <c r="OSU224" s="21" t="str">
        <f>IF(OSU220 = "", "", IFERROR(OSU220 / SUMIFS(Aux_Totales!$N:$N, Aux_Totales!$F:$F, $F224, Aux_Totales!$A:$A, Aperturas!$A$2), 0))</f>
        <v/>
      </c>
      <c r="OSV224" s="21" t="str">
        <f>IF(OSV220 = "", "", IFERROR(OSV220 / SUMIFS(Aux_Totales!$N:$N, Aux_Totales!$F:$F, $F224, Aux_Totales!$A:$A, Aperturas!$A$2), 0))</f>
        <v/>
      </c>
      <c r="OSW224" s="21" t="str">
        <f>IF(OSW220 = "", "", IFERROR(OSW220 / SUMIFS(Aux_Totales!$N:$N, Aux_Totales!$F:$F, $F224, Aux_Totales!$A:$A, Aperturas!$A$2), 0))</f>
        <v/>
      </c>
      <c r="OSX224" s="21" t="str">
        <f>IF(OSX220 = "", "", IFERROR(OSX220 / SUMIFS(Aux_Totales!$N:$N, Aux_Totales!$F:$F, $F224, Aux_Totales!$A:$A, Aperturas!$A$2), 0))</f>
        <v/>
      </c>
      <c r="OSY224" s="21" t="str">
        <f>IF(OSY220 = "", "", IFERROR(OSY220 / SUMIFS(Aux_Totales!$N:$N, Aux_Totales!$F:$F, $F224, Aux_Totales!$A:$A, Aperturas!$A$2), 0))</f>
        <v/>
      </c>
      <c r="OSZ224" s="21" t="str">
        <f>IF(OSZ220 = "", "", IFERROR(OSZ220 / SUMIFS(Aux_Totales!$N:$N, Aux_Totales!$F:$F, $F224, Aux_Totales!$A:$A, Aperturas!$A$2), 0))</f>
        <v/>
      </c>
      <c r="OTA224" s="21" t="str">
        <f>IF(OTA220 = "", "", IFERROR(OTA220 / SUMIFS(Aux_Totales!$N:$N, Aux_Totales!$F:$F, $F224, Aux_Totales!$A:$A, Aperturas!$A$2), 0))</f>
        <v/>
      </c>
      <c r="OTB224" s="21" t="str">
        <f>IF(OTB220 = "", "", IFERROR(OTB220 / SUMIFS(Aux_Totales!$N:$N, Aux_Totales!$F:$F, $F224, Aux_Totales!$A:$A, Aperturas!$A$2), 0))</f>
        <v/>
      </c>
      <c r="OTC224" s="21" t="str">
        <f>IF(OTC220 = "", "", IFERROR(OTC220 / SUMIFS(Aux_Totales!$N:$N, Aux_Totales!$F:$F, $F224, Aux_Totales!$A:$A, Aperturas!$A$2), 0))</f>
        <v/>
      </c>
      <c r="OTD224" s="21" t="str">
        <f>IF(OTD220 = "", "", IFERROR(OTD220 / SUMIFS(Aux_Totales!$N:$N, Aux_Totales!$F:$F, $F224, Aux_Totales!$A:$A, Aperturas!$A$2), 0))</f>
        <v/>
      </c>
      <c r="OTE224" s="21" t="str">
        <f>IF(OTE220 = "", "", IFERROR(OTE220 / SUMIFS(Aux_Totales!$N:$N, Aux_Totales!$F:$F, $F224, Aux_Totales!$A:$A, Aperturas!$A$2), 0))</f>
        <v/>
      </c>
      <c r="OTF224" s="21" t="str">
        <f>IF(OTF220 = "", "", IFERROR(OTF220 / SUMIFS(Aux_Totales!$N:$N, Aux_Totales!$F:$F, $F224, Aux_Totales!$A:$A, Aperturas!$A$2), 0))</f>
        <v/>
      </c>
      <c r="OTG224" s="21" t="str">
        <f>IF(OTG220 = "", "", IFERROR(OTG220 / SUMIFS(Aux_Totales!$N:$N, Aux_Totales!$F:$F, $F224, Aux_Totales!$A:$A, Aperturas!$A$2), 0))</f>
        <v/>
      </c>
      <c r="OTH224" s="21" t="str">
        <f>IF(OTH220 = "", "", IFERROR(OTH220 / SUMIFS(Aux_Totales!$N:$N, Aux_Totales!$F:$F, $F224, Aux_Totales!$A:$A, Aperturas!$A$2), 0))</f>
        <v/>
      </c>
      <c r="OTI224" s="21" t="str">
        <f>IF(OTI220 = "", "", IFERROR(OTI220 / SUMIFS(Aux_Totales!$N:$N, Aux_Totales!$F:$F, $F224, Aux_Totales!$A:$A, Aperturas!$A$2), 0))</f>
        <v/>
      </c>
      <c r="OTJ224" s="21" t="str">
        <f>IF(OTJ220 = "", "", IFERROR(OTJ220 / SUMIFS(Aux_Totales!$N:$N, Aux_Totales!$F:$F, $F224, Aux_Totales!$A:$A, Aperturas!$A$2), 0))</f>
        <v/>
      </c>
      <c r="OTK224" s="21" t="str">
        <f>IF(OTK220 = "", "", IFERROR(OTK220 / SUMIFS(Aux_Totales!$N:$N, Aux_Totales!$F:$F, $F224, Aux_Totales!$A:$A, Aperturas!$A$2), 0))</f>
        <v/>
      </c>
      <c r="OTL224" s="21" t="str">
        <f>IF(OTL220 = "", "", IFERROR(OTL220 / SUMIFS(Aux_Totales!$N:$N, Aux_Totales!$F:$F, $F224, Aux_Totales!$A:$A, Aperturas!$A$2), 0))</f>
        <v/>
      </c>
      <c r="OTM224" s="21" t="str">
        <f>IF(OTM220 = "", "", IFERROR(OTM220 / SUMIFS(Aux_Totales!$N:$N, Aux_Totales!$F:$F, $F224, Aux_Totales!$A:$A, Aperturas!$A$2), 0))</f>
        <v/>
      </c>
      <c r="OTN224" s="21" t="str">
        <f>IF(OTN220 = "", "", IFERROR(OTN220 / SUMIFS(Aux_Totales!$N:$N, Aux_Totales!$F:$F, $F224, Aux_Totales!$A:$A, Aperturas!$A$2), 0))</f>
        <v/>
      </c>
      <c r="OTO224" s="21" t="str">
        <f>IF(OTO220 = "", "", IFERROR(OTO220 / SUMIFS(Aux_Totales!$N:$N, Aux_Totales!$F:$F, $F224, Aux_Totales!$A:$A, Aperturas!$A$2), 0))</f>
        <v/>
      </c>
      <c r="OTP224" s="21" t="str">
        <f>IF(OTP220 = "", "", IFERROR(OTP220 / SUMIFS(Aux_Totales!$N:$N, Aux_Totales!$F:$F, $F224, Aux_Totales!$A:$A, Aperturas!$A$2), 0))</f>
        <v/>
      </c>
      <c r="OTQ224" s="21" t="str">
        <f>IF(OTQ220 = "", "", IFERROR(OTQ220 / SUMIFS(Aux_Totales!$N:$N, Aux_Totales!$F:$F, $F224, Aux_Totales!$A:$A, Aperturas!$A$2), 0))</f>
        <v/>
      </c>
      <c r="OTR224" s="21" t="str">
        <f>IF(OTR220 = "", "", IFERROR(OTR220 / SUMIFS(Aux_Totales!$N:$N, Aux_Totales!$F:$F, $F224, Aux_Totales!$A:$A, Aperturas!$A$2), 0))</f>
        <v/>
      </c>
      <c r="OTS224" s="21" t="str">
        <f>IF(OTS220 = "", "", IFERROR(OTS220 / SUMIFS(Aux_Totales!$N:$N, Aux_Totales!$F:$F, $F224, Aux_Totales!$A:$A, Aperturas!$A$2), 0))</f>
        <v/>
      </c>
      <c r="OTT224" s="21" t="str">
        <f>IF(OTT220 = "", "", IFERROR(OTT220 / SUMIFS(Aux_Totales!$N:$N, Aux_Totales!$F:$F, $F224, Aux_Totales!$A:$A, Aperturas!$A$2), 0))</f>
        <v/>
      </c>
      <c r="OTU224" s="21" t="str">
        <f>IF(OTU220 = "", "", IFERROR(OTU220 / SUMIFS(Aux_Totales!$N:$N, Aux_Totales!$F:$F, $F224, Aux_Totales!$A:$A, Aperturas!$A$2), 0))</f>
        <v/>
      </c>
      <c r="OTV224" s="21" t="str">
        <f>IF(OTV220 = "", "", IFERROR(OTV220 / SUMIFS(Aux_Totales!$N:$N, Aux_Totales!$F:$F, $F224, Aux_Totales!$A:$A, Aperturas!$A$2), 0))</f>
        <v/>
      </c>
      <c r="OTW224" s="21" t="str">
        <f>IF(OTW220 = "", "", IFERROR(OTW220 / SUMIFS(Aux_Totales!$N:$N, Aux_Totales!$F:$F, $F224, Aux_Totales!$A:$A, Aperturas!$A$2), 0))</f>
        <v/>
      </c>
      <c r="OTX224" s="21" t="str">
        <f>IF(OTX220 = "", "", IFERROR(OTX220 / SUMIFS(Aux_Totales!$N:$N, Aux_Totales!$F:$F, $F224, Aux_Totales!$A:$A, Aperturas!$A$2), 0))</f>
        <v/>
      </c>
      <c r="OTY224" s="21" t="str">
        <f>IF(OTY220 = "", "", IFERROR(OTY220 / SUMIFS(Aux_Totales!$N:$N, Aux_Totales!$F:$F, $F224, Aux_Totales!$A:$A, Aperturas!$A$2), 0))</f>
        <v/>
      </c>
      <c r="OTZ224" s="21" t="str">
        <f>IF(OTZ220 = "", "", IFERROR(OTZ220 / SUMIFS(Aux_Totales!$N:$N, Aux_Totales!$F:$F, $F224, Aux_Totales!$A:$A, Aperturas!$A$2), 0))</f>
        <v/>
      </c>
      <c r="OUA224" s="21" t="str">
        <f>IF(OUA220 = "", "", IFERROR(OUA220 / SUMIFS(Aux_Totales!$N:$N, Aux_Totales!$F:$F, $F224, Aux_Totales!$A:$A, Aperturas!$A$2), 0))</f>
        <v/>
      </c>
      <c r="OUB224" s="21" t="str">
        <f>IF(OUB220 = "", "", IFERROR(OUB220 / SUMIFS(Aux_Totales!$N:$N, Aux_Totales!$F:$F, $F224, Aux_Totales!$A:$A, Aperturas!$A$2), 0))</f>
        <v/>
      </c>
      <c r="OUC224" s="21" t="str">
        <f>IF(OUC220 = "", "", IFERROR(OUC220 / SUMIFS(Aux_Totales!$N:$N, Aux_Totales!$F:$F, $F224, Aux_Totales!$A:$A, Aperturas!$A$2), 0))</f>
        <v/>
      </c>
      <c r="OUD224" s="21" t="str">
        <f>IF(OUD220 = "", "", IFERROR(OUD220 / SUMIFS(Aux_Totales!$N:$N, Aux_Totales!$F:$F, $F224, Aux_Totales!$A:$A, Aperturas!$A$2), 0))</f>
        <v/>
      </c>
      <c r="OUE224" s="21" t="str">
        <f>IF(OUE220 = "", "", IFERROR(OUE220 / SUMIFS(Aux_Totales!$N:$N, Aux_Totales!$F:$F, $F224, Aux_Totales!$A:$A, Aperturas!$A$2), 0))</f>
        <v/>
      </c>
      <c r="OUF224" s="21" t="str">
        <f>IF(OUF220 = "", "", IFERROR(OUF220 / SUMIFS(Aux_Totales!$N:$N, Aux_Totales!$F:$F, $F224, Aux_Totales!$A:$A, Aperturas!$A$2), 0))</f>
        <v/>
      </c>
      <c r="OUG224" s="21" t="str">
        <f>IF(OUG220 = "", "", IFERROR(OUG220 / SUMIFS(Aux_Totales!$N:$N, Aux_Totales!$F:$F, $F224, Aux_Totales!$A:$A, Aperturas!$A$2), 0))</f>
        <v/>
      </c>
      <c r="OUH224" s="21" t="str">
        <f>IF(OUH220 = "", "", IFERROR(OUH220 / SUMIFS(Aux_Totales!$N:$N, Aux_Totales!$F:$F, $F224, Aux_Totales!$A:$A, Aperturas!$A$2), 0))</f>
        <v/>
      </c>
      <c r="OUI224" s="21" t="str">
        <f>IF(OUI220 = "", "", IFERROR(OUI220 / SUMIFS(Aux_Totales!$N:$N, Aux_Totales!$F:$F, $F224, Aux_Totales!$A:$A, Aperturas!$A$2), 0))</f>
        <v/>
      </c>
      <c r="OUJ224" s="21" t="str">
        <f>IF(OUJ220 = "", "", IFERROR(OUJ220 / SUMIFS(Aux_Totales!$N:$N, Aux_Totales!$F:$F, $F224, Aux_Totales!$A:$A, Aperturas!$A$2), 0))</f>
        <v/>
      </c>
      <c r="OUK224" s="21" t="str">
        <f>IF(OUK220 = "", "", IFERROR(OUK220 / SUMIFS(Aux_Totales!$N:$N, Aux_Totales!$F:$F, $F224, Aux_Totales!$A:$A, Aperturas!$A$2), 0))</f>
        <v/>
      </c>
      <c r="OUL224" s="21" t="str">
        <f>IF(OUL220 = "", "", IFERROR(OUL220 / SUMIFS(Aux_Totales!$N:$N, Aux_Totales!$F:$F, $F224, Aux_Totales!$A:$A, Aperturas!$A$2), 0))</f>
        <v/>
      </c>
      <c r="OUM224" s="21" t="str">
        <f>IF(OUM220 = "", "", IFERROR(OUM220 / SUMIFS(Aux_Totales!$N:$N, Aux_Totales!$F:$F, $F224, Aux_Totales!$A:$A, Aperturas!$A$2), 0))</f>
        <v/>
      </c>
      <c r="OUN224" s="21" t="str">
        <f>IF(OUN220 = "", "", IFERROR(OUN220 / SUMIFS(Aux_Totales!$N:$N, Aux_Totales!$F:$F, $F224, Aux_Totales!$A:$A, Aperturas!$A$2), 0))</f>
        <v/>
      </c>
      <c r="OUO224" s="21" t="str">
        <f>IF(OUO220 = "", "", IFERROR(OUO220 / SUMIFS(Aux_Totales!$N:$N, Aux_Totales!$F:$F, $F224, Aux_Totales!$A:$A, Aperturas!$A$2), 0))</f>
        <v/>
      </c>
      <c r="OUP224" s="21" t="str">
        <f>IF(OUP220 = "", "", IFERROR(OUP220 / SUMIFS(Aux_Totales!$N:$N, Aux_Totales!$F:$F, $F224, Aux_Totales!$A:$A, Aperturas!$A$2), 0))</f>
        <v/>
      </c>
      <c r="OUQ224" s="21" t="str">
        <f>IF(OUQ220 = "", "", IFERROR(OUQ220 / SUMIFS(Aux_Totales!$N:$N, Aux_Totales!$F:$F, $F224, Aux_Totales!$A:$A, Aperturas!$A$2), 0))</f>
        <v/>
      </c>
      <c r="OUR224" s="21" t="str">
        <f>IF(OUR220 = "", "", IFERROR(OUR220 / SUMIFS(Aux_Totales!$N:$N, Aux_Totales!$F:$F, $F224, Aux_Totales!$A:$A, Aperturas!$A$2), 0))</f>
        <v/>
      </c>
      <c r="OUS224" s="21" t="str">
        <f>IF(OUS220 = "", "", IFERROR(OUS220 / SUMIFS(Aux_Totales!$N:$N, Aux_Totales!$F:$F, $F224, Aux_Totales!$A:$A, Aperturas!$A$2), 0))</f>
        <v/>
      </c>
      <c r="OUT224" s="21" t="str">
        <f>IF(OUT220 = "", "", IFERROR(OUT220 / SUMIFS(Aux_Totales!$N:$N, Aux_Totales!$F:$F, $F224, Aux_Totales!$A:$A, Aperturas!$A$2), 0))</f>
        <v/>
      </c>
      <c r="OUU224" s="21" t="str">
        <f>IF(OUU220 = "", "", IFERROR(OUU220 / SUMIFS(Aux_Totales!$N:$N, Aux_Totales!$F:$F, $F224, Aux_Totales!$A:$A, Aperturas!$A$2), 0))</f>
        <v/>
      </c>
      <c r="OUV224" s="21" t="str">
        <f>IF(OUV220 = "", "", IFERROR(OUV220 / SUMIFS(Aux_Totales!$N:$N, Aux_Totales!$F:$F, $F224, Aux_Totales!$A:$A, Aperturas!$A$2), 0))</f>
        <v/>
      </c>
      <c r="OUW224" s="21" t="str">
        <f>IF(OUW220 = "", "", IFERROR(OUW220 / SUMIFS(Aux_Totales!$N:$N, Aux_Totales!$F:$F, $F224, Aux_Totales!$A:$A, Aperturas!$A$2), 0))</f>
        <v/>
      </c>
      <c r="OUX224" s="21" t="str">
        <f>IF(OUX220 = "", "", IFERROR(OUX220 / SUMIFS(Aux_Totales!$N:$N, Aux_Totales!$F:$F, $F224, Aux_Totales!$A:$A, Aperturas!$A$2), 0))</f>
        <v/>
      </c>
      <c r="OUY224" s="21" t="str">
        <f>IF(OUY220 = "", "", IFERROR(OUY220 / SUMIFS(Aux_Totales!$N:$N, Aux_Totales!$F:$F, $F224, Aux_Totales!$A:$A, Aperturas!$A$2), 0))</f>
        <v/>
      </c>
      <c r="OUZ224" s="21" t="str">
        <f>IF(OUZ220 = "", "", IFERROR(OUZ220 / SUMIFS(Aux_Totales!$N:$N, Aux_Totales!$F:$F, $F224, Aux_Totales!$A:$A, Aperturas!$A$2), 0))</f>
        <v/>
      </c>
      <c r="OVA224" s="21" t="str">
        <f>IF(OVA220 = "", "", IFERROR(OVA220 / SUMIFS(Aux_Totales!$N:$N, Aux_Totales!$F:$F, $F224, Aux_Totales!$A:$A, Aperturas!$A$2), 0))</f>
        <v/>
      </c>
      <c r="OVB224" s="21" t="str">
        <f>IF(OVB220 = "", "", IFERROR(OVB220 / SUMIFS(Aux_Totales!$N:$N, Aux_Totales!$F:$F, $F224, Aux_Totales!$A:$A, Aperturas!$A$2), 0))</f>
        <v/>
      </c>
      <c r="OVC224" s="21" t="str">
        <f>IF(OVC220 = "", "", IFERROR(OVC220 / SUMIFS(Aux_Totales!$N:$N, Aux_Totales!$F:$F, $F224, Aux_Totales!$A:$A, Aperturas!$A$2), 0))</f>
        <v/>
      </c>
      <c r="OVD224" s="21" t="str">
        <f>IF(OVD220 = "", "", IFERROR(OVD220 / SUMIFS(Aux_Totales!$N:$N, Aux_Totales!$F:$F, $F224, Aux_Totales!$A:$A, Aperturas!$A$2), 0))</f>
        <v/>
      </c>
      <c r="OVE224" s="21" t="str">
        <f>IF(OVE220 = "", "", IFERROR(OVE220 / SUMIFS(Aux_Totales!$N:$N, Aux_Totales!$F:$F, $F224, Aux_Totales!$A:$A, Aperturas!$A$2), 0))</f>
        <v/>
      </c>
      <c r="OVF224" s="21" t="str">
        <f>IF(OVF220 = "", "", IFERROR(OVF220 / SUMIFS(Aux_Totales!$N:$N, Aux_Totales!$F:$F, $F224, Aux_Totales!$A:$A, Aperturas!$A$2), 0))</f>
        <v/>
      </c>
      <c r="OVG224" s="21" t="str">
        <f>IF(OVG220 = "", "", IFERROR(OVG220 / SUMIFS(Aux_Totales!$N:$N, Aux_Totales!$F:$F, $F224, Aux_Totales!$A:$A, Aperturas!$A$2), 0))</f>
        <v/>
      </c>
      <c r="OVH224" s="21" t="str">
        <f>IF(OVH220 = "", "", IFERROR(OVH220 / SUMIFS(Aux_Totales!$N:$N, Aux_Totales!$F:$F, $F224, Aux_Totales!$A:$A, Aperturas!$A$2), 0))</f>
        <v/>
      </c>
      <c r="OVI224" s="21" t="str">
        <f>IF(OVI220 = "", "", IFERROR(OVI220 / SUMIFS(Aux_Totales!$N:$N, Aux_Totales!$F:$F, $F224, Aux_Totales!$A:$A, Aperturas!$A$2), 0))</f>
        <v/>
      </c>
      <c r="OVJ224" s="21" t="str">
        <f>IF(OVJ220 = "", "", IFERROR(OVJ220 / SUMIFS(Aux_Totales!$N:$N, Aux_Totales!$F:$F, $F224, Aux_Totales!$A:$A, Aperturas!$A$2), 0))</f>
        <v/>
      </c>
      <c r="OVK224" s="21" t="str">
        <f>IF(OVK220 = "", "", IFERROR(OVK220 / SUMIFS(Aux_Totales!$N:$N, Aux_Totales!$F:$F, $F224, Aux_Totales!$A:$A, Aperturas!$A$2), 0))</f>
        <v/>
      </c>
      <c r="OVL224" s="21" t="str">
        <f>IF(OVL220 = "", "", IFERROR(OVL220 / SUMIFS(Aux_Totales!$N:$N, Aux_Totales!$F:$F, $F224, Aux_Totales!$A:$A, Aperturas!$A$2), 0))</f>
        <v/>
      </c>
      <c r="OVM224" s="21" t="str">
        <f>IF(OVM220 = "", "", IFERROR(OVM220 / SUMIFS(Aux_Totales!$N:$N, Aux_Totales!$F:$F, $F224, Aux_Totales!$A:$A, Aperturas!$A$2), 0))</f>
        <v/>
      </c>
      <c r="OVN224" s="21" t="str">
        <f>IF(OVN220 = "", "", IFERROR(OVN220 / SUMIFS(Aux_Totales!$N:$N, Aux_Totales!$F:$F, $F224, Aux_Totales!$A:$A, Aperturas!$A$2), 0))</f>
        <v/>
      </c>
      <c r="OVO224" s="21" t="str">
        <f>IF(OVO220 = "", "", IFERROR(OVO220 / SUMIFS(Aux_Totales!$N:$N, Aux_Totales!$F:$F, $F224, Aux_Totales!$A:$A, Aperturas!$A$2), 0))</f>
        <v/>
      </c>
      <c r="OVP224" s="21" t="str">
        <f>IF(OVP220 = "", "", IFERROR(OVP220 / SUMIFS(Aux_Totales!$N:$N, Aux_Totales!$F:$F, $F224, Aux_Totales!$A:$A, Aperturas!$A$2), 0))</f>
        <v/>
      </c>
      <c r="OVQ224" s="21" t="str">
        <f>IF(OVQ220 = "", "", IFERROR(OVQ220 / SUMIFS(Aux_Totales!$N:$N, Aux_Totales!$F:$F, $F224, Aux_Totales!$A:$A, Aperturas!$A$2), 0))</f>
        <v/>
      </c>
      <c r="OVR224" s="21" t="str">
        <f>IF(OVR220 = "", "", IFERROR(OVR220 / SUMIFS(Aux_Totales!$N:$N, Aux_Totales!$F:$F, $F224, Aux_Totales!$A:$A, Aperturas!$A$2), 0))</f>
        <v/>
      </c>
      <c r="OVS224" s="21" t="str">
        <f>IF(OVS220 = "", "", IFERROR(OVS220 / SUMIFS(Aux_Totales!$N:$N, Aux_Totales!$F:$F, $F224, Aux_Totales!$A:$A, Aperturas!$A$2), 0))</f>
        <v/>
      </c>
      <c r="OVT224" s="21" t="str">
        <f>IF(OVT220 = "", "", IFERROR(OVT220 / SUMIFS(Aux_Totales!$N:$N, Aux_Totales!$F:$F, $F224, Aux_Totales!$A:$A, Aperturas!$A$2), 0))</f>
        <v/>
      </c>
      <c r="OVU224" s="21" t="str">
        <f>IF(OVU220 = "", "", IFERROR(OVU220 / SUMIFS(Aux_Totales!$N:$N, Aux_Totales!$F:$F, $F224, Aux_Totales!$A:$A, Aperturas!$A$2), 0))</f>
        <v/>
      </c>
      <c r="OVV224" s="21" t="str">
        <f>IF(OVV220 = "", "", IFERROR(OVV220 / SUMIFS(Aux_Totales!$N:$N, Aux_Totales!$F:$F, $F224, Aux_Totales!$A:$A, Aperturas!$A$2), 0))</f>
        <v/>
      </c>
      <c r="OVW224" s="21" t="str">
        <f>IF(OVW220 = "", "", IFERROR(OVW220 / SUMIFS(Aux_Totales!$N:$N, Aux_Totales!$F:$F, $F224, Aux_Totales!$A:$A, Aperturas!$A$2), 0))</f>
        <v/>
      </c>
      <c r="OVX224" s="21" t="str">
        <f>IF(OVX220 = "", "", IFERROR(OVX220 / SUMIFS(Aux_Totales!$N:$N, Aux_Totales!$F:$F, $F224, Aux_Totales!$A:$A, Aperturas!$A$2), 0))</f>
        <v/>
      </c>
      <c r="OVY224" s="21" t="str">
        <f>IF(OVY220 = "", "", IFERROR(OVY220 / SUMIFS(Aux_Totales!$N:$N, Aux_Totales!$F:$F, $F224, Aux_Totales!$A:$A, Aperturas!$A$2), 0))</f>
        <v/>
      </c>
      <c r="OVZ224" s="21" t="str">
        <f>IF(OVZ220 = "", "", IFERROR(OVZ220 / SUMIFS(Aux_Totales!$N:$N, Aux_Totales!$F:$F, $F224, Aux_Totales!$A:$A, Aperturas!$A$2), 0))</f>
        <v/>
      </c>
      <c r="OWA224" s="21" t="str">
        <f>IF(OWA220 = "", "", IFERROR(OWA220 / SUMIFS(Aux_Totales!$N:$N, Aux_Totales!$F:$F, $F224, Aux_Totales!$A:$A, Aperturas!$A$2), 0))</f>
        <v/>
      </c>
      <c r="OWB224" s="21" t="str">
        <f>IF(OWB220 = "", "", IFERROR(OWB220 / SUMIFS(Aux_Totales!$N:$N, Aux_Totales!$F:$F, $F224, Aux_Totales!$A:$A, Aperturas!$A$2), 0))</f>
        <v/>
      </c>
      <c r="OWC224" s="21" t="str">
        <f>IF(OWC220 = "", "", IFERROR(OWC220 / SUMIFS(Aux_Totales!$N:$N, Aux_Totales!$F:$F, $F224, Aux_Totales!$A:$A, Aperturas!$A$2), 0))</f>
        <v/>
      </c>
      <c r="OWD224" s="21" t="str">
        <f>IF(OWD220 = "", "", IFERROR(OWD220 / SUMIFS(Aux_Totales!$N:$N, Aux_Totales!$F:$F, $F224, Aux_Totales!$A:$A, Aperturas!$A$2), 0))</f>
        <v/>
      </c>
      <c r="OWE224" s="21" t="str">
        <f>IF(OWE220 = "", "", IFERROR(OWE220 / SUMIFS(Aux_Totales!$N:$N, Aux_Totales!$F:$F, $F224, Aux_Totales!$A:$A, Aperturas!$A$2), 0))</f>
        <v/>
      </c>
      <c r="OWF224" s="21" t="str">
        <f>IF(OWF220 = "", "", IFERROR(OWF220 / SUMIFS(Aux_Totales!$N:$N, Aux_Totales!$F:$F, $F224, Aux_Totales!$A:$A, Aperturas!$A$2), 0))</f>
        <v/>
      </c>
      <c r="OWG224" s="21" t="str">
        <f>IF(OWG220 = "", "", IFERROR(OWG220 / SUMIFS(Aux_Totales!$N:$N, Aux_Totales!$F:$F, $F224, Aux_Totales!$A:$A, Aperturas!$A$2), 0))</f>
        <v/>
      </c>
      <c r="OWH224" s="21" t="str">
        <f>IF(OWH220 = "", "", IFERROR(OWH220 / SUMIFS(Aux_Totales!$N:$N, Aux_Totales!$F:$F, $F224, Aux_Totales!$A:$A, Aperturas!$A$2), 0))</f>
        <v/>
      </c>
      <c r="OWI224" s="21" t="str">
        <f>IF(OWI220 = "", "", IFERROR(OWI220 / SUMIFS(Aux_Totales!$N:$N, Aux_Totales!$F:$F, $F224, Aux_Totales!$A:$A, Aperturas!$A$2), 0))</f>
        <v/>
      </c>
      <c r="OWJ224" s="21" t="str">
        <f>IF(OWJ220 = "", "", IFERROR(OWJ220 / SUMIFS(Aux_Totales!$N:$N, Aux_Totales!$F:$F, $F224, Aux_Totales!$A:$A, Aperturas!$A$2), 0))</f>
        <v/>
      </c>
      <c r="OWK224" s="21" t="str">
        <f>IF(OWK220 = "", "", IFERROR(OWK220 / SUMIFS(Aux_Totales!$N:$N, Aux_Totales!$F:$F, $F224, Aux_Totales!$A:$A, Aperturas!$A$2), 0))</f>
        <v/>
      </c>
      <c r="OWL224" s="21" t="str">
        <f>IF(OWL220 = "", "", IFERROR(OWL220 / SUMIFS(Aux_Totales!$N:$N, Aux_Totales!$F:$F, $F224, Aux_Totales!$A:$A, Aperturas!$A$2), 0))</f>
        <v/>
      </c>
      <c r="OWM224" s="21" t="str">
        <f>IF(OWM220 = "", "", IFERROR(OWM220 / SUMIFS(Aux_Totales!$N:$N, Aux_Totales!$F:$F, $F224, Aux_Totales!$A:$A, Aperturas!$A$2), 0))</f>
        <v/>
      </c>
      <c r="OWN224" s="21" t="str">
        <f>IF(OWN220 = "", "", IFERROR(OWN220 / SUMIFS(Aux_Totales!$N:$N, Aux_Totales!$F:$F, $F224, Aux_Totales!$A:$A, Aperturas!$A$2), 0))</f>
        <v/>
      </c>
      <c r="OWO224" s="21" t="str">
        <f>IF(OWO220 = "", "", IFERROR(OWO220 / SUMIFS(Aux_Totales!$N:$N, Aux_Totales!$F:$F, $F224, Aux_Totales!$A:$A, Aperturas!$A$2), 0))</f>
        <v/>
      </c>
      <c r="OWP224" s="21" t="str">
        <f>IF(OWP220 = "", "", IFERROR(OWP220 / SUMIFS(Aux_Totales!$N:$N, Aux_Totales!$F:$F, $F224, Aux_Totales!$A:$A, Aperturas!$A$2), 0))</f>
        <v/>
      </c>
      <c r="OWQ224" s="21" t="str">
        <f>IF(OWQ220 = "", "", IFERROR(OWQ220 / SUMIFS(Aux_Totales!$N:$N, Aux_Totales!$F:$F, $F224, Aux_Totales!$A:$A, Aperturas!$A$2), 0))</f>
        <v/>
      </c>
      <c r="OWR224" s="21" t="str">
        <f>IF(OWR220 = "", "", IFERROR(OWR220 / SUMIFS(Aux_Totales!$N:$N, Aux_Totales!$F:$F, $F224, Aux_Totales!$A:$A, Aperturas!$A$2), 0))</f>
        <v/>
      </c>
      <c r="OWS224" s="21" t="str">
        <f>IF(OWS220 = "", "", IFERROR(OWS220 / SUMIFS(Aux_Totales!$N:$N, Aux_Totales!$F:$F, $F224, Aux_Totales!$A:$A, Aperturas!$A$2), 0))</f>
        <v/>
      </c>
      <c r="OWT224" s="21" t="str">
        <f>IF(OWT220 = "", "", IFERROR(OWT220 / SUMIFS(Aux_Totales!$N:$N, Aux_Totales!$F:$F, $F224, Aux_Totales!$A:$A, Aperturas!$A$2), 0))</f>
        <v/>
      </c>
      <c r="OWU224" s="21" t="str">
        <f>IF(OWU220 = "", "", IFERROR(OWU220 / SUMIFS(Aux_Totales!$N:$N, Aux_Totales!$F:$F, $F224, Aux_Totales!$A:$A, Aperturas!$A$2), 0))</f>
        <v/>
      </c>
      <c r="OWV224" s="21" t="str">
        <f>IF(OWV220 = "", "", IFERROR(OWV220 / SUMIFS(Aux_Totales!$N:$N, Aux_Totales!$F:$F, $F224, Aux_Totales!$A:$A, Aperturas!$A$2), 0))</f>
        <v/>
      </c>
      <c r="OWW224" s="21" t="str">
        <f>IF(OWW220 = "", "", IFERROR(OWW220 / SUMIFS(Aux_Totales!$N:$N, Aux_Totales!$F:$F, $F224, Aux_Totales!$A:$A, Aperturas!$A$2), 0))</f>
        <v/>
      </c>
      <c r="OWX224" s="21" t="str">
        <f>IF(OWX220 = "", "", IFERROR(OWX220 / SUMIFS(Aux_Totales!$N:$N, Aux_Totales!$F:$F, $F224, Aux_Totales!$A:$A, Aperturas!$A$2), 0))</f>
        <v/>
      </c>
      <c r="OWY224" s="21" t="str">
        <f>IF(OWY220 = "", "", IFERROR(OWY220 / SUMIFS(Aux_Totales!$N:$N, Aux_Totales!$F:$F, $F224, Aux_Totales!$A:$A, Aperturas!$A$2), 0))</f>
        <v/>
      </c>
      <c r="OWZ224" s="21" t="str">
        <f>IF(OWZ220 = "", "", IFERROR(OWZ220 / SUMIFS(Aux_Totales!$N:$N, Aux_Totales!$F:$F, $F224, Aux_Totales!$A:$A, Aperturas!$A$2), 0))</f>
        <v/>
      </c>
      <c r="OXA224" s="21" t="str">
        <f>IF(OXA220 = "", "", IFERROR(OXA220 / SUMIFS(Aux_Totales!$N:$N, Aux_Totales!$F:$F, $F224, Aux_Totales!$A:$A, Aperturas!$A$2), 0))</f>
        <v/>
      </c>
      <c r="OXB224" s="21" t="str">
        <f>IF(OXB220 = "", "", IFERROR(OXB220 / SUMIFS(Aux_Totales!$N:$N, Aux_Totales!$F:$F, $F224, Aux_Totales!$A:$A, Aperturas!$A$2), 0))</f>
        <v/>
      </c>
      <c r="OXC224" s="21" t="str">
        <f>IF(OXC220 = "", "", IFERROR(OXC220 / SUMIFS(Aux_Totales!$N:$N, Aux_Totales!$F:$F, $F224, Aux_Totales!$A:$A, Aperturas!$A$2), 0))</f>
        <v/>
      </c>
      <c r="OXD224" s="21" t="str">
        <f>IF(OXD220 = "", "", IFERROR(OXD220 / SUMIFS(Aux_Totales!$N:$N, Aux_Totales!$F:$F, $F224, Aux_Totales!$A:$A, Aperturas!$A$2), 0))</f>
        <v/>
      </c>
      <c r="OXE224" s="21" t="str">
        <f>IF(OXE220 = "", "", IFERROR(OXE220 / SUMIFS(Aux_Totales!$N:$N, Aux_Totales!$F:$F, $F224, Aux_Totales!$A:$A, Aperturas!$A$2), 0))</f>
        <v/>
      </c>
      <c r="OXF224" s="21" t="str">
        <f>IF(OXF220 = "", "", IFERROR(OXF220 / SUMIFS(Aux_Totales!$N:$N, Aux_Totales!$F:$F, $F224, Aux_Totales!$A:$A, Aperturas!$A$2), 0))</f>
        <v/>
      </c>
      <c r="OXG224" s="21" t="str">
        <f>IF(OXG220 = "", "", IFERROR(OXG220 / SUMIFS(Aux_Totales!$N:$N, Aux_Totales!$F:$F, $F224, Aux_Totales!$A:$A, Aperturas!$A$2), 0))</f>
        <v/>
      </c>
      <c r="OXH224" s="21" t="str">
        <f>IF(OXH220 = "", "", IFERROR(OXH220 / SUMIFS(Aux_Totales!$N:$N, Aux_Totales!$F:$F, $F224, Aux_Totales!$A:$A, Aperturas!$A$2), 0))</f>
        <v/>
      </c>
      <c r="OXI224" s="21" t="str">
        <f>IF(OXI220 = "", "", IFERROR(OXI220 / SUMIFS(Aux_Totales!$N:$N, Aux_Totales!$F:$F, $F224, Aux_Totales!$A:$A, Aperturas!$A$2), 0))</f>
        <v/>
      </c>
      <c r="OXJ224" s="21" t="str">
        <f>IF(OXJ220 = "", "", IFERROR(OXJ220 / SUMIFS(Aux_Totales!$N:$N, Aux_Totales!$F:$F, $F224, Aux_Totales!$A:$A, Aperturas!$A$2), 0))</f>
        <v/>
      </c>
      <c r="OXK224" s="21" t="str">
        <f>IF(OXK220 = "", "", IFERROR(OXK220 / SUMIFS(Aux_Totales!$N:$N, Aux_Totales!$F:$F, $F224, Aux_Totales!$A:$A, Aperturas!$A$2), 0))</f>
        <v/>
      </c>
      <c r="OXL224" s="21" t="str">
        <f>IF(OXL220 = "", "", IFERROR(OXL220 / SUMIFS(Aux_Totales!$N:$N, Aux_Totales!$F:$F, $F224, Aux_Totales!$A:$A, Aperturas!$A$2), 0))</f>
        <v/>
      </c>
      <c r="OXM224" s="21" t="str">
        <f>IF(OXM220 = "", "", IFERROR(OXM220 / SUMIFS(Aux_Totales!$N:$N, Aux_Totales!$F:$F, $F224, Aux_Totales!$A:$A, Aperturas!$A$2), 0))</f>
        <v/>
      </c>
      <c r="OXN224" s="21" t="str">
        <f>IF(OXN220 = "", "", IFERROR(OXN220 / SUMIFS(Aux_Totales!$N:$N, Aux_Totales!$F:$F, $F224, Aux_Totales!$A:$A, Aperturas!$A$2), 0))</f>
        <v/>
      </c>
      <c r="OXO224" s="21" t="str">
        <f>IF(OXO220 = "", "", IFERROR(OXO220 / SUMIFS(Aux_Totales!$N:$N, Aux_Totales!$F:$F, $F224, Aux_Totales!$A:$A, Aperturas!$A$2), 0))</f>
        <v/>
      </c>
      <c r="OXP224" s="21" t="str">
        <f>IF(OXP220 = "", "", IFERROR(OXP220 / SUMIFS(Aux_Totales!$N:$N, Aux_Totales!$F:$F, $F224, Aux_Totales!$A:$A, Aperturas!$A$2), 0))</f>
        <v/>
      </c>
      <c r="OXQ224" s="21" t="str">
        <f>IF(OXQ220 = "", "", IFERROR(OXQ220 / SUMIFS(Aux_Totales!$N:$N, Aux_Totales!$F:$F, $F224, Aux_Totales!$A:$A, Aperturas!$A$2), 0))</f>
        <v/>
      </c>
      <c r="OXR224" s="21" t="str">
        <f>IF(OXR220 = "", "", IFERROR(OXR220 / SUMIFS(Aux_Totales!$N:$N, Aux_Totales!$F:$F, $F224, Aux_Totales!$A:$A, Aperturas!$A$2), 0))</f>
        <v/>
      </c>
      <c r="OXS224" s="21" t="str">
        <f>IF(OXS220 = "", "", IFERROR(OXS220 / SUMIFS(Aux_Totales!$N:$N, Aux_Totales!$F:$F, $F224, Aux_Totales!$A:$A, Aperturas!$A$2), 0))</f>
        <v/>
      </c>
      <c r="OXT224" s="21" t="str">
        <f>IF(OXT220 = "", "", IFERROR(OXT220 / SUMIFS(Aux_Totales!$N:$N, Aux_Totales!$F:$F, $F224, Aux_Totales!$A:$A, Aperturas!$A$2), 0))</f>
        <v/>
      </c>
      <c r="OXU224" s="21" t="str">
        <f>IF(OXU220 = "", "", IFERROR(OXU220 / SUMIFS(Aux_Totales!$N:$N, Aux_Totales!$F:$F, $F224, Aux_Totales!$A:$A, Aperturas!$A$2), 0))</f>
        <v/>
      </c>
      <c r="OXV224" s="21" t="str">
        <f>IF(OXV220 = "", "", IFERROR(OXV220 / SUMIFS(Aux_Totales!$N:$N, Aux_Totales!$F:$F, $F224, Aux_Totales!$A:$A, Aperturas!$A$2), 0))</f>
        <v/>
      </c>
      <c r="OXW224" s="21" t="str">
        <f>IF(OXW220 = "", "", IFERROR(OXW220 / SUMIFS(Aux_Totales!$N:$N, Aux_Totales!$F:$F, $F224, Aux_Totales!$A:$A, Aperturas!$A$2), 0))</f>
        <v/>
      </c>
      <c r="OXX224" s="21" t="str">
        <f>IF(OXX220 = "", "", IFERROR(OXX220 / SUMIFS(Aux_Totales!$N:$N, Aux_Totales!$F:$F, $F224, Aux_Totales!$A:$A, Aperturas!$A$2), 0))</f>
        <v/>
      </c>
      <c r="OXY224" s="21" t="str">
        <f>IF(OXY220 = "", "", IFERROR(OXY220 / SUMIFS(Aux_Totales!$N:$N, Aux_Totales!$F:$F, $F224, Aux_Totales!$A:$A, Aperturas!$A$2), 0))</f>
        <v/>
      </c>
      <c r="OXZ224" s="21" t="str">
        <f>IF(OXZ220 = "", "", IFERROR(OXZ220 / SUMIFS(Aux_Totales!$N:$N, Aux_Totales!$F:$F, $F224, Aux_Totales!$A:$A, Aperturas!$A$2), 0))</f>
        <v/>
      </c>
      <c r="OYA224" s="21" t="str">
        <f>IF(OYA220 = "", "", IFERROR(OYA220 / SUMIFS(Aux_Totales!$N:$N, Aux_Totales!$F:$F, $F224, Aux_Totales!$A:$A, Aperturas!$A$2), 0))</f>
        <v/>
      </c>
      <c r="OYB224" s="21" t="str">
        <f>IF(OYB220 = "", "", IFERROR(OYB220 / SUMIFS(Aux_Totales!$N:$N, Aux_Totales!$F:$F, $F224, Aux_Totales!$A:$A, Aperturas!$A$2), 0))</f>
        <v/>
      </c>
      <c r="OYC224" s="21" t="str">
        <f>IF(OYC220 = "", "", IFERROR(OYC220 / SUMIFS(Aux_Totales!$N:$N, Aux_Totales!$F:$F, $F224, Aux_Totales!$A:$A, Aperturas!$A$2), 0))</f>
        <v/>
      </c>
      <c r="OYD224" s="21" t="str">
        <f>IF(OYD220 = "", "", IFERROR(OYD220 / SUMIFS(Aux_Totales!$N:$N, Aux_Totales!$F:$F, $F224, Aux_Totales!$A:$A, Aperturas!$A$2), 0))</f>
        <v/>
      </c>
      <c r="OYE224" s="21" t="str">
        <f>IF(OYE220 = "", "", IFERROR(OYE220 / SUMIFS(Aux_Totales!$N:$N, Aux_Totales!$F:$F, $F224, Aux_Totales!$A:$A, Aperturas!$A$2), 0))</f>
        <v/>
      </c>
      <c r="OYF224" s="21" t="str">
        <f>IF(OYF220 = "", "", IFERROR(OYF220 / SUMIFS(Aux_Totales!$N:$N, Aux_Totales!$F:$F, $F224, Aux_Totales!$A:$A, Aperturas!$A$2), 0))</f>
        <v/>
      </c>
      <c r="OYG224" s="21" t="str">
        <f>IF(OYG220 = "", "", IFERROR(OYG220 / SUMIFS(Aux_Totales!$N:$N, Aux_Totales!$F:$F, $F224, Aux_Totales!$A:$A, Aperturas!$A$2), 0))</f>
        <v/>
      </c>
      <c r="OYH224" s="21" t="str">
        <f>IF(OYH220 = "", "", IFERROR(OYH220 / SUMIFS(Aux_Totales!$N:$N, Aux_Totales!$F:$F, $F224, Aux_Totales!$A:$A, Aperturas!$A$2), 0))</f>
        <v/>
      </c>
      <c r="OYI224" s="21" t="str">
        <f>IF(OYI220 = "", "", IFERROR(OYI220 / SUMIFS(Aux_Totales!$N:$N, Aux_Totales!$F:$F, $F224, Aux_Totales!$A:$A, Aperturas!$A$2), 0))</f>
        <v/>
      </c>
      <c r="OYJ224" s="21" t="str">
        <f>IF(OYJ220 = "", "", IFERROR(OYJ220 / SUMIFS(Aux_Totales!$N:$N, Aux_Totales!$F:$F, $F224, Aux_Totales!$A:$A, Aperturas!$A$2), 0))</f>
        <v/>
      </c>
      <c r="OYK224" s="21" t="str">
        <f>IF(OYK220 = "", "", IFERROR(OYK220 / SUMIFS(Aux_Totales!$N:$N, Aux_Totales!$F:$F, $F224, Aux_Totales!$A:$A, Aperturas!$A$2), 0))</f>
        <v/>
      </c>
      <c r="OYL224" s="21" t="str">
        <f>IF(OYL220 = "", "", IFERROR(OYL220 / SUMIFS(Aux_Totales!$N:$N, Aux_Totales!$F:$F, $F224, Aux_Totales!$A:$A, Aperturas!$A$2), 0))</f>
        <v/>
      </c>
      <c r="OYM224" s="21" t="str">
        <f>IF(OYM220 = "", "", IFERROR(OYM220 / SUMIFS(Aux_Totales!$N:$N, Aux_Totales!$F:$F, $F224, Aux_Totales!$A:$A, Aperturas!$A$2), 0))</f>
        <v/>
      </c>
      <c r="OYN224" s="21" t="str">
        <f>IF(OYN220 = "", "", IFERROR(OYN220 / SUMIFS(Aux_Totales!$N:$N, Aux_Totales!$F:$F, $F224, Aux_Totales!$A:$A, Aperturas!$A$2), 0))</f>
        <v/>
      </c>
      <c r="OYO224" s="21" t="str">
        <f>IF(OYO220 = "", "", IFERROR(OYO220 / SUMIFS(Aux_Totales!$N:$N, Aux_Totales!$F:$F, $F224, Aux_Totales!$A:$A, Aperturas!$A$2), 0))</f>
        <v/>
      </c>
      <c r="OYP224" s="21" t="str">
        <f>IF(OYP220 = "", "", IFERROR(OYP220 / SUMIFS(Aux_Totales!$N:$N, Aux_Totales!$F:$F, $F224, Aux_Totales!$A:$A, Aperturas!$A$2), 0))</f>
        <v/>
      </c>
      <c r="OYQ224" s="21" t="str">
        <f>IF(OYQ220 = "", "", IFERROR(OYQ220 / SUMIFS(Aux_Totales!$N:$N, Aux_Totales!$F:$F, $F224, Aux_Totales!$A:$A, Aperturas!$A$2), 0))</f>
        <v/>
      </c>
      <c r="OYR224" s="21" t="str">
        <f>IF(OYR220 = "", "", IFERROR(OYR220 / SUMIFS(Aux_Totales!$N:$N, Aux_Totales!$F:$F, $F224, Aux_Totales!$A:$A, Aperturas!$A$2), 0))</f>
        <v/>
      </c>
      <c r="OYS224" s="21" t="str">
        <f>IF(OYS220 = "", "", IFERROR(OYS220 / SUMIFS(Aux_Totales!$N:$N, Aux_Totales!$F:$F, $F224, Aux_Totales!$A:$A, Aperturas!$A$2), 0))</f>
        <v/>
      </c>
      <c r="OYT224" s="21" t="str">
        <f>IF(OYT220 = "", "", IFERROR(OYT220 / SUMIFS(Aux_Totales!$N:$N, Aux_Totales!$F:$F, $F224, Aux_Totales!$A:$A, Aperturas!$A$2), 0))</f>
        <v/>
      </c>
      <c r="OYU224" s="21" t="str">
        <f>IF(OYU220 = "", "", IFERROR(OYU220 / SUMIFS(Aux_Totales!$N:$N, Aux_Totales!$F:$F, $F224, Aux_Totales!$A:$A, Aperturas!$A$2), 0))</f>
        <v/>
      </c>
      <c r="OYV224" s="21" t="str">
        <f>IF(OYV220 = "", "", IFERROR(OYV220 / SUMIFS(Aux_Totales!$N:$N, Aux_Totales!$F:$F, $F224, Aux_Totales!$A:$A, Aperturas!$A$2), 0))</f>
        <v/>
      </c>
      <c r="OYW224" s="21" t="str">
        <f>IF(OYW220 = "", "", IFERROR(OYW220 / SUMIFS(Aux_Totales!$N:$N, Aux_Totales!$F:$F, $F224, Aux_Totales!$A:$A, Aperturas!$A$2), 0))</f>
        <v/>
      </c>
      <c r="OYX224" s="21" t="str">
        <f>IF(OYX220 = "", "", IFERROR(OYX220 / SUMIFS(Aux_Totales!$N:$N, Aux_Totales!$F:$F, $F224, Aux_Totales!$A:$A, Aperturas!$A$2), 0))</f>
        <v/>
      </c>
      <c r="OYY224" s="21" t="str">
        <f>IF(OYY220 = "", "", IFERROR(OYY220 / SUMIFS(Aux_Totales!$N:$N, Aux_Totales!$F:$F, $F224, Aux_Totales!$A:$A, Aperturas!$A$2), 0))</f>
        <v/>
      </c>
      <c r="OYZ224" s="21" t="str">
        <f>IF(OYZ220 = "", "", IFERROR(OYZ220 / SUMIFS(Aux_Totales!$N:$N, Aux_Totales!$F:$F, $F224, Aux_Totales!$A:$A, Aperturas!$A$2), 0))</f>
        <v/>
      </c>
      <c r="OZA224" s="21" t="str">
        <f>IF(OZA220 = "", "", IFERROR(OZA220 / SUMIFS(Aux_Totales!$N:$N, Aux_Totales!$F:$F, $F224, Aux_Totales!$A:$A, Aperturas!$A$2), 0))</f>
        <v/>
      </c>
      <c r="OZB224" s="21" t="str">
        <f>IF(OZB220 = "", "", IFERROR(OZB220 / SUMIFS(Aux_Totales!$N:$N, Aux_Totales!$F:$F, $F224, Aux_Totales!$A:$A, Aperturas!$A$2), 0))</f>
        <v/>
      </c>
      <c r="OZC224" s="21" t="str">
        <f>IF(OZC220 = "", "", IFERROR(OZC220 / SUMIFS(Aux_Totales!$N:$N, Aux_Totales!$F:$F, $F224, Aux_Totales!$A:$A, Aperturas!$A$2), 0))</f>
        <v/>
      </c>
      <c r="OZD224" s="21" t="str">
        <f>IF(OZD220 = "", "", IFERROR(OZD220 / SUMIFS(Aux_Totales!$N:$N, Aux_Totales!$F:$F, $F224, Aux_Totales!$A:$A, Aperturas!$A$2), 0))</f>
        <v/>
      </c>
      <c r="OZE224" s="21" t="str">
        <f>IF(OZE220 = "", "", IFERROR(OZE220 / SUMIFS(Aux_Totales!$N:$N, Aux_Totales!$F:$F, $F224, Aux_Totales!$A:$A, Aperturas!$A$2), 0))</f>
        <v/>
      </c>
      <c r="OZF224" s="21" t="str">
        <f>IF(OZF220 = "", "", IFERROR(OZF220 / SUMIFS(Aux_Totales!$N:$N, Aux_Totales!$F:$F, $F224, Aux_Totales!$A:$A, Aperturas!$A$2), 0))</f>
        <v/>
      </c>
      <c r="OZG224" s="21" t="str">
        <f>IF(OZG220 = "", "", IFERROR(OZG220 / SUMIFS(Aux_Totales!$N:$N, Aux_Totales!$F:$F, $F224, Aux_Totales!$A:$A, Aperturas!$A$2), 0))</f>
        <v/>
      </c>
      <c r="OZH224" s="21" t="str">
        <f>IF(OZH220 = "", "", IFERROR(OZH220 / SUMIFS(Aux_Totales!$N:$N, Aux_Totales!$F:$F, $F224, Aux_Totales!$A:$A, Aperturas!$A$2), 0))</f>
        <v/>
      </c>
      <c r="OZI224" s="21" t="str">
        <f>IF(OZI220 = "", "", IFERROR(OZI220 / SUMIFS(Aux_Totales!$N:$N, Aux_Totales!$F:$F, $F224, Aux_Totales!$A:$A, Aperturas!$A$2), 0))</f>
        <v/>
      </c>
      <c r="OZJ224" s="21" t="str">
        <f>IF(OZJ220 = "", "", IFERROR(OZJ220 / SUMIFS(Aux_Totales!$N:$N, Aux_Totales!$F:$F, $F224, Aux_Totales!$A:$A, Aperturas!$A$2), 0))</f>
        <v/>
      </c>
      <c r="OZK224" s="21" t="str">
        <f>IF(OZK220 = "", "", IFERROR(OZK220 / SUMIFS(Aux_Totales!$N:$N, Aux_Totales!$F:$F, $F224, Aux_Totales!$A:$A, Aperturas!$A$2), 0))</f>
        <v/>
      </c>
      <c r="OZL224" s="21" t="str">
        <f>IF(OZL220 = "", "", IFERROR(OZL220 / SUMIFS(Aux_Totales!$N:$N, Aux_Totales!$F:$F, $F224, Aux_Totales!$A:$A, Aperturas!$A$2), 0))</f>
        <v/>
      </c>
      <c r="OZM224" s="21" t="str">
        <f>IF(OZM220 = "", "", IFERROR(OZM220 / SUMIFS(Aux_Totales!$N:$N, Aux_Totales!$F:$F, $F224, Aux_Totales!$A:$A, Aperturas!$A$2), 0))</f>
        <v/>
      </c>
      <c r="OZN224" s="21" t="str">
        <f>IF(OZN220 = "", "", IFERROR(OZN220 / SUMIFS(Aux_Totales!$N:$N, Aux_Totales!$F:$F, $F224, Aux_Totales!$A:$A, Aperturas!$A$2), 0))</f>
        <v/>
      </c>
      <c r="OZO224" s="21" t="str">
        <f>IF(OZO220 = "", "", IFERROR(OZO220 / SUMIFS(Aux_Totales!$N:$N, Aux_Totales!$F:$F, $F224, Aux_Totales!$A:$A, Aperturas!$A$2), 0))</f>
        <v/>
      </c>
      <c r="OZP224" s="21" t="str">
        <f>IF(OZP220 = "", "", IFERROR(OZP220 / SUMIFS(Aux_Totales!$N:$N, Aux_Totales!$F:$F, $F224, Aux_Totales!$A:$A, Aperturas!$A$2), 0))</f>
        <v/>
      </c>
      <c r="OZQ224" s="21" t="str">
        <f>IF(OZQ220 = "", "", IFERROR(OZQ220 / SUMIFS(Aux_Totales!$N:$N, Aux_Totales!$F:$F, $F224, Aux_Totales!$A:$A, Aperturas!$A$2), 0))</f>
        <v/>
      </c>
      <c r="OZR224" s="21" t="str">
        <f>IF(OZR220 = "", "", IFERROR(OZR220 / SUMIFS(Aux_Totales!$N:$N, Aux_Totales!$F:$F, $F224, Aux_Totales!$A:$A, Aperturas!$A$2), 0))</f>
        <v/>
      </c>
      <c r="OZS224" s="21" t="str">
        <f>IF(OZS220 = "", "", IFERROR(OZS220 / SUMIFS(Aux_Totales!$N:$N, Aux_Totales!$F:$F, $F224, Aux_Totales!$A:$A, Aperturas!$A$2), 0))</f>
        <v/>
      </c>
      <c r="OZT224" s="21" t="str">
        <f>IF(OZT220 = "", "", IFERROR(OZT220 / SUMIFS(Aux_Totales!$N:$N, Aux_Totales!$F:$F, $F224, Aux_Totales!$A:$A, Aperturas!$A$2), 0))</f>
        <v/>
      </c>
      <c r="OZU224" s="21" t="str">
        <f>IF(OZU220 = "", "", IFERROR(OZU220 / SUMIFS(Aux_Totales!$N:$N, Aux_Totales!$F:$F, $F224, Aux_Totales!$A:$A, Aperturas!$A$2), 0))</f>
        <v/>
      </c>
      <c r="OZV224" s="21" t="str">
        <f>IF(OZV220 = "", "", IFERROR(OZV220 / SUMIFS(Aux_Totales!$N:$N, Aux_Totales!$F:$F, $F224, Aux_Totales!$A:$A, Aperturas!$A$2), 0))</f>
        <v/>
      </c>
      <c r="OZW224" s="21" t="str">
        <f>IF(OZW220 = "", "", IFERROR(OZW220 / SUMIFS(Aux_Totales!$N:$N, Aux_Totales!$F:$F, $F224, Aux_Totales!$A:$A, Aperturas!$A$2), 0))</f>
        <v/>
      </c>
      <c r="OZX224" s="21" t="str">
        <f>IF(OZX220 = "", "", IFERROR(OZX220 / SUMIFS(Aux_Totales!$N:$N, Aux_Totales!$F:$F, $F224, Aux_Totales!$A:$A, Aperturas!$A$2), 0))</f>
        <v/>
      </c>
      <c r="OZY224" s="21" t="str">
        <f>IF(OZY220 = "", "", IFERROR(OZY220 / SUMIFS(Aux_Totales!$N:$N, Aux_Totales!$F:$F, $F224, Aux_Totales!$A:$A, Aperturas!$A$2), 0))</f>
        <v/>
      </c>
      <c r="OZZ224" s="21" t="str">
        <f>IF(OZZ220 = "", "", IFERROR(OZZ220 / SUMIFS(Aux_Totales!$N:$N, Aux_Totales!$F:$F, $F224, Aux_Totales!$A:$A, Aperturas!$A$2), 0))</f>
        <v/>
      </c>
      <c r="PAA224" s="21" t="str">
        <f>IF(PAA220 = "", "", IFERROR(PAA220 / SUMIFS(Aux_Totales!$N:$N, Aux_Totales!$F:$F, $F224, Aux_Totales!$A:$A, Aperturas!$A$2), 0))</f>
        <v/>
      </c>
      <c r="PAB224" s="21" t="str">
        <f>IF(PAB220 = "", "", IFERROR(PAB220 / SUMIFS(Aux_Totales!$N:$N, Aux_Totales!$F:$F, $F224, Aux_Totales!$A:$A, Aperturas!$A$2), 0))</f>
        <v/>
      </c>
      <c r="PAC224" s="21" t="str">
        <f>IF(PAC220 = "", "", IFERROR(PAC220 / SUMIFS(Aux_Totales!$N:$N, Aux_Totales!$F:$F, $F224, Aux_Totales!$A:$A, Aperturas!$A$2), 0))</f>
        <v/>
      </c>
      <c r="PAD224" s="21" t="str">
        <f>IF(PAD220 = "", "", IFERROR(PAD220 / SUMIFS(Aux_Totales!$N:$N, Aux_Totales!$F:$F, $F224, Aux_Totales!$A:$A, Aperturas!$A$2), 0))</f>
        <v/>
      </c>
      <c r="PAE224" s="21" t="str">
        <f>IF(PAE220 = "", "", IFERROR(PAE220 / SUMIFS(Aux_Totales!$N:$N, Aux_Totales!$F:$F, $F224, Aux_Totales!$A:$A, Aperturas!$A$2), 0))</f>
        <v/>
      </c>
      <c r="PAF224" s="21" t="str">
        <f>IF(PAF220 = "", "", IFERROR(PAF220 / SUMIFS(Aux_Totales!$N:$N, Aux_Totales!$F:$F, $F224, Aux_Totales!$A:$A, Aperturas!$A$2), 0))</f>
        <v/>
      </c>
      <c r="PAG224" s="21" t="str">
        <f>IF(PAG220 = "", "", IFERROR(PAG220 / SUMIFS(Aux_Totales!$N:$N, Aux_Totales!$F:$F, $F224, Aux_Totales!$A:$A, Aperturas!$A$2), 0))</f>
        <v/>
      </c>
      <c r="PAH224" s="21" t="str">
        <f>IF(PAH220 = "", "", IFERROR(PAH220 / SUMIFS(Aux_Totales!$N:$N, Aux_Totales!$F:$F, $F224, Aux_Totales!$A:$A, Aperturas!$A$2), 0))</f>
        <v/>
      </c>
      <c r="PAI224" s="21" t="str">
        <f>IF(PAI220 = "", "", IFERROR(PAI220 / SUMIFS(Aux_Totales!$N:$N, Aux_Totales!$F:$F, $F224, Aux_Totales!$A:$A, Aperturas!$A$2), 0))</f>
        <v/>
      </c>
      <c r="PAJ224" s="21" t="str">
        <f>IF(PAJ220 = "", "", IFERROR(PAJ220 / SUMIFS(Aux_Totales!$N:$N, Aux_Totales!$F:$F, $F224, Aux_Totales!$A:$A, Aperturas!$A$2), 0))</f>
        <v/>
      </c>
      <c r="PAK224" s="21" t="str">
        <f>IF(PAK220 = "", "", IFERROR(PAK220 / SUMIFS(Aux_Totales!$N:$N, Aux_Totales!$F:$F, $F224, Aux_Totales!$A:$A, Aperturas!$A$2), 0))</f>
        <v/>
      </c>
      <c r="PAL224" s="21" t="str">
        <f>IF(PAL220 = "", "", IFERROR(PAL220 / SUMIFS(Aux_Totales!$N:$N, Aux_Totales!$F:$F, $F224, Aux_Totales!$A:$A, Aperturas!$A$2), 0))</f>
        <v/>
      </c>
      <c r="PAM224" s="21" t="str">
        <f>IF(PAM220 = "", "", IFERROR(PAM220 / SUMIFS(Aux_Totales!$N:$N, Aux_Totales!$F:$F, $F224, Aux_Totales!$A:$A, Aperturas!$A$2), 0))</f>
        <v/>
      </c>
      <c r="PAN224" s="21" t="str">
        <f>IF(PAN220 = "", "", IFERROR(PAN220 / SUMIFS(Aux_Totales!$N:$N, Aux_Totales!$F:$F, $F224, Aux_Totales!$A:$A, Aperturas!$A$2), 0))</f>
        <v/>
      </c>
      <c r="PAO224" s="21" t="str">
        <f>IF(PAO220 = "", "", IFERROR(PAO220 / SUMIFS(Aux_Totales!$N:$N, Aux_Totales!$F:$F, $F224, Aux_Totales!$A:$A, Aperturas!$A$2), 0))</f>
        <v/>
      </c>
      <c r="PAP224" s="21" t="str">
        <f>IF(PAP220 = "", "", IFERROR(PAP220 / SUMIFS(Aux_Totales!$N:$N, Aux_Totales!$F:$F, $F224, Aux_Totales!$A:$A, Aperturas!$A$2), 0))</f>
        <v/>
      </c>
      <c r="PAQ224" s="21" t="str">
        <f>IF(PAQ220 = "", "", IFERROR(PAQ220 / SUMIFS(Aux_Totales!$N:$N, Aux_Totales!$F:$F, $F224, Aux_Totales!$A:$A, Aperturas!$A$2), 0))</f>
        <v/>
      </c>
      <c r="PAR224" s="21" t="str">
        <f>IF(PAR220 = "", "", IFERROR(PAR220 / SUMIFS(Aux_Totales!$N:$N, Aux_Totales!$F:$F, $F224, Aux_Totales!$A:$A, Aperturas!$A$2), 0))</f>
        <v/>
      </c>
      <c r="PAS224" s="21" t="str">
        <f>IF(PAS220 = "", "", IFERROR(PAS220 / SUMIFS(Aux_Totales!$N:$N, Aux_Totales!$F:$F, $F224, Aux_Totales!$A:$A, Aperturas!$A$2), 0))</f>
        <v/>
      </c>
      <c r="PAT224" s="21" t="str">
        <f>IF(PAT220 = "", "", IFERROR(PAT220 / SUMIFS(Aux_Totales!$N:$N, Aux_Totales!$F:$F, $F224, Aux_Totales!$A:$A, Aperturas!$A$2), 0))</f>
        <v/>
      </c>
      <c r="PAU224" s="21" t="str">
        <f>IF(PAU220 = "", "", IFERROR(PAU220 / SUMIFS(Aux_Totales!$N:$N, Aux_Totales!$F:$F, $F224, Aux_Totales!$A:$A, Aperturas!$A$2), 0))</f>
        <v/>
      </c>
      <c r="PAV224" s="21" t="str">
        <f>IF(PAV220 = "", "", IFERROR(PAV220 / SUMIFS(Aux_Totales!$N:$N, Aux_Totales!$F:$F, $F224, Aux_Totales!$A:$A, Aperturas!$A$2), 0))</f>
        <v/>
      </c>
      <c r="PAW224" s="21" t="str">
        <f>IF(PAW220 = "", "", IFERROR(PAW220 / SUMIFS(Aux_Totales!$N:$N, Aux_Totales!$F:$F, $F224, Aux_Totales!$A:$A, Aperturas!$A$2), 0))</f>
        <v/>
      </c>
      <c r="PAX224" s="21" t="str">
        <f>IF(PAX220 = "", "", IFERROR(PAX220 / SUMIFS(Aux_Totales!$N:$N, Aux_Totales!$F:$F, $F224, Aux_Totales!$A:$A, Aperturas!$A$2), 0))</f>
        <v/>
      </c>
      <c r="PAY224" s="21" t="str">
        <f>IF(PAY220 = "", "", IFERROR(PAY220 / SUMIFS(Aux_Totales!$N:$N, Aux_Totales!$F:$F, $F224, Aux_Totales!$A:$A, Aperturas!$A$2), 0))</f>
        <v/>
      </c>
      <c r="PAZ224" s="21" t="str">
        <f>IF(PAZ220 = "", "", IFERROR(PAZ220 / SUMIFS(Aux_Totales!$N:$N, Aux_Totales!$F:$F, $F224, Aux_Totales!$A:$A, Aperturas!$A$2), 0))</f>
        <v/>
      </c>
      <c r="PBA224" s="21" t="str">
        <f>IF(PBA220 = "", "", IFERROR(PBA220 / SUMIFS(Aux_Totales!$N:$N, Aux_Totales!$F:$F, $F224, Aux_Totales!$A:$A, Aperturas!$A$2), 0))</f>
        <v/>
      </c>
      <c r="PBB224" s="21" t="str">
        <f>IF(PBB220 = "", "", IFERROR(PBB220 / SUMIFS(Aux_Totales!$N:$N, Aux_Totales!$F:$F, $F224, Aux_Totales!$A:$A, Aperturas!$A$2), 0))</f>
        <v/>
      </c>
      <c r="PBC224" s="21" t="str">
        <f>IF(PBC220 = "", "", IFERROR(PBC220 / SUMIFS(Aux_Totales!$N:$N, Aux_Totales!$F:$F, $F224, Aux_Totales!$A:$A, Aperturas!$A$2), 0))</f>
        <v/>
      </c>
      <c r="PBD224" s="21" t="str">
        <f>IF(PBD220 = "", "", IFERROR(PBD220 / SUMIFS(Aux_Totales!$N:$N, Aux_Totales!$F:$F, $F224, Aux_Totales!$A:$A, Aperturas!$A$2), 0))</f>
        <v/>
      </c>
      <c r="PBE224" s="21" t="str">
        <f>IF(PBE220 = "", "", IFERROR(PBE220 / SUMIFS(Aux_Totales!$N:$N, Aux_Totales!$F:$F, $F224, Aux_Totales!$A:$A, Aperturas!$A$2), 0))</f>
        <v/>
      </c>
      <c r="PBF224" s="21" t="str">
        <f>IF(PBF220 = "", "", IFERROR(PBF220 / SUMIFS(Aux_Totales!$N:$N, Aux_Totales!$F:$F, $F224, Aux_Totales!$A:$A, Aperturas!$A$2), 0))</f>
        <v/>
      </c>
      <c r="PBG224" s="21" t="str">
        <f>IF(PBG220 = "", "", IFERROR(PBG220 / SUMIFS(Aux_Totales!$N:$N, Aux_Totales!$F:$F, $F224, Aux_Totales!$A:$A, Aperturas!$A$2), 0))</f>
        <v/>
      </c>
      <c r="PBH224" s="21" t="str">
        <f>IF(PBH220 = "", "", IFERROR(PBH220 / SUMIFS(Aux_Totales!$N:$N, Aux_Totales!$F:$F, $F224, Aux_Totales!$A:$A, Aperturas!$A$2), 0))</f>
        <v/>
      </c>
      <c r="PBI224" s="21" t="str">
        <f>IF(PBI220 = "", "", IFERROR(PBI220 / SUMIFS(Aux_Totales!$N:$N, Aux_Totales!$F:$F, $F224, Aux_Totales!$A:$A, Aperturas!$A$2), 0))</f>
        <v/>
      </c>
      <c r="PBJ224" s="21" t="str">
        <f>IF(PBJ220 = "", "", IFERROR(PBJ220 / SUMIFS(Aux_Totales!$N:$N, Aux_Totales!$F:$F, $F224, Aux_Totales!$A:$A, Aperturas!$A$2), 0))</f>
        <v/>
      </c>
      <c r="PBK224" s="21" t="str">
        <f>IF(PBK220 = "", "", IFERROR(PBK220 / SUMIFS(Aux_Totales!$N:$N, Aux_Totales!$F:$F, $F224, Aux_Totales!$A:$A, Aperturas!$A$2), 0))</f>
        <v/>
      </c>
      <c r="PBL224" s="21" t="str">
        <f>IF(PBL220 = "", "", IFERROR(PBL220 / SUMIFS(Aux_Totales!$N:$N, Aux_Totales!$F:$F, $F224, Aux_Totales!$A:$A, Aperturas!$A$2), 0))</f>
        <v/>
      </c>
      <c r="PBM224" s="21" t="str">
        <f>IF(PBM220 = "", "", IFERROR(PBM220 / SUMIFS(Aux_Totales!$N:$N, Aux_Totales!$F:$F, $F224, Aux_Totales!$A:$A, Aperturas!$A$2), 0))</f>
        <v/>
      </c>
      <c r="PBN224" s="21" t="str">
        <f>IF(PBN220 = "", "", IFERROR(PBN220 / SUMIFS(Aux_Totales!$N:$N, Aux_Totales!$F:$F, $F224, Aux_Totales!$A:$A, Aperturas!$A$2), 0))</f>
        <v/>
      </c>
      <c r="PBO224" s="21" t="str">
        <f>IF(PBO220 = "", "", IFERROR(PBO220 / SUMIFS(Aux_Totales!$N:$N, Aux_Totales!$F:$F, $F224, Aux_Totales!$A:$A, Aperturas!$A$2), 0))</f>
        <v/>
      </c>
      <c r="PBP224" s="21" t="str">
        <f>IF(PBP220 = "", "", IFERROR(PBP220 / SUMIFS(Aux_Totales!$N:$N, Aux_Totales!$F:$F, $F224, Aux_Totales!$A:$A, Aperturas!$A$2), 0))</f>
        <v/>
      </c>
      <c r="PBQ224" s="21" t="str">
        <f>IF(PBQ220 = "", "", IFERROR(PBQ220 / SUMIFS(Aux_Totales!$N:$N, Aux_Totales!$F:$F, $F224, Aux_Totales!$A:$A, Aperturas!$A$2), 0))</f>
        <v/>
      </c>
      <c r="PBR224" s="21" t="str">
        <f>IF(PBR220 = "", "", IFERROR(PBR220 / SUMIFS(Aux_Totales!$N:$N, Aux_Totales!$F:$F, $F224, Aux_Totales!$A:$A, Aperturas!$A$2), 0))</f>
        <v/>
      </c>
      <c r="PBS224" s="21" t="str">
        <f>IF(PBS220 = "", "", IFERROR(PBS220 / SUMIFS(Aux_Totales!$N:$N, Aux_Totales!$F:$F, $F224, Aux_Totales!$A:$A, Aperturas!$A$2), 0))</f>
        <v/>
      </c>
      <c r="PBT224" s="21" t="str">
        <f>IF(PBT220 = "", "", IFERROR(PBT220 / SUMIFS(Aux_Totales!$N:$N, Aux_Totales!$F:$F, $F224, Aux_Totales!$A:$A, Aperturas!$A$2), 0))</f>
        <v/>
      </c>
      <c r="PBU224" s="21" t="str">
        <f>IF(PBU220 = "", "", IFERROR(PBU220 / SUMIFS(Aux_Totales!$N:$N, Aux_Totales!$F:$F, $F224, Aux_Totales!$A:$A, Aperturas!$A$2), 0))</f>
        <v/>
      </c>
      <c r="PBV224" s="21" t="str">
        <f>IF(PBV220 = "", "", IFERROR(PBV220 / SUMIFS(Aux_Totales!$N:$N, Aux_Totales!$F:$F, $F224, Aux_Totales!$A:$A, Aperturas!$A$2), 0))</f>
        <v/>
      </c>
      <c r="PBW224" s="21" t="str">
        <f>IF(PBW220 = "", "", IFERROR(PBW220 / SUMIFS(Aux_Totales!$N:$N, Aux_Totales!$F:$F, $F224, Aux_Totales!$A:$A, Aperturas!$A$2), 0))</f>
        <v/>
      </c>
      <c r="PBX224" s="21" t="str">
        <f>IF(PBX220 = "", "", IFERROR(PBX220 / SUMIFS(Aux_Totales!$N:$N, Aux_Totales!$F:$F, $F224, Aux_Totales!$A:$A, Aperturas!$A$2), 0))</f>
        <v/>
      </c>
      <c r="PBY224" s="21" t="str">
        <f>IF(PBY220 = "", "", IFERROR(PBY220 / SUMIFS(Aux_Totales!$N:$N, Aux_Totales!$F:$F, $F224, Aux_Totales!$A:$A, Aperturas!$A$2), 0))</f>
        <v/>
      </c>
      <c r="PBZ224" s="21" t="str">
        <f>IF(PBZ220 = "", "", IFERROR(PBZ220 / SUMIFS(Aux_Totales!$N:$N, Aux_Totales!$F:$F, $F224, Aux_Totales!$A:$A, Aperturas!$A$2), 0))</f>
        <v/>
      </c>
      <c r="PCA224" s="21" t="str">
        <f>IF(PCA220 = "", "", IFERROR(PCA220 / SUMIFS(Aux_Totales!$N:$N, Aux_Totales!$F:$F, $F224, Aux_Totales!$A:$A, Aperturas!$A$2), 0))</f>
        <v/>
      </c>
      <c r="PCB224" s="21" t="str">
        <f>IF(PCB220 = "", "", IFERROR(PCB220 / SUMIFS(Aux_Totales!$N:$N, Aux_Totales!$F:$F, $F224, Aux_Totales!$A:$A, Aperturas!$A$2), 0))</f>
        <v/>
      </c>
      <c r="PCC224" s="21" t="str">
        <f>IF(PCC220 = "", "", IFERROR(PCC220 / SUMIFS(Aux_Totales!$N:$N, Aux_Totales!$F:$F, $F224, Aux_Totales!$A:$A, Aperturas!$A$2), 0))</f>
        <v/>
      </c>
      <c r="PCD224" s="21" t="str">
        <f>IF(PCD220 = "", "", IFERROR(PCD220 / SUMIFS(Aux_Totales!$N:$N, Aux_Totales!$F:$F, $F224, Aux_Totales!$A:$A, Aperturas!$A$2), 0))</f>
        <v/>
      </c>
      <c r="PCE224" s="21" t="str">
        <f>IF(PCE220 = "", "", IFERROR(PCE220 / SUMIFS(Aux_Totales!$N:$N, Aux_Totales!$F:$F, $F224, Aux_Totales!$A:$A, Aperturas!$A$2), 0))</f>
        <v/>
      </c>
      <c r="PCF224" s="21" t="str">
        <f>IF(PCF220 = "", "", IFERROR(PCF220 / SUMIFS(Aux_Totales!$N:$N, Aux_Totales!$F:$F, $F224, Aux_Totales!$A:$A, Aperturas!$A$2), 0))</f>
        <v/>
      </c>
      <c r="PCG224" s="21" t="str">
        <f>IF(PCG220 = "", "", IFERROR(PCG220 / SUMIFS(Aux_Totales!$N:$N, Aux_Totales!$F:$F, $F224, Aux_Totales!$A:$A, Aperturas!$A$2), 0))</f>
        <v/>
      </c>
      <c r="PCH224" s="21" t="str">
        <f>IF(PCH220 = "", "", IFERROR(PCH220 / SUMIFS(Aux_Totales!$N:$N, Aux_Totales!$F:$F, $F224, Aux_Totales!$A:$A, Aperturas!$A$2), 0))</f>
        <v/>
      </c>
      <c r="PCI224" s="21" t="str">
        <f>IF(PCI220 = "", "", IFERROR(PCI220 / SUMIFS(Aux_Totales!$N:$N, Aux_Totales!$F:$F, $F224, Aux_Totales!$A:$A, Aperturas!$A$2), 0))</f>
        <v/>
      </c>
      <c r="PCJ224" s="21" t="str">
        <f>IF(PCJ220 = "", "", IFERROR(PCJ220 / SUMIFS(Aux_Totales!$N:$N, Aux_Totales!$F:$F, $F224, Aux_Totales!$A:$A, Aperturas!$A$2), 0))</f>
        <v/>
      </c>
      <c r="PCK224" s="21" t="str">
        <f>IF(PCK220 = "", "", IFERROR(PCK220 / SUMIFS(Aux_Totales!$N:$N, Aux_Totales!$F:$F, $F224, Aux_Totales!$A:$A, Aperturas!$A$2), 0))</f>
        <v/>
      </c>
      <c r="PCL224" s="21" t="str">
        <f>IF(PCL220 = "", "", IFERROR(PCL220 / SUMIFS(Aux_Totales!$N:$N, Aux_Totales!$F:$F, $F224, Aux_Totales!$A:$A, Aperturas!$A$2), 0))</f>
        <v/>
      </c>
      <c r="PCM224" s="21" t="str">
        <f>IF(PCM220 = "", "", IFERROR(PCM220 / SUMIFS(Aux_Totales!$N:$N, Aux_Totales!$F:$F, $F224, Aux_Totales!$A:$A, Aperturas!$A$2), 0))</f>
        <v/>
      </c>
      <c r="PCN224" s="21" t="str">
        <f>IF(PCN220 = "", "", IFERROR(PCN220 / SUMIFS(Aux_Totales!$N:$N, Aux_Totales!$F:$F, $F224, Aux_Totales!$A:$A, Aperturas!$A$2), 0))</f>
        <v/>
      </c>
      <c r="PCO224" s="21" t="str">
        <f>IF(PCO220 = "", "", IFERROR(PCO220 / SUMIFS(Aux_Totales!$N:$N, Aux_Totales!$F:$F, $F224, Aux_Totales!$A:$A, Aperturas!$A$2), 0))</f>
        <v/>
      </c>
      <c r="PCP224" s="21" t="str">
        <f>IF(PCP220 = "", "", IFERROR(PCP220 / SUMIFS(Aux_Totales!$N:$N, Aux_Totales!$F:$F, $F224, Aux_Totales!$A:$A, Aperturas!$A$2), 0))</f>
        <v/>
      </c>
      <c r="PCQ224" s="21" t="str">
        <f>IF(PCQ220 = "", "", IFERROR(PCQ220 / SUMIFS(Aux_Totales!$N:$N, Aux_Totales!$F:$F, $F224, Aux_Totales!$A:$A, Aperturas!$A$2), 0))</f>
        <v/>
      </c>
      <c r="PCR224" s="21" t="str">
        <f>IF(PCR220 = "", "", IFERROR(PCR220 / SUMIFS(Aux_Totales!$N:$N, Aux_Totales!$F:$F, $F224, Aux_Totales!$A:$A, Aperturas!$A$2), 0))</f>
        <v/>
      </c>
      <c r="PCS224" s="21" t="str">
        <f>IF(PCS220 = "", "", IFERROR(PCS220 / SUMIFS(Aux_Totales!$N:$N, Aux_Totales!$F:$F, $F224, Aux_Totales!$A:$A, Aperturas!$A$2), 0))</f>
        <v/>
      </c>
      <c r="PCT224" s="21" t="str">
        <f>IF(PCT220 = "", "", IFERROR(PCT220 / SUMIFS(Aux_Totales!$N:$N, Aux_Totales!$F:$F, $F224, Aux_Totales!$A:$A, Aperturas!$A$2), 0))</f>
        <v/>
      </c>
      <c r="PCU224" s="21" t="str">
        <f>IF(PCU220 = "", "", IFERROR(PCU220 / SUMIFS(Aux_Totales!$N:$N, Aux_Totales!$F:$F, $F224, Aux_Totales!$A:$A, Aperturas!$A$2), 0))</f>
        <v/>
      </c>
      <c r="PCV224" s="21" t="str">
        <f>IF(PCV220 = "", "", IFERROR(PCV220 / SUMIFS(Aux_Totales!$N:$N, Aux_Totales!$F:$F, $F224, Aux_Totales!$A:$A, Aperturas!$A$2), 0))</f>
        <v/>
      </c>
      <c r="PCW224" s="21" t="str">
        <f>IF(PCW220 = "", "", IFERROR(PCW220 / SUMIFS(Aux_Totales!$N:$N, Aux_Totales!$F:$F, $F224, Aux_Totales!$A:$A, Aperturas!$A$2), 0))</f>
        <v/>
      </c>
      <c r="PCX224" s="21" t="str">
        <f>IF(PCX220 = "", "", IFERROR(PCX220 / SUMIFS(Aux_Totales!$N:$N, Aux_Totales!$F:$F, $F224, Aux_Totales!$A:$A, Aperturas!$A$2), 0))</f>
        <v/>
      </c>
      <c r="PCY224" s="21" t="str">
        <f>IF(PCY220 = "", "", IFERROR(PCY220 / SUMIFS(Aux_Totales!$N:$N, Aux_Totales!$F:$F, $F224, Aux_Totales!$A:$A, Aperturas!$A$2), 0))</f>
        <v/>
      </c>
      <c r="PCZ224" s="21" t="str">
        <f>IF(PCZ220 = "", "", IFERROR(PCZ220 / SUMIFS(Aux_Totales!$N:$N, Aux_Totales!$F:$F, $F224, Aux_Totales!$A:$A, Aperturas!$A$2), 0))</f>
        <v/>
      </c>
      <c r="PDA224" s="21" t="str">
        <f>IF(PDA220 = "", "", IFERROR(PDA220 / SUMIFS(Aux_Totales!$N:$N, Aux_Totales!$F:$F, $F224, Aux_Totales!$A:$A, Aperturas!$A$2), 0))</f>
        <v/>
      </c>
      <c r="PDB224" s="21" t="str">
        <f>IF(PDB220 = "", "", IFERROR(PDB220 / SUMIFS(Aux_Totales!$N:$N, Aux_Totales!$F:$F, $F224, Aux_Totales!$A:$A, Aperturas!$A$2), 0))</f>
        <v/>
      </c>
      <c r="PDC224" s="21" t="str">
        <f>IF(PDC220 = "", "", IFERROR(PDC220 / SUMIFS(Aux_Totales!$N:$N, Aux_Totales!$F:$F, $F224, Aux_Totales!$A:$A, Aperturas!$A$2), 0))</f>
        <v/>
      </c>
      <c r="PDD224" s="21" t="str">
        <f>IF(PDD220 = "", "", IFERROR(PDD220 / SUMIFS(Aux_Totales!$N:$N, Aux_Totales!$F:$F, $F224, Aux_Totales!$A:$A, Aperturas!$A$2), 0))</f>
        <v/>
      </c>
      <c r="PDE224" s="21" t="str">
        <f>IF(PDE220 = "", "", IFERROR(PDE220 / SUMIFS(Aux_Totales!$N:$N, Aux_Totales!$F:$F, $F224, Aux_Totales!$A:$A, Aperturas!$A$2), 0))</f>
        <v/>
      </c>
      <c r="PDF224" s="21" t="str">
        <f>IF(PDF220 = "", "", IFERROR(PDF220 / SUMIFS(Aux_Totales!$N:$N, Aux_Totales!$F:$F, $F224, Aux_Totales!$A:$A, Aperturas!$A$2), 0))</f>
        <v/>
      </c>
      <c r="PDG224" s="21" t="str">
        <f>IF(PDG220 = "", "", IFERROR(PDG220 / SUMIFS(Aux_Totales!$N:$N, Aux_Totales!$F:$F, $F224, Aux_Totales!$A:$A, Aperturas!$A$2), 0))</f>
        <v/>
      </c>
      <c r="PDH224" s="21" t="str">
        <f>IF(PDH220 = "", "", IFERROR(PDH220 / SUMIFS(Aux_Totales!$N:$N, Aux_Totales!$F:$F, $F224, Aux_Totales!$A:$A, Aperturas!$A$2), 0))</f>
        <v/>
      </c>
      <c r="PDI224" s="21" t="str">
        <f>IF(PDI220 = "", "", IFERROR(PDI220 / SUMIFS(Aux_Totales!$N:$N, Aux_Totales!$F:$F, $F224, Aux_Totales!$A:$A, Aperturas!$A$2), 0))</f>
        <v/>
      </c>
      <c r="PDJ224" s="21" t="str">
        <f>IF(PDJ220 = "", "", IFERROR(PDJ220 / SUMIFS(Aux_Totales!$N:$N, Aux_Totales!$F:$F, $F224, Aux_Totales!$A:$A, Aperturas!$A$2), 0))</f>
        <v/>
      </c>
      <c r="PDK224" s="21" t="str">
        <f>IF(PDK220 = "", "", IFERROR(PDK220 / SUMIFS(Aux_Totales!$N:$N, Aux_Totales!$F:$F, $F224, Aux_Totales!$A:$A, Aperturas!$A$2), 0))</f>
        <v/>
      </c>
      <c r="PDL224" s="21" t="str">
        <f>IF(PDL220 = "", "", IFERROR(PDL220 / SUMIFS(Aux_Totales!$N:$N, Aux_Totales!$F:$F, $F224, Aux_Totales!$A:$A, Aperturas!$A$2), 0))</f>
        <v/>
      </c>
      <c r="PDM224" s="21" t="str">
        <f>IF(PDM220 = "", "", IFERROR(PDM220 / SUMIFS(Aux_Totales!$N:$N, Aux_Totales!$F:$F, $F224, Aux_Totales!$A:$A, Aperturas!$A$2), 0))</f>
        <v/>
      </c>
      <c r="PDN224" s="21" t="str">
        <f>IF(PDN220 = "", "", IFERROR(PDN220 / SUMIFS(Aux_Totales!$N:$N, Aux_Totales!$F:$F, $F224, Aux_Totales!$A:$A, Aperturas!$A$2), 0))</f>
        <v/>
      </c>
      <c r="PDO224" s="21" t="str">
        <f>IF(PDO220 = "", "", IFERROR(PDO220 / SUMIFS(Aux_Totales!$N:$N, Aux_Totales!$F:$F, $F224, Aux_Totales!$A:$A, Aperturas!$A$2), 0))</f>
        <v/>
      </c>
      <c r="PDP224" s="21" t="str">
        <f>IF(PDP220 = "", "", IFERROR(PDP220 / SUMIFS(Aux_Totales!$N:$N, Aux_Totales!$F:$F, $F224, Aux_Totales!$A:$A, Aperturas!$A$2), 0))</f>
        <v/>
      </c>
      <c r="PDQ224" s="21" t="str">
        <f>IF(PDQ220 = "", "", IFERROR(PDQ220 / SUMIFS(Aux_Totales!$N:$N, Aux_Totales!$F:$F, $F224, Aux_Totales!$A:$A, Aperturas!$A$2), 0))</f>
        <v/>
      </c>
      <c r="PDR224" s="21" t="str">
        <f>IF(PDR220 = "", "", IFERROR(PDR220 / SUMIFS(Aux_Totales!$N:$N, Aux_Totales!$F:$F, $F224, Aux_Totales!$A:$A, Aperturas!$A$2), 0))</f>
        <v/>
      </c>
      <c r="PDS224" s="21" t="str">
        <f>IF(PDS220 = "", "", IFERROR(PDS220 / SUMIFS(Aux_Totales!$N:$N, Aux_Totales!$F:$F, $F224, Aux_Totales!$A:$A, Aperturas!$A$2), 0))</f>
        <v/>
      </c>
      <c r="PDT224" s="21" t="str">
        <f>IF(PDT220 = "", "", IFERROR(PDT220 / SUMIFS(Aux_Totales!$N:$N, Aux_Totales!$F:$F, $F224, Aux_Totales!$A:$A, Aperturas!$A$2), 0))</f>
        <v/>
      </c>
      <c r="PDU224" s="21" t="str">
        <f>IF(PDU220 = "", "", IFERROR(PDU220 / SUMIFS(Aux_Totales!$N:$N, Aux_Totales!$F:$F, $F224, Aux_Totales!$A:$A, Aperturas!$A$2), 0))</f>
        <v/>
      </c>
      <c r="PDV224" s="21" t="str">
        <f>IF(PDV220 = "", "", IFERROR(PDV220 / SUMIFS(Aux_Totales!$N:$N, Aux_Totales!$F:$F, $F224, Aux_Totales!$A:$A, Aperturas!$A$2), 0))</f>
        <v/>
      </c>
      <c r="PDW224" s="21" t="str">
        <f>IF(PDW220 = "", "", IFERROR(PDW220 / SUMIFS(Aux_Totales!$N:$N, Aux_Totales!$F:$F, $F224, Aux_Totales!$A:$A, Aperturas!$A$2), 0))</f>
        <v/>
      </c>
      <c r="PDX224" s="21" t="str">
        <f>IF(PDX220 = "", "", IFERROR(PDX220 / SUMIFS(Aux_Totales!$N:$N, Aux_Totales!$F:$F, $F224, Aux_Totales!$A:$A, Aperturas!$A$2), 0))</f>
        <v/>
      </c>
      <c r="PDY224" s="21" t="str">
        <f>IF(PDY220 = "", "", IFERROR(PDY220 / SUMIFS(Aux_Totales!$N:$N, Aux_Totales!$F:$F, $F224, Aux_Totales!$A:$A, Aperturas!$A$2), 0))</f>
        <v/>
      </c>
      <c r="PDZ224" s="21" t="str">
        <f>IF(PDZ220 = "", "", IFERROR(PDZ220 / SUMIFS(Aux_Totales!$N:$N, Aux_Totales!$F:$F, $F224, Aux_Totales!$A:$A, Aperturas!$A$2), 0))</f>
        <v/>
      </c>
      <c r="PEA224" s="21" t="str">
        <f>IF(PEA220 = "", "", IFERROR(PEA220 / SUMIFS(Aux_Totales!$N:$N, Aux_Totales!$F:$F, $F224, Aux_Totales!$A:$A, Aperturas!$A$2), 0))</f>
        <v/>
      </c>
      <c r="PEB224" s="21" t="str">
        <f>IF(PEB220 = "", "", IFERROR(PEB220 / SUMIFS(Aux_Totales!$N:$N, Aux_Totales!$F:$F, $F224, Aux_Totales!$A:$A, Aperturas!$A$2), 0))</f>
        <v/>
      </c>
      <c r="PEC224" s="21" t="str">
        <f>IF(PEC220 = "", "", IFERROR(PEC220 / SUMIFS(Aux_Totales!$N:$N, Aux_Totales!$F:$F, $F224, Aux_Totales!$A:$A, Aperturas!$A$2), 0))</f>
        <v/>
      </c>
      <c r="PED224" s="21" t="str">
        <f>IF(PED220 = "", "", IFERROR(PED220 / SUMIFS(Aux_Totales!$N:$N, Aux_Totales!$F:$F, $F224, Aux_Totales!$A:$A, Aperturas!$A$2), 0))</f>
        <v/>
      </c>
      <c r="PEE224" s="21" t="str">
        <f>IF(PEE220 = "", "", IFERROR(PEE220 / SUMIFS(Aux_Totales!$N:$N, Aux_Totales!$F:$F, $F224, Aux_Totales!$A:$A, Aperturas!$A$2), 0))</f>
        <v/>
      </c>
      <c r="PEF224" s="21" t="str">
        <f>IF(PEF220 = "", "", IFERROR(PEF220 / SUMIFS(Aux_Totales!$N:$N, Aux_Totales!$F:$F, $F224, Aux_Totales!$A:$A, Aperturas!$A$2), 0))</f>
        <v/>
      </c>
      <c r="PEG224" s="21" t="str">
        <f>IF(PEG220 = "", "", IFERROR(PEG220 / SUMIFS(Aux_Totales!$N:$N, Aux_Totales!$F:$F, $F224, Aux_Totales!$A:$A, Aperturas!$A$2), 0))</f>
        <v/>
      </c>
      <c r="PEH224" s="21" t="str">
        <f>IF(PEH220 = "", "", IFERROR(PEH220 / SUMIFS(Aux_Totales!$N:$N, Aux_Totales!$F:$F, $F224, Aux_Totales!$A:$A, Aperturas!$A$2), 0))</f>
        <v/>
      </c>
      <c r="PEI224" s="21" t="str">
        <f>IF(PEI220 = "", "", IFERROR(PEI220 / SUMIFS(Aux_Totales!$N:$N, Aux_Totales!$F:$F, $F224, Aux_Totales!$A:$A, Aperturas!$A$2), 0))</f>
        <v/>
      </c>
      <c r="PEJ224" s="21" t="str">
        <f>IF(PEJ220 = "", "", IFERROR(PEJ220 / SUMIFS(Aux_Totales!$N:$N, Aux_Totales!$F:$F, $F224, Aux_Totales!$A:$A, Aperturas!$A$2), 0))</f>
        <v/>
      </c>
      <c r="PEK224" s="21" t="str">
        <f>IF(PEK220 = "", "", IFERROR(PEK220 / SUMIFS(Aux_Totales!$N:$N, Aux_Totales!$F:$F, $F224, Aux_Totales!$A:$A, Aperturas!$A$2), 0))</f>
        <v/>
      </c>
      <c r="PEL224" s="21" t="str">
        <f>IF(PEL220 = "", "", IFERROR(PEL220 / SUMIFS(Aux_Totales!$N:$N, Aux_Totales!$F:$F, $F224, Aux_Totales!$A:$A, Aperturas!$A$2), 0))</f>
        <v/>
      </c>
      <c r="PEM224" s="21" t="str">
        <f>IF(PEM220 = "", "", IFERROR(PEM220 / SUMIFS(Aux_Totales!$N:$N, Aux_Totales!$F:$F, $F224, Aux_Totales!$A:$A, Aperturas!$A$2), 0))</f>
        <v/>
      </c>
      <c r="PEN224" s="21" t="str">
        <f>IF(PEN220 = "", "", IFERROR(PEN220 / SUMIFS(Aux_Totales!$N:$N, Aux_Totales!$F:$F, $F224, Aux_Totales!$A:$A, Aperturas!$A$2), 0))</f>
        <v/>
      </c>
      <c r="PEO224" s="21" t="str">
        <f>IF(PEO220 = "", "", IFERROR(PEO220 / SUMIFS(Aux_Totales!$N:$N, Aux_Totales!$F:$F, $F224, Aux_Totales!$A:$A, Aperturas!$A$2), 0))</f>
        <v/>
      </c>
      <c r="PEP224" s="21" t="str">
        <f>IF(PEP220 = "", "", IFERROR(PEP220 / SUMIFS(Aux_Totales!$N:$N, Aux_Totales!$F:$F, $F224, Aux_Totales!$A:$A, Aperturas!$A$2), 0))</f>
        <v/>
      </c>
      <c r="PEQ224" s="21" t="str">
        <f>IF(PEQ220 = "", "", IFERROR(PEQ220 / SUMIFS(Aux_Totales!$N:$N, Aux_Totales!$F:$F, $F224, Aux_Totales!$A:$A, Aperturas!$A$2), 0))</f>
        <v/>
      </c>
      <c r="PER224" s="21" t="str">
        <f>IF(PER220 = "", "", IFERROR(PER220 / SUMIFS(Aux_Totales!$N:$N, Aux_Totales!$F:$F, $F224, Aux_Totales!$A:$A, Aperturas!$A$2), 0))</f>
        <v/>
      </c>
      <c r="PES224" s="21" t="str">
        <f>IF(PES220 = "", "", IFERROR(PES220 / SUMIFS(Aux_Totales!$N:$N, Aux_Totales!$F:$F, $F224, Aux_Totales!$A:$A, Aperturas!$A$2), 0))</f>
        <v/>
      </c>
      <c r="PET224" s="21" t="str">
        <f>IF(PET220 = "", "", IFERROR(PET220 / SUMIFS(Aux_Totales!$N:$N, Aux_Totales!$F:$F, $F224, Aux_Totales!$A:$A, Aperturas!$A$2), 0))</f>
        <v/>
      </c>
      <c r="PEU224" s="21" t="str">
        <f>IF(PEU220 = "", "", IFERROR(PEU220 / SUMIFS(Aux_Totales!$N:$N, Aux_Totales!$F:$F, $F224, Aux_Totales!$A:$A, Aperturas!$A$2), 0))</f>
        <v/>
      </c>
      <c r="PEV224" s="21" t="str">
        <f>IF(PEV220 = "", "", IFERROR(PEV220 / SUMIFS(Aux_Totales!$N:$N, Aux_Totales!$F:$F, $F224, Aux_Totales!$A:$A, Aperturas!$A$2), 0))</f>
        <v/>
      </c>
      <c r="PEW224" s="21" t="str">
        <f>IF(PEW220 = "", "", IFERROR(PEW220 / SUMIFS(Aux_Totales!$N:$N, Aux_Totales!$F:$F, $F224, Aux_Totales!$A:$A, Aperturas!$A$2), 0))</f>
        <v/>
      </c>
      <c r="PEX224" s="21" t="str">
        <f>IF(PEX220 = "", "", IFERROR(PEX220 / SUMIFS(Aux_Totales!$N:$N, Aux_Totales!$F:$F, $F224, Aux_Totales!$A:$A, Aperturas!$A$2), 0))</f>
        <v/>
      </c>
      <c r="PEY224" s="21" t="str">
        <f>IF(PEY220 = "", "", IFERROR(PEY220 / SUMIFS(Aux_Totales!$N:$N, Aux_Totales!$F:$F, $F224, Aux_Totales!$A:$A, Aperturas!$A$2), 0))</f>
        <v/>
      </c>
      <c r="PEZ224" s="21" t="str">
        <f>IF(PEZ220 = "", "", IFERROR(PEZ220 / SUMIFS(Aux_Totales!$N:$N, Aux_Totales!$F:$F, $F224, Aux_Totales!$A:$A, Aperturas!$A$2), 0))</f>
        <v/>
      </c>
      <c r="PFA224" s="21" t="str">
        <f>IF(PFA220 = "", "", IFERROR(PFA220 / SUMIFS(Aux_Totales!$N:$N, Aux_Totales!$F:$F, $F224, Aux_Totales!$A:$A, Aperturas!$A$2), 0))</f>
        <v/>
      </c>
      <c r="PFB224" s="21" t="str">
        <f>IF(PFB220 = "", "", IFERROR(PFB220 / SUMIFS(Aux_Totales!$N:$N, Aux_Totales!$F:$F, $F224, Aux_Totales!$A:$A, Aperturas!$A$2), 0))</f>
        <v/>
      </c>
      <c r="PFC224" s="21" t="str">
        <f>IF(PFC220 = "", "", IFERROR(PFC220 / SUMIFS(Aux_Totales!$N:$N, Aux_Totales!$F:$F, $F224, Aux_Totales!$A:$A, Aperturas!$A$2), 0))</f>
        <v/>
      </c>
      <c r="PFD224" s="21" t="str">
        <f>IF(PFD220 = "", "", IFERROR(PFD220 / SUMIFS(Aux_Totales!$N:$N, Aux_Totales!$F:$F, $F224, Aux_Totales!$A:$A, Aperturas!$A$2), 0))</f>
        <v/>
      </c>
      <c r="PFE224" s="21" t="str">
        <f>IF(PFE220 = "", "", IFERROR(PFE220 / SUMIFS(Aux_Totales!$N:$N, Aux_Totales!$F:$F, $F224, Aux_Totales!$A:$A, Aperturas!$A$2), 0))</f>
        <v/>
      </c>
      <c r="PFF224" s="21" t="str">
        <f>IF(PFF220 = "", "", IFERROR(PFF220 / SUMIFS(Aux_Totales!$N:$N, Aux_Totales!$F:$F, $F224, Aux_Totales!$A:$A, Aperturas!$A$2), 0))</f>
        <v/>
      </c>
      <c r="PFG224" s="21" t="str">
        <f>IF(PFG220 = "", "", IFERROR(PFG220 / SUMIFS(Aux_Totales!$N:$N, Aux_Totales!$F:$F, $F224, Aux_Totales!$A:$A, Aperturas!$A$2), 0))</f>
        <v/>
      </c>
      <c r="PFH224" s="21" t="str">
        <f>IF(PFH220 = "", "", IFERROR(PFH220 / SUMIFS(Aux_Totales!$N:$N, Aux_Totales!$F:$F, $F224, Aux_Totales!$A:$A, Aperturas!$A$2), 0))</f>
        <v/>
      </c>
      <c r="PFI224" s="21" t="str">
        <f>IF(PFI220 = "", "", IFERROR(PFI220 / SUMIFS(Aux_Totales!$N:$N, Aux_Totales!$F:$F, $F224, Aux_Totales!$A:$A, Aperturas!$A$2), 0))</f>
        <v/>
      </c>
      <c r="PFJ224" s="21" t="str">
        <f>IF(PFJ220 = "", "", IFERROR(PFJ220 / SUMIFS(Aux_Totales!$N:$N, Aux_Totales!$F:$F, $F224, Aux_Totales!$A:$A, Aperturas!$A$2), 0))</f>
        <v/>
      </c>
      <c r="PFK224" s="21" t="str">
        <f>IF(PFK220 = "", "", IFERROR(PFK220 / SUMIFS(Aux_Totales!$N:$N, Aux_Totales!$F:$F, $F224, Aux_Totales!$A:$A, Aperturas!$A$2), 0))</f>
        <v/>
      </c>
      <c r="PFL224" s="21" t="str">
        <f>IF(PFL220 = "", "", IFERROR(PFL220 / SUMIFS(Aux_Totales!$N:$N, Aux_Totales!$F:$F, $F224, Aux_Totales!$A:$A, Aperturas!$A$2), 0))</f>
        <v/>
      </c>
      <c r="PFM224" s="21" t="str">
        <f>IF(PFM220 = "", "", IFERROR(PFM220 / SUMIFS(Aux_Totales!$N:$N, Aux_Totales!$F:$F, $F224, Aux_Totales!$A:$A, Aperturas!$A$2), 0))</f>
        <v/>
      </c>
      <c r="PFN224" s="21" t="str">
        <f>IF(PFN220 = "", "", IFERROR(PFN220 / SUMIFS(Aux_Totales!$N:$N, Aux_Totales!$F:$F, $F224, Aux_Totales!$A:$A, Aperturas!$A$2), 0))</f>
        <v/>
      </c>
      <c r="PFO224" s="21" t="str">
        <f>IF(PFO220 = "", "", IFERROR(PFO220 / SUMIFS(Aux_Totales!$N:$N, Aux_Totales!$F:$F, $F224, Aux_Totales!$A:$A, Aperturas!$A$2), 0))</f>
        <v/>
      </c>
      <c r="PFP224" s="21" t="str">
        <f>IF(PFP220 = "", "", IFERROR(PFP220 / SUMIFS(Aux_Totales!$N:$N, Aux_Totales!$F:$F, $F224, Aux_Totales!$A:$A, Aperturas!$A$2), 0))</f>
        <v/>
      </c>
      <c r="PFQ224" s="21" t="str">
        <f>IF(PFQ220 = "", "", IFERROR(PFQ220 / SUMIFS(Aux_Totales!$N:$N, Aux_Totales!$F:$F, $F224, Aux_Totales!$A:$A, Aperturas!$A$2), 0))</f>
        <v/>
      </c>
      <c r="PFR224" s="21" t="str">
        <f>IF(PFR220 = "", "", IFERROR(PFR220 / SUMIFS(Aux_Totales!$N:$N, Aux_Totales!$F:$F, $F224, Aux_Totales!$A:$A, Aperturas!$A$2), 0))</f>
        <v/>
      </c>
      <c r="PFS224" s="21" t="str">
        <f>IF(PFS220 = "", "", IFERROR(PFS220 / SUMIFS(Aux_Totales!$N:$N, Aux_Totales!$F:$F, $F224, Aux_Totales!$A:$A, Aperturas!$A$2), 0))</f>
        <v/>
      </c>
      <c r="PFT224" s="21" t="str">
        <f>IF(PFT220 = "", "", IFERROR(PFT220 / SUMIFS(Aux_Totales!$N:$N, Aux_Totales!$F:$F, $F224, Aux_Totales!$A:$A, Aperturas!$A$2), 0))</f>
        <v/>
      </c>
      <c r="PFU224" s="21" t="str">
        <f>IF(PFU220 = "", "", IFERROR(PFU220 / SUMIFS(Aux_Totales!$N:$N, Aux_Totales!$F:$F, $F224, Aux_Totales!$A:$A, Aperturas!$A$2), 0))</f>
        <v/>
      </c>
      <c r="PFV224" s="21" t="str">
        <f>IF(PFV220 = "", "", IFERROR(PFV220 / SUMIFS(Aux_Totales!$N:$N, Aux_Totales!$F:$F, $F224, Aux_Totales!$A:$A, Aperturas!$A$2), 0))</f>
        <v/>
      </c>
      <c r="PFW224" s="21" t="str">
        <f>IF(PFW220 = "", "", IFERROR(PFW220 / SUMIFS(Aux_Totales!$N:$N, Aux_Totales!$F:$F, $F224, Aux_Totales!$A:$A, Aperturas!$A$2), 0))</f>
        <v/>
      </c>
      <c r="PFX224" s="21" t="str">
        <f>IF(PFX220 = "", "", IFERROR(PFX220 / SUMIFS(Aux_Totales!$N:$N, Aux_Totales!$F:$F, $F224, Aux_Totales!$A:$A, Aperturas!$A$2), 0))</f>
        <v/>
      </c>
      <c r="PFY224" s="21" t="str">
        <f>IF(PFY220 = "", "", IFERROR(PFY220 / SUMIFS(Aux_Totales!$N:$N, Aux_Totales!$F:$F, $F224, Aux_Totales!$A:$A, Aperturas!$A$2), 0))</f>
        <v/>
      </c>
      <c r="PFZ224" s="21" t="str">
        <f>IF(PFZ220 = "", "", IFERROR(PFZ220 / SUMIFS(Aux_Totales!$N:$N, Aux_Totales!$F:$F, $F224, Aux_Totales!$A:$A, Aperturas!$A$2), 0))</f>
        <v/>
      </c>
      <c r="PGA224" s="21" t="str">
        <f>IF(PGA220 = "", "", IFERROR(PGA220 / SUMIFS(Aux_Totales!$N:$N, Aux_Totales!$F:$F, $F224, Aux_Totales!$A:$A, Aperturas!$A$2), 0))</f>
        <v/>
      </c>
      <c r="PGB224" s="21" t="str">
        <f>IF(PGB220 = "", "", IFERROR(PGB220 / SUMIFS(Aux_Totales!$N:$N, Aux_Totales!$F:$F, $F224, Aux_Totales!$A:$A, Aperturas!$A$2), 0))</f>
        <v/>
      </c>
      <c r="PGC224" s="21" t="str">
        <f>IF(PGC220 = "", "", IFERROR(PGC220 / SUMIFS(Aux_Totales!$N:$N, Aux_Totales!$F:$F, $F224, Aux_Totales!$A:$A, Aperturas!$A$2), 0))</f>
        <v/>
      </c>
      <c r="PGD224" s="21" t="str">
        <f>IF(PGD220 = "", "", IFERROR(PGD220 / SUMIFS(Aux_Totales!$N:$N, Aux_Totales!$F:$F, $F224, Aux_Totales!$A:$A, Aperturas!$A$2), 0))</f>
        <v/>
      </c>
      <c r="PGE224" s="21" t="str">
        <f>IF(PGE220 = "", "", IFERROR(PGE220 / SUMIFS(Aux_Totales!$N:$N, Aux_Totales!$F:$F, $F224, Aux_Totales!$A:$A, Aperturas!$A$2), 0))</f>
        <v/>
      </c>
      <c r="PGF224" s="21" t="str">
        <f>IF(PGF220 = "", "", IFERROR(PGF220 / SUMIFS(Aux_Totales!$N:$N, Aux_Totales!$F:$F, $F224, Aux_Totales!$A:$A, Aperturas!$A$2), 0))</f>
        <v/>
      </c>
      <c r="PGG224" s="21" t="str">
        <f>IF(PGG220 = "", "", IFERROR(PGG220 / SUMIFS(Aux_Totales!$N:$N, Aux_Totales!$F:$F, $F224, Aux_Totales!$A:$A, Aperturas!$A$2), 0))</f>
        <v/>
      </c>
      <c r="PGH224" s="21" t="str">
        <f>IF(PGH220 = "", "", IFERROR(PGH220 / SUMIFS(Aux_Totales!$N:$N, Aux_Totales!$F:$F, $F224, Aux_Totales!$A:$A, Aperturas!$A$2), 0))</f>
        <v/>
      </c>
      <c r="PGI224" s="21" t="str">
        <f>IF(PGI220 = "", "", IFERROR(PGI220 / SUMIFS(Aux_Totales!$N:$N, Aux_Totales!$F:$F, $F224, Aux_Totales!$A:$A, Aperturas!$A$2), 0))</f>
        <v/>
      </c>
      <c r="PGJ224" s="21" t="str">
        <f>IF(PGJ220 = "", "", IFERROR(PGJ220 / SUMIFS(Aux_Totales!$N:$N, Aux_Totales!$F:$F, $F224, Aux_Totales!$A:$A, Aperturas!$A$2), 0))</f>
        <v/>
      </c>
      <c r="PGK224" s="21" t="str">
        <f>IF(PGK220 = "", "", IFERROR(PGK220 / SUMIFS(Aux_Totales!$N:$N, Aux_Totales!$F:$F, $F224, Aux_Totales!$A:$A, Aperturas!$A$2), 0))</f>
        <v/>
      </c>
      <c r="PGL224" s="21" t="str">
        <f>IF(PGL220 = "", "", IFERROR(PGL220 / SUMIFS(Aux_Totales!$N:$N, Aux_Totales!$F:$F, $F224, Aux_Totales!$A:$A, Aperturas!$A$2), 0))</f>
        <v/>
      </c>
      <c r="PGM224" s="21" t="str">
        <f>IF(PGM220 = "", "", IFERROR(PGM220 / SUMIFS(Aux_Totales!$N:$N, Aux_Totales!$F:$F, $F224, Aux_Totales!$A:$A, Aperturas!$A$2), 0))</f>
        <v/>
      </c>
      <c r="PGN224" s="21" t="str">
        <f>IF(PGN220 = "", "", IFERROR(PGN220 / SUMIFS(Aux_Totales!$N:$N, Aux_Totales!$F:$F, $F224, Aux_Totales!$A:$A, Aperturas!$A$2), 0))</f>
        <v/>
      </c>
      <c r="PGO224" s="21" t="str">
        <f>IF(PGO220 = "", "", IFERROR(PGO220 / SUMIFS(Aux_Totales!$N:$N, Aux_Totales!$F:$F, $F224, Aux_Totales!$A:$A, Aperturas!$A$2), 0))</f>
        <v/>
      </c>
      <c r="PGP224" s="21" t="str">
        <f>IF(PGP220 = "", "", IFERROR(PGP220 / SUMIFS(Aux_Totales!$N:$N, Aux_Totales!$F:$F, $F224, Aux_Totales!$A:$A, Aperturas!$A$2), 0))</f>
        <v/>
      </c>
      <c r="PGQ224" s="21" t="str">
        <f>IF(PGQ220 = "", "", IFERROR(PGQ220 / SUMIFS(Aux_Totales!$N:$N, Aux_Totales!$F:$F, $F224, Aux_Totales!$A:$A, Aperturas!$A$2), 0))</f>
        <v/>
      </c>
      <c r="PGR224" s="21" t="str">
        <f>IF(PGR220 = "", "", IFERROR(PGR220 / SUMIFS(Aux_Totales!$N:$N, Aux_Totales!$F:$F, $F224, Aux_Totales!$A:$A, Aperturas!$A$2), 0))</f>
        <v/>
      </c>
      <c r="PGS224" s="21" t="str">
        <f>IF(PGS220 = "", "", IFERROR(PGS220 / SUMIFS(Aux_Totales!$N:$N, Aux_Totales!$F:$F, $F224, Aux_Totales!$A:$A, Aperturas!$A$2), 0))</f>
        <v/>
      </c>
      <c r="PGT224" s="21" t="str">
        <f>IF(PGT220 = "", "", IFERROR(PGT220 / SUMIFS(Aux_Totales!$N:$N, Aux_Totales!$F:$F, $F224, Aux_Totales!$A:$A, Aperturas!$A$2), 0))</f>
        <v/>
      </c>
      <c r="PGU224" s="21" t="str">
        <f>IF(PGU220 = "", "", IFERROR(PGU220 / SUMIFS(Aux_Totales!$N:$N, Aux_Totales!$F:$F, $F224, Aux_Totales!$A:$A, Aperturas!$A$2), 0))</f>
        <v/>
      </c>
      <c r="PGV224" s="21" t="str">
        <f>IF(PGV220 = "", "", IFERROR(PGV220 / SUMIFS(Aux_Totales!$N:$N, Aux_Totales!$F:$F, $F224, Aux_Totales!$A:$A, Aperturas!$A$2), 0))</f>
        <v/>
      </c>
      <c r="PGW224" s="21" t="str">
        <f>IF(PGW220 = "", "", IFERROR(PGW220 / SUMIFS(Aux_Totales!$N:$N, Aux_Totales!$F:$F, $F224, Aux_Totales!$A:$A, Aperturas!$A$2), 0))</f>
        <v/>
      </c>
      <c r="PGX224" s="21" t="str">
        <f>IF(PGX220 = "", "", IFERROR(PGX220 / SUMIFS(Aux_Totales!$N:$N, Aux_Totales!$F:$F, $F224, Aux_Totales!$A:$A, Aperturas!$A$2), 0))</f>
        <v/>
      </c>
      <c r="PGY224" s="21" t="str">
        <f>IF(PGY220 = "", "", IFERROR(PGY220 / SUMIFS(Aux_Totales!$N:$N, Aux_Totales!$F:$F, $F224, Aux_Totales!$A:$A, Aperturas!$A$2), 0))</f>
        <v/>
      </c>
      <c r="PGZ224" s="21" t="str">
        <f>IF(PGZ220 = "", "", IFERROR(PGZ220 / SUMIFS(Aux_Totales!$N:$N, Aux_Totales!$F:$F, $F224, Aux_Totales!$A:$A, Aperturas!$A$2), 0))</f>
        <v/>
      </c>
      <c r="PHA224" s="21" t="str">
        <f>IF(PHA220 = "", "", IFERROR(PHA220 / SUMIFS(Aux_Totales!$N:$N, Aux_Totales!$F:$F, $F224, Aux_Totales!$A:$A, Aperturas!$A$2), 0))</f>
        <v/>
      </c>
      <c r="PHB224" s="21" t="str">
        <f>IF(PHB220 = "", "", IFERROR(PHB220 / SUMIFS(Aux_Totales!$N:$N, Aux_Totales!$F:$F, $F224, Aux_Totales!$A:$A, Aperturas!$A$2), 0))</f>
        <v/>
      </c>
      <c r="PHC224" s="21" t="str">
        <f>IF(PHC220 = "", "", IFERROR(PHC220 / SUMIFS(Aux_Totales!$N:$N, Aux_Totales!$F:$F, $F224, Aux_Totales!$A:$A, Aperturas!$A$2), 0))</f>
        <v/>
      </c>
      <c r="PHD224" s="21" t="str">
        <f>IF(PHD220 = "", "", IFERROR(PHD220 / SUMIFS(Aux_Totales!$N:$N, Aux_Totales!$F:$F, $F224, Aux_Totales!$A:$A, Aperturas!$A$2), 0))</f>
        <v/>
      </c>
      <c r="PHE224" s="21" t="str">
        <f>IF(PHE220 = "", "", IFERROR(PHE220 / SUMIFS(Aux_Totales!$N:$N, Aux_Totales!$F:$F, $F224, Aux_Totales!$A:$A, Aperturas!$A$2), 0))</f>
        <v/>
      </c>
      <c r="PHF224" s="21" t="str">
        <f>IF(PHF220 = "", "", IFERROR(PHF220 / SUMIFS(Aux_Totales!$N:$N, Aux_Totales!$F:$F, $F224, Aux_Totales!$A:$A, Aperturas!$A$2), 0))</f>
        <v/>
      </c>
      <c r="PHG224" s="21" t="str">
        <f>IF(PHG220 = "", "", IFERROR(PHG220 / SUMIFS(Aux_Totales!$N:$N, Aux_Totales!$F:$F, $F224, Aux_Totales!$A:$A, Aperturas!$A$2), 0))</f>
        <v/>
      </c>
      <c r="PHH224" s="21" t="str">
        <f>IF(PHH220 = "", "", IFERROR(PHH220 / SUMIFS(Aux_Totales!$N:$N, Aux_Totales!$F:$F, $F224, Aux_Totales!$A:$A, Aperturas!$A$2), 0))</f>
        <v/>
      </c>
      <c r="PHI224" s="21" t="str">
        <f>IF(PHI220 = "", "", IFERROR(PHI220 / SUMIFS(Aux_Totales!$N:$N, Aux_Totales!$F:$F, $F224, Aux_Totales!$A:$A, Aperturas!$A$2), 0))</f>
        <v/>
      </c>
      <c r="PHJ224" s="21" t="str">
        <f>IF(PHJ220 = "", "", IFERROR(PHJ220 / SUMIFS(Aux_Totales!$N:$N, Aux_Totales!$F:$F, $F224, Aux_Totales!$A:$A, Aperturas!$A$2), 0))</f>
        <v/>
      </c>
      <c r="PHK224" s="21" t="str">
        <f>IF(PHK220 = "", "", IFERROR(PHK220 / SUMIFS(Aux_Totales!$N:$N, Aux_Totales!$F:$F, $F224, Aux_Totales!$A:$A, Aperturas!$A$2), 0))</f>
        <v/>
      </c>
      <c r="PHL224" s="21" t="str">
        <f>IF(PHL220 = "", "", IFERROR(PHL220 / SUMIFS(Aux_Totales!$N:$N, Aux_Totales!$F:$F, $F224, Aux_Totales!$A:$A, Aperturas!$A$2), 0))</f>
        <v/>
      </c>
      <c r="PHM224" s="21" t="str">
        <f>IF(PHM220 = "", "", IFERROR(PHM220 / SUMIFS(Aux_Totales!$N:$N, Aux_Totales!$F:$F, $F224, Aux_Totales!$A:$A, Aperturas!$A$2), 0))</f>
        <v/>
      </c>
      <c r="PHN224" s="21" t="str">
        <f>IF(PHN220 = "", "", IFERROR(PHN220 / SUMIFS(Aux_Totales!$N:$N, Aux_Totales!$F:$F, $F224, Aux_Totales!$A:$A, Aperturas!$A$2), 0))</f>
        <v/>
      </c>
      <c r="PHO224" s="21" t="str">
        <f>IF(PHO220 = "", "", IFERROR(PHO220 / SUMIFS(Aux_Totales!$N:$N, Aux_Totales!$F:$F, $F224, Aux_Totales!$A:$A, Aperturas!$A$2), 0))</f>
        <v/>
      </c>
      <c r="PHP224" s="21" t="str">
        <f>IF(PHP220 = "", "", IFERROR(PHP220 / SUMIFS(Aux_Totales!$N:$N, Aux_Totales!$F:$F, $F224, Aux_Totales!$A:$A, Aperturas!$A$2), 0))</f>
        <v/>
      </c>
      <c r="PHQ224" s="21" t="str">
        <f>IF(PHQ220 = "", "", IFERROR(PHQ220 / SUMIFS(Aux_Totales!$N:$N, Aux_Totales!$F:$F, $F224, Aux_Totales!$A:$A, Aperturas!$A$2), 0))</f>
        <v/>
      </c>
      <c r="PHR224" s="21" t="str">
        <f>IF(PHR220 = "", "", IFERROR(PHR220 / SUMIFS(Aux_Totales!$N:$N, Aux_Totales!$F:$F, $F224, Aux_Totales!$A:$A, Aperturas!$A$2), 0))</f>
        <v/>
      </c>
      <c r="PHS224" s="21" t="str">
        <f>IF(PHS220 = "", "", IFERROR(PHS220 / SUMIFS(Aux_Totales!$N:$N, Aux_Totales!$F:$F, $F224, Aux_Totales!$A:$A, Aperturas!$A$2), 0))</f>
        <v/>
      </c>
      <c r="PHT224" s="21" t="str">
        <f>IF(PHT220 = "", "", IFERROR(PHT220 / SUMIFS(Aux_Totales!$N:$N, Aux_Totales!$F:$F, $F224, Aux_Totales!$A:$A, Aperturas!$A$2), 0))</f>
        <v/>
      </c>
      <c r="PHU224" s="21" t="str">
        <f>IF(PHU220 = "", "", IFERROR(PHU220 / SUMIFS(Aux_Totales!$N:$N, Aux_Totales!$F:$F, $F224, Aux_Totales!$A:$A, Aperturas!$A$2), 0))</f>
        <v/>
      </c>
      <c r="PHV224" s="21" t="str">
        <f>IF(PHV220 = "", "", IFERROR(PHV220 / SUMIFS(Aux_Totales!$N:$N, Aux_Totales!$F:$F, $F224, Aux_Totales!$A:$A, Aperturas!$A$2), 0))</f>
        <v/>
      </c>
      <c r="PHW224" s="21" t="str">
        <f>IF(PHW220 = "", "", IFERROR(PHW220 / SUMIFS(Aux_Totales!$N:$N, Aux_Totales!$F:$F, $F224, Aux_Totales!$A:$A, Aperturas!$A$2), 0))</f>
        <v/>
      </c>
      <c r="PHX224" s="21" t="str">
        <f>IF(PHX220 = "", "", IFERROR(PHX220 / SUMIFS(Aux_Totales!$N:$N, Aux_Totales!$F:$F, $F224, Aux_Totales!$A:$A, Aperturas!$A$2), 0))</f>
        <v/>
      </c>
      <c r="PHY224" s="21" t="str">
        <f>IF(PHY220 = "", "", IFERROR(PHY220 / SUMIFS(Aux_Totales!$N:$N, Aux_Totales!$F:$F, $F224, Aux_Totales!$A:$A, Aperturas!$A$2), 0))</f>
        <v/>
      </c>
      <c r="PHZ224" s="21" t="str">
        <f>IF(PHZ220 = "", "", IFERROR(PHZ220 / SUMIFS(Aux_Totales!$N:$N, Aux_Totales!$F:$F, $F224, Aux_Totales!$A:$A, Aperturas!$A$2), 0))</f>
        <v/>
      </c>
      <c r="PIA224" s="21" t="str">
        <f>IF(PIA220 = "", "", IFERROR(PIA220 / SUMIFS(Aux_Totales!$N:$N, Aux_Totales!$F:$F, $F224, Aux_Totales!$A:$A, Aperturas!$A$2), 0))</f>
        <v/>
      </c>
      <c r="PIB224" s="21" t="str">
        <f>IF(PIB220 = "", "", IFERROR(PIB220 / SUMIFS(Aux_Totales!$N:$N, Aux_Totales!$F:$F, $F224, Aux_Totales!$A:$A, Aperturas!$A$2), 0))</f>
        <v/>
      </c>
      <c r="PIC224" s="21" t="str">
        <f>IF(PIC220 = "", "", IFERROR(PIC220 / SUMIFS(Aux_Totales!$N:$N, Aux_Totales!$F:$F, $F224, Aux_Totales!$A:$A, Aperturas!$A$2), 0))</f>
        <v/>
      </c>
      <c r="PID224" s="21" t="str">
        <f>IF(PID220 = "", "", IFERROR(PID220 / SUMIFS(Aux_Totales!$N:$N, Aux_Totales!$F:$F, $F224, Aux_Totales!$A:$A, Aperturas!$A$2), 0))</f>
        <v/>
      </c>
      <c r="PIE224" s="21" t="str">
        <f>IF(PIE220 = "", "", IFERROR(PIE220 / SUMIFS(Aux_Totales!$N:$N, Aux_Totales!$F:$F, $F224, Aux_Totales!$A:$A, Aperturas!$A$2), 0))</f>
        <v/>
      </c>
      <c r="PIF224" s="21" t="str">
        <f>IF(PIF220 = "", "", IFERROR(PIF220 / SUMIFS(Aux_Totales!$N:$N, Aux_Totales!$F:$F, $F224, Aux_Totales!$A:$A, Aperturas!$A$2), 0))</f>
        <v/>
      </c>
      <c r="PIG224" s="21" t="str">
        <f>IF(PIG220 = "", "", IFERROR(PIG220 / SUMIFS(Aux_Totales!$N:$N, Aux_Totales!$F:$F, $F224, Aux_Totales!$A:$A, Aperturas!$A$2), 0))</f>
        <v/>
      </c>
      <c r="PIH224" s="21" t="str">
        <f>IF(PIH220 = "", "", IFERROR(PIH220 / SUMIFS(Aux_Totales!$N:$N, Aux_Totales!$F:$F, $F224, Aux_Totales!$A:$A, Aperturas!$A$2), 0))</f>
        <v/>
      </c>
      <c r="PII224" s="21" t="str">
        <f>IF(PII220 = "", "", IFERROR(PII220 / SUMIFS(Aux_Totales!$N:$N, Aux_Totales!$F:$F, $F224, Aux_Totales!$A:$A, Aperturas!$A$2), 0))</f>
        <v/>
      </c>
      <c r="PIJ224" s="21" t="str">
        <f>IF(PIJ220 = "", "", IFERROR(PIJ220 / SUMIFS(Aux_Totales!$N:$N, Aux_Totales!$F:$F, $F224, Aux_Totales!$A:$A, Aperturas!$A$2), 0))</f>
        <v/>
      </c>
      <c r="PIK224" s="21" t="str">
        <f>IF(PIK220 = "", "", IFERROR(PIK220 / SUMIFS(Aux_Totales!$N:$N, Aux_Totales!$F:$F, $F224, Aux_Totales!$A:$A, Aperturas!$A$2), 0))</f>
        <v/>
      </c>
      <c r="PIL224" s="21" t="str">
        <f>IF(PIL220 = "", "", IFERROR(PIL220 / SUMIFS(Aux_Totales!$N:$N, Aux_Totales!$F:$F, $F224, Aux_Totales!$A:$A, Aperturas!$A$2), 0))</f>
        <v/>
      </c>
      <c r="PIM224" s="21" t="str">
        <f>IF(PIM220 = "", "", IFERROR(PIM220 / SUMIFS(Aux_Totales!$N:$N, Aux_Totales!$F:$F, $F224, Aux_Totales!$A:$A, Aperturas!$A$2), 0))</f>
        <v/>
      </c>
      <c r="PIN224" s="21" t="str">
        <f>IF(PIN220 = "", "", IFERROR(PIN220 / SUMIFS(Aux_Totales!$N:$N, Aux_Totales!$F:$F, $F224, Aux_Totales!$A:$A, Aperturas!$A$2), 0))</f>
        <v/>
      </c>
      <c r="PIO224" s="21" t="str">
        <f>IF(PIO220 = "", "", IFERROR(PIO220 / SUMIFS(Aux_Totales!$N:$N, Aux_Totales!$F:$F, $F224, Aux_Totales!$A:$A, Aperturas!$A$2), 0))</f>
        <v/>
      </c>
      <c r="PIP224" s="21" t="str">
        <f>IF(PIP220 = "", "", IFERROR(PIP220 / SUMIFS(Aux_Totales!$N:$N, Aux_Totales!$F:$F, $F224, Aux_Totales!$A:$A, Aperturas!$A$2), 0))</f>
        <v/>
      </c>
      <c r="PIQ224" s="21" t="str">
        <f>IF(PIQ220 = "", "", IFERROR(PIQ220 / SUMIFS(Aux_Totales!$N:$N, Aux_Totales!$F:$F, $F224, Aux_Totales!$A:$A, Aperturas!$A$2), 0))</f>
        <v/>
      </c>
      <c r="PIR224" s="21" t="str">
        <f>IF(PIR220 = "", "", IFERROR(PIR220 / SUMIFS(Aux_Totales!$N:$N, Aux_Totales!$F:$F, $F224, Aux_Totales!$A:$A, Aperturas!$A$2), 0))</f>
        <v/>
      </c>
      <c r="PIS224" s="21" t="str">
        <f>IF(PIS220 = "", "", IFERROR(PIS220 / SUMIFS(Aux_Totales!$N:$N, Aux_Totales!$F:$F, $F224, Aux_Totales!$A:$A, Aperturas!$A$2), 0))</f>
        <v/>
      </c>
      <c r="PIT224" s="21" t="str">
        <f>IF(PIT220 = "", "", IFERROR(PIT220 / SUMIFS(Aux_Totales!$N:$N, Aux_Totales!$F:$F, $F224, Aux_Totales!$A:$A, Aperturas!$A$2), 0))</f>
        <v/>
      </c>
      <c r="PIU224" s="21" t="str">
        <f>IF(PIU220 = "", "", IFERROR(PIU220 / SUMIFS(Aux_Totales!$N:$N, Aux_Totales!$F:$F, $F224, Aux_Totales!$A:$A, Aperturas!$A$2), 0))</f>
        <v/>
      </c>
      <c r="PIV224" s="21" t="str">
        <f>IF(PIV220 = "", "", IFERROR(PIV220 / SUMIFS(Aux_Totales!$N:$N, Aux_Totales!$F:$F, $F224, Aux_Totales!$A:$A, Aperturas!$A$2), 0))</f>
        <v/>
      </c>
      <c r="PIW224" s="21" t="str">
        <f>IF(PIW220 = "", "", IFERROR(PIW220 / SUMIFS(Aux_Totales!$N:$N, Aux_Totales!$F:$F, $F224, Aux_Totales!$A:$A, Aperturas!$A$2), 0))</f>
        <v/>
      </c>
      <c r="PIX224" s="21" t="str">
        <f>IF(PIX220 = "", "", IFERROR(PIX220 / SUMIFS(Aux_Totales!$N:$N, Aux_Totales!$F:$F, $F224, Aux_Totales!$A:$A, Aperturas!$A$2), 0))</f>
        <v/>
      </c>
      <c r="PIY224" s="21" t="str">
        <f>IF(PIY220 = "", "", IFERROR(PIY220 / SUMIFS(Aux_Totales!$N:$N, Aux_Totales!$F:$F, $F224, Aux_Totales!$A:$A, Aperturas!$A$2), 0))</f>
        <v/>
      </c>
      <c r="PIZ224" s="21" t="str">
        <f>IF(PIZ220 = "", "", IFERROR(PIZ220 / SUMIFS(Aux_Totales!$N:$N, Aux_Totales!$F:$F, $F224, Aux_Totales!$A:$A, Aperturas!$A$2), 0))</f>
        <v/>
      </c>
      <c r="PJA224" s="21" t="str">
        <f>IF(PJA220 = "", "", IFERROR(PJA220 / SUMIFS(Aux_Totales!$N:$N, Aux_Totales!$F:$F, $F224, Aux_Totales!$A:$A, Aperturas!$A$2), 0))</f>
        <v/>
      </c>
      <c r="PJB224" s="21" t="str">
        <f>IF(PJB220 = "", "", IFERROR(PJB220 / SUMIFS(Aux_Totales!$N:$N, Aux_Totales!$F:$F, $F224, Aux_Totales!$A:$A, Aperturas!$A$2), 0))</f>
        <v/>
      </c>
      <c r="PJC224" s="21" t="str">
        <f>IF(PJC220 = "", "", IFERROR(PJC220 / SUMIFS(Aux_Totales!$N:$N, Aux_Totales!$F:$F, $F224, Aux_Totales!$A:$A, Aperturas!$A$2), 0))</f>
        <v/>
      </c>
      <c r="PJD224" s="21" t="str">
        <f>IF(PJD220 = "", "", IFERROR(PJD220 / SUMIFS(Aux_Totales!$N:$N, Aux_Totales!$F:$F, $F224, Aux_Totales!$A:$A, Aperturas!$A$2), 0))</f>
        <v/>
      </c>
      <c r="PJE224" s="21" t="str">
        <f>IF(PJE220 = "", "", IFERROR(PJE220 / SUMIFS(Aux_Totales!$N:$N, Aux_Totales!$F:$F, $F224, Aux_Totales!$A:$A, Aperturas!$A$2), 0))</f>
        <v/>
      </c>
      <c r="PJF224" s="21" t="str">
        <f>IF(PJF220 = "", "", IFERROR(PJF220 / SUMIFS(Aux_Totales!$N:$N, Aux_Totales!$F:$F, $F224, Aux_Totales!$A:$A, Aperturas!$A$2), 0))</f>
        <v/>
      </c>
      <c r="PJG224" s="21" t="str">
        <f>IF(PJG220 = "", "", IFERROR(PJG220 / SUMIFS(Aux_Totales!$N:$N, Aux_Totales!$F:$F, $F224, Aux_Totales!$A:$A, Aperturas!$A$2), 0))</f>
        <v/>
      </c>
      <c r="PJH224" s="21" t="str">
        <f>IF(PJH220 = "", "", IFERROR(PJH220 / SUMIFS(Aux_Totales!$N:$N, Aux_Totales!$F:$F, $F224, Aux_Totales!$A:$A, Aperturas!$A$2), 0))</f>
        <v/>
      </c>
      <c r="PJI224" s="21" t="str">
        <f>IF(PJI220 = "", "", IFERROR(PJI220 / SUMIFS(Aux_Totales!$N:$N, Aux_Totales!$F:$F, $F224, Aux_Totales!$A:$A, Aperturas!$A$2), 0))</f>
        <v/>
      </c>
      <c r="PJJ224" s="21" t="str">
        <f>IF(PJJ220 = "", "", IFERROR(PJJ220 / SUMIFS(Aux_Totales!$N:$N, Aux_Totales!$F:$F, $F224, Aux_Totales!$A:$A, Aperturas!$A$2), 0))</f>
        <v/>
      </c>
      <c r="PJK224" s="21" t="str">
        <f>IF(PJK220 = "", "", IFERROR(PJK220 / SUMIFS(Aux_Totales!$N:$N, Aux_Totales!$F:$F, $F224, Aux_Totales!$A:$A, Aperturas!$A$2), 0))</f>
        <v/>
      </c>
      <c r="PJL224" s="21" t="str">
        <f>IF(PJL220 = "", "", IFERROR(PJL220 / SUMIFS(Aux_Totales!$N:$N, Aux_Totales!$F:$F, $F224, Aux_Totales!$A:$A, Aperturas!$A$2), 0))</f>
        <v/>
      </c>
      <c r="PJM224" s="21" t="str">
        <f>IF(PJM220 = "", "", IFERROR(PJM220 / SUMIFS(Aux_Totales!$N:$N, Aux_Totales!$F:$F, $F224, Aux_Totales!$A:$A, Aperturas!$A$2), 0))</f>
        <v/>
      </c>
      <c r="PJN224" s="21" t="str">
        <f>IF(PJN220 = "", "", IFERROR(PJN220 / SUMIFS(Aux_Totales!$N:$N, Aux_Totales!$F:$F, $F224, Aux_Totales!$A:$A, Aperturas!$A$2), 0))</f>
        <v/>
      </c>
      <c r="PJO224" s="21" t="str">
        <f>IF(PJO220 = "", "", IFERROR(PJO220 / SUMIFS(Aux_Totales!$N:$N, Aux_Totales!$F:$F, $F224, Aux_Totales!$A:$A, Aperturas!$A$2), 0))</f>
        <v/>
      </c>
      <c r="PJP224" s="21" t="str">
        <f>IF(PJP220 = "", "", IFERROR(PJP220 / SUMIFS(Aux_Totales!$N:$N, Aux_Totales!$F:$F, $F224, Aux_Totales!$A:$A, Aperturas!$A$2), 0))</f>
        <v/>
      </c>
      <c r="PJQ224" s="21" t="str">
        <f>IF(PJQ220 = "", "", IFERROR(PJQ220 / SUMIFS(Aux_Totales!$N:$N, Aux_Totales!$F:$F, $F224, Aux_Totales!$A:$A, Aperturas!$A$2), 0))</f>
        <v/>
      </c>
      <c r="PJR224" s="21" t="str">
        <f>IF(PJR220 = "", "", IFERROR(PJR220 / SUMIFS(Aux_Totales!$N:$N, Aux_Totales!$F:$F, $F224, Aux_Totales!$A:$A, Aperturas!$A$2), 0))</f>
        <v/>
      </c>
      <c r="PJS224" s="21" t="str">
        <f>IF(PJS220 = "", "", IFERROR(PJS220 / SUMIFS(Aux_Totales!$N:$N, Aux_Totales!$F:$F, $F224, Aux_Totales!$A:$A, Aperturas!$A$2), 0))</f>
        <v/>
      </c>
      <c r="PJT224" s="21" t="str">
        <f>IF(PJT220 = "", "", IFERROR(PJT220 / SUMIFS(Aux_Totales!$N:$N, Aux_Totales!$F:$F, $F224, Aux_Totales!$A:$A, Aperturas!$A$2), 0))</f>
        <v/>
      </c>
      <c r="PJU224" s="21" t="str">
        <f>IF(PJU220 = "", "", IFERROR(PJU220 / SUMIFS(Aux_Totales!$N:$N, Aux_Totales!$F:$F, $F224, Aux_Totales!$A:$A, Aperturas!$A$2), 0))</f>
        <v/>
      </c>
      <c r="PJV224" s="21" t="str">
        <f>IF(PJV220 = "", "", IFERROR(PJV220 / SUMIFS(Aux_Totales!$N:$N, Aux_Totales!$F:$F, $F224, Aux_Totales!$A:$A, Aperturas!$A$2), 0))</f>
        <v/>
      </c>
      <c r="PJW224" s="21" t="str">
        <f>IF(PJW220 = "", "", IFERROR(PJW220 / SUMIFS(Aux_Totales!$N:$N, Aux_Totales!$F:$F, $F224, Aux_Totales!$A:$A, Aperturas!$A$2), 0))</f>
        <v/>
      </c>
      <c r="PJX224" s="21" t="str">
        <f>IF(PJX220 = "", "", IFERROR(PJX220 / SUMIFS(Aux_Totales!$N:$N, Aux_Totales!$F:$F, $F224, Aux_Totales!$A:$A, Aperturas!$A$2), 0))</f>
        <v/>
      </c>
      <c r="PJY224" s="21" t="str">
        <f>IF(PJY220 = "", "", IFERROR(PJY220 / SUMIFS(Aux_Totales!$N:$N, Aux_Totales!$F:$F, $F224, Aux_Totales!$A:$A, Aperturas!$A$2), 0))</f>
        <v/>
      </c>
      <c r="PJZ224" s="21" t="str">
        <f>IF(PJZ220 = "", "", IFERROR(PJZ220 / SUMIFS(Aux_Totales!$N:$N, Aux_Totales!$F:$F, $F224, Aux_Totales!$A:$A, Aperturas!$A$2), 0))</f>
        <v/>
      </c>
      <c r="PKA224" s="21" t="str">
        <f>IF(PKA220 = "", "", IFERROR(PKA220 / SUMIFS(Aux_Totales!$N:$N, Aux_Totales!$F:$F, $F224, Aux_Totales!$A:$A, Aperturas!$A$2), 0))</f>
        <v/>
      </c>
      <c r="PKB224" s="21" t="str">
        <f>IF(PKB220 = "", "", IFERROR(PKB220 / SUMIFS(Aux_Totales!$N:$N, Aux_Totales!$F:$F, $F224, Aux_Totales!$A:$A, Aperturas!$A$2), 0))</f>
        <v/>
      </c>
      <c r="PKC224" s="21" t="str">
        <f>IF(PKC220 = "", "", IFERROR(PKC220 / SUMIFS(Aux_Totales!$N:$N, Aux_Totales!$F:$F, $F224, Aux_Totales!$A:$A, Aperturas!$A$2), 0))</f>
        <v/>
      </c>
      <c r="PKD224" s="21" t="str">
        <f>IF(PKD220 = "", "", IFERROR(PKD220 / SUMIFS(Aux_Totales!$N:$N, Aux_Totales!$F:$F, $F224, Aux_Totales!$A:$A, Aperturas!$A$2), 0))</f>
        <v/>
      </c>
      <c r="PKE224" s="21" t="str">
        <f>IF(PKE220 = "", "", IFERROR(PKE220 / SUMIFS(Aux_Totales!$N:$N, Aux_Totales!$F:$F, $F224, Aux_Totales!$A:$A, Aperturas!$A$2), 0))</f>
        <v/>
      </c>
      <c r="PKF224" s="21" t="str">
        <f>IF(PKF220 = "", "", IFERROR(PKF220 / SUMIFS(Aux_Totales!$N:$N, Aux_Totales!$F:$F, $F224, Aux_Totales!$A:$A, Aperturas!$A$2), 0))</f>
        <v/>
      </c>
      <c r="PKG224" s="21" t="str">
        <f>IF(PKG220 = "", "", IFERROR(PKG220 / SUMIFS(Aux_Totales!$N:$N, Aux_Totales!$F:$F, $F224, Aux_Totales!$A:$A, Aperturas!$A$2), 0))</f>
        <v/>
      </c>
      <c r="PKH224" s="21" t="str">
        <f>IF(PKH220 = "", "", IFERROR(PKH220 / SUMIFS(Aux_Totales!$N:$N, Aux_Totales!$F:$F, $F224, Aux_Totales!$A:$A, Aperturas!$A$2), 0))</f>
        <v/>
      </c>
      <c r="PKI224" s="21" t="str">
        <f>IF(PKI220 = "", "", IFERROR(PKI220 / SUMIFS(Aux_Totales!$N:$N, Aux_Totales!$F:$F, $F224, Aux_Totales!$A:$A, Aperturas!$A$2), 0))</f>
        <v/>
      </c>
      <c r="PKJ224" s="21" t="str">
        <f>IF(PKJ220 = "", "", IFERROR(PKJ220 / SUMIFS(Aux_Totales!$N:$N, Aux_Totales!$F:$F, $F224, Aux_Totales!$A:$A, Aperturas!$A$2), 0))</f>
        <v/>
      </c>
      <c r="PKK224" s="21" t="str">
        <f>IF(PKK220 = "", "", IFERROR(PKK220 / SUMIFS(Aux_Totales!$N:$N, Aux_Totales!$F:$F, $F224, Aux_Totales!$A:$A, Aperturas!$A$2), 0))</f>
        <v/>
      </c>
      <c r="PKL224" s="21" t="str">
        <f>IF(PKL220 = "", "", IFERROR(PKL220 / SUMIFS(Aux_Totales!$N:$N, Aux_Totales!$F:$F, $F224, Aux_Totales!$A:$A, Aperturas!$A$2), 0))</f>
        <v/>
      </c>
      <c r="PKM224" s="21" t="str">
        <f>IF(PKM220 = "", "", IFERROR(PKM220 / SUMIFS(Aux_Totales!$N:$N, Aux_Totales!$F:$F, $F224, Aux_Totales!$A:$A, Aperturas!$A$2), 0))</f>
        <v/>
      </c>
      <c r="PKN224" s="21" t="str">
        <f>IF(PKN220 = "", "", IFERROR(PKN220 / SUMIFS(Aux_Totales!$N:$N, Aux_Totales!$F:$F, $F224, Aux_Totales!$A:$A, Aperturas!$A$2), 0))</f>
        <v/>
      </c>
      <c r="PKO224" s="21" t="str">
        <f>IF(PKO220 = "", "", IFERROR(PKO220 / SUMIFS(Aux_Totales!$N:$N, Aux_Totales!$F:$F, $F224, Aux_Totales!$A:$A, Aperturas!$A$2), 0))</f>
        <v/>
      </c>
      <c r="PKP224" s="21" t="str">
        <f>IF(PKP220 = "", "", IFERROR(PKP220 / SUMIFS(Aux_Totales!$N:$N, Aux_Totales!$F:$F, $F224, Aux_Totales!$A:$A, Aperturas!$A$2), 0))</f>
        <v/>
      </c>
      <c r="PKQ224" s="21" t="str">
        <f>IF(PKQ220 = "", "", IFERROR(PKQ220 / SUMIFS(Aux_Totales!$N:$N, Aux_Totales!$F:$F, $F224, Aux_Totales!$A:$A, Aperturas!$A$2), 0))</f>
        <v/>
      </c>
      <c r="PKR224" s="21" t="str">
        <f>IF(PKR220 = "", "", IFERROR(PKR220 / SUMIFS(Aux_Totales!$N:$N, Aux_Totales!$F:$F, $F224, Aux_Totales!$A:$A, Aperturas!$A$2), 0))</f>
        <v/>
      </c>
      <c r="PKS224" s="21" t="str">
        <f>IF(PKS220 = "", "", IFERROR(PKS220 / SUMIFS(Aux_Totales!$N:$N, Aux_Totales!$F:$F, $F224, Aux_Totales!$A:$A, Aperturas!$A$2), 0))</f>
        <v/>
      </c>
      <c r="PKT224" s="21" t="str">
        <f>IF(PKT220 = "", "", IFERROR(PKT220 / SUMIFS(Aux_Totales!$N:$N, Aux_Totales!$F:$F, $F224, Aux_Totales!$A:$A, Aperturas!$A$2), 0))</f>
        <v/>
      </c>
      <c r="PKU224" s="21" t="str">
        <f>IF(PKU220 = "", "", IFERROR(PKU220 / SUMIFS(Aux_Totales!$N:$N, Aux_Totales!$F:$F, $F224, Aux_Totales!$A:$A, Aperturas!$A$2), 0))</f>
        <v/>
      </c>
      <c r="PKV224" s="21" t="str">
        <f>IF(PKV220 = "", "", IFERROR(PKV220 / SUMIFS(Aux_Totales!$N:$N, Aux_Totales!$F:$F, $F224, Aux_Totales!$A:$A, Aperturas!$A$2), 0))</f>
        <v/>
      </c>
      <c r="PKW224" s="21" t="str">
        <f>IF(PKW220 = "", "", IFERROR(PKW220 / SUMIFS(Aux_Totales!$N:$N, Aux_Totales!$F:$F, $F224, Aux_Totales!$A:$A, Aperturas!$A$2), 0))</f>
        <v/>
      </c>
      <c r="PKX224" s="21" t="str">
        <f>IF(PKX220 = "", "", IFERROR(PKX220 / SUMIFS(Aux_Totales!$N:$N, Aux_Totales!$F:$F, $F224, Aux_Totales!$A:$A, Aperturas!$A$2), 0))</f>
        <v/>
      </c>
      <c r="PKY224" s="21" t="str">
        <f>IF(PKY220 = "", "", IFERROR(PKY220 / SUMIFS(Aux_Totales!$N:$N, Aux_Totales!$F:$F, $F224, Aux_Totales!$A:$A, Aperturas!$A$2), 0))</f>
        <v/>
      </c>
      <c r="PKZ224" s="21" t="str">
        <f>IF(PKZ220 = "", "", IFERROR(PKZ220 / SUMIFS(Aux_Totales!$N:$N, Aux_Totales!$F:$F, $F224, Aux_Totales!$A:$A, Aperturas!$A$2), 0))</f>
        <v/>
      </c>
      <c r="PLA224" s="21" t="str">
        <f>IF(PLA220 = "", "", IFERROR(PLA220 / SUMIFS(Aux_Totales!$N:$N, Aux_Totales!$F:$F, $F224, Aux_Totales!$A:$A, Aperturas!$A$2), 0))</f>
        <v/>
      </c>
      <c r="PLB224" s="21" t="str">
        <f>IF(PLB220 = "", "", IFERROR(PLB220 / SUMIFS(Aux_Totales!$N:$N, Aux_Totales!$F:$F, $F224, Aux_Totales!$A:$A, Aperturas!$A$2), 0))</f>
        <v/>
      </c>
      <c r="PLC224" s="21" t="str">
        <f>IF(PLC220 = "", "", IFERROR(PLC220 / SUMIFS(Aux_Totales!$N:$N, Aux_Totales!$F:$F, $F224, Aux_Totales!$A:$A, Aperturas!$A$2), 0))</f>
        <v/>
      </c>
      <c r="PLD224" s="21" t="str">
        <f>IF(PLD220 = "", "", IFERROR(PLD220 / SUMIFS(Aux_Totales!$N:$N, Aux_Totales!$F:$F, $F224, Aux_Totales!$A:$A, Aperturas!$A$2), 0))</f>
        <v/>
      </c>
      <c r="PLE224" s="21" t="str">
        <f>IF(PLE220 = "", "", IFERROR(PLE220 / SUMIFS(Aux_Totales!$N:$N, Aux_Totales!$F:$F, $F224, Aux_Totales!$A:$A, Aperturas!$A$2), 0))</f>
        <v/>
      </c>
      <c r="PLF224" s="21" t="str">
        <f>IF(PLF220 = "", "", IFERROR(PLF220 / SUMIFS(Aux_Totales!$N:$N, Aux_Totales!$F:$F, $F224, Aux_Totales!$A:$A, Aperturas!$A$2), 0))</f>
        <v/>
      </c>
      <c r="PLG224" s="21" t="str">
        <f>IF(PLG220 = "", "", IFERROR(PLG220 / SUMIFS(Aux_Totales!$N:$N, Aux_Totales!$F:$F, $F224, Aux_Totales!$A:$A, Aperturas!$A$2), 0))</f>
        <v/>
      </c>
      <c r="PLH224" s="21" t="str">
        <f>IF(PLH220 = "", "", IFERROR(PLH220 / SUMIFS(Aux_Totales!$N:$N, Aux_Totales!$F:$F, $F224, Aux_Totales!$A:$A, Aperturas!$A$2), 0))</f>
        <v/>
      </c>
      <c r="PLI224" s="21" t="str">
        <f>IF(PLI220 = "", "", IFERROR(PLI220 / SUMIFS(Aux_Totales!$N:$N, Aux_Totales!$F:$F, $F224, Aux_Totales!$A:$A, Aperturas!$A$2), 0))</f>
        <v/>
      </c>
      <c r="PLJ224" s="21" t="str">
        <f>IF(PLJ220 = "", "", IFERROR(PLJ220 / SUMIFS(Aux_Totales!$N:$N, Aux_Totales!$F:$F, $F224, Aux_Totales!$A:$A, Aperturas!$A$2), 0))</f>
        <v/>
      </c>
      <c r="PLK224" s="21" t="str">
        <f>IF(PLK220 = "", "", IFERROR(PLK220 / SUMIFS(Aux_Totales!$N:$N, Aux_Totales!$F:$F, $F224, Aux_Totales!$A:$A, Aperturas!$A$2), 0))</f>
        <v/>
      </c>
      <c r="PLL224" s="21" t="str">
        <f>IF(PLL220 = "", "", IFERROR(PLL220 / SUMIFS(Aux_Totales!$N:$N, Aux_Totales!$F:$F, $F224, Aux_Totales!$A:$A, Aperturas!$A$2), 0))</f>
        <v/>
      </c>
      <c r="PLM224" s="21" t="str">
        <f>IF(PLM220 = "", "", IFERROR(PLM220 / SUMIFS(Aux_Totales!$N:$N, Aux_Totales!$F:$F, $F224, Aux_Totales!$A:$A, Aperturas!$A$2), 0))</f>
        <v/>
      </c>
      <c r="PLN224" s="21" t="str">
        <f>IF(PLN220 = "", "", IFERROR(PLN220 / SUMIFS(Aux_Totales!$N:$N, Aux_Totales!$F:$F, $F224, Aux_Totales!$A:$A, Aperturas!$A$2), 0))</f>
        <v/>
      </c>
      <c r="PLO224" s="21" t="str">
        <f>IF(PLO220 = "", "", IFERROR(PLO220 / SUMIFS(Aux_Totales!$N:$N, Aux_Totales!$F:$F, $F224, Aux_Totales!$A:$A, Aperturas!$A$2), 0))</f>
        <v/>
      </c>
      <c r="PLP224" s="21" t="str">
        <f>IF(PLP220 = "", "", IFERROR(PLP220 / SUMIFS(Aux_Totales!$N:$N, Aux_Totales!$F:$F, $F224, Aux_Totales!$A:$A, Aperturas!$A$2), 0))</f>
        <v/>
      </c>
      <c r="PLQ224" s="21" t="str">
        <f>IF(PLQ220 = "", "", IFERROR(PLQ220 / SUMIFS(Aux_Totales!$N:$N, Aux_Totales!$F:$F, $F224, Aux_Totales!$A:$A, Aperturas!$A$2), 0))</f>
        <v/>
      </c>
      <c r="PLR224" s="21" t="str">
        <f>IF(PLR220 = "", "", IFERROR(PLR220 / SUMIFS(Aux_Totales!$N:$N, Aux_Totales!$F:$F, $F224, Aux_Totales!$A:$A, Aperturas!$A$2), 0))</f>
        <v/>
      </c>
      <c r="PLS224" s="21" t="str">
        <f>IF(PLS220 = "", "", IFERROR(PLS220 / SUMIFS(Aux_Totales!$N:$N, Aux_Totales!$F:$F, $F224, Aux_Totales!$A:$A, Aperturas!$A$2), 0))</f>
        <v/>
      </c>
      <c r="PLT224" s="21" t="str">
        <f>IF(PLT220 = "", "", IFERROR(PLT220 / SUMIFS(Aux_Totales!$N:$N, Aux_Totales!$F:$F, $F224, Aux_Totales!$A:$A, Aperturas!$A$2), 0))</f>
        <v/>
      </c>
      <c r="PLU224" s="21" t="str">
        <f>IF(PLU220 = "", "", IFERROR(PLU220 / SUMIFS(Aux_Totales!$N:$N, Aux_Totales!$F:$F, $F224, Aux_Totales!$A:$A, Aperturas!$A$2), 0))</f>
        <v/>
      </c>
      <c r="PLV224" s="21" t="str">
        <f>IF(PLV220 = "", "", IFERROR(PLV220 / SUMIFS(Aux_Totales!$N:$N, Aux_Totales!$F:$F, $F224, Aux_Totales!$A:$A, Aperturas!$A$2), 0))</f>
        <v/>
      </c>
      <c r="PLW224" s="21" t="str">
        <f>IF(PLW220 = "", "", IFERROR(PLW220 / SUMIFS(Aux_Totales!$N:$N, Aux_Totales!$F:$F, $F224, Aux_Totales!$A:$A, Aperturas!$A$2), 0))</f>
        <v/>
      </c>
      <c r="PLX224" s="21" t="str">
        <f>IF(PLX220 = "", "", IFERROR(PLX220 / SUMIFS(Aux_Totales!$N:$N, Aux_Totales!$F:$F, $F224, Aux_Totales!$A:$A, Aperturas!$A$2), 0))</f>
        <v/>
      </c>
      <c r="PLY224" s="21" t="str">
        <f>IF(PLY220 = "", "", IFERROR(PLY220 / SUMIFS(Aux_Totales!$N:$N, Aux_Totales!$F:$F, $F224, Aux_Totales!$A:$A, Aperturas!$A$2), 0))</f>
        <v/>
      </c>
      <c r="PLZ224" s="21" t="str">
        <f>IF(PLZ220 = "", "", IFERROR(PLZ220 / SUMIFS(Aux_Totales!$N:$N, Aux_Totales!$F:$F, $F224, Aux_Totales!$A:$A, Aperturas!$A$2), 0))</f>
        <v/>
      </c>
      <c r="PMA224" s="21" t="str">
        <f>IF(PMA220 = "", "", IFERROR(PMA220 / SUMIFS(Aux_Totales!$N:$N, Aux_Totales!$F:$F, $F224, Aux_Totales!$A:$A, Aperturas!$A$2), 0))</f>
        <v/>
      </c>
      <c r="PMB224" s="21" t="str">
        <f>IF(PMB220 = "", "", IFERROR(PMB220 / SUMIFS(Aux_Totales!$N:$N, Aux_Totales!$F:$F, $F224, Aux_Totales!$A:$A, Aperturas!$A$2), 0))</f>
        <v/>
      </c>
      <c r="PMC224" s="21" t="str">
        <f>IF(PMC220 = "", "", IFERROR(PMC220 / SUMIFS(Aux_Totales!$N:$N, Aux_Totales!$F:$F, $F224, Aux_Totales!$A:$A, Aperturas!$A$2), 0))</f>
        <v/>
      </c>
      <c r="PMD224" s="21" t="str">
        <f>IF(PMD220 = "", "", IFERROR(PMD220 / SUMIFS(Aux_Totales!$N:$N, Aux_Totales!$F:$F, $F224, Aux_Totales!$A:$A, Aperturas!$A$2), 0))</f>
        <v/>
      </c>
      <c r="PME224" s="21" t="str">
        <f>IF(PME220 = "", "", IFERROR(PME220 / SUMIFS(Aux_Totales!$N:$N, Aux_Totales!$F:$F, $F224, Aux_Totales!$A:$A, Aperturas!$A$2), 0))</f>
        <v/>
      </c>
      <c r="PMF224" s="21" t="str">
        <f>IF(PMF220 = "", "", IFERROR(PMF220 / SUMIFS(Aux_Totales!$N:$N, Aux_Totales!$F:$F, $F224, Aux_Totales!$A:$A, Aperturas!$A$2), 0))</f>
        <v/>
      </c>
      <c r="PMG224" s="21" t="str">
        <f>IF(PMG220 = "", "", IFERROR(PMG220 / SUMIFS(Aux_Totales!$N:$N, Aux_Totales!$F:$F, $F224, Aux_Totales!$A:$A, Aperturas!$A$2), 0))</f>
        <v/>
      </c>
      <c r="PMH224" s="21" t="str">
        <f>IF(PMH220 = "", "", IFERROR(PMH220 / SUMIFS(Aux_Totales!$N:$N, Aux_Totales!$F:$F, $F224, Aux_Totales!$A:$A, Aperturas!$A$2), 0))</f>
        <v/>
      </c>
      <c r="PMI224" s="21" t="str">
        <f>IF(PMI220 = "", "", IFERROR(PMI220 / SUMIFS(Aux_Totales!$N:$N, Aux_Totales!$F:$F, $F224, Aux_Totales!$A:$A, Aperturas!$A$2), 0))</f>
        <v/>
      </c>
      <c r="PMJ224" s="21" t="str">
        <f>IF(PMJ220 = "", "", IFERROR(PMJ220 / SUMIFS(Aux_Totales!$N:$N, Aux_Totales!$F:$F, $F224, Aux_Totales!$A:$A, Aperturas!$A$2), 0))</f>
        <v/>
      </c>
      <c r="PMK224" s="21" t="str">
        <f>IF(PMK220 = "", "", IFERROR(PMK220 / SUMIFS(Aux_Totales!$N:$N, Aux_Totales!$F:$F, $F224, Aux_Totales!$A:$A, Aperturas!$A$2), 0))</f>
        <v/>
      </c>
      <c r="PML224" s="21" t="str">
        <f>IF(PML220 = "", "", IFERROR(PML220 / SUMIFS(Aux_Totales!$N:$N, Aux_Totales!$F:$F, $F224, Aux_Totales!$A:$A, Aperturas!$A$2), 0))</f>
        <v/>
      </c>
      <c r="PMM224" s="21" t="str">
        <f>IF(PMM220 = "", "", IFERROR(PMM220 / SUMIFS(Aux_Totales!$N:$N, Aux_Totales!$F:$F, $F224, Aux_Totales!$A:$A, Aperturas!$A$2), 0))</f>
        <v/>
      </c>
      <c r="PMN224" s="21" t="str">
        <f>IF(PMN220 = "", "", IFERROR(PMN220 / SUMIFS(Aux_Totales!$N:$N, Aux_Totales!$F:$F, $F224, Aux_Totales!$A:$A, Aperturas!$A$2), 0))</f>
        <v/>
      </c>
      <c r="PMO224" s="21" t="str">
        <f>IF(PMO220 = "", "", IFERROR(PMO220 / SUMIFS(Aux_Totales!$N:$N, Aux_Totales!$F:$F, $F224, Aux_Totales!$A:$A, Aperturas!$A$2), 0))</f>
        <v/>
      </c>
      <c r="PMP224" s="21" t="str">
        <f>IF(PMP220 = "", "", IFERROR(PMP220 / SUMIFS(Aux_Totales!$N:$N, Aux_Totales!$F:$F, $F224, Aux_Totales!$A:$A, Aperturas!$A$2), 0))</f>
        <v/>
      </c>
      <c r="PMQ224" s="21" t="str">
        <f>IF(PMQ220 = "", "", IFERROR(PMQ220 / SUMIFS(Aux_Totales!$N:$N, Aux_Totales!$F:$F, $F224, Aux_Totales!$A:$A, Aperturas!$A$2), 0))</f>
        <v/>
      </c>
      <c r="PMR224" s="21" t="str">
        <f>IF(PMR220 = "", "", IFERROR(PMR220 / SUMIFS(Aux_Totales!$N:$N, Aux_Totales!$F:$F, $F224, Aux_Totales!$A:$A, Aperturas!$A$2), 0))</f>
        <v/>
      </c>
      <c r="PMS224" s="21" t="str">
        <f>IF(PMS220 = "", "", IFERROR(PMS220 / SUMIFS(Aux_Totales!$N:$N, Aux_Totales!$F:$F, $F224, Aux_Totales!$A:$A, Aperturas!$A$2), 0))</f>
        <v/>
      </c>
      <c r="PMT224" s="21" t="str">
        <f>IF(PMT220 = "", "", IFERROR(PMT220 / SUMIFS(Aux_Totales!$N:$N, Aux_Totales!$F:$F, $F224, Aux_Totales!$A:$A, Aperturas!$A$2), 0))</f>
        <v/>
      </c>
      <c r="PMU224" s="21" t="str">
        <f>IF(PMU220 = "", "", IFERROR(PMU220 / SUMIFS(Aux_Totales!$N:$N, Aux_Totales!$F:$F, $F224, Aux_Totales!$A:$A, Aperturas!$A$2), 0))</f>
        <v/>
      </c>
      <c r="PMV224" s="21" t="str">
        <f>IF(PMV220 = "", "", IFERROR(PMV220 / SUMIFS(Aux_Totales!$N:$N, Aux_Totales!$F:$F, $F224, Aux_Totales!$A:$A, Aperturas!$A$2), 0))</f>
        <v/>
      </c>
      <c r="PMW224" s="21" t="str">
        <f>IF(PMW220 = "", "", IFERROR(PMW220 / SUMIFS(Aux_Totales!$N:$N, Aux_Totales!$F:$F, $F224, Aux_Totales!$A:$A, Aperturas!$A$2), 0))</f>
        <v/>
      </c>
      <c r="PMX224" s="21" t="str">
        <f>IF(PMX220 = "", "", IFERROR(PMX220 / SUMIFS(Aux_Totales!$N:$N, Aux_Totales!$F:$F, $F224, Aux_Totales!$A:$A, Aperturas!$A$2), 0))</f>
        <v/>
      </c>
      <c r="PMY224" s="21" t="str">
        <f>IF(PMY220 = "", "", IFERROR(PMY220 / SUMIFS(Aux_Totales!$N:$N, Aux_Totales!$F:$F, $F224, Aux_Totales!$A:$A, Aperturas!$A$2), 0))</f>
        <v/>
      </c>
      <c r="PMZ224" s="21" t="str">
        <f>IF(PMZ220 = "", "", IFERROR(PMZ220 / SUMIFS(Aux_Totales!$N:$N, Aux_Totales!$F:$F, $F224, Aux_Totales!$A:$A, Aperturas!$A$2), 0))</f>
        <v/>
      </c>
      <c r="PNA224" s="21" t="str">
        <f>IF(PNA220 = "", "", IFERROR(PNA220 / SUMIFS(Aux_Totales!$N:$N, Aux_Totales!$F:$F, $F224, Aux_Totales!$A:$A, Aperturas!$A$2), 0))</f>
        <v/>
      </c>
      <c r="PNB224" s="21" t="str">
        <f>IF(PNB220 = "", "", IFERROR(PNB220 / SUMIFS(Aux_Totales!$N:$N, Aux_Totales!$F:$F, $F224, Aux_Totales!$A:$A, Aperturas!$A$2), 0))</f>
        <v/>
      </c>
      <c r="PNC224" s="21" t="str">
        <f>IF(PNC220 = "", "", IFERROR(PNC220 / SUMIFS(Aux_Totales!$N:$N, Aux_Totales!$F:$F, $F224, Aux_Totales!$A:$A, Aperturas!$A$2), 0))</f>
        <v/>
      </c>
      <c r="PND224" s="21" t="str">
        <f>IF(PND220 = "", "", IFERROR(PND220 / SUMIFS(Aux_Totales!$N:$N, Aux_Totales!$F:$F, $F224, Aux_Totales!$A:$A, Aperturas!$A$2), 0))</f>
        <v/>
      </c>
      <c r="PNE224" s="21" t="str">
        <f>IF(PNE220 = "", "", IFERROR(PNE220 / SUMIFS(Aux_Totales!$N:$N, Aux_Totales!$F:$F, $F224, Aux_Totales!$A:$A, Aperturas!$A$2), 0))</f>
        <v/>
      </c>
      <c r="PNF224" s="21" t="str">
        <f>IF(PNF220 = "", "", IFERROR(PNF220 / SUMIFS(Aux_Totales!$N:$N, Aux_Totales!$F:$F, $F224, Aux_Totales!$A:$A, Aperturas!$A$2), 0))</f>
        <v/>
      </c>
      <c r="PNG224" s="21" t="str">
        <f>IF(PNG220 = "", "", IFERROR(PNG220 / SUMIFS(Aux_Totales!$N:$N, Aux_Totales!$F:$F, $F224, Aux_Totales!$A:$A, Aperturas!$A$2), 0))</f>
        <v/>
      </c>
      <c r="PNH224" s="21" t="str">
        <f>IF(PNH220 = "", "", IFERROR(PNH220 / SUMIFS(Aux_Totales!$N:$N, Aux_Totales!$F:$F, $F224, Aux_Totales!$A:$A, Aperturas!$A$2), 0))</f>
        <v/>
      </c>
      <c r="PNI224" s="21" t="str">
        <f>IF(PNI220 = "", "", IFERROR(PNI220 / SUMIFS(Aux_Totales!$N:$N, Aux_Totales!$F:$F, $F224, Aux_Totales!$A:$A, Aperturas!$A$2), 0))</f>
        <v/>
      </c>
      <c r="PNJ224" s="21" t="str">
        <f>IF(PNJ220 = "", "", IFERROR(PNJ220 / SUMIFS(Aux_Totales!$N:$N, Aux_Totales!$F:$F, $F224, Aux_Totales!$A:$A, Aperturas!$A$2), 0))</f>
        <v/>
      </c>
      <c r="PNK224" s="21" t="str">
        <f>IF(PNK220 = "", "", IFERROR(PNK220 / SUMIFS(Aux_Totales!$N:$N, Aux_Totales!$F:$F, $F224, Aux_Totales!$A:$A, Aperturas!$A$2), 0))</f>
        <v/>
      </c>
      <c r="PNL224" s="21" t="str">
        <f>IF(PNL220 = "", "", IFERROR(PNL220 / SUMIFS(Aux_Totales!$N:$N, Aux_Totales!$F:$F, $F224, Aux_Totales!$A:$A, Aperturas!$A$2), 0))</f>
        <v/>
      </c>
      <c r="PNM224" s="21" t="str">
        <f>IF(PNM220 = "", "", IFERROR(PNM220 / SUMIFS(Aux_Totales!$N:$N, Aux_Totales!$F:$F, $F224, Aux_Totales!$A:$A, Aperturas!$A$2), 0))</f>
        <v/>
      </c>
      <c r="PNN224" s="21" t="str">
        <f>IF(PNN220 = "", "", IFERROR(PNN220 / SUMIFS(Aux_Totales!$N:$N, Aux_Totales!$F:$F, $F224, Aux_Totales!$A:$A, Aperturas!$A$2), 0))</f>
        <v/>
      </c>
      <c r="PNO224" s="21" t="str">
        <f>IF(PNO220 = "", "", IFERROR(PNO220 / SUMIFS(Aux_Totales!$N:$N, Aux_Totales!$F:$F, $F224, Aux_Totales!$A:$A, Aperturas!$A$2), 0))</f>
        <v/>
      </c>
      <c r="PNP224" s="21" t="str">
        <f>IF(PNP220 = "", "", IFERROR(PNP220 / SUMIFS(Aux_Totales!$N:$N, Aux_Totales!$F:$F, $F224, Aux_Totales!$A:$A, Aperturas!$A$2), 0))</f>
        <v/>
      </c>
      <c r="PNQ224" s="21" t="str">
        <f>IF(PNQ220 = "", "", IFERROR(PNQ220 / SUMIFS(Aux_Totales!$N:$N, Aux_Totales!$F:$F, $F224, Aux_Totales!$A:$A, Aperturas!$A$2), 0))</f>
        <v/>
      </c>
      <c r="PNR224" s="21" t="str">
        <f>IF(PNR220 = "", "", IFERROR(PNR220 / SUMIFS(Aux_Totales!$N:$N, Aux_Totales!$F:$F, $F224, Aux_Totales!$A:$A, Aperturas!$A$2), 0))</f>
        <v/>
      </c>
      <c r="PNS224" s="21" t="str">
        <f>IF(PNS220 = "", "", IFERROR(PNS220 / SUMIFS(Aux_Totales!$N:$N, Aux_Totales!$F:$F, $F224, Aux_Totales!$A:$A, Aperturas!$A$2), 0))</f>
        <v/>
      </c>
      <c r="PNT224" s="21" t="str">
        <f>IF(PNT220 = "", "", IFERROR(PNT220 / SUMIFS(Aux_Totales!$N:$N, Aux_Totales!$F:$F, $F224, Aux_Totales!$A:$A, Aperturas!$A$2), 0))</f>
        <v/>
      </c>
      <c r="PNU224" s="21" t="str">
        <f>IF(PNU220 = "", "", IFERROR(PNU220 / SUMIFS(Aux_Totales!$N:$N, Aux_Totales!$F:$F, $F224, Aux_Totales!$A:$A, Aperturas!$A$2), 0))</f>
        <v/>
      </c>
      <c r="PNV224" s="21" t="str">
        <f>IF(PNV220 = "", "", IFERROR(PNV220 / SUMIFS(Aux_Totales!$N:$N, Aux_Totales!$F:$F, $F224, Aux_Totales!$A:$A, Aperturas!$A$2), 0))</f>
        <v/>
      </c>
      <c r="PNW224" s="21" t="str">
        <f>IF(PNW220 = "", "", IFERROR(PNW220 / SUMIFS(Aux_Totales!$N:$N, Aux_Totales!$F:$F, $F224, Aux_Totales!$A:$A, Aperturas!$A$2), 0))</f>
        <v/>
      </c>
      <c r="PNX224" s="21" t="str">
        <f>IF(PNX220 = "", "", IFERROR(PNX220 / SUMIFS(Aux_Totales!$N:$N, Aux_Totales!$F:$F, $F224, Aux_Totales!$A:$A, Aperturas!$A$2), 0))</f>
        <v/>
      </c>
      <c r="PNY224" s="21" t="str">
        <f>IF(PNY220 = "", "", IFERROR(PNY220 / SUMIFS(Aux_Totales!$N:$N, Aux_Totales!$F:$F, $F224, Aux_Totales!$A:$A, Aperturas!$A$2), 0))</f>
        <v/>
      </c>
      <c r="PNZ224" s="21" t="str">
        <f>IF(PNZ220 = "", "", IFERROR(PNZ220 / SUMIFS(Aux_Totales!$N:$N, Aux_Totales!$F:$F, $F224, Aux_Totales!$A:$A, Aperturas!$A$2), 0))</f>
        <v/>
      </c>
      <c r="POA224" s="21" t="str">
        <f>IF(POA220 = "", "", IFERROR(POA220 / SUMIFS(Aux_Totales!$N:$N, Aux_Totales!$F:$F, $F224, Aux_Totales!$A:$A, Aperturas!$A$2), 0))</f>
        <v/>
      </c>
      <c r="POB224" s="21" t="str">
        <f>IF(POB220 = "", "", IFERROR(POB220 / SUMIFS(Aux_Totales!$N:$N, Aux_Totales!$F:$F, $F224, Aux_Totales!$A:$A, Aperturas!$A$2), 0))</f>
        <v/>
      </c>
      <c r="POC224" s="21" t="str">
        <f>IF(POC220 = "", "", IFERROR(POC220 / SUMIFS(Aux_Totales!$N:$N, Aux_Totales!$F:$F, $F224, Aux_Totales!$A:$A, Aperturas!$A$2), 0))</f>
        <v/>
      </c>
      <c r="POD224" s="21" t="str">
        <f>IF(POD220 = "", "", IFERROR(POD220 / SUMIFS(Aux_Totales!$N:$N, Aux_Totales!$F:$F, $F224, Aux_Totales!$A:$A, Aperturas!$A$2), 0))</f>
        <v/>
      </c>
      <c r="POE224" s="21" t="str">
        <f>IF(POE220 = "", "", IFERROR(POE220 / SUMIFS(Aux_Totales!$N:$N, Aux_Totales!$F:$F, $F224, Aux_Totales!$A:$A, Aperturas!$A$2), 0))</f>
        <v/>
      </c>
      <c r="POF224" s="21" t="str">
        <f>IF(POF220 = "", "", IFERROR(POF220 / SUMIFS(Aux_Totales!$N:$N, Aux_Totales!$F:$F, $F224, Aux_Totales!$A:$A, Aperturas!$A$2), 0))</f>
        <v/>
      </c>
      <c r="POG224" s="21" t="str">
        <f>IF(POG220 = "", "", IFERROR(POG220 / SUMIFS(Aux_Totales!$N:$N, Aux_Totales!$F:$F, $F224, Aux_Totales!$A:$A, Aperturas!$A$2), 0))</f>
        <v/>
      </c>
      <c r="POH224" s="21" t="str">
        <f>IF(POH220 = "", "", IFERROR(POH220 / SUMIFS(Aux_Totales!$N:$N, Aux_Totales!$F:$F, $F224, Aux_Totales!$A:$A, Aperturas!$A$2), 0))</f>
        <v/>
      </c>
      <c r="POI224" s="21" t="str">
        <f>IF(POI220 = "", "", IFERROR(POI220 / SUMIFS(Aux_Totales!$N:$N, Aux_Totales!$F:$F, $F224, Aux_Totales!$A:$A, Aperturas!$A$2), 0))</f>
        <v/>
      </c>
      <c r="POJ224" s="21" t="str">
        <f>IF(POJ220 = "", "", IFERROR(POJ220 / SUMIFS(Aux_Totales!$N:$N, Aux_Totales!$F:$F, $F224, Aux_Totales!$A:$A, Aperturas!$A$2), 0))</f>
        <v/>
      </c>
      <c r="POK224" s="21" t="str">
        <f>IF(POK220 = "", "", IFERROR(POK220 / SUMIFS(Aux_Totales!$N:$N, Aux_Totales!$F:$F, $F224, Aux_Totales!$A:$A, Aperturas!$A$2), 0))</f>
        <v/>
      </c>
      <c r="POL224" s="21" t="str">
        <f>IF(POL220 = "", "", IFERROR(POL220 / SUMIFS(Aux_Totales!$N:$N, Aux_Totales!$F:$F, $F224, Aux_Totales!$A:$A, Aperturas!$A$2), 0))</f>
        <v/>
      </c>
      <c r="POM224" s="21" t="str">
        <f>IF(POM220 = "", "", IFERROR(POM220 / SUMIFS(Aux_Totales!$N:$N, Aux_Totales!$F:$F, $F224, Aux_Totales!$A:$A, Aperturas!$A$2), 0))</f>
        <v/>
      </c>
      <c r="PON224" s="21" t="str">
        <f>IF(PON220 = "", "", IFERROR(PON220 / SUMIFS(Aux_Totales!$N:$N, Aux_Totales!$F:$F, $F224, Aux_Totales!$A:$A, Aperturas!$A$2), 0))</f>
        <v/>
      </c>
      <c r="POO224" s="21" t="str">
        <f>IF(POO220 = "", "", IFERROR(POO220 / SUMIFS(Aux_Totales!$N:$N, Aux_Totales!$F:$F, $F224, Aux_Totales!$A:$A, Aperturas!$A$2), 0))</f>
        <v/>
      </c>
      <c r="POP224" s="21" t="str">
        <f>IF(POP220 = "", "", IFERROR(POP220 / SUMIFS(Aux_Totales!$N:$N, Aux_Totales!$F:$F, $F224, Aux_Totales!$A:$A, Aperturas!$A$2), 0))</f>
        <v/>
      </c>
      <c r="POQ224" s="21" t="str">
        <f>IF(POQ220 = "", "", IFERROR(POQ220 / SUMIFS(Aux_Totales!$N:$N, Aux_Totales!$F:$F, $F224, Aux_Totales!$A:$A, Aperturas!$A$2), 0))</f>
        <v/>
      </c>
      <c r="POR224" s="21" t="str">
        <f>IF(POR220 = "", "", IFERROR(POR220 / SUMIFS(Aux_Totales!$N:$N, Aux_Totales!$F:$F, $F224, Aux_Totales!$A:$A, Aperturas!$A$2), 0))</f>
        <v/>
      </c>
      <c r="POS224" s="21" t="str">
        <f>IF(POS220 = "", "", IFERROR(POS220 / SUMIFS(Aux_Totales!$N:$N, Aux_Totales!$F:$F, $F224, Aux_Totales!$A:$A, Aperturas!$A$2), 0))</f>
        <v/>
      </c>
      <c r="POT224" s="21" t="str">
        <f>IF(POT220 = "", "", IFERROR(POT220 / SUMIFS(Aux_Totales!$N:$N, Aux_Totales!$F:$F, $F224, Aux_Totales!$A:$A, Aperturas!$A$2), 0))</f>
        <v/>
      </c>
      <c r="POU224" s="21" t="str">
        <f>IF(POU220 = "", "", IFERROR(POU220 / SUMIFS(Aux_Totales!$N:$N, Aux_Totales!$F:$F, $F224, Aux_Totales!$A:$A, Aperturas!$A$2), 0))</f>
        <v/>
      </c>
      <c r="POV224" s="21" t="str">
        <f>IF(POV220 = "", "", IFERROR(POV220 / SUMIFS(Aux_Totales!$N:$N, Aux_Totales!$F:$F, $F224, Aux_Totales!$A:$A, Aperturas!$A$2), 0))</f>
        <v/>
      </c>
      <c r="POW224" s="21" t="str">
        <f>IF(POW220 = "", "", IFERROR(POW220 / SUMIFS(Aux_Totales!$N:$N, Aux_Totales!$F:$F, $F224, Aux_Totales!$A:$A, Aperturas!$A$2), 0))</f>
        <v/>
      </c>
      <c r="POX224" s="21" t="str">
        <f>IF(POX220 = "", "", IFERROR(POX220 / SUMIFS(Aux_Totales!$N:$N, Aux_Totales!$F:$F, $F224, Aux_Totales!$A:$A, Aperturas!$A$2), 0))</f>
        <v/>
      </c>
      <c r="POY224" s="21" t="str">
        <f>IF(POY220 = "", "", IFERROR(POY220 / SUMIFS(Aux_Totales!$N:$N, Aux_Totales!$F:$F, $F224, Aux_Totales!$A:$A, Aperturas!$A$2), 0))</f>
        <v/>
      </c>
      <c r="POZ224" s="21" t="str">
        <f>IF(POZ220 = "", "", IFERROR(POZ220 / SUMIFS(Aux_Totales!$N:$N, Aux_Totales!$F:$F, $F224, Aux_Totales!$A:$A, Aperturas!$A$2), 0))</f>
        <v/>
      </c>
      <c r="PPA224" s="21" t="str">
        <f>IF(PPA220 = "", "", IFERROR(PPA220 / SUMIFS(Aux_Totales!$N:$N, Aux_Totales!$F:$F, $F224, Aux_Totales!$A:$A, Aperturas!$A$2), 0))</f>
        <v/>
      </c>
      <c r="PPB224" s="21" t="str">
        <f>IF(PPB220 = "", "", IFERROR(PPB220 / SUMIFS(Aux_Totales!$N:$N, Aux_Totales!$F:$F, $F224, Aux_Totales!$A:$A, Aperturas!$A$2), 0))</f>
        <v/>
      </c>
      <c r="PPC224" s="21" t="str">
        <f>IF(PPC220 = "", "", IFERROR(PPC220 / SUMIFS(Aux_Totales!$N:$N, Aux_Totales!$F:$F, $F224, Aux_Totales!$A:$A, Aperturas!$A$2), 0))</f>
        <v/>
      </c>
      <c r="PPD224" s="21" t="str">
        <f>IF(PPD220 = "", "", IFERROR(PPD220 / SUMIFS(Aux_Totales!$N:$N, Aux_Totales!$F:$F, $F224, Aux_Totales!$A:$A, Aperturas!$A$2), 0))</f>
        <v/>
      </c>
      <c r="PPE224" s="21" t="str">
        <f>IF(PPE220 = "", "", IFERROR(PPE220 / SUMIFS(Aux_Totales!$N:$N, Aux_Totales!$F:$F, $F224, Aux_Totales!$A:$A, Aperturas!$A$2), 0))</f>
        <v/>
      </c>
      <c r="PPF224" s="21" t="str">
        <f>IF(PPF220 = "", "", IFERROR(PPF220 / SUMIFS(Aux_Totales!$N:$N, Aux_Totales!$F:$F, $F224, Aux_Totales!$A:$A, Aperturas!$A$2), 0))</f>
        <v/>
      </c>
      <c r="PPG224" s="21" t="str">
        <f>IF(PPG220 = "", "", IFERROR(PPG220 / SUMIFS(Aux_Totales!$N:$N, Aux_Totales!$F:$F, $F224, Aux_Totales!$A:$A, Aperturas!$A$2), 0))</f>
        <v/>
      </c>
      <c r="PPH224" s="21" t="str">
        <f>IF(PPH220 = "", "", IFERROR(PPH220 / SUMIFS(Aux_Totales!$N:$N, Aux_Totales!$F:$F, $F224, Aux_Totales!$A:$A, Aperturas!$A$2), 0))</f>
        <v/>
      </c>
      <c r="PPI224" s="21" t="str">
        <f>IF(PPI220 = "", "", IFERROR(PPI220 / SUMIFS(Aux_Totales!$N:$N, Aux_Totales!$F:$F, $F224, Aux_Totales!$A:$A, Aperturas!$A$2), 0))</f>
        <v/>
      </c>
      <c r="PPJ224" s="21" t="str">
        <f>IF(PPJ220 = "", "", IFERROR(PPJ220 / SUMIFS(Aux_Totales!$N:$N, Aux_Totales!$F:$F, $F224, Aux_Totales!$A:$A, Aperturas!$A$2), 0))</f>
        <v/>
      </c>
      <c r="PPK224" s="21" t="str">
        <f>IF(PPK220 = "", "", IFERROR(PPK220 / SUMIFS(Aux_Totales!$N:$N, Aux_Totales!$F:$F, $F224, Aux_Totales!$A:$A, Aperturas!$A$2), 0))</f>
        <v/>
      </c>
      <c r="PPL224" s="21" t="str">
        <f>IF(PPL220 = "", "", IFERROR(PPL220 / SUMIFS(Aux_Totales!$N:$N, Aux_Totales!$F:$F, $F224, Aux_Totales!$A:$A, Aperturas!$A$2), 0))</f>
        <v/>
      </c>
      <c r="PPM224" s="21" t="str">
        <f>IF(PPM220 = "", "", IFERROR(PPM220 / SUMIFS(Aux_Totales!$N:$N, Aux_Totales!$F:$F, $F224, Aux_Totales!$A:$A, Aperturas!$A$2), 0))</f>
        <v/>
      </c>
      <c r="PPN224" s="21" t="str">
        <f>IF(PPN220 = "", "", IFERROR(PPN220 / SUMIFS(Aux_Totales!$N:$N, Aux_Totales!$F:$F, $F224, Aux_Totales!$A:$A, Aperturas!$A$2), 0))</f>
        <v/>
      </c>
      <c r="PPO224" s="21" t="str">
        <f>IF(PPO220 = "", "", IFERROR(PPO220 / SUMIFS(Aux_Totales!$N:$N, Aux_Totales!$F:$F, $F224, Aux_Totales!$A:$A, Aperturas!$A$2), 0))</f>
        <v/>
      </c>
      <c r="PPP224" s="21" t="str">
        <f>IF(PPP220 = "", "", IFERROR(PPP220 / SUMIFS(Aux_Totales!$N:$N, Aux_Totales!$F:$F, $F224, Aux_Totales!$A:$A, Aperturas!$A$2), 0))</f>
        <v/>
      </c>
      <c r="PPQ224" s="21" t="str">
        <f>IF(PPQ220 = "", "", IFERROR(PPQ220 / SUMIFS(Aux_Totales!$N:$N, Aux_Totales!$F:$F, $F224, Aux_Totales!$A:$A, Aperturas!$A$2), 0))</f>
        <v/>
      </c>
      <c r="PPR224" s="21" t="str">
        <f>IF(PPR220 = "", "", IFERROR(PPR220 / SUMIFS(Aux_Totales!$N:$N, Aux_Totales!$F:$F, $F224, Aux_Totales!$A:$A, Aperturas!$A$2), 0))</f>
        <v/>
      </c>
      <c r="PPS224" s="21" t="str">
        <f>IF(PPS220 = "", "", IFERROR(PPS220 / SUMIFS(Aux_Totales!$N:$N, Aux_Totales!$F:$F, $F224, Aux_Totales!$A:$A, Aperturas!$A$2), 0))</f>
        <v/>
      </c>
      <c r="PPT224" s="21" t="str">
        <f>IF(PPT220 = "", "", IFERROR(PPT220 / SUMIFS(Aux_Totales!$N:$N, Aux_Totales!$F:$F, $F224, Aux_Totales!$A:$A, Aperturas!$A$2), 0))</f>
        <v/>
      </c>
      <c r="PPU224" s="21" t="str">
        <f>IF(PPU220 = "", "", IFERROR(PPU220 / SUMIFS(Aux_Totales!$N:$N, Aux_Totales!$F:$F, $F224, Aux_Totales!$A:$A, Aperturas!$A$2), 0))</f>
        <v/>
      </c>
      <c r="PPV224" s="21" t="str">
        <f>IF(PPV220 = "", "", IFERROR(PPV220 / SUMIFS(Aux_Totales!$N:$N, Aux_Totales!$F:$F, $F224, Aux_Totales!$A:$A, Aperturas!$A$2), 0))</f>
        <v/>
      </c>
      <c r="PPW224" s="21" t="str">
        <f>IF(PPW220 = "", "", IFERROR(PPW220 / SUMIFS(Aux_Totales!$N:$N, Aux_Totales!$F:$F, $F224, Aux_Totales!$A:$A, Aperturas!$A$2), 0))</f>
        <v/>
      </c>
      <c r="PPX224" s="21" t="str">
        <f>IF(PPX220 = "", "", IFERROR(PPX220 / SUMIFS(Aux_Totales!$N:$N, Aux_Totales!$F:$F, $F224, Aux_Totales!$A:$A, Aperturas!$A$2), 0))</f>
        <v/>
      </c>
      <c r="PPY224" s="21" t="str">
        <f>IF(PPY220 = "", "", IFERROR(PPY220 / SUMIFS(Aux_Totales!$N:$N, Aux_Totales!$F:$F, $F224, Aux_Totales!$A:$A, Aperturas!$A$2), 0))</f>
        <v/>
      </c>
      <c r="PPZ224" s="21" t="str">
        <f>IF(PPZ220 = "", "", IFERROR(PPZ220 / SUMIFS(Aux_Totales!$N:$N, Aux_Totales!$F:$F, $F224, Aux_Totales!$A:$A, Aperturas!$A$2), 0))</f>
        <v/>
      </c>
      <c r="PQA224" s="21" t="str">
        <f>IF(PQA220 = "", "", IFERROR(PQA220 / SUMIFS(Aux_Totales!$N:$N, Aux_Totales!$F:$F, $F224, Aux_Totales!$A:$A, Aperturas!$A$2), 0))</f>
        <v/>
      </c>
      <c r="PQB224" s="21" t="str">
        <f>IF(PQB220 = "", "", IFERROR(PQB220 / SUMIFS(Aux_Totales!$N:$N, Aux_Totales!$F:$F, $F224, Aux_Totales!$A:$A, Aperturas!$A$2), 0))</f>
        <v/>
      </c>
      <c r="PQC224" s="21" t="str">
        <f>IF(PQC220 = "", "", IFERROR(PQC220 / SUMIFS(Aux_Totales!$N:$N, Aux_Totales!$F:$F, $F224, Aux_Totales!$A:$A, Aperturas!$A$2), 0))</f>
        <v/>
      </c>
      <c r="PQD224" s="21" t="str">
        <f>IF(PQD220 = "", "", IFERROR(PQD220 / SUMIFS(Aux_Totales!$N:$N, Aux_Totales!$F:$F, $F224, Aux_Totales!$A:$A, Aperturas!$A$2), 0))</f>
        <v/>
      </c>
      <c r="PQE224" s="21" t="str">
        <f>IF(PQE220 = "", "", IFERROR(PQE220 / SUMIFS(Aux_Totales!$N:$N, Aux_Totales!$F:$F, $F224, Aux_Totales!$A:$A, Aperturas!$A$2), 0))</f>
        <v/>
      </c>
      <c r="PQF224" s="21" t="str">
        <f>IF(PQF220 = "", "", IFERROR(PQF220 / SUMIFS(Aux_Totales!$N:$N, Aux_Totales!$F:$F, $F224, Aux_Totales!$A:$A, Aperturas!$A$2), 0))</f>
        <v/>
      </c>
      <c r="PQG224" s="21" t="str">
        <f>IF(PQG220 = "", "", IFERROR(PQG220 / SUMIFS(Aux_Totales!$N:$N, Aux_Totales!$F:$F, $F224, Aux_Totales!$A:$A, Aperturas!$A$2), 0))</f>
        <v/>
      </c>
      <c r="PQH224" s="21" t="str">
        <f>IF(PQH220 = "", "", IFERROR(PQH220 / SUMIFS(Aux_Totales!$N:$N, Aux_Totales!$F:$F, $F224, Aux_Totales!$A:$A, Aperturas!$A$2), 0))</f>
        <v/>
      </c>
      <c r="PQI224" s="21" t="str">
        <f>IF(PQI220 = "", "", IFERROR(PQI220 / SUMIFS(Aux_Totales!$N:$N, Aux_Totales!$F:$F, $F224, Aux_Totales!$A:$A, Aperturas!$A$2), 0))</f>
        <v/>
      </c>
      <c r="PQJ224" s="21" t="str">
        <f>IF(PQJ220 = "", "", IFERROR(PQJ220 / SUMIFS(Aux_Totales!$N:$N, Aux_Totales!$F:$F, $F224, Aux_Totales!$A:$A, Aperturas!$A$2), 0))</f>
        <v/>
      </c>
      <c r="PQK224" s="21" t="str">
        <f>IF(PQK220 = "", "", IFERROR(PQK220 / SUMIFS(Aux_Totales!$N:$N, Aux_Totales!$F:$F, $F224, Aux_Totales!$A:$A, Aperturas!$A$2), 0))</f>
        <v/>
      </c>
      <c r="PQL224" s="21" t="str">
        <f>IF(PQL220 = "", "", IFERROR(PQL220 / SUMIFS(Aux_Totales!$N:$N, Aux_Totales!$F:$F, $F224, Aux_Totales!$A:$A, Aperturas!$A$2), 0))</f>
        <v/>
      </c>
      <c r="PQM224" s="21" t="str">
        <f>IF(PQM220 = "", "", IFERROR(PQM220 / SUMIFS(Aux_Totales!$N:$N, Aux_Totales!$F:$F, $F224, Aux_Totales!$A:$A, Aperturas!$A$2), 0))</f>
        <v/>
      </c>
      <c r="PQN224" s="21" t="str">
        <f>IF(PQN220 = "", "", IFERROR(PQN220 / SUMIFS(Aux_Totales!$N:$N, Aux_Totales!$F:$F, $F224, Aux_Totales!$A:$A, Aperturas!$A$2), 0))</f>
        <v/>
      </c>
      <c r="PQO224" s="21" t="str">
        <f>IF(PQO220 = "", "", IFERROR(PQO220 / SUMIFS(Aux_Totales!$N:$N, Aux_Totales!$F:$F, $F224, Aux_Totales!$A:$A, Aperturas!$A$2), 0))</f>
        <v/>
      </c>
      <c r="PQP224" s="21" t="str">
        <f>IF(PQP220 = "", "", IFERROR(PQP220 / SUMIFS(Aux_Totales!$N:$N, Aux_Totales!$F:$F, $F224, Aux_Totales!$A:$A, Aperturas!$A$2), 0))</f>
        <v/>
      </c>
      <c r="PQQ224" s="21" t="str">
        <f>IF(PQQ220 = "", "", IFERROR(PQQ220 / SUMIFS(Aux_Totales!$N:$N, Aux_Totales!$F:$F, $F224, Aux_Totales!$A:$A, Aperturas!$A$2), 0))</f>
        <v/>
      </c>
      <c r="PQR224" s="21" t="str">
        <f>IF(PQR220 = "", "", IFERROR(PQR220 / SUMIFS(Aux_Totales!$N:$N, Aux_Totales!$F:$F, $F224, Aux_Totales!$A:$A, Aperturas!$A$2), 0))</f>
        <v/>
      </c>
      <c r="PQS224" s="21" t="str">
        <f>IF(PQS220 = "", "", IFERROR(PQS220 / SUMIFS(Aux_Totales!$N:$N, Aux_Totales!$F:$F, $F224, Aux_Totales!$A:$A, Aperturas!$A$2), 0))</f>
        <v/>
      </c>
      <c r="PQT224" s="21" t="str">
        <f>IF(PQT220 = "", "", IFERROR(PQT220 / SUMIFS(Aux_Totales!$N:$N, Aux_Totales!$F:$F, $F224, Aux_Totales!$A:$A, Aperturas!$A$2), 0))</f>
        <v/>
      </c>
      <c r="PQU224" s="21" t="str">
        <f>IF(PQU220 = "", "", IFERROR(PQU220 / SUMIFS(Aux_Totales!$N:$N, Aux_Totales!$F:$F, $F224, Aux_Totales!$A:$A, Aperturas!$A$2), 0))</f>
        <v/>
      </c>
      <c r="PQV224" s="21" t="str">
        <f>IF(PQV220 = "", "", IFERROR(PQV220 / SUMIFS(Aux_Totales!$N:$N, Aux_Totales!$F:$F, $F224, Aux_Totales!$A:$A, Aperturas!$A$2), 0))</f>
        <v/>
      </c>
      <c r="PQW224" s="21" t="str">
        <f>IF(PQW220 = "", "", IFERROR(PQW220 / SUMIFS(Aux_Totales!$N:$N, Aux_Totales!$F:$F, $F224, Aux_Totales!$A:$A, Aperturas!$A$2), 0))</f>
        <v/>
      </c>
      <c r="PQX224" s="21" t="str">
        <f>IF(PQX220 = "", "", IFERROR(PQX220 / SUMIFS(Aux_Totales!$N:$N, Aux_Totales!$F:$F, $F224, Aux_Totales!$A:$A, Aperturas!$A$2), 0))</f>
        <v/>
      </c>
      <c r="PQY224" s="21" t="str">
        <f>IF(PQY220 = "", "", IFERROR(PQY220 / SUMIFS(Aux_Totales!$N:$N, Aux_Totales!$F:$F, $F224, Aux_Totales!$A:$A, Aperturas!$A$2), 0))</f>
        <v/>
      </c>
      <c r="PQZ224" s="21" t="str">
        <f>IF(PQZ220 = "", "", IFERROR(PQZ220 / SUMIFS(Aux_Totales!$N:$N, Aux_Totales!$F:$F, $F224, Aux_Totales!$A:$A, Aperturas!$A$2), 0))</f>
        <v/>
      </c>
      <c r="PRA224" s="21" t="str">
        <f>IF(PRA220 = "", "", IFERROR(PRA220 / SUMIFS(Aux_Totales!$N:$N, Aux_Totales!$F:$F, $F224, Aux_Totales!$A:$A, Aperturas!$A$2), 0))</f>
        <v/>
      </c>
      <c r="PRB224" s="21" t="str">
        <f>IF(PRB220 = "", "", IFERROR(PRB220 / SUMIFS(Aux_Totales!$N:$N, Aux_Totales!$F:$F, $F224, Aux_Totales!$A:$A, Aperturas!$A$2), 0))</f>
        <v/>
      </c>
      <c r="PRC224" s="21" t="str">
        <f>IF(PRC220 = "", "", IFERROR(PRC220 / SUMIFS(Aux_Totales!$N:$N, Aux_Totales!$F:$F, $F224, Aux_Totales!$A:$A, Aperturas!$A$2), 0))</f>
        <v/>
      </c>
      <c r="PRD224" s="21" t="str">
        <f>IF(PRD220 = "", "", IFERROR(PRD220 / SUMIFS(Aux_Totales!$N:$N, Aux_Totales!$F:$F, $F224, Aux_Totales!$A:$A, Aperturas!$A$2), 0))</f>
        <v/>
      </c>
      <c r="PRE224" s="21" t="str">
        <f>IF(PRE220 = "", "", IFERROR(PRE220 / SUMIFS(Aux_Totales!$N:$N, Aux_Totales!$F:$F, $F224, Aux_Totales!$A:$A, Aperturas!$A$2), 0))</f>
        <v/>
      </c>
      <c r="PRF224" s="21" t="str">
        <f>IF(PRF220 = "", "", IFERROR(PRF220 / SUMIFS(Aux_Totales!$N:$N, Aux_Totales!$F:$F, $F224, Aux_Totales!$A:$A, Aperturas!$A$2), 0))</f>
        <v/>
      </c>
      <c r="PRG224" s="21" t="str">
        <f>IF(PRG220 = "", "", IFERROR(PRG220 / SUMIFS(Aux_Totales!$N:$N, Aux_Totales!$F:$F, $F224, Aux_Totales!$A:$A, Aperturas!$A$2), 0))</f>
        <v/>
      </c>
      <c r="PRH224" s="21" t="str">
        <f>IF(PRH220 = "", "", IFERROR(PRH220 / SUMIFS(Aux_Totales!$N:$N, Aux_Totales!$F:$F, $F224, Aux_Totales!$A:$A, Aperturas!$A$2), 0))</f>
        <v/>
      </c>
      <c r="PRI224" s="21" t="str">
        <f>IF(PRI220 = "", "", IFERROR(PRI220 / SUMIFS(Aux_Totales!$N:$N, Aux_Totales!$F:$F, $F224, Aux_Totales!$A:$A, Aperturas!$A$2), 0))</f>
        <v/>
      </c>
      <c r="PRJ224" s="21" t="str">
        <f>IF(PRJ220 = "", "", IFERROR(PRJ220 / SUMIFS(Aux_Totales!$N:$N, Aux_Totales!$F:$F, $F224, Aux_Totales!$A:$A, Aperturas!$A$2), 0))</f>
        <v/>
      </c>
      <c r="PRK224" s="21" t="str">
        <f>IF(PRK220 = "", "", IFERROR(PRK220 / SUMIFS(Aux_Totales!$N:$N, Aux_Totales!$F:$F, $F224, Aux_Totales!$A:$A, Aperturas!$A$2), 0))</f>
        <v/>
      </c>
      <c r="PRL224" s="21" t="str">
        <f>IF(PRL220 = "", "", IFERROR(PRL220 / SUMIFS(Aux_Totales!$N:$N, Aux_Totales!$F:$F, $F224, Aux_Totales!$A:$A, Aperturas!$A$2), 0))</f>
        <v/>
      </c>
      <c r="PRM224" s="21" t="str">
        <f>IF(PRM220 = "", "", IFERROR(PRM220 / SUMIFS(Aux_Totales!$N:$N, Aux_Totales!$F:$F, $F224, Aux_Totales!$A:$A, Aperturas!$A$2), 0))</f>
        <v/>
      </c>
      <c r="PRN224" s="21" t="str">
        <f>IF(PRN220 = "", "", IFERROR(PRN220 / SUMIFS(Aux_Totales!$N:$N, Aux_Totales!$F:$F, $F224, Aux_Totales!$A:$A, Aperturas!$A$2), 0))</f>
        <v/>
      </c>
      <c r="PRO224" s="21" t="str">
        <f>IF(PRO220 = "", "", IFERROR(PRO220 / SUMIFS(Aux_Totales!$N:$N, Aux_Totales!$F:$F, $F224, Aux_Totales!$A:$A, Aperturas!$A$2), 0))</f>
        <v/>
      </c>
      <c r="PRP224" s="21" t="str">
        <f>IF(PRP220 = "", "", IFERROR(PRP220 / SUMIFS(Aux_Totales!$N:$N, Aux_Totales!$F:$F, $F224, Aux_Totales!$A:$A, Aperturas!$A$2), 0))</f>
        <v/>
      </c>
      <c r="PRQ224" s="21" t="str">
        <f>IF(PRQ220 = "", "", IFERROR(PRQ220 / SUMIFS(Aux_Totales!$N:$N, Aux_Totales!$F:$F, $F224, Aux_Totales!$A:$A, Aperturas!$A$2), 0))</f>
        <v/>
      </c>
      <c r="PRR224" s="21" t="str">
        <f>IF(PRR220 = "", "", IFERROR(PRR220 / SUMIFS(Aux_Totales!$N:$N, Aux_Totales!$F:$F, $F224, Aux_Totales!$A:$A, Aperturas!$A$2), 0))</f>
        <v/>
      </c>
      <c r="PRS224" s="21" t="str">
        <f>IF(PRS220 = "", "", IFERROR(PRS220 / SUMIFS(Aux_Totales!$N:$N, Aux_Totales!$F:$F, $F224, Aux_Totales!$A:$A, Aperturas!$A$2), 0))</f>
        <v/>
      </c>
      <c r="PRT224" s="21" t="str">
        <f>IF(PRT220 = "", "", IFERROR(PRT220 / SUMIFS(Aux_Totales!$N:$N, Aux_Totales!$F:$F, $F224, Aux_Totales!$A:$A, Aperturas!$A$2), 0))</f>
        <v/>
      </c>
      <c r="PRU224" s="21" t="str">
        <f>IF(PRU220 = "", "", IFERROR(PRU220 / SUMIFS(Aux_Totales!$N:$N, Aux_Totales!$F:$F, $F224, Aux_Totales!$A:$A, Aperturas!$A$2), 0))</f>
        <v/>
      </c>
      <c r="PRV224" s="21" t="str">
        <f>IF(PRV220 = "", "", IFERROR(PRV220 / SUMIFS(Aux_Totales!$N:$N, Aux_Totales!$F:$F, $F224, Aux_Totales!$A:$A, Aperturas!$A$2), 0))</f>
        <v/>
      </c>
      <c r="PRW224" s="21" t="str">
        <f>IF(PRW220 = "", "", IFERROR(PRW220 / SUMIFS(Aux_Totales!$N:$N, Aux_Totales!$F:$F, $F224, Aux_Totales!$A:$A, Aperturas!$A$2), 0))</f>
        <v/>
      </c>
      <c r="PRX224" s="21" t="str">
        <f>IF(PRX220 = "", "", IFERROR(PRX220 / SUMIFS(Aux_Totales!$N:$N, Aux_Totales!$F:$F, $F224, Aux_Totales!$A:$A, Aperturas!$A$2), 0))</f>
        <v/>
      </c>
      <c r="PRY224" s="21" t="str">
        <f>IF(PRY220 = "", "", IFERROR(PRY220 / SUMIFS(Aux_Totales!$N:$N, Aux_Totales!$F:$F, $F224, Aux_Totales!$A:$A, Aperturas!$A$2), 0))</f>
        <v/>
      </c>
      <c r="PRZ224" s="21" t="str">
        <f>IF(PRZ220 = "", "", IFERROR(PRZ220 / SUMIFS(Aux_Totales!$N:$N, Aux_Totales!$F:$F, $F224, Aux_Totales!$A:$A, Aperturas!$A$2), 0))</f>
        <v/>
      </c>
      <c r="PSA224" s="21" t="str">
        <f>IF(PSA220 = "", "", IFERROR(PSA220 / SUMIFS(Aux_Totales!$N:$N, Aux_Totales!$F:$F, $F224, Aux_Totales!$A:$A, Aperturas!$A$2), 0))</f>
        <v/>
      </c>
      <c r="PSB224" s="21" t="str">
        <f>IF(PSB220 = "", "", IFERROR(PSB220 / SUMIFS(Aux_Totales!$N:$N, Aux_Totales!$F:$F, $F224, Aux_Totales!$A:$A, Aperturas!$A$2), 0))</f>
        <v/>
      </c>
      <c r="PSC224" s="21" t="str">
        <f>IF(PSC220 = "", "", IFERROR(PSC220 / SUMIFS(Aux_Totales!$N:$N, Aux_Totales!$F:$F, $F224, Aux_Totales!$A:$A, Aperturas!$A$2), 0))</f>
        <v/>
      </c>
      <c r="PSD224" s="21" t="str">
        <f>IF(PSD220 = "", "", IFERROR(PSD220 / SUMIFS(Aux_Totales!$N:$N, Aux_Totales!$F:$F, $F224, Aux_Totales!$A:$A, Aperturas!$A$2), 0))</f>
        <v/>
      </c>
      <c r="PSE224" s="21" t="str">
        <f>IF(PSE220 = "", "", IFERROR(PSE220 / SUMIFS(Aux_Totales!$N:$N, Aux_Totales!$F:$F, $F224, Aux_Totales!$A:$A, Aperturas!$A$2), 0))</f>
        <v/>
      </c>
      <c r="PSF224" s="21" t="str">
        <f>IF(PSF220 = "", "", IFERROR(PSF220 / SUMIFS(Aux_Totales!$N:$N, Aux_Totales!$F:$F, $F224, Aux_Totales!$A:$A, Aperturas!$A$2), 0))</f>
        <v/>
      </c>
      <c r="PSG224" s="21" t="str">
        <f>IF(PSG220 = "", "", IFERROR(PSG220 / SUMIFS(Aux_Totales!$N:$N, Aux_Totales!$F:$F, $F224, Aux_Totales!$A:$A, Aperturas!$A$2), 0))</f>
        <v/>
      </c>
      <c r="PSH224" s="21" t="str">
        <f>IF(PSH220 = "", "", IFERROR(PSH220 / SUMIFS(Aux_Totales!$N:$N, Aux_Totales!$F:$F, $F224, Aux_Totales!$A:$A, Aperturas!$A$2), 0))</f>
        <v/>
      </c>
      <c r="PSI224" s="21" t="str">
        <f>IF(PSI220 = "", "", IFERROR(PSI220 / SUMIFS(Aux_Totales!$N:$N, Aux_Totales!$F:$F, $F224, Aux_Totales!$A:$A, Aperturas!$A$2), 0))</f>
        <v/>
      </c>
      <c r="PSJ224" s="21" t="str">
        <f>IF(PSJ220 = "", "", IFERROR(PSJ220 / SUMIFS(Aux_Totales!$N:$N, Aux_Totales!$F:$F, $F224, Aux_Totales!$A:$A, Aperturas!$A$2), 0))</f>
        <v/>
      </c>
      <c r="PSK224" s="21" t="str">
        <f>IF(PSK220 = "", "", IFERROR(PSK220 / SUMIFS(Aux_Totales!$N:$N, Aux_Totales!$F:$F, $F224, Aux_Totales!$A:$A, Aperturas!$A$2), 0))</f>
        <v/>
      </c>
      <c r="PSL224" s="21" t="str">
        <f>IF(PSL220 = "", "", IFERROR(PSL220 / SUMIFS(Aux_Totales!$N:$N, Aux_Totales!$F:$F, $F224, Aux_Totales!$A:$A, Aperturas!$A$2), 0))</f>
        <v/>
      </c>
      <c r="PSM224" s="21" t="str">
        <f>IF(PSM220 = "", "", IFERROR(PSM220 / SUMIFS(Aux_Totales!$N:$N, Aux_Totales!$F:$F, $F224, Aux_Totales!$A:$A, Aperturas!$A$2), 0))</f>
        <v/>
      </c>
      <c r="PSN224" s="21" t="str">
        <f>IF(PSN220 = "", "", IFERROR(PSN220 / SUMIFS(Aux_Totales!$N:$N, Aux_Totales!$F:$F, $F224, Aux_Totales!$A:$A, Aperturas!$A$2), 0))</f>
        <v/>
      </c>
      <c r="PSO224" s="21" t="str">
        <f>IF(PSO220 = "", "", IFERROR(PSO220 / SUMIFS(Aux_Totales!$N:$N, Aux_Totales!$F:$F, $F224, Aux_Totales!$A:$A, Aperturas!$A$2), 0))</f>
        <v/>
      </c>
      <c r="PSP224" s="21" t="str">
        <f>IF(PSP220 = "", "", IFERROR(PSP220 / SUMIFS(Aux_Totales!$N:$N, Aux_Totales!$F:$F, $F224, Aux_Totales!$A:$A, Aperturas!$A$2), 0))</f>
        <v/>
      </c>
      <c r="PSQ224" s="21" t="str">
        <f>IF(PSQ220 = "", "", IFERROR(PSQ220 / SUMIFS(Aux_Totales!$N:$N, Aux_Totales!$F:$F, $F224, Aux_Totales!$A:$A, Aperturas!$A$2), 0))</f>
        <v/>
      </c>
      <c r="PSR224" s="21" t="str">
        <f>IF(PSR220 = "", "", IFERROR(PSR220 / SUMIFS(Aux_Totales!$N:$N, Aux_Totales!$F:$F, $F224, Aux_Totales!$A:$A, Aperturas!$A$2), 0))</f>
        <v/>
      </c>
      <c r="PSS224" s="21" t="str">
        <f>IF(PSS220 = "", "", IFERROR(PSS220 / SUMIFS(Aux_Totales!$N:$N, Aux_Totales!$F:$F, $F224, Aux_Totales!$A:$A, Aperturas!$A$2), 0))</f>
        <v/>
      </c>
      <c r="PST224" s="21" t="str">
        <f>IF(PST220 = "", "", IFERROR(PST220 / SUMIFS(Aux_Totales!$N:$N, Aux_Totales!$F:$F, $F224, Aux_Totales!$A:$A, Aperturas!$A$2), 0))</f>
        <v/>
      </c>
      <c r="PSU224" s="21" t="str">
        <f>IF(PSU220 = "", "", IFERROR(PSU220 / SUMIFS(Aux_Totales!$N:$N, Aux_Totales!$F:$F, $F224, Aux_Totales!$A:$A, Aperturas!$A$2), 0))</f>
        <v/>
      </c>
      <c r="PSV224" s="21" t="str">
        <f>IF(PSV220 = "", "", IFERROR(PSV220 / SUMIFS(Aux_Totales!$N:$N, Aux_Totales!$F:$F, $F224, Aux_Totales!$A:$A, Aperturas!$A$2), 0))</f>
        <v/>
      </c>
      <c r="PSW224" s="21" t="str">
        <f>IF(PSW220 = "", "", IFERROR(PSW220 / SUMIFS(Aux_Totales!$N:$N, Aux_Totales!$F:$F, $F224, Aux_Totales!$A:$A, Aperturas!$A$2), 0))</f>
        <v/>
      </c>
      <c r="PSX224" s="21" t="str">
        <f>IF(PSX220 = "", "", IFERROR(PSX220 / SUMIFS(Aux_Totales!$N:$N, Aux_Totales!$F:$F, $F224, Aux_Totales!$A:$A, Aperturas!$A$2), 0))</f>
        <v/>
      </c>
      <c r="PSY224" s="21" t="str">
        <f>IF(PSY220 = "", "", IFERROR(PSY220 / SUMIFS(Aux_Totales!$N:$N, Aux_Totales!$F:$F, $F224, Aux_Totales!$A:$A, Aperturas!$A$2), 0))</f>
        <v/>
      </c>
      <c r="PSZ224" s="21" t="str">
        <f>IF(PSZ220 = "", "", IFERROR(PSZ220 / SUMIFS(Aux_Totales!$N:$N, Aux_Totales!$F:$F, $F224, Aux_Totales!$A:$A, Aperturas!$A$2), 0))</f>
        <v/>
      </c>
      <c r="PTA224" s="21" t="str">
        <f>IF(PTA220 = "", "", IFERROR(PTA220 / SUMIFS(Aux_Totales!$N:$N, Aux_Totales!$F:$F, $F224, Aux_Totales!$A:$A, Aperturas!$A$2), 0))</f>
        <v/>
      </c>
      <c r="PTB224" s="21" t="str">
        <f>IF(PTB220 = "", "", IFERROR(PTB220 / SUMIFS(Aux_Totales!$N:$N, Aux_Totales!$F:$F, $F224, Aux_Totales!$A:$A, Aperturas!$A$2), 0))</f>
        <v/>
      </c>
      <c r="PTC224" s="21" t="str">
        <f>IF(PTC220 = "", "", IFERROR(PTC220 / SUMIFS(Aux_Totales!$N:$N, Aux_Totales!$F:$F, $F224, Aux_Totales!$A:$A, Aperturas!$A$2), 0))</f>
        <v/>
      </c>
      <c r="PTD224" s="21" t="str">
        <f>IF(PTD220 = "", "", IFERROR(PTD220 / SUMIFS(Aux_Totales!$N:$N, Aux_Totales!$F:$F, $F224, Aux_Totales!$A:$A, Aperturas!$A$2), 0))</f>
        <v/>
      </c>
      <c r="PTE224" s="21" t="str">
        <f>IF(PTE220 = "", "", IFERROR(PTE220 / SUMIFS(Aux_Totales!$N:$N, Aux_Totales!$F:$F, $F224, Aux_Totales!$A:$A, Aperturas!$A$2), 0))</f>
        <v/>
      </c>
      <c r="PTF224" s="21" t="str">
        <f>IF(PTF220 = "", "", IFERROR(PTF220 / SUMIFS(Aux_Totales!$N:$N, Aux_Totales!$F:$F, $F224, Aux_Totales!$A:$A, Aperturas!$A$2), 0))</f>
        <v/>
      </c>
      <c r="PTG224" s="21" t="str">
        <f>IF(PTG220 = "", "", IFERROR(PTG220 / SUMIFS(Aux_Totales!$N:$N, Aux_Totales!$F:$F, $F224, Aux_Totales!$A:$A, Aperturas!$A$2), 0))</f>
        <v/>
      </c>
      <c r="PTH224" s="21" t="str">
        <f>IF(PTH220 = "", "", IFERROR(PTH220 / SUMIFS(Aux_Totales!$N:$N, Aux_Totales!$F:$F, $F224, Aux_Totales!$A:$A, Aperturas!$A$2), 0))</f>
        <v/>
      </c>
      <c r="PTI224" s="21" t="str">
        <f>IF(PTI220 = "", "", IFERROR(PTI220 / SUMIFS(Aux_Totales!$N:$N, Aux_Totales!$F:$F, $F224, Aux_Totales!$A:$A, Aperturas!$A$2), 0))</f>
        <v/>
      </c>
      <c r="PTJ224" s="21" t="str">
        <f>IF(PTJ220 = "", "", IFERROR(PTJ220 / SUMIFS(Aux_Totales!$N:$N, Aux_Totales!$F:$F, $F224, Aux_Totales!$A:$A, Aperturas!$A$2), 0))</f>
        <v/>
      </c>
      <c r="PTK224" s="21" t="str">
        <f>IF(PTK220 = "", "", IFERROR(PTK220 / SUMIFS(Aux_Totales!$N:$N, Aux_Totales!$F:$F, $F224, Aux_Totales!$A:$A, Aperturas!$A$2), 0))</f>
        <v/>
      </c>
      <c r="PTL224" s="21" t="str">
        <f>IF(PTL220 = "", "", IFERROR(PTL220 / SUMIFS(Aux_Totales!$N:$N, Aux_Totales!$F:$F, $F224, Aux_Totales!$A:$A, Aperturas!$A$2), 0))</f>
        <v/>
      </c>
      <c r="PTM224" s="21" t="str">
        <f>IF(PTM220 = "", "", IFERROR(PTM220 / SUMIFS(Aux_Totales!$N:$N, Aux_Totales!$F:$F, $F224, Aux_Totales!$A:$A, Aperturas!$A$2), 0))</f>
        <v/>
      </c>
      <c r="PTN224" s="21" t="str">
        <f>IF(PTN220 = "", "", IFERROR(PTN220 / SUMIFS(Aux_Totales!$N:$N, Aux_Totales!$F:$F, $F224, Aux_Totales!$A:$A, Aperturas!$A$2), 0))</f>
        <v/>
      </c>
      <c r="PTO224" s="21" t="str">
        <f>IF(PTO220 = "", "", IFERROR(PTO220 / SUMIFS(Aux_Totales!$N:$N, Aux_Totales!$F:$F, $F224, Aux_Totales!$A:$A, Aperturas!$A$2), 0))</f>
        <v/>
      </c>
      <c r="PTP224" s="21" t="str">
        <f>IF(PTP220 = "", "", IFERROR(PTP220 / SUMIFS(Aux_Totales!$N:$N, Aux_Totales!$F:$F, $F224, Aux_Totales!$A:$A, Aperturas!$A$2), 0))</f>
        <v/>
      </c>
      <c r="PTQ224" s="21" t="str">
        <f>IF(PTQ220 = "", "", IFERROR(PTQ220 / SUMIFS(Aux_Totales!$N:$N, Aux_Totales!$F:$F, $F224, Aux_Totales!$A:$A, Aperturas!$A$2), 0))</f>
        <v/>
      </c>
      <c r="PTR224" s="21" t="str">
        <f>IF(PTR220 = "", "", IFERROR(PTR220 / SUMIFS(Aux_Totales!$N:$N, Aux_Totales!$F:$F, $F224, Aux_Totales!$A:$A, Aperturas!$A$2), 0))</f>
        <v/>
      </c>
      <c r="PTS224" s="21" t="str">
        <f>IF(PTS220 = "", "", IFERROR(PTS220 / SUMIFS(Aux_Totales!$N:$N, Aux_Totales!$F:$F, $F224, Aux_Totales!$A:$A, Aperturas!$A$2), 0))</f>
        <v/>
      </c>
      <c r="PTT224" s="21" t="str">
        <f>IF(PTT220 = "", "", IFERROR(PTT220 / SUMIFS(Aux_Totales!$N:$N, Aux_Totales!$F:$F, $F224, Aux_Totales!$A:$A, Aperturas!$A$2), 0))</f>
        <v/>
      </c>
      <c r="PTU224" s="21" t="str">
        <f>IF(PTU220 = "", "", IFERROR(PTU220 / SUMIFS(Aux_Totales!$N:$N, Aux_Totales!$F:$F, $F224, Aux_Totales!$A:$A, Aperturas!$A$2), 0))</f>
        <v/>
      </c>
      <c r="PTV224" s="21" t="str">
        <f>IF(PTV220 = "", "", IFERROR(PTV220 / SUMIFS(Aux_Totales!$N:$N, Aux_Totales!$F:$F, $F224, Aux_Totales!$A:$A, Aperturas!$A$2), 0))</f>
        <v/>
      </c>
      <c r="PTW224" s="21" t="str">
        <f>IF(PTW220 = "", "", IFERROR(PTW220 / SUMIFS(Aux_Totales!$N:$N, Aux_Totales!$F:$F, $F224, Aux_Totales!$A:$A, Aperturas!$A$2), 0))</f>
        <v/>
      </c>
      <c r="PTX224" s="21" t="str">
        <f>IF(PTX220 = "", "", IFERROR(PTX220 / SUMIFS(Aux_Totales!$N:$N, Aux_Totales!$F:$F, $F224, Aux_Totales!$A:$A, Aperturas!$A$2), 0))</f>
        <v/>
      </c>
      <c r="PTY224" s="21" t="str">
        <f>IF(PTY220 = "", "", IFERROR(PTY220 / SUMIFS(Aux_Totales!$N:$N, Aux_Totales!$F:$F, $F224, Aux_Totales!$A:$A, Aperturas!$A$2), 0))</f>
        <v/>
      </c>
      <c r="PTZ224" s="21" t="str">
        <f>IF(PTZ220 = "", "", IFERROR(PTZ220 / SUMIFS(Aux_Totales!$N:$N, Aux_Totales!$F:$F, $F224, Aux_Totales!$A:$A, Aperturas!$A$2), 0))</f>
        <v/>
      </c>
      <c r="PUA224" s="21" t="str">
        <f>IF(PUA220 = "", "", IFERROR(PUA220 / SUMIFS(Aux_Totales!$N:$N, Aux_Totales!$F:$F, $F224, Aux_Totales!$A:$A, Aperturas!$A$2), 0))</f>
        <v/>
      </c>
      <c r="PUB224" s="21" t="str">
        <f>IF(PUB220 = "", "", IFERROR(PUB220 / SUMIFS(Aux_Totales!$N:$N, Aux_Totales!$F:$F, $F224, Aux_Totales!$A:$A, Aperturas!$A$2), 0))</f>
        <v/>
      </c>
      <c r="PUC224" s="21" t="str">
        <f>IF(PUC220 = "", "", IFERROR(PUC220 / SUMIFS(Aux_Totales!$N:$N, Aux_Totales!$F:$F, $F224, Aux_Totales!$A:$A, Aperturas!$A$2), 0))</f>
        <v/>
      </c>
      <c r="PUD224" s="21" t="str">
        <f>IF(PUD220 = "", "", IFERROR(PUD220 / SUMIFS(Aux_Totales!$N:$N, Aux_Totales!$F:$F, $F224, Aux_Totales!$A:$A, Aperturas!$A$2), 0))</f>
        <v/>
      </c>
      <c r="PUE224" s="21" t="str">
        <f>IF(PUE220 = "", "", IFERROR(PUE220 / SUMIFS(Aux_Totales!$N:$N, Aux_Totales!$F:$F, $F224, Aux_Totales!$A:$A, Aperturas!$A$2), 0))</f>
        <v/>
      </c>
      <c r="PUF224" s="21" t="str">
        <f>IF(PUF220 = "", "", IFERROR(PUF220 / SUMIFS(Aux_Totales!$N:$N, Aux_Totales!$F:$F, $F224, Aux_Totales!$A:$A, Aperturas!$A$2), 0))</f>
        <v/>
      </c>
      <c r="PUG224" s="21" t="str">
        <f>IF(PUG220 = "", "", IFERROR(PUG220 / SUMIFS(Aux_Totales!$N:$N, Aux_Totales!$F:$F, $F224, Aux_Totales!$A:$A, Aperturas!$A$2), 0))</f>
        <v/>
      </c>
      <c r="PUH224" s="21" t="str">
        <f>IF(PUH220 = "", "", IFERROR(PUH220 / SUMIFS(Aux_Totales!$N:$N, Aux_Totales!$F:$F, $F224, Aux_Totales!$A:$A, Aperturas!$A$2), 0))</f>
        <v/>
      </c>
      <c r="PUI224" s="21" t="str">
        <f>IF(PUI220 = "", "", IFERROR(PUI220 / SUMIFS(Aux_Totales!$N:$N, Aux_Totales!$F:$F, $F224, Aux_Totales!$A:$A, Aperturas!$A$2), 0))</f>
        <v/>
      </c>
      <c r="PUJ224" s="21" t="str">
        <f>IF(PUJ220 = "", "", IFERROR(PUJ220 / SUMIFS(Aux_Totales!$N:$N, Aux_Totales!$F:$F, $F224, Aux_Totales!$A:$A, Aperturas!$A$2), 0))</f>
        <v/>
      </c>
      <c r="PUK224" s="21" t="str">
        <f>IF(PUK220 = "", "", IFERROR(PUK220 / SUMIFS(Aux_Totales!$N:$N, Aux_Totales!$F:$F, $F224, Aux_Totales!$A:$A, Aperturas!$A$2), 0))</f>
        <v/>
      </c>
      <c r="PUL224" s="21" t="str">
        <f>IF(PUL220 = "", "", IFERROR(PUL220 / SUMIFS(Aux_Totales!$N:$N, Aux_Totales!$F:$F, $F224, Aux_Totales!$A:$A, Aperturas!$A$2), 0))</f>
        <v/>
      </c>
      <c r="PUM224" s="21" t="str">
        <f>IF(PUM220 = "", "", IFERROR(PUM220 / SUMIFS(Aux_Totales!$N:$N, Aux_Totales!$F:$F, $F224, Aux_Totales!$A:$A, Aperturas!$A$2), 0))</f>
        <v/>
      </c>
      <c r="PUN224" s="21" t="str">
        <f>IF(PUN220 = "", "", IFERROR(PUN220 / SUMIFS(Aux_Totales!$N:$N, Aux_Totales!$F:$F, $F224, Aux_Totales!$A:$A, Aperturas!$A$2), 0))</f>
        <v/>
      </c>
      <c r="PUO224" s="21" t="str">
        <f>IF(PUO220 = "", "", IFERROR(PUO220 / SUMIFS(Aux_Totales!$N:$N, Aux_Totales!$F:$F, $F224, Aux_Totales!$A:$A, Aperturas!$A$2), 0))</f>
        <v/>
      </c>
      <c r="PUP224" s="21" t="str">
        <f>IF(PUP220 = "", "", IFERROR(PUP220 / SUMIFS(Aux_Totales!$N:$N, Aux_Totales!$F:$F, $F224, Aux_Totales!$A:$A, Aperturas!$A$2), 0))</f>
        <v/>
      </c>
      <c r="PUQ224" s="21" t="str">
        <f>IF(PUQ220 = "", "", IFERROR(PUQ220 / SUMIFS(Aux_Totales!$N:$N, Aux_Totales!$F:$F, $F224, Aux_Totales!$A:$A, Aperturas!$A$2), 0))</f>
        <v/>
      </c>
      <c r="PUR224" s="21" t="str">
        <f>IF(PUR220 = "", "", IFERROR(PUR220 / SUMIFS(Aux_Totales!$N:$N, Aux_Totales!$F:$F, $F224, Aux_Totales!$A:$A, Aperturas!$A$2), 0))</f>
        <v/>
      </c>
      <c r="PUS224" s="21" t="str">
        <f>IF(PUS220 = "", "", IFERROR(PUS220 / SUMIFS(Aux_Totales!$N:$N, Aux_Totales!$F:$F, $F224, Aux_Totales!$A:$A, Aperturas!$A$2), 0))</f>
        <v/>
      </c>
      <c r="PUT224" s="21" t="str">
        <f>IF(PUT220 = "", "", IFERROR(PUT220 / SUMIFS(Aux_Totales!$N:$N, Aux_Totales!$F:$F, $F224, Aux_Totales!$A:$A, Aperturas!$A$2), 0))</f>
        <v/>
      </c>
      <c r="PUU224" s="21" t="str">
        <f>IF(PUU220 = "", "", IFERROR(PUU220 / SUMIFS(Aux_Totales!$N:$N, Aux_Totales!$F:$F, $F224, Aux_Totales!$A:$A, Aperturas!$A$2), 0))</f>
        <v/>
      </c>
      <c r="PUV224" s="21" t="str">
        <f>IF(PUV220 = "", "", IFERROR(PUV220 / SUMIFS(Aux_Totales!$N:$N, Aux_Totales!$F:$F, $F224, Aux_Totales!$A:$A, Aperturas!$A$2), 0))</f>
        <v/>
      </c>
      <c r="PUW224" s="21" t="str">
        <f>IF(PUW220 = "", "", IFERROR(PUW220 / SUMIFS(Aux_Totales!$N:$N, Aux_Totales!$F:$F, $F224, Aux_Totales!$A:$A, Aperturas!$A$2), 0))</f>
        <v/>
      </c>
      <c r="PUX224" s="21" t="str">
        <f>IF(PUX220 = "", "", IFERROR(PUX220 / SUMIFS(Aux_Totales!$N:$N, Aux_Totales!$F:$F, $F224, Aux_Totales!$A:$A, Aperturas!$A$2), 0))</f>
        <v/>
      </c>
      <c r="PUY224" s="21" t="str">
        <f>IF(PUY220 = "", "", IFERROR(PUY220 / SUMIFS(Aux_Totales!$N:$N, Aux_Totales!$F:$F, $F224, Aux_Totales!$A:$A, Aperturas!$A$2), 0))</f>
        <v/>
      </c>
      <c r="PUZ224" s="21" t="str">
        <f>IF(PUZ220 = "", "", IFERROR(PUZ220 / SUMIFS(Aux_Totales!$N:$N, Aux_Totales!$F:$F, $F224, Aux_Totales!$A:$A, Aperturas!$A$2), 0))</f>
        <v/>
      </c>
      <c r="PVA224" s="21" t="str">
        <f>IF(PVA220 = "", "", IFERROR(PVA220 / SUMIFS(Aux_Totales!$N:$N, Aux_Totales!$F:$F, $F224, Aux_Totales!$A:$A, Aperturas!$A$2), 0))</f>
        <v/>
      </c>
      <c r="PVB224" s="21" t="str">
        <f>IF(PVB220 = "", "", IFERROR(PVB220 / SUMIFS(Aux_Totales!$N:$N, Aux_Totales!$F:$F, $F224, Aux_Totales!$A:$A, Aperturas!$A$2), 0))</f>
        <v/>
      </c>
      <c r="PVC224" s="21" t="str">
        <f>IF(PVC220 = "", "", IFERROR(PVC220 / SUMIFS(Aux_Totales!$N:$N, Aux_Totales!$F:$F, $F224, Aux_Totales!$A:$A, Aperturas!$A$2), 0))</f>
        <v/>
      </c>
      <c r="PVD224" s="21" t="str">
        <f>IF(PVD220 = "", "", IFERROR(PVD220 / SUMIFS(Aux_Totales!$N:$N, Aux_Totales!$F:$F, $F224, Aux_Totales!$A:$A, Aperturas!$A$2), 0))</f>
        <v/>
      </c>
      <c r="PVE224" s="21" t="str">
        <f>IF(PVE220 = "", "", IFERROR(PVE220 / SUMIFS(Aux_Totales!$N:$N, Aux_Totales!$F:$F, $F224, Aux_Totales!$A:$A, Aperturas!$A$2), 0))</f>
        <v/>
      </c>
      <c r="PVF224" s="21" t="str">
        <f>IF(PVF220 = "", "", IFERROR(PVF220 / SUMIFS(Aux_Totales!$N:$N, Aux_Totales!$F:$F, $F224, Aux_Totales!$A:$A, Aperturas!$A$2), 0))</f>
        <v/>
      </c>
      <c r="PVG224" s="21" t="str">
        <f>IF(PVG220 = "", "", IFERROR(PVG220 / SUMIFS(Aux_Totales!$N:$N, Aux_Totales!$F:$F, $F224, Aux_Totales!$A:$A, Aperturas!$A$2), 0))</f>
        <v/>
      </c>
      <c r="PVH224" s="21" t="str">
        <f>IF(PVH220 = "", "", IFERROR(PVH220 / SUMIFS(Aux_Totales!$N:$N, Aux_Totales!$F:$F, $F224, Aux_Totales!$A:$A, Aperturas!$A$2), 0))</f>
        <v/>
      </c>
      <c r="PVI224" s="21" t="str">
        <f>IF(PVI220 = "", "", IFERROR(PVI220 / SUMIFS(Aux_Totales!$N:$N, Aux_Totales!$F:$F, $F224, Aux_Totales!$A:$A, Aperturas!$A$2), 0))</f>
        <v/>
      </c>
      <c r="PVJ224" s="21" t="str">
        <f>IF(PVJ220 = "", "", IFERROR(PVJ220 / SUMIFS(Aux_Totales!$N:$N, Aux_Totales!$F:$F, $F224, Aux_Totales!$A:$A, Aperturas!$A$2), 0))</f>
        <v/>
      </c>
      <c r="PVK224" s="21" t="str">
        <f>IF(PVK220 = "", "", IFERROR(PVK220 / SUMIFS(Aux_Totales!$N:$N, Aux_Totales!$F:$F, $F224, Aux_Totales!$A:$A, Aperturas!$A$2), 0))</f>
        <v/>
      </c>
      <c r="PVL224" s="21" t="str">
        <f>IF(PVL220 = "", "", IFERROR(PVL220 / SUMIFS(Aux_Totales!$N:$N, Aux_Totales!$F:$F, $F224, Aux_Totales!$A:$A, Aperturas!$A$2), 0))</f>
        <v/>
      </c>
      <c r="PVM224" s="21" t="str">
        <f>IF(PVM220 = "", "", IFERROR(PVM220 / SUMIFS(Aux_Totales!$N:$N, Aux_Totales!$F:$F, $F224, Aux_Totales!$A:$A, Aperturas!$A$2), 0))</f>
        <v/>
      </c>
      <c r="PVN224" s="21" t="str">
        <f>IF(PVN220 = "", "", IFERROR(PVN220 / SUMIFS(Aux_Totales!$N:$N, Aux_Totales!$F:$F, $F224, Aux_Totales!$A:$A, Aperturas!$A$2), 0))</f>
        <v/>
      </c>
      <c r="PVO224" s="21" t="str">
        <f>IF(PVO220 = "", "", IFERROR(PVO220 / SUMIFS(Aux_Totales!$N:$N, Aux_Totales!$F:$F, $F224, Aux_Totales!$A:$A, Aperturas!$A$2), 0))</f>
        <v/>
      </c>
      <c r="PVP224" s="21" t="str">
        <f>IF(PVP220 = "", "", IFERROR(PVP220 / SUMIFS(Aux_Totales!$N:$N, Aux_Totales!$F:$F, $F224, Aux_Totales!$A:$A, Aperturas!$A$2), 0))</f>
        <v/>
      </c>
      <c r="PVQ224" s="21" t="str">
        <f>IF(PVQ220 = "", "", IFERROR(PVQ220 / SUMIFS(Aux_Totales!$N:$N, Aux_Totales!$F:$F, $F224, Aux_Totales!$A:$A, Aperturas!$A$2), 0))</f>
        <v/>
      </c>
      <c r="PVR224" s="21" t="str">
        <f>IF(PVR220 = "", "", IFERROR(PVR220 / SUMIFS(Aux_Totales!$N:$N, Aux_Totales!$F:$F, $F224, Aux_Totales!$A:$A, Aperturas!$A$2), 0))</f>
        <v/>
      </c>
      <c r="PVS224" s="21" t="str">
        <f>IF(PVS220 = "", "", IFERROR(PVS220 / SUMIFS(Aux_Totales!$N:$N, Aux_Totales!$F:$F, $F224, Aux_Totales!$A:$A, Aperturas!$A$2), 0))</f>
        <v/>
      </c>
      <c r="PVT224" s="21" t="str">
        <f>IF(PVT220 = "", "", IFERROR(PVT220 / SUMIFS(Aux_Totales!$N:$N, Aux_Totales!$F:$F, $F224, Aux_Totales!$A:$A, Aperturas!$A$2), 0))</f>
        <v/>
      </c>
      <c r="PVU224" s="21" t="str">
        <f>IF(PVU220 = "", "", IFERROR(PVU220 / SUMIFS(Aux_Totales!$N:$N, Aux_Totales!$F:$F, $F224, Aux_Totales!$A:$A, Aperturas!$A$2), 0))</f>
        <v/>
      </c>
      <c r="PVV224" s="21" t="str">
        <f>IF(PVV220 = "", "", IFERROR(PVV220 / SUMIFS(Aux_Totales!$N:$N, Aux_Totales!$F:$F, $F224, Aux_Totales!$A:$A, Aperturas!$A$2), 0))</f>
        <v/>
      </c>
      <c r="PVW224" s="21" t="str">
        <f>IF(PVW220 = "", "", IFERROR(PVW220 / SUMIFS(Aux_Totales!$N:$N, Aux_Totales!$F:$F, $F224, Aux_Totales!$A:$A, Aperturas!$A$2), 0))</f>
        <v/>
      </c>
      <c r="PVX224" s="21" t="str">
        <f>IF(PVX220 = "", "", IFERROR(PVX220 / SUMIFS(Aux_Totales!$N:$N, Aux_Totales!$F:$F, $F224, Aux_Totales!$A:$A, Aperturas!$A$2), 0))</f>
        <v/>
      </c>
      <c r="PVY224" s="21" t="str">
        <f>IF(PVY220 = "", "", IFERROR(PVY220 / SUMIFS(Aux_Totales!$N:$N, Aux_Totales!$F:$F, $F224, Aux_Totales!$A:$A, Aperturas!$A$2), 0))</f>
        <v/>
      </c>
      <c r="PVZ224" s="21" t="str">
        <f>IF(PVZ220 = "", "", IFERROR(PVZ220 / SUMIFS(Aux_Totales!$N:$N, Aux_Totales!$F:$F, $F224, Aux_Totales!$A:$A, Aperturas!$A$2), 0))</f>
        <v/>
      </c>
      <c r="PWA224" s="21" t="str">
        <f>IF(PWA220 = "", "", IFERROR(PWA220 / SUMIFS(Aux_Totales!$N:$N, Aux_Totales!$F:$F, $F224, Aux_Totales!$A:$A, Aperturas!$A$2), 0))</f>
        <v/>
      </c>
      <c r="PWB224" s="21" t="str">
        <f>IF(PWB220 = "", "", IFERROR(PWB220 / SUMIFS(Aux_Totales!$N:$N, Aux_Totales!$F:$F, $F224, Aux_Totales!$A:$A, Aperturas!$A$2), 0))</f>
        <v/>
      </c>
      <c r="PWC224" s="21" t="str">
        <f>IF(PWC220 = "", "", IFERROR(PWC220 / SUMIFS(Aux_Totales!$N:$N, Aux_Totales!$F:$F, $F224, Aux_Totales!$A:$A, Aperturas!$A$2), 0))</f>
        <v/>
      </c>
      <c r="PWD224" s="21" t="str">
        <f>IF(PWD220 = "", "", IFERROR(PWD220 / SUMIFS(Aux_Totales!$N:$N, Aux_Totales!$F:$F, $F224, Aux_Totales!$A:$A, Aperturas!$A$2), 0))</f>
        <v/>
      </c>
      <c r="PWE224" s="21" t="str">
        <f>IF(PWE220 = "", "", IFERROR(PWE220 / SUMIFS(Aux_Totales!$N:$N, Aux_Totales!$F:$F, $F224, Aux_Totales!$A:$A, Aperturas!$A$2), 0))</f>
        <v/>
      </c>
      <c r="PWF224" s="21" t="str">
        <f>IF(PWF220 = "", "", IFERROR(PWF220 / SUMIFS(Aux_Totales!$N:$N, Aux_Totales!$F:$F, $F224, Aux_Totales!$A:$A, Aperturas!$A$2), 0))</f>
        <v/>
      </c>
      <c r="PWG224" s="21" t="str">
        <f>IF(PWG220 = "", "", IFERROR(PWG220 / SUMIFS(Aux_Totales!$N:$N, Aux_Totales!$F:$F, $F224, Aux_Totales!$A:$A, Aperturas!$A$2), 0))</f>
        <v/>
      </c>
      <c r="PWH224" s="21" t="str">
        <f>IF(PWH220 = "", "", IFERROR(PWH220 / SUMIFS(Aux_Totales!$N:$N, Aux_Totales!$F:$F, $F224, Aux_Totales!$A:$A, Aperturas!$A$2), 0))</f>
        <v/>
      </c>
      <c r="PWI224" s="21" t="str">
        <f>IF(PWI220 = "", "", IFERROR(PWI220 / SUMIFS(Aux_Totales!$N:$N, Aux_Totales!$F:$F, $F224, Aux_Totales!$A:$A, Aperturas!$A$2), 0))</f>
        <v/>
      </c>
      <c r="PWJ224" s="21" t="str">
        <f>IF(PWJ220 = "", "", IFERROR(PWJ220 / SUMIFS(Aux_Totales!$N:$N, Aux_Totales!$F:$F, $F224, Aux_Totales!$A:$A, Aperturas!$A$2), 0))</f>
        <v/>
      </c>
      <c r="PWK224" s="21" t="str">
        <f>IF(PWK220 = "", "", IFERROR(PWK220 / SUMIFS(Aux_Totales!$N:$N, Aux_Totales!$F:$F, $F224, Aux_Totales!$A:$A, Aperturas!$A$2), 0))</f>
        <v/>
      </c>
      <c r="PWL224" s="21" t="str">
        <f>IF(PWL220 = "", "", IFERROR(PWL220 / SUMIFS(Aux_Totales!$N:$N, Aux_Totales!$F:$F, $F224, Aux_Totales!$A:$A, Aperturas!$A$2), 0))</f>
        <v/>
      </c>
      <c r="PWM224" s="21" t="str">
        <f>IF(PWM220 = "", "", IFERROR(PWM220 / SUMIFS(Aux_Totales!$N:$N, Aux_Totales!$F:$F, $F224, Aux_Totales!$A:$A, Aperturas!$A$2), 0))</f>
        <v/>
      </c>
      <c r="PWN224" s="21" t="str">
        <f>IF(PWN220 = "", "", IFERROR(PWN220 / SUMIFS(Aux_Totales!$N:$N, Aux_Totales!$F:$F, $F224, Aux_Totales!$A:$A, Aperturas!$A$2), 0))</f>
        <v/>
      </c>
      <c r="PWO224" s="21" t="str">
        <f>IF(PWO220 = "", "", IFERROR(PWO220 / SUMIFS(Aux_Totales!$N:$N, Aux_Totales!$F:$F, $F224, Aux_Totales!$A:$A, Aperturas!$A$2), 0))</f>
        <v/>
      </c>
      <c r="PWP224" s="21" t="str">
        <f>IF(PWP220 = "", "", IFERROR(PWP220 / SUMIFS(Aux_Totales!$N:$N, Aux_Totales!$F:$F, $F224, Aux_Totales!$A:$A, Aperturas!$A$2), 0))</f>
        <v/>
      </c>
      <c r="PWQ224" s="21" t="str">
        <f>IF(PWQ220 = "", "", IFERROR(PWQ220 / SUMIFS(Aux_Totales!$N:$N, Aux_Totales!$F:$F, $F224, Aux_Totales!$A:$A, Aperturas!$A$2), 0))</f>
        <v/>
      </c>
      <c r="PWR224" s="21" t="str">
        <f>IF(PWR220 = "", "", IFERROR(PWR220 / SUMIFS(Aux_Totales!$N:$N, Aux_Totales!$F:$F, $F224, Aux_Totales!$A:$A, Aperturas!$A$2), 0))</f>
        <v/>
      </c>
      <c r="PWS224" s="21" t="str">
        <f>IF(PWS220 = "", "", IFERROR(PWS220 / SUMIFS(Aux_Totales!$N:$N, Aux_Totales!$F:$F, $F224, Aux_Totales!$A:$A, Aperturas!$A$2), 0))</f>
        <v/>
      </c>
      <c r="PWT224" s="21" t="str">
        <f>IF(PWT220 = "", "", IFERROR(PWT220 / SUMIFS(Aux_Totales!$N:$N, Aux_Totales!$F:$F, $F224, Aux_Totales!$A:$A, Aperturas!$A$2), 0))</f>
        <v/>
      </c>
      <c r="PWU224" s="21" t="str">
        <f>IF(PWU220 = "", "", IFERROR(PWU220 / SUMIFS(Aux_Totales!$N:$N, Aux_Totales!$F:$F, $F224, Aux_Totales!$A:$A, Aperturas!$A$2), 0))</f>
        <v/>
      </c>
      <c r="PWV224" s="21" t="str">
        <f>IF(PWV220 = "", "", IFERROR(PWV220 / SUMIFS(Aux_Totales!$N:$N, Aux_Totales!$F:$F, $F224, Aux_Totales!$A:$A, Aperturas!$A$2), 0))</f>
        <v/>
      </c>
      <c r="PWW224" s="21" t="str">
        <f>IF(PWW220 = "", "", IFERROR(PWW220 / SUMIFS(Aux_Totales!$N:$N, Aux_Totales!$F:$F, $F224, Aux_Totales!$A:$A, Aperturas!$A$2), 0))</f>
        <v/>
      </c>
      <c r="PWX224" s="21" t="str">
        <f>IF(PWX220 = "", "", IFERROR(PWX220 / SUMIFS(Aux_Totales!$N:$N, Aux_Totales!$F:$F, $F224, Aux_Totales!$A:$A, Aperturas!$A$2), 0))</f>
        <v/>
      </c>
      <c r="PWY224" s="21" t="str">
        <f>IF(PWY220 = "", "", IFERROR(PWY220 / SUMIFS(Aux_Totales!$N:$N, Aux_Totales!$F:$F, $F224, Aux_Totales!$A:$A, Aperturas!$A$2), 0))</f>
        <v/>
      </c>
      <c r="PWZ224" s="21" t="str">
        <f>IF(PWZ220 = "", "", IFERROR(PWZ220 / SUMIFS(Aux_Totales!$N:$N, Aux_Totales!$F:$F, $F224, Aux_Totales!$A:$A, Aperturas!$A$2), 0))</f>
        <v/>
      </c>
      <c r="PXA224" s="21" t="str">
        <f>IF(PXA220 = "", "", IFERROR(PXA220 / SUMIFS(Aux_Totales!$N:$N, Aux_Totales!$F:$F, $F224, Aux_Totales!$A:$A, Aperturas!$A$2), 0))</f>
        <v/>
      </c>
      <c r="PXB224" s="21" t="str">
        <f>IF(PXB220 = "", "", IFERROR(PXB220 / SUMIFS(Aux_Totales!$N:$N, Aux_Totales!$F:$F, $F224, Aux_Totales!$A:$A, Aperturas!$A$2), 0))</f>
        <v/>
      </c>
      <c r="PXC224" s="21" t="str">
        <f>IF(PXC220 = "", "", IFERROR(PXC220 / SUMIFS(Aux_Totales!$N:$N, Aux_Totales!$F:$F, $F224, Aux_Totales!$A:$A, Aperturas!$A$2), 0))</f>
        <v/>
      </c>
      <c r="PXD224" s="21" t="str">
        <f>IF(PXD220 = "", "", IFERROR(PXD220 / SUMIFS(Aux_Totales!$N:$N, Aux_Totales!$F:$F, $F224, Aux_Totales!$A:$A, Aperturas!$A$2), 0))</f>
        <v/>
      </c>
      <c r="PXE224" s="21" t="str">
        <f>IF(PXE220 = "", "", IFERROR(PXE220 / SUMIFS(Aux_Totales!$N:$N, Aux_Totales!$F:$F, $F224, Aux_Totales!$A:$A, Aperturas!$A$2), 0))</f>
        <v/>
      </c>
      <c r="PXF224" s="21" t="str">
        <f>IF(PXF220 = "", "", IFERROR(PXF220 / SUMIFS(Aux_Totales!$N:$N, Aux_Totales!$F:$F, $F224, Aux_Totales!$A:$A, Aperturas!$A$2), 0))</f>
        <v/>
      </c>
      <c r="PXG224" s="21" t="str">
        <f>IF(PXG220 = "", "", IFERROR(PXG220 / SUMIFS(Aux_Totales!$N:$N, Aux_Totales!$F:$F, $F224, Aux_Totales!$A:$A, Aperturas!$A$2), 0))</f>
        <v/>
      </c>
      <c r="PXH224" s="21" t="str">
        <f>IF(PXH220 = "", "", IFERROR(PXH220 / SUMIFS(Aux_Totales!$N:$N, Aux_Totales!$F:$F, $F224, Aux_Totales!$A:$A, Aperturas!$A$2), 0))</f>
        <v/>
      </c>
      <c r="PXI224" s="21" t="str">
        <f>IF(PXI220 = "", "", IFERROR(PXI220 / SUMIFS(Aux_Totales!$N:$N, Aux_Totales!$F:$F, $F224, Aux_Totales!$A:$A, Aperturas!$A$2), 0))</f>
        <v/>
      </c>
      <c r="PXJ224" s="21" t="str">
        <f>IF(PXJ220 = "", "", IFERROR(PXJ220 / SUMIFS(Aux_Totales!$N:$N, Aux_Totales!$F:$F, $F224, Aux_Totales!$A:$A, Aperturas!$A$2), 0))</f>
        <v/>
      </c>
      <c r="PXK224" s="21" t="str">
        <f>IF(PXK220 = "", "", IFERROR(PXK220 / SUMIFS(Aux_Totales!$N:$N, Aux_Totales!$F:$F, $F224, Aux_Totales!$A:$A, Aperturas!$A$2), 0))</f>
        <v/>
      </c>
      <c r="PXL224" s="21" t="str">
        <f>IF(PXL220 = "", "", IFERROR(PXL220 / SUMIFS(Aux_Totales!$N:$N, Aux_Totales!$F:$F, $F224, Aux_Totales!$A:$A, Aperturas!$A$2), 0))</f>
        <v/>
      </c>
      <c r="PXM224" s="21" t="str">
        <f>IF(PXM220 = "", "", IFERROR(PXM220 / SUMIFS(Aux_Totales!$N:$N, Aux_Totales!$F:$F, $F224, Aux_Totales!$A:$A, Aperturas!$A$2), 0))</f>
        <v/>
      </c>
      <c r="PXN224" s="21" t="str">
        <f>IF(PXN220 = "", "", IFERROR(PXN220 / SUMIFS(Aux_Totales!$N:$N, Aux_Totales!$F:$F, $F224, Aux_Totales!$A:$A, Aperturas!$A$2), 0))</f>
        <v/>
      </c>
      <c r="PXO224" s="21" t="str">
        <f>IF(PXO220 = "", "", IFERROR(PXO220 / SUMIFS(Aux_Totales!$N:$N, Aux_Totales!$F:$F, $F224, Aux_Totales!$A:$A, Aperturas!$A$2), 0))</f>
        <v/>
      </c>
      <c r="PXP224" s="21" t="str">
        <f>IF(PXP220 = "", "", IFERROR(PXP220 / SUMIFS(Aux_Totales!$N:$N, Aux_Totales!$F:$F, $F224, Aux_Totales!$A:$A, Aperturas!$A$2), 0))</f>
        <v/>
      </c>
      <c r="PXQ224" s="21" t="str">
        <f>IF(PXQ220 = "", "", IFERROR(PXQ220 / SUMIFS(Aux_Totales!$N:$N, Aux_Totales!$F:$F, $F224, Aux_Totales!$A:$A, Aperturas!$A$2), 0))</f>
        <v/>
      </c>
      <c r="PXR224" s="21" t="str">
        <f>IF(PXR220 = "", "", IFERROR(PXR220 / SUMIFS(Aux_Totales!$N:$N, Aux_Totales!$F:$F, $F224, Aux_Totales!$A:$A, Aperturas!$A$2), 0))</f>
        <v/>
      </c>
      <c r="PXS224" s="21" t="str">
        <f>IF(PXS220 = "", "", IFERROR(PXS220 / SUMIFS(Aux_Totales!$N:$N, Aux_Totales!$F:$F, $F224, Aux_Totales!$A:$A, Aperturas!$A$2), 0))</f>
        <v/>
      </c>
      <c r="PXT224" s="21" t="str">
        <f>IF(PXT220 = "", "", IFERROR(PXT220 / SUMIFS(Aux_Totales!$N:$N, Aux_Totales!$F:$F, $F224, Aux_Totales!$A:$A, Aperturas!$A$2), 0))</f>
        <v/>
      </c>
      <c r="PXU224" s="21" t="str">
        <f>IF(PXU220 = "", "", IFERROR(PXU220 / SUMIFS(Aux_Totales!$N:$N, Aux_Totales!$F:$F, $F224, Aux_Totales!$A:$A, Aperturas!$A$2), 0))</f>
        <v/>
      </c>
      <c r="PXV224" s="21" t="str">
        <f>IF(PXV220 = "", "", IFERROR(PXV220 / SUMIFS(Aux_Totales!$N:$N, Aux_Totales!$F:$F, $F224, Aux_Totales!$A:$A, Aperturas!$A$2), 0))</f>
        <v/>
      </c>
      <c r="PXW224" s="21" t="str">
        <f>IF(PXW220 = "", "", IFERROR(PXW220 / SUMIFS(Aux_Totales!$N:$N, Aux_Totales!$F:$F, $F224, Aux_Totales!$A:$A, Aperturas!$A$2), 0))</f>
        <v/>
      </c>
      <c r="PXX224" s="21" t="str">
        <f>IF(PXX220 = "", "", IFERROR(PXX220 / SUMIFS(Aux_Totales!$N:$N, Aux_Totales!$F:$F, $F224, Aux_Totales!$A:$A, Aperturas!$A$2), 0))</f>
        <v/>
      </c>
      <c r="PXY224" s="21" t="str">
        <f>IF(PXY220 = "", "", IFERROR(PXY220 / SUMIFS(Aux_Totales!$N:$N, Aux_Totales!$F:$F, $F224, Aux_Totales!$A:$A, Aperturas!$A$2), 0))</f>
        <v/>
      </c>
      <c r="PXZ224" s="21" t="str">
        <f>IF(PXZ220 = "", "", IFERROR(PXZ220 / SUMIFS(Aux_Totales!$N:$N, Aux_Totales!$F:$F, $F224, Aux_Totales!$A:$A, Aperturas!$A$2), 0))</f>
        <v/>
      </c>
      <c r="PYA224" s="21" t="str">
        <f>IF(PYA220 = "", "", IFERROR(PYA220 / SUMIFS(Aux_Totales!$N:$N, Aux_Totales!$F:$F, $F224, Aux_Totales!$A:$A, Aperturas!$A$2), 0))</f>
        <v/>
      </c>
      <c r="PYB224" s="21" t="str">
        <f>IF(PYB220 = "", "", IFERROR(PYB220 / SUMIFS(Aux_Totales!$N:$N, Aux_Totales!$F:$F, $F224, Aux_Totales!$A:$A, Aperturas!$A$2), 0))</f>
        <v/>
      </c>
      <c r="PYC224" s="21" t="str">
        <f>IF(PYC220 = "", "", IFERROR(PYC220 / SUMIFS(Aux_Totales!$N:$N, Aux_Totales!$F:$F, $F224, Aux_Totales!$A:$A, Aperturas!$A$2), 0))</f>
        <v/>
      </c>
      <c r="PYD224" s="21" t="str">
        <f>IF(PYD220 = "", "", IFERROR(PYD220 / SUMIFS(Aux_Totales!$N:$N, Aux_Totales!$F:$F, $F224, Aux_Totales!$A:$A, Aperturas!$A$2), 0))</f>
        <v/>
      </c>
      <c r="PYE224" s="21" t="str">
        <f>IF(PYE220 = "", "", IFERROR(PYE220 / SUMIFS(Aux_Totales!$N:$N, Aux_Totales!$F:$F, $F224, Aux_Totales!$A:$A, Aperturas!$A$2), 0))</f>
        <v/>
      </c>
      <c r="PYF224" s="21" t="str">
        <f>IF(PYF220 = "", "", IFERROR(PYF220 / SUMIFS(Aux_Totales!$N:$N, Aux_Totales!$F:$F, $F224, Aux_Totales!$A:$A, Aperturas!$A$2), 0))</f>
        <v/>
      </c>
      <c r="PYG224" s="21" t="str">
        <f>IF(PYG220 = "", "", IFERROR(PYG220 / SUMIFS(Aux_Totales!$N:$N, Aux_Totales!$F:$F, $F224, Aux_Totales!$A:$A, Aperturas!$A$2), 0))</f>
        <v/>
      </c>
      <c r="PYH224" s="21" t="str">
        <f>IF(PYH220 = "", "", IFERROR(PYH220 / SUMIFS(Aux_Totales!$N:$N, Aux_Totales!$F:$F, $F224, Aux_Totales!$A:$A, Aperturas!$A$2), 0))</f>
        <v/>
      </c>
      <c r="PYI224" s="21" t="str">
        <f>IF(PYI220 = "", "", IFERROR(PYI220 / SUMIFS(Aux_Totales!$N:$N, Aux_Totales!$F:$F, $F224, Aux_Totales!$A:$A, Aperturas!$A$2), 0))</f>
        <v/>
      </c>
      <c r="PYJ224" s="21" t="str">
        <f>IF(PYJ220 = "", "", IFERROR(PYJ220 / SUMIFS(Aux_Totales!$N:$N, Aux_Totales!$F:$F, $F224, Aux_Totales!$A:$A, Aperturas!$A$2), 0))</f>
        <v/>
      </c>
      <c r="PYK224" s="21" t="str">
        <f>IF(PYK220 = "", "", IFERROR(PYK220 / SUMIFS(Aux_Totales!$N:$N, Aux_Totales!$F:$F, $F224, Aux_Totales!$A:$A, Aperturas!$A$2), 0))</f>
        <v/>
      </c>
      <c r="PYL224" s="21" t="str">
        <f>IF(PYL220 = "", "", IFERROR(PYL220 / SUMIFS(Aux_Totales!$N:$N, Aux_Totales!$F:$F, $F224, Aux_Totales!$A:$A, Aperturas!$A$2), 0))</f>
        <v/>
      </c>
      <c r="PYM224" s="21" t="str">
        <f>IF(PYM220 = "", "", IFERROR(PYM220 / SUMIFS(Aux_Totales!$N:$N, Aux_Totales!$F:$F, $F224, Aux_Totales!$A:$A, Aperturas!$A$2), 0))</f>
        <v/>
      </c>
      <c r="PYN224" s="21" t="str">
        <f>IF(PYN220 = "", "", IFERROR(PYN220 / SUMIFS(Aux_Totales!$N:$N, Aux_Totales!$F:$F, $F224, Aux_Totales!$A:$A, Aperturas!$A$2), 0))</f>
        <v/>
      </c>
      <c r="PYO224" s="21" t="str">
        <f>IF(PYO220 = "", "", IFERROR(PYO220 / SUMIFS(Aux_Totales!$N:$N, Aux_Totales!$F:$F, $F224, Aux_Totales!$A:$A, Aperturas!$A$2), 0))</f>
        <v/>
      </c>
      <c r="PYP224" s="21" t="str">
        <f>IF(PYP220 = "", "", IFERROR(PYP220 / SUMIFS(Aux_Totales!$N:$N, Aux_Totales!$F:$F, $F224, Aux_Totales!$A:$A, Aperturas!$A$2), 0))</f>
        <v/>
      </c>
      <c r="PYQ224" s="21" t="str">
        <f>IF(PYQ220 = "", "", IFERROR(PYQ220 / SUMIFS(Aux_Totales!$N:$N, Aux_Totales!$F:$F, $F224, Aux_Totales!$A:$A, Aperturas!$A$2), 0))</f>
        <v/>
      </c>
      <c r="PYR224" s="21" t="str">
        <f>IF(PYR220 = "", "", IFERROR(PYR220 / SUMIFS(Aux_Totales!$N:$N, Aux_Totales!$F:$F, $F224, Aux_Totales!$A:$A, Aperturas!$A$2), 0))</f>
        <v/>
      </c>
      <c r="PYS224" s="21" t="str">
        <f>IF(PYS220 = "", "", IFERROR(PYS220 / SUMIFS(Aux_Totales!$N:$N, Aux_Totales!$F:$F, $F224, Aux_Totales!$A:$A, Aperturas!$A$2), 0))</f>
        <v/>
      </c>
      <c r="PYT224" s="21" t="str">
        <f>IF(PYT220 = "", "", IFERROR(PYT220 / SUMIFS(Aux_Totales!$N:$N, Aux_Totales!$F:$F, $F224, Aux_Totales!$A:$A, Aperturas!$A$2), 0))</f>
        <v/>
      </c>
      <c r="PYU224" s="21" t="str">
        <f>IF(PYU220 = "", "", IFERROR(PYU220 / SUMIFS(Aux_Totales!$N:$N, Aux_Totales!$F:$F, $F224, Aux_Totales!$A:$A, Aperturas!$A$2), 0))</f>
        <v/>
      </c>
      <c r="PYV224" s="21" t="str">
        <f>IF(PYV220 = "", "", IFERROR(PYV220 / SUMIFS(Aux_Totales!$N:$N, Aux_Totales!$F:$F, $F224, Aux_Totales!$A:$A, Aperturas!$A$2), 0))</f>
        <v/>
      </c>
      <c r="PYW224" s="21" t="str">
        <f>IF(PYW220 = "", "", IFERROR(PYW220 / SUMIFS(Aux_Totales!$N:$N, Aux_Totales!$F:$F, $F224, Aux_Totales!$A:$A, Aperturas!$A$2), 0))</f>
        <v/>
      </c>
      <c r="PYX224" s="21" t="str">
        <f>IF(PYX220 = "", "", IFERROR(PYX220 / SUMIFS(Aux_Totales!$N:$N, Aux_Totales!$F:$F, $F224, Aux_Totales!$A:$A, Aperturas!$A$2), 0))</f>
        <v/>
      </c>
      <c r="PYY224" s="21" t="str">
        <f>IF(PYY220 = "", "", IFERROR(PYY220 / SUMIFS(Aux_Totales!$N:$N, Aux_Totales!$F:$F, $F224, Aux_Totales!$A:$A, Aperturas!$A$2), 0))</f>
        <v/>
      </c>
      <c r="PYZ224" s="21" t="str">
        <f>IF(PYZ220 = "", "", IFERROR(PYZ220 / SUMIFS(Aux_Totales!$N:$N, Aux_Totales!$F:$F, $F224, Aux_Totales!$A:$A, Aperturas!$A$2), 0))</f>
        <v/>
      </c>
      <c r="PZA224" s="21" t="str">
        <f>IF(PZA220 = "", "", IFERROR(PZA220 / SUMIFS(Aux_Totales!$N:$N, Aux_Totales!$F:$F, $F224, Aux_Totales!$A:$A, Aperturas!$A$2), 0))</f>
        <v/>
      </c>
      <c r="PZB224" s="21" t="str">
        <f>IF(PZB220 = "", "", IFERROR(PZB220 / SUMIFS(Aux_Totales!$N:$N, Aux_Totales!$F:$F, $F224, Aux_Totales!$A:$A, Aperturas!$A$2), 0))</f>
        <v/>
      </c>
      <c r="PZC224" s="21" t="str">
        <f>IF(PZC220 = "", "", IFERROR(PZC220 / SUMIFS(Aux_Totales!$N:$N, Aux_Totales!$F:$F, $F224, Aux_Totales!$A:$A, Aperturas!$A$2), 0))</f>
        <v/>
      </c>
      <c r="PZD224" s="21" t="str">
        <f>IF(PZD220 = "", "", IFERROR(PZD220 / SUMIFS(Aux_Totales!$N:$N, Aux_Totales!$F:$F, $F224, Aux_Totales!$A:$A, Aperturas!$A$2), 0))</f>
        <v/>
      </c>
      <c r="PZE224" s="21" t="str">
        <f>IF(PZE220 = "", "", IFERROR(PZE220 / SUMIFS(Aux_Totales!$N:$N, Aux_Totales!$F:$F, $F224, Aux_Totales!$A:$A, Aperturas!$A$2), 0))</f>
        <v/>
      </c>
      <c r="PZF224" s="21" t="str">
        <f>IF(PZF220 = "", "", IFERROR(PZF220 / SUMIFS(Aux_Totales!$N:$N, Aux_Totales!$F:$F, $F224, Aux_Totales!$A:$A, Aperturas!$A$2), 0))</f>
        <v/>
      </c>
      <c r="PZG224" s="21" t="str">
        <f>IF(PZG220 = "", "", IFERROR(PZG220 / SUMIFS(Aux_Totales!$N:$N, Aux_Totales!$F:$F, $F224, Aux_Totales!$A:$A, Aperturas!$A$2), 0))</f>
        <v/>
      </c>
      <c r="PZH224" s="21" t="str">
        <f>IF(PZH220 = "", "", IFERROR(PZH220 / SUMIFS(Aux_Totales!$N:$N, Aux_Totales!$F:$F, $F224, Aux_Totales!$A:$A, Aperturas!$A$2), 0))</f>
        <v/>
      </c>
      <c r="PZI224" s="21" t="str">
        <f>IF(PZI220 = "", "", IFERROR(PZI220 / SUMIFS(Aux_Totales!$N:$N, Aux_Totales!$F:$F, $F224, Aux_Totales!$A:$A, Aperturas!$A$2), 0))</f>
        <v/>
      </c>
      <c r="PZJ224" s="21" t="str">
        <f>IF(PZJ220 = "", "", IFERROR(PZJ220 / SUMIFS(Aux_Totales!$N:$N, Aux_Totales!$F:$F, $F224, Aux_Totales!$A:$A, Aperturas!$A$2), 0))</f>
        <v/>
      </c>
      <c r="PZK224" s="21" t="str">
        <f>IF(PZK220 = "", "", IFERROR(PZK220 / SUMIFS(Aux_Totales!$N:$N, Aux_Totales!$F:$F, $F224, Aux_Totales!$A:$A, Aperturas!$A$2), 0))</f>
        <v/>
      </c>
      <c r="PZL224" s="21" t="str">
        <f>IF(PZL220 = "", "", IFERROR(PZL220 / SUMIFS(Aux_Totales!$N:$N, Aux_Totales!$F:$F, $F224, Aux_Totales!$A:$A, Aperturas!$A$2), 0))</f>
        <v/>
      </c>
      <c r="PZM224" s="21" t="str">
        <f>IF(PZM220 = "", "", IFERROR(PZM220 / SUMIFS(Aux_Totales!$N:$N, Aux_Totales!$F:$F, $F224, Aux_Totales!$A:$A, Aperturas!$A$2), 0))</f>
        <v/>
      </c>
      <c r="PZN224" s="21" t="str">
        <f>IF(PZN220 = "", "", IFERROR(PZN220 / SUMIFS(Aux_Totales!$N:$N, Aux_Totales!$F:$F, $F224, Aux_Totales!$A:$A, Aperturas!$A$2), 0))</f>
        <v/>
      </c>
      <c r="PZO224" s="21" t="str">
        <f>IF(PZO220 = "", "", IFERROR(PZO220 / SUMIFS(Aux_Totales!$N:$N, Aux_Totales!$F:$F, $F224, Aux_Totales!$A:$A, Aperturas!$A$2), 0))</f>
        <v/>
      </c>
      <c r="PZP224" s="21" t="str">
        <f>IF(PZP220 = "", "", IFERROR(PZP220 / SUMIFS(Aux_Totales!$N:$N, Aux_Totales!$F:$F, $F224, Aux_Totales!$A:$A, Aperturas!$A$2), 0))</f>
        <v/>
      </c>
      <c r="PZQ224" s="21" t="str">
        <f>IF(PZQ220 = "", "", IFERROR(PZQ220 / SUMIFS(Aux_Totales!$N:$N, Aux_Totales!$F:$F, $F224, Aux_Totales!$A:$A, Aperturas!$A$2), 0))</f>
        <v/>
      </c>
      <c r="PZR224" s="21" t="str">
        <f>IF(PZR220 = "", "", IFERROR(PZR220 / SUMIFS(Aux_Totales!$N:$N, Aux_Totales!$F:$F, $F224, Aux_Totales!$A:$A, Aperturas!$A$2), 0))</f>
        <v/>
      </c>
      <c r="PZS224" s="21" t="str">
        <f>IF(PZS220 = "", "", IFERROR(PZS220 / SUMIFS(Aux_Totales!$N:$N, Aux_Totales!$F:$F, $F224, Aux_Totales!$A:$A, Aperturas!$A$2), 0))</f>
        <v/>
      </c>
      <c r="PZT224" s="21" t="str">
        <f>IF(PZT220 = "", "", IFERROR(PZT220 / SUMIFS(Aux_Totales!$N:$N, Aux_Totales!$F:$F, $F224, Aux_Totales!$A:$A, Aperturas!$A$2), 0))</f>
        <v/>
      </c>
      <c r="PZU224" s="21" t="str">
        <f>IF(PZU220 = "", "", IFERROR(PZU220 / SUMIFS(Aux_Totales!$N:$N, Aux_Totales!$F:$F, $F224, Aux_Totales!$A:$A, Aperturas!$A$2), 0))</f>
        <v/>
      </c>
      <c r="PZV224" s="21" t="str">
        <f>IF(PZV220 = "", "", IFERROR(PZV220 / SUMIFS(Aux_Totales!$N:$N, Aux_Totales!$F:$F, $F224, Aux_Totales!$A:$A, Aperturas!$A$2), 0))</f>
        <v/>
      </c>
      <c r="PZW224" s="21" t="str">
        <f>IF(PZW220 = "", "", IFERROR(PZW220 / SUMIFS(Aux_Totales!$N:$N, Aux_Totales!$F:$F, $F224, Aux_Totales!$A:$A, Aperturas!$A$2), 0))</f>
        <v/>
      </c>
      <c r="PZX224" s="21" t="str">
        <f>IF(PZX220 = "", "", IFERROR(PZX220 / SUMIFS(Aux_Totales!$N:$N, Aux_Totales!$F:$F, $F224, Aux_Totales!$A:$A, Aperturas!$A$2), 0))</f>
        <v/>
      </c>
      <c r="PZY224" s="21" t="str">
        <f>IF(PZY220 = "", "", IFERROR(PZY220 / SUMIFS(Aux_Totales!$N:$N, Aux_Totales!$F:$F, $F224, Aux_Totales!$A:$A, Aperturas!$A$2), 0))</f>
        <v/>
      </c>
      <c r="PZZ224" s="21" t="str">
        <f>IF(PZZ220 = "", "", IFERROR(PZZ220 / SUMIFS(Aux_Totales!$N:$N, Aux_Totales!$F:$F, $F224, Aux_Totales!$A:$A, Aperturas!$A$2), 0))</f>
        <v/>
      </c>
      <c r="QAA224" s="21" t="str">
        <f>IF(QAA220 = "", "", IFERROR(QAA220 / SUMIFS(Aux_Totales!$N:$N, Aux_Totales!$F:$F, $F224, Aux_Totales!$A:$A, Aperturas!$A$2), 0))</f>
        <v/>
      </c>
      <c r="QAB224" s="21" t="str">
        <f>IF(QAB220 = "", "", IFERROR(QAB220 / SUMIFS(Aux_Totales!$N:$N, Aux_Totales!$F:$F, $F224, Aux_Totales!$A:$A, Aperturas!$A$2), 0))</f>
        <v/>
      </c>
      <c r="QAC224" s="21" t="str">
        <f>IF(QAC220 = "", "", IFERROR(QAC220 / SUMIFS(Aux_Totales!$N:$N, Aux_Totales!$F:$F, $F224, Aux_Totales!$A:$A, Aperturas!$A$2), 0))</f>
        <v/>
      </c>
      <c r="QAD224" s="21" t="str">
        <f>IF(QAD220 = "", "", IFERROR(QAD220 / SUMIFS(Aux_Totales!$N:$N, Aux_Totales!$F:$F, $F224, Aux_Totales!$A:$A, Aperturas!$A$2), 0))</f>
        <v/>
      </c>
      <c r="QAE224" s="21" t="str">
        <f>IF(QAE220 = "", "", IFERROR(QAE220 / SUMIFS(Aux_Totales!$N:$N, Aux_Totales!$F:$F, $F224, Aux_Totales!$A:$A, Aperturas!$A$2), 0))</f>
        <v/>
      </c>
      <c r="QAF224" s="21" t="str">
        <f>IF(QAF220 = "", "", IFERROR(QAF220 / SUMIFS(Aux_Totales!$N:$N, Aux_Totales!$F:$F, $F224, Aux_Totales!$A:$A, Aperturas!$A$2), 0))</f>
        <v/>
      </c>
      <c r="QAG224" s="21" t="str">
        <f>IF(QAG220 = "", "", IFERROR(QAG220 / SUMIFS(Aux_Totales!$N:$N, Aux_Totales!$F:$F, $F224, Aux_Totales!$A:$A, Aperturas!$A$2), 0))</f>
        <v/>
      </c>
      <c r="QAH224" s="21" t="str">
        <f>IF(QAH220 = "", "", IFERROR(QAH220 / SUMIFS(Aux_Totales!$N:$N, Aux_Totales!$F:$F, $F224, Aux_Totales!$A:$A, Aperturas!$A$2), 0))</f>
        <v/>
      </c>
      <c r="QAI224" s="21" t="str">
        <f>IF(QAI220 = "", "", IFERROR(QAI220 / SUMIFS(Aux_Totales!$N:$N, Aux_Totales!$F:$F, $F224, Aux_Totales!$A:$A, Aperturas!$A$2), 0))</f>
        <v/>
      </c>
      <c r="QAJ224" s="21" t="str">
        <f>IF(QAJ220 = "", "", IFERROR(QAJ220 / SUMIFS(Aux_Totales!$N:$N, Aux_Totales!$F:$F, $F224, Aux_Totales!$A:$A, Aperturas!$A$2), 0))</f>
        <v/>
      </c>
      <c r="QAK224" s="21" t="str">
        <f>IF(QAK220 = "", "", IFERROR(QAK220 / SUMIFS(Aux_Totales!$N:$N, Aux_Totales!$F:$F, $F224, Aux_Totales!$A:$A, Aperturas!$A$2), 0))</f>
        <v/>
      </c>
      <c r="QAL224" s="21" t="str">
        <f>IF(QAL220 = "", "", IFERROR(QAL220 / SUMIFS(Aux_Totales!$N:$N, Aux_Totales!$F:$F, $F224, Aux_Totales!$A:$A, Aperturas!$A$2), 0))</f>
        <v/>
      </c>
      <c r="QAM224" s="21" t="str">
        <f>IF(QAM220 = "", "", IFERROR(QAM220 / SUMIFS(Aux_Totales!$N:$N, Aux_Totales!$F:$F, $F224, Aux_Totales!$A:$A, Aperturas!$A$2), 0))</f>
        <v/>
      </c>
      <c r="QAN224" s="21" t="str">
        <f>IF(QAN220 = "", "", IFERROR(QAN220 / SUMIFS(Aux_Totales!$N:$N, Aux_Totales!$F:$F, $F224, Aux_Totales!$A:$A, Aperturas!$A$2), 0))</f>
        <v/>
      </c>
      <c r="QAO224" s="21" t="str">
        <f>IF(QAO220 = "", "", IFERROR(QAO220 / SUMIFS(Aux_Totales!$N:$N, Aux_Totales!$F:$F, $F224, Aux_Totales!$A:$A, Aperturas!$A$2), 0))</f>
        <v/>
      </c>
      <c r="QAP224" s="21" t="str">
        <f>IF(QAP220 = "", "", IFERROR(QAP220 / SUMIFS(Aux_Totales!$N:$N, Aux_Totales!$F:$F, $F224, Aux_Totales!$A:$A, Aperturas!$A$2), 0))</f>
        <v/>
      </c>
      <c r="QAQ224" s="21" t="str">
        <f>IF(QAQ220 = "", "", IFERROR(QAQ220 / SUMIFS(Aux_Totales!$N:$N, Aux_Totales!$F:$F, $F224, Aux_Totales!$A:$A, Aperturas!$A$2), 0))</f>
        <v/>
      </c>
      <c r="QAR224" s="21" t="str">
        <f>IF(QAR220 = "", "", IFERROR(QAR220 / SUMIFS(Aux_Totales!$N:$N, Aux_Totales!$F:$F, $F224, Aux_Totales!$A:$A, Aperturas!$A$2), 0))</f>
        <v/>
      </c>
      <c r="QAS224" s="21" t="str">
        <f>IF(QAS220 = "", "", IFERROR(QAS220 / SUMIFS(Aux_Totales!$N:$N, Aux_Totales!$F:$F, $F224, Aux_Totales!$A:$A, Aperturas!$A$2), 0))</f>
        <v/>
      </c>
      <c r="QAT224" s="21" t="str">
        <f>IF(QAT220 = "", "", IFERROR(QAT220 / SUMIFS(Aux_Totales!$N:$N, Aux_Totales!$F:$F, $F224, Aux_Totales!$A:$A, Aperturas!$A$2), 0))</f>
        <v/>
      </c>
      <c r="QAU224" s="21" t="str">
        <f>IF(QAU220 = "", "", IFERROR(QAU220 / SUMIFS(Aux_Totales!$N:$N, Aux_Totales!$F:$F, $F224, Aux_Totales!$A:$A, Aperturas!$A$2), 0))</f>
        <v/>
      </c>
      <c r="QAV224" s="21" t="str">
        <f>IF(QAV220 = "", "", IFERROR(QAV220 / SUMIFS(Aux_Totales!$N:$N, Aux_Totales!$F:$F, $F224, Aux_Totales!$A:$A, Aperturas!$A$2), 0))</f>
        <v/>
      </c>
      <c r="QAW224" s="21" t="str">
        <f>IF(QAW220 = "", "", IFERROR(QAW220 / SUMIFS(Aux_Totales!$N:$N, Aux_Totales!$F:$F, $F224, Aux_Totales!$A:$A, Aperturas!$A$2), 0))</f>
        <v/>
      </c>
      <c r="QAX224" s="21" t="str">
        <f>IF(QAX220 = "", "", IFERROR(QAX220 / SUMIFS(Aux_Totales!$N:$N, Aux_Totales!$F:$F, $F224, Aux_Totales!$A:$A, Aperturas!$A$2), 0))</f>
        <v/>
      </c>
      <c r="QAY224" s="21" t="str">
        <f>IF(QAY220 = "", "", IFERROR(QAY220 / SUMIFS(Aux_Totales!$N:$N, Aux_Totales!$F:$F, $F224, Aux_Totales!$A:$A, Aperturas!$A$2), 0))</f>
        <v/>
      </c>
      <c r="QAZ224" s="21" t="str">
        <f>IF(QAZ220 = "", "", IFERROR(QAZ220 / SUMIFS(Aux_Totales!$N:$N, Aux_Totales!$F:$F, $F224, Aux_Totales!$A:$A, Aperturas!$A$2), 0))</f>
        <v/>
      </c>
      <c r="QBA224" s="21" t="str">
        <f>IF(QBA220 = "", "", IFERROR(QBA220 / SUMIFS(Aux_Totales!$N:$N, Aux_Totales!$F:$F, $F224, Aux_Totales!$A:$A, Aperturas!$A$2), 0))</f>
        <v/>
      </c>
      <c r="QBB224" s="21" t="str">
        <f>IF(QBB220 = "", "", IFERROR(QBB220 / SUMIFS(Aux_Totales!$N:$N, Aux_Totales!$F:$F, $F224, Aux_Totales!$A:$A, Aperturas!$A$2), 0))</f>
        <v/>
      </c>
      <c r="QBC224" s="21" t="str">
        <f>IF(QBC220 = "", "", IFERROR(QBC220 / SUMIFS(Aux_Totales!$N:$N, Aux_Totales!$F:$F, $F224, Aux_Totales!$A:$A, Aperturas!$A$2), 0))</f>
        <v/>
      </c>
      <c r="QBD224" s="21" t="str">
        <f>IF(QBD220 = "", "", IFERROR(QBD220 / SUMIFS(Aux_Totales!$N:$N, Aux_Totales!$F:$F, $F224, Aux_Totales!$A:$A, Aperturas!$A$2), 0))</f>
        <v/>
      </c>
      <c r="QBE224" s="21" t="str">
        <f>IF(QBE220 = "", "", IFERROR(QBE220 / SUMIFS(Aux_Totales!$N:$N, Aux_Totales!$F:$F, $F224, Aux_Totales!$A:$A, Aperturas!$A$2), 0))</f>
        <v/>
      </c>
      <c r="QBF224" s="21" t="str">
        <f>IF(QBF220 = "", "", IFERROR(QBF220 / SUMIFS(Aux_Totales!$N:$N, Aux_Totales!$F:$F, $F224, Aux_Totales!$A:$A, Aperturas!$A$2), 0))</f>
        <v/>
      </c>
      <c r="QBG224" s="21" t="str">
        <f>IF(QBG220 = "", "", IFERROR(QBG220 / SUMIFS(Aux_Totales!$N:$N, Aux_Totales!$F:$F, $F224, Aux_Totales!$A:$A, Aperturas!$A$2), 0))</f>
        <v/>
      </c>
      <c r="QBH224" s="21" t="str">
        <f>IF(QBH220 = "", "", IFERROR(QBH220 / SUMIFS(Aux_Totales!$N:$N, Aux_Totales!$F:$F, $F224, Aux_Totales!$A:$A, Aperturas!$A$2), 0))</f>
        <v/>
      </c>
      <c r="QBI224" s="21" t="str">
        <f>IF(QBI220 = "", "", IFERROR(QBI220 / SUMIFS(Aux_Totales!$N:$N, Aux_Totales!$F:$F, $F224, Aux_Totales!$A:$A, Aperturas!$A$2), 0))</f>
        <v/>
      </c>
      <c r="QBJ224" s="21" t="str">
        <f>IF(QBJ220 = "", "", IFERROR(QBJ220 / SUMIFS(Aux_Totales!$N:$N, Aux_Totales!$F:$F, $F224, Aux_Totales!$A:$A, Aperturas!$A$2), 0))</f>
        <v/>
      </c>
      <c r="QBK224" s="21" t="str">
        <f>IF(QBK220 = "", "", IFERROR(QBK220 / SUMIFS(Aux_Totales!$N:$N, Aux_Totales!$F:$F, $F224, Aux_Totales!$A:$A, Aperturas!$A$2), 0))</f>
        <v/>
      </c>
      <c r="QBL224" s="21" t="str">
        <f>IF(QBL220 = "", "", IFERROR(QBL220 / SUMIFS(Aux_Totales!$N:$N, Aux_Totales!$F:$F, $F224, Aux_Totales!$A:$A, Aperturas!$A$2), 0))</f>
        <v/>
      </c>
      <c r="QBM224" s="21" t="str">
        <f>IF(QBM220 = "", "", IFERROR(QBM220 / SUMIFS(Aux_Totales!$N:$N, Aux_Totales!$F:$F, $F224, Aux_Totales!$A:$A, Aperturas!$A$2), 0))</f>
        <v/>
      </c>
      <c r="QBN224" s="21" t="str">
        <f>IF(QBN220 = "", "", IFERROR(QBN220 / SUMIFS(Aux_Totales!$N:$N, Aux_Totales!$F:$F, $F224, Aux_Totales!$A:$A, Aperturas!$A$2), 0))</f>
        <v/>
      </c>
      <c r="QBO224" s="21" t="str">
        <f>IF(QBO220 = "", "", IFERROR(QBO220 / SUMIFS(Aux_Totales!$N:$N, Aux_Totales!$F:$F, $F224, Aux_Totales!$A:$A, Aperturas!$A$2), 0))</f>
        <v/>
      </c>
      <c r="QBP224" s="21" t="str">
        <f>IF(QBP220 = "", "", IFERROR(QBP220 / SUMIFS(Aux_Totales!$N:$N, Aux_Totales!$F:$F, $F224, Aux_Totales!$A:$A, Aperturas!$A$2), 0))</f>
        <v/>
      </c>
      <c r="QBQ224" s="21" t="str">
        <f>IF(QBQ220 = "", "", IFERROR(QBQ220 / SUMIFS(Aux_Totales!$N:$N, Aux_Totales!$F:$F, $F224, Aux_Totales!$A:$A, Aperturas!$A$2), 0))</f>
        <v/>
      </c>
      <c r="QBR224" s="21" t="str">
        <f>IF(QBR220 = "", "", IFERROR(QBR220 / SUMIFS(Aux_Totales!$N:$N, Aux_Totales!$F:$F, $F224, Aux_Totales!$A:$A, Aperturas!$A$2), 0))</f>
        <v/>
      </c>
      <c r="QBS224" s="21" t="str">
        <f>IF(QBS220 = "", "", IFERROR(QBS220 / SUMIFS(Aux_Totales!$N:$N, Aux_Totales!$F:$F, $F224, Aux_Totales!$A:$A, Aperturas!$A$2), 0))</f>
        <v/>
      </c>
      <c r="QBT224" s="21" t="str">
        <f>IF(QBT220 = "", "", IFERROR(QBT220 / SUMIFS(Aux_Totales!$N:$N, Aux_Totales!$F:$F, $F224, Aux_Totales!$A:$A, Aperturas!$A$2), 0))</f>
        <v/>
      </c>
      <c r="QBU224" s="21" t="str">
        <f>IF(QBU220 = "", "", IFERROR(QBU220 / SUMIFS(Aux_Totales!$N:$N, Aux_Totales!$F:$F, $F224, Aux_Totales!$A:$A, Aperturas!$A$2), 0))</f>
        <v/>
      </c>
      <c r="QBV224" s="21" t="str">
        <f>IF(QBV220 = "", "", IFERROR(QBV220 / SUMIFS(Aux_Totales!$N:$N, Aux_Totales!$F:$F, $F224, Aux_Totales!$A:$A, Aperturas!$A$2), 0))</f>
        <v/>
      </c>
      <c r="QBW224" s="21" t="str">
        <f>IF(QBW220 = "", "", IFERROR(QBW220 / SUMIFS(Aux_Totales!$N:$N, Aux_Totales!$F:$F, $F224, Aux_Totales!$A:$A, Aperturas!$A$2), 0))</f>
        <v/>
      </c>
      <c r="QBX224" s="21" t="str">
        <f>IF(QBX220 = "", "", IFERROR(QBX220 / SUMIFS(Aux_Totales!$N:$N, Aux_Totales!$F:$F, $F224, Aux_Totales!$A:$A, Aperturas!$A$2), 0))</f>
        <v/>
      </c>
      <c r="QBY224" s="21" t="str">
        <f>IF(QBY220 = "", "", IFERROR(QBY220 / SUMIFS(Aux_Totales!$N:$N, Aux_Totales!$F:$F, $F224, Aux_Totales!$A:$A, Aperturas!$A$2), 0))</f>
        <v/>
      </c>
      <c r="QBZ224" s="21" t="str">
        <f>IF(QBZ220 = "", "", IFERROR(QBZ220 / SUMIFS(Aux_Totales!$N:$N, Aux_Totales!$F:$F, $F224, Aux_Totales!$A:$A, Aperturas!$A$2), 0))</f>
        <v/>
      </c>
      <c r="QCA224" s="21" t="str">
        <f>IF(QCA220 = "", "", IFERROR(QCA220 / SUMIFS(Aux_Totales!$N:$N, Aux_Totales!$F:$F, $F224, Aux_Totales!$A:$A, Aperturas!$A$2), 0))</f>
        <v/>
      </c>
      <c r="QCB224" s="21" t="str">
        <f>IF(QCB220 = "", "", IFERROR(QCB220 / SUMIFS(Aux_Totales!$N:$N, Aux_Totales!$F:$F, $F224, Aux_Totales!$A:$A, Aperturas!$A$2), 0))</f>
        <v/>
      </c>
      <c r="QCC224" s="21" t="str">
        <f>IF(QCC220 = "", "", IFERROR(QCC220 / SUMIFS(Aux_Totales!$N:$N, Aux_Totales!$F:$F, $F224, Aux_Totales!$A:$A, Aperturas!$A$2), 0))</f>
        <v/>
      </c>
      <c r="QCD224" s="21" t="str">
        <f>IF(QCD220 = "", "", IFERROR(QCD220 / SUMIFS(Aux_Totales!$N:$N, Aux_Totales!$F:$F, $F224, Aux_Totales!$A:$A, Aperturas!$A$2), 0))</f>
        <v/>
      </c>
      <c r="QCE224" s="21" t="str">
        <f>IF(QCE220 = "", "", IFERROR(QCE220 / SUMIFS(Aux_Totales!$N:$N, Aux_Totales!$F:$F, $F224, Aux_Totales!$A:$A, Aperturas!$A$2), 0))</f>
        <v/>
      </c>
      <c r="QCF224" s="21" t="str">
        <f>IF(QCF220 = "", "", IFERROR(QCF220 / SUMIFS(Aux_Totales!$N:$N, Aux_Totales!$F:$F, $F224, Aux_Totales!$A:$A, Aperturas!$A$2), 0))</f>
        <v/>
      </c>
      <c r="QCG224" s="21" t="str">
        <f>IF(QCG220 = "", "", IFERROR(QCG220 / SUMIFS(Aux_Totales!$N:$N, Aux_Totales!$F:$F, $F224, Aux_Totales!$A:$A, Aperturas!$A$2), 0))</f>
        <v/>
      </c>
      <c r="QCH224" s="21" t="str">
        <f>IF(QCH220 = "", "", IFERROR(QCH220 / SUMIFS(Aux_Totales!$N:$N, Aux_Totales!$F:$F, $F224, Aux_Totales!$A:$A, Aperturas!$A$2), 0))</f>
        <v/>
      </c>
      <c r="QCI224" s="21" t="str">
        <f>IF(QCI220 = "", "", IFERROR(QCI220 / SUMIFS(Aux_Totales!$N:$N, Aux_Totales!$F:$F, $F224, Aux_Totales!$A:$A, Aperturas!$A$2), 0))</f>
        <v/>
      </c>
      <c r="QCJ224" s="21" t="str">
        <f>IF(QCJ220 = "", "", IFERROR(QCJ220 / SUMIFS(Aux_Totales!$N:$N, Aux_Totales!$F:$F, $F224, Aux_Totales!$A:$A, Aperturas!$A$2), 0))</f>
        <v/>
      </c>
      <c r="QCK224" s="21" t="str">
        <f>IF(QCK220 = "", "", IFERROR(QCK220 / SUMIFS(Aux_Totales!$N:$N, Aux_Totales!$F:$F, $F224, Aux_Totales!$A:$A, Aperturas!$A$2), 0))</f>
        <v/>
      </c>
      <c r="QCL224" s="21" t="str">
        <f>IF(QCL220 = "", "", IFERROR(QCL220 / SUMIFS(Aux_Totales!$N:$N, Aux_Totales!$F:$F, $F224, Aux_Totales!$A:$A, Aperturas!$A$2), 0))</f>
        <v/>
      </c>
      <c r="QCM224" s="21" t="str">
        <f>IF(QCM220 = "", "", IFERROR(QCM220 / SUMIFS(Aux_Totales!$N:$N, Aux_Totales!$F:$F, $F224, Aux_Totales!$A:$A, Aperturas!$A$2), 0))</f>
        <v/>
      </c>
      <c r="QCN224" s="21" t="str">
        <f>IF(QCN220 = "", "", IFERROR(QCN220 / SUMIFS(Aux_Totales!$N:$N, Aux_Totales!$F:$F, $F224, Aux_Totales!$A:$A, Aperturas!$A$2), 0))</f>
        <v/>
      </c>
      <c r="QCO224" s="21" t="str">
        <f>IF(QCO220 = "", "", IFERROR(QCO220 / SUMIFS(Aux_Totales!$N:$N, Aux_Totales!$F:$F, $F224, Aux_Totales!$A:$A, Aperturas!$A$2), 0))</f>
        <v/>
      </c>
      <c r="QCP224" s="21" t="str">
        <f>IF(QCP220 = "", "", IFERROR(QCP220 / SUMIFS(Aux_Totales!$N:$N, Aux_Totales!$F:$F, $F224, Aux_Totales!$A:$A, Aperturas!$A$2), 0))</f>
        <v/>
      </c>
      <c r="QCQ224" s="21" t="str">
        <f>IF(QCQ220 = "", "", IFERROR(QCQ220 / SUMIFS(Aux_Totales!$N:$N, Aux_Totales!$F:$F, $F224, Aux_Totales!$A:$A, Aperturas!$A$2), 0))</f>
        <v/>
      </c>
      <c r="QCR224" s="21" t="str">
        <f>IF(QCR220 = "", "", IFERROR(QCR220 / SUMIFS(Aux_Totales!$N:$N, Aux_Totales!$F:$F, $F224, Aux_Totales!$A:$A, Aperturas!$A$2), 0))</f>
        <v/>
      </c>
      <c r="QCS224" s="21" t="str">
        <f>IF(QCS220 = "", "", IFERROR(QCS220 / SUMIFS(Aux_Totales!$N:$N, Aux_Totales!$F:$F, $F224, Aux_Totales!$A:$A, Aperturas!$A$2), 0))</f>
        <v/>
      </c>
      <c r="QCT224" s="21" t="str">
        <f>IF(QCT220 = "", "", IFERROR(QCT220 / SUMIFS(Aux_Totales!$N:$N, Aux_Totales!$F:$F, $F224, Aux_Totales!$A:$A, Aperturas!$A$2), 0))</f>
        <v/>
      </c>
      <c r="QCU224" s="21" t="str">
        <f>IF(QCU220 = "", "", IFERROR(QCU220 / SUMIFS(Aux_Totales!$N:$N, Aux_Totales!$F:$F, $F224, Aux_Totales!$A:$A, Aperturas!$A$2), 0))</f>
        <v/>
      </c>
      <c r="QCV224" s="21" t="str">
        <f>IF(QCV220 = "", "", IFERROR(QCV220 / SUMIFS(Aux_Totales!$N:$N, Aux_Totales!$F:$F, $F224, Aux_Totales!$A:$A, Aperturas!$A$2), 0))</f>
        <v/>
      </c>
      <c r="QCW224" s="21" t="str">
        <f>IF(QCW220 = "", "", IFERROR(QCW220 / SUMIFS(Aux_Totales!$N:$N, Aux_Totales!$F:$F, $F224, Aux_Totales!$A:$A, Aperturas!$A$2), 0))</f>
        <v/>
      </c>
      <c r="QCX224" s="21" t="str">
        <f>IF(QCX220 = "", "", IFERROR(QCX220 / SUMIFS(Aux_Totales!$N:$N, Aux_Totales!$F:$F, $F224, Aux_Totales!$A:$A, Aperturas!$A$2), 0))</f>
        <v/>
      </c>
      <c r="QCY224" s="21" t="str">
        <f>IF(QCY220 = "", "", IFERROR(QCY220 / SUMIFS(Aux_Totales!$N:$N, Aux_Totales!$F:$F, $F224, Aux_Totales!$A:$A, Aperturas!$A$2), 0))</f>
        <v/>
      </c>
      <c r="QCZ224" s="21" t="str">
        <f>IF(QCZ220 = "", "", IFERROR(QCZ220 / SUMIFS(Aux_Totales!$N:$N, Aux_Totales!$F:$F, $F224, Aux_Totales!$A:$A, Aperturas!$A$2), 0))</f>
        <v/>
      </c>
      <c r="QDA224" s="21" t="str">
        <f>IF(QDA220 = "", "", IFERROR(QDA220 / SUMIFS(Aux_Totales!$N:$N, Aux_Totales!$F:$F, $F224, Aux_Totales!$A:$A, Aperturas!$A$2), 0))</f>
        <v/>
      </c>
      <c r="QDB224" s="21" t="str">
        <f>IF(QDB220 = "", "", IFERROR(QDB220 / SUMIFS(Aux_Totales!$N:$N, Aux_Totales!$F:$F, $F224, Aux_Totales!$A:$A, Aperturas!$A$2), 0))</f>
        <v/>
      </c>
      <c r="QDC224" s="21" t="str">
        <f>IF(QDC220 = "", "", IFERROR(QDC220 / SUMIFS(Aux_Totales!$N:$N, Aux_Totales!$F:$F, $F224, Aux_Totales!$A:$A, Aperturas!$A$2), 0))</f>
        <v/>
      </c>
      <c r="QDD224" s="21" t="str">
        <f>IF(QDD220 = "", "", IFERROR(QDD220 / SUMIFS(Aux_Totales!$N:$N, Aux_Totales!$F:$F, $F224, Aux_Totales!$A:$A, Aperturas!$A$2), 0))</f>
        <v/>
      </c>
      <c r="QDE224" s="21" t="str">
        <f>IF(QDE220 = "", "", IFERROR(QDE220 / SUMIFS(Aux_Totales!$N:$N, Aux_Totales!$F:$F, $F224, Aux_Totales!$A:$A, Aperturas!$A$2), 0))</f>
        <v/>
      </c>
      <c r="QDF224" s="21" t="str">
        <f>IF(QDF220 = "", "", IFERROR(QDF220 / SUMIFS(Aux_Totales!$N:$N, Aux_Totales!$F:$F, $F224, Aux_Totales!$A:$A, Aperturas!$A$2), 0))</f>
        <v/>
      </c>
      <c r="QDG224" s="21" t="str">
        <f>IF(QDG220 = "", "", IFERROR(QDG220 / SUMIFS(Aux_Totales!$N:$N, Aux_Totales!$F:$F, $F224, Aux_Totales!$A:$A, Aperturas!$A$2), 0))</f>
        <v/>
      </c>
      <c r="QDH224" s="21" t="str">
        <f>IF(QDH220 = "", "", IFERROR(QDH220 / SUMIFS(Aux_Totales!$N:$N, Aux_Totales!$F:$F, $F224, Aux_Totales!$A:$A, Aperturas!$A$2), 0))</f>
        <v/>
      </c>
      <c r="QDI224" s="21" t="str">
        <f>IF(QDI220 = "", "", IFERROR(QDI220 / SUMIFS(Aux_Totales!$N:$N, Aux_Totales!$F:$F, $F224, Aux_Totales!$A:$A, Aperturas!$A$2), 0))</f>
        <v/>
      </c>
      <c r="QDJ224" s="21" t="str">
        <f>IF(QDJ220 = "", "", IFERROR(QDJ220 / SUMIFS(Aux_Totales!$N:$N, Aux_Totales!$F:$F, $F224, Aux_Totales!$A:$A, Aperturas!$A$2), 0))</f>
        <v/>
      </c>
      <c r="QDK224" s="21" t="str">
        <f>IF(QDK220 = "", "", IFERROR(QDK220 / SUMIFS(Aux_Totales!$N:$N, Aux_Totales!$F:$F, $F224, Aux_Totales!$A:$A, Aperturas!$A$2), 0))</f>
        <v/>
      </c>
      <c r="QDL224" s="21" t="str">
        <f>IF(QDL220 = "", "", IFERROR(QDL220 / SUMIFS(Aux_Totales!$N:$N, Aux_Totales!$F:$F, $F224, Aux_Totales!$A:$A, Aperturas!$A$2), 0))</f>
        <v/>
      </c>
      <c r="QDM224" s="21" t="str">
        <f>IF(QDM220 = "", "", IFERROR(QDM220 / SUMIFS(Aux_Totales!$N:$N, Aux_Totales!$F:$F, $F224, Aux_Totales!$A:$A, Aperturas!$A$2), 0))</f>
        <v/>
      </c>
      <c r="QDN224" s="21" t="str">
        <f>IF(QDN220 = "", "", IFERROR(QDN220 / SUMIFS(Aux_Totales!$N:$N, Aux_Totales!$F:$F, $F224, Aux_Totales!$A:$A, Aperturas!$A$2), 0))</f>
        <v/>
      </c>
      <c r="QDO224" s="21" t="str">
        <f>IF(QDO220 = "", "", IFERROR(QDO220 / SUMIFS(Aux_Totales!$N:$N, Aux_Totales!$F:$F, $F224, Aux_Totales!$A:$A, Aperturas!$A$2), 0))</f>
        <v/>
      </c>
      <c r="QDP224" s="21" t="str">
        <f>IF(QDP220 = "", "", IFERROR(QDP220 / SUMIFS(Aux_Totales!$N:$N, Aux_Totales!$F:$F, $F224, Aux_Totales!$A:$A, Aperturas!$A$2), 0))</f>
        <v/>
      </c>
      <c r="QDQ224" s="21" t="str">
        <f>IF(QDQ220 = "", "", IFERROR(QDQ220 / SUMIFS(Aux_Totales!$N:$N, Aux_Totales!$F:$F, $F224, Aux_Totales!$A:$A, Aperturas!$A$2), 0))</f>
        <v/>
      </c>
      <c r="QDR224" s="21" t="str">
        <f>IF(QDR220 = "", "", IFERROR(QDR220 / SUMIFS(Aux_Totales!$N:$N, Aux_Totales!$F:$F, $F224, Aux_Totales!$A:$A, Aperturas!$A$2), 0))</f>
        <v/>
      </c>
      <c r="QDS224" s="21" t="str">
        <f>IF(QDS220 = "", "", IFERROR(QDS220 / SUMIFS(Aux_Totales!$N:$N, Aux_Totales!$F:$F, $F224, Aux_Totales!$A:$A, Aperturas!$A$2), 0))</f>
        <v/>
      </c>
      <c r="QDT224" s="21" t="str">
        <f>IF(QDT220 = "", "", IFERROR(QDT220 / SUMIFS(Aux_Totales!$N:$N, Aux_Totales!$F:$F, $F224, Aux_Totales!$A:$A, Aperturas!$A$2), 0))</f>
        <v/>
      </c>
      <c r="QDU224" s="21" t="str">
        <f>IF(QDU220 = "", "", IFERROR(QDU220 / SUMIFS(Aux_Totales!$N:$N, Aux_Totales!$F:$F, $F224, Aux_Totales!$A:$A, Aperturas!$A$2), 0))</f>
        <v/>
      </c>
      <c r="QDV224" s="21" t="str">
        <f>IF(QDV220 = "", "", IFERROR(QDV220 / SUMIFS(Aux_Totales!$N:$N, Aux_Totales!$F:$F, $F224, Aux_Totales!$A:$A, Aperturas!$A$2), 0))</f>
        <v/>
      </c>
      <c r="QDW224" s="21" t="str">
        <f>IF(QDW220 = "", "", IFERROR(QDW220 / SUMIFS(Aux_Totales!$N:$N, Aux_Totales!$F:$F, $F224, Aux_Totales!$A:$A, Aperturas!$A$2), 0))</f>
        <v/>
      </c>
      <c r="QDX224" s="21" t="str">
        <f>IF(QDX220 = "", "", IFERROR(QDX220 / SUMIFS(Aux_Totales!$N:$N, Aux_Totales!$F:$F, $F224, Aux_Totales!$A:$A, Aperturas!$A$2), 0))</f>
        <v/>
      </c>
      <c r="QDY224" s="21" t="str">
        <f>IF(QDY220 = "", "", IFERROR(QDY220 / SUMIFS(Aux_Totales!$N:$N, Aux_Totales!$F:$F, $F224, Aux_Totales!$A:$A, Aperturas!$A$2), 0))</f>
        <v/>
      </c>
      <c r="QDZ224" s="21" t="str">
        <f>IF(QDZ220 = "", "", IFERROR(QDZ220 / SUMIFS(Aux_Totales!$N:$N, Aux_Totales!$F:$F, $F224, Aux_Totales!$A:$A, Aperturas!$A$2), 0))</f>
        <v/>
      </c>
      <c r="QEA224" s="21" t="str">
        <f>IF(QEA220 = "", "", IFERROR(QEA220 / SUMIFS(Aux_Totales!$N:$N, Aux_Totales!$F:$F, $F224, Aux_Totales!$A:$A, Aperturas!$A$2), 0))</f>
        <v/>
      </c>
      <c r="QEB224" s="21" t="str">
        <f>IF(QEB220 = "", "", IFERROR(QEB220 / SUMIFS(Aux_Totales!$N:$N, Aux_Totales!$F:$F, $F224, Aux_Totales!$A:$A, Aperturas!$A$2), 0))</f>
        <v/>
      </c>
      <c r="QEC224" s="21" t="str">
        <f>IF(QEC220 = "", "", IFERROR(QEC220 / SUMIFS(Aux_Totales!$N:$N, Aux_Totales!$F:$F, $F224, Aux_Totales!$A:$A, Aperturas!$A$2), 0))</f>
        <v/>
      </c>
      <c r="QED224" s="21" t="str">
        <f>IF(QED220 = "", "", IFERROR(QED220 / SUMIFS(Aux_Totales!$N:$N, Aux_Totales!$F:$F, $F224, Aux_Totales!$A:$A, Aperturas!$A$2), 0))</f>
        <v/>
      </c>
      <c r="QEE224" s="21" t="str">
        <f>IF(QEE220 = "", "", IFERROR(QEE220 / SUMIFS(Aux_Totales!$N:$N, Aux_Totales!$F:$F, $F224, Aux_Totales!$A:$A, Aperturas!$A$2), 0))</f>
        <v/>
      </c>
      <c r="QEF224" s="21" t="str">
        <f>IF(QEF220 = "", "", IFERROR(QEF220 / SUMIFS(Aux_Totales!$N:$N, Aux_Totales!$F:$F, $F224, Aux_Totales!$A:$A, Aperturas!$A$2), 0))</f>
        <v/>
      </c>
      <c r="QEG224" s="21" t="str">
        <f>IF(QEG220 = "", "", IFERROR(QEG220 / SUMIFS(Aux_Totales!$N:$N, Aux_Totales!$F:$F, $F224, Aux_Totales!$A:$A, Aperturas!$A$2), 0))</f>
        <v/>
      </c>
      <c r="QEH224" s="21" t="str">
        <f>IF(QEH220 = "", "", IFERROR(QEH220 / SUMIFS(Aux_Totales!$N:$N, Aux_Totales!$F:$F, $F224, Aux_Totales!$A:$A, Aperturas!$A$2), 0))</f>
        <v/>
      </c>
      <c r="QEI224" s="21" t="str">
        <f>IF(QEI220 = "", "", IFERROR(QEI220 / SUMIFS(Aux_Totales!$N:$N, Aux_Totales!$F:$F, $F224, Aux_Totales!$A:$A, Aperturas!$A$2), 0))</f>
        <v/>
      </c>
      <c r="QEJ224" s="21" t="str">
        <f>IF(QEJ220 = "", "", IFERROR(QEJ220 / SUMIFS(Aux_Totales!$N:$N, Aux_Totales!$F:$F, $F224, Aux_Totales!$A:$A, Aperturas!$A$2), 0))</f>
        <v/>
      </c>
      <c r="QEK224" s="21" t="str">
        <f>IF(QEK220 = "", "", IFERROR(QEK220 / SUMIFS(Aux_Totales!$N:$N, Aux_Totales!$F:$F, $F224, Aux_Totales!$A:$A, Aperturas!$A$2), 0))</f>
        <v/>
      </c>
      <c r="QEL224" s="21" t="str">
        <f>IF(QEL220 = "", "", IFERROR(QEL220 / SUMIFS(Aux_Totales!$N:$N, Aux_Totales!$F:$F, $F224, Aux_Totales!$A:$A, Aperturas!$A$2), 0))</f>
        <v/>
      </c>
      <c r="QEM224" s="21" t="str">
        <f>IF(QEM220 = "", "", IFERROR(QEM220 / SUMIFS(Aux_Totales!$N:$N, Aux_Totales!$F:$F, $F224, Aux_Totales!$A:$A, Aperturas!$A$2), 0))</f>
        <v/>
      </c>
      <c r="QEN224" s="21" t="str">
        <f>IF(QEN220 = "", "", IFERROR(QEN220 / SUMIFS(Aux_Totales!$N:$N, Aux_Totales!$F:$F, $F224, Aux_Totales!$A:$A, Aperturas!$A$2), 0))</f>
        <v/>
      </c>
      <c r="QEO224" s="21" t="str">
        <f>IF(QEO220 = "", "", IFERROR(QEO220 / SUMIFS(Aux_Totales!$N:$N, Aux_Totales!$F:$F, $F224, Aux_Totales!$A:$A, Aperturas!$A$2), 0))</f>
        <v/>
      </c>
      <c r="QEP224" s="21" t="str">
        <f>IF(QEP220 = "", "", IFERROR(QEP220 / SUMIFS(Aux_Totales!$N:$N, Aux_Totales!$F:$F, $F224, Aux_Totales!$A:$A, Aperturas!$A$2), 0))</f>
        <v/>
      </c>
      <c r="QEQ224" s="21" t="str">
        <f>IF(QEQ220 = "", "", IFERROR(QEQ220 / SUMIFS(Aux_Totales!$N:$N, Aux_Totales!$F:$F, $F224, Aux_Totales!$A:$A, Aperturas!$A$2), 0))</f>
        <v/>
      </c>
      <c r="QER224" s="21" t="str">
        <f>IF(QER220 = "", "", IFERROR(QER220 / SUMIFS(Aux_Totales!$N:$N, Aux_Totales!$F:$F, $F224, Aux_Totales!$A:$A, Aperturas!$A$2), 0))</f>
        <v/>
      </c>
      <c r="QES224" s="21" t="str">
        <f>IF(QES220 = "", "", IFERROR(QES220 / SUMIFS(Aux_Totales!$N:$N, Aux_Totales!$F:$F, $F224, Aux_Totales!$A:$A, Aperturas!$A$2), 0))</f>
        <v/>
      </c>
      <c r="QET224" s="21" t="str">
        <f>IF(QET220 = "", "", IFERROR(QET220 / SUMIFS(Aux_Totales!$N:$N, Aux_Totales!$F:$F, $F224, Aux_Totales!$A:$A, Aperturas!$A$2), 0))</f>
        <v/>
      </c>
      <c r="QEU224" s="21" t="str">
        <f>IF(QEU220 = "", "", IFERROR(QEU220 / SUMIFS(Aux_Totales!$N:$N, Aux_Totales!$F:$F, $F224, Aux_Totales!$A:$A, Aperturas!$A$2), 0))</f>
        <v/>
      </c>
      <c r="QEV224" s="21" t="str">
        <f>IF(QEV220 = "", "", IFERROR(QEV220 / SUMIFS(Aux_Totales!$N:$N, Aux_Totales!$F:$F, $F224, Aux_Totales!$A:$A, Aperturas!$A$2), 0))</f>
        <v/>
      </c>
      <c r="QEW224" s="21" t="str">
        <f>IF(QEW220 = "", "", IFERROR(QEW220 / SUMIFS(Aux_Totales!$N:$N, Aux_Totales!$F:$F, $F224, Aux_Totales!$A:$A, Aperturas!$A$2), 0))</f>
        <v/>
      </c>
      <c r="QEX224" s="21" t="str">
        <f>IF(QEX220 = "", "", IFERROR(QEX220 / SUMIFS(Aux_Totales!$N:$N, Aux_Totales!$F:$F, $F224, Aux_Totales!$A:$A, Aperturas!$A$2), 0))</f>
        <v/>
      </c>
      <c r="QEY224" s="21" t="str">
        <f>IF(QEY220 = "", "", IFERROR(QEY220 / SUMIFS(Aux_Totales!$N:$N, Aux_Totales!$F:$F, $F224, Aux_Totales!$A:$A, Aperturas!$A$2), 0))</f>
        <v/>
      </c>
      <c r="QEZ224" s="21" t="str">
        <f>IF(QEZ220 = "", "", IFERROR(QEZ220 / SUMIFS(Aux_Totales!$N:$N, Aux_Totales!$F:$F, $F224, Aux_Totales!$A:$A, Aperturas!$A$2), 0))</f>
        <v/>
      </c>
      <c r="QFA224" s="21" t="str">
        <f>IF(QFA220 = "", "", IFERROR(QFA220 / SUMIFS(Aux_Totales!$N:$N, Aux_Totales!$F:$F, $F224, Aux_Totales!$A:$A, Aperturas!$A$2), 0))</f>
        <v/>
      </c>
      <c r="QFB224" s="21" t="str">
        <f>IF(QFB220 = "", "", IFERROR(QFB220 / SUMIFS(Aux_Totales!$N:$N, Aux_Totales!$F:$F, $F224, Aux_Totales!$A:$A, Aperturas!$A$2), 0))</f>
        <v/>
      </c>
      <c r="QFC224" s="21" t="str">
        <f>IF(QFC220 = "", "", IFERROR(QFC220 / SUMIFS(Aux_Totales!$N:$N, Aux_Totales!$F:$F, $F224, Aux_Totales!$A:$A, Aperturas!$A$2), 0))</f>
        <v/>
      </c>
      <c r="QFD224" s="21" t="str">
        <f>IF(QFD220 = "", "", IFERROR(QFD220 / SUMIFS(Aux_Totales!$N:$N, Aux_Totales!$F:$F, $F224, Aux_Totales!$A:$A, Aperturas!$A$2), 0))</f>
        <v/>
      </c>
      <c r="QFE224" s="21" t="str">
        <f>IF(QFE220 = "", "", IFERROR(QFE220 / SUMIFS(Aux_Totales!$N:$N, Aux_Totales!$F:$F, $F224, Aux_Totales!$A:$A, Aperturas!$A$2), 0))</f>
        <v/>
      </c>
      <c r="QFF224" s="21" t="str">
        <f>IF(QFF220 = "", "", IFERROR(QFF220 / SUMIFS(Aux_Totales!$N:$N, Aux_Totales!$F:$F, $F224, Aux_Totales!$A:$A, Aperturas!$A$2), 0))</f>
        <v/>
      </c>
      <c r="QFG224" s="21" t="str">
        <f>IF(QFG220 = "", "", IFERROR(QFG220 / SUMIFS(Aux_Totales!$N:$N, Aux_Totales!$F:$F, $F224, Aux_Totales!$A:$A, Aperturas!$A$2), 0))</f>
        <v/>
      </c>
      <c r="QFH224" s="21" t="str">
        <f>IF(QFH220 = "", "", IFERROR(QFH220 / SUMIFS(Aux_Totales!$N:$N, Aux_Totales!$F:$F, $F224, Aux_Totales!$A:$A, Aperturas!$A$2), 0))</f>
        <v/>
      </c>
      <c r="QFI224" s="21" t="str">
        <f>IF(QFI220 = "", "", IFERROR(QFI220 / SUMIFS(Aux_Totales!$N:$N, Aux_Totales!$F:$F, $F224, Aux_Totales!$A:$A, Aperturas!$A$2), 0))</f>
        <v/>
      </c>
      <c r="QFJ224" s="21" t="str">
        <f>IF(QFJ220 = "", "", IFERROR(QFJ220 / SUMIFS(Aux_Totales!$N:$N, Aux_Totales!$F:$F, $F224, Aux_Totales!$A:$A, Aperturas!$A$2), 0))</f>
        <v/>
      </c>
      <c r="QFK224" s="21" t="str">
        <f>IF(QFK220 = "", "", IFERROR(QFK220 / SUMIFS(Aux_Totales!$N:$N, Aux_Totales!$F:$F, $F224, Aux_Totales!$A:$A, Aperturas!$A$2), 0))</f>
        <v/>
      </c>
      <c r="QFL224" s="21" t="str">
        <f>IF(QFL220 = "", "", IFERROR(QFL220 / SUMIFS(Aux_Totales!$N:$N, Aux_Totales!$F:$F, $F224, Aux_Totales!$A:$A, Aperturas!$A$2), 0))</f>
        <v/>
      </c>
      <c r="QFM224" s="21" t="str">
        <f>IF(QFM220 = "", "", IFERROR(QFM220 / SUMIFS(Aux_Totales!$N:$N, Aux_Totales!$F:$F, $F224, Aux_Totales!$A:$A, Aperturas!$A$2), 0))</f>
        <v/>
      </c>
      <c r="QFN224" s="21" t="str">
        <f>IF(QFN220 = "", "", IFERROR(QFN220 / SUMIFS(Aux_Totales!$N:$N, Aux_Totales!$F:$F, $F224, Aux_Totales!$A:$A, Aperturas!$A$2), 0))</f>
        <v/>
      </c>
      <c r="QFO224" s="21" t="str">
        <f>IF(QFO220 = "", "", IFERROR(QFO220 / SUMIFS(Aux_Totales!$N:$N, Aux_Totales!$F:$F, $F224, Aux_Totales!$A:$A, Aperturas!$A$2), 0))</f>
        <v/>
      </c>
      <c r="QFP224" s="21" t="str">
        <f>IF(QFP220 = "", "", IFERROR(QFP220 / SUMIFS(Aux_Totales!$N:$N, Aux_Totales!$F:$F, $F224, Aux_Totales!$A:$A, Aperturas!$A$2), 0))</f>
        <v/>
      </c>
      <c r="QFQ224" s="21" t="str">
        <f>IF(QFQ220 = "", "", IFERROR(QFQ220 / SUMIFS(Aux_Totales!$N:$N, Aux_Totales!$F:$F, $F224, Aux_Totales!$A:$A, Aperturas!$A$2), 0))</f>
        <v/>
      </c>
      <c r="QFR224" s="21" t="str">
        <f>IF(QFR220 = "", "", IFERROR(QFR220 / SUMIFS(Aux_Totales!$N:$N, Aux_Totales!$F:$F, $F224, Aux_Totales!$A:$A, Aperturas!$A$2), 0))</f>
        <v/>
      </c>
      <c r="QFS224" s="21" t="str">
        <f>IF(QFS220 = "", "", IFERROR(QFS220 / SUMIFS(Aux_Totales!$N:$N, Aux_Totales!$F:$F, $F224, Aux_Totales!$A:$A, Aperturas!$A$2), 0))</f>
        <v/>
      </c>
      <c r="QFT224" s="21" t="str">
        <f>IF(QFT220 = "", "", IFERROR(QFT220 / SUMIFS(Aux_Totales!$N:$N, Aux_Totales!$F:$F, $F224, Aux_Totales!$A:$A, Aperturas!$A$2), 0))</f>
        <v/>
      </c>
      <c r="QFU224" s="21" t="str">
        <f>IF(QFU220 = "", "", IFERROR(QFU220 / SUMIFS(Aux_Totales!$N:$N, Aux_Totales!$F:$F, $F224, Aux_Totales!$A:$A, Aperturas!$A$2), 0))</f>
        <v/>
      </c>
      <c r="QFV224" s="21" t="str">
        <f>IF(QFV220 = "", "", IFERROR(QFV220 / SUMIFS(Aux_Totales!$N:$N, Aux_Totales!$F:$F, $F224, Aux_Totales!$A:$A, Aperturas!$A$2), 0))</f>
        <v/>
      </c>
      <c r="QFW224" s="21" t="str">
        <f>IF(QFW220 = "", "", IFERROR(QFW220 / SUMIFS(Aux_Totales!$N:$N, Aux_Totales!$F:$F, $F224, Aux_Totales!$A:$A, Aperturas!$A$2), 0))</f>
        <v/>
      </c>
      <c r="QFX224" s="21" t="str">
        <f>IF(QFX220 = "", "", IFERROR(QFX220 / SUMIFS(Aux_Totales!$N:$N, Aux_Totales!$F:$F, $F224, Aux_Totales!$A:$A, Aperturas!$A$2), 0))</f>
        <v/>
      </c>
      <c r="QFY224" s="21" t="str">
        <f>IF(QFY220 = "", "", IFERROR(QFY220 / SUMIFS(Aux_Totales!$N:$N, Aux_Totales!$F:$F, $F224, Aux_Totales!$A:$A, Aperturas!$A$2), 0))</f>
        <v/>
      </c>
      <c r="QFZ224" s="21" t="str">
        <f>IF(QFZ220 = "", "", IFERROR(QFZ220 / SUMIFS(Aux_Totales!$N:$N, Aux_Totales!$F:$F, $F224, Aux_Totales!$A:$A, Aperturas!$A$2), 0))</f>
        <v/>
      </c>
      <c r="QGA224" s="21" t="str">
        <f>IF(QGA220 = "", "", IFERROR(QGA220 / SUMIFS(Aux_Totales!$N:$N, Aux_Totales!$F:$F, $F224, Aux_Totales!$A:$A, Aperturas!$A$2), 0))</f>
        <v/>
      </c>
      <c r="QGB224" s="21" t="str">
        <f>IF(QGB220 = "", "", IFERROR(QGB220 / SUMIFS(Aux_Totales!$N:$N, Aux_Totales!$F:$F, $F224, Aux_Totales!$A:$A, Aperturas!$A$2), 0))</f>
        <v/>
      </c>
      <c r="QGC224" s="21" t="str">
        <f>IF(QGC220 = "", "", IFERROR(QGC220 / SUMIFS(Aux_Totales!$N:$N, Aux_Totales!$F:$F, $F224, Aux_Totales!$A:$A, Aperturas!$A$2), 0))</f>
        <v/>
      </c>
      <c r="QGD224" s="21" t="str">
        <f>IF(QGD220 = "", "", IFERROR(QGD220 / SUMIFS(Aux_Totales!$N:$N, Aux_Totales!$F:$F, $F224, Aux_Totales!$A:$A, Aperturas!$A$2), 0))</f>
        <v/>
      </c>
      <c r="QGE224" s="21" t="str">
        <f>IF(QGE220 = "", "", IFERROR(QGE220 / SUMIFS(Aux_Totales!$N:$N, Aux_Totales!$F:$F, $F224, Aux_Totales!$A:$A, Aperturas!$A$2), 0))</f>
        <v/>
      </c>
      <c r="QGF224" s="21" t="str">
        <f>IF(QGF220 = "", "", IFERROR(QGF220 / SUMIFS(Aux_Totales!$N:$N, Aux_Totales!$F:$F, $F224, Aux_Totales!$A:$A, Aperturas!$A$2), 0))</f>
        <v/>
      </c>
      <c r="QGG224" s="21" t="str">
        <f>IF(QGG220 = "", "", IFERROR(QGG220 / SUMIFS(Aux_Totales!$N:$N, Aux_Totales!$F:$F, $F224, Aux_Totales!$A:$A, Aperturas!$A$2), 0))</f>
        <v/>
      </c>
      <c r="QGH224" s="21" t="str">
        <f>IF(QGH220 = "", "", IFERROR(QGH220 / SUMIFS(Aux_Totales!$N:$N, Aux_Totales!$F:$F, $F224, Aux_Totales!$A:$A, Aperturas!$A$2), 0))</f>
        <v/>
      </c>
      <c r="QGI224" s="21" t="str">
        <f>IF(QGI220 = "", "", IFERROR(QGI220 / SUMIFS(Aux_Totales!$N:$N, Aux_Totales!$F:$F, $F224, Aux_Totales!$A:$A, Aperturas!$A$2), 0))</f>
        <v/>
      </c>
      <c r="QGJ224" s="21" t="str">
        <f>IF(QGJ220 = "", "", IFERROR(QGJ220 / SUMIFS(Aux_Totales!$N:$N, Aux_Totales!$F:$F, $F224, Aux_Totales!$A:$A, Aperturas!$A$2), 0))</f>
        <v/>
      </c>
      <c r="QGK224" s="21" t="str">
        <f>IF(QGK220 = "", "", IFERROR(QGK220 / SUMIFS(Aux_Totales!$N:$N, Aux_Totales!$F:$F, $F224, Aux_Totales!$A:$A, Aperturas!$A$2), 0))</f>
        <v/>
      </c>
      <c r="QGL224" s="21" t="str">
        <f>IF(QGL220 = "", "", IFERROR(QGL220 / SUMIFS(Aux_Totales!$N:$N, Aux_Totales!$F:$F, $F224, Aux_Totales!$A:$A, Aperturas!$A$2), 0))</f>
        <v/>
      </c>
      <c r="QGM224" s="21" t="str">
        <f>IF(QGM220 = "", "", IFERROR(QGM220 / SUMIFS(Aux_Totales!$N:$N, Aux_Totales!$F:$F, $F224, Aux_Totales!$A:$A, Aperturas!$A$2), 0))</f>
        <v/>
      </c>
      <c r="QGN224" s="21" t="str">
        <f>IF(QGN220 = "", "", IFERROR(QGN220 / SUMIFS(Aux_Totales!$N:$N, Aux_Totales!$F:$F, $F224, Aux_Totales!$A:$A, Aperturas!$A$2), 0))</f>
        <v/>
      </c>
      <c r="QGO224" s="21" t="str">
        <f>IF(QGO220 = "", "", IFERROR(QGO220 / SUMIFS(Aux_Totales!$N:$N, Aux_Totales!$F:$F, $F224, Aux_Totales!$A:$A, Aperturas!$A$2), 0))</f>
        <v/>
      </c>
      <c r="QGP224" s="21" t="str">
        <f>IF(QGP220 = "", "", IFERROR(QGP220 / SUMIFS(Aux_Totales!$N:$N, Aux_Totales!$F:$F, $F224, Aux_Totales!$A:$A, Aperturas!$A$2), 0))</f>
        <v/>
      </c>
      <c r="QGQ224" s="21" t="str">
        <f>IF(QGQ220 = "", "", IFERROR(QGQ220 / SUMIFS(Aux_Totales!$N:$N, Aux_Totales!$F:$F, $F224, Aux_Totales!$A:$A, Aperturas!$A$2), 0))</f>
        <v/>
      </c>
      <c r="QGR224" s="21" t="str">
        <f>IF(QGR220 = "", "", IFERROR(QGR220 / SUMIFS(Aux_Totales!$N:$N, Aux_Totales!$F:$F, $F224, Aux_Totales!$A:$A, Aperturas!$A$2), 0))</f>
        <v/>
      </c>
      <c r="QGS224" s="21" t="str">
        <f>IF(QGS220 = "", "", IFERROR(QGS220 / SUMIFS(Aux_Totales!$N:$N, Aux_Totales!$F:$F, $F224, Aux_Totales!$A:$A, Aperturas!$A$2), 0))</f>
        <v/>
      </c>
      <c r="QGT224" s="21" t="str">
        <f>IF(QGT220 = "", "", IFERROR(QGT220 / SUMIFS(Aux_Totales!$N:$N, Aux_Totales!$F:$F, $F224, Aux_Totales!$A:$A, Aperturas!$A$2), 0))</f>
        <v/>
      </c>
      <c r="QGU224" s="21" t="str">
        <f>IF(QGU220 = "", "", IFERROR(QGU220 / SUMIFS(Aux_Totales!$N:$N, Aux_Totales!$F:$F, $F224, Aux_Totales!$A:$A, Aperturas!$A$2), 0))</f>
        <v/>
      </c>
      <c r="QGV224" s="21" t="str">
        <f>IF(QGV220 = "", "", IFERROR(QGV220 / SUMIFS(Aux_Totales!$N:$N, Aux_Totales!$F:$F, $F224, Aux_Totales!$A:$A, Aperturas!$A$2), 0))</f>
        <v/>
      </c>
      <c r="QGW224" s="21" t="str">
        <f>IF(QGW220 = "", "", IFERROR(QGW220 / SUMIFS(Aux_Totales!$N:$N, Aux_Totales!$F:$F, $F224, Aux_Totales!$A:$A, Aperturas!$A$2), 0))</f>
        <v/>
      </c>
      <c r="QGX224" s="21" t="str">
        <f>IF(QGX220 = "", "", IFERROR(QGX220 / SUMIFS(Aux_Totales!$N:$N, Aux_Totales!$F:$F, $F224, Aux_Totales!$A:$A, Aperturas!$A$2), 0))</f>
        <v/>
      </c>
      <c r="QGY224" s="21" t="str">
        <f>IF(QGY220 = "", "", IFERROR(QGY220 / SUMIFS(Aux_Totales!$N:$N, Aux_Totales!$F:$F, $F224, Aux_Totales!$A:$A, Aperturas!$A$2), 0))</f>
        <v/>
      </c>
      <c r="QGZ224" s="21" t="str">
        <f>IF(QGZ220 = "", "", IFERROR(QGZ220 / SUMIFS(Aux_Totales!$N:$N, Aux_Totales!$F:$F, $F224, Aux_Totales!$A:$A, Aperturas!$A$2), 0))</f>
        <v/>
      </c>
      <c r="QHA224" s="21" t="str">
        <f>IF(QHA220 = "", "", IFERROR(QHA220 / SUMIFS(Aux_Totales!$N:$N, Aux_Totales!$F:$F, $F224, Aux_Totales!$A:$A, Aperturas!$A$2), 0))</f>
        <v/>
      </c>
      <c r="QHB224" s="21" t="str">
        <f>IF(QHB220 = "", "", IFERROR(QHB220 / SUMIFS(Aux_Totales!$N:$N, Aux_Totales!$F:$F, $F224, Aux_Totales!$A:$A, Aperturas!$A$2), 0))</f>
        <v/>
      </c>
      <c r="QHC224" s="21" t="str">
        <f>IF(QHC220 = "", "", IFERROR(QHC220 / SUMIFS(Aux_Totales!$N:$N, Aux_Totales!$F:$F, $F224, Aux_Totales!$A:$A, Aperturas!$A$2), 0))</f>
        <v/>
      </c>
      <c r="QHD224" s="21" t="str">
        <f>IF(QHD220 = "", "", IFERROR(QHD220 / SUMIFS(Aux_Totales!$N:$N, Aux_Totales!$F:$F, $F224, Aux_Totales!$A:$A, Aperturas!$A$2), 0))</f>
        <v/>
      </c>
      <c r="QHE224" s="21" t="str">
        <f>IF(QHE220 = "", "", IFERROR(QHE220 / SUMIFS(Aux_Totales!$N:$N, Aux_Totales!$F:$F, $F224, Aux_Totales!$A:$A, Aperturas!$A$2), 0))</f>
        <v/>
      </c>
      <c r="QHF224" s="21" t="str">
        <f>IF(QHF220 = "", "", IFERROR(QHF220 / SUMIFS(Aux_Totales!$N:$N, Aux_Totales!$F:$F, $F224, Aux_Totales!$A:$A, Aperturas!$A$2), 0))</f>
        <v/>
      </c>
      <c r="QHG224" s="21" t="str">
        <f>IF(QHG220 = "", "", IFERROR(QHG220 / SUMIFS(Aux_Totales!$N:$N, Aux_Totales!$F:$F, $F224, Aux_Totales!$A:$A, Aperturas!$A$2), 0))</f>
        <v/>
      </c>
      <c r="QHH224" s="21" t="str">
        <f>IF(QHH220 = "", "", IFERROR(QHH220 / SUMIFS(Aux_Totales!$N:$N, Aux_Totales!$F:$F, $F224, Aux_Totales!$A:$A, Aperturas!$A$2), 0))</f>
        <v/>
      </c>
      <c r="QHI224" s="21" t="str">
        <f>IF(QHI220 = "", "", IFERROR(QHI220 / SUMIFS(Aux_Totales!$N:$N, Aux_Totales!$F:$F, $F224, Aux_Totales!$A:$A, Aperturas!$A$2), 0))</f>
        <v/>
      </c>
      <c r="QHJ224" s="21" t="str">
        <f>IF(QHJ220 = "", "", IFERROR(QHJ220 / SUMIFS(Aux_Totales!$N:$N, Aux_Totales!$F:$F, $F224, Aux_Totales!$A:$A, Aperturas!$A$2), 0))</f>
        <v/>
      </c>
      <c r="QHK224" s="21" t="str">
        <f>IF(QHK220 = "", "", IFERROR(QHK220 / SUMIFS(Aux_Totales!$N:$N, Aux_Totales!$F:$F, $F224, Aux_Totales!$A:$A, Aperturas!$A$2), 0))</f>
        <v/>
      </c>
      <c r="QHL224" s="21" t="str">
        <f>IF(QHL220 = "", "", IFERROR(QHL220 / SUMIFS(Aux_Totales!$N:$N, Aux_Totales!$F:$F, $F224, Aux_Totales!$A:$A, Aperturas!$A$2), 0))</f>
        <v/>
      </c>
      <c r="QHM224" s="21" t="str">
        <f>IF(QHM220 = "", "", IFERROR(QHM220 / SUMIFS(Aux_Totales!$N:$N, Aux_Totales!$F:$F, $F224, Aux_Totales!$A:$A, Aperturas!$A$2), 0))</f>
        <v/>
      </c>
      <c r="QHN224" s="21" t="str">
        <f>IF(QHN220 = "", "", IFERROR(QHN220 / SUMIFS(Aux_Totales!$N:$N, Aux_Totales!$F:$F, $F224, Aux_Totales!$A:$A, Aperturas!$A$2), 0))</f>
        <v/>
      </c>
      <c r="QHO224" s="21" t="str">
        <f>IF(QHO220 = "", "", IFERROR(QHO220 / SUMIFS(Aux_Totales!$N:$N, Aux_Totales!$F:$F, $F224, Aux_Totales!$A:$A, Aperturas!$A$2), 0))</f>
        <v/>
      </c>
      <c r="QHP224" s="21" t="str">
        <f>IF(QHP220 = "", "", IFERROR(QHP220 / SUMIFS(Aux_Totales!$N:$N, Aux_Totales!$F:$F, $F224, Aux_Totales!$A:$A, Aperturas!$A$2), 0))</f>
        <v/>
      </c>
      <c r="QHQ224" s="21" t="str">
        <f>IF(QHQ220 = "", "", IFERROR(QHQ220 / SUMIFS(Aux_Totales!$N:$N, Aux_Totales!$F:$F, $F224, Aux_Totales!$A:$A, Aperturas!$A$2), 0))</f>
        <v/>
      </c>
      <c r="QHR224" s="21" t="str">
        <f>IF(QHR220 = "", "", IFERROR(QHR220 / SUMIFS(Aux_Totales!$N:$N, Aux_Totales!$F:$F, $F224, Aux_Totales!$A:$A, Aperturas!$A$2), 0))</f>
        <v/>
      </c>
      <c r="QHS224" s="21" t="str">
        <f>IF(QHS220 = "", "", IFERROR(QHS220 / SUMIFS(Aux_Totales!$N:$N, Aux_Totales!$F:$F, $F224, Aux_Totales!$A:$A, Aperturas!$A$2), 0))</f>
        <v/>
      </c>
      <c r="QHT224" s="21" t="str">
        <f>IF(QHT220 = "", "", IFERROR(QHT220 / SUMIFS(Aux_Totales!$N:$N, Aux_Totales!$F:$F, $F224, Aux_Totales!$A:$A, Aperturas!$A$2), 0))</f>
        <v/>
      </c>
      <c r="QHU224" s="21" t="str">
        <f>IF(QHU220 = "", "", IFERROR(QHU220 / SUMIFS(Aux_Totales!$N:$N, Aux_Totales!$F:$F, $F224, Aux_Totales!$A:$A, Aperturas!$A$2), 0))</f>
        <v/>
      </c>
      <c r="QHV224" s="21" t="str">
        <f>IF(QHV220 = "", "", IFERROR(QHV220 / SUMIFS(Aux_Totales!$N:$N, Aux_Totales!$F:$F, $F224, Aux_Totales!$A:$A, Aperturas!$A$2), 0))</f>
        <v/>
      </c>
      <c r="QHW224" s="21" t="str">
        <f>IF(QHW220 = "", "", IFERROR(QHW220 / SUMIFS(Aux_Totales!$N:$N, Aux_Totales!$F:$F, $F224, Aux_Totales!$A:$A, Aperturas!$A$2), 0))</f>
        <v/>
      </c>
      <c r="QHX224" s="21" t="str">
        <f>IF(QHX220 = "", "", IFERROR(QHX220 / SUMIFS(Aux_Totales!$N:$N, Aux_Totales!$F:$F, $F224, Aux_Totales!$A:$A, Aperturas!$A$2), 0))</f>
        <v/>
      </c>
      <c r="QHY224" s="21" t="str">
        <f>IF(QHY220 = "", "", IFERROR(QHY220 / SUMIFS(Aux_Totales!$N:$N, Aux_Totales!$F:$F, $F224, Aux_Totales!$A:$A, Aperturas!$A$2), 0))</f>
        <v/>
      </c>
      <c r="QHZ224" s="21" t="str">
        <f>IF(QHZ220 = "", "", IFERROR(QHZ220 / SUMIFS(Aux_Totales!$N:$N, Aux_Totales!$F:$F, $F224, Aux_Totales!$A:$A, Aperturas!$A$2), 0))</f>
        <v/>
      </c>
      <c r="QIA224" s="21" t="str">
        <f>IF(QIA220 = "", "", IFERROR(QIA220 / SUMIFS(Aux_Totales!$N:$N, Aux_Totales!$F:$F, $F224, Aux_Totales!$A:$A, Aperturas!$A$2), 0))</f>
        <v/>
      </c>
      <c r="QIB224" s="21" t="str">
        <f>IF(QIB220 = "", "", IFERROR(QIB220 / SUMIFS(Aux_Totales!$N:$N, Aux_Totales!$F:$F, $F224, Aux_Totales!$A:$A, Aperturas!$A$2), 0))</f>
        <v/>
      </c>
      <c r="QIC224" s="21" t="str">
        <f>IF(QIC220 = "", "", IFERROR(QIC220 / SUMIFS(Aux_Totales!$N:$N, Aux_Totales!$F:$F, $F224, Aux_Totales!$A:$A, Aperturas!$A$2), 0))</f>
        <v/>
      </c>
      <c r="QID224" s="21" t="str">
        <f>IF(QID220 = "", "", IFERROR(QID220 / SUMIFS(Aux_Totales!$N:$N, Aux_Totales!$F:$F, $F224, Aux_Totales!$A:$A, Aperturas!$A$2), 0))</f>
        <v/>
      </c>
      <c r="QIE224" s="21" t="str">
        <f>IF(QIE220 = "", "", IFERROR(QIE220 / SUMIFS(Aux_Totales!$N:$N, Aux_Totales!$F:$F, $F224, Aux_Totales!$A:$A, Aperturas!$A$2), 0))</f>
        <v/>
      </c>
      <c r="QIF224" s="21" t="str">
        <f>IF(QIF220 = "", "", IFERROR(QIF220 / SUMIFS(Aux_Totales!$N:$N, Aux_Totales!$F:$F, $F224, Aux_Totales!$A:$A, Aperturas!$A$2), 0))</f>
        <v/>
      </c>
      <c r="QIG224" s="21" t="str">
        <f>IF(QIG220 = "", "", IFERROR(QIG220 / SUMIFS(Aux_Totales!$N:$N, Aux_Totales!$F:$F, $F224, Aux_Totales!$A:$A, Aperturas!$A$2), 0))</f>
        <v/>
      </c>
      <c r="QIH224" s="21" t="str">
        <f>IF(QIH220 = "", "", IFERROR(QIH220 / SUMIFS(Aux_Totales!$N:$N, Aux_Totales!$F:$F, $F224, Aux_Totales!$A:$A, Aperturas!$A$2), 0))</f>
        <v/>
      </c>
      <c r="QII224" s="21" t="str">
        <f>IF(QII220 = "", "", IFERROR(QII220 / SUMIFS(Aux_Totales!$N:$N, Aux_Totales!$F:$F, $F224, Aux_Totales!$A:$A, Aperturas!$A$2), 0))</f>
        <v/>
      </c>
      <c r="QIJ224" s="21" t="str">
        <f>IF(QIJ220 = "", "", IFERROR(QIJ220 / SUMIFS(Aux_Totales!$N:$N, Aux_Totales!$F:$F, $F224, Aux_Totales!$A:$A, Aperturas!$A$2), 0))</f>
        <v/>
      </c>
      <c r="QIK224" s="21" t="str">
        <f>IF(QIK220 = "", "", IFERROR(QIK220 / SUMIFS(Aux_Totales!$N:$N, Aux_Totales!$F:$F, $F224, Aux_Totales!$A:$A, Aperturas!$A$2), 0))</f>
        <v/>
      </c>
      <c r="QIL224" s="21" t="str">
        <f>IF(QIL220 = "", "", IFERROR(QIL220 / SUMIFS(Aux_Totales!$N:$N, Aux_Totales!$F:$F, $F224, Aux_Totales!$A:$A, Aperturas!$A$2), 0))</f>
        <v/>
      </c>
      <c r="QIM224" s="21" t="str">
        <f>IF(QIM220 = "", "", IFERROR(QIM220 / SUMIFS(Aux_Totales!$N:$N, Aux_Totales!$F:$F, $F224, Aux_Totales!$A:$A, Aperturas!$A$2), 0))</f>
        <v/>
      </c>
      <c r="QIN224" s="21" t="str">
        <f>IF(QIN220 = "", "", IFERROR(QIN220 / SUMIFS(Aux_Totales!$N:$N, Aux_Totales!$F:$F, $F224, Aux_Totales!$A:$A, Aperturas!$A$2), 0))</f>
        <v/>
      </c>
      <c r="QIO224" s="21" t="str">
        <f>IF(QIO220 = "", "", IFERROR(QIO220 / SUMIFS(Aux_Totales!$N:$N, Aux_Totales!$F:$F, $F224, Aux_Totales!$A:$A, Aperturas!$A$2), 0))</f>
        <v/>
      </c>
      <c r="QIP224" s="21" t="str">
        <f>IF(QIP220 = "", "", IFERROR(QIP220 / SUMIFS(Aux_Totales!$N:$N, Aux_Totales!$F:$F, $F224, Aux_Totales!$A:$A, Aperturas!$A$2), 0))</f>
        <v/>
      </c>
      <c r="QIQ224" s="21" t="str">
        <f>IF(QIQ220 = "", "", IFERROR(QIQ220 / SUMIFS(Aux_Totales!$N:$N, Aux_Totales!$F:$F, $F224, Aux_Totales!$A:$A, Aperturas!$A$2), 0))</f>
        <v/>
      </c>
      <c r="QIR224" s="21" t="str">
        <f>IF(QIR220 = "", "", IFERROR(QIR220 / SUMIFS(Aux_Totales!$N:$N, Aux_Totales!$F:$F, $F224, Aux_Totales!$A:$A, Aperturas!$A$2), 0))</f>
        <v/>
      </c>
      <c r="QIS224" s="21" t="str">
        <f>IF(QIS220 = "", "", IFERROR(QIS220 / SUMIFS(Aux_Totales!$N:$N, Aux_Totales!$F:$F, $F224, Aux_Totales!$A:$A, Aperturas!$A$2), 0))</f>
        <v/>
      </c>
      <c r="QIT224" s="21" t="str">
        <f>IF(QIT220 = "", "", IFERROR(QIT220 / SUMIFS(Aux_Totales!$N:$N, Aux_Totales!$F:$F, $F224, Aux_Totales!$A:$A, Aperturas!$A$2), 0))</f>
        <v/>
      </c>
      <c r="QIU224" s="21" t="str">
        <f>IF(QIU220 = "", "", IFERROR(QIU220 / SUMIFS(Aux_Totales!$N:$N, Aux_Totales!$F:$F, $F224, Aux_Totales!$A:$A, Aperturas!$A$2), 0))</f>
        <v/>
      </c>
      <c r="QIV224" s="21" t="str">
        <f>IF(QIV220 = "", "", IFERROR(QIV220 / SUMIFS(Aux_Totales!$N:$N, Aux_Totales!$F:$F, $F224, Aux_Totales!$A:$A, Aperturas!$A$2), 0))</f>
        <v/>
      </c>
      <c r="QIW224" s="21" t="str">
        <f>IF(QIW220 = "", "", IFERROR(QIW220 / SUMIFS(Aux_Totales!$N:$N, Aux_Totales!$F:$F, $F224, Aux_Totales!$A:$A, Aperturas!$A$2), 0))</f>
        <v/>
      </c>
      <c r="QIX224" s="21" t="str">
        <f>IF(QIX220 = "", "", IFERROR(QIX220 / SUMIFS(Aux_Totales!$N:$N, Aux_Totales!$F:$F, $F224, Aux_Totales!$A:$A, Aperturas!$A$2), 0))</f>
        <v/>
      </c>
      <c r="QIY224" s="21" t="str">
        <f>IF(QIY220 = "", "", IFERROR(QIY220 / SUMIFS(Aux_Totales!$N:$N, Aux_Totales!$F:$F, $F224, Aux_Totales!$A:$A, Aperturas!$A$2), 0))</f>
        <v/>
      </c>
      <c r="QIZ224" s="21" t="str">
        <f>IF(QIZ220 = "", "", IFERROR(QIZ220 / SUMIFS(Aux_Totales!$N:$N, Aux_Totales!$F:$F, $F224, Aux_Totales!$A:$A, Aperturas!$A$2), 0))</f>
        <v/>
      </c>
      <c r="QJA224" s="21" t="str">
        <f>IF(QJA220 = "", "", IFERROR(QJA220 / SUMIFS(Aux_Totales!$N:$N, Aux_Totales!$F:$F, $F224, Aux_Totales!$A:$A, Aperturas!$A$2), 0))</f>
        <v/>
      </c>
      <c r="QJB224" s="21" t="str">
        <f>IF(QJB220 = "", "", IFERROR(QJB220 / SUMIFS(Aux_Totales!$N:$N, Aux_Totales!$F:$F, $F224, Aux_Totales!$A:$A, Aperturas!$A$2), 0))</f>
        <v/>
      </c>
      <c r="QJC224" s="21" t="str">
        <f>IF(QJC220 = "", "", IFERROR(QJC220 / SUMIFS(Aux_Totales!$N:$N, Aux_Totales!$F:$F, $F224, Aux_Totales!$A:$A, Aperturas!$A$2), 0))</f>
        <v/>
      </c>
      <c r="QJD224" s="21" t="str">
        <f>IF(QJD220 = "", "", IFERROR(QJD220 / SUMIFS(Aux_Totales!$N:$N, Aux_Totales!$F:$F, $F224, Aux_Totales!$A:$A, Aperturas!$A$2), 0))</f>
        <v/>
      </c>
      <c r="QJE224" s="21" t="str">
        <f>IF(QJE220 = "", "", IFERROR(QJE220 / SUMIFS(Aux_Totales!$N:$N, Aux_Totales!$F:$F, $F224, Aux_Totales!$A:$A, Aperturas!$A$2), 0))</f>
        <v/>
      </c>
      <c r="QJF224" s="21" t="str">
        <f>IF(QJF220 = "", "", IFERROR(QJF220 / SUMIFS(Aux_Totales!$N:$N, Aux_Totales!$F:$F, $F224, Aux_Totales!$A:$A, Aperturas!$A$2), 0))</f>
        <v/>
      </c>
      <c r="QJG224" s="21" t="str">
        <f>IF(QJG220 = "", "", IFERROR(QJG220 / SUMIFS(Aux_Totales!$N:$N, Aux_Totales!$F:$F, $F224, Aux_Totales!$A:$A, Aperturas!$A$2), 0))</f>
        <v/>
      </c>
      <c r="QJH224" s="21" t="str">
        <f>IF(QJH220 = "", "", IFERROR(QJH220 / SUMIFS(Aux_Totales!$N:$N, Aux_Totales!$F:$F, $F224, Aux_Totales!$A:$A, Aperturas!$A$2), 0))</f>
        <v/>
      </c>
      <c r="QJI224" s="21" t="str">
        <f>IF(QJI220 = "", "", IFERROR(QJI220 / SUMIFS(Aux_Totales!$N:$N, Aux_Totales!$F:$F, $F224, Aux_Totales!$A:$A, Aperturas!$A$2), 0))</f>
        <v/>
      </c>
      <c r="QJJ224" s="21" t="str">
        <f>IF(QJJ220 = "", "", IFERROR(QJJ220 / SUMIFS(Aux_Totales!$N:$N, Aux_Totales!$F:$F, $F224, Aux_Totales!$A:$A, Aperturas!$A$2), 0))</f>
        <v/>
      </c>
      <c r="QJK224" s="21" t="str">
        <f>IF(QJK220 = "", "", IFERROR(QJK220 / SUMIFS(Aux_Totales!$N:$N, Aux_Totales!$F:$F, $F224, Aux_Totales!$A:$A, Aperturas!$A$2), 0))</f>
        <v/>
      </c>
      <c r="QJL224" s="21" t="str">
        <f>IF(QJL220 = "", "", IFERROR(QJL220 / SUMIFS(Aux_Totales!$N:$N, Aux_Totales!$F:$F, $F224, Aux_Totales!$A:$A, Aperturas!$A$2), 0))</f>
        <v/>
      </c>
      <c r="QJM224" s="21" t="str">
        <f>IF(QJM220 = "", "", IFERROR(QJM220 / SUMIFS(Aux_Totales!$N:$N, Aux_Totales!$F:$F, $F224, Aux_Totales!$A:$A, Aperturas!$A$2), 0))</f>
        <v/>
      </c>
      <c r="QJN224" s="21" t="str">
        <f>IF(QJN220 = "", "", IFERROR(QJN220 / SUMIFS(Aux_Totales!$N:$N, Aux_Totales!$F:$F, $F224, Aux_Totales!$A:$A, Aperturas!$A$2), 0))</f>
        <v/>
      </c>
      <c r="QJO224" s="21" t="str">
        <f>IF(QJO220 = "", "", IFERROR(QJO220 / SUMIFS(Aux_Totales!$N:$N, Aux_Totales!$F:$F, $F224, Aux_Totales!$A:$A, Aperturas!$A$2), 0))</f>
        <v/>
      </c>
      <c r="QJP224" s="21" t="str">
        <f>IF(QJP220 = "", "", IFERROR(QJP220 / SUMIFS(Aux_Totales!$N:$N, Aux_Totales!$F:$F, $F224, Aux_Totales!$A:$A, Aperturas!$A$2), 0))</f>
        <v/>
      </c>
      <c r="QJQ224" s="21" t="str">
        <f>IF(QJQ220 = "", "", IFERROR(QJQ220 / SUMIFS(Aux_Totales!$N:$N, Aux_Totales!$F:$F, $F224, Aux_Totales!$A:$A, Aperturas!$A$2), 0))</f>
        <v/>
      </c>
      <c r="QJR224" s="21" t="str">
        <f>IF(QJR220 = "", "", IFERROR(QJR220 / SUMIFS(Aux_Totales!$N:$N, Aux_Totales!$F:$F, $F224, Aux_Totales!$A:$A, Aperturas!$A$2), 0))</f>
        <v/>
      </c>
      <c r="QJS224" s="21" t="str">
        <f>IF(QJS220 = "", "", IFERROR(QJS220 / SUMIFS(Aux_Totales!$N:$N, Aux_Totales!$F:$F, $F224, Aux_Totales!$A:$A, Aperturas!$A$2), 0))</f>
        <v/>
      </c>
      <c r="QJT224" s="21" t="str">
        <f>IF(QJT220 = "", "", IFERROR(QJT220 / SUMIFS(Aux_Totales!$N:$N, Aux_Totales!$F:$F, $F224, Aux_Totales!$A:$A, Aperturas!$A$2), 0))</f>
        <v/>
      </c>
      <c r="QJU224" s="21" t="str">
        <f>IF(QJU220 = "", "", IFERROR(QJU220 / SUMIFS(Aux_Totales!$N:$N, Aux_Totales!$F:$F, $F224, Aux_Totales!$A:$A, Aperturas!$A$2), 0))</f>
        <v/>
      </c>
      <c r="QJV224" s="21" t="str">
        <f>IF(QJV220 = "", "", IFERROR(QJV220 / SUMIFS(Aux_Totales!$N:$N, Aux_Totales!$F:$F, $F224, Aux_Totales!$A:$A, Aperturas!$A$2), 0))</f>
        <v/>
      </c>
      <c r="QJW224" s="21" t="str">
        <f>IF(QJW220 = "", "", IFERROR(QJW220 / SUMIFS(Aux_Totales!$N:$N, Aux_Totales!$F:$F, $F224, Aux_Totales!$A:$A, Aperturas!$A$2), 0))</f>
        <v/>
      </c>
      <c r="QJX224" s="21" t="str">
        <f>IF(QJX220 = "", "", IFERROR(QJX220 / SUMIFS(Aux_Totales!$N:$N, Aux_Totales!$F:$F, $F224, Aux_Totales!$A:$A, Aperturas!$A$2), 0))</f>
        <v/>
      </c>
      <c r="QJY224" s="21" t="str">
        <f>IF(QJY220 = "", "", IFERROR(QJY220 / SUMIFS(Aux_Totales!$N:$N, Aux_Totales!$F:$F, $F224, Aux_Totales!$A:$A, Aperturas!$A$2), 0))</f>
        <v/>
      </c>
      <c r="QJZ224" s="21" t="str">
        <f>IF(QJZ220 = "", "", IFERROR(QJZ220 / SUMIFS(Aux_Totales!$N:$N, Aux_Totales!$F:$F, $F224, Aux_Totales!$A:$A, Aperturas!$A$2), 0))</f>
        <v/>
      </c>
      <c r="QKA224" s="21" t="str">
        <f>IF(QKA220 = "", "", IFERROR(QKA220 / SUMIFS(Aux_Totales!$N:$N, Aux_Totales!$F:$F, $F224, Aux_Totales!$A:$A, Aperturas!$A$2), 0))</f>
        <v/>
      </c>
      <c r="QKB224" s="21" t="str">
        <f>IF(QKB220 = "", "", IFERROR(QKB220 / SUMIFS(Aux_Totales!$N:$N, Aux_Totales!$F:$F, $F224, Aux_Totales!$A:$A, Aperturas!$A$2), 0))</f>
        <v/>
      </c>
      <c r="QKC224" s="21" t="str">
        <f>IF(QKC220 = "", "", IFERROR(QKC220 / SUMIFS(Aux_Totales!$N:$N, Aux_Totales!$F:$F, $F224, Aux_Totales!$A:$A, Aperturas!$A$2), 0))</f>
        <v/>
      </c>
      <c r="QKD224" s="21" t="str">
        <f>IF(QKD220 = "", "", IFERROR(QKD220 / SUMIFS(Aux_Totales!$N:$N, Aux_Totales!$F:$F, $F224, Aux_Totales!$A:$A, Aperturas!$A$2), 0))</f>
        <v/>
      </c>
      <c r="QKE224" s="21" t="str">
        <f>IF(QKE220 = "", "", IFERROR(QKE220 / SUMIFS(Aux_Totales!$N:$N, Aux_Totales!$F:$F, $F224, Aux_Totales!$A:$A, Aperturas!$A$2), 0))</f>
        <v/>
      </c>
      <c r="QKF224" s="21" t="str">
        <f>IF(QKF220 = "", "", IFERROR(QKF220 / SUMIFS(Aux_Totales!$N:$N, Aux_Totales!$F:$F, $F224, Aux_Totales!$A:$A, Aperturas!$A$2), 0))</f>
        <v/>
      </c>
      <c r="QKG224" s="21" t="str">
        <f>IF(QKG220 = "", "", IFERROR(QKG220 / SUMIFS(Aux_Totales!$N:$N, Aux_Totales!$F:$F, $F224, Aux_Totales!$A:$A, Aperturas!$A$2), 0))</f>
        <v/>
      </c>
      <c r="QKH224" s="21" t="str">
        <f>IF(QKH220 = "", "", IFERROR(QKH220 / SUMIFS(Aux_Totales!$N:$N, Aux_Totales!$F:$F, $F224, Aux_Totales!$A:$A, Aperturas!$A$2), 0))</f>
        <v/>
      </c>
      <c r="QKI224" s="21" t="str">
        <f>IF(QKI220 = "", "", IFERROR(QKI220 / SUMIFS(Aux_Totales!$N:$N, Aux_Totales!$F:$F, $F224, Aux_Totales!$A:$A, Aperturas!$A$2), 0))</f>
        <v/>
      </c>
      <c r="QKJ224" s="21" t="str">
        <f>IF(QKJ220 = "", "", IFERROR(QKJ220 / SUMIFS(Aux_Totales!$N:$N, Aux_Totales!$F:$F, $F224, Aux_Totales!$A:$A, Aperturas!$A$2), 0))</f>
        <v/>
      </c>
      <c r="QKK224" s="21" t="str">
        <f>IF(QKK220 = "", "", IFERROR(QKK220 / SUMIFS(Aux_Totales!$N:$N, Aux_Totales!$F:$F, $F224, Aux_Totales!$A:$A, Aperturas!$A$2), 0))</f>
        <v/>
      </c>
      <c r="QKL224" s="21" t="str">
        <f>IF(QKL220 = "", "", IFERROR(QKL220 / SUMIFS(Aux_Totales!$N:$N, Aux_Totales!$F:$F, $F224, Aux_Totales!$A:$A, Aperturas!$A$2), 0))</f>
        <v/>
      </c>
      <c r="QKM224" s="21" t="str">
        <f>IF(QKM220 = "", "", IFERROR(QKM220 / SUMIFS(Aux_Totales!$N:$N, Aux_Totales!$F:$F, $F224, Aux_Totales!$A:$A, Aperturas!$A$2), 0))</f>
        <v/>
      </c>
      <c r="QKN224" s="21" t="str">
        <f>IF(QKN220 = "", "", IFERROR(QKN220 / SUMIFS(Aux_Totales!$N:$N, Aux_Totales!$F:$F, $F224, Aux_Totales!$A:$A, Aperturas!$A$2), 0))</f>
        <v/>
      </c>
      <c r="QKO224" s="21" t="str">
        <f>IF(QKO220 = "", "", IFERROR(QKO220 / SUMIFS(Aux_Totales!$N:$N, Aux_Totales!$F:$F, $F224, Aux_Totales!$A:$A, Aperturas!$A$2), 0))</f>
        <v/>
      </c>
      <c r="QKP224" s="21" t="str">
        <f>IF(QKP220 = "", "", IFERROR(QKP220 / SUMIFS(Aux_Totales!$N:$N, Aux_Totales!$F:$F, $F224, Aux_Totales!$A:$A, Aperturas!$A$2), 0))</f>
        <v/>
      </c>
      <c r="QKQ224" s="21" t="str">
        <f>IF(QKQ220 = "", "", IFERROR(QKQ220 / SUMIFS(Aux_Totales!$N:$N, Aux_Totales!$F:$F, $F224, Aux_Totales!$A:$A, Aperturas!$A$2), 0))</f>
        <v/>
      </c>
      <c r="QKR224" s="21" t="str">
        <f>IF(QKR220 = "", "", IFERROR(QKR220 / SUMIFS(Aux_Totales!$N:$N, Aux_Totales!$F:$F, $F224, Aux_Totales!$A:$A, Aperturas!$A$2), 0))</f>
        <v/>
      </c>
      <c r="QKS224" s="21" t="str">
        <f>IF(QKS220 = "", "", IFERROR(QKS220 / SUMIFS(Aux_Totales!$N:$N, Aux_Totales!$F:$F, $F224, Aux_Totales!$A:$A, Aperturas!$A$2), 0))</f>
        <v/>
      </c>
      <c r="QKT224" s="21" t="str">
        <f>IF(QKT220 = "", "", IFERROR(QKT220 / SUMIFS(Aux_Totales!$N:$N, Aux_Totales!$F:$F, $F224, Aux_Totales!$A:$A, Aperturas!$A$2), 0))</f>
        <v/>
      </c>
      <c r="QKU224" s="21" t="str">
        <f>IF(QKU220 = "", "", IFERROR(QKU220 / SUMIFS(Aux_Totales!$N:$N, Aux_Totales!$F:$F, $F224, Aux_Totales!$A:$A, Aperturas!$A$2), 0))</f>
        <v/>
      </c>
      <c r="QKV224" s="21" t="str">
        <f>IF(QKV220 = "", "", IFERROR(QKV220 / SUMIFS(Aux_Totales!$N:$N, Aux_Totales!$F:$F, $F224, Aux_Totales!$A:$A, Aperturas!$A$2), 0))</f>
        <v/>
      </c>
      <c r="QKW224" s="21" t="str">
        <f>IF(QKW220 = "", "", IFERROR(QKW220 / SUMIFS(Aux_Totales!$N:$N, Aux_Totales!$F:$F, $F224, Aux_Totales!$A:$A, Aperturas!$A$2), 0))</f>
        <v/>
      </c>
      <c r="QKX224" s="21" t="str">
        <f>IF(QKX220 = "", "", IFERROR(QKX220 / SUMIFS(Aux_Totales!$N:$N, Aux_Totales!$F:$F, $F224, Aux_Totales!$A:$A, Aperturas!$A$2), 0))</f>
        <v/>
      </c>
      <c r="QKY224" s="21" t="str">
        <f>IF(QKY220 = "", "", IFERROR(QKY220 / SUMIFS(Aux_Totales!$N:$N, Aux_Totales!$F:$F, $F224, Aux_Totales!$A:$A, Aperturas!$A$2), 0))</f>
        <v/>
      </c>
      <c r="QKZ224" s="21" t="str">
        <f>IF(QKZ220 = "", "", IFERROR(QKZ220 / SUMIFS(Aux_Totales!$N:$N, Aux_Totales!$F:$F, $F224, Aux_Totales!$A:$A, Aperturas!$A$2), 0))</f>
        <v/>
      </c>
      <c r="QLA224" s="21" t="str">
        <f>IF(QLA220 = "", "", IFERROR(QLA220 / SUMIFS(Aux_Totales!$N:$N, Aux_Totales!$F:$F, $F224, Aux_Totales!$A:$A, Aperturas!$A$2), 0))</f>
        <v/>
      </c>
      <c r="QLB224" s="21" t="str">
        <f>IF(QLB220 = "", "", IFERROR(QLB220 / SUMIFS(Aux_Totales!$N:$N, Aux_Totales!$F:$F, $F224, Aux_Totales!$A:$A, Aperturas!$A$2), 0))</f>
        <v/>
      </c>
      <c r="QLC224" s="21" t="str">
        <f>IF(QLC220 = "", "", IFERROR(QLC220 / SUMIFS(Aux_Totales!$N:$N, Aux_Totales!$F:$F, $F224, Aux_Totales!$A:$A, Aperturas!$A$2), 0))</f>
        <v/>
      </c>
      <c r="QLD224" s="21" t="str">
        <f>IF(QLD220 = "", "", IFERROR(QLD220 / SUMIFS(Aux_Totales!$N:$N, Aux_Totales!$F:$F, $F224, Aux_Totales!$A:$A, Aperturas!$A$2), 0))</f>
        <v/>
      </c>
      <c r="QLE224" s="21" t="str">
        <f>IF(QLE220 = "", "", IFERROR(QLE220 / SUMIFS(Aux_Totales!$N:$N, Aux_Totales!$F:$F, $F224, Aux_Totales!$A:$A, Aperturas!$A$2), 0))</f>
        <v/>
      </c>
      <c r="QLF224" s="21" t="str">
        <f>IF(QLF220 = "", "", IFERROR(QLF220 / SUMIFS(Aux_Totales!$N:$N, Aux_Totales!$F:$F, $F224, Aux_Totales!$A:$A, Aperturas!$A$2), 0))</f>
        <v/>
      </c>
      <c r="QLG224" s="21" t="str">
        <f>IF(QLG220 = "", "", IFERROR(QLG220 / SUMIFS(Aux_Totales!$N:$N, Aux_Totales!$F:$F, $F224, Aux_Totales!$A:$A, Aperturas!$A$2), 0))</f>
        <v/>
      </c>
      <c r="QLH224" s="21" t="str">
        <f>IF(QLH220 = "", "", IFERROR(QLH220 / SUMIFS(Aux_Totales!$N:$N, Aux_Totales!$F:$F, $F224, Aux_Totales!$A:$A, Aperturas!$A$2), 0))</f>
        <v/>
      </c>
      <c r="QLI224" s="21" t="str">
        <f>IF(QLI220 = "", "", IFERROR(QLI220 / SUMIFS(Aux_Totales!$N:$N, Aux_Totales!$F:$F, $F224, Aux_Totales!$A:$A, Aperturas!$A$2), 0))</f>
        <v/>
      </c>
      <c r="QLJ224" s="21" t="str">
        <f>IF(QLJ220 = "", "", IFERROR(QLJ220 / SUMIFS(Aux_Totales!$N:$N, Aux_Totales!$F:$F, $F224, Aux_Totales!$A:$A, Aperturas!$A$2), 0))</f>
        <v/>
      </c>
      <c r="QLK224" s="21" t="str">
        <f>IF(QLK220 = "", "", IFERROR(QLK220 / SUMIFS(Aux_Totales!$N:$N, Aux_Totales!$F:$F, $F224, Aux_Totales!$A:$A, Aperturas!$A$2), 0))</f>
        <v/>
      </c>
      <c r="QLL224" s="21" t="str">
        <f>IF(QLL220 = "", "", IFERROR(QLL220 / SUMIFS(Aux_Totales!$N:$N, Aux_Totales!$F:$F, $F224, Aux_Totales!$A:$A, Aperturas!$A$2), 0))</f>
        <v/>
      </c>
      <c r="QLM224" s="21" t="str">
        <f>IF(QLM220 = "", "", IFERROR(QLM220 / SUMIFS(Aux_Totales!$N:$N, Aux_Totales!$F:$F, $F224, Aux_Totales!$A:$A, Aperturas!$A$2), 0))</f>
        <v/>
      </c>
      <c r="QLN224" s="21" t="str">
        <f>IF(QLN220 = "", "", IFERROR(QLN220 / SUMIFS(Aux_Totales!$N:$N, Aux_Totales!$F:$F, $F224, Aux_Totales!$A:$A, Aperturas!$A$2), 0))</f>
        <v/>
      </c>
      <c r="QLO224" s="21" t="str">
        <f>IF(QLO220 = "", "", IFERROR(QLO220 / SUMIFS(Aux_Totales!$N:$N, Aux_Totales!$F:$F, $F224, Aux_Totales!$A:$A, Aperturas!$A$2), 0))</f>
        <v/>
      </c>
      <c r="QLP224" s="21" t="str">
        <f>IF(QLP220 = "", "", IFERROR(QLP220 / SUMIFS(Aux_Totales!$N:$N, Aux_Totales!$F:$F, $F224, Aux_Totales!$A:$A, Aperturas!$A$2), 0))</f>
        <v/>
      </c>
      <c r="QLQ224" s="21" t="str">
        <f>IF(QLQ220 = "", "", IFERROR(QLQ220 / SUMIFS(Aux_Totales!$N:$N, Aux_Totales!$F:$F, $F224, Aux_Totales!$A:$A, Aperturas!$A$2), 0))</f>
        <v/>
      </c>
      <c r="QLR224" s="21" t="str">
        <f>IF(QLR220 = "", "", IFERROR(QLR220 / SUMIFS(Aux_Totales!$N:$N, Aux_Totales!$F:$F, $F224, Aux_Totales!$A:$A, Aperturas!$A$2), 0))</f>
        <v/>
      </c>
      <c r="QLS224" s="21" t="str">
        <f>IF(QLS220 = "", "", IFERROR(QLS220 / SUMIFS(Aux_Totales!$N:$N, Aux_Totales!$F:$F, $F224, Aux_Totales!$A:$A, Aperturas!$A$2), 0))</f>
        <v/>
      </c>
      <c r="QLT224" s="21" t="str">
        <f>IF(QLT220 = "", "", IFERROR(QLT220 / SUMIFS(Aux_Totales!$N:$N, Aux_Totales!$F:$F, $F224, Aux_Totales!$A:$A, Aperturas!$A$2), 0))</f>
        <v/>
      </c>
      <c r="QLU224" s="21" t="str">
        <f>IF(QLU220 = "", "", IFERROR(QLU220 / SUMIFS(Aux_Totales!$N:$N, Aux_Totales!$F:$F, $F224, Aux_Totales!$A:$A, Aperturas!$A$2), 0))</f>
        <v/>
      </c>
      <c r="QLV224" s="21" t="str">
        <f>IF(QLV220 = "", "", IFERROR(QLV220 / SUMIFS(Aux_Totales!$N:$N, Aux_Totales!$F:$F, $F224, Aux_Totales!$A:$A, Aperturas!$A$2), 0))</f>
        <v/>
      </c>
      <c r="QLW224" s="21" t="str">
        <f>IF(QLW220 = "", "", IFERROR(QLW220 / SUMIFS(Aux_Totales!$N:$N, Aux_Totales!$F:$F, $F224, Aux_Totales!$A:$A, Aperturas!$A$2), 0))</f>
        <v/>
      </c>
      <c r="QLX224" s="21" t="str">
        <f>IF(QLX220 = "", "", IFERROR(QLX220 / SUMIFS(Aux_Totales!$N:$N, Aux_Totales!$F:$F, $F224, Aux_Totales!$A:$A, Aperturas!$A$2), 0))</f>
        <v/>
      </c>
      <c r="QLY224" s="21" t="str">
        <f>IF(QLY220 = "", "", IFERROR(QLY220 / SUMIFS(Aux_Totales!$N:$N, Aux_Totales!$F:$F, $F224, Aux_Totales!$A:$A, Aperturas!$A$2), 0))</f>
        <v/>
      </c>
      <c r="QLZ224" s="21" t="str">
        <f>IF(QLZ220 = "", "", IFERROR(QLZ220 / SUMIFS(Aux_Totales!$N:$N, Aux_Totales!$F:$F, $F224, Aux_Totales!$A:$A, Aperturas!$A$2), 0))</f>
        <v/>
      </c>
      <c r="QMA224" s="21" t="str">
        <f>IF(QMA220 = "", "", IFERROR(QMA220 / SUMIFS(Aux_Totales!$N:$N, Aux_Totales!$F:$F, $F224, Aux_Totales!$A:$A, Aperturas!$A$2), 0))</f>
        <v/>
      </c>
      <c r="QMB224" s="21" t="str">
        <f>IF(QMB220 = "", "", IFERROR(QMB220 / SUMIFS(Aux_Totales!$N:$N, Aux_Totales!$F:$F, $F224, Aux_Totales!$A:$A, Aperturas!$A$2), 0))</f>
        <v/>
      </c>
      <c r="QMC224" s="21" t="str">
        <f>IF(QMC220 = "", "", IFERROR(QMC220 / SUMIFS(Aux_Totales!$N:$N, Aux_Totales!$F:$F, $F224, Aux_Totales!$A:$A, Aperturas!$A$2), 0))</f>
        <v/>
      </c>
      <c r="QMD224" s="21" t="str">
        <f>IF(QMD220 = "", "", IFERROR(QMD220 / SUMIFS(Aux_Totales!$N:$N, Aux_Totales!$F:$F, $F224, Aux_Totales!$A:$A, Aperturas!$A$2), 0))</f>
        <v/>
      </c>
      <c r="QME224" s="21" t="str">
        <f>IF(QME220 = "", "", IFERROR(QME220 / SUMIFS(Aux_Totales!$N:$N, Aux_Totales!$F:$F, $F224, Aux_Totales!$A:$A, Aperturas!$A$2), 0))</f>
        <v/>
      </c>
      <c r="QMF224" s="21" t="str">
        <f>IF(QMF220 = "", "", IFERROR(QMF220 / SUMIFS(Aux_Totales!$N:$N, Aux_Totales!$F:$F, $F224, Aux_Totales!$A:$A, Aperturas!$A$2), 0))</f>
        <v/>
      </c>
      <c r="QMG224" s="21" t="str">
        <f>IF(QMG220 = "", "", IFERROR(QMG220 / SUMIFS(Aux_Totales!$N:$N, Aux_Totales!$F:$F, $F224, Aux_Totales!$A:$A, Aperturas!$A$2), 0))</f>
        <v/>
      </c>
      <c r="QMH224" s="21" t="str">
        <f>IF(QMH220 = "", "", IFERROR(QMH220 / SUMIFS(Aux_Totales!$N:$N, Aux_Totales!$F:$F, $F224, Aux_Totales!$A:$A, Aperturas!$A$2), 0))</f>
        <v/>
      </c>
      <c r="QMI224" s="21" t="str">
        <f>IF(QMI220 = "", "", IFERROR(QMI220 / SUMIFS(Aux_Totales!$N:$N, Aux_Totales!$F:$F, $F224, Aux_Totales!$A:$A, Aperturas!$A$2), 0))</f>
        <v/>
      </c>
      <c r="QMJ224" s="21" t="str">
        <f>IF(QMJ220 = "", "", IFERROR(QMJ220 / SUMIFS(Aux_Totales!$N:$N, Aux_Totales!$F:$F, $F224, Aux_Totales!$A:$A, Aperturas!$A$2), 0))</f>
        <v/>
      </c>
      <c r="QMK224" s="21" t="str">
        <f>IF(QMK220 = "", "", IFERROR(QMK220 / SUMIFS(Aux_Totales!$N:$N, Aux_Totales!$F:$F, $F224, Aux_Totales!$A:$A, Aperturas!$A$2), 0))</f>
        <v/>
      </c>
      <c r="QML224" s="21" t="str">
        <f>IF(QML220 = "", "", IFERROR(QML220 / SUMIFS(Aux_Totales!$N:$N, Aux_Totales!$F:$F, $F224, Aux_Totales!$A:$A, Aperturas!$A$2), 0))</f>
        <v/>
      </c>
      <c r="QMM224" s="21" t="str">
        <f>IF(QMM220 = "", "", IFERROR(QMM220 / SUMIFS(Aux_Totales!$N:$N, Aux_Totales!$F:$F, $F224, Aux_Totales!$A:$A, Aperturas!$A$2), 0))</f>
        <v/>
      </c>
      <c r="QMN224" s="21" t="str">
        <f>IF(QMN220 = "", "", IFERROR(QMN220 / SUMIFS(Aux_Totales!$N:$N, Aux_Totales!$F:$F, $F224, Aux_Totales!$A:$A, Aperturas!$A$2), 0))</f>
        <v/>
      </c>
      <c r="QMO224" s="21" t="str">
        <f>IF(QMO220 = "", "", IFERROR(QMO220 / SUMIFS(Aux_Totales!$N:$N, Aux_Totales!$F:$F, $F224, Aux_Totales!$A:$A, Aperturas!$A$2), 0))</f>
        <v/>
      </c>
      <c r="QMP224" s="21" t="str">
        <f>IF(QMP220 = "", "", IFERROR(QMP220 / SUMIFS(Aux_Totales!$N:$N, Aux_Totales!$F:$F, $F224, Aux_Totales!$A:$A, Aperturas!$A$2), 0))</f>
        <v/>
      </c>
      <c r="QMQ224" s="21" t="str">
        <f>IF(QMQ220 = "", "", IFERROR(QMQ220 / SUMIFS(Aux_Totales!$N:$N, Aux_Totales!$F:$F, $F224, Aux_Totales!$A:$A, Aperturas!$A$2), 0))</f>
        <v/>
      </c>
      <c r="QMR224" s="21" t="str">
        <f>IF(QMR220 = "", "", IFERROR(QMR220 / SUMIFS(Aux_Totales!$N:$N, Aux_Totales!$F:$F, $F224, Aux_Totales!$A:$A, Aperturas!$A$2), 0))</f>
        <v/>
      </c>
      <c r="QMS224" s="21" t="str">
        <f>IF(QMS220 = "", "", IFERROR(QMS220 / SUMIFS(Aux_Totales!$N:$N, Aux_Totales!$F:$F, $F224, Aux_Totales!$A:$A, Aperturas!$A$2), 0))</f>
        <v/>
      </c>
      <c r="QMT224" s="21" t="str">
        <f>IF(QMT220 = "", "", IFERROR(QMT220 / SUMIFS(Aux_Totales!$N:$N, Aux_Totales!$F:$F, $F224, Aux_Totales!$A:$A, Aperturas!$A$2), 0))</f>
        <v/>
      </c>
      <c r="QMU224" s="21" t="str">
        <f>IF(QMU220 = "", "", IFERROR(QMU220 / SUMIFS(Aux_Totales!$N:$N, Aux_Totales!$F:$F, $F224, Aux_Totales!$A:$A, Aperturas!$A$2), 0))</f>
        <v/>
      </c>
      <c r="QMV224" s="21" t="str">
        <f>IF(QMV220 = "", "", IFERROR(QMV220 / SUMIFS(Aux_Totales!$N:$N, Aux_Totales!$F:$F, $F224, Aux_Totales!$A:$A, Aperturas!$A$2), 0))</f>
        <v/>
      </c>
      <c r="QMW224" s="21" t="str">
        <f>IF(QMW220 = "", "", IFERROR(QMW220 / SUMIFS(Aux_Totales!$N:$N, Aux_Totales!$F:$F, $F224, Aux_Totales!$A:$A, Aperturas!$A$2), 0))</f>
        <v/>
      </c>
      <c r="QMX224" s="21" t="str">
        <f>IF(QMX220 = "", "", IFERROR(QMX220 / SUMIFS(Aux_Totales!$N:$N, Aux_Totales!$F:$F, $F224, Aux_Totales!$A:$A, Aperturas!$A$2), 0))</f>
        <v/>
      </c>
      <c r="QMY224" s="21" t="str">
        <f>IF(QMY220 = "", "", IFERROR(QMY220 / SUMIFS(Aux_Totales!$N:$N, Aux_Totales!$F:$F, $F224, Aux_Totales!$A:$A, Aperturas!$A$2), 0))</f>
        <v/>
      </c>
      <c r="QMZ224" s="21" t="str">
        <f>IF(QMZ220 = "", "", IFERROR(QMZ220 / SUMIFS(Aux_Totales!$N:$N, Aux_Totales!$F:$F, $F224, Aux_Totales!$A:$A, Aperturas!$A$2), 0))</f>
        <v/>
      </c>
      <c r="QNA224" s="21" t="str">
        <f>IF(QNA220 = "", "", IFERROR(QNA220 / SUMIFS(Aux_Totales!$N:$N, Aux_Totales!$F:$F, $F224, Aux_Totales!$A:$A, Aperturas!$A$2), 0))</f>
        <v/>
      </c>
      <c r="QNB224" s="21" t="str">
        <f>IF(QNB220 = "", "", IFERROR(QNB220 / SUMIFS(Aux_Totales!$N:$N, Aux_Totales!$F:$F, $F224, Aux_Totales!$A:$A, Aperturas!$A$2), 0))</f>
        <v/>
      </c>
      <c r="QNC224" s="21" t="str">
        <f>IF(QNC220 = "", "", IFERROR(QNC220 / SUMIFS(Aux_Totales!$N:$N, Aux_Totales!$F:$F, $F224, Aux_Totales!$A:$A, Aperturas!$A$2), 0))</f>
        <v/>
      </c>
      <c r="QND224" s="21" t="str">
        <f>IF(QND220 = "", "", IFERROR(QND220 / SUMIFS(Aux_Totales!$N:$N, Aux_Totales!$F:$F, $F224, Aux_Totales!$A:$A, Aperturas!$A$2), 0))</f>
        <v/>
      </c>
      <c r="QNE224" s="21" t="str">
        <f>IF(QNE220 = "", "", IFERROR(QNE220 / SUMIFS(Aux_Totales!$N:$N, Aux_Totales!$F:$F, $F224, Aux_Totales!$A:$A, Aperturas!$A$2), 0))</f>
        <v/>
      </c>
      <c r="QNF224" s="21" t="str">
        <f>IF(QNF220 = "", "", IFERROR(QNF220 / SUMIFS(Aux_Totales!$N:$N, Aux_Totales!$F:$F, $F224, Aux_Totales!$A:$A, Aperturas!$A$2), 0))</f>
        <v/>
      </c>
      <c r="QNG224" s="21" t="str">
        <f>IF(QNG220 = "", "", IFERROR(QNG220 / SUMIFS(Aux_Totales!$N:$N, Aux_Totales!$F:$F, $F224, Aux_Totales!$A:$A, Aperturas!$A$2), 0))</f>
        <v/>
      </c>
      <c r="QNH224" s="21" t="str">
        <f>IF(QNH220 = "", "", IFERROR(QNH220 / SUMIFS(Aux_Totales!$N:$N, Aux_Totales!$F:$F, $F224, Aux_Totales!$A:$A, Aperturas!$A$2), 0))</f>
        <v/>
      </c>
      <c r="QNI224" s="21" t="str">
        <f>IF(QNI220 = "", "", IFERROR(QNI220 / SUMIFS(Aux_Totales!$N:$N, Aux_Totales!$F:$F, $F224, Aux_Totales!$A:$A, Aperturas!$A$2), 0))</f>
        <v/>
      </c>
      <c r="QNJ224" s="21" t="str">
        <f>IF(QNJ220 = "", "", IFERROR(QNJ220 / SUMIFS(Aux_Totales!$N:$N, Aux_Totales!$F:$F, $F224, Aux_Totales!$A:$A, Aperturas!$A$2), 0))</f>
        <v/>
      </c>
      <c r="QNK224" s="21" t="str">
        <f>IF(QNK220 = "", "", IFERROR(QNK220 / SUMIFS(Aux_Totales!$N:$N, Aux_Totales!$F:$F, $F224, Aux_Totales!$A:$A, Aperturas!$A$2), 0))</f>
        <v/>
      </c>
      <c r="QNL224" s="21" t="str">
        <f>IF(QNL220 = "", "", IFERROR(QNL220 / SUMIFS(Aux_Totales!$N:$N, Aux_Totales!$F:$F, $F224, Aux_Totales!$A:$A, Aperturas!$A$2), 0))</f>
        <v/>
      </c>
      <c r="QNM224" s="21" t="str">
        <f>IF(QNM220 = "", "", IFERROR(QNM220 / SUMIFS(Aux_Totales!$N:$N, Aux_Totales!$F:$F, $F224, Aux_Totales!$A:$A, Aperturas!$A$2), 0))</f>
        <v/>
      </c>
      <c r="QNN224" s="21" t="str">
        <f>IF(QNN220 = "", "", IFERROR(QNN220 / SUMIFS(Aux_Totales!$N:$N, Aux_Totales!$F:$F, $F224, Aux_Totales!$A:$A, Aperturas!$A$2), 0))</f>
        <v/>
      </c>
      <c r="QNO224" s="21" t="str">
        <f>IF(QNO220 = "", "", IFERROR(QNO220 / SUMIFS(Aux_Totales!$N:$N, Aux_Totales!$F:$F, $F224, Aux_Totales!$A:$A, Aperturas!$A$2), 0))</f>
        <v/>
      </c>
      <c r="QNP224" s="21" t="str">
        <f>IF(QNP220 = "", "", IFERROR(QNP220 / SUMIFS(Aux_Totales!$N:$N, Aux_Totales!$F:$F, $F224, Aux_Totales!$A:$A, Aperturas!$A$2), 0))</f>
        <v/>
      </c>
      <c r="QNQ224" s="21" t="str">
        <f>IF(QNQ220 = "", "", IFERROR(QNQ220 / SUMIFS(Aux_Totales!$N:$N, Aux_Totales!$F:$F, $F224, Aux_Totales!$A:$A, Aperturas!$A$2), 0))</f>
        <v/>
      </c>
      <c r="QNR224" s="21" t="str">
        <f>IF(QNR220 = "", "", IFERROR(QNR220 / SUMIFS(Aux_Totales!$N:$N, Aux_Totales!$F:$F, $F224, Aux_Totales!$A:$A, Aperturas!$A$2), 0))</f>
        <v/>
      </c>
      <c r="QNS224" s="21" t="str">
        <f>IF(QNS220 = "", "", IFERROR(QNS220 / SUMIFS(Aux_Totales!$N:$N, Aux_Totales!$F:$F, $F224, Aux_Totales!$A:$A, Aperturas!$A$2), 0))</f>
        <v/>
      </c>
      <c r="QNT224" s="21" t="str">
        <f>IF(QNT220 = "", "", IFERROR(QNT220 / SUMIFS(Aux_Totales!$N:$N, Aux_Totales!$F:$F, $F224, Aux_Totales!$A:$A, Aperturas!$A$2), 0))</f>
        <v/>
      </c>
      <c r="QNU224" s="21" t="str">
        <f>IF(QNU220 = "", "", IFERROR(QNU220 / SUMIFS(Aux_Totales!$N:$N, Aux_Totales!$F:$F, $F224, Aux_Totales!$A:$A, Aperturas!$A$2), 0))</f>
        <v/>
      </c>
      <c r="QNV224" s="21" t="str">
        <f>IF(QNV220 = "", "", IFERROR(QNV220 / SUMIFS(Aux_Totales!$N:$N, Aux_Totales!$F:$F, $F224, Aux_Totales!$A:$A, Aperturas!$A$2), 0))</f>
        <v/>
      </c>
      <c r="QNW224" s="21" t="str">
        <f>IF(QNW220 = "", "", IFERROR(QNW220 / SUMIFS(Aux_Totales!$N:$N, Aux_Totales!$F:$F, $F224, Aux_Totales!$A:$A, Aperturas!$A$2), 0))</f>
        <v/>
      </c>
      <c r="QNX224" s="21" t="str">
        <f>IF(QNX220 = "", "", IFERROR(QNX220 / SUMIFS(Aux_Totales!$N:$N, Aux_Totales!$F:$F, $F224, Aux_Totales!$A:$A, Aperturas!$A$2), 0))</f>
        <v/>
      </c>
      <c r="QNY224" s="21" t="str">
        <f>IF(QNY220 = "", "", IFERROR(QNY220 / SUMIFS(Aux_Totales!$N:$N, Aux_Totales!$F:$F, $F224, Aux_Totales!$A:$A, Aperturas!$A$2), 0))</f>
        <v/>
      </c>
      <c r="QNZ224" s="21" t="str">
        <f>IF(QNZ220 = "", "", IFERROR(QNZ220 / SUMIFS(Aux_Totales!$N:$N, Aux_Totales!$F:$F, $F224, Aux_Totales!$A:$A, Aperturas!$A$2), 0))</f>
        <v/>
      </c>
      <c r="QOA224" s="21" t="str">
        <f>IF(QOA220 = "", "", IFERROR(QOA220 / SUMIFS(Aux_Totales!$N:$N, Aux_Totales!$F:$F, $F224, Aux_Totales!$A:$A, Aperturas!$A$2), 0))</f>
        <v/>
      </c>
      <c r="QOB224" s="21" t="str">
        <f>IF(QOB220 = "", "", IFERROR(QOB220 / SUMIFS(Aux_Totales!$N:$N, Aux_Totales!$F:$F, $F224, Aux_Totales!$A:$A, Aperturas!$A$2), 0))</f>
        <v/>
      </c>
      <c r="QOC224" s="21" t="str">
        <f>IF(QOC220 = "", "", IFERROR(QOC220 / SUMIFS(Aux_Totales!$N:$N, Aux_Totales!$F:$F, $F224, Aux_Totales!$A:$A, Aperturas!$A$2), 0))</f>
        <v/>
      </c>
      <c r="QOD224" s="21" t="str">
        <f>IF(QOD220 = "", "", IFERROR(QOD220 / SUMIFS(Aux_Totales!$N:$N, Aux_Totales!$F:$F, $F224, Aux_Totales!$A:$A, Aperturas!$A$2), 0))</f>
        <v/>
      </c>
      <c r="QOE224" s="21" t="str">
        <f>IF(QOE220 = "", "", IFERROR(QOE220 / SUMIFS(Aux_Totales!$N:$N, Aux_Totales!$F:$F, $F224, Aux_Totales!$A:$A, Aperturas!$A$2), 0))</f>
        <v/>
      </c>
      <c r="QOF224" s="21" t="str">
        <f>IF(QOF220 = "", "", IFERROR(QOF220 / SUMIFS(Aux_Totales!$N:$N, Aux_Totales!$F:$F, $F224, Aux_Totales!$A:$A, Aperturas!$A$2), 0))</f>
        <v/>
      </c>
      <c r="QOG224" s="21" t="str">
        <f>IF(QOG220 = "", "", IFERROR(QOG220 / SUMIFS(Aux_Totales!$N:$N, Aux_Totales!$F:$F, $F224, Aux_Totales!$A:$A, Aperturas!$A$2), 0))</f>
        <v/>
      </c>
      <c r="QOH224" s="21" t="str">
        <f>IF(QOH220 = "", "", IFERROR(QOH220 / SUMIFS(Aux_Totales!$N:$N, Aux_Totales!$F:$F, $F224, Aux_Totales!$A:$A, Aperturas!$A$2), 0))</f>
        <v/>
      </c>
      <c r="QOI224" s="21" t="str">
        <f>IF(QOI220 = "", "", IFERROR(QOI220 / SUMIFS(Aux_Totales!$N:$N, Aux_Totales!$F:$F, $F224, Aux_Totales!$A:$A, Aperturas!$A$2), 0))</f>
        <v/>
      </c>
      <c r="QOJ224" s="21" t="str">
        <f>IF(QOJ220 = "", "", IFERROR(QOJ220 / SUMIFS(Aux_Totales!$N:$N, Aux_Totales!$F:$F, $F224, Aux_Totales!$A:$A, Aperturas!$A$2), 0))</f>
        <v/>
      </c>
      <c r="QOK224" s="21" t="str">
        <f>IF(QOK220 = "", "", IFERROR(QOK220 / SUMIFS(Aux_Totales!$N:$N, Aux_Totales!$F:$F, $F224, Aux_Totales!$A:$A, Aperturas!$A$2), 0))</f>
        <v/>
      </c>
      <c r="QOL224" s="21" t="str">
        <f>IF(QOL220 = "", "", IFERROR(QOL220 / SUMIFS(Aux_Totales!$N:$N, Aux_Totales!$F:$F, $F224, Aux_Totales!$A:$A, Aperturas!$A$2), 0))</f>
        <v/>
      </c>
      <c r="QOM224" s="21" t="str">
        <f>IF(QOM220 = "", "", IFERROR(QOM220 / SUMIFS(Aux_Totales!$N:$N, Aux_Totales!$F:$F, $F224, Aux_Totales!$A:$A, Aperturas!$A$2), 0))</f>
        <v/>
      </c>
      <c r="QON224" s="21" t="str">
        <f>IF(QON220 = "", "", IFERROR(QON220 / SUMIFS(Aux_Totales!$N:$N, Aux_Totales!$F:$F, $F224, Aux_Totales!$A:$A, Aperturas!$A$2), 0))</f>
        <v/>
      </c>
      <c r="QOO224" s="21" t="str">
        <f>IF(QOO220 = "", "", IFERROR(QOO220 / SUMIFS(Aux_Totales!$N:$N, Aux_Totales!$F:$F, $F224, Aux_Totales!$A:$A, Aperturas!$A$2), 0))</f>
        <v/>
      </c>
      <c r="QOP224" s="21" t="str">
        <f>IF(QOP220 = "", "", IFERROR(QOP220 / SUMIFS(Aux_Totales!$N:$N, Aux_Totales!$F:$F, $F224, Aux_Totales!$A:$A, Aperturas!$A$2), 0))</f>
        <v/>
      </c>
      <c r="QOQ224" s="21" t="str">
        <f>IF(QOQ220 = "", "", IFERROR(QOQ220 / SUMIFS(Aux_Totales!$N:$N, Aux_Totales!$F:$F, $F224, Aux_Totales!$A:$A, Aperturas!$A$2), 0))</f>
        <v/>
      </c>
      <c r="QOR224" s="21" t="str">
        <f>IF(QOR220 = "", "", IFERROR(QOR220 / SUMIFS(Aux_Totales!$N:$N, Aux_Totales!$F:$F, $F224, Aux_Totales!$A:$A, Aperturas!$A$2), 0))</f>
        <v/>
      </c>
      <c r="QOS224" s="21" t="str">
        <f>IF(QOS220 = "", "", IFERROR(QOS220 / SUMIFS(Aux_Totales!$N:$N, Aux_Totales!$F:$F, $F224, Aux_Totales!$A:$A, Aperturas!$A$2), 0))</f>
        <v/>
      </c>
      <c r="QOT224" s="21" t="str">
        <f>IF(QOT220 = "", "", IFERROR(QOT220 / SUMIFS(Aux_Totales!$N:$N, Aux_Totales!$F:$F, $F224, Aux_Totales!$A:$A, Aperturas!$A$2), 0))</f>
        <v/>
      </c>
      <c r="QOU224" s="21" t="str">
        <f>IF(QOU220 = "", "", IFERROR(QOU220 / SUMIFS(Aux_Totales!$N:$N, Aux_Totales!$F:$F, $F224, Aux_Totales!$A:$A, Aperturas!$A$2), 0))</f>
        <v/>
      </c>
      <c r="QOV224" s="21" t="str">
        <f>IF(QOV220 = "", "", IFERROR(QOV220 / SUMIFS(Aux_Totales!$N:$N, Aux_Totales!$F:$F, $F224, Aux_Totales!$A:$A, Aperturas!$A$2), 0))</f>
        <v/>
      </c>
      <c r="QOW224" s="21" t="str">
        <f>IF(QOW220 = "", "", IFERROR(QOW220 / SUMIFS(Aux_Totales!$N:$N, Aux_Totales!$F:$F, $F224, Aux_Totales!$A:$A, Aperturas!$A$2), 0))</f>
        <v/>
      </c>
      <c r="QOX224" s="21" t="str">
        <f>IF(QOX220 = "", "", IFERROR(QOX220 / SUMIFS(Aux_Totales!$N:$N, Aux_Totales!$F:$F, $F224, Aux_Totales!$A:$A, Aperturas!$A$2), 0))</f>
        <v/>
      </c>
      <c r="QOY224" s="21" t="str">
        <f>IF(QOY220 = "", "", IFERROR(QOY220 / SUMIFS(Aux_Totales!$N:$N, Aux_Totales!$F:$F, $F224, Aux_Totales!$A:$A, Aperturas!$A$2), 0))</f>
        <v/>
      </c>
      <c r="QOZ224" s="21" t="str">
        <f>IF(QOZ220 = "", "", IFERROR(QOZ220 / SUMIFS(Aux_Totales!$N:$N, Aux_Totales!$F:$F, $F224, Aux_Totales!$A:$A, Aperturas!$A$2), 0))</f>
        <v/>
      </c>
      <c r="QPA224" s="21" t="str">
        <f>IF(QPA220 = "", "", IFERROR(QPA220 / SUMIFS(Aux_Totales!$N:$N, Aux_Totales!$F:$F, $F224, Aux_Totales!$A:$A, Aperturas!$A$2), 0))</f>
        <v/>
      </c>
      <c r="QPB224" s="21" t="str">
        <f>IF(QPB220 = "", "", IFERROR(QPB220 / SUMIFS(Aux_Totales!$N:$N, Aux_Totales!$F:$F, $F224, Aux_Totales!$A:$A, Aperturas!$A$2), 0))</f>
        <v/>
      </c>
      <c r="QPC224" s="21" t="str">
        <f>IF(QPC220 = "", "", IFERROR(QPC220 / SUMIFS(Aux_Totales!$N:$N, Aux_Totales!$F:$F, $F224, Aux_Totales!$A:$A, Aperturas!$A$2), 0))</f>
        <v/>
      </c>
      <c r="QPD224" s="21" t="str">
        <f>IF(QPD220 = "", "", IFERROR(QPD220 / SUMIFS(Aux_Totales!$N:$N, Aux_Totales!$F:$F, $F224, Aux_Totales!$A:$A, Aperturas!$A$2), 0))</f>
        <v/>
      </c>
      <c r="QPE224" s="21" t="str">
        <f>IF(QPE220 = "", "", IFERROR(QPE220 / SUMIFS(Aux_Totales!$N:$N, Aux_Totales!$F:$F, $F224, Aux_Totales!$A:$A, Aperturas!$A$2), 0))</f>
        <v/>
      </c>
      <c r="QPF224" s="21" t="str">
        <f>IF(QPF220 = "", "", IFERROR(QPF220 / SUMIFS(Aux_Totales!$N:$N, Aux_Totales!$F:$F, $F224, Aux_Totales!$A:$A, Aperturas!$A$2), 0))</f>
        <v/>
      </c>
      <c r="QPG224" s="21" t="str">
        <f>IF(QPG220 = "", "", IFERROR(QPG220 / SUMIFS(Aux_Totales!$N:$N, Aux_Totales!$F:$F, $F224, Aux_Totales!$A:$A, Aperturas!$A$2), 0))</f>
        <v/>
      </c>
      <c r="QPH224" s="21" t="str">
        <f>IF(QPH220 = "", "", IFERROR(QPH220 / SUMIFS(Aux_Totales!$N:$N, Aux_Totales!$F:$F, $F224, Aux_Totales!$A:$A, Aperturas!$A$2), 0))</f>
        <v/>
      </c>
      <c r="QPI224" s="21" t="str">
        <f>IF(QPI220 = "", "", IFERROR(QPI220 / SUMIFS(Aux_Totales!$N:$N, Aux_Totales!$F:$F, $F224, Aux_Totales!$A:$A, Aperturas!$A$2), 0))</f>
        <v/>
      </c>
      <c r="QPJ224" s="21" t="str">
        <f>IF(QPJ220 = "", "", IFERROR(QPJ220 / SUMIFS(Aux_Totales!$N:$N, Aux_Totales!$F:$F, $F224, Aux_Totales!$A:$A, Aperturas!$A$2), 0))</f>
        <v/>
      </c>
      <c r="QPK224" s="21" t="str">
        <f>IF(QPK220 = "", "", IFERROR(QPK220 / SUMIFS(Aux_Totales!$N:$N, Aux_Totales!$F:$F, $F224, Aux_Totales!$A:$A, Aperturas!$A$2), 0))</f>
        <v/>
      </c>
      <c r="QPL224" s="21" t="str">
        <f>IF(QPL220 = "", "", IFERROR(QPL220 / SUMIFS(Aux_Totales!$N:$N, Aux_Totales!$F:$F, $F224, Aux_Totales!$A:$A, Aperturas!$A$2), 0))</f>
        <v/>
      </c>
      <c r="QPM224" s="21" t="str">
        <f>IF(QPM220 = "", "", IFERROR(QPM220 / SUMIFS(Aux_Totales!$N:$N, Aux_Totales!$F:$F, $F224, Aux_Totales!$A:$A, Aperturas!$A$2), 0))</f>
        <v/>
      </c>
      <c r="QPN224" s="21" t="str">
        <f>IF(QPN220 = "", "", IFERROR(QPN220 / SUMIFS(Aux_Totales!$N:$N, Aux_Totales!$F:$F, $F224, Aux_Totales!$A:$A, Aperturas!$A$2), 0))</f>
        <v/>
      </c>
      <c r="QPO224" s="21" t="str">
        <f>IF(QPO220 = "", "", IFERROR(QPO220 / SUMIFS(Aux_Totales!$N:$N, Aux_Totales!$F:$F, $F224, Aux_Totales!$A:$A, Aperturas!$A$2), 0))</f>
        <v/>
      </c>
      <c r="QPP224" s="21" t="str">
        <f>IF(QPP220 = "", "", IFERROR(QPP220 / SUMIFS(Aux_Totales!$N:$N, Aux_Totales!$F:$F, $F224, Aux_Totales!$A:$A, Aperturas!$A$2), 0))</f>
        <v/>
      </c>
      <c r="QPQ224" s="21" t="str">
        <f>IF(QPQ220 = "", "", IFERROR(QPQ220 / SUMIFS(Aux_Totales!$N:$N, Aux_Totales!$F:$F, $F224, Aux_Totales!$A:$A, Aperturas!$A$2), 0))</f>
        <v/>
      </c>
      <c r="QPR224" s="21" t="str">
        <f>IF(QPR220 = "", "", IFERROR(QPR220 / SUMIFS(Aux_Totales!$N:$N, Aux_Totales!$F:$F, $F224, Aux_Totales!$A:$A, Aperturas!$A$2), 0))</f>
        <v/>
      </c>
      <c r="QPS224" s="21" t="str">
        <f>IF(QPS220 = "", "", IFERROR(QPS220 / SUMIFS(Aux_Totales!$N:$N, Aux_Totales!$F:$F, $F224, Aux_Totales!$A:$A, Aperturas!$A$2), 0))</f>
        <v/>
      </c>
      <c r="QPT224" s="21" t="str">
        <f>IF(QPT220 = "", "", IFERROR(QPT220 / SUMIFS(Aux_Totales!$N:$N, Aux_Totales!$F:$F, $F224, Aux_Totales!$A:$A, Aperturas!$A$2), 0))</f>
        <v/>
      </c>
      <c r="QPU224" s="21" t="str">
        <f>IF(QPU220 = "", "", IFERROR(QPU220 / SUMIFS(Aux_Totales!$N:$N, Aux_Totales!$F:$F, $F224, Aux_Totales!$A:$A, Aperturas!$A$2), 0))</f>
        <v/>
      </c>
      <c r="QPV224" s="21" t="str">
        <f>IF(QPV220 = "", "", IFERROR(QPV220 / SUMIFS(Aux_Totales!$N:$N, Aux_Totales!$F:$F, $F224, Aux_Totales!$A:$A, Aperturas!$A$2), 0))</f>
        <v/>
      </c>
      <c r="QPW224" s="21" t="str">
        <f>IF(QPW220 = "", "", IFERROR(QPW220 / SUMIFS(Aux_Totales!$N:$N, Aux_Totales!$F:$F, $F224, Aux_Totales!$A:$A, Aperturas!$A$2), 0))</f>
        <v/>
      </c>
      <c r="QPX224" s="21" t="str">
        <f>IF(QPX220 = "", "", IFERROR(QPX220 / SUMIFS(Aux_Totales!$N:$N, Aux_Totales!$F:$F, $F224, Aux_Totales!$A:$A, Aperturas!$A$2), 0))</f>
        <v/>
      </c>
      <c r="QPY224" s="21" t="str">
        <f>IF(QPY220 = "", "", IFERROR(QPY220 / SUMIFS(Aux_Totales!$N:$N, Aux_Totales!$F:$F, $F224, Aux_Totales!$A:$A, Aperturas!$A$2), 0))</f>
        <v/>
      </c>
      <c r="QPZ224" s="21" t="str">
        <f>IF(QPZ220 = "", "", IFERROR(QPZ220 / SUMIFS(Aux_Totales!$N:$N, Aux_Totales!$F:$F, $F224, Aux_Totales!$A:$A, Aperturas!$A$2), 0))</f>
        <v/>
      </c>
      <c r="QQA224" s="21" t="str">
        <f>IF(QQA220 = "", "", IFERROR(QQA220 / SUMIFS(Aux_Totales!$N:$N, Aux_Totales!$F:$F, $F224, Aux_Totales!$A:$A, Aperturas!$A$2), 0))</f>
        <v/>
      </c>
      <c r="QQB224" s="21" t="str">
        <f>IF(QQB220 = "", "", IFERROR(QQB220 / SUMIFS(Aux_Totales!$N:$N, Aux_Totales!$F:$F, $F224, Aux_Totales!$A:$A, Aperturas!$A$2), 0))</f>
        <v/>
      </c>
      <c r="QQC224" s="21" t="str">
        <f>IF(QQC220 = "", "", IFERROR(QQC220 / SUMIFS(Aux_Totales!$N:$N, Aux_Totales!$F:$F, $F224, Aux_Totales!$A:$A, Aperturas!$A$2), 0))</f>
        <v/>
      </c>
      <c r="QQD224" s="21" t="str">
        <f>IF(QQD220 = "", "", IFERROR(QQD220 / SUMIFS(Aux_Totales!$N:$N, Aux_Totales!$F:$F, $F224, Aux_Totales!$A:$A, Aperturas!$A$2), 0))</f>
        <v/>
      </c>
      <c r="QQE224" s="21" t="str">
        <f>IF(QQE220 = "", "", IFERROR(QQE220 / SUMIFS(Aux_Totales!$N:$N, Aux_Totales!$F:$F, $F224, Aux_Totales!$A:$A, Aperturas!$A$2), 0))</f>
        <v/>
      </c>
      <c r="QQF224" s="21" t="str">
        <f>IF(QQF220 = "", "", IFERROR(QQF220 / SUMIFS(Aux_Totales!$N:$N, Aux_Totales!$F:$F, $F224, Aux_Totales!$A:$A, Aperturas!$A$2), 0))</f>
        <v/>
      </c>
      <c r="QQG224" s="21" t="str">
        <f>IF(QQG220 = "", "", IFERROR(QQG220 / SUMIFS(Aux_Totales!$N:$N, Aux_Totales!$F:$F, $F224, Aux_Totales!$A:$A, Aperturas!$A$2), 0))</f>
        <v/>
      </c>
      <c r="QQH224" s="21" t="str">
        <f>IF(QQH220 = "", "", IFERROR(QQH220 / SUMIFS(Aux_Totales!$N:$N, Aux_Totales!$F:$F, $F224, Aux_Totales!$A:$A, Aperturas!$A$2), 0))</f>
        <v/>
      </c>
      <c r="QQI224" s="21" t="str">
        <f>IF(QQI220 = "", "", IFERROR(QQI220 / SUMIFS(Aux_Totales!$N:$N, Aux_Totales!$F:$F, $F224, Aux_Totales!$A:$A, Aperturas!$A$2), 0))</f>
        <v/>
      </c>
      <c r="QQJ224" s="21" t="str">
        <f>IF(QQJ220 = "", "", IFERROR(QQJ220 / SUMIFS(Aux_Totales!$N:$N, Aux_Totales!$F:$F, $F224, Aux_Totales!$A:$A, Aperturas!$A$2), 0))</f>
        <v/>
      </c>
      <c r="QQK224" s="21" t="str">
        <f>IF(QQK220 = "", "", IFERROR(QQK220 / SUMIFS(Aux_Totales!$N:$N, Aux_Totales!$F:$F, $F224, Aux_Totales!$A:$A, Aperturas!$A$2), 0))</f>
        <v/>
      </c>
      <c r="QQL224" s="21" t="str">
        <f>IF(QQL220 = "", "", IFERROR(QQL220 / SUMIFS(Aux_Totales!$N:$N, Aux_Totales!$F:$F, $F224, Aux_Totales!$A:$A, Aperturas!$A$2), 0))</f>
        <v/>
      </c>
      <c r="QQM224" s="21" t="str">
        <f>IF(QQM220 = "", "", IFERROR(QQM220 / SUMIFS(Aux_Totales!$N:$N, Aux_Totales!$F:$F, $F224, Aux_Totales!$A:$A, Aperturas!$A$2), 0))</f>
        <v/>
      </c>
      <c r="QQN224" s="21" t="str">
        <f>IF(QQN220 = "", "", IFERROR(QQN220 / SUMIFS(Aux_Totales!$N:$N, Aux_Totales!$F:$F, $F224, Aux_Totales!$A:$A, Aperturas!$A$2), 0))</f>
        <v/>
      </c>
      <c r="QQO224" s="21" t="str">
        <f>IF(QQO220 = "", "", IFERROR(QQO220 / SUMIFS(Aux_Totales!$N:$N, Aux_Totales!$F:$F, $F224, Aux_Totales!$A:$A, Aperturas!$A$2), 0))</f>
        <v/>
      </c>
      <c r="QQP224" s="21" t="str">
        <f>IF(QQP220 = "", "", IFERROR(QQP220 / SUMIFS(Aux_Totales!$N:$N, Aux_Totales!$F:$F, $F224, Aux_Totales!$A:$A, Aperturas!$A$2), 0))</f>
        <v/>
      </c>
      <c r="QQQ224" s="21" t="str">
        <f>IF(QQQ220 = "", "", IFERROR(QQQ220 / SUMIFS(Aux_Totales!$N:$N, Aux_Totales!$F:$F, $F224, Aux_Totales!$A:$A, Aperturas!$A$2), 0))</f>
        <v/>
      </c>
      <c r="QQR224" s="21" t="str">
        <f>IF(QQR220 = "", "", IFERROR(QQR220 / SUMIFS(Aux_Totales!$N:$N, Aux_Totales!$F:$F, $F224, Aux_Totales!$A:$A, Aperturas!$A$2), 0))</f>
        <v/>
      </c>
      <c r="QQS224" s="21" t="str">
        <f>IF(QQS220 = "", "", IFERROR(QQS220 / SUMIFS(Aux_Totales!$N:$N, Aux_Totales!$F:$F, $F224, Aux_Totales!$A:$A, Aperturas!$A$2), 0))</f>
        <v/>
      </c>
      <c r="QQT224" s="21" t="str">
        <f>IF(QQT220 = "", "", IFERROR(QQT220 / SUMIFS(Aux_Totales!$N:$N, Aux_Totales!$F:$F, $F224, Aux_Totales!$A:$A, Aperturas!$A$2), 0))</f>
        <v/>
      </c>
      <c r="QQU224" s="21" t="str">
        <f>IF(QQU220 = "", "", IFERROR(QQU220 / SUMIFS(Aux_Totales!$N:$N, Aux_Totales!$F:$F, $F224, Aux_Totales!$A:$A, Aperturas!$A$2), 0))</f>
        <v/>
      </c>
      <c r="QQV224" s="21" t="str">
        <f>IF(QQV220 = "", "", IFERROR(QQV220 / SUMIFS(Aux_Totales!$N:$N, Aux_Totales!$F:$F, $F224, Aux_Totales!$A:$A, Aperturas!$A$2), 0))</f>
        <v/>
      </c>
      <c r="QQW224" s="21" t="str">
        <f>IF(QQW220 = "", "", IFERROR(QQW220 / SUMIFS(Aux_Totales!$N:$N, Aux_Totales!$F:$F, $F224, Aux_Totales!$A:$A, Aperturas!$A$2), 0))</f>
        <v/>
      </c>
      <c r="QQX224" s="21" t="str">
        <f>IF(QQX220 = "", "", IFERROR(QQX220 / SUMIFS(Aux_Totales!$N:$N, Aux_Totales!$F:$F, $F224, Aux_Totales!$A:$A, Aperturas!$A$2), 0))</f>
        <v/>
      </c>
      <c r="QQY224" s="21" t="str">
        <f>IF(QQY220 = "", "", IFERROR(QQY220 / SUMIFS(Aux_Totales!$N:$N, Aux_Totales!$F:$F, $F224, Aux_Totales!$A:$A, Aperturas!$A$2), 0))</f>
        <v/>
      </c>
      <c r="QQZ224" s="21" t="str">
        <f>IF(QQZ220 = "", "", IFERROR(QQZ220 / SUMIFS(Aux_Totales!$N:$N, Aux_Totales!$F:$F, $F224, Aux_Totales!$A:$A, Aperturas!$A$2), 0))</f>
        <v/>
      </c>
      <c r="QRA224" s="21" t="str">
        <f>IF(QRA220 = "", "", IFERROR(QRA220 / SUMIFS(Aux_Totales!$N:$N, Aux_Totales!$F:$F, $F224, Aux_Totales!$A:$A, Aperturas!$A$2), 0))</f>
        <v/>
      </c>
      <c r="QRB224" s="21" t="str">
        <f>IF(QRB220 = "", "", IFERROR(QRB220 / SUMIFS(Aux_Totales!$N:$N, Aux_Totales!$F:$F, $F224, Aux_Totales!$A:$A, Aperturas!$A$2), 0))</f>
        <v/>
      </c>
      <c r="QRC224" s="21" t="str">
        <f>IF(QRC220 = "", "", IFERROR(QRC220 / SUMIFS(Aux_Totales!$N:$N, Aux_Totales!$F:$F, $F224, Aux_Totales!$A:$A, Aperturas!$A$2), 0))</f>
        <v/>
      </c>
      <c r="QRD224" s="21" t="str">
        <f>IF(QRD220 = "", "", IFERROR(QRD220 / SUMIFS(Aux_Totales!$N:$N, Aux_Totales!$F:$F, $F224, Aux_Totales!$A:$A, Aperturas!$A$2), 0))</f>
        <v/>
      </c>
      <c r="QRE224" s="21" t="str">
        <f>IF(QRE220 = "", "", IFERROR(QRE220 / SUMIFS(Aux_Totales!$N:$N, Aux_Totales!$F:$F, $F224, Aux_Totales!$A:$A, Aperturas!$A$2), 0))</f>
        <v/>
      </c>
      <c r="QRF224" s="21" t="str">
        <f>IF(QRF220 = "", "", IFERROR(QRF220 / SUMIFS(Aux_Totales!$N:$N, Aux_Totales!$F:$F, $F224, Aux_Totales!$A:$A, Aperturas!$A$2), 0))</f>
        <v/>
      </c>
      <c r="QRG224" s="21" t="str">
        <f>IF(QRG220 = "", "", IFERROR(QRG220 / SUMIFS(Aux_Totales!$N:$N, Aux_Totales!$F:$F, $F224, Aux_Totales!$A:$A, Aperturas!$A$2), 0))</f>
        <v/>
      </c>
      <c r="QRH224" s="21" t="str">
        <f>IF(QRH220 = "", "", IFERROR(QRH220 / SUMIFS(Aux_Totales!$N:$N, Aux_Totales!$F:$F, $F224, Aux_Totales!$A:$A, Aperturas!$A$2), 0))</f>
        <v/>
      </c>
      <c r="QRI224" s="21" t="str">
        <f>IF(QRI220 = "", "", IFERROR(QRI220 / SUMIFS(Aux_Totales!$N:$N, Aux_Totales!$F:$F, $F224, Aux_Totales!$A:$A, Aperturas!$A$2), 0))</f>
        <v/>
      </c>
      <c r="QRJ224" s="21" t="str">
        <f>IF(QRJ220 = "", "", IFERROR(QRJ220 / SUMIFS(Aux_Totales!$N:$N, Aux_Totales!$F:$F, $F224, Aux_Totales!$A:$A, Aperturas!$A$2), 0))</f>
        <v/>
      </c>
      <c r="QRK224" s="21" t="str">
        <f>IF(QRK220 = "", "", IFERROR(QRK220 / SUMIFS(Aux_Totales!$N:$N, Aux_Totales!$F:$F, $F224, Aux_Totales!$A:$A, Aperturas!$A$2), 0))</f>
        <v/>
      </c>
      <c r="QRL224" s="21" t="str">
        <f>IF(QRL220 = "", "", IFERROR(QRL220 / SUMIFS(Aux_Totales!$N:$N, Aux_Totales!$F:$F, $F224, Aux_Totales!$A:$A, Aperturas!$A$2), 0))</f>
        <v/>
      </c>
      <c r="QRM224" s="21" t="str">
        <f>IF(QRM220 = "", "", IFERROR(QRM220 / SUMIFS(Aux_Totales!$N:$N, Aux_Totales!$F:$F, $F224, Aux_Totales!$A:$A, Aperturas!$A$2), 0))</f>
        <v/>
      </c>
      <c r="QRN224" s="21" t="str">
        <f>IF(QRN220 = "", "", IFERROR(QRN220 / SUMIFS(Aux_Totales!$N:$N, Aux_Totales!$F:$F, $F224, Aux_Totales!$A:$A, Aperturas!$A$2), 0))</f>
        <v/>
      </c>
      <c r="QRO224" s="21" t="str">
        <f>IF(QRO220 = "", "", IFERROR(QRO220 / SUMIFS(Aux_Totales!$N:$N, Aux_Totales!$F:$F, $F224, Aux_Totales!$A:$A, Aperturas!$A$2), 0))</f>
        <v/>
      </c>
      <c r="QRP224" s="21" t="str">
        <f>IF(QRP220 = "", "", IFERROR(QRP220 / SUMIFS(Aux_Totales!$N:$N, Aux_Totales!$F:$F, $F224, Aux_Totales!$A:$A, Aperturas!$A$2), 0))</f>
        <v/>
      </c>
      <c r="QRQ224" s="21" t="str">
        <f>IF(QRQ220 = "", "", IFERROR(QRQ220 / SUMIFS(Aux_Totales!$N:$N, Aux_Totales!$F:$F, $F224, Aux_Totales!$A:$A, Aperturas!$A$2), 0))</f>
        <v/>
      </c>
      <c r="QRR224" s="21" t="str">
        <f>IF(QRR220 = "", "", IFERROR(QRR220 / SUMIFS(Aux_Totales!$N:$N, Aux_Totales!$F:$F, $F224, Aux_Totales!$A:$A, Aperturas!$A$2), 0))</f>
        <v/>
      </c>
      <c r="QRS224" s="21" t="str">
        <f>IF(QRS220 = "", "", IFERROR(QRS220 / SUMIFS(Aux_Totales!$N:$N, Aux_Totales!$F:$F, $F224, Aux_Totales!$A:$A, Aperturas!$A$2), 0))</f>
        <v/>
      </c>
      <c r="QRT224" s="21" t="str">
        <f>IF(QRT220 = "", "", IFERROR(QRT220 / SUMIFS(Aux_Totales!$N:$N, Aux_Totales!$F:$F, $F224, Aux_Totales!$A:$A, Aperturas!$A$2), 0))</f>
        <v/>
      </c>
      <c r="QRU224" s="21" t="str">
        <f>IF(QRU220 = "", "", IFERROR(QRU220 / SUMIFS(Aux_Totales!$N:$N, Aux_Totales!$F:$F, $F224, Aux_Totales!$A:$A, Aperturas!$A$2), 0))</f>
        <v/>
      </c>
      <c r="QRV224" s="21" t="str">
        <f>IF(QRV220 = "", "", IFERROR(QRV220 / SUMIFS(Aux_Totales!$N:$N, Aux_Totales!$F:$F, $F224, Aux_Totales!$A:$A, Aperturas!$A$2), 0))</f>
        <v/>
      </c>
      <c r="QRW224" s="21" t="str">
        <f>IF(QRW220 = "", "", IFERROR(QRW220 / SUMIFS(Aux_Totales!$N:$N, Aux_Totales!$F:$F, $F224, Aux_Totales!$A:$A, Aperturas!$A$2), 0))</f>
        <v/>
      </c>
      <c r="QRX224" s="21" t="str">
        <f>IF(QRX220 = "", "", IFERROR(QRX220 / SUMIFS(Aux_Totales!$N:$N, Aux_Totales!$F:$F, $F224, Aux_Totales!$A:$A, Aperturas!$A$2), 0))</f>
        <v/>
      </c>
      <c r="QRY224" s="21" t="str">
        <f>IF(QRY220 = "", "", IFERROR(QRY220 / SUMIFS(Aux_Totales!$N:$N, Aux_Totales!$F:$F, $F224, Aux_Totales!$A:$A, Aperturas!$A$2), 0))</f>
        <v/>
      </c>
      <c r="QRZ224" s="21" t="str">
        <f>IF(QRZ220 = "", "", IFERROR(QRZ220 / SUMIFS(Aux_Totales!$N:$N, Aux_Totales!$F:$F, $F224, Aux_Totales!$A:$A, Aperturas!$A$2), 0))</f>
        <v/>
      </c>
      <c r="QSA224" s="21" t="str">
        <f>IF(QSA220 = "", "", IFERROR(QSA220 / SUMIFS(Aux_Totales!$N:$N, Aux_Totales!$F:$F, $F224, Aux_Totales!$A:$A, Aperturas!$A$2), 0))</f>
        <v/>
      </c>
      <c r="QSB224" s="21" t="str">
        <f>IF(QSB220 = "", "", IFERROR(QSB220 / SUMIFS(Aux_Totales!$N:$N, Aux_Totales!$F:$F, $F224, Aux_Totales!$A:$A, Aperturas!$A$2), 0))</f>
        <v/>
      </c>
      <c r="QSC224" s="21" t="str">
        <f>IF(QSC220 = "", "", IFERROR(QSC220 / SUMIFS(Aux_Totales!$N:$N, Aux_Totales!$F:$F, $F224, Aux_Totales!$A:$A, Aperturas!$A$2), 0))</f>
        <v/>
      </c>
      <c r="QSD224" s="21" t="str">
        <f>IF(QSD220 = "", "", IFERROR(QSD220 / SUMIFS(Aux_Totales!$N:$N, Aux_Totales!$F:$F, $F224, Aux_Totales!$A:$A, Aperturas!$A$2), 0))</f>
        <v/>
      </c>
      <c r="QSE224" s="21" t="str">
        <f>IF(QSE220 = "", "", IFERROR(QSE220 / SUMIFS(Aux_Totales!$N:$N, Aux_Totales!$F:$F, $F224, Aux_Totales!$A:$A, Aperturas!$A$2), 0))</f>
        <v/>
      </c>
      <c r="QSF224" s="21" t="str">
        <f>IF(QSF220 = "", "", IFERROR(QSF220 / SUMIFS(Aux_Totales!$N:$N, Aux_Totales!$F:$F, $F224, Aux_Totales!$A:$A, Aperturas!$A$2), 0))</f>
        <v/>
      </c>
      <c r="QSG224" s="21" t="str">
        <f>IF(QSG220 = "", "", IFERROR(QSG220 / SUMIFS(Aux_Totales!$N:$N, Aux_Totales!$F:$F, $F224, Aux_Totales!$A:$A, Aperturas!$A$2), 0))</f>
        <v/>
      </c>
      <c r="QSH224" s="21" t="str">
        <f>IF(QSH220 = "", "", IFERROR(QSH220 / SUMIFS(Aux_Totales!$N:$N, Aux_Totales!$F:$F, $F224, Aux_Totales!$A:$A, Aperturas!$A$2), 0))</f>
        <v/>
      </c>
      <c r="QSI224" s="21" t="str">
        <f>IF(QSI220 = "", "", IFERROR(QSI220 / SUMIFS(Aux_Totales!$N:$N, Aux_Totales!$F:$F, $F224, Aux_Totales!$A:$A, Aperturas!$A$2), 0))</f>
        <v/>
      </c>
      <c r="QSJ224" s="21" t="str">
        <f>IF(QSJ220 = "", "", IFERROR(QSJ220 / SUMIFS(Aux_Totales!$N:$N, Aux_Totales!$F:$F, $F224, Aux_Totales!$A:$A, Aperturas!$A$2), 0))</f>
        <v/>
      </c>
      <c r="QSK224" s="21" t="str">
        <f>IF(QSK220 = "", "", IFERROR(QSK220 / SUMIFS(Aux_Totales!$N:$N, Aux_Totales!$F:$F, $F224, Aux_Totales!$A:$A, Aperturas!$A$2), 0))</f>
        <v/>
      </c>
      <c r="QSL224" s="21" t="str">
        <f>IF(QSL220 = "", "", IFERROR(QSL220 / SUMIFS(Aux_Totales!$N:$N, Aux_Totales!$F:$F, $F224, Aux_Totales!$A:$A, Aperturas!$A$2), 0))</f>
        <v/>
      </c>
      <c r="QSM224" s="21" t="str">
        <f>IF(QSM220 = "", "", IFERROR(QSM220 / SUMIFS(Aux_Totales!$N:$N, Aux_Totales!$F:$F, $F224, Aux_Totales!$A:$A, Aperturas!$A$2), 0))</f>
        <v/>
      </c>
      <c r="QSN224" s="21" t="str">
        <f>IF(QSN220 = "", "", IFERROR(QSN220 / SUMIFS(Aux_Totales!$N:$N, Aux_Totales!$F:$F, $F224, Aux_Totales!$A:$A, Aperturas!$A$2), 0))</f>
        <v/>
      </c>
      <c r="QSO224" s="21" t="str">
        <f>IF(QSO220 = "", "", IFERROR(QSO220 / SUMIFS(Aux_Totales!$N:$N, Aux_Totales!$F:$F, $F224, Aux_Totales!$A:$A, Aperturas!$A$2), 0))</f>
        <v/>
      </c>
      <c r="QSP224" s="21" t="str">
        <f>IF(QSP220 = "", "", IFERROR(QSP220 / SUMIFS(Aux_Totales!$N:$N, Aux_Totales!$F:$F, $F224, Aux_Totales!$A:$A, Aperturas!$A$2), 0))</f>
        <v/>
      </c>
      <c r="QSQ224" s="21" t="str">
        <f>IF(QSQ220 = "", "", IFERROR(QSQ220 / SUMIFS(Aux_Totales!$N:$N, Aux_Totales!$F:$F, $F224, Aux_Totales!$A:$A, Aperturas!$A$2), 0))</f>
        <v/>
      </c>
      <c r="QSR224" s="21" t="str">
        <f>IF(QSR220 = "", "", IFERROR(QSR220 / SUMIFS(Aux_Totales!$N:$N, Aux_Totales!$F:$F, $F224, Aux_Totales!$A:$A, Aperturas!$A$2), 0))</f>
        <v/>
      </c>
      <c r="QSS224" s="21" t="str">
        <f>IF(QSS220 = "", "", IFERROR(QSS220 / SUMIFS(Aux_Totales!$N:$N, Aux_Totales!$F:$F, $F224, Aux_Totales!$A:$A, Aperturas!$A$2), 0))</f>
        <v/>
      </c>
      <c r="QST224" s="21" t="str">
        <f>IF(QST220 = "", "", IFERROR(QST220 / SUMIFS(Aux_Totales!$N:$N, Aux_Totales!$F:$F, $F224, Aux_Totales!$A:$A, Aperturas!$A$2), 0))</f>
        <v/>
      </c>
      <c r="QSU224" s="21" t="str">
        <f>IF(QSU220 = "", "", IFERROR(QSU220 / SUMIFS(Aux_Totales!$N:$N, Aux_Totales!$F:$F, $F224, Aux_Totales!$A:$A, Aperturas!$A$2), 0))</f>
        <v/>
      </c>
      <c r="QSV224" s="21" t="str">
        <f>IF(QSV220 = "", "", IFERROR(QSV220 / SUMIFS(Aux_Totales!$N:$N, Aux_Totales!$F:$F, $F224, Aux_Totales!$A:$A, Aperturas!$A$2), 0))</f>
        <v/>
      </c>
      <c r="QSW224" s="21" t="str">
        <f>IF(QSW220 = "", "", IFERROR(QSW220 / SUMIFS(Aux_Totales!$N:$N, Aux_Totales!$F:$F, $F224, Aux_Totales!$A:$A, Aperturas!$A$2), 0))</f>
        <v/>
      </c>
      <c r="QSX224" s="21" t="str">
        <f>IF(QSX220 = "", "", IFERROR(QSX220 / SUMIFS(Aux_Totales!$N:$N, Aux_Totales!$F:$F, $F224, Aux_Totales!$A:$A, Aperturas!$A$2), 0))</f>
        <v/>
      </c>
      <c r="QSY224" s="21" t="str">
        <f>IF(QSY220 = "", "", IFERROR(QSY220 / SUMIFS(Aux_Totales!$N:$N, Aux_Totales!$F:$F, $F224, Aux_Totales!$A:$A, Aperturas!$A$2), 0))</f>
        <v/>
      </c>
      <c r="QSZ224" s="21" t="str">
        <f>IF(QSZ220 = "", "", IFERROR(QSZ220 / SUMIFS(Aux_Totales!$N:$N, Aux_Totales!$F:$F, $F224, Aux_Totales!$A:$A, Aperturas!$A$2), 0))</f>
        <v/>
      </c>
      <c r="QTA224" s="21" t="str">
        <f>IF(QTA220 = "", "", IFERROR(QTA220 / SUMIFS(Aux_Totales!$N:$N, Aux_Totales!$F:$F, $F224, Aux_Totales!$A:$A, Aperturas!$A$2), 0))</f>
        <v/>
      </c>
      <c r="QTB224" s="21" t="str">
        <f>IF(QTB220 = "", "", IFERROR(QTB220 / SUMIFS(Aux_Totales!$N:$N, Aux_Totales!$F:$F, $F224, Aux_Totales!$A:$A, Aperturas!$A$2), 0))</f>
        <v/>
      </c>
      <c r="QTC224" s="21" t="str">
        <f>IF(QTC220 = "", "", IFERROR(QTC220 / SUMIFS(Aux_Totales!$N:$N, Aux_Totales!$F:$F, $F224, Aux_Totales!$A:$A, Aperturas!$A$2), 0))</f>
        <v/>
      </c>
      <c r="QTD224" s="21" t="str">
        <f>IF(QTD220 = "", "", IFERROR(QTD220 / SUMIFS(Aux_Totales!$N:$N, Aux_Totales!$F:$F, $F224, Aux_Totales!$A:$A, Aperturas!$A$2), 0))</f>
        <v/>
      </c>
      <c r="QTE224" s="21" t="str">
        <f>IF(QTE220 = "", "", IFERROR(QTE220 / SUMIFS(Aux_Totales!$N:$N, Aux_Totales!$F:$F, $F224, Aux_Totales!$A:$A, Aperturas!$A$2), 0))</f>
        <v/>
      </c>
      <c r="QTF224" s="21" t="str">
        <f>IF(QTF220 = "", "", IFERROR(QTF220 / SUMIFS(Aux_Totales!$N:$N, Aux_Totales!$F:$F, $F224, Aux_Totales!$A:$A, Aperturas!$A$2), 0))</f>
        <v/>
      </c>
      <c r="QTG224" s="21" t="str">
        <f>IF(QTG220 = "", "", IFERROR(QTG220 / SUMIFS(Aux_Totales!$N:$N, Aux_Totales!$F:$F, $F224, Aux_Totales!$A:$A, Aperturas!$A$2), 0))</f>
        <v/>
      </c>
      <c r="QTH224" s="21" t="str">
        <f>IF(QTH220 = "", "", IFERROR(QTH220 / SUMIFS(Aux_Totales!$N:$N, Aux_Totales!$F:$F, $F224, Aux_Totales!$A:$A, Aperturas!$A$2), 0))</f>
        <v/>
      </c>
      <c r="QTI224" s="21" t="str">
        <f>IF(QTI220 = "", "", IFERROR(QTI220 / SUMIFS(Aux_Totales!$N:$N, Aux_Totales!$F:$F, $F224, Aux_Totales!$A:$A, Aperturas!$A$2), 0))</f>
        <v/>
      </c>
      <c r="QTJ224" s="21" t="str">
        <f>IF(QTJ220 = "", "", IFERROR(QTJ220 / SUMIFS(Aux_Totales!$N:$N, Aux_Totales!$F:$F, $F224, Aux_Totales!$A:$A, Aperturas!$A$2), 0))</f>
        <v/>
      </c>
      <c r="QTK224" s="21" t="str">
        <f>IF(QTK220 = "", "", IFERROR(QTK220 / SUMIFS(Aux_Totales!$N:$N, Aux_Totales!$F:$F, $F224, Aux_Totales!$A:$A, Aperturas!$A$2), 0))</f>
        <v/>
      </c>
      <c r="QTL224" s="21" t="str">
        <f>IF(QTL220 = "", "", IFERROR(QTL220 / SUMIFS(Aux_Totales!$N:$N, Aux_Totales!$F:$F, $F224, Aux_Totales!$A:$A, Aperturas!$A$2), 0))</f>
        <v/>
      </c>
      <c r="QTM224" s="21" t="str">
        <f>IF(QTM220 = "", "", IFERROR(QTM220 / SUMIFS(Aux_Totales!$N:$N, Aux_Totales!$F:$F, $F224, Aux_Totales!$A:$A, Aperturas!$A$2), 0))</f>
        <v/>
      </c>
      <c r="QTN224" s="21" t="str">
        <f>IF(QTN220 = "", "", IFERROR(QTN220 / SUMIFS(Aux_Totales!$N:$N, Aux_Totales!$F:$F, $F224, Aux_Totales!$A:$A, Aperturas!$A$2), 0))</f>
        <v/>
      </c>
      <c r="QTO224" s="21" t="str">
        <f>IF(QTO220 = "", "", IFERROR(QTO220 / SUMIFS(Aux_Totales!$N:$N, Aux_Totales!$F:$F, $F224, Aux_Totales!$A:$A, Aperturas!$A$2), 0))</f>
        <v/>
      </c>
      <c r="QTP224" s="21" t="str">
        <f>IF(QTP220 = "", "", IFERROR(QTP220 / SUMIFS(Aux_Totales!$N:$N, Aux_Totales!$F:$F, $F224, Aux_Totales!$A:$A, Aperturas!$A$2), 0))</f>
        <v/>
      </c>
      <c r="QTQ224" s="21" t="str">
        <f>IF(QTQ220 = "", "", IFERROR(QTQ220 / SUMIFS(Aux_Totales!$N:$N, Aux_Totales!$F:$F, $F224, Aux_Totales!$A:$A, Aperturas!$A$2), 0))</f>
        <v/>
      </c>
      <c r="QTR224" s="21" t="str">
        <f>IF(QTR220 = "", "", IFERROR(QTR220 / SUMIFS(Aux_Totales!$N:$N, Aux_Totales!$F:$F, $F224, Aux_Totales!$A:$A, Aperturas!$A$2), 0))</f>
        <v/>
      </c>
      <c r="QTS224" s="21" t="str">
        <f>IF(QTS220 = "", "", IFERROR(QTS220 / SUMIFS(Aux_Totales!$N:$N, Aux_Totales!$F:$F, $F224, Aux_Totales!$A:$A, Aperturas!$A$2), 0))</f>
        <v/>
      </c>
      <c r="QTT224" s="21" t="str">
        <f>IF(QTT220 = "", "", IFERROR(QTT220 / SUMIFS(Aux_Totales!$N:$N, Aux_Totales!$F:$F, $F224, Aux_Totales!$A:$A, Aperturas!$A$2), 0))</f>
        <v/>
      </c>
      <c r="QTU224" s="21" t="str">
        <f>IF(QTU220 = "", "", IFERROR(QTU220 / SUMIFS(Aux_Totales!$N:$N, Aux_Totales!$F:$F, $F224, Aux_Totales!$A:$A, Aperturas!$A$2), 0))</f>
        <v/>
      </c>
      <c r="QTV224" s="21" t="str">
        <f>IF(QTV220 = "", "", IFERROR(QTV220 / SUMIFS(Aux_Totales!$N:$N, Aux_Totales!$F:$F, $F224, Aux_Totales!$A:$A, Aperturas!$A$2), 0))</f>
        <v/>
      </c>
      <c r="QTW224" s="21" t="str">
        <f>IF(QTW220 = "", "", IFERROR(QTW220 / SUMIFS(Aux_Totales!$N:$N, Aux_Totales!$F:$F, $F224, Aux_Totales!$A:$A, Aperturas!$A$2), 0))</f>
        <v/>
      </c>
      <c r="QTX224" s="21" t="str">
        <f>IF(QTX220 = "", "", IFERROR(QTX220 / SUMIFS(Aux_Totales!$N:$N, Aux_Totales!$F:$F, $F224, Aux_Totales!$A:$A, Aperturas!$A$2), 0))</f>
        <v/>
      </c>
      <c r="QTY224" s="21" t="str">
        <f>IF(QTY220 = "", "", IFERROR(QTY220 / SUMIFS(Aux_Totales!$N:$N, Aux_Totales!$F:$F, $F224, Aux_Totales!$A:$A, Aperturas!$A$2), 0))</f>
        <v/>
      </c>
      <c r="QTZ224" s="21" t="str">
        <f>IF(QTZ220 = "", "", IFERROR(QTZ220 / SUMIFS(Aux_Totales!$N:$N, Aux_Totales!$F:$F, $F224, Aux_Totales!$A:$A, Aperturas!$A$2), 0))</f>
        <v/>
      </c>
      <c r="QUA224" s="21" t="str">
        <f>IF(QUA220 = "", "", IFERROR(QUA220 / SUMIFS(Aux_Totales!$N:$N, Aux_Totales!$F:$F, $F224, Aux_Totales!$A:$A, Aperturas!$A$2), 0))</f>
        <v/>
      </c>
      <c r="QUB224" s="21" t="str">
        <f>IF(QUB220 = "", "", IFERROR(QUB220 / SUMIFS(Aux_Totales!$N:$N, Aux_Totales!$F:$F, $F224, Aux_Totales!$A:$A, Aperturas!$A$2), 0))</f>
        <v/>
      </c>
      <c r="QUC224" s="21" t="str">
        <f>IF(QUC220 = "", "", IFERROR(QUC220 / SUMIFS(Aux_Totales!$N:$N, Aux_Totales!$F:$F, $F224, Aux_Totales!$A:$A, Aperturas!$A$2), 0))</f>
        <v/>
      </c>
      <c r="QUD224" s="21" t="str">
        <f>IF(QUD220 = "", "", IFERROR(QUD220 / SUMIFS(Aux_Totales!$N:$N, Aux_Totales!$F:$F, $F224, Aux_Totales!$A:$A, Aperturas!$A$2), 0))</f>
        <v/>
      </c>
      <c r="QUE224" s="21" t="str">
        <f>IF(QUE220 = "", "", IFERROR(QUE220 / SUMIFS(Aux_Totales!$N:$N, Aux_Totales!$F:$F, $F224, Aux_Totales!$A:$A, Aperturas!$A$2), 0))</f>
        <v/>
      </c>
      <c r="QUF224" s="21" t="str">
        <f>IF(QUF220 = "", "", IFERROR(QUF220 / SUMIFS(Aux_Totales!$N:$N, Aux_Totales!$F:$F, $F224, Aux_Totales!$A:$A, Aperturas!$A$2), 0))</f>
        <v/>
      </c>
      <c r="QUG224" s="21" t="str">
        <f>IF(QUG220 = "", "", IFERROR(QUG220 / SUMIFS(Aux_Totales!$N:$N, Aux_Totales!$F:$F, $F224, Aux_Totales!$A:$A, Aperturas!$A$2), 0))</f>
        <v/>
      </c>
      <c r="QUH224" s="21" t="str">
        <f>IF(QUH220 = "", "", IFERROR(QUH220 / SUMIFS(Aux_Totales!$N:$N, Aux_Totales!$F:$F, $F224, Aux_Totales!$A:$A, Aperturas!$A$2), 0))</f>
        <v/>
      </c>
      <c r="QUI224" s="21" t="str">
        <f>IF(QUI220 = "", "", IFERROR(QUI220 / SUMIFS(Aux_Totales!$N:$N, Aux_Totales!$F:$F, $F224, Aux_Totales!$A:$A, Aperturas!$A$2), 0))</f>
        <v/>
      </c>
      <c r="QUJ224" s="21" t="str">
        <f>IF(QUJ220 = "", "", IFERROR(QUJ220 / SUMIFS(Aux_Totales!$N:$N, Aux_Totales!$F:$F, $F224, Aux_Totales!$A:$A, Aperturas!$A$2), 0))</f>
        <v/>
      </c>
      <c r="QUK224" s="21" t="str">
        <f>IF(QUK220 = "", "", IFERROR(QUK220 / SUMIFS(Aux_Totales!$N:$N, Aux_Totales!$F:$F, $F224, Aux_Totales!$A:$A, Aperturas!$A$2), 0))</f>
        <v/>
      </c>
      <c r="QUL224" s="21" t="str">
        <f>IF(QUL220 = "", "", IFERROR(QUL220 / SUMIFS(Aux_Totales!$N:$N, Aux_Totales!$F:$F, $F224, Aux_Totales!$A:$A, Aperturas!$A$2), 0))</f>
        <v/>
      </c>
      <c r="QUM224" s="21" t="str">
        <f>IF(QUM220 = "", "", IFERROR(QUM220 / SUMIFS(Aux_Totales!$N:$N, Aux_Totales!$F:$F, $F224, Aux_Totales!$A:$A, Aperturas!$A$2), 0))</f>
        <v/>
      </c>
      <c r="QUN224" s="21" t="str">
        <f>IF(QUN220 = "", "", IFERROR(QUN220 / SUMIFS(Aux_Totales!$N:$N, Aux_Totales!$F:$F, $F224, Aux_Totales!$A:$A, Aperturas!$A$2), 0))</f>
        <v/>
      </c>
      <c r="QUO224" s="21" t="str">
        <f>IF(QUO220 = "", "", IFERROR(QUO220 / SUMIFS(Aux_Totales!$N:$N, Aux_Totales!$F:$F, $F224, Aux_Totales!$A:$A, Aperturas!$A$2), 0))</f>
        <v/>
      </c>
      <c r="QUP224" s="21" t="str">
        <f>IF(QUP220 = "", "", IFERROR(QUP220 / SUMIFS(Aux_Totales!$N:$N, Aux_Totales!$F:$F, $F224, Aux_Totales!$A:$A, Aperturas!$A$2), 0))</f>
        <v/>
      </c>
      <c r="QUQ224" s="21" t="str">
        <f>IF(QUQ220 = "", "", IFERROR(QUQ220 / SUMIFS(Aux_Totales!$N:$N, Aux_Totales!$F:$F, $F224, Aux_Totales!$A:$A, Aperturas!$A$2), 0))</f>
        <v/>
      </c>
      <c r="QUR224" s="21" t="str">
        <f>IF(QUR220 = "", "", IFERROR(QUR220 / SUMIFS(Aux_Totales!$N:$N, Aux_Totales!$F:$F, $F224, Aux_Totales!$A:$A, Aperturas!$A$2), 0))</f>
        <v/>
      </c>
      <c r="QUS224" s="21" t="str">
        <f>IF(QUS220 = "", "", IFERROR(QUS220 / SUMIFS(Aux_Totales!$N:$N, Aux_Totales!$F:$F, $F224, Aux_Totales!$A:$A, Aperturas!$A$2), 0))</f>
        <v/>
      </c>
      <c r="QUT224" s="21" t="str">
        <f>IF(QUT220 = "", "", IFERROR(QUT220 / SUMIFS(Aux_Totales!$N:$N, Aux_Totales!$F:$F, $F224, Aux_Totales!$A:$A, Aperturas!$A$2), 0))</f>
        <v/>
      </c>
      <c r="QUU224" s="21" t="str">
        <f>IF(QUU220 = "", "", IFERROR(QUU220 / SUMIFS(Aux_Totales!$N:$N, Aux_Totales!$F:$F, $F224, Aux_Totales!$A:$A, Aperturas!$A$2), 0))</f>
        <v/>
      </c>
      <c r="QUV224" s="21" t="str">
        <f>IF(QUV220 = "", "", IFERROR(QUV220 / SUMIFS(Aux_Totales!$N:$N, Aux_Totales!$F:$F, $F224, Aux_Totales!$A:$A, Aperturas!$A$2), 0))</f>
        <v/>
      </c>
      <c r="QUW224" s="21" t="str">
        <f>IF(QUW220 = "", "", IFERROR(QUW220 / SUMIFS(Aux_Totales!$N:$N, Aux_Totales!$F:$F, $F224, Aux_Totales!$A:$A, Aperturas!$A$2), 0))</f>
        <v/>
      </c>
      <c r="QUX224" s="21" t="str">
        <f>IF(QUX220 = "", "", IFERROR(QUX220 / SUMIFS(Aux_Totales!$N:$N, Aux_Totales!$F:$F, $F224, Aux_Totales!$A:$A, Aperturas!$A$2), 0))</f>
        <v/>
      </c>
      <c r="QUY224" s="21" t="str">
        <f>IF(QUY220 = "", "", IFERROR(QUY220 / SUMIFS(Aux_Totales!$N:$N, Aux_Totales!$F:$F, $F224, Aux_Totales!$A:$A, Aperturas!$A$2), 0))</f>
        <v/>
      </c>
      <c r="QUZ224" s="21" t="str">
        <f>IF(QUZ220 = "", "", IFERROR(QUZ220 / SUMIFS(Aux_Totales!$N:$N, Aux_Totales!$F:$F, $F224, Aux_Totales!$A:$A, Aperturas!$A$2), 0))</f>
        <v/>
      </c>
      <c r="QVA224" s="21" t="str">
        <f>IF(QVA220 = "", "", IFERROR(QVA220 / SUMIFS(Aux_Totales!$N:$N, Aux_Totales!$F:$F, $F224, Aux_Totales!$A:$A, Aperturas!$A$2), 0))</f>
        <v/>
      </c>
      <c r="QVB224" s="21" t="str">
        <f>IF(QVB220 = "", "", IFERROR(QVB220 / SUMIFS(Aux_Totales!$N:$N, Aux_Totales!$F:$F, $F224, Aux_Totales!$A:$A, Aperturas!$A$2), 0))</f>
        <v/>
      </c>
      <c r="QVC224" s="21" t="str">
        <f>IF(QVC220 = "", "", IFERROR(QVC220 / SUMIFS(Aux_Totales!$N:$N, Aux_Totales!$F:$F, $F224, Aux_Totales!$A:$A, Aperturas!$A$2), 0))</f>
        <v/>
      </c>
      <c r="QVD224" s="21" t="str">
        <f>IF(QVD220 = "", "", IFERROR(QVD220 / SUMIFS(Aux_Totales!$N:$N, Aux_Totales!$F:$F, $F224, Aux_Totales!$A:$A, Aperturas!$A$2), 0))</f>
        <v/>
      </c>
      <c r="QVE224" s="21" t="str">
        <f>IF(QVE220 = "", "", IFERROR(QVE220 / SUMIFS(Aux_Totales!$N:$N, Aux_Totales!$F:$F, $F224, Aux_Totales!$A:$A, Aperturas!$A$2), 0))</f>
        <v/>
      </c>
      <c r="QVF224" s="21" t="str">
        <f>IF(QVF220 = "", "", IFERROR(QVF220 / SUMIFS(Aux_Totales!$N:$N, Aux_Totales!$F:$F, $F224, Aux_Totales!$A:$A, Aperturas!$A$2), 0))</f>
        <v/>
      </c>
      <c r="QVG224" s="21" t="str">
        <f>IF(QVG220 = "", "", IFERROR(QVG220 / SUMIFS(Aux_Totales!$N:$N, Aux_Totales!$F:$F, $F224, Aux_Totales!$A:$A, Aperturas!$A$2), 0))</f>
        <v/>
      </c>
      <c r="QVH224" s="21" t="str">
        <f>IF(QVH220 = "", "", IFERROR(QVH220 / SUMIFS(Aux_Totales!$N:$N, Aux_Totales!$F:$F, $F224, Aux_Totales!$A:$A, Aperturas!$A$2), 0))</f>
        <v/>
      </c>
      <c r="QVI224" s="21" t="str">
        <f>IF(QVI220 = "", "", IFERROR(QVI220 / SUMIFS(Aux_Totales!$N:$N, Aux_Totales!$F:$F, $F224, Aux_Totales!$A:$A, Aperturas!$A$2), 0))</f>
        <v/>
      </c>
      <c r="QVJ224" s="21" t="str">
        <f>IF(QVJ220 = "", "", IFERROR(QVJ220 / SUMIFS(Aux_Totales!$N:$N, Aux_Totales!$F:$F, $F224, Aux_Totales!$A:$A, Aperturas!$A$2), 0))</f>
        <v/>
      </c>
      <c r="QVK224" s="21" t="str">
        <f>IF(QVK220 = "", "", IFERROR(QVK220 / SUMIFS(Aux_Totales!$N:$N, Aux_Totales!$F:$F, $F224, Aux_Totales!$A:$A, Aperturas!$A$2), 0))</f>
        <v/>
      </c>
      <c r="QVL224" s="21" t="str">
        <f>IF(QVL220 = "", "", IFERROR(QVL220 / SUMIFS(Aux_Totales!$N:$N, Aux_Totales!$F:$F, $F224, Aux_Totales!$A:$A, Aperturas!$A$2), 0))</f>
        <v/>
      </c>
      <c r="QVM224" s="21" t="str">
        <f>IF(QVM220 = "", "", IFERROR(QVM220 / SUMIFS(Aux_Totales!$N:$N, Aux_Totales!$F:$F, $F224, Aux_Totales!$A:$A, Aperturas!$A$2), 0))</f>
        <v/>
      </c>
      <c r="QVN224" s="21" t="str">
        <f>IF(QVN220 = "", "", IFERROR(QVN220 / SUMIFS(Aux_Totales!$N:$N, Aux_Totales!$F:$F, $F224, Aux_Totales!$A:$A, Aperturas!$A$2), 0))</f>
        <v/>
      </c>
      <c r="QVO224" s="21" t="str">
        <f>IF(QVO220 = "", "", IFERROR(QVO220 / SUMIFS(Aux_Totales!$N:$N, Aux_Totales!$F:$F, $F224, Aux_Totales!$A:$A, Aperturas!$A$2), 0))</f>
        <v/>
      </c>
      <c r="QVP224" s="21" t="str">
        <f>IF(QVP220 = "", "", IFERROR(QVP220 / SUMIFS(Aux_Totales!$N:$N, Aux_Totales!$F:$F, $F224, Aux_Totales!$A:$A, Aperturas!$A$2), 0))</f>
        <v/>
      </c>
      <c r="QVQ224" s="21" t="str">
        <f>IF(QVQ220 = "", "", IFERROR(QVQ220 / SUMIFS(Aux_Totales!$N:$N, Aux_Totales!$F:$F, $F224, Aux_Totales!$A:$A, Aperturas!$A$2), 0))</f>
        <v/>
      </c>
      <c r="QVR224" s="21" t="str">
        <f>IF(QVR220 = "", "", IFERROR(QVR220 / SUMIFS(Aux_Totales!$N:$N, Aux_Totales!$F:$F, $F224, Aux_Totales!$A:$A, Aperturas!$A$2), 0))</f>
        <v/>
      </c>
      <c r="QVS224" s="21" t="str">
        <f>IF(QVS220 = "", "", IFERROR(QVS220 / SUMIFS(Aux_Totales!$N:$N, Aux_Totales!$F:$F, $F224, Aux_Totales!$A:$A, Aperturas!$A$2), 0))</f>
        <v/>
      </c>
      <c r="QVT224" s="21" t="str">
        <f>IF(QVT220 = "", "", IFERROR(QVT220 / SUMIFS(Aux_Totales!$N:$N, Aux_Totales!$F:$F, $F224, Aux_Totales!$A:$A, Aperturas!$A$2), 0))</f>
        <v/>
      </c>
      <c r="QVU224" s="21" t="str">
        <f>IF(QVU220 = "", "", IFERROR(QVU220 / SUMIFS(Aux_Totales!$N:$N, Aux_Totales!$F:$F, $F224, Aux_Totales!$A:$A, Aperturas!$A$2), 0))</f>
        <v/>
      </c>
      <c r="QVV224" s="21" t="str">
        <f>IF(QVV220 = "", "", IFERROR(QVV220 / SUMIFS(Aux_Totales!$N:$N, Aux_Totales!$F:$F, $F224, Aux_Totales!$A:$A, Aperturas!$A$2), 0))</f>
        <v/>
      </c>
      <c r="QVW224" s="21" t="str">
        <f>IF(QVW220 = "", "", IFERROR(QVW220 / SUMIFS(Aux_Totales!$N:$N, Aux_Totales!$F:$F, $F224, Aux_Totales!$A:$A, Aperturas!$A$2), 0))</f>
        <v/>
      </c>
      <c r="QVX224" s="21" t="str">
        <f>IF(QVX220 = "", "", IFERROR(QVX220 / SUMIFS(Aux_Totales!$N:$N, Aux_Totales!$F:$F, $F224, Aux_Totales!$A:$A, Aperturas!$A$2), 0))</f>
        <v/>
      </c>
      <c r="QVY224" s="21" t="str">
        <f>IF(QVY220 = "", "", IFERROR(QVY220 / SUMIFS(Aux_Totales!$N:$N, Aux_Totales!$F:$F, $F224, Aux_Totales!$A:$A, Aperturas!$A$2), 0))</f>
        <v/>
      </c>
      <c r="QVZ224" s="21" t="str">
        <f>IF(QVZ220 = "", "", IFERROR(QVZ220 / SUMIFS(Aux_Totales!$N:$N, Aux_Totales!$F:$F, $F224, Aux_Totales!$A:$A, Aperturas!$A$2), 0))</f>
        <v/>
      </c>
      <c r="QWA224" s="21" t="str">
        <f>IF(QWA220 = "", "", IFERROR(QWA220 / SUMIFS(Aux_Totales!$N:$N, Aux_Totales!$F:$F, $F224, Aux_Totales!$A:$A, Aperturas!$A$2), 0))</f>
        <v/>
      </c>
      <c r="QWB224" s="21" t="str">
        <f>IF(QWB220 = "", "", IFERROR(QWB220 / SUMIFS(Aux_Totales!$N:$N, Aux_Totales!$F:$F, $F224, Aux_Totales!$A:$A, Aperturas!$A$2), 0))</f>
        <v/>
      </c>
      <c r="QWC224" s="21" t="str">
        <f>IF(QWC220 = "", "", IFERROR(QWC220 / SUMIFS(Aux_Totales!$N:$N, Aux_Totales!$F:$F, $F224, Aux_Totales!$A:$A, Aperturas!$A$2), 0))</f>
        <v/>
      </c>
      <c r="QWD224" s="21" t="str">
        <f>IF(QWD220 = "", "", IFERROR(QWD220 / SUMIFS(Aux_Totales!$N:$N, Aux_Totales!$F:$F, $F224, Aux_Totales!$A:$A, Aperturas!$A$2), 0))</f>
        <v/>
      </c>
      <c r="QWE224" s="21" t="str">
        <f>IF(QWE220 = "", "", IFERROR(QWE220 / SUMIFS(Aux_Totales!$N:$N, Aux_Totales!$F:$F, $F224, Aux_Totales!$A:$A, Aperturas!$A$2), 0))</f>
        <v/>
      </c>
      <c r="QWF224" s="21" t="str">
        <f>IF(QWF220 = "", "", IFERROR(QWF220 / SUMIFS(Aux_Totales!$N:$N, Aux_Totales!$F:$F, $F224, Aux_Totales!$A:$A, Aperturas!$A$2), 0))</f>
        <v/>
      </c>
      <c r="QWG224" s="21" t="str">
        <f>IF(QWG220 = "", "", IFERROR(QWG220 / SUMIFS(Aux_Totales!$N:$N, Aux_Totales!$F:$F, $F224, Aux_Totales!$A:$A, Aperturas!$A$2), 0))</f>
        <v/>
      </c>
      <c r="QWH224" s="21" t="str">
        <f>IF(QWH220 = "", "", IFERROR(QWH220 / SUMIFS(Aux_Totales!$N:$N, Aux_Totales!$F:$F, $F224, Aux_Totales!$A:$A, Aperturas!$A$2), 0))</f>
        <v/>
      </c>
      <c r="QWI224" s="21" t="str">
        <f>IF(QWI220 = "", "", IFERROR(QWI220 / SUMIFS(Aux_Totales!$N:$N, Aux_Totales!$F:$F, $F224, Aux_Totales!$A:$A, Aperturas!$A$2), 0))</f>
        <v/>
      </c>
      <c r="QWJ224" s="21" t="str">
        <f>IF(QWJ220 = "", "", IFERROR(QWJ220 / SUMIFS(Aux_Totales!$N:$N, Aux_Totales!$F:$F, $F224, Aux_Totales!$A:$A, Aperturas!$A$2), 0))</f>
        <v/>
      </c>
      <c r="QWK224" s="21" t="str">
        <f>IF(QWK220 = "", "", IFERROR(QWK220 / SUMIFS(Aux_Totales!$N:$N, Aux_Totales!$F:$F, $F224, Aux_Totales!$A:$A, Aperturas!$A$2), 0))</f>
        <v/>
      </c>
      <c r="QWL224" s="21" t="str">
        <f>IF(QWL220 = "", "", IFERROR(QWL220 / SUMIFS(Aux_Totales!$N:$N, Aux_Totales!$F:$F, $F224, Aux_Totales!$A:$A, Aperturas!$A$2), 0))</f>
        <v/>
      </c>
      <c r="QWM224" s="21" t="str">
        <f>IF(QWM220 = "", "", IFERROR(QWM220 / SUMIFS(Aux_Totales!$N:$N, Aux_Totales!$F:$F, $F224, Aux_Totales!$A:$A, Aperturas!$A$2), 0))</f>
        <v/>
      </c>
      <c r="QWN224" s="21" t="str">
        <f>IF(QWN220 = "", "", IFERROR(QWN220 / SUMIFS(Aux_Totales!$N:$N, Aux_Totales!$F:$F, $F224, Aux_Totales!$A:$A, Aperturas!$A$2), 0))</f>
        <v/>
      </c>
      <c r="QWO224" s="21" t="str">
        <f>IF(QWO220 = "", "", IFERROR(QWO220 / SUMIFS(Aux_Totales!$N:$N, Aux_Totales!$F:$F, $F224, Aux_Totales!$A:$A, Aperturas!$A$2), 0))</f>
        <v/>
      </c>
      <c r="QWP224" s="21" t="str">
        <f>IF(QWP220 = "", "", IFERROR(QWP220 / SUMIFS(Aux_Totales!$N:$N, Aux_Totales!$F:$F, $F224, Aux_Totales!$A:$A, Aperturas!$A$2), 0))</f>
        <v/>
      </c>
      <c r="QWQ224" s="21" t="str">
        <f>IF(QWQ220 = "", "", IFERROR(QWQ220 / SUMIFS(Aux_Totales!$N:$N, Aux_Totales!$F:$F, $F224, Aux_Totales!$A:$A, Aperturas!$A$2), 0))</f>
        <v/>
      </c>
      <c r="QWR224" s="21" t="str">
        <f>IF(QWR220 = "", "", IFERROR(QWR220 / SUMIFS(Aux_Totales!$N:$N, Aux_Totales!$F:$F, $F224, Aux_Totales!$A:$A, Aperturas!$A$2), 0))</f>
        <v/>
      </c>
      <c r="QWS224" s="21" t="str">
        <f>IF(QWS220 = "", "", IFERROR(QWS220 / SUMIFS(Aux_Totales!$N:$N, Aux_Totales!$F:$F, $F224, Aux_Totales!$A:$A, Aperturas!$A$2), 0))</f>
        <v/>
      </c>
      <c r="QWT224" s="21" t="str">
        <f>IF(QWT220 = "", "", IFERROR(QWT220 / SUMIFS(Aux_Totales!$N:$N, Aux_Totales!$F:$F, $F224, Aux_Totales!$A:$A, Aperturas!$A$2), 0))</f>
        <v/>
      </c>
      <c r="QWU224" s="21" t="str">
        <f>IF(QWU220 = "", "", IFERROR(QWU220 / SUMIFS(Aux_Totales!$N:$N, Aux_Totales!$F:$F, $F224, Aux_Totales!$A:$A, Aperturas!$A$2), 0))</f>
        <v/>
      </c>
      <c r="QWV224" s="21" t="str">
        <f>IF(QWV220 = "", "", IFERROR(QWV220 / SUMIFS(Aux_Totales!$N:$N, Aux_Totales!$F:$F, $F224, Aux_Totales!$A:$A, Aperturas!$A$2), 0))</f>
        <v/>
      </c>
      <c r="QWW224" s="21" t="str">
        <f>IF(QWW220 = "", "", IFERROR(QWW220 / SUMIFS(Aux_Totales!$N:$N, Aux_Totales!$F:$F, $F224, Aux_Totales!$A:$A, Aperturas!$A$2), 0))</f>
        <v/>
      </c>
      <c r="QWX224" s="21" t="str">
        <f>IF(QWX220 = "", "", IFERROR(QWX220 / SUMIFS(Aux_Totales!$N:$N, Aux_Totales!$F:$F, $F224, Aux_Totales!$A:$A, Aperturas!$A$2), 0))</f>
        <v/>
      </c>
      <c r="QWY224" s="21" t="str">
        <f>IF(QWY220 = "", "", IFERROR(QWY220 / SUMIFS(Aux_Totales!$N:$N, Aux_Totales!$F:$F, $F224, Aux_Totales!$A:$A, Aperturas!$A$2), 0))</f>
        <v/>
      </c>
      <c r="QWZ224" s="21" t="str">
        <f>IF(QWZ220 = "", "", IFERROR(QWZ220 / SUMIFS(Aux_Totales!$N:$N, Aux_Totales!$F:$F, $F224, Aux_Totales!$A:$A, Aperturas!$A$2), 0))</f>
        <v/>
      </c>
      <c r="QXA224" s="21" t="str">
        <f>IF(QXA220 = "", "", IFERROR(QXA220 / SUMIFS(Aux_Totales!$N:$N, Aux_Totales!$F:$F, $F224, Aux_Totales!$A:$A, Aperturas!$A$2), 0))</f>
        <v/>
      </c>
      <c r="QXB224" s="21" t="str">
        <f>IF(QXB220 = "", "", IFERROR(QXB220 / SUMIFS(Aux_Totales!$N:$N, Aux_Totales!$F:$F, $F224, Aux_Totales!$A:$A, Aperturas!$A$2), 0))</f>
        <v/>
      </c>
      <c r="QXC224" s="21" t="str">
        <f>IF(QXC220 = "", "", IFERROR(QXC220 / SUMIFS(Aux_Totales!$N:$N, Aux_Totales!$F:$F, $F224, Aux_Totales!$A:$A, Aperturas!$A$2), 0))</f>
        <v/>
      </c>
      <c r="QXD224" s="21" t="str">
        <f>IF(QXD220 = "", "", IFERROR(QXD220 / SUMIFS(Aux_Totales!$N:$N, Aux_Totales!$F:$F, $F224, Aux_Totales!$A:$A, Aperturas!$A$2), 0))</f>
        <v/>
      </c>
      <c r="QXE224" s="21" t="str">
        <f>IF(QXE220 = "", "", IFERROR(QXE220 / SUMIFS(Aux_Totales!$N:$N, Aux_Totales!$F:$F, $F224, Aux_Totales!$A:$A, Aperturas!$A$2), 0))</f>
        <v/>
      </c>
      <c r="QXF224" s="21" t="str">
        <f>IF(QXF220 = "", "", IFERROR(QXF220 / SUMIFS(Aux_Totales!$N:$N, Aux_Totales!$F:$F, $F224, Aux_Totales!$A:$A, Aperturas!$A$2), 0))</f>
        <v/>
      </c>
      <c r="QXG224" s="21" t="str">
        <f>IF(QXG220 = "", "", IFERROR(QXG220 / SUMIFS(Aux_Totales!$N:$N, Aux_Totales!$F:$F, $F224, Aux_Totales!$A:$A, Aperturas!$A$2), 0))</f>
        <v/>
      </c>
      <c r="QXH224" s="21" t="str">
        <f>IF(QXH220 = "", "", IFERROR(QXH220 / SUMIFS(Aux_Totales!$N:$N, Aux_Totales!$F:$F, $F224, Aux_Totales!$A:$A, Aperturas!$A$2), 0))</f>
        <v/>
      </c>
      <c r="QXI224" s="21" t="str">
        <f>IF(QXI220 = "", "", IFERROR(QXI220 / SUMIFS(Aux_Totales!$N:$N, Aux_Totales!$F:$F, $F224, Aux_Totales!$A:$A, Aperturas!$A$2), 0))</f>
        <v/>
      </c>
      <c r="QXJ224" s="21" t="str">
        <f>IF(QXJ220 = "", "", IFERROR(QXJ220 / SUMIFS(Aux_Totales!$N:$N, Aux_Totales!$F:$F, $F224, Aux_Totales!$A:$A, Aperturas!$A$2), 0))</f>
        <v/>
      </c>
      <c r="QXK224" s="21" t="str">
        <f>IF(QXK220 = "", "", IFERROR(QXK220 / SUMIFS(Aux_Totales!$N:$N, Aux_Totales!$F:$F, $F224, Aux_Totales!$A:$A, Aperturas!$A$2), 0))</f>
        <v/>
      </c>
      <c r="QXL224" s="21" t="str">
        <f>IF(QXL220 = "", "", IFERROR(QXL220 / SUMIFS(Aux_Totales!$N:$N, Aux_Totales!$F:$F, $F224, Aux_Totales!$A:$A, Aperturas!$A$2), 0))</f>
        <v/>
      </c>
      <c r="QXM224" s="21" t="str">
        <f>IF(QXM220 = "", "", IFERROR(QXM220 / SUMIFS(Aux_Totales!$N:$N, Aux_Totales!$F:$F, $F224, Aux_Totales!$A:$A, Aperturas!$A$2), 0))</f>
        <v/>
      </c>
      <c r="QXN224" s="21" t="str">
        <f>IF(QXN220 = "", "", IFERROR(QXN220 / SUMIFS(Aux_Totales!$N:$N, Aux_Totales!$F:$F, $F224, Aux_Totales!$A:$A, Aperturas!$A$2), 0))</f>
        <v/>
      </c>
      <c r="QXO224" s="21" t="str">
        <f>IF(QXO220 = "", "", IFERROR(QXO220 / SUMIFS(Aux_Totales!$N:$N, Aux_Totales!$F:$F, $F224, Aux_Totales!$A:$A, Aperturas!$A$2), 0))</f>
        <v/>
      </c>
      <c r="QXP224" s="21" t="str">
        <f>IF(QXP220 = "", "", IFERROR(QXP220 / SUMIFS(Aux_Totales!$N:$N, Aux_Totales!$F:$F, $F224, Aux_Totales!$A:$A, Aperturas!$A$2), 0))</f>
        <v/>
      </c>
      <c r="QXQ224" s="21" t="str">
        <f>IF(QXQ220 = "", "", IFERROR(QXQ220 / SUMIFS(Aux_Totales!$N:$N, Aux_Totales!$F:$F, $F224, Aux_Totales!$A:$A, Aperturas!$A$2), 0))</f>
        <v/>
      </c>
      <c r="QXR224" s="21" t="str">
        <f>IF(QXR220 = "", "", IFERROR(QXR220 / SUMIFS(Aux_Totales!$N:$N, Aux_Totales!$F:$F, $F224, Aux_Totales!$A:$A, Aperturas!$A$2), 0))</f>
        <v/>
      </c>
      <c r="QXS224" s="21" t="str">
        <f>IF(QXS220 = "", "", IFERROR(QXS220 / SUMIFS(Aux_Totales!$N:$N, Aux_Totales!$F:$F, $F224, Aux_Totales!$A:$A, Aperturas!$A$2), 0))</f>
        <v/>
      </c>
      <c r="QXT224" s="21" t="str">
        <f>IF(QXT220 = "", "", IFERROR(QXT220 / SUMIFS(Aux_Totales!$N:$N, Aux_Totales!$F:$F, $F224, Aux_Totales!$A:$A, Aperturas!$A$2), 0))</f>
        <v/>
      </c>
      <c r="QXU224" s="21" t="str">
        <f>IF(QXU220 = "", "", IFERROR(QXU220 / SUMIFS(Aux_Totales!$N:$N, Aux_Totales!$F:$F, $F224, Aux_Totales!$A:$A, Aperturas!$A$2), 0))</f>
        <v/>
      </c>
      <c r="QXV224" s="21" t="str">
        <f>IF(QXV220 = "", "", IFERROR(QXV220 / SUMIFS(Aux_Totales!$N:$N, Aux_Totales!$F:$F, $F224, Aux_Totales!$A:$A, Aperturas!$A$2), 0))</f>
        <v/>
      </c>
      <c r="QXW224" s="21" t="str">
        <f>IF(QXW220 = "", "", IFERROR(QXW220 / SUMIFS(Aux_Totales!$N:$N, Aux_Totales!$F:$F, $F224, Aux_Totales!$A:$A, Aperturas!$A$2), 0))</f>
        <v/>
      </c>
      <c r="QXX224" s="21" t="str">
        <f>IF(QXX220 = "", "", IFERROR(QXX220 / SUMIFS(Aux_Totales!$N:$N, Aux_Totales!$F:$F, $F224, Aux_Totales!$A:$A, Aperturas!$A$2), 0))</f>
        <v/>
      </c>
      <c r="QXY224" s="21" t="str">
        <f>IF(QXY220 = "", "", IFERROR(QXY220 / SUMIFS(Aux_Totales!$N:$N, Aux_Totales!$F:$F, $F224, Aux_Totales!$A:$A, Aperturas!$A$2), 0))</f>
        <v/>
      </c>
      <c r="QXZ224" s="21" t="str">
        <f>IF(QXZ220 = "", "", IFERROR(QXZ220 / SUMIFS(Aux_Totales!$N:$N, Aux_Totales!$F:$F, $F224, Aux_Totales!$A:$A, Aperturas!$A$2), 0))</f>
        <v/>
      </c>
      <c r="QYA224" s="21" t="str">
        <f>IF(QYA220 = "", "", IFERROR(QYA220 / SUMIFS(Aux_Totales!$N:$N, Aux_Totales!$F:$F, $F224, Aux_Totales!$A:$A, Aperturas!$A$2), 0))</f>
        <v/>
      </c>
      <c r="QYB224" s="21" t="str">
        <f>IF(QYB220 = "", "", IFERROR(QYB220 / SUMIFS(Aux_Totales!$N:$N, Aux_Totales!$F:$F, $F224, Aux_Totales!$A:$A, Aperturas!$A$2), 0))</f>
        <v/>
      </c>
      <c r="QYC224" s="21" t="str">
        <f>IF(QYC220 = "", "", IFERROR(QYC220 / SUMIFS(Aux_Totales!$N:$N, Aux_Totales!$F:$F, $F224, Aux_Totales!$A:$A, Aperturas!$A$2), 0))</f>
        <v/>
      </c>
      <c r="QYD224" s="21" t="str">
        <f>IF(QYD220 = "", "", IFERROR(QYD220 / SUMIFS(Aux_Totales!$N:$N, Aux_Totales!$F:$F, $F224, Aux_Totales!$A:$A, Aperturas!$A$2), 0))</f>
        <v/>
      </c>
      <c r="QYE224" s="21" t="str">
        <f>IF(QYE220 = "", "", IFERROR(QYE220 / SUMIFS(Aux_Totales!$N:$N, Aux_Totales!$F:$F, $F224, Aux_Totales!$A:$A, Aperturas!$A$2), 0))</f>
        <v/>
      </c>
      <c r="QYF224" s="21" t="str">
        <f>IF(QYF220 = "", "", IFERROR(QYF220 / SUMIFS(Aux_Totales!$N:$N, Aux_Totales!$F:$F, $F224, Aux_Totales!$A:$A, Aperturas!$A$2), 0))</f>
        <v/>
      </c>
      <c r="QYG224" s="21" t="str">
        <f>IF(QYG220 = "", "", IFERROR(QYG220 / SUMIFS(Aux_Totales!$N:$N, Aux_Totales!$F:$F, $F224, Aux_Totales!$A:$A, Aperturas!$A$2), 0))</f>
        <v/>
      </c>
      <c r="QYH224" s="21" t="str">
        <f>IF(QYH220 = "", "", IFERROR(QYH220 / SUMIFS(Aux_Totales!$N:$N, Aux_Totales!$F:$F, $F224, Aux_Totales!$A:$A, Aperturas!$A$2), 0))</f>
        <v/>
      </c>
      <c r="QYI224" s="21" t="str">
        <f>IF(QYI220 = "", "", IFERROR(QYI220 / SUMIFS(Aux_Totales!$N:$N, Aux_Totales!$F:$F, $F224, Aux_Totales!$A:$A, Aperturas!$A$2), 0))</f>
        <v/>
      </c>
      <c r="QYJ224" s="21" t="str">
        <f>IF(QYJ220 = "", "", IFERROR(QYJ220 / SUMIFS(Aux_Totales!$N:$N, Aux_Totales!$F:$F, $F224, Aux_Totales!$A:$A, Aperturas!$A$2), 0))</f>
        <v/>
      </c>
      <c r="QYK224" s="21" t="str">
        <f>IF(QYK220 = "", "", IFERROR(QYK220 / SUMIFS(Aux_Totales!$N:$N, Aux_Totales!$F:$F, $F224, Aux_Totales!$A:$A, Aperturas!$A$2), 0))</f>
        <v/>
      </c>
      <c r="QYL224" s="21" t="str">
        <f>IF(QYL220 = "", "", IFERROR(QYL220 / SUMIFS(Aux_Totales!$N:$N, Aux_Totales!$F:$F, $F224, Aux_Totales!$A:$A, Aperturas!$A$2), 0))</f>
        <v/>
      </c>
      <c r="QYM224" s="21" t="str">
        <f>IF(QYM220 = "", "", IFERROR(QYM220 / SUMIFS(Aux_Totales!$N:$N, Aux_Totales!$F:$F, $F224, Aux_Totales!$A:$A, Aperturas!$A$2), 0))</f>
        <v/>
      </c>
      <c r="QYN224" s="21" t="str">
        <f>IF(QYN220 = "", "", IFERROR(QYN220 / SUMIFS(Aux_Totales!$N:$N, Aux_Totales!$F:$F, $F224, Aux_Totales!$A:$A, Aperturas!$A$2), 0))</f>
        <v/>
      </c>
      <c r="QYO224" s="21" t="str">
        <f>IF(QYO220 = "", "", IFERROR(QYO220 / SUMIFS(Aux_Totales!$N:$N, Aux_Totales!$F:$F, $F224, Aux_Totales!$A:$A, Aperturas!$A$2), 0))</f>
        <v/>
      </c>
      <c r="QYP224" s="21" t="str">
        <f>IF(QYP220 = "", "", IFERROR(QYP220 / SUMIFS(Aux_Totales!$N:$N, Aux_Totales!$F:$F, $F224, Aux_Totales!$A:$A, Aperturas!$A$2), 0))</f>
        <v/>
      </c>
      <c r="QYQ224" s="21" t="str">
        <f>IF(QYQ220 = "", "", IFERROR(QYQ220 / SUMIFS(Aux_Totales!$N:$N, Aux_Totales!$F:$F, $F224, Aux_Totales!$A:$A, Aperturas!$A$2), 0))</f>
        <v/>
      </c>
      <c r="QYR224" s="21" t="str">
        <f>IF(QYR220 = "", "", IFERROR(QYR220 / SUMIFS(Aux_Totales!$N:$N, Aux_Totales!$F:$F, $F224, Aux_Totales!$A:$A, Aperturas!$A$2), 0))</f>
        <v/>
      </c>
      <c r="QYS224" s="21" t="str">
        <f>IF(QYS220 = "", "", IFERROR(QYS220 / SUMIFS(Aux_Totales!$N:$N, Aux_Totales!$F:$F, $F224, Aux_Totales!$A:$A, Aperturas!$A$2), 0))</f>
        <v/>
      </c>
      <c r="QYT224" s="21" t="str">
        <f>IF(QYT220 = "", "", IFERROR(QYT220 / SUMIFS(Aux_Totales!$N:$N, Aux_Totales!$F:$F, $F224, Aux_Totales!$A:$A, Aperturas!$A$2), 0))</f>
        <v/>
      </c>
      <c r="QYU224" s="21" t="str">
        <f>IF(QYU220 = "", "", IFERROR(QYU220 / SUMIFS(Aux_Totales!$N:$N, Aux_Totales!$F:$F, $F224, Aux_Totales!$A:$A, Aperturas!$A$2), 0))</f>
        <v/>
      </c>
      <c r="QYV224" s="21" t="str">
        <f>IF(QYV220 = "", "", IFERROR(QYV220 / SUMIFS(Aux_Totales!$N:$N, Aux_Totales!$F:$F, $F224, Aux_Totales!$A:$A, Aperturas!$A$2), 0))</f>
        <v/>
      </c>
      <c r="QYW224" s="21" t="str">
        <f>IF(QYW220 = "", "", IFERROR(QYW220 / SUMIFS(Aux_Totales!$N:$N, Aux_Totales!$F:$F, $F224, Aux_Totales!$A:$A, Aperturas!$A$2), 0))</f>
        <v/>
      </c>
      <c r="QYX224" s="21" t="str">
        <f>IF(QYX220 = "", "", IFERROR(QYX220 / SUMIFS(Aux_Totales!$N:$N, Aux_Totales!$F:$F, $F224, Aux_Totales!$A:$A, Aperturas!$A$2), 0))</f>
        <v/>
      </c>
      <c r="QYY224" s="21" t="str">
        <f>IF(QYY220 = "", "", IFERROR(QYY220 / SUMIFS(Aux_Totales!$N:$N, Aux_Totales!$F:$F, $F224, Aux_Totales!$A:$A, Aperturas!$A$2), 0))</f>
        <v/>
      </c>
      <c r="QYZ224" s="21" t="str">
        <f>IF(QYZ220 = "", "", IFERROR(QYZ220 / SUMIFS(Aux_Totales!$N:$N, Aux_Totales!$F:$F, $F224, Aux_Totales!$A:$A, Aperturas!$A$2), 0))</f>
        <v/>
      </c>
      <c r="QZA224" s="21" t="str">
        <f>IF(QZA220 = "", "", IFERROR(QZA220 / SUMIFS(Aux_Totales!$N:$N, Aux_Totales!$F:$F, $F224, Aux_Totales!$A:$A, Aperturas!$A$2), 0))</f>
        <v/>
      </c>
      <c r="QZB224" s="21" t="str">
        <f>IF(QZB220 = "", "", IFERROR(QZB220 / SUMIFS(Aux_Totales!$N:$N, Aux_Totales!$F:$F, $F224, Aux_Totales!$A:$A, Aperturas!$A$2), 0))</f>
        <v/>
      </c>
      <c r="QZC224" s="21" t="str">
        <f>IF(QZC220 = "", "", IFERROR(QZC220 / SUMIFS(Aux_Totales!$N:$N, Aux_Totales!$F:$F, $F224, Aux_Totales!$A:$A, Aperturas!$A$2), 0))</f>
        <v/>
      </c>
      <c r="QZD224" s="21" t="str">
        <f>IF(QZD220 = "", "", IFERROR(QZD220 / SUMIFS(Aux_Totales!$N:$N, Aux_Totales!$F:$F, $F224, Aux_Totales!$A:$A, Aperturas!$A$2), 0))</f>
        <v/>
      </c>
      <c r="QZE224" s="21" t="str">
        <f>IF(QZE220 = "", "", IFERROR(QZE220 / SUMIFS(Aux_Totales!$N:$N, Aux_Totales!$F:$F, $F224, Aux_Totales!$A:$A, Aperturas!$A$2), 0))</f>
        <v/>
      </c>
      <c r="QZF224" s="21" t="str">
        <f>IF(QZF220 = "", "", IFERROR(QZF220 / SUMIFS(Aux_Totales!$N:$N, Aux_Totales!$F:$F, $F224, Aux_Totales!$A:$A, Aperturas!$A$2), 0))</f>
        <v/>
      </c>
      <c r="QZG224" s="21" t="str">
        <f>IF(QZG220 = "", "", IFERROR(QZG220 / SUMIFS(Aux_Totales!$N:$N, Aux_Totales!$F:$F, $F224, Aux_Totales!$A:$A, Aperturas!$A$2), 0))</f>
        <v/>
      </c>
      <c r="QZH224" s="21" t="str">
        <f>IF(QZH220 = "", "", IFERROR(QZH220 / SUMIFS(Aux_Totales!$N:$N, Aux_Totales!$F:$F, $F224, Aux_Totales!$A:$A, Aperturas!$A$2), 0))</f>
        <v/>
      </c>
      <c r="QZI224" s="21" t="str">
        <f>IF(QZI220 = "", "", IFERROR(QZI220 / SUMIFS(Aux_Totales!$N:$N, Aux_Totales!$F:$F, $F224, Aux_Totales!$A:$A, Aperturas!$A$2), 0))</f>
        <v/>
      </c>
      <c r="QZJ224" s="21" t="str">
        <f>IF(QZJ220 = "", "", IFERROR(QZJ220 / SUMIFS(Aux_Totales!$N:$N, Aux_Totales!$F:$F, $F224, Aux_Totales!$A:$A, Aperturas!$A$2), 0))</f>
        <v/>
      </c>
      <c r="QZK224" s="21" t="str">
        <f>IF(QZK220 = "", "", IFERROR(QZK220 / SUMIFS(Aux_Totales!$N:$N, Aux_Totales!$F:$F, $F224, Aux_Totales!$A:$A, Aperturas!$A$2), 0))</f>
        <v/>
      </c>
      <c r="QZL224" s="21" t="str">
        <f>IF(QZL220 = "", "", IFERROR(QZL220 / SUMIFS(Aux_Totales!$N:$N, Aux_Totales!$F:$F, $F224, Aux_Totales!$A:$A, Aperturas!$A$2), 0))</f>
        <v/>
      </c>
      <c r="QZM224" s="21" t="str">
        <f>IF(QZM220 = "", "", IFERROR(QZM220 / SUMIFS(Aux_Totales!$N:$N, Aux_Totales!$F:$F, $F224, Aux_Totales!$A:$A, Aperturas!$A$2), 0))</f>
        <v/>
      </c>
      <c r="QZN224" s="21" t="str">
        <f>IF(QZN220 = "", "", IFERROR(QZN220 / SUMIFS(Aux_Totales!$N:$N, Aux_Totales!$F:$F, $F224, Aux_Totales!$A:$A, Aperturas!$A$2), 0))</f>
        <v/>
      </c>
      <c r="QZO224" s="21" t="str">
        <f>IF(QZO220 = "", "", IFERROR(QZO220 / SUMIFS(Aux_Totales!$N:$N, Aux_Totales!$F:$F, $F224, Aux_Totales!$A:$A, Aperturas!$A$2), 0))</f>
        <v/>
      </c>
      <c r="QZP224" s="21" t="str">
        <f>IF(QZP220 = "", "", IFERROR(QZP220 / SUMIFS(Aux_Totales!$N:$N, Aux_Totales!$F:$F, $F224, Aux_Totales!$A:$A, Aperturas!$A$2), 0))</f>
        <v/>
      </c>
      <c r="QZQ224" s="21" t="str">
        <f>IF(QZQ220 = "", "", IFERROR(QZQ220 / SUMIFS(Aux_Totales!$N:$N, Aux_Totales!$F:$F, $F224, Aux_Totales!$A:$A, Aperturas!$A$2), 0))</f>
        <v/>
      </c>
      <c r="QZR224" s="21" t="str">
        <f>IF(QZR220 = "", "", IFERROR(QZR220 / SUMIFS(Aux_Totales!$N:$N, Aux_Totales!$F:$F, $F224, Aux_Totales!$A:$A, Aperturas!$A$2), 0))</f>
        <v/>
      </c>
      <c r="QZS224" s="21" t="str">
        <f>IF(QZS220 = "", "", IFERROR(QZS220 / SUMIFS(Aux_Totales!$N:$N, Aux_Totales!$F:$F, $F224, Aux_Totales!$A:$A, Aperturas!$A$2), 0))</f>
        <v/>
      </c>
      <c r="QZT224" s="21" t="str">
        <f>IF(QZT220 = "", "", IFERROR(QZT220 / SUMIFS(Aux_Totales!$N:$N, Aux_Totales!$F:$F, $F224, Aux_Totales!$A:$A, Aperturas!$A$2), 0))</f>
        <v/>
      </c>
      <c r="QZU224" s="21" t="str">
        <f>IF(QZU220 = "", "", IFERROR(QZU220 / SUMIFS(Aux_Totales!$N:$N, Aux_Totales!$F:$F, $F224, Aux_Totales!$A:$A, Aperturas!$A$2), 0))</f>
        <v/>
      </c>
      <c r="QZV224" s="21" t="str">
        <f>IF(QZV220 = "", "", IFERROR(QZV220 / SUMIFS(Aux_Totales!$N:$N, Aux_Totales!$F:$F, $F224, Aux_Totales!$A:$A, Aperturas!$A$2), 0))</f>
        <v/>
      </c>
      <c r="QZW224" s="21" t="str">
        <f>IF(QZW220 = "", "", IFERROR(QZW220 / SUMIFS(Aux_Totales!$N:$N, Aux_Totales!$F:$F, $F224, Aux_Totales!$A:$A, Aperturas!$A$2), 0))</f>
        <v/>
      </c>
      <c r="QZX224" s="21" t="str">
        <f>IF(QZX220 = "", "", IFERROR(QZX220 / SUMIFS(Aux_Totales!$N:$N, Aux_Totales!$F:$F, $F224, Aux_Totales!$A:$A, Aperturas!$A$2), 0))</f>
        <v/>
      </c>
      <c r="QZY224" s="21" t="str">
        <f>IF(QZY220 = "", "", IFERROR(QZY220 / SUMIFS(Aux_Totales!$N:$N, Aux_Totales!$F:$F, $F224, Aux_Totales!$A:$A, Aperturas!$A$2), 0))</f>
        <v/>
      </c>
      <c r="QZZ224" s="21" t="str">
        <f>IF(QZZ220 = "", "", IFERROR(QZZ220 / SUMIFS(Aux_Totales!$N:$N, Aux_Totales!$F:$F, $F224, Aux_Totales!$A:$A, Aperturas!$A$2), 0))</f>
        <v/>
      </c>
      <c r="RAA224" s="21" t="str">
        <f>IF(RAA220 = "", "", IFERROR(RAA220 / SUMIFS(Aux_Totales!$N:$N, Aux_Totales!$F:$F, $F224, Aux_Totales!$A:$A, Aperturas!$A$2), 0))</f>
        <v/>
      </c>
      <c r="RAB224" s="21" t="str">
        <f>IF(RAB220 = "", "", IFERROR(RAB220 / SUMIFS(Aux_Totales!$N:$N, Aux_Totales!$F:$F, $F224, Aux_Totales!$A:$A, Aperturas!$A$2), 0))</f>
        <v/>
      </c>
      <c r="RAC224" s="21" t="str">
        <f>IF(RAC220 = "", "", IFERROR(RAC220 / SUMIFS(Aux_Totales!$N:$N, Aux_Totales!$F:$F, $F224, Aux_Totales!$A:$A, Aperturas!$A$2), 0))</f>
        <v/>
      </c>
      <c r="RAD224" s="21" t="str">
        <f>IF(RAD220 = "", "", IFERROR(RAD220 / SUMIFS(Aux_Totales!$N:$N, Aux_Totales!$F:$F, $F224, Aux_Totales!$A:$A, Aperturas!$A$2), 0))</f>
        <v/>
      </c>
      <c r="RAE224" s="21" t="str">
        <f>IF(RAE220 = "", "", IFERROR(RAE220 / SUMIFS(Aux_Totales!$N:$N, Aux_Totales!$F:$F, $F224, Aux_Totales!$A:$A, Aperturas!$A$2), 0))</f>
        <v/>
      </c>
      <c r="RAF224" s="21" t="str">
        <f>IF(RAF220 = "", "", IFERROR(RAF220 / SUMIFS(Aux_Totales!$N:$N, Aux_Totales!$F:$F, $F224, Aux_Totales!$A:$A, Aperturas!$A$2), 0))</f>
        <v/>
      </c>
      <c r="RAG224" s="21" t="str">
        <f>IF(RAG220 = "", "", IFERROR(RAG220 / SUMIFS(Aux_Totales!$N:$N, Aux_Totales!$F:$F, $F224, Aux_Totales!$A:$A, Aperturas!$A$2), 0))</f>
        <v/>
      </c>
      <c r="RAH224" s="21" t="str">
        <f>IF(RAH220 = "", "", IFERROR(RAH220 / SUMIFS(Aux_Totales!$N:$N, Aux_Totales!$F:$F, $F224, Aux_Totales!$A:$A, Aperturas!$A$2), 0))</f>
        <v/>
      </c>
      <c r="RAI224" s="21" t="str">
        <f>IF(RAI220 = "", "", IFERROR(RAI220 / SUMIFS(Aux_Totales!$N:$N, Aux_Totales!$F:$F, $F224, Aux_Totales!$A:$A, Aperturas!$A$2), 0))</f>
        <v/>
      </c>
      <c r="RAJ224" s="21" t="str">
        <f>IF(RAJ220 = "", "", IFERROR(RAJ220 / SUMIFS(Aux_Totales!$N:$N, Aux_Totales!$F:$F, $F224, Aux_Totales!$A:$A, Aperturas!$A$2), 0))</f>
        <v/>
      </c>
      <c r="RAK224" s="21" t="str">
        <f>IF(RAK220 = "", "", IFERROR(RAK220 / SUMIFS(Aux_Totales!$N:$N, Aux_Totales!$F:$F, $F224, Aux_Totales!$A:$A, Aperturas!$A$2), 0))</f>
        <v/>
      </c>
      <c r="RAL224" s="21" t="str">
        <f>IF(RAL220 = "", "", IFERROR(RAL220 / SUMIFS(Aux_Totales!$N:$N, Aux_Totales!$F:$F, $F224, Aux_Totales!$A:$A, Aperturas!$A$2), 0))</f>
        <v/>
      </c>
      <c r="RAM224" s="21" t="str">
        <f>IF(RAM220 = "", "", IFERROR(RAM220 / SUMIFS(Aux_Totales!$N:$N, Aux_Totales!$F:$F, $F224, Aux_Totales!$A:$A, Aperturas!$A$2), 0))</f>
        <v/>
      </c>
      <c r="RAN224" s="21" t="str">
        <f>IF(RAN220 = "", "", IFERROR(RAN220 / SUMIFS(Aux_Totales!$N:$N, Aux_Totales!$F:$F, $F224, Aux_Totales!$A:$A, Aperturas!$A$2), 0))</f>
        <v/>
      </c>
      <c r="RAO224" s="21" t="str">
        <f>IF(RAO220 = "", "", IFERROR(RAO220 / SUMIFS(Aux_Totales!$N:$N, Aux_Totales!$F:$F, $F224, Aux_Totales!$A:$A, Aperturas!$A$2), 0))</f>
        <v/>
      </c>
      <c r="RAP224" s="21" t="str">
        <f>IF(RAP220 = "", "", IFERROR(RAP220 / SUMIFS(Aux_Totales!$N:$N, Aux_Totales!$F:$F, $F224, Aux_Totales!$A:$A, Aperturas!$A$2), 0))</f>
        <v/>
      </c>
      <c r="RAQ224" s="21" t="str">
        <f>IF(RAQ220 = "", "", IFERROR(RAQ220 / SUMIFS(Aux_Totales!$N:$N, Aux_Totales!$F:$F, $F224, Aux_Totales!$A:$A, Aperturas!$A$2), 0))</f>
        <v/>
      </c>
      <c r="RAR224" s="21" t="str">
        <f>IF(RAR220 = "", "", IFERROR(RAR220 / SUMIFS(Aux_Totales!$N:$N, Aux_Totales!$F:$F, $F224, Aux_Totales!$A:$A, Aperturas!$A$2), 0))</f>
        <v/>
      </c>
      <c r="RAS224" s="21" t="str">
        <f>IF(RAS220 = "", "", IFERROR(RAS220 / SUMIFS(Aux_Totales!$N:$N, Aux_Totales!$F:$F, $F224, Aux_Totales!$A:$A, Aperturas!$A$2), 0))</f>
        <v/>
      </c>
      <c r="RAT224" s="21" t="str">
        <f>IF(RAT220 = "", "", IFERROR(RAT220 / SUMIFS(Aux_Totales!$N:$N, Aux_Totales!$F:$F, $F224, Aux_Totales!$A:$A, Aperturas!$A$2), 0))</f>
        <v/>
      </c>
      <c r="RAU224" s="21" t="str">
        <f>IF(RAU220 = "", "", IFERROR(RAU220 / SUMIFS(Aux_Totales!$N:$N, Aux_Totales!$F:$F, $F224, Aux_Totales!$A:$A, Aperturas!$A$2), 0))</f>
        <v/>
      </c>
      <c r="RAV224" s="21" t="str">
        <f>IF(RAV220 = "", "", IFERROR(RAV220 / SUMIFS(Aux_Totales!$N:$N, Aux_Totales!$F:$F, $F224, Aux_Totales!$A:$A, Aperturas!$A$2), 0))</f>
        <v/>
      </c>
      <c r="RAW224" s="21" t="str">
        <f>IF(RAW220 = "", "", IFERROR(RAW220 / SUMIFS(Aux_Totales!$N:$N, Aux_Totales!$F:$F, $F224, Aux_Totales!$A:$A, Aperturas!$A$2), 0))</f>
        <v/>
      </c>
      <c r="RAX224" s="21" t="str">
        <f>IF(RAX220 = "", "", IFERROR(RAX220 / SUMIFS(Aux_Totales!$N:$N, Aux_Totales!$F:$F, $F224, Aux_Totales!$A:$A, Aperturas!$A$2), 0))</f>
        <v/>
      </c>
      <c r="RAY224" s="21" t="str">
        <f>IF(RAY220 = "", "", IFERROR(RAY220 / SUMIFS(Aux_Totales!$N:$N, Aux_Totales!$F:$F, $F224, Aux_Totales!$A:$A, Aperturas!$A$2), 0))</f>
        <v/>
      </c>
      <c r="RAZ224" s="21" t="str">
        <f>IF(RAZ220 = "", "", IFERROR(RAZ220 / SUMIFS(Aux_Totales!$N:$N, Aux_Totales!$F:$F, $F224, Aux_Totales!$A:$A, Aperturas!$A$2), 0))</f>
        <v/>
      </c>
      <c r="RBA224" s="21" t="str">
        <f>IF(RBA220 = "", "", IFERROR(RBA220 / SUMIFS(Aux_Totales!$N:$N, Aux_Totales!$F:$F, $F224, Aux_Totales!$A:$A, Aperturas!$A$2), 0))</f>
        <v/>
      </c>
      <c r="RBB224" s="21" t="str">
        <f>IF(RBB220 = "", "", IFERROR(RBB220 / SUMIFS(Aux_Totales!$N:$N, Aux_Totales!$F:$F, $F224, Aux_Totales!$A:$A, Aperturas!$A$2), 0))</f>
        <v/>
      </c>
      <c r="RBC224" s="21" t="str">
        <f>IF(RBC220 = "", "", IFERROR(RBC220 / SUMIFS(Aux_Totales!$N:$N, Aux_Totales!$F:$F, $F224, Aux_Totales!$A:$A, Aperturas!$A$2), 0))</f>
        <v/>
      </c>
      <c r="RBD224" s="21" t="str">
        <f>IF(RBD220 = "", "", IFERROR(RBD220 / SUMIFS(Aux_Totales!$N:$N, Aux_Totales!$F:$F, $F224, Aux_Totales!$A:$A, Aperturas!$A$2), 0))</f>
        <v/>
      </c>
      <c r="RBE224" s="21" t="str">
        <f>IF(RBE220 = "", "", IFERROR(RBE220 / SUMIFS(Aux_Totales!$N:$N, Aux_Totales!$F:$F, $F224, Aux_Totales!$A:$A, Aperturas!$A$2), 0))</f>
        <v/>
      </c>
      <c r="RBF224" s="21" t="str">
        <f>IF(RBF220 = "", "", IFERROR(RBF220 / SUMIFS(Aux_Totales!$N:$N, Aux_Totales!$F:$F, $F224, Aux_Totales!$A:$A, Aperturas!$A$2), 0))</f>
        <v/>
      </c>
      <c r="RBG224" s="21" t="str">
        <f>IF(RBG220 = "", "", IFERROR(RBG220 / SUMIFS(Aux_Totales!$N:$N, Aux_Totales!$F:$F, $F224, Aux_Totales!$A:$A, Aperturas!$A$2), 0))</f>
        <v/>
      </c>
      <c r="RBH224" s="21" t="str">
        <f>IF(RBH220 = "", "", IFERROR(RBH220 / SUMIFS(Aux_Totales!$N:$N, Aux_Totales!$F:$F, $F224, Aux_Totales!$A:$A, Aperturas!$A$2), 0))</f>
        <v/>
      </c>
      <c r="RBI224" s="21" t="str">
        <f>IF(RBI220 = "", "", IFERROR(RBI220 / SUMIFS(Aux_Totales!$N:$N, Aux_Totales!$F:$F, $F224, Aux_Totales!$A:$A, Aperturas!$A$2), 0))</f>
        <v/>
      </c>
      <c r="RBJ224" s="21" t="str">
        <f>IF(RBJ220 = "", "", IFERROR(RBJ220 / SUMIFS(Aux_Totales!$N:$N, Aux_Totales!$F:$F, $F224, Aux_Totales!$A:$A, Aperturas!$A$2), 0))</f>
        <v/>
      </c>
      <c r="RBK224" s="21" t="str">
        <f>IF(RBK220 = "", "", IFERROR(RBK220 / SUMIFS(Aux_Totales!$N:$N, Aux_Totales!$F:$F, $F224, Aux_Totales!$A:$A, Aperturas!$A$2), 0))</f>
        <v/>
      </c>
      <c r="RBL224" s="21" t="str">
        <f>IF(RBL220 = "", "", IFERROR(RBL220 / SUMIFS(Aux_Totales!$N:$N, Aux_Totales!$F:$F, $F224, Aux_Totales!$A:$A, Aperturas!$A$2), 0))</f>
        <v/>
      </c>
      <c r="RBM224" s="21" t="str">
        <f>IF(RBM220 = "", "", IFERROR(RBM220 / SUMIFS(Aux_Totales!$N:$N, Aux_Totales!$F:$F, $F224, Aux_Totales!$A:$A, Aperturas!$A$2), 0))</f>
        <v/>
      </c>
      <c r="RBN224" s="21" t="str">
        <f>IF(RBN220 = "", "", IFERROR(RBN220 / SUMIFS(Aux_Totales!$N:$N, Aux_Totales!$F:$F, $F224, Aux_Totales!$A:$A, Aperturas!$A$2), 0))</f>
        <v/>
      </c>
      <c r="RBO224" s="21" t="str">
        <f>IF(RBO220 = "", "", IFERROR(RBO220 / SUMIFS(Aux_Totales!$N:$N, Aux_Totales!$F:$F, $F224, Aux_Totales!$A:$A, Aperturas!$A$2), 0))</f>
        <v/>
      </c>
      <c r="RBP224" s="21" t="str">
        <f>IF(RBP220 = "", "", IFERROR(RBP220 / SUMIFS(Aux_Totales!$N:$N, Aux_Totales!$F:$F, $F224, Aux_Totales!$A:$A, Aperturas!$A$2), 0))</f>
        <v/>
      </c>
      <c r="RBQ224" s="21" t="str">
        <f>IF(RBQ220 = "", "", IFERROR(RBQ220 / SUMIFS(Aux_Totales!$N:$N, Aux_Totales!$F:$F, $F224, Aux_Totales!$A:$A, Aperturas!$A$2), 0))</f>
        <v/>
      </c>
      <c r="RBR224" s="21" t="str">
        <f>IF(RBR220 = "", "", IFERROR(RBR220 / SUMIFS(Aux_Totales!$N:$N, Aux_Totales!$F:$F, $F224, Aux_Totales!$A:$A, Aperturas!$A$2), 0))</f>
        <v/>
      </c>
      <c r="RBS224" s="21" t="str">
        <f>IF(RBS220 = "", "", IFERROR(RBS220 / SUMIFS(Aux_Totales!$N:$N, Aux_Totales!$F:$F, $F224, Aux_Totales!$A:$A, Aperturas!$A$2), 0))</f>
        <v/>
      </c>
      <c r="RBT224" s="21" t="str">
        <f>IF(RBT220 = "", "", IFERROR(RBT220 / SUMIFS(Aux_Totales!$N:$N, Aux_Totales!$F:$F, $F224, Aux_Totales!$A:$A, Aperturas!$A$2), 0))</f>
        <v/>
      </c>
      <c r="RBU224" s="21" t="str">
        <f>IF(RBU220 = "", "", IFERROR(RBU220 / SUMIFS(Aux_Totales!$N:$N, Aux_Totales!$F:$F, $F224, Aux_Totales!$A:$A, Aperturas!$A$2), 0))</f>
        <v/>
      </c>
      <c r="RBV224" s="21" t="str">
        <f>IF(RBV220 = "", "", IFERROR(RBV220 / SUMIFS(Aux_Totales!$N:$N, Aux_Totales!$F:$F, $F224, Aux_Totales!$A:$A, Aperturas!$A$2), 0))</f>
        <v/>
      </c>
      <c r="RBW224" s="21" t="str">
        <f>IF(RBW220 = "", "", IFERROR(RBW220 / SUMIFS(Aux_Totales!$N:$N, Aux_Totales!$F:$F, $F224, Aux_Totales!$A:$A, Aperturas!$A$2), 0))</f>
        <v/>
      </c>
      <c r="RBX224" s="21" t="str">
        <f>IF(RBX220 = "", "", IFERROR(RBX220 / SUMIFS(Aux_Totales!$N:$N, Aux_Totales!$F:$F, $F224, Aux_Totales!$A:$A, Aperturas!$A$2), 0))</f>
        <v/>
      </c>
      <c r="RBY224" s="21" t="str">
        <f>IF(RBY220 = "", "", IFERROR(RBY220 / SUMIFS(Aux_Totales!$N:$N, Aux_Totales!$F:$F, $F224, Aux_Totales!$A:$A, Aperturas!$A$2), 0))</f>
        <v/>
      </c>
      <c r="RBZ224" s="21" t="str">
        <f>IF(RBZ220 = "", "", IFERROR(RBZ220 / SUMIFS(Aux_Totales!$N:$N, Aux_Totales!$F:$F, $F224, Aux_Totales!$A:$A, Aperturas!$A$2), 0))</f>
        <v/>
      </c>
      <c r="RCA224" s="21" t="str">
        <f>IF(RCA220 = "", "", IFERROR(RCA220 / SUMIFS(Aux_Totales!$N:$N, Aux_Totales!$F:$F, $F224, Aux_Totales!$A:$A, Aperturas!$A$2), 0))</f>
        <v/>
      </c>
      <c r="RCB224" s="21" t="str">
        <f>IF(RCB220 = "", "", IFERROR(RCB220 / SUMIFS(Aux_Totales!$N:$N, Aux_Totales!$F:$F, $F224, Aux_Totales!$A:$A, Aperturas!$A$2), 0))</f>
        <v/>
      </c>
      <c r="RCC224" s="21" t="str">
        <f>IF(RCC220 = "", "", IFERROR(RCC220 / SUMIFS(Aux_Totales!$N:$N, Aux_Totales!$F:$F, $F224, Aux_Totales!$A:$A, Aperturas!$A$2), 0))</f>
        <v/>
      </c>
      <c r="RCD224" s="21" t="str">
        <f>IF(RCD220 = "", "", IFERROR(RCD220 / SUMIFS(Aux_Totales!$N:$N, Aux_Totales!$F:$F, $F224, Aux_Totales!$A:$A, Aperturas!$A$2), 0))</f>
        <v/>
      </c>
      <c r="RCE224" s="21" t="str">
        <f>IF(RCE220 = "", "", IFERROR(RCE220 / SUMIFS(Aux_Totales!$N:$N, Aux_Totales!$F:$F, $F224, Aux_Totales!$A:$A, Aperturas!$A$2), 0))</f>
        <v/>
      </c>
      <c r="RCF224" s="21" t="str">
        <f>IF(RCF220 = "", "", IFERROR(RCF220 / SUMIFS(Aux_Totales!$N:$N, Aux_Totales!$F:$F, $F224, Aux_Totales!$A:$A, Aperturas!$A$2), 0))</f>
        <v/>
      </c>
      <c r="RCG224" s="21" t="str">
        <f>IF(RCG220 = "", "", IFERROR(RCG220 / SUMIFS(Aux_Totales!$N:$N, Aux_Totales!$F:$F, $F224, Aux_Totales!$A:$A, Aperturas!$A$2), 0))</f>
        <v/>
      </c>
      <c r="RCH224" s="21" t="str">
        <f>IF(RCH220 = "", "", IFERROR(RCH220 / SUMIFS(Aux_Totales!$N:$N, Aux_Totales!$F:$F, $F224, Aux_Totales!$A:$A, Aperturas!$A$2), 0))</f>
        <v/>
      </c>
      <c r="RCI224" s="21" t="str">
        <f>IF(RCI220 = "", "", IFERROR(RCI220 / SUMIFS(Aux_Totales!$N:$N, Aux_Totales!$F:$F, $F224, Aux_Totales!$A:$A, Aperturas!$A$2), 0))</f>
        <v/>
      </c>
      <c r="RCJ224" s="21" t="str">
        <f>IF(RCJ220 = "", "", IFERROR(RCJ220 / SUMIFS(Aux_Totales!$N:$N, Aux_Totales!$F:$F, $F224, Aux_Totales!$A:$A, Aperturas!$A$2), 0))</f>
        <v/>
      </c>
      <c r="RCK224" s="21" t="str">
        <f>IF(RCK220 = "", "", IFERROR(RCK220 / SUMIFS(Aux_Totales!$N:$N, Aux_Totales!$F:$F, $F224, Aux_Totales!$A:$A, Aperturas!$A$2), 0))</f>
        <v/>
      </c>
      <c r="RCL224" s="21" t="str">
        <f>IF(RCL220 = "", "", IFERROR(RCL220 / SUMIFS(Aux_Totales!$N:$N, Aux_Totales!$F:$F, $F224, Aux_Totales!$A:$A, Aperturas!$A$2), 0))</f>
        <v/>
      </c>
      <c r="RCM224" s="21" t="str">
        <f>IF(RCM220 = "", "", IFERROR(RCM220 / SUMIFS(Aux_Totales!$N:$N, Aux_Totales!$F:$F, $F224, Aux_Totales!$A:$A, Aperturas!$A$2), 0))</f>
        <v/>
      </c>
      <c r="RCN224" s="21" t="str">
        <f>IF(RCN220 = "", "", IFERROR(RCN220 / SUMIFS(Aux_Totales!$N:$N, Aux_Totales!$F:$F, $F224, Aux_Totales!$A:$A, Aperturas!$A$2), 0))</f>
        <v/>
      </c>
      <c r="RCO224" s="21" t="str">
        <f>IF(RCO220 = "", "", IFERROR(RCO220 / SUMIFS(Aux_Totales!$N:$N, Aux_Totales!$F:$F, $F224, Aux_Totales!$A:$A, Aperturas!$A$2), 0))</f>
        <v/>
      </c>
      <c r="RCP224" s="21" t="str">
        <f>IF(RCP220 = "", "", IFERROR(RCP220 / SUMIFS(Aux_Totales!$N:$N, Aux_Totales!$F:$F, $F224, Aux_Totales!$A:$A, Aperturas!$A$2), 0))</f>
        <v/>
      </c>
      <c r="RCQ224" s="21" t="str">
        <f>IF(RCQ220 = "", "", IFERROR(RCQ220 / SUMIFS(Aux_Totales!$N:$N, Aux_Totales!$F:$F, $F224, Aux_Totales!$A:$A, Aperturas!$A$2), 0))</f>
        <v/>
      </c>
      <c r="RCR224" s="21" t="str">
        <f>IF(RCR220 = "", "", IFERROR(RCR220 / SUMIFS(Aux_Totales!$N:$N, Aux_Totales!$F:$F, $F224, Aux_Totales!$A:$A, Aperturas!$A$2), 0))</f>
        <v/>
      </c>
      <c r="RCS224" s="21" t="str">
        <f>IF(RCS220 = "", "", IFERROR(RCS220 / SUMIFS(Aux_Totales!$N:$N, Aux_Totales!$F:$F, $F224, Aux_Totales!$A:$A, Aperturas!$A$2), 0))</f>
        <v/>
      </c>
      <c r="RCT224" s="21" t="str">
        <f>IF(RCT220 = "", "", IFERROR(RCT220 / SUMIFS(Aux_Totales!$N:$N, Aux_Totales!$F:$F, $F224, Aux_Totales!$A:$A, Aperturas!$A$2), 0))</f>
        <v/>
      </c>
      <c r="RCU224" s="21" t="str">
        <f>IF(RCU220 = "", "", IFERROR(RCU220 / SUMIFS(Aux_Totales!$N:$N, Aux_Totales!$F:$F, $F224, Aux_Totales!$A:$A, Aperturas!$A$2), 0))</f>
        <v/>
      </c>
      <c r="RCV224" s="21" t="str">
        <f>IF(RCV220 = "", "", IFERROR(RCV220 / SUMIFS(Aux_Totales!$N:$N, Aux_Totales!$F:$F, $F224, Aux_Totales!$A:$A, Aperturas!$A$2), 0))</f>
        <v/>
      </c>
      <c r="RCW224" s="21" t="str">
        <f>IF(RCW220 = "", "", IFERROR(RCW220 / SUMIFS(Aux_Totales!$N:$N, Aux_Totales!$F:$F, $F224, Aux_Totales!$A:$A, Aperturas!$A$2), 0))</f>
        <v/>
      </c>
      <c r="RCX224" s="21" t="str">
        <f>IF(RCX220 = "", "", IFERROR(RCX220 / SUMIFS(Aux_Totales!$N:$N, Aux_Totales!$F:$F, $F224, Aux_Totales!$A:$A, Aperturas!$A$2), 0))</f>
        <v/>
      </c>
      <c r="RCY224" s="21" t="str">
        <f>IF(RCY220 = "", "", IFERROR(RCY220 / SUMIFS(Aux_Totales!$N:$N, Aux_Totales!$F:$F, $F224, Aux_Totales!$A:$A, Aperturas!$A$2), 0))</f>
        <v/>
      </c>
      <c r="RCZ224" s="21" t="str">
        <f>IF(RCZ220 = "", "", IFERROR(RCZ220 / SUMIFS(Aux_Totales!$N:$N, Aux_Totales!$F:$F, $F224, Aux_Totales!$A:$A, Aperturas!$A$2), 0))</f>
        <v/>
      </c>
      <c r="RDA224" s="21" t="str">
        <f>IF(RDA220 = "", "", IFERROR(RDA220 / SUMIFS(Aux_Totales!$N:$N, Aux_Totales!$F:$F, $F224, Aux_Totales!$A:$A, Aperturas!$A$2), 0))</f>
        <v/>
      </c>
      <c r="RDB224" s="21" t="str">
        <f>IF(RDB220 = "", "", IFERROR(RDB220 / SUMIFS(Aux_Totales!$N:$N, Aux_Totales!$F:$F, $F224, Aux_Totales!$A:$A, Aperturas!$A$2), 0))</f>
        <v/>
      </c>
      <c r="RDC224" s="21" t="str">
        <f>IF(RDC220 = "", "", IFERROR(RDC220 / SUMIFS(Aux_Totales!$N:$N, Aux_Totales!$F:$F, $F224, Aux_Totales!$A:$A, Aperturas!$A$2), 0))</f>
        <v/>
      </c>
      <c r="RDD224" s="21" t="str">
        <f>IF(RDD220 = "", "", IFERROR(RDD220 / SUMIFS(Aux_Totales!$N:$N, Aux_Totales!$F:$F, $F224, Aux_Totales!$A:$A, Aperturas!$A$2), 0))</f>
        <v/>
      </c>
      <c r="RDE224" s="21" t="str">
        <f>IF(RDE220 = "", "", IFERROR(RDE220 / SUMIFS(Aux_Totales!$N:$N, Aux_Totales!$F:$F, $F224, Aux_Totales!$A:$A, Aperturas!$A$2), 0))</f>
        <v/>
      </c>
      <c r="RDF224" s="21" t="str">
        <f>IF(RDF220 = "", "", IFERROR(RDF220 / SUMIFS(Aux_Totales!$N:$N, Aux_Totales!$F:$F, $F224, Aux_Totales!$A:$A, Aperturas!$A$2), 0))</f>
        <v/>
      </c>
      <c r="RDG224" s="21" t="str">
        <f>IF(RDG220 = "", "", IFERROR(RDG220 / SUMIFS(Aux_Totales!$N:$N, Aux_Totales!$F:$F, $F224, Aux_Totales!$A:$A, Aperturas!$A$2), 0))</f>
        <v/>
      </c>
      <c r="RDH224" s="21" t="str">
        <f>IF(RDH220 = "", "", IFERROR(RDH220 / SUMIFS(Aux_Totales!$N:$N, Aux_Totales!$F:$F, $F224, Aux_Totales!$A:$A, Aperturas!$A$2), 0))</f>
        <v/>
      </c>
      <c r="RDI224" s="21" t="str">
        <f>IF(RDI220 = "", "", IFERROR(RDI220 / SUMIFS(Aux_Totales!$N:$N, Aux_Totales!$F:$F, $F224, Aux_Totales!$A:$A, Aperturas!$A$2), 0))</f>
        <v/>
      </c>
      <c r="RDJ224" s="21" t="str">
        <f>IF(RDJ220 = "", "", IFERROR(RDJ220 / SUMIFS(Aux_Totales!$N:$N, Aux_Totales!$F:$F, $F224, Aux_Totales!$A:$A, Aperturas!$A$2), 0))</f>
        <v/>
      </c>
      <c r="RDK224" s="21" t="str">
        <f>IF(RDK220 = "", "", IFERROR(RDK220 / SUMIFS(Aux_Totales!$N:$N, Aux_Totales!$F:$F, $F224, Aux_Totales!$A:$A, Aperturas!$A$2), 0))</f>
        <v/>
      </c>
      <c r="RDL224" s="21" t="str">
        <f>IF(RDL220 = "", "", IFERROR(RDL220 / SUMIFS(Aux_Totales!$N:$N, Aux_Totales!$F:$F, $F224, Aux_Totales!$A:$A, Aperturas!$A$2), 0))</f>
        <v/>
      </c>
      <c r="RDM224" s="21" t="str">
        <f>IF(RDM220 = "", "", IFERROR(RDM220 / SUMIFS(Aux_Totales!$N:$N, Aux_Totales!$F:$F, $F224, Aux_Totales!$A:$A, Aperturas!$A$2), 0))</f>
        <v/>
      </c>
      <c r="RDN224" s="21" t="str">
        <f>IF(RDN220 = "", "", IFERROR(RDN220 / SUMIFS(Aux_Totales!$N:$N, Aux_Totales!$F:$F, $F224, Aux_Totales!$A:$A, Aperturas!$A$2), 0))</f>
        <v/>
      </c>
      <c r="RDO224" s="21" t="str">
        <f>IF(RDO220 = "", "", IFERROR(RDO220 / SUMIFS(Aux_Totales!$N:$N, Aux_Totales!$F:$F, $F224, Aux_Totales!$A:$A, Aperturas!$A$2), 0))</f>
        <v/>
      </c>
      <c r="RDP224" s="21" t="str">
        <f>IF(RDP220 = "", "", IFERROR(RDP220 / SUMIFS(Aux_Totales!$N:$N, Aux_Totales!$F:$F, $F224, Aux_Totales!$A:$A, Aperturas!$A$2), 0))</f>
        <v/>
      </c>
      <c r="RDQ224" s="21" t="str">
        <f>IF(RDQ220 = "", "", IFERROR(RDQ220 / SUMIFS(Aux_Totales!$N:$N, Aux_Totales!$F:$F, $F224, Aux_Totales!$A:$A, Aperturas!$A$2), 0))</f>
        <v/>
      </c>
      <c r="RDR224" s="21" t="str">
        <f>IF(RDR220 = "", "", IFERROR(RDR220 / SUMIFS(Aux_Totales!$N:$N, Aux_Totales!$F:$F, $F224, Aux_Totales!$A:$A, Aperturas!$A$2), 0))</f>
        <v/>
      </c>
      <c r="RDS224" s="21" t="str">
        <f>IF(RDS220 = "", "", IFERROR(RDS220 / SUMIFS(Aux_Totales!$N:$N, Aux_Totales!$F:$F, $F224, Aux_Totales!$A:$A, Aperturas!$A$2), 0))</f>
        <v/>
      </c>
      <c r="RDT224" s="21" t="str">
        <f>IF(RDT220 = "", "", IFERROR(RDT220 / SUMIFS(Aux_Totales!$N:$N, Aux_Totales!$F:$F, $F224, Aux_Totales!$A:$A, Aperturas!$A$2), 0))</f>
        <v/>
      </c>
      <c r="RDU224" s="21" t="str">
        <f>IF(RDU220 = "", "", IFERROR(RDU220 / SUMIFS(Aux_Totales!$N:$N, Aux_Totales!$F:$F, $F224, Aux_Totales!$A:$A, Aperturas!$A$2), 0))</f>
        <v/>
      </c>
      <c r="RDV224" s="21" t="str">
        <f>IF(RDV220 = "", "", IFERROR(RDV220 / SUMIFS(Aux_Totales!$N:$N, Aux_Totales!$F:$F, $F224, Aux_Totales!$A:$A, Aperturas!$A$2), 0))</f>
        <v/>
      </c>
      <c r="RDW224" s="21" t="str">
        <f>IF(RDW220 = "", "", IFERROR(RDW220 / SUMIFS(Aux_Totales!$N:$N, Aux_Totales!$F:$F, $F224, Aux_Totales!$A:$A, Aperturas!$A$2), 0))</f>
        <v/>
      </c>
      <c r="RDX224" s="21" t="str">
        <f>IF(RDX220 = "", "", IFERROR(RDX220 / SUMIFS(Aux_Totales!$N:$N, Aux_Totales!$F:$F, $F224, Aux_Totales!$A:$A, Aperturas!$A$2), 0))</f>
        <v/>
      </c>
      <c r="RDY224" s="21" t="str">
        <f>IF(RDY220 = "", "", IFERROR(RDY220 / SUMIFS(Aux_Totales!$N:$N, Aux_Totales!$F:$F, $F224, Aux_Totales!$A:$A, Aperturas!$A$2), 0))</f>
        <v/>
      </c>
      <c r="RDZ224" s="21" t="str">
        <f>IF(RDZ220 = "", "", IFERROR(RDZ220 / SUMIFS(Aux_Totales!$N:$N, Aux_Totales!$F:$F, $F224, Aux_Totales!$A:$A, Aperturas!$A$2), 0))</f>
        <v/>
      </c>
      <c r="REA224" s="21" t="str">
        <f>IF(REA220 = "", "", IFERROR(REA220 / SUMIFS(Aux_Totales!$N:$N, Aux_Totales!$F:$F, $F224, Aux_Totales!$A:$A, Aperturas!$A$2), 0))</f>
        <v/>
      </c>
      <c r="REB224" s="21" t="str">
        <f>IF(REB220 = "", "", IFERROR(REB220 / SUMIFS(Aux_Totales!$N:$N, Aux_Totales!$F:$F, $F224, Aux_Totales!$A:$A, Aperturas!$A$2), 0))</f>
        <v/>
      </c>
      <c r="REC224" s="21" t="str">
        <f>IF(REC220 = "", "", IFERROR(REC220 / SUMIFS(Aux_Totales!$N:$N, Aux_Totales!$F:$F, $F224, Aux_Totales!$A:$A, Aperturas!$A$2), 0))</f>
        <v/>
      </c>
      <c r="RED224" s="21" t="str">
        <f>IF(RED220 = "", "", IFERROR(RED220 / SUMIFS(Aux_Totales!$N:$N, Aux_Totales!$F:$F, $F224, Aux_Totales!$A:$A, Aperturas!$A$2), 0))</f>
        <v/>
      </c>
      <c r="REE224" s="21" t="str">
        <f>IF(REE220 = "", "", IFERROR(REE220 / SUMIFS(Aux_Totales!$N:$N, Aux_Totales!$F:$F, $F224, Aux_Totales!$A:$A, Aperturas!$A$2), 0))</f>
        <v/>
      </c>
      <c r="REF224" s="21" t="str">
        <f>IF(REF220 = "", "", IFERROR(REF220 / SUMIFS(Aux_Totales!$N:$N, Aux_Totales!$F:$F, $F224, Aux_Totales!$A:$A, Aperturas!$A$2), 0))</f>
        <v/>
      </c>
      <c r="REG224" s="21" t="str">
        <f>IF(REG220 = "", "", IFERROR(REG220 / SUMIFS(Aux_Totales!$N:$N, Aux_Totales!$F:$F, $F224, Aux_Totales!$A:$A, Aperturas!$A$2), 0))</f>
        <v/>
      </c>
      <c r="REH224" s="21" t="str">
        <f>IF(REH220 = "", "", IFERROR(REH220 / SUMIFS(Aux_Totales!$N:$N, Aux_Totales!$F:$F, $F224, Aux_Totales!$A:$A, Aperturas!$A$2), 0))</f>
        <v/>
      </c>
      <c r="REI224" s="21" t="str">
        <f>IF(REI220 = "", "", IFERROR(REI220 / SUMIFS(Aux_Totales!$N:$N, Aux_Totales!$F:$F, $F224, Aux_Totales!$A:$A, Aperturas!$A$2), 0))</f>
        <v/>
      </c>
      <c r="REJ224" s="21" t="str">
        <f>IF(REJ220 = "", "", IFERROR(REJ220 / SUMIFS(Aux_Totales!$N:$N, Aux_Totales!$F:$F, $F224, Aux_Totales!$A:$A, Aperturas!$A$2), 0))</f>
        <v/>
      </c>
      <c r="REK224" s="21" t="str">
        <f>IF(REK220 = "", "", IFERROR(REK220 / SUMIFS(Aux_Totales!$N:$N, Aux_Totales!$F:$F, $F224, Aux_Totales!$A:$A, Aperturas!$A$2), 0))</f>
        <v/>
      </c>
      <c r="REL224" s="21" t="str">
        <f>IF(REL220 = "", "", IFERROR(REL220 / SUMIFS(Aux_Totales!$N:$N, Aux_Totales!$F:$F, $F224, Aux_Totales!$A:$A, Aperturas!$A$2), 0))</f>
        <v/>
      </c>
      <c r="REM224" s="21" t="str">
        <f>IF(REM220 = "", "", IFERROR(REM220 / SUMIFS(Aux_Totales!$N:$N, Aux_Totales!$F:$F, $F224, Aux_Totales!$A:$A, Aperturas!$A$2), 0))</f>
        <v/>
      </c>
      <c r="REN224" s="21" t="str">
        <f>IF(REN220 = "", "", IFERROR(REN220 / SUMIFS(Aux_Totales!$N:$N, Aux_Totales!$F:$F, $F224, Aux_Totales!$A:$A, Aperturas!$A$2), 0))</f>
        <v/>
      </c>
      <c r="REO224" s="21" t="str">
        <f>IF(REO220 = "", "", IFERROR(REO220 / SUMIFS(Aux_Totales!$N:$N, Aux_Totales!$F:$F, $F224, Aux_Totales!$A:$A, Aperturas!$A$2), 0))</f>
        <v/>
      </c>
      <c r="REP224" s="21" t="str">
        <f>IF(REP220 = "", "", IFERROR(REP220 / SUMIFS(Aux_Totales!$N:$N, Aux_Totales!$F:$F, $F224, Aux_Totales!$A:$A, Aperturas!$A$2), 0))</f>
        <v/>
      </c>
      <c r="REQ224" s="21" t="str">
        <f>IF(REQ220 = "", "", IFERROR(REQ220 / SUMIFS(Aux_Totales!$N:$N, Aux_Totales!$F:$F, $F224, Aux_Totales!$A:$A, Aperturas!$A$2), 0))</f>
        <v/>
      </c>
      <c r="RER224" s="21" t="str">
        <f>IF(RER220 = "", "", IFERROR(RER220 / SUMIFS(Aux_Totales!$N:$N, Aux_Totales!$F:$F, $F224, Aux_Totales!$A:$A, Aperturas!$A$2), 0))</f>
        <v/>
      </c>
      <c r="RES224" s="21" t="str">
        <f>IF(RES220 = "", "", IFERROR(RES220 / SUMIFS(Aux_Totales!$N:$N, Aux_Totales!$F:$F, $F224, Aux_Totales!$A:$A, Aperturas!$A$2), 0))</f>
        <v/>
      </c>
      <c r="RET224" s="21" t="str">
        <f>IF(RET220 = "", "", IFERROR(RET220 / SUMIFS(Aux_Totales!$N:$N, Aux_Totales!$F:$F, $F224, Aux_Totales!$A:$A, Aperturas!$A$2), 0))</f>
        <v/>
      </c>
      <c r="REU224" s="21" t="str">
        <f>IF(REU220 = "", "", IFERROR(REU220 / SUMIFS(Aux_Totales!$N:$N, Aux_Totales!$F:$F, $F224, Aux_Totales!$A:$A, Aperturas!$A$2), 0))</f>
        <v/>
      </c>
      <c r="REV224" s="21" t="str">
        <f>IF(REV220 = "", "", IFERROR(REV220 / SUMIFS(Aux_Totales!$N:$N, Aux_Totales!$F:$F, $F224, Aux_Totales!$A:$A, Aperturas!$A$2), 0))</f>
        <v/>
      </c>
      <c r="REW224" s="21" t="str">
        <f>IF(REW220 = "", "", IFERROR(REW220 / SUMIFS(Aux_Totales!$N:$N, Aux_Totales!$F:$F, $F224, Aux_Totales!$A:$A, Aperturas!$A$2), 0))</f>
        <v/>
      </c>
      <c r="REX224" s="21" t="str">
        <f>IF(REX220 = "", "", IFERROR(REX220 / SUMIFS(Aux_Totales!$N:$N, Aux_Totales!$F:$F, $F224, Aux_Totales!$A:$A, Aperturas!$A$2), 0))</f>
        <v/>
      </c>
      <c r="REY224" s="21" t="str">
        <f>IF(REY220 = "", "", IFERROR(REY220 / SUMIFS(Aux_Totales!$N:$N, Aux_Totales!$F:$F, $F224, Aux_Totales!$A:$A, Aperturas!$A$2), 0))</f>
        <v/>
      </c>
      <c r="REZ224" s="21" t="str">
        <f>IF(REZ220 = "", "", IFERROR(REZ220 / SUMIFS(Aux_Totales!$N:$N, Aux_Totales!$F:$F, $F224, Aux_Totales!$A:$A, Aperturas!$A$2), 0))</f>
        <v/>
      </c>
      <c r="RFA224" s="21" t="str">
        <f>IF(RFA220 = "", "", IFERROR(RFA220 / SUMIFS(Aux_Totales!$N:$N, Aux_Totales!$F:$F, $F224, Aux_Totales!$A:$A, Aperturas!$A$2), 0))</f>
        <v/>
      </c>
      <c r="RFB224" s="21" t="str">
        <f>IF(RFB220 = "", "", IFERROR(RFB220 / SUMIFS(Aux_Totales!$N:$N, Aux_Totales!$F:$F, $F224, Aux_Totales!$A:$A, Aperturas!$A$2), 0))</f>
        <v/>
      </c>
      <c r="RFC224" s="21" t="str">
        <f>IF(RFC220 = "", "", IFERROR(RFC220 / SUMIFS(Aux_Totales!$N:$N, Aux_Totales!$F:$F, $F224, Aux_Totales!$A:$A, Aperturas!$A$2), 0))</f>
        <v/>
      </c>
      <c r="RFD224" s="21" t="str">
        <f>IF(RFD220 = "", "", IFERROR(RFD220 / SUMIFS(Aux_Totales!$N:$N, Aux_Totales!$F:$F, $F224, Aux_Totales!$A:$A, Aperturas!$A$2), 0))</f>
        <v/>
      </c>
      <c r="RFE224" s="21" t="str">
        <f>IF(RFE220 = "", "", IFERROR(RFE220 / SUMIFS(Aux_Totales!$N:$N, Aux_Totales!$F:$F, $F224, Aux_Totales!$A:$A, Aperturas!$A$2), 0))</f>
        <v/>
      </c>
      <c r="RFF224" s="21" t="str">
        <f>IF(RFF220 = "", "", IFERROR(RFF220 / SUMIFS(Aux_Totales!$N:$N, Aux_Totales!$F:$F, $F224, Aux_Totales!$A:$A, Aperturas!$A$2), 0))</f>
        <v/>
      </c>
      <c r="RFG224" s="21" t="str">
        <f>IF(RFG220 = "", "", IFERROR(RFG220 / SUMIFS(Aux_Totales!$N:$N, Aux_Totales!$F:$F, $F224, Aux_Totales!$A:$A, Aperturas!$A$2), 0))</f>
        <v/>
      </c>
      <c r="RFH224" s="21" t="str">
        <f>IF(RFH220 = "", "", IFERROR(RFH220 / SUMIFS(Aux_Totales!$N:$N, Aux_Totales!$F:$F, $F224, Aux_Totales!$A:$A, Aperturas!$A$2), 0))</f>
        <v/>
      </c>
      <c r="RFI224" s="21" t="str">
        <f>IF(RFI220 = "", "", IFERROR(RFI220 / SUMIFS(Aux_Totales!$N:$N, Aux_Totales!$F:$F, $F224, Aux_Totales!$A:$A, Aperturas!$A$2), 0))</f>
        <v/>
      </c>
      <c r="RFJ224" s="21" t="str">
        <f>IF(RFJ220 = "", "", IFERROR(RFJ220 / SUMIFS(Aux_Totales!$N:$N, Aux_Totales!$F:$F, $F224, Aux_Totales!$A:$A, Aperturas!$A$2), 0))</f>
        <v/>
      </c>
      <c r="RFK224" s="21" t="str">
        <f>IF(RFK220 = "", "", IFERROR(RFK220 / SUMIFS(Aux_Totales!$N:$N, Aux_Totales!$F:$F, $F224, Aux_Totales!$A:$A, Aperturas!$A$2), 0))</f>
        <v/>
      </c>
      <c r="RFL224" s="21" t="str">
        <f>IF(RFL220 = "", "", IFERROR(RFL220 / SUMIFS(Aux_Totales!$N:$N, Aux_Totales!$F:$F, $F224, Aux_Totales!$A:$A, Aperturas!$A$2), 0))</f>
        <v/>
      </c>
      <c r="RFM224" s="21" t="str">
        <f>IF(RFM220 = "", "", IFERROR(RFM220 / SUMIFS(Aux_Totales!$N:$N, Aux_Totales!$F:$F, $F224, Aux_Totales!$A:$A, Aperturas!$A$2), 0))</f>
        <v/>
      </c>
      <c r="RFN224" s="21" t="str">
        <f>IF(RFN220 = "", "", IFERROR(RFN220 / SUMIFS(Aux_Totales!$N:$N, Aux_Totales!$F:$F, $F224, Aux_Totales!$A:$A, Aperturas!$A$2), 0))</f>
        <v/>
      </c>
      <c r="RFO224" s="21" t="str">
        <f>IF(RFO220 = "", "", IFERROR(RFO220 / SUMIFS(Aux_Totales!$N:$N, Aux_Totales!$F:$F, $F224, Aux_Totales!$A:$A, Aperturas!$A$2), 0))</f>
        <v/>
      </c>
      <c r="RFP224" s="21" t="str">
        <f>IF(RFP220 = "", "", IFERROR(RFP220 / SUMIFS(Aux_Totales!$N:$N, Aux_Totales!$F:$F, $F224, Aux_Totales!$A:$A, Aperturas!$A$2), 0))</f>
        <v/>
      </c>
      <c r="RFQ224" s="21" t="str">
        <f>IF(RFQ220 = "", "", IFERROR(RFQ220 / SUMIFS(Aux_Totales!$N:$N, Aux_Totales!$F:$F, $F224, Aux_Totales!$A:$A, Aperturas!$A$2), 0))</f>
        <v/>
      </c>
      <c r="RFR224" s="21" t="str">
        <f>IF(RFR220 = "", "", IFERROR(RFR220 / SUMIFS(Aux_Totales!$N:$N, Aux_Totales!$F:$F, $F224, Aux_Totales!$A:$A, Aperturas!$A$2), 0))</f>
        <v/>
      </c>
      <c r="RFS224" s="21" t="str">
        <f>IF(RFS220 = "", "", IFERROR(RFS220 / SUMIFS(Aux_Totales!$N:$N, Aux_Totales!$F:$F, $F224, Aux_Totales!$A:$A, Aperturas!$A$2), 0))</f>
        <v/>
      </c>
      <c r="RFT224" s="21" t="str">
        <f>IF(RFT220 = "", "", IFERROR(RFT220 / SUMIFS(Aux_Totales!$N:$N, Aux_Totales!$F:$F, $F224, Aux_Totales!$A:$A, Aperturas!$A$2), 0))</f>
        <v/>
      </c>
      <c r="RFU224" s="21" t="str">
        <f>IF(RFU220 = "", "", IFERROR(RFU220 / SUMIFS(Aux_Totales!$N:$N, Aux_Totales!$F:$F, $F224, Aux_Totales!$A:$A, Aperturas!$A$2), 0))</f>
        <v/>
      </c>
      <c r="RFV224" s="21" t="str">
        <f>IF(RFV220 = "", "", IFERROR(RFV220 / SUMIFS(Aux_Totales!$N:$N, Aux_Totales!$F:$F, $F224, Aux_Totales!$A:$A, Aperturas!$A$2), 0))</f>
        <v/>
      </c>
      <c r="RFW224" s="21" t="str">
        <f>IF(RFW220 = "", "", IFERROR(RFW220 / SUMIFS(Aux_Totales!$N:$N, Aux_Totales!$F:$F, $F224, Aux_Totales!$A:$A, Aperturas!$A$2), 0))</f>
        <v/>
      </c>
      <c r="RFX224" s="21" t="str">
        <f>IF(RFX220 = "", "", IFERROR(RFX220 / SUMIFS(Aux_Totales!$N:$N, Aux_Totales!$F:$F, $F224, Aux_Totales!$A:$A, Aperturas!$A$2), 0))</f>
        <v/>
      </c>
      <c r="RFY224" s="21" t="str">
        <f>IF(RFY220 = "", "", IFERROR(RFY220 / SUMIFS(Aux_Totales!$N:$N, Aux_Totales!$F:$F, $F224, Aux_Totales!$A:$A, Aperturas!$A$2), 0))</f>
        <v/>
      </c>
      <c r="RFZ224" s="21" t="str">
        <f>IF(RFZ220 = "", "", IFERROR(RFZ220 / SUMIFS(Aux_Totales!$N:$N, Aux_Totales!$F:$F, $F224, Aux_Totales!$A:$A, Aperturas!$A$2), 0))</f>
        <v/>
      </c>
      <c r="RGA224" s="21" t="str">
        <f>IF(RGA220 = "", "", IFERROR(RGA220 / SUMIFS(Aux_Totales!$N:$N, Aux_Totales!$F:$F, $F224, Aux_Totales!$A:$A, Aperturas!$A$2), 0))</f>
        <v/>
      </c>
      <c r="RGB224" s="21" t="str">
        <f>IF(RGB220 = "", "", IFERROR(RGB220 / SUMIFS(Aux_Totales!$N:$N, Aux_Totales!$F:$F, $F224, Aux_Totales!$A:$A, Aperturas!$A$2), 0))</f>
        <v/>
      </c>
      <c r="RGC224" s="21" t="str">
        <f>IF(RGC220 = "", "", IFERROR(RGC220 / SUMIFS(Aux_Totales!$N:$N, Aux_Totales!$F:$F, $F224, Aux_Totales!$A:$A, Aperturas!$A$2), 0))</f>
        <v/>
      </c>
      <c r="RGD224" s="21" t="str">
        <f>IF(RGD220 = "", "", IFERROR(RGD220 / SUMIFS(Aux_Totales!$N:$N, Aux_Totales!$F:$F, $F224, Aux_Totales!$A:$A, Aperturas!$A$2), 0))</f>
        <v/>
      </c>
      <c r="RGE224" s="21" t="str">
        <f>IF(RGE220 = "", "", IFERROR(RGE220 / SUMIFS(Aux_Totales!$N:$N, Aux_Totales!$F:$F, $F224, Aux_Totales!$A:$A, Aperturas!$A$2), 0))</f>
        <v/>
      </c>
      <c r="RGF224" s="21" t="str">
        <f>IF(RGF220 = "", "", IFERROR(RGF220 / SUMIFS(Aux_Totales!$N:$N, Aux_Totales!$F:$F, $F224, Aux_Totales!$A:$A, Aperturas!$A$2), 0))</f>
        <v/>
      </c>
      <c r="RGG224" s="21" t="str">
        <f>IF(RGG220 = "", "", IFERROR(RGG220 / SUMIFS(Aux_Totales!$N:$N, Aux_Totales!$F:$F, $F224, Aux_Totales!$A:$A, Aperturas!$A$2), 0))</f>
        <v/>
      </c>
      <c r="RGH224" s="21" t="str">
        <f>IF(RGH220 = "", "", IFERROR(RGH220 / SUMIFS(Aux_Totales!$N:$N, Aux_Totales!$F:$F, $F224, Aux_Totales!$A:$A, Aperturas!$A$2), 0))</f>
        <v/>
      </c>
      <c r="RGI224" s="21" t="str">
        <f>IF(RGI220 = "", "", IFERROR(RGI220 / SUMIFS(Aux_Totales!$N:$N, Aux_Totales!$F:$F, $F224, Aux_Totales!$A:$A, Aperturas!$A$2), 0))</f>
        <v/>
      </c>
      <c r="RGJ224" s="21" t="str">
        <f>IF(RGJ220 = "", "", IFERROR(RGJ220 / SUMIFS(Aux_Totales!$N:$N, Aux_Totales!$F:$F, $F224, Aux_Totales!$A:$A, Aperturas!$A$2), 0))</f>
        <v/>
      </c>
      <c r="RGK224" s="21" t="str">
        <f>IF(RGK220 = "", "", IFERROR(RGK220 / SUMIFS(Aux_Totales!$N:$N, Aux_Totales!$F:$F, $F224, Aux_Totales!$A:$A, Aperturas!$A$2), 0))</f>
        <v/>
      </c>
      <c r="RGL224" s="21" t="str">
        <f>IF(RGL220 = "", "", IFERROR(RGL220 / SUMIFS(Aux_Totales!$N:$N, Aux_Totales!$F:$F, $F224, Aux_Totales!$A:$A, Aperturas!$A$2), 0))</f>
        <v/>
      </c>
      <c r="RGM224" s="21" t="str">
        <f>IF(RGM220 = "", "", IFERROR(RGM220 / SUMIFS(Aux_Totales!$N:$N, Aux_Totales!$F:$F, $F224, Aux_Totales!$A:$A, Aperturas!$A$2), 0))</f>
        <v/>
      </c>
      <c r="RGN224" s="21" t="str">
        <f>IF(RGN220 = "", "", IFERROR(RGN220 / SUMIFS(Aux_Totales!$N:$N, Aux_Totales!$F:$F, $F224, Aux_Totales!$A:$A, Aperturas!$A$2), 0))</f>
        <v/>
      </c>
      <c r="RGO224" s="21" t="str">
        <f>IF(RGO220 = "", "", IFERROR(RGO220 / SUMIFS(Aux_Totales!$N:$N, Aux_Totales!$F:$F, $F224, Aux_Totales!$A:$A, Aperturas!$A$2), 0))</f>
        <v/>
      </c>
      <c r="RGP224" s="21" t="str">
        <f>IF(RGP220 = "", "", IFERROR(RGP220 / SUMIFS(Aux_Totales!$N:$N, Aux_Totales!$F:$F, $F224, Aux_Totales!$A:$A, Aperturas!$A$2), 0))</f>
        <v/>
      </c>
      <c r="RGQ224" s="21" t="str">
        <f>IF(RGQ220 = "", "", IFERROR(RGQ220 / SUMIFS(Aux_Totales!$N:$N, Aux_Totales!$F:$F, $F224, Aux_Totales!$A:$A, Aperturas!$A$2), 0))</f>
        <v/>
      </c>
      <c r="RGR224" s="21" t="str">
        <f>IF(RGR220 = "", "", IFERROR(RGR220 / SUMIFS(Aux_Totales!$N:$N, Aux_Totales!$F:$F, $F224, Aux_Totales!$A:$A, Aperturas!$A$2), 0))</f>
        <v/>
      </c>
      <c r="RGS224" s="21" t="str">
        <f>IF(RGS220 = "", "", IFERROR(RGS220 / SUMIFS(Aux_Totales!$N:$N, Aux_Totales!$F:$F, $F224, Aux_Totales!$A:$A, Aperturas!$A$2), 0))</f>
        <v/>
      </c>
      <c r="RGT224" s="21" t="str">
        <f>IF(RGT220 = "", "", IFERROR(RGT220 / SUMIFS(Aux_Totales!$N:$N, Aux_Totales!$F:$F, $F224, Aux_Totales!$A:$A, Aperturas!$A$2), 0))</f>
        <v/>
      </c>
      <c r="RGU224" s="21" t="str">
        <f>IF(RGU220 = "", "", IFERROR(RGU220 / SUMIFS(Aux_Totales!$N:$N, Aux_Totales!$F:$F, $F224, Aux_Totales!$A:$A, Aperturas!$A$2), 0))</f>
        <v/>
      </c>
      <c r="RGV224" s="21" t="str">
        <f>IF(RGV220 = "", "", IFERROR(RGV220 / SUMIFS(Aux_Totales!$N:$N, Aux_Totales!$F:$F, $F224, Aux_Totales!$A:$A, Aperturas!$A$2), 0))</f>
        <v/>
      </c>
      <c r="RGW224" s="21" t="str">
        <f>IF(RGW220 = "", "", IFERROR(RGW220 / SUMIFS(Aux_Totales!$N:$N, Aux_Totales!$F:$F, $F224, Aux_Totales!$A:$A, Aperturas!$A$2), 0))</f>
        <v/>
      </c>
      <c r="RGX224" s="21" t="str">
        <f>IF(RGX220 = "", "", IFERROR(RGX220 / SUMIFS(Aux_Totales!$N:$N, Aux_Totales!$F:$F, $F224, Aux_Totales!$A:$A, Aperturas!$A$2), 0))</f>
        <v/>
      </c>
      <c r="RGY224" s="21" t="str">
        <f>IF(RGY220 = "", "", IFERROR(RGY220 / SUMIFS(Aux_Totales!$N:$N, Aux_Totales!$F:$F, $F224, Aux_Totales!$A:$A, Aperturas!$A$2), 0))</f>
        <v/>
      </c>
      <c r="RGZ224" s="21" t="str">
        <f>IF(RGZ220 = "", "", IFERROR(RGZ220 / SUMIFS(Aux_Totales!$N:$N, Aux_Totales!$F:$F, $F224, Aux_Totales!$A:$A, Aperturas!$A$2), 0))</f>
        <v/>
      </c>
      <c r="RHA224" s="21" t="str">
        <f>IF(RHA220 = "", "", IFERROR(RHA220 / SUMIFS(Aux_Totales!$N:$N, Aux_Totales!$F:$F, $F224, Aux_Totales!$A:$A, Aperturas!$A$2), 0))</f>
        <v/>
      </c>
      <c r="RHB224" s="21" t="str">
        <f>IF(RHB220 = "", "", IFERROR(RHB220 / SUMIFS(Aux_Totales!$N:$N, Aux_Totales!$F:$F, $F224, Aux_Totales!$A:$A, Aperturas!$A$2), 0))</f>
        <v/>
      </c>
      <c r="RHC224" s="21" t="str">
        <f>IF(RHC220 = "", "", IFERROR(RHC220 / SUMIFS(Aux_Totales!$N:$N, Aux_Totales!$F:$F, $F224, Aux_Totales!$A:$A, Aperturas!$A$2), 0))</f>
        <v/>
      </c>
      <c r="RHD224" s="21" t="str">
        <f>IF(RHD220 = "", "", IFERROR(RHD220 / SUMIFS(Aux_Totales!$N:$N, Aux_Totales!$F:$F, $F224, Aux_Totales!$A:$A, Aperturas!$A$2), 0))</f>
        <v/>
      </c>
      <c r="RHE224" s="21" t="str">
        <f>IF(RHE220 = "", "", IFERROR(RHE220 / SUMIFS(Aux_Totales!$N:$N, Aux_Totales!$F:$F, $F224, Aux_Totales!$A:$A, Aperturas!$A$2), 0))</f>
        <v/>
      </c>
      <c r="RHF224" s="21" t="str">
        <f>IF(RHF220 = "", "", IFERROR(RHF220 / SUMIFS(Aux_Totales!$N:$N, Aux_Totales!$F:$F, $F224, Aux_Totales!$A:$A, Aperturas!$A$2), 0))</f>
        <v/>
      </c>
      <c r="RHG224" s="21" t="str">
        <f>IF(RHG220 = "", "", IFERROR(RHG220 / SUMIFS(Aux_Totales!$N:$N, Aux_Totales!$F:$F, $F224, Aux_Totales!$A:$A, Aperturas!$A$2), 0))</f>
        <v/>
      </c>
      <c r="RHH224" s="21" t="str">
        <f>IF(RHH220 = "", "", IFERROR(RHH220 / SUMIFS(Aux_Totales!$N:$N, Aux_Totales!$F:$F, $F224, Aux_Totales!$A:$A, Aperturas!$A$2), 0))</f>
        <v/>
      </c>
      <c r="RHI224" s="21" t="str">
        <f>IF(RHI220 = "", "", IFERROR(RHI220 / SUMIFS(Aux_Totales!$N:$N, Aux_Totales!$F:$F, $F224, Aux_Totales!$A:$A, Aperturas!$A$2), 0))</f>
        <v/>
      </c>
      <c r="RHJ224" s="21" t="str">
        <f>IF(RHJ220 = "", "", IFERROR(RHJ220 / SUMIFS(Aux_Totales!$N:$N, Aux_Totales!$F:$F, $F224, Aux_Totales!$A:$A, Aperturas!$A$2), 0))</f>
        <v/>
      </c>
      <c r="RHK224" s="21" t="str">
        <f>IF(RHK220 = "", "", IFERROR(RHK220 / SUMIFS(Aux_Totales!$N:$N, Aux_Totales!$F:$F, $F224, Aux_Totales!$A:$A, Aperturas!$A$2), 0))</f>
        <v/>
      </c>
      <c r="RHL224" s="21" t="str">
        <f>IF(RHL220 = "", "", IFERROR(RHL220 / SUMIFS(Aux_Totales!$N:$N, Aux_Totales!$F:$F, $F224, Aux_Totales!$A:$A, Aperturas!$A$2), 0))</f>
        <v/>
      </c>
      <c r="RHM224" s="21" t="str">
        <f>IF(RHM220 = "", "", IFERROR(RHM220 / SUMIFS(Aux_Totales!$N:$N, Aux_Totales!$F:$F, $F224, Aux_Totales!$A:$A, Aperturas!$A$2), 0))</f>
        <v/>
      </c>
      <c r="RHN224" s="21" t="str">
        <f>IF(RHN220 = "", "", IFERROR(RHN220 / SUMIFS(Aux_Totales!$N:$N, Aux_Totales!$F:$F, $F224, Aux_Totales!$A:$A, Aperturas!$A$2), 0))</f>
        <v/>
      </c>
      <c r="RHO224" s="21" t="str">
        <f>IF(RHO220 = "", "", IFERROR(RHO220 / SUMIFS(Aux_Totales!$N:$N, Aux_Totales!$F:$F, $F224, Aux_Totales!$A:$A, Aperturas!$A$2), 0))</f>
        <v/>
      </c>
      <c r="RHP224" s="21" t="str">
        <f>IF(RHP220 = "", "", IFERROR(RHP220 / SUMIFS(Aux_Totales!$N:$N, Aux_Totales!$F:$F, $F224, Aux_Totales!$A:$A, Aperturas!$A$2), 0))</f>
        <v/>
      </c>
      <c r="RHQ224" s="21" t="str">
        <f>IF(RHQ220 = "", "", IFERROR(RHQ220 / SUMIFS(Aux_Totales!$N:$N, Aux_Totales!$F:$F, $F224, Aux_Totales!$A:$A, Aperturas!$A$2), 0))</f>
        <v/>
      </c>
      <c r="RHR224" s="21" t="str">
        <f>IF(RHR220 = "", "", IFERROR(RHR220 / SUMIFS(Aux_Totales!$N:$N, Aux_Totales!$F:$F, $F224, Aux_Totales!$A:$A, Aperturas!$A$2), 0))</f>
        <v/>
      </c>
      <c r="RHS224" s="21" t="str">
        <f>IF(RHS220 = "", "", IFERROR(RHS220 / SUMIFS(Aux_Totales!$N:$N, Aux_Totales!$F:$F, $F224, Aux_Totales!$A:$A, Aperturas!$A$2), 0))</f>
        <v/>
      </c>
      <c r="RHT224" s="21" t="str">
        <f>IF(RHT220 = "", "", IFERROR(RHT220 / SUMIFS(Aux_Totales!$N:$N, Aux_Totales!$F:$F, $F224, Aux_Totales!$A:$A, Aperturas!$A$2), 0))</f>
        <v/>
      </c>
      <c r="RHU224" s="21" t="str">
        <f>IF(RHU220 = "", "", IFERROR(RHU220 / SUMIFS(Aux_Totales!$N:$N, Aux_Totales!$F:$F, $F224, Aux_Totales!$A:$A, Aperturas!$A$2), 0))</f>
        <v/>
      </c>
      <c r="RHV224" s="21" t="str">
        <f>IF(RHV220 = "", "", IFERROR(RHV220 / SUMIFS(Aux_Totales!$N:$N, Aux_Totales!$F:$F, $F224, Aux_Totales!$A:$A, Aperturas!$A$2), 0))</f>
        <v/>
      </c>
      <c r="RHW224" s="21" t="str">
        <f>IF(RHW220 = "", "", IFERROR(RHW220 / SUMIFS(Aux_Totales!$N:$N, Aux_Totales!$F:$F, $F224, Aux_Totales!$A:$A, Aperturas!$A$2), 0))</f>
        <v/>
      </c>
      <c r="RHX224" s="21" t="str">
        <f>IF(RHX220 = "", "", IFERROR(RHX220 / SUMIFS(Aux_Totales!$N:$N, Aux_Totales!$F:$F, $F224, Aux_Totales!$A:$A, Aperturas!$A$2), 0))</f>
        <v/>
      </c>
      <c r="RHY224" s="21" t="str">
        <f>IF(RHY220 = "", "", IFERROR(RHY220 / SUMIFS(Aux_Totales!$N:$N, Aux_Totales!$F:$F, $F224, Aux_Totales!$A:$A, Aperturas!$A$2), 0))</f>
        <v/>
      </c>
      <c r="RHZ224" s="21" t="str">
        <f>IF(RHZ220 = "", "", IFERROR(RHZ220 / SUMIFS(Aux_Totales!$N:$N, Aux_Totales!$F:$F, $F224, Aux_Totales!$A:$A, Aperturas!$A$2), 0))</f>
        <v/>
      </c>
      <c r="RIA224" s="21" t="str">
        <f>IF(RIA220 = "", "", IFERROR(RIA220 / SUMIFS(Aux_Totales!$N:$N, Aux_Totales!$F:$F, $F224, Aux_Totales!$A:$A, Aperturas!$A$2), 0))</f>
        <v/>
      </c>
      <c r="RIB224" s="21" t="str">
        <f>IF(RIB220 = "", "", IFERROR(RIB220 / SUMIFS(Aux_Totales!$N:$N, Aux_Totales!$F:$F, $F224, Aux_Totales!$A:$A, Aperturas!$A$2), 0))</f>
        <v/>
      </c>
      <c r="RIC224" s="21" t="str">
        <f>IF(RIC220 = "", "", IFERROR(RIC220 / SUMIFS(Aux_Totales!$N:$N, Aux_Totales!$F:$F, $F224, Aux_Totales!$A:$A, Aperturas!$A$2), 0))</f>
        <v/>
      </c>
      <c r="RID224" s="21" t="str">
        <f>IF(RID220 = "", "", IFERROR(RID220 / SUMIFS(Aux_Totales!$N:$N, Aux_Totales!$F:$F, $F224, Aux_Totales!$A:$A, Aperturas!$A$2), 0))</f>
        <v/>
      </c>
      <c r="RIE224" s="21" t="str">
        <f>IF(RIE220 = "", "", IFERROR(RIE220 / SUMIFS(Aux_Totales!$N:$N, Aux_Totales!$F:$F, $F224, Aux_Totales!$A:$A, Aperturas!$A$2), 0))</f>
        <v/>
      </c>
      <c r="RIF224" s="21" t="str">
        <f>IF(RIF220 = "", "", IFERROR(RIF220 / SUMIFS(Aux_Totales!$N:$N, Aux_Totales!$F:$F, $F224, Aux_Totales!$A:$A, Aperturas!$A$2), 0))</f>
        <v/>
      </c>
      <c r="RIG224" s="21" t="str">
        <f>IF(RIG220 = "", "", IFERROR(RIG220 / SUMIFS(Aux_Totales!$N:$N, Aux_Totales!$F:$F, $F224, Aux_Totales!$A:$A, Aperturas!$A$2), 0))</f>
        <v/>
      </c>
      <c r="RIH224" s="21" t="str">
        <f>IF(RIH220 = "", "", IFERROR(RIH220 / SUMIFS(Aux_Totales!$N:$N, Aux_Totales!$F:$F, $F224, Aux_Totales!$A:$A, Aperturas!$A$2), 0))</f>
        <v/>
      </c>
      <c r="RII224" s="21" t="str">
        <f>IF(RII220 = "", "", IFERROR(RII220 / SUMIFS(Aux_Totales!$N:$N, Aux_Totales!$F:$F, $F224, Aux_Totales!$A:$A, Aperturas!$A$2), 0))</f>
        <v/>
      </c>
      <c r="RIJ224" s="21" t="str">
        <f>IF(RIJ220 = "", "", IFERROR(RIJ220 / SUMIFS(Aux_Totales!$N:$N, Aux_Totales!$F:$F, $F224, Aux_Totales!$A:$A, Aperturas!$A$2), 0))</f>
        <v/>
      </c>
      <c r="RIK224" s="21" t="str">
        <f>IF(RIK220 = "", "", IFERROR(RIK220 / SUMIFS(Aux_Totales!$N:$N, Aux_Totales!$F:$F, $F224, Aux_Totales!$A:$A, Aperturas!$A$2), 0))</f>
        <v/>
      </c>
      <c r="RIL224" s="21" t="str">
        <f>IF(RIL220 = "", "", IFERROR(RIL220 / SUMIFS(Aux_Totales!$N:$N, Aux_Totales!$F:$F, $F224, Aux_Totales!$A:$A, Aperturas!$A$2), 0))</f>
        <v/>
      </c>
      <c r="RIM224" s="21" t="str">
        <f>IF(RIM220 = "", "", IFERROR(RIM220 / SUMIFS(Aux_Totales!$N:$N, Aux_Totales!$F:$F, $F224, Aux_Totales!$A:$A, Aperturas!$A$2), 0))</f>
        <v/>
      </c>
      <c r="RIN224" s="21" t="str">
        <f>IF(RIN220 = "", "", IFERROR(RIN220 / SUMIFS(Aux_Totales!$N:$N, Aux_Totales!$F:$F, $F224, Aux_Totales!$A:$A, Aperturas!$A$2), 0))</f>
        <v/>
      </c>
      <c r="RIO224" s="21" t="str">
        <f>IF(RIO220 = "", "", IFERROR(RIO220 / SUMIFS(Aux_Totales!$N:$N, Aux_Totales!$F:$F, $F224, Aux_Totales!$A:$A, Aperturas!$A$2), 0))</f>
        <v/>
      </c>
      <c r="RIP224" s="21" t="str">
        <f>IF(RIP220 = "", "", IFERROR(RIP220 / SUMIFS(Aux_Totales!$N:$N, Aux_Totales!$F:$F, $F224, Aux_Totales!$A:$A, Aperturas!$A$2), 0))</f>
        <v/>
      </c>
      <c r="RIQ224" s="21" t="str">
        <f>IF(RIQ220 = "", "", IFERROR(RIQ220 / SUMIFS(Aux_Totales!$N:$N, Aux_Totales!$F:$F, $F224, Aux_Totales!$A:$A, Aperturas!$A$2), 0))</f>
        <v/>
      </c>
      <c r="RIR224" s="21" t="str">
        <f>IF(RIR220 = "", "", IFERROR(RIR220 / SUMIFS(Aux_Totales!$N:$N, Aux_Totales!$F:$F, $F224, Aux_Totales!$A:$A, Aperturas!$A$2), 0))</f>
        <v/>
      </c>
      <c r="RIS224" s="21" t="str">
        <f>IF(RIS220 = "", "", IFERROR(RIS220 / SUMIFS(Aux_Totales!$N:$N, Aux_Totales!$F:$F, $F224, Aux_Totales!$A:$A, Aperturas!$A$2), 0))</f>
        <v/>
      </c>
      <c r="RIT224" s="21" t="str">
        <f>IF(RIT220 = "", "", IFERROR(RIT220 / SUMIFS(Aux_Totales!$N:$N, Aux_Totales!$F:$F, $F224, Aux_Totales!$A:$A, Aperturas!$A$2), 0))</f>
        <v/>
      </c>
      <c r="RIU224" s="21" t="str">
        <f>IF(RIU220 = "", "", IFERROR(RIU220 / SUMIFS(Aux_Totales!$N:$N, Aux_Totales!$F:$F, $F224, Aux_Totales!$A:$A, Aperturas!$A$2), 0))</f>
        <v/>
      </c>
      <c r="RIV224" s="21" t="str">
        <f>IF(RIV220 = "", "", IFERROR(RIV220 / SUMIFS(Aux_Totales!$N:$N, Aux_Totales!$F:$F, $F224, Aux_Totales!$A:$A, Aperturas!$A$2), 0))</f>
        <v/>
      </c>
      <c r="RIW224" s="21" t="str">
        <f>IF(RIW220 = "", "", IFERROR(RIW220 / SUMIFS(Aux_Totales!$N:$N, Aux_Totales!$F:$F, $F224, Aux_Totales!$A:$A, Aperturas!$A$2), 0))</f>
        <v/>
      </c>
      <c r="RIX224" s="21" t="str">
        <f>IF(RIX220 = "", "", IFERROR(RIX220 / SUMIFS(Aux_Totales!$N:$N, Aux_Totales!$F:$F, $F224, Aux_Totales!$A:$A, Aperturas!$A$2), 0))</f>
        <v/>
      </c>
      <c r="RIY224" s="21" t="str">
        <f>IF(RIY220 = "", "", IFERROR(RIY220 / SUMIFS(Aux_Totales!$N:$N, Aux_Totales!$F:$F, $F224, Aux_Totales!$A:$A, Aperturas!$A$2), 0))</f>
        <v/>
      </c>
      <c r="RIZ224" s="21" t="str">
        <f>IF(RIZ220 = "", "", IFERROR(RIZ220 / SUMIFS(Aux_Totales!$N:$N, Aux_Totales!$F:$F, $F224, Aux_Totales!$A:$A, Aperturas!$A$2), 0))</f>
        <v/>
      </c>
      <c r="RJA224" s="21" t="str">
        <f>IF(RJA220 = "", "", IFERROR(RJA220 / SUMIFS(Aux_Totales!$N:$N, Aux_Totales!$F:$F, $F224, Aux_Totales!$A:$A, Aperturas!$A$2), 0))</f>
        <v/>
      </c>
      <c r="RJB224" s="21" t="str">
        <f>IF(RJB220 = "", "", IFERROR(RJB220 / SUMIFS(Aux_Totales!$N:$N, Aux_Totales!$F:$F, $F224, Aux_Totales!$A:$A, Aperturas!$A$2), 0))</f>
        <v/>
      </c>
      <c r="RJC224" s="21" t="str">
        <f>IF(RJC220 = "", "", IFERROR(RJC220 / SUMIFS(Aux_Totales!$N:$N, Aux_Totales!$F:$F, $F224, Aux_Totales!$A:$A, Aperturas!$A$2), 0))</f>
        <v/>
      </c>
      <c r="RJD224" s="21" t="str">
        <f>IF(RJD220 = "", "", IFERROR(RJD220 / SUMIFS(Aux_Totales!$N:$N, Aux_Totales!$F:$F, $F224, Aux_Totales!$A:$A, Aperturas!$A$2), 0))</f>
        <v/>
      </c>
      <c r="RJE224" s="21" t="str">
        <f>IF(RJE220 = "", "", IFERROR(RJE220 / SUMIFS(Aux_Totales!$N:$N, Aux_Totales!$F:$F, $F224, Aux_Totales!$A:$A, Aperturas!$A$2), 0))</f>
        <v/>
      </c>
      <c r="RJF224" s="21" t="str">
        <f>IF(RJF220 = "", "", IFERROR(RJF220 / SUMIFS(Aux_Totales!$N:$N, Aux_Totales!$F:$F, $F224, Aux_Totales!$A:$A, Aperturas!$A$2), 0))</f>
        <v/>
      </c>
      <c r="RJG224" s="21" t="str">
        <f>IF(RJG220 = "", "", IFERROR(RJG220 / SUMIFS(Aux_Totales!$N:$N, Aux_Totales!$F:$F, $F224, Aux_Totales!$A:$A, Aperturas!$A$2), 0))</f>
        <v/>
      </c>
      <c r="RJH224" s="21" t="str">
        <f>IF(RJH220 = "", "", IFERROR(RJH220 / SUMIFS(Aux_Totales!$N:$N, Aux_Totales!$F:$F, $F224, Aux_Totales!$A:$A, Aperturas!$A$2), 0))</f>
        <v/>
      </c>
      <c r="RJI224" s="21" t="str">
        <f>IF(RJI220 = "", "", IFERROR(RJI220 / SUMIFS(Aux_Totales!$N:$N, Aux_Totales!$F:$F, $F224, Aux_Totales!$A:$A, Aperturas!$A$2), 0))</f>
        <v/>
      </c>
      <c r="RJJ224" s="21" t="str">
        <f>IF(RJJ220 = "", "", IFERROR(RJJ220 / SUMIFS(Aux_Totales!$N:$N, Aux_Totales!$F:$F, $F224, Aux_Totales!$A:$A, Aperturas!$A$2), 0))</f>
        <v/>
      </c>
      <c r="RJK224" s="21" t="str">
        <f>IF(RJK220 = "", "", IFERROR(RJK220 / SUMIFS(Aux_Totales!$N:$N, Aux_Totales!$F:$F, $F224, Aux_Totales!$A:$A, Aperturas!$A$2), 0))</f>
        <v/>
      </c>
      <c r="RJL224" s="21" t="str">
        <f>IF(RJL220 = "", "", IFERROR(RJL220 / SUMIFS(Aux_Totales!$N:$N, Aux_Totales!$F:$F, $F224, Aux_Totales!$A:$A, Aperturas!$A$2), 0))</f>
        <v/>
      </c>
      <c r="RJM224" s="21" t="str">
        <f>IF(RJM220 = "", "", IFERROR(RJM220 / SUMIFS(Aux_Totales!$N:$N, Aux_Totales!$F:$F, $F224, Aux_Totales!$A:$A, Aperturas!$A$2), 0))</f>
        <v/>
      </c>
      <c r="RJN224" s="21" t="str">
        <f>IF(RJN220 = "", "", IFERROR(RJN220 / SUMIFS(Aux_Totales!$N:$N, Aux_Totales!$F:$F, $F224, Aux_Totales!$A:$A, Aperturas!$A$2), 0))</f>
        <v/>
      </c>
      <c r="RJO224" s="21" t="str">
        <f>IF(RJO220 = "", "", IFERROR(RJO220 / SUMIFS(Aux_Totales!$N:$N, Aux_Totales!$F:$F, $F224, Aux_Totales!$A:$A, Aperturas!$A$2), 0))</f>
        <v/>
      </c>
      <c r="RJP224" s="21" t="str">
        <f>IF(RJP220 = "", "", IFERROR(RJP220 / SUMIFS(Aux_Totales!$N:$N, Aux_Totales!$F:$F, $F224, Aux_Totales!$A:$A, Aperturas!$A$2), 0))</f>
        <v/>
      </c>
      <c r="RJQ224" s="21" t="str">
        <f>IF(RJQ220 = "", "", IFERROR(RJQ220 / SUMIFS(Aux_Totales!$N:$N, Aux_Totales!$F:$F, $F224, Aux_Totales!$A:$A, Aperturas!$A$2), 0))</f>
        <v/>
      </c>
      <c r="RJR224" s="21" t="str">
        <f>IF(RJR220 = "", "", IFERROR(RJR220 / SUMIFS(Aux_Totales!$N:$N, Aux_Totales!$F:$F, $F224, Aux_Totales!$A:$A, Aperturas!$A$2), 0))</f>
        <v/>
      </c>
      <c r="RJS224" s="21" t="str">
        <f>IF(RJS220 = "", "", IFERROR(RJS220 / SUMIFS(Aux_Totales!$N:$N, Aux_Totales!$F:$F, $F224, Aux_Totales!$A:$A, Aperturas!$A$2), 0))</f>
        <v/>
      </c>
      <c r="RJT224" s="21" t="str">
        <f>IF(RJT220 = "", "", IFERROR(RJT220 / SUMIFS(Aux_Totales!$N:$N, Aux_Totales!$F:$F, $F224, Aux_Totales!$A:$A, Aperturas!$A$2), 0))</f>
        <v/>
      </c>
      <c r="RJU224" s="21" t="str">
        <f>IF(RJU220 = "", "", IFERROR(RJU220 / SUMIFS(Aux_Totales!$N:$N, Aux_Totales!$F:$F, $F224, Aux_Totales!$A:$A, Aperturas!$A$2), 0))</f>
        <v/>
      </c>
      <c r="RJV224" s="21" t="str">
        <f>IF(RJV220 = "", "", IFERROR(RJV220 / SUMIFS(Aux_Totales!$N:$N, Aux_Totales!$F:$F, $F224, Aux_Totales!$A:$A, Aperturas!$A$2), 0))</f>
        <v/>
      </c>
      <c r="RJW224" s="21" t="str">
        <f>IF(RJW220 = "", "", IFERROR(RJW220 / SUMIFS(Aux_Totales!$N:$N, Aux_Totales!$F:$F, $F224, Aux_Totales!$A:$A, Aperturas!$A$2), 0))</f>
        <v/>
      </c>
      <c r="RJX224" s="21" t="str">
        <f>IF(RJX220 = "", "", IFERROR(RJX220 / SUMIFS(Aux_Totales!$N:$N, Aux_Totales!$F:$F, $F224, Aux_Totales!$A:$A, Aperturas!$A$2), 0))</f>
        <v/>
      </c>
      <c r="RJY224" s="21" t="str">
        <f>IF(RJY220 = "", "", IFERROR(RJY220 / SUMIFS(Aux_Totales!$N:$N, Aux_Totales!$F:$F, $F224, Aux_Totales!$A:$A, Aperturas!$A$2), 0))</f>
        <v/>
      </c>
      <c r="RJZ224" s="21" t="str">
        <f>IF(RJZ220 = "", "", IFERROR(RJZ220 / SUMIFS(Aux_Totales!$N:$N, Aux_Totales!$F:$F, $F224, Aux_Totales!$A:$A, Aperturas!$A$2), 0))</f>
        <v/>
      </c>
      <c r="RKA224" s="21" t="str">
        <f>IF(RKA220 = "", "", IFERROR(RKA220 / SUMIFS(Aux_Totales!$N:$N, Aux_Totales!$F:$F, $F224, Aux_Totales!$A:$A, Aperturas!$A$2), 0))</f>
        <v/>
      </c>
      <c r="RKB224" s="21" t="str">
        <f>IF(RKB220 = "", "", IFERROR(RKB220 / SUMIFS(Aux_Totales!$N:$N, Aux_Totales!$F:$F, $F224, Aux_Totales!$A:$A, Aperturas!$A$2), 0))</f>
        <v/>
      </c>
      <c r="RKC224" s="21" t="str">
        <f>IF(RKC220 = "", "", IFERROR(RKC220 / SUMIFS(Aux_Totales!$N:$N, Aux_Totales!$F:$F, $F224, Aux_Totales!$A:$A, Aperturas!$A$2), 0))</f>
        <v/>
      </c>
      <c r="RKD224" s="21" t="str">
        <f>IF(RKD220 = "", "", IFERROR(RKD220 / SUMIFS(Aux_Totales!$N:$N, Aux_Totales!$F:$F, $F224, Aux_Totales!$A:$A, Aperturas!$A$2), 0))</f>
        <v/>
      </c>
      <c r="RKE224" s="21" t="str">
        <f>IF(RKE220 = "", "", IFERROR(RKE220 / SUMIFS(Aux_Totales!$N:$N, Aux_Totales!$F:$F, $F224, Aux_Totales!$A:$A, Aperturas!$A$2), 0))</f>
        <v/>
      </c>
      <c r="RKF224" s="21" t="str">
        <f>IF(RKF220 = "", "", IFERROR(RKF220 / SUMIFS(Aux_Totales!$N:$N, Aux_Totales!$F:$F, $F224, Aux_Totales!$A:$A, Aperturas!$A$2), 0))</f>
        <v/>
      </c>
      <c r="RKG224" s="21" t="str">
        <f>IF(RKG220 = "", "", IFERROR(RKG220 / SUMIFS(Aux_Totales!$N:$N, Aux_Totales!$F:$F, $F224, Aux_Totales!$A:$A, Aperturas!$A$2), 0))</f>
        <v/>
      </c>
      <c r="RKH224" s="21" t="str">
        <f>IF(RKH220 = "", "", IFERROR(RKH220 / SUMIFS(Aux_Totales!$N:$N, Aux_Totales!$F:$F, $F224, Aux_Totales!$A:$A, Aperturas!$A$2), 0))</f>
        <v/>
      </c>
      <c r="RKI224" s="21" t="str">
        <f>IF(RKI220 = "", "", IFERROR(RKI220 / SUMIFS(Aux_Totales!$N:$N, Aux_Totales!$F:$F, $F224, Aux_Totales!$A:$A, Aperturas!$A$2), 0))</f>
        <v/>
      </c>
      <c r="RKJ224" s="21" t="str">
        <f>IF(RKJ220 = "", "", IFERROR(RKJ220 / SUMIFS(Aux_Totales!$N:$N, Aux_Totales!$F:$F, $F224, Aux_Totales!$A:$A, Aperturas!$A$2), 0))</f>
        <v/>
      </c>
      <c r="RKK224" s="21" t="str">
        <f>IF(RKK220 = "", "", IFERROR(RKK220 / SUMIFS(Aux_Totales!$N:$N, Aux_Totales!$F:$F, $F224, Aux_Totales!$A:$A, Aperturas!$A$2), 0))</f>
        <v/>
      </c>
      <c r="RKL224" s="21" t="str">
        <f>IF(RKL220 = "", "", IFERROR(RKL220 / SUMIFS(Aux_Totales!$N:$N, Aux_Totales!$F:$F, $F224, Aux_Totales!$A:$A, Aperturas!$A$2), 0))</f>
        <v/>
      </c>
      <c r="RKM224" s="21" t="str">
        <f>IF(RKM220 = "", "", IFERROR(RKM220 / SUMIFS(Aux_Totales!$N:$N, Aux_Totales!$F:$F, $F224, Aux_Totales!$A:$A, Aperturas!$A$2), 0))</f>
        <v/>
      </c>
      <c r="RKN224" s="21" t="str">
        <f>IF(RKN220 = "", "", IFERROR(RKN220 / SUMIFS(Aux_Totales!$N:$N, Aux_Totales!$F:$F, $F224, Aux_Totales!$A:$A, Aperturas!$A$2), 0))</f>
        <v/>
      </c>
      <c r="RKO224" s="21" t="str">
        <f>IF(RKO220 = "", "", IFERROR(RKO220 / SUMIFS(Aux_Totales!$N:$N, Aux_Totales!$F:$F, $F224, Aux_Totales!$A:$A, Aperturas!$A$2), 0))</f>
        <v/>
      </c>
      <c r="RKP224" s="21" t="str">
        <f>IF(RKP220 = "", "", IFERROR(RKP220 / SUMIFS(Aux_Totales!$N:$N, Aux_Totales!$F:$F, $F224, Aux_Totales!$A:$A, Aperturas!$A$2), 0))</f>
        <v/>
      </c>
      <c r="RKQ224" s="21" t="str">
        <f>IF(RKQ220 = "", "", IFERROR(RKQ220 / SUMIFS(Aux_Totales!$N:$N, Aux_Totales!$F:$F, $F224, Aux_Totales!$A:$A, Aperturas!$A$2), 0))</f>
        <v/>
      </c>
      <c r="RKR224" s="21" t="str">
        <f>IF(RKR220 = "", "", IFERROR(RKR220 / SUMIFS(Aux_Totales!$N:$N, Aux_Totales!$F:$F, $F224, Aux_Totales!$A:$A, Aperturas!$A$2), 0))</f>
        <v/>
      </c>
      <c r="RKS224" s="21" t="str">
        <f>IF(RKS220 = "", "", IFERROR(RKS220 / SUMIFS(Aux_Totales!$N:$N, Aux_Totales!$F:$F, $F224, Aux_Totales!$A:$A, Aperturas!$A$2), 0))</f>
        <v/>
      </c>
      <c r="RKT224" s="21" t="str">
        <f>IF(RKT220 = "", "", IFERROR(RKT220 / SUMIFS(Aux_Totales!$N:$N, Aux_Totales!$F:$F, $F224, Aux_Totales!$A:$A, Aperturas!$A$2), 0))</f>
        <v/>
      </c>
      <c r="RKU224" s="21" t="str">
        <f>IF(RKU220 = "", "", IFERROR(RKU220 / SUMIFS(Aux_Totales!$N:$N, Aux_Totales!$F:$F, $F224, Aux_Totales!$A:$A, Aperturas!$A$2), 0))</f>
        <v/>
      </c>
      <c r="RKV224" s="21" t="str">
        <f>IF(RKV220 = "", "", IFERROR(RKV220 / SUMIFS(Aux_Totales!$N:$N, Aux_Totales!$F:$F, $F224, Aux_Totales!$A:$A, Aperturas!$A$2), 0))</f>
        <v/>
      </c>
      <c r="RKW224" s="21" t="str">
        <f>IF(RKW220 = "", "", IFERROR(RKW220 / SUMIFS(Aux_Totales!$N:$N, Aux_Totales!$F:$F, $F224, Aux_Totales!$A:$A, Aperturas!$A$2), 0))</f>
        <v/>
      </c>
      <c r="RKX224" s="21" t="str">
        <f>IF(RKX220 = "", "", IFERROR(RKX220 / SUMIFS(Aux_Totales!$N:$N, Aux_Totales!$F:$F, $F224, Aux_Totales!$A:$A, Aperturas!$A$2), 0))</f>
        <v/>
      </c>
      <c r="RKY224" s="21" t="str">
        <f>IF(RKY220 = "", "", IFERROR(RKY220 / SUMIFS(Aux_Totales!$N:$N, Aux_Totales!$F:$F, $F224, Aux_Totales!$A:$A, Aperturas!$A$2), 0))</f>
        <v/>
      </c>
      <c r="RKZ224" s="21" t="str">
        <f>IF(RKZ220 = "", "", IFERROR(RKZ220 / SUMIFS(Aux_Totales!$N:$N, Aux_Totales!$F:$F, $F224, Aux_Totales!$A:$A, Aperturas!$A$2), 0))</f>
        <v/>
      </c>
      <c r="RLA224" s="21" t="str">
        <f>IF(RLA220 = "", "", IFERROR(RLA220 / SUMIFS(Aux_Totales!$N:$N, Aux_Totales!$F:$F, $F224, Aux_Totales!$A:$A, Aperturas!$A$2), 0))</f>
        <v/>
      </c>
      <c r="RLB224" s="21" t="str">
        <f>IF(RLB220 = "", "", IFERROR(RLB220 / SUMIFS(Aux_Totales!$N:$N, Aux_Totales!$F:$F, $F224, Aux_Totales!$A:$A, Aperturas!$A$2), 0))</f>
        <v/>
      </c>
      <c r="RLC224" s="21" t="str">
        <f>IF(RLC220 = "", "", IFERROR(RLC220 / SUMIFS(Aux_Totales!$N:$N, Aux_Totales!$F:$F, $F224, Aux_Totales!$A:$A, Aperturas!$A$2), 0))</f>
        <v/>
      </c>
      <c r="RLD224" s="21" t="str">
        <f>IF(RLD220 = "", "", IFERROR(RLD220 / SUMIFS(Aux_Totales!$N:$N, Aux_Totales!$F:$F, $F224, Aux_Totales!$A:$A, Aperturas!$A$2), 0))</f>
        <v/>
      </c>
      <c r="RLE224" s="21" t="str">
        <f>IF(RLE220 = "", "", IFERROR(RLE220 / SUMIFS(Aux_Totales!$N:$N, Aux_Totales!$F:$F, $F224, Aux_Totales!$A:$A, Aperturas!$A$2), 0))</f>
        <v/>
      </c>
      <c r="RLF224" s="21" t="str">
        <f>IF(RLF220 = "", "", IFERROR(RLF220 / SUMIFS(Aux_Totales!$N:$N, Aux_Totales!$F:$F, $F224, Aux_Totales!$A:$A, Aperturas!$A$2), 0))</f>
        <v/>
      </c>
      <c r="RLG224" s="21" t="str">
        <f>IF(RLG220 = "", "", IFERROR(RLG220 / SUMIFS(Aux_Totales!$N:$N, Aux_Totales!$F:$F, $F224, Aux_Totales!$A:$A, Aperturas!$A$2), 0))</f>
        <v/>
      </c>
      <c r="RLH224" s="21" t="str">
        <f>IF(RLH220 = "", "", IFERROR(RLH220 / SUMIFS(Aux_Totales!$N:$N, Aux_Totales!$F:$F, $F224, Aux_Totales!$A:$A, Aperturas!$A$2), 0))</f>
        <v/>
      </c>
      <c r="RLI224" s="21" t="str">
        <f>IF(RLI220 = "", "", IFERROR(RLI220 / SUMIFS(Aux_Totales!$N:$N, Aux_Totales!$F:$F, $F224, Aux_Totales!$A:$A, Aperturas!$A$2), 0))</f>
        <v/>
      </c>
      <c r="RLJ224" s="21" t="str">
        <f>IF(RLJ220 = "", "", IFERROR(RLJ220 / SUMIFS(Aux_Totales!$N:$N, Aux_Totales!$F:$F, $F224, Aux_Totales!$A:$A, Aperturas!$A$2), 0))</f>
        <v/>
      </c>
      <c r="RLK224" s="21" t="str">
        <f>IF(RLK220 = "", "", IFERROR(RLK220 / SUMIFS(Aux_Totales!$N:$N, Aux_Totales!$F:$F, $F224, Aux_Totales!$A:$A, Aperturas!$A$2), 0))</f>
        <v/>
      </c>
      <c r="RLL224" s="21" t="str">
        <f>IF(RLL220 = "", "", IFERROR(RLL220 / SUMIFS(Aux_Totales!$N:$N, Aux_Totales!$F:$F, $F224, Aux_Totales!$A:$A, Aperturas!$A$2), 0))</f>
        <v/>
      </c>
      <c r="RLM224" s="21" t="str">
        <f>IF(RLM220 = "", "", IFERROR(RLM220 / SUMIFS(Aux_Totales!$N:$N, Aux_Totales!$F:$F, $F224, Aux_Totales!$A:$A, Aperturas!$A$2), 0))</f>
        <v/>
      </c>
      <c r="RLN224" s="21" t="str">
        <f>IF(RLN220 = "", "", IFERROR(RLN220 / SUMIFS(Aux_Totales!$N:$N, Aux_Totales!$F:$F, $F224, Aux_Totales!$A:$A, Aperturas!$A$2), 0))</f>
        <v/>
      </c>
      <c r="RLO224" s="21" t="str">
        <f>IF(RLO220 = "", "", IFERROR(RLO220 / SUMIFS(Aux_Totales!$N:$N, Aux_Totales!$F:$F, $F224, Aux_Totales!$A:$A, Aperturas!$A$2), 0))</f>
        <v/>
      </c>
      <c r="RLP224" s="21" t="str">
        <f>IF(RLP220 = "", "", IFERROR(RLP220 / SUMIFS(Aux_Totales!$N:$N, Aux_Totales!$F:$F, $F224, Aux_Totales!$A:$A, Aperturas!$A$2), 0))</f>
        <v/>
      </c>
      <c r="RLQ224" s="21" t="str">
        <f>IF(RLQ220 = "", "", IFERROR(RLQ220 / SUMIFS(Aux_Totales!$N:$N, Aux_Totales!$F:$F, $F224, Aux_Totales!$A:$A, Aperturas!$A$2), 0))</f>
        <v/>
      </c>
      <c r="RLR224" s="21" t="str">
        <f>IF(RLR220 = "", "", IFERROR(RLR220 / SUMIFS(Aux_Totales!$N:$N, Aux_Totales!$F:$F, $F224, Aux_Totales!$A:$A, Aperturas!$A$2), 0))</f>
        <v/>
      </c>
      <c r="RLS224" s="21" t="str">
        <f>IF(RLS220 = "", "", IFERROR(RLS220 / SUMIFS(Aux_Totales!$N:$N, Aux_Totales!$F:$F, $F224, Aux_Totales!$A:$A, Aperturas!$A$2), 0))</f>
        <v/>
      </c>
      <c r="RLT224" s="21" t="str">
        <f>IF(RLT220 = "", "", IFERROR(RLT220 / SUMIFS(Aux_Totales!$N:$N, Aux_Totales!$F:$F, $F224, Aux_Totales!$A:$A, Aperturas!$A$2), 0))</f>
        <v/>
      </c>
      <c r="RLU224" s="21" t="str">
        <f>IF(RLU220 = "", "", IFERROR(RLU220 / SUMIFS(Aux_Totales!$N:$N, Aux_Totales!$F:$F, $F224, Aux_Totales!$A:$A, Aperturas!$A$2), 0))</f>
        <v/>
      </c>
      <c r="RLV224" s="21" t="str">
        <f>IF(RLV220 = "", "", IFERROR(RLV220 / SUMIFS(Aux_Totales!$N:$N, Aux_Totales!$F:$F, $F224, Aux_Totales!$A:$A, Aperturas!$A$2), 0))</f>
        <v/>
      </c>
      <c r="RLW224" s="21" t="str">
        <f>IF(RLW220 = "", "", IFERROR(RLW220 / SUMIFS(Aux_Totales!$N:$N, Aux_Totales!$F:$F, $F224, Aux_Totales!$A:$A, Aperturas!$A$2), 0))</f>
        <v/>
      </c>
      <c r="RLX224" s="21" t="str">
        <f>IF(RLX220 = "", "", IFERROR(RLX220 / SUMIFS(Aux_Totales!$N:$N, Aux_Totales!$F:$F, $F224, Aux_Totales!$A:$A, Aperturas!$A$2), 0))</f>
        <v/>
      </c>
      <c r="RLY224" s="21" t="str">
        <f>IF(RLY220 = "", "", IFERROR(RLY220 / SUMIFS(Aux_Totales!$N:$N, Aux_Totales!$F:$F, $F224, Aux_Totales!$A:$A, Aperturas!$A$2), 0))</f>
        <v/>
      </c>
      <c r="RLZ224" s="21" t="str">
        <f>IF(RLZ220 = "", "", IFERROR(RLZ220 / SUMIFS(Aux_Totales!$N:$N, Aux_Totales!$F:$F, $F224, Aux_Totales!$A:$A, Aperturas!$A$2), 0))</f>
        <v/>
      </c>
      <c r="RMA224" s="21" t="str">
        <f>IF(RMA220 = "", "", IFERROR(RMA220 / SUMIFS(Aux_Totales!$N:$N, Aux_Totales!$F:$F, $F224, Aux_Totales!$A:$A, Aperturas!$A$2), 0))</f>
        <v/>
      </c>
      <c r="RMB224" s="21" t="str">
        <f>IF(RMB220 = "", "", IFERROR(RMB220 / SUMIFS(Aux_Totales!$N:$N, Aux_Totales!$F:$F, $F224, Aux_Totales!$A:$A, Aperturas!$A$2), 0))</f>
        <v/>
      </c>
      <c r="RMC224" s="21" t="str">
        <f>IF(RMC220 = "", "", IFERROR(RMC220 / SUMIFS(Aux_Totales!$N:$N, Aux_Totales!$F:$F, $F224, Aux_Totales!$A:$A, Aperturas!$A$2), 0))</f>
        <v/>
      </c>
      <c r="RMD224" s="21" t="str">
        <f>IF(RMD220 = "", "", IFERROR(RMD220 / SUMIFS(Aux_Totales!$N:$N, Aux_Totales!$F:$F, $F224, Aux_Totales!$A:$A, Aperturas!$A$2), 0))</f>
        <v/>
      </c>
      <c r="RME224" s="21" t="str">
        <f>IF(RME220 = "", "", IFERROR(RME220 / SUMIFS(Aux_Totales!$N:$N, Aux_Totales!$F:$F, $F224, Aux_Totales!$A:$A, Aperturas!$A$2), 0))</f>
        <v/>
      </c>
      <c r="RMF224" s="21" t="str">
        <f>IF(RMF220 = "", "", IFERROR(RMF220 / SUMIFS(Aux_Totales!$N:$N, Aux_Totales!$F:$F, $F224, Aux_Totales!$A:$A, Aperturas!$A$2), 0))</f>
        <v/>
      </c>
      <c r="RMG224" s="21" t="str">
        <f>IF(RMG220 = "", "", IFERROR(RMG220 / SUMIFS(Aux_Totales!$N:$N, Aux_Totales!$F:$F, $F224, Aux_Totales!$A:$A, Aperturas!$A$2), 0))</f>
        <v/>
      </c>
      <c r="RMH224" s="21" t="str">
        <f>IF(RMH220 = "", "", IFERROR(RMH220 / SUMIFS(Aux_Totales!$N:$N, Aux_Totales!$F:$F, $F224, Aux_Totales!$A:$A, Aperturas!$A$2), 0))</f>
        <v/>
      </c>
      <c r="RMI224" s="21" t="str">
        <f>IF(RMI220 = "", "", IFERROR(RMI220 / SUMIFS(Aux_Totales!$N:$N, Aux_Totales!$F:$F, $F224, Aux_Totales!$A:$A, Aperturas!$A$2), 0))</f>
        <v/>
      </c>
      <c r="RMJ224" s="21" t="str">
        <f>IF(RMJ220 = "", "", IFERROR(RMJ220 / SUMIFS(Aux_Totales!$N:$N, Aux_Totales!$F:$F, $F224, Aux_Totales!$A:$A, Aperturas!$A$2), 0))</f>
        <v/>
      </c>
      <c r="RMK224" s="21" t="str">
        <f>IF(RMK220 = "", "", IFERROR(RMK220 / SUMIFS(Aux_Totales!$N:$N, Aux_Totales!$F:$F, $F224, Aux_Totales!$A:$A, Aperturas!$A$2), 0))</f>
        <v/>
      </c>
      <c r="RML224" s="21" t="str">
        <f>IF(RML220 = "", "", IFERROR(RML220 / SUMIFS(Aux_Totales!$N:$N, Aux_Totales!$F:$F, $F224, Aux_Totales!$A:$A, Aperturas!$A$2), 0))</f>
        <v/>
      </c>
      <c r="RMM224" s="21" t="str">
        <f>IF(RMM220 = "", "", IFERROR(RMM220 / SUMIFS(Aux_Totales!$N:$N, Aux_Totales!$F:$F, $F224, Aux_Totales!$A:$A, Aperturas!$A$2), 0))</f>
        <v/>
      </c>
      <c r="RMN224" s="21" t="str">
        <f>IF(RMN220 = "", "", IFERROR(RMN220 / SUMIFS(Aux_Totales!$N:$N, Aux_Totales!$F:$F, $F224, Aux_Totales!$A:$A, Aperturas!$A$2), 0))</f>
        <v/>
      </c>
      <c r="RMO224" s="21" t="str">
        <f>IF(RMO220 = "", "", IFERROR(RMO220 / SUMIFS(Aux_Totales!$N:$N, Aux_Totales!$F:$F, $F224, Aux_Totales!$A:$A, Aperturas!$A$2), 0))</f>
        <v/>
      </c>
      <c r="RMP224" s="21" t="str">
        <f>IF(RMP220 = "", "", IFERROR(RMP220 / SUMIFS(Aux_Totales!$N:$N, Aux_Totales!$F:$F, $F224, Aux_Totales!$A:$A, Aperturas!$A$2), 0))</f>
        <v/>
      </c>
      <c r="RMQ224" s="21" t="str">
        <f>IF(RMQ220 = "", "", IFERROR(RMQ220 / SUMIFS(Aux_Totales!$N:$N, Aux_Totales!$F:$F, $F224, Aux_Totales!$A:$A, Aperturas!$A$2), 0))</f>
        <v/>
      </c>
      <c r="RMR224" s="21" t="str">
        <f>IF(RMR220 = "", "", IFERROR(RMR220 / SUMIFS(Aux_Totales!$N:$N, Aux_Totales!$F:$F, $F224, Aux_Totales!$A:$A, Aperturas!$A$2), 0))</f>
        <v/>
      </c>
      <c r="RMS224" s="21" t="str">
        <f>IF(RMS220 = "", "", IFERROR(RMS220 / SUMIFS(Aux_Totales!$N:$N, Aux_Totales!$F:$F, $F224, Aux_Totales!$A:$A, Aperturas!$A$2), 0))</f>
        <v/>
      </c>
      <c r="RMT224" s="21" t="str">
        <f>IF(RMT220 = "", "", IFERROR(RMT220 / SUMIFS(Aux_Totales!$N:$N, Aux_Totales!$F:$F, $F224, Aux_Totales!$A:$A, Aperturas!$A$2), 0))</f>
        <v/>
      </c>
      <c r="RMU224" s="21" t="str">
        <f>IF(RMU220 = "", "", IFERROR(RMU220 / SUMIFS(Aux_Totales!$N:$N, Aux_Totales!$F:$F, $F224, Aux_Totales!$A:$A, Aperturas!$A$2), 0))</f>
        <v/>
      </c>
      <c r="RMV224" s="21" t="str">
        <f>IF(RMV220 = "", "", IFERROR(RMV220 / SUMIFS(Aux_Totales!$N:$N, Aux_Totales!$F:$F, $F224, Aux_Totales!$A:$A, Aperturas!$A$2), 0))</f>
        <v/>
      </c>
      <c r="RMW224" s="21" t="str">
        <f>IF(RMW220 = "", "", IFERROR(RMW220 / SUMIFS(Aux_Totales!$N:$N, Aux_Totales!$F:$F, $F224, Aux_Totales!$A:$A, Aperturas!$A$2), 0))</f>
        <v/>
      </c>
      <c r="RMX224" s="21" t="str">
        <f>IF(RMX220 = "", "", IFERROR(RMX220 / SUMIFS(Aux_Totales!$N:$N, Aux_Totales!$F:$F, $F224, Aux_Totales!$A:$A, Aperturas!$A$2), 0))</f>
        <v/>
      </c>
      <c r="RMY224" s="21" t="str">
        <f>IF(RMY220 = "", "", IFERROR(RMY220 / SUMIFS(Aux_Totales!$N:$N, Aux_Totales!$F:$F, $F224, Aux_Totales!$A:$A, Aperturas!$A$2), 0))</f>
        <v/>
      </c>
      <c r="RMZ224" s="21" t="str">
        <f>IF(RMZ220 = "", "", IFERROR(RMZ220 / SUMIFS(Aux_Totales!$N:$N, Aux_Totales!$F:$F, $F224, Aux_Totales!$A:$A, Aperturas!$A$2), 0))</f>
        <v/>
      </c>
      <c r="RNA224" s="21" t="str">
        <f>IF(RNA220 = "", "", IFERROR(RNA220 / SUMIFS(Aux_Totales!$N:$N, Aux_Totales!$F:$F, $F224, Aux_Totales!$A:$A, Aperturas!$A$2), 0))</f>
        <v/>
      </c>
      <c r="RNB224" s="21" t="str">
        <f>IF(RNB220 = "", "", IFERROR(RNB220 / SUMIFS(Aux_Totales!$N:$N, Aux_Totales!$F:$F, $F224, Aux_Totales!$A:$A, Aperturas!$A$2), 0))</f>
        <v/>
      </c>
      <c r="RNC224" s="21" t="str">
        <f>IF(RNC220 = "", "", IFERROR(RNC220 / SUMIFS(Aux_Totales!$N:$N, Aux_Totales!$F:$F, $F224, Aux_Totales!$A:$A, Aperturas!$A$2), 0))</f>
        <v/>
      </c>
      <c r="RND224" s="21" t="str">
        <f>IF(RND220 = "", "", IFERROR(RND220 / SUMIFS(Aux_Totales!$N:$N, Aux_Totales!$F:$F, $F224, Aux_Totales!$A:$A, Aperturas!$A$2), 0))</f>
        <v/>
      </c>
      <c r="RNE224" s="21" t="str">
        <f>IF(RNE220 = "", "", IFERROR(RNE220 / SUMIFS(Aux_Totales!$N:$N, Aux_Totales!$F:$F, $F224, Aux_Totales!$A:$A, Aperturas!$A$2), 0))</f>
        <v/>
      </c>
      <c r="RNF224" s="21" t="str">
        <f>IF(RNF220 = "", "", IFERROR(RNF220 / SUMIFS(Aux_Totales!$N:$N, Aux_Totales!$F:$F, $F224, Aux_Totales!$A:$A, Aperturas!$A$2), 0))</f>
        <v/>
      </c>
      <c r="RNG224" s="21" t="str">
        <f>IF(RNG220 = "", "", IFERROR(RNG220 / SUMIFS(Aux_Totales!$N:$N, Aux_Totales!$F:$F, $F224, Aux_Totales!$A:$A, Aperturas!$A$2), 0))</f>
        <v/>
      </c>
      <c r="RNH224" s="21" t="str">
        <f>IF(RNH220 = "", "", IFERROR(RNH220 / SUMIFS(Aux_Totales!$N:$N, Aux_Totales!$F:$F, $F224, Aux_Totales!$A:$A, Aperturas!$A$2), 0))</f>
        <v/>
      </c>
      <c r="RNI224" s="21" t="str">
        <f>IF(RNI220 = "", "", IFERROR(RNI220 / SUMIFS(Aux_Totales!$N:$N, Aux_Totales!$F:$F, $F224, Aux_Totales!$A:$A, Aperturas!$A$2), 0))</f>
        <v/>
      </c>
      <c r="RNJ224" s="21" t="str">
        <f>IF(RNJ220 = "", "", IFERROR(RNJ220 / SUMIFS(Aux_Totales!$N:$N, Aux_Totales!$F:$F, $F224, Aux_Totales!$A:$A, Aperturas!$A$2), 0))</f>
        <v/>
      </c>
      <c r="RNK224" s="21" t="str">
        <f>IF(RNK220 = "", "", IFERROR(RNK220 / SUMIFS(Aux_Totales!$N:$N, Aux_Totales!$F:$F, $F224, Aux_Totales!$A:$A, Aperturas!$A$2), 0))</f>
        <v/>
      </c>
      <c r="RNL224" s="21" t="str">
        <f>IF(RNL220 = "", "", IFERROR(RNL220 / SUMIFS(Aux_Totales!$N:$N, Aux_Totales!$F:$F, $F224, Aux_Totales!$A:$A, Aperturas!$A$2), 0))</f>
        <v/>
      </c>
      <c r="RNM224" s="21" t="str">
        <f>IF(RNM220 = "", "", IFERROR(RNM220 / SUMIFS(Aux_Totales!$N:$N, Aux_Totales!$F:$F, $F224, Aux_Totales!$A:$A, Aperturas!$A$2), 0))</f>
        <v/>
      </c>
      <c r="RNN224" s="21" t="str">
        <f>IF(RNN220 = "", "", IFERROR(RNN220 / SUMIFS(Aux_Totales!$N:$N, Aux_Totales!$F:$F, $F224, Aux_Totales!$A:$A, Aperturas!$A$2), 0))</f>
        <v/>
      </c>
      <c r="RNO224" s="21" t="str">
        <f>IF(RNO220 = "", "", IFERROR(RNO220 / SUMIFS(Aux_Totales!$N:$N, Aux_Totales!$F:$F, $F224, Aux_Totales!$A:$A, Aperturas!$A$2), 0))</f>
        <v/>
      </c>
      <c r="RNP224" s="21" t="str">
        <f>IF(RNP220 = "", "", IFERROR(RNP220 / SUMIFS(Aux_Totales!$N:$N, Aux_Totales!$F:$F, $F224, Aux_Totales!$A:$A, Aperturas!$A$2), 0))</f>
        <v/>
      </c>
      <c r="RNQ224" s="21" t="str">
        <f>IF(RNQ220 = "", "", IFERROR(RNQ220 / SUMIFS(Aux_Totales!$N:$N, Aux_Totales!$F:$F, $F224, Aux_Totales!$A:$A, Aperturas!$A$2), 0))</f>
        <v/>
      </c>
      <c r="RNR224" s="21" t="str">
        <f>IF(RNR220 = "", "", IFERROR(RNR220 / SUMIFS(Aux_Totales!$N:$N, Aux_Totales!$F:$F, $F224, Aux_Totales!$A:$A, Aperturas!$A$2), 0))</f>
        <v/>
      </c>
      <c r="RNS224" s="21" t="str">
        <f>IF(RNS220 = "", "", IFERROR(RNS220 / SUMIFS(Aux_Totales!$N:$N, Aux_Totales!$F:$F, $F224, Aux_Totales!$A:$A, Aperturas!$A$2), 0))</f>
        <v/>
      </c>
      <c r="RNT224" s="21" t="str">
        <f>IF(RNT220 = "", "", IFERROR(RNT220 / SUMIFS(Aux_Totales!$N:$N, Aux_Totales!$F:$F, $F224, Aux_Totales!$A:$A, Aperturas!$A$2), 0))</f>
        <v/>
      </c>
      <c r="RNU224" s="21" t="str">
        <f>IF(RNU220 = "", "", IFERROR(RNU220 / SUMIFS(Aux_Totales!$N:$N, Aux_Totales!$F:$F, $F224, Aux_Totales!$A:$A, Aperturas!$A$2), 0))</f>
        <v/>
      </c>
      <c r="RNV224" s="21" t="str">
        <f>IF(RNV220 = "", "", IFERROR(RNV220 / SUMIFS(Aux_Totales!$N:$N, Aux_Totales!$F:$F, $F224, Aux_Totales!$A:$A, Aperturas!$A$2), 0))</f>
        <v/>
      </c>
      <c r="RNW224" s="21" t="str">
        <f>IF(RNW220 = "", "", IFERROR(RNW220 / SUMIFS(Aux_Totales!$N:$N, Aux_Totales!$F:$F, $F224, Aux_Totales!$A:$A, Aperturas!$A$2), 0))</f>
        <v/>
      </c>
      <c r="RNX224" s="21" t="str">
        <f>IF(RNX220 = "", "", IFERROR(RNX220 / SUMIFS(Aux_Totales!$N:$N, Aux_Totales!$F:$F, $F224, Aux_Totales!$A:$A, Aperturas!$A$2), 0))</f>
        <v/>
      </c>
      <c r="RNY224" s="21" t="str">
        <f>IF(RNY220 = "", "", IFERROR(RNY220 / SUMIFS(Aux_Totales!$N:$N, Aux_Totales!$F:$F, $F224, Aux_Totales!$A:$A, Aperturas!$A$2), 0))</f>
        <v/>
      </c>
      <c r="RNZ224" s="21" t="str">
        <f>IF(RNZ220 = "", "", IFERROR(RNZ220 / SUMIFS(Aux_Totales!$N:$N, Aux_Totales!$F:$F, $F224, Aux_Totales!$A:$A, Aperturas!$A$2), 0))</f>
        <v/>
      </c>
      <c r="ROA224" s="21" t="str">
        <f>IF(ROA220 = "", "", IFERROR(ROA220 / SUMIFS(Aux_Totales!$N:$N, Aux_Totales!$F:$F, $F224, Aux_Totales!$A:$A, Aperturas!$A$2), 0))</f>
        <v/>
      </c>
      <c r="ROB224" s="21" t="str">
        <f>IF(ROB220 = "", "", IFERROR(ROB220 / SUMIFS(Aux_Totales!$N:$N, Aux_Totales!$F:$F, $F224, Aux_Totales!$A:$A, Aperturas!$A$2), 0))</f>
        <v/>
      </c>
      <c r="ROC224" s="21" t="str">
        <f>IF(ROC220 = "", "", IFERROR(ROC220 / SUMIFS(Aux_Totales!$N:$N, Aux_Totales!$F:$F, $F224, Aux_Totales!$A:$A, Aperturas!$A$2), 0))</f>
        <v/>
      </c>
      <c r="ROD224" s="21" t="str">
        <f>IF(ROD220 = "", "", IFERROR(ROD220 / SUMIFS(Aux_Totales!$N:$N, Aux_Totales!$F:$F, $F224, Aux_Totales!$A:$A, Aperturas!$A$2), 0))</f>
        <v/>
      </c>
      <c r="ROE224" s="21" t="str">
        <f>IF(ROE220 = "", "", IFERROR(ROE220 / SUMIFS(Aux_Totales!$N:$N, Aux_Totales!$F:$F, $F224, Aux_Totales!$A:$A, Aperturas!$A$2), 0))</f>
        <v/>
      </c>
      <c r="ROF224" s="21" t="str">
        <f>IF(ROF220 = "", "", IFERROR(ROF220 / SUMIFS(Aux_Totales!$N:$N, Aux_Totales!$F:$F, $F224, Aux_Totales!$A:$A, Aperturas!$A$2), 0))</f>
        <v/>
      </c>
      <c r="ROG224" s="21" t="str">
        <f>IF(ROG220 = "", "", IFERROR(ROG220 / SUMIFS(Aux_Totales!$N:$N, Aux_Totales!$F:$F, $F224, Aux_Totales!$A:$A, Aperturas!$A$2), 0))</f>
        <v/>
      </c>
      <c r="ROH224" s="21" t="str">
        <f>IF(ROH220 = "", "", IFERROR(ROH220 / SUMIFS(Aux_Totales!$N:$N, Aux_Totales!$F:$F, $F224, Aux_Totales!$A:$A, Aperturas!$A$2), 0))</f>
        <v/>
      </c>
      <c r="ROI224" s="21" t="str">
        <f>IF(ROI220 = "", "", IFERROR(ROI220 / SUMIFS(Aux_Totales!$N:$N, Aux_Totales!$F:$F, $F224, Aux_Totales!$A:$A, Aperturas!$A$2), 0))</f>
        <v/>
      </c>
      <c r="ROJ224" s="21" t="str">
        <f>IF(ROJ220 = "", "", IFERROR(ROJ220 / SUMIFS(Aux_Totales!$N:$N, Aux_Totales!$F:$F, $F224, Aux_Totales!$A:$A, Aperturas!$A$2), 0))</f>
        <v/>
      </c>
      <c r="ROK224" s="21" t="str">
        <f>IF(ROK220 = "", "", IFERROR(ROK220 / SUMIFS(Aux_Totales!$N:$N, Aux_Totales!$F:$F, $F224, Aux_Totales!$A:$A, Aperturas!$A$2), 0))</f>
        <v/>
      </c>
      <c r="ROL224" s="21" t="str">
        <f>IF(ROL220 = "", "", IFERROR(ROL220 / SUMIFS(Aux_Totales!$N:$N, Aux_Totales!$F:$F, $F224, Aux_Totales!$A:$A, Aperturas!$A$2), 0))</f>
        <v/>
      </c>
      <c r="ROM224" s="21" t="str">
        <f>IF(ROM220 = "", "", IFERROR(ROM220 / SUMIFS(Aux_Totales!$N:$N, Aux_Totales!$F:$F, $F224, Aux_Totales!$A:$A, Aperturas!$A$2), 0))</f>
        <v/>
      </c>
      <c r="RON224" s="21" t="str">
        <f>IF(RON220 = "", "", IFERROR(RON220 / SUMIFS(Aux_Totales!$N:$N, Aux_Totales!$F:$F, $F224, Aux_Totales!$A:$A, Aperturas!$A$2), 0))</f>
        <v/>
      </c>
      <c r="ROO224" s="21" t="str">
        <f>IF(ROO220 = "", "", IFERROR(ROO220 / SUMIFS(Aux_Totales!$N:$N, Aux_Totales!$F:$F, $F224, Aux_Totales!$A:$A, Aperturas!$A$2), 0))</f>
        <v/>
      </c>
      <c r="ROP224" s="21" t="str">
        <f>IF(ROP220 = "", "", IFERROR(ROP220 / SUMIFS(Aux_Totales!$N:$N, Aux_Totales!$F:$F, $F224, Aux_Totales!$A:$A, Aperturas!$A$2), 0))</f>
        <v/>
      </c>
      <c r="ROQ224" s="21" t="str">
        <f>IF(ROQ220 = "", "", IFERROR(ROQ220 / SUMIFS(Aux_Totales!$N:$N, Aux_Totales!$F:$F, $F224, Aux_Totales!$A:$A, Aperturas!$A$2), 0))</f>
        <v/>
      </c>
      <c r="ROR224" s="21" t="str">
        <f>IF(ROR220 = "", "", IFERROR(ROR220 / SUMIFS(Aux_Totales!$N:$N, Aux_Totales!$F:$F, $F224, Aux_Totales!$A:$A, Aperturas!$A$2), 0))</f>
        <v/>
      </c>
      <c r="ROS224" s="21" t="str">
        <f>IF(ROS220 = "", "", IFERROR(ROS220 / SUMIFS(Aux_Totales!$N:$N, Aux_Totales!$F:$F, $F224, Aux_Totales!$A:$A, Aperturas!$A$2), 0))</f>
        <v/>
      </c>
      <c r="ROT224" s="21" t="str">
        <f>IF(ROT220 = "", "", IFERROR(ROT220 / SUMIFS(Aux_Totales!$N:$N, Aux_Totales!$F:$F, $F224, Aux_Totales!$A:$A, Aperturas!$A$2), 0))</f>
        <v/>
      </c>
      <c r="ROU224" s="21" t="str">
        <f>IF(ROU220 = "", "", IFERROR(ROU220 / SUMIFS(Aux_Totales!$N:$N, Aux_Totales!$F:$F, $F224, Aux_Totales!$A:$A, Aperturas!$A$2), 0))</f>
        <v/>
      </c>
      <c r="ROV224" s="21" t="str">
        <f>IF(ROV220 = "", "", IFERROR(ROV220 / SUMIFS(Aux_Totales!$N:$N, Aux_Totales!$F:$F, $F224, Aux_Totales!$A:$A, Aperturas!$A$2), 0))</f>
        <v/>
      </c>
      <c r="ROW224" s="21" t="str">
        <f>IF(ROW220 = "", "", IFERROR(ROW220 / SUMIFS(Aux_Totales!$N:$N, Aux_Totales!$F:$F, $F224, Aux_Totales!$A:$A, Aperturas!$A$2), 0))</f>
        <v/>
      </c>
      <c r="ROX224" s="21" t="str">
        <f>IF(ROX220 = "", "", IFERROR(ROX220 / SUMIFS(Aux_Totales!$N:$N, Aux_Totales!$F:$F, $F224, Aux_Totales!$A:$A, Aperturas!$A$2), 0))</f>
        <v/>
      </c>
      <c r="ROY224" s="21" t="str">
        <f>IF(ROY220 = "", "", IFERROR(ROY220 / SUMIFS(Aux_Totales!$N:$N, Aux_Totales!$F:$F, $F224, Aux_Totales!$A:$A, Aperturas!$A$2), 0))</f>
        <v/>
      </c>
      <c r="ROZ224" s="21" t="str">
        <f>IF(ROZ220 = "", "", IFERROR(ROZ220 / SUMIFS(Aux_Totales!$N:$N, Aux_Totales!$F:$F, $F224, Aux_Totales!$A:$A, Aperturas!$A$2), 0))</f>
        <v/>
      </c>
      <c r="RPA224" s="21" t="str">
        <f>IF(RPA220 = "", "", IFERROR(RPA220 / SUMIFS(Aux_Totales!$N:$N, Aux_Totales!$F:$F, $F224, Aux_Totales!$A:$A, Aperturas!$A$2), 0))</f>
        <v/>
      </c>
      <c r="RPB224" s="21" t="str">
        <f>IF(RPB220 = "", "", IFERROR(RPB220 / SUMIFS(Aux_Totales!$N:$N, Aux_Totales!$F:$F, $F224, Aux_Totales!$A:$A, Aperturas!$A$2), 0))</f>
        <v/>
      </c>
      <c r="RPC224" s="21" t="str">
        <f>IF(RPC220 = "", "", IFERROR(RPC220 / SUMIFS(Aux_Totales!$N:$N, Aux_Totales!$F:$F, $F224, Aux_Totales!$A:$A, Aperturas!$A$2), 0))</f>
        <v/>
      </c>
      <c r="RPD224" s="21" t="str">
        <f>IF(RPD220 = "", "", IFERROR(RPD220 / SUMIFS(Aux_Totales!$N:$N, Aux_Totales!$F:$F, $F224, Aux_Totales!$A:$A, Aperturas!$A$2), 0))</f>
        <v/>
      </c>
      <c r="RPE224" s="21" t="str">
        <f>IF(RPE220 = "", "", IFERROR(RPE220 / SUMIFS(Aux_Totales!$N:$N, Aux_Totales!$F:$F, $F224, Aux_Totales!$A:$A, Aperturas!$A$2), 0))</f>
        <v/>
      </c>
      <c r="RPF224" s="21" t="str">
        <f>IF(RPF220 = "", "", IFERROR(RPF220 / SUMIFS(Aux_Totales!$N:$N, Aux_Totales!$F:$F, $F224, Aux_Totales!$A:$A, Aperturas!$A$2), 0))</f>
        <v/>
      </c>
      <c r="RPG224" s="21" t="str">
        <f>IF(RPG220 = "", "", IFERROR(RPG220 / SUMIFS(Aux_Totales!$N:$N, Aux_Totales!$F:$F, $F224, Aux_Totales!$A:$A, Aperturas!$A$2), 0))</f>
        <v/>
      </c>
      <c r="RPH224" s="21" t="str">
        <f>IF(RPH220 = "", "", IFERROR(RPH220 / SUMIFS(Aux_Totales!$N:$N, Aux_Totales!$F:$F, $F224, Aux_Totales!$A:$A, Aperturas!$A$2), 0))</f>
        <v/>
      </c>
      <c r="RPI224" s="21" t="str">
        <f>IF(RPI220 = "", "", IFERROR(RPI220 / SUMIFS(Aux_Totales!$N:$N, Aux_Totales!$F:$F, $F224, Aux_Totales!$A:$A, Aperturas!$A$2), 0))</f>
        <v/>
      </c>
      <c r="RPJ224" s="21" t="str">
        <f>IF(RPJ220 = "", "", IFERROR(RPJ220 / SUMIFS(Aux_Totales!$N:$N, Aux_Totales!$F:$F, $F224, Aux_Totales!$A:$A, Aperturas!$A$2), 0))</f>
        <v/>
      </c>
      <c r="RPK224" s="21" t="str">
        <f>IF(RPK220 = "", "", IFERROR(RPK220 / SUMIFS(Aux_Totales!$N:$N, Aux_Totales!$F:$F, $F224, Aux_Totales!$A:$A, Aperturas!$A$2), 0))</f>
        <v/>
      </c>
      <c r="RPL224" s="21" t="str">
        <f>IF(RPL220 = "", "", IFERROR(RPL220 / SUMIFS(Aux_Totales!$N:$N, Aux_Totales!$F:$F, $F224, Aux_Totales!$A:$A, Aperturas!$A$2), 0))</f>
        <v/>
      </c>
      <c r="RPM224" s="21" t="str">
        <f>IF(RPM220 = "", "", IFERROR(RPM220 / SUMIFS(Aux_Totales!$N:$N, Aux_Totales!$F:$F, $F224, Aux_Totales!$A:$A, Aperturas!$A$2), 0))</f>
        <v/>
      </c>
      <c r="RPN224" s="21" t="str">
        <f>IF(RPN220 = "", "", IFERROR(RPN220 / SUMIFS(Aux_Totales!$N:$N, Aux_Totales!$F:$F, $F224, Aux_Totales!$A:$A, Aperturas!$A$2), 0))</f>
        <v/>
      </c>
      <c r="RPO224" s="21" t="str">
        <f>IF(RPO220 = "", "", IFERROR(RPO220 / SUMIFS(Aux_Totales!$N:$N, Aux_Totales!$F:$F, $F224, Aux_Totales!$A:$A, Aperturas!$A$2), 0))</f>
        <v/>
      </c>
      <c r="RPP224" s="21" t="str">
        <f>IF(RPP220 = "", "", IFERROR(RPP220 / SUMIFS(Aux_Totales!$N:$N, Aux_Totales!$F:$F, $F224, Aux_Totales!$A:$A, Aperturas!$A$2), 0))</f>
        <v/>
      </c>
      <c r="RPQ224" s="21" t="str">
        <f>IF(RPQ220 = "", "", IFERROR(RPQ220 / SUMIFS(Aux_Totales!$N:$N, Aux_Totales!$F:$F, $F224, Aux_Totales!$A:$A, Aperturas!$A$2), 0))</f>
        <v/>
      </c>
      <c r="RPR224" s="21" t="str">
        <f>IF(RPR220 = "", "", IFERROR(RPR220 / SUMIFS(Aux_Totales!$N:$N, Aux_Totales!$F:$F, $F224, Aux_Totales!$A:$A, Aperturas!$A$2), 0))</f>
        <v/>
      </c>
      <c r="RPS224" s="21" t="str">
        <f>IF(RPS220 = "", "", IFERROR(RPS220 / SUMIFS(Aux_Totales!$N:$N, Aux_Totales!$F:$F, $F224, Aux_Totales!$A:$A, Aperturas!$A$2), 0))</f>
        <v/>
      </c>
      <c r="RPT224" s="21" t="str">
        <f>IF(RPT220 = "", "", IFERROR(RPT220 / SUMIFS(Aux_Totales!$N:$N, Aux_Totales!$F:$F, $F224, Aux_Totales!$A:$A, Aperturas!$A$2), 0))</f>
        <v/>
      </c>
      <c r="RPU224" s="21" t="str">
        <f>IF(RPU220 = "", "", IFERROR(RPU220 / SUMIFS(Aux_Totales!$N:$N, Aux_Totales!$F:$F, $F224, Aux_Totales!$A:$A, Aperturas!$A$2), 0))</f>
        <v/>
      </c>
      <c r="RPV224" s="21" t="str">
        <f>IF(RPV220 = "", "", IFERROR(RPV220 / SUMIFS(Aux_Totales!$N:$N, Aux_Totales!$F:$F, $F224, Aux_Totales!$A:$A, Aperturas!$A$2), 0))</f>
        <v/>
      </c>
      <c r="RPW224" s="21" t="str">
        <f>IF(RPW220 = "", "", IFERROR(RPW220 / SUMIFS(Aux_Totales!$N:$N, Aux_Totales!$F:$F, $F224, Aux_Totales!$A:$A, Aperturas!$A$2), 0))</f>
        <v/>
      </c>
      <c r="RPX224" s="21" t="str">
        <f>IF(RPX220 = "", "", IFERROR(RPX220 / SUMIFS(Aux_Totales!$N:$N, Aux_Totales!$F:$F, $F224, Aux_Totales!$A:$A, Aperturas!$A$2), 0))</f>
        <v/>
      </c>
      <c r="RPY224" s="21" t="str">
        <f>IF(RPY220 = "", "", IFERROR(RPY220 / SUMIFS(Aux_Totales!$N:$N, Aux_Totales!$F:$F, $F224, Aux_Totales!$A:$A, Aperturas!$A$2), 0))</f>
        <v/>
      </c>
      <c r="RPZ224" s="21" t="str">
        <f>IF(RPZ220 = "", "", IFERROR(RPZ220 / SUMIFS(Aux_Totales!$N:$N, Aux_Totales!$F:$F, $F224, Aux_Totales!$A:$A, Aperturas!$A$2), 0))</f>
        <v/>
      </c>
      <c r="RQA224" s="21" t="str">
        <f>IF(RQA220 = "", "", IFERROR(RQA220 / SUMIFS(Aux_Totales!$N:$N, Aux_Totales!$F:$F, $F224, Aux_Totales!$A:$A, Aperturas!$A$2), 0))</f>
        <v/>
      </c>
      <c r="RQB224" s="21" t="str">
        <f>IF(RQB220 = "", "", IFERROR(RQB220 / SUMIFS(Aux_Totales!$N:$N, Aux_Totales!$F:$F, $F224, Aux_Totales!$A:$A, Aperturas!$A$2), 0))</f>
        <v/>
      </c>
      <c r="RQC224" s="21" t="str">
        <f>IF(RQC220 = "", "", IFERROR(RQC220 / SUMIFS(Aux_Totales!$N:$N, Aux_Totales!$F:$F, $F224, Aux_Totales!$A:$A, Aperturas!$A$2), 0))</f>
        <v/>
      </c>
      <c r="RQD224" s="21" t="str">
        <f>IF(RQD220 = "", "", IFERROR(RQD220 / SUMIFS(Aux_Totales!$N:$N, Aux_Totales!$F:$F, $F224, Aux_Totales!$A:$A, Aperturas!$A$2), 0))</f>
        <v/>
      </c>
      <c r="RQE224" s="21" t="str">
        <f>IF(RQE220 = "", "", IFERROR(RQE220 / SUMIFS(Aux_Totales!$N:$N, Aux_Totales!$F:$F, $F224, Aux_Totales!$A:$A, Aperturas!$A$2), 0))</f>
        <v/>
      </c>
      <c r="RQF224" s="21" t="str">
        <f>IF(RQF220 = "", "", IFERROR(RQF220 / SUMIFS(Aux_Totales!$N:$N, Aux_Totales!$F:$F, $F224, Aux_Totales!$A:$A, Aperturas!$A$2), 0))</f>
        <v/>
      </c>
      <c r="RQG224" s="21" t="str">
        <f>IF(RQG220 = "", "", IFERROR(RQG220 / SUMIFS(Aux_Totales!$N:$N, Aux_Totales!$F:$F, $F224, Aux_Totales!$A:$A, Aperturas!$A$2), 0))</f>
        <v/>
      </c>
      <c r="RQH224" s="21" t="str">
        <f>IF(RQH220 = "", "", IFERROR(RQH220 / SUMIFS(Aux_Totales!$N:$N, Aux_Totales!$F:$F, $F224, Aux_Totales!$A:$A, Aperturas!$A$2), 0))</f>
        <v/>
      </c>
      <c r="RQI224" s="21" t="str">
        <f>IF(RQI220 = "", "", IFERROR(RQI220 / SUMIFS(Aux_Totales!$N:$N, Aux_Totales!$F:$F, $F224, Aux_Totales!$A:$A, Aperturas!$A$2), 0))</f>
        <v/>
      </c>
      <c r="RQJ224" s="21" t="str">
        <f>IF(RQJ220 = "", "", IFERROR(RQJ220 / SUMIFS(Aux_Totales!$N:$N, Aux_Totales!$F:$F, $F224, Aux_Totales!$A:$A, Aperturas!$A$2), 0))</f>
        <v/>
      </c>
      <c r="RQK224" s="21" t="str">
        <f>IF(RQK220 = "", "", IFERROR(RQK220 / SUMIFS(Aux_Totales!$N:$N, Aux_Totales!$F:$F, $F224, Aux_Totales!$A:$A, Aperturas!$A$2), 0))</f>
        <v/>
      </c>
      <c r="RQL224" s="21" t="str">
        <f>IF(RQL220 = "", "", IFERROR(RQL220 / SUMIFS(Aux_Totales!$N:$N, Aux_Totales!$F:$F, $F224, Aux_Totales!$A:$A, Aperturas!$A$2), 0))</f>
        <v/>
      </c>
      <c r="RQM224" s="21" t="str">
        <f>IF(RQM220 = "", "", IFERROR(RQM220 / SUMIFS(Aux_Totales!$N:$N, Aux_Totales!$F:$F, $F224, Aux_Totales!$A:$A, Aperturas!$A$2), 0))</f>
        <v/>
      </c>
      <c r="RQN224" s="21" t="str">
        <f>IF(RQN220 = "", "", IFERROR(RQN220 / SUMIFS(Aux_Totales!$N:$N, Aux_Totales!$F:$F, $F224, Aux_Totales!$A:$A, Aperturas!$A$2), 0))</f>
        <v/>
      </c>
      <c r="RQO224" s="21" t="str">
        <f>IF(RQO220 = "", "", IFERROR(RQO220 / SUMIFS(Aux_Totales!$N:$N, Aux_Totales!$F:$F, $F224, Aux_Totales!$A:$A, Aperturas!$A$2), 0))</f>
        <v/>
      </c>
      <c r="RQP224" s="21" t="str">
        <f>IF(RQP220 = "", "", IFERROR(RQP220 / SUMIFS(Aux_Totales!$N:$N, Aux_Totales!$F:$F, $F224, Aux_Totales!$A:$A, Aperturas!$A$2), 0))</f>
        <v/>
      </c>
      <c r="RQQ224" s="21" t="str">
        <f>IF(RQQ220 = "", "", IFERROR(RQQ220 / SUMIFS(Aux_Totales!$N:$N, Aux_Totales!$F:$F, $F224, Aux_Totales!$A:$A, Aperturas!$A$2), 0))</f>
        <v/>
      </c>
      <c r="RQR224" s="21" t="str">
        <f>IF(RQR220 = "", "", IFERROR(RQR220 / SUMIFS(Aux_Totales!$N:$N, Aux_Totales!$F:$F, $F224, Aux_Totales!$A:$A, Aperturas!$A$2), 0))</f>
        <v/>
      </c>
      <c r="RQS224" s="21" t="str">
        <f>IF(RQS220 = "", "", IFERROR(RQS220 / SUMIFS(Aux_Totales!$N:$N, Aux_Totales!$F:$F, $F224, Aux_Totales!$A:$A, Aperturas!$A$2), 0))</f>
        <v/>
      </c>
      <c r="RQT224" s="21" t="str">
        <f>IF(RQT220 = "", "", IFERROR(RQT220 / SUMIFS(Aux_Totales!$N:$N, Aux_Totales!$F:$F, $F224, Aux_Totales!$A:$A, Aperturas!$A$2), 0))</f>
        <v/>
      </c>
      <c r="RQU224" s="21" t="str">
        <f>IF(RQU220 = "", "", IFERROR(RQU220 / SUMIFS(Aux_Totales!$N:$N, Aux_Totales!$F:$F, $F224, Aux_Totales!$A:$A, Aperturas!$A$2), 0))</f>
        <v/>
      </c>
      <c r="RQV224" s="21" t="str">
        <f>IF(RQV220 = "", "", IFERROR(RQV220 / SUMIFS(Aux_Totales!$N:$N, Aux_Totales!$F:$F, $F224, Aux_Totales!$A:$A, Aperturas!$A$2), 0))</f>
        <v/>
      </c>
      <c r="RQW224" s="21" t="str">
        <f>IF(RQW220 = "", "", IFERROR(RQW220 / SUMIFS(Aux_Totales!$N:$N, Aux_Totales!$F:$F, $F224, Aux_Totales!$A:$A, Aperturas!$A$2), 0))</f>
        <v/>
      </c>
      <c r="RQX224" s="21" t="str">
        <f>IF(RQX220 = "", "", IFERROR(RQX220 / SUMIFS(Aux_Totales!$N:$N, Aux_Totales!$F:$F, $F224, Aux_Totales!$A:$A, Aperturas!$A$2), 0))</f>
        <v/>
      </c>
      <c r="RQY224" s="21" t="str">
        <f>IF(RQY220 = "", "", IFERROR(RQY220 / SUMIFS(Aux_Totales!$N:$N, Aux_Totales!$F:$F, $F224, Aux_Totales!$A:$A, Aperturas!$A$2), 0))</f>
        <v/>
      </c>
      <c r="RQZ224" s="21" t="str">
        <f>IF(RQZ220 = "", "", IFERROR(RQZ220 / SUMIFS(Aux_Totales!$N:$N, Aux_Totales!$F:$F, $F224, Aux_Totales!$A:$A, Aperturas!$A$2), 0))</f>
        <v/>
      </c>
      <c r="RRA224" s="21" t="str">
        <f>IF(RRA220 = "", "", IFERROR(RRA220 / SUMIFS(Aux_Totales!$N:$N, Aux_Totales!$F:$F, $F224, Aux_Totales!$A:$A, Aperturas!$A$2), 0))</f>
        <v/>
      </c>
      <c r="RRB224" s="21" t="str">
        <f>IF(RRB220 = "", "", IFERROR(RRB220 / SUMIFS(Aux_Totales!$N:$N, Aux_Totales!$F:$F, $F224, Aux_Totales!$A:$A, Aperturas!$A$2), 0))</f>
        <v/>
      </c>
      <c r="RRC224" s="21" t="str">
        <f>IF(RRC220 = "", "", IFERROR(RRC220 / SUMIFS(Aux_Totales!$N:$N, Aux_Totales!$F:$F, $F224, Aux_Totales!$A:$A, Aperturas!$A$2), 0))</f>
        <v/>
      </c>
      <c r="RRD224" s="21" t="str">
        <f>IF(RRD220 = "", "", IFERROR(RRD220 / SUMIFS(Aux_Totales!$N:$N, Aux_Totales!$F:$F, $F224, Aux_Totales!$A:$A, Aperturas!$A$2), 0))</f>
        <v/>
      </c>
      <c r="RRE224" s="21" t="str">
        <f>IF(RRE220 = "", "", IFERROR(RRE220 / SUMIFS(Aux_Totales!$N:$N, Aux_Totales!$F:$F, $F224, Aux_Totales!$A:$A, Aperturas!$A$2), 0))</f>
        <v/>
      </c>
      <c r="RRF224" s="21" t="str">
        <f>IF(RRF220 = "", "", IFERROR(RRF220 / SUMIFS(Aux_Totales!$N:$N, Aux_Totales!$F:$F, $F224, Aux_Totales!$A:$A, Aperturas!$A$2), 0))</f>
        <v/>
      </c>
      <c r="RRG224" s="21" t="str">
        <f>IF(RRG220 = "", "", IFERROR(RRG220 / SUMIFS(Aux_Totales!$N:$N, Aux_Totales!$F:$F, $F224, Aux_Totales!$A:$A, Aperturas!$A$2), 0))</f>
        <v/>
      </c>
      <c r="RRH224" s="21" t="str">
        <f>IF(RRH220 = "", "", IFERROR(RRH220 / SUMIFS(Aux_Totales!$N:$N, Aux_Totales!$F:$F, $F224, Aux_Totales!$A:$A, Aperturas!$A$2), 0))</f>
        <v/>
      </c>
      <c r="RRI224" s="21" t="str">
        <f>IF(RRI220 = "", "", IFERROR(RRI220 / SUMIFS(Aux_Totales!$N:$N, Aux_Totales!$F:$F, $F224, Aux_Totales!$A:$A, Aperturas!$A$2), 0))</f>
        <v/>
      </c>
      <c r="RRJ224" s="21" t="str">
        <f>IF(RRJ220 = "", "", IFERROR(RRJ220 / SUMIFS(Aux_Totales!$N:$N, Aux_Totales!$F:$F, $F224, Aux_Totales!$A:$A, Aperturas!$A$2), 0))</f>
        <v/>
      </c>
      <c r="RRK224" s="21" t="str">
        <f>IF(RRK220 = "", "", IFERROR(RRK220 / SUMIFS(Aux_Totales!$N:$N, Aux_Totales!$F:$F, $F224, Aux_Totales!$A:$A, Aperturas!$A$2), 0))</f>
        <v/>
      </c>
      <c r="RRL224" s="21" t="str">
        <f>IF(RRL220 = "", "", IFERROR(RRL220 / SUMIFS(Aux_Totales!$N:$N, Aux_Totales!$F:$F, $F224, Aux_Totales!$A:$A, Aperturas!$A$2), 0))</f>
        <v/>
      </c>
      <c r="RRM224" s="21" t="str">
        <f>IF(RRM220 = "", "", IFERROR(RRM220 / SUMIFS(Aux_Totales!$N:$N, Aux_Totales!$F:$F, $F224, Aux_Totales!$A:$A, Aperturas!$A$2), 0))</f>
        <v/>
      </c>
      <c r="RRN224" s="21" t="str">
        <f>IF(RRN220 = "", "", IFERROR(RRN220 / SUMIFS(Aux_Totales!$N:$N, Aux_Totales!$F:$F, $F224, Aux_Totales!$A:$A, Aperturas!$A$2), 0))</f>
        <v/>
      </c>
      <c r="RRO224" s="21" t="str">
        <f>IF(RRO220 = "", "", IFERROR(RRO220 / SUMIFS(Aux_Totales!$N:$N, Aux_Totales!$F:$F, $F224, Aux_Totales!$A:$A, Aperturas!$A$2), 0))</f>
        <v/>
      </c>
      <c r="RRP224" s="21" t="str">
        <f>IF(RRP220 = "", "", IFERROR(RRP220 / SUMIFS(Aux_Totales!$N:$N, Aux_Totales!$F:$F, $F224, Aux_Totales!$A:$A, Aperturas!$A$2), 0))</f>
        <v/>
      </c>
      <c r="RRQ224" s="21" t="str">
        <f>IF(RRQ220 = "", "", IFERROR(RRQ220 / SUMIFS(Aux_Totales!$N:$N, Aux_Totales!$F:$F, $F224, Aux_Totales!$A:$A, Aperturas!$A$2), 0))</f>
        <v/>
      </c>
      <c r="RRR224" s="21" t="str">
        <f>IF(RRR220 = "", "", IFERROR(RRR220 / SUMIFS(Aux_Totales!$N:$N, Aux_Totales!$F:$F, $F224, Aux_Totales!$A:$A, Aperturas!$A$2), 0))</f>
        <v/>
      </c>
      <c r="RRS224" s="21" t="str">
        <f>IF(RRS220 = "", "", IFERROR(RRS220 / SUMIFS(Aux_Totales!$N:$N, Aux_Totales!$F:$F, $F224, Aux_Totales!$A:$A, Aperturas!$A$2), 0))</f>
        <v/>
      </c>
      <c r="RRT224" s="21" t="str">
        <f>IF(RRT220 = "", "", IFERROR(RRT220 / SUMIFS(Aux_Totales!$N:$N, Aux_Totales!$F:$F, $F224, Aux_Totales!$A:$A, Aperturas!$A$2), 0))</f>
        <v/>
      </c>
      <c r="RRU224" s="21" t="str">
        <f>IF(RRU220 = "", "", IFERROR(RRU220 / SUMIFS(Aux_Totales!$N:$N, Aux_Totales!$F:$F, $F224, Aux_Totales!$A:$A, Aperturas!$A$2), 0))</f>
        <v/>
      </c>
      <c r="RRV224" s="21" t="str">
        <f>IF(RRV220 = "", "", IFERROR(RRV220 / SUMIFS(Aux_Totales!$N:$N, Aux_Totales!$F:$F, $F224, Aux_Totales!$A:$A, Aperturas!$A$2), 0))</f>
        <v/>
      </c>
      <c r="RRW224" s="21" t="str">
        <f>IF(RRW220 = "", "", IFERROR(RRW220 / SUMIFS(Aux_Totales!$N:$N, Aux_Totales!$F:$F, $F224, Aux_Totales!$A:$A, Aperturas!$A$2), 0))</f>
        <v/>
      </c>
      <c r="RRX224" s="21" t="str">
        <f>IF(RRX220 = "", "", IFERROR(RRX220 / SUMIFS(Aux_Totales!$N:$N, Aux_Totales!$F:$F, $F224, Aux_Totales!$A:$A, Aperturas!$A$2), 0))</f>
        <v/>
      </c>
      <c r="RRY224" s="21" t="str">
        <f>IF(RRY220 = "", "", IFERROR(RRY220 / SUMIFS(Aux_Totales!$N:$N, Aux_Totales!$F:$F, $F224, Aux_Totales!$A:$A, Aperturas!$A$2), 0))</f>
        <v/>
      </c>
      <c r="RRZ224" s="21" t="str">
        <f>IF(RRZ220 = "", "", IFERROR(RRZ220 / SUMIFS(Aux_Totales!$N:$N, Aux_Totales!$F:$F, $F224, Aux_Totales!$A:$A, Aperturas!$A$2), 0))</f>
        <v/>
      </c>
      <c r="RSA224" s="21" t="str">
        <f>IF(RSA220 = "", "", IFERROR(RSA220 / SUMIFS(Aux_Totales!$N:$N, Aux_Totales!$F:$F, $F224, Aux_Totales!$A:$A, Aperturas!$A$2), 0))</f>
        <v/>
      </c>
      <c r="RSB224" s="21" t="str">
        <f>IF(RSB220 = "", "", IFERROR(RSB220 / SUMIFS(Aux_Totales!$N:$N, Aux_Totales!$F:$F, $F224, Aux_Totales!$A:$A, Aperturas!$A$2), 0))</f>
        <v/>
      </c>
      <c r="RSC224" s="21" t="str">
        <f>IF(RSC220 = "", "", IFERROR(RSC220 / SUMIFS(Aux_Totales!$N:$N, Aux_Totales!$F:$F, $F224, Aux_Totales!$A:$A, Aperturas!$A$2), 0))</f>
        <v/>
      </c>
      <c r="RSD224" s="21" t="str">
        <f>IF(RSD220 = "", "", IFERROR(RSD220 / SUMIFS(Aux_Totales!$N:$N, Aux_Totales!$F:$F, $F224, Aux_Totales!$A:$A, Aperturas!$A$2), 0))</f>
        <v/>
      </c>
      <c r="RSE224" s="21" t="str">
        <f>IF(RSE220 = "", "", IFERROR(RSE220 / SUMIFS(Aux_Totales!$N:$N, Aux_Totales!$F:$F, $F224, Aux_Totales!$A:$A, Aperturas!$A$2), 0))</f>
        <v/>
      </c>
      <c r="RSF224" s="21" t="str">
        <f>IF(RSF220 = "", "", IFERROR(RSF220 / SUMIFS(Aux_Totales!$N:$N, Aux_Totales!$F:$F, $F224, Aux_Totales!$A:$A, Aperturas!$A$2), 0))</f>
        <v/>
      </c>
      <c r="RSG224" s="21" t="str">
        <f>IF(RSG220 = "", "", IFERROR(RSG220 / SUMIFS(Aux_Totales!$N:$N, Aux_Totales!$F:$F, $F224, Aux_Totales!$A:$A, Aperturas!$A$2), 0))</f>
        <v/>
      </c>
      <c r="RSH224" s="21" t="str">
        <f>IF(RSH220 = "", "", IFERROR(RSH220 / SUMIFS(Aux_Totales!$N:$N, Aux_Totales!$F:$F, $F224, Aux_Totales!$A:$A, Aperturas!$A$2), 0))</f>
        <v/>
      </c>
      <c r="RSI224" s="21" t="str">
        <f>IF(RSI220 = "", "", IFERROR(RSI220 / SUMIFS(Aux_Totales!$N:$N, Aux_Totales!$F:$F, $F224, Aux_Totales!$A:$A, Aperturas!$A$2), 0))</f>
        <v/>
      </c>
      <c r="RSJ224" s="21" t="str">
        <f>IF(RSJ220 = "", "", IFERROR(RSJ220 / SUMIFS(Aux_Totales!$N:$N, Aux_Totales!$F:$F, $F224, Aux_Totales!$A:$A, Aperturas!$A$2), 0))</f>
        <v/>
      </c>
      <c r="RSK224" s="21" t="str">
        <f>IF(RSK220 = "", "", IFERROR(RSK220 / SUMIFS(Aux_Totales!$N:$N, Aux_Totales!$F:$F, $F224, Aux_Totales!$A:$A, Aperturas!$A$2), 0))</f>
        <v/>
      </c>
      <c r="RSL224" s="21" t="str">
        <f>IF(RSL220 = "", "", IFERROR(RSL220 / SUMIFS(Aux_Totales!$N:$N, Aux_Totales!$F:$F, $F224, Aux_Totales!$A:$A, Aperturas!$A$2), 0))</f>
        <v/>
      </c>
      <c r="RSM224" s="21" t="str">
        <f>IF(RSM220 = "", "", IFERROR(RSM220 / SUMIFS(Aux_Totales!$N:$N, Aux_Totales!$F:$F, $F224, Aux_Totales!$A:$A, Aperturas!$A$2), 0))</f>
        <v/>
      </c>
      <c r="RSN224" s="21" t="str">
        <f>IF(RSN220 = "", "", IFERROR(RSN220 / SUMIFS(Aux_Totales!$N:$N, Aux_Totales!$F:$F, $F224, Aux_Totales!$A:$A, Aperturas!$A$2), 0))</f>
        <v/>
      </c>
      <c r="RSO224" s="21" t="str">
        <f>IF(RSO220 = "", "", IFERROR(RSO220 / SUMIFS(Aux_Totales!$N:$N, Aux_Totales!$F:$F, $F224, Aux_Totales!$A:$A, Aperturas!$A$2), 0))</f>
        <v/>
      </c>
      <c r="RSP224" s="21" t="str">
        <f>IF(RSP220 = "", "", IFERROR(RSP220 / SUMIFS(Aux_Totales!$N:$N, Aux_Totales!$F:$F, $F224, Aux_Totales!$A:$A, Aperturas!$A$2), 0))</f>
        <v/>
      </c>
      <c r="RSQ224" s="21" t="str">
        <f>IF(RSQ220 = "", "", IFERROR(RSQ220 / SUMIFS(Aux_Totales!$N:$N, Aux_Totales!$F:$F, $F224, Aux_Totales!$A:$A, Aperturas!$A$2), 0))</f>
        <v/>
      </c>
      <c r="RSR224" s="21" t="str">
        <f>IF(RSR220 = "", "", IFERROR(RSR220 / SUMIFS(Aux_Totales!$N:$N, Aux_Totales!$F:$F, $F224, Aux_Totales!$A:$A, Aperturas!$A$2), 0))</f>
        <v/>
      </c>
      <c r="RSS224" s="21" t="str">
        <f>IF(RSS220 = "", "", IFERROR(RSS220 / SUMIFS(Aux_Totales!$N:$N, Aux_Totales!$F:$F, $F224, Aux_Totales!$A:$A, Aperturas!$A$2), 0))</f>
        <v/>
      </c>
      <c r="RST224" s="21" t="str">
        <f>IF(RST220 = "", "", IFERROR(RST220 / SUMIFS(Aux_Totales!$N:$N, Aux_Totales!$F:$F, $F224, Aux_Totales!$A:$A, Aperturas!$A$2), 0))</f>
        <v/>
      </c>
      <c r="RSU224" s="21" t="str">
        <f>IF(RSU220 = "", "", IFERROR(RSU220 / SUMIFS(Aux_Totales!$N:$N, Aux_Totales!$F:$F, $F224, Aux_Totales!$A:$A, Aperturas!$A$2), 0))</f>
        <v/>
      </c>
      <c r="RSV224" s="21" t="str">
        <f>IF(RSV220 = "", "", IFERROR(RSV220 / SUMIFS(Aux_Totales!$N:$N, Aux_Totales!$F:$F, $F224, Aux_Totales!$A:$A, Aperturas!$A$2), 0))</f>
        <v/>
      </c>
      <c r="RSW224" s="21" t="str">
        <f>IF(RSW220 = "", "", IFERROR(RSW220 / SUMIFS(Aux_Totales!$N:$N, Aux_Totales!$F:$F, $F224, Aux_Totales!$A:$A, Aperturas!$A$2), 0))</f>
        <v/>
      </c>
      <c r="RSX224" s="21" t="str">
        <f>IF(RSX220 = "", "", IFERROR(RSX220 / SUMIFS(Aux_Totales!$N:$N, Aux_Totales!$F:$F, $F224, Aux_Totales!$A:$A, Aperturas!$A$2), 0))</f>
        <v/>
      </c>
      <c r="RSY224" s="21" t="str">
        <f>IF(RSY220 = "", "", IFERROR(RSY220 / SUMIFS(Aux_Totales!$N:$N, Aux_Totales!$F:$F, $F224, Aux_Totales!$A:$A, Aperturas!$A$2), 0))</f>
        <v/>
      </c>
      <c r="RSZ224" s="21" t="str">
        <f>IF(RSZ220 = "", "", IFERROR(RSZ220 / SUMIFS(Aux_Totales!$N:$N, Aux_Totales!$F:$F, $F224, Aux_Totales!$A:$A, Aperturas!$A$2), 0))</f>
        <v/>
      </c>
      <c r="RTA224" s="21" t="str">
        <f>IF(RTA220 = "", "", IFERROR(RTA220 / SUMIFS(Aux_Totales!$N:$N, Aux_Totales!$F:$F, $F224, Aux_Totales!$A:$A, Aperturas!$A$2), 0))</f>
        <v/>
      </c>
      <c r="RTB224" s="21" t="str">
        <f>IF(RTB220 = "", "", IFERROR(RTB220 / SUMIFS(Aux_Totales!$N:$N, Aux_Totales!$F:$F, $F224, Aux_Totales!$A:$A, Aperturas!$A$2), 0))</f>
        <v/>
      </c>
      <c r="RTC224" s="21" t="str">
        <f>IF(RTC220 = "", "", IFERROR(RTC220 / SUMIFS(Aux_Totales!$N:$N, Aux_Totales!$F:$F, $F224, Aux_Totales!$A:$A, Aperturas!$A$2), 0))</f>
        <v/>
      </c>
      <c r="RTD224" s="21" t="str">
        <f>IF(RTD220 = "", "", IFERROR(RTD220 / SUMIFS(Aux_Totales!$N:$N, Aux_Totales!$F:$F, $F224, Aux_Totales!$A:$A, Aperturas!$A$2), 0))</f>
        <v/>
      </c>
      <c r="RTE224" s="21" t="str">
        <f>IF(RTE220 = "", "", IFERROR(RTE220 / SUMIFS(Aux_Totales!$N:$N, Aux_Totales!$F:$F, $F224, Aux_Totales!$A:$A, Aperturas!$A$2), 0))</f>
        <v/>
      </c>
      <c r="RTF224" s="21" t="str">
        <f>IF(RTF220 = "", "", IFERROR(RTF220 / SUMIFS(Aux_Totales!$N:$N, Aux_Totales!$F:$F, $F224, Aux_Totales!$A:$A, Aperturas!$A$2), 0))</f>
        <v/>
      </c>
      <c r="RTG224" s="21" t="str">
        <f>IF(RTG220 = "", "", IFERROR(RTG220 / SUMIFS(Aux_Totales!$N:$N, Aux_Totales!$F:$F, $F224, Aux_Totales!$A:$A, Aperturas!$A$2), 0))</f>
        <v/>
      </c>
      <c r="RTH224" s="21" t="str">
        <f>IF(RTH220 = "", "", IFERROR(RTH220 / SUMIFS(Aux_Totales!$N:$N, Aux_Totales!$F:$F, $F224, Aux_Totales!$A:$A, Aperturas!$A$2), 0))</f>
        <v/>
      </c>
      <c r="RTI224" s="21" t="str">
        <f>IF(RTI220 = "", "", IFERROR(RTI220 / SUMIFS(Aux_Totales!$N:$N, Aux_Totales!$F:$F, $F224, Aux_Totales!$A:$A, Aperturas!$A$2), 0))</f>
        <v/>
      </c>
      <c r="RTJ224" s="21" t="str">
        <f>IF(RTJ220 = "", "", IFERROR(RTJ220 / SUMIFS(Aux_Totales!$N:$N, Aux_Totales!$F:$F, $F224, Aux_Totales!$A:$A, Aperturas!$A$2), 0))</f>
        <v/>
      </c>
      <c r="RTK224" s="21" t="str">
        <f>IF(RTK220 = "", "", IFERROR(RTK220 / SUMIFS(Aux_Totales!$N:$N, Aux_Totales!$F:$F, $F224, Aux_Totales!$A:$A, Aperturas!$A$2), 0))</f>
        <v/>
      </c>
      <c r="RTL224" s="21" t="str">
        <f>IF(RTL220 = "", "", IFERROR(RTL220 / SUMIFS(Aux_Totales!$N:$N, Aux_Totales!$F:$F, $F224, Aux_Totales!$A:$A, Aperturas!$A$2), 0))</f>
        <v/>
      </c>
      <c r="RTM224" s="21" t="str">
        <f>IF(RTM220 = "", "", IFERROR(RTM220 / SUMIFS(Aux_Totales!$N:$N, Aux_Totales!$F:$F, $F224, Aux_Totales!$A:$A, Aperturas!$A$2), 0))</f>
        <v/>
      </c>
      <c r="RTN224" s="21" t="str">
        <f>IF(RTN220 = "", "", IFERROR(RTN220 / SUMIFS(Aux_Totales!$N:$N, Aux_Totales!$F:$F, $F224, Aux_Totales!$A:$A, Aperturas!$A$2), 0))</f>
        <v/>
      </c>
      <c r="RTO224" s="21" t="str">
        <f>IF(RTO220 = "", "", IFERROR(RTO220 / SUMIFS(Aux_Totales!$N:$N, Aux_Totales!$F:$F, $F224, Aux_Totales!$A:$A, Aperturas!$A$2), 0))</f>
        <v/>
      </c>
      <c r="RTP224" s="21" t="str">
        <f>IF(RTP220 = "", "", IFERROR(RTP220 / SUMIFS(Aux_Totales!$N:$N, Aux_Totales!$F:$F, $F224, Aux_Totales!$A:$A, Aperturas!$A$2), 0))</f>
        <v/>
      </c>
      <c r="RTQ224" s="21" t="str">
        <f>IF(RTQ220 = "", "", IFERROR(RTQ220 / SUMIFS(Aux_Totales!$N:$N, Aux_Totales!$F:$F, $F224, Aux_Totales!$A:$A, Aperturas!$A$2), 0))</f>
        <v/>
      </c>
      <c r="RTR224" s="21" t="str">
        <f>IF(RTR220 = "", "", IFERROR(RTR220 / SUMIFS(Aux_Totales!$N:$N, Aux_Totales!$F:$F, $F224, Aux_Totales!$A:$A, Aperturas!$A$2), 0))</f>
        <v/>
      </c>
      <c r="RTS224" s="21" t="str">
        <f>IF(RTS220 = "", "", IFERROR(RTS220 / SUMIFS(Aux_Totales!$N:$N, Aux_Totales!$F:$F, $F224, Aux_Totales!$A:$A, Aperturas!$A$2), 0))</f>
        <v/>
      </c>
      <c r="RTT224" s="21" t="str">
        <f>IF(RTT220 = "", "", IFERROR(RTT220 / SUMIFS(Aux_Totales!$N:$N, Aux_Totales!$F:$F, $F224, Aux_Totales!$A:$A, Aperturas!$A$2), 0))</f>
        <v/>
      </c>
      <c r="RTU224" s="21" t="str">
        <f>IF(RTU220 = "", "", IFERROR(RTU220 / SUMIFS(Aux_Totales!$N:$N, Aux_Totales!$F:$F, $F224, Aux_Totales!$A:$A, Aperturas!$A$2), 0))</f>
        <v/>
      </c>
      <c r="RTV224" s="21" t="str">
        <f>IF(RTV220 = "", "", IFERROR(RTV220 / SUMIFS(Aux_Totales!$N:$N, Aux_Totales!$F:$F, $F224, Aux_Totales!$A:$A, Aperturas!$A$2), 0))</f>
        <v/>
      </c>
      <c r="RTW224" s="21" t="str">
        <f>IF(RTW220 = "", "", IFERROR(RTW220 / SUMIFS(Aux_Totales!$N:$N, Aux_Totales!$F:$F, $F224, Aux_Totales!$A:$A, Aperturas!$A$2), 0))</f>
        <v/>
      </c>
      <c r="RTX224" s="21" t="str">
        <f>IF(RTX220 = "", "", IFERROR(RTX220 / SUMIFS(Aux_Totales!$N:$N, Aux_Totales!$F:$F, $F224, Aux_Totales!$A:$A, Aperturas!$A$2), 0))</f>
        <v/>
      </c>
      <c r="RTY224" s="21" t="str">
        <f>IF(RTY220 = "", "", IFERROR(RTY220 / SUMIFS(Aux_Totales!$N:$N, Aux_Totales!$F:$F, $F224, Aux_Totales!$A:$A, Aperturas!$A$2), 0))</f>
        <v/>
      </c>
      <c r="RTZ224" s="21" t="str">
        <f>IF(RTZ220 = "", "", IFERROR(RTZ220 / SUMIFS(Aux_Totales!$N:$N, Aux_Totales!$F:$F, $F224, Aux_Totales!$A:$A, Aperturas!$A$2), 0))</f>
        <v/>
      </c>
      <c r="RUA224" s="21" t="str">
        <f>IF(RUA220 = "", "", IFERROR(RUA220 / SUMIFS(Aux_Totales!$N:$N, Aux_Totales!$F:$F, $F224, Aux_Totales!$A:$A, Aperturas!$A$2), 0))</f>
        <v/>
      </c>
      <c r="RUB224" s="21" t="str">
        <f>IF(RUB220 = "", "", IFERROR(RUB220 / SUMIFS(Aux_Totales!$N:$N, Aux_Totales!$F:$F, $F224, Aux_Totales!$A:$A, Aperturas!$A$2), 0))</f>
        <v/>
      </c>
      <c r="RUC224" s="21" t="str">
        <f>IF(RUC220 = "", "", IFERROR(RUC220 / SUMIFS(Aux_Totales!$N:$N, Aux_Totales!$F:$F, $F224, Aux_Totales!$A:$A, Aperturas!$A$2), 0))</f>
        <v/>
      </c>
      <c r="RUD224" s="21" t="str">
        <f>IF(RUD220 = "", "", IFERROR(RUD220 / SUMIFS(Aux_Totales!$N:$N, Aux_Totales!$F:$F, $F224, Aux_Totales!$A:$A, Aperturas!$A$2), 0))</f>
        <v/>
      </c>
      <c r="RUE224" s="21" t="str">
        <f>IF(RUE220 = "", "", IFERROR(RUE220 / SUMIFS(Aux_Totales!$N:$N, Aux_Totales!$F:$F, $F224, Aux_Totales!$A:$A, Aperturas!$A$2), 0))</f>
        <v/>
      </c>
      <c r="RUF224" s="21" t="str">
        <f>IF(RUF220 = "", "", IFERROR(RUF220 / SUMIFS(Aux_Totales!$N:$N, Aux_Totales!$F:$F, $F224, Aux_Totales!$A:$A, Aperturas!$A$2), 0))</f>
        <v/>
      </c>
      <c r="RUG224" s="21" t="str">
        <f>IF(RUG220 = "", "", IFERROR(RUG220 / SUMIFS(Aux_Totales!$N:$N, Aux_Totales!$F:$F, $F224, Aux_Totales!$A:$A, Aperturas!$A$2), 0))</f>
        <v/>
      </c>
      <c r="RUH224" s="21" t="str">
        <f>IF(RUH220 = "", "", IFERROR(RUH220 / SUMIFS(Aux_Totales!$N:$N, Aux_Totales!$F:$F, $F224, Aux_Totales!$A:$A, Aperturas!$A$2), 0))</f>
        <v/>
      </c>
      <c r="RUI224" s="21" t="str">
        <f>IF(RUI220 = "", "", IFERROR(RUI220 / SUMIFS(Aux_Totales!$N:$N, Aux_Totales!$F:$F, $F224, Aux_Totales!$A:$A, Aperturas!$A$2), 0))</f>
        <v/>
      </c>
      <c r="RUJ224" s="21" t="str">
        <f>IF(RUJ220 = "", "", IFERROR(RUJ220 / SUMIFS(Aux_Totales!$N:$N, Aux_Totales!$F:$F, $F224, Aux_Totales!$A:$A, Aperturas!$A$2), 0))</f>
        <v/>
      </c>
      <c r="RUK224" s="21" t="str">
        <f>IF(RUK220 = "", "", IFERROR(RUK220 / SUMIFS(Aux_Totales!$N:$N, Aux_Totales!$F:$F, $F224, Aux_Totales!$A:$A, Aperturas!$A$2), 0))</f>
        <v/>
      </c>
      <c r="RUL224" s="21" t="str">
        <f>IF(RUL220 = "", "", IFERROR(RUL220 / SUMIFS(Aux_Totales!$N:$N, Aux_Totales!$F:$F, $F224, Aux_Totales!$A:$A, Aperturas!$A$2), 0))</f>
        <v/>
      </c>
      <c r="RUM224" s="21" t="str">
        <f>IF(RUM220 = "", "", IFERROR(RUM220 / SUMIFS(Aux_Totales!$N:$N, Aux_Totales!$F:$F, $F224, Aux_Totales!$A:$A, Aperturas!$A$2), 0))</f>
        <v/>
      </c>
      <c r="RUN224" s="21" t="str">
        <f>IF(RUN220 = "", "", IFERROR(RUN220 / SUMIFS(Aux_Totales!$N:$N, Aux_Totales!$F:$F, $F224, Aux_Totales!$A:$A, Aperturas!$A$2), 0))</f>
        <v/>
      </c>
      <c r="RUO224" s="21" t="str">
        <f>IF(RUO220 = "", "", IFERROR(RUO220 / SUMIFS(Aux_Totales!$N:$N, Aux_Totales!$F:$F, $F224, Aux_Totales!$A:$A, Aperturas!$A$2), 0))</f>
        <v/>
      </c>
      <c r="RUP224" s="21" t="str">
        <f>IF(RUP220 = "", "", IFERROR(RUP220 / SUMIFS(Aux_Totales!$N:$N, Aux_Totales!$F:$F, $F224, Aux_Totales!$A:$A, Aperturas!$A$2), 0))</f>
        <v/>
      </c>
      <c r="RUQ224" s="21" t="str">
        <f>IF(RUQ220 = "", "", IFERROR(RUQ220 / SUMIFS(Aux_Totales!$N:$N, Aux_Totales!$F:$F, $F224, Aux_Totales!$A:$A, Aperturas!$A$2), 0))</f>
        <v/>
      </c>
      <c r="RUR224" s="21" t="str">
        <f>IF(RUR220 = "", "", IFERROR(RUR220 / SUMIFS(Aux_Totales!$N:$N, Aux_Totales!$F:$F, $F224, Aux_Totales!$A:$A, Aperturas!$A$2), 0))</f>
        <v/>
      </c>
      <c r="RUS224" s="21" t="str">
        <f>IF(RUS220 = "", "", IFERROR(RUS220 / SUMIFS(Aux_Totales!$N:$N, Aux_Totales!$F:$F, $F224, Aux_Totales!$A:$A, Aperturas!$A$2), 0))</f>
        <v/>
      </c>
      <c r="RUT224" s="21" t="str">
        <f>IF(RUT220 = "", "", IFERROR(RUT220 / SUMIFS(Aux_Totales!$N:$N, Aux_Totales!$F:$F, $F224, Aux_Totales!$A:$A, Aperturas!$A$2), 0))</f>
        <v/>
      </c>
      <c r="RUU224" s="21" t="str">
        <f>IF(RUU220 = "", "", IFERROR(RUU220 / SUMIFS(Aux_Totales!$N:$N, Aux_Totales!$F:$F, $F224, Aux_Totales!$A:$A, Aperturas!$A$2), 0))</f>
        <v/>
      </c>
      <c r="RUV224" s="21" t="str">
        <f>IF(RUV220 = "", "", IFERROR(RUV220 / SUMIFS(Aux_Totales!$N:$N, Aux_Totales!$F:$F, $F224, Aux_Totales!$A:$A, Aperturas!$A$2), 0))</f>
        <v/>
      </c>
      <c r="RUW224" s="21" t="str">
        <f>IF(RUW220 = "", "", IFERROR(RUW220 / SUMIFS(Aux_Totales!$N:$N, Aux_Totales!$F:$F, $F224, Aux_Totales!$A:$A, Aperturas!$A$2), 0))</f>
        <v/>
      </c>
      <c r="RUX224" s="21" t="str">
        <f>IF(RUX220 = "", "", IFERROR(RUX220 / SUMIFS(Aux_Totales!$N:$N, Aux_Totales!$F:$F, $F224, Aux_Totales!$A:$A, Aperturas!$A$2), 0))</f>
        <v/>
      </c>
      <c r="RUY224" s="21" t="str">
        <f>IF(RUY220 = "", "", IFERROR(RUY220 / SUMIFS(Aux_Totales!$N:$N, Aux_Totales!$F:$F, $F224, Aux_Totales!$A:$A, Aperturas!$A$2), 0))</f>
        <v/>
      </c>
      <c r="RUZ224" s="21" t="str">
        <f>IF(RUZ220 = "", "", IFERROR(RUZ220 / SUMIFS(Aux_Totales!$N:$N, Aux_Totales!$F:$F, $F224, Aux_Totales!$A:$A, Aperturas!$A$2), 0))</f>
        <v/>
      </c>
      <c r="RVA224" s="21" t="str">
        <f>IF(RVA220 = "", "", IFERROR(RVA220 / SUMIFS(Aux_Totales!$N:$N, Aux_Totales!$F:$F, $F224, Aux_Totales!$A:$A, Aperturas!$A$2), 0))</f>
        <v/>
      </c>
      <c r="RVB224" s="21" t="str">
        <f>IF(RVB220 = "", "", IFERROR(RVB220 / SUMIFS(Aux_Totales!$N:$N, Aux_Totales!$F:$F, $F224, Aux_Totales!$A:$A, Aperturas!$A$2), 0))</f>
        <v/>
      </c>
      <c r="RVC224" s="21" t="str">
        <f>IF(RVC220 = "", "", IFERROR(RVC220 / SUMIFS(Aux_Totales!$N:$N, Aux_Totales!$F:$F, $F224, Aux_Totales!$A:$A, Aperturas!$A$2), 0))</f>
        <v/>
      </c>
      <c r="RVD224" s="21" t="str">
        <f>IF(RVD220 = "", "", IFERROR(RVD220 / SUMIFS(Aux_Totales!$N:$N, Aux_Totales!$F:$F, $F224, Aux_Totales!$A:$A, Aperturas!$A$2), 0))</f>
        <v/>
      </c>
      <c r="RVE224" s="21" t="str">
        <f>IF(RVE220 = "", "", IFERROR(RVE220 / SUMIFS(Aux_Totales!$N:$N, Aux_Totales!$F:$F, $F224, Aux_Totales!$A:$A, Aperturas!$A$2), 0))</f>
        <v/>
      </c>
      <c r="RVF224" s="21" t="str">
        <f>IF(RVF220 = "", "", IFERROR(RVF220 / SUMIFS(Aux_Totales!$N:$N, Aux_Totales!$F:$F, $F224, Aux_Totales!$A:$A, Aperturas!$A$2), 0))</f>
        <v/>
      </c>
      <c r="RVG224" s="21" t="str">
        <f>IF(RVG220 = "", "", IFERROR(RVG220 / SUMIFS(Aux_Totales!$N:$N, Aux_Totales!$F:$F, $F224, Aux_Totales!$A:$A, Aperturas!$A$2), 0))</f>
        <v/>
      </c>
      <c r="RVH224" s="21" t="str">
        <f>IF(RVH220 = "", "", IFERROR(RVH220 / SUMIFS(Aux_Totales!$N:$N, Aux_Totales!$F:$F, $F224, Aux_Totales!$A:$A, Aperturas!$A$2), 0))</f>
        <v/>
      </c>
      <c r="RVI224" s="21" t="str">
        <f>IF(RVI220 = "", "", IFERROR(RVI220 / SUMIFS(Aux_Totales!$N:$N, Aux_Totales!$F:$F, $F224, Aux_Totales!$A:$A, Aperturas!$A$2), 0))</f>
        <v/>
      </c>
      <c r="RVJ224" s="21" t="str">
        <f>IF(RVJ220 = "", "", IFERROR(RVJ220 / SUMIFS(Aux_Totales!$N:$N, Aux_Totales!$F:$F, $F224, Aux_Totales!$A:$A, Aperturas!$A$2), 0))</f>
        <v/>
      </c>
      <c r="RVK224" s="21" t="str">
        <f>IF(RVK220 = "", "", IFERROR(RVK220 / SUMIFS(Aux_Totales!$N:$N, Aux_Totales!$F:$F, $F224, Aux_Totales!$A:$A, Aperturas!$A$2), 0))</f>
        <v/>
      </c>
      <c r="RVL224" s="21" t="str">
        <f>IF(RVL220 = "", "", IFERROR(RVL220 / SUMIFS(Aux_Totales!$N:$N, Aux_Totales!$F:$F, $F224, Aux_Totales!$A:$A, Aperturas!$A$2), 0))</f>
        <v/>
      </c>
      <c r="RVM224" s="21" t="str">
        <f>IF(RVM220 = "", "", IFERROR(RVM220 / SUMIFS(Aux_Totales!$N:$N, Aux_Totales!$F:$F, $F224, Aux_Totales!$A:$A, Aperturas!$A$2), 0))</f>
        <v/>
      </c>
      <c r="RVN224" s="21" t="str">
        <f>IF(RVN220 = "", "", IFERROR(RVN220 / SUMIFS(Aux_Totales!$N:$N, Aux_Totales!$F:$F, $F224, Aux_Totales!$A:$A, Aperturas!$A$2), 0))</f>
        <v/>
      </c>
      <c r="RVO224" s="21" t="str">
        <f>IF(RVO220 = "", "", IFERROR(RVO220 / SUMIFS(Aux_Totales!$N:$N, Aux_Totales!$F:$F, $F224, Aux_Totales!$A:$A, Aperturas!$A$2), 0))</f>
        <v/>
      </c>
      <c r="RVP224" s="21" t="str">
        <f>IF(RVP220 = "", "", IFERROR(RVP220 / SUMIFS(Aux_Totales!$N:$N, Aux_Totales!$F:$F, $F224, Aux_Totales!$A:$A, Aperturas!$A$2), 0))</f>
        <v/>
      </c>
      <c r="RVQ224" s="21" t="str">
        <f>IF(RVQ220 = "", "", IFERROR(RVQ220 / SUMIFS(Aux_Totales!$N:$N, Aux_Totales!$F:$F, $F224, Aux_Totales!$A:$A, Aperturas!$A$2), 0))</f>
        <v/>
      </c>
      <c r="RVR224" s="21" t="str">
        <f>IF(RVR220 = "", "", IFERROR(RVR220 / SUMIFS(Aux_Totales!$N:$N, Aux_Totales!$F:$F, $F224, Aux_Totales!$A:$A, Aperturas!$A$2), 0))</f>
        <v/>
      </c>
      <c r="RVS224" s="21" t="str">
        <f>IF(RVS220 = "", "", IFERROR(RVS220 / SUMIFS(Aux_Totales!$N:$N, Aux_Totales!$F:$F, $F224, Aux_Totales!$A:$A, Aperturas!$A$2), 0))</f>
        <v/>
      </c>
      <c r="RVT224" s="21" t="str">
        <f>IF(RVT220 = "", "", IFERROR(RVT220 / SUMIFS(Aux_Totales!$N:$N, Aux_Totales!$F:$F, $F224, Aux_Totales!$A:$A, Aperturas!$A$2), 0))</f>
        <v/>
      </c>
      <c r="RVU224" s="21" t="str">
        <f>IF(RVU220 = "", "", IFERROR(RVU220 / SUMIFS(Aux_Totales!$N:$N, Aux_Totales!$F:$F, $F224, Aux_Totales!$A:$A, Aperturas!$A$2), 0))</f>
        <v/>
      </c>
      <c r="RVV224" s="21" t="str">
        <f>IF(RVV220 = "", "", IFERROR(RVV220 / SUMIFS(Aux_Totales!$N:$N, Aux_Totales!$F:$F, $F224, Aux_Totales!$A:$A, Aperturas!$A$2), 0))</f>
        <v/>
      </c>
      <c r="RVW224" s="21" t="str">
        <f>IF(RVW220 = "", "", IFERROR(RVW220 / SUMIFS(Aux_Totales!$N:$N, Aux_Totales!$F:$F, $F224, Aux_Totales!$A:$A, Aperturas!$A$2), 0))</f>
        <v/>
      </c>
      <c r="RVX224" s="21" t="str">
        <f>IF(RVX220 = "", "", IFERROR(RVX220 / SUMIFS(Aux_Totales!$N:$N, Aux_Totales!$F:$F, $F224, Aux_Totales!$A:$A, Aperturas!$A$2), 0))</f>
        <v/>
      </c>
      <c r="RVY224" s="21" t="str">
        <f>IF(RVY220 = "", "", IFERROR(RVY220 / SUMIFS(Aux_Totales!$N:$N, Aux_Totales!$F:$F, $F224, Aux_Totales!$A:$A, Aperturas!$A$2), 0))</f>
        <v/>
      </c>
      <c r="RVZ224" s="21" t="str">
        <f>IF(RVZ220 = "", "", IFERROR(RVZ220 / SUMIFS(Aux_Totales!$N:$N, Aux_Totales!$F:$F, $F224, Aux_Totales!$A:$A, Aperturas!$A$2), 0))</f>
        <v/>
      </c>
      <c r="RWA224" s="21" t="str">
        <f>IF(RWA220 = "", "", IFERROR(RWA220 / SUMIFS(Aux_Totales!$N:$N, Aux_Totales!$F:$F, $F224, Aux_Totales!$A:$A, Aperturas!$A$2), 0))</f>
        <v/>
      </c>
      <c r="RWB224" s="21" t="str">
        <f>IF(RWB220 = "", "", IFERROR(RWB220 / SUMIFS(Aux_Totales!$N:$N, Aux_Totales!$F:$F, $F224, Aux_Totales!$A:$A, Aperturas!$A$2), 0))</f>
        <v/>
      </c>
      <c r="RWC224" s="21" t="str">
        <f>IF(RWC220 = "", "", IFERROR(RWC220 / SUMIFS(Aux_Totales!$N:$N, Aux_Totales!$F:$F, $F224, Aux_Totales!$A:$A, Aperturas!$A$2), 0))</f>
        <v/>
      </c>
      <c r="RWD224" s="21" t="str">
        <f>IF(RWD220 = "", "", IFERROR(RWD220 / SUMIFS(Aux_Totales!$N:$N, Aux_Totales!$F:$F, $F224, Aux_Totales!$A:$A, Aperturas!$A$2), 0))</f>
        <v/>
      </c>
      <c r="RWE224" s="21" t="str">
        <f>IF(RWE220 = "", "", IFERROR(RWE220 / SUMIFS(Aux_Totales!$N:$N, Aux_Totales!$F:$F, $F224, Aux_Totales!$A:$A, Aperturas!$A$2), 0))</f>
        <v/>
      </c>
      <c r="RWF224" s="21" t="str">
        <f>IF(RWF220 = "", "", IFERROR(RWF220 / SUMIFS(Aux_Totales!$N:$N, Aux_Totales!$F:$F, $F224, Aux_Totales!$A:$A, Aperturas!$A$2), 0))</f>
        <v/>
      </c>
      <c r="RWG224" s="21" t="str">
        <f>IF(RWG220 = "", "", IFERROR(RWG220 / SUMIFS(Aux_Totales!$N:$N, Aux_Totales!$F:$F, $F224, Aux_Totales!$A:$A, Aperturas!$A$2), 0))</f>
        <v/>
      </c>
      <c r="RWH224" s="21" t="str">
        <f>IF(RWH220 = "", "", IFERROR(RWH220 / SUMIFS(Aux_Totales!$N:$N, Aux_Totales!$F:$F, $F224, Aux_Totales!$A:$A, Aperturas!$A$2), 0))</f>
        <v/>
      </c>
      <c r="RWI224" s="21" t="str">
        <f>IF(RWI220 = "", "", IFERROR(RWI220 / SUMIFS(Aux_Totales!$N:$N, Aux_Totales!$F:$F, $F224, Aux_Totales!$A:$A, Aperturas!$A$2), 0))</f>
        <v/>
      </c>
      <c r="RWJ224" s="21" t="str">
        <f>IF(RWJ220 = "", "", IFERROR(RWJ220 / SUMIFS(Aux_Totales!$N:$N, Aux_Totales!$F:$F, $F224, Aux_Totales!$A:$A, Aperturas!$A$2), 0))</f>
        <v/>
      </c>
      <c r="RWK224" s="21" t="str">
        <f>IF(RWK220 = "", "", IFERROR(RWK220 / SUMIFS(Aux_Totales!$N:$N, Aux_Totales!$F:$F, $F224, Aux_Totales!$A:$A, Aperturas!$A$2), 0))</f>
        <v/>
      </c>
      <c r="RWL224" s="21" t="str">
        <f>IF(RWL220 = "", "", IFERROR(RWL220 / SUMIFS(Aux_Totales!$N:$N, Aux_Totales!$F:$F, $F224, Aux_Totales!$A:$A, Aperturas!$A$2), 0))</f>
        <v/>
      </c>
      <c r="RWM224" s="21" t="str">
        <f>IF(RWM220 = "", "", IFERROR(RWM220 / SUMIFS(Aux_Totales!$N:$N, Aux_Totales!$F:$F, $F224, Aux_Totales!$A:$A, Aperturas!$A$2), 0))</f>
        <v/>
      </c>
      <c r="RWN224" s="21" t="str">
        <f>IF(RWN220 = "", "", IFERROR(RWN220 / SUMIFS(Aux_Totales!$N:$N, Aux_Totales!$F:$F, $F224, Aux_Totales!$A:$A, Aperturas!$A$2), 0))</f>
        <v/>
      </c>
      <c r="RWO224" s="21" t="str">
        <f>IF(RWO220 = "", "", IFERROR(RWO220 / SUMIFS(Aux_Totales!$N:$N, Aux_Totales!$F:$F, $F224, Aux_Totales!$A:$A, Aperturas!$A$2), 0))</f>
        <v/>
      </c>
      <c r="RWP224" s="21" t="str">
        <f>IF(RWP220 = "", "", IFERROR(RWP220 / SUMIFS(Aux_Totales!$N:$N, Aux_Totales!$F:$F, $F224, Aux_Totales!$A:$A, Aperturas!$A$2), 0))</f>
        <v/>
      </c>
      <c r="RWQ224" s="21" t="str">
        <f>IF(RWQ220 = "", "", IFERROR(RWQ220 / SUMIFS(Aux_Totales!$N:$N, Aux_Totales!$F:$F, $F224, Aux_Totales!$A:$A, Aperturas!$A$2), 0))</f>
        <v/>
      </c>
      <c r="RWR224" s="21" t="str">
        <f>IF(RWR220 = "", "", IFERROR(RWR220 / SUMIFS(Aux_Totales!$N:$N, Aux_Totales!$F:$F, $F224, Aux_Totales!$A:$A, Aperturas!$A$2), 0))</f>
        <v/>
      </c>
      <c r="RWS224" s="21" t="str">
        <f>IF(RWS220 = "", "", IFERROR(RWS220 / SUMIFS(Aux_Totales!$N:$N, Aux_Totales!$F:$F, $F224, Aux_Totales!$A:$A, Aperturas!$A$2), 0))</f>
        <v/>
      </c>
      <c r="RWT224" s="21" t="str">
        <f>IF(RWT220 = "", "", IFERROR(RWT220 / SUMIFS(Aux_Totales!$N:$N, Aux_Totales!$F:$F, $F224, Aux_Totales!$A:$A, Aperturas!$A$2), 0))</f>
        <v/>
      </c>
      <c r="RWU224" s="21" t="str">
        <f>IF(RWU220 = "", "", IFERROR(RWU220 / SUMIFS(Aux_Totales!$N:$N, Aux_Totales!$F:$F, $F224, Aux_Totales!$A:$A, Aperturas!$A$2), 0))</f>
        <v/>
      </c>
      <c r="RWV224" s="21" t="str">
        <f>IF(RWV220 = "", "", IFERROR(RWV220 / SUMIFS(Aux_Totales!$N:$N, Aux_Totales!$F:$F, $F224, Aux_Totales!$A:$A, Aperturas!$A$2), 0))</f>
        <v/>
      </c>
      <c r="RWW224" s="21" t="str">
        <f>IF(RWW220 = "", "", IFERROR(RWW220 / SUMIFS(Aux_Totales!$N:$N, Aux_Totales!$F:$F, $F224, Aux_Totales!$A:$A, Aperturas!$A$2), 0))</f>
        <v/>
      </c>
      <c r="RWX224" s="21" t="str">
        <f>IF(RWX220 = "", "", IFERROR(RWX220 / SUMIFS(Aux_Totales!$N:$N, Aux_Totales!$F:$F, $F224, Aux_Totales!$A:$A, Aperturas!$A$2), 0))</f>
        <v/>
      </c>
      <c r="RWY224" s="21" t="str">
        <f>IF(RWY220 = "", "", IFERROR(RWY220 / SUMIFS(Aux_Totales!$N:$N, Aux_Totales!$F:$F, $F224, Aux_Totales!$A:$A, Aperturas!$A$2), 0))</f>
        <v/>
      </c>
      <c r="RWZ224" s="21" t="str">
        <f>IF(RWZ220 = "", "", IFERROR(RWZ220 / SUMIFS(Aux_Totales!$N:$N, Aux_Totales!$F:$F, $F224, Aux_Totales!$A:$A, Aperturas!$A$2), 0))</f>
        <v/>
      </c>
      <c r="RXA224" s="21" t="str">
        <f>IF(RXA220 = "", "", IFERROR(RXA220 / SUMIFS(Aux_Totales!$N:$N, Aux_Totales!$F:$F, $F224, Aux_Totales!$A:$A, Aperturas!$A$2), 0))</f>
        <v/>
      </c>
      <c r="RXB224" s="21" t="str">
        <f>IF(RXB220 = "", "", IFERROR(RXB220 / SUMIFS(Aux_Totales!$N:$N, Aux_Totales!$F:$F, $F224, Aux_Totales!$A:$A, Aperturas!$A$2), 0))</f>
        <v/>
      </c>
      <c r="RXC224" s="21" t="str">
        <f>IF(RXC220 = "", "", IFERROR(RXC220 / SUMIFS(Aux_Totales!$N:$N, Aux_Totales!$F:$F, $F224, Aux_Totales!$A:$A, Aperturas!$A$2), 0))</f>
        <v/>
      </c>
      <c r="RXD224" s="21" t="str">
        <f>IF(RXD220 = "", "", IFERROR(RXD220 / SUMIFS(Aux_Totales!$N:$N, Aux_Totales!$F:$F, $F224, Aux_Totales!$A:$A, Aperturas!$A$2), 0))</f>
        <v/>
      </c>
      <c r="RXE224" s="21" t="str">
        <f>IF(RXE220 = "", "", IFERROR(RXE220 / SUMIFS(Aux_Totales!$N:$N, Aux_Totales!$F:$F, $F224, Aux_Totales!$A:$A, Aperturas!$A$2), 0))</f>
        <v/>
      </c>
      <c r="RXF224" s="21" t="str">
        <f>IF(RXF220 = "", "", IFERROR(RXF220 / SUMIFS(Aux_Totales!$N:$N, Aux_Totales!$F:$F, $F224, Aux_Totales!$A:$A, Aperturas!$A$2), 0))</f>
        <v/>
      </c>
      <c r="RXG224" s="21" t="str">
        <f>IF(RXG220 = "", "", IFERROR(RXG220 / SUMIFS(Aux_Totales!$N:$N, Aux_Totales!$F:$F, $F224, Aux_Totales!$A:$A, Aperturas!$A$2), 0))</f>
        <v/>
      </c>
      <c r="RXH224" s="21" t="str">
        <f>IF(RXH220 = "", "", IFERROR(RXH220 / SUMIFS(Aux_Totales!$N:$N, Aux_Totales!$F:$F, $F224, Aux_Totales!$A:$A, Aperturas!$A$2), 0))</f>
        <v/>
      </c>
      <c r="RXI224" s="21" t="str">
        <f>IF(RXI220 = "", "", IFERROR(RXI220 / SUMIFS(Aux_Totales!$N:$N, Aux_Totales!$F:$F, $F224, Aux_Totales!$A:$A, Aperturas!$A$2), 0))</f>
        <v/>
      </c>
      <c r="RXJ224" s="21" t="str">
        <f>IF(RXJ220 = "", "", IFERROR(RXJ220 / SUMIFS(Aux_Totales!$N:$N, Aux_Totales!$F:$F, $F224, Aux_Totales!$A:$A, Aperturas!$A$2), 0))</f>
        <v/>
      </c>
      <c r="RXK224" s="21" t="str">
        <f>IF(RXK220 = "", "", IFERROR(RXK220 / SUMIFS(Aux_Totales!$N:$N, Aux_Totales!$F:$F, $F224, Aux_Totales!$A:$A, Aperturas!$A$2), 0))</f>
        <v/>
      </c>
      <c r="RXL224" s="21" t="str">
        <f>IF(RXL220 = "", "", IFERROR(RXL220 / SUMIFS(Aux_Totales!$N:$N, Aux_Totales!$F:$F, $F224, Aux_Totales!$A:$A, Aperturas!$A$2), 0))</f>
        <v/>
      </c>
      <c r="RXM224" s="21" t="str">
        <f>IF(RXM220 = "", "", IFERROR(RXM220 / SUMIFS(Aux_Totales!$N:$N, Aux_Totales!$F:$F, $F224, Aux_Totales!$A:$A, Aperturas!$A$2), 0))</f>
        <v/>
      </c>
      <c r="RXN224" s="21" t="str">
        <f>IF(RXN220 = "", "", IFERROR(RXN220 / SUMIFS(Aux_Totales!$N:$N, Aux_Totales!$F:$F, $F224, Aux_Totales!$A:$A, Aperturas!$A$2), 0))</f>
        <v/>
      </c>
      <c r="RXO224" s="21" t="str">
        <f>IF(RXO220 = "", "", IFERROR(RXO220 / SUMIFS(Aux_Totales!$N:$N, Aux_Totales!$F:$F, $F224, Aux_Totales!$A:$A, Aperturas!$A$2), 0))</f>
        <v/>
      </c>
      <c r="RXP224" s="21" t="str">
        <f>IF(RXP220 = "", "", IFERROR(RXP220 / SUMIFS(Aux_Totales!$N:$N, Aux_Totales!$F:$F, $F224, Aux_Totales!$A:$A, Aperturas!$A$2), 0))</f>
        <v/>
      </c>
      <c r="RXQ224" s="21" t="str">
        <f>IF(RXQ220 = "", "", IFERROR(RXQ220 / SUMIFS(Aux_Totales!$N:$N, Aux_Totales!$F:$F, $F224, Aux_Totales!$A:$A, Aperturas!$A$2), 0))</f>
        <v/>
      </c>
      <c r="RXR224" s="21" t="str">
        <f>IF(RXR220 = "", "", IFERROR(RXR220 / SUMIFS(Aux_Totales!$N:$N, Aux_Totales!$F:$F, $F224, Aux_Totales!$A:$A, Aperturas!$A$2), 0))</f>
        <v/>
      </c>
      <c r="RXS224" s="21" t="str">
        <f>IF(RXS220 = "", "", IFERROR(RXS220 / SUMIFS(Aux_Totales!$N:$N, Aux_Totales!$F:$F, $F224, Aux_Totales!$A:$A, Aperturas!$A$2), 0))</f>
        <v/>
      </c>
      <c r="RXT224" s="21" t="str">
        <f>IF(RXT220 = "", "", IFERROR(RXT220 / SUMIFS(Aux_Totales!$N:$N, Aux_Totales!$F:$F, $F224, Aux_Totales!$A:$A, Aperturas!$A$2), 0))</f>
        <v/>
      </c>
      <c r="RXU224" s="21" t="str">
        <f>IF(RXU220 = "", "", IFERROR(RXU220 / SUMIFS(Aux_Totales!$N:$N, Aux_Totales!$F:$F, $F224, Aux_Totales!$A:$A, Aperturas!$A$2), 0))</f>
        <v/>
      </c>
      <c r="RXV224" s="21" t="str">
        <f>IF(RXV220 = "", "", IFERROR(RXV220 / SUMIFS(Aux_Totales!$N:$N, Aux_Totales!$F:$F, $F224, Aux_Totales!$A:$A, Aperturas!$A$2), 0))</f>
        <v/>
      </c>
      <c r="RXW224" s="21" t="str">
        <f>IF(RXW220 = "", "", IFERROR(RXW220 / SUMIFS(Aux_Totales!$N:$N, Aux_Totales!$F:$F, $F224, Aux_Totales!$A:$A, Aperturas!$A$2), 0))</f>
        <v/>
      </c>
      <c r="RXX224" s="21" t="str">
        <f>IF(RXX220 = "", "", IFERROR(RXX220 / SUMIFS(Aux_Totales!$N:$N, Aux_Totales!$F:$F, $F224, Aux_Totales!$A:$A, Aperturas!$A$2), 0))</f>
        <v/>
      </c>
      <c r="RXY224" s="21" t="str">
        <f>IF(RXY220 = "", "", IFERROR(RXY220 / SUMIFS(Aux_Totales!$N:$N, Aux_Totales!$F:$F, $F224, Aux_Totales!$A:$A, Aperturas!$A$2), 0))</f>
        <v/>
      </c>
      <c r="RXZ224" s="21" t="str">
        <f>IF(RXZ220 = "", "", IFERROR(RXZ220 / SUMIFS(Aux_Totales!$N:$N, Aux_Totales!$F:$F, $F224, Aux_Totales!$A:$A, Aperturas!$A$2), 0))</f>
        <v/>
      </c>
      <c r="RYA224" s="21" t="str">
        <f>IF(RYA220 = "", "", IFERROR(RYA220 / SUMIFS(Aux_Totales!$N:$N, Aux_Totales!$F:$F, $F224, Aux_Totales!$A:$A, Aperturas!$A$2), 0))</f>
        <v/>
      </c>
      <c r="RYB224" s="21" t="str">
        <f>IF(RYB220 = "", "", IFERROR(RYB220 / SUMIFS(Aux_Totales!$N:$N, Aux_Totales!$F:$F, $F224, Aux_Totales!$A:$A, Aperturas!$A$2), 0))</f>
        <v/>
      </c>
      <c r="RYC224" s="21" t="str">
        <f>IF(RYC220 = "", "", IFERROR(RYC220 / SUMIFS(Aux_Totales!$N:$N, Aux_Totales!$F:$F, $F224, Aux_Totales!$A:$A, Aperturas!$A$2), 0))</f>
        <v/>
      </c>
      <c r="RYD224" s="21" t="str">
        <f>IF(RYD220 = "", "", IFERROR(RYD220 / SUMIFS(Aux_Totales!$N:$N, Aux_Totales!$F:$F, $F224, Aux_Totales!$A:$A, Aperturas!$A$2), 0))</f>
        <v/>
      </c>
      <c r="RYE224" s="21" t="str">
        <f>IF(RYE220 = "", "", IFERROR(RYE220 / SUMIFS(Aux_Totales!$N:$N, Aux_Totales!$F:$F, $F224, Aux_Totales!$A:$A, Aperturas!$A$2), 0))</f>
        <v/>
      </c>
      <c r="RYF224" s="21" t="str">
        <f>IF(RYF220 = "", "", IFERROR(RYF220 / SUMIFS(Aux_Totales!$N:$N, Aux_Totales!$F:$F, $F224, Aux_Totales!$A:$A, Aperturas!$A$2), 0))</f>
        <v/>
      </c>
      <c r="RYG224" s="21" t="str">
        <f>IF(RYG220 = "", "", IFERROR(RYG220 / SUMIFS(Aux_Totales!$N:$N, Aux_Totales!$F:$F, $F224, Aux_Totales!$A:$A, Aperturas!$A$2), 0))</f>
        <v/>
      </c>
      <c r="RYH224" s="21" t="str">
        <f>IF(RYH220 = "", "", IFERROR(RYH220 / SUMIFS(Aux_Totales!$N:$N, Aux_Totales!$F:$F, $F224, Aux_Totales!$A:$A, Aperturas!$A$2), 0))</f>
        <v/>
      </c>
      <c r="RYI224" s="21" t="str">
        <f>IF(RYI220 = "", "", IFERROR(RYI220 / SUMIFS(Aux_Totales!$N:$N, Aux_Totales!$F:$F, $F224, Aux_Totales!$A:$A, Aperturas!$A$2), 0))</f>
        <v/>
      </c>
      <c r="RYJ224" s="21" t="str">
        <f>IF(RYJ220 = "", "", IFERROR(RYJ220 / SUMIFS(Aux_Totales!$N:$N, Aux_Totales!$F:$F, $F224, Aux_Totales!$A:$A, Aperturas!$A$2), 0))</f>
        <v/>
      </c>
      <c r="RYK224" s="21" t="str">
        <f>IF(RYK220 = "", "", IFERROR(RYK220 / SUMIFS(Aux_Totales!$N:$N, Aux_Totales!$F:$F, $F224, Aux_Totales!$A:$A, Aperturas!$A$2), 0))</f>
        <v/>
      </c>
      <c r="RYL224" s="21" t="str">
        <f>IF(RYL220 = "", "", IFERROR(RYL220 / SUMIFS(Aux_Totales!$N:$N, Aux_Totales!$F:$F, $F224, Aux_Totales!$A:$A, Aperturas!$A$2), 0))</f>
        <v/>
      </c>
      <c r="RYM224" s="21" t="str">
        <f>IF(RYM220 = "", "", IFERROR(RYM220 / SUMIFS(Aux_Totales!$N:$N, Aux_Totales!$F:$F, $F224, Aux_Totales!$A:$A, Aperturas!$A$2), 0))</f>
        <v/>
      </c>
      <c r="RYN224" s="21" t="str">
        <f>IF(RYN220 = "", "", IFERROR(RYN220 / SUMIFS(Aux_Totales!$N:$N, Aux_Totales!$F:$F, $F224, Aux_Totales!$A:$A, Aperturas!$A$2), 0))</f>
        <v/>
      </c>
      <c r="RYO224" s="21" t="str">
        <f>IF(RYO220 = "", "", IFERROR(RYO220 / SUMIFS(Aux_Totales!$N:$N, Aux_Totales!$F:$F, $F224, Aux_Totales!$A:$A, Aperturas!$A$2), 0))</f>
        <v/>
      </c>
      <c r="RYP224" s="21" t="str">
        <f>IF(RYP220 = "", "", IFERROR(RYP220 / SUMIFS(Aux_Totales!$N:$N, Aux_Totales!$F:$F, $F224, Aux_Totales!$A:$A, Aperturas!$A$2), 0))</f>
        <v/>
      </c>
      <c r="RYQ224" s="21" t="str">
        <f>IF(RYQ220 = "", "", IFERROR(RYQ220 / SUMIFS(Aux_Totales!$N:$N, Aux_Totales!$F:$F, $F224, Aux_Totales!$A:$A, Aperturas!$A$2), 0))</f>
        <v/>
      </c>
      <c r="RYR224" s="21" t="str">
        <f>IF(RYR220 = "", "", IFERROR(RYR220 / SUMIFS(Aux_Totales!$N:$N, Aux_Totales!$F:$F, $F224, Aux_Totales!$A:$A, Aperturas!$A$2), 0))</f>
        <v/>
      </c>
      <c r="RYS224" s="21" t="str">
        <f>IF(RYS220 = "", "", IFERROR(RYS220 / SUMIFS(Aux_Totales!$N:$N, Aux_Totales!$F:$F, $F224, Aux_Totales!$A:$A, Aperturas!$A$2), 0))</f>
        <v/>
      </c>
      <c r="RYT224" s="21" t="str">
        <f>IF(RYT220 = "", "", IFERROR(RYT220 / SUMIFS(Aux_Totales!$N:$N, Aux_Totales!$F:$F, $F224, Aux_Totales!$A:$A, Aperturas!$A$2), 0))</f>
        <v/>
      </c>
      <c r="RYU224" s="21" t="str">
        <f>IF(RYU220 = "", "", IFERROR(RYU220 / SUMIFS(Aux_Totales!$N:$N, Aux_Totales!$F:$F, $F224, Aux_Totales!$A:$A, Aperturas!$A$2), 0))</f>
        <v/>
      </c>
      <c r="RYV224" s="21" t="str">
        <f>IF(RYV220 = "", "", IFERROR(RYV220 / SUMIFS(Aux_Totales!$N:$N, Aux_Totales!$F:$F, $F224, Aux_Totales!$A:$A, Aperturas!$A$2), 0))</f>
        <v/>
      </c>
      <c r="RYW224" s="21" t="str">
        <f>IF(RYW220 = "", "", IFERROR(RYW220 / SUMIFS(Aux_Totales!$N:$N, Aux_Totales!$F:$F, $F224, Aux_Totales!$A:$A, Aperturas!$A$2), 0))</f>
        <v/>
      </c>
      <c r="RYX224" s="21" t="str">
        <f>IF(RYX220 = "", "", IFERROR(RYX220 / SUMIFS(Aux_Totales!$N:$N, Aux_Totales!$F:$F, $F224, Aux_Totales!$A:$A, Aperturas!$A$2), 0))</f>
        <v/>
      </c>
      <c r="RYY224" s="21" t="str">
        <f>IF(RYY220 = "", "", IFERROR(RYY220 / SUMIFS(Aux_Totales!$N:$N, Aux_Totales!$F:$F, $F224, Aux_Totales!$A:$A, Aperturas!$A$2), 0))</f>
        <v/>
      </c>
      <c r="RYZ224" s="21" t="str">
        <f>IF(RYZ220 = "", "", IFERROR(RYZ220 / SUMIFS(Aux_Totales!$N:$N, Aux_Totales!$F:$F, $F224, Aux_Totales!$A:$A, Aperturas!$A$2), 0))</f>
        <v/>
      </c>
      <c r="RZA224" s="21" t="str">
        <f>IF(RZA220 = "", "", IFERROR(RZA220 / SUMIFS(Aux_Totales!$N:$N, Aux_Totales!$F:$F, $F224, Aux_Totales!$A:$A, Aperturas!$A$2), 0))</f>
        <v/>
      </c>
      <c r="RZB224" s="21" t="str">
        <f>IF(RZB220 = "", "", IFERROR(RZB220 / SUMIFS(Aux_Totales!$N:$N, Aux_Totales!$F:$F, $F224, Aux_Totales!$A:$A, Aperturas!$A$2), 0))</f>
        <v/>
      </c>
      <c r="RZC224" s="21" t="str">
        <f>IF(RZC220 = "", "", IFERROR(RZC220 / SUMIFS(Aux_Totales!$N:$N, Aux_Totales!$F:$F, $F224, Aux_Totales!$A:$A, Aperturas!$A$2), 0))</f>
        <v/>
      </c>
      <c r="RZD224" s="21" t="str">
        <f>IF(RZD220 = "", "", IFERROR(RZD220 / SUMIFS(Aux_Totales!$N:$N, Aux_Totales!$F:$F, $F224, Aux_Totales!$A:$A, Aperturas!$A$2), 0))</f>
        <v/>
      </c>
      <c r="RZE224" s="21" t="str">
        <f>IF(RZE220 = "", "", IFERROR(RZE220 / SUMIFS(Aux_Totales!$N:$N, Aux_Totales!$F:$F, $F224, Aux_Totales!$A:$A, Aperturas!$A$2), 0))</f>
        <v/>
      </c>
      <c r="RZF224" s="21" t="str">
        <f>IF(RZF220 = "", "", IFERROR(RZF220 / SUMIFS(Aux_Totales!$N:$N, Aux_Totales!$F:$F, $F224, Aux_Totales!$A:$A, Aperturas!$A$2), 0))</f>
        <v/>
      </c>
      <c r="RZG224" s="21" t="str">
        <f>IF(RZG220 = "", "", IFERROR(RZG220 / SUMIFS(Aux_Totales!$N:$N, Aux_Totales!$F:$F, $F224, Aux_Totales!$A:$A, Aperturas!$A$2), 0))</f>
        <v/>
      </c>
      <c r="RZH224" s="21" t="str">
        <f>IF(RZH220 = "", "", IFERROR(RZH220 / SUMIFS(Aux_Totales!$N:$N, Aux_Totales!$F:$F, $F224, Aux_Totales!$A:$A, Aperturas!$A$2), 0))</f>
        <v/>
      </c>
      <c r="RZI224" s="21" t="str">
        <f>IF(RZI220 = "", "", IFERROR(RZI220 / SUMIFS(Aux_Totales!$N:$N, Aux_Totales!$F:$F, $F224, Aux_Totales!$A:$A, Aperturas!$A$2), 0))</f>
        <v/>
      </c>
      <c r="RZJ224" s="21" t="str">
        <f>IF(RZJ220 = "", "", IFERROR(RZJ220 / SUMIFS(Aux_Totales!$N:$N, Aux_Totales!$F:$F, $F224, Aux_Totales!$A:$A, Aperturas!$A$2), 0))</f>
        <v/>
      </c>
      <c r="RZK224" s="21" t="str">
        <f>IF(RZK220 = "", "", IFERROR(RZK220 / SUMIFS(Aux_Totales!$N:$N, Aux_Totales!$F:$F, $F224, Aux_Totales!$A:$A, Aperturas!$A$2), 0))</f>
        <v/>
      </c>
      <c r="RZL224" s="21" t="str">
        <f>IF(RZL220 = "", "", IFERROR(RZL220 / SUMIFS(Aux_Totales!$N:$N, Aux_Totales!$F:$F, $F224, Aux_Totales!$A:$A, Aperturas!$A$2), 0))</f>
        <v/>
      </c>
      <c r="RZM224" s="21" t="str">
        <f>IF(RZM220 = "", "", IFERROR(RZM220 / SUMIFS(Aux_Totales!$N:$N, Aux_Totales!$F:$F, $F224, Aux_Totales!$A:$A, Aperturas!$A$2), 0))</f>
        <v/>
      </c>
      <c r="RZN224" s="21" t="str">
        <f>IF(RZN220 = "", "", IFERROR(RZN220 / SUMIFS(Aux_Totales!$N:$N, Aux_Totales!$F:$F, $F224, Aux_Totales!$A:$A, Aperturas!$A$2), 0))</f>
        <v/>
      </c>
      <c r="RZO224" s="21" t="str">
        <f>IF(RZO220 = "", "", IFERROR(RZO220 / SUMIFS(Aux_Totales!$N:$N, Aux_Totales!$F:$F, $F224, Aux_Totales!$A:$A, Aperturas!$A$2), 0))</f>
        <v/>
      </c>
      <c r="RZP224" s="21" t="str">
        <f>IF(RZP220 = "", "", IFERROR(RZP220 / SUMIFS(Aux_Totales!$N:$N, Aux_Totales!$F:$F, $F224, Aux_Totales!$A:$A, Aperturas!$A$2), 0))</f>
        <v/>
      </c>
      <c r="RZQ224" s="21" t="str">
        <f>IF(RZQ220 = "", "", IFERROR(RZQ220 / SUMIFS(Aux_Totales!$N:$N, Aux_Totales!$F:$F, $F224, Aux_Totales!$A:$A, Aperturas!$A$2), 0))</f>
        <v/>
      </c>
      <c r="RZR224" s="21" t="str">
        <f>IF(RZR220 = "", "", IFERROR(RZR220 / SUMIFS(Aux_Totales!$N:$N, Aux_Totales!$F:$F, $F224, Aux_Totales!$A:$A, Aperturas!$A$2), 0))</f>
        <v/>
      </c>
      <c r="RZS224" s="21" t="str">
        <f>IF(RZS220 = "", "", IFERROR(RZS220 / SUMIFS(Aux_Totales!$N:$N, Aux_Totales!$F:$F, $F224, Aux_Totales!$A:$A, Aperturas!$A$2), 0))</f>
        <v/>
      </c>
      <c r="RZT224" s="21" t="str">
        <f>IF(RZT220 = "", "", IFERROR(RZT220 / SUMIFS(Aux_Totales!$N:$N, Aux_Totales!$F:$F, $F224, Aux_Totales!$A:$A, Aperturas!$A$2), 0))</f>
        <v/>
      </c>
      <c r="RZU224" s="21" t="str">
        <f>IF(RZU220 = "", "", IFERROR(RZU220 / SUMIFS(Aux_Totales!$N:$N, Aux_Totales!$F:$F, $F224, Aux_Totales!$A:$A, Aperturas!$A$2), 0))</f>
        <v/>
      </c>
      <c r="RZV224" s="21" t="str">
        <f>IF(RZV220 = "", "", IFERROR(RZV220 / SUMIFS(Aux_Totales!$N:$N, Aux_Totales!$F:$F, $F224, Aux_Totales!$A:$A, Aperturas!$A$2), 0))</f>
        <v/>
      </c>
      <c r="RZW224" s="21" t="str">
        <f>IF(RZW220 = "", "", IFERROR(RZW220 / SUMIFS(Aux_Totales!$N:$N, Aux_Totales!$F:$F, $F224, Aux_Totales!$A:$A, Aperturas!$A$2), 0))</f>
        <v/>
      </c>
      <c r="RZX224" s="21" t="str">
        <f>IF(RZX220 = "", "", IFERROR(RZX220 / SUMIFS(Aux_Totales!$N:$N, Aux_Totales!$F:$F, $F224, Aux_Totales!$A:$A, Aperturas!$A$2), 0))</f>
        <v/>
      </c>
      <c r="RZY224" s="21" t="str">
        <f>IF(RZY220 = "", "", IFERROR(RZY220 / SUMIFS(Aux_Totales!$N:$N, Aux_Totales!$F:$F, $F224, Aux_Totales!$A:$A, Aperturas!$A$2), 0))</f>
        <v/>
      </c>
      <c r="RZZ224" s="21" t="str">
        <f>IF(RZZ220 = "", "", IFERROR(RZZ220 / SUMIFS(Aux_Totales!$N:$N, Aux_Totales!$F:$F, $F224, Aux_Totales!$A:$A, Aperturas!$A$2), 0))</f>
        <v/>
      </c>
      <c r="SAA224" s="21" t="str">
        <f>IF(SAA220 = "", "", IFERROR(SAA220 / SUMIFS(Aux_Totales!$N:$N, Aux_Totales!$F:$F, $F224, Aux_Totales!$A:$A, Aperturas!$A$2), 0))</f>
        <v/>
      </c>
      <c r="SAB224" s="21" t="str">
        <f>IF(SAB220 = "", "", IFERROR(SAB220 / SUMIFS(Aux_Totales!$N:$N, Aux_Totales!$F:$F, $F224, Aux_Totales!$A:$A, Aperturas!$A$2), 0))</f>
        <v/>
      </c>
      <c r="SAC224" s="21" t="str">
        <f>IF(SAC220 = "", "", IFERROR(SAC220 / SUMIFS(Aux_Totales!$N:$N, Aux_Totales!$F:$F, $F224, Aux_Totales!$A:$A, Aperturas!$A$2), 0))</f>
        <v/>
      </c>
      <c r="SAD224" s="21" t="str">
        <f>IF(SAD220 = "", "", IFERROR(SAD220 / SUMIFS(Aux_Totales!$N:$N, Aux_Totales!$F:$F, $F224, Aux_Totales!$A:$A, Aperturas!$A$2), 0))</f>
        <v/>
      </c>
      <c r="SAE224" s="21" t="str">
        <f>IF(SAE220 = "", "", IFERROR(SAE220 / SUMIFS(Aux_Totales!$N:$N, Aux_Totales!$F:$F, $F224, Aux_Totales!$A:$A, Aperturas!$A$2), 0))</f>
        <v/>
      </c>
      <c r="SAF224" s="21" t="str">
        <f>IF(SAF220 = "", "", IFERROR(SAF220 / SUMIFS(Aux_Totales!$N:$N, Aux_Totales!$F:$F, $F224, Aux_Totales!$A:$A, Aperturas!$A$2), 0))</f>
        <v/>
      </c>
      <c r="SAG224" s="21" t="str">
        <f>IF(SAG220 = "", "", IFERROR(SAG220 / SUMIFS(Aux_Totales!$N:$N, Aux_Totales!$F:$F, $F224, Aux_Totales!$A:$A, Aperturas!$A$2), 0))</f>
        <v/>
      </c>
      <c r="SAH224" s="21" t="str">
        <f>IF(SAH220 = "", "", IFERROR(SAH220 / SUMIFS(Aux_Totales!$N:$N, Aux_Totales!$F:$F, $F224, Aux_Totales!$A:$A, Aperturas!$A$2), 0))</f>
        <v/>
      </c>
      <c r="SAI224" s="21" t="str">
        <f>IF(SAI220 = "", "", IFERROR(SAI220 / SUMIFS(Aux_Totales!$N:$N, Aux_Totales!$F:$F, $F224, Aux_Totales!$A:$A, Aperturas!$A$2), 0))</f>
        <v/>
      </c>
      <c r="SAJ224" s="21" t="str">
        <f>IF(SAJ220 = "", "", IFERROR(SAJ220 / SUMIFS(Aux_Totales!$N:$N, Aux_Totales!$F:$F, $F224, Aux_Totales!$A:$A, Aperturas!$A$2), 0))</f>
        <v/>
      </c>
      <c r="SAK224" s="21" t="str">
        <f>IF(SAK220 = "", "", IFERROR(SAK220 / SUMIFS(Aux_Totales!$N:$N, Aux_Totales!$F:$F, $F224, Aux_Totales!$A:$A, Aperturas!$A$2), 0))</f>
        <v/>
      </c>
      <c r="SAL224" s="21" t="str">
        <f>IF(SAL220 = "", "", IFERROR(SAL220 / SUMIFS(Aux_Totales!$N:$N, Aux_Totales!$F:$F, $F224, Aux_Totales!$A:$A, Aperturas!$A$2), 0))</f>
        <v/>
      </c>
      <c r="SAM224" s="21" t="str">
        <f>IF(SAM220 = "", "", IFERROR(SAM220 / SUMIFS(Aux_Totales!$N:$N, Aux_Totales!$F:$F, $F224, Aux_Totales!$A:$A, Aperturas!$A$2), 0))</f>
        <v/>
      </c>
      <c r="SAN224" s="21" t="str">
        <f>IF(SAN220 = "", "", IFERROR(SAN220 / SUMIFS(Aux_Totales!$N:$N, Aux_Totales!$F:$F, $F224, Aux_Totales!$A:$A, Aperturas!$A$2), 0))</f>
        <v/>
      </c>
      <c r="SAO224" s="21" t="str">
        <f>IF(SAO220 = "", "", IFERROR(SAO220 / SUMIFS(Aux_Totales!$N:$N, Aux_Totales!$F:$F, $F224, Aux_Totales!$A:$A, Aperturas!$A$2), 0))</f>
        <v/>
      </c>
      <c r="SAP224" s="21" t="str">
        <f>IF(SAP220 = "", "", IFERROR(SAP220 / SUMIFS(Aux_Totales!$N:$N, Aux_Totales!$F:$F, $F224, Aux_Totales!$A:$A, Aperturas!$A$2), 0))</f>
        <v/>
      </c>
      <c r="SAQ224" s="21" t="str">
        <f>IF(SAQ220 = "", "", IFERROR(SAQ220 / SUMIFS(Aux_Totales!$N:$N, Aux_Totales!$F:$F, $F224, Aux_Totales!$A:$A, Aperturas!$A$2), 0))</f>
        <v/>
      </c>
      <c r="SAR224" s="21" t="str">
        <f>IF(SAR220 = "", "", IFERROR(SAR220 / SUMIFS(Aux_Totales!$N:$N, Aux_Totales!$F:$F, $F224, Aux_Totales!$A:$A, Aperturas!$A$2), 0))</f>
        <v/>
      </c>
      <c r="SAS224" s="21" t="str">
        <f>IF(SAS220 = "", "", IFERROR(SAS220 / SUMIFS(Aux_Totales!$N:$N, Aux_Totales!$F:$F, $F224, Aux_Totales!$A:$A, Aperturas!$A$2), 0))</f>
        <v/>
      </c>
      <c r="SAT224" s="21" t="str">
        <f>IF(SAT220 = "", "", IFERROR(SAT220 / SUMIFS(Aux_Totales!$N:$N, Aux_Totales!$F:$F, $F224, Aux_Totales!$A:$A, Aperturas!$A$2), 0))</f>
        <v/>
      </c>
      <c r="SAU224" s="21" t="str">
        <f>IF(SAU220 = "", "", IFERROR(SAU220 / SUMIFS(Aux_Totales!$N:$N, Aux_Totales!$F:$F, $F224, Aux_Totales!$A:$A, Aperturas!$A$2), 0))</f>
        <v/>
      </c>
      <c r="SAV224" s="21" t="str">
        <f>IF(SAV220 = "", "", IFERROR(SAV220 / SUMIFS(Aux_Totales!$N:$N, Aux_Totales!$F:$F, $F224, Aux_Totales!$A:$A, Aperturas!$A$2), 0))</f>
        <v/>
      </c>
      <c r="SAW224" s="21" t="str">
        <f>IF(SAW220 = "", "", IFERROR(SAW220 / SUMIFS(Aux_Totales!$N:$N, Aux_Totales!$F:$F, $F224, Aux_Totales!$A:$A, Aperturas!$A$2), 0))</f>
        <v/>
      </c>
      <c r="SAX224" s="21" t="str">
        <f>IF(SAX220 = "", "", IFERROR(SAX220 / SUMIFS(Aux_Totales!$N:$N, Aux_Totales!$F:$F, $F224, Aux_Totales!$A:$A, Aperturas!$A$2), 0))</f>
        <v/>
      </c>
      <c r="SAY224" s="21" t="str">
        <f>IF(SAY220 = "", "", IFERROR(SAY220 / SUMIFS(Aux_Totales!$N:$N, Aux_Totales!$F:$F, $F224, Aux_Totales!$A:$A, Aperturas!$A$2), 0))</f>
        <v/>
      </c>
      <c r="SAZ224" s="21" t="str">
        <f>IF(SAZ220 = "", "", IFERROR(SAZ220 / SUMIFS(Aux_Totales!$N:$N, Aux_Totales!$F:$F, $F224, Aux_Totales!$A:$A, Aperturas!$A$2), 0))</f>
        <v/>
      </c>
      <c r="SBA224" s="21" t="str">
        <f>IF(SBA220 = "", "", IFERROR(SBA220 / SUMIFS(Aux_Totales!$N:$N, Aux_Totales!$F:$F, $F224, Aux_Totales!$A:$A, Aperturas!$A$2), 0))</f>
        <v/>
      </c>
      <c r="SBB224" s="21" t="str">
        <f>IF(SBB220 = "", "", IFERROR(SBB220 / SUMIFS(Aux_Totales!$N:$N, Aux_Totales!$F:$F, $F224, Aux_Totales!$A:$A, Aperturas!$A$2), 0))</f>
        <v/>
      </c>
      <c r="SBC224" s="21" t="str">
        <f>IF(SBC220 = "", "", IFERROR(SBC220 / SUMIFS(Aux_Totales!$N:$N, Aux_Totales!$F:$F, $F224, Aux_Totales!$A:$A, Aperturas!$A$2), 0))</f>
        <v/>
      </c>
      <c r="SBD224" s="21" t="str">
        <f>IF(SBD220 = "", "", IFERROR(SBD220 / SUMIFS(Aux_Totales!$N:$N, Aux_Totales!$F:$F, $F224, Aux_Totales!$A:$A, Aperturas!$A$2), 0))</f>
        <v/>
      </c>
      <c r="SBE224" s="21" t="str">
        <f>IF(SBE220 = "", "", IFERROR(SBE220 / SUMIFS(Aux_Totales!$N:$N, Aux_Totales!$F:$F, $F224, Aux_Totales!$A:$A, Aperturas!$A$2), 0))</f>
        <v/>
      </c>
      <c r="SBF224" s="21" t="str">
        <f>IF(SBF220 = "", "", IFERROR(SBF220 / SUMIFS(Aux_Totales!$N:$N, Aux_Totales!$F:$F, $F224, Aux_Totales!$A:$A, Aperturas!$A$2), 0))</f>
        <v/>
      </c>
      <c r="SBG224" s="21" t="str">
        <f>IF(SBG220 = "", "", IFERROR(SBG220 / SUMIFS(Aux_Totales!$N:$N, Aux_Totales!$F:$F, $F224, Aux_Totales!$A:$A, Aperturas!$A$2), 0))</f>
        <v/>
      </c>
      <c r="SBH224" s="21" t="str">
        <f>IF(SBH220 = "", "", IFERROR(SBH220 / SUMIFS(Aux_Totales!$N:$N, Aux_Totales!$F:$F, $F224, Aux_Totales!$A:$A, Aperturas!$A$2), 0))</f>
        <v/>
      </c>
      <c r="SBI224" s="21" t="str">
        <f>IF(SBI220 = "", "", IFERROR(SBI220 / SUMIFS(Aux_Totales!$N:$N, Aux_Totales!$F:$F, $F224, Aux_Totales!$A:$A, Aperturas!$A$2), 0))</f>
        <v/>
      </c>
      <c r="SBJ224" s="21" t="str">
        <f>IF(SBJ220 = "", "", IFERROR(SBJ220 / SUMIFS(Aux_Totales!$N:$N, Aux_Totales!$F:$F, $F224, Aux_Totales!$A:$A, Aperturas!$A$2), 0))</f>
        <v/>
      </c>
      <c r="SBK224" s="21" t="str">
        <f>IF(SBK220 = "", "", IFERROR(SBK220 / SUMIFS(Aux_Totales!$N:$N, Aux_Totales!$F:$F, $F224, Aux_Totales!$A:$A, Aperturas!$A$2), 0))</f>
        <v/>
      </c>
      <c r="SBL224" s="21" t="str">
        <f>IF(SBL220 = "", "", IFERROR(SBL220 / SUMIFS(Aux_Totales!$N:$N, Aux_Totales!$F:$F, $F224, Aux_Totales!$A:$A, Aperturas!$A$2), 0))</f>
        <v/>
      </c>
      <c r="SBM224" s="21" t="str">
        <f>IF(SBM220 = "", "", IFERROR(SBM220 / SUMIFS(Aux_Totales!$N:$N, Aux_Totales!$F:$F, $F224, Aux_Totales!$A:$A, Aperturas!$A$2), 0))</f>
        <v/>
      </c>
      <c r="SBN224" s="21" t="str">
        <f>IF(SBN220 = "", "", IFERROR(SBN220 / SUMIFS(Aux_Totales!$N:$N, Aux_Totales!$F:$F, $F224, Aux_Totales!$A:$A, Aperturas!$A$2), 0))</f>
        <v/>
      </c>
      <c r="SBO224" s="21" t="str">
        <f>IF(SBO220 = "", "", IFERROR(SBO220 / SUMIFS(Aux_Totales!$N:$N, Aux_Totales!$F:$F, $F224, Aux_Totales!$A:$A, Aperturas!$A$2), 0))</f>
        <v/>
      </c>
      <c r="SBP224" s="21" t="str">
        <f>IF(SBP220 = "", "", IFERROR(SBP220 / SUMIFS(Aux_Totales!$N:$N, Aux_Totales!$F:$F, $F224, Aux_Totales!$A:$A, Aperturas!$A$2), 0))</f>
        <v/>
      </c>
      <c r="SBQ224" s="21" t="str">
        <f>IF(SBQ220 = "", "", IFERROR(SBQ220 / SUMIFS(Aux_Totales!$N:$N, Aux_Totales!$F:$F, $F224, Aux_Totales!$A:$A, Aperturas!$A$2), 0))</f>
        <v/>
      </c>
      <c r="SBR224" s="21" t="str">
        <f>IF(SBR220 = "", "", IFERROR(SBR220 / SUMIFS(Aux_Totales!$N:$N, Aux_Totales!$F:$F, $F224, Aux_Totales!$A:$A, Aperturas!$A$2), 0))</f>
        <v/>
      </c>
      <c r="SBS224" s="21" t="str">
        <f>IF(SBS220 = "", "", IFERROR(SBS220 / SUMIFS(Aux_Totales!$N:$N, Aux_Totales!$F:$F, $F224, Aux_Totales!$A:$A, Aperturas!$A$2), 0))</f>
        <v/>
      </c>
      <c r="SBT224" s="21" t="str">
        <f>IF(SBT220 = "", "", IFERROR(SBT220 / SUMIFS(Aux_Totales!$N:$N, Aux_Totales!$F:$F, $F224, Aux_Totales!$A:$A, Aperturas!$A$2), 0))</f>
        <v/>
      </c>
      <c r="SBU224" s="21" t="str">
        <f>IF(SBU220 = "", "", IFERROR(SBU220 / SUMIFS(Aux_Totales!$N:$N, Aux_Totales!$F:$F, $F224, Aux_Totales!$A:$A, Aperturas!$A$2), 0))</f>
        <v/>
      </c>
      <c r="SBV224" s="21" t="str">
        <f>IF(SBV220 = "", "", IFERROR(SBV220 / SUMIFS(Aux_Totales!$N:$N, Aux_Totales!$F:$F, $F224, Aux_Totales!$A:$A, Aperturas!$A$2), 0))</f>
        <v/>
      </c>
      <c r="SBW224" s="21" t="str">
        <f>IF(SBW220 = "", "", IFERROR(SBW220 / SUMIFS(Aux_Totales!$N:$N, Aux_Totales!$F:$F, $F224, Aux_Totales!$A:$A, Aperturas!$A$2), 0))</f>
        <v/>
      </c>
      <c r="SBX224" s="21" t="str">
        <f>IF(SBX220 = "", "", IFERROR(SBX220 / SUMIFS(Aux_Totales!$N:$N, Aux_Totales!$F:$F, $F224, Aux_Totales!$A:$A, Aperturas!$A$2), 0))</f>
        <v/>
      </c>
      <c r="SBY224" s="21" t="str">
        <f>IF(SBY220 = "", "", IFERROR(SBY220 / SUMIFS(Aux_Totales!$N:$N, Aux_Totales!$F:$F, $F224, Aux_Totales!$A:$A, Aperturas!$A$2), 0))</f>
        <v/>
      </c>
      <c r="SBZ224" s="21" t="str">
        <f>IF(SBZ220 = "", "", IFERROR(SBZ220 / SUMIFS(Aux_Totales!$N:$N, Aux_Totales!$F:$F, $F224, Aux_Totales!$A:$A, Aperturas!$A$2), 0))</f>
        <v/>
      </c>
      <c r="SCA224" s="21" t="str">
        <f>IF(SCA220 = "", "", IFERROR(SCA220 / SUMIFS(Aux_Totales!$N:$N, Aux_Totales!$F:$F, $F224, Aux_Totales!$A:$A, Aperturas!$A$2), 0))</f>
        <v/>
      </c>
      <c r="SCB224" s="21" t="str">
        <f>IF(SCB220 = "", "", IFERROR(SCB220 / SUMIFS(Aux_Totales!$N:$N, Aux_Totales!$F:$F, $F224, Aux_Totales!$A:$A, Aperturas!$A$2), 0))</f>
        <v/>
      </c>
      <c r="SCC224" s="21" t="str">
        <f>IF(SCC220 = "", "", IFERROR(SCC220 / SUMIFS(Aux_Totales!$N:$N, Aux_Totales!$F:$F, $F224, Aux_Totales!$A:$A, Aperturas!$A$2), 0))</f>
        <v/>
      </c>
      <c r="SCD224" s="21" t="str">
        <f>IF(SCD220 = "", "", IFERROR(SCD220 / SUMIFS(Aux_Totales!$N:$N, Aux_Totales!$F:$F, $F224, Aux_Totales!$A:$A, Aperturas!$A$2), 0))</f>
        <v/>
      </c>
      <c r="SCE224" s="21" t="str">
        <f>IF(SCE220 = "", "", IFERROR(SCE220 / SUMIFS(Aux_Totales!$N:$N, Aux_Totales!$F:$F, $F224, Aux_Totales!$A:$A, Aperturas!$A$2), 0))</f>
        <v/>
      </c>
      <c r="SCF224" s="21" t="str">
        <f>IF(SCF220 = "", "", IFERROR(SCF220 / SUMIFS(Aux_Totales!$N:$N, Aux_Totales!$F:$F, $F224, Aux_Totales!$A:$A, Aperturas!$A$2), 0))</f>
        <v/>
      </c>
      <c r="SCG224" s="21" t="str">
        <f>IF(SCG220 = "", "", IFERROR(SCG220 / SUMIFS(Aux_Totales!$N:$N, Aux_Totales!$F:$F, $F224, Aux_Totales!$A:$A, Aperturas!$A$2), 0))</f>
        <v/>
      </c>
      <c r="SCH224" s="21" t="str">
        <f>IF(SCH220 = "", "", IFERROR(SCH220 / SUMIFS(Aux_Totales!$N:$N, Aux_Totales!$F:$F, $F224, Aux_Totales!$A:$A, Aperturas!$A$2), 0))</f>
        <v/>
      </c>
      <c r="SCI224" s="21" t="str">
        <f>IF(SCI220 = "", "", IFERROR(SCI220 / SUMIFS(Aux_Totales!$N:$N, Aux_Totales!$F:$F, $F224, Aux_Totales!$A:$A, Aperturas!$A$2), 0))</f>
        <v/>
      </c>
      <c r="SCJ224" s="21" t="str">
        <f>IF(SCJ220 = "", "", IFERROR(SCJ220 / SUMIFS(Aux_Totales!$N:$N, Aux_Totales!$F:$F, $F224, Aux_Totales!$A:$A, Aperturas!$A$2), 0))</f>
        <v/>
      </c>
      <c r="SCK224" s="21" t="str">
        <f>IF(SCK220 = "", "", IFERROR(SCK220 / SUMIFS(Aux_Totales!$N:$N, Aux_Totales!$F:$F, $F224, Aux_Totales!$A:$A, Aperturas!$A$2), 0))</f>
        <v/>
      </c>
      <c r="SCL224" s="21" t="str">
        <f>IF(SCL220 = "", "", IFERROR(SCL220 / SUMIFS(Aux_Totales!$N:$N, Aux_Totales!$F:$F, $F224, Aux_Totales!$A:$A, Aperturas!$A$2), 0))</f>
        <v/>
      </c>
      <c r="SCM224" s="21" t="str">
        <f>IF(SCM220 = "", "", IFERROR(SCM220 / SUMIFS(Aux_Totales!$N:$N, Aux_Totales!$F:$F, $F224, Aux_Totales!$A:$A, Aperturas!$A$2), 0))</f>
        <v/>
      </c>
      <c r="SCN224" s="21" t="str">
        <f>IF(SCN220 = "", "", IFERROR(SCN220 / SUMIFS(Aux_Totales!$N:$N, Aux_Totales!$F:$F, $F224, Aux_Totales!$A:$A, Aperturas!$A$2), 0))</f>
        <v/>
      </c>
      <c r="SCO224" s="21" t="str">
        <f>IF(SCO220 = "", "", IFERROR(SCO220 / SUMIFS(Aux_Totales!$N:$N, Aux_Totales!$F:$F, $F224, Aux_Totales!$A:$A, Aperturas!$A$2), 0))</f>
        <v/>
      </c>
      <c r="SCP224" s="21" t="str">
        <f>IF(SCP220 = "", "", IFERROR(SCP220 / SUMIFS(Aux_Totales!$N:$N, Aux_Totales!$F:$F, $F224, Aux_Totales!$A:$A, Aperturas!$A$2), 0))</f>
        <v/>
      </c>
      <c r="SCQ224" s="21" t="str">
        <f>IF(SCQ220 = "", "", IFERROR(SCQ220 / SUMIFS(Aux_Totales!$N:$N, Aux_Totales!$F:$F, $F224, Aux_Totales!$A:$A, Aperturas!$A$2), 0))</f>
        <v/>
      </c>
      <c r="SCR224" s="21" t="str">
        <f>IF(SCR220 = "", "", IFERROR(SCR220 / SUMIFS(Aux_Totales!$N:$N, Aux_Totales!$F:$F, $F224, Aux_Totales!$A:$A, Aperturas!$A$2), 0))</f>
        <v/>
      </c>
      <c r="SCS224" s="21" t="str">
        <f>IF(SCS220 = "", "", IFERROR(SCS220 / SUMIFS(Aux_Totales!$N:$N, Aux_Totales!$F:$F, $F224, Aux_Totales!$A:$A, Aperturas!$A$2), 0))</f>
        <v/>
      </c>
      <c r="SCT224" s="21" t="str">
        <f>IF(SCT220 = "", "", IFERROR(SCT220 / SUMIFS(Aux_Totales!$N:$N, Aux_Totales!$F:$F, $F224, Aux_Totales!$A:$A, Aperturas!$A$2), 0))</f>
        <v/>
      </c>
      <c r="SCU224" s="21" t="str">
        <f>IF(SCU220 = "", "", IFERROR(SCU220 / SUMIFS(Aux_Totales!$N:$N, Aux_Totales!$F:$F, $F224, Aux_Totales!$A:$A, Aperturas!$A$2), 0))</f>
        <v/>
      </c>
      <c r="SCV224" s="21" t="str">
        <f>IF(SCV220 = "", "", IFERROR(SCV220 / SUMIFS(Aux_Totales!$N:$N, Aux_Totales!$F:$F, $F224, Aux_Totales!$A:$A, Aperturas!$A$2), 0))</f>
        <v/>
      </c>
      <c r="SCW224" s="21" t="str">
        <f>IF(SCW220 = "", "", IFERROR(SCW220 / SUMIFS(Aux_Totales!$N:$N, Aux_Totales!$F:$F, $F224, Aux_Totales!$A:$A, Aperturas!$A$2), 0))</f>
        <v/>
      </c>
      <c r="SCX224" s="21" t="str">
        <f>IF(SCX220 = "", "", IFERROR(SCX220 / SUMIFS(Aux_Totales!$N:$N, Aux_Totales!$F:$F, $F224, Aux_Totales!$A:$A, Aperturas!$A$2), 0))</f>
        <v/>
      </c>
      <c r="SCY224" s="21" t="str">
        <f>IF(SCY220 = "", "", IFERROR(SCY220 / SUMIFS(Aux_Totales!$N:$N, Aux_Totales!$F:$F, $F224, Aux_Totales!$A:$A, Aperturas!$A$2), 0))</f>
        <v/>
      </c>
      <c r="SCZ224" s="21" t="str">
        <f>IF(SCZ220 = "", "", IFERROR(SCZ220 / SUMIFS(Aux_Totales!$N:$N, Aux_Totales!$F:$F, $F224, Aux_Totales!$A:$A, Aperturas!$A$2), 0))</f>
        <v/>
      </c>
      <c r="SDA224" s="21" t="str">
        <f>IF(SDA220 = "", "", IFERROR(SDA220 / SUMIFS(Aux_Totales!$N:$N, Aux_Totales!$F:$F, $F224, Aux_Totales!$A:$A, Aperturas!$A$2), 0))</f>
        <v/>
      </c>
      <c r="SDB224" s="21" t="str">
        <f>IF(SDB220 = "", "", IFERROR(SDB220 / SUMIFS(Aux_Totales!$N:$N, Aux_Totales!$F:$F, $F224, Aux_Totales!$A:$A, Aperturas!$A$2), 0))</f>
        <v/>
      </c>
      <c r="SDC224" s="21" t="str">
        <f>IF(SDC220 = "", "", IFERROR(SDC220 / SUMIFS(Aux_Totales!$N:$N, Aux_Totales!$F:$F, $F224, Aux_Totales!$A:$A, Aperturas!$A$2), 0))</f>
        <v/>
      </c>
      <c r="SDD224" s="21" t="str">
        <f>IF(SDD220 = "", "", IFERROR(SDD220 / SUMIFS(Aux_Totales!$N:$N, Aux_Totales!$F:$F, $F224, Aux_Totales!$A:$A, Aperturas!$A$2), 0))</f>
        <v/>
      </c>
      <c r="SDE224" s="21" t="str">
        <f>IF(SDE220 = "", "", IFERROR(SDE220 / SUMIFS(Aux_Totales!$N:$N, Aux_Totales!$F:$F, $F224, Aux_Totales!$A:$A, Aperturas!$A$2), 0))</f>
        <v/>
      </c>
      <c r="SDF224" s="21" t="str">
        <f>IF(SDF220 = "", "", IFERROR(SDF220 / SUMIFS(Aux_Totales!$N:$N, Aux_Totales!$F:$F, $F224, Aux_Totales!$A:$A, Aperturas!$A$2), 0))</f>
        <v/>
      </c>
      <c r="SDG224" s="21" t="str">
        <f>IF(SDG220 = "", "", IFERROR(SDG220 / SUMIFS(Aux_Totales!$N:$N, Aux_Totales!$F:$F, $F224, Aux_Totales!$A:$A, Aperturas!$A$2), 0))</f>
        <v/>
      </c>
      <c r="SDH224" s="21" t="str">
        <f>IF(SDH220 = "", "", IFERROR(SDH220 / SUMIFS(Aux_Totales!$N:$N, Aux_Totales!$F:$F, $F224, Aux_Totales!$A:$A, Aperturas!$A$2), 0))</f>
        <v/>
      </c>
      <c r="SDI224" s="21" t="str">
        <f>IF(SDI220 = "", "", IFERROR(SDI220 / SUMIFS(Aux_Totales!$N:$N, Aux_Totales!$F:$F, $F224, Aux_Totales!$A:$A, Aperturas!$A$2), 0))</f>
        <v/>
      </c>
      <c r="SDJ224" s="21" t="str">
        <f>IF(SDJ220 = "", "", IFERROR(SDJ220 / SUMIFS(Aux_Totales!$N:$N, Aux_Totales!$F:$F, $F224, Aux_Totales!$A:$A, Aperturas!$A$2), 0))</f>
        <v/>
      </c>
      <c r="SDK224" s="21" t="str">
        <f>IF(SDK220 = "", "", IFERROR(SDK220 / SUMIFS(Aux_Totales!$N:$N, Aux_Totales!$F:$F, $F224, Aux_Totales!$A:$A, Aperturas!$A$2), 0))</f>
        <v/>
      </c>
      <c r="SDL224" s="21" t="str">
        <f>IF(SDL220 = "", "", IFERROR(SDL220 / SUMIFS(Aux_Totales!$N:$N, Aux_Totales!$F:$F, $F224, Aux_Totales!$A:$A, Aperturas!$A$2), 0))</f>
        <v/>
      </c>
      <c r="SDM224" s="21" t="str">
        <f>IF(SDM220 = "", "", IFERROR(SDM220 / SUMIFS(Aux_Totales!$N:$N, Aux_Totales!$F:$F, $F224, Aux_Totales!$A:$A, Aperturas!$A$2), 0))</f>
        <v/>
      </c>
      <c r="SDN224" s="21" t="str">
        <f>IF(SDN220 = "", "", IFERROR(SDN220 / SUMIFS(Aux_Totales!$N:$N, Aux_Totales!$F:$F, $F224, Aux_Totales!$A:$A, Aperturas!$A$2), 0))</f>
        <v/>
      </c>
      <c r="SDO224" s="21" t="str">
        <f>IF(SDO220 = "", "", IFERROR(SDO220 / SUMIFS(Aux_Totales!$N:$N, Aux_Totales!$F:$F, $F224, Aux_Totales!$A:$A, Aperturas!$A$2), 0))</f>
        <v/>
      </c>
      <c r="SDP224" s="21" t="str">
        <f>IF(SDP220 = "", "", IFERROR(SDP220 / SUMIFS(Aux_Totales!$N:$N, Aux_Totales!$F:$F, $F224, Aux_Totales!$A:$A, Aperturas!$A$2), 0))</f>
        <v/>
      </c>
      <c r="SDQ224" s="21" t="str">
        <f>IF(SDQ220 = "", "", IFERROR(SDQ220 / SUMIFS(Aux_Totales!$N:$N, Aux_Totales!$F:$F, $F224, Aux_Totales!$A:$A, Aperturas!$A$2), 0))</f>
        <v/>
      </c>
      <c r="SDR224" s="21" t="str">
        <f>IF(SDR220 = "", "", IFERROR(SDR220 / SUMIFS(Aux_Totales!$N:$N, Aux_Totales!$F:$F, $F224, Aux_Totales!$A:$A, Aperturas!$A$2), 0))</f>
        <v/>
      </c>
      <c r="SDS224" s="21" t="str">
        <f>IF(SDS220 = "", "", IFERROR(SDS220 / SUMIFS(Aux_Totales!$N:$N, Aux_Totales!$F:$F, $F224, Aux_Totales!$A:$A, Aperturas!$A$2), 0))</f>
        <v/>
      </c>
      <c r="SDT224" s="21" t="str">
        <f>IF(SDT220 = "", "", IFERROR(SDT220 / SUMIFS(Aux_Totales!$N:$N, Aux_Totales!$F:$F, $F224, Aux_Totales!$A:$A, Aperturas!$A$2), 0))</f>
        <v/>
      </c>
      <c r="SDU224" s="21" t="str">
        <f>IF(SDU220 = "", "", IFERROR(SDU220 / SUMIFS(Aux_Totales!$N:$N, Aux_Totales!$F:$F, $F224, Aux_Totales!$A:$A, Aperturas!$A$2), 0))</f>
        <v/>
      </c>
      <c r="SDV224" s="21" t="str">
        <f>IF(SDV220 = "", "", IFERROR(SDV220 / SUMIFS(Aux_Totales!$N:$N, Aux_Totales!$F:$F, $F224, Aux_Totales!$A:$A, Aperturas!$A$2), 0))</f>
        <v/>
      </c>
      <c r="SDW224" s="21" t="str">
        <f>IF(SDW220 = "", "", IFERROR(SDW220 / SUMIFS(Aux_Totales!$N:$N, Aux_Totales!$F:$F, $F224, Aux_Totales!$A:$A, Aperturas!$A$2), 0))</f>
        <v/>
      </c>
      <c r="SDX224" s="21" t="str">
        <f>IF(SDX220 = "", "", IFERROR(SDX220 / SUMIFS(Aux_Totales!$N:$N, Aux_Totales!$F:$F, $F224, Aux_Totales!$A:$A, Aperturas!$A$2), 0))</f>
        <v/>
      </c>
      <c r="SDY224" s="21" t="str">
        <f>IF(SDY220 = "", "", IFERROR(SDY220 / SUMIFS(Aux_Totales!$N:$N, Aux_Totales!$F:$F, $F224, Aux_Totales!$A:$A, Aperturas!$A$2), 0))</f>
        <v/>
      </c>
      <c r="SDZ224" s="21" t="str">
        <f>IF(SDZ220 = "", "", IFERROR(SDZ220 / SUMIFS(Aux_Totales!$N:$N, Aux_Totales!$F:$F, $F224, Aux_Totales!$A:$A, Aperturas!$A$2), 0))</f>
        <v/>
      </c>
      <c r="SEA224" s="21" t="str">
        <f>IF(SEA220 = "", "", IFERROR(SEA220 / SUMIFS(Aux_Totales!$N:$N, Aux_Totales!$F:$F, $F224, Aux_Totales!$A:$A, Aperturas!$A$2), 0))</f>
        <v/>
      </c>
      <c r="SEB224" s="21" t="str">
        <f>IF(SEB220 = "", "", IFERROR(SEB220 / SUMIFS(Aux_Totales!$N:$N, Aux_Totales!$F:$F, $F224, Aux_Totales!$A:$A, Aperturas!$A$2), 0))</f>
        <v/>
      </c>
      <c r="SEC224" s="21" t="str">
        <f>IF(SEC220 = "", "", IFERROR(SEC220 / SUMIFS(Aux_Totales!$N:$N, Aux_Totales!$F:$F, $F224, Aux_Totales!$A:$A, Aperturas!$A$2), 0))</f>
        <v/>
      </c>
      <c r="SED224" s="21" t="str">
        <f>IF(SED220 = "", "", IFERROR(SED220 / SUMIFS(Aux_Totales!$N:$N, Aux_Totales!$F:$F, $F224, Aux_Totales!$A:$A, Aperturas!$A$2), 0))</f>
        <v/>
      </c>
      <c r="SEE224" s="21" t="str">
        <f>IF(SEE220 = "", "", IFERROR(SEE220 / SUMIFS(Aux_Totales!$N:$N, Aux_Totales!$F:$F, $F224, Aux_Totales!$A:$A, Aperturas!$A$2), 0))</f>
        <v/>
      </c>
      <c r="SEF224" s="21" t="str">
        <f>IF(SEF220 = "", "", IFERROR(SEF220 / SUMIFS(Aux_Totales!$N:$N, Aux_Totales!$F:$F, $F224, Aux_Totales!$A:$A, Aperturas!$A$2), 0))</f>
        <v/>
      </c>
      <c r="SEG224" s="21" t="str">
        <f>IF(SEG220 = "", "", IFERROR(SEG220 / SUMIFS(Aux_Totales!$N:$N, Aux_Totales!$F:$F, $F224, Aux_Totales!$A:$A, Aperturas!$A$2), 0))</f>
        <v/>
      </c>
      <c r="SEH224" s="21" t="str">
        <f>IF(SEH220 = "", "", IFERROR(SEH220 / SUMIFS(Aux_Totales!$N:$N, Aux_Totales!$F:$F, $F224, Aux_Totales!$A:$A, Aperturas!$A$2), 0))</f>
        <v/>
      </c>
      <c r="SEI224" s="21" t="str">
        <f>IF(SEI220 = "", "", IFERROR(SEI220 / SUMIFS(Aux_Totales!$N:$N, Aux_Totales!$F:$F, $F224, Aux_Totales!$A:$A, Aperturas!$A$2), 0))</f>
        <v/>
      </c>
      <c r="SEJ224" s="21" t="str">
        <f>IF(SEJ220 = "", "", IFERROR(SEJ220 / SUMIFS(Aux_Totales!$N:$N, Aux_Totales!$F:$F, $F224, Aux_Totales!$A:$A, Aperturas!$A$2), 0))</f>
        <v/>
      </c>
      <c r="SEK224" s="21" t="str">
        <f>IF(SEK220 = "", "", IFERROR(SEK220 / SUMIFS(Aux_Totales!$N:$N, Aux_Totales!$F:$F, $F224, Aux_Totales!$A:$A, Aperturas!$A$2), 0))</f>
        <v/>
      </c>
      <c r="SEL224" s="21" t="str">
        <f>IF(SEL220 = "", "", IFERROR(SEL220 / SUMIFS(Aux_Totales!$N:$N, Aux_Totales!$F:$F, $F224, Aux_Totales!$A:$A, Aperturas!$A$2), 0))</f>
        <v/>
      </c>
      <c r="SEM224" s="21" t="str">
        <f>IF(SEM220 = "", "", IFERROR(SEM220 / SUMIFS(Aux_Totales!$N:$N, Aux_Totales!$F:$F, $F224, Aux_Totales!$A:$A, Aperturas!$A$2), 0))</f>
        <v/>
      </c>
      <c r="SEN224" s="21" t="str">
        <f>IF(SEN220 = "", "", IFERROR(SEN220 / SUMIFS(Aux_Totales!$N:$N, Aux_Totales!$F:$F, $F224, Aux_Totales!$A:$A, Aperturas!$A$2), 0))</f>
        <v/>
      </c>
      <c r="SEO224" s="21" t="str">
        <f>IF(SEO220 = "", "", IFERROR(SEO220 / SUMIFS(Aux_Totales!$N:$N, Aux_Totales!$F:$F, $F224, Aux_Totales!$A:$A, Aperturas!$A$2), 0))</f>
        <v/>
      </c>
      <c r="SEP224" s="21" t="str">
        <f>IF(SEP220 = "", "", IFERROR(SEP220 / SUMIFS(Aux_Totales!$N:$N, Aux_Totales!$F:$F, $F224, Aux_Totales!$A:$A, Aperturas!$A$2), 0))</f>
        <v/>
      </c>
      <c r="SEQ224" s="21" t="str">
        <f>IF(SEQ220 = "", "", IFERROR(SEQ220 / SUMIFS(Aux_Totales!$N:$N, Aux_Totales!$F:$F, $F224, Aux_Totales!$A:$A, Aperturas!$A$2), 0))</f>
        <v/>
      </c>
      <c r="SER224" s="21" t="str">
        <f>IF(SER220 = "", "", IFERROR(SER220 / SUMIFS(Aux_Totales!$N:$N, Aux_Totales!$F:$F, $F224, Aux_Totales!$A:$A, Aperturas!$A$2), 0))</f>
        <v/>
      </c>
      <c r="SES224" s="21" t="str">
        <f>IF(SES220 = "", "", IFERROR(SES220 / SUMIFS(Aux_Totales!$N:$N, Aux_Totales!$F:$F, $F224, Aux_Totales!$A:$A, Aperturas!$A$2), 0))</f>
        <v/>
      </c>
      <c r="SET224" s="21" t="str">
        <f>IF(SET220 = "", "", IFERROR(SET220 / SUMIFS(Aux_Totales!$N:$N, Aux_Totales!$F:$F, $F224, Aux_Totales!$A:$A, Aperturas!$A$2), 0))</f>
        <v/>
      </c>
      <c r="SEU224" s="21" t="str">
        <f>IF(SEU220 = "", "", IFERROR(SEU220 / SUMIFS(Aux_Totales!$N:$N, Aux_Totales!$F:$F, $F224, Aux_Totales!$A:$A, Aperturas!$A$2), 0))</f>
        <v/>
      </c>
      <c r="SEV224" s="21" t="str">
        <f>IF(SEV220 = "", "", IFERROR(SEV220 / SUMIFS(Aux_Totales!$N:$N, Aux_Totales!$F:$F, $F224, Aux_Totales!$A:$A, Aperturas!$A$2), 0))</f>
        <v/>
      </c>
      <c r="SEW224" s="21" t="str">
        <f>IF(SEW220 = "", "", IFERROR(SEW220 / SUMIFS(Aux_Totales!$N:$N, Aux_Totales!$F:$F, $F224, Aux_Totales!$A:$A, Aperturas!$A$2), 0))</f>
        <v/>
      </c>
      <c r="SEX224" s="21" t="str">
        <f>IF(SEX220 = "", "", IFERROR(SEX220 / SUMIFS(Aux_Totales!$N:$N, Aux_Totales!$F:$F, $F224, Aux_Totales!$A:$A, Aperturas!$A$2), 0))</f>
        <v/>
      </c>
      <c r="SEY224" s="21" t="str">
        <f>IF(SEY220 = "", "", IFERROR(SEY220 / SUMIFS(Aux_Totales!$N:$N, Aux_Totales!$F:$F, $F224, Aux_Totales!$A:$A, Aperturas!$A$2), 0))</f>
        <v/>
      </c>
      <c r="SEZ224" s="21" t="str">
        <f>IF(SEZ220 = "", "", IFERROR(SEZ220 / SUMIFS(Aux_Totales!$N:$N, Aux_Totales!$F:$F, $F224, Aux_Totales!$A:$A, Aperturas!$A$2), 0))</f>
        <v/>
      </c>
      <c r="SFA224" s="21" t="str">
        <f>IF(SFA220 = "", "", IFERROR(SFA220 / SUMIFS(Aux_Totales!$N:$N, Aux_Totales!$F:$F, $F224, Aux_Totales!$A:$A, Aperturas!$A$2), 0))</f>
        <v/>
      </c>
      <c r="SFB224" s="21" t="str">
        <f>IF(SFB220 = "", "", IFERROR(SFB220 / SUMIFS(Aux_Totales!$N:$N, Aux_Totales!$F:$F, $F224, Aux_Totales!$A:$A, Aperturas!$A$2), 0))</f>
        <v/>
      </c>
      <c r="SFC224" s="21" t="str">
        <f>IF(SFC220 = "", "", IFERROR(SFC220 / SUMIFS(Aux_Totales!$N:$N, Aux_Totales!$F:$F, $F224, Aux_Totales!$A:$A, Aperturas!$A$2), 0))</f>
        <v/>
      </c>
      <c r="SFD224" s="21" t="str">
        <f>IF(SFD220 = "", "", IFERROR(SFD220 / SUMIFS(Aux_Totales!$N:$N, Aux_Totales!$F:$F, $F224, Aux_Totales!$A:$A, Aperturas!$A$2), 0))</f>
        <v/>
      </c>
      <c r="SFE224" s="21" t="str">
        <f>IF(SFE220 = "", "", IFERROR(SFE220 / SUMIFS(Aux_Totales!$N:$N, Aux_Totales!$F:$F, $F224, Aux_Totales!$A:$A, Aperturas!$A$2), 0))</f>
        <v/>
      </c>
      <c r="SFF224" s="21" t="str">
        <f>IF(SFF220 = "", "", IFERROR(SFF220 / SUMIFS(Aux_Totales!$N:$N, Aux_Totales!$F:$F, $F224, Aux_Totales!$A:$A, Aperturas!$A$2), 0))</f>
        <v/>
      </c>
      <c r="SFG224" s="21" t="str">
        <f>IF(SFG220 = "", "", IFERROR(SFG220 / SUMIFS(Aux_Totales!$N:$N, Aux_Totales!$F:$F, $F224, Aux_Totales!$A:$A, Aperturas!$A$2), 0))</f>
        <v/>
      </c>
      <c r="SFH224" s="21" t="str">
        <f>IF(SFH220 = "", "", IFERROR(SFH220 / SUMIFS(Aux_Totales!$N:$N, Aux_Totales!$F:$F, $F224, Aux_Totales!$A:$A, Aperturas!$A$2), 0))</f>
        <v/>
      </c>
      <c r="SFI224" s="21" t="str">
        <f>IF(SFI220 = "", "", IFERROR(SFI220 / SUMIFS(Aux_Totales!$N:$N, Aux_Totales!$F:$F, $F224, Aux_Totales!$A:$A, Aperturas!$A$2), 0))</f>
        <v/>
      </c>
      <c r="SFJ224" s="21" t="str">
        <f>IF(SFJ220 = "", "", IFERROR(SFJ220 / SUMIFS(Aux_Totales!$N:$N, Aux_Totales!$F:$F, $F224, Aux_Totales!$A:$A, Aperturas!$A$2), 0))</f>
        <v/>
      </c>
      <c r="SFK224" s="21" t="str">
        <f>IF(SFK220 = "", "", IFERROR(SFK220 / SUMIFS(Aux_Totales!$N:$N, Aux_Totales!$F:$F, $F224, Aux_Totales!$A:$A, Aperturas!$A$2), 0))</f>
        <v/>
      </c>
      <c r="SFL224" s="21" t="str">
        <f>IF(SFL220 = "", "", IFERROR(SFL220 / SUMIFS(Aux_Totales!$N:$N, Aux_Totales!$F:$F, $F224, Aux_Totales!$A:$A, Aperturas!$A$2), 0))</f>
        <v/>
      </c>
      <c r="SFM224" s="21" t="str">
        <f>IF(SFM220 = "", "", IFERROR(SFM220 / SUMIFS(Aux_Totales!$N:$N, Aux_Totales!$F:$F, $F224, Aux_Totales!$A:$A, Aperturas!$A$2), 0))</f>
        <v/>
      </c>
      <c r="SFN224" s="21" t="str">
        <f>IF(SFN220 = "", "", IFERROR(SFN220 / SUMIFS(Aux_Totales!$N:$N, Aux_Totales!$F:$F, $F224, Aux_Totales!$A:$A, Aperturas!$A$2), 0))</f>
        <v/>
      </c>
      <c r="SFO224" s="21" t="str">
        <f>IF(SFO220 = "", "", IFERROR(SFO220 / SUMIFS(Aux_Totales!$N:$N, Aux_Totales!$F:$F, $F224, Aux_Totales!$A:$A, Aperturas!$A$2), 0))</f>
        <v/>
      </c>
      <c r="SFP224" s="21" t="str">
        <f>IF(SFP220 = "", "", IFERROR(SFP220 / SUMIFS(Aux_Totales!$N:$N, Aux_Totales!$F:$F, $F224, Aux_Totales!$A:$A, Aperturas!$A$2), 0))</f>
        <v/>
      </c>
      <c r="SFQ224" s="21" t="str">
        <f>IF(SFQ220 = "", "", IFERROR(SFQ220 / SUMIFS(Aux_Totales!$N:$N, Aux_Totales!$F:$F, $F224, Aux_Totales!$A:$A, Aperturas!$A$2), 0))</f>
        <v/>
      </c>
      <c r="SFR224" s="21" t="str">
        <f>IF(SFR220 = "", "", IFERROR(SFR220 / SUMIFS(Aux_Totales!$N:$N, Aux_Totales!$F:$F, $F224, Aux_Totales!$A:$A, Aperturas!$A$2), 0))</f>
        <v/>
      </c>
      <c r="SFS224" s="21" t="str">
        <f>IF(SFS220 = "", "", IFERROR(SFS220 / SUMIFS(Aux_Totales!$N:$N, Aux_Totales!$F:$F, $F224, Aux_Totales!$A:$A, Aperturas!$A$2), 0))</f>
        <v/>
      </c>
      <c r="SFT224" s="21" t="str">
        <f>IF(SFT220 = "", "", IFERROR(SFT220 / SUMIFS(Aux_Totales!$N:$N, Aux_Totales!$F:$F, $F224, Aux_Totales!$A:$A, Aperturas!$A$2), 0))</f>
        <v/>
      </c>
      <c r="SFU224" s="21" t="str">
        <f>IF(SFU220 = "", "", IFERROR(SFU220 / SUMIFS(Aux_Totales!$N:$N, Aux_Totales!$F:$F, $F224, Aux_Totales!$A:$A, Aperturas!$A$2), 0))</f>
        <v/>
      </c>
      <c r="SFV224" s="21" t="str">
        <f>IF(SFV220 = "", "", IFERROR(SFV220 / SUMIFS(Aux_Totales!$N:$N, Aux_Totales!$F:$F, $F224, Aux_Totales!$A:$A, Aperturas!$A$2), 0))</f>
        <v/>
      </c>
      <c r="SFW224" s="21" t="str">
        <f>IF(SFW220 = "", "", IFERROR(SFW220 / SUMIFS(Aux_Totales!$N:$N, Aux_Totales!$F:$F, $F224, Aux_Totales!$A:$A, Aperturas!$A$2), 0))</f>
        <v/>
      </c>
      <c r="SFX224" s="21" t="str">
        <f>IF(SFX220 = "", "", IFERROR(SFX220 / SUMIFS(Aux_Totales!$N:$N, Aux_Totales!$F:$F, $F224, Aux_Totales!$A:$A, Aperturas!$A$2), 0))</f>
        <v/>
      </c>
      <c r="SFY224" s="21" t="str">
        <f>IF(SFY220 = "", "", IFERROR(SFY220 / SUMIFS(Aux_Totales!$N:$N, Aux_Totales!$F:$F, $F224, Aux_Totales!$A:$A, Aperturas!$A$2), 0))</f>
        <v/>
      </c>
      <c r="SFZ224" s="21" t="str">
        <f>IF(SFZ220 = "", "", IFERROR(SFZ220 / SUMIFS(Aux_Totales!$N:$N, Aux_Totales!$F:$F, $F224, Aux_Totales!$A:$A, Aperturas!$A$2), 0))</f>
        <v/>
      </c>
      <c r="SGA224" s="21" t="str">
        <f>IF(SGA220 = "", "", IFERROR(SGA220 / SUMIFS(Aux_Totales!$N:$N, Aux_Totales!$F:$F, $F224, Aux_Totales!$A:$A, Aperturas!$A$2), 0))</f>
        <v/>
      </c>
      <c r="SGB224" s="21" t="str">
        <f>IF(SGB220 = "", "", IFERROR(SGB220 / SUMIFS(Aux_Totales!$N:$N, Aux_Totales!$F:$F, $F224, Aux_Totales!$A:$A, Aperturas!$A$2), 0))</f>
        <v/>
      </c>
      <c r="SGC224" s="21" t="str">
        <f>IF(SGC220 = "", "", IFERROR(SGC220 / SUMIFS(Aux_Totales!$N:$N, Aux_Totales!$F:$F, $F224, Aux_Totales!$A:$A, Aperturas!$A$2), 0))</f>
        <v/>
      </c>
      <c r="SGD224" s="21" t="str">
        <f>IF(SGD220 = "", "", IFERROR(SGD220 / SUMIFS(Aux_Totales!$N:$N, Aux_Totales!$F:$F, $F224, Aux_Totales!$A:$A, Aperturas!$A$2), 0))</f>
        <v/>
      </c>
      <c r="SGE224" s="21" t="str">
        <f>IF(SGE220 = "", "", IFERROR(SGE220 / SUMIFS(Aux_Totales!$N:$N, Aux_Totales!$F:$F, $F224, Aux_Totales!$A:$A, Aperturas!$A$2), 0))</f>
        <v/>
      </c>
      <c r="SGF224" s="21" t="str">
        <f>IF(SGF220 = "", "", IFERROR(SGF220 / SUMIFS(Aux_Totales!$N:$N, Aux_Totales!$F:$F, $F224, Aux_Totales!$A:$A, Aperturas!$A$2), 0))</f>
        <v/>
      </c>
      <c r="SGG224" s="21" t="str">
        <f>IF(SGG220 = "", "", IFERROR(SGG220 / SUMIFS(Aux_Totales!$N:$N, Aux_Totales!$F:$F, $F224, Aux_Totales!$A:$A, Aperturas!$A$2), 0))</f>
        <v/>
      </c>
      <c r="SGH224" s="21" t="str">
        <f>IF(SGH220 = "", "", IFERROR(SGH220 / SUMIFS(Aux_Totales!$N:$N, Aux_Totales!$F:$F, $F224, Aux_Totales!$A:$A, Aperturas!$A$2), 0))</f>
        <v/>
      </c>
      <c r="SGI224" s="21" t="str">
        <f>IF(SGI220 = "", "", IFERROR(SGI220 / SUMIFS(Aux_Totales!$N:$N, Aux_Totales!$F:$F, $F224, Aux_Totales!$A:$A, Aperturas!$A$2), 0))</f>
        <v/>
      </c>
      <c r="SGJ224" s="21" t="str">
        <f>IF(SGJ220 = "", "", IFERROR(SGJ220 / SUMIFS(Aux_Totales!$N:$N, Aux_Totales!$F:$F, $F224, Aux_Totales!$A:$A, Aperturas!$A$2), 0))</f>
        <v/>
      </c>
      <c r="SGK224" s="21" t="str">
        <f>IF(SGK220 = "", "", IFERROR(SGK220 / SUMIFS(Aux_Totales!$N:$N, Aux_Totales!$F:$F, $F224, Aux_Totales!$A:$A, Aperturas!$A$2), 0))</f>
        <v/>
      </c>
      <c r="SGL224" s="21" t="str">
        <f>IF(SGL220 = "", "", IFERROR(SGL220 / SUMIFS(Aux_Totales!$N:$N, Aux_Totales!$F:$F, $F224, Aux_Totales!$A:$A, Aperturas!$A$2), 0))</f>
        <v/>
      </c>
      <c r="SGM224" s="21" t="str">
        <f>IF(SGM220 = "", "", IFERROR(SGM220 / SUMIFS(Aux_Totales!$N:$N, Aux_Totales!$F:$F, $F224, Aux_Totales!$A:$A, Aperturas!$A$2), 0))</f>
        <v/>
      </c>
      <c r="SGN224" s="21" t="str">
        <f>IF(SGN220 = "", "", IFERROR(SGN220 / SUMIFS(Aux_Totales!$N:$N, Aux_Totales!$F:$F, $F224, Aux_Totales!$A:$A, Aperturas!$A$2), 0))</f>
        <v/>
      </c>
      <c r="SGO224" s="21" t="str">
        <f>IF(SGO220 = "", "", IFERROR(SGO220 / SUMIFS(Aux_Totales!$N:$N, Aux_Totales!$F:$F, $F224, Aux_Totales!$A:$A, Aperturas!$A$2), 0))</f>
        <v/>
      </c>
      <c r="SGP224" s="21" t="str">
        <f>IF(SGP220 = "", "", IFERROR(SGP220 / SUMIFS(Aux_Totales!$N:$N, Aux_Totales!$F:$F, $F224, Aux_Totales!$A:$A, Aperturas!$A$2), 0))</f>
        <v/>
      </c>
      <c r="SGQ224" s="21" t="str">
        <f>IF(SGQ220 = "", "", IFERROR(SGQ220 / SUMIFS(Aux_Totales!$N:$N, Aux_Totales!$F:$F, $F224, Aux_Totales!$A:$A, Aperturas!$A$2), 0))</f>
        <v/>
      </c>
      <c r="SGR224" s="21" t="str">
        <f>IF(SGR220 = "", "", IFERROR(SGR220 / SUMIFS(Aux_Totales!$N:$N, Aux_Totales!$F:$F, $F224, Aux_Totales!$A:$A, Aperturas!$A$2), 0))</f>
        <v/>
      </c>
      <c r="SGS224" s="21" t="str">
        <f>IF(SGS220 = "", "", IFERROR(SGS220 / SUMIFS(Aux_Totales!$N:$N, Aux_Totales!$F:$F, $F224, Aux_Totales!$A:$A, Aperturas!$A$2), 0))</f>
        <v/>
      </c>
      <c r="SGT224" s="21" t="str">
        <f>IF(SGT220 = "", "", IFERROR(SGT220 / SUMIFS(Aux_Totales!$N:$N, Aux_Totales!$F:$F, $F224, Aux_Totales!$A:$A, Aperturas!$A$2), 0))</f>
        <v/>
      </c>
      <c r="SGU224" s="21" t="str">
        <f>IF(SGU220 = "", "", IFERROR(SGU220 / SUMIFS(Aux_Totales!$N:$N, Aux_Totales!$F:$F, $F224, Aux_Totales!$A:$A, Aperturas!$A$2), 0))</f>
        <v/>
      </c>
      <c r="SGV224" s="21" t="str">
        <f>IF(SGV220 = "", "", IFERROR(SGV220 / SUMIFS(Aux_Totales!$N:$N, Aux_Totales!$F:$F, $F224, Aux_Totales!$A:$A, Aperturas!$A$2), 0))</f>
        <v/>
      </c>
      <c r="SGW224" s="21" t="str">
        <f>IF(SGW220 = "", "", IFERROR(SGW220 / SUMIFS(Aux_Totales!$N:$N, Aux_Totales!$F:$F, $F224, Aux_Totales!$A:$A, Aperturas!$A$2), 0))</f>
        <v/>
      </c>
      <c r="SGX224" s="21" t="str">
        <f>IF(SGX220 = "", "", IFERROR(SGX220 / SUMIFS(Aux_Totales!$N:$N, Aux_Totales!$F:$F, $F224, Aux_Totales!$A:$A, Aperturas!$A$2), 0))</f>
        <v/>
      </c>
      <c r="SGY224" s="21" t="str">
        <f>IF(SGY220 = "", "", IFERROR(SGY220 / SUMIFS(Aux_Totales!$N:$N, Aux_Totales!$F:$F, $F224, Aux_Totales!$A:$A, Aperturas!$A$2), 0))</f>
        <v/>
      </c>
      <c r="SGZ224" s="21" t="str">
        <f>IF(SGZ220 = "", "", IFERROR(SGZ220 / SUMIFS(Aux_Totales!$N:$N, Aux_Totales!$F:$F, $F224, Aux_Totales!$A:$A, Aperturas!$A$2), 0))</f>
        <v/>
      </c>
      <c r="SHA224" s="21" t="str">
        <f>IF(SHA220 = "", "", IFERROR(SHA220 / SUMIFS(Aux_Totales!$N:$N, Aux_Totales!$F:$F, $F224, Aux_Totales!$A:$A, Aperturas!$A$2), 0))</f>
        <v/>
      </c>
      <c r="SHB224" s="21" t="str">
        <f>IF(SHB220 = "", "", IFERROR(SHB220 / SUMIFS(Aux_Totales!$N:$N, Aux_Totales!$F:$F, $F224, Aux_Totales!$A:$A, Aperturas!$A$2), 0))</f>
        <v/>
      </c>
      <c r="SHC224" s="21" t="str">
        <f>IF(SHC220 = "", "", IFERROR(SHC220 / SUMIFS(Aux_Totales!$N:$N, Aux_Totales!$F:$F, $F224, Aux_Totales!$A:$A, Aperturas!$A$2), 0))</f>
        <v/>
      </c>
      <c r="SHD224" s="21" t="str">
        <f>IF(SHD220 = "", "", IFERROR(SHD220 / SUMIFS(Aux_Totales!$N:$N, Aux_Totales!$F:$F, $F224, Aux_Totales!$A:$A, Aperturas!$A$2), 0))</f>
        <v/>
      </c>
      <c r="SHE224" s="21" t="str">
        <f>IF(SHE220 = "", "", IFERROR(SHE220 / SUMIFS(Aux_Totales!$N:$N, Aux_Totales!$F:$F, $F224, Aux_Totales!$A:$A, Aperturas!$A$2), 0))</f>
        <v/>
      </c>
      <c r="SHF224" s="21" t="str">
        <f>IF(SHF220 = "", "", IFERROR(SHF220 / SUMIFS(Aux_Totales!$N:$N, Aux_Totales!$F:$F, $F224, Aux_Totales!$A:$A, Aperturas!$A$2), 0))</f>
        <v/>
      </c>
      <c r="SHG224" s="21" t="str">
        <f>IF(SHG220 = "", "", IFERROR(SHG220 / SUMIFS(Aux_Totales!$N:$N, Aux_Totales!$F:$F, $F224, Aux_Totales!$A:$A, Aperturas!$A$2), 0))</f>
        <v/>
      </c>
      <c r="SHH224" s="21" t="str">
        <f>IF(SHH220 = "", "", IFERROR(SHH220 / SUMIFS(Aux_Totales!$N:$N, Aux_Totales!$F:$F, $F224, Aux_Totales!$A:$A, Aperturas!$A$2), 0))</f>
        <v/>
      </c>
      <c r="SHI224" s="21" t="str">
        <f>IF(SHI220 = "", "", IFERROR(SHI220 / SUMIFS(Aux_Totales!$N:$N, Aux_Totales!$F:$F, $F224, Aux_Totales!$A:$A, Aperturas!$A$2), 0))</f>
        <v/>
      </c>
      <c r="SHJ224" s="21" t="str">
        <f>IF(SHJ220 = "", "", IFERROR(SHJ220 / SUMIFS(Aux_Totales!$N:$N, Aux_Totales!$F:$F, $F224, Aux_Totales!$A:$A, Aperturas!$A$2), 0))</f>
        <v/>
      </c>
      <c r="SHK224" s="21" t="str">
        <f>IF(SHK220 = "", "", IFERROR(SHK220 / SUMIFS(Aux_Totales!$N:$N, Aux_Totales!$F:$F, $F224, Aux_Totales!$A:$A, Aperturas!$A$2), 0))</f>
        <v/>
      </c>
      <c r="SHL224" s="21" t="str">
        <f>IF(SHL220 = "", "", IFERROR(SHL220 / SUMIFS(Aux_Totales!$N:$N, Aux_Totales!$F:$F, $F224, Aux_Totales!$A:$A, Aperturas!$A$2), 0))</f>
        <v/>
      </c>
      <c r="SHM224" s="21" t="str">
        <f>IF(SHM220 = "", "", IFERROR(SHM220 / SUMIFS(Aux_Totales!$N:$N, Aux_Totales!$F:$F, $F224, Aux_Totales!$A:$A, Aperturas!$A$2), 0))</f>
        <v/>
      </c>
      <c r="SHN224" s="21" t="str">
        <f>IF(SHN220 = "", "", IFERROR(SHN220 / SUMIFS(Aux_Totales!$N:$N, Aux_Totales!$F:$F, $F224, Aux_Totales!$A:$A, Aperturas!$A$2), 0))</f>
        <v/>
      </c>
      <c r="SHO224" s="21" t="str">
        <f>IF(SHO220 = "", "", IFERROR(SHO220 / SUMIFS(Aux_Totales!$N:$N, Aux_Totales!$F:$F, $F224, Aux_Totales!$A:$A, Aperturas!$A$2), 0))</f>
        <v/>
      </c>
      <c r="SHP224" s="21" t="str">
        <f>IF(SHP220 = "", "", IFERROR(SHP220 / SUMIFS(Aux_Totales!$N:$N, Aux_Totales!$F:$F, $F224, Aux_Totales!$A:$A, Aperturas!$A$2), 0))</f>
        <v/>
      </c>
      <c r="SHQ224" s="21" t="str">
        <f>IF(SHQ220 = "", "", IFERROR(SHQ220 / SUMIFS(Aux_Totales!$N:$N, Aux_Totales!$F:$F, $F224, Aux_Totales!$A:$A, Aperturas!$A$2), 0))</f>
        <v/>
      </c>
      <c r="SHR224" s="21" t="str">
        <f>IF(SHR220 = "", "", IFERROR(SHR220 / SUMIFS(Aux_Totales!$N:$N, Aux_Totales!$F:$F, $F224, Aux_Totales!$A:$A, Aperturas!$A$2), 0))</f>
        <v/>
      </c>
      <c r="SHS224" s="21" t="str">
        <f>IF(SHS220 = "", "", IFERROR(SHS220 / SUMIFS(Aux_Totales!$N:$N, Aux_Totales!$F:$F, $F224, Aux_Totales!$A:$A, Aperturas!$A$2), 0))</f>
        <v/>
      </c>
      <c r="SHT224" s="21" t="str">
        <f>IF(SHT220 = "", "", IFERROR(SHT220 / SUMIFS(Aux_Totales!$N:$N, Aux_Totales!$F:$F, $F224, Aux_Totales!$A:$A, Aperturas!$A$2), 0))</f>
        <v/>
      </c>
      <c r="SHU224" s="21" t="str">
        <f>IF(SHU220 = "", "", IFERROR(SHU220 / SUMIFS(Aux_Totales!$N:$N, Aux_Totales!$F:$F, $F224, Aux_Totales!$A:$A, Aperturas!$A$2), 0))</f>
        <v/>
      </c>
      <c r="SHV224" s="21" t="str">
        <f>IF(SHV220 = "", "", IFERROR(SHV220 / SUMIFS(Aux_Totales!$N:$N, Aux_Totales!$F:$F, $F224, Aux_Totales!$A:$A, Aperturas!$A$2), 0))</f>
        <v/>
      </c>
      <c r="SHW224" s="21" t="str">
        <f>IF(SHW220 = "", "", IFERROR(SHW220 / SUMIFS(Aux_Totales!$N:$N, Aux_Totales!$F:$F, $F224, Aux_Totales!$A:$A, Aperturas!$A$2), 0))</f>
        <v/>
      </c>
      <c r="SHX224" s="21" t="str">
        <f>IF(SHX220 = "", "", IFERROR(SHX220 / SUMIFS(Aux_Totales!$N:$N, Aux_Totales!$F:$F, $F224, Aux_Totales!$A:$A, Aperturas!$A$2), 0))</f>
        <v/>
      </c>
      <c r="SHY224" s="21" t="str">
        <f>IF(SHY220 = "", "", IFERROR(SHY220 / SUMIFS(Aux_Totales!$N:$N, Aux_Totales!$F:$F, $F224, Aux_Totales!$A:$A, Aperturas!$A$2), 0))</f>
        <v/>
      </c>
      <c r="SHZ224" s="21" t="str">
        <f>IF(SHZ220 = "", "", IFERROR(SHZ220 / SUMIFS(Aux_Totales!$N:$N, Aux_Totales!$F:$F, $F224, Aux_Totales!$A:$A, Aperturas!$A$2), 0))</f>
        <v/>
      </c>
      <c r="SIA224" s="21" t="str">
        <f>IF(SIA220 = "", "", IFERROR(SIA220 / SUMIFS(Aux_Totales!$N:$N, Aux_Totales!$F:$F, $F224, Aux_Totales!$A:$A, Aperturas!$A$2), 0))</f>
        <v/>
      </c>
      <c r="SIB224" s="21" t="str">
        <f>IF(SIB220 = "", "", IFERROR(SIB220 / SUMIFS(Aux_Totales!$N:$N, Aux_Totales!$F:$F, $F224, Aux_Totales!$A:$A, Aperturas!$A$2), 0))</f>
        <v/>
      </c>
      <c r="SIC224" s="21" t="str">
        <f>IF(SIC220 = "", "", IFERROR(SIC220 / SUMIFS(Aux_Totales!$N:$N, Aux_Totales!$F:$F, $F224, Aux_Totales!$A:$A, Aperturas!$A$2), 0))</f>
        <v/>
      </c>
      <c r="SID224" s="21" t="str">
        <f>IF(SID220 = "", "", IFERROR(SID220 / SUMIFS(Aux_Totales!$N:$N, Aux_Totales!$F:$F, $F224, Aux_Totales!$A:$A, Aperturas!$A$2), 0))</f>
        <v/>
      </c>
      <c r="SIE224" s="21" t="str">
        <f>IF(SIE220 = "", "", IFERROR(SIE220 / SUMIFS(Aux_Totales!$N:$N, Aux_Totales!$F:$F, $F224, Aux_Totales!$A:$A, Aperturas!$A$2), 0))</f>
        <v/>
      </c>
      <c r="SIF224" s="21" t="str">
        <f>IF(SIF220 = "", "", IFERROR(SIF220 / SUMIFS(Aux_Totales!$N:$N, Aux_Totales!$F:$F, $F224, Aux_Totales!$A:$A, Aperturas!$A$2), 0))</f>
        <v/>
      </c>
      <c r="SIG224" s="21" t="str">
        <f>IF(SIG220 = "", "", IFERROR(SIG220 / SUMIFS(Aux_Totales!$N:$N, Aux_Totales!$F:$F, $F224, Aux_Totales!$A:$A, Aperturas!$A$2), 0))</f>
        <v/>
      </c>
      <c r="SIH224" s="21" t="str">
        <f>IF(SIH220 = "", "", IFERROR(SIH220 / SUMIFS(Aux_Totales!$N:$N, Aux_Totales!$F:$F, $F224, Aux_Totales!$A:$A, Aperturas!$A$2), 0))</f>
        <v/>
      </c>
      <c r="SII224" s="21" t="str">
        <f>IF(SII220 = "", "", IFERROR(SII220 / SUMIFS(Aux_Totales!$N:$N, Aux_Totales!$F:$F, $F224, Aux_Totales!$A:$A, Aperturas!$A$2), 0))</f>
        <v/>
      </c>
      <c r="SIJ224" s="21" t="str">
        <f>IF(SIJ220 = "", "", IFERROR(SIJ220 / SUMIFS(Aux_Totales!$N:$N, Aux_Totales!$F:$F, $F224, Aux_Totales!$A:$A, Aperturas!$A$2), 0))</f>
        <v/>
      </c>
      <c r="SIK224" s="21" t="str">
        <f>IF(SIK220 = "", "", IFERROR(SIK220 / SUMIFS(Aux_Totales!$N:$N, Aux_Totales!$F:$F, $F224, Aux_Totales!$A:$A, Aperturas!$A$2), 0))</f>
        <v/>
      </c>
      <c r="SIL224" s="21" t="str">
        <f>IF(SIL220 = "", "", IFERROR(SIL220 / SUMIFS(Aux_Totales!$N:$N, Aux_Totales!$F:$F, $F224, Aux_Totales!$A:$A, Aperturas!$A$2), 0))</f>
        <v/>
      </c>
      <c r="SIM224" s="21" t="str">
        <f>IF(SIM220 = "", "", IFERROR(SIM220 / SUMIFS(Aux_Totales!$N:$N, Aux_Totales!$F:$F, $F224, Aux_Totales!$A:$A, Aperturas!$A$2), 0))</f>
        <v/>
      </c>
      <c r="SIN224" s="21" t="str">
        <f>IF(SIN220 = "", "", IFERROR(SIN220 / SUMIFS(Aux_Totales!$N:$N, Aux_Totales!$F:$F, $F224, Aux_Totales!$A:$A, Aperturas!$A$2), 0))</f>
        <v/>
      </c>
      <c r="SIO224" s="21" t="str">
        <f>IF(SIO220 = "", "", IFERROR(SIO220 / SUMIFS(Aux_Totales!$N:$N, Aux_Totales!$F:$F, $F224, Aux_Totales!$A:$A, Aperturas!$A$2), 0))</f>
        <v/>
      </c>
      <c r="SIP224" s="21" t="str">
        <f>IF(SIP220 = "", "", IFERROR(SIP220 / SUMIFS(Aux_Totales!$N:$N, Aux_Totales!$F:$F, $F224, Aux_Totales!$A:$A, Aperturas!$A$2), 0))</f>
        <v/>
      </c>
      <c r="SIQ224" s="21" t="str">
        <f>IF(SIQ220 = "", "", IFERROR(SIQ220 / SUMIFS(Aux_Totales!$N:$N, Aux_Totales!$F:$F, $F224, Aux_Totales!$A:$A, Aperturas!$A$2), 0))</f>
        <v/>
      </c>
      <c r="SIR224" s="21" t="str">
        <f>IF(SIR220 = "", "", IFERROR(SIR220 / SUMIFS(Aux_Totales!$N:$N, Aux_Totales!$F:$F, $F224, Aux_Totales!$A:$A, Aperturas!$A$2), 0))</f>
        <v/>
      </c>
      <c r="SIS224" s="21" t="str">
        <f>IF(SIS220 = "", "", IFERROR(SIS220 / SUMIFS(Aux_Totales!$N:$N, Aux_Totales!$F:$F, $F224, Aux_Totales!$A:$A, Aperturas!$A$2), 0))</f>
        <v/>
      </c>
      <c r="SIT224" s="21" t="str">
        <f>IF(SIT220 = "", "", IFERROR(SIT220 / SUMIFS(Aux_Totales!$N:$N, Aux_Totales!$F:$F, $F224, Aux_Totales!$A:$A, Aperturas!$A$2), 0))</f>
        <v/>
      </c>
      <c r="SIU224" s="21" t="str">
        <f>IF(SIU220 = "", "", IFERROR(SIU220 / SUMIFS(Aux_Totales!$N:$N, Aux_Totales!$F:$F, $F224, Aux_Totales!$A:$A, Aperturas!$A$2), 0))</f>
        <v/>
      </c>
      <c r="SIV224" s="21" t="str">
        <f>IF(SIV220 = "", "", IFERROR(SIV220 / SUMIFS(Aux_Totales!$N:$N, Aux_Totales!$F:$F, $F224, Aux_Totales!$A:$A, Aperturas!$A$2), 0))</f>
        <v/>
      </c>
      <c r="SIW224" s="21" t="str">
        <f>IF(SIW220 = "", "", IFERROR(SIW220 / SUMIFS(Aux_Totales!$N:$N, Aux_Totales!$F:$F, $F224, Aux_Totales!$A:$A, Aperturas!$A$2), 0))</f>
        <v/>
      </c>
      <c r="SIX224" s="21" t="str">
        <f>IF(SIX220 = "", "", IFERROR(SIX220 / SUMIFS(Aux_Totales!$N:$N, Aux_Totales!$F:$F, $F224, Aux_Totales!$A:$A, Aperturas!$A$2), 0))</f>
        <v/>
      </c>
      <c r="SIY224" s="21" t="str">
        <f>IF(SIY220 = "", "", IFERROR(SIY220 / SUMIFS(Aux_Totales!$N:$N, Aux_Totales!$F:$F, $F224, Aux_Totales!$A:$A, Aperturas!$A$2), 0))</f>
        <v/>
      </c>
      <c r="SIZ224" s="21" t="str">
        <f>IF(SIZ220 = "", "", IFERROR(SIZ220 / SUMIFS(Aux_Totales!$N:$N, Aux_Totales!$F:$F, $F224, Aux_Totales!$A:$A, Aperturas!$A$2), 0))</f>
        <v/>
      </c>
      <c r="SJA224" s="21" t="str">
        <f>IF(SJA220 = "", "", IFERROR(SJA220 / SUMIFS(Aux_Totales!$N:$N, Aux_Totales!$F:$F, $F224, Aux_Totales!$A:$A, Aperturas!$A$2), 0))</f>
        <v/>
      </c>
      <c r="SJB224" s="21" t="str">
        <f>IF(SJB220 = "", "", IFERROR(SJB220 / SUMIFS(Aux_Totales!$N:$N, Aux_Totales!$F:$F, $F224, Aux_Totales!$A:$A, Aperturas!$A$2), 0))</f>
        <v/>
      </c>
      <c r="SJC224" s="21" t="str">
        <f>IF(SJC220 = "", "", IFERROR(SJC220 / SUMIFS(Aux_Totales!$N:$N, Aux_Totales!$F:$F, $F224, Aux_Totales!$A:$A, Aperturas!$A$2), 0))</f>
        <v/>
      </c>
      <c r="SJD224" s="21" t="str">
        <f>IF(SJD220 = "", "", IFERROR(SJD220 / SUMIFS(Aux_Totales!$N:$N, Aux_Totales!$F:$F, $F224, Aux_Totales!$A:$A, Aperturas!$A$2), 0))</f>
        <v/>
      </c>
      <c r="SJE224" s="21" t="str">
        <f>IF(SJE220 = "", "", IFERROR(SJE220 / SUMIFS(Aux_Totales!$N:$N, Aux_Totales!$F:$F, $F224, Aux_Totales!$A:$A, Aperturas!$A$2), 0))</f>
        <v/>
      </c>
      <c r="SJF224" s="21" t="str">
        <f>IF(SJF220 = "", "", IFERROR(SJF220 / SUMIFS(Aux_Totales!$N:$N, Aux_Totales!$F:$F, $F224, Aux_Totales!$A:$A, Aperturas!$A$2), 0))</f>
        <v/>
      </c>
      <c r="SJG224" s="21" t="str">
        <f>IF(SJG220 = "", "", IFERROR(SJG220 / SUMIFS(Aux_Totales!$N:$N, Aux_Totales!$F:$F, $F224, Aux_Totales!$A:$A, Aperturas!$A$2), 0))</f>
        <v/>
      </c>
      <c r="SJH224" s="21" t="str">
        <f>IF(SJH220 = "", "", IFERROR(SJH220 / SUMIFS(Aux_Totales!$N:$N, Aux_Totales!$F:$F, $F224, Aux_Totales!$A:$A, Aperturas!$A$2), 0))</f>
        <v/>
      </c>
      <c r="SJI224" s="21" t="str">
        <f>IF(SJI220 = "", "", IFERROR(SJI220 / SUMIFS(Aux_Totales!$N:$N, Aux_Totales!$F:$F, $F224, Aux_Totales!$A:$A, Aperturas!$A$2), 0))</f>
        <v/>
      </c>
      <c r="SJJ224" s="21" t="str">
        <f>IF(SJJ220 = "", "", IFERROR(SJJ220 / SUMIFS(Aux_Totales!$N:$N, Aux_Totales!$F:$F, $F224, Aux_Totales!$A:$A, Aperturas!$A$2), 0))</f>
        <v/>
      </c>
      <c r="SJK224" s="21" t="str">
        <f>IF(SJK220 = "", "", IFERROR(SJK220 / SUMIFS(Aux_Totales!$N:$N, Aux_Totales!$F:$F, $F224, Aux_Totales!$A:$A, Aperturas!$A$2), 0))</f>
        <v/>
      </c>
      <c r="SJL224" s="21" t="str">
        <f>IF(SJL220 = "", "", IFERROR(SJL220 / SUMIFS(Aux_Totales!$N:$N, Aux_Totales!$F:$F, $F224, Aux_Totales!$A:$A, Aperturas!$A$2), 0))</f>
        <v/>
      </c>
      <c r="SJM224" s="21" t="str">
        <f>IF(SJM220 = "", "", IFERROR(SJM220 / SUMIFS(Aux_Totales!$N:$N, Aux_Totales!$F:$F, $F224, Aux_Totales!$A:$A, Aperturas!$A$2), 0))</f>
        <v/>
      </c>
      <c r="SJN224" s="21" t="str">
        <f>IF(SJN220 = "", "", IFERROR(SJN220 / SUMIFS(Aux_Totales!$N:$N, Aux_Totales!$F:$F, $F224, Aux_Totales!$A:$A, Aperturas!$A$2), 0))</f>
        <v/>
      </c>
      <c r="SJO224" s="21" t="str">
        <f>IF(SJO220 = "", "", IFERROR(SJO220 / SUMIFS(Aux_Totales!$N:$N, Aux_Totales!$F:$F, $F224, Aux_Totales!$A:$A, Aperturas!$A$2), 0))</f>
        <v/>
      </c>
      <c r="SJP224" s="21" t="str">
        <f>IF(SJP220 = "", "", IFERROR(SJP220 / SUMIFS(Aux_Totales!$N:$N, Aux_Totales!$F:$F, $F224, Aux_Totales!$A:$A, Aperturas!$A$2), 0))</f>
        <v/>
      </c>
      <c r="SJQ224" s="21" t="str">
        <f>IF(SJQ220 = "", "", IFERROR(SJQ220 / SUMIFS(Aux_Totales!$N:$N, Aux_Totales!$F:$F, $F224, Aux_Totales!$A:$A, Aperturas!$A$2), 0))</f>
        <v/>
      </c>
      <c r="SJR224" s="21" t="str">
        <f>IF(SJR220 = "", "", IFERROR(SJR220 / SUMIFS(Aux_Totales!$N:$N, Aux_Totales!$F:$F, $F224, Aux_Totales!$A:$A, Aperturas!$A$2), 0))</f>
        <v/>
      </c>
      <c r="SJS224" s="21" t="str">
        <f>IF(SJS220 = "", "", IFERROR(SJS220 / SUMIFS(Aux_Totales!$N:$N, Aux_Totales!$F:$F, $F224, Aux_Totales!$A:$A, Aperturas!$A$2), 0))</f>
        <v/>
      </c>
      <c r="SJT224" s="21" t="str">
        <f>IF(SJT220 = "", "", IFERROR(SJT220 / SUMIFS(Aux_Totales!$N:$N, Aux_Totales!$F:$F, $F224, Aux_Totales!$A:$A, Aperturas!$A$2), 0))</f>
        <v/>
      </c>
      <c r="SJU224" s="21" t="str">
        <f>IF(SJU220 = "", "", IFERROR(SJU220 / SUMIFS(Aux_Totales!$N:$N, Aux_Totales!$F:$F, $F224, Aux_Totales!$A:$A, Aperturas!$A$2), 0))</f>
        <v/>
      </c>
      <c r="SJV224" s="21" t="str">
        <f>IF(SJV220 = "", "", IFERROR(SJV220 / SUMIFS(Aux_Totales!$N:$N, Aux_Totales!$F:$F, $F224, Aux_Totales!$A:$A, Aperturas!$A$2), 0))</f>
        <v/>
      </c>
      <c r="SJW224" s="21" t="str">
        <f>IF(SJW220 = "", "", IFERROR(SJW220 / SUMIFS(Aux_Totales!$N:$N, Aux_Totales!$F:$F, $F224, Aux_Totales!$A:$A, Aperturas!$A$2), 0))</f>
        <v/>
      </c>
      <c r="SJX224" s="21" t="str">
        <f>IF(SJX220 = "", "", IFERROR(SJX220 / SUMIFS(Aux_Totales!$N:$N, Aux_Totales!$F:$F, $F224, Aux_Totales!$A:$A, Aperturas!$A$2), 0))</f>
        <v/>
      </c>
      <c r="SJY224" s="21" t="str">
        <f>IF(SJY220 = "", "", IFERROR(SJY220 / SUMIFS(Aux_Totales!$N:$N, Aux_Totales!$F:$F, $F224, Aux_Totales!$A:$A, Aperturas!$A$2), 0))</f>
        <v/>
      </c>
      <c r="SJZ224" s="21" t="str">
        <f>IF(SJZ220 = "", "", IFERROR(SJZ220 / SUMIFS(Aux_Totales!$N:$N, Aux_Totales!$F:$F, $F224, Aux_Totales!$A:$A, Aperturas!$A$2), 0))</f>
        <v/>
      </c>
      <c r="SKA224" s="21" t="str">
        <f>IF(SKA220 = "", "", IFERROR(SKA220 / SUMIFS(Aux_Totales!$N:$N, Aux_Totales!$F:$F, $F224, Aux_Totales!$A:$A, Aperturas!$A$2), 0))</f>
        <v/>
      </c>
      <c r="SKB224" s="21" t="str">
        <f>IF(SKB220 = "", "", IFERROR(SKB220 / SUMIFS(Aux_Totales!$N:$N, Aux_Totales!$F:$F, $F224, Aux_Totales!$A:$A, Aperturas!$A$2), 0))</f>
        <v/>
      </c>
      <c r="SKC224" s="21" t="str">
        <f>IF(SKC220 = "", "", IFERROR(SKC220 / SUMIFS(Aux_Totales!$N:$N, Aux_Totales!$F:$F, $F224, Aux_Totales!$A:$A, Aperturas!$A$2), 0))</f>
        <v/>
      </c>
      <c r="SKD224" s="21" t="str">
        <f>IF(SKD220 = "", "", IFERROR(SKD220 / SUMIFS(Aux_Totales!$N:$N, Aux_Totales!$F:$F, $F224, Aux_Totales!$A:$A, Aperturas!$A$2), 0))</f>
        <v/>
      </c>
      <c r="SKE224" s="21" t="str">
        <f>IF(SKE220 = "", "", IFERROR(SKE220 / SUMIFS(Aux_Totales!$N:$N, Aux_Totales!$F:$F, $F224, Aux_Totales!$A:$A, Aperturas!$A$2), 0))</f>
        <v/>
      </c>
      <c r="SKF224" s="21" t="str">
        <f>IF(SKF220 = "", "", IFERROR(SKF220 / SUMIFS(Aux_Totales!$N:$N, Aux_Totales!$F:$F, $F224, Aux_Totales!$A:$A, Aperturas!$A$2), 0))</f>
        <v/>
      </c>
      <c r="SKG224" s="21" t="str">
        <f>IF(SKG220 = "", "", IFERROR(SKG220 / SUMIFS(Aux_Totales!$N:$N, Aux_Totales!$F:$F, $F224, Aux_Totales!$A:$A, Aperturas!$A$2), 0))</f>
        <v/>
      </c>
      <c r="SKH224" s="21" t="str">
        <f>IF(SKH220 = "", "", IFERROR(SKH220 / SUMIFS(Aux_Totales!$N:$N, Aux_Totales!$F:$F, $F224, Aux_Totales!$A:$A, Aperturas!$A$2), 0))</f>
        <v/>
      </c>
      <c r="SKI224" s="21" t="str">
        <f>IF(SKI220 = "", "", IFERROR(SKI220 / SUMIFS(Aux_Totales!$N:$N, Aux_Totales!$F:$F, $F224, Aux_Totales!$A:$A, Aperturas!$A$2), 0))</f>
        <v/>
      </c>
      <c r="SKJ224" s="21" t="str">
        <f>IF(SKJ220 = "", "", IFERROR(SKJ220 / SUMIFS(Aux_Totales!$N:$N, Aux_Totales!$F:$F, $F224, Aux_Totales!$A:$A, Aperturas!$A$2), 0))</f>
        <v/>
      </c>
      <c r="SKK224" s="21" t="str">
        <f>IF(SKK220 = "", "", IFERROR(SKK220 / SUMIFS(Aux_Totales!$N:$N, Aux_Totales!$F:$F, $F224, Aux_Totales!$A:$A, Aperturas!$A$2), 0))</f>
        <v/>
      </c>
      <c r="SKL224" s="21" t="str">
        <f>IF(SKL220 = "", "", IFERROR(SKL220 / SUMIFS(Aux_Totales!$N:$N, Aux_Totales!$F:$F, $F224, Aux_Totales!$A:$A, Aperturas!$A$2), 0))</f>
        <v/>
      </c>
      <c r="SKM224" s="21" t="str">
        <f>IF(SKM220 = "", "", IFERROR(SKM220 / SUMIFS(Aux_Totales!$N:$N, Aux_Totales!$F:$F, $F224, Aux_Totales!$A:$A, Aperturas!$A$2), 0))</f>
        <v/>
      </c>
      <c r="SKN224" s="21" t="str">
        <f>IF(SKN220 = "", "", IFERROR(SKN220 / SUMIFS(Aux_Totales!$N:$N, Aux_Totales!$F:$F, $F224, Aux_Totales!$A:$A, Aperturas!$A$2), 0))</f>
        <v/>
      </c>
      <c r="SKO224" s="21" t="str">
        <f>IF(SKO220 = "", "", IFERROR(SKO220 / SUMIFS(Aux_Totales!$N:$N, Aux_Totales!$F:$F, $F224, Aux_Totales!$A:$A, Aperturas!$A$2), 0))</f>
        <v/>
      </c>
      <c r="SKP224" s="21" t="str">
        <f>IF(SKP220 = "", "", IFERROR(SKP220 / SUMIFS(Aux_Totales!$N:$N, Aux_Totales!$F:$F, $F224, Aux_Totales!$A:$A, Aperturas!$A$2), 0))</f>
        <v/>
      </c>
      <c r="SKQ224" s="21" t="str">
        <f>IF(SKQ220 = "", "", IFERROR(SKQ220 / SUMIFS(Aux_Totales!$N:$N, Aux_Totales!$F:$F, $F224, Aux_Totales!$A:$A, Aperturas!$A$2), 0))</f>
        <v/>
      </c>
      <c r="SKR224" s="21" t="str">
        <f>IF(SKR220 = "", "", IFERROR(SKR220 / SUMIFS(Aux_Totales!$N:$N, Aux_Totales!$F:$F, $F224, Aux_Totales!$A:$A, Aperturas!$A$2), 0))</f>
        <v/>
      </c>
      <c r="SKS224" s="21" t="str">
        <f>IF(SKS220 = "", "", IFERROR(SKS220 / SUMIFS(Aux_Totales!$N:$N, Aux_Totales!$F:$F, $F224, Aux_Totales!$A:$A, Aperturas!$A$2), 0))</f>
        <v/>
      </c>
      <c r="SKT224" s="21" t="str">
        <f>IF(SKT220 = "", "", IFERROR(SKT220 / SUMIFS(Aux_Totales!$N:$N, Aux_Totales!$F:$F, $F224, Aux_Totales!$A:$A, Aperturas!$A$2), 0))</f>
        <v/>
      </c>
      <c r="SKU224" s="21" t="str">
        <f>IF(SKU220 = "", "", IFERROR(SKU220 / SUMIFS(Aux_Totales!$N:$N, Aux_Totales!$F:$F, $F224, Aux_Totales!$A:$A, Aperturas!$A$2), 0))</f>
        <v/>
      </c>
      <c r="SKV224" s="21" t="str">
        <f>IF(SKV220 = "", "", IFERROR(SKV220 / SUMIFS(Aux_Totales!$N:$N, Aux_Totales!$F:$F, $F224, Aux_Totales!$A:$A, Aperturas!$A$2), 0))</f>
        <v/>
      </c>
      <c r="SKW224" s="21" t="str">
        <f>IF(SKW220 = "", "", IFERROR(SKW220 / SUMIFS(Aux_Totales!$N:$N, Aux_Totales!$F:$F, $F224, Aux_Totales!$A:$A, Aperturas!$A$2), 0))</f>
        <v/>
      </c>
      <c r="SKX224" s="21" t="str">
        <f>IF(SKX220 = "", "", IFERROR(SKX220 / SUMIFS(Aux_Totales!$N:$N, Aux_Totales!$F:$F, $F224, Aux_Totales!$A:$A, Aperturas!$A$2), 0))</f>
        <v/>
      </c>
      <c r="SKY224" s="21" t="str">
        <f>IF(SKY220 = "", "", IFERROR(SKY220 / SUMIFS(Aux_Totales!$N:$N, Aux_Totales!$F:$F, $F224, Aux_Totales!$A:$A, Aperturas!$A$2), 0))</f>
        <v/>
      </c>
      <c r="SKZ224" s="21" t="str">
        <f>IF(SKZ220 = "", "", IFERROR(SKZ220 / SUMIFS(Aux_Totales!$N:$N, Aux_Totales!$F:$F, $F224, Aux_Totales!$A:$A, Aperturas!$A$2), 0))</f>
        <v/>
      </c>
      <c r="SLA224" s="21" t="str">
        <f>IF(SLA220 = "", "", IFERROR(SLA220 / SUMIFS(Aux_Totales!$N:$N, Aux_Totales!$F:$F, $F224, Aux_Totales!$A:$A, Aperturas!$A$2), 0))</f>
        <v/>
      </c>
      <c r="SLB224" s="21" t="str">
        <f>IF(SLB220 = "", "", IFERROR(SLB220 / SUMIFS(Aux_Totales!$N:$N, Aux_Totales!$F:$F, $F224, Aux_Totales!$A:$A, Aperturas!$A$2), 0))</f>
        <v/>
      </c>
      <c r="SLC224" s="21" t="str">
        <f>IF(SLC220 = "", "", IFERROR(SLC220 / SUMIFS(Aux_Totales!$N:$N, Aux_Totales!$F:$F, $F224, Aux_Totales!$A:$A, Aperturas!$A$2), 0))</f>
        <v/>
      </c>
      <c r="SLD224" s="21" t="str">
        <f>IF(SLD220 = "", "", IFERROR(SLD220 / SUMIFS(Aux_Totales!$N:$N, Aux_Totales!$F:$F, $F224, Aux_Totales!$A:$A, Aperturas!$A$2), 0))</f>
        <v/>
      </c>
      <c r="SLE224" s="21" t="str">
        <f>IF(SLE220 = "", "", IFERROR(SLE220 / SUMIFS(Aux_Totales!$N:$N, Aux_Totales!$F:$F, $F224, Aux_Totales!$A:$A, Aperturas!$A$2), 0))</f>
        <v/>
      </c>
      <c r="SLF224" s="21" t="str">
        <f>IF(SLF220 = "", "", IFERROR(SLF220 / SUMIFS(Aux_Totales!$N:$N, Aux_Totales!$F:$F, $F224, Aux_Totales!$A:$A, Aperturas!$A$2), 0))</f>
        <v/>
      </c>
      <c r="SLG224" s="21" t="str">
        <f>IF(SLG220 = "", "", IFERROR(SLG220 / SUMIFS(Aux_Totales!$N:$N, Aux_Totales!$F:$F, $F224, Aux_Totales!$A:$A, Aperturas!$A$2), 0))</f>
        <v/>
      </c>
      <c r="SLH224" s="21" t="str">
        <f>IF(SLH220 = "", "", IFERROR(SLH220 / SUMIFS(Aux_Totales!$N:$N, Aux_Totales!$F:$F, $F224, Aux_Totales!$A:$A, Aperturas!$A$2), 0))</f>
        <v/>
      </c>
      <c r="SLI224" s="21" t="str">
        <f>IF(SLI220 = "", "", IFERROR(SLI220 / SUMIFS(Aux_Totales!$N:$N, Aux_Totales!$F:$F, $F224, Aux_Totales!$A:$A, Aperturas!$A$2), 0))</f>
        <v/>
      </c>
      <c r="SLJ224" s="21" t="str">
        <f>IF(SLJ220 = "", "", IFERROR(SLJ220 / SUMIFS(Aux_Totales!$N:$N, Aux_Totales!$F:$F, $F224, Aux_Totales!$A:$A, Aperturas!$A$2), 0))</f>
        <v/>
      </c>
      <c r="SLK224" s="21" t="str">
        <f>IF(SLK220 = "", "", IFERROR(SLK220 / SUMIFS(Aux_Totales!$N:$N, Aux_Totales!$F:$F, $F224, Aux_Totales!$A:$A, Aperturas!$A$2), 0))</f>
        <v/>
      </c>
      <c r="SLL224" s="21" t="str">
        <f>IF(SLL220 = "", "", IFERROR(SLL220 / SUMIFS(Aux_Totales!$N:$N, Aux_Totales!$F:$F, $F224, Aux_Totales!$A:$A, Aperturas!$A$2), 0))</f>
        <v/>
      </c>
      <c r="SLM224" s="21" t="str">
        <f>IF(SLM220 = "", "", IFERROR(SLM220 / SUMIFS(Aux_Totales!$N:$N, Aux_Totales!$F:$F, $F224, Aux_Totales!$A:$A, Aperturas!$A$2), 0))</f>
        <v/>
      </c>
      <c r="SLN224" s="21" t="str">
        <f>IF(SLN220 = "", "", IFERROR(SLN220 / SUMIFS(Aux_Totales!$N:$N, Aux_Totales!$F:$F, $F224, Aux_Totales!$A:$A, Aperturas!$A$2), 0))</f>
        <v/>
      </c>
      <c r="SLO224" s="21" t="str">
        <f>IF(SLO220 = "", "", IFERROR(SLO220 / SUMIFS(Aux_Totales!$N:$N, Aux_Totales!$F:$F, $F224, Aux_Totales!$A:$A, Aperturas!$A$2), 0))</f>
        <v/>
      </c>
      <c r="SLP224" s="21" t="str">
        <f>IF(SLP220 = "", "", IFERROR(SLP220 / SUMIFS(Aux_Totales!$N:$N, Aux_Totales!$F:$F, $F224, Aux_Totales!$A:$A, Aperturas!$A$2), 0))</f>
        <v/>
      </c>
      <c r="SLQ224" s="21" t="str">
        <f>IF(SLQ220 = "", "", IFERROR(SLQ220 / SUMIFS(Aux_Totales!$N:$N, Aux_Totales!$F:$F, $F224, Aux_Totales!$A:$A, Aperturas!$A$2), 0))</f>
        <v/>
      </c>
      <c r="SLR224" s="21" t="str">
        <f>IF(SLR220 = "", "", IFERROR(SLR220 / SUMIFS(Aux_Totales!$N:$N, Aux_Totales!$F:$F, $F224, Aux_Totales!$A:$A, Aperturas!$A$2), 0))</f>
        <v/>
      </c>
      <c r="SLS224" s="21" t="str">
        <f>IF(SLS220 = "", "", IFERROR(SLS220 / SUMIFS(Aux_Totales!$N:$N, Aux_Totales!$F:$F, $F224, Aux_Totales!$A:$A, Aperturas!$A$2), 0))</f>
        <v/>
      </c>
      <c r="SLT224" s="21" t="str">
        <f>IF(SLT220 = "", "", IFERROR(SLT220 / SUMIFS(Aux_Totales!$N:$N, Aux_Totales!$F:$F, $F224, Aux_Totales!$A:$A, Aperturas!$A$2), 0))</f>
        <v/>
      </c>
      <c r="SLU224" s="21" t="str">
        <f>IF(SLU220 = "", "", IFERROR(SLU220 / SUMIFS(Aux_Totales!$N:$N, Aux_Totales!$F:$F, $F224, Aux_Totales!$A:$A, Aperturas!$A$2), 0))</f>
        <v/>
      </c>
      <c r="SLV224" s="21" t="str">
        <f>IF(SLV220 = "", "", IFERROR(SLV220 / SUMIFS(Aux_Totales!$N:$N, Aux_Totales!$F:$F, $F224, Aux_Totales!$A:$A, Aperturas!$A$2), 0))</f>
        <v/>
      </c>
      <c r="SLW224" s="21" t="str">
        <f>IF(SLW220 = "", "", IFERROR(SLW220 / SUMIFS(Aux_Totales!$N:$N, Aux_Totales!$F:$F, $F224, Aux_Totales!$A:$A, Aperturas!$A$2), 0))</f>
        <v/>
      </c>
      <c r="SLX224" s="21" t="str">
        <f>IF(SLX220 = "", "", IFERROR(SLX220 / SUMIFS(Aux_Totales!$N:$N, Aux_Totales!$F:$F, $F224, Aux_Totales!$A:$A, Aperturas!$A$2), 0))</f>
        <v/>
      </c>
      <c r="SLY224" s="21" t="str">
        <f>IF(SLY220 = "", "", IFERROR(SLY220 / SUMIFS(Aux_Totales!$N:$N, Aux_Totales!$F:$F, $F224, Aux_Totales!$A:$A, Aperturas!$A$2), 0))</f>
        <v/>
      </c>
      <c r="SLZ224" s="21" t="str">
        <f>IF(SLZ220 = "", "", IFERROR(SLZ220 / SUMIFS(Aux_Totales!$N:$N, Aux_Totales!$F:$F, $F224, Aux_Totales!$A:$A, Aperturas!$A$2), 0))</f>
        <v/>
      </c>
      <c r="SMA224" s="21" t="str">
        <f>IF(SMA220 = "", "", IFERROR(SMA220 / SUMIFS(Aux_Totales!$N:$N, Aux_Totales!$F:$F, $F224, Aux_Totales!$A:$A, Aperturas!$A$2), 0))</f>
        <v/>
      </c>
      <c r="SMB224" s="21" t="str">
        <f>IF(SMB220 = "", "", IFERROR(SMB220 / SUMIFS(Aux_Totales!$N:$N, Aux_Totales!$F:$F, $F224, Aux_Totales!$A:$A, Aperturas!$A$2), 0))</f>
        <v/>
      </c>
      <c r="SMC224" s="21" t="str">
        <f>IF(SMC220 = "", "", IFERROR(SMC220 / SUMIFS(Aux_Totales!$N:$N, Aux_Totales!$F:$F, $F224, Aux_Totales!$A:$A, Aperturas!$A$2), 0))</f>
        <v/>
      </c>
      <c r="SMD224" s="21" t="str">
        <f>IF(SMD220 = "", "", IFERROR(SMD220 / SUMIFS(Aux_Totales!$N:$N, Aux_Totales!$F:$F, $F224, Aux_Totales!$A:$A, Aperturas!$A$2), 0))</f>
        <v/>
      </c>
      <c r="SME224" s="21" t="str">
        <f>IF(SME220 = "", "", IFERROR(SME220 / SUMIFS(Aux_Totales!$N:$N, Aux_Totales!$F:$F, $F224, Aux_Totales!$A:$A, Aperturas!$A$2), 0))</f>
        <v/>
      </c>
      <c r="SMF224" s="21" t="str">
        <f>IF(SMF220 = "", "", IFERROR(SMF220 / SUMIFS(Aux_Totales!$N:$N, Aux_Totales!$F:$F, $F224, Aux_Totales!$A:$A, Aperturas!$A$2), 0))</f>
        <v/>
      </c>
      <c r="SMG224" s="21" t="str">
        <f>IF(SMG220 = "", "", IFERROR(SMG220 / SUMIFS(Aux_Totales!$N:$N, Aux_Totales!$F:$F, $F224, Aux_Totales!$A:$A, Aperturas!$A$2), 0))</f>
        <v/>
      </c>
      <c r="SMH224" s="21" t="str">
        <f>IF(SMH220 = "", "", IFERROR(SMH220 / SUMIFS(Aux_Totales!$N:$N, Aux_Totales!$F:$F, $F224, Aux_Totales!$A:$A, Aperturas!$A$2), 0))</f>
        <v/>
      </c>
      <c r="SMI224" s="21" t="str">
        <f>IF(SMI220 = "", "", IFERROR(SMI220 / SUMIFS(Aux_Totales!$N:$N, Aux_Totales!$F:$F, $F224, Aux_Totales!$A:$A, Aperturas!$A$2), 0))</f>
        <v/>
      </c>
      <c r="SMJ224" s="21" t="str">
        <f>IF(SMJ220 = "", "", IFERROR(SMJ220 / SUMIFS(Aux_Totales!$N:$N, Aux_Totales!$F:$F, $F224, Aux_Totales!$A:$A, Aperturas!$A$2), 0))</f>
        <v/>
      </c>
      <c r="SMK224" s="21" t="str">
        <f>IF(SMK220 = "", "", IFERROR(SMK220 / SUMIFS(Aux_Totales!$N:$N, Aux_Totales!$F:$F, $F224, Aux_Totales!$A:$A, Aperturas!$A$2), 0))</f>
        <v/>
      </c>
      <c r="SML224" s="21" t="str">
        <f>IF(SML220 = "", "", IFERROR(SML220 / SUMIFS(Aux_Totales!$N:$N, Aux_Totales!$F:$F, $F224, Aux_Totales!$A:$A, Aperturas!$A$2), 0))</f>
        <v/>
      </c>
      <c r="SMM224" s="21" t="str">
        <f>IF(SMM220 = "", "", IFERROR(SMM220 / SUMIFS(Aux_Totales!$N:$N, Aux_Totales!$F:$F, $F224, Aux_Totales!$A:$A, Aperturas!$A$2), 0))</f>
        <v/>
      </c>
      <c r="SMN224" s="21" t="str">
        <f>IF(SMN220 = "", "", IFERROR(SMN220 / SUMIFS(Aux_Totales!$N:$N, Aux_Totales!$F:$F, $F224, Aux_Totales!$A:$A, Aperturas!$A$2), 0))</f>
        <v/>
      </c>
      <c r="SMO224" s="21" t="str">
        <f>IF(SMO220 = "", "", IFERROR(SMO220 / SUMIFS(Aux_Totales!$N:$N, Aux_Totales!$F:$F, $F224, Aux_Totales!$A:$A, Aperturas!$A$2), 0))</f>
        <v/>
      </c>
      <c r="SMP224" s="21" t="str">
        <f>IF(SMP220 = "", "", IFERROR(SMP220 / SUMIFS(Aux_Totales!$N:$N, Aux_Totales!$F:$F, $F224, Aux_Totales!$A:$A, Aperturas!$A$2), 0))</f>
        <v/>
      </c>
      <c r="SMQ224" s="21" t="str">
        <f>IF(SMQ220 = "", "", IFERROR(SMQ220 / SUMIFS(Aux_Totales!$N:$N, Aux_Totales!$F:$F, $F224, Aux_Totales!$A:$A, Aperturas!$A$2), 0))</f>
        <v/>
      </c>
      <c r="SMR224" s="21" t="str">
        <f>IF(SMR220 = "", "", IFERROR(SMR220 / SUMIFS(Aux_Totales!$N:$N, Aux_Totales!$F:$F, $F224, Aux_Totales!$A:$A, Aperturas!$A$2), 0))</f>
        <v/>
      </c>
      <c r="SMS224" s="21" t="str">
        <f>IF(SMS220 = "", "", IFERROR(SMS220 / SUMIFS(Aux_Totales!$N:$N, Aux_Totales!$F:$F, $F224, Aux_Totales!$A:$A, Aperturas!$A$2), 0))</f>
        <v/>
      </c>
      <c r="SMT224" s="21" t="str">
        <f>IF(SMT220 = "", "", IFERROR(SMT220 / SUMIFS(Aux_Totales!$N:$N, Aux_Totales!$F:$F, $F224, Aux_Totales!$A:$A, Aperturas!$A$2), 0))</f>
        <v/>
      </c>
      <c r="SMU224" s="21" t="str">
        <f>IF(SMU220 = "", "", IFERROR(SMU220 / SUMIFS(Aux_Totales!$N:$N, Aux_Totales!$F:$F, $F224, Aux_Totales!$A:$A, Aperturas!$A$2), 0))</f>
        <v/>
      </c>
      <c r="SMV224" s="21" t="str">
        <f>IF(SMV220 = "", "", IFERROR(SMV220 / SUMIFS(Aux_Totales!$N:$N, Aux_Totales!$F:$F, $F224, Aux_Totales!$A:$A, Aperturas!$A$2), 0))</f>
        <v/>
      </c>
      <c r="SMW224" s="21" t="str">
        <f>IF(SMW220 = "", "", IFERROR(SMW220 / SUMIFS(Aux_Totales!$N:$N, Aux_Totales!$F:$F, $F224, Aux_Totales!$A:$A, Aperturas!$A$2), 0))</f>
        <v/>
      </c>
      <c r="SMX224" s="21" t="str">
        <f>IF(SMX220 = "", "", IFERROR(SMX220 / SUMIFS(Aux_Totales!$N:$N, Aux_Totales!$F:$F, $F224, Aux_Totales!$A:$A, Aperturas!$A$2), 0))</f>
        <v/>
      </c>
      <c r="SMY224" s="21" t="str">
        <f>IF(SMY220 = "", "", IFERROR(SMY220 / SUMIFS(Aux_Totales!$N:$N, Aux_Totales!$F:$F, $F224, Aux_Totales!$A:$A, Aperturas!$A$2), 0))</f>
        <v/>
      </c>
      <c r="SMZ224" s="21" t="str">
        <f>IF(SMZ220 = "", "", IFERROR(SMZ220 / SUMIFS(Aux_Totales!$N:$N, Aux_Totales!$F:$F, $F224, Aux_Totales!$A:$A, Aperturas!$A$2), 0))</f>
        <v/>
      </c>
      <c r="SNA224" s="21" t="str">
        <f>IF(SNA220 = "", "", IFERROR(SNA220 / SUMIFS(Aux_Totales!$N:$N, Aux_Totales!$F:$F, $F224, Aux_Totales!$A:$A, Aperturas!$A$2), 0))</f>
        <v/>
      </c>
      <c r="SNB224" s="21" t="str">
        <f>IF(SNB220 = "", "", IFERROR(SNB220 / SUMIFS(Aux_Totales!$N:$N, Aux_Totales!$F:$F, $F224, Aux_Totales!$A:$A, Aperturas!$A$2), 0))</f>
        <v/>
      </c>
      <c r="SNC224" s="21" t="str">
        <f>IF(SNC220 = "", "", IFERROR(SNC220 / SUMIFS(Aux_Totales!$N:$N, Aux_Totales!$F:$F, $F224, Aux_Totales!$A:$A, Aperturas!$A$2), 0))</f>
        <v/>
      </c>
      <c r="SND224" s="21" t="str">
        <f>IF(SND220 = "", "", IFERROR(SND220 / SUMIFS(Aux_Totales!$N:$N, Aux_Totales!$F:$F, $F224, Aux_Totales!$A:$A, Aperturas!$A$2), 0))</f>
        <v/>
      </c>
      <c r="SNE224" s="21" t="str">
        <f>IF(SNE220 = "", "", IFERROR(SNE220 / SUMIFS(Aux_Totales!$N:$N, Aux_Totales!$F:$F, $F224, Aux_Totales!$A:$A, Aperturas!$A$2), 0))</f>
        <v/>
      </c>
      <c r="SNF224" s="21" t="str">
        <f>IF(SNF220 = "", "", IFERROR(SNF220 / SUMIFS(Aux_Totales!$N:$N, Aux_Totales!$F:$F, $F224, Aux_Totales!$A:$A, Aperturas!$A$2), 0))</f>
        <v/>
      </c>
      <c r="SNG224" s="21" t="str">
        <f>IF(SNG220 = "", "", IFERROR(SNG220 / SUMIFS(Aux_Totales!$N:$N, Aux_Totales!$F:$F, $F224, Aux_Totales!$A:$A, Aperturas!$A$2), 0))</f>
        <v/>
      </c>
      <c r="SNH224" s="21" t="str">
        <f>IF(SNH220 = "", "", IFERROR(SNH220 / SUMIFS(Aux_Totales!$N:$N, Aux_Totales!$F:$F, $F224, Aux_Totales!$A:$A, Aperturas!$A$2), 0))</f>
        <v/>
      </c>
      <c r="SNI224" s="21" t="str">
        <f>IF(SNI220 = "", "", IFERROR(SNI220 / SUMIFS(Aux_Totales!$N:$N, Aux_Totales!$F:$F, $F224, Aux_Totales!$A:$A, Aperturas!$A$2), 0))</f>
        <v/>
      </c>
      <c r="SNJ224" s="21" t="str">
        <f>IF(SNJ220 = "", "", IFERROR(SNJ220 / SUMIFS(Aux_Totales!$N:$N, Aux_Totales!$F:$F, $F224, Aux_Totales!$A:$A, Aperturas!$A$2), 0))</f>
        <v/>
      </c>
      <c r="SNK224" s="21" t="str">
        <f>IF(SNK220 = "", "", IFERROR(SNK220 / SUMIFS(Aux_Totales!$N:$N, Aux_Totales!$F:$F, $F224, Aux_Totales!$A:$A, Aperturas!$A$2), 0))</f>
        <v/>
      </c>
      <c r="SNL224" s="21" t="str">
        <f>IF(SNL220 = "", "", IFERROR(SNL220 / SUMIFS(Aux_Totales!$N:$N, Aux_Totales!$F:$F, $F224, Aux_Totales!$A:$A, Aperturas!$A$2), 0))</f>
        <v/>
      </c>
      <c r="SNM224" s="21" t="str">
        <f>IF(SNM220 = "", "", IFERROR(SNM220 / SUMIFS(Aux_Totales!$N:$N, Aux_Totales!$F:$F, $F224, Aux_Totales!$A:$A, Aperturas!$A$2), 0))</f>
        <v/>
      </c>
      <c r="SNN224" s="21" t="str">
        <f>IF(SNN220 = "", "", IFERROR(SNN220 / SUMIFS(Aux_Totales!$N:$N, Aux_Totales!$F:$F, $F224, Aux_Totales!$A:$A, Aperturas!$A$2), 0))</f>
        <v/>
      </c>
      <c r="SNO224" s="21" t="str">
        <f>IF(SNO220 = "", "", IFERROR(SNO220 / SUMIFS(Aux_Totales!$N:$N, Aux_Totales!$F:$F, $F224, Aux_Totales!$A:$A, Aperturas!$A$2), 0))</f>
        <v/>
      </c>
      <c r="SNP224" s="21" t="str">
        <f>IF(SNP220 = "", "", IFERROR(SNP220 / SUMIFS(Aux_Totales!$N:$N, Aux_Totales!$F:$F, $F224, Aux_Totales!$A:$A, Aperturas!$A$2), 0))</f>
        <v/>
      </c>
      <c r="SNQ224" s="21" t="str">
        <f>IF(SNQ220 = "", "", IFERROR(SNQ220 / SUMIFS(Aux_Totales!$N:$N, Aux_Totales!$F:$F, $F224, Aux_Totales!$A:$A, Aperturas!$A$2), 0))</f>
        <v/>
      </c>
      <c r="SNR224" s="21" t="str">
        <f>IF(SNR220 = "", "", IFERROR(SNR220 / SUMIFS(Aux_Totales!$N:$N, Aux_Totales!$F:$F, $F224, Aux_Totales!$A:$A, Aperturas!$A$2), 0))</f>
        <v/>
      </c>
      <c r="SNS224" s="21" t="str">
        <f>IF(SNS220 = "", "", IFERROR(SNS220 / SUMIFS(Aux_Totales!$N:$N, Aux_Totales!$F:$F, $F224, Aux_Totales!$A:$A, Aperturas!$A$2), 0))</f>
        <v/>
      </c>
      <c r="SNT224" s="21" t="str">
        <f>IF(SNT220 = "", "", IFERROR(SNT220 / SUMIFS(Aux_Totales!$N:$N, Aux_Totales!$F:$F, $F224, Aux_Totales!$A:$A, Aperturas!$A$2), 0))</f>
        <v/>
      </c>
      <c r="SNU224" s="21" t="str">
        <f>IF(SNU220 = "", "", IFERROR(SNU220 / SUMIFS(Aux_Totales!$N:$N, Aux_Totales!$F:$F, $F224, Aux_Totales!$A:$A, Aperturas!$A$2), 0))</f>
        <v/>
      </c>
      <c r="SNV224" s="21" t="str">
        <f>IF(SNV220 = "", "", IFERROR(SNV220 / SUMIFS(Aux_Totales!$N:$N, Aux_Totales!$F:$F, $F224, Aux_Totales!$A:$A, Aperturas!$A$2), 0))</f>
        <v/>
      </c>
      <c r="SNW224" s="21" t="str">
        <f>IF(SNW220 = "", "", IFERROR(SNW220 / SUMIFS(Aux_Totales!$N:$N, Aux_Totales!$F:$F, $F224, Aux_Totales!$A:$A, Aperturas!$A$2), 0))</f>
        <v/>
      </c>
      <c r="SNX224" s="21" t="str">
        <f>IF(SNX220 = "", "", IFERROR(SNX220 / SUMIFS(Aux_Totales!$N:$N, Aux_Totales!$F:$F, $F224, Aux_Totales!$A:$A, Aperturas!$A$2), 0))</f>
        <v/>
      </c>
      <c r="SNY224" s="21" t="str">
        <f>IF(SNY220 = "", "", IFERROR(SNY220 / SUMIFS(Aux_Totales!$N:$N, Aux_Totales!$F:$F, $F224, Aux_Totales!$A:$A, Aperturas!$A$2), 0))</f>
        <v/>
      </c>
      <c r="SNZ224" s="21" t="str">
        <f>IF(SNZ220 = "", "", IFERROR(SNZ220 / SUMIFS(Aux_Totales!$N:$N, Aux_Totales!$F:$F, $F224, Aux_Totales!$A:$A, Aperturas!$A$2), 0))</f>
        <v/>
      </c>
      <c r="SOA224" s="21" t="str">
        <f>IF(SOA220 = "", "", IFERROR(SOA220 / SUMIFS(Aux_Totales!$N:$N, Aux_Totales!$F:$F, $F224, Aux_Totales!$A:$A, Aperturas!$A$2), 0))</f>
        <v/>
      </c>
      <c r="SOB224" s="21" t="str">
        <f>IF(SOB220 = "", "", IFERROR(SOB220 / SUMIFS(Aux_Totales!$N:$N, Aux_Totales!$F:$F, $F224, Aux_Totales!$A:$A, Aperturas!$A$2), 0))</f>
        <v/>
      </c>
      <c r="SOC224" s="21" t="str">
        <f>IF(SOC220 = "", "", IFERROR(SOC220 / SUMIFS(Aux_Totales!$N:$N, Aux_Totales!$F:$F, $F224, Aux_Totales!$A:$A, Aperturas!$A$2), 0))</f>
        <v/>
      </c>
      <c r="SOD224" s="21" t="str">
        <f>IF(SOD220 = "", "", IFERROR(SOD220 / SUMIFS(Aux_Totales!$N:$N, Aux_Totales!$F:$F, $F224, Aux_Totales!$A:$A, Aperturas!$A$2), 0))</f>
        <v/>
      </c>
      <c r="SOE224" s="21" t="str">
        <f>IF(SOE220 = "", "", IFERROR(SOE220 / SUMIFS(Aux_Totales!$N:$N, Aux_Totales!$F:$F, $F224, Aux_Totales!$A:$A, Aperturas!$A$2), 0))</f>
        <v/>
      </c>
      <c r="SOF224" s="21" t="str">
        <f>IF(SOF220 = "", "", IFERROR(SOF220 / SUMIFS(Aux_Totales!$N:$N, Aux_Totales!$F:$F, $F224, Aux_Totales!$A:$A, Aperturas!$A$2), 0))</f>
        <v/>
      </c>
      <c r="SOG224" s="21" t="str">
        <f>IF(SOG220 = "", "", IFERROR(SOG220 / SUMIFS(Aux_Totales!$N:$N, Aux_Totales!$F:$F, $F224, Aux_Totales!$A:$A, Aperturas!$A$2), 0))</f>
        <v/>
      </c>
      <c r="SOH224" s="21" t="str">
        <f>IF(SOH220 = "", "", IFERROR(SOH220 / SUMIFS(Aux_Totales!$N:$N, Aux_Totales!$F:$F, $F224, Aux_Totales!$A:$A, Aperturas!$A$2), 0))</f>
        <v/>
      </c>
      <c r="SOI224" s="21" t="str">
        <f>IF(SOI220 = "", "", IFERROR(SOI220 / SUMIFS(Aux_Totales!$N:$N, Aux_Totales!$F:$F, $F224, Aux_Totales!$A:$A, Aperturas!$A$2), 0))</f>
        <v/>
      </c>
      <c r="SOJ224" s="21" t="str">
        <f>IF(SOJ220 = "", "", IFERROR(SOJ220 / SUMIFS(Aux_Totales!$N:$N, Aux_Totales!$F:$F, $F224, Aux_Totales!$A:$A, Aperturas!$A$2), 0))</f>
        <v/>
      </c>
      <c r="SOK224" s="21" t="str">
        <f>IF(SOK220 = "", "", IFERROR(SOK220 / SUMIFS(Aux_Totales!$N:$N, Aux_Totales!$F:$F, $F224, Aux_Totales!$A:$A, Aperturas!$A$2), 0))</f>
        <v/>
      </c>
      <c r="SOL224" s="21" t="str">
        <f>IF(SOL220 = "", "", IFERROR(SOL220 / SUMIFS(Aux_Totales!$N:$N, Aux_Totales!$F:$F, $F224, Aux_Totales!$A:$A, Aperturas!$A$2), 0))</f>
        <v/>
      </c>
      <c r="SOM224" s="21" t="str">
        <f>IF(SOM220 = "", "", IFERROR(SOM220 / SUMIFS(Aux_Totales!$N:$N, Aux_Totales!$F:$F, $F224, Aux_Totales!$A:$A, Aperturas!$A$2), 0))</f>
        <v/>
      </c>
      <c r="SON224" s="21" t="str">
        <f>IF(SON220 = "", "", IFERROR(SON220 / SUMIFS(Aux_Totales!$N:$N, Aux_Totales!$F:$F, $F224, Aux_Totales!$A:$A, Aperturas!$A$2), 0))</f>
        <v/>
      </c>
      <c r="SOO224" s="21" t="str">
        <f>IF(SOO220 = "", "", IFERROR(SOO220 / SUMIFS(Aux_Totales!$N:$N, Aux_Totales!$F:$F, $F224, Aux_Totales!$A:$A, Aperturas!$A$2), 0))</f>
        <v/>
      </c>
      <c r="SOP224" s="21" t="str">
        <f>IF(SOP220 = "", "", IFERROR(SOP220 / SUMIFS(Aux_Totales!$N:$N, Aux_Totales!$F:$F, $F224, Aux_Totales!$A:$A, Aperturas!$A$2), 0))</f>
        <v/>
      </c>
      <c r="SOQ224" s="21" t="str">
        <f>IF(SOQ220 = "", "", IFERROR(SOQ220 / SUMIFS(Aux_Totales!$N:$N, Aux_Totales!$F:$F, $F224, Aux_Totales!$A:$A, Aperturas!$A$2), 0))</f>
        <v/>
      </c>
      <c r="SOR224" s="21" t="str">
        <f>IF(SOR220 = "", "", IFERROR(SOR220 / SUMIFS(Aux_Totales!$N:$N, Aux_Totales!$F:$F, $F224, Aux_Totales!$A:$A, Aperturas!$A$2), 0))</f>
        <v/>
      </c>
      <c r="SOS224" s="21" t="str">
        <f>IF(SOS220 = "", "", IFERROR(SOS220 / SUMIFS(Aux_Totales!$N:$N, Aux_Totales!$F:$F, $F224, Aux_Totales!$A:$A, Aperturas!$A$2), 0))</f>
        <v/>
      </c>
      <c r="SOT224" s="21" t="str">
        <f>IF(SOT220 = "", "", IFERROR(SOT220 / SUMIFS(Aux_Totales!$N:$N, Aux_Totales!$F:$F, $F224, Aux_Totales!$A:$A, Aperturas!$A$2), 0))</f>
        <v/>
      </c>
      <c r="SOU224" s="21" t="str">
        <f>IF(SOU220 = "", "", IFERROR(SOU220 / SUMIFS(Aux_Totales!$N:$N, Aux_Totales!$F:$F, $F224, Aux_Totales!$A:$A, Aperturas!$A$2), 0))</f>
        <v/>
      </c>
      <c r="SOV224" s="21" t="str">
        <f>IF(SOV220 = "", "", IFERROR(SOV220 / SUMIFS(Aux_Totales!$N:$N, Aux_Totales!$F:$F, $F224, Aux_Totales!$A:$A, Aperturas!$A$2), 0))</f>
        <v/>
      </c>
      <c r="SOW224" s="21" t="str">
        <f>IF(SOW220 = "", "", IFERROR(SOW220 / SUMIFS(Aux_Totales!$N:$N, Aux_Totales!$F:$F, $F224, Aux_Totales!$A:$A, Aperturas!$A$2), 0))</f>
        <v/>
      </c>
      <c r="SOX224" s="21" t="str">
        <f>IF(SOX220 = "", "", IFERROR(SOX220 / SUMIFS(Aux_Totales!$N:$N, Aux_Totales!$F:$F, $F224, Aux_Totales!$A:$A, Aperturas!$A$2), 0))</f>
        <v/>
      </c>
      <c r="SOY224" s="21" t="str">
        <f>IF(SOY220 = "", "", IFERROR(SOY220 / SUMIFS(Aux_Totales!$N:$N, Aux_Totales!$F:$F, $F224, Aux_Totales!$A:$A, Aperturas!$A$2), 0))</f>
        <v/>
      </c>
      <c r="SOZ224" s="21" t="str">
        <f>IF(SOZ220 = "", "", IFERROR(SOZ220 / SUMIFS(Aux_Totales!$N:$N, Aux_Totales!$F:$F, $F224, Aux_Totales!$A:$A, Aperturas!$A$2), 0))</f>
        <v/>
      </c>
      <c r="SPA224" s="21" t="str">
        <f>IF(SPA220 = "", "", IFERROR(SPA220 / SUMIFS(Aux_Totales!$N:$N, Aux_Totales!$F:$F, $F224, Aux_Totales!$A:$A, Aperturas!$A$2), 0))</f>
        <v/>
      </c>
      <c r="SPB224" s="21" t="str">
        <f>IF(SPB220 = "", "", IFERROR(SPB220 / SUMIFS(Aux_Totales!$N:$N, Aux_Totales!$F:$F, $F224, Aux_Totales!$A:$A, Aperturas!$A$2), 0))</f>
        <v/>
      </c>
      <c r="SPC224" s="21" t="str">
        <f>IF(SPC220 = "", "", IFERROR(SPC220 / SUMIFS(Aux_Totales!$N:$N, Aux_Totales!$F:$F, $F224, Aux_Totales!$A:$A, Aperturas!$A$2), 0))</f>
        <v/>
      </c>
      <c r="SPD224" s="21" t="str">
        <f>IF(SPD220 = "", "", IFERROR(SPD220 / SUMIFS(Aux_Totales!$N:$N, Aux_Totales!$F:$F, $F224, Aux_Totales!$A:$A, Aperturas!$A$2), 0))</f>
        <v/>
      </c>
      <c r="SPE224" s="21" t="str">
        <f>IF(SPE220 = "", "", IFERROR(SPE220 / SUMIFS(Aux_Totales!$N:$N, Aux_Totales!$F:$F, $F224, Aux_Totales!$A:$A, Aperturas!$A$2), 0))</f>
        <v/>
      </c>
      <c r="SPF224" s="21" t="str">
        <f>IF(SPF220 = "", "", IFERROR(SPF220 / SUMIFS(Aux_Totales!$N:$N, Aux_Totales!$F:$F, $F224, Aux_Totales!$A:$A, Aperturas!$A$2), 0))</f>
        <v/>
      </c>
      <c r="SPG224" s="21" t="str">
        <f>IF(SPG220 = "", "", IFERROR(SPG220 / SUMIFS(Aux_Totales!$N:$N, Aux_Totales!$F:$F, $F224, Aux_Totales!$A:$A, Aperturas!$A$2), 0))</f>
        <v/>
      </c>
      <c r="SPH224" s="21" t="str">
        <f>IF(SPH220 = "", "", IFERROR(SPH220 / SUMIFS(Aux_Totales!$N:$N, Aux_Totales!$F:$F, $F224, Aux_Totales!$A:$A, Aperturas!$A$2), 0))</f>
        <v/>
      </c>
      <c r="SPI224" s="21" t="str">
        <f>IF(SPI220 = "", "", IFERROR(SPI220 / SUMIFS(Aux_Totales!$N:$N, Aux_Totales!$F:$F, $F224, Aux_Totales!$A:$A, Aperturas!$A$2), 0))</f>
        <v/>
      </c>
      <c r="SPJ224" s="21" t="str">
        <f>IF(SPJ220 = "", "", IFERROR(SPJ220 / SUMIFS(Aux_Totales!$N:$N, Aux_Totales!$F:$F, $F224, Aux_Totales!$A:$A, Aperturas!$A$2), 0))</f>
        <v/>
      </c>
      <c r="SPK224" s="21" t="str">
        <f>IF(SPK220 = "", "", IFERROR(SPK220 / SUMIFS(Aux_Totales!$N:$N, Aux_Totales!$F:$F, $F224, Aux_Totales!$A:$A, Aperturas!$A$2), 0))</f>
        <v/>
      </c>
      <c r="SPL224" s="21" t="str">
        <f>IF(SPL220 = "", "", IFERROR(SPL220 / SUMIFS(Aux_Totales!$N:$N, Aux_Totales!$F:$F, $F224, Aux_Totales!$A:$A, Aperturas!$A$2), 0))</f>
        <v/>
      </c>
      <c r="SPM224" s="21" t="str">
        <f>IF(SPM220 = "", "", IFERROR(SPM220 / SUMIFS(Aux_Totales!$N:$N, Aux_Totales!$F:$F, $F224, Aux_Totales!$A:$A, Aperturas!$A$2), 0))</f>
        <v/>
      </c>
      <c r="SPN224" s="21" t="str">
        <f>IF(SPN220 = "", "", IFERROR(SPN220 / SUMIFS(Aux_Totales!$N:$N, Aux_Totales!$F:$F, $F224, Aux_Totales!$A:$A, Aperturas!$A$2), 0))</f>
        <v/>
      </c>
      <c r="SPO224" s="21" t="str">
        <f>IF(SPO220 = "", "", IFERROR(SPO220 / SUMIFS(Aux_Totales!$N:$N, Aux_Totales!$F:$F, $F224, Aux_Totales!$A:$A, Aperturas!$A$2), 0))</f>
        <v/>
      </c>
      <c r="SPP224" s="21" t="str">
        <f>IF(SPP220 = "", "", IFERROR(SPP220 / SUMIFS(Aux_Totales!$N:$N, Aux_Totales!$F:$F, $F224, Aux_Totales!$A:$A, Aperturas!$A$2), 0))</f>
        <v/>
      </c>
      <c r="SPQ224" s="21" t="str">
        <f>IF(SPQ220 = "", "", IFERROR(SPQ220 / SUMIFS(Aux_Totales!$N:$N, Aux_Totales!$F:$F, $F224, Aux_Totales!$A:$A, Aperturas!$A$2), 0))</f>
        <v/>
      </c>
      <c r="SPR224" s="21" t="str">
        <f>IF(SPR220 = "", "", IFERROR(SPR220 / SUMIFS(Aux_Totales!$N:$N, Aux_Totales!$F:$F, $F224, Aux_Totales!$A:$A, Aperturas!$A$2), 0))</f>
        <v/>
      </c>
      <c r="SPS224" s="21" t="str">
        <f>IF(SPS220 = "", "", IFERROR(SPS220 / SUMIFS(Aux_Totales!$N:$N, Aux_Totales!$F:$F, $F224, Aux_Totales!$A:$A, Aperturas!$A$2), 0))</f>
        <v/>
      </c>
      <c r="SPT224" s="21" t="str">
        <f>IF(SPT220 = "", "", IFERROR(SPT220 / SUMIFS(Aux_Totales!$N:$N, Aux_Totales!$F:$F, $F224, Aux_Totales!$A:$A, Aperturas!$A$2), 0))</f>
        <v/>
      </c>
      <c r="SPU224" s="21" t="str">
        <f>IF(SPU220 = "", "", IFERROR(SPU220 / SUMIFS(Aux_Totales!$N:$N, Aux_Totales!$F:$F, $F224, Aux_Totales!$A:$A, Aperturas!$A$2), 0))</f>
        <v/>
      </c>
      <c r="SPV224" s="21" t="str">
        <f>IF(SPV220 = "", "", IFERROR(SPV220 / SUMIFS(Aux_Totales!$N:$N, Aux_Totales!$F:$F, $F224, Aux_Totales!$A:$A, Aperturas!$A$2), 0))</f>
        <v/>
      </c>
      <c r="SPW224" s="21" t="str">
        <f>IF(SPW220 = "", "", IFERROR(SPW220 / SUMIFS(Aux_Totales!$N:$N, Aux_Totales!$F:$F, $F224, Aux_Totales!$A:$A, Aperturas!$A$2), 0))</f>
        <v/>
      </c>
      <c r="SPX224" s="21" t="str">
        <f>IF(SPX220 = "", "", IFERROR(SPX220 / SUMIFS(Aux_Totales!$N:$N, Aux_Totales!$F:$F, $F224, Aux_Totales!$A:$A, Aperturas!$A$2), 0))</f>
        <v/>
      </c>
      <c r="SPY224" s="21" t="str">
        <f>IF(SPY220 = "", "", IFERROR(SPY220 / SUMIFS(Aux_Totales!$N:$N, Aux_Totales!$F:$F, $F224, Aux_Totales!$A:$A, Aperturas!$A$2), 0))</f>
        <v/>
      </c>
      <c r="SPZ224" s="21" t="str">
        <f>IF(SPZ220 = "", "", IFERROR(SPZ220 / SUMIFS(Aux_Totales!$N:$N, Aux_Totales!$F:$F, $F224, Aux_Totales!$A:$A, Aperturas!$A$2), 0))</f>
        <v/>
      </c>
      <c r="SQA224" s="21" t="str">
        <f>IF(SQA220 = "", "", IFERROR(SQA220 / SUMIFS(Aux_Totales!$N:$N, Aux_Totales!$F:$F, $F224, Aux_Totales!$A:$A, Aperturas!$A$2), 0))</f>
        <v/>
      </c>
      <c r="SQB224" s="21" t="str">
        <f>IF(SQB220 = "", "", IFERROR(SQB220 / SUMIFS(Aux_Totales!$N:$N, Aux_Totales!$F:$F, $F224, Aux_Totales!$A:$A, Aperturas!$A$2), 0))</f>
        <v/>
      </c>
      <c r="SQC224" s="21" t="str">
        <f>IF(SQC220 = "", "", IFERROR(SQC220 / SUMIFS(Aux_Totales!$N:$N, Aux_Totales!$F:$F, $F224, Aux_Totales!$A:$A, Aperturas!$A$2), 0))</f>
        <v/>
      </c>
      <c r="SQD224" s="21" t="str">
        <f>IF(SQD220 = "", "", IFERROR(SQD220 / SUMIFS(Aux_Totales!$N:$N, Aux_Totales!$F:$F, $F224, Aux_Totales!$A:$A, Aperturas!$A$2), 0))</f>
        <v/>
      </c>
      <c r="SQE224" s="21" t="str">
        <f>IF(SQE220 = "", "", IFERROR(SQE220 / SUMIFS(Aux_Totales!$N:$N, Aux_Totales!$F:$F, $F224, Aux_Totales!$A:$A, Aperturas!$A$2), 0))</f>
        <v/>
      </c>
      <c r="SQF224" s="21" t="str">
        <f>IF(SQF220 = "", "", IFERROR(SQF220 / SUMIFS(Aux_Totales!$N:$N, Aux_Totales!$F:$F, $F224, Aux_Totales!$A:$A, Aperturas!$A$2), 0))</f>
        <v/>
      </c>
      <c r="SQG224" s="21" t="str">
        <f>IF(SQG220 = "", "", IFERROR(SQG220 / SUMIFS(Aux_Totales!$N:$N, Aux_Totales!$F:$F, $F224, Aux_Totales!$A:$A, Aperturas!$A$2), 0))</f>
        <v/>
      </c>
      <c r="SQH224" s="21" t="str">
        <f>IF(SQH220 = "", "", IFERROR(SQH220 / SUMIFS(Aux_Totales!$N:$N, Aux_Totales!$F:$F, $F224, Aux_Totales!$A:$A, Aperturas!$A$2), 0))</f>
        <v/>
      </c>
      <c r="SQI224" s="21" t="str">
        <f>IF(SQI220 = "", "", IFERROR(SQI220 / SUMIFS(Aux_Totales!$N:$N, Aux_Totales!$F:$F, $F224, Aux_Totales!$A:$A, Aperturas!$A$2), 0))</f>
        <v/>
      </c>
      <c r="SQJ224" s="21" t="str">
        <f>IF(SQJ220 = "", "", IFERROR(SQJ220 / SUMIFS(Aux_Totales!$N:$N, Aux_Totales!$F:$F, $F224, Aux_Totales!$A:$A, Aperturas!$A$2), 0))</f>
        <v/>
      </c>
      <c r="SQK224" s="21" t="str">
        <f>IF(SQK220 = "", "", IFERROR(SQK220 / SUMIFS(Aux_Totales!$N:$N, Aux_Totales!$F:$F, $F224, Aux_Totales!$A:$A, Aperturas!$A$2), 0))</f>
        <v/>
      </c>
      <c r="SQL224" s="21" t="str">
        <f>IF(SQL220 = "", "", IFERROR(SQL220 / SUMIFS(Aux_Totales!$N:$N, Aux_Totales!$F:$F, $F224, Aux_Totales!$A:$A, Aperturas!$A$2), 0))</f>
        <v/>
      </c>
      <c r="SQM224" s="21" t="str">
        <f>IF(SQM220 = "", "", IFERROR(SQM220 / SUMIFS(Aux_Totales!$N:$N, Aux_Totales!$F:$F, $F224, Aux_Totales!$A:$A, Aperturas!$A$2), 0))</f>
        <v/>
      </c>
      <c r="SQN224" s="21" t="str">
        <f>IF(SQN220 = "", "", IFERROR(SQN220 / SUMIFS(Aux_Totales!$N:$N, Aux_Totales!$F:$F, $F224, Aux_Totales!$A:$A, Aperturas!$A$2), 0))</f>
        <v/>
      </c>
      <c r="SQO224" s="21" t="str">
        <f>IF(SQO220 = "", "", IFERROR(SQO220 / SUMIFS(Aux_Totales!$N:$N, Aux_Totales!$F:$F, $F224, Aux_Totales!$A:$A, Aperturas!$A$2), 0))</f>
        <v/>
      </c>
      <c r="SQP224" s="21" t="str">
        <f>IF(SQP220 = "", "", IFERROR(SQP220 / SUMIFS(Aux_Totales!$N:$N, Aux_Totales!$F:$F, $F224, Aux_Totales!$A:$A, Aperturas!$A$2), 0))</f>
        <v/>
      </c>
      <c r="SQQ224" s="21" t="str">
        <f>IF(SQQ220 = "", "", IFERROR(SQQ220 / SUMIFS(Aux_Totales!$N:$N, Aux_Totales!$F:$F, $F224, Aux_Totales!$A:$A, Aperturas!$A$2), 0))</f>
        <v/>
      </c>
      <c r="SQR224" s="21" t="str">
        <f>IF(SQR220 = "", "", IFERROR(SQR220 / SUMIFS(Aux_Totales!$N:$N, Aux_Totales!$F:$F, $F224, Aux_Totales!$A:$A, Aperturas!$A$2), 0))</f>
        <v/>
      </c>
      <c r="SQS224" s="21" t="str">
        <f>IF(SQS220 = "", "", IFERROR(SQS220 / SUMIFS(Aux_Totales!$N:$N, Aux_Totales!$F:$F, $F224, Aux_Totales!$A:$A, Aperturas!$A$2), 0))</f>
        <v/>
      </c>
      <c r="SQT224" s="21" t="str">
        <f>IF(SQT220 = "", "", IFERROR(SQT220 / SUMIFS(Aux_Totales!$N:$N, Aux_Totales!$F:$F, $F224, Aux_Totales!$A:$A, Aperturas!$A$2), 0))</f>
        <v/>
      </c>
      <c r="SQU224" s="21" t="str">
        <f>IF(SQU220 = "", "", IFERROR(SQU220 / SUMIFS(Aux_Totales!$N:$N, Aux_Totales!$F:$F, $F224, Aux_Totales!$A:$A, Aperturas!$A$2), 0))</f>
        <v/>
      </c>
      <c r="SQV224" s="21" t="str">
        <f>IF(SQV220 = "", "", IFERROR(SQV220 / SUMIFS(Aux_Totales!$N:$N, Aux_Totales!$F:$F, $F224, Aux_Totales!$A:$A, Aperturas!$A$2), 0))</f>
        <v/>
      </c>
      <c r="SQW224" s="21" t="str">
        <f>IF(SQW220 = "", "", IFERROR(SQW220 / SUMIFS(Aux_Totales!$N:$N, Aux_Totales!$F:$F, $F224, Aux_Totales!$A:$A, Aperturas!$A$2), 0))</f>
        <v/>
      </c>
      <c r="SQX224" s="21" t="str">
        <f>IF(SQX220 = "", "", IFERROR(SQX220 / SUMIFS(Aux_Totales!$N:$N, Aux_Totales!$F:$F, $F224, Aux_Totales!$A:$A, Aperturas!$A$2), 0))</f>
        <v/>
      </c>
      <c r="SQY224" s="21" t="str">
        <f>IF(SQY220 = "", "", IFERROR(SQY220 / SUMIFS(Aux_Totales!$N:$N, Aux_Totales!$F:$F, $F224, Aux_Totales!$A:$A, Aperturas!$A$2), 0))</f>
        <v/>
      </c>
      <c r="SQZ224" s="21" t="str">
        <f>IF(SQZ220 = "", "", IFERROR(SQZ220 / SUMIFS(Aux_Totales!$N:$N, Aux_Totales!$F:$F, $F224, Aux_Totales!$A:$A, Aperturas!$A$2), 0))</f>
        <v/>
      </c>
      <c r="SRA224" s="21" t="str">
        <f>IF(SRA220 = "", "", IFERROR(SRA220 / SUMIFS(Aux_Totales!$N:$N, Aux_Totales!$F:$F, $F224, Aux_Totales!$A:$A, Aperturas!$A$2), 0))</f>
        <v/>
      </c>
      <c r="SRB224" s="21" t="str">
        <f>IF(SRB220 = "", "", IFERROR(SRB220 / SUMIFS(Aux_Totales!$N:$N, Aux_Totales!$F:$F, $F224, Aux_Totales!$A:$A, Aperturas!$A$2), 0))</f>
        <v/>
      </c>
      <c r="SRC224" s="21" t="str">
        <f>IF(SRC220 = "", "", IFERROR(SRC220 / SUMIFS(Aux_Totales!$N:$N, Aux_Totales!$F:$F, $F224, Aux_Totales!$A:$A, Aperturas!$A$2), 0))</f>
        <v/>
      </c>
      <c r="SRD224" s="21" t="str">
        <f>IF(SRD220 = "", "", IFERROR(SRD220 / SUMIFS(Aux_Totales!$N:$N, Aux_Totales!$F:$F, $F224, Aux_Totales!$A:$A, Aperturas!$A$2), 0))</f>
        <v/>
      </c>
      <c r="SRE224" s="21" t="str">
        <f>IF(SRE220 = "", "", IFERROR(SRE220 / SUMIFS(Aux_Totales!$N:$N, Aux_Totales!$F:$F, $F224, Aux_Totales!$A:$A, Aperturas!$A$2), 0))</f>
        <v/>
      </c>
      <c r="SRF224" s="21" t="str">
        <f>IF(SRF220 = "", "", IFERROR(SRF220 / SUMIFS(Aux_Totales!$N:$N, Aux_Totales!$F:$F, $F224, Aux_Totales!$A:$A, Aperturas!$A$2), 0))</f>
        <v/>
      </c>
      <c r="SRG224" s="21" t="str">
        <f>IF(SRG220 = "", "", IFERROR(SRG220 / SUMIFS(Aux_Totales!$N:$N, Aux_Totales!$F:$F, $F224, Aux_Totales!$A:$A, Aperturas!$A$2), 0))</f>
        <v/>
      </c>
      <c r="SRH224" s="21" t="str">
        <f>IF(SRH220 = "", "", IFERROR(SRH220 / SUMIFS(Aux_Totales!$N:$N, Aux_Totales!$F:$F, $F224, Aux_Totales!$A:$A, Aperturas!$A$2), 0))</f>
        <v/>
      </c>
      <c r="SRI224" s="21" t="str">
        <f>IF(SRI220 = "", "", IFERROR(SRI220 / SUMIFS(Aux_Totales!$N:$N, Aux_Totales!$F:$F, $F224, Aux_Totales!$A:$A, Aperturas!$A$2), 0))</f>
        <v/>
      </c>
      <c r="SRJ224" s="21" t="str">
        <f>IF(SRJ220 = "", "", IFERROR(SRJ220 / SUMIFS(Aux_Totales!$N:$N, Aux_Totales!$F:$F, $F224, Aux_Totales!$A:$A, Aperturas!$A$2), 0))</f>
        <v/>
      </c>
      <c r="SRK224" s="21" t="str">
        <f>IF(SRK220 = "", "", IFERROR(SRK220 / SUMIFS(Aux_Totales!$N:$N, Aux_Totales!$F:$F, $F224, Aux_Totales!$A:$A, Aperturas!$A$2), 0))</f>
        <v/>
      </c>
      <c r="SRL224" s="21" t="str">
        <f>IF(SRL220 = "", "", IFERROR(SRL220 / SUMIFS(Aux_Totales!$N:$N, Aux_Totales!$F:$F, $F224, Aux_Totales!$A:$A, Aperturas!$A$2), 0))</f>
        <v/>
      </c>
      <c r="SRM224" s="21" t="str">
        <f>IF(SRM220 = "", "", IFERROR(SRM220 / SUMIFS(Aux_Totales!$N:$N, Aux_Totales!$F:$F, $F224, Aux_Totales!$A:$A, Aperturas!$A$2), 0))</f>
        <v/>
      </c>
      <c r="SRN224" s="21" t="str">
        <f>IF(SRN220 = "", "", IFERROR(SRN220 / SUMIFS(Aux_Totales!$N:$N, Aux_Totales!$F:$F, $F224, Aux_Totales!$A:$A, Aperturas!$A$2), 0))</f>
        <v/>
      </c>
      <c r="SRO224" s="21" t="str">
        <f>IF(SRO220 = "", "", IFERROR(SRO220 / SUMIFS(Aux_Totales!$N:$N, Aux_Totales!$F:$F, $F224, Aux_Totales!$A:$A, Aperturas!$A$2), 0))</f>
        <v/>
      </c>
      <c r="SRP224" s="21" t="str">
        <f>IF(SRP220 = "", "", IFERROR(SRP220 / SUMIFS(Aux_Totales!$N:$N, Aux_Totales!$F:$F, $F224, Aux_Totales!$A:$A, Aperturas!$A$2), 0))</f>
        <v/>
      </c>
      <c r="SRQ224" s="21" t="str">
        <f>IF(SRQ220 = "", "", IFERROR(SRQ220 / SUMIFS(Aux_Totales!$N:$N, Aux_Totales!$F:$F, $F224, Aux_Totales!$A:$A, Aperturas!$A$2), 0))</f>
        <v/>
      </c>
      <c r="SRR224" s="21" t="str">
        <f>IF(SRR220 = "", "", IFERROR(SRR220 / SUMIFS(Aux_Totales!$N:$N, Aux_Totales!$F:$F, $F224, Aux_Totales!$A:$A, Aperturas!$A$2), 0))</f>
        <v/>
      </c>
      <c r="SRS224" s="21" t="str">
        <f>IF(SRS220 = "", "", IFERROR(SRS220 / SUMIFS(Aux_Totales!$N:$N, Aux_Totales!$F:$F, $F224, Aux_Totales!$A:$A, Aperturas!$A$2), 0))</f>
        <v/>
      </c>
      <c r="SRT224" s="21" t="str">
        <f>IF(SRT220 = "", "", IFERROR(SRT220 / SUMIFS(Aux_Totales!$N:$N, Aux_Totales!$F:$F, $F224, Aux_Totales!$A:$A, Aperturas!$A$2), 0))</f>
        <v/>
      </c>
      <c r="SRU224" s="21" t="str">
        <f>IF(SRU220 = "", "", IFERROR(SRU220 / SUMIFS(Aux_Totales!$N:$N, Aux_Totales!$F:$F, $F224, Aux_Totales!$A:$A, Aperturas!$A$2), 0))</f>
        <v/>
      </c>
      <c r="SRV224" s="21" t="str">
        <f>IF(SRV220 = "", "", IFERROR(SRV220 / SUMIFS(Aux_Totales!$N:$N, Aux_Totales!$F:$F, $F224, Aux_Totales!$A:$A, Aperturas!$A$2), 0))</f>
        <v/>
      </c>
      <c r="SRW224" s="21" t="str">
        <f>IF(SRW220 = "", "", IFERROR(SRW220 / SUMIFS(Aux_Totales!$N:$N, Aux_Totales!$F:$F, $F224, Aux_Totales!$A:$A, Aperturas!$A$2), 0))</f>
        <v/>
      </c>
      <c r="SRX224" s="21" t="str">
        <f>IF(SRX220 = "", "", IFERROR(SRX220 / SUMIFS(Aux_Totales!$N:$N, Aux_Totales!$F:$F, $F224, Aux_Totales!$A:$A, Aperturas!$A$2), 0))</f>
        <v/>
      </c>
      <c r="SRY224" s="21" t="str">
        <f>IF(SRY220 = "", "", IFERROR(SRY220 / SUMIFS(Aux_Totales!$N:$N, Aux_Totales!$F:$F, $F224, Aux_Totales!$A:$A, Aperturas!$A$2), 0))</f>
        <v/>
      </c>
      <c r="SRZ224" s="21" t="str">
        <f>IF(SRZ220 = "", "", IFERROR(SRZ220 / SUMIFS(Aux_Totales!$N:$N, Aux_Totales!$F:$F, $F224, Aux_Totales!$A:$A, Aperturas!$A$2), 0))</f>
        <v/>
      </c>
      <c r="SSA224" s="21" t="str">
        <f>IF(SSA220 = "", "", IFERROR(SSA220 / SUMIFS(Aux_Totales!$N:$N, Aux_Totales!$F:$F, $F224, Aux_Totales!$A:$A, Aperturas!$A$2), 0))</f>
        <v/>
      </c>
      <c r="SSB224" s="21" t="str">
        <f>IF(SSB220 = "", "", IFERROR(SSB220 / SUMIFS(Aux_Totales!$N:$N, Aux_Totales!$F:$F, $F224, Aux_Totales!$A:$A, Aperturas!$A$2), 0))</f>
        <v/>
      </c>
      <c r="SSC224" s="21" t="str">
        <f>IF(SSC220 = "", "", IFERROR(SSC220 / SUMIFS(Aux_Totales!$N:$N, Aux_Totales!$F:$F, $F224, Aux_Totales!$A:$A, Aperturas!$A$2), 0))</f>
        <v/>
      </c>
      <c r="SSD224" s="21" t="str">
        <f>IF(SSD220 = "", "", IFERROR(SSD220 / SUMIFS(Aux_Totales!$N:$N, Aux_Totales!$F:$F, $F224, Aux_Totales!$A:$A, Aperturas!$A$2), 0))</f>
        <v/>
      </c>
      <c r="SSE224" s="21" t="str">
        <f>IF(SSE220 = "", "", IFERROR(SSE220 / SUMIFS(Aux_Totales!$N:$N, Aux_Totales!$F:$F, $F224, Aux_Totales!$A:$A, Aperturas!$A$2), 0))</f>
        <v/>
      </c>
      <c r="SSF224" s="21" t="str">
        <f>IF(SSF220 = "", "", IFERROR(SSF220 / SUMIFS(Aux_Totales!$N:$N, Aux_Totales!$F:$F, $F224, Aux_Totales!$A:$A, Aperturas!$A$2), 0))</f>
        <v/>
      </c>
      <c r="SSG224" s="21" t="str">
        <f>IF(SSG220 = "", "", IFERROR(SSG220 / SUMIFS(Aux_Totales!$N:$N, Aux_Totales!$F:$F, $F224, Aux_Totales!$A:$A, Aperturas!$A$2), 0))</f>
        <v/>
      </c>
      <c r="SSH224" s="21" t="str">
        <f>IF(SSH220 = "", "", IFERROR(SSH220 / SUMIFS(Aux_Totales!$N:$N, Aux_Totales!$F:$F, $F224, Aux_Totales!$A:$A, Aperturas!$A$2), 0))</f>
        <v/>
      </c>
      <c r="SSI224" s="21" t="str">
        <f>IF(SSI220 = "", "", IFERROR(SSI220 / SUMIFS(Aux_Totales!$N:$N, Aux_Totales!$F:$F, $F224, Aux_Totales!$A:$A, Aperturas!$A$2), 0))</f>
        <v/>
      </c>
      <c r="SSJ224" s="21" t="str">
        <f>IF(SSJ220 = "", "", IFERROR(SSJ220 / SUMIFS(Aux_Totales!$N:$N, Aux_Totales!$F:$F, $F224, Aux_Totales!$A:$A, Aperturas!$A$2), 0))</f>
        <v/>
      </c>
      <c r="SSK224" s="21" t="str">
        <f>IF(SSK220 = "", "", IFERROR(SSK220 / SUMIFS(Aux_Totales!$N:$N, Aux_Totales!$F:$F, $F224, Aux_Totales!$A:$A, Aperturas!$A$2), 0))</f>
        <v/>
      </c>
      <c r="SSL224" s="21" t="str">
        <f>IF(SSL220 = "", "", IFERROR(SSL220 / SUMIFS(Aux_Totales!$N:$N, Aux_Totales!$F:$F, $F224, Aux_Totales!$A:$A, Aperturas!$A$2), 0))</f>
        <v/>
      </c>
      <c r="SSM224" s="21" t="str">
        <f>IF(SSM220 = "", "", IFERROR(SSM220 / SUMIFS(Aux_Totales!$N:$N, Aux_Totales!$F:$F, $F224, Aux_Totales!$A:$A, Aperturas!$A$2), 0))</f>
        <v/>
      </c>
      <c r="SSN224" s="21" t="str">
        <f>IF(SSN220 = "", "", IFERROR(SSN220 / SUMIFS(Aux_Totales!$N:$N, Aux_Totales!$F:$F, $F224, Aux_Totales!$A:$A, Aperturas!$A$2), 0))</f>
        <v/>
      </c>
      <c r="SSO224" s="21" t="str">
        <f>IF(SSO220 = "", "", IFERROR(SSO220 / SUMIFS(Aux_Totales!$N:$N, Aux_Totales!$F:$F, $F224, Aux_Totales!$A:$A, Aperturas!$A$2), 0))</f>
        <v/>
      </c>
      <c r="SSP224" s="21" t="str">
        <f>IF(SSP220 = "", "", IFERROR(SSP220 / SUMIFS(Aux_Totales!$N:$N, Aux_Totales!$F:$F, $F224, Aux_Totales!$A:$A, Aperturas!$A$2), 0))</f>
        <v/>
      </c>
      <c r="SSQ224" s="21" t="str">
        <f>IF(SSQ220 = "", "", IFERROR(SSQ220 / SUMIFS(Aux_Totales!$N:$N, Aux_Totales!$F:$F, $F224, Aux_Totales!$A:$A, Aperturas!$A$2), 0))</f>
        <v/>
      </c>
      <c r="SSR224" s="21" t="str">
        <f>IF(SSR220 = "", "", IFERROR(SSR220 / SUMIFS(Aux_Totales!$N:$N, Aux_Totales!$F:$F, $F224, Aux_Totales!$A:$A, Aperturas!$A$2), 0))</f>
        <v/>
      </c>
      <c r="SSS224" s="21" t="str">
        <f>IF(SSS220 = "", "", IFERROR(SSS220 / SUMIFS(Aux_Totales!$N:$N, Aux_Totales!$F:$F, $F224, Aux_Totales!$A:$A, Aperturas!$A$2), 0))</f>
        <v/>
      </c>
      <c r="SST224" s="21" t="str">
        <f>IF(SST220 = "", "", IFERROR(SST220 / SUMIFS(Aux_Totales!$N:$N, Aux_Totales!$F:$F, $F224, Aux_Totales!$A:$A, Aperturas!$A$2), 0))</f>
        <v/>
      </c>
      <c r="SSU224" s="21" t="str">
        <f>IF(SSU220 = "", "", IFERROR(SSU220 / SUMIFS(Aux_Totales!$N:$N, Aux_Totales!$F:$F, $F224, Aux_Totales!$A:$A, Aperturas!$A$2), 0))</f>
        <v/>
      </c>
      <c r="SSV224" s="21" t="str">
        <f>IF(SSV220 = "", "", IFERROR(SSV220 / SUMIFS(Aux_Totales!$N:$N, Aux_Totales!$F:$F, $F224, Aux_Totales!$A:$A, Aperturas!$A$2), 0))</f>
        <v/>
      </c>
      <c r="SSW224" s="21" t="str">
        <f>IF(SSW220 = "", "", IFERROR(SSW220 / SUMIFS(Aux_Totales!$N:$N, Aux_Totales!$F:$F, $F224, Aux_Totales!$A:$A, Aperturas!$A$2), 0))</f>
        <v/>
      </c>
      <c r="SSX224" s="21" t="str">
        <f>IF(SSX220 = "", "", IFERROR(SSX220 / SUMIFS(Aux_Totales!$N:$N, Aux_Totales!$F:$F, $F224, Aux_Totales!$A:$A, Aperturas!$A$2), 0))</f>
        <v/>
      </c>
      <c r="SSY224" s="21" t="str">
        <f>IF(SSY220 = "", "", IFERROR(SSY220 / SUMIFS(Aux_Totales!$N:$N, Aux_Totales!$F:$F, $F224, Aux_Totales!$A:$A, Aperturas!$A$2), 0))</f>
        <v/>
      </c>
      <c r="SSZ224" s="21" t="str">
        <f>IF(SSZ220 = "", "", IFERROR(SSZ220 / SUMIFS(Aux_Totales!$N:$N, Aux_Totales!$F:$F, $F224, Aux_Totales!$A:$A, Aperturas!$A$2), 0))</f>
        <v/>
      </c>
      <c r="STA224" s="21" t="str">
        <f>IF(STA220 = "", "", IFERROR(STA220 / SUMIFS(Aux_Totales!$N:$N, Aux_Totales!$F:$F, $F224, Aux_Totales!$A:$A, Aperturas!$A$2), 0))</f>
        <v/>
      </c>
      <c r="STB224" s="21" t="str">
        <f>IF(STB220 = "", "", IFERROR(STB220 / SUMIFS(Aux_Totales!$N:$N, Aux_Totales!$F:$F, $F224, Aux_Totales!$A:$A, Aperturas!$A$2), 0))</f>
        <v/>
      </c>
      <c r="STC224" s="21" t="str">
        <f>IF(STC220 = "", "", IFERROR(STC220 / SUMIFS(Aux_Totales!$N:$N, Aux_Totales!$F:$F, $F224, Aux_Totales!$A:$A, Aperturas!$A$2), 0))</f>
        <v/>
      </c>
      <c r="STD224" s="21" t="str">
        <f>IF(STD220 = "", "", IFERROR(STD220 / SUMIFS(Aux_Totales!$N:$N, Aux_Totales!$F:$F, $F224, Aux_Totales!$A:$A, Aperturas!$A$2), 0))</f>
        <v/>
      </c>
      <c r="STE224" s="21" t="str">
        <f>IF(STE220 = "", "", IFERROR(STE220 / SUMIFS(Aux_Totales!$N:$N, Aux_Totales!$F:$F, $F224, Aux_Totales!$A:$A, Aperturas!$A$2), 0))</f>
        <v/>
      </c>
      <c r="STF224" s="21" t="str">
        <f>IF(STF220 = "", "", IFERROR(STF220 / SUMIFS(Aux_Totales!$N:$N, Aux_Totales!$F:$F, $F224, Aux_Totales!$A:$A, Aperturas!$A$2), 0))</f>
        <v/>
      </c>
      <c r="STG224" s="21" t="str">
        <f>IF(STG220 = "", "", IFERROR(STG220 / SUMIFS(Aux_Totales!$N:$N, Aux_Totales!$F:$F, $F224, Aux_Totales!$A:$A, Aperturas!$A$2), 0))</f>
        <v/>
      </c>
      <c r="STH224" s="21" t="str">
        <f>IF(STH220 = "", "", IFERROR(STH220 / SUMIFS(Aux_Totales!$N:$N, Aux_Totales!$F:$F, $F224, Aux_Totales!$A:$A, Aperturas!$A$2), 0))</f>
        <v/>
      </c>
      <c r="STI224" s="21" t="str">
        <f>IF(STI220 = "", "", IFERROR(STI220 / SUMIFS(Aux_Totales!$N:$N, Aux_Totales!$F:$F, $F224, Aux_Totales!$A:$A, Aperturas!$A$2), 0))</f>
        <v/>
      </c>
      <c r="STJ224" s="21" t="str">
        <f>IF(STJ220 = "", "", IFERROR(STJ220 / SUMIFS(Aux_Totales!$N:$N, Aux_Totales!$F:$F, $F224, Aux_Totales!$A:$A, Aperturas!$A$2), 0))</f>
        <v/>
      </c>
      <c r="STK224" s="21" t="str">
        <f>IF(STK220 = "", "", IFERROR(STK220 / SUMIFS(Aux_Totales!$N:$N, Aux_Totales!$F:$F, $F224, Aux_Totales!$A:$A, Aperturas!$A$2), 0))</f>
        <v/>
      </c>
      <c r="STL224" s="21" t="str">
        <f>IF(STL220 = "", "", IFERROR(STL220 / SUMIFS(Aux_Totales!$N:$N, Aux_Totales!$F:$F, $F224, Aux_Totales!$A:$A, Aperturas!$A$2), 0))</f>
        <v/>
      </c>
      <c r="STM224" s="21" t="str">
        <f>IF(STM220 = "", "", IFERROR(STM220 / SUMIFS(Aux_Totales!$N:$N, Aux_Totales!$F:$F, $F224, Aux_Totales!$A:$A, Aperturas!$A$2), 0))</f>
        <v/>
      </c>
      <c r="STN224" s="21" t="str">
        <f>IF(STN220 = "", "", IFERROR(STN220 / SUMIFS(Aux_Totales!$N:$N, Aux_Totales!$F:$F, $F224, Aux_Totales!$A:$A, Aperturas!$A$2), 0))</f>
        <v/>
      </c>
      <c r="STO224" s="21" t="str">
        <f>IF(STO220 = "", "", IFERROR(STO220 / SUMIFS(Aux_Totales!$N:$N, Aux_Totales!$F:$F, $F224, Aux_Totales!$A:$A, Aperturas!$A$2), 0))</f>
        <v/>
      </c>
      <c r="STP224" s="21" t="str">
        <f>IF(STP220 = "", "", IFERROR(STP220 / SUMIFS(Aux_Totales!$N:$N, Aux_Totales!$F:$F, $F224, Aux_Totales!$A:$A, Aperturas!$A$2), 0))</f>
        <v/>
      </c>
      <c r="STQ224" s="21" t="str">
        <f>IF(STQ220 = "", "", IFERROR(STQ220 / SUMIFS(Aux_Totales!$N:$N, Aux_Totales!$F:$F, $F224, Aux_Totales!$A:$A, Aperturas!$A$2), 0))</f>
        <v/>
      </c>
      <c r="STR224" s="21" t="str">
        <f>IF(STR220 = "", "", IFERROR(STR220 / SUMIFS(Aux_Totales!$N:$N, Aux_Totales!$F:$F, $F224, Aux_Totales!$A:$A, Aperturas!$A$2), 0))</f>
        <v/>
      </c>
      <c r="STS224" s="21" t="str">
        <f>IF(STS220 = "", "", IFERROR(STS220 / SUMIFS(Aux_Totales!$N:$N, Aux_Totales!$F:$F, $F224, Aux_Totales!$A:$A, Aperturas!$A$2), 0))</f>
        <v/>
      </c>
      <c r="STT224" s="21" t="str">
        <f>IF(STT220 = "", "", IFERROR(STT220 / SUMIFS(Aux_Totales!$N:$N, Aux_Totales!$F:$F, $F224, Aux_Totales!$A:$A, Aperturas!$A$2), 0))</f>
        <v/>
      </c>
      <c r="STU224" s="21" t="str">
        <f>IF(STU220 = "", "", IFERROR(STU220 / SUMIFS(Aux_Totales!$N:$N, Aux_Totales!$F:$F, $F224, Aux_Totales!$A:$A, Aperturas!$A$2), 0))</f>
        <v/>
      </c>
      <c r="STV224" s="21" t="str">
        <f>IF(STV220 = "", "", IFERROR(STV220 / SUMIFS(Aux_Totales!$N:$N, Aux_Totales!$F:$F, $F224, Aux_Totales!$A:$A, Aperturas!$A$2), 0))</f>
        <v/>
      </c>
      <c r="STW224" s="21" t="str">
        <f>IF(STW220 = "", "", IFERROR(STW220 / SUMIFS(Aux_Totales!$N:$N, Aux_Totales!$F:$F, $F224, Aux_Totales!$A:$A, Aperturas!$A$2), 0))</f>
        <v/>
      </c>
      <c r="STX224" s="21" t="str">
        <f>IF(STX220 = "", "", IFERROR(STX220 / SUMIFS(Aux_Totales!$N:$N, Aux_Totales!$F:$F, $F224, Aux_Totales!$A:$A, Aperturas!$A$2), 0))</f>
        <v/>
      </c>
      <c r="STY224" s="21" t="str">
        <f>IF(STY220 = "", "", IFERROR(STY220 / SUMIFS(Aux_Totales!$N:$N, Aux_Totales!$F:$F, $F224, Aux_Totales!$A:$A, Aperturas!$A$2), 0))</f>
        <v/>
      </c>
      <c r="STZ224" s="21" t="str">
        <f>IF(STZ220 = "", "", IFERROR(STZ220 / SUMIFS(Aux_Totales!$N:$N, Aux_Totales!$F:$F, $F224, Aux_Totales!$A:$A, Aperturas!$A$2), 0))</f>
        <v/>
      </c>
      <c r="SUA224" s="21" t="str">
        <f>IF(SUA220 = "", "", IFERROR(SUA220 / SUMIFS(Aux_Totales!$N:$N, Aux_Totales!$F:$F, $F224, Aux_Totales!$A:$A, Aperturas!$A$2), 0))</f>
        <v/>
      </c>
      <c r="SUB224" s="21" t="str">
        <f>IF(SUB220 = "", "", IFERROR(SUB220 / SUMIFS(Aux_Totales!$N:$N, Aux_Totales!$F:$F, $F224, Aux_Totales!$A:$A, Aperturas!$A$2), 0))</f>
        <v/>
      </c>
      <c r="SUC224" s="21" t="str">
        <f>IF(SUC220 = "", "", IFERROR(SUC220 / SUMIFS(Aux_Totales!$N:$N, Aux_Totales!$F:$F, $F224, Aux_Totales!$A:$A, Aperturas!$A$2), 0))</f>
        <v/>
      </c>
      <c r="SUD224" s="21" t="str">
        <f>IF(SUD220 = "", "", IFERROR(SUD220 / SUMIFS(Aux_Totales!$N:$N, Aux_Totales!$F:$F, $F224, Aux_Totales!$A:$A, Aperturas!$A$2), 0))</f>
        <v/>
      </c>
      <c r="SUE224" s="21" t="str">
        <f>IF(SUE220 = "", "", IFERROR(SUE220 / SUMIFS(Aux_Totales!$N:$N, Aux_Totales!$F:$F, $F224, Aux_Totales!$A:$A, Aperturas!$A$2), 0))</f>
        <v/>
      </c>
      <c r="SUF224" s="21" t="str">
        <f>IF(SUF220 = "", "", IFERROR(SUF220 / SUMIFS(Aux_Totales!$N:$N, Aux_Totales!$F:$F, $F224, Aux_Totales!$A:$A, Aperturas!$A$2), 0))</f>
        <v/>
      </c>
      <c r="SUG224" s="21" t="str">
        <f>IF(SUG220 = "", "", IFERROR(SUG220 / SUMIFS(Aux_Totales!$N:$N, Aux_Totales!$F:$F, $F224, Aux_Totales!$A:$A, Aperturas!$A$2), 0))</f>
        <v/>
      </c>
      <c r="SUH224" s="21" t="str">
        <f>IF(SUH220 = "", "", IFERROR(SUH220 / SUMIFS(Aux_Totales!$N:$N, Aux_Totales!$F:$F, $F224, Aux_Totales!$A:$A, Aperturas!$A$2), 0))</f>
        <v/>
      </c>
      <c r="SUI224" s="21" t="str">
        <f>IF(SUI220 = "", "", IFERROR(SUI220 / SUMIFS(Aux_Totales!$N:$N, Aux_Totales!$F:$F, $F224, Aux_Totales!$A:$A, Aperturas!$A$2), 0))</f>
        <v/>
      </c>
      <c r="SUJ224" s="21" t="str">
        <f>IF(SUJ220 = "", "", IFERROR(SUJ220 / SUMIFS(Aux_Totales!$N:$N, Aux_Totales!$F:$F, $F224, Aux_Totales!$A:$A, Aperturas!$A$2), 0))</f>
        <v/>
      </c>
      <c r="SUK224" s="21" t="str">
        <f>IF(SUK220 = "", "", IFERROR(SUK220 / SUMIFS(Aux_Totales!$N:$N, Aux_Totales!$F:$F, $F224, Aux_Totales!$A:$A, Aperturas!$A$2), 0))</f>
        <v/>
      </c>
      <c r="SUL224" s="21" t="str">
        <f>IF(SUL220 = "", "", IFERROR(SUL220 / SUMIFS(Aux_Totales!$N:$N, Aux_Totales!$F:$F, $F224, Aux_Totales!$A:$A, Aperturas!$A$2), 0))</f>
        <v/>
      </c>
      <c r="SUM224" s="21" t="str">
        <f>IF(SUM220 = "", "", IFERROR(SUM220 / SUMIFS(Aux_Totales!$N:$N, Aux_Totales!$F:$F, $F224, Aux_Totales!$A:$A, Aperturas!$A$2), 0))</f>
        <v/>
      </c>
      <c r="SUN224" s="21" t="str">
        <f>IF(SUN220 = "", "", IFERROR(SUN220 / SUMIFS(Aux_Totales!$N:$N, Aux_Totales!$F:$F, $F224, Aux_Totales!$A:$A, Aperturas!$A$2), 0))</f>
        <v/>
      </c>
      <c r="SUO224" s="21" t="str">
        <f>IF(SUO220 = "", "", IFERROR(SUO220 / SUMIFS(Aux_Totales!$N:$N, Aux_Totales!$F:$F, $F224, Aux_Totales!$A:$A, Aperturas!$A$2), 0))</f>
        <v/>
      </c>
      <c r="SUP224" s="21" t="str">
        <f>IF(SUP220 = "", "", IFERROR(SUP220 / SUMIFS(Aux_Totales!$N:$N, Aux_Totales!$F:$F, $F224, Aux_Totales!$A:$A, Aperturas!$A$2), 0))</f>
        <v/>
      </c>
      <c r="SUQ224" s="21" t="str">
        <f>IF(SUQ220 = "", "", IFERROR(SUQ220 / SUMIFS(Aux_Totales!$N:$N, Aux_Totales!$F:$F, $F224, Aux_Totales!$A:$A, Aperturas!$A$2), 0))</f>
        <v/>
      </c>
      <c r="SUR224" s="21" t="str">
        <f>IF(SUR220 = "", "", IFERROR(SUR220 / SUMIFS(Aux_Totales!$N:$N, Aux_Totales!$F:$F, $F224, Aux_Totales!$A:$A, Aperturas!$A$2), 0))</f>
        <v/>
      </c>
      <c r="SUS224" s="21" t="str">
        <f>IF(SUS220 = "", "", IFERROR(SUS220 / SUMIFS(Aux_Totales!$N:$N, Aux_Totales!$F:$F, $F224, Aux_Totales!$A:$A, Aperturas!$A$2), 0))</f>
        <v/>
      </c>
      <c r="SUT224" s="21" t="str">
        <f>IF(SUT220 = "", "", IFERROR(SUT220 / SUMIFS(Aux_Totales!$N:$N, Aux_Totales!$F:$F, $F224, Aux_Totales!$A:$A, Aperturas!$A$2), 0))</f>
        <v/>
      </c>
      <c r="SUU224" s="21" t="str">
        <f>IF(SUU220 = "", "", IFERROR(SUU220 / SUMIFS(Aux_Totales!$N:$N, Aux_Totales!$F:$F, $F224, Aux_Totales!$A:$A, Aperturas!$A$2), 0))</f>
        <v/>
      </c>
      <c r="SUV224" s="21" t="str">
        <f>IF(SUV220 = "", "", IFERROR(SUV220 / SUMIFS(Aux_Totales!$N:$N, Aux_Totales!$F:$F, $F224, Aux_Totales!$A:$A, Aperturas!$A$2), 0))</f>
        <v/>
      </c>
      <c r="SUW224" s="21" t="str">
        <f>IF(SUW220 = "", "", IFERROR(SUW220 / SUMIFS(Aux_Totales!$N:$N, Aux_Totales!$F:$F, $F224, Aux_Totales!$A:$A, Aperturas!$A$2), 0))</f>
        <v/>
      </c>
      <c r="SUX224" s="21" t="str">
        <f>IF(SUX220 = "", "", IFERROR(SUX220 / SUMIFS(Aux_Totales!$N:$N, Aux_Totales!$F:$F, $F224, Aux_Totales!$A:$A, Aperturas!$A$2), 0))</f>
        <v/>
      </c>
      <c r="SUY224" s="21" t="str">
        <f>IF(SUY220 = "", "", IFERROR(SUY220 / SUMIFS(Aux_Totales!$N:$N, Aux_Totales!$F:$F, $F224, Aux_Totales!$A:$A, Aperturas!$A$2), 0))</f>
        <v/>
      </c>
      <c r="SUZ224" s="21" t="str">
        <f>IF(SUZ220 = "", "", IFERROR(SUZ220 / SUMIFS(Aux_Totales!$N:$N, Aux_Totales!$F:$F, $F224, Aux_Totales!$A:$A, Aperturas!$A$2), 0))</f>
        <v/>
      </c>
      <c r="SVA224" s="21" t="str">
        <f>IF(SVA220 = "", "", IFERROR(SVA220 / SUMIFS(Aux_Totales!$N:$N, Aux_Totales!$F:$F, $F224, Aux_Totales!$A:$A, Aperturas!$A$2), 0))</f>
        <v/>
      </c>
      <c r="SVB224" s="21" t="str">
        <f>IF(SVB220 = "", "", IFERROR(SVB220 / SUMIFS(Aux_Totales!$N:$N, Aux_Totales!$F:$F, $F224, Aux_Totales!$A:$A, Aperturas!$A$2), 0))</f>
        <v/>
      </c>
      <c r="SVC224" s="21" t="str">
        <f>IF(SVC220 = "", "", IFERROR(SVC220 / SUMIFS(Aux_Totales!$N:$N, Aux_Totales!$F:$F, $F224, Aux_Totales!$A:$A, Aperturas!$A$2), 0))</f>
        <v/>
      </c>
      <c r="SVD224" s="21" t="str">
        <f>IF(SVD220 = "", "", IFERROR(SVD220 / SUMIFS(Aux_Totales!$N:$N, Aux_Totales!$F:$F, $F224, Aux_Totales!$A:$A, Aperturas!$A$2), 0))</f>
        <v/>
      </c>
      <c r="SVE224" s="21" t="str">
        <f>IF(SVE220 = "", "", IFERROR(SVE220 / SUMIFS(Aux_Totales!$N:$N, Aux_Totales!$F:$F, $F224, Aux_Totales!$A:$A, Aperturas!$A$2), 0))</f>
        <v/>
      </c>
      <c r="SVF224" s="21" t="str">
        <f>IF(SVF220 = "", "", IFERROR(SVF220 / SUMIFS(Aux_Totales!$N:$N, Aux_Totales!$F:$F, $F224, Aux_Totales!$A:$A, Aperturas!$A$2), 0))</f>
        <v/>
      </c>
      <c r="SVG224" s="21" t="str">
        <f>IF(SVG220 = "", "", IFERROR(SVG220 / SUMIFS(Aux_Totales!$N:$N, Aux_Totales!$F:$F, $F224, Aux_Totales!$A:$A, Aperturas!$A$2), 0))</f>
        <v/>
      </c>
      <c r="SVH224" s="21" t="str">
        <f>IF(SVH220 = "", "", IFERROR(SVH220 / SUMIFS(Aux_Totales!$N:$N, Aux_Totales!$F:$F, $F224, Aux_Totales!$A:$A, Aperturas!$A$2), 0))</f>
        <v/>
      </c>
      <c r="SVI224" s="21" t="str">
        <f>IF(SVI220 = "", "", IFERROR(SVI220 / SUMIFS(Aux_Totales!$N:$N, Aux_Totales!$F:$F, $F224, Aux_Totales!$A:$A, Aperturas!$A$2), 0))</f>
        <v/>
      </c>
      <c r="SVJ224" s="21" t="str">
        <f>IF(SVJ220 = "", "", IFERROR(SVJ220 / SUMIFS(Aux_Totales!$N:$N, Aux_Totales!$F:$F, $F224, Aux_Totales!$A:$A, Aperturas!$A$2), 0))</f>
        <v/>
      </c>
      <c r="SVK224" s="21" t="str">
        <f>IF(SVK220 = "", "", IFERROR(SVK220 / SUMIFS(Aux_Totales!$N:$N, Aux_Totales!$F:$F, $F224, Aux_Totales!$A:$A, Aperturas!$A$2), 0))</f>
        <v/>
      </c>
      <c r="SVL224" s="21" t="str">
        <f>IF(SVL220 = "", "", IFERROR(SVL220 / SUMIFS(Aux_Totales!$N:$N, Aux_Totales!$F:$F, $F224, Aux_Totales!$A:$A, Aperturas!$A$2), 0))</f>
        <v/>
      </c>
      <c r="SVM224" s="21" t="str">
        <f>IF(SVM220 = "", "", IFERROR(SVM220 / SUMIFS(Aux_Totales!$N:$N, Aux_Totales!$F:$F, $F224, Aux_Totales!$A:$A, Aperturas!$A$2), 0))</f>
        <v/>
      </c>
      <c r="SVN224" s="21" t="str">
        <f>IF(SVN220 = "", "", IFERROR(SVN220 / SUMIFS(Aux_Totales!$N:$N, Aux_Totales!$F:$F, $F224, Aux_Totales!$A:$A, Aperturas!$A$2), 0))</f>
        <v/>
      </c>
      <c r="SVO224" s="21" t="str">
        <f>IF(SVO220 = "", "", IFERROR(SVO220 / SUMIFS(Aux_Totales!$N:$N, Aux_Totales!$F:$F, $F224, Aux_Totales!$A:$A, Aperturas!$A$2), 0))</f>
        <v/>
      </c>
      <c r="SVP224" s="21" t="str">
        <f>IF(SVP220 = "", "", IFERROR(SVP220 / SUMIFS(Aux_Totales!$N:$N, Aux_Totales!$F:$F, $F224, Aux_Totales!$A:$A, Aperturas!$A$2), 0))</f>
        <v/>
      </c>
      <c r="SVQ224" s="21" t="str">
        <f>IF(SVQ220 = "", "", IFERROR(SVQ220 / SUMIFS(Aux_Totales!$N:$N, Aux_Totales!$F:$F, $F224, Aux_Totales!$A:$A, Aperturas!$A$2), 0))</f>
        <v/>
      </c>
      <c r="SVR224" s="21" t="str">
        <f>IF(SVR220 = "", "", IFERROR(SVR220 / SUMIFS(Aux_Totales!$N:$N, Aux_Totales!$F:$F, $F224, Aux_Totales!$A:$A, Aperturas!$A$2), 0))</f>
        <v/>
      </c>
      <c r="SVS224" s="21" t="str">
        <f>IF(SVS220 = "", "", IFERROR(SVS220 / SUMIFS(Aux_Totales!$N:$N, Aux_Totales!$F:$F, $F224, Aux_Totales!$A:$A, Aperturas!$A$2), 0))</f>
        <v/>
      </c>
      <c r="SVT224" s="21" t="str">
        <f>IF(SVT220 = "", "", IFERROR(SVT220 / SUMIFS(Aux_Totales!$N:$N, Aux_Totales!$F:$F, $F224, Aux_Totales!$A:$A, Aperturas!$A$2), 0))</f>
        <v/>
      </c>
      <c r="SVU224" s="21" t="str">
        <f>IF(SVU220 = "", "", IFERROR(SVU220 / SUMIFS(Aux_Totales!$N:$N, Aux_Totales!$F:$F, $F224, Aux_Totales!$A:$A, Aperturas!$A$2), 0))</f>
        <v/>
      </c>
      <c r="SVV224" s="21" t="str">
        <f>IF(SVV220 = "", "", IFERROR(SVV220 / SUMIFS(Aux_Totales!$N:$N, Aux_Totales!$F:$F, $F224, Aux_Totales!$A:$A, Aperturas!$A$2), 0))</f>
        <v/>
      </c>
      <c r="SVW224" s="21" t="str">
        <f>IF(SVW220 = "", "", IFERROR(SVW220 / SUMIFS(Aux_Totales!$N:$N, Aux_Totales!$F:$F, $F224, Aux_Totales!$A:$A, Aperturas!$A$2), 0))</f>
        <v/>
      </c>
      <c r="SVX224" s="21" t="str">
        <f>IF(SVX220 = "", "", IFERROR(SVX220 / SUMIFS(Aux_Totales!$N:$N, Aux_Totales!$F:$F, $F224, Aux_Totales!$A:$A, Aperturas!$A$2), 0))</f>
        <v/>
      </c>
      <c r="SVY224" s="21" t="str">
        <f>IF(SVY220 = "", "", IFERROR(SVY220 / SUMIFS(Aux_Totales!$N:$N, Aux_Totales!$F:$F, $F224, Aux_Totales!$A:$A, Aperturas!$A$2), 0))</f>
        <v/>
      </c>
      <c r="SVZ224" s="21" t="str">
        <f>IF(SVZ220 = "", "", IFERROR(SVZ220 / SUMIFS(Aux_Totales!$N:$N, Aux_Totales!$F:$F, $F224, Aux_Totales!$A:$A, Aperturas!$A$2), 0))</f>
        <v/>
      </c>
      <c r="SWA224" s="21" t="str">
        <f>IF(SWA220 = "", "", IFERROR(SWA220 / SUMIFS(Aux_Totales!$N:$N, Aux_Totales!$F:$F, $F224, Aux_Totales!$A:$A, Aperturas!$A$2), 0))</f>
        <v/>
      </c>
      <c r="SWB224" s="21" t="str">
        <f>IF(SWB220 = "", "", IFERROR(SWB220 / SUMIFS(Aux_Totales!$N:$N, Aux_Totales!$F:$F, $F224, Aux_Totales!$A:$A, Aperturas!$A$2), 0))</f>
        <v/>
      </c>
      <c r="SWC224" s="21" t="str">
        <f>IF(SWC220 = "", "", IFERROR(SWC220 / SUMIFS(Aux_Totales!$N:$N, Aux_Totales!$F:$F, $F224, Aux_Totales!$A:$A, Aperturas!$A$2), 0))</f>
        <v/>
      </c>
      <c r="SWD224" s="21" t="str">
        <f>IF(SWD220 = "", "", IFERROR(SWD220 / SUMIFS(Aux_Totales!$N:$N, Aux_Totales!$F:$F, $F224, Aux_Totales!$A:$A, Aperturas!$A$2), 0))</f>
        <v/>
      </c>
      <c r="SWE224" s="21" t="str">
        <f>IF(SWE220 = "", "", IFERROR(SWE220 / SUMIFS(Aux_Totales!$N:$N, Aux_Totales!$F:$F, $F224, Aux_Totales!$A:$A, Aperturas!$A$2), 0))</f>
        <v/>
      </c>
      <c r="SWF224" s="21" t="str">
        <f>IF(SWF220 = "", "", IFERROR(SWF220 / SUMIFS(Aux_Totales!$N:$N, Aux_Totales!$F:$F, $F224, Aux_Totales!$A:$A, Aperturas!$A$2), 0))</f>
        <v/>
      </c>
      <c r="SWG224" s="21" t="str">
        <f>IF(SWG220 = "", "", IFERROR(SWG220 / SUMIFS(Aux_Totales!$N:$N, Aux_Totales!$F:$F, $F224, Aux_Totales!$A:$A, Aperturas!$A$2), 0))</f>
        <v/>
      </c>
      <c r="SWH224" s="21" t="str">
        <f>IF(SWH220 = "", "", IFERROR(SWH220 / SUMIFS(Aux_Totales!$N:$N, Aux_Totales!$F:$F, $F224, Aux_Totales!$A:$A, Aperturas!$A$2), 0))</f>
        <v/>
      </c>
      <c r="SWI224" s="21" t="str">
        <f>IF(SWI220 = "", "", IFERROR(SWI220 / SUMIFS(Aux_Totales!$N:$N, Aux_Totales!$F:$F, $F224, Aux_Totales!$A:$A, Aperturas!$A$2), 0))</f>
        <v/>
      </c>
      <c r="SWJ224" s="21" t="str">
        <f>IF(SWJ220 = "", "", IFERROR(SWJ220 / SUMIFS(Aux_Totales!$N:$N, Aux_Totales!$F:$F, $F224, Aux_Totales!$A:$A, Aperturas!$A$2), 0))</f>
        <v/>
      </c>
      <c r="SWK224" s="21" t="str">
        <f>IF(SWK220 = "", "", IFERROR(SWK220 / SUMIFS(Aux_Totales!$N:$N, Aux_Totales!$F:$F, $F224, Aux_Totales!$A:$A, Aperturas!$A$2), 0))</f>
        <v/>
      </c>
      <c r="SWL224" s="21" t="str">
        <f>IF(SWL220 = "", "", IFERROR(SWL220 / SUMIFS(Aux_Totales!$N:$N, Aux_Totales!$F:$F, $F224, Aux_Totales!$A:$A, Aperturas!$A$2), 0))</f>
        <v/>
      </c>
      <c r="SWM224" s="21" t="str">
        <f>IF(SWM220 = "", "", IFERROR(SWM220 / SUMIFS(Aux_Totales!$N:$N, Aux_Totales!$F:$F, $F224, Aux_Totales!$A:$A, Aperturas!$A$2), 0))</f>
        <v/>
      </c>
      <c r="SWN224" s="21" t="str">
        <f>IF(SWN220 = "", "", IFERROR(SWN220 / SUMIFS(Aux_Totales!$N:$N, Aux_Totales!$F:$F, $F224, Aux_Totales!$A:$A, Aperturas!$A$2), 0))</f>
        <v/>
      </c>
      <c r="SWO224" s="21" t="str">
        <f>IF(SWO220 = "", "", IFERROR(SWO220 / SUMIFS(Aux_Totales!$N:$N, Aux_Totales!$F:$F, $F224, Aux_Totales!$A:$A, Aperturas!$A$2), 0))</f>
        <v/>
      </c>
      <c r="SWP224" s="21" t="str">
        <f>IF(SWP220 = "", "", IFERROR(SWP220 / SUMIFS(Aux_Totales!$N:$N, Aux_Totales!$F:$F, $F224, Aux_Totales!$A:$A, Aperturas!$A$2), 0))</f>
        <v/>
      </c>
      <c r="SWQ224" s="21" t="str">
        <f>IF(SWQ220 = "", "", IFERROR(SWQ220 / SUMIFS(Aux_Totales!$N:$N, Aux_Totales!$F:$F, $F224, Aux_Totales!$A:$A, Aperturas!$A$2), 0))</f>
        <v/>
      </c>
      <c r="SWR224" s="21" t="str">
        <f>IF(SWR220 = "", "", IFERROR(SWR220 / SUMIFS(Aux_Totales!$N:$N, Aux_Totales!$F:$F, $F224, Aux_Totales!$A:$A, Aperturas!$A$2), 0))</f>
        <v/>
      </c>
      <c r="SWS224" s="21" t="str">
        <f>IF(SWS220 = "", "", IFERROR(SWS220 / SUMIFS(Aux_Totales!$N:$N, Aux_Totales!$F:$F, $F224, Aux_Totales!$A:$A, Aperturas!$A$2), 0))</f>
        <v/>
      </c>
      <c r="SWT224" s="21" t="str">
        <f>IF(SWT220 = "", "", IFERROR(SWT220 / SUMIFS(Aux_Totales!$N:$N, Aux_Totales!$F:$F, $F224, Aux_Totales!$A:$A, Aperturas!$A$2), 0))</f>
        <v/>
      </c>
      <c r="SWU224" s="21" t="str">
        <f>IF(SWU220 = "", "", IFERROR(SWU220 / SUMIFS(Aux_Totales!$N:$N, Aux_Totales!$F:$F, $F224, Aux_Totales!$A:$A, Aperturas!$A$2), 0))</f>
        <v/>
      </c>
      <c r="SWV224" s="21" t="str">
        <f>IF(SWV220 = "", "", IFERROR(SWV220 / SUMIFS(Aux_Totales!$N:$N, Aux_Totales!$F:$F, $F224, Aux_Totales!$A:$A, Aperturas!$A$2), 0))</f>
        <v/>
      </c>
      <c r="SWW224" s="21" t="str">
        <f>IF(SWW220 = "", "", IFERROR(SWW220 / SUMIFS(Aux_Totales!$N:$N, Aux_Totales!$F:$F, $F224, Aux_Totales!$A:$A, Aperturas!$A$2), 0))</f>
        <v/>
      </c>
      <c r="SWX224" s="21" t="str">
        <f>IF(SWX220 = "", "", IFERROR(SWX220 / SUMIFS(Aux_Totales!$N:$N, Aux_Totales!$F:$F, $F224, Aux_Totales!$A:$A, Aperturas!$A$2), 0))</f>
        <v/>
      </c>
      <c r="SWY224" s="21" t="str">
        <f>IF(SWY220 = "", "", IFERROR(SWY220 / SUMIFS(Aux_Totales!$N:$N, Aux_Totales!$F:$F, $F224, Aux_Totales!$A:$A, Aperturas!$A$2), 0))</f>
        <v/>
      </c>
      <c r="SWZ224" s="21" t="str">
        <f>IF(SWZ220 = "", "", IFERROR(SWZ220 / SUMIFS(Aux_Totales!$N:$N, Aux_Totales!$F:$F, $F224, Aux_Totales!$A:$A, Aperturas!$A$2), 0))</f>
        <v/>
      </c>
      <c r="SXA224" s="21" t="str">
        <f>IF(SXA220 = "", "", IFERROR(SXA220 / SUMIFS(Aux_Totales!$N:$N, Aux_Totales!$F:$F, $F224, Aux_Totales!$A:$A, Aperturas!$A$2), 0))</f>
        <v/>
      </c>
      <c r="SXB224" s="21" t="str">
        <f>IF(SXB220 = "", "", IFERROR(SXB220 / SUMIFS(Aux_Totales!$N:$N, Aux_Totales!$F:$F, $F224, Aux_Totales!$A:$A, Aperturas!$A$2), 0))</f>
        <v/>
      </c>
      <c r="SXC224" s="21" t="str">
        <f>IF(SXC220 = "", "", IFERROR(SXC220 / SUMIFS(Aux_Totales!$N:$N, Aux_Totales!$F:$F, $F224, Aux_Totales!$A:$A, Aperturas!$A$2), 0))</f>
        <v/>
      </c>
      <c r="SXD224" s="21" t="str">
        <f>IF(SXD220 = "", "", IFERROR(SXD220 / SUMIFS(Aux_Totales!$N:$N, Aux_Totales!$F:$F, $F224, Aux_Totales!$A:$A, Aperturas!$A$2), 0))</f>
        <v/>
      </c>
      <c r="SXE224" s="21" t="str">
        <f>IF(SXE220 = "", "", IFERROR(SXE220 / SUMIFS(Aux_Totales!$N:$N, Aux_Totales!$F:$F, $F224, Aux_Totales!$A:$A, Aperturas!$A$2), 0))</f>
        <v/>
      </c>
      <c r="SXF224" s="21" t="str">
        <f>IF(SXF220 = "", "", IFERROR(SXF220 / SUMIFS(Aux_Totales!$N:$N, Aux_Totales!$F:$F, $F224, Aux_Totales!$A:$A, Aperturas!$A$2), 0))</f>
        <v/>
      </c>
      <c r="SXG224" s="21" t="str">
        <f>IF(SXG220 = "", "", IFERROR(SXG220 / SUMIFS(Aux_Totales!$N:$N, Aux_Totales!$F:$F, $F224, Aux_Totales!$A:$A, Aperturas!$A$2), 0))</f>
        <v/>
      </c>
      <c r="SXH224" s="21" t="str">
        <f>IF(SXH220 = "", "", IFERROR(SXH220 / SUMIFS(Aux_Totales!$N:$N, Aux_Totales!$F:$F, $F224, Aux_Totales!$A:$A, Aperturas!$A$2), 0))</f>
        <v/>
      </c>
      <c r="SXI224" s="21" t="str">
        <f>IF(SXI220 = "", "", IFERROR(SXI220 / SUMIFS(Aux_Totales!$N:$N, Aux_Totales!$F:$F, $F224, Aux_Totales!$A:$A, Aperturas!$A$2), 0))</f>
        <v/>
      </c>
      <c r="SXJ224" s="21" t="str">
        <f>IF(SXJ220 = "", "", IFERROR(SXJ220 / SUMIFS(Aux_Totales!$N:$N, Aux_Totales!$F:$F, $F224, Aux_Totales!$A:$A, Aperturas!$A$2), 0))</f>
        <v/>
      </c>
      <c r="SXK224" s="21" t="str">
        <f>IF(SXK220 = "", "", IFERROR(SXK220 / SUMIFS(Aux_Totales!$N:$N, Aux_Totales!$F:$F, $F224, Aux_Totales!$A:$A, Aperturas!$A$2), 0))</f>
        <v/>
      </c>
      <c r="SXL224" s="21" t="str">
        <f>IF(SXL220 = "", "", IFERROR(SXL220 / SUMIFS(Aux_Totales!$N:$N, Aux_Totales!$F:$F, $F224, Aux_Totales!$A:$A, Aperturas!$A$2), 0))</f>
        <v/>
      </c>
      <c r="SXM224" s="21" t="str">
        <f>IF(SXM220 = "", "", IFERROR(SXM220 / SUMIFS(Aux_Totales!$N:$N, Aux_Totales!$F:$F, $F224, Aux_Totales!$A:$A, Aperturas!$A$2), 0))</f>
        <v/>
      </c>
      <c r="SXN224" s="21" t="str">
        <f>IF(SXN220 = "", "", IFERROR(SXN220 / SUMIFS(Aux_Totales!$N:$N, Aux_Totales!$F:$F, $F224, Aux_Totales!$A:$A, Aperturas!$A$2), 0))</f>
        <v/>
      </c>
      <c r="SXO224" s="21" t="str">
        <f>IF(SXO220 = "", "", IFERROR(SXO220 / SUMIFS(Aux_Totales!$N:$N, Aux_Totales!$F:$F, $F224, Aux_Totales!$A:$A, Aperturas!$A$2), 0))</f>
        <v/>
      </c>
      <c r="SXP224" s="21" t="str">
        <f>IF(SXP220 = "", "", IFERROR(SXP220 / SUMIFS(Aux_Totales!$N:$N, Aux_Totales!$F:$F, $F224, Aux_Totales!$A:$A, Aperturas!$A$2), 0))</f>
        <v/>
      </c>
      <c r="SXQ224" s="21" t="str">
        <f>IF(SXQ220 = "", "", IFERROR(SXQ220 / SUMIFS(Aux_Totales!$N:$N, Aux_Totales!$F:$F, $F224, Aux_Totales!$A:$A, Aperturas!$A$2), 0))</f>
        <v/>
      </c>
      <c r="SXR224" s="21" t="str">
        <f>IF(SXR220 = "", "", IFERROR(SXR220 / SUMIFS(Aux_Totales!$N:$N, Aux_Totales!$F:$F, $F224, Aux_Totales!$A:$A, Aperturas!$A$2), 0))</f>
        <v/>
      </c>
      <c r="SXS224" s="21" t="str">
        <f>IF(SXS220 = "", "", IFERROR(SXS220 / SUMIFS(Aux_Totales!$N:$N, Aux_Totales!$F:$F, $F224, Aux_Totales!$A:$A, Aperturas!$A$2), 0))</f>
        <v/>
      </c>
      <c r="SXT224" s="21" t="str">
        <f>IF(SXT220 = "", "", IFERROR(SXT220 / SUMIFS(Aux_Totales!$N:$N, Aux_Totales!$F:$F, $F224, Aux_Totales!$A:$A, Aperturas!$A$2), 0))</f>
        <v/>
      </c>
      <c r="SXU224" s="21" t="str">
        <f>IF(SXU220 = "", "", IFERROR(SXU220 / SUMIFS(Aux_Totales!$N:$N, Aux_Totales!$F:$F, $F224, Aux_Totales!$A:$A, Aperturas!$A$2), 0))</f>
        <v/>
      </c>
      <c r="SXV224" s="21" t="str">
        <f>IF(SXV220 = "", "", IFERROR(SXV220 / SUMIFS(Aux_Totales!$N:$N, Aux_Totales!$F:$F, $F224, Aux_Totales!$A:$A, Aperturas!$A$2), 0))</f>
        <v/>
      </c>
      <c r="SXW224" s="21" t="str">
        <f>IF(SXW220 = "", "", IFERROR(SXW220 / SUMIFS(Aux_Totales!$N:$N, Aux_Totales!$F:$F, $F224, Aux_Totales!$A:$A, Aperturas!$A$2), 0))</f>
        <v/>
      </c>
      <c r="SXX224" s="21" t="str">
        <f>IF(SXX220 = "", "", IFERROR(SXX220 / SUMIFS(Aux_Totales!$N:$N, Aux_Totales!$F:$F, $F224, Aux_Totales!$A:$A, Aperturas!$A$2), 0))</f>
        <v/>
      </c>
      <c r="SXY224" s="21" t="str">
        <f>IF(SXY220 = "", "", IFERROR(SXY220 / SUMIFS(Aux_Totales!$N:$N, Aux_Totales!$F:$F, $F224, Aux_Totales!$A:$A, Aperturas!$A$2), 0))</f>
        <v/>
      </c>
      <c r="SXZ224" s="21" t="str">
        <f>IF(SXZ220 = "", "", IFERROR(SXZ220 / SUMIFS(Aux_Totales!$N:$N, Aux_Totales!$F:$F, $F224, Aux_Totales!$A:$A, Aperturas!$A$2), 0))</f>
        <v/>
      </c>
      <c r="SYA224" s="21" t="str">
        <f>IF(SYA220 = "", "", IFERROR(SYA220 / SUMIFS(Aux_Totales!$N:$N, Aux_Totales!$F:$F, $F224, Aux_Totales!$A:$A, Aperturas!$A$2), 0))</f>
        <v/>
      </c>
      <c r="SYB224" s="21" t="str">
        <f>IF(SYB220 = "", "", IFERROR(SYB220 / SUMIFS(Aux_Totales!$N:$N, Aux_Totales!$F:$F, $F224, Aux_Totales!$A:$A, Aperturas!$A$2), 0))</f>
        <v/>
      </c>
      <c r="SYC224" s="21" t="str">
        <f>IF(SYC220 = "", "", IFERROR(SYC220 / SUMIFS(Aux_Totales!$N:$N, Aux_Totales!$F:$F, $F224, Aux_Totales!$A:$A, Aperturas!$A$2), 0))</f>
        <v/>
      </c>
      <c r="SYD224" s="21" t="str">
        <f>IF(SYD220 = "", "", IFERROR(SYD220 / SUMIFS(Aux_Totales!$N:$N, Aux_Totales!$F:$F, $F224, Aux_Totales!$A:$A, Aperturas!$A$2), 0))</f>
        <v/>
      </c>
      <c r="SYE224" s="21" t="str">
        <f>IF(SYE220 = "", "", IFERROR(SYE220 / SUMIFS(Aux_Totales!$N:$N, Aux_Totales!$F:$F, $F224, Aux_Totales!$A:$A, Aperturas!$A$2), 0))</f>
        <v/>
      </c>
      <c r="SYF224" s="21" t="str">
        <f>IF(SYF220 = "", "", IFERROR(SYF220 / SUMIFS(Aux_Totales!$N:$N, Aux_Totales!$F:$F, $F224, Aux_Totales!$A:$A, Aperturas!$A$2), 0))</f>
        <v/>
      </c>
      <c r="SYG224" s="21" t="str">
        <f>IF(SYG220 = "", "", IFERROR(SYG220 / SUMIFS(Aux_Totales!$N:$N, Aux_Totales!$F:$F, $F224, Aux_Totales!$A:$A, Aperturas!$A$2), 0))</f>
        <v/>
      </c>
      <c r="SYH224" s="21" t="str">
        <f>IF(SYH220 = "", "", IFERROR(SYH220 / SUMIFS(Aux_Totales!$N:$N, Aux_Totales!$F:$F, $F224, Aux_Totales!$A:$A, Aperturas!$A$2), 0))</f>
        <v/>
      </c>
      <c r="SYI224" s="21" t="str">
        <f>IF(SYI220 = "", "", IFERROR(SYI220 / SUMIFS(Aux_Totales!$N:$N, Aux_Totales!$F:$F, $F224, Aux_Totales!$A:$A, Aperturas!$A$2), 0))</f>
        <v/>
      </c>
      <c r="SYJ224" s="21" t="str">
        <f>IF(SYJ220 = "", "", IFERROR(SYJ220 / SUMIFS(Aux_Totales!$N:$N, Aux_Totales!$F:$F, $F224, Aux_Totales!$A:$A, Aperturas!$A$2), 0))</f>
        <v/>
      </c>
      <c r="SYK224" s="21" t="str">
        <f>IF(SYK220 = "", "", IFERROR(SYK220 / SUMIFS(Aux_Totales!$N:$N, Aux_Totales!$F:$F, $F224, Aux_Totales!$A:$A, Aperturas!$A$2), 0))</f>
        <v/>
      </c>
      <c r="SYL224" s="21" t="str">
        <f>IF(SYL220 = "", "", IFERROR(SYL220 / SUMIFS(Aux_Totales!$N:$N, Aux_Totales!$F:$F, $F224, Aux_Totales!$A:$A, Aperturas!$A$2), 0))</f>
        <v/>
      </c>
      <c r="SYM224" s="21" t="str">
        <f>IF(SYM220 = "", "", IFERROR(SYM220 / SUMIFS(Aux_Totales!$N:$N, Aux_Totales!$F:$F, $F224, Aux_Totales!$A:$A, Aperturas!$A$2), 0))</f>
        <v/>
      </c>
      <c r="SYN224" s="21" t="str">
        <f>IF(SYN220 = "", "", IFERROR(SYN220 / SUMIFS(Aux_Totales!$N:$N, Aux_Totales!$F:$F, $F224, Aux_Totales!$A:$A, Aperturas!$A$2), 0))</f>
        <v/>
      </c>
      <c r="SYO224" s="21" t="str">
        <f>IF(SYO220 = "", "", IFERROR(SYO220 / SUMIFS(Aux_Totales!$N:$N, Aux_Totales!$F:$F, $F224, Aux_Totales!$A:$A, Aperturas!$A$2), 0))</f>
        <v/>
      </c>
      <c r="SYP224" s="21" t="str">
        <f>IF(SYP220 = "", "", IFERROR(SYP220 / SUMIFS(Aux_Totales!$N:$N, Aux_Totales!$F:$F, $F224, Aux_Totales!$A:$A, Aperturas!$A$2), 0))</f>
        <v/>
      </c>
      <c r="SYQ224" s="21" t="str">
        <f>IF(SYQ220 = "", "", IFERROR(SYQ220 / SUMIFS(Aux_Totales!$N:$N, Aux_Totales!$F:$F, $F224, Aux_Totales!$A:$A, Aperturas!$A$2), 0))</f>
        <v/>
      </c>
      <c r="SYR224" s="21" t="str">
        <f>IF(SYR220 = "", "", IFERROR(SYR220 / SUMIFS(Aux_Totales!$N:$N, Aux_Totales!$F:$F, $F224, Aux_Totales!$A:$A, Aperturas!$A$2), 0))</f>
        <v/>
      </c>
      <c r="SYS224" s="21" t="str">
        <f>IF(SYS220 = "", "", IFERROR(SYS220 / SUMIFS(Aux_Totales!$N:$N, Aux_Totales!$F:$F, $F224, Aux_Totales!$A:$A, Aperturas!$A$2), 0))</f>
        <v/>
      </c>
      <c r="SYT224" s="21" t="str">
        <f>IF(SYT220 = "", "", IFERROR(SYT220 / SUMIFS(Aux_Totales!$N:$N, Aux_Totales!$F:$F, $F224, Aux_Totales!$A:$A, Aperturas!$A$2), 0))</f>
        <v/>
      </c>
      <c r="SYU224" s="21" t="str">
        <f>IF(SYU220 = "", "", IFERROR(SYU220 / SUMIFS(Aux_Totales!$N:$N, Aux_Totales!$F:$F, $F224, Aux_Totales!$A:$A, Aperturas!$A$2), 0))</f>
        <v/>
      </c>
      <c r="SYV224" s="21" t="str">
        <f>IF(SYV220 = "", "", IFERROR(SYV220 / SUMIFS(Aux_Totales!$N:$N, Aux_Totales!$F:$F, $F224, Aux_Totales!$A:$A, Aperturas!$A$2), 0))</f>
        <v/>
      </c>
      <c r="SYW224" s="21" t="str">
        <f>IF(SYW220 = "", "", IFERROR(SYW220 / SUMIFS(Aux_Totales!$N:$N, Aux_Totales!$F:$F, $F224, Aux_Totales!$A:$A, Aperturas!$A$2), 0))</f>
        <v/>
      </c>
      <c r="SYX224" s="21" t="str">
        <f>IF(SYX220 = "", "", IFERROR(SYX220 / SUMIFS(Aux_Totales!$N:$N, Aux_Totales!$F:$F, $F224, Aux_Totales!$A:$A, Aperturas!$A$2), 0))</f>
        <v/>
      </c>
      <c r="SYY224" s="21" t="str">
        <f>IF(SYY220 = "", "", IFERROR(SYY220 / SUMIFS(Aux_Totales!$N:$N, Aux_Totales!$F:$F, $F224, Aux_Totales!$A:$A, Aperturas!$A$2), 0))</f>
        <v/>
      </c>
      <c r="SYZ224" s="21" t="str">
        <f>IF(SYZ220 = "", "", IFERROR(SYZ220 / SUMIFS(Aux_Totales!$N:$N, Aux_Totales!$F:$F, $F224, Aux_Totales!$A:$A, Aperturas!$A$2), 0))</f>
        <v/>
      </c>
      <c r="SZA224" s="21" t="str">
        <f>IF(SZA220 = "", "", IFERROR(SZA220 / SUMIFS(Aux_Totales!$N:$N, Aux_Totales!$F:$F, $F224, Aux_Totales!$A:$A, Aperturas!$A$2), 0))</f>
        <v/>
      </c>
      <c r="SZB224" s="21" t="str">
        <f>IF(SZB220 = "", "", IFERROR(SZB220 / SUMIFS(Aux_Totales!$N:$N, Aux_Totales!$F:$F, $F224, Aux_Totales!$A:$A, Aperturas!$A$2), 0))</f>
        <v/>
      </c>
      <c r="SZC224" s="21" t="str">
        <f>IF(SZC220 = "", "", IFERROR(SZC220 / SUMIFS(Aux_Totales!$N:$N, Aux_Totales!$F:$F, $F224, Aux_Totales!$A:$A, Aperturas!$A$2), 0))</f>
        <v/>
      </c>
      <c r="SZD224" s="21" t="str">
        <f>IF(SZD220 = "", "", IFERROR(SZD220 / SUMIFS(Aux_Totales!$N:$N, Aux_Totales!$F:$F, $F224, Aux_Totales!$A:$A, Aperturas!$A$2), 0))</f>
        <v/>
      </c>
      <c r="SZE224" s="21" t="str">
        <f>IF(SZE220 = "", "", IFERROR(SZE220 / SUMIFS(Aux_Totales!$N:$N, Aux_Totales!$F:$F, $F224, Aux_Totales!$A:$A, Aperturas!$A$2), 0))</f>
        <v/>
      </c>
      <c r="SZF224" s="21" t="str">
        <f>IF(SZF220 = "", "", IFERROR(SZF220 / SUMIFS(Aux_Totales!$N:$N, Aux_Totales!$F:$F, $F224, Aux_Totales!$A:$A, Aperturas!$A$2), 0))</f>
        <v/>
      </c>
      <c r="SZG224" s="21" t="str">
        <f>IF(SZG220 = "", "", IFERROR(SZG220 / SUMIFS(Aux_Totales!$N:$N, Aux_Totales!$F:$F, $F224, Aux_Totales!$A:$A, Aperturas!$A$2), 0))</f>
        <v/>
      </c>
      <c r="SZH224" s="21" t="str">
        <f>IF(SZH220 = "", "", IFERROR(SZH220 / SUMIFS(Aux_Totales!$N:$N, Aux_Totales!$F:$F, $F224, Aux_Totales!$A:$A, Aperturas!$A$2), 0))</f>
        <v/>
      </c>
      <c r="SZI224" s="21" t="str">
        <f>IF(SZI220 = "", "", IFERROR(SZI220 / SUMIFS(Aux_Totales!$N:$N, Aux_Totales!$F:$F, $F224, Aux_Totales!$A:$A, Aperturas!$A$2), 0))</f>
        <v/>
      </c>
      <c r="SZJ224" s="21" t="str">
        <f>IF(SZJ220 = "", "", IFERROR(SZJ220 / SUMIFS(Aux_Totales!$N:$N, Aux_Totales!$F:$F, $F224, Aux_Totales!$A:$A, Aperturas!$A$2), 0))</f>
        <v/>
      </c>
      <c r="SZK224" s="21" t="str">
        <f>IF(SZK220 = "", "", IFERROR(SZK220 / SUMIFS(Aux_Totales!$N:$N, Aux_Totales!$F:$F, $F224, Aux_Totales!$A:$A, Aperturas!$A$2), 0))</f>
        <v/>
      </c>
      <c r="SZL224" s="21" t="str">
        <f>IF(SZL220 = "", "", IFERROR(SZL220 / SUMIFS(Aux_Totales!$N:$N, Aux_Totales!$F:$F, $F224, Aux_Totales!$A:$A, Aperturas!$A$2), 0))</f>
        <v/>
      </c>
      <c r="SZM224" s="21" t="str">
        <f>IF(SZM220 = "", "", IFERROR(SZM220 / SUMIFS(Aux_Totales!$N:$N, Aux_Totales!$F:$F, $F224, Aux_Totales!$A:$A, Aperturas!$A$2), 0))</f>
        <v/>
      </c>
      <c r="SZN224" s="21" t="str">
        <f>IF(SZN220 = "", "", IFERROR(SZN220 / SUMIFS(Aux_Totales!$N:$N, Aux_Totales!$F:$F, $F224, Aux_Totales!$A:$A, Aperturas!$A$2), 0))</f>
        <v/>
      </c>
      <c r="SZO224" s="21" t="str">
        <f>IF(SZO220 = "", "", IFERROR(SZO220 / SUMIFS(Aux_Totales!$N:$N, Aux_Totales!$F:$F, $F224, Aux_Totales!$A:$A, Aperturas!$A$2), 0))</f>
        <v/>
      </c>
      <c r="SZP224" s="21" t="str">
        <f>IF(SZP220 = "", "", IFERROR(SZP220 / SUMIFS(Aux_Totales!$N:$N, Aux_Totales!$F:$F, $F224, Aux_Totales!$A:$A, Aperturas!$A$2), 0))</f>
        <v/>
      </c>
      <c r="SZQ224" s="21" t="str">
        <f>IF(SZQ220 = "", "", IFERROR(SZQ220 / SUMIFS(Aux_Totales!$N:$N, Aux_Totales!$F:$F, $F224, Aux_Totales!$A:$A, Aperturas!$A$2), 0))</f>
        <v/>
      </c>
      <c r="SZR224" s="21" t="str">
        <f>IF(SZR220 = "", "", IFERROR(SZR220 / SUMIFS(Aux_Totales!$N:$N, Aux_Totales!$F:$F, $F224, Aux_Totales!$A:$A, Aperturas!$A$2), 0))</f>
        <v/>
      </c>
      <c r="SZS224" s="21" t="str">
        <f>IF(SZS220 = "", "", IFERROR(SZS220 / SUMIFS(Aux_Totales!$N:$N, Aux_Totales!$F:$F, $F224, Aux_Totales!$A:$A, Aperturas!$A$2), 0))</f>
        <v/>
      </c>
      <c r="SZT224" s="21" t="str">
        <f>IF(SZT220 = "", "", IFERROR(SZT220 / SUMIFS(Aux_Totales!$N:$N, Aux_Totales!$F:$F, $F224, Aux_Totales!$A:$A, Aperturas!$A$2), 0))</f>
        <v/>
      </c>
      <c r="SZU224" s="21" t="str">
        <f>IF(SZU220 = "", "", IFERROR(SZU220 / SUMIFS(Aux_Totales!$N:$N, Aux_Totales!$F:$F, $F224, Aux_Totales!$A:$A, Aperturas!$A$2), 0))</f>
        <v/>
      </c>
      <c r="SZV224" s="21" t="str">
        <f>IF(SZV220 = "", "", IFERROR(SZV220 / SUMIFS(Aux_Totales!$N:$N, Aux_Totales!$F:$F, $F224, Aux_Totales!$A:$A, Aperturas!$A$2), 0))</f>
        <v/>
      </c>
      <c r="SZW224" s="21" t="str">
        <f>IF(SZW220 = "", "", IFERROR(SZW220 / SUMIFS(Aux_Totales!$N:$N, Aux_Totales!$F:$F, $F224, Aux_Totales!$A:$A, Aperturas!$A$2), 0))</f>
        <v/>
      </c>
      <c r="SZX224" s="21" t="str">
        <f>IF(SZX220 = "", "", IFERROR(SZX220 / SUMIFS(Aux_Totales!$N:$N, Aux_Totales!$F:$F, $F224, Aux_Totales!$A:$A, Aperturas!$A$2), 0))</f>
        <v/>
      </c>
      <c r="SZY224" s="21" t="str">
        <f>IF(SZY220 = "", "", IFERROR(SZY220 / SUMIFS(Aux_Totales!$N:$N, Aux_Totales!$F:$F, $F224, Aux_Totales!$A:$A, Aperturas!$A$2), 0))</f>
        <v/>
      </c>
      <c r="SZZ224" s="21" t="str">
        <f>IF(SZZ220 = "", "", IFERROR(SZZ220 / SUMIFS(Aux_Totales!$N:$N, Aux_Totales!$F:$F, $F224, Aux_Totales!$A:$A, Aperturas!$A$2), 0))</f>
        <v/>
      </c>
      <c r="TAA224" s="21" t="str">
        <f>IF(TAA220 = "", "", IFERROR(TAA220 / SUMIFS(Aux_Totales!$N:$N, Aux_Totales!$F:$F, $F224, Aux_Totales!$A:$A, Aperturas!$A$2), 0))</f>
        <v/>
      </c>
      <c r="TAB224" s="21" t="str">
        <f>IF(TAB220 = "", "", IFERROR(TAB220 / SUMIFS(Aux_Totales!$N:$N, Aux_Totales!$F:$F, $F224, Aux_Totales!$A:$A, Aperturas!$A$2), 0))</f>
        <v/>
      </c>
      <c r="TAC224" s="21" t="str">
        <f>IF(TAC220 = "", "", IFERROR(TAC220 / SUMIFS(Aux_Totales!$N:$N, Aux_Totales!$F:$F, $F224, Aux_Totales!$A:$A, Aperturas!$A$2), 0))</f>
        <v/>
      </c>
      <c r="TAD224" s="21" t="str">
        <f>IF(TAD220 = "", "", IFERROR(TAD220 / SUMIFS(Aux_Totales!$N:$N, Aux_Totales!$F:$F, $F224, Aux_Totales!$A:$A, Aperturas!$A$2), 0))</f>
        <v/>
      </c>
      <c r="TAE224" s="21" t="str">
        <f>IF(TAE220 = "", "", IFERROR(TAE220 / SUMIFS(Aux_Totales!$N:$N, Aux_Totales!$F:$F, $F224, Aux_Totales!$A:$A, Aperturas!$A$2), 0))</f>
        <v/>
      </c>
      <c r="TAF224" s="21" t="str">
        <f>IF(TAF220 = "", "", IFERROR(TAF220 / SUMIFS(Aux_Totales!$N:$N, Aux_Totales!$F:$F, $F224, Aux_Totales!$A:$A, Aperturas!$A$2), 0))</f>
        <v/>
      </c>
      <c r="TAG224" s="21" t="str">
        <f>IF(TAG220 = "", "", IFERROR(TAG220 / SUMIFS(Aux_Totales!$N:$N, Aux_Totales!$F:$F, $F224, Aux_Totales!$A:$A, Aperturas!$A$2), 0))</f>
        <v/>
      </c>
      <c r="TAH224" s="21" t="str">
        <f>IF(TAH220 = "", "", IFERROR(TAH220 / SUMIFS(Aux_Totales!$N:$N, Aux_Totales!$F:$F, $F224, Aux_Totales!$A:$A, Aperturas!$A$2), 0))</f>
        <v/>
      </c>
      <c r="TAI224" s="21" t="str">
        <f>IF(TAI220 = "", "", IFERROR(TAI220 / SUMIFS(Aux_Totales!$N:$N, Aux_Totales!$F:$F, $F224, Aux_Totales!$A:$A, Aperturas!$A$2), 0))</f>
        <v/>
      </c>
      <c r="TAJ224" s="21" t="str">
        <f>IF(TAJ220 = "", "", IFERROR(TAJ220 / SUMIFS(Aux_Totales!$N:$N, Aux_Totales!$F:$F, $F224, Aux_Totales!$A:$A, Aperturas!$A$2), 0))</f>
        <v/>
      </c>
      <c r="TAK224" s="21" t="str">
        <f>IF(TAK220 = "", "", IFERROR(TAK220 / SUMIFS(Aux_Totales!$N:$N, Aux_Totales!$F:$F, $F224, Aux_Totales!$A:$A, Aperturas!$A$2), 0))</f>
        <v/>
      </c>
      <c r="TAL224" s="21" t="str">
        <f>IF(TAL220 = "", "", IFERROR(TAL220 / SUMIFS(Aux_Totales!$N:$N, Aux_Totales!$F:$F, $F224, Aux_Totales!$A:$A, Aperturas!$A$2), 0))</f>
        <v/>
      </c>
      <c r="TAM224" s="21" t="str">
        <f>IF(TAM220 = "", "", IFERROR(TAM220 / SUMIFS(Aux_Totales!$N:$N, Aux_Totales!$F:$F, $F224, Aux_Totales!$A:$A, Aperturas!$A$2), 0))</f>
        <v/>
      </c>
      <c r="TAN224" s="21" t="str">
        <f>IF(TAN220 = "", "", IFERROR(TAN220 / SUMIFS(Aux_Totales!$N:$N, Aux_Totales!$F:$F, $F224, Aux_Totales!$A:$A, Aperturas!$A$2), 0))</f>
        <v/>
      </c>
      <c r="TAO224" s="21" t="str">
        <f>IF(TAO220 = "", "", IFERROR(TAO220 / SUMIFS(Aux_Totales!$N:$N, Aux_Totales!$F:$F, $F224, Aux_Totales!$A:$A, Aperturas!$A$2), 0))</f>
        <v/>
      </c>
      <c r="TAP224" s="21" t="str">
        <f>IF(TAP220 = "", "", IFERROR(TAP220 / SUMIFS(Aux_Totales!$N:$N, Aux_Totales!$F:$F, $F224, Aux_Totales!$A:$A, Aperturas!$A$2), 0))</f>
        <v/>
      </c>
      <c r="TAQ224" s="21" t="str">
        <f>IF(TAQ220 = "", "", IFERROR(TAQ220 / SUMIFS(Aux_Totales!$N:$N, Aux_Totales!$F:$F, $F224, Aux_Totales!$A:$A, Aperturas!$A$2), 0))</f>
        <v/>
      </c>
      <c r="TAR224" s="21" t="str">
        <f>IF(TAR220 = "", "", IFERROR(TAR220 / SUMIFS(Aux_Totales!$N:$N, Aux_Totales!$F:$F, $F224, Aux_Totales!$A:$A, Aperturas!$A$2), 0))</f>
        <v/>
      </c>
      <c r="TAS224" s="21" t="str">
        <f>IF(TAS220 = "", "", IFERROR(TAS220 / SUMIFS(Aux_Totales!$N:$N, Aux_Totales!$F:$F, $F224, Aux_Totales!$A:$A, Aperturas!$A$2), 0))</f>
        <v/>
      </c>
      <c r="TAT224" s="21" t="str">
        <f>IF(TAT220 = "", "", IFERROR(TAT220 / SUMIFS(Aux_Totales!$N:$N, Aux_Totales!$F:$F, $F224, Aux_Totales!$A:$A, Aperturas!$A$2), 0))</f>
        <v/>
      </c>
      <c r="TAU224" s="21" t="str">
        <f>IF(TAU220 = "", "", IFERROR(TAU220 / SUMIFS(Aux_Totales!$N:$N, Aux_Totales!$F:$F, $F224, Aux_Totales!$A:$A, Aperturas!$A$2), 0))</f>
        <v/>
      </c>
      <c r="TAV224" s="21" t="str">
        <f>IF(TAV220 = "", "", IFERROR(TAV220 / SUMIFS(Aux_Totales!$N:$N, Aux_Totales!$F:$F, $F224, Aux_Totales!$A:$A, Aperturas!$A$2), 0))</f>
        <v/>
      </c>
      <c r="TAW224" s="21" t="str">
        <f>IF(TAW220 = "", "", IFERROR(TAW220 / SUMIFS(Aux_Totales!$N:$N, Aux_Totales!$F:$F, $F224, Aux_Totales!$A:$A, Aperturas!$A$2), 0))</f>
        <v/>
      </c>
      <c r="TAX224" s="21" t="str">
        <f>IF(TAX220 = "", "", IFERROR(TAX220 / SUMIFS(Aux_Totales!$N:$N, Aux_Totales!$F:$F, $F224, Aux_Totales!$A:$A, Aperturas!$A$2), 0))</f>
        <v/>
      </c>
      <c r="TAY224" s="21" t="str">
        <f>IF(TAY220 = "", "", IFERROR(TAY220 / SUMIFS(Aux_Totales!$N:$N, Aux_Totales!$F:$F, $F224, Aux_Totales!$A:$A, Aperturas!$A$2), 0))</f>
        <v/>
      </c>
      <c r="TAZ224" s="21" t="str">
        <f>IF(TAZ220 = "", "", IFERROR(TAZ220 / SUMIFS(Aux_Totales!$N:$N, Aux_Totales!$F:$F, $F224, Aux_Totales!$A:$A, Aperturas!$A$2), 0))</f>
        <v/>
      </c>
      <c r="TBA224" s="21" t="str">
        <f>IF(TBA220 = "", "", IFERROR(TBA220 / SUMIFS(Aux_Totales!$N:$N, Aux_Totales!$F:$F, $F224, Aux_Totales!$A:$A, Aperturas!$A$2), 0))</f>
        <v/>
      </c>
      <c r="TBB224" s="21" t="str">
        <f>IF(TBB220 = "", "", IFERROR(TBB220 / SUMIFS(Aux_Totales!$N:$N, Aux_Totales!$F:$F, $F224, Aux_Totales!$A:$A, Aperturas!$A$2), 0))</f>
        <v/>
      </c>
      <c r="TBC224" s="21" t="str">
        <f>IF(TBC220 = "", "", IFERROR(TBC220 / SUMIFS(Aux_Totales!$N:$N, Aux_Totales!$F:$F, $F224, Aux_Totales!$A:$A, Aperturas!$A$2), 0))</f>
        <v/>
      </c>
      <c r="TBD224" s="21" t="str">
        <f>IF(TBD220 = "", "", IFERROR(TBD220 / SUMIFS(Aux_Totales!$N:$N, Aux_Totales!$F:$F, $F224, Aux_Totales!$A:$A, Aperturas!$A$2), 0))</f>
        <v/>
      </c>
      <c r="TBE224" s="21" t="str">
        <f>IF(TBE220 = "", "", IFERROR(TBE220 / SUMIFS(Aux_Totales!$N:$N, Aux_Totales!$F:$F, $F224, Aux_Totales!$A:$A, Aperturas!$A$2), 0))</f>
        <v/>
      </c>
      <c r="TBF224" s="21" t="str">
        <f>IF(TBF220 = "", "", IFERROR(TBF220 / SUMIFS(Aux_Totales!$N:$N, Aux_Totales!$F:$F, $F224, Aux_Totales!$A:$A, Aperturas!$A$2), 0))</f>
        <v/>
      </c>
      <c r="TBG224" s="21" t="str">
        <f>IF(TBG220 = "", "", IFERROR(TBG220 / SUMIFS(Aux_Totales!$N:$N, Aux_Totales!$F:$F, $F224, Aux_Totales!$A:$A, Aperturas!$A$2), 0))</f>
        <v/>
      </c>
      <c r="TBH224" s="21" t="str">
        <f>IF(TBH220 = "", "", IFERROR(TBH220 / SUMIFS(Aux_Totales!$N:$N, Aux_Totales!$F:$F, $F224, Aux_Totales!$A:$A, Aperturas!$A$2), 0))</f>
        <v/>
      </c>
      <c r="TBI224" s="21" t="str">
        <f>IF(TBI220 = "", "", IFERROR(TBI220 / SUMIFS(Aux_Totales!$N:$N, Aux_Totales!$F:$F, $F224, Aux_Totales!$A:$A, Aperturas!$A$2), 0))</f>
        <v/>
      </c>
      <c r="TBJ224" s="21" t="str">
        <f>IF(TBJ220 = "", "", IFERROR(TBJ220 / SUMIFS(Aux_Totales!$N:$N, Aux_Totales!$F:$F, $F224, Aux_Totales!$A:$A, Aperturas!$A$2), 0))</f>
        <v/>
      </c>
      <c r="TBK224" s="21" t="str">
        <f>IF(TBK220 = "", "", IFERROR(TBK220 / SUMIFS(Aux_Totales!$N:$N, Aux_Totales!$F:$F, $F224, Aux_Totales!$A:$A, Aperturas!$A$2), 0))</f>
        <v/>
      </c>
      <c r="TBL224" s="21" t="str">
        <f>IF(TBL220 = "", "", IFERROR(TBL220 / SUMIFS(Aux_Totales!$N:$N, Aux_Totales!$F:$F, $F224, Aux_Totales!$A:$A, Aperturas!$A$2), 0))</f>
        <v/>
      </c>
      <c r="TBM224" s="21" t="str">
        <f>IF(TBM220 = "", "", IFERROR(TBM220 / SUMIFS(Aux_Totales!$N:$N, Aux_Totales!$F:$F, $F224, Aux_Totales!$A:$A, Aperturas!$A$2), 0))</f>
        <v/>
      </c>
      <c r="TBN224" s="21" t="str">
        <f>IF(TBN220 = "", "", IFERROR(TBN220 / SUMIFS(Aux_Totales!$N:$N, Aux_Totales!$F:$F, $F224, Aux_Totales!$A:$A, Aperturas!$A$2), 0))</f>
        <v/>
      </c>
      <c r="TBO224" s="21" t="str">
        <f>IF(TBO220 = "", "", IFERROR(TBO220 / SUMIFS(Aux_Totales!$N:$N, Aux_Totales!$F:$F, $F224, Aux_Totales!$A:$A, Aperturas!$A$2), 0))</f>
        <v/>
      </c>
      <c r="TBP224" s="21" t="str">
        <f>IF(TBP220 = "", "", IFERROR(TBP220 / SUMIFS(Aux_Totales!$N:$N, Aux_Totales!$F:$F, $F224, Aux_Totales!$A:$A, Aperturas!$A$2), 0))</f>
        <v/>
      </c>
      <c r="TBQ224" s="21" t="str">
        <f>IF(TBQ220 = "", "", IFERROR(TBQ220 / SUMIFS(Aux_Totales!$N:$N, Aux_Totales!$F:$F, $F224, Aux_Totales!$A:$A, Aperturas!$A$2), 0))</f>
        <v/>
      </c>
      <c r="TBR224" s="21" t="str">
        <f>IF(TBR220 = "", "", IFERROR(TBR220 / SUMIFS(Aux_Totales!$N:$N, Aux_Totales!$F:$F, $F224, Aux_Totales!$A:$A, Aperturas!$A$2), 0))</f>
        <v/>
      </c>
      <c r="TBS224" s="21" t="str">
        <f>IF(TBS220 = "", "", IFERROR(TBS220 / SUMIFS(Aux_Totales!$N:$N, Aux_Totales!$F:$F, $F224, Aux_Totales!$A:$A, Aperturas!$A$2), 0))</f>
        <v/>
      </c>
      <c r="TBT224" s="21" t="str">
        <f>IF(TBT220 = "", "", IFERROR(TBT220 / SUMIFS(Aux_Totales!$N:$N, Aux_Totales!$F:$F, $F224, Aux_Totales!$A:$A, Aperturas!$A$2), 0))</f>
        <v/>
      </c>
      <c r="TBU224" s="21" t="str">
        <f>IF(TBU220 = "", "", IFERROR(TBU220 / SUMIFS(Aux_Totales!$N:$N, Aux_Totales!$F:$F, $F224, Aux_Totales!$A:$A, Aperturas!$A$2), 0))</f>
        <v/>
      </c>
      <c r="TBV224" s="21" t="str">
        <f>IF(TBV220 = "", "", IFERROR(TBV220 / SUMIFS(Aux_Totales!$N:$N, Aux_Totales!$F:$F, $F224, Aux_Totales!$A:$A, Aperturas!$A$2), 0))</f>
        <v/>
      </c>
      <c r="TBW224" s="21" t="str">
        <f>IF(TBW220 = "", "", IFERROR(TBW220 / SUMIFS(Aux_Totales!$N:$N, Aux_Totales!$F:$F, $F224, Aux_Totales!$A:$A, Aperturas!$A$2), 0))</f>
        <v/>
      </c>
      <c r="TBX224" s="21" t="str">
        <f>IF(TBX220 = "", "", IFERROR(TBX220 / SUMIFS(Aux_Totales!$N:$N, Aux_Totales!$F:$F, $F224, Aux_Totales!$A:$A, Aperturas!$A$2), 0))</f>
        <v/>
      </c>
      <c r="TBY224" s="21" t="str">
        <f>IF(TBY220 = "", "", IFERROR(TBY220 / SUMIFS(Aux_Totales!$N:$N, Aux_Totales!$F:$F, $F224, Aux_Totales!$A:$A, Aperturas!$A$2), 0))</f>
        <v/>
      </c>
      <c r="TBZ224" s="21" t="str">
        <f>IF(TBZ220 = "", "", IFERROR(TBZ220 / SUMIFS(Aux_Totales!$N:$N, Aux_Totales!$F:$F, $F224, Aux_Totales!$A:$A, Aperturas!$A$2), 0))</f>
        <v/>
      </c>
      <c r="TCA224" s="21" t="str">
        <f>IF(TCA220 = "", "", IFERROR(TCA220 / SUMIFS(Aux_Totales!$N:$N, Aux_Totales!$F:$F, $F224, Aux_Totales!$A:$A, Aperturas!$A$2), 0))</f>
        <v/>
      </c>
      <c r="TCB224" s="21" t="str">
        <f>IF(TCB220 = "", "", IFERROR(TCB220 / SUMIFS(Aux_Totales!$N:$N, Aux_Totales!$F:$F, $F224, Aux_Totales!$A:$A, Aperturas!$A$2), 0))</f>
        <v/>
      </c>
      <c r="TCC224" s="21" t="str">
        <f>IF(TCC220 = "", "", IFERROR(TCC220 / SUMIFS(Aux_Totales!$N:$N, Aux_Totales!$F:$F, $F224, Aux_Totales!$A:$A, Aperturas!$A$2), 0))</f>
        <v/>
      </c>
      <c r="TCD224" s="21" t="str">
        <f>IF(TCD220 = "", "", IFERROR(TCD220 / SUMIFS(Aux_Totales!$N:$N, Aux_Totales!$F:$F, $F224, Aux_Totales!$A:$A, Aperturas!$A$2), 0))</f>
        <v/>
      </c>
      <c r="TCE224" s="21" t="str">
        <f>IF(TCE220 = "", "", IFERROR(TCE220 / SUMIFS(Aux_Totales!$N:$N, Aux_Totales!$F:$F, $F224, Aux_Totales!$A:$A, Aperturas!$A$2), 0))</f>
        <v/>
      </c>
      <c r="TCF224" s="21" t="str">
        <f>IF(TCF220 = "", "", IFERROR(TCF220 / SUMIFS(Aux_Totales!$N:$N, Aux_Totales!$F:$F, $F224, Aux_Totales!$A:$A, Aperturas!$A$2), 0))</f>
        <v/>
      </c>
      <c r="TCG224" s="21" t="str">
        <f>IF(TCG220 = "", "", IFERROR(TCG220 / SUMIFS(Aux_Totales!$N:$N, Aux_Totales!$F:$F, $F224, Aux_Totales!$A:$A, Aperturas!$A$2), 0))</f>
        <v/>
      </c>
      <c r="TCH224" s="21" t="str">
        <f>IF(TCH220 = "", "", IFERROR(TCH220 / SUMIFS(Aux_Totales!$N:$N, Aux_Totales!$F:$F, $F224, Aux_Totales!$A:$A, Aperturas!$A$2), 0))</f>
        <v/>
      </c>
      <c r="TCI224" s="21" t="str">
        <f>IF(TCI220 = "", "", IFERROR(TCI220 / SUMIFS(Aux_Totales!$N:$N, Aux_Totales!$F:$F, $F224, Aux_Totales!$A:$A, Aperturas!$A$2), 0))</f>
        <v/>
      </c>
      <c r="TCJ224" s="21" t="str">
        <f>IF(TCJ220 = "", "", IFERROR(TCJ220 / SUMIFS(Aux_Totales!$N:$N, Aux_Totales!$F:$F, $F224, Aux_Totales!$A:$A, Aperturas!$A$2), 0))</f>
        <v/>
      </c>
      <c r="TCK224" s="21" t="str">
        <f>IF(TCK220 = "", "", IFERROR(TCK220 / SUMIFS(Aux_Totales!$N:$N, Aux_Totales!$F:$F, $F224, Aux_Totales!$A:$A, Aperturas!$A$2), 0))</f>
        <v/>
      </c>
      <c r="TCL224" s="21" t="str">
        <f>IF(TCL220 = "", "", IFERROR(TCL220 / SUMIFS(Aux_Totales!$N:$N, Aux_Totales!$F:$F, $F224, Aux_Totales!$A:$A, Aperturas!$A$2), 0))</f>
        <v/>
      </c>
      <c r="TCM224" s="21" t="str">
        <f>IF(TCM220 = "", "", IFERROR(TCM220 / SUMIFS(Aux_Totales!$N:$N, Aux_Totales!$F:$F, $F224, Aux_Totales!$A:$A, Aperturas!$A$2), 0))</f>
        <v/>
      </c>
      <c r="TCN224" s="21" t="str">
        <f>IF(TCN220 = "", "", IFERROR(TCN220 / SUMIFS(Aux_Totales!$N:$N, Aux_Totales!$F:$F, $F224, Aux_Totales!$A:$A, Aperturas!$A$2), 0))</f>
        <v/>
      </c>
      <c r="TCO224" s="21" t="str">
        <f>IF(TCO220 = "", "", IFERROR(TCO220 / SUMIFS(Aux_Totales!$N:$N, Aux_Totales!$F:$F, $F224, Aux_Totales!$A:$A, Aperturas!$A$2), 0))</f>
        <v/>
      </c>
      <c r="TCP224" s="21" t="str">
        <f>IF(TCP220 = "", "", IFERROR(TCP220 / SUMIFS(Aux_Totales!$N:$N, Aux_Totales!$F:$F, $F224, Aux_Totales!$A:$A, Aperturas!$A$2), 0))</f>
        <v/>
      </c>
      <c r="TCQ224" s="21" t="str">
        <f>IF(TCQ220 = "", "", IFERROR(TCQ220 / SUMIFS(Aux_Totales!$N:$N, Aux_Totales!$F:$F, $F224, Aux_Totales!$A:$A, Aperturas!$A$2), 0))</f>
        <v/>
      </c>
      <c r="TCR224" s="21" t="str">
        <f>IF(TCR220 = "", "", IFERROR(TCR220 / SUMIFS(Aux_Totales!$N:$N, Aux_Totales!$F:$F, $F224, Aux_Totales!$A:$A, Aperturas!$A$2), 0))</f>
        <v/>
      </c>
      <c r="TCS224" s="21" t="str">
        <f>IF(TCS220 = "", "", IFERROR(TCS220 / SUMIFS(Aux_Totales!$N:$N, Aux_Totales!$F:$F, $F224, Aux_Totales!$A:$A, Aperturas!$A$2), 0))</f>
        <v/>
      </c>
      <c r="TCT224" s="21" t="str">
        <f>IF(TCT220 = "", "", IFERROR(TCT220 / SUMIFS(Aux_Totales!$N:$N, Aux_Totales!$F:$F, $F224, Aux_Totales!$A:$A, Aperturas!$A$2), 0))</f>
        <v/>
      </c>
      <c r="TCU224" s="21" t="str">
        <f>IF(TCU220 = "", "", IFERROR(TCU220 / SUMIFS(Aux_Totales!$N:$N, Aux_Totales!$F:$F, $F224, Aux_Totales!$A:$A, Aperturas!$A$2), 0))</f>
        <v/>
      </c>
      <c r="TCV224" s="21" t="str">
        <f>IF(TCV220 = "", "", IFERROR(TCV220 / SUMIFS(Aux_Totales!$N:$N, Aux_Totales!$F:$F, $F224, Aux_Totales!$A:$A, Aperturas!$A$2), 0))</f>
        <v/>
      </c>
      <c r="TCW224" s="21" t="str">
        <f>IF(TCW220 = "", "", IFERROR(TCW220 / SUMIFS(Aux_Totales!$N:$N, Aux_Totales!$F:$F, $F224, Aux_Totales!$A:$A, Aperturas!$A$2), 0))</f>
        <v/>
      </c>
      <c r="TCX224" s="21" t="str">
        <f>IF(TCX220 = "", "", IFERROR(TCX220 / SUMIFS(Aux_Totales!$N:$N, Aux_Totales!$F:$F, $F224, Aux_Totales!$A:$A, Aperturas!$A$2), 0))</f>
        <v/>
      </c>
      <c r="TCY224" s="21" t="str">
        <f>IF(TCY220 = "", "", IFERROR(TCY220 / SUMIFS(Aux_Totales!$N:$N, Aux_Totales!$F:$F, $F224, Aux_Totales!$A:$A, Aperturas!$A$2), 0))</f>
        <v/>
      </c>
      <c r="TCZ224" s="21" t="str">
        <f>IF(TCZ220 = "", "", IFERROR(TCZ220 / SUMIFS(Aux_Totales!$N:$N, Aux_Totales!$F:$F, $F224, Aux_Totales!$A:$A, Aperturas!$A$2), 0))</f>
        <v/>
      </c>
      <c r="TDA224" s="21" t="str">
        <f>IF(TDA220 = "", "", IFERROR(TDA220 / SUMIFS(Aux_Totales!$N:$N, Aux_Totales!$F:$F, $F224, Aux_Totales!$A:$A, Aperturas!$A$2), 0))</f>
        <v/>
      </c>
      <c r="TDB224" s="21" t="str">
        <f>IF(TDB220 = "", "", IFERROR(TDB220 / SUMIFS(Aux_Totales!$N:$N, Aux_Totales!$F:$F, $F224, Aux_Totales!$A:$A, Aperturas!$A$2), 0))</f>
        <v/>
      </c>
      <c r="TDC224" s="21" t="str">
        <f>IF(TDC220 = "", "", IFERROR(TDC220 / SUMIFS(Aux_Totales!$N:$N, Aux_Totales!$F:$F, $F224, Aux_Totales!$A:$A, Aperturas!$A$2), 0))</f>
        <v/>
      </c>
      <c r="TDD224" s="21" t="str">
        <f>IF(TDD220 = "", "", IFERROR(TDD220 / SUMIFS(Aux_Totales!$N:$N, Aux_Totales!$F:$F, $F224, Aux_Totales!$A:$A, Aperturas!$A$2), 0))</f>
        <v/>
      </c>
      <c r="TDE224" s="21" t="str">
        <f>IF(TDE220 = "", "", IFERROR(TDE220 / SUMIFS(Aux_Totales!$N:$N, Aux_Totales!$F:$F, $F224, Aux_Totales!$A:$A, Aperturas!$A$2), 0))</f>
        <v/>
      </c>
      <c r="TDF224" s="21" t="str">
        <f>IF(TDF220 = "", "", IFERROR(TDF220 / SUMIFS(Aux_Totales!$N:$N, Aux_Totales!$F:$F, $F224, Aux_Totales!$A:$A, Aperturas!$A$2), 0))</f>
        <v/>
      </c>
      <c r="TDG224" s="21" t="str">
        <f>IF(TDG220 = "", "", IFERROR(TDG220 / SUMIFS(Aux_Totales!$N:$N, Aux_Totales!$F:$F, $F224, Aux_Totales!$A:$A, Aperturas!$A$2), 0))</f>
        <v/>
      </c>
      <c r="TDH224" s="21" t="str">
        <f>IF(TDH220 = "", "", IFERROR(TDH220 / SUMIFS(Aux_Totales!$N:$N, Aux_Totales!$F:$F, $F224, Aux_Totales!$A:$A, Aperturas!$A$2), 0))</f>
        <v/>
      </c>
      <c r="TDI224" s="21" t="str">
        <f>IF(TDI220 = "", "", IFERROR(TDI220 / SUMIFS(Aux_Totales!$N:$N, Aux_Totales!$F:$F, $F224, Aux_Totales!$A:$A, Aperturas!$A$2), 0))</f>
        <v/>
      </c>
      <c r="TDJ224" s="21" t="str">
        <f>IF(TDJ220 = "", "", IFERROR(TDJ220 / SUMIFS(Aux_Totales!$N:$N, Aux_Totales!$F:$F, $F224, Aux_Totales!$A:$A, Aperturas!$A$2), 0))</f>
        <v/>
      </c>
      <c r="TDK224" s="21" t="str">
        <f>IF(TDK220 = "", "", IFERROR(TDK220 / SUMIFS(Aux_Totales!$N:$N, Aux_Totales!$F:$F, $F224, Aux_Totales!$A:$A, Aperturas!$A$2), 0))</f>
        <v/>
      </c>
      <c r="TDL224" s="21" t="str">
        <f>IF(TDL220 = "", "", IFERROR(TDL220 / SUMIFS(Aux_Totales!$N:$N, Aux_Totales!$F:$F, $F224, Aux_Totales!$A:$A, Aperturas!$A$2), 0))</f>
        <v/>
      </c>
      <c r="TDM224" s="21" t="str">
        <f>IF(TDM220 = "", "", IFERROR(TDM220 / SUMIFS(Aux_Totales!$N:$N, Aux_Totales!$F:$F, $F224, Aux_Totales!$A:$A, Aperturas!$A$2), 0))</f>
        <v/>
      </c>
      <c r="TDN224" s="21" t="str">
        <f>IF(TDN220 = "", "", IFERROR(TDN220 / SUMIFS(Aux_Totales!$N:$N, Aux_Totales!$F:$F, $F224, Aux_Totales!$A:$A, Aperturas!$A$2), 0))</f>
        <v/>
      </c>
      <c r="TDO224" s="21" t="str">
        <f>IF(TDO220 = "", "", IFERROR(TDO220 / SUMIFS(Aux_Totales!$N:$N, Aux_Totales!$F:$F, $F224, Aux_Totales!$A:$A, Aperturas!$A$2), 0))</f>
        <v/>
      </c>
      <c r="TDP224" s="21" t="str">
        <f>IF(TDP220 = "", "", IFERROR(TDP220 / SUMIFS(Aux_Totales!$N:$N, Aux_Totales!$F:$F, $F224, Aux_Totales!$A:$A, Aperturas!$A$2), 0))</f>
        <v/>
      </c>
      <c r="TDQ224" s="21" t="str">
        <f>IF(TDQ220 = "", "", IFERROR(TDQ220 / SUMIFS(Aux_Totales!$N:$N, Aux_Totales!$F:$F, $F224, Aux_Totales!$A:$A, Aperturas!$A$2), 0))</f>
        <v/>
      </c>
      <c r="TDR224" s="21" t="str">
        <f>IF(TDR220 = "", "", IFERROR(TDR220 / SUMIFS(Aux_Totales!$N:$N, Aux_Totales!$F:$F, $F224, Aux_Totales!$A:$A, Aperturas!$A$2), 0))</f>
        <v/>
      </c>
      <c r="TDS224" s="21" t="str">
        <f>IF(TDS220 = "", "", IFERROR(TDS220 / SUMIFS(Aux_Totales!$N:$N, Aux_Totales!$F:$F, $F224, Aux_Totales!$A:$A, Aperturas!$A$2), 0))</f>
        <v/>
      </c>
      <c r="TDT224" s="21" t="str">
        <f>IF(TDT220 = "", "", IFERROR(TDT220 / SUMIFS(Aux_Totales!$N:$N, Aux_Totales!$F:$F, $F224, Aux_Totales!$A:$A, Aperturas!$A$2), 0))</f>
        <v/>
      </c>
      <c r="TDU224" s="21" t="str">
        <f>IF(TDU220 = "", "", IFERROR(TDU220 / SUMIFS(Aux_Totales!$N:$N, Aux_Totales!$F:$F, $F224, Aux_Totales!$A:$A, Aperturas!$A$2), 0))</f>
        <v/>
      </c>
      <c r="TDV224" s="21" t="str">
        <f>IF(TDV220 = "", "", IFERROR(TDV220 / SUMIFS(Aux_Totales!$N:$N, Aux_Totales!$F:$F, $F224, Aux_Totales!$A:$A, Aperturas!$A$2), 0))</f>
        <v/>
      </c>
      <c r="TDW224" s="21" t="str">
        <f>IF(TDW220 = "", "", IFERROR(TDW220 / SUMIFS(Aux_Totales!$N:$N, Aux_Totales!$F:$F, $F224, Aux_Totales!$A:$A, Aperturas!$A$2), 0))</f>
        <v/>
      </c>
      <c r="TDX224" s="21" t="str">
        <f>IF(TDX220 = "", "", IFERROR(TDX220 / SUMIFS(Aux_Totales!$N:$N, Aux_Totales!$F:$F, $F224, Aux_Totales!$A:$A, Aperturas!$A$2), 0))</f>
        <v/>
      </c>
      <c r="TDY224" s="21" t="str">
        <f>IF(TDY220 = "", "", IFERROR(TDY220 / SUMIFS(Aux_Totales!$N:$N, Aux_Totales!$F:$F, $F224, Aux_Totales!$A:$A, Aperturas!$A$2), 0))</f>
        <v/>
      </c>
      <c r="TDZ224" s="21" t="str">
        <f>IF(TDZ220 = "", "", IFERROR(TDZ220 / SUMIFS(Aux_Totales!$N:$N, Aux_Totales!$F:$F, $F224, Aux_Totales!$A:$A, Aperturas!$A$2), 0))</f>
        <v/>
      </c>
      <c r="TEA224" s="21" t="str">
        <f>IF(TEA220 = "", "", IFERROR(TEA220 / SUMIFS(Aux_Totales!$N:$N, Aux_Totales!$F:$F, $F224, Aux_Totales!$A:$A, Aperturas!$A$2), 0))</f>
        <v/>
      </c>
      <c r="TEB224" s="21" t="str">
        <f>IF(TEB220 = "", "", IFERROR(TEB220 / SUMIFS(Aux_Totales!$N:$N, Aux_Totales!$F:$F, $F224, Aux_Totales!$A:$A, Aperturas!$A$2), 0))</f>
        <v/>
      </c>
      <c r="TEC224" s="21" t="str">
        <f>IF(TEC220 = "", "", IFERROR(TEC220 / SUMIFS(Aux_Totales!$N:$N, Aux_Totales!$F:$F, $F224, Aux_Totales!$A:$A, Aperturas!$A$2), 0))</f>
        <v/>
      </c>
      <c r="TED224" s="21" t="str">
        <f>IF(TED220 = "", "", IFERROR(TED220 / SUMIFS(Aux_Totales!$N:$N, Aux_Totales!$F:$F, $F224, Aux_Totales!$A:$A, Aperturas!$A$2), 0))</f>
        <v/>
      </c>
      <c r="TEE224" s="21" t="str">
        <f>IF(TEE220 = "", "", IFERROR(TEE220 / SUMIFS(Aux_Totales!$N:$N, Aux_Totales!$F:$F, $F224, Aux_Totales!$A:$A, Aperturas!$A$2), 0))</f>
        <v/>
      </c>
      <c r="TEF224" s="21" t="str">
        <f>IF(TEF220 = "", "", IFERROR(TEF220 / SUMIFS(Aux_Totales!$N:$N, Aux_Totales!$F:$F, $F224, Aux_Totales!$A:$A, Aperturas!$A$2), 0))</f>
        <v/>
      </c>
      <c r="TEG224" s="21" t="str">
        <f>IF(TEG220 = "", "", IFERROR(TEG220 / SUMIFS(Aux_Totales!$N:$N, Aux_Totales!$F:$F, $F224, Aux_Totales!$A:$A, Aperturas!$A$2), 0))</f>
        <v/>
      </c>
      <c r="TEH224" s="21" t="str">
        <f>IF(TEH220 = "", "", IFERROR(TEH220 / SUMIFS(Aux_Totales!$N:$N, Aux_Totales!$F:$F, $F224, Aux_Totales!$A:$A, Aperturas!$A$2), 0))</f>
        <v/>
      </c>
      <c r="TEI224" s="21" t="str">
        <f>IF(TEI220 = "", "", IFERROR(TEI220 / SUMIFS(Aux_Totales!$N:$N, Aux_Totales!$F:$F, $F224, Aux_Totales!$A:$A, Aperturas!$A$2), 0))</f>
        <v/>
      </c>
      <c r="TEJ224" s="21" t="str">
        <f>IF(TEJ220 = "", "", IFERROR(TEJ220 / SUMIFS(Aux_Totales!$N:$N, Aux_Totales!$F:$F, $F224, Aux_Totales!$A:$A, Aperturas!$A$2), 0))</f>
        <v/>
      </c>
      <c r="TEK224" s="21" t="str">
        <f>IF(TEK220 = "", "", IFERROR(TEK220 / SUMIFS(Aux_Totales!$N:$N, Aux_Totales!$F:$F, $F224, Aux_Totales!$A:$A, Aperturas!$A$2), 0))</f>
        <v/>
      </c>
      <c r="TEL224" s="21" t="str">
        <f>IF(TEL220 = "", "", IFERROR(TEL220 / SUMIFS(Aux_Totales!$N:$N, Aux_Totales!$F:$F, $F224, Aux_Totales!$A:$A, Aperturas!$A$2), 0))</f>
        <v/>
      </c>
      <c r="TEM224" s="21" t="str">
        <f>IF(TEM220 = "", "", IFERROR(TEM220 / SUMIFS(Aux_Totales!$N:$N, Aux_Totales!$F:$F, $F224, Aux_Totales!$A:$A, Aperturas!$A$2), 0))</f>
        <v/>
      </c>
      <c r="TEN224" s="21" t="str">
        <f>IF(TEN220 = "", "", IFERROR(TEN220 / SUMIFS(Aux_Totales!$N:$N, Aux_Totales!$F:$F, $F224, Aux_Totales!$A:$A, Aperturas!$A$2), 0))</f>
        <v/>
      </c>
      <c r="TEO224" s="21" t="str">
        <f>IF(TEO220 = "", "", IFERROR(TEO220 / SUMIFS(Aux_Totales!$N:$N, Aux_Totales!$F:$F, $F224, Aux_Totales!$A:$A, Aperturas!$A$2), 0))</f>
        <v/>
      </c>
      <c r="TEP224" s="21" t="str">
        <f>IF(TEP220 = "", "", IFERROR(TEP220 / SUMIFS(Aux_Totales!$N:$N, Aux_Totales!$F:$F, $F224, Aux_Totales!$A:$A, Aperturas!$A$2), 0))</f>
        <v/>
      </c>
      <c r="TEQ224" s="21" t="str">
        <f>IF(TEQ220 = "", "", IFERROR(TEQ220 / SUMIFS(Aux_Totales!$N:$N, Aux_Totales!$F:$F, $F224, Aux_Totales!$A:$A, Aperturas!$A$2), 0))</f>
        <v/>
      </c>
      <c r="TER224" s="21" t="str">
        <f>IF(TER220 = "", "", IFERROR(TER220 / SUMIFS(Aux_Totales!$N:$N, Aux_Totales!$F:$F, $F224, Aux_Totales!$A:$A, Aperturas!$A$2), 0))</f>
        <v/>
      </c>
      <c r="TES224" s="21" t="str">
        <f>IF(TES220 = "", "", IFERROR(TES220 / SUMIFS(Aux_Totales!$N:$N, Aux_Totales!$F:$F, $F224, Aux_Totales!$A:$A, Aperturas!$A$2), 0))</f>
        <v/>
      </c>
      <c r="TET224" s="21" t="str">
        <f>IF(TET220 = "", "", IFERROR(TET220 / SUMIFS(Aux_Totales!$N:$N, Aux_Totales!$F:$F, $F224, Aux_Totales!$A:$A, Aperturas!$A$2), 0))</f>
        <v/>
      </c>
      <c r="TEU224" s="21" t="str">
        <f>IF(TEU220 = "", "", IFERROR(TEU220 / SUMIFS(Aux_Totales!$N:$N, Aux_Totales!$F:$F, $F224, Aux_Totales!$A:$A, Aperturas!$A$2), 0))</f>
        <v/>
      </c>
      <c r="TEV224" s="21" t="str">
        <f>IF(TEV220 = "", "", IFERROR(TEV220 / SUMIFS(Aux_Totales!$N:$N, Aux_Totales!$F:$F, $F224, Aux_Totales!$A:$A, Aperturas!$A$2), 0))</f>
        <v/>
      </c>
      <c r="TEW224" s="21" t="str">
        <f>IF(TEW220 = "", "", IFERROR(TEW220 / SUMIFS(Aux_Totales!$N:$N, Aux_Totales!$F:$F, $F224, Aux_Totales!$A:$A, Aperturas!$A$2), 0))</f>
        <v/>
      </c>
      <c r="TEX224" s="21" t="str">
        <f>IF(TEX220 = "", "", IFERROR(TEX220 / SUMIFS(Aux_Totales!$N:$N, Aux_Totales!$F:$F, $F224, Aux_Totales!$A:$A, Aperturas!$A$2), 0))</f>
        <v/>
      </c>
      <c r="TEY224" s="21" t="str">
        <f>IF(TEY220 = "", "", IFERROR(TEY220 / SUMIFS(Aux_Totales!$N:$N, Aux_Totales!$F:$F, $F224, Aux_Totales!$A:$A, Aperturas!$A$2), 0))</f>
        <v/>
      </c>
      <c r="TEZ224" s="21" t="str">
        <f>IF(TEZ220 = "", "", IFERROR(TEZ220 / SUMIFS(Aux_Totales!$N:$N, Aux_Totales!$F:$F, $F224, Aux_Totales!$A:$A, Aperturas!$A$2), 0))</f>
        <v/>
      </c>
      <c r="TFA224" s="21" t="str">
        <f>IF(TFA220 = "", "", IFERROR(TFA220 / SUMIFS(Aux_Totales!$N:$N, Aux_Totales!$F:$F, $F224, Aux_Totales!$A:$A, Aperturas!$A$2), 0))</f>
        <v/>
      </c>
      <c r="TFB224" s="21" t="str">
        <f>IF(TFB220 = "", "", IFERROR(TFB220 / SUMIFS(Aux_Totales!$N:$N, Aux_Totales!$F:$F, $F224, Aux_Totales!$A:$A, Aperturas!$A$2), 0))</f>
        <v/>
      </c>
      <c r="TFC224" s="21" t="str">
        <f>IF(TFC220 = "", "", IFERROR(TFC220 / SUMIFS(Aux_Totales!$N:$N, Aux_Totales!$F:$F, $F224, Aux_Totales!$A:$A, Aperturas!$A$2), 0))</f>
        <v/>
      </c>
      <c r="TFD224" s="21" t="str">
        <f>IF(TFD220 = "", "", IFERROR(TFD220 / SUMIFS(Aux_Totales!$N:$N, Aux_Totales!$F:$F, $F224, Aux_Totales!$A:$A, Aperturas!$A$2), 0))</f>
        <v/>
      </c>
      <c r="TFE224" s="21" t="str">
        <f>IF(TFE220 = "", "", IFERROR(TFE220 / SUMIFS(Aux_Totales!$N:$N, Aux_Totales!$F:$F, $F224, Aux_Totales!$A:$A, Aperturas!$A$2), 0))</f>
        <v/>
      </c>
      <c r="TFF224" s="21" t="str">
        <f>IF(TFF220 = "", "", IFERROR(TFF220 / SUMIFS(Aux_Totales!$N:$N, Aux_Totales!$F:$F, $F224, Aux_Totales!$A:$A, Aperturas!$A$2), 0))</f>
        <v/>
      </c>
      <c r="TFG224" s="21" t="str">
        <f>IF(TFG220 = "", "", IFERROR(TFG220 / SUMIFS(Aux_Totales!$N:$N, Aux_Totales!$F:$F, $F224, Aux_Totales!$A:$A, Aperturas!$A$2), 0))</f>
        <v/>
      </c>
      <c r="TFH224" s="21" t="str">
        <f>IF(TFH220 = "", "", IFERROR(TFH220 / SUMIFS(Aux_Totales!$N:$N, Aux_Totales!$F:$F, $F224, Aux_Totales!$A:$A, Aperturas!$A$2), 0))</f>
        <v/>
      </c>
      <c r="TFI224" s="21" t="str">
        <f>IF(TFI220 = "", "", IFERROR(TFI220 / SUMIFS(Aux_Totales!$N:$N, Aux_Totales!$F:$F, $F224, Aux_Totales!$A:$A, Aperturas!$A$2), 0))</f>
        <v/>
      </c>
      <c r="TFJ224" s="21" t="str">
        <f>IF(TFJ220 = "", "", IFERROR(TFJ220 / SUMIFS(Aux_Totales!$N:$N, Aux_Totales!$F:$F, $F224, Aux_Totales!$A:$A, Aperturas!$A$2), 0))</f>
        <v/>
      </c>
      <c r="TFK224" s="21" t="str">
        <f>IF(TFK220 = "", "", IFERROR(TFK220 / SUMIFS(Aux_Totales!$N:$N, Aux_Totales!$F:$F, $F224, Aux_Totales!$A:$A, Aperturas!$A$2), 0))</f>
        <v/>
      </c>
      <c r="TFL224" s="21" t="str">
        <f>IF(TFL220 = "", "", IFERROR(TFL220 / SUMIFS(Aux_Totales!$N:$N, Aux_Totales!$F:$F, $F224, Aux_Totales!$A:$A, Aperturas!$A$2), 0))</f>
        <v/>
      </c>
      <c r="TFM224" s="21" t="str">
        <f>IF(TFM220 = "", "", IFERROR(TFM220 / SUMIFS(Aux_Totales!$N:$N, Aux_Totales!$F:$F, $F224, Aux_Totales!$A:$A, Aperturas!$A$2), 0))</f>
        <v/>
      </c>
      <c r="TFN224" s="21" t="str">
        <f>IF(TFN220 = "", "", IFERROR(TFN220 / SUMIFS(Aux_Totales!$N:$N, Aux_Totales!$F:$F, $F224, Aux_Totales!$A:$A, Aperturas!$A$2), 0))</f>
        <v/>
      </c>
      <c r="TFO224" s="21" t="str">
        <f>IF(TFO220 = "", "", IFERROR(TFO220 / SUMIFS(Aux_Totales!$N:$N, Aux_Totales!$F:$F, $F224, Aux_Totales!$A:$A, Aperturas!$A$2), 0))</f>
        <v/>
      </c>
      <c r="TFP224" s="21" t="str">
        <f>IF(TFP220 = "", "", IFERROR(TFP220 / SUMIFS(Aux_Totales!$N:$N, Aux_Totales!$F:$F, $F224, Aux_Totales!$A:$A, Aperturas!$A$2), 0))</f>
        <v/>
      </c>
      <c r="TFQ224" s="21" t="str">
        <f>IF(TFQ220 = "", "", IFERROR(TFQ220 / SUMIFS(Aux_Totales!$N:$N, Aux_Totales!$F:$F, $F224, Aux_Totales!$A:$A, Aperturas!$A$2), 0))</f>
        <v/>
      </c>
      <c r="TFR224" s="21" t="str">
        <f>IF(TFR220 = "", "", IFERROR(TFR220 / SUMIFS(Aux_Totales!$N:$N, Aux_Totales!$F:$F, $F224, Aux_Totales!$A:$A, Aperturas!$A$2), 0))</f>
        <v/>
      </c>
      <c r="TFS224" s="21" t="str">
        <f>IF(TFS220 = "", "", IFERROR(TFS220 / SUMIFS(Aux_Totales!$N:$N, Aux_Totales!$F:$F, $F224, Aux_Totales!$A:$A, Aperturas!$A$2), 0))</f>
        <v/>
      </c>
      <c r="TFT224" s="21" t="str">
        <f>IF(TFT220 = "", "", IFERROR(TFT220 / SUMIFS(Aux_Totales!$N:$N, Aux_Totales!$F:$F, $F224, Aux_Totales!$A:$A, Aperturas!$A$2), 0))</f>
        <v/>
      </c>
      <c r="TFU224" s="21" t="str">
        <f>IF(TFU220 = "", "", IFERROR(TFU220 / SUMIFS(Aux_Totales!$N:$N, Aux_Totales!$F:$F, $F224, Aux_Totales!$A:$A, Aperturas!$A$2), 0))</f>
        <v/>
      </c>
      <c r="TFV224" s="21" t="str">
        <f>IF(TFV220 = "", "", IFERROR(TFV220 / SUMIFS(Aux_Totales!$N:$N, Aux_Totales!$F:$F, $F224, Aux_Totales!$A:$A, Aperturas!$A$2), 0))</f>
        <v/>
      </c>
      <c r="TFW224" s="21" t="str">
        <f>IF(TFW220 = "", "", IFERROR(TFW220 / SUMIFS(Aux_Totales!$N:$N, Aux_Totales!$F:$F, $F224, Aux_Totales!$A:$A, Aperturas!$A$2), 0))</f>
        <v/>
      </c>
      <c r="TFX224" s="21" t="str">
        <f>IF(TFX220 = "", "", IFERROR(TFX220 / SUMIFS(Aux_Totales!$N:$N, Aux_Totales!$F:$F, $F224, Aux_Totales!$A:$A, Aperturas!$A$2), 0))</f>
        <v/>
      </c>
      <c r="TFY224" s="21" t="str">
        <f>IF(TFY220 = "", "", IFERROR(TFY220 / SUMIFS(Aux_Totales!$N:$N, Aux_Totales!$F:$F, $F224, Aux_Totales!$A:$A, Aperturas!$A$2), 0))</f>
        <v/>
      </c>
      <c r="TFZ224" s="21" t="str">
        <f>IF(TFZ220 = "", "", IFERROR(TFZ220 / SUMIFS(Aux_Totales!$N:$N, Aux_Totales!$F:$F, $F224, Aux_Totales!$A:$A, Aperturas!$A$2), 0))</f>
        <v/>
      </c>
      <c r="TGA224" s="21" t="str">
        <f>IF(TGA220 = "", "", IFERROR(TGA220 / SUMIFS(Aux_Totales!$N:$N, Aux_Totales!$F:$F, $F224, Aux_Totales!$A:$A, Aperturas!$A$2), 0))</f>
        <v/>
      </c>
      <c r="TGB224" s="21" t="str">
        <f>IF(TGB220 = "", "", IFERROR(TGB220 / SUMIFS(Aux_Totales!$N:$N, Aux_Totales!$F:$F, $F224, Aux_Totales!$A:$A, Aperturas!$A$2), 0))</f>
        <v/>
      </c>
      <c r="TGC224" s="21" t="str">
        <f>IF(TGC220 = "", "", IFERROR(TGC220 / SUMIFS(Aux_Totales!$N:$N, Aux_Totales!$F:$F, $F224, Aux_Totales!$A:$A, Aperturas!$A$2), 0))</f>
        <v/>
      </c>
      <c r="TGD224" s="21" t="str">
        <f>IF(TGD220 = "", "", IFERROR(TGD220 / SUMIFS(Aux_Totales!$N:$N, Aux_Totales!$F:$F, $F224, Aux_Totales!$A:$A, Aperturas!$A$2), 0))</f>
        <v/>
      </c>
      <c r="TGE224" s="21" t="str">
        <f>IF(TGE220 = "", "", IFERROR(TGE220 / SUMIFS(Aux_Totales!$N:$N, Aux_Totales!$F:$F, $F224, Aux_Totales!$A:$A, Aperturas!$A$2), 0))</f>
        <v/>
      </c>
      <c r="TGF224" s="21" t="str">
        <f>IF(TGF220 = "", "", IFERROR(TGF220 / SUMIFS(Aux_Totales!$N:$N, Aux_Totales!$F:$F, $F224, Aux_Totales!$A:$A, Aperturas!$A$2), 0))</f>
        <v/>
      </c>
      <c r="TGG224" s="21" t="str">
        <f>IF(TGG220 = "", "", IFERROR(TGG220 / SUMIFS(Aux_Totales!$N:$N, Aux_Totales!$F:$F, $F224, Aux_Totales!$A:$A, Aperturas!$A$2), 0))</f>
        <v/>
      </c>
      <c r="TGH224" s="21" t="str">
        <f>IF(TGH220 = "", "", IFERROR(TGH220 / SUMIFS(Aux_Totales!$N:$N, Aux_Totales!$F:$F, $F224, Aux_Totales!$A:$A, Aperturas!$A$2), 0))</f>
        <v/>
      </c>
      <c r="TGI224" s="21" t="str">
        <f>IF(TGI220 = "", "", IFERROR(TGI220 / SUMIFS(Aux_Totales!$N:$N, Aux_Totales!$F:$F, $F224, Aux_Totales!$A:$A, Aperturas!$A$2), 0))</f>
        <v/>
      </c>
      <c r="TGJ224" s="21" t="str">
        <f>IF(TGJ220 = "", "", IFERROR(TGJ220 / SUMIFS(Aux_Totales!$N:$N, Aux_Totales!$F:$F, $F224, Aux_Totales!$A:$A, Aperturas!$A$2), 0))</f>
        <v/>
      </c>
      <c r="TGK224" s="21" t="str">
        <f>IF(TGK220 = "", "", IFERROR(TGK220 / SUMIFS(Aux_Totales!$N:$N, Aux_Totales!$F:$F, $F224, Aux_Totales!$A:$A, Aperturas!$A$2), 0))</f>
        <v/>
      </c>
      <c r="TGL224" s="21" t="str">
        <f>IF(TGL220 = "", "", IFERROR(TGL220 / SUMIFS(Aux_Totales!$N:$N, Aux_Totales!$F:$F, $F224, Aux_Totales!$A:$A, Aperturas!$A$2), 0))</f>
        <v/>
      </c>
      <c r="TGM224" s="21" t="str">
        <f>IF(TGM220 = "", "", IFERROR(TGM220 / SUMIFS(Aux_Totales!$N:$N, Aux_Totales!$F:$F, $F224, Aux_Totales!$A:$A, Aperturas!$A$2), 0))</f>
        <v/>
      </c>
      <c r="TGN224" s="21" t="str">
        <f>IF(TGN220 = "", "", IFERROR(TGN220 / SUMIFS(Aux_Totales!$N:$N, Aux_Totales!$F:$F, $F224, Aux_Totales!$A:$A, Aperturas!$A$2), 0))</f>
        <v/>
      </c>
      <c r="TGO224" s="21" t="str">
        <f>IF(TGO220 = "", "", IFERROR(TGO220 / SUMIFS(Aux_Totales!$N:$N, Aux_Totales!$F:$F, $F224, Aux_Totales!$A:$A, Aperturas!$A$2), 0))</f>
        <v/>
      </c>
      <c r="TGP224" s="21" t="str">
        <f>IF(TGP220 = "", "", IFERROR(TGP220 / SUMIFS(Aux_Totales!$N:$N, Aux_Totales!$F:$F, $F224, Aux_Totales!$A:$A, Aperturas!$A$2), 0))</f>
        <v/>
      </c>
      <c r="TGQ224" s="21" t="str">
        <f>IF(TGQ220 = "", "", IFERROR(TGQ220 / SUMIFS(Aux_Totales!$N:$N, Aux_Totales!$F:$F, $F224, Aux_Totales!$A:$A, Aperturas!$A$2), 0))</f>
        <v/>
      </c>
      <c r="TGR224" s="21" t="str">
        <f>IF(TGR220 = "", "", IFERROR(TGR220 / SUMIFS(Aux_Totales!$N:$N, Aux_Totales!$F:$F, $F224, Aux_Totales!$A:$A, Aperturas!$A$2), 0))</f>
        <v/>
      </c>
      <c r="TGS224" s="21" t="str">
        <f>IF(TGS220 = "", "", IFERROR(TGS220 / SUMIFS(Aux_Totales!$N:$N, Aux_Totales!$F:$F, $F224, Aux_Totales!$A:$A, Aperturas!$A$2), 0))</f>
        <v/>
      </c>
      <c r="TGT224" s="21" t="str">
        <f>IF(TGT220 = "", "", IFERROR(TGT220 / SUMIFS(Aux_Totales!$N:$N, Aux_Totales!$F:$F, $F224, Aux_Totales!$A:$A, Aperturas!$A$2), 0))</f>
        <v/>
      </c>
      <c r="TGU224" s="21" t="str">
        <f>IF(TGU220 = "", "", IFERROR(TGU220 / SUMIFS(Aux_Totales!$N:$N, Aux_Totales!$F:$F, $F224, Aux_Totales!$A:$A, Aperturas!$A$2), 0))</f>
        <v/>
      </c>
      <c r="TGV224" s="21" t="str">
        <f>IF(TGV220 = "", "", IFERROR(TGV220 / SUMIFS(Aux_Totales!$N:$N, Aux_Totales!$F:$F, $F224, Aux_Totales!$A:$A, Aperturas!$A$2), 0))</f>
        <v/>
      </c>
      <c r="TGW224" s="21" t="str">
        <f>IF(TGW220 = "", "", IFERROR(TGW220 / SUMIFS(Aux_Totales!$N:$N, Aux_Totales!$F:$F, $F224, Aux_Totales!$A:$A, Aperturas!$A$2), 0))</f>
        <v/>
      </c>
      <c r="TGX224" s="21" t="str">
        <f>IF(TGX220 = "", "", IFERROR(TGX220 / SUMIFS(Aux_Totales!$N:$N, Aux_Totales!$F:$F, $F224, Aux_Totales!$A:$A, Aperturas!$A$2), 0))</f>
        <v/>
      </c>
      <c r="TGY224" s="21" t="str">
        <f>IF(TGY220 = "", "", IFERROR(TGY220 / SUMIFS(Aux_Totales!$N:$N, Aux_Totales!$F:$F, $F224, Aux_Totales!$A:$A, Aperturas!$A$2), 0))</f>
        <v/>
      </c>
      <c r="TGZ224" s="21" t="str">
        <f>IF(TGZ220 = "", "", IFERROR(TGZ220 / SUMIFS(Aux_Totales!$N:$N, Aux_Totales!$F:$F, $F224, Aux_Totales!$A:$A, Aperturas!$A$2), 0))</f>
        <v/>
      </c>
      <c r="THA224" s="21" t="str">
        <f>IF(THA220 = "", "", IFERROR(THA220 / SUMIFS(Aux_Totales!$N:$N, Aux_Totales!$F:$F, $F224, Aux_Totales!$A:$A, Aperturas!$A$2), 0))</f>
        <v/>
      </c>
      <c r="THB224" s="21" t="str">
        <f>IF(THB220 = "", "", IFERROR(THB220 / SUMIFS(Aux_Totales!$N:$N, Aux_Totales!$F:$F, $F224, Aux_Totales!$A:$A, Aperturas!$A$2), 0))</f>
        <v/>
      </c>
      <c r="THC224" s="21" t="str">
        <f>IF(THC220 = "", "", IFERROR(THC220 / SUMIFS(Aux_Totales!$N:$N, Aux_Totales!$F:$F, $F224, Aux_Totales!$A:$A, Aperturas!$A$2), 0))</f>
        <v/>
      </c>
      <c r="THD224" s="21" t="str">
        <f>IF(THD220 = "", "", IFERROR(THD220 / SUMIFS(Aux_Totales!$N:$N, Aux_Totales!$F:$F, $F224, Aux_Totales!$A:$A, Aperturas!$A$2), 0))</f>
        <v/>
      </c>
      <c r="THE224" s="21" t="str">
        <f>IF(THE220 = "", "", IFERROR(THE220 / SUMIFS(Aux_Totales!$N:$N, Aux_Totales!$F:$F, $F224, Aux_Totales!$A:$A, Aperturas!$A$2), 0))</f>
        <v/>
      </c>
      <c r="THF224" s="21" t="str">
        <f>IF(THF220 = "", "", IFERROR(THF220 / SUMIFS(Aux_Totales!$N:$N, Aux_Totales!$F:$F, $F224, Aux_Totales!$A:$A, Aperturas!$A$2), 0))</f>
        <v/>
      </c>
      <c r="THG224" s="21" t="str">
        <f>IF(THG220 = "", "", IFERROR(THG220 / SUMIFS(Aux_Totales!$N:$N, Aux_Totales!$F:$F, $F224, Aux_Totales!$A:$A, Aperturas!$A$2), 0))</f>
        <v/>
      </c>
      <c r="THH224" s="21" t="str">
        <f>IF(THH220 = "", "", IFERROR(THH220 / SUMIFS(Aux_Totales!$N:$N, Aux_Totales!$F:$F, $F224, Aux_Totales!$A:$A, Aperturas!$A$2), 0))</f>
        <v/>
      </c>
      <c r="THI224" s="21" t="str">
        <f>IF(THI220 = "", "", IFERROR(THI220 / SUMIFS(Aux_Totales!$N:$N, Aux_Totales!$F:$F, $F224, Aux_Totales!$A:$A, Aperturas!$A$2), 0))</f>
        <v/>
      </c>
      <c r="THJ224" s="21" t="str">
        <f>IF(THJ220 = "", "", IFERROR(THJ220 / SUMIFS(Aux_Totales!$N:$N, Aux_Totales!$F:$F, $F224, Aux_Totales!$A:$A, Aperturas!$A$2), 0))</f>
        <v/>
      </c>
      <c r="THK224" s="21" t="str">
        <f>IF(THK220 = "", "", IFERROR(THK220 / SUMIFS(Aux_Totales!$N:$N, Aux_Totales!$F:$F, $F224, Aux_Totales!$A:$A, Aperturas!$A$2), 0))</f>
        <v/>
      </c>
      <c r="THL224" s="21" t="str">
        <f>IF(THL220 = "", "", IFERROR(THL220 / SUMIFS(Aux_Totales!$N:$N, Aux_Totales!$F:$F, $F224, Aux_Totales!$A:$A, Aperturas!$A$2), 0))</f>
        <v/>
      </c>
      <c r="THM224" s="21" t="str">
        <f>IF(THM220 = "", "", IFERROR(THM220 / SUMIFS(Aux_Totales!$N:$N, Aux_Totales!$F:$F, $F224, Aux_Totales!$A:$A, Aperturas!$A$2), 0))</f>
        <v/>
      </c>
      <c r="THN224" s="21" t="str">
        <f>IF(THN220 = "", "", IFERROR(THN220 / SUMIFS(Aux_Totales!$N:$N, Aux_Totales!$F:$F, $F224, Aux_Totales!$A:$A, Aperturas!$A$2), 0))</f>
        <v/>
      </c>
      <c r="THO224" s="21" t="str">
        <f>IF(THO220 = "", "", IFERROR(THO220 / SUMIFS(Aux_Totales!$N:$N, Aux_Totales!$F:$F, $F224, Aux_Totales!$A:$A, Aperturas!$A$2), 0))</f>
        <v/>
      </c>
      <c r="THP224" s="21" t="str">
        <f>IF(THP220 = "", "", IFERROR(THP220 / SUMIFS(Aux_Totales!$N:$N, Aux_Totales!$F:$F, $F224, Aux_Totales!$A:$A, Aperturas!$A$2), 0))</f>
        <v/>
      </c>
      <c r="THQ224" s="21" t="str">
        <f>IF(THQ220 = "", "", IFERROR(THQ220 / SUMIFS(Aux_Totales!$N:$N, Aux_Totales!$F:$F, $F224, Aux_Totales!$A:$A, Aperturas!$A$2), 0))</f>
        <v/>
      </c>
      <c r="THR224" s="21" t="str">
        <f>IF(THR220 = "", "", IFERROR(THR220 / SUMIFS(Aux_Totales!$N:$N, Aux_Totales!$F:$F, $F224, Aux_Totales!$A:$A, Aperturas!$A$2), 0))</f>
        <v/>
      </c>
      <c r="THS224" s="21" t="str">
        <f>IF(THS220 = "", "", IFERROR(THS220 / SUMIFS(Aux_Totales!$N:$N, Aux_Totales!$F:$F, $F224, Aux_Totales!$A:$A, Aperturas!$A$2), 0))</f>
        <v/>
      </c>
      <c r="THT224" s="21" t="str">
        <f>IF(THT220 = "", "", IFERROR(THT220 / SUMIFS(Aux_Totales!$N:$N, Aux_Totales!$F:$F, $F224, Aux_Totales!$A:$A, Aperturas!$A$2), 0))</f>
        <v/>
      </c>
      <c r="THU224" s="21" t="str">
        <f>IF(THU220 = "", "", IFERROR(THU220 / SUMIFS(Aux_Totales!$N:$N, Aux_Totales!$F:$F, $F224, Aux_Totales!$A:$A, Aperturas!$A$2), 0))</f>
        <v/>
      </c>
      <c r="THV224" s="21" t="str">
        <f>IF(THV220 = "", "", IFERROR(THV220 / SUMIFS(Aux_Totales!$N:$N, Aux_Totales!$F:$F, $F224, Aux_Totales!$A:$A, Aperturas!$A$2), 0))</f>
        <v/>
      </c>
      <c r="THW224" s="21" t="str">
        <f>IF(THW220 = "", "", IFERROR(THW220 / SUMIFS(Aux_Totales!$N:$N, Aux_Totales!$F:$F, $F224, Aux_Totales!$A:$A, Aperturas!$A$2), 0))</f>
        <v/>
      </c>
      <c r="THX224" s="21" t="str">
        <f>IF(THX220 = "", "", IFERROR(THX220 / SUMIFS(Aux_Totales!$N:$N, Aux_Totales!$F:$F, $F224, Aux_Totales!$A:$A, Aperturas!$A$2), 0))</f>
        <v/>
      </c>
      <c r="THY224" s="21" t="str">
        <f>IF(THY220 = "", "", IFERROR(THY220 / SUMIFS(Aux_Totales!$N:$N, Aux_Totales!$F:$F, $F224, Aux_Totales!$A:$A, Aperturas!$A$2), 0))</f>
        <v/>
      </c>
      <c r="THZ224" s="21" t="str">
        <f>IF(THZ220 = "", "", IFERROR(THZ220 / SUMIFS(Aux_Totales!$N:$N, Aux_Totales!$F:$F, $F224, Aux_Totales!$A:$A, Aperturas!$A$2), 0))</f>
        <v/>
      </c>
      <c r="TIA224" s="21" t="str">
        <f>IF(TIA220 = "", "", IFERROR(TIA220 / SUMIFS(Aux_Totales!$N:$N, Aux_Totales!$F:$F, $F224, Aux_Totales!$A:$A, Aperturas!$A$2), 0))</f>
        <v/>
      </c>
      <c r="TIB224" s="21" t="str">
        <f>IF(TIB220 = "", "", IFERROR(TIB220 / SUMIFS(Aux_Totales!$N:$N, Aux_Totales!$F:$F, $F224, Aux_Totales!$A:$A, Aperturas!$A$2), 0))</f>
        <v/>
      </c>
      <c r="TIC224" s="21" t="str">
        <f>IF(TIC220 = "", "", IFERROR(TIC220 / SUMIFS(Aux_Totales!$N:$N, Aux_Totales!$F:$F, $F224, Aux_Totales!$A:$A, Aperturas!$A$2), 0))</f>
        <v/>
      </c>
      <c r="TID224" s="21" t="str">
        <f>IF(TID220 = "", "", IFERROR(TID220 / SUMIFS(Aux_Totales!$N:$N, Aux_Totales!$F:$F, $F224, Aux_Totales!$A:$A, Aperturas!$A$2), 0))</f>
        <v/>
      </c>
      <c r="TIE224" s="21" t="str">
        <f>IF(TIE220 = "", "", IFERROR(TIE220 / SUMIFS(Aux_Totales!$N:$N, Aux_Totales!$F:$F, $F224, Aux_Totales!$A:$A, Aperturas!$A$2), 0))</f>
        <v/>
      </c>
      <c r="TIF224" s="21" t="str">
        <f>IF(TIF220 = "", "", IFERROR(TIF220 / SUMIFS(Aux_Totales!$N:$N, Aux_Totales!$F:$F, $F224, Aux_Totales!$A:$A, Aperturas!$A$2), 0))</f>
        <v/>
      </c>
      <c r="TIG224" s="21" t="str">
        <f>IF(TIG220 = "", "", IFERROR(TIG220 / SUMIFS(Aux_Totales!$N:$N, Aux_Totales!$F:$F, $F224, Aux_Totales!$A:$A, Aperturas!$A$2), 0))</f>
        <v/>
      </c>
      <c r="TIH224" s="21" t="str">
        <f>IF(TIH220 = "", "", IFERROR(TIH220 / SUMIFS(Aux_Totales!$N:$N, Aux_Totales!$F:$F, $F224, Aux_Totales!$A:$A, Aperturas!$A$2), 0))</f>
        <v/>
      </c>
      <c r="TII224" s="21" t="str">
        <f>IF(TII220 = "", "", IFERROR(TII220 / SUMIFS(Aux_Totales!$N:$N, Aux_Totales!$F:$F, $F224, Aux_Totales!$A:$A, Aperturas!$A$2), 0))</f>
        <v/>
      </c>
      <c r="TIJ224" s="21" t="str">
        <f>IF(TIJ220 = "", "", IFERROR(TIJ220 / SUMIFS(Aux_Totales!$N:$N, Aux_Totales!$F:$F, $F224, Aux_Totales!$A:$A, Aperturas!$A$2), 0))</f>
        <v/>
      </c>
      <c r="TIK224" s="21" t="str">
        <f>IF(TIK220 = "", "", IFERROR(TIK220 / SUMIFS(Aux_Totales!$N:$N, Aux_Totales!$F:$F, $F224, Aux_Totales!$A:$A, Aperturas!$A$2), 0))</f>
        <v/>
      </c>
      <c r="TIL224" s="21" t="str">
        <f>IF(TIL220 = "", "", IFERROR(TIL220 / SUMIFS(Aux_Totales!$N:$N, Aux_Totales!$F:$F, $F224, Aux_Totales!$A:$A, Aperturas!$A$2), 0))</f>
        <v/>
      </c>
      <c r="TIM224" s="21" t="str">
        <f>IF(TIM220 = "", "", IFERROR(TIM220 / SUMIFS(Aux_Totales!$N:$N, Aux_Totales!$F:$F, $F224, Aux_Totales!$A:$A, Aperturas!$A$2), 0))</f>
        <v/>
      </c>
      <c r="TIN224" s="21" t="str">
        <f>IF(TIN220 = "", "", IFERROR(TIN220 / SUMIFS(Aux_Totales!$N:$N, Aux_Totales!$F:$F, $F224, Aux_Totales!$A:$A, Aperturas!$A$2), 0))</f>
        <v/>
      </c>
      <c r="TIO224" s="21" t="str">
        <f>IF(TIO220 = "", "", IFERROR(TIO220 / SUMIFS(Aux_Totales!$N:$N, Aux_Totales!$F:$F, $F224, Aux_Totales!$A:$A, Aperturas!$A$2), 0))</f>
        <v/>
      </c>
      <c r="TIP224" s="21" t="str">
        <f>IF(TIP220 = "", "", IFERROR(TIP220 / SUMIFS(Aux_Totales!$N:$N, Aux_Totales!$F:$F, $F224, Aux_Totales!$A:$A, Aperturas!$A$2), 0))</f>
        <v/>
      </c>
      <c r="TIQ224" s="21" t="str">
        <f>IF(TIQ220 = "", "", IFERROR(TIQ220 / SUMIFS(Aux_Totales!$N:$N, Aux_Totales!$F:$F, $F224, Aux_Totales!$A:$A, Aperturas!$A$2), 0))</f>
        <v/>
      </c>
      <c r="TIR224" s="21" t="str">
        <f>IF(TIR220 = "", "", IFERROR(TIR220 / SUMIFS(Aux_Totales!$N:$N, Aux_Totales!$F:$F, $F224, Aux_Totales!$A:$A, Aperturas!$A$2), 0))</f>
        <v/>
      </c>
      <c r="TIS224" s="21" t="str">
        <f>IF(TIS220 = "", "", IFERROR(TIS220 / SUMIFS(Aux_Totales!$N:$N, Aux_Totales!$F:$F, $F224, Aux_Totales!$A:$A, Aperturas!$A$2), 0))</f>
        <v/>
      </c>
      <c r="TIT224" s="21" t="str">
        <f>IF(TIT220 = "", "", IFERROR(TIT220 / SUMIFS(Aux_Totales!$N:$N, Aux_Totales!$F:$F, $F224, Aux_Totales!$A:$A, Aperturas!$A$2), 0))</f>
        <v/>
      </c>
      <c r="TIU224" s="21" t="str">
        <f>IF(TIU220 = "", "", IFERROR(TIU220 / SUMIFS(Aux_Totales!$N:$N, Aux_Totales!$F:$F, $F224, Aux_Totales!$A:$A, Aperturas!$A$2), 0))</f>
        <v/>
      </c>
      <c r="TIV224" s="21" t="str">
        <f>IF(TIV220 = "", "", IFERROR(TIV220 / SUMIFS(Aux_Totales!$N:$N, Aux_Totales!$F:$F, $F224, Aux_Totales!$A:$A, Aperturas!$A$2), 0))</f>
        <v/>
      </c>
      <c r="TIW224" s="21" t="str">
        <f>IF(TIW220 = "", "", IFERROR(TIW220 / SUMIFS(Aux_Totales!$N:$N, Aux_Totales!$F:$F, $F224, Aux_Totales!$A:$A, Aperturas!$A$2), 0))</f>
        <v/>
      </c>
      <c r="TIX224" s="21" t="str">
        <f>IF(TIX220 = "", "", IFERROR(TIX220 / SUMIFS(Aux_Totales!$N:$N, Aux_Totales!$F:$F, $F224, Aux_Totales!$A:$A, Aperturas!$A$2), 0))</f>
        <v/>
      </c>
      <c r="TIY224" s="21" t="str">
        <f>IF(TIY220 = "", "", IFERROR(TIY220 / SUMIFS(Aux_Totales!$N:$N, Aux_Totales!$F:$F, $F224, Aux_Totales!$A:$A, Aperturas!$A$2), 0))</f>
        <v/>
      </c>
      <c r="TIZ224" s="21" t="str">
        <f>IF(TIZ220 = "", "", IFERROR(TIZ220 / SUMIFS(Aux_Totales!$N:$N, Aux_Totales!$F:$F, $F224, Aux_Totales!$A:$A, Aperturas!$A$2), 0))</f>
        <v/>
      </c>
      <c r="TJA224" s="21" t="str">
        <f>IF(TJA220 = "", "", IFERROR(TJA220 / SUMIFS(Aux_Totales!$N:$N, Aux_Totales!$F:$F, $F224, Aux_Totales!$A:$A, Aperturas!$A$2), 0))</f>
        <v/>
      </c>
      <c r="TJB224" s="21" t="str">
        <f>IF(TJB220 = "", "", IFERROR(TJB220 / SUMIFS(Aux_Totales!$N:$N, Aux_Totales!$F:$F, $F224, Aux_Totales!$A:$A, Aperturas!$A$2), 0))</f>
        <v/>
      </c>
      <c r="TJC224" s="21" t="str">
        <f>IF(TJC220 = "", "", IFERROR(TJC220 / SUMIFS(Aux_Totales!$N:$N, Aux_Totales!$F:$F, $F224, Aux_Totales!$A:$A, Aperturas!$A$2), 0))</f>
        <v/>
      </c>
      <c r="TJD224" s="21" t="str">
        <f>IF(TJD220 = "", "", IFERROR(TJD220 / SUMIFS(Aux_Totales!$N:$N, Aux_Totales!$F:$F, $F224, Aux_Totales!$A:$A, Aperturas!$A$2), 0))</f>
        <v/>
      </c>
      <c r="TJE224" s="21" t="str">
        <f>IF(TJE220 = "", "", IFERROR(TJE220 / SUMIFS(Aux_Totales!$N:$N, Aux_Totales!$F:$F, $F224, Aux_Totales!$A:$A, Aperturas!$A$2), 0))</f>
        <v/>
      </c>
      <c r="TJF224" s="21" t="str">
        <f>IF(TJF220 = "", "", IFERROR(TJF220 / SUMIFS(Aux_Totales!$N:$N, Aux_Totales!$F:$F, $F224, Aux_Totales!$A:$A, Aperturas!$A$2), 0))</f>
        <v/>
      </c>
      <c r="TJG224" s="21" t="str">
        <f>IF(TJG220 = "", "", IFERROR(TJG220 / SUMIFS(Aux_Totales!$N:$N, Aux_Totales!$F:$F, $F224, Aux_Totales!$A:$A, Aperturas!$A$2), 0))</f>
        <v/>
      </c>
      <c r="TJH224" s="21" t="str">
        <f>IF(TJH220 = "", "", IFERROR(TJH220 / SUMIFS(Aux_Totales!$N:$N, Aux_Totales!$F:$F, $F224, Aux_Totales!$A:$A, Aperturas!$A$2), 0))</f>
        <v/>
      </c>
      <c r="TJI224" s="21" t="str">
        <f>IF(TJI220 = "", "", IFERROR(TJI220 / SUMIFS(Aux_Totales!$N:$N, Aux_Totales!$F:$F, $F224, Aux_Totales!$A:$A, Aperturas!$A$2), 0))</f>
        <v/>
      </c>
      <c r="TJJ224" s="21" t="str">
        <f>IF(TJJ220 = "", "", IFERROR(TJJ220 / SUMIFS(Aux_Totales!$N:$N, Aux_Totales!$F:$F, $F224, Aux_Totales!$A:$A, Aperturas!$A$2), 0))</f>
        <v/>
      </c>
      <c r="TJK224" s="21" t="str">
        <f>IF(TJK220 = "", "", IFERROR(TJK220 / SUMIFS(Aux_Totales!$N:$N, Aux_Totales!$F:$F, $F224, Aux_Totales!$A:$A, Aperturas!$A$2), 0))</f>
        <v/>
      </c>
      <c r="TJL224" s="21" t="str">
        <f>IF(TJL220 = "", "", IFERROR(TJL220 / SUMIFS(Aux_Totales!$N:$N, Aux_Totales!$F:$F, $F224, Aux_Totales!$A:$A, Aperturas!$A$2), 0))</f>
        <v/>
      </c>
      <c r="TJM224" s="21" t="str">
        <f>IF(TJM220 = "", "", IFERROR(TJM220 / SUMIFS(Aux_Totales!$N:$N, Aux_Totales!$F:$F, $F224, Aux_Totales!$A:$A, Aperturas!$A$2), 0))</f>
        <v/>
      </c>
      <c r="TJN224" s="21" t="str">
        <f>IF(TJN220 = "", "", IFERROR(TJN220 / SUMIFS(Aux_Totales!$N:$N, Aux_Totales!$F:$F, $F224, Aux_Totales!$A:$A, Aperturas!$A$2), 0))</f>
        <v/>
      </c>
      <c r="TJO224" s="21" t="str">
        <f>IF(TJO220 = "", "", IFERROR(TJO220 / SUMIFS(Aux_Totales!$N:$N, Aux_Totales!$F:$F, $F224, Aux_Totales!$A:$A, Aperturas!$A$2), 0))</f>
        <v/>
      </c>
      <c r="TJP224" s="21" t="str">
        <f>IF(TJP220 = "", "", IFERROR(TJP220 / SUMIFS(Aux_Totales!$N:$N, Aux_Totales!$F:$F, $F224, Aux_Totales!$A:$A, Aperturas!$A$2), 0))</f>
        <v/>
      </c>
      <c r="TJQ224" s="21" t="str">
        <f>IF(TJQ220 = "", "", IFERROR(TJQ220 / SUMIFS(Aux_Totales!$N:$N, Aux_Totales!$F:$F, $F224, Aux_Totales!$A:$A, Aperturas!$A$2), 0))</f>
        <v/>
      </c>
      <c r="TJR224" s="21" t="str">
        <f>IF(TJR220 = "", "", IFERROR(TJR220 / SUMIFS(Aux_Totales!$N:$N, Aux_Totales!$F:$F, $F224, Aux_Totales!$A:$A, Aperturas!$A$2), 0))</f>
        <v/>
      </c>
      <c r="TJS224" s="21" t="str">
        <f>IF(TJS220 = "", "", IFERROR(TJS220 / SUMIFS(Aux_Totales!$N:$N, Aux_Totales!$F:$F, $F224, Aux_Totales!$A:$A, Aperturas!$A$2), 0))</f>
        <v/>
      </c>
      <c r="TJT224" s="21" t="str">
        <f>IF(TJT220 = "", "", IFERROR(TJT220 / SUMIFS(Aux_Totales!$N:$N, Aux_Totales!$F:$F, $F224, Aux_Totales!$A:$A, Aperturas!$A$2), 0))</f>
        <v/>
      </c>
      <c r="TJU224" s="21" t="str">
        <f>IF(TJU220 = "", "", IFERROR(TJU220 / SUMIFS(Aux_Totales!$N:$N, Aux_Totales!$F:$F, $F224, Aux_Totales!$A:$A, Aperturas!$A$2), 0))</f>
        <v/>
      </c>
      <c r="TJV224" s="21" t="str">
        <f>IF(TJV220 = "", "", IFERROR(TJV220 / SUMIFS(Aux_Totales!$N:$N, Aux_Totales!$F:$F, $F224, Aux_Totales!$A:$A, Aperturas!$A$2), 0))</f>
        <v/>
      </c>
      <c r="TJW224" s="21" t="str">
        <f>IF(TJW220 = "", "", IFERROR(TJW220 / SUMIFS(Aux_Totales!$N:$N, Aux_Totales!$F:$F, $F224, Aux_Totales!$A:$A, Aperturas!$A$2), 0))</f>
        <v/>
      </c>
      <c r="TJX224" s="21" t="str">
        <f>IF(TJX220 = "", "", IFERROR(TJX220 / SUMIFS(Aux_Totales!$N:$N, Aux_Totales!$F:$F, $F224, Aux_Totales!$A:$A, Aperturas!$A$2), 0))</f>
        <v/>
      </c>
      <c r="TJY224" s="21" t="str">
        <f>IF(TJY220 = "", "", IFERROR(TJY220 / SUMIFS(Aux_Totales!$N:$N, Aux_Totales!$F:$F, $F224, Aux_Totales!$A:$A, Aperturas!$A$2), 0))</f>
        <v/>
      </c>
      <c r="TJZ224" s="21" t="str">
        <f>IF(TJZ220 = "", "", IFERROR(TJZ220 / SUMIFS(Aux_Totales!$N:$N, Aux_Totales!$F:$F, $F224, Aux_Totales!$A:$A, Aperturas!$A$2), 0))</f>
        <v/>
      </c>
      <c r="TKA224" s="21" t="str">
        <f>IF(TKA220 = "", "", IFERROR(TKA220 / SUMIFS(Aux_Totales!$N:$N, Aux_Totales!$F:$F, $F224, Aux_Totales!$A:$A, Aperturas!$A$2), 0))</f>
        <v/>
      </c>
      <c r="TKB224" s="21" t="str">
        <f>IF(TKB220 = "", "", IFERROR(TKB220 / SUMIFS(Aux_Totales!$N:$N, Aux_Totales!$F:$F, $F224, Aux_Totales!$A:$A, Aperturas!$A$2), 0))</f>
        <v/>
      </c>
      <c r="TKC224" s="21" t="str">
        <f>IF(TKC220 = "", "", IFERROR(TKC220 / SUMIFS(Aux_Totales!$N:$N, Aux_Totales!$F:$F, $F224, Aux_Totales!$A:$A, Aperturas!$A$2), 0))</f>
        <v/>
      </c>
      <c r="TKD224" s="21" t="str">
        <f>IF(TKD220 = "", "", IFERROR(TKD220 / SUMIFS(Aux_Totales!$N:$N, Aux_Totales!$F:$F, $F224, Aux_Totales!$A:$A, Aperturas!$A$2), 0))</f>
        <v/>
      </c>
      <c r="TKE224" s="21" t="str">
        <f>IF(TKE220 = "", "", IFERROR(TKE220 / SUMIFS(Aux_Totales!$N:$N, Aux_Totales!$F:$F, $F224, Aux_Totales!$A:$A, Aperturas!$A$2), 0))</f>
        <v/>
      </c>
      <c r="TKF224" s="21" t="str">
        <f>IF(TKF220 = "", "", IFERROR(TKF220 / SUMIFS(Aux_Totales!$N:$N, Aux_Totales!$F:$F, $F224, Aux_Totales!$A:$A, Aperturas!$A$2), 0))</f>
        <v/>
      </c>
      <c r="TKG224" s="21" t="str">
        <f>IF(TKG220 = "", "", IFERROR(TKG220 / SUMIFS(Aux_Totales!$N:$N, Aux_Totales!$F:$F, $F224, Aux_Totales!$A:$A, Aperturas!$A$2), 0))</f>
        <v/>
      </c>
      <c r="TKH224" s="21" t="str">
        <f>IF(TKH220 = "", "", IFERROR(TKH220 / SUMIFS(Aux_Totales!$N:$N, Aux_Totales!$F:$F, $F224, Aux_Totales!$A:$A, Aperturas!$A$2), 0))</f>
        <v/>
      </c>
      <c r="TKI224" s="21" t="str">
        <f>IF(TKI220 = "", "", IFERROR(TKI220 / SUMIFS(Aux_Totales!$N:$N, Aux_Totales!$F:$F, $F224, Aux_Totales!$A:$A, Aperturas!$A$2), 0))</f>
        <v/>
      </c>
      <c r="TKJ224" s="21" t="str">
        <f>IF(TKJ220 = "", "", IFERROR(TKJ220 / SUMIFS(Aux_Totales!$N:$N, Aux_Totales!$F:$F, $F224, Aux_Totales!$A:$A, Aperturas!$A$2), 0))</f>
        <v/>
      </c>
      <c r="TKK224" s="21" t="str">
        <f>IF(TKK220 = "", "", IFERROR(TKK220 / SUMIFS(Aux_Totales!$N:$N, Aux_Totales!$F:$F, $F224, Aux_Totales!$A:$A, Aperturas!$A$2), 0))</f>
        <v/>
      </c>
      <c r="TKL224" s="21" t="str">
        <f>IF(TKL220 = "", "", IFERROR(TKL220 / SUMIFS(Aux_Totales!$N:$N, Aux_Totales!$F:$F, $F224, Aux_Totales!$A:$A, Aperturas!$A$2), 0))</f>
        <v/>
      </c>
      <c r="TKM224" s="21" t="str">
        <f>IF(TKM220 = "", "", IFERROR(TKM220 / SUMIFS(Aux_Totales!$N:$N, Aux_Totales!$F:$F, $F224, Aux_Totales!$A:$A, Aperturas!$A$2), 0))</f>
        <v/>
      </c>
      <c r="TKN224" s="21" t="str">
        <f>IF(TKN220 = "", "", IFERROR(TKN220 / SUMIFS(Aux_Totales!$N:$N, Aux_Totales!$F:$F, $F224, Aux_Totales!$A:$A, Aperturas!$A$2), 0))</f>
        <v/>
      </c>
      <c r="TKO224" s="21" t="str">
        <f>IF(TKO220 = "", "", IFERROR(TKO220 / SUMIFS(Aux_Totales!$N:$N, Aux_Totales!$F:$F, $F224, Aux_Totales!$A:$A, Aperturas!$A$2), 0))</f>
        <v/>
      </c>
      <c r="TKP224" s="21" t="str">
        <f>IF(TKP220 = "", "", IFERROR(TKP220 / SUMIFS(Aux_Totales!$N:$N, Aux_Totales!$F:$F, $F224, Aux_Totales!$A:$A, Aperturas!$A$2), 0))</f>
        <v/>
      </c>
      <c r="TKQ224" s="21" t="str">
        <f>IF(TKQ220 = "", "", IFERROR(TKQ220 / SUMIFS(Aux_Totales!$N:$N, Aux_Totales!$F:$F, $F224, Aux_Totales!$A:$A, Aperturas!$A$2), 0))</f>
        <v/>
      </c>
      <c r="TKR224" s="21" t="str">
        <f>IF(TKR220 = "", "", IFERROR(TKR220 / SUMIFS(Aux_Totales!$N:$N, Aux_Totales!$F:$F, $F224, Aux_Totales!$A:$A, Aperturas!$A$2), 0))</f>
        <v/>
      </c>
      <c r="TKS224" s="21" t="str">
        <f>IF(TKS220 = "", "", IFERROR(TKS220 / SUMIFS(Aux_Totales!$N:$N, Aux_Totales!$F:$F, $F224, Aux_Totales!$A:$A, Aperturas!$A$2), 0))</f>
        <v/>
      </c>
      <c r="TKT224" s="21" t="str">
        <f>IF(TKT220 = "", "", IFERROR(TKT220 / SUMIFS(Aux_Totales!$N:$N, Aux_Totales!$F:$F, $F224, Aux_Totales!$A:$A, Aperturas!$A$2), 0))</f>
        <v/>
      </c>
      <c r="TKU224" s="21" t="str">
        <f>IF(TKU220 = "", "", IFERROR(TKU220 / SUMIFS(Aux_Totales!$N:$N, Aux_Totales!$F:$F, $F224, Aux_Totales!$A:$A, Aperturas!$A$2), 0))</f>
        <v/>
      </c>
      <c r="TKV224" s="21" t="str">
        <f>IF(TKV220 = "", "", IFERROR(TKV220 / SUMIFS(Aux_Totales!$N:$N, Aux_Totales!$F:$F, $F224, Aux_Totales!$A:$A, Aperturas!$A$2), 0))</f>
        <v/>
      </c>
      <c r="TKW224" s="21" t="str">
        <f>IF(TKW220 = "", "", IFERROR(TKW220 / SUMIFS(Aux_Totales!$N:$N, Aux_Totales!$F:$F, $F224, Aux_Totales!$A:$A, Aperturas!$A$2), 0))</f>
        <v/>
      </c>
      <c r="TKX224" s="21" t="str">
        <f>IF(TKX220 = "", "", IFERROR(TKX220 / SUMIFS(Aux_Totales!$N:$N, Aux_Totales!$F:$F, $F224, Aux_Totales!$A:$A, Aperturas!$A$2), 0))</f>
        <v/>
      </c>
      <c r="TKY224" s="21" t="str">
        <f>IF(TKY220 = "", "", IFERROR(TKY220 / SUMIFS(Aux_Totales!$N:$N, Aux_Totales!$F:$F, $F224, Aux_Totales!$A:$A, Aperturas!$A$2), 0))</f>
        <v/>
      </c>
      <c r="TKZ224" s="21" t="str">
        <f>IF(TKZ220 = "", "", IFERROR(TKZ220 / SUMIFS(Aux_Totales!$N:$N, Aux_Totales!$F:$F, $F224, Aux_Totales!$A:$A, Aperturas!$A$2), 0))</f>
        <v/>
      </c>
      <c r="TLA224" s="21" t="str">
        <f>IF(TLA220 = "", "", IFERROR(TLA220 / SUMIFS(Aux_Totales!$N:$N, Aux_Totales!$F:$F, $F224, Aux_Totales!$A:$A, Aperturas!$A$2), 0))</f>
        <v/>
      </c>
      <c r="TLB224" s="21" t="str">
        <f>IF(TLB220 = "", "", IFERROR(TLB220 / SUMIFS(Aux_Totales!$N:$N, Aux_Totales!$F:$F, $F224, Aux_Totales!$A:$A, Aperturas!$A$2), 0))</f>
        <v/>
      </c>
      <c r="TLC224" s="21" t="str">
        <f>IF(TLC220 = "", "", IFERROR(TLC220 / SUMIFS(Aux_Totales!$N:$N, Aux_Totales!$F:$F, $F224, Aux_Totales!$A:$A, Aperturas!$A$2), 0))</f>
        <v/>
      </c>
      <c r="TLD224" s="21" t="str">
        <f>IF(TLD220 = "", "", IFERROR(TLD220 / SUMIFS(Aux_Totales!$N:$N, Aux_Totales!$F:$F, $F224, Aux_Totales!$A:$A, Aperturas!$A$2), 0))</f>
        <v/>
      </c>
      <c r="TLE224" s="21" t="str">
        <f>IF(TLE220 = "", "", IFERROR(TLE220 / SUMIFS(Aux_Totales!$N:$N, Aux_Totales!$F:$F, $F224, Aux_Totales!$A:$A, Aperturas!$A$2), 0))</f>
        <v/>
      </c>
      <c r="TLF224" s="21" t="str">
        <f>IF(TLF220 = "", "", IFERROR(TLF220 / SUMIFS(Aux_Totales!$N:$N, Aux_Totales!$F:$F, $F224, Aux_Totales!$A:$A, Aperturas!$A$2), 0))</f>
        <v/>
      </c>
      <c r="TLG224" s="21" t="str">
        <f>IF(TLG220 = "", "", IFERROR(TLG220 / SUMIFS(Aux_Totales!$N:$N, Aux_Totales!$F:$F, $F224, Aux_Totales!$A:$A, Aperturas!$A$2), 0))</f>
        <v/>
      </c>
      <c r="TLH224" s="21" t="str">
        <f>IF(TLH220 = "", "", IFERROR(TLH220 / SUMIFS(Aux_Totales!$N:$N, Aux_Totales!$F:$F, $F224, Aux_Totales!$A:$A, Aperturas!$A$2), 0))</f>
        <v/>
      </c>
      <c r="TLI224" s="21" t="str">
        <f>IF(TLI220 = "", "", IFERROR(TLI220 / SUMIFS(Aux_Totales!$N:$N, Aux_Totales!$F:$F, $F224, Aux_Totales!$A:$A, Aperturas!$A$2), 0))</f>
        <v/>
      </c>
      <c r="TLJ224" s="21" t="str">
        <f>IF(TLJ220 = "", "", IFERROR(TLJ220 / SUMIFS(Aux_Totales!$N:$N, Aux_Totales!$F:$F, $F224, Aux_Totales!$A:$A, Aperturas!$A$2), 0))</f>
        <v/>
      </c>
      <c r="TLK224" s="21" t="str">
        <f>IF(TLK220 = "", "", IFERROR(TLK220 / SUMIFS(Aux_Totales!$N:$N, Aux_Totales!$F:$F, $F224, Aux_Totales!$A:$A, Aperturas!$A$2), 0))</f>
        <v/>
      </c>
      <c r="TLL224" s="21" t="str">
        <f>IF(TLL220 = "", "", IFERROR(TLL220 / SUMIFS(Aux_Totales!$N:$N, Aux_Totales!$F:$F, $F224, Aux_Totales!$A:$A, Aperturas!$A$2), 0))</f>
        <v/>
      </c>
      <c r="TLM224" s="21" t="str">
        <f>IF(TLM220 = "", "", IFERROR(TLM220 / SUMIFS(Aux_Totales!$N:$N, Aux_Totales!$F:$F, $F224, Aux_Totales!$A:$A, Aperturas!$A$2), 0))</f>
        <v/>
      </c>
      <c r="TLN224" s="21" t="str">
        <f>IF(TLN220 = "", "", IFERROR(TLN220 / SUMIFS(Aux_Totales!$N:$N, Aux_Totales!$F:$F, $F224, Aux_Totales!$A:$A, Aperturas!$A$2), 0))</f>
        <v/>
      </c>
      <c r="TLO224" s="21" t="str">
        <f>IF(TLO220 = "", "", IFERROR(TLO220 / SUMIFS(Aux_Totales!$N:$N, Aux_Totales!$F:$F, $F224, Aux_Totales!$A:$A, Aperturas!$A$2), 0))</f>
        <v/>
      </c>
      <c r="TLP224" s="21" t="str">
        <f>IF(TLP220 = "", "", IFERROR(TLP220 / SUMIFS(Aux_Totales!$N:$N, Aux_Totales!$F:$F, $F224, Aux_Totales!$A:$A, Aperturas!$A$2), 0))</f>
        <v/>
      </c>
      <c r="TLQ224" s="21" t="str">
        <f>IF(TLQ220 = "", "", IFERROR(TLQ220 / SUMIFS(Aux_Totales!$N:$N, Aux_Totales!$F:$F, $F224, Aux_Totales!$A:$A, Aperturas!$A$2), 0))</f>
        <v/>
      </c>
      <c r="TLR224" s="21" t="str">
        <f>IF(TLR220 = "", "", IFERROR(TLR220 / SUMIFS(Aux_Totales!$N:$N, Aux_Totales!$F:$F, $F224, Aux_Totales!$A:$A, Aperturas!$A$2), 0))</f>
        <v/>
      </c>
      <c r="TLS224" s="21" t="str">
        <f>IF(TLS220 = "", "", IFERROR(TLS220 / SUMIFS(Aux_Totales!$N:$N, Aux_Totales!$F:$F, $F224, Aux_Totales!$A:$A, Aperturas!$A$2), 0))</f>
        <v/>
      </c>
      <c r="TLT224" s="21" t="str">
        <f>IF(TLT220 = "", "", IFERROR(TLT220 / SUMIFS(Aux_Totales!$N:$N, Aux_Totales!$F:$F, $F224, Aux_Totales!$A:$A, Aperturas!$A$2), 0))</f>
        <v/>
      </c>
      <c r="TLU224" s="21" t="str">
        <f>IF(TLU220 = "", "", IFERROR(TLU220 / SUMIFS(Aux_Totales!$N:$N, Aux_Totales!$F:$F, $F224, Aux_Totales!$A:$A, Aperturas!$A$2), 0))</f>
        <v/>
      </c>
      <c r="TLV224" s="21" t="str">
        <f>IF(TLV220 = "", "", IFERROR(TLV220 / SUMIFS(Aux_Totales!$N:$N, Aux_Totales!$F:$F, $F224, Aux_Totales!$A:$A, Aperturas!$A$2), 0))</f>
        <v/>
      </c>
      <c r="TLW224" s="21" t="str">
        <f>IF(TLW220 = "", "", IFERROR(TLW220 / SUMIFS(Aux_Totales!$N:$N, Aux_Totales!$F:$F, $F224, Aux_Totales!$A:$A, Aperturas!$A$2), 0))</f>
        <v/>
      </c>
      <c r="TLX224" s="21" t="str">
        <f>IF(TLX220 = "", "", IFERROR(TLX220 / SUMIFS(Aux_Totales!$N:$N, Aux_Totales!$F:$F, $F224, Aux_Totales!$A:$A, Aperturas!$A$2), 0))</f>
        <v/>
      </c>
      <c r="TLY224" s="21" t="str">
        <f>IF(TLY220 = "", "", IFERROR(TLY220 / SUMIFS(Aux_Totales!$N:$N, Aux_Totales!$F:$F, $F224, Aux_Totales!$A:$A, Aperturas!$A$2), 0))</f>
        <v/>
      </c>
      <c r="TLZ224" s="21" t="str">
        <f>IF(TLZ220 = "", "", IFERROR(TLZ220 / SUMIFS(Aux_Totales!$N:$N, Aux_Totales!$F:$F, $F224, Aux_Totales!$A:$A, Aperturas!$A$2), 0))</f>
        <v/>
      </c>
      <c r="TMA224" s="21" t="str">
        <f>IF(TMA220 = "", "", IFERROR(TMA220 / SUMIFS(Aux_Totales!$N:$N, Aux_Totales!$F:$F, $F224, Aux_Totales!$A:$A, Aperturas!$A$2), 0))</f>
        <v/>
      </c>
      <c r="TMB224" s="21" t="str">
        <f>IF(TMB220 = "", "", IFERROR(TMB220 / SUMIFS(Aux_Totales!$N:$N, Aux_Totales!$F:$F, $F224, Aux_Totales!$A:$A, Aperturas!$A$2), 0))</f>
        <v/>
      </c>
      <c r="TMC224" s="21" t="str">
        <f>IF(TMC220 = "", "", IFERROR(TMC220 / SUMIFS(Aux_Totales!$N:$N, Aux_Totales!$F:$F, $F224, Aux_Totales!$A:$A, Aperturas!$A$2), 0))</f>
        <v/>
      </c>
      <c r="TMD224" s="21" t="str">
        <f>IF(TMD220 = "", "", IFERROR(TMD220 / SUMIFS(Aux_Totales!$N:$N, Aux_Totales!$F:$F, $F224, Aux_Totales!$A:$A, Aperturas!$A$2), 0))</f>
        <v/>
      </c>
      <c r="TME224" s="21" t="str">
        <f>IF(TME220 = "", "", IFERROR(TME220 / SUMIFS(Aux_Totales!$N:$N, Aux_Totales!$F:$F, $F224, Aux_Totales!$A:$A, Aperturas!$A$2), 0))</f>
        <v/>
      </c>
      <c r="TMF224" s="21" t="str">
        <f>IF(TMF220 = "", "", IFERROR(TMF220 / SUMIFS(Aux_Totales!$N:$N, Aux_Totales!$F:$F, $F224, Aux_Totales!$A:$A, Aperturas!$A$2), 0))</f>
        <v/>
      </c>
      <c r="TMG224" s="21" t="str">
        <f>IF(TMG220 = "", "", IFERROR(TMG220 / SUMIFS(Aux_Totales!$N:$N, Aux_Totales!$F:$F, $F224, Aux_Totales!$A:$A, Aperturas!$A$2), 0))</f>
        <v/>
      </c>
      <c r="TMH224" s="21" t="str">
        <f>IF(TMH220 = "", "", IFERROR(TMH220 / SUMIFS(Aux_Totales!$N:$N, Aux_Totales!$F:$F, $F224, Aux_Totales!$A:$A, Aperturas!$A$2), 0))</f>
        <v/>
      </c>
      <c r="TMI224" s="21" t="str">
        <f>IF(TMI220 = "", "", IFERROR(TMI220 / SUMIFS(Aux_Totales!$N:$N, Aux_Totales!$F:$F, $F224, Aux_Totales!$A:$A, Aperturas!$A$2), 0))</f>
        <v/>
      </c>
      <c r="TMJ224" s="21" t="str">
        <f>IF(TMJ220 = "", "", IFERROR(TMJ220 / SUMIFS(Aux_Totales!$N:$N, Aux_Totales!$F:$F, $F224, Aux_Totales!$A:$A, Aperturas!$A$2), 0))</f>
        <v/>
      </c>
      <c r="TMK224" s="21" t="str">
        <f>IF(TMK220 = "", "", IFERROR(TMK220 / SUMIFS(Aux_Totales!$N:$N, Aux_Totales!$F:$F, $F224, Aux_Totales!$A:$A, Aperturas!$A$2), 0))</f>
        <v/>
      </c>
      <c r="TML224" s="21" t="str">
        <f>IF(TML220 = "", "", IFERROR(TML220 / SUMIFS(Aux_Totales!$N:$N, Aux_Totales!$F:$F, $F224, Aux_Totales!$A:$A, Aperturas!$A$2), 0))</f>
        <v/>
      </c>
      <c r="TMM224" s="21" t="str">
        <f>IF(TMM220 = "", "", IFERROR(TMM220 / SUMIFS(Aux_Totales!$N:$N, Aux_Totales!$F:$F, $F224, Aux_Totales!$A:$A, Aperturas!$A$2), 0))</f>
        <v/>
      </c>
      <c r="TMN224" s="21" t="str">
        <f>IF(TMN220 = "", "", IFERROR(TMN220 / SUMIFS(Aux_Totales!$N:$N, Aux_Totales!$F:$F, $F224, Aux_Totales!$A:$A, Aperturas!$A$2), 0))</f>
        <v/>
      </c>
      <c r="TMO224" s="21" t="str">
        <f>IF(TMO220 = "", "", IFERROR(TMO220 / SUMIFS(Aux_Totales!$N:$N, Aux_Totales!$F:$F, $F224, Aux_Totales!$A:$A, Aperturas!$A$2), 0))</f>
        <v/>
      </c>
      <c r="TMP224" s="21" t="str">
        <f>IF(TMP220 = "", "", IFERROR(TMP220 / SUMIFS(Aux_Totales!$N:$N, Aux_Totales!$F:$F, $F224, Aux_Totales!$A:$A, Aperturas!$A$2), 0))</f>
        <v/>
      </c>
      <c r="TMQ224" s="21" t="str">
        <f>IF(TMQ220 = "", "", IFERROR(TMQ220 / SUMIFS(Aux_Totales!$N:$N, Aux_Totales!$F:$F, $F224, Aux_Totales!$A:$A, Aperturas!$A$2), 0))</f>
        <v/>
      </c>
      <c r="TMR224" s="21" t="str">
        <f>IF(TMR220 = "", "", IFERROR(TMR220 / SUMIFS(Aux_Totales!$N:$N, Aux_Totales!$F:$F, $F224, Aux_Totales!$A:$A, Aperturas!$A$2), 0))</f>
        <v/>
      </c>
      <c r="TMS224" s="21" t="str">
        <f>IF(TMS220 = "", "", IFERROR(TMS220 / SUMIFS(Aux_Totales!$N:$N, Aux_Totales!$F:$F, $F224, Aux_Totales!$A:$A, Aperturas!$A$2), 0))</f>
        <v/>
      </c>
      <c r="TMT224" s="21" t="str">
        <f>IF(TMT220 = "", "", IFERROR(TMT220 / SUMIFS(Aux_Totales!$N:$N, Aux_Totales!$F:$F, $F224, Aux_Totales!$A:$A, Aperturas!$A$2), 0))</f>
        <v/>
      </c>
      <c r="TMU224" s="21" t="str">
        <f>IF(TMU220 = "", "", IFERROR(TMU220 / SUMIFS(Aux_Totales!$N:$N, Aux_Totales!$F:$F, $F224, Aux_Totales!$A:$A, Aperturas!$A$2), 0))</f>
        <v/>
      </c>
      <c r="TMV224" s="21" t="str">
        <f>IF(TMV220 = "", "", IFERROR(TMV220 / SUMIFS(Aux_Totales!$N:$N, Aux_Totales!$F:$F, $F224, Aux_Totales!$A:$A, Aperturas!$A$2), 0))</f>
        <v/>
      </c>
      <c r="TMW224" s="21" t="str">
        <f>IF(TMW220 = "", "", IFERROR(TMW220 / SUMIFS(Aux_Totales!$N:$N, Aux_Totales!$F:$F, $F224, Aux_Totales!$A:$A, Aperturas!$A$2), 0))</f>
        <v/>
      </c>
      <c r="TMX224" s="21" t="str">
        <f>IF(TMX220 = "", "", IFERROR(TMX220 / SUMIFS(Aux_Totales!$N:$N, Aux_Totales!$F:$F, $F224, Aux_Totales!$A:$A, Aperturas!$A$2), 0))</f>
        <v/>
      </c>
      <c r="TMY224" s="21" t="str">
        <f>IF(TMY220 = "", "", IFERROR(TMY220 / SUMIFS(Aux_Totales!$N:$N, Aux_Totales!$F:$F, $F224, Aux_Totales!$A:$A, Aperturas!$A$2), 0))</f>
        <v/>
      </c>
      <c r="TMZ224" s="21" t="str">
        <f>IF(TMZ220 = "", "", IFERROR(TMZ220 / SUMIFS(Aux_Totales!$N:$N, Aux_Totales!$F:$F, $F224, Aux_Totales!$A:$A, Aperturas!$A$2), 0))</f>
        <v/>
      </c>
      <c r="TNA224" s="21" t="str">
        <f>IF(TNA220 = "", "", IFERROR(TNA220 / SUMIFS(Aux_Totales!$N:$N, Aux_Totales!$F:$F, $F224, Aux_Totales!$A:$A, Aperturas!$A$2), 0))</f>
        <v/>
      </c>
      <c r="TNB224" s="21" t="str">
        <f>IF(TNB220 = "", "", IFERROR(TNB220 / SUMIFS(Aux_Totales!$N:$N, Aux_Totales!$F:$F, $F224, Aux_Totales!$A:$A, Aperturas!$A$2), 0))</f>
        <v/>
      </c>
      <c r="TNC224" s="21" t="str">
        <f>IF(TNC220 = "", "", IFERROR(TNC220 / SUMIFS(Aux_Totales!$N:$N, Aux_Totales!$F:$F, $F224, Aux_Totales!$A:$A, Aperturas!$A$2), 0))</f>
        <v/>
      </c>
      <c r="TND224" s="21" t="str">
        <f>IF(TND220 = "", "", IFERROR(TND220 / SUMIFS(Aux_Totales!$N:$N, Aux_Totales!$F:$F, $F224, Aux_Totales!$A:$A, Aperturas!$A$2), 0))</f>
        <v/>
      </c>
      <c r="TNE224" s="21" t="str">
        <f>IF(TNE220 = "", "", IFERROR(TNE220 / SUMIFS(Aux_Totales!$N:$N, Aux_Totales!$F:$F, $F224, Aux_Totales!$A:$A, Aperturas!$A$2), 0))</f>
        <v/>
      </c>
      <c r="TNF224" s="21" t="str">
        <f>IF(TNF220 = "", "", IFERROR(TNF220 / SUMIFS(Aux_Totales!$N:$N, Aux_Totales!$F:$F, $F224, Aux_Totales!$A:$A, Aperturas!$A$2), 0))</f>
        <v/>
      </c>
      <c r="TNG224" s="21" t="str">
        <f>IF(TNG220 = "", "", IFERROR(TNG220 / SUMIFS(Aux_Totales!$N:$N, Aux_Totales!$F:$F, $F224, Aux_Totales!$A:$A, Aperturas!$A$2), 0))</f>
        <v/>
      </c>
      <c r="TNH224" s="21" t="str">
        <f>IF(TNH220 = "", "", IFERROR(TNH220 / SUMIFS(Aux_Totales!$N:$N, Aux_Totales!$F:$F, $F224, Aux_Totales!$A:$A, Aperturas!$A$2), 0))</f>
        <v/>
      </c>
      <c r="TNI224" s="21" t="str">
        <f>IF(TNI220 = "", "", IFERROR(TNI220 / SUMIFS(Aux_Totales!$N:$N, Aux_Totales!$F:$F, $F224, Aux_Totales!$A:$A, Aperturas!$A$2), 0))</f>
        <v/>
      </c>
      <c r="TNJ224" s="21" t="str">
        <f>IF(TNJ220 = "", "", IFERROR(TNJ220 / SUMIFS(Aux_Totales!$N:$N, Aux_Totales!$F:$F, $F224, Aux_Totales!$A:$A, Aperturas!$A$2), 0))</f>
        <v/>
      </c>
      <c r="TNK224" s="21" t="str">
        <f>IF(TNK220 = "", "", IFERROR(TNK220 / SUMIFS(Aux_Totales!$N:$N, Aux_Totales!$F:$F, $F224, Aux_Totales!$A:$A, Aperturas!$A$2), 0))</f>
        <v/>
      </c>
      <c r="TNL224" s="21" t="str">
        <f>IF(TNL220 = "", "", IFERROR(TNL220 / SUMIFS(Aux_Totales!$N:$N, Aux_Totales!$F:$F, $F224, Aux_Totales!$A:$A, Aperturas!$A$2), 0))</f>
        <v/>
      </c>
      <c r="TNM224" s="21" t="str">
        <f>IF(TNM220 = "", "", IFERROR(TNM220 / SUMIFS(Aux_Totales!$N:$N, Aux_Totales!$F:$F, $F224, Aux_Totales!$A:$A, Aperturas!$A$2), 0))</f>
        <v/>
      </c>
      <c r="TNN224" s="21" t="str">
        <f>IF(TNN220 = "", "", IFERROR(TNN220 / SUMIFS(Aux_Totales!$N:$N, Aux_Totales!$F:$F, $F224, Aux_Totales!$A:$A, Aperturas!$A$2), 0))</f>
        <v/>
      </c>
      <c r="TNO224" s="21" t="str">
        <f>IF(TNO220 = "", "", IFERROR(TNO220 / SUMIFS(Aux_Totales!$N:$N, Aux_Totales!$F:$F, $F224, Aux_Totales!$A:$A, Aperturas!$A$2), 0))</f>
        <v/>
      </c>
      <c r="TNP224" s="21" t="str">
        <f>IF(TNP220 = "", "", IFERROR(TNP220 / SUMIFS(Aux_Totales!$N:$N, Aux_Totales!$F:$F, $F224, Aux_Totales!$A:$A, Aperturas!$A$2), 0))</f>
        <v/>
      </c>
      <c r="TNQ224" s="21" t="str">
        <f>IF(TNQ220 = "", "", IFERROR(TNQ220 / SUMIFS(Aux_Totales!$N:$N, Aux_Totales!$F:$F, $F224, Aux_Totales!$A:$A, Aperturas!$A$2), 0))</f>
        <v/>
      </c>
      <c r="TNR224" s="21" t="str">
        <f>IF(TNR220 = "", "", IFERROR(TNR220 / SUMIFS(Aux_Totales!$N:$N, Aux_Totales!$F:$F, $F224, Aux_Totales!$A:$A, Aperturas!$A$2), 0))</f>
        <v/>
      </c>
      <c r="TNS224" s="21" t="str">
        <f>IF(TNS220 = "", "", IFERROR(TNS220 / SUMIFS(Aux_Totales!$N:$N, Aux_Totales!$F:$F, $F224, Aux_Totales!$A:$A, Aperturas!$A$2), 0))</f>
        <v/>
      </c>
      <c r="TNT224" s="21" t="str">
        <f>IF(TNT220 = "", "", IFERROR(TNT220 / SUMIFS(Aux_Totales!$N:$N, Aux_Totales!$F:$F, $F224, Aux_Totales!$A:$A, Aperturas!$A$2), 0))</f>
        <v/>
      </c>
      <c r="TNU224" s="21" t="str">
        <f>IF(TNU220 = "", "", IFERROR(TNU220 / SUMIFS(Aux_Totales!$N:$N, Aux_Totales!$F:$F, $F224, Aux_Totales!$A:$A, Aperturas!$A$2), 0))</f>
        <v/>
      </c>
      <c r="TNV224" s="21" t="str">
        <f>IF(TNV220 = "", "", IFERROR(TNV220 / SUMIFS(Aux_Totales!$N:$N, Aux_Totales!$F:$F, $F224, Aux_Totales!$A:$A, Aperturas!$A$2), 0))</f>
        <v/>
      </c>
      <c r="TNW224" s="21" t="str">
        <f>IF(TNW220 = "", "", IFERROR(TNW220 / SUMIFS(Aux_Totales!$N:$N, Aux_Totales!$F:$F, $F224, Aux_Totales!$A:$A, Aperturas!$A$2), 0))</f>
        <v/>
      </c>
      <c r="TNX224" s="21" t="str">
        <f>IF(TNX220 = "", "", IFERROR(TNX220 / SUMIFS(Aux_Totales!$N:$N, Aux_Totales!$F:$F, $F224, Aux_Totales!$A:$A, Aperturas!$A$2), 0))</f>
        <v/>
      </c>
      <c r="TNY224" s="21" t="str">
        <f>IF(TNY220 = "", "", IFERROR(TNY220 / SUMIFS(Aux_Totales!$N:$N, Aux_Totales!$F:$F, $F224, Aux_Totales!$A:$A, Aperturas!$A$2), 0))</f>
        <v/>
      </c>
      <c r="TNZ224" s="21" t="str">
        <f>IF(TNZ220 = "", "", IFERROR(TNZ220 / SUMIFS(Aux_Totales!$N:$N, Aux_Totales!$F:$F, $F224, Aux_Totales!$A:$A, Aperturas!$A$2), 0))</f>
        <v/>
      </c>
      <c r="TOA224" s="21" t="str">
        <f>IF(TOA220 = "", "", IFERROR(TOA220 / SUMIFS(Aux_Totales!$N:$N, Aux_Totales!$F:$F, $F224, Aux_Totales!$A:$A, Aperturas!$A$2), 0))</f>
        <v/>
      </c>
      <c r="TOB224" s="21" t="str">
        <f>IF(TOB220 = "", "", IFERROR(TOB220 / SUMIFS(Aux_Totales!$N:$N, Aux_Totales!$F:$F, $F224, Aux_Totales!$A:$A, Aperturas!$A$2), 0))</f>
        <v/>
      </c>
      <c r="TOC224" s="21" t="str">
        <f>IF(TOC220 = "", "", IFERROR(TOC220 / SUMIFS(Aux_Totales!$N:$N, Aux_Totales!$F:$F, $F224, Aux_Totales!$A:$A, Aperturas!$A$2), 0))</f>
        <v/>
      </c>
      <c r="TOD224" s="21" t="str">
        <f>IF(TOD220 = "", "", IFERROR(TOD220 / SUMIFS(Aux_Totales!$N:$N, Aux_Totales!$F:$F, $F224, Aux_Totales!$A:$A, Aperturas!$A$2), 0))</f>
        <v/>
      </c>
      <c r="TOE224" s="21" t="str">
        <f>IF(TOE220 = "", "", IFERROR(TOE220 / SUMIFS(Aux_Totales!$N:$N, Aux_Totales!$F:$F, $F224, Aux_Totales!$A:$A, Aperturas!$A$2), 0))</f>
        <v/>
      </c>
      <c r="TOF224" s="21" t="str">
        <f>IF(TOF220 = "", "", IFERROR(TOF220 / SUMIFS(Aux_Totales!$N:$N, Aux_Totales!$F:$F, $F224, Aux_Totales!$A:$A, Aperturas!$A$2), 0))</f>
        <v/>
      </c>
      <c r="TOG224" s="21" t="str">
        <f>IF(TOG220 = "", "", IFERROR(TOG220 / SUMIFS(Aux_Totales!$N:$N, Aux_Totales!$F:$F, $F224, Aux_Totales!$A:$A, Aperturas!$A$2), 0))</f>
        <v/>
      </c>
      <c r="TOH224" s="21" t="str">
        <f>IF(TOH220 = "", "", IFERROR(TOH220 / SUMIFS(Aux_Totales!$N:$N, Aux_Totales!$F:$F, $F224, Aux_Totales!$A:$A, Aperturas!$A$2), 0))</f>
        <v/>
      </c>
      <c r="TOI224" s="21" t="str">
        <f>IF(TOI220 = "", "", IFERROR(TOI220 / SUMIFS(Aux_Totales!$N:$N, Aux_Totales!$F:$F, $F224, Aux_Totales!$A:$A, Aperturas!$A$2), 0))</f>
        <v/>
      </c>
      <c r="TOJ224" s="21" t="str">
        <f>IF(TOJ220 = "", "", IFERROR(TOJ220 / SUMIFS(Aux_Totales!$N:$N, Aux_Totales!$F:$F, $F224, Aux_Totales!$A:$A, Aperturas!$A$2), 0))</f>
        <v/>
      </c>
      <c r="TOK224" s="21" t="str">
        <f>IF(TOK220 = "", "", IFERROR(TOK220 / SUMIFS(Aux_Totales!$N:$N, Aux_Totales!$F:$F, $F224, Aux_Totales!$A:$A, Aperturas!$A$2), 0))</f>
        <v/>
      </c>
      <c r="TOL224" s="21" t="str">
        <f>IF(TOL220 = "", "", IFERROR(TOL220 / SUMIFS(Aux_Totales!$N:$N, Aux_Totales!$F:$F, $F224, Aux_Totales!$A:$A, Aperturas!$A$2), 0))</f>
        <v/>
      </c>
      <c r="TOM224" s="21" t="str">
        <f>IF(TOM220 = "", "", IFERROR(TOM220 / SUMIFS(Aux_Totales!$N:$N, Aux_Totales!$F:$F, $F224, Aux_Totales!$A:$A, Aperturas!$A$2), 0))</f>
        <v/>
      </c>
      <c r="TON224" s="21" t="str">
        <f>IF(TON220 = "", "", IFERROR(TON220 / SUMIFS(Aux_Totales!$N:$N, Aux_Totales!$F:$F, $F224, Aux_Totales!$A:$A, Aperturas!$A$2), 0))</f>
        <v/>
      </c>
      <c r="TOO224" s="21" t="str">
        <f>IF(TOO220 = "", "", IFERROR(TOO220 / SUMIFS(Aux_Totales!$N:$N, Aux_Totales!$F:$F, $F224, Aux_Totales!$A:$A, Aperturas!$A$2), 0))</f>
        <v/>
      </c>
      <c r="TOP224" s="21" t="str">
        <f>IF(TOP220 = "", "", IFERROR(TOP220 / SUMIFS(Aux_Totales!$N:$N, Aux_Totales!$F:$F, $F224, Aux_Totales!$A:$A, Aperturas!$A$2), 0))</f>
        <v/>
      </c>
      <c r="TOQ224" s="21" t="str">
        <f>IF(TOQ220 = "", "", IFERROR(TOQ220 / SUMIFS(Aux_Totales!$N:$N, Aux_Totales!$F:$F, $F224, Aux_Totales!$A:$A, Aperturas!$A$2), 0))</f>
        <v/>
      </c>
      <c r="TOR224" s="21" t="str">
        <f>IF(TOR220 = "", "", IFERROR(TOR220 / SUMIFS(Aux_Totales!$N:$N, Aux_Totales!$F:$F, $F224, Aux_Totales!$A:$A, Aperturas!$A$2), 0))</f>
        <v/>
      </c>
      <c r="TOS224" s="21" t="str">
        <f>IF(TOS220 = "", "", IFERROR(TOS220 / SUMIFS(Aux_Totales!$N:$N, Aux_Totales!$F:$F, $F224, Aux_Totales!$A:$A, Aperturas!$A$2), 0))</f>
        <v/>
      </c>
      <c r="TOT224" s="21" t="str">
        <f>IF(TOT220 = "", "", IFERROR(TOT220 / SUMIFS(Aux_Totales!$N:$N, Aux_Totales!$F:$F, $F224, Aux_Totales!$A:$A, Aperturas!$A$2), 0))</f>
        <v/>
      </c>
      <c r="TOU224" s="21" t="str">
        <f>IF(TOU220 = "", "", IFERROR(TOU220 / SUMIFS(Aux_Totales!$N:$N, Aux_Totales!$F:$F, $F224, Aux_Totales!$A:$A, Aperturas!$A$2), 0))</f>
        <v/>
      </c>
      <c r="TOV224" s="21" t="str">
        <f>IF(TOV220 = "", "", IFERROR(TOV220 / SUMIFS(Aux_Totales!$N:$N, Aux_Totales!$F:$F, $F224, Aux_Totales!$A:$A, Aperturas!$A$2), 0))</f>
        <v/>
      </c>
      <c r="TOW224" s="21" t="str">
        <f>IF(TOW220 = "", "", IFERROR(TOW220 / SUMIFS(Aux_Totales!$N:$N, Aux_Totales!$F:$F, $F224, Aux_Totales!$A:$A, Aperturas!$A$2), 0))</f>
        <v/>
      </c>
      <c r="TOX224" s="21" t="str">
        <f>IF(TOX220 = "", "", IFERROR(TOX220 / SUMIFS(Aux_Totales!$N:$N, Aux_Totales!$F:$F, $F224, Aux_Totales!$A:$A, Aperturas!$A$2), 0))</f>
        <v/>
      </c>
      <c r="TOY224" s="21" t="str">
        <f>IF(TOY220 = "", "", IFERROR(TOY220 / SUMIFS(Aux_Totales!$N:$N, Aux_Totales!$F:$F, $F224, Aux_Totales!$A:$A, Aperturas!$A$2), 0))</f>
        <v/>
      </c>
      <c r="TOZ224" s="21" t="str">
        <f>IF(TOZ220 = "", "", IFERROR(TOZ220 / SUMIFS(Aux_Totales!$N:$N, Aux_Totales!$F:$F, $F224, Aux_Totales!$A:$A, Aperturas!$A$2), 0))</f>
        <v/>
      </c>
      <c r="TPA224" s="21" t="str">
        <f>IF(TPA220 = "", "", IFERROR(TPA220 / SUMIFS(Aux_Totales!$N:$N, Aux_Totales!$F:$F, $F224, Aux_Totales!$A:$A, Aperturas!$A$2), 0))</f>
        <v/>
      </c>
      <c r="TPB224" s="21" t="str">
        <f>IF(TPB220 = "", "", IFERROR(TPB220 / SUMIFS(Aux_Totales!$N:$N, Aux_Totales!$F:$F, $F224, Aux_Totales!$A:$A, Aperturas!$A$2), 0))</f>
        <v/>
      </c>
      <c r="TPC224" s="21" t="str">
        <f>IF(TPC220 = "", "", IFERROR(TPC220 / SUMIFS(Aux_Totales!$N:$N, Aux_Totales!$F:$F, $F224, Aux_Totales!$A:$A, Aperturas!$A$2), 0))</f>
        <v/>
      </c>
      <c r="TPD224" s="21" t="str">
        <f>IF(TPD220 = "", "", IFERROR(TPD220 / SUMIFS(Aux_Totales!$N:$N, Aux_Totales!$F:$F, $F224, Aux_Totales!$A:$A, Aperturas!$A$2), 0))</f>
        <v/>
      </c>
      <c r="TPE224" s="21" t="str">
        <f>IF(TPE220 = "", "", IFERROR(TPE220 / SUMIFS(Aux_Totales!$N:$N, Aux_Totales!$F:$F, $F224, Aux_Totales!$A:$A, Aperturas!$A$2), 0))</f>
        <v/>
      </c>
      <c r="TPF224" s="21" t="str">
        <f>IF(TPF220 = "", "", IFERROR(TPF220 / SUMIFS(Aux_Totales!$N:$N, Aux_Totales!$F:$F, $F224, Aux_Totales!$A:$A, Aperturas!$A$2), 0))</f>
        <v/>
      </c>
      <c r="TPG224" s="21" t="str">
        <f>IF(TPG220 = "", "", IFERROR(TPG220 / SUMIFS(Aux_Totales!$N:$N, Aux_Totales!$F:$F, $F224, Aux_Totales!$A:$A, Aperturas!$A$2), 0))</f>
        <v/>
      </c>
      <c r="TPH224" s="21" t="str">
        <f>IF(TPH220 = "", "", IFERROR(TPH220 / SUMIFS(Aux_Totales!$N:$N, Aux_Totales!$F:$F, $F224, Aux_Totales!$A:$A, Aperturas!$A$2), 0))</f>
        <v/>
      </c>
      <c r="TPI224" s="21" t="str">
        <f>IF(TPI220 = "", "", IFERROR(TPI220 / SUMIFS(Aux_Totales!$N:$N, Aux_Totales!$F:$F, $F224, Aux_Totales!$A:$A, Aperturas!$A$2), 0))</f>
        <v/>
      </c>
      <c r="TPJ224" s="21" t="str">
        <f>IF(TPJ220 = "", "", IFERROR(TPJ220 / SUMIFS(Aux_Totales!$N:$N, Aux_Totales!$F:$F, $F224, Aux_Totales!$A:$A, Aperturas!$A$2), 0))</f>
        <v/>
      </c>
      <c r="TPK224" s="21" t="str">
        <f>IF(TPK220 = "", "", IFERROR(TPK220 / SUMIFS(Aux_Totales!$N:$N, Aux_Totales!$F:$F, $F224, Aux_Totales!$A:$A, Aperturas!$A$2), 0))</f>
        <v/>
      </c>
      <c r="TPL224" s="21" t="str">
        <f>IF(TPL220 = "", "", IFERROR(TPL220 / SUMIFS(Aux_Totales!$N:$N, Aux_Totales!$F:$F, $F224, Aux_Totales!$A:$A, Aperturas!$A$2), 0))</f>
        <v/>
      </c>
      <c r="TPM224" s="21" t="str">
        <f>IF(TPM220 = "", "", IFERROR(TPM220 / SUMIFS(Aux_Totales!$N:$N, Aux_Totales!$F:$F, $F224, Aux_Totales!$A:$A, Aperturas!$A$2), 0))</f>
        <v/>
      </c>
      <c r="TPN224" s="21" t="str">
        <f>IF(TPN220 = "", "", IFERROR(TPN220 / SUMIFS(Aux_Totales!$N:$N, Aux_Totales!$F:$F, $F224, Aux_Totales!$A:$A, Aperturas!$A$2), 0))</f>
        <v/>
      </c>
      <c r="TPO224" s="21" t="str">
        <f>IF(TPO220 = "", "", IFERROR(TPO220 / SUMIFS(Aux_Totales!$N:$N, Aux_Totales!$F:$F, $F224, Aux_Totales!$A:$A, Aperturas!$A$2), 0))</f>
        <v/>
      </c>
      <c r="TPP224" s="21" t="str">
        <f>IF(TPP220 = "", "", IFERROR(TPP220 / SUMIFS(Aux_Totales!$N:$N, Aux_Totales!$F:$F, $F224, Aux_Totales!$A:$A, Aperturas!$A$2), 0))</f>
        <v/>
      </c>
      <c r="TPQ224" s="21" t="str">
        <f>IF(TPQ220 = "", "", IFERROR(TPQ220 / SUMIFS(Aux_Totales!$N:$N, Aux_Totales!$F:$F, $F224, Aux_Totales!$A:$A, Aperturas!$A$2), 0))</f>
        <v/>
      </c>
      <c r="TPR224" s="21" t="str">
        <f>IF(TPR220 = "", "", IFERROR(TPR220 / SUMIFS(Aux_Totales!$N:$N, Aux_Totales!$F:$F, $F224, Aux_Totales!$A:$A, Aperturas!$A$2), 0))</f>
        <v/>
      </c>
      <c r="TPS224" s="21" t="str">
        <f>IF(TPS220 = "", "", IFERROR(TPS220 / SUMIFS(Aux_Totales!$N:$N, Aux_Totales!$F:$F, $F224, Aux_Totales!$A:$A, Aperturas!$A$2), 0))</f>
        <v/>
      </c>
      <c r="TPT224" s="21" t="str">
        <f>IF(TPT220 = "", "", IFERROR(TPT220 / SUMIFS(Aux_Totales!$N:$N, Aux_Totales!$F:$F, $F224, Aux_Totales!$A:$A, Aperturas!$A$2), 0))</f>
        <v/>
      </c>
      <c r="TPU224" s="21" t="str">
        <f>IF(TPU220 = "", "", IFERROR(TPU220 / SUMIFS(Aux_Totales!$N:$N, Aux_Totales!$F:$F, $F224, Aux_Totales!$A:$A, Aperturas!$A$2), 0))</f>
        <v/>
      </c>
      <c r="TPV224" s="21" t="str">
        <f>IF(TPV220 = "", "", IFERROR(TPV220 / SUMIFS(Aux_Totales!$N:$N, Aux_Totales!$F:$F, $F224, Aux_Totales!$A:$A, Aperturas!$A$2), 0))</f>
        <v/>
      </c>
      <c r="TPW224" s="21" t="str">
        <f>IF(TPW220 = "", "", IFERROR(TPW220 / SUMIFS(Aux_Totales!$N:$N, Aux_Totales!$F:$F, $F224, Aux_Totales!$A:$A, Aperturas!$A$2), 0))</f>
        <v/>
      </c>
      <c r="TPX224" s="21" t="str">
        <f>IF(TPX220 = "", "", IFERROR(TPX220 / SUMIFS(Aux_Totales!$N:$N, Aux_Totales!$F:$F, $F224, Aux_Totales!$A:$A, Aperturas!$A$2), 0))</f>
        <v/>
      </c>
      <c r="TPY224" s="21" t="str">
        <f>IF(TPY220 = "", "", IFERROR(TPY220 / SUMIFS(Aux_Totales!$N:$N, Aux_Totales!$F:$F, $F224, Aux_Totales!$A:$A, Aperturas!$A$2), 0))</f>
        <v/>
      </c>
      <c r="TPZ224" s="21" t="str">
        <f>IF(TPZ220 = "", "", IFERROR(TPZ220 / SUMIFS(Aux_Totales!$N:$N, Aux_Totales!$F:$F, $F224, Aux_Totales!$A:$A, Aperturas!$A$2), 0))</f>
        <v/>
      </c>
      <c r="TQA224" s="21" t="str">
        <f>IF(TQA220 = "", "", IFERROR(TQA220 / SUMIFS(Aux_Totales!$N:$N, Aux_Totales!$F:$F, $F224, Aux_Totales!$A:$A, Aperturas!$A$2), 0))</f>
        <v/>
      </c>
      <c r="TQB224" s="21" t="str">
        <f>IF(TQB220 = "", "", IFERROR(TQB220 / SUMIFS(Aux_Totales!$N:$N, Aux_Totales!$F:$F, $F224, Aux_Totales!$A:$A, Aperturas!$A$2), 0))</f>
        <v/>
      </c>
      <c r="TQC224" s="21" t="str">
        <f>IF(TQC220 = "", "", IFERROR(TQC220 / SUMIFS(Aux_Totales!$N:$N, Aux_Totales!$F:$F, $F224, Aux_Totales!$A:$A, Aperturas!$A$2), 0))</f>
        <v/>
      </c>
      <c r="TQD224" s="21" t="str">
        <f>IF(TQD220 = "", "", IFERROR(TQD220 / SUMIFS(Aux_Totales!$N:$N, Aux_Totales!$F:$F, $F224, Aux_Totales!$A:$A, Aperturas!$A$2), 0))</f>
        <v/>
      </c>
      <c r="TQE224" s="21" t="str">
        <f>IF(TQE220 = "", "", IFERROR(TQE220 / SUMIFS(Aux_Totales!$N:$N, Aux_Totales!$F:$F, $F224, Aux_Totales!$A:$A, Aperturas!$A$2), 0))</f>
        <v/>
      </c>
      <c r="TQF224" s="21" t="str">
        <f>IF(TQF220 = "", "", IFERROR(TQF220 / SUMIFS(Aux_Totales!$N:$N, Aux_Totales!$F:$F, $F224, Aux_Totales!$A:$A, Aperturas!$A$2), 0))</f>
        <v/>
      </c>
      <c r="TQG224" s="21" t="str">
        <f>IF(TQG220 = "", "", IFERROR(TQG220 / SUMIFS(Aux_Totales!$N:$N, Aux_Totales!$F:$F, $F224, Aux_Totales!$A:$A, Aperturas!$A$2), 0))</f>
        <v/>
      </c>
      <c r="TQH224" s="21" t="str">
        <f>IF(TQH220 = "", "", IFERROR(TQH220 / SUMIFS(Aux_Totales!$N:$N, Aux_Totales!$F:$F, $F224, Aux_Totales!$A:$A, Aperturas!$A$2), 0))</f>
        <v/>
      </c>
      <c r="TQI224" s="21" t="str">
        <f>IF(TQI220 = "", "", IFERROR(TQI220 / SUMIFS(Aux_Totales!$N:$N, Aux_Totales!$F:$F, $F224, Aux_Totales!$A:$A, Aperturas!$A$2), 0))</f>
        <v/>
      </c>
      <c r="TQJ224" s="21" t="str">
        <f>IF(TQJ220 = "", "", IFERROR(TQJ220 / SUMIFS(Aux_Totales!$N:$N, Aux_Totales!$F:$F, $F224, Aux_Totales!$A:$A, Aperturas!$A$2), 0))</f>
        <v/>
      </c>
      <c r="TQK224" s="21" t="str">
        <f>IF(TQK220 = "", "", IFERROR(TQK220 / SUMIFS(Aux_Totales!$N:$N, Aux_Totales!$F:$F, $F224, Aux_Totales!$A:$A, Aperturas!$A$2), 0))</f>
        <v/>
      </c>
      <c r="TQL224" s="21" t="str">
        <f>IF(TQL220 = "", "", IFERROR(TQL220 / SUMIFS(Aux_Totales!$N:$N, Aux_Totales!$F:$F, $F224, Aux_Totales!$A:$A, Aperturas!$A$2), 0))</f>
        <v/>
      </c>
      <c r="TQM224" s="21" t="str">
        <f>IF(TQM220 = "", "", IFERROR(TQM220 / SUMIFS(Aux_Totales!$N:$N, Aux_Totales!$F:$F, $F224, Aux_Totales!$A:$A, Aperturas!$A$2), 0))</f>
        <v/>
      </c>
      <c r="TQN224" s="21" t="str">
        <f>IF(TQN220 = "", "", IFERROR(TQN220 / SUMIFS(Aux_Totales!$N:$N, Aux_Totales!$F:$F, $F224, Aux_Totales!$A:$A, Aperturas!$A$2), 0))</f>
        <v/>
      </c>
      <c r="TQO224" s="21" t="str">
        <f>IF(TQO220 = "", "", IFERROR(TQO220 / SUMIFS(Aux_Totales!$N:$N, Aux_Totales!$F:$F, $F224, Aux_Totales!$A:$A, Aperturas!$A$2), 0))</f>
        <v/>
      </c>
      <c r="TQP224" s="21" t="str">
        <f>IF(TQP220 = "", "", IFERROR(TQP220 / SUMIFS(Aux_Totales!$N:$N, Aux_Totales!$F:$F, $F224, Aux_Totales!$A:$A, Aperturas!$A$2), 0))</f>
        <v/>
      </c>
      <c r="TQQ224" s="21" t="str">
        <f>IF(TQQ220 = "", "", IFERROR(TQQ220 / SUMIFS(Aux_Totales!$N:$N, Aux_Totales!$F:$F, $F224, Aux_Totales!$A:$A, Aperturas!$A$2), 0))</f>
        <v/>
      </c>
      <c r="TQR224" s="21" t="str">
        <f>IF(TQR220 = "", "", IFERROR(TQR220 / SUMIFS(Aux_Totales!$N:$N, Aux_Totales!$F:$F, $F224, Aux_Totales!$A:$A, Aperturas!$A$2), 0))</f>
        <v/>
      </c>
      <c r="TQS224" s="21" t="str">
        <f>IF(TQS220 = "", "", IFERROR(TQS220 / SUMIFS(Aux_Totales!$N:$N, Aux_Totales!$F:$F, $F224, Aux_Totales!$A:$A, Aperturas!$A$2), 0))</f>
        <v/>
      </c>
      <c r="TQT224" s="21" t="str">
        <f>IF(TQT220 = "", "", IFERROR(TQT220 / SUMIFS(Aux_Totales!$N:$N, Aux_Totales!$F:$F, $F224, Aux_Totales!$A:$A, Aperturas!$A$2), 0))</f>
        <v/>
      </c>
      <c r="TQU224" s="21" t="str">
        <f>IF(TQU220 = "", "", IFERROR(TQU220 / SUMIFS(Aux_Totales!$N:$N, Aux_Totales!$F:$F, $F224, Aux_Totales!$A:$A, Aperturas!$A$2), 0))</f>
        <v/>
      </c>
      <c r="TQV224" s="21" t="str">
        <f>IF(TQV220 = "", "", IFERROR(TQV220 / SUMIFS(Aux_Totales!$N:$N, Aux_Totales!$F:$F, $F224, Aux_Totales!$A:$A, Aperturas!$A$2), 0))</f>
        <v/>
      </c>
      <c r="TQW224" s="21" t="str">
        <f>IF(TQW220 = "", "", IFERROR(TQW220 / SUMIFS(Aux_Totales!$N:$N, Aux_Totales!$F:$F, $F224, Aux_Totales!$A:$A, Aperturas!$A$2), 0))</f>
        <v/>
      </c>
      <c r="TQX224" s="21" t="str">
        <f>IF(TQX220 = "", "", IFERROR(TQX220 / SUMIFS(Aux_Totales!$N:$N, Aux_Totales!$F:$F, $F224, Aux_Totales!$A:$A, Aperturas!$A$2), 0))</f>
        <v/>
      </c>
      <c r="TQY224" s="21" t="str">
        <f>IF(TQY220 = "", "", IFERROR(TQY220 / SUMIFS(Aux_Totales!$N:$N, Aux_Totales!$F:$F, $F224, Aux_Totales!$A:$A, Aperturas!$A$2), 0))</f>
        <v/>
      </c>
      <c r="TQZ224" s="21" t="str">
        <f>IF(TQZ220 = "", "", IFERROR(TQZ220 / SUMIFS(Aux_Totales!$N:$N, Aux_Totales!$F:$F, $F224, Aux_Totales!$A:$A, Aperturas!$A$2), 0))</f>
        <v/>
      </c>
      <c r="TRA224" s="21" t="str">
        <f>IF(TRA220 = "", "", IFERROR(TRA220 / SUMIFS(Aux_Totales!$N:$N, Aux_Totales!$F:$F, $F224, Aux_Totales!$A:$A, Aperturas!$A$2), 0))</f>
        <v/>
      </c>
      <c r="TRB224" s="21" t="str">
        <f>IF(TRB220 = "", "", IFERROR(TRB220 / SUMIFS(Aux_Totales!$N:$N, Aux_Totales!$F:$F, $F224, Aux_Totales!$A:$A, Aperturas!$A$2), 0))</f>
        <v/>
      </c>
      <c r="TRC224" s="21" t="str">
        <f>IF(TRC220 = "", "", IFERROR(TRC220 / SUMIFS(Aux_Totales!$N:$N, Aux_Totales!$F:$F, $F224, Aux_Totales!$A:$A, Aperturas!$A$2), 0))</f>
        <v/>
      </c>
      <c r="TRD224" s="21" t="str">
        <f>IF(TRD220 = "", "", IFERROR(TRD220 / SUMIFS(Aux_Totales!$N:$N, Aux_Totales!$F:$F, $F224, Aux_Totales!$A:$A, Aperturas!$A$2), 0))</f>
        <v/>
      </c>
      <c r="TRE224" s="21" t="str">
        <f>IF(TRE220 = "", "", IFERROR(TRE220 / SUMIFS(Aux_Totales!$N:$N, Aux_Totales!$F:$F, $F224, Aux_Totales!$A:$A, Aperturas!$A$2), 0))</f>
        <v/>
      </c>
      <c r="TRF224" s="21" t="str">
        <f>IF(TRF220 = "", "", IFERROR(TRF220 / SUMIFS(Aux_Totales!$N:$N, Aux_Totales!$F:$F, $F224, Aux_Totales!$A:$A, Aperturas!$A$2), 0))</f>
        <v/>
      </c>
      <c r="TRG224" s="21" t="str">
        <f>IF(TRG220 = "", "", IFERROR(TRG220 / SUMIFS(Aux_Totales!$N:$N, Aux_Totales!$F:$F, $F224, Aux_Totales!$A:$A, Aperturas!$A$2), 0))</f>
        <v/>
      </c>
      <c r="TRH224" s="21" t="str">
        <f>IF(TRH220 = "", "", IFERROR(TRH220 / SUMIFS(Aux_Totales!$N:$N, Aux_Totales!$F:$F, $F224, Aux_Totales!$A:$A, Aperturas!$A$2), 0))</f>
        <v/>
      </c>
      <c r="TRI224" s="21" t="str">
        <f>IF(TRI220 = "", "", IFERROR(TRI220 / SUMIFS(Aux_Totales!$N:$N, Aux_Totales!$F:$F, $F224, Aux_Totales!$A:$A, Aperturas!$A$2), 0))</f>
        <v/>
      </c>
      <c r="TRJ224" s="21" t="str">
        <f>IF(TRJ220 = "", "", IFERROR(TRJ220 / SUMIFS(Aux_Totales!$N:$N, Aux_Totales!$F:$F, $F224, Aux_Totales!$A:$A, Aperturas!$A$2), 0))</f>
        <v/>
      </c>
      <c r="TRK224" s="21" t="str">
        <f>IF(TRK220 = "", "", IFERROR(TRK220 / SUMIFS(Aux_Totales!$N:$N, Aux_Totales!$F:$F, $F224, Aux_Totales!$A:$A, Aperturas!$A$2), 0))</f>
        <v/>
      </c>
      <c r="TRL224" s="21" t="str">
        <f>IF(TRL220 = "", "", IFERROR(TRL220 / SUMIFS(Aux_Totales!$N:$N, Aux_Totales!$F:$F, $F224, Aux_Totales!$A:$A, Aperturas!$A$2), 0))</f>
        <v/>
      </c>
      <c r="TRM224" s="21" t="str">
        <f>IF(TRM220 = "", "", IFERROR(TRM220 / SUMIFS(Aux_Totales!$N:$N, Aux_Totales!$F:$F, $F224, Aux_Totales!$A:$A, Aperturas!$A$2), 0))</f>
        <v/>
      </c>
      <c r="TRN224" s="21" t="str">
        <f>IF(TRN220 = "", "", IFERROR(TRN220 / SUMIFS(Aux_Totales!$N:$N, Aux_Totales!$F:$F, $F224, Aux_Totales!$A:$A, Aperturas!$A$2), 0))</f>
        <v/>
      </c>
      <c r="TRO224" s="21" t="str">
        <f>IF(TRO220 = "", "", IFERROR(TRO220 / SUMIFS(Aux_Totales!$N:$N, Aux_Totales!$F:$F, $F224, Aux_Totales!$A:$A, Aperturas!$A$2), 0))</f>
        <v/>
      </c>
      <c r="TRP224" s="21" t="str">
        <f>IF(TRP220 = "", "", IFERROR(TRP220 / SUMIFS(Aux_Totales!$N:$N, Aux_Totales!$F:$F, $F224, Aux_Totales!$A:$A, Aperturas!$A$2), 0))</f>
        <v/>
      </c>
      <c r="TRQ224" s="21" t="str">
        <f>IF(TRQ220 = "", "", IFERROR(TRQ220 / SUMIFS(Aux_Totales!$N:$N, Aux_Totales!$F:$F, $F224, Aux_Totales!$A:$A, Aperturas!$A$2), 0))</f>
        <v/>
      </c>
      <c r="TRR224" s="21" t="str">
        <f>IF(TRR220 = "", "", IFERROR(TRR220 / SUMIFS(Aux_Totales!$N:$N, Aux_Totales!$F:$F, $F224, Aux_Totales!$A:$A, Aperturas!$A$2), 0))</f>
        <v/>
      </c>
      <c r="TRS224" s="21" t="str">
        <f>IF(TRS220 = "", "", IFERROR(TRS220 / SUMIFS(Aux_Totales!$N:$N, Aux_Totales!$F:$F, $F224, Aux_Totales!$A:$A, Aperturas!$A$2), 0))</f>
        <v/>
      </c>
      <c r="TRT224" s="21" t="str">
        <f>IF(TRT220 = "", "", IFERROR(TRT220 / SUMIFS(Aux_Totales!$N:$N, Aux_Totales!$F:$F, $F224, Aux_Totales!$A:$A, Aperturas!$A$2), 0))</f>
        <v/>
      </c>
      <c r="TRU224" s="21" t="str">
        <f>IF(TRU220 = "", "", IFERROR(TRU220 / SUMIFS(Aux_Totales!$N:$N, Aux_Totales!$F:$F, $F224, Aux_Totales!$A:$A, Aperturas!$A$2), 0))</f>
        <v/>
      </c>
      <c r="TRV224" s="21" t="str">
        <f>IF(TRV220 = "", "", IFERROR(TRV220 / SUMIFS(Aux_Totales!$N:$N, Aux_Totales!$F:$F, $F224, Aux_Totales!$A:$A, Aperturas!$A$2), 0))</f>
        <v/>
      </c>
      <c r="TRW224" s="21" t="str">
        <f>IF(TRW220 = "", "", IFERROR(TRW220 / SUMIFS(Aux_Totales!$N:$N, Aux_Totales!$F:$F, $F224, Aux_Totales!$A:$A, Aperturas!$A$2), 0))</f>
        <v/>
      </c>
      <c r="TRX224" s="21" t="str">
        <f>IF(TRX220 = "", "", IFERROR(TRX220 / SUMIFS(Aux_Totales!$N:$N, Aux_Totales!$F:$F, $F224, Aux_Totales!$A:$A, Aperturas!$A$2), 0))</f>
        <v/>
      </c>
      <c r="TRY224" s="21" t="str">
        <f>IF(TRY220 = "", "", IFERROR(TRY220 / SUMIFS(Aux_Totales!$N:$N, Aux_Totales!$F:$F, $F224, Aux_Totales!$A:$A, Aperturas!$A$2), 0))</f>
        <v/>
      </c>
      <c r="TRZ224" s="21" t="str">
        <f>IF(TRZ220 = "", "", IFERROR(TRZ220 / SUMIFS(Aux_Totales!$N:$N, Aux_Totales!$F:$F, $F224, Aux_Totales!$A:$A, Aperturas!$A$2), 0))</f>
        <v/>
      </c>
      <c r="TSA224" s="21" t="str">
        <f>IF(TSA220 = "", "", IFERROR(TSA220 / SUMIFS(Aux_Totales!$N:$N, Aux_Totales!$F:$F, $F224, Aux_Totales!$A:$A, Aperturas!$A$2), 0))</f>
        <v/>
      </c>
      <c r="TSB224" s="21" t="str">
        <f>IF(TSB220 = "", "", IFERROR(TSB220 / SUMIFS(Aux_Totales!$N:$N, Aux_Totales!$F:$F, $F224, Aux_Totales!$A:$A, Aperturas!$A$2), 0))</f>
        <v/>
      </c>
      <c r="TSC224" s="21" t="str">
        <f>IF(TSC220 = "", "", IFERROR(TSC220 / SUMIFS(Aux_Totales!$N:$N, Aux_Totales!$F:$F, $F224, Aux_Totales!$A:$A, Aperturas!$A$2), 0))</f>
        <v/>
      </c>
      <c r="TSD224" s="21" t="str">
        <f>IF(TSD220 = "", "", IFERROR(TSD220 / SUMIFS(Aux_Totales!$N:$N, Aux_Totales!$F:$F, $F224, Aux_Totales!$A:$A, Aperturas!$A$2), 0))</f>
        <v/>
      </c>
      <c r="TSE224" s="21" t="str">
        <f>IF(TSE220 = "", "", IFERROR(TSE220 / SUMIFS(Aux_Totales!$N:$N, Aux_Totales!$F:$F, $F224, Aux_Totales!$A:$A, Aperturas!$A$2), 0))</f>
        <v/>
      </c>
      <c r="TSF224" s="21" t="str">
        <f>IF(TSF220 = "", "", IFERROR(TSF220 / SUMIFS(Aux_Totales!$N:$N, Aux_Totales!$F:$F, $F224, Aux_Totales!$A:$A, Aperturas!$A$2), 0))</f>
        <v/>
      </c>
      <c r="TSG224" s="21" t="str">
        <f>IF(TSG220 = "", "", IFERROR(TSG220 / SUMIFS(Aux_Totales!$N:$N, Aux_Totales!$F:$F, $F224, Aux_Totales!$A:$A, Aperturas!$A$2), 0))</f>
        <v/>
      </c>
      <c r="TSH224" s="21" t="str">
        <f>IF(TSH220 = "", "", IFERROR(TSH220 / SUMIFS(Aux_Totales!$N:$N, Aux_Totales!$F:$F, $F224, Aux_Totales!$A:$A, Aperturas!$A$2), 0))</f>
        <v/>
      </c>
      <c r="TSI224" s="21" t="str">
        <f>IF(TSI220 = "", "", IFERROR(TSI220 / SUMIFS(Aux_Totales!$N:$N, Aux_Totales!$F:$F, $F224, Aux_Totales!$A:$A, Aperturas!$A$2), 0))</f>
        <v/>
      </c>
      <c r="TSJ224" s="21" t="str">
        <f>IF(TSJ220 = "", "", IFERROR(TSJ220 / SUMIFS(Aux_Totales!$N:$N, Aux_Totales!$F:$F, $F224, Aux_Totales!$A:$A, Aperturas!$A$2), 0))</f>
        <v/>
      </c>
      <c r="TSK224" s="21" t="str">
        <f>IF(TSK220 = "", "", IFERROR(TSK220 / SUMIFS(Aux_Totales!$N:$N, Aux_Totales!$F:$F, $F224, Aux_Totales!$A:$A, Aperturas!$A$2), 0))</f>
        <v/>
      </c>
      <c r="TSL224" s="21" t="str">
        <f>IF(TSL220 = "", "", IFERROR(TSL220 / SUMIFS(Aux_Totales!$N:$N, Aux_Totales!$F:$F, $F224, Aux_Totales!$A:$A, Aperturas!$A$2), 0))</f>
        <v/>
      </c>
      <c r="TSM224" s="21" t="str">
        <f>IF(TSM220 = "", "", IFERROR(TSM220 / SUMIFS(Aux_Totales!$N:$N, Aux_Totales!$F:$F, $F224, Aux_Totales!$A:$A, Aperturas!$A$2), 0))</f>
        <v/>
      </c>
      <c r="TSN224" s="21" t="str">
        <f>IF(TSN220 = "", "", IFERROR(TSN220 / SUMIFS(Aux_Totales!$N:$N, Aux_Totales!$F:$F, $F224, Aux_Totales!$A:$A, Aperturas!$A$2), 0))</f>
        <v/>
      </c>
      <c r="TSO224" s="21" t="str">
        <f>IF(TSO220 = "", "", IFERROR(TSO220 / SUMIFS(Aux_Totales!$N:$N, Aux_Totales!$F:$F, $F224, Aux_Totales!$A:$A, Aperturas!$A$2), 0))</f>
        <v/>
      </c>
      <c r="TSP224" s="21" t="str">
        <f>IF(TSP220 = "", "", IFERROR(TSP220 / SUMIFS(Aux_Totales!$N:$N, Aux_Totales!$F:$F, $F224, Aux_Totales!$A:$A, Aperturas!$A$2), 0))</f>
        <v/>
      </c>
      <c r="TSQ224" s="21" t="str">
        <f>IF(TSQ220 = "", "", IFERROR(TSQ220 / SUMIFS(Aux_Totales!$N:$N, Aux_Totales!$F:$F, $F224, Aux_Totales!$A:$A, Aperturas!$A$2), 0))</f>
        <v/>
      </c>
      <c r="TSR224" s="21" t="str">
        <f>IF(TSR220 = "", "", IFERROR(TSR220 / SUMIFS(Aux_Totales!$N:$N, Aux_Totales!$F:$F, $F224, Aux_Totales!$A:$A, Aperturas!$A$2), 0))</f>
        <v/>
      </c>
      <c r="TSS224" s="21" t="str">
        <f>IF(TSS220 = "", "", IFERROR(TSS220 / SUMIFS(Aux_Totales!$N:$N, Aux_Totales!$F:$F, $F224, Aux_Totales!$A:$A, Aperturas!$A$2), 0))</f>
        <v/>
      </c>
      <c r="TST224" s="21" t="str">
        <f>IF(TST220 = "", "", IFERROR(TST220 / SUMIFS(Aux_Totales!$N:$N, Aux_Totales!$F:$F, $F224, Aux_Totales!$A:$A, Aperturas!$A$2), 0))</f>
        <v/>
      </c>
      <c r="TSU224" s="21" t="str">
        <f>IF(TSU220 = "", "", IFERROR(TSU220 / SUMIFS(Aux_Totales!$N:$N, Aux_Totales!$F:$F, $F224, Aux_Totales!$A:$A, Aperturas!$A$2), 0))</f>
        <v/>
      </c>
      <c r="TSV224" s="21" t="str">
        <f>IF(TSV220 = "", "", IFERROR(TSV220 / SUMIFS(Aux_Totales!$N:$N, Aux_Totales!$F:$F, $F224, Aux_Totales!$A:$A, Aperturas!$A$2), 0))</f>
        <v/>
      </c>
      <c r="TSW224" s="21" t="str">
        <f>IF(TSW220 = "", "", IFERROR(TSW220 / SUMIFS(Aux_Totales!$N:$N, Aux_Totales!$F:$F, $F224, Aux_Totales!$A:$A, Aperturas!$A$2), 0))</f>
        <v/>
      </c>
      <c r="TSX224" s="21" t="str">
        <f>IF(TSX220 = "", "", IFERROR(TSX220 / SUMIFS(Aux_Totales!$N:$N, Aux_Totales!$F:$F, $F224, Aux_Totales!$A:$A, Aperturas!$A$2), 0))</f>
        <v/>
      </c>
      <c r="TSY224" s="21" t="str">
        <f>IF(TSY220 = "", "", IFERROR(TSY220 / SUMIFS(Aux_Totales!$N:$N, Aux_Totales!$F:$F, $F224, Aux_Totales!$A:$A, Aperturas!$A$2), 0))</f>
        <v/>
      </c>
      <c r="TSZ224" s="21" t="str">
        <f>IF(TSZ220 = "", "", IFERROR(TSZ220 / SUMIFS(Aux_Totales!$N:$N, Aux_Totales!$F:$F, $F224, Aux_Totales!$A:$A, Aperturas!$A$2), 0))</f>
        <v/>
      </c>
      <c r="TTA224" s="21" t="str">
        <f>IF(TTA220 = "", "", IFERROR(TTA220 / SUMIFS(Aux_Totales!$N:$N, Aux_Totales!$F:$F, $F224, Aux_Totales!$A:$A, Aperturas!$A$2), 0))</f>
        <v/>
      </c>
      <c r="TTB224" s="21" t="str">
        <f>IF(TTB220 = "", "", IFERROR(TTB220 / SUMIFS(Aux_Totales!$N:$N, Aux_Totales!$F:$F, $F224, Aux_Totales!$A:$A, Aperturas!$A$2), 0))</f>
        <v/>
      </c>
      <c r="TTC224" s="21" t="str">
        <f>IF(TTC220 = "", "", IFERROR(TTC220 / SUMIFS(Aux_Totales!$N:$N, Aux_Totales!$F:$F, $F224, Aux_Totales!$A:$A, Aperturas!$A$2), 0))</f>
        <v/>
      </c>
      <c r="TTD224" s="21" t="str">
        <f>IF(TTD220 = "", "", IFERROR(TTD220 / SUMIFS(Aux_Totales!$N:$N, Aux_Totales!$F:$F, $F224, Aux_Totales!$A:$A, Aperturas!$A$2), 0))</f>
        <v/>
      </c>
      <c r="TTE224" s="21" t="str">
        <f>IF(TTE220 = "", "", IFERROR(TTE220 / SUMIFS(Aux_Totales!$N:$N, Aux_Totales!$F:$F, $F224, Aux_Totales!$A:$A, Aperturas!$A$2), 0))</f>
        <v/>
      </c>
      <c r="TTF224" s="21" t="str">
        <f>IF(TTF220 = "", "", IFERROR(TTF220 / SUMIFS(Aux_Totales!$N:$N, Aux_Totales!$F:$F, $F224, Aux_Totales!$A:$A, Aperturas!$A$2), 0))</f>
        <v/>
      </c>
      <c r="TTG224" s="21" t="str">
        <f>IF(TTG220 = "", "", IFERROR(TTG220 / SUMIFS(Aux_Totales!$N:$N, Aux_Totales!$F:$F, $F224, Aux_Totales!$A:$A, Aperturas!$A$2), 0))</f>
        <v/>
      </c>
      <c r="TTH224" s="21" t="str">
        <f>IF(TTH220 = "", "", IFERROR(TTH220 / SUMIFS(Aux_Totales!$N:$N, Aux_Totales!$F:$F, $F224, Aux_Totales!$A:$A, Aperturas!$A$2), 0))</f>
        <v/>
      </c>
      <c r="TTI224" s="21" t="str">
        <f>IF(TTI220 = "", "", IFERROR(TTI220 / SUMIFS(Aux_Totales!$N:$N, Aux_Totales!$F:$F, $F224, Aux_Totales!$A:$A, Aperturas!$A$2), 0))</f>
        <v/>
      </c>
      <c r="TTJ224" s="21" t="str">
        <f>IF(TTJ220 = "", "", IFERROR(TTJ220 / SUMIFS(Aux_Totales!$N:$N, Aux_Totales!$F:$F, $F224, Aux_Totales!$A:$A, Aperturas!$A$2), 0))</f>
        <v/>
      </c>
      <c r="TTK224" s="21" t="str">
        <f>IF(TTK220 = "", "", IFERROR(TTK220 / SUMIFS(Aux_Totales!$N:$N, Aux_Totales!$F:$F, $F224, Aux_Totales!$A:$A, Aperturas!$A$2), 0))</f>
        <v/>
      </c>
      <c r="TTL224" s="21" t="str">
        <f>IF(TTL220 = "", "", IFERROR(TTL220 / SUMIFS(Aux_Totales!$N:$N, Aux_Totales!$F:$F, $F224, Aux_Totales!$A:$A, Aperturas!$A$2), 0))</f>
        <v/>
      </c>
      <c r="TTM224" s="21" t="str">
        <f>IF(TTM220 = "", "", IFERROR(TTM220 / SUMIFS(Aux_Totales!$N:$N, Aux_Totales!$F:$F, $F224, Aux_Totales!$A:$A, Aperturas!$A$2), 0))</f>
        <v/>
      </c>
      <c r="TTN224" s="21" t="str">
        <f>IF(TTN220 = "", "", IFERROR(TTN220 / SUMIFS(Aux_Totales!$N:$N, Aux_Totales!$F:$F, $F224, Aux_Totales!$A:$A, Aperturas!$A$2), 0))</f>
        <v/>
      </c>
      <c r="TTO224" s="21" t="str">
        <f>IF(TTO220 = "", "", IFERROR(TTO220 / SUMIFS(Aux_Totales!$N:$N, Aux_Totales!$F:$F, $F224, Aux_Totales!$A:$A, Aperturas!$A$2), 0))</f>
        <v/>
      </c>
      <c r="TTP224" s="21" t="str">
        <f>IF(TTP220 = "", "", IFERROR(TTP220 / SUMIFS(Aux_Totales!$N:$N, Aux_Totales!$F:$F, $F224, Aux_Totales!$A:$A, Aperturas!$A$2), 0))</f>
        <v/>
      </c>
      <c r="TTQ224" s="21" t="str">
        <f>IF(TTQ220 = "", "", IFERROR(TTQ220 / SUMIFS(Aux_Totales!$N:$N, Aux_Totales!$F:$F, $F224, Aux_Totales!$A:$A, Aperturas!$A$2), 0))</f>
        <v/>
      </c>
      <c r="TTR224" s="21" t="str">
        <f>IF(TTR220 = "", "", IFERROR(TTR220 / SUMIFS(Aux_Totales!$N:$N, Aux_Totales!$F:$F, $F224, Aux_Totales!$A:$A, Aperturas!$A$2), 0))</f>
        <v/>
      </c>
      <c r="TTS224" s="21" t="str">
        <f>IF(TTS220 = "", "", IFERROR(TTS220 / SUMIFS(Aux_Totales!$N:$N, Aux_Totales!$F:$F, $F224, Aux_Totales!$A:$A, Aperturas!$A$2), 0))</f>
        <v/>
      </c>
      <c r="TTT224" s="21" t="str">
        <f>IF(TTT220 = "", "", IFERROR(TTT220 / SUMIFS(Aux_Totales!$N:$N, Aux_Totales!$F:$F, $F224, Aux_Totales!$A:$A, Aperturas!$A$2), 0))</f>
        <v/>
      </c>
      <c r="TTU224" s="21" t="str">
        <f>IF(TTU220 = "", "", IFERROR(TTU220 / SUMIFS(Aux_Totales!$N:$N, Aux_Totales!$F:$F, $F224, Aux_Totales!$A:$A, Aperturas!$A$2), 0))</f>
        <v/>
      </c>
      <c r="TTV224" s="21" t="str">
        <f>IF(TTV220 = "", "", IFERROR(TTV220 / SUMIFS(Aux_Totales!$N:$N, Aux_Totales!$F:$F, $F224, Aux_Totales!$A:$A, Aperturas!$A$2), 0))</f>
        <v/>
      </c>
      <c r="TTW224" s="21" t="str">
        <f>IF(TTW220 = "", "", IFERROR(TTW220 / SUMIFS(Aux_Totales!$N:$N, Aux_Totales!$F:$F, $F224, Aux_Totales!$A:$A, Aperturas!$A$2), 0))</f>
        <v/>
      </c>
      <c r="TTX224" s="21" t="str">
        <f>IF(TTX220 = "", "", IFERROR(TTX220 / SUMIFS(Aux_Totales!$N:$N, Aux_Totales!$F:$F, $F224, Aux_Totales!$A:$A, Aperturas!$A$2), 0))</f>
        <v/>
      </c>
      <c r="TTY224" s="21" t="str">
        <f>IF(TTY220 = "", "", IFERROR(TTY220 / SUMIFS(Aux_Totales!$N:$N, Aux_Totales!$F:$F, $F224, Aux_Totales!$A:$A, Aperturas!$A$2), 0))</f>
        <v/>
      </c>
      <c r="TTZ224" s="21" t="str">
        <f>IF(TTZ220 = "", "", IFERROR(TTZ220 / SUMIFS(Aux_Totales!$N:$N, Aux_Totales!$F:$F, $F224, Aux_Totales!$A:$A, Aperturas!$A$2), 0))</f>
        <v/>
      </c>
      <c r="TUA224" s="21" t="str">
        <f>IF(TUA220 = "", "", IFERROR(TUA220 / SUMIFS(Aux_Totales!$N:$N, Aux_Totales!$F:$F, $F224, Aux_Totales!$A:$A, Aperturas!$A$2), 0))</f>
        <v/>
      </c>
      <c r="TUB224" s="21" t="str">
        <f>IF(TUB220 = "", "", IFERROR(TUB220 / SUMIFS(Aux_Totales!$N:$N, Aux_Totales!$F:$F, $F224, Aux_Totales!$A:$A, Aperturas!$A$2), 0))</f>
        <v/>
      </c>
      <c r="TUC224" s="21" t="str">
        <f>IF(TUC220 = "", "", IFERROR(TUC220 / SUMIFS(Aux_Totales!$N:$N, Aux_Totales!$F:$F, $F224, Aux_Totales!$A:$A, Aperturas!$A$2), 0))</f>
        <v/>
      </c>
      <c r="TUD224" s="21" t="str">
        <f>IF(TUD220 = "", "", IFERROR(TUD220 / SUMIFS(Aux_Totales!$N:$N, Aux_Totales!$F:$F, $F224, Aux_Totales!$A:$A, Aperturas!$A$2), 0))</f>
        <v/>
      </c>
      <c r="TUE224" s="21" t="str">
        <f>IF(TUE220 = "", "", IFERROR(TUE220 / SUMIFS(Aux_Totales!$N:$N, Aux_Totales!$F:$F, $F224, Aux_Totales!$A:$A, Aperturas!$A$2), 0))</f>
        <v/>
      </c>
      <c r="TUF224" s="21" t="str">
        <f>IF(TUF220 = "", "", IFERROR(TUF220 / SUMIFS(Aux_Totales!$N:$N, Aux_Totales!$F:$F, $F224, Aux_Totales!$A:$A, Aperturas!$A$2), 0))</f>
        <v/>
      </c>
      <c r="TUG224" s="21" t="str">
        <f>IF(TUG220 = "", "", IFERROR(TUG220 / SUMIFS(Aux_Totales!$N:$N, Aux_Totales!$F:$F, $F224, Aux_Totales!$A:$A, Aperturas!$A$2), 0))</f>
        <v/>
      </c>
      <c r="TUH224" s="21" t="str">
        <f>IF(TUH220 = "", "", IFERROR(TUH220 / SUMIFS(Aux_Totales!$N:$N, Aux_Totales!$F:$F, $F224, Aux_Totales!$A:$A, Aperturas!$A$2), 0))</f>
        <v/>
      </c>
      <c r="TUI224" s="21" t="str">
        <f>IF(TUI220 = "", "", IFERROR(TUI220 / SUMIFS(Aux_Totales!$N:$N, Aux_Totales!$F:$F, $F224, Aux_Totales!$A:$A, Aperturas!$A$2), 0))</f>
        <v/>
      </c>
      <c r="TUJ224" s="21" t="str">
        <f>IF(TUJ220 = "", "", IFERROR(TUJ220 / SUMIFS(Aux_Totales!$N:$N, Aux_Totales!$F:$F, $F224, Aux_Totales!$A:$A, Aperturas!$A$2), 0))</f>
        <v/>
      </c>
      <c r="TUK224" s="21" t="str">
        <f>IF(TUK220 = "", "", IFERROR(TUK220 / SUMIFS(Aux_Totales!$N:$N, Aux_Totales!$F:$F, $F224, Aux_Totales!$A:$A, Aperturas!$A$2), 0))</f>
        <v/>
      </c>
      <c r="TUL224" s="21" t="str">
        <f>IF(TUL220 = "", "", IFERROR(TUL220 / SUMIFS(Aux_Totales!$N:$N, Aux_Totales!$F:$F, $F224, Aux_Totales!$A:$A, Aperturas!$A$2), 0))</f>
        <v/>
      </c>
      <c r="TUM224" s="21" t="str">
        <f>IF(TUM220 = "", "", IFERROR(TUM220 / SUMIFS(Aux_Totales!$N:$N, Aux_Totales!$F:$F, $F224, Aux_Totales!$A:$A, Aperturas!$A$2), 0))</f>
        <v/>
      </c>
      <c r="TUN224" s="21" t="str">
        <f>IF(TUN220 = "", "", IFERROR(TUN220 / SUMIFS(Aux_Totales!$N:$N, Aux_Totales!$F:$F, $F224, Aux_Totales!$A:$A, Aperturas!$A$2), 0))</f>
        <v/>
      </c>
      <c r="TUO224" s="21" t="str">
        <f>IF(TUO220 = "", "", IFERROR(TUO220 / SUMIFS(Aux_Totales!$N:$N, Aux_Totales!$F:$F, $F224, Aux_Totales!$A:$A, Aperturas!$A$2), 0))</f>
        <v/>
      </c>
      <c r="TUP224" s="21" t="str">
        <f>IF(TUP220 = "", "", IFERROR(TUP220 / SUMIFS(Aux_Totales!$N:$N, Aux_Totales!$F:$F, $F224, Aux_Totales!$A:$A, Aperturas!$A$2), 0))</f>
        <v/>
      </c>
      <c r="TUQ224" s="21" t="str">
        <f>IF(TUQ220 = "", "", IFERROR(TUQ220 / SUMIFS(Aux_Totales!$N:$N, Aux_Totales!$F:$F, $F224, Aux_Totales!$A:$A, Aperturas!$A$2), 0))</f>
        <v/>
      </c>
      <c r="TUR224" s="21" t="str">
        <f>IF(TUR220 = "", "", IFERROR(TUR220 / SUMIFS(Aux_Totales!$N:$N, Aux_Totales!$F:$F, $F224, Aux_Totales!$A:$A, Aperturas!$A$2), 0))</f>
        <v/>
      </c>
      <c r="TUS224" s="21" t="str">
        <f>IF(TUS220 = "", "", IFERROR(TUS220 / SUMIFS(Aux_Totales!$N:$N, Aux_Totales!$F:$F, $F224, Aux_Totales!$A:$A, Aperturas!$A$2), 0))</f>
        <v/>
      </c>
      <c r="TUT224" s="21" t="str">
        <f>IF(TUT220 = "", "", IFERROR(TUT220 / SUMIFS(Aux_Totales!$N:$N, Aux_Totales!$F:$F, $F224, Aux_Totales!$A:$A, Aperturas!$A$2), 0))</f>
        <v/>
      </c>
      <c r="TUU224" s="21" t="str">
        <f>IF(TUU220 = "", "", IFERROR(TUU220 / SUMIFS(Aux_Totales!$N:$N, Aux_Totales!$F:$F, $F224, Aux_Totales!$A:$A, Aperturas!$A$2), 0))</f>
        <v/>
      </c>
      <c r="TUV224" s="21" t="str">
        <f>IF(TUV220 = "", "", IFERROR(TUV220 / SUMIFS(Aux_Totales!$N:$N, Aux_Totales!$F:$F, $F224, Aux_Totales!$A:$A, Aperturas!$A$2), 0))</f>
        <v/>
      </c>
      <c r="TUW224" s="21" t="str">
        <f>IF(TUW220 = "", "", IFERROR(TUW220 / SUMIFS(Aux_Totales!$N:$N, Aux_Totales!$F:$F, $F224, Aux_Totales!$A:$A, Aperturas!$A$2), 0))</f>
        <v/>
      </c>
      <c r="TUX224" s="21" t="str">
        <f>IF(TUX220 = "", "", IFERROR(TUX220 / SUMIFS(Aux_Totales!$N:$N, Aux_Totales!$F:$F, $F224, Aux_Totales!$A:$A, Aperturas!$A$2), 0))</f>
        <v/>
      </c>
      <c r="TUY224" s="21" t="str">
        <f>IF(TUY220 = "", "", IFERROR(TUY220 / SUMIFS(Aux_Totales!$N:$N, Aux_Totales!$F:$F, $F224, Aux_Totales!$A:$A, Aperturas!$A$2), 0))</f>
        <v/>
      </c>
      <c r="TUZ224" s="21" t="str">
        <f>IF(TUZ220 = "", "", IFERROR(TUZ220 / SUMIFS(Aux_Totales!$N:$N, Aux_Totales!$F:$F, $F224, Aux_Totales!$A:$A, Aperturas!$A$2), 0))</f>
        <v/>
      </c>
      <c r="TVA224" s="21" t="str">
        <f>IF(TVA220 = "", "", IFERROR(TVA220 / SUMIFS(Aux_Totales!$N:$N, Aux_Totales!$F:$F, $F224, Aux_Totales!$A:$A, Aperturas!$A$2), 0))</f>
        <v/>
      </c>
      <c r="TVB224" s="21" t="str">
        <f>IF(TVB220 = "", "", IFERROR(TVB220 / SUMIFS(Aux_Totales!$N:$N, Aux_Totales!$F:$F, $F224, Aux_Totales!$A:$A, Aperturas!$A$2), 0))</f>
        <v/>
      </c>
      <c r="TVC224" s="21" t="str">
        <f>IF(TVC220 = "", "", IFERROR(TVC220 / SUMIFS(Aux_Totales!$N:$N, Aux_Totales!$F:$F, $F224, Aux_Totales!$A:$A, Aperturas!$A$2), 0))</f>
        <v/>
      </c>
      <c r="TVD224" s="21" t="str">
        <f>IF(TVD220 = "", "", IFERROR(TVD220 / SUMIFS(Aux_Totales!$N:$N, Aux_Totales!$F:$F, $F224, Aux_Totales!$A:$A, Aperturas!$A$2), 0))</f>
        <v/>
      </c>
      <c r="TVE224" s="21" t="str">
        <f>IF(TVE220 = "", "", IFERROR(TVE220 / SUMIFS(Aux_Totales!$N:$N, Aux_Totales!$F:$F, $F224, Aux_Totales!$A:$A, Aperturas!$A$2), 0))</f>
        <v/>
      </c>
      <c r="TVF224" s="21" t="str">
        <f>IF(TVF220 = "", "", IFERROR(TVF220 / SUMIFS(Aux_Totales!$N:$N, Aux_Totales!$F:$F, $F224, Aux_Totales!$A:$A, Aperturas!$A$2), 0))</f>
        <v/>
      </c>
      <c r="TVG224" s="21" t="str">
        <f>IF(TVG220 = "", "", IFERROR(TVG220 / SUMIFS(Aux_Totales!$N:$N, Aux_Totales!$F:$F, $F224, Aux_Totales!$A:$A, Aperturas!$A$2), 0))</f>
        <v/>
      </c>
      <c r="TVH224" s="21" t="str">
        <f>IF(TVH220 = "", "", IFERROR(TVH220 / SUMIFS(Aux_Totales!$N:$N, Aux_Totales!$F:$F, $F224, Aux_Totales!$A:$A, Aperturas!$A$2), 0))</f>
        <v/>
      </c>
      <c r="TVI224" s="21" t="str">
        <f>IF(TVI220 = "", "", IFERROR(TVI220 / SUMIFS(Aux_Totales!$N:$N, Aux_Totales!$F:$F, $F224, Aux_Totales!$A:$A, Aperturas!$A$2), 0))</f>
        <v/>
      </c>
      <c r="TVJ224" s="21" t="str">
        <f>IF(TVJ220 = "", "", IFERROR(TVJ220 / SUMIFS(Aux_Totales!$N:$N, Aux_Totales!$F:$F, $F224, Aux_Totales!$A:$A, Aperturas!$A$2), 0))</f>
        <v/>
      </c>
      <c r="TVK224" s="21" t="str">
        <f>IF(TVK220 = "", "", IFERROR(TVK220 / SUMIFS(Aux_Totales!$N:$N, Aux_Totales!$F:$F, $F224, Aux_Totales!$A:$A, Aperturas!$A$2), 0))</f>
        <v/>
      </c>
      <c r="TVL224" s="21" t="str">
        <f>IF(TVL220 = "", "", IFERROR(TVL220 / SUMIFS(Aux_Totales!$N:$N, Aux_Totales!$F:$F, $F224, Aux_Totales!$A:$A, Aperturas!$A$2), 0))</f>
        <v/>
      </c>
      <c r="TVM224" s="21" t="str">
        <f>IF(TVM220 = "", "", IFERROR(TVM220 / SUMIFS(Aux_Totales!$N:$N, Aux_Totales!$F:$F, $F224, Aux_Totales!$A:$A, Aperturas!$A$2), 0))</f>
        <v/>
      </c>
      <c r="TVN224" s="21" t="str">
        <f>IF(TVN220 = "", "", IFERROR(TVN220 / SUMIFS(Aux_Totales!$N:$N, Aux_Totales!$F:$F, $F224, Aux_Totales!$A:$A, Aperturas!$A$2), 0))</f>
        <v/>
      </c>
      <c r="TVO224" s="21" t="str">
        <f>IF(TVO220 = "", "", IFERROR(TVO220 / SUMIFS(Aux_Totales!$N:$N, Aux_Totales!$F:$F, $F224, Aux_Totales!$A:$A, Aperturas!$A$2), 0))</f>
        <v/>
      </c>
      <c r="TVP224" s="21" t="str">
        <f>IF(TVP220 = "", "", IFERROR(TVP220 / SUMIFS(Aux_Totales!$N:$N, Aux_Totales!$F:$F, $F224, Aux_Totales!$A:$A, Aperturas!$A$2), 0))</f>
        <v/>
      </c>
      <c r="TVQ224" s="21" t="str">
        <f>IF(TVQ220 = "", "", IFERROR(TVQ220 / SUMIFS(Aux_Totales!$N:$N, Aux_Totales!$F:$F, $F224, Aux_Totales!$A:$A, Aperturas!$A$2), 0))</f>
        <v/>
      </c>
      <c r="TVR224" s="21" t="str">
        <f>IF(TVR220 = "", "", IFERROR(TVR220 / SUMIFS(Aux_Totales!$N:$N, Aux_Totales!$F:$F, $F224, Aux_Totales!$A:$A, Aperturas!$A$2), 0))</f>
        <v/>
      </c>
      <c r="TVS224" s="21" t="str">
        <f>IF(TVS220 = "", "", IFERROR(TVS220 / SUMIFS(Aux_Totales!$N:$N, Aux_Totales!$F:$F, $F224, Aux_Totales!$A:$A, Aperturas!$A$2), 0))</f>
        <v/>
      </c>
      <c r="TVT224" s="21" t="str">
        <f>IF(TVT220 = "", "", IFERROR(TVT220 / SUMIFS(Aux_Totales!$N:$N, Aux_Totales!$F:$F, $F224, Aux_Totales!$A:$A, Aperturas!$A$2), 0))</f>
        <v/>
      </c>
      <c r="TVU224" s="21" t="str">
        <f>IF(TVU220 = "", "", IFERROR(TVU220 / SUMIFS(Aux_Totales!$N:$N, Aux_Totales!$F:$F, $F224, Aux_Totales!$A:$A, Aperturas!$A$2), 0))</f>
        <v/>
      </c>
      <c r="TVV224" s="21" t="str">
        <f>IF(TVV220 = "", "", IFERROR(TVV220 / SUMIFS(Aux_Totales!$N:$N, Aux_Totales!$F:$F, $F224, Aux_Totales!$A:$A, Aperturas!$A$2), 0))</f>
        <v/>
      </c>
      <c r="TVW224" s="21" t="str">
        <f>IF(TVW220 = "", "", IFERROR(TVW220 / SUMIFS(Aux_Totales!$N:$N, Aux_Totales!$F:$F, $F224, Aux_Totales!$A:$A, Aperturas!$A$2), 0))</f>
        <v/>
      </c>
      <c r="TVX224" s="21" t="str">
        <f>IF(TVX220 = "", "", IFERROR(TVX220 / SUMIFS(Aux_Totales!$N:$N, Aux_Totales!$F:$F, $F224, Aux_Totales!$A:$A, Aperturas!$A$2), 0))</f>
        <v/>
      </c>
      <c r="TVY224" s="21" t="str">
        <f>IF(TVY220 = "", "", IFERROR(TVY220 / SUMIFS(Aux_Totales!$N:$N, Aux_Totales!$F:$F, $F224, Aux_Totales!$A:$A, Aperturas!$A$2), 0))</f>
        <v/>
      </c>
      <c r="TVZ224" s="21" t="str">
        <f>IF(TVZ220 = "", "", IFERROR(TVZ220 / SUMIFS(Aux_Totales!$N:$N, Aux_Totales!$F:$F, $F224, Aux_Totales!$A:$A, Aperturas!$A$2), 0))</f>
        <v/>
      </c>
      <c r="TWA224" s="21" t="str">
        <f>IF(TWA220 = "", "", IFERROR(TWA220 / SUMIFS(Aux_Totales!$N:$N, Aux_Totales!$F:$F, $F224, Aux_Totales!$A:$A, Aperturas!$A$2), 0))</f>
        <v/>
      </c>
      <c r="TWB224" s="21" t="str">
        <f>IF(TWB220 = "", "", IFERROR(TWB220 / SUMIFS(Aux_Totales!$N:$N, Aux_Totales!$F:$F, $F224, Aux_Totales!$A:$A, Aperturas!$A$2), 0))</f>
        <v/>
      </c>
      <c r="TWC224" s="21" t="str">
        <f>IF(TWC220 = "", "", IFERROR(TWC220 / SUMIFS(Aux_Totales!$N:$N, Aux_Totales!$F:$F, $F224, Aux_Totales!$A:$A, Aperturas!$A$2), 0))</f>
        <v/>
      </c>
      <c r="TWD224" s="21" t="str">
        <f>IF(TWD220 = "", "", IFERROR(TWD220 / SUMIFS(Aux_Totales!$N:$N, Aux_Totales!$F:$F, $F224, Aux_Totales!$A:$A, Aperturas!$A$2), 0))</f>
        <v/>
      </c>
      <c r="TWE224" s="21" t="str">
        <f>IF(TWE220 = "", "", IFERROR(TWE220 / SUMIFS(Aux_Totales!$N:$N, Aux_Totales!$F:$F, $F224, Aux_Totales!$A:$A, Aperturas!$A$2), 0))</f>
        <v/>
      </c>
      <c r="TWF224" s="21" t="str">
        <f>IF(TWF220 = "", "", IFERROR(TWF220 / SUMIFS(Aux_Totales!$N:$N, Aux_Totales!$F:$F, $F224, Aux_Totales!$A:$A, Aperturas!$A$2), 0))</f>
        <v/>
      </c>
      <c r="TWG224" s="21" t="str">
        <f>IF(TWG220 = "", "", IFERROR(TWG220 / SUMIFS(Aux_Totales!$N:$N, Aux_Totales!$F:$F, $F224, Aux_Totales!$A:$A, Aperturas!$A$2), 0))</f>
        <v/>
      </c>
      <c r="TWH224" s="21" t="str">
        <f>IF(TWH220 = "", "", IFERROR(TWH220 / SUMIFS(Aux_Totales!$N:$N, Aux_Totales!$F:$F, $F224, Aux_Totales!$A:$A, Aperturas!$A$2), 0))</f>
        <v/>
      </c>
      <c r="TWI224" s="21" t="str">
        <f>IF(TWI220 = "", "", IFERROR(TWI220 / SUMIFS(Aux_Totales!$N:$N, Aux_Totales!$F:$F, $F224, Aux_Totales!$A:$A, Aperturas!$A$2), 0))</f>
        <v/>
      </c>
      <c r="TWJ224" s="21" t="str">
        <f>IF(TWJ220 = "", "", IFERROR(TWJ220 / SUMIFS(Aux_Totales!$N:$N, Aux_Totales!$F:$F, $F224, Aux_Totales!$A:$A, Aperturas!$A$2), 0))</f>
        <v/>
      </c>
      <c r="TWK224" s="21" t="str">
        <f>IF(TWK220 = "", "", IFERROR(TWK220 / SUMIFS(Aux_Totales!$N:$N, Aux_Totales!$F:$F, $F224, Aux_Totales!$A:$A, Aperturas!$A$2), 0))</f>
        <v/>
      </c>
      <c r="TWL224" s="21" t="str">
        <f>IF(TWL220 = "", "", IFERROR(TWL220 / SUMIFS(Aux_Totales!$N:$N, Aux_Totales!$F:$F, $F224, Aux_Totales!$A:$A, Aperturas!$A$2), 0))</f>
        <v/>
      </c>
      <c r="TWM224" s="21" t="str">
        <f>IF(TWM220 = "", "", IFERROR(TWM220 / SUMIFS(Aux_Totales!$N:$N, Aux_Totales!$F:$F, $F224, Aux_Totales!$A:$A, Aperturas!$A$2), 0))</f>
        <v/>
      </c>
      <c r="TWN224" s="21" t="str">
        <f>IF(TWN220 = "", "", IFERROR(TWN220 / SUMIFS(Aux_Totales!$N:$N, Aux_Totales!$F:$F, $F224, Aux_Totales!$A:$A, Aperturas!$A$2), 0))</f>
        <v/>
      </c>
      <c r="TWO224" s="21" t="str">
        <f>IF(TWO220 = "", "", IFERROR(TWO220 / SUMIFS(Aux_Totales!$N:$N, Aux_Totales!$F:$F, $F224, Aux_Totales!$A:$A, Aperturas!$A$2), 0))</f>
        <v/>
      </c>
      <c r="TWP224" s="21" t="str">
        <f>IF(TWP220 = "", "", IFERROR(TWP220 / SUMIFS(Aux_Totales!$N:$N, Aux_Totales!$F:$F, $F224, Aux_Totales!$A:$A, Aperturas!$A$2), 0))</f>
        <v/>
      </c>
      <c r="TWQ224" s="21" t="str">
        <f>IF(TWQ220 = "", "", IFERROR(TWQ220 / SUMIFS(Aux_Totales!$N:$N, Aux_Totales!$F:$F, $F224, Aux_Totales!$A:$A, Aperturas!$A$2), 0))</f>
        <v/>
      </c>
      <c r="TWR224" s="21" t="str">
        <f>IF(TWR220 = "", "", IFERROR(TWR220 / SUMIFS(Aux_Totales!$N:$N, Aux_Totales!$F:$F, $F224, Aux_Totales!$A:$A, Aperturas!$A$2), 0))</f>
        <v/>
      </c>
      <c r="TWS224" s="21" t="str">
        <f>IF(TWS220 = "", "", IFERROR(TWS220 / SUMIFS(Aux_Totales!$N:$N, Aux_Totales!$F:$F, $F224, Aux_Totales!$A:$A, Aperturas!$A$2), 0))</f>
        <v/>
      </c>
      <c r="TWT224" s="21" t="str">
        <f>IF(TWT220 = "", "", IFERROR(TWT220 / SUMIFS(Aux_Totales!$N:$N, Aux_Totales!$F:$F, $F224, Aux_Totales!$A:$A, Aperturas!$A$2), 0))</f>
        <v/>
      </c>
      <c r="TWU224" s="21" t="str">
        <f>IF(TWU220 = "", "", IFERROR(TWU220 / SUMIFS(Aux_Totales!$N:$N, Aux_Totales!$F:$F, $F224, Aux_Totales!$A:$A, Aperturas!$A$2), 0))</f>
        <v/>
      </c>
      <c r="TWV224" s="21" t="str">
        <f>IF(TWV220 = "", "", IFERROR(TWV220 / SUMIFS(Aux_Totales!$N:$N, Aux_Totales!$F:$F, $F224, Aux_Totales!$A:$A, Aperturas!$A$2), 0))</f>
        <v/>
      </c>
      <c r="TWW224" s="21" t="str">
        <f>IF(TWW220 = "", "", IFERROR(TWW220 / SUMIFS(Aux_Totales!$N:$N, Aux_Totales!$F:$F, $F224, Aux_Totales!$A:$A, Aperturas!$A$2), 0))</f>
        <v/>
      </c>
      <c r="TWX224" s="21" t="str">
        <f>IF(TWX220 = "", "", IFERROR(TWX220 / SUMIFS(Aux_Totales!$N:$N, Aux_Totales!$F:$F, $F224, Aux_Totales!$A:$A, Aperturas!$A$2), 0))</f>
        <v/>
      </c>
      <c r="TWY224" s="21" t="str">
        <f>IF(TWY220 = "", "", IFERROR(TWY220 / SUMIFS(Aux_Totales!$N:$N, Aux_Totales!$F:$F, $F224, Aux_Totales!$A:$A, Aperturas!$A$2), 0))</f>
        <v/>
      </c>
      <c r="TWZ224" s="21" t="str">
        <f>IF(TWZ220 = "", "", IFERROR(TWZ220 / SUMIFS(Aux_Totales!$N:$N, Aux_Totales!$F:$F, $F224, Aux_Totales!$A:$A, Aperturas!$A$2), 0))</f>
        <v/>
      </c>
      <c r="TXA224" s="21" t="str">
        <f>IF(TXA220 = "", "", IFERROR(TXA220 / SUMIFS(Aux_Totales!$N:$N, Aux_Totales!$F:$F, $F224, Aux_Totales!$A:$A, Aperturas!$A$2), 0))</f>
        <v/>
      </c>
      <c r="TXB224" s="21" t="str">
        <f>IF(TXB220 = "", "", IFERROR(TXB220 / SUMIFS(Aux_Totales!$N:$N, Aux_Totales!$F:$F, $F224, Aux_Totales!$A:$A, Aperturas!$A$2), 0))</f>
        <v/>
      </c>
      <c r="TXC224" s="21" t="str">
        <f>IF(TXC220 = "", "", IFERROR(TXC220 / SUMIFS(Aux_Totales!$N:$N, Aux_Totales!$F:$F, $F224, Aux_Totales!$A:$A, Aperturas!$A$2), 0))</f>
        <v/>
      </c>
      <c r="TXD224" s="21" t="str">
        <f>IF(TXD220 = "", "", IFERROR(TXD220 / SUMIFS(Aux_Totales!$N:$N, Aux_Totales!$F:$F, $F224, Aux_Totales!$A:$A, Aperturas!$A$2), 0))</f>
        <v/>
      </c>
      <c r="TXE224" s="21" t="str">
        <f>IF(TXE220 = "", "", IFERROR(TXE220 / SUMIFS(Aux_Totales!$N:$N, Aux_Totales!$F:$F, $F224, Aux_Totales!$A:$A, Aperturas!$A$2), 0))</f>
        <v/>
      </c>
      <c r="TXF224" s="21" t="str">
        <f>IF(TXF220 = "", "", IFERROR(TXF220 / SUMIFS(Aux_Totales!$N:$N, Aux_Totales!$F:$F, $F224, Aux_Totales!$A:$A, Aperturas!$A$2), 0))</f>
        <v/>
      </c>
      <c r="TXG224" s="21" t="str">
        <f>IF(TXG220 = "", "", IFERROR(TXG220 / SUMIFS(Aux_Totales!$N:$N, Aux_Totales!$F:$F, $F224, Aux_Totales!$A:$A, Aperturas!$A$2), 0))</f>
        <v/>
      </c>
      <c r="TXH224" s="21" t="str">
        <f>IF(TXH220 = "", "", IFERROR(TXH220 / SUMIFS(Aux_Totales!$N:$N, Aux_Totales!$F:$F, $F224, Aux_Totales!$A:$A, Aperturas!$A$2), 0))</f>
        <v/>
      </c>
      <c r="TXI224" s="21" t="str">
        <f>IF(TXI220 = "", "", IFERROR(TXI220 / SUMIFS(Aux_Totales!$N:$N, Aux_Totales!$F:$F, $F224, Aux_Totales!$A:$A, Aperturas!$A$2), 0))</f>
        <v/>
      </c>
      <c r="TXJ224" s="21" t="str">
        <f>IF(TXJ220 = "", "", IFERROR(TXJ220 / SUMIFS(Aux_Totales!$N:$N, Aux_Totales!$F:$F, $F224, Aux_Totales!$A:$A, Aperturas!$A$2), 0))</f>
        <v/>
      </c>
      <c r="TXK224" s="21" t="str">
        <f>IF(TXK220 = "", "", IFERROR(TXK220 / SUMIFS(Aux_Totales!$N:$N, Aux_Totales!$F:$F, $F224, Aux_Totales!$A:$A, Aperturas!$A$2), 0))</f>
        <v/>
      </c>
      <c r="TXL224" s="21" t="str">
        <f>IF(TXL220 = "", "", IFERROR(TXL220 / SUMIFS(Aux_Totales!$N:$N, Aux_Totales!$F:$F, $F224, Aux_Totales!$A:$A, Aperturas!$A$2), 0))</f>
        <v/>
      </c>
      <c r="TXM224" s="21" t="str">
        <f>IF(TXM220 = "", "", IFERROR(TXM220 / SUMIFS(Aux_Totales!$N:$N, Aux_Totales!$F:$F, $F224, Aux_Totales!$A:$A, Aperturas!$A$2), 0))</f>
        <v/>
      </c>
      <c r="TXN224" s="21" t="str">
        <f>IF(TXN220 = "", "", IFERROR(TXN220 / SUMIFS(Aux_Totales!$N:$N, Aux_Totales!$F:$F, $F224, Aux_Totales!$A:$A, Aperturas!$A$2), 0))</f>
        <v/>
      </c>
      <c r="TXO224" s="21" t="str">
        <f>IF(TXO220 = "", "", IFERROR(TXO220 / SUMIFS(Aux_Totales!$N:$N, Aux_Totales!$F:$F, $F224, Aux_Totales!$A:$A, Aperturas!$A$2), 0))</f>
        <v/>
      </c>
      <c r="TXP224" s="21" t="str">
        <f>IF(TXP220 = "", "", IFERROR(TXP220 / SUMIFS(Aux_Totales!$N:$N, Aux_Totales!$F:$F, $F224, Aux_Totales!$A:$A, Aperturas!$A$2), 0))</f>
        <v/>
      </c>
      <c r="TXQ224" s="21" t="str">
        <f>IF(TXQ220 = "", "", IFERROR(TXQ220 / SUMIFS(Aux_Totales!$N:$N, Aux_Totales!$F:$F, $F224, Aux_Totales!$A:$A, Aperturas!$A$2), 0))</f>
        <v/>
      </c>
      <c r="TXR224" s="21" t="str">
        <f>IF(TXR220 = "", "", IFERROR(TXR220 / SUMIFS(Aux_Totales!$N:$N, Aux_Totales!$F:$F, $F224, Aux_Totales!$A:$A, Aperturas!$A$2), 0))</f>
        <v/>
      </c>
      <c r="TXS224" s="21" t="str">
        <f>IF(TXS220 = "", "", IFERROR(TXS220 / SUMIFS(Aux_Totales!$N:$N, Aux_Totales!$F:$F, $F224, Aux_Totales!$A:$A, Aperturas!$A$2), 0))</f>
        <v/>
      </c>
      <c r="TXT224" s="21" t="str">
        <f>IF(TXT220 = "", "", IFERROR(TXT220 / SUMIFS(Aux_Totales!$N:$N, Aux_Totales!$F:$F, $F224, Aux_Totales!$A:$A, Aperturas!$A$2), 0))</f>
        <v/>
      </c>
      <c r="TXU224" s="21" t="str">
        <f>IF(TXU220 = "", "", IFERROR(TXU220 / SUMIFS(Aux_Totales!$N:$N, Aux_Totales!$F:$F, $F224, Aux_Totales!$A:$A, Aperturas!$A$2), 0))</f>
        <v/>
      </c>
      <c r="TXV224" s="21" t="str">
        <f>IF(TXV220 = "", "", IFERROR(TXV220 / SUMIFS(Aux_Totales!$N:$N, Aux_Totales!$F:$F, $F224, Aux_Totales!$A:$A, Aperturas!$A$2), 0))</f>
        <v/>
      </c>
      <c r="TXW224" s="21" t="str">
        <f>IF(TXW220 = "", "", IFERROR(TXW220 / SUMIFS(Aux_Totales!$N:$N, Aux_Totales!$F:$F, $F224, Aux_Totales!$A:$A, Aperturas!$A$2), 0))</f>
        <v/>
      </c>
      <c r="TXX224" s="21" t="str">
        <f>IF(TXX220 = "", "", IFERROR(TXX220 / SUMIFS(Aux_Totales!$N:$N, Aux_Totales!$F:$F, $F224, Aux_Totales!$A:$A, Aperturas!$A$2), 0))</f>
        <v/>
      </c>
      <c r="TXY224" s="21" t="str">
        <f>IF(TXY220 = "", "", IFERROR(TXY220 / SUMIFS(Aux_Totales!$N:$N, Aux_Totales!$F:$F, $F224, Aux_Totales!$A:$A, Aperturas!$A$2), 0))</f>
        <v/>
      </c>
      <c r="TXZ224" s="21" t="str">
        <f>IF(TXZ220 = "", "", IFERROR(TXZ220 / SUMIFS(Aux_Totales!$N:$N, Aux_Totales!$F:$F, $F224, Aux_Totales!$A:$A, Aperturas!$A$2), 0))</f>
        <v/>
      </c>
      <c r="TYA224" s="21" t="str">
        <f>IF(TYA220 = "", "", IFERROR(TYA220 / SUMIFS(Aux_Totales!$N:$N, Aux_Totales!$F:$F, $F224, Aux_Totales!$A:$A, Aperturas!$A$2), 0))</f>
        <v/>
      </c>
      <c r="TYB224" s="21" t="str">
        <f>IF(TYB220 = "", "", IFERROR(TYB220 / SUMIFS(Aux_Totales!$N:$N, Aux_Totales!$F:$F, $F224, Aux_Totales!$A:$A, Aperturas!$A$2), 0))</f>
        <v/>
      </c>
      <c r="TYC224" s="21" t="str">
        <f>IF(TYC220 = "", "", IFERROR(TYC220 / SUMIFS(Aux_Totales!$N:$N, Aux_Totales!$F:$F, $F224, Aux_Totales!$A:$A, Aperturas!$A$2), 0))</f>
        <v/>
      </c>
      <c r="TYD224" s="21" t="str">
        <f>IF(TYD220 = "", "", IFERROR(TYD220 / SUMIFS(Aux_Totales!$N:$N, Aux_Totales!$F:$F, $F224, Aux_Totales!$A:$A, Aperturas!$A$2), 0))</f>
        <v/>
      </c>
      <c r="TYE224" s="21" t="str">
        <f>IF(TYE220 = "", "", IFERROR(TYE220 / SUMIFS(Aux_Totales!$N:$N, Aux_Totales!$F:$F, $F224, Aux_Totales!$A:$A, Aperturas!$A$2), 0))</f>
        <v/>
      </c>
      <c r="TYF224" s="21" t="str">
        <f>IF(TYF220 = "", "", IFERROR(TYF220 / SUMIFS(Aux_Totales!$N:$N, Aux_Totales!$F:$F, $F224, Aux_Totales!$A:$A, Aperturas!$A$2), 0))</f>
        <v/>
      </c>
      <c r="TYG224" s="21" t="str">
        <f>IF(TYG220 = "", "", IFERROR(TYG220 / SUMIFS(Aux_Totales!$N:$N, Aux_Totales!$F:$F, $F224, Aux_Totales!$A:$A, Aperturas!$A$2), 0))</f>
        <v/>
      </c>
      <c r="TYH224" s="21" t="str">
        <f>IF(TYH220 = "", "", IFERROR(TYH220 / SUMIFS(Aux_Totales!$N:$N, Aux_Totales!$F:$F, $F224, Aux_Totales!$A:$A, Aperturas!$A$2), 0))</f>
        <v/>
      </c>
      <c r="TYI224" s="21" t="str">
        <f>IF(TYI220 = "", "", IFERROR(TYI220 / SUMIFS(Aux_Totales!$N:$N, Aux_Totales!$F:$F, $F224, Aux_Totales!$A:$A, Aperturas!$A$2), 0))</f>
        <v/>
      </c>
      <c r="TYJ224" s="21" t="str">
        <f>IF(TYJ220 = "", "", IFERROR(TYJ220 / SUMIFS(Aux_Totales!$N:$N, Aux_Totales!$F:$F, $F224, Aux_Totales!$A:$A, Aperturas!$A$2), 0))</f>
        <v/>
      </c>
      <c r="TYK224" s="21" t="str">
        <f>IF(TYK220 = "", "", IFERROR(TYK220 / SUMIFS(Aux_Totales!$N:$N, Aux_Totales!$F:$F, $F224, Aux_Totales!$A:$A, Aperturas!$A$2), 0))</f>
        <v/>
      </c>
      <c r="TYL224" s="21" t="str">
        <f>IF(TYL220 = "", "", IFERROR(TYL220 / SUMIFS(Aux_Totales!$N:$N, Aux_Totales!$F:$F, $F224, Aux_Totales!$A:$A, Aperturas!$A$2), 0))</f>
        <v/>
      </c>
      <c r="TYM224" s="21" t="str">
        <f>IF(TYM220 = "", "", IFERROR(TYM220 / SUMIFS(Aux_Totales!$N:$N, Aux_Totales!$F:$F, $F224, Aux_Totales!$A:$A, Aperturas!$A$2), 0))</f>
        <v/>
      </c>
      <c r="TYN224" s="21" t="str">
        <f>IF(TYN220 = "", "", IFERROR(TYN220 / SUMIFS(Aux_Totales!$N:$N, Aux_Totales!$F:$F, $F224, Aux_Totales!$A:$A, Aperturas!$A$2), 0))</f>
        <v/>
      </c>
      <c r="TYO224" s="21" t="str">
        <f>IF(TYO220 = "", "", IFERROR(TYO220 / SUMIFS(Aux_Totales!$N:$N, Aux_Totales!$F:$F, $F224, Aux_Totales!$A:$A, Aperturas!$A$2), 0))</f>
        <v/>
      </c>
      <c r="TYP224" s="21" t="str">
        <f>IF(TYP220 = "", "", IFERROR(TYP220 / SUMIFS(Aux_Totales!$N:$N, Aux_Totales!$F:$F, $F224, Aux_Totales!$A:$A, Aperturas!$A$2), 0))</f>
        <v/>
      </c>
      <c r="TYQ224" s="21" t="str">
        <f>IF(TYQ220 = "", "", IFERROR(TYQ220 / SUMIFS(Aux_Totales!$N:$N, Aux_Totales!$F:$F, $F224, Aux_Totales!$A:$A, Aperturas!$A$2), 0))</f>
        <v/>
      </c>
      <c r="TYR224" s="21" t="str">
        <f>IF(TYR220 = "", "", IFERROR(TYR220 / SUMIFS(Aux_Totales!$N:$N, Aux_Totales!$F:$F, $F224, Aux_Totales!$A:$A, Aperturas!$A$2), 0))</f>
        <v/>
      </c>
      <c r="TYS224" s="21" t="str">
        <f>IF(TYS220 = "", "", IFERROR(TYS220 / SUMIFS(Aux_Totales!$N:$N, Aux_Totales!$F:$F, $F224, Aux_Totales!$A:$A, Aperturas!$A$2), 0))</f>
        <v/>
      </c>
      <c r="TYT224" s="21" t="str">
        <f>IF(TYT220 = "", "", IFERROR(TYT220 / SUMIFS(Aux_Totales!$N:$N, Aux_Totales!$F:$F, $F224, Aux_Totales!$A:$A, Aperturas!$A$2), 0))</f>
        <v/>
      </c>
      <c r="TYU224" s="21" t="str">
        <f>IF(TYU220 = "", "", IFERROR(TYU220 / SUMIFS(Aux_Totales!$N:$N, Aux_Totales!$F:$F, $F224, Aux_Totales!$A:$A, Aperturas!$A$2), 0))</f>
        <v/>
      </c>
      <c r="TYV224" s="21" t="str">
        <f>IF(TYV220 = "", "", IFERROR(TYV220 / SUMIFS(Aux_Totales!$N:$N, Aux_Totales!$F:$F, $F224, Aux_Totales!$A:$A, Aperturas!$A$2), 0))</f>
        <v/>
      </c>
      <c r="TYW224" s="21" t="str">
        <f>IF(TYW220 = "", "", IFERROR(TYW220 / SUMIFS(Aux_Totales!$N:$N, Aux_Totales!$F:$F, $F224, Aux_Totales!$A:$A, Aperturas!$A$2), 0))</f>
        <v/>
      </c>
      <c r="TYX224" s="21" t="str">
        <f>IF(TYX220 = "", "", IFERROR(TYX220 / SUMIFS(Aux_Totales!$N:$N, Aux_Totales!$F:$F, $F224, Aux_Totales!$A:$A, Aperturas!$A$2), 0))</f>
        <v/>
      </c>
      <c r="TYY224" s="21" t="str">
        <f>IF(TYY220 = "", "", IFERROR(TYY220 / SUMIFS(Aux_Totales!$N:$N, Aux_Totales!$F:$F, $F224, Aux_Totales!$A:$A, Aperturas!$A$2), 0))</f>
        <v/>
      </c>
      <c r="TYZ224" s="21" t="str">
        <f>IF(TYZ220 = "", "", IFERROR(TYZ220 / SUMIFS(Aux_Totales!$N:$N, Aux_Totales!$F:$F, $F224, Aux_Totales!$A:$A, Aperturas!$A$2), 0))</f>
        <v/>
      </c>
      <c r="TZA224" s="21" t="str">
        <f>IF(TZA220 = "", "", IFERROR(TZA220 / SUMIFS(Aux_Totales!$N:$N, Aux_Totales!$F:$F, $F224, Aux_Totales!$A:$A, Aperturas!$A$2), 0))</f>
        <v/>
      </c>
      <c r="TZB224" s="21" t="str">
        <f>IF(TZB220 = "", "", IFERROR(TZB220 / SUMIFS(Aux_Totales!$N:$N, Aux_Totales!$F:$F, $F224, Aux_Totales!$A:$A, Aperturas!$A$2), 0))</f>
        <v/>
      </c>
      <c r="TZC224" s="21" t="str">
        <f>IF(TZC220 = "", "", IFERROR(TZC220 / SUMIFS(Aux_Totales!$N:$N, Aux_Totales!$F:$F, $F224, Aux_Totales!$A:$A, Aperturas!$A$2), 0))</f>
        <v/>
      </c>
      <c r="TZD224" s="21" t="str">
        <f>IF(TZD220 = "", "", IFERROR(TZD220 / SUMIFS(Aux_Totales!$N:$N, Aux_Totales!$F:$F, $F224, Aux_Totales!$A:$A, Aperturas!$A$2), 0))</f>
        <v/>
      </c>
      <c r="TZE224" s="21" t="str">
        <f>IF(TZE220 = "", "", IFERROR(TZE220 / SUMIFS(Aux_Totales!$N:$N, Aux_Totales!$F:$F, $F224, Aux_Totales!$A:$A, Aperturas!$A$2), 0))</f>
        <v/>
      </c>
      <c r="TZF224" s="21" t="str">
        <f>IF(TZF220 = "", "", IFERROR(TZF220 / SUMIFS(Aux_Totales!$N:$N, Aux_Totales!$F:$F, $F224, Aux_Totales!$A:$A, Aperturas!$A$2), 0))</f>
        <v/>
      </c>
      <c r="TZG224" s="21" t="str">
        <f>IF(TZG220 = "", "", IFERROR(TZG220 / SUMIFS(Aux_Totales!$N:$N, Aux_Totales!$F:$F, $F224, Aux_Totales!$A:$A, Aperturas!$A$2), 0))</f>
        <v/>
      </c>
      <c r="TZH224" s="21" t="str">
        <f>IF(TZH220 = "", "", IFERROR(TZH220 / SUMIFS(Aux_Totales!$N:$N, Aux_Totales!$F:$F, $F224, Aux_Totales!$A:$A, Aperturas!$A$2), 0))</f>
        <v/>
      </c>
      <c r="TZI224" s="21" t="str">
        <f>IF(TZI220 = "", "", IFERROR(TZI220 / SUMIFS(Aux_Totales!$N:$N, Aux_Totales!$F:$F, $F224, Aux_Totales!$A:$A, Aperturas!$A$2), 0))</f>
        <v/>
      </c>
      <c r="TZJ224" s="21" t="str">
        <f>IF(TZJ220 = "", "", IFERROR(TZJ220 / SUMIFS(Aux_Totales!$N:$N, Aux_Totales!$F:$F, $F224, Aux_Totales!$A:$A, Aperturas!$A$2), 0))</f>
        <v/>
      </c>
      <c r="TZK224" s="21" t="str">
        <f>IF(TZK220 = "", "", IFERROR(TZK220 / SUMIFS(Aux_Totales!$N:$N, Aux_Totales!$F:$F, $F224, Aux_Totales!$A:$A, Aperturas!$A$2), 0))</f>
        <v/>
      </c>
      <c r="TZL224" s="21" t="str">
        <f>IF(TZL220 = "", "", IFERROR(TZL220 / SUMIFS(Aux_Totales!$N:$N, Aux_Totales!$F:$F, $F224, Aux_Totales!$A:$A, Aperturas!$A$2), 0))</f>
        <v/>
      </c>
      <c r="TZM224" s="21" t="str">
        <f>IF(TZM220 = "", "", IFERROR(TZM220 / SUMIFS(Aux_Totales!$N:$N, Aux_Totales!$F:$F, $F224, Aux_Totales!$A:$A, Aperturas!$A$2), 0))</f>
        <v/>
      </c>
      <c r="TZN224" s="21" t="str">
        <f>IF(TZN220 = "", "", IFERROR(TZN220 / SUMIFS(Aux_Totales!$N:$N, Aux_Totales!$F:$F, $F224, Aux_Totales!$A:$A, Aperturas!$A$2), 0))</f>
        <v/>
      </c>
      <c r="TZO224" s="21" t="str">
        <f>IF(TZO220 = "", "", IFERROR(TZO220 / SUMIFS(Aux_Totales!$N:$N, Aux_Totales!$F:$F, $F224, Aux_Totales!$A:$A, Aperturas!$A$2), 0))</f>
        <v/>
      </c>
      <c r="TZP224" s="21" t="str">
        <f>IF(TZP220 = "", "", IFERROR(TZP220 / SUMIFS(Aux_Totales!$N:$N, Aux_Totales!$F:$F, $F224, Aux_Totales!$A:$A, Aperturas!$A$2), 0))</f>
        <v/>
      </c>
      <c r="TZQ224" s="21" t="str">
        <f>IF(TZQ220 = "", "", IFERROR(TZQ220 / SUMIFS(Aux_Totales!$N:$N, Aux_Totales!$F:$F, $F224, Aux_Totales!$A:$A, Aperturas!$A$2), 0))</f>
        <v/>
      </c>
      <c r="TZR224" s="21" t="str">
        <f>IF(TZR220 = "", "", IFERROR(TZR220 / SUMIFS(Aux_Totales!$N:$N, Aux_Totales!$F:$F, $F224, Aux_Totales!$A:$A, Aperturas!$A$2), 0))</f>
        <v/>
      </c>
      <c r="TZS224" s="21" t="str">
        <f>IF(TZS220 = "", "", IFERROR(TZS220 / SUMIFS(Aux_Totales!$N:$N, Aux_Totales!$F:$F, $F224, Aux_Totales!$A:$A, Aperturas!$A$2), 0))</f>
        <v/>
      </c>
      <c r="TZT224" s="21" t="str">
        <f>IF(TZT220 = "", "", IFERROR(TZT220 / SUMIFS(Aux_Totales!$N:$N, Aux_Totales!$F:$F, $F224, Aux_Totales!$A:$A, Aperturas!$A$2), 0))</f>
        <v/>
      </c>
      <c r="TZU224" s="21" t="str">
        <f>IF(TZU220 = "", "", IFERROR(TZU220 / SUMIFS(Aux_Totales!$N:$N, Aux_Totales!$F:$F, $F224, Aux_Totales!$A:$A, Aperturas!$A$2), 0))</f>
        <v/>
      </c>
      <c r="TZV224" s="21" t="str">
        <f>IF(TZV220 = "", "", IFERROR(TZV220 / SUMIFS(Aux_Totales!$N:$N, Aux_Totales!$F:$F, $F224, Aux_Totales!$A:$A, Aperturas!$A$2), 0))</f>
        <v/>
      </c>
      <c r="TZW224" s="21" t="str">
        <f>IF(TZW220 = "", "", IFERROR(TZW220 / SUMIFS(Aux_Totales!$N:$N, Aux_Totales!$F:$F, $F224, Aux_Totales!$A:$A, Aperturas!$A$2), 0))</f>
        <v/>
      </c>
      <c r="TZX224" s="21" t="str">
        <f>IF(TZX220 = "", "", IFERROR(TZX220 / SUMIFS(Aux_Totales!$N:$N, Aux_Totales!$F:$F, $F224, Aux_Totales!$A:$A, Aperturas!$A$2), 0))</f>
        <v/>
      </c>
      <c r="TZY224" s="21" t="str">
        <f>IF(TZY220 = "", "", IFERROR(TZY220 / SUMIFS(Aux_Totales!$N:$N, Aux_Totales!$F:$F, $F224, Aux_Totales!$A:$A, Aperturas!$A$2), 0))</f>
        <v/>
      </c>
      <c r="TZZ224" s="21" t="str">
        <f>IF(TZZ220 = "", "", IFERROR(TZZ220 / SUMIFS(Aux_Totales!$N:$N, Aux_Totales!$F:$F, $F224, Aux_Totales!$A:$A, Aperturas!$A$2), 0))</f>
        <v/>
      </c>
      <c r="UAA224" s="21" t="str">
        <f>IF(UAA220 = "", "", IFERROR(UAA220 / SUMIFS(Aux_Totales!$N:$N, Aux_Totales!$F:$F, $F224, Aux_Totales!$A:$A, Aperturas!$A$2), 0))</f>
        <v/>
      </c>
      <c r="UAB224" s="21" t="str">
        <f>IF(UAB220 = "", "", IFERROR(UAB220 / SUMIFS(Aux_Totales!$N:$N, Aux_Totales!$F:$F, $F224, Aux_Totales!$A:$A, Aperturas!$A$2), 0))</f>
        <v/>
      </c>
      <c r="UAC224" s="21" t="str">
        <f>IF(UAC220 = "", "", IFERROR(UAC220 / SUMIFS(Aux_Totales!$N:$N, Aux_Totales!$F:$F, $F224, Aux_Totales!$A:$A, Aperturas!$A$2), 0))</f>
        <v/>
      </c>
      <c r="UAD224" s="21" t="str">
        <f>IF(UAD220 = "", "", IFERROR(UAD220 / SUMIFS(Aux_Totales!$N:$N, Aux_Totales!$F:$F, $F224, Aux_Totales!$A:$A, Aperturas!$A$2), 0))</f>
        <v/>
      </c>
      <c r="UAE224" s="21" t="str">
        <f>IF(UAE220 = "", "", IFERROR(UAE220 / SUMIFS(Aux_Totales!$N:$N, Aux_Totales!$F:$F, $F224, Aux_Totales!$A:$A, Aperturas!$A$2), 0))</f>
        <v/>
      </c>
      <c r="UAF224" s="21" t="str">
        <f>IF(UAF220 = "", "", IFERROR(UAF220 / SUMIFS(Aux_Totales!$N:$N, Aux_Totales!$F:$F, $F224, Aux_Totales!$A:$A, Aperturas!$A$2), 0))</f>
        <v/>
      </c>
      <c r="UAG224" s="21" t="str">
        <f>IF(UAG220 = "", "", IFERROR(UAG220 / SUMIFS(Aux_Totales!$N:$N, Aux_Totales!$F:$F, $F224, Aux_Totales!$A:$A, Aperturas!$A$2), 0))</f>
        <v/>
      </c>
      <c r="UAH224" s="21" t="str">
        <f>IF(UAH220 = "", "", IFERROR(UAH220 / SUMIFS(Aux_Totales!$N:$N, Aux_Totales!$F:$F, $F224, Aux_Totales!$A:$A, Aperturas!$A$2), 0))</f>
        <v/>
      </c>
      <c r="UAI224" s="21" t="str">
        <f>IF(UAI220 = "", "", IFERROR(UAI220 / SUMIFS(Aux_Totales!$N:$N, Aux_Totales!$F:$F, $F224, Aux_Totales!$A:$A, Aperturas!$A$2), 0))</f>
        <v/>
      </c>
      <c r="UAJ224" s="21" t="str">
        <f>IF(UAJ220 = "", "", IFERROR(UAJ220 / SUMIFS(Aux_Totales!$N:$N, Aux_Totales!$F:$F, $F224, Aux_Totales!$A:$A, Aperturas!$A$2), 0))</f>
        <v/>
      </c>
      <c r="UAK224" s="21" t="str">
        <f>IF(UAK220 = "", "", IFERROR(UAK220 / SUMIFS(Aux_Totales!$N:$N, Aux_Totales!$F:$F, $F224, Aux_Totales!$A:$A, Aperturas!$A$2), 0))</f>
        <v/>
      </c>
      <c r="UAL224" s="21" t="str">
        <f>IF(UAL220 = "", "", IFERROR(UAL220 / SUMIFS(Aux_Totales!$N:$N, Aux_Totales!$F:$F, $F224, Aux_Totales!$A:$A, Aperturas!$A$2), 0))</f>
        <v/>
      </c>
      <c r="UAM224" s="21" t="str">
        <f>IF(UAM220 = "", "", IFERROR(UAM220 / SUMIFS(Aux_Totales!$N:$N, Aux_Totales!$F:$F, $F224, Aux_Totales!$A:$A, Aperturas!$A$2), 0))</f>
        <v/>
      </c>
      <c r="UAN224" s="21" t="str">
        <f>IF(UAN220 = "", "", IFERROR(UAN220 / SUMIFS(Aux_Totales!$N:$N, Aux_Totales!$F:$F, $F224, Aux_Totales!$A:$A, Aperturas!$A$2), 0))</f>
        <v/>
      </c>
      <c r="UAO224" s="21" t="str">
        <f>IF(UAO220 = "", "", IFERROR(UAO220 / SUMIFS(Aux_Totales!$N:$N, Aux_Totales!$F:$F, $F224, Aux_Totales!$A:$A, Aperturas!$A$2), 0))</f>
        <v/>
      </c>
      <c r="UAP224" s="21" t="str">
        <f>IF(UAP220 = "", "", IFERROR(UAP220 / SUMIFS(Aux_Totales!$N:$N, Aux_Totales!$F:$F, $F224, Aux_Totales!$A:$A, Aperturas!$A$2), 0))</f>
        <v/>
      </c>
      <c r="UAQ224" s="21" t="str">
        <f>IF(UAQ220 = "", "", IFERROR(UAQ220 / SUMIFS(Aux_Totales!$N:$N, Aux_Totales!$F:$F, $F224, Aux_Totales!$A:$A, Aperturas!$A$2), 0))</f>
        <v/>
      </c>
      <c r="UAR224" s="21" t="str">
        <f>IF(UAR220 = "", "", IFERROR(UAR220 / SUMIFS(Aux_Totales!$N:$N, Aux_Totales!$F:$F, $F224, Aux_Totales!$A:$A, Aperturas!$A$2), 0))</f>
        <v/>
      </c>
      <c r="UAS224" s="21" t="str">
        <f>IF(UAS220 = "", "", IFERROR(UAS220 / SUMIFS(Aux_Totales!$N:$N, Aux_Totales!$F:$F, $F224, Aux_Totales!$A:$A, Aperturas!$A$2), 0))</f>
        <v/>
      </c>
      <c r="UAT224" s="21" t="str">
        <f>IF(UAT220 = "", "", IFERROR(UAT220 / SUMIFS(Aux_Totales!$N:$N, Aux_Totales!$F:$F, $F224, Aux_Totales!$A:$A, Aperturas!$A$2), 0))</f>
        <v/>
      </c>
      <c r="UAU224" s="21" t="str">
        <f>IF(UAU220 = "", "", IFERROR(UAU220 / SUMIFS(Aux_Totales!$N:$N, Aux_Totales!$F:$F, $F224, Aux_Totales!$A:$A, Aperturas!$A$2), 0))</f>
        <v/>
      </c>
      <c r="UAV224" s="21" t="str">
        <f>IF(UAV220 = "", "", IFERROR(UAV220 / SUMIFS(Aux_Totales!$N:$N, Aux_Totales!$F:$F, $F224, Aux_Totales!$A:$A, Aperturas!$A$2), 0))</f>
        <v/>
      </c>
      <c r="UAW224" s="21" t="str">
        <f>IF(UAW220 = "", "", IFERROR(UAW220 / SUMIFS(Aux_Totales!$N:$N, Aux_Totales!$F:$F, $F224, Aux_Totales!$A:$A, Aperturas!$A$2), 0))</f>
        <v/>
      </c>
      <c r="UAX224" s="21" t="str">
        <f>IF(UAX220 = "", "", IFERROR(UAX220 / SUMIFS(Aux_Totales!$N:$N, Aux_Totales!$F:$F, $F224, Aux_Totales!$A:$A, Aperturas!$A$2), 0))</f>
        <v/>
      </c>
      <c r="UAY224" s="21" t="str">
        <f>IF(UAY220 = "", "", IFERROR(UAY220 / SUMIFS(Aux_Totales!$N:$N, Aux_Totales!$F:$F, $F224, Aux_Totales!$A:$A, Aperturas!$A$2), 0))</f>
        <v/>
      </c>
      <c r="UAZ224" s="21" t="str">
        <f>IF(UAZ220 = "", "", IFERROR(UAZ220 / SUMIFS(Aux_Totales!$N:$N, Aux_Totales!$F:$F, $F224, Aux_Totales!$A:$A, Aperturas!$A$2), 0))</f>
        <v/>
      </c>
      <c r="UBA224" s="21" t="str">
        <f>IF(UBA220 = "", "", IFERROR(UBA220 / SUMIFS(Aux_Totales!$N:$N, Aux_Totales!$F:$F, $F224, Aux_Totales!$A:$A, Aperturas!$A$2), 0))</f>
        <v/>
      </c>
      <c r="UBB224" s="21" t="str">
        <f>IF(UBB220 = "", "", IFERROR(UBB220 / SUMIFS(Aux_Totales!$N:$N, Aux_Totales!$F:$F, $F224, Aux_Totales!$A:$A, Aperturas!$A$2), 0))</f>
        <v/>
      </c>
      <c r="UBC224" s="21" t="str">
        <f>IF(UBC220 = "", "", IFERROR(UBC220 / SUMIFS(Aux_Totales!$N:$N, Aux_Totales!$F:$F, $F224, Aux_Totales!$A:$A, Aperturas!$A$2), 0))</f>
        <v/>
      </c>
      <c r="UBD224" s="21" t="str">
        <f>IF(UBD220 = "", "", IFERROR(UBD220 / SUMIFS(Aux_Totales!$N:$N, Aux_Totales!$F:$F, $F224, Aux_Totales!$A:$A, Aperturas!$A$2), 0))</f>
        <v/>
      </c>
      <c r="UBE224" s="21" t="str">
        <f>IF(UBE220 = "", "", IFERROR(UBE220 / SUMIFS(Aux_Totales!$N:$N, Aux_Totales!$F:$F, $F224, Aux_Totales!$A:$A, Aperturas!$A$2), 0))</f>
        <v/>
      </c>
      <c r="UBF224" s="21" t="str">
        <f>IF(UBF220 = "", "", IFERROR(UBF220 / SUMIFS(Aux_Totales!$N:$N, Aux_Totales!$F:$F, $F224, Aux_Totales!$A:$A, Aperturas!$A$2), 0))</f>
        <v/>
      </c>
      <c r="UBG224" s="21" t="str">
        <f>IF(UBG220 = "", "", IFERROR(UBG220 / SUMIFS(Aux_Totales!$N:$N, Aux_Totales!$F:$F, $F224, Aux_Totales!$A:$A, Aperturas!$A$2), 0))</f>
        <v/>
      </c>
      <c r="UBH224" s="21" t="str">
        <f>IF(UBH220 = "", "", IFERROR(UBH220 / SUMIFS(Aux_Totales!$N:$N, Aux_Totales!$F:$F, $F224, Aux_Totales!$A:$A, Aperturas!$A$2), 0))</f>
        <v/>
      </c>
      <c r="UBI224" s="21" t="str">
        <f>IF(UBI220 = "", "", IFERROR(UBI220 / SUMIFS(Aux_Totales!$N:$N, Aux_Totales!$F:$F, $F224, Aux_Totales!$A:$A, Aperturas!$A$2), 0))</f>
        <v/>
      </c>
      <c r="UBJ224" s="21" t="str">
        <f>IF(UBJ220 = "", "", IFERROR(UBJ220 / SUMIFS(Aux_Totales!$N:$N, Aux_Totales!$F:$F, $F224, Aux_Totales!$A:$A, Aperturas!$A$2), 0))</f>
        <v/>
      </c>
      <c r="UBK224" s="21" t="str">
        <f>IF(UBK220 = "", "", IFERROR(UBK220 / SUMIFS(Aux_Totales!$N:$N, Aux_Totales!$F:$F, $F224, Aux_Totales!$A:$A, Aperturas!$A$2), 0))</f>
        <v/>
      </c>
      <c r="UBL224" s="21" t="str">
        <f>IF(UBL220 = "", "", IFERROR(UBL220 / SUMIFS(Aux_Totales!$N:$N, Aux_Totales!$F:$F, $F224, Aux_Totales!$A:$A, Aperturas!$A$2), 0))</f>
        <v/>
      </c>
      <c r="UBM224" s="21" t="str">
        <f>IF(UBM220 = "", "", IFERROR(UBM220 / SUMIFS(Aux_Totales!$N:$N, Aux_Totales!$F:$F, $F224, Aux_Totales!$A:$A, Aperturas!$A$2), 0))</f>
        <v/>
      </c>
      <c r="UBN224" s="21" t="str">
        <f>IF(UBN220 = "", "", IFERROR(UBN220 / SUMIFS(Aux_Totales!$N:$N, Aux_Totales!$F:$F, $F224, Aux_Totales!$A:$A, Aperturas!$A$2), 0))</f>
        <v/>
      </c>
      <c r="UBO224" s="21" t="str">
        <f>IF(UBO220 = "", "", IFERROR(UBO220 / SUMIFS(Aux_Totales!$N:$N, Aux_Totales!$F:$F, $F224, Aux_Totales!$A:$A, Aperturas!$A$2), 0))</f>
        <v/>
      </c>
      <c r="UBP224" s="21" t="str">
        <f>IF(UBP220 = "", "", IFERROR(UBP220 / SUMIFS(Aux_Totales!$N:$N, Aux_Totales!$F:$F, $F224, Aux_Totales!$A:$A, Aperturas!$A$2), 0))</f>
        <v/>
      </c>
      <c r="UBQ224" s="21" t="str">
        <f>IF(UBQ220 = "", "", IFERROR(UBQ220 / SUMIFS(Aux_Totales!$N:$N, Aux_Totales!$F:$F, $F224, Aux_Totales!$A:$A, Aperturas!$A$2), 0))</f>
        <v/>
      </c>
      <c r="UBR224" s="21" t="str">
        <f>IF(UBR220 = "", "", IFERROR(UBR220 / SUMIFS(Aux_Totales!$N:$N, Aux_Totales!$F:$F, $F224, Aux_Totales!$A:$A, Aperturas!$A$2), 0))</f>
        <v/>
      </c>
      <c r="UBS224" s="21" t="str">
        <f>IF(UBS220 = "", "", IFERROR(UBS220 / SUMIFS(Aux_Totales!$N:$N, Aux_Totales!$F:$F, $F224, Aux_Totales!$A:$A, Aperturas!$A$2), 0))</f>
        <v/>
      </c>
      <c r="UBT224" s="21" t="str">
        <f>IF(UBT220 = "", "", IFERROR(UBT220 / SUMIFS(Aux_Totales!$N:$N, Aux_Totales!$F:$F, $F224, Aux_Totales!$A:$A, Aperturas!$A$2), 0))</f>
        <v/>
      </c>
      <c r="UBU224" s="21" t="str">
        <f>IF(UBU220 = "", "", IFERROR(UBU220 / SUMIFS(Aux_Totales!$N:$N, Aux_Totales!$F:$F, $F224, Aux_Totales!$A:$A, Aperturas!$A$2), 0))</f>
        <v/>
      </c>
      <c r="UBV224" s="21" t="str">
        <f>IF(UBV220 = "", "", IFERROR(UBV220 / SUMIFS(Aux_Totales!$N:$N, Aux_Totales!$F:$F, $F224, Aux_Totales!$A:$A, Aperturas!$A$2), 0))</f>
        <v/>
      </c>
      <c r="UBW224" s="21" t="str">
        <f>IF(UBW220 = "", "", IFERROR(UBW220 / SUMIFS(Aux_Totales!$N:$N, Aux_Totales!$F:$F, $F224, Aux_Totales!$A:$A, Aperturas!$A$2), 0))</f>
        <v/>
      </c>
      <c r="UBX224" s="21" t="str">
        <f>IF(UBX220 = "", "", IFERROR(UBX220 / SUMIFS(Aux_Totales!$N:$N, Aux_Totales!$F:$F, $F224, Aux_Totales!$A:$A, Aperturas!$A$2), 0))</f>
        <v/>
      </c>
      <c r="UBY224" s="21" t="str">
        <f>IF(UBY220 = "", "", IFERROR(UBY220 / SUMIFS(Aux_Totales!$N:$N, Aux_Totales!$F:$F, $F224, Aux_Totales!$A:$A, Aperturas!$A$2), 0))</f>
        <v/>
      </c>
      <c r="UBZ224" s="21" t="str">
        <f>IF(UBZ220 = "", "", IFERROR(UBZ220 / SUMIFS(Aux_Totales!$N:$N, Aux_Totales!$F:$F, $F224, Aux_Totales!$A:$A, Aperturas!$A$2), 0))</f>
        <v/>
      </c>
      <c r="UCA224" s="21" t="str">
        <f>IF(UCA220 = "", "", IFERROR(UCA220 / SUMIFS(Aux_Totales!$N:$N, Aux_Totales!$F:$F, $F224, Aux_Totales!$A:$A, Aperturas!$A$2), 0))</f>
        <v/>
      </c>
      <c r="UCB224" s="21" t="str">
        <f>IF(UCB220 = "", "", IFERROR(UCB220 / SUMIFS(Aux_Totales!$N:$N, Aux_Totales!$F:$F, $F224, Aux_Totales!$A:$A, Aperturas!$A$2), 0))</f>
        <v/>
      </c>
      <c r="UCC224" s="21" t="str">
        <f>IF(UCC220 = "", "", IFERROR(UCC220 / SUMIFS(Aux_Totales!$N:$N, Aux_Totales!$F:$F, $F224, Aux_Totales!$A:$A, Aperturas!$A$2), 0))</f>
        <v/>
      </c>
      <c r="UCD224" s="21" t="str">
        <f>IF(UCD220 = "", "", IFERROR(UCD220 / SUMIFS(Aux_Totales!$N:$N, Aux_Totales!$F:$F, $F224, Aux_Totales!$A:$A, Aperturas!$A$2), 0))</f>
        <v/>
      </c>
      <c r="UCE224" s="21" t="str">
        <f>IF(UCE220 = "", "", IFERROR(UCE220 / SUMIFS(Aux_Totales!$N:$N, Aux_Totales!$F:$F, $F224, Aux_Totales!$A:$A, Aperturas!$A$2), 0))</f>
        <v/>
      </c>
      <c r="UCF224" s="21" t="str">
        <f>IF(UCF220 = "", "", IFERROR(UCF220 / SUMIFS(Aux_Totales!$N:$N, Aux_Totales!$F:$F, $F224, Aux_Totales!$A:$A, Aperturas!$A$2), 0))</f>
        <v/>
      </c>
      <c r="UCG224" s="21" t="str">
        <f>IF(UCG220 = "", "", IFERROR(UCG220 / SUMIFS(Aux_Totales!$N:$N, Aux_Totales!$F:$F, $F224, Aux_Totales!$A:$A, Aperturas!$A$2), 0))</f>
        <v/>
      </c>
      <c r="UCH224" s="21" t="str">
        <f>IF(UCH220 = "", "", IFERROR(UCH220 / SUMIFS(Aux_Totales!$N:$N, Aux_Totales!$F:$F, $F224, Aux_Totales!$A:$A, Aperturas!$A$2), 0))</f>
        <v/>
      </c>
      <c r="UCI224" s="21" t="str">
        <f>IF(UCI220 = "", "", IFERROR(UCI220 / SUMIFS(Aux_Totales!$N:$N, Aux_Totales!$F:$F, $F224, Aux_Totales!$A:$A, Aperturas!$A$2), 0))</f>
        <v/>
      </c>
      <c r="UCJ224" s="21" t="str">
        <f>IF(UCJ220 = "", "", IFERROR(UCJ220 / SUMIFS(Aux_Totales!$N:$N, Aux_Totales!$F:$F, $F224, Aux_Totales!$A:$A, Aperturas!$A$2), 0))</f>
        <v/>
      </c>
      <c r="UCK224" s="21" t="str">
        <f>IF(UCK220 = "", "", IFERROR(UCK220 / SUMIFS(Aux_Totales!$N:$N, Aux_Totales!$F:$F, $F224, Aux_Totales!$A:$A, Aperturas!$A$2), 0))</f>
        <v/>
      </c>
      <c r="UCL224" s="21" t="str">
        <f>IF(UCL220 = "", "", IFERROR(UCL220 / SUMIFS(Aux_Totales!$N:$N, Aux_Totales!$F:$F, $F224, Aux_Totales!$A:$A, Aperturas!$A$2), 0))</f>
        <v/>
      </c>
      <c r="UCM224" s="21" t="str">
        <f>IF(UCM220 = "", "", IFERROR(UCM220 / SUMIFS(Aux_Totales!$N:$N, Aux_Totales!$F:$F, $F224, Aux_Totales!$A:$A, Aperturas!$A$2), 0))</f>
        <v/>
      </c>
      <c r="UCN224" s="21" t="str">
        <f>IF(UCN220 = "", "", IFERROR(UCN220 / SUMIFS(Aux_Totales!$N:$N, Aux_Totales!$F:$F, $F224, Aux_Totales!$A:$A, Aperturas!$A$2), 0))</f>
        <v/>
      </c>
      <c r="UCO224" s="21" t="str">
        <f>IF(UCO220 = "", "", IFERROR(UCO220 / SUMIFS(Aux_Totales!$N:$N, Aux_Totales!$F:$F, $F224, Aux_Totales!$A:$A, Aperturas!$A$2), 0))</f>
        <v/>
      </c>
      <c r="UCP224" s="21" t="str">
        <f>IF(UCP220 = "", "", IFERROR(UCP220 / SUMIFS(Aux_Totales!$N:$N, Aux_Totales!$F:$F, $F224, Aux_Totales!$A:$A, Aperturas!$A$2), 0))</f>
        <v/>
      </c>
      <c r="UCQ224" s="21" t="str">
        <f>IF(UCQ220 = "", "", IFERROR(UCQ220 / SUMIFS(Aux_Totales!$N:$N, Aux_Totales!$F:$F, $F224, Aux_Totales!$A:$A, Aperturas!$A$2), 0))</f>
        <v/>
      </c>
      <c r="UCR224" s="21" t="str">
        <f>IF(UCR220 = "", "", IFERROR(UCR220 / SUMIFS(Aux_Totales!$N:$N, Aux_Totales!$F:$F, $F224, Aux_Totales!$A:$A, Aperturas!$A$2), 0))</f>
        <v/>
      </c>
      <c r="UCS224" s="21" t="str">
        <f>IF(UCS220 = "", "", IFERROR(UCS220 / SUMIFS(Aux_Totales!$N:$N, Aux_Totales!$F:$F, $F224, Aux_Totales!$A:$A, Aperturas!$A$2), 0))</f>
        <v/>
      </c>
      <c r="UCT224" s="21" t="str">
        <f>IF(UCT220 = "", "", IFERROR(UCT220 / SUMIFS(Aux_Totales!$N:$N, Aux_Totales!$F:$F, $F224, Aux_Totales!$A:$A, Aperturas!$A$2), 0))</f>
        <v/>
      </c>
      <c r="UCU224" s="21" t="str">
        <f>IF(UCU220 = "", "", IFERROR(UCU220 / SUMIFS(Aux_Totales!$N:$N, Aux_Totales!$F:$F, $F224, Aux_Totales!$A:$A, Aperturas!$A$2), 0))</f>
        <v/>
      </c>
      <c r="UCV224" s="21" t="str">
        <f>IF(UCV220 = "", "", IFERROR(UCV220 / SUMIFS(Aux_Totales!$N:$N, Aux_Totales!$F:$F, $F224, Aux_Totales!$A:$A, Aperturas!$A$2), 0))</f>
        <v/>
      </c>
      <c r="UCW224" s="21" t="str">
        <f>IF(UCW220 = "", "", IFERROR(UCW220 / SUMIFS(Aux_Totales!$N:$N, Aux_Totales!$F:$F, $F224, Aux_Totales!$A:$A, Aperturas!$A$2), 0))</f>
        <v/>
      </c>
      <c r="UCX224" s="21" t="str">
        <f>IF(UCX220 = "", "", IFERROR(UCX220 / SUMIFS(Aux_Totales!$N:$N, Aux_Totales!$F:$F, $F224, Aux_Totales!$A:$A, Aperturas!$A$2), 0))</f>
        <v/>
      </c>
      <c r="UCY224" s="21" t="str">
        <f>IF(UCY220 = "", "", IFERROR(UCY220 / SUMIFS(Aux_Totales!$N:$N, Aux_Totales!$F:$F, $F224, Aux_Totales!$A:$A, Aperturas!$A$2), 0))</f>
        <v/>
      </c>
      <c r="UCZ224" s="21" t="str">
        <f>IF(UCZ220 = "", "", IFERROR(UCZ220 / SUMIFS(Aux_Totales!$N:$N, Aux_Totales!$F:$F, $F224, Aux_Totales!$A:$A, Aperturas!$A$2), 0))</f>
        <v/>
      </c>
      <c r="UDA224" s="21" t="str">
        <f>IF(UDA220 = "", "", IFERROR(UDA220 / SUMIFS(Aux_Totales!$N:$N, Aux_Totales!$F:$F, $F224, Aux_Totales!$A:$A, Aperturas!$A$2), 0))</f>
        <v/>
      </c>
      <c r="UDB224" s="21" t="str">
        <f>IF(UDB220 = "", "", IFERROR(UDB220 / SUMIFS(Aux_Totales!$N:$N, Aux_Totales!$F:$F, $F224, Aux_Totales!$A:$A, Aperturas!$A$2), 0))</f>
        <v/>
      </c>
      <c r="UDC224" s="21" t="str">
        <f>IF(UDC220 = "", "", IFERROR(UDC220 / SUMIFS(Aux_Totales!$N:$N, Aux_Totales!$F:$F, $F224, Aux_Totales!$A:$A, Aperturas!$A$2), 0))</f>
        <v/>
      </c>
      <c r="UDD224" s="21" t="str">
        <f>IF(UDD220 = "", "", IFERROR(UDD220 / SUMIFS(Aux_Totales!$N:$N, Aux_Totales!$F:$F, $F224, Aux_Totales!$A:$A, Aperturas!$A$2), 0))</f>
        <v/>
      </c>
      <c r="UDE224" s="21" t="str">
        <f>IF(UDE220 = "", "", IFERROR(UDE220 / SUMIFS(Aux_Totales!$N:$N, Aux_Totales!$F:$F, $F224, Aux_Totales!$A:$A, Aperturas!$A$2), 0))</f>
        <v/>
      </c>
      <c r="UDF224" s="21" t="str">
        <f>IF(UDF220 = "", "", IFERROR(UDF220 / SUMIFS(Aux_Totales!$N:$N, Aux_Totales!$F:$F, $F224, Aux_Totales!$A:$A, Aperturas!$A$2), 0))</f>
        <v/>
      </c>
      <c r="UDG224" s="21" t="str">
        <f>IF(UDG220 = "", "", IFERROR(UDG220 / SUMIFS(Aux_Totales!$N:$N, Aux_Totales!$F:$F, $F224, Aux_Totales!$A:$A, Aperturas!$A$2), 0))</f>
        <v/>
      </c>
      <c r="UDH224" s="21" t="str">
        <f>IF(UDH220 = "", "", IFERROR(UDH220 / SUMIFS(Aux_Totales!$N:$N, Aux_Totales!$F:$F, $F224, Aux_Totales!$A:$A, Aperturas!$A$2), 0))</f>
        <v/>
      </c>
      <c r="UDI224" s="21" t="str">
        <f>IF(UDI220 = "", "", IFERROR(UDI220 / SUMIFS(Aux_Totales!$N:$N, Aux_Totales!$F:$F, $F224, Aux_Totales!$A:$A, Aperturas!$A$2), 0))</f>
        <v/>
      </c>
      <c r="UDJ224" s="21" t="str">
        <f>IF(UDJ220 = "", "", IFERROR(UDJ220 / SUMIFS(Aux_Totales!$N:$N, Aux_Totales!$F:$F, $F224, Aux_Totales!$A:$A, Aperturas!$A$2), 0))</f>
        <v/>
      </c>
      <c r="UDK224" s="21" t="str">
        <f>IF(UDK220 = "", "", IFERROR(UDK220 / SUMIFS(Aux_Totales!$N:$N, Aux_Totales!$F:$F, $F224, Aux_Totales!$A:$A, Aperturas!$A$2), 0))</f>
        <v/>
      </c>
      <c r="UDL224" s="21" t="str">
        <f>IF(UDL220 = "", "", IFERROR(UDL220 / SUMIFS(Aux_Totales!$N:$N, Aux_Totales!$F:$F, $F224, Aux_Totales!$A:$A, Aperturas!$A$2), 0))</f>
        <v/>
      </c>
      <c r="UDM224" s="21" t="str">
        <f>IF(UDM220 = "", "", IFERROR(UDM220 / SUMIFS(Aux_Totales!$N:$N, Aux_Totales!$F:$F, $F224, Aux_Totales!$A:$A, Aperturas!$A$2), 0))</f>
        <v/>
      </c>
      <c r="UDN224" s="21" t="str">
        <f>IF(UDN220 = "", "", IFERROR(UDN220 / SUMIFS(Aux_Totales!$N:$N, Aux_Totales!$F:$F, $F224, Aux_Totales!$A:$A, Aperturas!$A$2), 0))</f>
        <v/>
      </c>
      <c r="UDO224" s="21" t="str">
        <f>IF(UDO220 = "", "", IFERROR(UDO220 / SUMIFS(Aux_Totales!$N:$N, Aux_Totales!$F:$F, $F224, Aux_Totales!$A:$A, Aperturas!$A$2), 0))</f>
        <v/>
      </c>
      <c r="UDP224" s="21" t="str">
        <f>IF(UDP220 = "", "", IFERROR(UDP220 / SUMIFS(Aux_Totales!$N:$N, Aux_Totales!$F:$F, $F224, Aux_Totales!$A:$A, Aperturas!$A$2), 0))</f>
        <v/>
      </c>
      <c r="UDQ224" s="21" t="str">
        <f>IF(UDQ220 = "", "", IFERROR(UDQ220 / SUMIFS(Aux_Totales!$N:$N, Aux_Totales!$F:$F, $F224, Aux_Totales!$A:$A, Aperturas!$A$2), 0))</f>
        <v/>
      </c>
      <c r="UDR224" s="21" t="str">
        <f>IF(UDR220 = "", "", IFERROR(UDR220 / SUMIFS(Aux_Totales!$N:$N, Aux_Totales!$F:$F, $F224, Aux_Totales!$A:$A, Aperturas!$A$2), 0))</f>
        <v/>
      </c>
      <c r="UDS224" s="21" t="str">
        <f>IF(UDS220 = "", "", IFERROR(UDS220 / SUMIFS(Aux_Totales!$N:$N, Aux_Totales!$F:$F, $F224, Aux_Totales!$A:$A, Aperturas!$A$2), 0))</f>
        <v/>
      </c>
      <c r="UDT224" s="21" t="str">
        <f>IF(UDT220 = "", "", IFERROR(UDT220 / SUMIFS(Aux_Totales!$N:$N, Aux_Totales!$F:$F, $F224, Aux_Totales!$A:$A, Aperturas!$A$2), 0))</f>
        <v/>
      </c>
      <c r="UDU224" s="21" t="str">
        <f>IF(UDU220 = "", "", IFERROR(UDU220 / SUMIFS(Aux_Totales!$N:$N, Aux_Totales!$F:$F, $F224, Aux_Totales!$A:$A, Aperturas!$A$2), 0))</f>
        <v/>
      </c>
      <c r="UDV224" s="21" t="str">
        <f>IF(UDV220 = "", "", IFERROR(UDV220 / SUMIFS(Aux_Totales!$N:$N, Aux_Totales!$F:$F, $F224, Aux_Totales!$A:$A, Aperturas!$A$2), 0))</f>
        <v/>
      </c>
      <c r="UDW224" s="21" t="str">
        <f>IF(UDW220 = "", "", IFERROR(UDW220 / SUMIFS(Aux_Totales!$N:$N, Aux_Totales!$F:$F, $F224, Aux_Totales!$A:$A, Aperturas!$A$2), 0))</f>
        <v/>
      </c>
      <c r="UDX224" s="21" t="str">
        <f>IF(UDX220 = "", "", IFERROR(UDX220 / SUMIFS(Aux_Totales!$N:$N, Aux_Totales!$F:$F, $F224, Aux_Totales!$A:$A, Aperturas!$A$2), 0))</f>
        <v/>
      </c>
      <c r="UDY224" s="21" t="str">
        <f>IF(UDY220 = "", "", IFERROR(UDY220 / SUMIFS(Aux_Totales!$N:$N, Aux_Totales!$F:$F, $F224, Aux_Totales!$A:$A, Aperturas!$A$2), 0))</f>
        <v/>
      </c>
      <c r="UDZ224" s="21" t="str">
        <f>IF(UDZ220 = "", "", IFERROR(UDZ220 / SUMIFS(Aux_Totales!$N:$N, Aux_Totales!$F:$F, $F224, Aux_Totales!$A:$A, Aperturas!$A$2), 0))</f>
        <v/>
      </c>
      <c r="UEA224" s="21" t="str">
        <f>IF(UEA220 = "", "", IFERROR(UEA220 / SUMIFS(Aux_Totales!$N:$N, Aux_Totales!$F:$F, $F224, Aux_Totales!$A:$A, Aperturas!$A$2), 0))</f>
        <v/>
      </c>
      <c r="UEB224" s="21" t="str">
        <f>IF(UEB220 = "", "", IFERROR(UEB220 / SUMIFS(Aux_Totales!$N:$N, Aux_Totales!$F:$F, $F224, Aux_Totales!$A:$A, Aperturas!$A$2), 0))</f>
        <v/>
      </c>
      <c r="UEC224" s="21" t="str">
        <f>IF(UEC220 = "", "", IFERROR(UEC220 / SUMIFS(Aux_Totales!$N:$N, Aux_Totales!$F:$F, $F224, Aux_Totales!$A:$A, Aperturas!$A$2), 0))</f>
        <v/>
      </c>
      <c r="UED224" s="21" t="str">
        <f>IF(UED220 = "", "", IFERROR(UED220 / SUMIFS(Aux_Totales!$N:$N, Aux_Totales!$F:$F, $F224, Aux_Totales!$A:$A, Aperturas!$A$2), 0))</f>
        <v/>
      </c>
      <c r="UEE224" s="21" t="str">
        <f>IF(UEE220 = "", "", IFERROR(UEE220 / SUMIFS(Aux_Totales!$N:$N, Aux_Totales!$F:$F, $F224, Aux_Totales!$A:$A, Aperturas!$A$2), 0))</f>
        <v/>
      </c>
      <c r="UEF224" s="21" t="str">
        <f>IF(UEF220 = "", "", IFERROR(UEF220 / SUMIFS(Aux_Totales!$N:$N, Aux_Totales!$F:$F, $F224, Aux_Totales!$A:$A, Aperturas!$A$2), 0))</f>
        <v/>
      </c>
      <c r="UEG224" s="21" t="str">
        <f>IF(UEG220 = "", "", IFERROR(UEG220 / SUMIFS(Aux_Totales!$N:$N, Aux_Totales!$F:$F, $F224, Aux_Totales!$A:$A, Aperturas!$A$2), 0))</f>
        <v/>
      </c>
      <c r="UEH224" s="21" t="str">
        <f>IF(UEH220 = "", "", IFERROR(UEH220 / SUMIFS(Aux_Totales!$N:$N, Aux_Totales!$F:$F, $F224, Aux_Totales!$A:$A, Aperturas!$A$2), 0))</f>
        <v/>
      </c>
      <c r="UEI224" s="21" t="str">
        <f>IF(UEI220 = "", "", IFERROR(UEI220 / SUMIFS(Aux_Totales!$N:$N, Aux_Totales!$F:$F, $F224, Aux_Totales!$A:$A, Aperturas!$A$2), 0))</f>
        <v/>
      </c>
      <c r="UEJ224" s="21" t="str">
        <f>IF(UEJ220 = "", "", IFERROR(UEJ220 / SUMIFS(Aux_Totales!$N:$N, Aux_Totales!$F:$F, $F224, Aux_Totales!$A:$A, Aperturas!$A$2), 0))</f>
        <v/>
      </c>
      <c r="UEK224" s="21" t="str">
        <f>IF(UEK220 = "", "", IFERROR(UEK220 / SUMIFS(Aux_Totales!$N:$N, Aux_Totales!$F:$F, $F224, Aux_Totales!$A:$A, Aperturas!$A$2), 0))</f>
        <v/>
      </c>
      <c r="UEL224" s="21" t="str">
        <f>IF(UEL220 = "", "", IFERROR(UEL220 / SUMIFS(Aux_Totales!$N:$N, Aux_Totales!$F:$F, $F224, Aux_Totales!$A:$A, Aperturas!$A$2), 0))</f>
        <v/>
      </c>
      <c r="UEM224" s="21" t="str">
        <f>IF(UEM220 = "", "", IFERROR(UEM220 / SUMIFS(Aux_Totales!$N:$N, Aux_Totales!$F:$F, $F224, Aux_Totales!$A:$A, Aperturas!$A$2), 0))</f>
        <v/>
      </c>
      <c r="UEN224" s="21" t="str">
        <f>IF(UEN220 = "", "", IFERROR(UEN220 / SUMIFS(Aux_Totales!$N:$N, Aux_Totales!$F:$F, $F224, Aux_Totales!$A:$A, Aperturas!$A$2), 0))</f>
        <v/>
      </c>
      <c r="UEO224" s="21" t="str">
        <f>IF(UEO220 = "", "", IFERROR(UEO220 / SUMIFS(Aux_Totales!$N:$N, Aux_Totales!$F:$F, $F224, Aux_Totales!$A:$A, Aperturas!$A$2), 0))</f>
        <v/>
      </c>
      <c r="UEP224" s="21" t="str">
        <f>IF(UEP220 = "", "", IFERROR(UEP220 / SUMIFS(Aux_Totales!$N:$N, Aux_Totales!$F:$F, $F224, Aux_Totales!$A:$A, Aperturas!$A$2), 0))</f>
        <v/>
      </c>
      <c r="UEQ224" s="21" t="str">
        <f>IF(UEQ220 = "", "", IFERROR(UEQ220 / SUMIFS(Aux_Totales!$N:$N, Aux_Totales!$F:$F, $F224, Aux_Totales!$A:$A, Aperturas!$A$2), 0))</f>
        <v/>
      </c>
      <c r="UER224" s="21" t="str">
        <f>IF(UER220 = "", "", IFERROR(UER220 / SUMIFS(Aux_Totales!$N:$N, Aux_Totales!$F:$F, $F224, Aux_Totales!$A:$A, Aperturas!$A$2), 0))</f>
        <v/>
      </c>
      <c r="UES224" s="21" t="str">
        <f>IF(UES220 = "", "", IFERROR(UES220 / SUMIFS(Aux_Totales!$N:$N, Aux_Totales!$F:$F, $F224, Aux_Totales!$A:$A, Aperturas!$A$2), 0))</f>
        <v/>
      </c>
      <c r="UET224" s="21" t="str">
        <f>IF(UET220 = "", "", IFERROR(UET220 / SUMIFS(Aux_Totales!$N:$N, Aux_Totales!$F:$F, $F224, Aux_Totales!$A:$A, Aperturas!$A$2), 0))</f>
        <v/>
      </c>
      <c r="UEU224" s="21" t="str">
        <f>IF(UEU220 = "", "", IFERROR(UEU220 / SUMIFS(Aux_Totales!$N:$N, Aux_Totales!$F:$F, $F224, Aux_Totales!$A:$A, Aperturas!$A$2), 0))</f>
        <v/>
      </c>
      <c r="UEV224" s="21" t="str">
        <f>IF(UEV220 = "", "", IFERROR(UEV220 / SUMIFS(Aux_Totales!$N:$N, Aux_Totales!$F:$F, $F224, Aux_Totales!$A:$A, Aperturas!$A$2), 0))</f>
        <v/>
      </c>
      <c r="UEW224" s="21" t="str">
        <f>IF(UEW220 = "", "", IFERROR(UEW220 / SUMIFS(Aux_Totales!$N:$N, Aux_Totales!$F:$F, $F224, Aux_Totales!$A:$A, Aperturas!$A$2), 0))</f>
        <v/>
      </c>
      <c r="UEX224" s="21" t="str">
        <f>IF(UEX220 = "", "", IFERROR(UEX220 / SUMIFS(Aux_Totales!$N:$N, Aux_Totales!$F:$F, $F224, Aux_Totales!$A:$A, Aperturas!$A$2), 0))</f>
        <v/>
      </c>
      <c r="UEY224" s="21" t="str">
        <f>IF(UEY220 = "", "", IFERROR(UEY220 / SUMIFS(Aux_Totales!$N:$N, Aux_Totales!$F:$F, $F224, Aux_Totales!$A:$A, Aperturas!$A$2), 0))</f>
        <v/>
      </c>
      <c r="UEZ224" s="21" t="str">
        <f>IF(UEZ220 = "", "", IFERROR(UEZ220 / SUMIFS(Aux_Totales!$N:$N, Aux_Totales!$F:$F, $F224, Aux_Totales!$A:$A, Aperturas!$A$2), 0))</f>
        <v/>
      </c>
      <c r="UFA224" s="21" t="str">
        <f>IF(UFA220 = "", "", IFERROR(UFA220 / SUMIFS(Aux_Totales!$N:$N, Aux_Totales!$F:$F, $F224, Aux_Totales!$A:$A, Aperturas!$A$2), 0))</f>
        <v/>
      </c>
      <c r="UFB224" s="21" t="str">
        <f>IF(UFB220 = "", "", IFERROR(UFB220 / SUMIFS(Aux_Totales!$N:$N, Aux_Totales!$F:$F, $F224, Aux_Totales!$A:$A, Aperturas!$A$2), 0))</f>
        <v/>
      </c>
      <c r="UFC224" s="21" t="str">
        <f>IF(UFC220 = "", "", IFERROR(UFC220 / SUMIFS(Aux_Totales!$N:$N, Aux_Totales!$F:$F, $F224, Aux_Totales!$A:$A, Aperturas!$A$2), 0))</f>
        <v/>
      </c>
      <c r="UFD224" s="21" t="str">
        <f>IF(UFD220 = "", "", IFERROR(UFD220 / SUMIFS(Aux_Totales!$N:$N, Aux_Totales!$F:$F, $F224, Aux_Totales!$A:$A, Aperturas!$A$2), 0))</f>
        <v/>
      </c>
      <c r="UFE224" s="21" t="str">
        <f>IF(UFE220 = "", "", IFERROR(UFE220 / SUMIFS(Aux_Totales!$N:$N, Aux_Totales!$F:$F, $F224, Aux_Totales!$A:$A, Aperturas!$A$2), 0))</f>
        <v/>
      </c>
      <c r="UFF224" s="21" t="str">
        <f>IF(UFF220 = "", "", IFERROR(UFF220 / SUMIFS(Aux_Totales!$N:$N, Aux_Totales!$F:$F, $F224, Aux_Totales!$A:$A, Aperturas!$A$2), 0))</f>
        <v/>
      </c>
      <c r="UFG224" s="21" t="str">
        <f>IF(UFG220 = "", "", IFERROR(UFG220 / SUMIFS(Aux_Totales!$N:$N, Aux_Totales!$F:$F, $F224, Aux_Totales!$A:$A, Aperturas!$A$2), 0))</f>
        <v/>
      </c>
      <c r="UFH224" s="21" t="str">
        <f>IF(UFH220 = "", "", IFERROR(UFH220 / SUMIFS(Aux_Totales!$N:$N, Aux_Totales!$F:$F, $F224, Aux_Totales!$A:$A, Aperturas!$A$2), 0))</f>
        <v/>
      </c>
      <c r="UFI224" s="21" t="str">
        <f>IF(UFI220 = "", "", IFERROR(UFI220 / SUMIFS(Aux_Totales!$N:$N, Aux_Totales!$F:$F, $F224, Aux_Totales!$A:$A, Aperturas!$A$2), 0))</f>
        <v/>
      </c>
      <c r="UFJ224" s="21" t="str">
        <f>IF(UFJ220 = "", "", IFERROR(UFJ220 / SUMIFS(Aux_Totales!$N:$N, Aux_Totales!$F:$F, $F224, Aux_Totales!$A:$A, Aperturas!$A$2), 0))</f>
        <v/>
      </c>
      <c r="UFK224" s="21" t="str">
        <f>IF(UFK220 = "", "", IFERROR(UFK220 / SUMIFS(Aux_Totales!$N:$N, Aux_Totales!$F:$F, $F224, Aux_Totales!$A:$A, Aperturas!$A$2), 0))</f>
        <v/>
      </c>
      <c r="UFL224" s="21" t="str">
        <f>IF(UFL220 = "", "", IFERROR(UFL220 / SUMIFS(Aux_Totales!$N:$N, Aux_Totales!$F:$F, $F224, Aux_Totales!$A:$A, Aperturas!$A$2), 0))</f>
        <v/>
      </c>
      <c r="UFM224" s="21" t="str">
        <f>IF(UFM220 = "", "", IFERROR(UFM220 / SUMIFS(Aux_Totales!$N:$N, Aux_Totales!$F:$F, $F224, Aux_Totales!$A:$A, Aperturas!$A$2), 0))</f>
        <v/>
      </c>
      <c r="UFN224" s="21" t="str">
        <f>IF(UFN220 = "", "", IFERROR(UFN220 / SUMIFS(Aux_Totales!$N:$N, Aux_Totales!$F:$F, $F224, Aux_Totales!$A:$A, Aperturas!$A$2), 0))</f>
        <v/>
      </c>
      <c r="UFO224" s="21" t="str">
        <f>IF(UFO220 = "", "", IFERROR(UFO220 / SUMIFS(Aux_Totales!$N:$N, Aux_Totales!$F:$F, $F224, Aux_Totales!$A:$A, Aperturas!$A$2), 0))</f>
        <v/>
      </c>
      <c r="UFP224" s="21" t="str">
        <f>IF(UFP220 = "", "", IFERROR(UFP220 / SUMIFS(Aux_Totales!$N:$N, Aux_Totales!$F:$F, $F224, Aux_Totales!$A:$A, Aperturas!$A$2), 0))</f>
        <v/>
      </c>
      <c r="UFQ224" s="21" t="str">
        <f>IF(UFQ220 = "", "", IFERROR(UFQ220 / SUMIFS(Aux_Totales!$N:$N, Aux_Totales!$F:$F, $F224, Aux_Totales!$A:$A, Aperturas!$A$2), 0))</f>
        <v/>
      </c>
      <c r="UFR224" s="21" t="str">
        <f>IF(UFR220 = "", "", IFERROR(UFR220 / SUMIFS(Aux_Totales!$N:$N, Aux_Totales!$F:$F, $F224, Aux_Totales!$A:$A, Aperturas!$A$2), 0))</f>
        <v/>
      </c>
      <c r="UFS224" s="21" t="str">
        <f>IF(UFS220 = "", "", IFERROR(UFS220 / SUMIFS(Aux_Totales!$N:$N, Aux_Totales!$F:$F, $F224, Aux_Totales!$A:$A, Aperturas!$A$2), 0))</f>
        <v/>
      </c>
      <c r="UFT224" s="21" t="str">
        <f>IF(UFT220 = "", "", IFERROR(UFT220 / SUMIFS(Aux_Totales!$N:$N, Aux_Totales!$F:$F, $F224, Aux_Totales!$A:$A, Aperturas!$A$2), 0))</f>
        <v/>
      </c>
      <c r="UFU224" s="21" t="str">
        <f>IF(UFU220 = "", "", IFERROR(UFU220 / SUMIFS(Aux_Totales!$N:$N, Aux_Totales!$F:$F, $F224, Aux_Totales!$A:$A, Aperturas!$A$2), 0))</f>
        <v/>
      </c>
      <c r="UFV224" s="21" t="str">
        <f>IF(UFV220 = "", "", IFERROR(UFV220 / SUMIFS(Aux_Totales!$N:$N, Aux_Totales!$F:$F, $F224, Aux_Totales!$A:$A, Aperturas!$A$2), 0))</f>
        <v/>
      </c>
      <c r="UFW224" s="21" t="str">
        <f>IF(UFW220 = "", "", IFERROR(UFW220 / SUMIFS(Aux_Totales!$N:$N, Aux_Totales!$F:$F, $F224, Aux_Totales!$A:$A, Aperturas!$A$2), 0))</f>
        <v/>
      </c>
      <c r="UFX224" s="21" t="str">
        <f>IF(UFX220 = "", "", IFERROR(UFX220 / SUMIFS(Aux_Totales!$N:$N, Aux_Totales!$F:$F, $F224, Aux_Totales!$A:$A, Aperturas!$A$2), 0))</f>
        <v/>
      </c>
      <c r="UFY224" s="21" t="str">
        <f>IF(UFY220 = "", "", IFERROR(UFY220 / SUMIFS(Aux_Totales!$N:$N, Aux_Totales!$F:$F, $F224, Aux_Totales!$A:$A, Aperturas!$A$2), 0))</f>
        <v/>
      </c>
      <c r="UFZ224" s="21" t="str">
        <f>IF(UFZ220 = "", "", IFERROR(UFZ220 / SUMIFS(Aux_Totales!$N:$N, Aux_Totales!$F:$F, $F224, Aux_Totales!$A:$A, Aperturas!$A$2), 0))</f>
        <v/>
      </c>
      <c r="UGA224" s="21" t="str">
        <f>IF(UGA220 = "", "", IFERROR(UGA220 / SUMIFS(Aux_Totales!$N:$N, Aux_Totales!$F:$F, $F224, Aux_Totales!$A:$A, Aperturas!$A$2), 0))</f>
        <v/>
      </c>
      <c r="UGB224" s="21" t="str">
        <f>IF(UGB220 = "", "", IFERROR(UGB220 / SUMIFS(Aux_Totales!$N:$N, Aux_Totales!$F:$F, $F224, Aux_Totales!$A:$A, Aperturas!$A$2), 0))</f>
        <v/>
      </c>
      <c r="UGC224" s="21" t="str">
        <f>IF(UGC220 = "", "", IFERROR(UGC220 / SUMIFS(Aux_Totales!$N:$N, Aux_Totales!$F:$F, $F224, Aux_Totales!$A:$A, Aperturas!$A$2), 0))</f>
        <v/>
      </c>
      <c r="UGD224" s="21" t="str">
        <f>IF(UGD220 = "", "", IFERROR(UGD220 / SUMIFS(Aux_Totales!$N:$N, Aux_Totales!$F:$F, $F224, Aux_Totales!$A:$A, Aperturas!$A$2), 0))</f>
        <v/>
      </c>
      <c r="UGE224" s="21" t="str">
        <f>IF(UGE220 = "", "", IFERROR(UGE220 / SUMIFS(Aux_Totales!$N:$N, Aux_Totales!$F:$F, $F224, Aux_Totales!$A:$A, Aperturas!$A$2), 0))</f>
        <v/>
      </c>
      <c r="UGF224" s="21" t="str">
        <f>IF(UGF220 = "", "", IFERROR(UGF220 / SUMIFS(Aux_Totales!$N:$N, Aux_Totales!$F:$F, $F224, Aux_Totales!$A:$A, Aperturas!$A$2), 0))</f>
        <v/>
      </c>
      <c r="UGG224" s="21" t="str">
        <f>IF(UGG220 = "", "", IFERROR(UGG220 / SUMIFS(Aux_Totales!$N:$N, Aux_Totales!$F:$F, $F224, Aux_Totales!$A:$A, Aperturas!$A$2), 0))</f>
        <v/>
      </c>
      <c r="UGH224" s="21" t="str">
        <f>IF(UGH220 = "", "", IFERROR(UGH220 / SUMIFS(Aux_Totales!$N:$N, Aux_Totales!$F:$F, $F224, Aux_Totales!$A:$A, Aperturas!$A$2), 0))</f>
        <v/>
      </c>
      <c r="UGI224" s="21" t="str">
        <f>IF(UGI220 = "", "", IFERROR(UGI220 / SUMIFS(Aux_Totales!$N:$N, Aux_Totales!$F:$F, $F224, Aux_Totales!$A:$A, Aperturas!$A$2), 0))</f>
        <v/>
      </c>
      <c r="UGJ224" s="21" t="str">
        <f>IF(UGJ220 = "", "", IFERROR(UGJ220 / SUMIFS(Aux_Totales!$N:$N, Aux_Totales!$F:$F, $F224, Aux_Totales!$A:$A, Aperturas!$A$2), 0))</f>
        <v/>
      </c>
      <c r="UGK224" s="21" t="str">
        <f>IF(UGK220 = "", "", IFERROR(UGK220 / SUMIFS(Aux_Totales!$N:$N, Aux_Totales!$F:$F, $F224, Aux_Totales!$A:$A, Aperturas!$A$2), 0))</f>
        <v/>
      </c>
      <c r="UGL224" s="21" t="str">
        <f>IF(UGL220 = "", "", IFERROR(UGL220 / SUMIFS(Aux_Totales!$N:$N, Aux_Totales!$F:$F, $F224, Aux_Totales!$A:$A, Aperturas!$A$2), 0))</f>
        <v/>
      </c>
      <c r="UGM224" s="21" t="str">
        <f>IF(UGM220 = "", "", IFERROR(UGM220 / SUMIFS(Aux_Totales!$N:$N, Aux_Totales!$F:$F, $F224, Aux_Totales!$A:$A, Aperturas!$A$2), 0))</f>
        <v/>
      </c>
      <c r="UGN224" s="21" t="str">
        <f>IF(UGN220 = "", "", IFERROR(UGN220 / SUMIFS(Aux_Totales!$N:$N, Aux_Totales!$F:$F, $F224, Aux_Totales!$A:$A, Aperturas!$A$2), 0))</f>
        <v/>
      </c>
      <c r="UGO224" s="21" t="str">
        <f>IF(UGO220 = "", "", IFERROR(UGO220 / SUMIFS(Aux_Totales!$N:$N, Aux_Totales!$F:$F, $F224, Aux_Totales!$A:$A, Aperturas!$A$2), 0))</f>
        <v/>
      </c>
      <c r="UGP224" s="21" t="str">
        <f>IF(UGP220 = "", "", IFERROR(UGP220 / SUMIFS(Aux_Totales!$N:$N, Aux_Totales!$F:$F, $F224, Aux_Totales!$A:$A, Aperturas!$A$2), 0))</f>
        <v/>
      </c>
      <c r="UGQ224" s="21" t="str">
        <f>IF(UGQ220 = "", "", IFERROR(UGQ220 / SUMIFS(Aux_Totales!$N:$N, Aux_Totales!$F:$F, $F224, Aux_Totales!$A:$A, Aperturas!$A$2), 0))</f>
        <v/>
      </c>
      <c r="UGR224" s="21" t="str">
        <f>IF(UGR220 = "", "", IFERROR(UGR220 / SUMIFS(Aux_Totales!$N:$N, Aux_Totales!$F:$F, $F224, Aux_Totales!$A:$A, Aperturas!$A$2), 0))</f>
        <v/>
      </c>
      <c r="UGS224" s="21" t="str">
        <f>IF(UGS220 = "", "", IFERROR(UGS220 / SUMIFS(Aux_Totales!$N:$N, Aux_Totales!$F:$F, $F224, Aux_Totales!$A:$A, Aperturas!$A$2), 0))</f>
        <v/>
      </c>
      <c r="UGT224" s="21" t="str">
        <f>IF(UGT220 = "", "", IFERROR(UGT220 / SUMIFS(Aux_Totales!$N:$N, Aux_Totales!$F:$F, $F224, Aux_Totales!$A:$A, Aperturas!$A$2), 0))</f>
        <v/>
      </c>
      <c r="UGU224" s="21" t="str">
        <f>IF(UGU220 = "", "", IFERROR(UGU220 / SUMIFS(Aux_Totales!$N:$N, Aux_Totales!$F:$F, $F224, Aux_Totales!$A:$A, Aperturas!$A$2), 0))</f>
        <v/>
      </c>
      <c r="UGV224" s="21" t="str">
        <f>IF(UGV220 = "", "", IFERROR(UGV220 / SUMIFS(Aux_Totales!$N:$N, Aux_Totales!$F:$F, $F224, Aux_Totales!$A:$A, Aperturas!$A$2), 0))</f>
        <v/>
      </c>
      <c r="UGW224" s="21" t="str">
        <f>IF(UGW220 = "", "", IFERROR(UGW220 / SUMIFS(Aux_Totales!$N:$N, Aux_Totales!$F:$F, $F224, Aux_Totales!$A:$A, Aperturas!$A$2), 0))</f>
        <v/>
      </c>
      <c r="UGX224" s="21" t="str">
        <f>IF(UGX220 = "", "", IFERROR(UGX220 / SUMIFS(Aux_Totales!$N:$N, Aux_Totales!$F:$F, $F224, Aux_Totales!$A:$A, Aperturas!$A$2), 0))</f>
        <v/>
      </c>
      <c r="UGY224" s="21" t="str">
        <f>IF(UGY220 = "", "", IFERROR(UGY220 / SUMIFS(Aux_Totales!$N:$N, Aux_Totales!$F:$F, $F224, Aux_Totales!$A:$A, Aperturas!$A$2), 0))</f>
        <v/>
      </c>
      <c r="UGZ224" s="21" t="str">
        <f>IF(UGZ220 = "", "", IFERROR(UGZ220 / SUMIFS(Aux_Totales!$N:$N, Aux_Totales!$F:$F, $F224, Aux_Totales!$A:$A, Aperturas!$A$2), 0))</f>
        <v/>
      </c>
      <c r="UHA224" s="21" t="str">
        <f>IF(UHA220 = "", "", IFERROR(UHA220 / SUMIFS(Aux_Totales!$N:$N, Aux_Totales!$F:$F, $F224, Aux_Totales!$A:$A, Aperturas!$A$2), 0))</f>
        <v/>
      </c>
      <c r="UHB224" s="21" t="str">
        <f>IF(UHB220 = "", "", IFERROR(UHB220 / SUMIFS(Aux_Totales!$N:$N, Aux_Totales!$F:$F, $F224, Aux_Totales!$A:$A, Aperturas!$A$2), 0))</f>
        <v/>
      </c>
      <c r="UHC224" s="21" t="str">
        <f>IF(UHC220 = "", "", IFERROR(UHC220 / SUMIFS(Aux_Totales!$N:$N, Aux_Totales!$F:$F, $F224, Aux_Totales!$A:$A, Aperturas!$A$2), 0))</f>
        <v/>
      </c>
      <c r="UHD224" s="21" t="str">
        <f>IF(UHD220 = "", "", IFERROR(UHD220 / SUMIFS(Aux_Totales!$N:$N, Aux_Totales!$F:$F, $F224, Aux_Totales!$A:$A, Aperturas!$A$2), 0))</f>
        <v/>
      </c>
      <c r="UHE224" s="21" t="str">
        <f>IF(UHE220 = "", "", IFERROR(UHE220 / SUMIFS(Aux_Totales!$N:$N, Aux_Totales!$F:$F, $F224, Aux_Totales!$A:$A, Aperturas!$A$2), 0))</f>
        <v/>
      </c>
      <c r="UHF224" s="21" t="str">
        <f>IF(UHF220 = "", "", IFERROR(UHF220 / SUMIFS(Aux_Totales!$N:$N, Aux_Totales!$F:$F, $F224, Aux_Totales!$A:$A, Aperturas!$A$2), 0))</f>
        <v/>
      </c>
      <c r="UHG224" s="21" t="str">
        <f>IF(UHG220 = "", "", IFERROR(UHG220 / SUMIFS(Aux_Totales!$N:$N, Aux_Totales!$F:$F, $F224, Aux_Totales!$A:$A, Aperturas!$A$2), 0))</f>
        <v/>
      </c>
      <c r="UHH224" s="21" t="str">
        <f>IF(UHH220 = "", "", IFERROR(UHH220 / SUMIFS(Aux_Totales!$N:$N, Aux_Totales!$F:$F, $F224, Aux_Totales!$A:$A, Aperturas!$A$2), 0))</f>
        <v/>
      </c>
      <c r="UHI224" s="21" t="str">
        <f>IF(UHI220 = "", "", IFERROR(UHI220 / SUMIFS(Aux_Totales!$N:$N, Aux_Totales!$F:$F, $F224, Aux_Totales!$A:$A, Aperturas!$A$2), 0))</f>
        <v/>
      </c>
      <c r="UHJ224" s="21" t="str">
        <f>IF(UHJ220 = "", "", IFERROR(UHJ220 / SUMIFS(Aux_Totales!$N:$N, Aux_Totales!$F:$F, $F224, Aux_Totales!$A:$A, Aperturas!$A$2), 0))</f>
        <v/>
      </c>
      <c r="UHK224" s="21" t="str">
        <f>IF(UHK220 = "", "", IFERROR(UHK220 / SUMIFS(Aux_Totales!$N:$N, Aux_Totales!$F:$F, $F224, Aux_Totales!$A:$A, Aperturas!$A$2), 0))</f>
        <v/>
      </c>
      <c r="UHL224" s="21" t="str">
        <f>IF(UHL220 = "", "", IFERROR(UHL220 / SUMIFS(Aux_Totales!$N:$N, Aux_Totales!$F:$F, $F224, Aux_Totales!$A:$A, Aperturas!$A$2), 0))</f>
        <v/>
      </c>
      <c r="UHM224" s="21" t="str">
        <f>IF(UHM220 = "", "", IFERROR(UHM220 / SUMIFS(Aux_Totales!$N:$N, Aux_Totales!$F:$F, $F224, Aux_Totales!$A:$A, Aperturas!$A$2), 0))</f>
        <v/>
      </c>
      <c r="UHN224" s="21" t="str">
        <f>IF(UHN220 = "", "", IFERROR(UHN220 / SUMIFS(Aux_Totales!$N:$N, Aux_Totales!$F:$F, $F224, Aux_Totales!$A:$A, Aperturas!$A$2), 0))</f>
        <v/>
      </c>
      <c r="UHO224" s="21" t="str">
        <f>IF(UHO220 = "", "", IFERROR(UHO220 / SUMIFS(Aux_Totales!$N:$N, Aux_Totales!$F:$F, $F224, Aux_Totales!$A:$A, Aperturas!$A$2), 0))</f>
        <v/>
      </c>
      <c r="UHP224" s="21" t="str">
        <f>IF(UHP220 = "", "", IFERROR(UHP220 / SUMIFS(Aux_Totales!$N:$N, Aux_Totales!$F:$F, $F224, Aux_Totales!$A:$A, Aperturas!$A$2), 0))</f>
        <v/>
      </c>
      <c r="UHQ224" s="21" t="str">
        <f>IF(UHQ220 = "", "", IFERROR(UHQ220 / SUMIFS(Aux_Totales!$N:$N, Aux_Totales!$F:$F, $F224, Aux_Totales!$A:$A, Aperturas!$A$2), 0))</f>
        <v/>
      </c>
      <c r="UHR224" s="21" t="str">
        <f>IF(UHR220 = "", "", IFERROR(UHR220 / SUMIFS(Aux_Totales!$N:$N, Aux_Totales!$F:$F, $F224, Aux_Totales!$A:$A, Aperturas!$A$2), 0))</f>
        <v/>
      </c>
      <c r="UHS224" s="21" t="str">
        <f>IF(UHS220 = "", "", IFERROR(UHS220 / SUMIFS(Aux_Totales!$N:$N, Aux_Totales!$F:$F, $F224, Aux_Totales!$A:$A, Aperturas!$A$2), 0))</f>
        <v/>
      </c>
      <c r="UHT224" s="21" t="str">
        <f>IF(UHT220 = "", "", IFERROR(UHT220 / SUMIFS(Aux_Totales!$N:$N, Aux_Totales!$F:$F, $F224, Aux_Totales!$A:$A, Aperturas!$A$2), 0))</f>
        <v/>
      </c>
      <c r="UHU224" s="21" t="str">
        <f>IF(UHU220 = "", "", IFERROR(UHU220 / SUMIFS(Aux_Totales!$N:$N, Aux_Totales!$F:$F, $F224, Aux_Totales!$A:$A, Aperturas!$A$2), 0))</f>
        <v/>
      </c>
      <c r="UHV224" s="21" t="str">
        <f>IF(UHV220 = "", "", IFERROR(UHV220 / SUMIFS(Aux_Totales!$N:$N, Aux_Totales!$F:$F, $F224, Aux_Totales!$A:$A, Aperturas!$A$2), 0))</f>
        <v/>
      </c>
      <c r="UHW224" s="21" t="str">
        <f>IF(UHW220 = "", "", IFERROR(UHW220 / SUMIFS(Aux_Totales!$N:$N, Aux_Totales!$F:$F, $F224, Aux_Totales!$A:$A, Aperturas!$A$2), 0))</f>
        <v/>
      </c>
      <c r="UHX224" s="21" t="str">
        <f>IF(UHX220 = "", "", IFERROR(UHX220 / SUMIFS(Aux_Totales!$N:$N, Aux_Totales!$F:$F, $F224, Aux_Totales!$A:$A, Aperturas!$A$2), 0))</f>
        <v/>
      </c>
      <c r="UHY224" s="21" t="str">
        <f>IF(UHY220 = "", "", IFERROR(UHY220 / SUMIFS(Aux_Totales!$N:$N, Aux_Totales!$F:$F, $F224, Aux_Totales!$A:$A, Aperturas!$A$2), 0))</f>
        <v/>
      </c>
      <c r="UHZ224" s="21" t="str">
        <f>IF(UHZ220 = "", "", IFERROR(UHZ220 / SUMIFS(Aux_Totales!$N:$N, Aux_Totales!$F:$F, $F224, Aux_Totales!$A:$A, Aperturas!$A$2), 0))</f>
        <v/>
      </c>
      <c r="UIA224" s="21" t="str">
        <f>IF(UIA220 = "", "", IFERROR(UIA220 / SUMIFS(Aux_Totales!$N:$N, Aux_Totales!$F:$F, $F224, Aux_Totales!$A:$A, Aperturas!$A$2), 0))</f>
        <v/>
      </c>
      <c r="UIB224" s="21" t="str">
        <f>IF(UIB220 = "", "", IFERROR(UIB220 / SUMIFS(Aux_Totales!$N:$N, Aux_Totales!$F:$F, $F224, Aux_Totales!$A:$A, Aperturas!$A$2), 0))</f>
        <v/>
      </c>
      <c r="UIC224" s="21" t="str">
        <f>IF(UIC220 = "", "", IFERROR(UIC220 / SUMIFS(Aux_Totales!$N:$N, Aux_Totales!$F:$F, $F224, Aux_Totales!$A:$A, Aperturas!$A$2), 0))</f>
        <v/>
      </c>
      <c r="UID224" s="21" t="str">
        <f>IF(UID220 = "", "", IFERROR(UID220 / SUMIFS(Aux_Totales!$N:$N, Aux_Totales!$F:$F, $F224, Aux_Totales!$A:$A, Aperturas!$A$2), 0))</f>
        <v/>
      </c>
      <c r="UIE224" s="21" t="str">
        <f>IF(UIE220 = "", "", IFERROR(UIE220 / SUMIFS(Aux_Totales!$N:$N, Aux_Totales!$F:$F, $F224, Aux_Totales!$A:$A, Aperturas!$A$2), 0))</f>
        <v/>
      </c>
      <c r="UIF224" s="21" t="str">
        <f>IF(UIF220 = "", "", IFERROR(UIF220 / SUMIFS(Aux_Totales!$N:$N, Aux_Totales!$F:$F, $F224, Aux_Totales!$A:$A, Aperturas!$A$2), 0))</f>
        <v/>
      </c>
      <c r="UIG224" s="21" t="str">
        <f>IF(UIG220 = "", "", IFERROR(UIG220 / SUMIFS(Aux_Totales!$N:$N, Aux_Totales!$F:$F, $F224, Aux_Totales!$A:$A, Aperturas!$A$2), 0))</f>
        <v/>
      </c>
      <c r="UIH224" s="21" t="str">
        <f>IF(UIH220 = "", "", IFERROR(UIH220 / SUMIFS(Aux_Totales!$N:$N, Aux_Totales!$F:$F, $F224, Aux_Totales!$A:$A, Aperturas!$A$2), 0))</f>
        <v/>
      </c>
      <c r="UII224" s="21" t="str">
        <f>IF(UII220 = "", "", IFERROR(UII220 / SUMIFS(Aux_Totales!$N:$N, Aux_Totales!$F:$F, $F224, Aux_Totales!$A:$A, Aperturas!$A$2), 0))</f>
        <v/>
      </c>
      <c r="UIJ224" s="21" t="str">
        <f>IF(UIJ220 = "", "", IFERROR(UIJ220 / SUMIFS(Aux_Totales!$N:$N, Aux_Totales!$F:$F, $F224, Aux_Totales!$A:$A, Aperturas!$A$2), 0))</f>
        <v/>
      </c>
      <c r="UIK224" s="21" t="str">
        <f>IF(UIK220 = "", "", IFERROR(UIK220 / SUMIFS(Aux_Totales!$N:$N, Aux_Totales!$F:$F, $F224, Aux_Totales!$A:$A, Aperturas!$A$2), 0))</f>
        <v/>
      </c>
      <c r="UIL224" s="21" t="str">
        <f>IF(UIL220 = "", "", IFERROR(UIL220 / SUMIFS(Aux_Totales!$N:$N, Aux_Totales!$F:$F, $F224, Aux_Totales!$A:$A, Aperturas!$A$2), 0))</f>
        <v/>
      </c>
      <c r="UIM224" s="21" t="str">
        <f>IF(UIM220 = "", "", IFERROR(UIM220 / SUMIFS(Aux_Totales!$N:$N, Aux_Totales!$F:$F, $F224, Aux_Totales!$A:$A, Aperturas!$A$2), 0))</f>
        <v/>
      </c>
      <c r="UIN224" s="21" t="str">
        <f>IF(UIN220 = "", "", IFERROR(UIN220 / SUMIFS(Aux_Totales!$N:$N, Aux_Totales!$F:$F, $F224, Aux_Totales!$A:$A, Aperturas!$A$2), 0))</f>
        <v/>
      </c>
      <c r="UIO224" s="21" t="str">
        <f>IF(UIO220 = "", "", IFERROR(UIO220 / SUMIFS(Aux_Totales!$N:$N, Aux_Totales!$F:$F, $F224, Aux_Totales!$A:$A, Aperturas!$A$2), 0))</f>
        <v/>
      </c>
      <c r="UIP224" s="21" t="str">
        <f>IF(UIP220 = "", "", IFERROR(UIP220 / SUMIFS(Aux_Totales!$N:$N, Aux_Totales!$F:$F, $F224, Aux_Totales!$A:$A, Aperturas!$A$2), 0))</f>
        <v/>
      </c>
      <c r="UIQ224" s="21" t="str">
        <f>IF(UIQ220 = "", "", IFERROR(UIQ220 / SUMIFS(Aux_Totales!$N:$N, Aux_Totales!$F:$F, $F224, Aux_Totales!$A:$A, Aperturas!$A$2), 0))</f>
        <v/>
      </c>
      <c r="UIR224" s="21" t="str">
        <f>IF(UIR220 = "", "", IFERROR(UIR220 / SUMIFS(Aux_Totales!$N:$N, Aux_Totales!$F:$F, $F224, Aux_Totales!$A:$A, Aperturas!$A$2), 0))</f>
        <v/>
      </c>
      <c r="UIS224" s="21" t="str">
        <f>IF(UIS220 = "", "", IFERROR(UIS220 / SUMIFS(Aux_Totales!$N:$N, Aux_Totales!$F:$F, $F224, Aux_Totales!$A:$A, Aperturas!$A$2), 0))</f>
        <v/>
      </c>
      <c r="UIT224" s="21" t="str">
        <f>IF(UIT220 = "", "", IFERROR(UIT220 / SUMIFS(Aux_Totales!$N:$N, Aux_Totales!$F:$F, $F224, Aux_Totales!$A:$A, Aperturas!$A$2), 0))</f>
        <v/>
      </c>
      <c r="UIU224" s="21" t="str">
        <f>IF(UIU220 = "", "", IFERROR(UIU220 / SUMIFS(Aux_Totales!$N:$N, Aux_Totales!$F:$F, $F224, Aux_Totales!$A:$A, Aperturas!$A$2), 0))</f>
        <v/>
      </c>
      <c r="UIV224" s="21" t="str">
        <f>IF(UIV220 = "", "", IFERROR(UIV220 / SUMIFS(Aux_Totales!$N:$N, Aux_Totales!$F:$F, $F224, Aux_Totales!$A:$A, Aperturas!$A$2), 0))</f>
        <v/>
      </c>
      <c r="UIW224" s="21" t="str">
        <f>IF(UIW220 = "", "", IFERROR(UIW220 / SUMIFS(Aux_Totales!$N:$N, Aux_Totales!$F:$F, $F224, Aux_Totales!$A:$A, Aperturas!$A$2), 0))</f>
        <v/>
      </c>
      <c r="UIX224" s="21" t="str">
        <f>IF(UIX220 = "", "", IFERROR(UIX220 / SUMIFS(Aux_Totales!$N:$N, Aux_Totales!$F:$F, $F224, Aux_Totales!$A:$A, Aperturas!$A$2), 0))</f>
        <v/>
      </c>
      <c r="UIY224" s="21" t="str">
        <f>IF(UIY220 = "", "", IFERROR(UIY220 / SUMIFS(Aux_Totales!$N:$N, Aux_Totales!$F:$F, $F224, Aux_Totales!$A:$A, Aperturas!$A$2), 0))</f>
        <v/>
      </c>
      <c r="UIZ224" s="21" t="str">
        <f>IF(UIZ220 = "", "", IFERROR(UIZ220 / SUMIFS(Aux_Totales!$N:$N, Aux_Totales!$F:$F, $F224, Aux_Totales!$A:$A, Aperturas!$A$2), 0))</f>
        <v/>
      </c>
      <c r="UJA224" s="21" t="str">
        <f>IF(UJA220 = "", "", IFERROR(UJA220 / SUMIFS(Aux_Totales!$N:$N, Aux_Totales!$F:$F, $F224, Aux_Totales!$A:$A, Aperturas!$A$2), 0))</f>
        <v/>
      </c>
      <c r="UJB224" s="21" t="str">
        <f>IF(UJB220 = "", "", IFERROR(UJB220 / SUMIFS(Aux_Totales!$N:$N, Aux_Totales!$F:$F, $F224, Aux_Totales!$A:$A, Aperturas!$A$2), 0))</f>
        <v/>
      </c>
      <c r="UJC224" s="21" t="str">
        <f>IF(UJC220 = "", "", IFERROR(UJC220 / SUMIFS(Aux_Totales!$N:$N, Aux_Totales!$F:$F, $F224, Aux_Totales!$A:$A, Aperturas!$A$2), 0))</f>
        <v/>
      </c>
      <c r="UJD224" s="21" t="str">
        <f>IF(UJD220 = "", "", IFERROR(UJD220 / SUMIFS(Aux_Totales!$N:$N, Aux_Totales!$F:$F, $F224, Aux_Totales!$A:$A, Aperturas!$A$2), 0))</f>
        <v/>
      </c>
      <c r="UJE224" s="21" t="str">
        <f>IF(UJE220 = "", "", IFERROR(UJE220 / SUMIFS(Aux_Totales!$N:$N, Aux_Totales!$F:$F, $F224, Aux_Totales!$A:$A, Aperturas!$A$2), 0))</f>
        <v/>
      </c>
      <c r="UJF224" s="21" t="str">
        <f>IF(UJF220 = "", "", IFERROR(UJF220 / SUMIFS(Aux_Totales!$N:$N, Aux_Totales!$F:$F, $F224, Aux_Totales!$A:$A, Aperturas!$A$2), 0))</f>
        <v/>
      </c>
      <c r="UJG224" s="21" t="str">
        <f>IF(UJG220 = "", "", IFERROR(UJG220 / SUMIFS(Aux_Totales!$N:$N, Aux_Totales!$F:$F, $F224, Aux_Totales!$A:$A, Aperturas!$A$2), 0))</f>
        <v/>
      </c>
      <c r="UJH224" s="21" t="str">
        <f>IF(UJH220 = "", "", IFERROR(UJH220 / SUMIFS(Aux_Totales!$N:$N, Aux_Totales!$F:$F, $F224, Aux_Totales!$A:$A, Aperturas!$A$2), 0))</f>
        <v/>
      </c>
      <c r="UJI224" s="21" t="str">
        <f>IF(UJI220 = "", "", IFERROR(UJI220 / SUMIFS(Aux_Totales!$N:$N, Aux_Totales!$F:$F, $F224, Aux_Totales!$A:$A, Aperturas!$A$2), 0))</f>
        <v/>
      </c>
      <c r="UJJ224" s="21" t="str">
        <f>IF(UJJ220 = "", "", IFERROR(UJJ220 / SUMIFS(Aux_Totales!$N:$N, Aux_Totales!$F:$F, $F224, Aux_Totales!$A:$A, Aperturas!$A$2), 0))</f>
        <v/>
      </c>
      <c r="UJK224" s="21" t="str">
        <f>IF(UJK220 = "", "", IFERROR(UJK220 / SUMIFS(Aux_Totales!$N:$N, Aux_Totales!$F:$F, $F224, Aux_Totales!$A:$A, Aperturas!$A$2), 0))</f>
        <v/>
      </c>
      <c r="UJL224" s="21" t="str">
        <f>IF(UJL220 = "", "", IFERROR(UJL220 / SUMIFS(Aux_Totales!$N:$N, Aux_Totales!$F:$F, $F224, Aux_Totales!$A:$A, Aperturas!$A$2), 0))</f>
        <v/>
      </c>
      <c r="UJM224" s="21" t="str">
        <f>IF(UJM220 = "", "", IFERROR(UJM220 / SUMIFS(Aux_Totales!$N:$N, Aux_Totales!$F:$F, $F224, Aux_Totales!$A:$A, Aperturas!$A$2), 0))</f>
        <v/>
      </c>
      <c r="UJN224" s="21" t="str">
        <f>IF(UJN220 = "", "", IFERROR(UJN220 / SUMIFS(Aux_Totales!$N:$N, Aux_Totales!$F:$F, $F224, Aux_Totales!$A:$A, Aperturas!$A$2), 0))</f>
        <v/>
      </c>
      <c r="UJO224" s="21" t="str">
        <f>IF(UJO220 = "", "", IFERROR(UJO220 / SUMIFS(Aux_Totales!$N:$N, Aux_Totales!$F:$F, $F224, Aux_Totales!$A:$A, Aperturas!$A$2), 0))</f>
        <v/>
      </c>
      <c r="UJP224" s="21" t="str">
        <f>IF(UJP220 = "", "", IFERROR(UJP220 / SUMIFS(Aux_Totales!$N:$N, Aux_Totales!$F:$F, $F224, Aux_Totales!$A:$A, Aperturas!$A$2), 0))</f>
        <v/>
      </c>
      <c r="UJQ224" s="21" t="str">
        <f>IF(UJQ220 = "", "", IFERROR(UJQ220 / SUMIFS(Aux_Totales!$N:$N, Aux_Totales!$F:$F, $F224, Aux_Totales!$A:$A, Aperturas!$A$2), 0))</f>
        <v/>
      </c>
      <c r="UJR224" s="21" t="str">
        <f>IF(UJR220 = "", "", IFERROR(UJR220 / SUMIFS(Aux_Totales!$N:$N, Aux_Totales!$F:$F, $F224, Aux_Totales!$A:$A, Aperturas!$A$2), 0))</f>
        <v/>
      </c>
      <c r="UJS224" s="21" t="str">
        <f>IF(UJS220 = "", "", IFERROR(UJS220 / SUMIFS(Aux_Totales!$N:$N, Aux_Totales!$F:$F, $F224, Aux_Totales!$A:$A, Aperturas!$A$2), 0))</f>
        <v/>
      </c>
      <c r="UJT224" s="21" t="str">
        <f>IF(UJT220 = "", "", IFERROR(UJT220 / SUMIFS(Aux_Totales!$N:$N, Aux_Totales!$F:$F, $F224, Aux_Totales!$A:$A, Aperturas!$A$2), 0))</f>
        <v/>
      </c>
      <c r="UJU224" s="21" t="str">
        <f>IF(UJU220 = "", "", IFERROR(UJU220 / SUMIFS(Aux_Totales!$N:$N, Aux_Totales!$F:$F, $F224, Aux_Totales!$A:$A, Aperturas!$A$2), 0))</f>
        <v/>
      </c>
      <c r="UJV224" s="21" t="str">
        <f>IF(UJV220 = "", "", IFERROR(UJV220 / SUMIFS(Aux_Totales!$N:$N, Aux_Totales!$F:$F, $F224, Aux_Totales!$A:$A, Aperturas!$A$2), 0))</f>
        <v/>
      </c>
      <c r="UJW224" s="21" t="str">
        <f>IF(UJW220 = "", "", IFERROR(UJW220 / SUMIFS(Aux_Totales!$N:$N, Aux_Totales!$F:$F, $F224, Aux_Totales!$A:$A, Aperturas!$A$2), 0))</f>
        <v/>
      </c>
      <c r="UJX224" s="21" t="str">
        <f>IF(UJX220 = "", "", IFERROR(UJX220 / SUMIFS(Aux_Totales!$N:$N, Aux_Totales!$F:$F, $F224, Aux_Totales!$A:$A, Aperturas!$A$2), 0))</f>
        <v/>
      </c>
      <c r="UJY224" s="21" t="str">
        <f>IF(UJY220 = "", "", IFERROR(UJY220 / SUMIFS(Aux_Totales!$N:$N, Aux_Totales!$F:$F, $F224, Aux_Totales!$A:$A, Aperturas!$A$2), 0))</f>
        <v/>
      </c>
      <c r="UJZ224" s="21" t="str">
        <f>IF(UJZ220 = "", "", IFERROR(UJZ220 / SUMIFS(Aux_Totales!$N:$N, Aux_Totales!$F:$F, $F224, Aux_Totales!$A:$A, Aperturas!$A$2), 0))</f>
        <v/>
      </c>
      <c r="UKA224" s="21" t="str">
        <f>IF(UKA220 = "", "", IFERROR(UKA220 / SUMIFS(Aux_Totales!$N:$N, Aux_Totales!$F:$F, $F224, Aux_Totales!$A:$A, Aperturas!$A$2), 0))</f>
        <v/>
      </c>
      <c r="UKB224" s="21" t="str">
        <f>IF(UKB220 = "", "", IFERROR(UKB220 / SUMIFS(Aux_Totales!$N:$N, Aux_Totales!$F:$F, $F224, Aux_Totales!$A:$A, Aperturas!$A$2), 0))</f>
        <v/>
      </c>
      <c r="UKC224" s="21" t="str">
        <f>IF(UKC220 = "", "", IFERROR(UKC220 / SUMIFS(Aux_Totales!$N:$N, Aux_Totales!$F:$F, $F224, Aux_Totales!$A:$A, Aperturas!$A$2), 0))</f>
        <v/>
      </c>
      <c r="UKD224" s="21" t="str">
        <f>IF(UKD220 = "", "", IFERROR(UKD220 / SUMIFS(Aux_Totales!$N:$N, Aux_Totales!$F:$F, $F224, Aux_Totales!$A:$A, Aperturas!$A$2), 0))</f>
        <v/>
      </c>
      <c r="UKE224" s="21" t="str">
        <f>IF(UKE220 = "", "", IFERROR(UKE220 / SUMIFS(Aux_Totales!$N:$N, Aux_Totales!$F:$F, $F224, Aux_Totales!$A:$A, Aperturas!$A$2), 0))</f>
        <v/>
      </c>
      <c r="UKF224" s="21" t="str">
        <f>IF(UKF220 = "", "", IFERROR(UKF220 / SUMIFS(Aux_Totales!$N:$N, Aux_Totales!$F:$F, $F224, Aux_Totales!$A:$A, Aperturas!$A$2), 0))</f>
        <v/>
      </c>
      <c r="UKG224" s="21" t="str">
        <f>IF(UKG220 = "", "", IFERROR(UKG220 / SUMIFS(Aux_Totales!$N:$N, Aux_Totales!$F:$F, $F224, Aux_Totales!$A:$A, Aperturas!$A$2), 0))</f>
        <v/>
      </c>
      <c r="UKH224" s="21" t="str">
        <f>IF(UKH220 = "", "", IFERROR(UKH220 / SUMIFS(Aux_Totales!$N:$N, Aux_Totales!$F:$F, $F224, Aux_Totales!$A:$A, Aperturas!$A$2), 0))</f>
        <v/>
      </c>
      <c r="UKI224" s="21" t="str">
        <f>IF(UKI220 = "", "", IFERROR(UKI220 / SUMIFS(Aux_Totales!$N:$N, Aux_Totales!$F:$F, $F224, Aux_Totales!$A:$A, Aperturas!$A$2), 0))</f>
        <v/>
      </c>
      <c r="UKJ224" s="21" t="str">
        <f>IF(UKJ220 = "", "", IFERROR(UKJ220 / SUMIFS(Aux_Totales!$N:$N, Aux_Totales!$F:$F, $F224, Aux_Totales!$A:$A, Aperturas!$A$2), 0))</f>
        <v/>
      </c>
      <c r="UKK224" s="21" t="str">
        <f>IF(UKK220 = "", "", IFERROR(UKK220 / SUMIFS(Aux_Totales!$N:$N, Aux_Totales!$F:$F, $F224, Aux_Totales!$A:$A, Aperturas!$A$2), 0))</f>
        <v/>
      </c>
      <c r="UKL224" s="21" t="str">
        <f>IF(UKL220 = "", "", IFERROR(UKL220 / SUMIFS(Aux_Totales!$N:$N, Aux_Totales!$F:$F, $F224, Aux_Totales!$A:$A, Aperturas!$A$2), 0))</f>
        <v/>
      </c>
      <c r="UKM224" s="21" t="str">
        <f>IF(UKM220 = "", "", IFERROR(UKM220 / SUMIFS(Aux_Totales!$N:$N, Aux_Totales!$F:$F, $F224, Aux_Totales!$A:$A, Aperturas!$A$2), 0))</f>
        <v/>
      </c>
      <c r="UKN224" s="21" t="str">
        <f>IF(UKN220 = "", "", IFERROR(UKN220 / SUMIFS(Aux_Totales!$N:$N, Aux_Totales!$F:$F, $F224, Aux_Totales!$A:$A, Aperturas!$A$2), 0))</f>
        <v/>
      </c>
      <c r="UKO224" s="21" t="str">
        <f>IF(UKO220 = "", "", IFERROR(UKO220 / SUMIFS(Aux_Totales!$N:$N, Aux_Totales!$F:$F, $F224, Aux_Totales!$A:$A, Aperturas!$A$2), 0))</f>
        <v/>
      </c>
      <c r="UKP224" s="21" t="str">
        <f>IF(UKP220 = "", "", IFERROR(UKP220 / SUMIFS(Aux_Totales!$N:$N, Aux_Totales!$F:$F, $F224, Aux_Totales!$A:$A, Aperturas!$A$2), 0))</f>
        <v/>
      </c>
      <c r="UKQ224" s="21" t="str">
        <f>IF(UKQ220 = "", "", IFERROR(UKQ220 / SUMIFS(Aux_Totales!$N:$N, Aux_Totales!$F:$F, $F224, Aux_Totales!$A:$A, Aperturas!$A$2), 0))</f>
        <v/>
      </c>
      <c r="UKR224" s="21" t="str">
        <f>IF(UKR220 = "", "", IFERROR(UKR220 / SUMIFS(Aux_Totales!$N:$N, Aux_Totales!$F:$F, $F224, Aux_Totales!$A:$A, Aperturas!$A$2), 0))</f>
        <v/>
      </c>
      <c r="UKS224" s="21" t="str">
        <f>IF(UKS220 = "", "", IFERROR(UKS220 / SUMIFS(Aux_Totales!$N:$N, Aux_Totales!$F:$F, $F224, Aux_Totales!$A:$A, Aperturas!$A$2), 0))</f>
        <v/>
      </c>
      <c r="UKT224" s="21" t="str">
        <f>IF(UKT220 = "", "", IFERROR(UKT220 / SUMIFS(Aux_Totales!$N:$N, Aux_Totales!$F:$F, $F224, Aux_Totales!$A:$A, Aperturas!$A$2), 0))</f>
        <v/>
      </c>
      <c r="UKU224" s="21" t="str">
        <f>IF(UKU220 = "", "", IFERROR(UKU220 / SUMIFS(Aux_Totales!$N:$N, Aux_Totales!$F:$F, $F224, Aux_Totales!$A:$A, Aperturas!$A$2), 0))</f>
        <v/>
      </c>
      <c r="UKV224" s="21" t="str">
        <f>IF(UKV220 = "", "", IFERROR(UKV220 / SUMIFS(Aux_Totales!$N:$N, Aux_Totales!$F:$F, $F224, Aux_Totales!$A:$A, Aperturas!$A$2), 0))</f>
        <v/>
      </c>
      <c r="UKW224" s="21" t="str">
        <f>IF(UKW220 = "", "", IFERROR(UKW220 / SUMIFS(Aux_Totales!$N:$N, Aux_Totales!$F:$F, $F224, Aux_Totales!$A:$A, Aperturas!$A$2), 0))</f>
        <v/>
      </c>
      <c r="UKX224" s="21" t="str">
        <f>IF(UKX220 = "", "", IFERROR(UKX220 / SUMIFS(Aux_Totales!$N:$N, Aux_Totales!$F:$F, $F224, Aux_Totales!$A:$A, Aperturas!$A$2), 0))</f>
        <v/>
      </c>
      <c r="UKY224" s="21" t="str">
        <f>IF(UKY220 = "", "", IFERROR(UKY220 / SUMIFS(Aux_Totales!$N:$N, Aux_Totales!$F:$F, $F224, Aux_Totales!$A:$A, Aperturas!$A$2), 0))</f>
        <v/>
      </c>
      <c r="UKZ224" s="21" t="str">
        <f>IF(UKZ220 = "", "", IFERROR(UKZ220 / SUMIFS(Aux_Totales!$N:$N, Aux_Totales!$F:$F, $F224, Aux_Totales!$A:$A, Aperturas!$A$2), 0))</f>
        <v/>
      </c>
      <c r="ULA224" s="21" t="str">
        <f>IF(ULA220 = "", "", IFERROR(ULA220 / SUMIFS(Aux_Totales!$N:$N, Aux_Totales!$F:$F, $F224, Aux_Totales!$A:$A, Aperturas!$A$2), 0))</f>
        <v/>
      </c>
      <c r="ULB224" s="21" t="str">
        <f>IF(ULB220 = "", "", IFERROR(ULB220 / SUMIFS(Aux_Totales!$N:$N, Aux_Totales!$F:$F, $F224, Aux_Totales!$A:$A, Aperturas!$A$2), 0))</f>
        <v/>
      </c>
      <c r="ULC224" s="21" t="str">
        <f>IF(ULC220 = "", "", IFERROR(ULC220 / SUMIFS(Aux_Totales!$N:$N, Aux_Totales!$F:$F, $F224, Aux_Totales!$A:$A, Aperturas!$A$2), 0))</f>
        <v/>
      </c>
      <c r="ULD224" s="21" t="str">
        <f>IF(ULD220 = "", "", IFERROR(ULD220 / SUMIFS(Aux_Totales!$N:$N, Aux_Totales!$F:$F, $F224, Aux_Totales!$A:$A, Aperturas!$A$2), 0))</f>
        <v/>
      </c>
      <c r="ULE224" s="21" t="str">
        <f>IF(ULE220 = "", "", IFERROR(ULE220 / SUMIFS(Aux_Totales!$N:$N, Aux_Totales!$F:$F, $F224, Aux_Totales!$A:$A, Aperturas!$A$2), 0))</f>
        <v/>
      </c>
      <c r="ULF224" s="21" t="str">
        <f>IF(ULF220 = "", "", IFERROR(ULF220 / SUMIFS(Aux_Totales!$N:$N, Aux_Totales!$F:$F, $F224, Aux_Totales!$A:$A, Aperturas!$A$2), 0))</f>
        <v/>
      </c>
      <c r="ULG224" s="21" t="str">
        <f>IF(ULG220 = "", "", IFERROR(ULG220 / SUMIFS(Aux_Totales!$N:$N, Aux_Totales!$F:$F, $F224, Aux_Totales!$A:$A, Aperturas!$A$2), 0))</f>
        <v/>
      </c>
      <c r="ULH224" s="21" t="str">
        <f>IF(ULH220 = "", "", IFERROR(ULH220 / SUMIFS(Aux_Totales!$N:$N, Aux_Totales!$F:$F, $F224, Aux_Totales!$A:$A, Aperturas!$A$2), 0))</f>
        <v/>
      </c>
      <c r="ULI224" s="21" t="str">
        <f>IF(ULI220 = "", "", IFERROR(ULI220 / SUMIFS(Aux_Totales!$N:$N, Aux_Totales!$F:$F, $F224, Aux_Totales!$A:$A, Aperturas!$A$2), 0))</f>
        <v/>
      </c>
      <c r="ULJ224" s="21" t="str">
        <f>IF(ULJ220 = "", "", IFERROR(ULJ220 / SUMIFS(Aux_Totales!$N:$N, Aux_Totales!$F:$F, $F224, Aux_Totales!$A:$A, Aperturas!$A$2), 0))</f>
        <v/>
      </c>
      <c r="ULK224" s="21" t="str">
        <f>IF(ULK220 = "", "", IFERROR(ULK220 / SUMIFS(Aux_Totales!$N:$N, Aux_Totales!$F:$F, $F224, Aux_Totales!$A:$A, Aperturas!$A$2), 0))</f>
        <v/>
      </c>
      <c r="ULL224" s="21" t="str">
        <f>IF(ULL220 = "", "", IFERROR(ULL220 / SUMIFS(Aux_Totales!$N:$N, Aux_Totales!$F:$F, $F224, Aux_Totales!$A:$A, Aperturas!$A$2), 0))</f>
        <v/>
      </c>
      <c r="ULM224" s="21" t="str">
        <f>IF(ULM220 = "", "", IFERROR(ULM220 / SUMIFS(Aux_Totales!$N:$N, Aux_Totales!$F:$F, $F224, Aux_Totales!$A:$A, Aperturas!$A$2), 0))</f>
        <v/>
      </c>
      <c r="ULN224" s="21" t="str">
        <f>IF(ULN220 = "", "", IFERROR(ULN220 / SUMIFS(Aux_Totales!$N:$N, Aux_Totales!$F:$F, $F224, Aux_Totales!$A:$A, Aperturas!$A$2), 0))</f>
        <v/>
      </c>
      <c r="ULO224" s="21" t="str">
        <f>IF(ULO220 = "", "", IFERROR(ULO220 / SUMIFS(Aux_Totales!$N:$N, Aux_Totales!$F:$F, $F224, Aux_Totales!$A:$A, Aperturas!$A$2), 0))</f>
        <v/>
      </c>
      <c r="ULP224" s="21" t="str">
        <f>IF(ULP220 = "", "", IFERROR(ULP220 / SUMIFS(Aux_Totales!$N:$N, Aux_Totales!$F:$F, $F224, Aux_Totales!$A:$A, Aperturas!$A$2), 0))</f>
        <v/>
      </c>
      <c r="ULQ224" s="21" t="str">
        <f>IF(ULQ220 = "", "", IFERROR(ULQ220 / SUMIFS(Aux_Totales!$N:$N, Aux_Totales!$F:$F, $F224, Aux_Totales!$A:$A, Aperturas!$A$2), 0))</f>
        <v/>
      </c>
      <c r="ULR224" s="21" t="str">
        <f>IF(ULR220 = "", "", IFERROR(ULR220 / SUMIFS(Aux_Totales!$N:$N, Aux_Totales!$F:$F, $F224, Aux_Totales!$A:$A, Aperturas!$A$2), 0))</f>
        <v/>
      </c>
      <c r="ULS224" s="21" t="str">
        <f>IF(ULS220 = "", "", IFERROR(ULS220 / SUMIFS(Aux_Totales!$N:$N, Aux_Totales!$F:$F, $F224, Aux_Totales!$A:$A, Aperturas!$A$2), 0))</f>
        <v/>
      </c>
      <c r="ULT224" s="21" t="str">
        <f>IF(ULT220 = "", "", IFERROR(ULT220 / SUMIFS(Aux_Totales!$N:$N, Aux_Totales!$F:$F, $F224, Aux_Totales!$A:$A, Aperturas!$A$2), 0))</f>
        <v/>
      </c>
      <c r="ULU224" s="21" t="str">
        <f>IF(ULU220 = "", "", IFERROR(ULU220 / SUMIFS(Aux_Totales!$N:$N, Aux_Totales!$F:$F, $F224, Aux_Totales!$A:$A, Aperturas!$A$2), 0))</f>
        <v/>
      </c>
      <c r="ULV224" s="21" t="str">
        <f>IF(ULV220 = "", "", IFERROR(ULV220 / SUMIFS(Aux_Totales!$N:$N, Aux_Totales!$F:$F, $F224, Aux_Totales!$A:$A, Aperturas!$A$2), 0))</f>
        <v/>
      </c>
      <c r="ULW224" s="21" t="str">
        <f>IF(ULW220 = "", "", IFERROR(ULW220 / SUMIFS(Aux_Totales!$N:$N, Aux_Totales!$F:$F, $F224, Aux_Totales!$A:$A, Aperturas!$A$2), 0))</f>
        <v/>
      </c>
      <c r="ULX224" s="21" t="str">
        <f>IF(ULX220 = "", "", IFERROR(ULX220 / SUMIFS(Aux_Totales!$N:$N, Aux_Totales!$F:$F, $F224, Aux_Totales!$A:$A, Aperturas!$A$2), 0))</f>
        <v/>
      </c>
      <c r="ULY224" s="21" t="str">
        <f>IF(ULY220 = "", "", IFERROR(ULY220 / SUMIFS(Aux_Totales!$N:$N, Aux_Totales!$F:$F, $F224, Aux_Totales!$A:$A, Aperturas!$A$2), 0))</f>
        <v/>
      </c>
      <c r="ULZ224" s="21" t="str">
        <f>IF(ULZ220 = "", "", IFERROR(ULZ220 / SUMIFS(Aux_Totales!$N:$N, Aux_Totales!$F:$F, $F224, Aux_Totales!$A:$A, Aperturas!$A$2), 0))</f>
        <v/>
      </c>
      <c r="UMA224" s="21" t="str">
        <f>IF(UMA220 = "", "", IFERROR(UMA220 / SUMIFS(Aux_Totales!$N:$N, Aux_Totales!$F:$F, $F224, Aux_Totales!$A:$A, Aperturas!$A$2), 0))</f>
        <v/>
      </c>
      <c r="UMB224" s="21" t="str">
        <f>IF(UMB220 = "", "", IFERROR(UMB220 / SUMIFS(Aux_Totales!$N:$N, Aux_Totales!$F:$F, $F224, Aux_Totales!$A:$A, Aperturas!$A$2), 0))</f>
        <v/>
      </c>
      <c r="UMC224" s="21" t="str">
        <f>IF(UMC220 = "", "", IFERROR(UMC220 / SUMIFS(Aux_Totales!$N:$N, Aux_Totales!$F:$F, $F224, Aux_Totales!$A:$A, Aperturas!$A$2), 0))</f>
        <v/>
      </c>
      <c r="UMD224" s="21" t="str">
        <f>IF(UMD220 = "", "", IFERROR(UMD220 / SUMIFS(Aux_Totales!$N:$N, Aux_Totales!$F:$F, $F224, Aux_Totales!$A:$A, Aperturas!$A$2), 0))</f>
        <v/>
      </c>
      <c r="UME224" s="21" t="str">
        <f>IF(UME220 = "", "", IFERROR(UME220 / SUMIFS(Aux_Totales!$N:$N, Aux_Totales!$F:$F, $F224, Aux_Totales!$A:$A, Aperturas!$A$2), 0))</f>
        <v/>
      </c>
      <c r="UMF224" s="21" t="str">
        <f>IF(UMF220 = "", "", IFERROR(UMF220 / SUMIFS(Aux_Totales!$N:$N, Aux_Totales!$F:$F, $F224, Aux_Totales!$A:$A, Aperturas!$A$2), 0))</f>
        <v/>
      </c>
      <c r="UMG224" s="21" t="str">
        <f>IF(UMG220 = "", "", IFERROR(UMG220 / SUMIFS(Aux_Totales!$N:$N, Aux_Totales!$F:$F, $F224, Aux_Totales!$A:$A, Aperturas!$A$2), 0))</f>
        <v/>
      </c>
      <c r="UMH224" s="21" t="str">
        <f>IF(UMH220 = "", "", IFERROR(UMH220 / SUMIFS(Aux_Totales!$N:$N, Aux_Totales!$F:$F, $F224, Aux_Totales!$A:$A, Aperturas!$A$2), 0))</f>
        <v/>
      </c>
      <c r="UMI224" s="21" t="str">
        <f>IF(UMI220 = "", "", IFERROR(UMI220 / SUMIFS(Aux_Totales!$N:$N, Aux_Totales!$F:$F, $F224, Aux_Totales!$A:$A, Aperturas!$A$2), 0))</f>
        <v/>
      </c>
      <c r="UMJ224" s="21" t="str">
        <f>IF(UMJ220 = "", "", IFERROR(UMJ220 / SUMIFS(Aux_Totales!$N:$N, Aux_Totales!$F:$F, $F224, Aux_Totales!$A:$A, Aperturas!$A$2), 0))</f>
        <v/>
      </c>
      <c r="UMK224" s="21" t="str">
        <f>IF(UMK220 = "", "", IFERROR(UMK220 / SUMIFS(Aux_Totales!$N:$N, Aux_Totales!$F:$F, $F224, Aux_Totales!$A:$A, Aperturas!$A$2), 0))</f>
        <v/>
      </c>
      <c r="UML224" s="21" t="str">
        <f>IF(UML220 = "", "", IFERROR(UML220 / SUMIFS(Aux_Totales!$N:$N, Aux_Totales!$F:$F, $F224, Aux_Totales!$A:$A, Aperturas!$A$2), 0))</f>
        <v/>
      </c>
      <c r="UMM224" s="21" t="str">
        <f>IF(UMM220 = "", "", IFERROR(UMM220 / SUMIFS(Aux_Totales!$N:$N, Aux_Totales!$F:$F, $F224, Aux_Totales!$A:$A, Aperturas!$A$2), 0))</f>
        <v/>
      </c>
      <c r="UMN224" s="21" t="str">
        <f>IF(UMN220 = "", "", IFERROR(UMN220 / SUMIFS(Aux_Totales!$N:$N, Aux_Totales!$F:$F, $F224, Aux_Totales!$A:$A, Aperturas!$A$2), 0))</f>
        <v/>
      </c>
      <c r="UMO224" s="21" t="str">
        <f>IF(UMO220 = "", "", IFERROR(UMO220 / SUMIFS(Aux_Totales!$N:$N, Aux_Totales!$F:$F, $F224, Aux_Totales!$A:$A, Aperturas!$A$2), 0))</f>
        <v/>
      </c>
      <c r="UMP224" s="21" t="str">
        <f>IF(UMP220 = "", "", IFERROR(UMP220 / SUMIFS(Aux_Totales!$N:$N, Aux_Totales!$F:$F, $F224, Aux_Totales!$A:$A, Aperturas!$A$2), 0))</f>
        <v/>
      </c>
      <c r="UMQ224" s="21" t="str">
        <f>IF(UMQ220 = "", "", IFERROR(UMQ220 / SUMIFS(Aux_Totales!$N:$N, Aux_Totales!$F:$F, $F224, Aux_Totales!$A:$A, Aperturas!$A$2), 0))</f>
        <v/>
      </c>
      <c r="UMR224" s="21" t="str">
        <f>IF(UMR220 = "", "", IFERROR(UMR220 / SUMIFS(Aux_Totales!$N:$N, Aux_Totales!$F:$F, $F224, Aux_Totales!$A:$A, Aperturas!$A$2), 0))</f>
        <v/>
      </c>
      <c r="UMS224" s="21" t="str">
        <f>IF(UMS220 = "", "", IFERROR(UMS220 / SUMIFS(Aux_Totales!$N:$N, Aux_Totales!$F:$F, $F224, Aux_Totales!$A:$A, Aperturas!$A$2), 0))</f>
        <v/>
      </c>
      <c r="UMT224" s="21" t="str">
        <f>IF(UMT220 = "", "", IFERROR(UMT220 / SUMIFS(Aux_Totales!$N:$N, Aux_Totales!$F:$F, $F224, Aux_Totales!$A:$A, Aperturas!$A$2), 0))</f>
        <v/>
      </c>
      <c r="UMU224" s="21" t="str">
        <f>IF(UMU220 = "", "", IFERROR(UMU220 / SUMIFS(Aux_Totales!$N:$N, Aux_Totales!$F:$F, $F224, Aux_Totales!$A:$A, Aperturas!$A$2), 0))</f>
        <v/>
      </c>
      <c r="UMV224" s="21" t="str">
        <f>IF(UMV220 = "", "", IFERROR(UMV220 / SUMIFS(Aux_Totales!$N:$N, Aux_Totales!$F:$F, $F224, Aux_Totales!$A:$A, Aperturas!$A$2), 0))</f>
        <v/>
      </c>
      <c r="UMW224" s="21" t="str">
        <f>IF(UMW220 = "", "", IFERROR(UMW220 / SUMIFS(Aux_Totales!$N:$N, Aux_Totales!$F:$F, $F224, Aux_Totales!$A:$A, Aperturas!$A$2), 0))</f>
        <v/>
      </c>
      <c r="UMX224" s="21" t="str">
        <f>IF(UMX220 = "", "", IFERROR(UMX220 / SUMIFS(Aux_Totales!$N:$N, Aux_Totales!$F:$F, $F224, Aux_Totales!$A:$A, Aperturas!$A$2), 0))</f>
        <v/>
      </c>
      <c r="UMY224" s="21" t="str">
        <f>IF(UMY220 = "", "", IFERROR(UMY220 / SUMIFS(Aux_Totales!$N:$N, Aux_Totales!$F:$F, $F224, Aux_Totales!$A:$A, Aperturas!$A$2), 0))</f>
        <v/>
      </c>
      <c r="UMZ224" s="21" t="str">
        <f>IF(UMZ220 = "", "", IFERROR(UMZ220 / SUMIFS(Aux_Totales!$N:$N, Aux_Totales!$F:$F, $F224, Aux_Totales!$A:$A, Aperturas!$A$2), 0))</f>
        <v/>
      </c>
      <c r="UNA224" s="21" t="str">
        <f>IF(UNA220 = "", "", IFERROR(UNA220 / SUMIFS(Aux_Totales!$N:$N, Aux_Totales!$F:$F, $F224, Aux_Totales!$A:$A, Aperturas!$A$2), 0))</f>
        <v/>
      </c>
      <c r="UNB224" s="21" t="str">
        <f>IF(UNB220 = "", "", IFERROR(UNB220 / SUMIFS(Aux_Totales!$N:$N, Aux_Totales!$F:$F, $F224, Aux_Totales!$A:$A, Aperturas!$A$2), 0))</f>
        <v/>
      </c>
      <c r="UNC224" s="21" t="str">
        <f>IF(UNC220 = "", "", IFERROR(UNC220 / SUMIFS(Aux_Totales!$N:$N, Aux_Totales!$F:$F, $F224, Aux_Totales!$A:$A, Aperturas!$A$2), 0))</f>
        <v/>
      </c>
      <c r="UND224" s="21" t="str">
        <f>IF(UND220 = "", "", IFERROR(UND220 / SUMIFS(Aux_Totales!$N:$N, Aux_Totales!$F:$F, $F224, Aux_Totales!$A:$A, Aperturas!$A$2), 0))</f>
        <v/>
      </c>
      <c r="UNE224" s="21" t="str">
        <f>IF(UNE220 = "", "", IFERROR(UNE220 / SUMIFS(Aux_Totales!$N:$N, Aux_Totales!$F:$F, $F224, Aux_Totales!$A:$A, Aperturas!$A$2), 0))</f>
        <v/>
      </c>
      <c r="UNF224" s="21" t="str">
        <f>IF(UNF220 = "", "", IFERROR(UNF220 / SUMIFS(Aux_Totales!$N:$N, Aux_Totales!$F:$F, $F224, Aux_Totales!$A:$A, Aperturas!$A$2), 0))</f>
        <v/>
      </c>
      <c r="UNG224" s="21" t="str">
        <f>IF(UNG220 = "", "", IFERROR(UNG220 / SUMIFS(Aux_Totales!$N:$N, Aux_Totales!$F:$F, $F224, Aux_Totales!$A:$A, Aperturas!$A$2), 0))</f>
        <v/>
      </c>
      <c r="UNH224" s="21" t="str">
        <f>IF(UNH220 = "", "", IFERROR(UNH220 / SUMIFS(Aux_Totales!$N:$N, Aux_Totales!$F:$F, $F224, Aux_Totales!$A:$A, Aperturas!$A$2), 0))</f>
        <v/>
      </c>
      <c r="UNI224" s="21" t="str">
        <f>IF(UNI220 = "", "", IFERROR(UNI220 / SUMIFS(Aux_Totales!$N:$N, Aux_Totales!$F:$F, $F224, Aux_Totales!$A:$A, Aperturas!$A$2), 0))</f>
        <v/>
      </c>
      <c r="UNJ224" s="21" t="str">
        <f>IF(UNJ220 = "", "", IFERROR(UNJ220 / SUMIFS(Aux_Totales!$N:$N, Aux_Totales!$F:$F, $F224, Aux_Totales!$A:$A, Aperturas!$A$2), 0))</f>
        <v/>
      </c>
      <c r="UNK224" s="21" t="str">
        <f>IF(UNK220 = "", "", IFERROR(UNK220 / SUMIFS(Aux_Totales!$N:$N, Aux_Totales!$F:$F, $F224, Aux_Totales!$A:$A, Aperturas!$A$2), 0))</f>
        <v/>
      </c>
      <c r="UNL224" s="21" t="str">
        <f>IF(UNL220 = "", "", IFERROR(UNL220 / SUMIFS(Aux_Totales!$N:$N, Aux_Totales!$F:$F, $F224, Aux_Totales!$A:$A, Aperturas!$A$2), 0))</f>
        <v/>
      </c>
      <c r="UNM224" s="21" t="str">
        <f>IF(UNM220 = "", "", IFERROR(UNM220 / SUMIFS(Aux_Totales!$N:$N, Aux_Totales!$F:$F, $F224, Aux_Totales!$A:$A, Aperturas!$A$2), 0))</f>
        <v/>
      </c>
      <c r="UNN224" s="21" t="str">
        <f>IF(UNN220 = "", "", IFERROR(UNN220 / SUMIFS(Aux_Totales!$N:$N, Aux_Totales!$F:$F, $F224, Aux_Totales!$A:$A, Aperturas!$A$2), 0))</f>
        <v/>
      </c>
      <c r="UNO224" s="21" t="str">
        <f>IF(UNO220 = "", "", IFERROR(UNO220 / SUMIFS(Aux_Totales!$N:$N, Aux_Totales!$F:$F, $F224, Aux_Totales!$A:$A, Aperturas!$A$2), 0))</f>
        <v/>
      </c>
      <c r="UNP224" s="21" t="str">
        <f>IF(UNP220 = "", "", IFERROR(UNP220 / SUMIFS(Aux_Totales!$N:$N, Aux_Totales!$F:$F, $F224, Aux_Totales!$A:$A, Aperturas!$A$2), 0))</f>
        <v/>
      </c>
      <c r="UNQ224" s="21" t="str">
        <f>IF(UNQ220 = "", "", IFERROR(UNQ220 / SUMIFS(Aux_Totales!$N:$N, Aux_Totales!$F:$F, $F224, Aux_Totales!$A:$A, Aperturas!$A$2), 0))</f>
        <v/>
      </c>
      <c r="UNR224" s="21" t="str">
        <f>IF(UNR220 = "", "", IFERROR(UNR220 / SUMIFS(Aux_Totales!$N:$N, Aux_Totales!$F:$F, $F224, Aux_Totales!$A:$A, Aperturas!$A$2), 0))</f>
        <v/>
      </c>
      <c r="UNS224" s="21" t="str">
        <f>IF(UNS220 = "", "", IFERROR(UNS220 / SUMIFS(Aux_Totales!$N:$N, Aux_Totales!$F:$F, $F224, Aux_Totales!$A:$A, Aperturas!$A$2), 0))</f>
        <v/>
      </c>
      <c r="UNT224" s="21" t="str">
        <f>IF(UNT220 = "", "", IFERROR(UNT220 / SUMIFS(Aux_Totales!$N:$N, Aux_Totales!$F:$F, $F224, Aux_Totales!$A:$A, Aperturas!$A$2), 0))</f>
        <v/>
      </c>
      <c r="UNU224" s="21" t="str">
        <f>IF(UNU220 = "", "", IFERROR(UNU220 / SUMIFS(Aux_Totales!$N:$N, Aux_Totales!$F:$F, $F224, Aux_Totales!$A:$A, Aperturas!$A$2), 0))</f>
        <v/>
      </c>
      <c r="UNV224" s="21" t="str">
        <f>IF(UNV220 = "", "", IFERROR(UNV220 / SUMIFS(Aux_Totales!$N:$N, Aux_Totales!$F:$F, $F224, Aux_Totales!$A:$A, Aperturas!$A$2), 0))</f>
        <v/>
      </c>
      <c r="UNW224" s="21" t="str">
        <f>IF(UNW220 = "", "", IFERROR(UNW220 / SUMIFS(Aux_Totales!$N:$N, Aux_Totales!$F:$F, $F224, Aux_Totales!$A:$A, Aperturas!$A$2), 0))</f>
        <v/>
      </c>
      <c r="UNX224" s="21" t="str">
        <f>IF(UNX220 = "", "", IFERROR(UNX220 / SUMIFS(Aux_Totales!$N:$N, Aux_Totales!$F:$F, $F224, Aux_Totales!$A:$A, Aperturas!$A$2), 0))</f>
        <v/>
      </c>
      <c r="UNY224" s="21" t="str">
        <f>IF(UNY220 = "", "", IFERROR(UNY220 / SUMIFS(Aux_Totales!$N:$N, Aux_Totales!$F:$F, $F224, Aux_Totales!$A:$A, Aperturas!$A$2), 0))</f>
        <v/>
      </c>
      <c r="UNZ224" s="21" t="str">
        <f>IF(UNZ220 = "", "", IFERROR(UNZ220 / SUMIFS(Aux_Totales!$N:$N, Aux_Totales!$F:$F, $F224, Aux_Totales!$A:$A, Aperturas!$A$2), 0))</f>
        <v/>
      </c>
      <c r="UOA224" s="21" t="str">
        <f>IF(UOA220 = "", "", IFERROR(UOA220 / SUMIFS(Aux_Totales!$N:$N, Aux_Totales!$F:$F, $F224, Aux_Totales!$A:$A, Aperturas!$A$2), 0))</f>
        <v/>
      </c>
      <c r="UOB224" s="21" t="str">
        <f>IF(UOB220 = "", "", IFERROR(UOB220 / SUMIFS(Aux_Totales!$N:$N, Aux_Totales!$F:$F, $F224, Aux_Totales!$A:$A, Aperturas!$A$2), 0))</f>
        <v/>
      </c>
      <c r="UOC224" s="21" t="str">
        <f>IF(UOC220 = "", "", IFERROR(UOC220 / SUMIFS(Aux_Totales!$N:$N, Aux_Totales!$F:$F, $F224, Aux_Totales!$A:$A, Aperturas!$A$2), 0))</f>
        <v/>
      </c>
      <c r="UOD224" s="21" t="str">
        <f>IF(UOD220 = "", "", IFERROR(UOD220 / SUMIFS(Aux_Totales!$N:$N, Aux_Totales!$F:$F, $F224, Aux_Totales!$A:$A, Aperturas!$A$2), 0))</f>
        <v/>
      </c>
      <c r="UOE224" s="21" t="str">
        <f>IF(UOE220 = "", "", IFERROR(UOE220 / SUMIFS(Aux_Totales!$N:$N, Aux_Totales!$F:$F, $F224, Aux_Totales!$A:$A, Aperturas!$A$2), 0))</f>
        <v/>
      </c>
      <c r="UOF224" s="21" t="str">
        <f>IF(UOF220 = "", "", IFERROR(UOF220 / SUMIFS(Aux_Totales!$N:$N, Aux_Totales!$F:$F, $F224, Aux_Totales!$A:$A, Aperturas!$A$2), 0))</f>
        <v/>
      </c>
      <c r="UOG224" s="21" t="str">
        <f>IF(UOG220 = "", "", IFERROR(UOG220 / SUMIFS(Aux_Totales!$N:$N, Aux_Totales!$F:$F, $F224, Aux_Totales!$A:$A, Aperturas!$A$2), 0))</f>
        <v/>
      </c>
      <c r="UOH224" s="21" t="str">
        <f>IF(UOH220 = "", "", IFERROR(UOH220 / SUMIFS(Aux_Totales!$N:$N, Aux_Totales!$F:$F, $F224, Aux_Totales!$A:$A, Aperturas!$A$2), 0))</f>
        <v/>
      </c>
      <c r="UOI224" s="21" t="str">
        <f>IF(UOI220 = "", "", IFERROR(UOI220 / SUMIFS(Aux_Totales!$N:$N, Aux_Totales!$F:$F, $F224, Aux_Totales!$A:$A, Aperturas!$A$2), 0))</f>
        <v/>
      </c>
      <c r="UOJ224" s="21" t="str">
        <f>IF(UOJ220 = "", "", IFERROR(UOJ220 / SUMIFS(Aux_Totales!$N:$N, Aux_Totales!$F:$F, $F224, Aux_Totales!$A:$A, Aperturas!$A$2), 0))</f>
        <v/>
      </c>
      <c r="UOK224" s="21" t="str">
        <f>IF(UOK220 = "", "", IFERROR(UOK220 / SUMIFS(Aux_Totales!$N:$N, Aux_Totales!$F:$F, $F224, Aux_Totales!$A:$A, Aperturas!$A$2), 0))</f>
        <v/>
      </c>
      <c r="UOL224" s="21" t="str">
        <f>IF(UOL220 = "", "", IFERROR(UOL220 / SUMIFS(Aux_Totales!$N:$N, Aux_Totales!$F:$F, $F224, Aux_Totales!$A:$A, Aperturas!$A$2), 0))</f>
        <v/>
      </c>
      <c r="UOM224" s="21" t="str">
        <f>IF(UOM220 = "", "", IFERROR(UOM220 / SUMIFS(Aux_Totales!$N:$N, Aux_Totales!$F:$F, $F224, Aux_Totales!$A:$A, Aperturas!$A$2), 0))</f>
        <v/>
      </c>
      <c r="UON224" s="21" t="str">
        <f>IF(UON220 = "", "", IFERROR(UON220 / SUMIFS(Aux_Totales!$N:$N, Aux_Totales!$F:$F, $F224, Aux_Totales!$A:$A, Aperturas!$A$2), 0))</f>
        <v/>
      </c>
      <c r="UOO224" s="21" t="str">
        <f>IF(UOO220 = "", "", IFERROR(UOO220 / SUMIFS(Aux_Totales!$N:$N, Aux_Totales!$F:$F, $F224, Aux_Totales!$A:$A, Aperturas!$A$2), 0))</f>
        <v/>
      </c>
      <c r="UOP224" s="21" t="str">
        <f>IF(UOP220 = "", "", IFERROR(UOP220 / SUMIFS(Aux_Totales!$N:$N, Aux_Totales!$F:$F, $F224, Aux_Totales!$A:$A, Aperturas!$A$2), 0))</f>
        <v/>
      </c>
      <c r="UOQ224" s="21" t="str">
        <f>IF(UOQ220 = "", "", IFERROR(UOQ220 / SUMIFS(Aux_Totales!$N:$N, Aux_Totales!$F:$F, $F224, Aux_Totales!$A:$A, Aperturas!$A$2), 0))</f>
        <v/>
      </c>
      <c r="UOR224" s="21" t="str">
        <f>IF(UOR220 = "", "", IFERROR(UOR220 / SUMIFS(Aux_Totales!$N:$N, Aux_Totales!$F:$F, $F224, Aux_Totales!$A:$A, Aperturas!$A$2), 0))</f>
        <v/>
      </c>
      <c r="UOS224" s="21" t="str">
        <f>IF(UOS220 = "", "", IFERROR(UOS220 / SUMIFS(Aux_Totales!$N:$N, Aux_Totales!$F:$F, $F224, Aux_Totales!$A:$A, Aperturas!$A$2), 0))</f>
        <v/>
      </c>
      <c r="UOT224" s="21" t="str">
        <f>IF(UOT220 = "", "", IFERROR(UOT220 / SUMIFS(Aux_Totales!$N:$N, Aux_Totales!$F:$F, $F224, Aux_Totales!$A:$A, Aperturas!$A$2), 0))</f>
        <v/>
      </c>
      <c r="UOU224" s="21" t="str">
        <f>IF(UOU220 = "", "", IFERROR(UOU220 / SUMIFS(Aux_Totales!$N:$N, Aux_Totales!$F:$F, $F224, Aux_Totales!$A:$A, Aperturas!$A$2), 0))</f>
        <v/>
      </c>
      <c r="UOV224" s="21" t="str">
        <f>IF(UOV220 = "", "", IFERROR(UOV220 / SUMIFS(Aux_Totales!$N:$N, Aux_Totales!$F:$F, $F224, Aux_Totales!$A:$A, Aperturas!$A$2), 0))</f>
        <v/>
      </c>
      <c r="UOW224" s="21" t="str">
        <f>IF(UOW220 = "", "", IFERROR(UOW220 / SUMIFS(Aux_Totales!$N:$N, Aux_Totales!$F:$F, $F224, Aux_Totales!$A:$A, Aperturas!$A$2), 0))</f>
        <v/>
      </c>
      <c r="UOX224" s="21" t="str">
        <f>IF(UOX220 = "", "", IFERROR(UOX220 / SUMIFS(Aux_Totales!$N:$N, Aux_Totales!$F:$F, $F224, Aux_Totales!$A:$A, Aperturas!$A$2), 0))</f>
        <v/>
      </c>
      <c r="UOY224" s="21" t="str">
        <f>IF(UOY220 = "", "", IFERROR(UOY220 / SUMIFS(Aux_Totales!$N:$N, Aux_Totales!$F:$F, $F224, Aux_Totales!$A:$A, Aperturas!$A$2), 0))</f>
        <v/>
      </c>
      <c r="UOZ224" s="21" t="str">
        <f>IF(UOZ220 = "", "", IFERROR(UOZ220 / SUMIFS(Aux_Totales!$N:$N, Aux_Totales!$F:$F, $F224, Aux_Totales!$A:$A, Aperturas!$A$2), 0))</f>
        <v/>
      </c>
      <c r="UPA224" s="21" t="str">
        <f>IF(UPA220 = "", "", IFERROR(UPA220 / SUMIFS(Aux_Totales!$N:$N, Aux_Totales!$F:$F, $F224, Aux_Totales!$A:$A, Aperturas!$A$2), 0))</f>
        <v/>
      </c>
      <c r="UPB224" s="21" t="str">
        <f>IF(UPB220 = "", "", IFERROR(UPB220 / SUMIFS(Aux_Totales!$N:$N, Aux_Totales!$F:$F, $F224, Aux_Totales!$A:$A, Aperturas!$A$2), 0))</f>
        <v/>
      </c>
      <c r="UPC224" s="21" t="str">
        <f>IF(UPC220 = "", "", IFERROR(UPC220 / SUMIFS(Aux_Totales!$N:$N, Aux_Totales!$F:$F, $F224, Aux_Totales!$A:$A, Aperturas!$A$2), 0))</f>
        <v/>
      </c>
      <c r="UPD224" s="21" t="str">
        <f>IF(UPD220 = "", "", IFERROR(UPD220 / SUMIFS(Aux_Totales!$N:$N, Aux_Totales!$F:$F, $F224, Aux_Totales!$A:$A, Aperturas!$A$2), 0))</f>
        <v/>
      </c>
      <c r="UPE224" s="21" t="str">
        <f>IF(UPE220 = "", "", IFERROR(UPE220 / SUMIFS(Aux_Totales!$N:$N, Aux_Totales!$F:$F, $F224, Aux_Totales!$A:$A, Aperturas!$A$2), 0))</f>
        <v/>
      </c>
      <c r="UPF224" s="21" t="str">
        <f>IF(UPF220 = "", "", IFERROR(UPF220 / SUMIFS(Aux_Totales!$N:$N, Aux_Totales!$F:$F, $F224, Aux_Totales!$A:$A, Aperturas!$A$2), 0))</f>
        <v/>
      </c>
      <c r="UPG224" s="21" t="str">
        <f>IF(UPG220 = "", "", IFERROR(UPG220 / SUMIFS(Aux_Totales!$N:$N, Aux_Totales!$F:$F, $F224, Aux_Totales!$A:$A, Aperturas!$A$2), 0))</f>
        <v/>
      </c>
      <c r="UPH224" s="21" t="str">
        <f>IF(UPH220 = "", "", IFERROR(UPH220 / SUMIFS(Aux_Totales!$N:$N, Aux_Totales!$F:$F, $F224, Aux_Totales!$A:$A, Aperturas!$A$2), 0))</f>
        <v/>
      </c>
      <c r="UPI224" s="21" t="str">
        <f>IF(UPI220 = "", "", IFERROR(UPI220 / SUMIFS(Aux_Totales!$N:$N, Aux_Totales!$F:$F, $F224, Aux_Totales!$A:$A, Aperturas!$A$2), 0))</f>
        <v/>
      </c>
      <c r="UPJ224" s="21" t="str">
        <f>IF(UPJ220 = "", "", IFERROR(UPJ220 / SUMIFS(Aux_Totales!$N:$N, Aux_Totales!$F:$F, $F224, Aux_Totales!$A:$A, Aperturas!$A$2), 0))</f>
        <v/>
      </c>
      <c r="UPK224" s="21" t="str">
        <f>IF(UPK220 = "", "", IFERROR(UPK220 / SUMIFS(Aux_Totales!$N:$N, Aux_Totales!$F:$F, $F224, Aux_Totales!$A:$A, Aperturas!$A$2), 0))</f>
        <v/>
      </c>
      <c r="UPL224" s="21" t="str">
        <f>IF(UPL220 = "", "", IFERROR(UPL220 / SUMIFS(Aux_Totales!$N:$N, Aux_Totales!$F:$F, $F224, Aux_Totales!$A:$A, Aperturas!$A$2), 0))</f>
        <v/>
      </c>
      <c r="UPM224" s="21" t="str">
        <f>IF(UPM220 = "", "", IFERROR(UPM220 / SUMIFS(Aux_Totales!$N:$N, Aux_Totales!$F:$F, $F224, Aux_Totales!$A:$A, Aperturas!$A$2), 0))</f>
        <v/>
      </c>
      <c r="UPN224" s="21" t="str">
        <f>IF(UPN220 = "", "", IFERROR(UPN220 / SUMIFS(Aux_Totales!$N:$N, Aux_Totales!$F:$F, $F224, Aux_Totales!$A:$A, Aperturas!$A$2), 0))</f>
        <v/>
      </c>
      <c r="UPO224" s="21" t="str">
        <f>IF(UPO220 = "", "", IFERROR(UPO220 / SUMIFS(Aux_Totales!$N:$N, Aux_Totales!$F:$F, $F224, Aux_Totales!$A:$A, Aperturas!$A$2), 0))</f>
        <v/>
      </c>
      <c r="UPP224" s="21" t="str">
        <f>IF(UPP220 = "", "", IFERROR(UPP220 / SUMIFS(Aux_Totales!$N:$N, Aux_Totales!$F:$F, $F224, Aux_Totales!$A:$A, Aperturas!$A$2), 0))</f>
        <v/>
      </c>
      <c r="UPQ224" s="21" t="str">
        <f>IF(UPQ220 = "", "", IFERROR(UPQ220 / SUMIFS(Aux_Totales!$N:$N, Aux_Totales!$F:$F, $F224, Aux_Totales!$A:$A, Aperturas!$A$2), 0))</f>
        <v/>
      </c>
      <c r="UPR224" s="21" t="str">
        <f>IF(UPR220 = "", "", IFERROR(UPR220 / SUMIFS(Aux_Totales!$N:$N, Aux_Totales!$F:$F, $F224, Aux_Totales!$A:$A, Aperturas!$A$2), 0))</f>
        <v/>
      </c>
      <c r="UPS224" s="21" t="str">
        <f>IF(UPS220 = "", "", IFERROR(UPS220 / SUMIFS(Aux_Totales!$N:$N, Aux_Totales!$F:$F, $F224, Aux_Totales!$A:$A, Aperturas!$A$2), 0))</f>
        <v/>
      </c>
      <c r="UPT224" s="21" t="str">
        <f>IF(UPT220 = "", "", IFERROR(UPT220 / SUMIFS(Aux_Totales!$N:$N, Aux_Totales!$F:$F, $F224, Aux_Totales!$A:$A, Aperturas!$A$2), 0))</f>
        <v/>
      </c>
      <c r="UPU224" s="21" t="str">
        <f>IF(UPU220 = "", "", IFERROR(UPU220 / SUMIFS(Aux_Totales!$N:$N, Aux_Totales!$F:$F, $F224, Aux_Totales!$A:$A, Aperturas!$A$2), 0))</f>
        <v/>
      </c>
      <c r="UPV224" s="21" t="str">
        <f>IF(UPV220 = "", "", IFERROR(UPV220 / SUMIFS(Aux_Totales!$N:$N, Aux_Totales!$F:$F, $F224, Aux_Totales!$A:$A, Aperturas!$A$2), 0))</f>
        <v/>
      </c>
      <c r="UPW224" s="21" t="str">
        <f>IF(UPW220 = "", "", IFERROR(UPW220 / SUMIFS(Aux_Totales!$N:$N, Aux_Totales!$F:$F, $F224, Aux_Totales!$A:$A, Aperturas!$A$2), 0))</f>
        <v/>
      </c>
      <c r="UPX224" s="21" t="str">
        <f>IF(UPX220 = "", "", IFERROR(UPX220 / SUMIFS(Aux_Totales!$N:$N, Aux_Totales!$F:$F, $F224, Aux_Totales!$A:$A, Aperturas!$A$2), 0))</f>
        <v/>
      </c>
      <c r="UPY224" s="21" t="str">
        <f>IF(UPY220 = "", "", IFERROR(UPY220 / SUMIFS(Aux_Totales!$N:$N, Aux_Totales!$F:$F, $F224, Aux_Totales!$A:$A, Aperturas!$A$2), 0))</f>
        <v/>
      </c>
      <c r="UPZ224" s="21" t="str">
        <f>IF(UPZ220 = "", "", IFERROR(UPZ220 / SUMIFS(Aux_Totales!$N:$N, Aux_Totales!$F:$F, $F224, Aux_Totales!$A:$A, Aperturas!$A$2), 0))</f>
        <v/>
      </c>
      <c r="UQA224" s="21" t="str">
        <f>IF(UQA220 = "", "", IFERROR(UQA220 / SUMIFS(Aux_Totales!$N:$N, Aux_Totales!$F:$F, $F224, Aux_Totales!$A:$A, Aperturas!$A$2), 0))</f>
        <v/>
      </c>
      <c r="UQB224" s="21" t="str">
        <f>IF(UQB220 = "", "", IFERROR(UQB220 / SUMIFS(Aux_Totales!$N:$N, Aux_Totales!$F:$F, $F224, Aux_Totales!$A:$A, Aperturas!$A$2), 0))</f>
        <v/>
      </c>
      <c r="UQC224" s="21" t="str">
        <f>IF(UQC220 = "", "", IFERROR(UQC220 / SUMIFS(Aux_Totales!$N:$N, Aux_Totales!$F:$F, $F224, Aux_Totales!$A:$A, Aperturas!$A$2), 0))</f>
        <v/>
      </c>
      <c r="UQD224" s="21" t="str">
        <f>IF(UQD220 = "", "", IFERROR(UQD220 / SUMIFS(Aux_Totales!$N:$N, Aux_Totales!$F:$F, $F224, Aux_Totales!$A:$A, Aperturas!$A$2), 0))</f>
        <v/>
      </c>
      <c r="UQE224" s="21" t="str">
        <f>IF(UQE220 = "", "", IFERROR(UQE220 / SUMIFS(Aux_Totales!$N:$N, Aux_Totales!$F:$F, $F224, Aux_Totales!$A:$A, Aperturas!$A$2), 0))</f>
        <v/>
      </c>
      <c r="UQF224" s="21" t="str">
        <f>IF(UQF220 = "", "", IFERROR(UQF220 / SUMIFS(Aux_Totales!$N:$N, Aux_Totales!$F:$F, $F224, Aux_Totales!$A:$A, Aperturas!$A$2), 0))</f>
        <v/>
      </c>
      <c r="UQG224" s="21" t="str">
        <f>IF(UQG220 = "", "", IFERROR(UQG220 / SUMIFS(Aux_Totales!$N:$N, Aux_Totales!$F:$F, $F224, Aux_Totales!$A:$A, Aperturas!$A$2), 0))</f>
        <v/>
      </c>
      <c r="UQH224" s="21" t="str">
        <f>IF(UQH220 = "", "", IFERROR(UQH220 / SUMIFS(Aux_Totales!$N:$N, Aux_Totales!$F:$F, $F224, Aux_Totales!$A:$A, Aperturas!$A$2), 0))</f>
        <v/>
      </c>
      <c r="UQI224" s="21" t="str">
        <f>IF(UQI220 = "", "", IFERROR(UQI220 / SUMIFS(Aux_Totales!$N:$N, Aux_Totales!$F:$F, $F224, Aux_Totales!$A:$A, Aperturas!$A$2), 0))</f>
        <v/>
      </c>
      <c r="UQJ224" s="21" t="str">
        <f>IF(UQJ220 = "", "", IFERROR(UQJ220 / SUMIFS(Aux_Totales!$N:$N, Aux_Totales!$F:$F, $F224, Aux_Totales!$A:$A, Aperturas!$A$2), 0))</f>
        <v/>
      </c>
      <c r="UQK224" s="21" t="str">
        <f>IF(UQK220 = "", "", IFERROR(UQK220 / SUMIFS(Aux_Totales!$N:$N, Aux_Totales!$F:$F, $F224, Aux_Totales!$A:$A, Aperturas!$A$2), 0))</f>
        <v/>
      </c>
      <c r="UQL224" s="21" t="str">
        <f>IF(UQL220 = "", "", IFERROR(UQL220 / SUMIFS(Aux_Totales!$N:$N, Aux_Totales!$F:$F, $F224, Aux_Totales!$A:$A, Aperturas!$A$2), 0))</f>
        <v/>
      </c>
      <c r="UQM224" s="21" t="str">
        <f>IF(UQM220 = "", "", IFERROR(UQM220 / SUMIFS(Aux_Totales!$N:$N, Aux_Totales!$F:$F, $F224, Aux_Totales!$A:$A, Aperturas!$A$2), 0))</f>
        <v/>
      </c>
      <c r="UQN224" s="21" t="str">
        <f>IF(UQN220 = "", "", IFERROR(UQN220 / SUMIFS(Aux_Totales!$N:$N, Aux_Totales!$F:$F, $F224, Aux_Totales!$A:$A, Aperturas!$A$2), 0))</f>
        <v/>
      </c>
      <c r="UQO224" s="21" t="str">
        <f>IF(UQO220 = "", "", IFERROR(UQO220 / SUMIFS(Aux_Totales!$N:$N, Aux_Totales!$F:$F, $F224, Aux_Totales!$A:$A, Aperturas!$A$2), 0))</f>
        <v/>
      </c>
      <c r="UQP224" s="21" t="str">
        <f>IF(UQP220 = "", "", IFERROR(UQP220 / SUMIFS(Aux_Totales!$N:$N, Aux_Totales!$F:$F, $F224, Aux_Totales!$A:$A, Aperturas!$A$2), 0))</f>
        <v/>
      </c>
      <c r="UQQ224" s="21" t="str">
        <f>IF(UQQ220 = "", "", IFERROR(UQQ220 / SUMIFS(Aux_Totales!$N:$N, Aux_Totales!$F:$F, $F224, Aux_Totales!$A:$A, Aperturas!$A$2), 0))</f>
        <v/>
      </c>
      <c r="UQR224" s="21" t="str">
        <f>IF(UQR220 = "", "", IFERROR(UQR220 / SUMIFS(Aux_Totales!$N:$N, Aux_Totales!$F:$F, $F224, Aux_Totales!$A:$A, Aperturas!$A$2), 0))</f>
        <v/>
      </c>
      <c r="UQS224" s="21" t="str">
        <f>IF(UQS220 = "", "", IFERROR(UQS220 / SUMIFS(Aux_Totales!$N:$N, Aux_Totales!$F:$F, $F224, Aux_Totales!$A:$A, Aperturas!$A$2), 0))</f>
        <v/>
      </c>
      <c r="UQT224" s="21" t="str">
        <f>IF(UQT220 = "", "", IFERROR(UQT220 / SUMIFS(Aux_Totales!$N:$N, Aux_Totales!$F:$F, $F224, Aux_Totales!$A:$A, Aperturas!$A$2), 0))</f>
        <v/>
      </c>
      <c r="UQU224" s="21" t="str">
        <f>IF(UQU220 = "", "", IFERROR(UQU220 / SUMIFS(Aux_Totales!$N:$N, Aux_Totales!$F:$F, $F224, Aux_Totales!$A:$A, Aperturas!$A$2), 0))</f>
        <v/>
      </c>
      <c r="UQV224" s="21" t="str">
        <f>IF(UQV220 = "", "", IFERROR(UQV220 / SUMIFS(Aux_Totales!$N:$N, Aux_Totales!$F:$F, $F224, Aux_Totales!$A:$A, Aperturas!$A$2), 0))</f>
        <v/>
      </c>
      <c r="UQW224" s="21" t="str">
        <f>IF(UQW220 = "", "", IFERROR(UQW220 / SUMIFS(Aux_Totales!$N:$N, Aux_Totales!$F:$F, $F224, Aux_Totales!$A:$A, Aperturas!$A$2), 0))</f>
        <v/>
      </c>
      <c r="UQX224" s="21" t="str">
        <f>IF(UQX220 = "", "", IFERROR(UQX220 / SUMIFS(Aux_Totales!$N:$N, Aux_Totales!$F:$F, $F224, Aux_Totales!$A:$A, Aperturas!$A$2), 0))</f>
        <v/>
      </c>
      <c r="UQY224" s="21" t="str">
        <f>IF(UQY220 = "", "", IFERROR(UQY220 / SUMIFS(Aux_Totales!$N:$N, Aux_Totales!$F:$F, $F224, Aux_Totales!$A:$A, Aperturas!$A$2), 0))</f>
        <v/>
      </c>
      <c r="UQZ224" s="21" t="str">
        <f>IF(UQZ220 = "", "", IFERROR(UQZ220 / SUMIFS(Aux_Totales!$N:$N, Aux_Totales!$F:$F, $F224, Aux_Totales!$A:$A, Aperturas!$A$2), 0))</f>
        <v/>
      </c>
      <c r="URA224" s="21" t="str">
        <f>IF(URA220 = "", "", IFERROR(URA220 / SUMIFS(Aux_Totales!$N:$N, Aux_Totales!$F:$F, $F224, Aux_Totales!$A:$A, Aperturas!$A$2), 0))</f>
        <v/>
      </c>
      <c r="URB224" s="21" t="str">
        <f>IF(URB220 = "", "", IFERROR(URB220 / SUMIFS(Aux_Totales!$N:$N, Aux_Totales!$F:$F, $F224, Aux_Totales!$A:$A, Aperturas!$A$2), 0))</f>
        <v/>
      </c>
      <c r="URC224" s="21" t="str">
        <f>IF(URC220 = "", "", IFERROR(URC220 / SUMIFS(Aux_Totales!$N:$N, Aux_Totales!$F:$F, $F224, Aux_Totales!$A:$A, Aperturas!$A$2), 0))</f>
        <v/>
      </c>
      <c r="URD224" s="21" t="str">
        <f>IF(URD220 = "", "", IFERROR(URD220 / SUMIFS(Aux_Totales!$N:$N, Aux_Totales!$F:$F, $F224, Aux_Totales!$A:$A, Aperturas!$A$2), 0))</f>
        <v/>
      </c>
      <c r="URE224" s="21" t="str">
        <f>IF(URE220 = "", "", IFERROR(URE220 / SUMIFS(Aux_Totales!$N:$N, Aux_Totales!$F:$F, $F224, Aux_Totales!$A:$A, Aperturas!$A$2), 0))</f>
        <v/>
      </c>
      <c r="URF224" s="21" t="str">
        <f>IF(URF220 = "", "", IFERROR(URF220 / SUMIFS(Aux_Totales!$N:$N, Aux_Totales!$F:$F, $F224, Aux_Totales!$A:$A, Aperturas!$A$2), 0))</f>
        <v/>
      </c>
      <c r="URG224" s="21" t="str">
        <f>IF(URG220 = "", "", IFERROR(URG220 / SUMIFS(Aux_Totales!$N:$N, Aux_Totales!$F:$F, $F224, Aux_Totales!$A:$A, Aperturas!$A$2), 0))</f>
        <v/>
      </c>
      <c r="URH224" s="21" t="str">
        <f>IF(URH220 = "", "", IFERROR(URH220 / SUMIFS(Aux_Totales!$N:$N, Aux_Totales!$F:$F, $F224, Aux_Totales!$A:$A, Aperturas!$A$2), 0))</f>
        <v/>
      </c>
      <c r="URI224" s="21" t="str">
        <f>IF(URI220 = "", "", IFERROR(URI220 / SUMIFS(Aux_Totales!$N:$N, Aux_Totales!$F:$F, $F224, Aux_Totales!$A:$A, Aperturas!$A$2), 0))</f>
        <v/>
      </c>
      <c r="URJ224" s="21" t="str">
        <f>IF(URJ220 = "", "", IFERROR(URJ220 / SUMIFS(Aux_Totales!$N:$N, Aux_Totales!$F:$F, $F224, Aux_Totales!$A:$A, Aperturas!$A$2), 0))</f>
        <v/>
      </c>
      <c r="URK224" s="21" t="str">
        <f>IF(URK220 = "", "", IFERROR(URK220 / SUMIFS(Aux_Totales!$N:$N, Aux_Totales!$F:$F, $F224, Aux_Totales!$A:$A, Aperturas!$A$2), 0))</f>
        <v/>
      </c>
      <c r="URL224" s="21" t="str">
        <f>IF(URL220 = "", "", IFERROR(URL220 / SUMIFS(Aux_Totales!$N:$N, Aux_Totales!$F:$F, $F224, Aux_Totales!$A:$A, Aperturas!$A$2), 0))</f>
        <v/>
      </c>
      <c r="URM224" s="21" t="str">
        <f>IF(URM220 = "", "", IFERROR(URM220 / SUMIFS(Aux_Totales!$N:$N, Aux_Totales!$F:$F, $F224, Aux_Totales!$A:$A, Aperturas!$A$2), 0))</f>
        <v/>
      </c>
      <c r="URN224" s="21" t="str">
        <f>IF(URN220 = "", "", IFERROR(URN220 / SUMIFS(Aux_Totales!$N:$N, Aux_Totales!$F:$F, $F224, Aux_Totales!$A:$A, Aperturas!$A$2), 0))</f>
        <v/>
      </c>
      <c r="URO224" s="21" t="str">
        <f>IF(URO220 = "", "", IFERROR(URO220 / SUMIFS(Aux_Totales!$N:$N, Aux_Totales!$F:$F, $F224, Aux_Totales!$A:$A, Aperturas!$A$2), 0))</f>
        <v/>
      </c>
      <c r="URP224" s="21" t="str">
        <f>IF(URP220 = "", "", IFERROR(URP220 / SUMIFS(Aux_Totales!$N:$N, Aux_Totales!$F:$F, $F224, Aux_Totales!$A:$A, Aperturas!$A$2), 0))</f>
        <v/>
      </c>
      <c r="URQ224" s="21" t="str">
        <f>IF(URQ220 = "", "", IFERROR(URQ220 / SUMIFS(Aux_Totales!$N:$N, Aux_Totales!$F:$F, $F224, Aux_Totales!$A:$A, Aperturas!$A$2), 0))</f>
        <v/>
      </c>
      <c r="URR224" s="21" t="str">
        <f>IF(URR220 = "", "", IFERROR(URR220 / SUMIFS(Aux_Totales!$N:$N, Aux_Totales!$F:$F, $F224, Aux_Totales!$A:$A, Aperturas!$A$2), 0))</f>
        <v/>
      </c>
      <c r="URS224" s="21" t="str">
        <f>IF(URS220 = "", "", IFERROR(URS220 / SUMIFS(Aux_Totales!$N:$N, Aux_Totales!$F:$F, $F224, Aux_Totales!$A:$A, Aperturas!$A$2), 0))</f>
        <v/>
      </c>
      <c r="URT224" s="21" t="str">
        <f>IF(URT220 = "", "", IFERROR(URT220 / SUMIFS(Aux_Totales!$N:$N, Aux_Totales!$F:$F, $F224, Aux_Totales!$A:$A, Aperturas!$A$2), 0))</f>
        <v/>
      </c>
      <c r="URU224" s="21" t="str">
        <f>IF(URU220 = "", "", IFERROR(URU220 / SUMIFS(Aux_Totales!$N:$N, Aux_Totales!$F:$F, $F224, Aux_Totales!$A:$A, Aperturas!$A$2), 0))</f>
        <v/>
      </c>
      <c r="URV224" s="21" t="str">
        <f>IF(URV220 = "", "", IFERROR(URV220 / SUMIFS(Aux_Totales!$N:$N, Aux_Totales!$F:$F, $F224, Aux_Totales!$A:$A, Aperturas!$A$2), 0))</f>
        <v/>
      </c>
      <c r="URW224" s="21" t="str">
        <f>IF(URW220 = "", "", IFERROR(URW220 / SUMIFS(Aux_Totales!$N:$N, Aux_Totales!$F:$F, $F224, Aux_Totales!$A:$A, Aperturas!$A$2), 0))</f>
        <v/>
      </c>
      <c r="URX224" s="21" t="str">
        <f>IF(URX220 = "", "", IFERROR(URX220 / SUMIFS(Aux_Totales!$N:$N, Aux_Totales!$F:$F, $F224, Aux_Totales!$A:$A, Aperturas!$A$2), 0))</f>
        <v/>
      </c>
      <c r="URY224" s="21" t="str">
        <f>IF(URY220 = "", "", IFERROR(URY220 / SUMIFS(Aux_Totales!$N:$N, Aux_Totales!$F:$F, $F224, Aux_Totales!$A:$A, Aperturas!$A$2), 0))</f>
        <v/>
      </c>
      <c r="URZ224" s="21" t="str">
        <f>IF(URZ220 = "", "", IFERROR(URZ220 / SUMIFS(Aux_Totales!$N:$N, Aux_Totales!$F:$F, $F224, Aux_Totales!$A:$A, Aperturas!$A$2), 0))</f>
        <v/>
      </c>
      <c r="USA224" s="21" t="str">
        <f>IF(USA220 = "", "", IFERROR(USA220 / SUMIFS(Aux_Totales!$N:$N, Aux_Totales!$F:$F, $F224, Aux_Totales!$A:$A, Aperturas!$A$2), 0))</f>
        <v/>
      </c>
      <c r="USB224" s="21" t="str">
        <f>IF(USB220 = "", "", IFERROR(USB220 / SUMIFS(Aux_Totales!$N:$N, Aux_Totales!$F:$F, $F224, Aux_Totales!$A:$A, Aperturas!$A$2), 0))</f>
        <v/>
      </c>
      <c r="USC224" s="21" t="str">
        <f>IF(USC220 = "", "", IFERROR(USC220 / SUMIFS(Aux_Totales!$N:$N, Aux_Totales!$F:$F, $F224, Aux_Totales!$A:$A, Aperturas!$A$2), 0))</f>
        <v/>
      </c>
      <c r="USD224" s="21" t="str">
        <f>IF(USD220 = "", "", IFERROR(USD220 / SUMIFS(Aux_Totales!$N:$N, Aux_Totales!$F:$F, $F224, Aux_Totales!$A:$A, Aperturas!$A$2), 0))</f>
        <v/>
      </c>
      <c r="USE224" s="21" t="str">
        <f>IF(USE220 = "", "", IFERROR(USE220 / SUMIFS(Aux_Totales!$N:$N, Aux_Totales!$F:$F, $F224, Aux_Totales!$A:$A, Aperturas!$A$2), 0))</f>
        <v/>
      </c>
      <c r="USF224" s="21" t="str">
        <f>IF(USF220 = "", "", IFERROR(USF220 / SUMIFS(Aux_Totales!$N:$N, Aux_Totales!$F:$F, $F224, Aux_Totales!$A:$A, Aperturas!$A$2), 0))</f>
        <v/>
      </c>
      <c r="USG224" s="21" t="str">
        <f>IF(USG220 = "", "", IFERROR(USG220 / SUMIFS(Aux_Totales!$N:$N, Aux_Totales!$F:$F, $F224, Aux_Totales!$A:$A, Aperturas!$A$2), 0))</f>
        <v/>
      </c>
      <c r="USH224" s="21" t="str">
        <f>IF(USH220 = "", "", IFERROR(USH220 / SUMIFS(Aux_Totales!$N:$N, Aux_Totales!$F:$F, $F224, Aux_Totales!$A:$A, Aperturas!$A$2), 0))</f>
        <v/>
      </c>
      <c r="USI224" s="21" t="str">
        <f>IF(USI220 = "", "", IFERROR(USI220 / SUMIFS(Aux_Totales!$N:$N, Aux_Totales!$F:$F, $F224, Aux_Totales!$A:$A, Aperturas!$A$2), 0))</f>
        <v/>
      </c>
      <c r="USJ224" s="21" t="str">
        <f>IF(USJ220 = "", "", IFERROR(USJ220 / SUMIFS(Aux_Totales!$N:$N, Aux_Totales!$F:$F, $F224, Aux_Totales!$A:$A, Aperturas!$A$2), 0))</f>
        <v/>
      </c>
      <c r="USK224" s="21" t="str">
        <f>IF(USK220 = "", "", IFERROR(USK220 / SUMIFS(Aux_Totales!$N:$N, Aux_Totales!$F:$F, $F224, Aux_Totales!$A:$A, Aperturas!$A$2), 0))</f>
        <v/>
      </c>
      <c r="USL224" s="21" t="str">
        <f>IF(USL220 = "", "", IFERROR(USL220 / SUMIFS(Aux_Totales!$N:$N, Aux_Totales!$F:$F, $F224, Aux_Totales!$A:$A, Aperturas!$A$2), 0))</f>
        <v/>
      </c>
      <c r="USM224" s="21" t="str">
        <f>IF(USM220 = "", "", IFERROR(USM220 / SUMIFS(Aux_Totales!$N:$N, Aux_Totales!$F:$F, $F224, Aux_Totales!$A:$A, Aperturas!$A$2), 0))</f>
        <v/>
      </c>
      <c r="USN224" s="21" t="str">
        <f>IF(USN220 = "", "", IFERROR(USN220 / SUMIFS(Aux_Totales!$N:$N, Aux_Totales!$F:$F, $F224, Aux_Totales!$A:$A, Aperturas!$A$2), 0))</f>
        <v/>
      </c>
      <c r="USO224" s="21" t="str">
        <f>IF(USO220 = "", "", IFERROR(USO220 / SUMIFS(Aux_Totales!$N:$N, Aux_Totales!$F:$F, $F224, Aux_Totales!$A:$A, Aperturas!$A$2), 0))</f>
        <v/>
      </c>
      <c r="USP224" s="21" t="str">
        <f>IF(USP220 = "", "", IFERROR(USP220 / SUMIFS(Aux_Totales!$N:$N, Aux_Totales!$F:$F, $F224, Aux_Totales!$A:$A, Aperturas!$A$2), 0))</f>
        <v/>
      </c>
      <c r="USQ224" s="21" t="str">
        <f>IF(USQ220 = "", "", IFERROR(USQ220 / SUMIFS(Aux_Totales!$N:$N, Aux_Totales!$F:$F, $F224, Aux_Totales!$A:$A, Aperturas!$A$2), 0))</f>
        <v/>
      </c>
      <c r="USR224" s="21" t="str">
        <f>IF(USR220 = "", "", IFERROR(USR220 / SUMIFS(Aux_Totales!$N:$N, Aux_Totales!$F:$F, $F224, Aux_Totales!$A:$A, Aperturas!$A$2), 0))</f>
        <v/>
      </c>
      <c r="USS224" s="21" t="str">
        <f>IF(USS220 = "", "", IFERROR(USS220 / SUMIFS(Aux_Totales!$N:$N, Aux_Totales!$F:$F, $F224, Aux_Totales!$A:$A, Aperturas!$A$2), 0))</f>
        <v/>
      </c>
      <c r="UST224" s="21" t="str">
        <f>IF(UST220 = "", "", IFERROR(UST220 / SUMIFS(Aux_Totales!$N:$N, Aux_Totales!$F:$F, $F224, Aux_Totales!$A:$A, Aperturas!$A$2), 0))</f>
        <v/>
      </c>
      <c r="USU224" s="21" t="str">
        <f>IF(USU220 = "", "", IFERROR(USU220 / SUMIFS(Aux_Totales!$N:$N, Aux_Totales!$F:$F, $F224, Aux_Totales!$A:$A, Aperturas!$A$2), 0))</f>
        <v/>
      </c>
      <c r="USV224" s="21" t="str">
        <f>IF(USV220 = "", "", IFERROR(USV220 / SUMIFS(Aux_Totales!$N:$N, Aux_Totales!$F:$F, $F224, Aux_Totales!$A:$A, Aperturas!$A$2), 0))</f>
        <v/>
      </c>
      <c r="USW224" s="21" t="str">
        <f>IF(USW220 = "", "", IFERROR(USW220 / SUMIFS(Aux_Totales!$N:$N, Aux_Totales!$F:$F, $F224, Aux_Totales!$A:$A, Aperturas!$A$2), 0))</f>
        <v/>
      </c>
      <c r="USX224" s="21" t="str">
        <f>IF(USX220 = "", "", IFERROR(USX220 / SUMIFS(Aux_Totales!$N:$N, Aux_Totales!$F:$F, $F224, Aux_Totales!$A:$A, Aperturas!$A$2), 0))</f>
        <v/>
      </c>
      <c r="USY224" s="21" t="str">
        <f>IF(USY220 = "", "", IFERROR(USY220 / SUMIFS(Aux_Totales!$N:$N, Aux_Totales!$F:$F, $F224, Aux_Totales!$A:$A, Aperturas!$A$2), 0))</f>
        <v/>
      </c>
      <c r="USZ224" s="21" t="str">
        <f>IF(USZ220 = "", "", IFERROR(USZ220 / SUMIFS(Aux_Totales!$N:$N, Aux_Totales!$F:$F, $F224, Aux_Totales!$A:$A, Aperturas!$A$2), 0))</f>
        <v/>
      </c>
      <c r="UTA224" s="21" t="str">
        <f>IF(UTA220 = "", "", IFERROR(UTA220 / SUMIFS(Aux_Totales!$N:$N, Aux_Totales!$F:$F, $F224, Aux_Totales!$A:$A, Aperturas!$A$2), 0))</f>
        <v/>
      </c>
      <c r="UTB224" s="21" t="str">
        <f>IF(UTB220 = "", "", IFERROR(UTB220 / SUMIFS(Aux_Totales!$N:$N, Aux_Totales!$F:$F, $F224, Aux_Totales!$A:$A, Aperturas!$A$2), 0))</f>
        <v/>
      </c>
      <c r="UTC224" s="21" t="str">
        <f>IF(UTC220 = "", "", IFERROR(UTC220 / SUMIFS(Aux_Totales!$N:$N, Aux_Totales!$F:$F, $F224, Aux_Totales!$A:$A, Aperturas!$A$2), 0))</f>
        <v/>
      </c>
      <c r="UTD224" s="21" t="str">
        <f>IF(UTD220 = "", "", IFERROR(UTD220 / SUMIFS(Aux_Totales!$N:$N, Aux_Totales!$F:$F, $F224, Aux_Totales!$A:$A, Aperturas!$A$2), 0))</f>
        <v/>
      </c>
      <c r="UTE224" s="21" t="str">
        <f>IF(UTE220 = "", "", IFERROR(UTE220 / SUMIFS(Aux_Totales!$N:$N, Aux_Totales!$F:$F, $F224, Aux_Totales!$A:$A, Aperturas!$A$2), 0))</f>
        <v/>
      </c>
      <c r="UTF224" s="21" t="str">
        <f>IF(UTF220 = "", "", IFERROR(UTF220 / SUMIFS(Aux_Totales!$N:$N, Aux_Totales!$F:$F, $F224, Aux_Totales!$A:$A, Aperturas!$A$2), 0))</f>
        <v/>
      </c>
      <c r="UTG224" s="21" t="str">
        <f>IF(UTG220 = "", "", IFERROR(UTG220 / SUMIFS(Aux_Totales!$N:$N, Aux_Totales!$F:$F, $F224, Aux_Totales!$A:$A, Aperturas!$A$2), 0))</f>
        <v/>
      </c>
      <c r="UTH224" s="21" t="str">
        <f>IF(UTH220 = "", "", IFERROR(UTH220 / SUMIFS(Aux_Totales!$N:$N, Aux_Totales!$F:$F, $F224, Aux_Totales!$A:$A, Aperturas!$A$2), 0))</f>
        <v/>
      </c>
      <c r="UTI224" s="21" t="str">
        <f>IF(UTI220 = "", "", IFERROR(UTI220 / SUMIFS(Aux_Totales!$N:$N, Aux_Totales!$F:$F, $F224, Aux_Totales!$A:$A, Aperturas!$A$2), 0))</f>
        <v/>
      </c>
      <c r="UTJ224" s="21" t="str">
        <f>IF(UTJ220 = "", "", IFERROR(UTJ220 / SUMIFS(Aux_Totales!$N:$N, Aux_Totales!$F:$F, $F224, Aux_Totales!$A:$A, Aperturas!$A$2), 0))</f>
        <v/>
      </c>
      <c r="UTK224" s="21" t="str">
        <f>IF(UTK220 = "", "", IFERROR(UTK220 / SUMIFS(Aux_Totales!$N:$N, Aux_Totales!$F:$F, $F224, Aux_Totales!$A:$A, Aperturas!$A$2), 0))</f>
        <v/>
      </c>
      <c r="UTL224" s="21" t="str">
        <f>IF(UTL220 = "", "", IFERROR(UTL220 / SUMIFS(Aux_Totales!$N:$N, Aux_Totales!$F:$F, $F224, Aux_Totales!$A:$A, Aperturas!$A$2), 0))</f>
        <v/>
      </c>
      <c r="UTM224" s="21" t="str">
        <f>IF(UTM220 = "", "", IFERROR(UTM220 / SUMIFS(Aux_Totales!$N:$N, Aux_Totales!$F:$F, $F224, Aux_Totales!$A:$A, Aperturas!$A$2), 0))</f>
        <v/>
      </c>
      <c r="UTN224" s="21" t="str">
        <f>IF(UTN220 = "", "", IFERROR(UTN220 / SUMIFS(Aux_Totales!$N:$N, Aux_Totales!$F:$F, $F224, Aux_Totales!$A:$A, Aperturas!$A$2), 0))</f>
        <v/>
      </c>
      <c r="UTO224" s="21" t="str">
        <f>IF(UTO220 = "", "", IFERROR(UTO220 / SUMIFS(Aux_Totales!$N:$N, Aux_Totales!$F:$F, $F224, Aux_Totales!$A:$A, Aperturas!$A$2), 0))</f>
        <v/>
      </c>
      <c r="UTP224" s="21" t="str">
        <f>IF(UTP220 = "", "", IFERROR(UTP220 / SUMIFS(Aux_Totales!$N:$N, Aux_Totales!$F:$F, $F224, Aux_Totales!$A:$A, Aperturas!$A$2), 0))</f>
        <v/>
      </c>
      <c r="UTQ224" s="21" t="str">
        <f>IF(UTQ220 = "", "", IFERROR(UTQ220 / SUMIFS(Aux_Totales!$N:$N, Aux_Totales!$F:$F, $F224, Aux_Totales!$A:$A, Aperturas!$A$2), 0))</f>
        <v/>
      </c>
      <c r="UTR224" s="21" t="str">
        <f>IF(UTR220 = "", "", IFERROR(UTR220 / SUMIFS(Aux_Totales!$N:$N, Aux_Totales!$F:$F, $F224, Aux_Totales!$A:$A, Aperturas!$A$2), 0))</f>
        <v/>
      </c>
      <c r="UTS224" s="21" t="str">
        <f>IF(UTS220 = "", "", IFERROR(UTS220 / SUMIFS(Aux_Totales!$N:$N, Aux_Totales!$F:$F, $F224, Aux_Totales!$A:$A, Aperturas!$A$2), 0))</f>
        <v/>
      </c>
      <c r="UTT224" s="21" t="str">
        <f>IF(UTT220 = "", "", IFERROR(UTT220 / SUMIFS(Aux_Totales!$N:$N, Aux_Totales!$F:$F, $F224, Aux_Totales!$A:$A, Aperturas!$A$2), 0))</f>
        <v/>
      </c>
      <c r="UTU224" s="21" t="str">
        <f>IF(UTU220 = "", "", IFERROR(UTU220 / SUMIFS(Aux_Totales!$N:$N, Aux_Totales!$F:$F, $F224, Aux_Totales!$A:$A, Aperturas!$A$2), 0))</f>
        <v/>
      </c>
      <c r="UTV224" s="21" t="str">
        <f>IF(UTV220 = "", "", IFERROR(UTV220 / SUMIFS(Aux_Totales!$N:$N, Aux_Totales!$F:$F, $F224, Aux_Totales!$A:$A, Aperturas!$A$2), 0))</f>
        <v/>
      </c>
      <c r="UTW224" s="21" t="str">
        <f>IF(UTW220 = "", "", IFERROR(UTW220 / SUMIFS(Aux_Totales!$N:$N, Aux_Totales!$F:$F, $F224, Aux_Totales!$A:$A, Aperturas!$A$2), 0))</f>
        <v/>
      </c>
      <c r="UTX224" s="21" t="str">
        <f>IF(UTX220 = "", "", IFERROR(UTX220 / SUMIFS(Aux_Totales!$N:$N, Aux_Totales!$F:$F, $F224, Aux_Totales!$A:$A, Aperturas!$A$2), 0))</f>
        <v/>
      </c>
      <c r="UTY224" s="21" t="str">
        <f>IF(UTY220 = "", "", IFERROR(UTY220 / SUMIFS(Aux_Totales!$N:$N, Aux_Totales!$F:$F, $F224, Aux_Totales!$A:$A, Aperturas!$A$2), 0))</f>
        <v/>
      </c>
      <c r="UTZ224" s="21" t="str">
        <f>IF(UTZ220 = "", "", IFERROR(UTZ220 / SUMIFS(Aux_Totales!$N:$N, Aux_Totales!$F:$F, $F224, Aux_Totales!$A:$A, Aperturas!$A$2), 0))</f>
        <v/>
      </c>
      <c r="UUA224" s="21" t="str">
        <f>IF(UUA220 = "", "", IFERROR(UUA220 / SUMIFS(Aux_Totales!$N:$N, Aux_Totales!$F:$F, $F224, Aux_Totales!$A:$A, Aperturas!$A$2), 0))</f>
        <v/>
      </c>
      <c r="UUB224" s="21" t="str">
        <f>IF(UUB220 = "", "", IFERROR(UUB220 / SUMIFS(Aux_Totales!$N:$N, Aux_Totales!$F:$F, $F224, Aux_Totales!$A:$A, Aperturas!$A$2), 0))</f>
        <v/>
      </c>
      <c r="UUC224" s="21" t="str">
        <f>IF(UUC220 = "", "", IFERROR(UUC220 / SUMIFS(Aux_Totales!$N:$N, Aux_Totales!$F:$F, $F224, Aux_Totales!$A:$A, Aperturas!$A$2), 0))</f>
        <v/>
      </c>
      <c r="UUD224" s="21" t="str">
        <f>IF(UUD220 = "", "", IFERROR(UUD220 / SUMIFS(Aux_Totales!$N:$N, Aux_Totales!$F:$F, $F224, Aux_Totales!$A:$A, Aperturas!$A$2), 0))</f>
        <v/>
      </c>
      <c r="UUE224" s="21" t="str">
        <f>IF(UUE220 = "", "", IFERROR(UUE220 / SUMIFS(Aux_Totales!$N:$N, Aux_Totales!$F:$F, $F224, Aux_Totales!$A:$A, Aperturas!$A$2), 0))</f>
        <v/>
      </c>
      <c r="UUF224" s="21" t="str">
        <f>IF(UUF220 = "", "", IFERROR(UUF220 / SUMIFS(Aux_Totales!$N:$N, Aux_Totales!$F:$F, $F224, Aux_Totales!$A:$A, Aperturas!$A$2), 0))</f>
        <v/>
      </c>
      <c r="UUG224" s="21" t="str">
        <f>IF(UUG220 = "", "", IFERROR(UUG220 / SUMIFS(Aux_Totales!$N:$N, Aux_Totales!$F:$F, $F224, Aux_Totales!$A:$A, Aperturas!$A$2), 0))</f>
        <v/>
      </c>
      <c r="UUH224" s="21" t="str">
        <f>IF(UUH220 = "", "", IFERROR(UUH220 / SUMIFS(Aux_Totales!$N:$N, Aux_Totales!$F:$F, $F224, Aux_Totales!$A:$A, Aperturas!$A$2), 0))</f>
        <v/>
      </c>
      <c r="UUI224" s="21" t="str">
        <f>IF(UUI220 = "", "", IFERROR(UUI220 / SUMIFS(Aux_Totales!$N:$N, Aux_Totales!$F:$F, $F224, Aux_Totales!$A:$A, Aperturas!$A$2), 0))</f>
        <v/>
      </c>
      <c r="UUJ224" s="21" t="str">
        <f>IF(UUJ220 = "", "", IFERROR(UUJ220 / SUMIFS(Aux_Totales!$N:$N, Aux_Totales!$F:$F, $F224, Aux_Totales!$A:$A, Aperturas!$A$2), 0))</f>
        <v/>
      </c>
      <c r="UUK224" s="21" t="str">
        <f>IF(UUK220 = "", "", IFERROR(UUK220 / SUMIFS(Aux_Totales!$N:$N, Aux_Totales!$F:$F, $F224, Aux_Totales!$A:$A, Aperturas!$A$2), 0))</f>
        <v/>
      </c>
      <c r="UUL224" s="21" t="str">
        <f>IF(UUL220 = "", "", IFERROR(UUL220 / SUMIFS(Aux_Totales!$N:$N, Aux_Totales!$F:$F, $F224, Aux_Totales!$A:$A, Aperturas!$A$2), 0))</f>
        <v/>
      </c>
      <c r="UUM224" s="21" t="str">
        <f>IF(UUM220 = "", "", IFERROR(UUM220 / SUMIFS(Aux_Totales!$N:$N, Aux_Totales!$F:$F, $F224, Aux_Totales!$A:$A, Aperturas!$A$2), 0))</f>
        <v/>
      </c>
      <c r="UUN224" s="21" t="str">
        <f>IF(UUN220 = "", "", IFERROR(UUN220 / SUMIFS(Aux_Totales!$N:$N, Aux_Totales!$F:$F, $F224, Aux_Totales!$A:$A, Aperturas!$A$2), 0))</f>
        <v/>
      </c>
      <c r="UUO224" s="21" t="str">
        <f>IF(UUO220 = "", "", IFERROR(UUO220 / SUMIFS(Aux_Totales!$N:$N, Aux_Totales!$F:$F, $F224, Aux_Totales!$A:$A, Aperturas!$A$2), 0))</f>
        <v/>
      </c>
      <c r="UUP224" s="21" t="str">
        <f>IF(UUP220 = "", "", IFERROR(UUP220 / SUMIFS(Aux_Totales!$N:$N, Aux_Totales!$F:$F, $F224, Aux_Totales!$A:$A, Aperturas!$A$2), 0))</f>
        <v/>
      </c>
      <c r="UUQ224" s="21" t="str">
        <f>IF(UUQ220 = "", "", IFERROR(UUQ220 / SUMIFS(Aux_Totales!$N:$N, Aux_Totales!$F:$F, $F224, Aux_Totales!$A:$A, Aperturas!$A$2), 0))</f>
        <v/>
      </c>
      <c r="UUR224" s="21" t="str">
        <f>IF(UUR220 = "", "", IFERROR(UUR220 / SUMIFS(Aux_Totales!$N:$N, Aux_Totales!$F:$F, $F224, Aux_Totales!$A:$A, Aperturas!$A$2), 0))</f>
        <v/>
      </c>
      <c r="UUS224" s="21" t="str">
        <f>IF(UUS220 = "", "", IFERROR(UUS220 / SUMIFS(Aux_Totales!$N:$N, Aux_Totales!$F:$F, $F224, Aux_Totales!$A:$A, Aperturas!$A$2), 0))</f>
        <v/>
      </c>
      <c r="UUT224" s="21" t="str">
        <f>IF(UUT220 = "", "", IFERROR(UUT220 / SUMIFS(Aux_Totales!$N:$N, Aux_Totales!$F:$F, $F224, Aux_Totales!$A:$A, Aperturas!$A$2), 0))</f>
        <v/>
      </c>
      <c r="UUU224" s="21" t="str">
        <f>IF(UUU220 = "", "", IFERROR(UUU220 / SUMIFS(Aux_Totales!$N:$N, Aux_Totales!$F:$F, $F224, Aux_Totales!$A:$A, Aperturas!$A$2), 0))</f>
        <v/>
      </c>
      <c r="UUV224" s="21" t="str">
        <f>IF(UUV220 = "", "", IFERROR(UUV220 / SUMIFS(Aux_Totales!$N:$N, Aux_Totales!$F:$F, $F224, Aux_Totales!$A:$A, Aperturas!$A$2), 0))</f>
        <v/>
      </c>
      <c r="UUW224" s="21" t="str">
        <f>IF(UUW220 = "", "", IFERROR(UUW220 / SUMIFS(Aux_Totales!$N:$N, Aux_Totales!$F:$F, $F224, Aux_Totales!$A:$A, Aperturas!$A$2), 0))</f>
        <v/>
      </c>
      <c r="UUX224" s="21" t="str">
        <f>IF(UUX220 = "", "", IFERROR(UUX220 / SUMIFS(Aux_Totales!$N:$N, Aux_Totales!$F:$F, $F224, Aux_Totales!$A:$A, Aperturas!$A$2), 0))</f>
        <v/>
      </c>
      <c r="UUY224" s="21" t="str">
        <f>IF(UUY220 = "", "", IFERROR(UUY220 / SUMIFS(Aux_Totales!$N:$N, Aux_Totales!$F:$F, $F224, Aux_Totales!$A:$A, Aperturas!$A$2), 0))</f>
        <v/>
      </c>
      <c r="UUZ224" s="21" t="str">
        <f>IF(UUZ220 = "", "", IFERROR(UUZ220 / SUMIFS(Aux_Totales!$N:$N, Aux_Totales!$F:$F, $F224, Aux_Totales!$A:$A, Aperturas!$A$2), 0))</f>
        <v/>
      </c>
      <c r="UVA224" s="21" t="str">
        <f>IF(UVA220 = "", "", IFERROR(UVA220 / SUMIFS(Aux_Totales!$N:$N, Aux_Totales!$F:$F, $F224, Aux_Totales!$A:$A, Aperturas!$A$2), 0))</f>
        <v/>
      </c>
      <c r="UVB224" s="21" t="str">
        <f>IF(UVB220 = "", "", IFERROR(UVB220 / SUMIFS(Aux_Totales!$N:$N, Aux_Totales!$F:$F, $F224, Aux_Totales!$A:$A, Aperturas!$A$2), 0))</f>
        <v/>
      </c>
      <c r="UVC224" s="21" t="str">
        <f>IF(UVC220 = "", "", IFERROR(UVC220 / SUMIFS(Aux_Totales!$N:$N, Aux_Totales!$F:$F, $F224, Aux_Totales!$A:$A, Aperturas!$A$2), 0))</f>
        <v/>
      </c>
      <c r="UVD224" s="21" t="str">
        <f>IF(UVD220 = "", "", IFERROR(UVD220 / SUMIFS(Aux_Totales!$N:$N, Aux_Totales!$F:$F, $F224, Aux_Totales!$A:$A, Aperturas!$A$2), 0))</f>
        <v/>
      </c>
      <c r="UVE224" s="21" t="str">
        <f>IF(UVE220 = "", "", IFERROR(UVE220 / SUMIFS(Aux_Totales!$N:$N, Aux_Totales!$F:$F, $F224, Aux_Totales!$A:$A, Aperturas!$A$2), 0))</f>
        <v/>
      </c>
      <c r="UVF224" s="21" t="str">
        <f>IF(UVF220 = "", "", IFERROR(UVF220 / SUMIFS(Aux_Totales!$N:$N, Aux_Totales!$F:$F, $F224, Aux_Totales!$A:$A, Aperturas!$A$2), 0))</f>
        <v/>
      </c>
      <c r="UVG224" s="21" t="str">
        <f>IF(UVG220 = "", "", IFERROR(UVG220 / SUMIFS(Aux_Totales!$N:$N, Aux_Totales!$F:$F, $F224, Aux_Totales!$A:$A, Aperturas!$A$2), 0))</f>
        <v/>
      </c>
      <c r="UVH224" s="21" t="str">
        <f>IF(UVH220 = "", "", IFERROR(UVH220 / SUMIFS(Aux_Totales!$N:$N, Aux_Totales!$F:$F, $F224, Aux_Totales!$A:$A, Aperturas!$A$2), 0))</f>
        <v/>
      </c>
      <c r="UVI224" s="21" t="str">
        <f>IF(UVI220 = "", "", IFERROR(UVI220 / SUMIFS(Aux_Totales!$N:$N, Aux_Totales!$F:$F, $F224, Aux_Totales!$A:$A, Aperturas!$A$2), 0))</f>
        <v/>
      </c>
      <c r="UVJ224" s="21" t="str">
        <f>IF(UVJ220 = "", "", IFERROR(UVJ220 / SUMIFS(Aux_Totales!$N:$N, Aux_Totales!$F:$F, $F224, Aux_Totales!$A:$A, Aperturas!$A$2), 0))</f>
        <v/>
      </c>
      <c r="UVK224" s="21" t="str">
        <f>IF(UVK220 = "", "", IFERROR(UVK220 / SUMIFS(Aux_Totales!$N:$N, Aux_Totales!$F:$F, $F224, Aux_Totales!$A:$A, Aperturas!$A$2), 0))</f>
        <v/>
      </c>
      <c r="UVL224" s="21" t="str">
        <f>IF(UVL220 = "", "", IFERROR(UVL220 / SUMIFS(Aux_Totales!$N:$N, Aux_Totales!$F:$F, $F224, Aux_Totales!$A:$A, Aperturas!$A$2), 0))</f>
        <v/>
      </c>
      <c r="UVM224" s="21" t="str">
        <f>IF(UVM220 = "", "", IFERROR(UVM220 / SUMIFS(Aux_Totales!$N:$N, Aux_Totales!$F:$F, $F224, Aux_Totales!$A:$A, Aperturas!$A$2), 0))</f>
        <v/>
      </c>
      <c r="UVN224" s="21" t="str">
        <f>IF(UVN220 = "", "", IFERROR(UVN220 / SUMIFS(Aux_Totales!$N:$N, Aux_Totales!$F:$F, $F224, Aux_Totales!$A:$A, Aperturas!$A$2), 0))</f>
        <v/>
      </c>
      <c r="UVO224" s="21" t="str">
        <f>IF(UVO220 = "", "", IFERROR(UVO220 / SUMIFS(Aux_Totales!$N:$N, Aux_Totales!$F:$F, $F224, Aux_Totales!$A:$A, Aperturas!$A$2), 0))</f>
        <v/>
      </c>
      <c r="UVP224" s="21" t="str">
        <f>IF(UVP220 = "", "", IFERROR(UVP220 / SUMIFS(Aux_Totales!$N:$N, Aux_Totales!$F:$F, $F224, Aux_Totales!$A:$A, Aperturas!$A$2), 0))</f>
        <v/>
      </c>
      <c r="UVQ224" s="21" t="str">
        <f>IF(UVQ220 = "", "", IFERROR(UVQ220 / SUMIFS(Aux_Totales!$N:$N, Aux_Totales!$F:$F, $F224, Aux_Totales!$A:$A, Aperturas!$A$2), 0))</f>
        <v/>
      </c>
      <c r="UVR224" s="21" t="str">
        <f>IF(UVR220 = "", "", IFERROR(UVR220 / SUMIFS(Aux_Totales!$N:$N, Aux_Totales!$F:$F, $F224, Aux_Totales!$A:$A, Aperturas!$A$2), 0))</f>
        <v/>
      </c>
      <c r="UVS224" s="21" t="str">
        <f>IF(UVS220 = "", "", IFERROR(UVS220 / SUMIFS(Aux_Totales!$N:$N, Aux_Totales!$F:$F, $F224, Aux_Totales!$A:$A, Aperturas!$A$2), 0))</f>
        <v/>
      </c>
      <c r="UVT224" s="21" t="str">
        <f>IF(UVT220 = "", "", IFERROR(UVT220 / SUMIFS(Aux_Totales!$N:$N, Aux_Totales!$F:$F, $F224, Aux_Totales!$A:$A, Aperturas!$A$2), 0))</f>
        <v/>
      </c>
      <c r="UVU224" s="21" t="str">
        <f>IF(UVU220 = "", "", IFERROR(UVU220 / SUMIFS(Aux_Totales!$N:$N, Aux_Totales!$F:$F, $F224, Aux_Totales!$A:$A, Aperturas!$A$2), 0))</f>
        <v/>
      </c>
      <c r="UVV224" s="21" t="str">
        <f>IF(UVV220 = "", "", IFERROR(UVV220 / SUMIFS(Aux_Totales!$N:$N, Aux_Totales!$F:$F, $F224, Aux_Totales!$A:$A, Aperturas!$A$2), 0))</f>
        <v/>
      </c>
      <c r="UVW224" s="21" t="str">
        <f>IF(UVW220 = "", "", IFERROR(UVW220 / SUMIFS(Aux_Totales!$N:$N, Aux_Totales!$F:$F, $F224, Aux_Totales!$A:$A, Aperturas!$A$2), 0))</f>
        <v/>
      </c>
      <c r="UVX224" s="21" t="str">
        <f>IF(UVX220 = "", "", IFERROR(UVX220 / SUMIFS(Aux_Totales!$N:$N, Aux_Totales!$F:$F, $F224, Aux_Totales!$A:$A, Aperturas!$A$2), 0))</f>
        <v/>
      </c>
      <c r="UVY224" s="21" t="str">
        <f>IF(UVY220 = "", "", IFERROR(UVY220 / SUMIFS(Aux_Totales!$N:$N, Aux_Totales!$F:$F, $F224, Aux_Totales!$A:$A, Aperturas!$A$2), 0))</f>
        <v/>
      </c>
      <c r="UVZ224" s="21" t="str">
        <f>IF(UVZ220 = "", "", IFERROR(UVZ220 / SUMIFS(Aux_Totales!$N:$N, Aux_Totales!$F:$F, $F224, Aux_Totales!$A:$A, Aperturas!$A$2), 0))</f>
        <v/>
      </c>
      <c r="UWA224" s="21" t="str">
        <f>IF(UWA220 = "", "", IFERROR(UWA220 / SUMIFS(Aux_Totales!$N:$N, Aux_Totales!$F:$F, $F224, Aux_Totales!$A:$A, Aperturas!$A$2), 0))</f>
        <v/>
      </c>
      <c r="UWB224" s="21" t="str">
        <f>IF(UWB220 = "", "", IFERROR(UWB220 / SUMIFS(Aux_Totales!$N:$N, Aux_Totales!$F:$F, $F224, Aux_Totales!$A:$A, Aperturas!$A$2), 0))</f>
        <v/>
      </c>
      <c r="UWC224" s="21" t="str">
        <f>IF(UWC220 = "", "", IFERROR(UWC220 / SUMIFS(Aux_Totales!$N:$N, Aux_Totales!$F:$F, $F224, Aux_Totales!$A:$A, Aperturas!$A$2), 0))</f>
        <v/>
      </c>
      <c r="UWD224" s="21" t="str">
        <f>IF(UWD220 = "", "", IFERROR(UWD220 / SUMIFS(Aux_Totales!$N:$N, Aux_Totales!$F:$F, $F224, Aux_Totales!$A:$A, Aperturas!$A$2), 0))</f>
        <v/>
      </c>
      <c r="UWE224" s="21" t="str">
        <f>IF(UWE220 = "", "", IFERROR(UWE220 / SUMIFS(Aux_Totales!$N:$N, Aux_Totales!$F:$F, $F224, Aux_Totales!$A:$A, Aperturas!$A$2), 0))</f>
        <v/>
      </c>
      <c r="UWF224" s="21" t="str">
        <f>IF(UWF220 = "", "", IFERROR(UWF220 / SUMIFS(Aux_Totales!$N:$N, Aux_Totales!$F:$F, $F224, Aux_Totales!$A:$A, Aperturas!$A$2), 0))</f>
        <v/>
      </c>
      <c r="UWG224" s="21" t="str">
        <f>IF(UWG220 = "", "", IFERROR(UWG220 / SUMIFS(Aux_Totales!$N:$N, Aux_Totales!$F:$F, $F224, Aux_Totales!$A:$A, Aperturas!$A$2), 0))</f>
        <v/>
      </c>
      <c r="UWH224" s="21" t="str">
        <f>IF(UWH220 = "", "", IFERROR(UWH220 / SUMIFS(Aux_Totales!$N:$N, Aux_Totales!$F:$F, $F224, Aux_Totales!$A:$A, Aperturas!$A$2), 0))</f>
        <v/>
      </c>
      <c r="UWI224" s="21" t="str">
        <f>IF(UWI220 = "", "", IFERROR(UWI220 / SUMIFS(Aux_Totales!$N:$N, Aux_Totales!$F:$F, $F224, Aux_Totales!$A:$A, Aperturas!$A$2), 0))</f>
        <v/>
      </c>
      <c r="UWJ224" s="21" t="str">
        <f>IF(UWJ220 = "", "", IFERROR(UWJ220 / SUMIFS(Aux_Totales!$N:$N, Aux_Totales!$F:$F, $F224, Aux_Totales!$A:$A, Aperturas!$A$2), 0))</f>
        <v/>
      </c>
      <c r="UWK224" s="21" t="str">
        <f>IF(UWK220 = "", "", IFERROR(UWK220 / SUMIFS(Aux_Totales!$N:$N, Aux_Totales!$F:$F, $F224, Aux_Totales!$A:$A, Aperturas!$A$2), 0))</f>
        <v/>
      </c>
      <c r="UWL224" s="21" t="str">
        <f>IF(UWL220 = "", "", IFERROR(UWL220 / SUMIFS(Aux_Totales!$N:$N, Aux_Totales!$F:$F, $F224, Aux_Totales!$A:$A, Aperturas!$A$2), 0))</f>
        <v/>
      </c>
      <c r="UWM224" s="21" t="str">
        <f>IF(UWM220 = "", "", IFERROR(UWM220 / SUMIFS(Aux_Totales!$N:$N, Aux_Totales!$F:$F, $F224, Aux_Totales!$A:$A, Aperturas!$A$2), 0))</f>
        <v/>
      </c>
      <c r="UWN224" s="21" t="str">
        <f>IF(UWN220 = "", "", IFERROR(UWN220 / SUMIFS(Aux_Totales!$N:$N, Aux_Totales!$F:$F, $F224, Aux_Totales!$A:$A, Aperturas!$A$2), 0))</f>
        <v/>
      </c>
      <c r="UWO224" s="21" t="str">
        <f>IF(UWO220 = "", "", IFERROR(UWO220 / SUMIFS(Aux_Totales!$N:$N, Aux_Totales!$F:$F, $F224, Aux_Totales!$A:$A, Aperturas!$A$2), 0))</f>
        <v/>
      </c>
      <c r="UWP224" s="21" t="str">
        <f>IF(UWP220 = "", "", IFERROR(UWP220 / SUMIFS(Aux_Totales!$N:$N, Aux_Totales!$F:$F, $F224, Aux_Totales!$A:$A, Aperturas!$A$2), 0))</f>
        <v/>
      </c>
      <c r="UWQ224" s="21" t="str">
        <f>IF(UWQ220 = "", "", IFERROR(UWQ220 / SUMIFS(Aux_Totales!$N:$N, Aux_Totales!$F:$F, $F224, Aux_Totales!$A:$A, Aperturas!$A$2), 0))</f>
        <v/>
      </c>
      <c r="UWR224" s="21" t="str">
        <f>IF(UWR220 = "", "", IFERROR(UWR220 / SUMIFS(Aux_Totales!$N:$N, Aux_Totales!$F:$F, $F224, Aux_Totales!$A:$A, Aperturas!$A$2), 0))</f>
        <v/>
      </c>
      <c r="UWS224" s="21" t="str">
        <f>IF(UWS220 = "", "", IFERROR(UWS220 / SUMIFS(Aux_Totales!$N:$N, Aux_Totales!$F:$F, $F224, Aux_Totales!$A:$A, Aperturas!$A$2), 0))</f>
        <v/>
      </c>
      <c r="UWT224" s="21" t="str">
        <f>IF(UWT220 = "", "", IFERROR(UWT220 / SUMIFS(Aux_Totales!$N:$N, Aux_Totales!$F:$F, $F224, Aux_Totales!$A:$A, Aperturas!$A$2), 0))</f>
        <v/>
      </c>
      <c r="UWU224" s="21" t="str">
        <f>IF(UWU220 = "", "", IFERROR(UWU220 / SUMIFS(Aux_Totales!$N:$N, Aux_Totales!$F:$F, $F224, Aux_Totales!$A:$A, Aperturas!$A$2), 0))</f>
        <v/>
      </c>
      <c r="UWV224" s="21" t="str">
        <f>IF(UWV220 = "", "", IFERROR(UWV220 / SUMIFS(Aux_Totales!$N:$N, Aux_Totales!$F:$F, $F224, Aux_Totales!$A:$A, Aperturas!$A$2), 0))</f>
        <v/>
      </c>
      <c r="UWW224" s="21" t="str">
        <f>IF(UWW220 = "", "", IFERROR(UWW220 / SUMIFS(Aux_Totales!$N:$N, Aux_Totales!$F:$F, $F224, Aux_Totales!$A:$A, Aperturas!$A$2), 0))</f>
        <v/>
      </c>
      <c r="UWX224" s="21" t="str">
        <f>IF(UWX220 = "", "", IFERROR(UWX220 / SUMIFS(Aux_Totales!$N:$N, Aux_Totales!$F:$F, $F224, Aux_Totales!$A:$A, Aperturas!$A$2), 0))</f>
        <v/>
      </c>
      <c r="UWY224" s="21" t="str">
        <f>IF(UWY220 = "", "", IFERROR(UWY220 / SUMIFS(Aux_Totales!$N:$N, Aux_Totales!$F:$F, $F224, Aux_Totales!$A:$A, Aperturas!$A$2), 0))</f>
        <v/>
      </c>
      <c r="UWZ224" s="21" t="str">
        <f>IF(UWZ220 = "", "", IFERROR(UWZ220 / SUMIFS(Aux_Totales!$N:$N, Aux_Totales!$F:$F, $F224, Aux_Totales!$A:$A, Aperturas!$A$2), 0))</f>
        <v/>
      </c>
      <c r="UXA224" s="21" t="str">
        <f>IF(UXA220 = "", "", IFERROR(UXA220 / SUMIFS(Aux_Totales!$N:$N, Aux_Totales!$F:$F, $F224, Aux_Totales!$A:$A, Aperturas!$A$2), 0))</f>
        <v/>
      </c>
      <c r="UXB224" s="21" t="str">
        <f>IF(UXB220 = "", "", IFERROR(UXB220 / SUMIFS(Aux_Totales!$N:$N, Aux_Totales!$F:$F, $F224, Aux_Totales!$A:$A, Aperturas!$A$2), 0))</f>
        <v/>
      </c>
      <c r="UXC224" s="21" t="str">
        <f>IF(UXC220 = "", "", IFERROR(UXC220 / SUMIFS(Aux_Totales!$N:$N, Aux_Totales!$F:$F, $F224, Aux_Totales!$A:$A, Aperturas!$A$2), 0))</f>
        <v/>
      </c>
      <c r="UXD224" s="21" t="str">
        <f>IF(UXD220 = "", "", IFERROR(UXD220 / SUMIFS(Aux_Totales!$N:$N, Aux_Totales!$F:$F, $F224, Aux_Totales!$A:$A, Aperturas!$A$2), 0))</f>
        <v/>
      </c>
      <c r="UXE224" s="21" t="str">
        <f>IF(UXE220 = "", "", IFERROR(UXE220 / SUMIFS(Aux_Totales!$N:$N, Aux_Totales!$F:$F, $F224, Aux_Totales!$A:$A, Aperturas!$A$2), 0))</f>
        <v/>
      </c>
      <c r="UXF224" s="21" t="str">
        <f>IF(UXF220 = "", "", IFERROR(UXF220 / SUMIFS(Aux_Totales!$N:$N, Aux_Totales!$F:$F, $F224, Aux_Totales!$A:$A, Aperturas!$A$2), 0))</f>
        <v/>
      </c>
      <c r="UXG224" s="21" t="str">
        <f>IF(UXG220 = "", "", IFERROR(UXG220 / SUMIFS(Aux_Totales!$N:$N, Aux_Totales!$F:$F, $F224, Aux_Totales!$A:$A, Aperturas!$A$2), 0))</f>
        <v/>
      </c>
      <c r="UXH224" s="21" t="str">
        <f>IF(UXH220 = "", "", IFERROR(UXH220 / SUMIFS(Aux_Totales!$N:$N, Aux_Totales!$F:$F, $F224, Aux_Totales!$A:$A, Aperturas!$A$2), 0))</f>
        <v/>
      </c>
      <c r="UXI224" s="21" t="str">
        <f>IF(UXI220 = "", "", IFERROR(UXI220 / SUMIFS(Aux_Totales!$N:$N, Aux_Totales!$F:$F, $F224, Aux_Totales!$A:$A, Aperturas!$A$2), 0))</f>
        <v/>
      </c>
      <c r="UXJ224" s="21" t="str">
        <f>IF(UXJ220 = "", "", IFERROR(UXJ220 / SUMIFS(Aux_Totales!$N:$N, Aux_Totales!$F:$F, $F224, Aux_Totales!$A:$A, Aperturas!$A$2), 0))</f>
        <v/>
      </c>
      <c r="UXK224" s="21" t="str">
        <f>IF(UXK220 = "", "", IFERROR(UXK220 / SUMIFS(Aux_Totales!$N:$N, Aux_Totales!$F:$F, $F224, Aux_Totales!$A:$A, Aperturas!$A$2), 0))</f>
        <v/>
      </c>
      <c r="UXL224" s="21" t="str">
        <f>IF(UXL220 = "", "", IFERROR(UXL220 / SUMIFS(Aux_Totales!$N:$N, Aux_Totales!$F:$F, $F224, Aux_Totales!$A:$A, Aperturas!$A$2), 0))</f>
        <v/>
      </c>
      <c r="UXM224" s="21" t="str">
        <f>IF(UXM220 = "", "", IFERROR(UXM220 / SUMIFS(Aux_Totales!$N:$N, Aux_Totales!$F:$F, $F224, Aux_Totales!$A:$A, Aperturas!$A$2), 0))</f>
        <v/>
      </c>
      <c r="UXN224" s="21" t="str">
        <f>IF(UXN220 = "", "", IFERROR(UXN220 / SUMIFS(Aux_Totales!$N:$N, Aux_Totales!$F:$F, $F224, Aux_Totales!$A:$A, Aperturas!$A$2), 0))</f>
        <v/>
      </c>
      <c r="UXO224" s="21" t="str">
        <f>IF(UXO220 = "", "", IFERROR(UXO220 / SUMIFS(Aux_Totales!$N:$N, Aux_Totales!$F:$F, $F224, Aux_Totales!$A:$A, Aperturas!$A$2), 0))</f>
        <v/>
      </c>
      <c r="UXP224" s="21" t="str">
        <f>IF(UXP220 = "", "", IFERROR(UXP220 / SUMIFS(Aux_Totales!$N:$N, Aux_Totales!$F:$F, $F224, Aux_Totales!$A:$A, Aperturas!$A$2), 0))</f>
        <v/>
      </c>
      <c r="UXQ224" s="21" t="str">
        <f>IF(UXQ220 = "", "", IFERROR(UXQ220 / SUMIFS(Aux_Totales!$N:$N, Aux_Totales!$F:$F, $F224, Aux_Totales!$A:$A, Aperturas!$A$2), 0))</f>
        <v/>
      </c>
      <c r="UXR224" s="21" t="str">
        <f>IF(UXR220 = "", "", IFERROR(UXR220 / SUMIFS(Aux_Totales!$N:$N, Aux_Totales!$F:$F, $F224, Aux_Totales!$A:$A, Aperturas!$A$2), 0))</f>
        <v/>
      </c>
      <c r="UXS224" s="21" t="str">
        <f>IF(UXS220 = "", "", IFERROR(UXS220 / SUMIFS(Aux_Totales!$N:$N, Aux_Totales!$F:$F, $F224, Aux_Totales!$A:$A, Aperturas!$A$2), 0))</f>
        <v/>
      </c>
      <c r="UXT224" s="21" t="str">
        <f>IF(UXT220 = "", "", IFERROR(UXT220 / SUMIFS(Aux_Totales!$N:$N, Aux_Totales!$F:$F, $F224, Aux_Totales!$A:$A, Aperturas!$A$2), 0))</f>
        <v/>
      </c>
      <c r="UXU224" s="21" t="str">
        <f>IF(UXU220 = "", "", IFERROR(UXU220 / SUMIFS(Aux_Totales!$N:$N, Aux_Totales!$F:$F, $F224, Aux_Totales!$A:$A, Aperturas!$A$2), 0))</f>
        <v/>
      </c>
      <c r="UXV224" s="21" t="str">
        <f>IF(UXV220 = "", "", IFERROR(UXV220 / SUMIFS(Aux_Totales!$N:$N, Aux_Totales!$F:$F, $F224, Aux_Totales!$A:$A, Aperturas!$A$2), 0))</f>
        <v/>
      </c>
      <c r="UXW224" s="21" t="str">
        <f>IF(UXW220 = "", "", IFERROR(UXW220 / SUMIFS(Aux_Totales!$N:$N, Aux_Totales!$F:$F, $F224, Aux_Totales!$A:$A, Aperturas!$A$2), 0))</f>
        <v/>
      </c>
      <c r="UXX224" s="21" t="str">
        <f>IF(UXX220 = "", "", IFERROR(UXX220 / SUMIFS(Aux_Totales!$N:$N, Aux_Totales!$F:$F, $F224, Aux_Totales!$A:$A, Aperturas!$A$2), 0))</f>
        <v/>
      </c>
      <c r="UXY224" s="21" t="str">
        <f>IF(UXY220 = "", "", IFERROR(UXY220 / SUMIFS(Aux_Totales!$N:$N, Aux_Totales!$F:$F, $F224, Aux_Totales!$A:$A, Aperturas!$A$2), 0))</f>
        <v/>
      </c>
      <c r="UXZ224" s="21" t="str">
        <f>IF(UXZ220 = "", "", IFERROR(UXZ220 / SUMIFS(Aux_Totales!$N:$N, Aux_Totales!$F:$F, $F224, Aux_Totales!$A:$A, Aperturas!$A$2), 0))</f>
        <v/>
      </c>
      <c r="UYA224" s="21" t="str">
        <f>IF(UYA220 = "", "", IFERROR(UYA220 / SUMIFS(Aux_Totales!$N:$N, Aux_Totales!$F:$F, $F224, Aux_Totales!$A:$A, Aperturas!$A$2), 0))</f>
        <v/>
      </c>
      <c r="UYB224" s="21" t="str">
        <f>IF(UYB220 = "", "", IFERROR(UYB220 / SUMIFS(Aux_Totales!$N:$N, Aux_Totales!$F:$F, $F224, Aux_Totales!$A:$A, Aperturas!$A$2), 0))</f>
        <v/>
      </c>
      <c r="UYC224" s="21" t="str">
        <f>IF(UYC220 = "", "", IFERROR(UYC220 / SUMIFS(Aux_Totales!$N:$N, Aux_Totales!$F:$F, $F224, Aux_Totales!$A:$A, Aperturas!$A$2), 0))</f>
        <v/>
      </c>
      <c r="UYD224" s="21" t="str">
        <f>IF(UYD220 = "", "", IFERROR(UYD220 / SUMIFS(Aux_Totales!$N:$N, Aux_Totales!$F:$F, $F224, Aux_Totales!$A:$A, Aperturas!$A$2), 0))</f>
        <v/>
      </c>
      <c r="UYE224" s="21" t="str">
        <f>IF(UYE220 = "", "", IFERROR(UYE220 / SUMIFS(Aux_Totales!$N:$N, Aux_Totales!$F:$F, $F224, Aux_Totales!$A:$A, Aperturas!$A$2), 0))</f>
        <v/>
      </c>
      <c r="UYF224" s="21" t="str">
        <f>IF(UYF220 = "", "", IFERROR(UYF220 / SUMIFS(Aux_Totales!$N:$N, Aux_Totales!$F:$F, $F224, Aux_Totales!$A:$A, Aperturas!$A$2), 0))</f>
        <v/>
      </c>
      <c r="UYG224" s="21" t="str">
        <f>IF(UYG220 = "", "", IFERROR(UYG220 / SUMIFS(Aux_Totales!$N:$N, Aux_Totales!$F:$F, $F224, Aux_Totales!$A:$A, Aperturas!$A$2), 0))</f>
        <v/>
      </c>
      <c r="UYH224" s="21" t="str">
        <f>IF(UYH220 = "", "", IFERROR(UYH220 / SUMIFS(Aux_Totales!$N:$N, Aux_Totales!$F:$F, $F224, Aux_Totales!$A:$A, Aperturas!$A$2), 0))</f>
        <v/>
      </c>
      <c r="UYI224" s="21" t="str">
        <f>IF(UYI220 = "", "", IFERROR(UYI220 / SUMIFS(Aux_Totales!$N:$N, Aux_Totales!$F:$F, $F224, Aux_Totales!$A:$A, Aperturas!$A$2), 0))</f>
        <v/>
      </c>
      <c r="UYJ224" s="21" t="str">
        <f>IF(UYJ220 = "", "", IFERROR(UYJ220 / SUMIFS(Aux_Totales!$N:$N, Aux_Totales!$F:$F, $F224, Aux_Totales!$A:$A, Aperturas!$A$2), 0))</f>
        <v/>
      </c>
      <c r="UYK224" s="21" t="str">
        <f>IF(UYK220 = "", "", IFERROR(UYK220 / SUMIFS(Aux_Totales!$N:$N, Aux_Totales!$F:$F, $F224, Aux_Totales!$A:$A, Aperturas!$A$2), 0))</f>
        <v/>
      </c>
      <c r="UYL224" s="21" t="str">
        <f>IF(UYL220 = "", "", IFERROR(UYL220 / SUMIFS(Aux_Totales!$N:$N, Aux_Totales!$F:$F, $F224, Aux_Totales!$A:$A, Aperturas!$A$2), 0))</f>
        <v/>
      </c>
      <c r="UYM224" s="21" t="str">
        <f>IF(UYM220 = "", "", IFERROR(UYM220 / SUMIFS(Aux_Totales!$N:$N, Aux_Totales!$F:$F, $F224, Aux_Totales!$A:$A, Aperturas!$A$2), 0))</f>
        <v/>
      </c>
      <c r="UYN224" s="21" t="str">
        <f>IF(UYN220 = "", "", IFERROR(UYN220 / SUMIFS(Aux_Totales!$N:$N, Aux_Totales!$F:$F, $F224, Aux_Totales!$A:$A, Aperturas!$A$2), 0))</f>
        <v/>
      </c>
      <c r="UYO224" s="21" t="str">
        <f>IF(UYO220 = "", "", IFERROR(UYO220 / SUMIFS(Aux_Totales!$N:$N, Aux_Totales!$F:$F, $F224, Aux_Totales!$A:$A, Aperturas!$A$2), 0))</f>
        <v/>
      </c>
      <c r="UYP224" s="21" t="str">
        <f>IF(UYP220 = "", "", IFERROR(UYP220 / SUMIFS(Aux_Totales!$N:$N, Aux_Totales!$F:$F, $F224, Aux_Totales!$A:$A, Aperturas!$A$2), 0))</f>
        <v/>
      </c>
      <c r="UYQ224" s="21" t="str">
        <f>IF(UYQ220 = "", "", IFERROR(UYQ220 / SUMIFS(Aux_Totales!$N:$N, Aux_Totales!$F:$F, $F224, Aux_Totales!$A:$A, Aperturas!$A$2), 0))</f>
        <v/>
      </c>
      <c r="UYR224" s="21" t="str">
        <f>IF(UYR220 = "", "", IFERROR(UYR220 / SUMIFS(Aux_Totales!$N:$N, Aux_Totales!$F:$F, $F224, Aux_Totales!$A:$A, Aperturas!$A$2), 0))</f>
        <v/>
      </c>
      <c r="UYS224" s="21" t="str">
        <f>IF(UYS220 = "", "", IFERROR(UYS220 / SUMIFS(Aux_Totales!$N:$N, Aux_Totales!$F:$F, $F224, Aux_Totales!$A:$A, Aperturas!$A$2), 0))</f>
        <v/>
      </c>
      <c r="UYT224" s="21" t="str">
        <f>IF(UYT220 = "", "", IFERROR(UYT220 / SUMIFS(Aux_Totales!$N:$N, Aux_Totales!$F:$F, $F224, Aux_Totales!$A:$A, Aperturas!$A$2), 0))</f>
        <v/>
      </c>
      <c r="UYU224" s="21" t="str">
        <f>IF(UYU220 = "", "", IFERROR(UYU220 / SUMIFS(Aux_Totales!$N:$N, Aux_Totales!$F:$F, $F224, Aux_Totales!$A:$A, Aperturas!$A$2), 0))</f>
        <v/>
      </c>
      <c r="UYV224" s="21" t="str">
        <f>IF(UYV220 = "", "", IFERROR(UYV220 / SUMIFS(Aux_Totales!$N:$N, Aux_Totales!$F:$F, $F224, Aux_Totales!$A:$A, Aperturas!$A$2), 0))</f>
        <v/>
      </c>
      <c r="UYW224" s="21" t="str">
        <f>IF(UYW220 = "", "", IFERROR(UYW220 / SUMIFS(Aux_Totales!$N:$N, Aux_Totales!$F:$F, $F224, Aux_Totales!$A:$A, Aperturas!$A$2), 0))</f>
        <v/>
      </c>
      <c r="UYX224" s="21" t="str">
        <f>IF(UYX220 = "", "", IFERROR(UYX220 / SUMIFS(Aux_Totales!$N:$N, Aux_Totales!$F:$F, $F224, Aux_Totales!$A:$A, Aperturas!$A$2), 0))</f>
        <v/>
      </c>
      <c r="UYY224" s="21" t="str">
        <f>IF(UYY220 = "", "", IFERROR(UYY220 / SUMIFS(Aux_Totales!$N:$N, Aux_Totales!$F:$F, $F224, Aux_Totales!$A:$A, Aperturas!$A$2), 0))</f>
        <v/>
      </c>
      <c r="UYZ224" s="21" t="str">
        <f>IF(UYZ220 = "", "", IFERROR(UYZ220 / SUMIFS(Aux_Totales!$N:$N, Aux_Totales!$F:$F, $F224, Aux_Totales!$A:$A, Aperturas!$A$2), 0))</f>
        <v/>
      </c>
      <c r="UZA224" s="21" t="str">
        <f>IF(UZA220 = "", "", IFERROR(UZA220 / SUMIFS(Aux_Totales!$N:$N, Aux_Totales!$F:$F, $F224, Aux_Totales!$A:$A, Aperturas!$A$2), 0))</f>
        <v/>
      </c>
      <c r="UZB224" s="21" t="str">
        <f>IF(UZB220 = "", "", IFERROR(UZB220 / SUMIFS(Aux_Totales!$N:$N, Aux_Totales!$F:$F, $F224, Aux_Totales!$A:$A, Aperturas!$A$2), 0))</f>
        <v/>
      </c>
      <c r="UZC224" s="21" t="str">
        <f>IF(UZC220 = "", "", IFERROR(UZC220 / SUMIFS(Aux_Totales!$N:$N, Aux_Totales!$F:$F, $F224, Aux_Totales!$A:$A, Aperturas!$A$2), 0))</f>
        <v/>
      </c>
      <c r="UZD224" s="21" t="str">
        <f>IF(UZD220 = "", "", IFERROR(UZD220 / SUMIFS(Aux_Totales!$N:$N, Aux_Totales!$F:$F, $F224, Aux_Totales!$A:$A, Aperturas!$A$2), 0))</f>
        <v/>
      </c>
      <c r="UZE224" s="21" t="str">
        <f>IF(UZE220 = "", "", IFERROR(UZE220 / SUMIFS(Aux_Totales!$N:$N, Aux_Totales!$F:$F, $F224, Aux_Totales!$A:$A, Aperturas!$A$2), 0))</f>
        <v/>
      </c>
      <c r="UZF224" s="21" t="str">
        <f>IF(UZF220 = "", "", IFERROR(UZF220 / SUMIFS(Aux_Totales!$N:$N, Aux_Totales!$F:$F, $F224, Aux_Totales!$A:$A, Aperturas!$A$2), 0))</f>
        <v/>
      </c>
      <c r="UZG224" s="21" t="str">
        <f>IF(UZG220 = "", "", IFERROR(UZG220 / SUMIFS(Aux_Totales!$N:$N, Aux_Totales!$F:$F, $F224, Aux_Totales!$A:$A, Aperturas!$A$2), 0))</f>
        <v/>
      </c>
      <c r="UZH224" s="21" t="str">
        <f>IF(UZH220 = "", "", IFERROR(UZH220 / SUMIFS(Aux_Totales!$N:$N, Aux_Totales!$F:$F, $F224, Aux_Totales!$A:$A, Aperturas!$A$2), 0))</f>
        <v/>
      </c>
      <c r="UZI224" s="21" t="str">
        <f>IF(UZI220 = "", "", IFERROR(UZI220 / SUMIFS(Aux_Totales!$N:$N, Aux_Totales!$F:$F, $F224, Aux_Totales!$A:$A, Aperturas!$A$2), 0))</f>
        <v/>
      </c>
      <c r="UZJ224" s="21" t="str">
        <f>IF(UZJ220 = "", "", IFERROR(UZJ220 / SUMIFS(Aux_Totales!$N:$N, Aux_Totales!$F:$F, $F224, Aux_Totales!$A:$A, Aperturas!$A$2), 0))</f>
        <v/>
      </c>
      <c r="UZK224" s="21" t="str">
        <f>IF(UZK220 = "", "", IFERROR(UZK220 / SUMIFS(Aux_Totales!$N:$N, Aux_Totales!$F:$F, $F224, Aux_Totales!$A:$A, Aperturas!$A$2), 0))</f>
        <v/>
      </c>
      <c r="UZL224" s="21" t="str">
        <f>IF(UZL220 = "", "", IFERROR(UZL220 / SUMIFS(Aux_Totales!$N:$N, Aux_Totales!$F:$F, $F224, Aux_Totales!$A:$A, Aperturas!$A$2), 0))</f>
        <v/>
      </c>
      <c r="UZM224" s="21" t="str">
        <f>IF(UZM220 = "", "", IFERROR(UZM220 / SUMIFS(Aux_Totales!$N:$N, Aux_Totales!$F:$F, $F224, Aux_Totales!$A:$A, Aperturas!$A$2), 0))</f>
        <v/>
      </c>
      <c r="UZN224" s="21" t="str">
        <f>IF(UZN220 = "", "", IFERROR(UZN220 / SUMIFS(Aux_Totales!$N:$N, Aux_Totales!$F:$F, $F224, Aux_Totales!$A:$A, Aperturas!$A$2), 0))</f>
        <v/>
      </c>
      <c r="UZO224" s="21" t="str">
        <f>IF(UZO220 = "", "", IFERROR(UZO220 / SUMIFS(Aux_Totales!$N:$N, Aux_Totales!$F:$F, $F224, Aux_Totales!$A:$A, Aperturas!$A$2), 0))</f>
        <v/>
      </c>
      <c r="UZP224" s="21" t="str">
        <f>IF(UZP220 = "", "", IFERROR(UZP220 / SUMIFS(Aux_Totales!$N:$N, Aux_Totales!$F:$F, $F224, Aux_Totales!$A:$A, Aperturas!$A$2), 0))</f>
        <v/>
      </c>
      <c r="UZQ224" s="21" t="str">
        <f>IF(UZQ220 = "", "", IFERROR(UZQ220 / SUMIFS(Aux_Totales!$N:$N, Aux_Totales!$F:$F, $F224, Aux_Totales!$A:$A, Aperturas!$A$2), 0))</f>
        <v/>
      </c>
      <c r="UZR224" s="21" t="str">
        <f>IF(UZR220 = "", "", IFERROR(UZR220 / SUMIFS(Aux_Totales!$N:$N, Aux_Totales!$F:$F, $F224, Aux_Totales!$A:$A, Aperturas!$A$2), 0))</f>
        <v/>
      </c>
      <c r="UZS224" s="21" t="str">
        <f>IF(UZS220 = "", "", IFERROR(UZS220 / SUMIFS(Aux_Totales!$N:$N, Aux_Totales!$F:$F, $F224, Aux_Totales!$A:$A, Aperturas!$A$2), 0))</f>
        <v/>
      </c>
      <c r="UZT224" s="21" t="str">
        <f>IF(UZT220 = "", "", IFERROR(UZT220 / SUMIFS(Aux_Totales!$N:$N, Aux_Totales!$F:$F, $F224, Aux_Totales!$A:$A, Aperturas!$A$2), 0))</f>
        <v/>
      </c>
      <c r="UZU224" s="21" t="str">
        <f>IF(UZU220 = "", "", IFERROR(UZU220 / SUMIFS(Aux_Totales!$N:$N, Aux_Totales!$F:$F, $F224, Aux_Totales!$A:$A, Aperturas!$A$2), 0))</f>
        <v/>
      </c>
      <c r="UZV224" s="21" t="str">
        <f>IF(UZV220 = "", "", IFERROR(UZV220 / SUMIFS(Aux_Totales!$N:$N, Aux_Totales!$F:$F, $F224, Aux_Totales!$A:$A, Aperturas!$A$2), 0))</f>
        <v/>
      </c>
      <c r="UZW224" s="21" t="str">
        <f>IF(UZW220 = "", "", IFERROR(UZW220 / SUMIFS(Aux_Totales!$N:$N, Aux_Totales!$F:$F, $F224, Aux_Totales!$A:$A, Aperturas!$A$2), 0))</f>
        <v/>
      </c>
      <c r="UZX224" s="21" t="str">
        <f>IF(UZX220 = "", "", IFERROR(UZX220 / SUMIFS(Aux_Totales!$N:$N, Aux_Totales!$F:$F, $F224, Aux_Totales!$A:$A, Aperturas!$A$2), 0))</f>
        <v/>
      </c>
      <c r="UZY224" s="21" t="str">
        <f>IF(UZY220 = "", "", IFERROR(UZY220 / SUMIFS(Aux_Totales!$N:$N, Aux_Totales!$F:$F, $F224, Aux_Totales!$A:$A, Aperturas!$A$2), 0))</f>
        <v/>
      </c>
      <c r="UZZ224" s="21" t="str">
        <f>IF(UZZ220 = "", "", IFERROR(UZZ220 / SUMIFS(Aux_Totales!$N:$N, Aux_Totales!$F:$F, $F224, Aux_Totales!$A:$A, Aperturas!$A$2), 0))</f>
        <v/>
      </c>
      <c r="VAA224" s="21" t="str">
        <f>IF(VAA220 = "", "", IFERROR(VAA220 / SUMIFS(Aux_Totales!$N:$N, Aux_Totales!$F:$F, $F224, Aux_Totales!$A:$A, Aperturas!$A$2), 0))</f>
        <v/>
      </c>
      <c r="VAB224" s="21" t="str">
        <f>IF(VAB220 = "", "", IFERROR(VAB220 / SUMIFS(Aux_Totales!$N:$N, Aux_Totales!$F:$F, $F224, Aux_Totales!$A:$A, Aperturas!$A$2), 0))</f>
        <v/>
      </c>
      <c r="VAC224" s="21" t="str">
        <f>IF(VAC220 = "", "", IFERROR(VAC220 / SUMIFS(Aux_Totales!$N:$N, Aux_Totales!$F:$F, $F224, Aux_Totales!$A:$A, Aperturas!$A$2), 0))</f>
        <v/>
      </c>
      <c r="VAD224" s="21" t="str">
        <f>IF(VAD220 = "", "", IFERROR(VAD220 / SUMIFS(Aux_Totales!$N:$N, Aux_Totales!$F:$F, $F224, Aux_Totales!$A:$A, Aperturas!$A$2), 0))</f>
        <v/>
      </c>
      <c r="VAE224" s="21" t="str">
        <f>IF(VAE220 = "", "", IFERROR(VAE220 / SUMIFS(Aux_Totales!$N:$N, Aux_Totales!$F:$F, $F224, Aux_Totales!$A:$A, Aperturas!$A$2), 0))</f>
        <v/>
      </c>
      <c r="VAF224" s="21" t="str">
        <f>IF(VAF220 = "", "", IFERROR(VAF220 / SUMIFS(Aux_Totales!$N:$N, Aux_Totales!$F:$F, $F224, Aux_Totales!$A:$A, Aperturas!$A$2), 0))</f>
        <v/>
      </c>
      <c r="VAG224" s="21" t="str">
        <f>IF(VAG220 = "", "", IFERROR(VAG220 / SUMIFS(Aux_Totales!$N:$N, Aux_Totales!$F:$F, $F224, Aux_Totales!$A:$A, Aperturas!$A$2), 0))</f>
        <v/>
      </c>
      <c r="VAH224" s="21" t="str">
        <f>IF(VAH220 = "", "", IFERROR(VAH220 / SUMIFS(Aux_Totales!$N:$N, Aux_Totales!$F:$F, $F224, Aux_Totales!$A:$A, Aperturas!$A$2), 0))</f>
        <v/>
      </c>
      <c r="VAI224" s="21" t="str">
        <f>IF(VAI220 = "", "", IFERROR(VAI220 / SUMIFS(Aux_Totales!$N:$N, Aux_Totales!$F:$F, $F224, Aux_Totales!$A:$A, Aperturas!$A$2), 0))</f>
        <v/>
      </c>
      <c r="VAJ224" s="21" t="str">
        <f>IF(VAJ220 = "", "", IFERROR(VAJ220 / SUMIFS(Aux_Totales!$N:$N, Aux_Totales!$F:$F, $F224, Aux_Totales!$A:$A, Aperturas!$A$2), 0))</f>
        <v/>
      </c>
      <c r="VAK224" s="21" t="str">
        <f>IF(VAK220 = "", "", IFERROR(VAK220 / SUMIFS(Aux_Totales!$N:$N, Aux_Totales!$F:$F, $F224, Aux_Totales!$A:$A, Aperturas!$A$2), 0))</f>
        <v/>
      </c>
      <c r="VAL224" s="21" t="str">
        <f>IF(VAL220 = "", "", IFERROR(VAL220 / SUMIFS(Aux_Totales!$N:$N, Aux_Totales!$F:$F, $F224, Aux_Totales!$A:$A, Aperturas!$A$2), 0))</f>
        <v/>
      </c>
      <c r="VAM224" s="21" t="str">
        <f>IF(VAM220 = "", "", IFERROR(VAM220 / SUMIFS(Aux_Totales!$N:$N, Aux_Totales!$F:$F, $F224, Aux_Totales!$A:$A, Aperturas!$A$2), 0))</f>
        <v/>
      </c>
      <c r="VAN224" s="21" t="str">
        <f>IF(VAN220 = "", "", IFERROR(VAN220 / SUMIFS(Aux_Totales!$N:$N, Aux_Totales!$F:$F, $F224, Aux_Totales!$A:$A, Aperturas!$A$2), 0))</f>
        <v/>
      </c>
      <c r="VAO224" s="21" t="str">
        <f>IF(VAO220 = "", "", IFERROR(VAO220 / SUMIFS(Aux_Totales!$N:$N, Aux_Totales!$F:$F, $F224, Aux_Totales!$A:$A, Aperturas!$A$2), 0))</f>
        <v/>
      </c>
      <c r="VAP224" s="21" t="str">
        <f>IF(VAP220 = "", "", IFERROR(VAP220 / SUMIFS(Aux_Totales!$N:$N, Aux_Totales!$F:$F, $F224, Aux_Totales!$A:$A, Aperturas!$A$2), 0))</f>
        <v/>
      </c>
      <c r="VAQ224" s="21" t="str">
        <f>IF(VAQ220 = "", "", IFERROR(VAQ220 / SUMIFS(Aux_Totales!$N:$N, Aux_Totales!$F:$F, $F224, Aux_Totales!$A:$A, Aperturas!$A$2), 0))</f>
        <v/>
      </c>
      <c r="VAR224" s="21" t="str">
        <f>IF(VAR220 = "", "", IFERROR(VAR220 / SUMIFS(Aux_Totales!$N:$N, Aux_Totales!$F:$F, $F224, Aux_Totales!$A:$A, Aperturas!$A$2), 0))</f>
        <v/>
      </c>
      <c r="VAS224" s="21" t="str">
        <f>IF(VAS220 = "", "", IFERROR(VAS220 / SUMIFS(Aux_Totales!$N:$N, Aux_Totales!$F:$F, $F224, Aux_Totales!$A:$A, Aperturas!$A$2), 0))</f>
        <v/>
      </c>
      <c r="VAT224" s="21" t="str">
        <f>IF(VAT220 = "", "", IFERROR(VAT220 / SUMIFS(Aux_Totales!$N:$N, Aux_Totales!$F:$F, $F224, Aux_Totales!$A:$A, Aperturas!$A$2), 0))</f>
        <v/>
      </c>
      <c r="VAU224" s="21" t="str">
        <f>IF(VAU220 = "", "", IFERROR(VAU220 / SUMIFS(Aux_Totales!$N:$N, Aux_Totales!$F:$F, $F224, Aux_Totales!$A:$A, Aperturas!$A$2), 0))</f>
        <v/>
      </c>
      <c r="VAV224" s="21" t="str">
        <f>IF(VAV220 = "", "", IFERROR(VAV220 / SUMIFS(Aux_Totales!$N:$N, Aux_Totales!$F:$F, $F224, Aux_Totales!$A:$A, Aperturas!$A$2), 0))</f>
        <v/>
      </c>
      <c r="VAW224" s="21" t="str">
        <f>IF(VAW220 = "", "", IFERROR(VAW220 / SUMIFS(Aux_Totales!$N:$N, Aux_Totales!$F:$F, $F224, Aux_Totales!$A:$A, Aperturas!$A$2), 0))</f>
        <v/>
      </c>
      <c r="VAX224" s="21" t="str">
        <f>IF(VAX220 = "", "", IFERROR(VAX220 / SUMIFS(Aux_Totales!$N:$N, Aux_Totales!$F:$F, $F224, Aux_Totales!$A:$A, Aperturas!$A$2), 0))</f>
        <v/>
      </c>
      <c r="VAY224" s="21" t="str">
        <f>IF(VAY220 = "", "", IFERROR(VAY220 / SUMIFS(Aux_Totales!$N:$N, Aux_Totales!$F:$F, $F224, Aux_Totales!$A:$A, Aperturas!$A$2), 0))</f>
        <v/>
      </c>
      <c r="VAZ224" s="21" t="str">
        <f>IF(VAZ220 = "", "", IFERROR(VAZ220 / SUMIFS(Aux_Totales!$N:$N, Aux_Totales!$F:$F, $F224, Aux_Totales!$A:$A, Aperturas!$A$2), 0))</f>
        <v/>
      </c>
      <c r="VBA224" s="21" t="str">
        <f>IF(VBA220 = "", "", IFERROR(VBA220 / SUMIFS(Aux_Totales!$N:$N, Aux_Totales!$F:$F, $F224, Aux_Totales!$A:$A, Aperturas!$A$2), 0))</f>
        <v/>
      </c>
      <c r="VBB224" s="21" t="str">
        <f>IF(VBB220 = "", "", IFERROR(VBB220 / SUMIFS(Aux_Totales!$N:$N, Aux_Totales!$F:$F, $F224, Aux_Totales!$A:$A, Aperturas!$A$2), 0))</f>
        <v/>
      </c>
      <c r="VBC224" s="21" t="str">
        <f>IF(VBC220 = "", "", IFERROR(VBC220 / SUMIFS(Aux_Totales!$N:$N, Aux_Totales!$F:$F, $F224, Aux_Totales!$A:$A, Aperturas!$A$2), 0))</f>
        <v/>
      </c>
      <c r="VBD224" s="21" t="str">
        <f>IF(VBD220 = "", "", IFERROR(VBD220 / SUMIFS(Aux_Totales!$N:$N, Aux_Totales!$F:$F, $F224, Aux_Totales!$A:$A, Aperturas!$A$2), 0))</f>
        <v/>
      </c>
      <c r="VBE224" s="21" t="str">
        <f>IF(VBE220 = "", "", IFERROR(VBE220 / SUMIFS(Aux_Totales!$N:$N, Aux_Totales!$F:$F, $F224, Aux_Totales!$A:$A, Aperturas!$A$2), 0))</f>
        <v/>
      </c>
      <c r="VBF224" s="21" t="str">
        <f>IF(VBF220 = "", "", IFERROR(VBF220 / SUMIFS(Aux_Totales!$N:$N, Aux_Totales!$F:$F, $F224, Aux_Totales!$A:$A, Aperturas!$A$2), 0))</f>
        <v/>
      </c>
      <c r="VBG224" s="21" t="str">
        <f>IF(VBG220 = "", "", IFERROR(VBG220 / SUMIFS(Aux_Totales!$N:$N, Aux_Totales!$F:$F, $F224, Aux_Totales!$A:$A, Aperturas!$A$2), 0))</f>
        <v/>
      </c>
      <c r="VBH224" s="21" t="str">
        <f>IF(VBH220 = "", "", IFERROR(VBH220 / SUMIFS(Aux_Totales!$N:$N, Aux_Totales!$F:$F, $F224, Aux_Totales!$A:$A, Aperturas!$A$2), 0))</f>
        <v/>
      </c>
      <c r="VBI224" s="21" t="str">
        <f>IF(VBI220 = "", "", IFERROR(VBI220 / SUMIFS(Aux_Totales!$N:$N, Aux_Totales!$F:$F, $F224, Aux_Totales!$A:$A, Aperturas!$A$2), 0))</f>
        <v/>
      </c>
      <c r="VBJ224" s="21" t="str">
        <f>IF(VBJ220 = "", "", IFERROR(VBJ220 / SUMIFS(Aux_Totales!$N:$N, Aux_Totales!$F:$F, $F224, Aux_Totales!$A:$A, Aperturas!$A$2), 0))</f>
        <v/>
      </c>
      <c r="VBK224" s="21" t="str">
        <f>IF(VBK220 = "", "", IFERROR(VBK220 / SUMIFS(Aux_Totales!$N:$N, Aux_Totales!$F:$F, $F224, Aux_Totales!$A:$A, Aperturas!$A$2), 0))</f>
        <v/>
      </c>
      <c r="VBL224" s="21" t="str">
        <f>IF(VBL220 = "", "", IFERROR(VBL220 / SUMIFS(Aux_Totales!$N:$N, Aux_Totales!$F:$F, $F224, Aux_Totales!$A:$A, Aperturas!$A$2), 0))</f>
        <v/>
      </c>
      <c r="VBM224" s="21" t="str">
        <f>IF(VBM220 = "", "", IFERROR(VBM220 / SUMIFS(Aux_Totales!$N:$N, Aux_Totales!$F:$F, $F224, Aux_Totales!$A:$A, Aperturas!$A$2), 0))</f>
        <v/>
      </c>
      <c r="VBN224" s="21" t="str">
        <f>IF(VBN220 = "", "", IFERROR(VBN220 / SUMIFS(Aux_Totales!$N:$N, Aux_Totales!$F:$F, $F224, Aux_Totales!$A:$A, Aperturas!$A$2), 0))</f>
        <v/>
      </c>
      <c r="VBO224" s="21" t="str">
        <f>IF(VBO220 = "", "", IFERROR(VBO220 / SUMIFS(Aux_Totales!$N:$N, Aux_Totales!$F:$F, $F224, Aux_Totales!$A:$A, Aperturas!$A$2), 0))</f>
        <v/>
      </c>
      <c r="VBP224" s="21" t="str">
        <f>IF(VBP220 = "", "", IFERROR(VBP220 / SUMIFS(Aux_Totales!$N:$N, Aux_Totales!$F:$F, $F224, Aux_Totales!$A:$A, Aperturas!$A$2), 0))</f>
        <v/>
      </c>
      <c r="VBQ224" s="21" t="str">
        <f>IF(VBQ220 = "", "", IFERROR(VBQ220 / SUMIFS(Aux_Totales!$N:$N, Aux_Totales!$F:$F, $F224, Aux_Totales!$A:$A, Aperturas!$A$2), 0))</f>
        <v/>
      </c>
      <c r="VBR224" s="21" t="str">
        <f>IF(VBR220 = "", "", IFERROR(VBR220 / SUMIFS(Aux_Totales!$N:$N, Aux_Totales!$F:$F, $F224, Aux_Totales!$A:$A, Aperturas!$A$2), 0))</f>
        <v/>
      </c>
      <c r="VBS224" s="21" t="str">
        <f>IF(VBS220 = "", "", IFERROR(VBS220 / SUMIFS(Aux_Totales!$N:$N, Aux_Totales!$F:$F, $F224, Aux_Totales!$A:$A, Aperturas!$A$2), 0))</f>
        <v/>
      </c>
      <c r="VBT224" s="21" t="str">
        <f>IF(VBT220 = "", "", IFERROR(VBT220 / SUMIFS(Aux_Totales!$N:$N, Aux_Totales!$F:$F, $F224, Aux_Totales!$A:$A, Aperturas!$A$2), 0))</f>
        <v/>
      </c>
      <c r="VBU224" s="21" t="str">
        <f>IF(VBU220 = "", "", IFERROR(VBU220 / SUMIFS(Aux_Totales!$N:$N, Aux_Totales!$F:$F, $F224, Aux_Totales!$A:$A, Aperturas!$A$2), 0))</f>
        <v/>
      </c>
      <c r="VBV224" s="21" t="str">
        <f>IF(VBV220 = "", "", IFERROR(VBV220 / SUMIFS(Aux_Totales!$N:$N, Aux_Totales!$F:$F, $F224, Aux_Totales!$A:$A, Aperturas!$A$2), 0))</f>
        <v/>
      </c>
      <c r="VBW224" s="21" t="str">
        <f>IF(VBW220 = "", "", IFERROR(VBW220 / SUMIFS(Aux_Totales!$N:$N, Aux_Totales!$F:$F, $F224, Aux_Totales!$A:$A, Aperturas!$A$2), 0))</f>
        <v/>
      </c>
      <c r="VBX224" s="21" t="str">
        <f>IF(VBX220 = "", "", IFERROR(VBX220 / SUMIFS(Aux_Totales!$N:$N, Aux_Totales!$F:$F, $F224, Aux_Totales!$A:$A, Aperturas!$A$2), 0))</f>
        <v/>
      </c>
      <c r="VBY224" s="21" t="str">
        <f>IF(VBY220 = "", "", IFERROR(VBY220 / SUMIFS(Aux_Totales!$N:$N, Aux_Totales!$F:$F, $F224, Aux_Totales!$A:$A, Aperturas!$A$2), 0))</f>
        <v/>
      </c>
      <c r="VBZ224" s="21" t="str">
        <f>IF(VBZ220 = "", "", IFERROR(VBZ220 / SUMIFS(Aux_Totales!$N:$N, Aux_Totales!$F:$F, $F224, Aux_Totales!$A:$A, Aperturas!$A$2), 0))</f>
        <v/>
      </c>
      <c r="VCA224" s="21" t="str">
        <f>IF(VCA220 = "", "", IFERROR(VCA220 / SUMIFS(Aux_Totales!$N:$N, Aux_Totales!$F:$F, $F224, Aux_Totales!$A:$A, Aperturas!$A$2), 0))</f>
        <v/>
      </c>
      <c r="VCB224" s="21" t="str">
        <f>IF(VCB220 = "", "", IFERROR(VCB220 / SUMIFS(Aux_Totales!$N:$N, Aux_Totales!$F:$F, $F224, Aux_Totales!$A:$A, Aperturas!$A$2), 0))</f>
        <v/>
      </c>
      <c r="VCC224" s="21" t="str">
        <f>IF(VCC220 = "", "", IFERROR(VCC220 / SUMIFS(Aux_Totales!$N:$N, Aux_Totales!$F:$F, $F224, Aux_Totales!$A:$A, Aperturas!$A$2), 0))</f>
        <v/>
      </c>
      <c r="VCD224" s="21" t="str">
        <f>IF(VCD220 = "", "", IFERROR(VCD220 / SUMIFS(Aux_Totales!$N:$N, Aux_Totales!$F:$F, $F224, Aux_Totales!$A:$A, Aperturas!$A$2), 0))</f>
        <v/>
      </c>
      <c r="VCE224" s="21" t="str">
        <f>IF(VCE220 = "", "", IFERROR(VCE220 / SUMIFS(Aux_Totales!$N:$N, Aux_Totales!$F:$F, $F224, Aux_Totales!$A:$A, Aperturas!$A$2), 0))</f>
        <v/>
      </c>
      <c r="VCF224" s="21" t="str">
        <f>IF(VCF220 = "", "", IFERROR(VCF220 / SUMIFS(Aux_Totales!$N:$N, Aux_Totales!$F:$F, $F224, Aux_Totales!$A:$A, Aperturas!$A$2), 0))</f>
        <v/>
      </c>
      <c r="VCG224" s="21" t="str">
        <f>IF(VCG220 = "", "", IFERROR(VCG220 / SUMIFS(Aux_Totales!$N:$N, Aux_Totales!$F:$F, $F224, Aux_Totales!$A:$A, Aperturas!$A$2), 0))</f>
        <v/>
      </c>
      <c r="VCH224" s="21" t="str">
        <f>IF(VCH220 = "", "", IFERROR(VCH220 / SUMIFS(Aux_Totales!$N:$N, Aux_Totales!$F:$F, $F224, Aux_Totales!$A:$A, Aperturas!$A$2), 0))</f>
        <v/>
      </c>
      <c r="VCI224" s="21" t="str">
        <f>IF(VCI220 = "", "", IFERROR(VCI220 / SUMIFS(Aux_Totales!$N:$N, Aux_Totales!$F:$F, $F224, Aux_Totales!$A:$A, Aperturas!$A$2), 0))</f>
        <v/>
      </c>
      <c r="VCJ224" s="21" t="str">
        <f>IF(VCJ220 = "", "", IFERROR(VCJ220 / SUMIFS(Aux_Totales!$N:$N, Aux_Totales!$F:$F, $F224, Aux_Totales!$A:$A, Aperturas!$A$2), 0))</f>
        <v/>
      </c>
      <c r="VCK224" s="21" t="str">
        <f>IF(VCK220 = "", "", IFERROR(VCK220 / SUMIFS(Aux_Totales!$N:$N, Aux_Totales!$F:$F, $F224, Aux_Totales!$A:$A, Aperturas!$A$2), 0))</f>
        <v/>
      </c>
      <c r="VCL224" s="21" t="str">
        <f>IF(VCL220 = "", "", IFERROR(VCL220 / SUMIFS(Aux_Totales!$N:$N, Aux_Totales!$F:$F, $F224, Aux_Totales!$A:$A, Aperturas!$A$2), 0))</f>
        <v/>
      </c>
      <c r="VCM224" s="21" t="str">
        <f>IF(VCM220 = "", "", IFERROR(VCM220 / SUMIFS(Aux_Totales!$N:$N, Aux_Totales!$F:$F, $F224, Aux_Totales!$A:$A, Aperturas!$A$2), 0))</f>
        <v/>
      </c>
      <c r="VCN224" s="21" t="str">
        <f>IF(VCN220 = "", "", IFERROR(VCN220 / SUMIFS(Aux_Totales!$N:$N, Aux_Totales!$F:$F, $F224, Aux_Totales!$A:$A, Aperturas!$A$2), 0))</f>
        <v/>
      </c>
      <c r="VCO224" s="21" t="str">
        <f>IF(VCO220 = "", "", IFERROR(VCO220 / SUMIFS(Aux_Totales!$N:$N, Aux_Totales!$F:$F, $F224, Aux_Totales!$A:$A, Aperturas!$A$2), 0))</f>
        <v/>
      </c>
      <c r="VCP224" s="21" t="str">
        <f>IF(VCP220 = "", "", IFERROR(VCP220 / SUMIFS(Aux_Totales!$N:$N, Aux_Totales!$F:$F, $F224, Aux_Totales!$A:$A, Aperturas!$A$2), 0))</f>
        <v/>
      </c>
      <c r="VCQ224" s="21" t="str">
        <f>IF(VCQ220 = "", "", IFERROR(VCQ220 / SUMIFS(Aux_Totales!$N:$N, Aux_Totales!$F:$F, $F224, Aux_Totales!$A:$A, Aperturas!$A$2), 0))</f>
        <v/>
      </c>
      <c r="VCR224" s="21" t="str">
        <f>IF(VCR220 = "", "", IFERROR(VCR220 / SUMIFS(Aux_Totales!$N:$N, Aux_Totales!$F:$F, $F224, Aux_Totales!$A:$A, Aperturas!$A$2), 0))</f>
        <v/>
      </c>
      <c r="VCS224" s="21" t="str">
        <f>IF(VCS220 = "", "", IFERROR(VCS220 / SUMIFS(Aux_Totales!$N:$N, Aux_Totales!$F:$F, $F224, Aux_Totales!$A:$A, Aperturas!$A$2), 0))</f>
        <v/>
      </c>
      <c r="VCT224" s="21" t="str">
        <f>IF(VCT220 = "", "", IFERROR(VCT220 / SUMIFS(Aux_Totales!$N:$N, Aux_Totales!$F:$F, $F224, Aux_Totales!$A:$A, Aperturas!$A$2), 0))</f>
        <v/>
      </c>
      <c r="VCU224" s="21" t="str">
        <f>IF(VCU220 = "", "", IFERROR(VCU220 / SUMIFS(Aux_Totales!$N:$N, Aux_Totales!$F:$F, $F224, Aux_Totales!$A:$A, Aperturas!$A$2), 0))</f>
        <v/>
      </c>
      <c r="VCV224" s="21" t="str">
        <f>IF(VCV220 = "", "", IFERROR(VCV220 / SUMIFS(Aux_Totales!$N:$N, Aux_Totales!$F:$F, $F224, Aux_Totales!$A:$A, Aperturas!$A$2), 0))</f>
        <v/>
      </c>
      <c r="VCW224" s="21" t="str">
        <f>IF(VCW220 = "", "", IFERROR(VCW220 / SUMIFS(Aux_Totales!$N:$N, Aux_Totales!$F:$F, $F224, Aux_Totales!$A:$A, Aperturas!$A$2), 0))</f>
        <v/>
      </c>
      <c r="VCX224" s="21" t="str">
        <f>IF(VCX220 = "", "", IFERROR(VCX220 / SUMIFS(Aux_Totales!$N:$N, Aux_Totales!$F:$F, $F224, Aux_Totales!$A:$A, Aperturas!$A$2), 0))</f>
        <v/>
      </c>
      <c r="VCY224" s="21" t="str">
        <f>IF(VCY220 = "", "", IFERROR(VCY220 / SUMIFS(Aux_Totales!$N:$N, Aux_Totales!$F:$F, $F224, Aux_Totales!$A:$A, Aperturas!$A$2), 0))</f>
        <v/>
      </c>
      <c r="VCZ224" s="21" t="str">
        <f>IF(VCZ220 = "", "", IFERROR(VCZ220 / SUMIFS(Aux_Totales!$N:$N, Aux_Totales!$F:$F, $F224, Aux_Totales!$A:$A, Aperturas!$A$2), 0))</f>
        <v/>
      </c>
      <c r="VDA224" s="21" t="str">
        <f>IF(VDA220 = "", "", IFERROR(VDA220 / SUMIFS(Aux_Totales!$N:$N, Aux_Totales!$F:$F, $F224, Aux_Totales!$A:$A, Aperturas!$A$2), 0))</f>
        <v/>
      </c>
      <c r="VDB224" s="21" t="str">
        <f>IF(VDB220 = "", "", IFERROR(VDB220 / SUMIFS(Aux_Totales!$N:$N, Aux_Totales!$F:$F, $F224, Aux_Totales!$A:$A, Aperturas!$A$2), 0))</f>
        <v/>
      </c>
      <c r="VDC224" s="21" t="str">
        <f>IF(VDC220 = "", "", IFERROR(VDC220 / SUMIFS(Aux_Totales!$N:$N, Aux_Totales!$F:$F, $F224, Aux_Totales!$A:$A, Aperturas!$A$2), 0))</f>
        <v/>
      </c>
      <c r="VDD224" s="21" t="str">
        <f>IF(VDD220 = "", "", IFERROR(VDD220 / SUMIFS(Aux_Totales!$N:$N, Aux_Totales!$F:$F, $F224, Aux_Totales!$A:$A, Aperturas!$A$2), 0))</f>
        <v/>
      </c>
      <c r="VDE224" s="21" t="str">
        <f>IF(VDE220 = "", "", IFERROR(VDE220 / SUMIFS(Aux_Totales!$N:$N, Aux_Totales!$F:$F, $F224, Aux_Totales!$A:$A, Aperturas!$A$2), 0))</f>
        <v/>
      </c>
      <c r="VDF224" s="21" t="str">
        <f>IF(VDF220 = "", "", IFERROR(VDF220 / SUMIFS(Aux_Totales!$N:$N, Aux_Totales!$F:$F, $F224, Aux_Totales!$A:$A, Aperturas!$A$2), 0))</f>
        <v/>
      </c>
      <c r="VDG224" s="21" t="str">
        <f>IF(VDG220 = "", "", IFERROR(VDG220 / SUMIFS(Aux_Totales!$N:$N, Aux_Totales!$F:$F, $F224, Aux_Totales!$A:$A, Aperturas!$A$2), 0))</f>
        <v/>
      </c>
      <c r="VDH224" s="21" t="str">
        <f>IF(VDH220 = "", "", IFERROR(VDH220 / SUMIFS(Aux_Totales!$N:$N, Aux_Totales!$F:$F, $F224, Aux_Totales!$A:$A, Aperturas!$A$2), 0))</f>
        <v/>
      </c>
      <c r="VDI224" s="21" t="str">
        <f>IF(VDI220 = "", "", IFERROR(VDI220 / SUMIFS(Aux_Totales!$N:$N, Aux_Totales!$F:$F, $F224, Aux_Totales!$A:$A, Aperturas!$A$2), 0))</f>
        <v/>
      </c>
      <c r="VDJ224" s="21" t="str">
        <f>IF(VDJ220 = "", "", IFERROR(VDJ220 / SUMIFS(Aux_Totales!$N:$N, Aux_Totales!$F:$F, $F224, Aux_Totales!$A:$A, Aperturas!$A$2), 0))</f>
        <v/>
      </c>
      <c r="VDK224" s="21" t="str">
        <f>IF(VDK220 = "", "", IFERROR(VDK220 / SUMIFS(Aux_Totales!$N:$N, Aux_Totales!$F:$F, $F224, Aux_Totales!$A:$A, Aperturas!$A$2), 0))</f>
        <v/>
      </c>
      <c r="VDL224" s="21" t="str">
        <f>IF(VDL220 = "", "", IFERROR(VDL220 / SUMIFS(Aux_Totales!$N:$N, Aux_Totales!$F:$F, $F224, Aux_Totales!$A:$A, Aperturas!$A$2), 0))</f>
        <v/>
      </c>
      <c r="VDM224" s="21" t="str">
        <f>IF(VDM220 = "", "", IFERROR(VDM220 / SUMIFS(Aux_Totales!$N:$N, Aux_Totales!$F:$F, $F224, Aux_Totales!$A:$A, Aperturas!$A$2), 0))</f>
        <v/>
      </c>
      <c r="VDN224" s="21" t="str">
        <f>IF(VDN220 = "", "", IFERROR(VDN220 / SUMIFS(Aux_Totales!$N:$N, Aux_Totales!$F:$F, $F224, Aux_Totales!$A:$A, Aperturas!$A$2), 0))</f>
        <v/>
      </c>
      <c r="VDO224" s="21" t="str">
        <f>IF(VDO220 = "", "", IFERROR(VDO220 / SUMIFS(Aux_Totales!$N:$N, Aux_Totales!$F:$F, $F224, Aux_Totales!$A:$A, Aperturas!$A$2), 0))</f>
        <v/>
      </c>
      <c r="VDP224" s="21" t="str">
        <f>IF(VDP220 = "", "", IFERROR(VDP220 / SUMIFS(Aux_Totales!$N:$N, Aux_Totales!$F:$F, $F224, Aux_Totales!$A:$A, Aperturas!$A$2), 0))</f>
        <v/>
      </c>
      <c r="VDQ224" s="21" t="str">
        <f>IF(VDQ220 = "", "", IFERROR(VDQ220 / SUMIFS(Aux_Totales!$N:$N, Aux_Totales!$F:$F, $F224, Aux_Totales!$A:$A, Aperturas!$A$2), 0))</f>
        <v/>
      </c>
      <c r="VDR224" s="21" t="str">
        <f>IF(VDR220 = "", "", IFERROR(VDR220 / SUMIFS(Aux_Totales!$N:$N, Aux_Totales!$F:$F, $F224, Aux_Totales!$A:$A, Aperturas!$A$2), 0))</f>
        <v/>
      </c>
      <c r="VDS224" s="21" t="str">
        <f>IF(VDS220 = "", "", IFERROR(VDS220 / SUMIFS(Aux_Totales!$N:$N, Aux_Totales!$F:$F, $F224, Aux_Totales!$A:$A, Aperturas!$A$2), 0))</f>
        <v/>
      </c>
      <c r="VDT224" s="21" t="str">
        <f>IF(VDT220 = "", "", IFERROR(VDT220 / SUMIFS(Aux_Totales!$N:$N, Aux_Totales!$F:$F, $F224, Aux_Totales!$A:$A, Aperturas!$A$2), 0))</f>
        <v/>
      </c>
      <c r="VDU224" s="21" t="str">
        <f>IF(VDU220 = "", "", IFERROR(VDU220 / SUMIFS(Aux_Totales!$N:$N, Aux_Totales!$F:$F, $F224, Aux_Totales!$A:$A, Aperturas!$A$2), 0))</f>
        <v/>
      </c>
      <c r="VDV224" s="21" t="str">
        <f>IF(VDV220 = "", "", IFERROR(VDV220 / SUMIFS(Aux_Totales!$N:$N, Aux_Totales!$F:$F, $F224, Aux_Totales!$A:$A, Aperturas!$A$2), 0))</f>
        <v/>
      </c>
      <c r="VDW224" s="21" t="str">
        <f>IF(VDW220 = "", "", IFERROR(VDW220 / SUMIFS(Aux_Totales!$N:$N, Aux_Totales!$F:$F, $F224, Aux_Totales!$A:$A, Aperturas!$A$2), 0))</f>
        <v/>
      </c>
      <c r="VDX224" s="21" t="str">
        <f>IF(VDX220 = "", "", IFERROR(VDX220 / SUMIFS(Aux_Totales!$N:$N, Aux_Totales!$F:$F, $F224, Aux_Totales!$A:$A, Aperturas!$A$2), 0))</f>
        <v/>
      </c>
      <c r="VDY224" s="21" t="str">
        <f>IF(VDY220 = "", "", IFERROR(VDY220 / SUMIFS(Aux_Totales!$N:$N, Aux_Totales!$F:$F, $F224, Aux_Totales!$A:$A, Aperturas!$A$2), 0))</f>
        <v/>
      </c>
      <c r="VDZ224" s="21" t="str">
        <f>IF(VDZ220 = "", "", IFERROR(VDZ220 / SUMIFS(Aux_Totales!$N:$N, Aux_Totales!$F:$F, $F224, Aux_Totales!$A:$A, Aperturas!$A$2), 0))</f>
        <v/>
      </c>
      <c r="VEA224" s="21" t="str">
        <f>IF(VEA220 = "", "", IFERROR(VEA220 / SUMIFS(Aux_Totales!$N:$N, Aux_Totales!$F:$F, $F224, Aux_Totales!$A:$A, Aperturas!$A$2), 0))</f>
        <v/>
      </c>
      <c r="VEB224" s="21" t="str">
        <f>IF(VEB220 = "", "", IFERROR(VEB220 / SUMIFS(Aux_Totales!$N:$N, Aux_Totales!$F:$F, $F224, Aux_Totales!$A:$A, Aperturas!$A$2), 0))</f>
        <v/>
      </c>
      <c r="VEC224" s="21" t="str">
        <f>IF(VEC220 = "", "", IFERROR(VEC220 / SUMIFS(Aux_Totales!$N:$N, Aux_Totales!$F:$F, $F224, Aux_Totales!$A:$A, Aperturas!$A$2), 0))</f>
        <v/>
      </c>
      <c r="VED224" s="21" t="str">
        <f>IF(VED220 = "", "", IFERROR(VED220 / SUMIFS(Aux_Totales!$N:$N, Aux_Totales!$F:$F, $F224, Aux_Totales!$A:$A, Aperturas!$A$2), 0))</f>
        <v/>
      </c>
      <c r="VEE224" s="21" t="str">
        <f>IF(VEE220 = "", "", IFERROR(VEE220 / SUMIFS(Aux_Totales!$N:$N, Aux_Totales!$F:$F, $F224, Aux_Totales!$A:$A, Aperturas!$A$2), 0))</f>
        <v/>
      </c>
      <c r="VEF224" s="21" t="str">
        <f>IF(VEF220 = "", "", IFERROR(VEF220 / SUMIFS(Aux_Totales!$N:$N, Aux_Totales!$F:$F, $F224, Aux_Totales!$A:$A, Aperturas!$A$2), 0))</f>
        <v/>
      </c>
      <c r="VEG224" s="21" t="str">
        <f>IF(VEG220 = "", "", IFERROR(VEG220 / SUMIFS(Aux_Totales!$N:$N, Aux_Totales!$F:$F, $F224, Aux_Totales!$A:$A, Aperturas!$A$2), 0))</f>
        <v/>
      </c>
      <c r="VEH224" s="21" t="str">
        <f>IF(VEH220 = "", "", IFERROR(VEH220 / SUMIFS(Aux_Totales!$N:$N, Aux_Totales!$F:$F, $F224, Aux_Totales!$A:$A, Aperturas!$A$2), 0))</f>
        <v/>
      </c>
      <c r="VEI224" s="21" t="str">
        <f>IF(VEI220 = "", "", IFERROR(VEI220 / SUMIFS(Aux_Totales!$N:$N, Aux_Totales!$F:$F, $F224, Aux_Totales!$A:$A, Aperturas!$A$2), 0))</f>
        <v/>
      </c>
      <c r="VEJ224" s="21" t="str">
        <f>IF(VEJ220 = "", "", IFERROR(VEJ220 / SUMIFS(Aux_Totales!$N:$N, Aux_Totales!$F:$F, $F224, Aux_Totales!$A:$A, Aperturas!$A$2), 0))</f>
        <v/>
      </c>
      <c r="VEK224" s="21" t="str">
        <f>IF(VEK220 = "", "", IFERROR(VEK220 / SUMIFS(Aux_Totales!$N:$N, Aux_Totales!$F:$F, $F224, Aux_Totales!$A:$A, Aperturas!$A$2), 0))</f>
        <v/>
      </c>
      <c r="VEL224" s="21" t="str">
        <f>IF(VEL220 = "", "", IFERROR(VEL220 / SUMIFS(Aux_Totales!$N:$N, Aux_Totales!$F:$F, $F224, Aux_Totales!$A:$A, Aperturas!$A$2), 0))</f>
        <v/>
      </c>
      <c r="VEM224" s="21" t="str">
        <f>IF(VEM220 = "", "", IFERROR(VEM220 / SUMIFS(Aux_Totales!$N:$N, Aux_Totales!$F:$F, $F224, Aux_Totales!$A:$A, Aperturas!$A$2), 0))</f>
        <v/>
      </c>
      <c r="VEN224" s="21" t="str">
        <f>IF(VEN220 = "", "", IFERROR(VEN220 / SUMIFS(Aux_Totales!$N:$N, Aux_Totales!$F:$F, $F224, Aux_Totales!$A:$A, Aperturas!$A$2), 0))</f>
        <v/>
      </c>
      <c r="VEO224" s="21" t="str">
        <f>IF(VEO220 = "", "", IFERROR(VEO220 / SUMIFS(Aux_Totales!$N:$N, Aux_Totales!$F:$F, $F224, Aux_Totales!$A:$A, Aperturas!$A$2), 0))</f>
        <v/>
      </c>
      <c r="VEP224" s="21" t="str">
        <f>IF(VEP220 = "", "", IFERROR(VEP220 / SUMIFS(Aux_Totales!$N:$N, Aux_Totales!$F:$F, $F224, Aux_Totales!$A:$A, Aperturas!$A$2), 0))</f>
        <v/>
      </c>
      <c r="VEQ224" s="21" t="str">
        <f>IF(VEQ220 = "", "", IFERROR(VEQ220 / SUMIFS(Aux_Totales!$N:$N, Aux_Totales!$F:$F, $F224, Aux_Totales!$A:$A, Aperturas!$A$2), 0))</f>
        <v/>
      </c>
      <c r="VER224" s="21" t="str">
        <f>IF(VER220 = "", "", IFERROR(VER220 / SUMIFS(Aux_Totales!$N:$N, Aux_Totales!$F:$F, $F224, Aux_Totales!$A:$A, Aperturas!$A$2), 0))</f>
        <v/>
      </c>
      <c r="VES224" s="21" t="str">
        <f>IF(VES220 = "", "", IFERROR(VES220 / SUMIFS(Aux_Totales!$N:$N, Aux_Totales!$F:$F, $F224, Aux_Totales!$A:$A, Aperturas!$A$2), 0))</f>
        <v/>
      </c>
      <c r="VET224" s="21" t="str">
        <f>IF(VET220 = "", "", IFERROR(VET220 / SUMIFS(Aux_Totales!$N:$N, Aux_Totales!$F:$F, $F224, Aux_Totales!$A:$A, Aperturas!$A$2), 0))</f>
        <v/>
      </c>
      <c r="VEU224" s="21" t="str">
        <f>IF(VEU220 = "", "", IFERROR(VEU220 / SUMIFS(Aux_Totales!$N:$N, Aux_Totales!$F:$F, $F224, Aux_Totales!$A:$A, Aperturas!$A$2), 0))</f>
        <v/>
      </c>
      <c r="VEV224" s="21" t="str">
        <f>IF(VEV220 = "", "", IFERROR(VEV220 / SUMIFS(Aux_Totales!$N:$N, Aux_Totales!$F:$F, $F224, Aux_Totales!$A:$A, Aperturas!$A$2), 0))</f>
        <v/>
      </c>
      <c r="VEW224" s="21" t="str">
        <f>IF(VEW220 = "", "", IFERROR(VEW220 / SUMIFS(Aux_Totales!$N:$N, Aux_Totales!$F:$F, $F224, Aux_Totales!$A:$A, Aperturas!$A$2), 0))</f>
        <v/>
      </c>
      <c r="VEX224" s="21" t="str">
        <f>IF(VEX220 = "", "", IFERROR(VEX220 / SUMIFS(Aux_Totales!$N:$N, Aux_Totales!$F:$F, $F224, Aux_Totales!$A:$A, Aperturas!$A$2), 0))</f>
        <v/>
      </c>
      <c r="VEY224" s="21" t="str">
        <f>IF(VEY220 = "", "", IFERROR(VEY220 / SUMIFS(Aux_Totales!$N:$N, Aux_Totales!$F:$F, $F224, Aux_Totales!$A:$A, Aperturas!$A$2), 0))</f>
        <v/>
      </c>
      <c r="VEZ224" s="21" t="str">
        <f>IF(VEZ220 = "", "", IFERROR(VEZ220 / SUMIFS(Aux_Totales!$N:$N, Aux_Totales!$F:$F, $F224, Aux_Totales!$A:$A, Aperturas!$A$2), 0))</f>
        <v/>
      </c>
      <c r="VFA224" s="21" t="str">
        <f>IF(VFA220 = "", "", IFERROR(VFA220 / SUMIFS(Aux_Totales!$N:$N, Aux_Totales!$F:$F, $F224, Aux_Totales!$A:$A, Aperturas!$A$2), 0))</f>
        <v/>
      </c>
      <c r="VFB224" s="21" t="str">
        <f>IF(VFB220 = "", "", IFERROR(VFB220 / SUMIFS(Aux_Totales!$N:$N, Aux_Totales!$F:$F, $F224, Aux_Totales!$A:$A, Aperturas!$A$2), 0))</f>
        <v/>
      </c>
      <c r="VFC224" s="21" t="str">
        <f>IF(VFC220 = "", "", IFERROR(VFC220 / SUMIFS(Aux_Totales!$N:$N, Aux_Totales!$F:$F, $F224, Aux_Totales!$A:$A, Aperturas!$A$2), 0))</f>
        <v/>
      </c>
      <c r="VFD224" s="21" t="str">
        <f>IF(VFD220 = "", "", IFERROR(VFD220 / SUMIFS(Aux_Totales!$N:$N, Aux_Totales!$F:$F, $F224, Aux_Totales!$A:$A, Aperturas!$A$2), 0))</f>
        <v/>
      </c>
      <c r="VFE224" s="21" t="str">
        <f>IF(VFE220 = "", "", IFERROR(VFE220 / SUMIFS(Aux_Totales!$N:$N, Aux_Totales!$F:$F, $F224, Aux_Totales!$A:$A, Aperturas!$A$2), 0))</f>
        <v/>
      </c>
      <c r="VFF224" s="21" t="str">
        <f>IF(VFF220 = "", "", IFERROR(VFF220 / SUMIFS(Aux_Totales!$N:$N, Aux_Totales!$F:$F, $F224, Aux_Totales!$A:$A, Aperturas!$A$2), 0))</f>
        <v/>
      </c>
      <c r="VFG224" s="21" t="str">
        <f>IF(VFG220 = "", "", IFERROR(VFG220 / SUMIFS(Aux_Totales!$N:$N, Aux_Totales!$F:$F, $F224, Aux_Totales!$A:$A, Aperturas!$A$2), 0))</f>
        <v/>
      </c>
      <c r="VFH224" s="21" t="str">
        <f>IF(VFH220 = "", "", IFERROR(VFH220 / SUMIFS(Aux_Totales!$N:$N, Aux_Totales!$F:$F, $F224, Aux_Totales!$A:$A, Aperturas!$A$2), 0))</f>
        <v/>
      </c>
      <c r="VFI224" s="21" t="str">
        <f>IF(VFI220 = "", "", IFERROR(VFI220 / SUMIFS(Aux_Totales!$N:$N, Aux_Totales!$F:$F, $F224, Aux_Totales!$A:$A, Aperturas!$A$2), 0))</f>
        <v/>
      </c>
      <c r="VFJ224" s="21" t="str">
        <f>IF(VFJ220 = "", "", IFERROR(VFJ220 / SUMIFS(Aux_Totales!$N:$N, Aux_Totales!$F:$F, $F224, Aux_Totales!$A:$A, Aperturas!$A$2), 0))</f>
        <v/>
      </c>
      <c r="VFK224" s="21" t="str">
        <f>IF(VFK220 = "", "", IFERROR(VFK220 / SUMIFS(Aux_Totales!$N:$N, Aux_Totales!$F:$F, $F224, Aux_Totales!$A:$A, Aperturas!$A$2), 0))</f>
        <v/>
      </c>
      <c r="VFL224" s="21" t="str">
        <f>IF(VFL220 = "", "", IFERROR(VFL220 / SUMIFS(Aux_Totales!$N:$N, Aux_Totales!$F:$F, $F224, Aux_Totales!$A:$A, Aperturas!$A$2), 0))</f>
        <v/>
      </c>
      <c r="VFM224" s="21" t="str">
        <f>IF(VFM220 = "", "", IFERROR(VFM220 / SUMIFS(Aux_Totales!$N:$N, Aux_Totales!$F:$F, $F224, Aux_Totales!$A:$A, Aperturas!$A$2), 0))</f>
        <v/>
      </c>
      <c r="VFN224" s="21" t="str">
        <f>IF(VFN220 = "", "", IFERROR(VFN220 / SUMIFS(Aux_Totales!$N:$N, Aux_Totales!$F:$F, $F224, Aux_Totales!$A:$A, Aperturas!$A$2), 0))</f>
        <v/>
      </c>
      <c r="VFO224" s="21" t="str">
        <f>IF(VFO220 = "", "", IFERROR(VFO220 / SUMIFS(Aux_Totales!$N:$N, Aux_Totales!$F:$F, $F224, Aux_Totales!$A:$A, Aperturas!$A$2), 0))</f>
        <v/>
      </c>
      <c r="VFP224" s="21" t="str">
        <f>IF(VFP220 = "", "", IFERROR(VFP220 / SUMIFS(Aux_Totales!$N:$N, Aux_Totales!$F:$F, $F224, Aux_Totales!$A:$A, Aperturas!$A$2), 0))</f>
        <v/>
      </c>
      <c r="VFQ224" s="21" t="str">
        <f>IF(VFQ220 = "", "", IFERROR(VFQ220 / SUMIFS(Aux_Totales!$N:$N, Aux_Totales!$F:$F, $F224, Aux_Totales!$A:$A, Aperturas!$A$2), 0))</f>
        <v/>
      </c>
      <c r="VFR224" s="21" t="str">
        <f>IF(VFR220 = "", "", IFERROR(VFR220 / SUMIFS(Aux_Totales!$N:$N, Aux_Totales!$F:$F, $F224, Aux_Totales!$A:$A, Aperturas!$A$2), 0))</f>
        <v/>
      </c>
      <c r="VFS224" s="21" t="str">
        <f>IF(VFS220 = "", "", IFERROR(VFS220 / SUMIFS(Aux_Totales!$N:$N, Aux_Totales!$F:$F, $F224, Aux_Totales!$A:$A, Aperturas!$A$2), 0))</f>
        <v/>
      </c>
      <c r="VFT224" s="21" t="str">
        <f>IF(VFT220 = "", "", IFERROR(VFT220 / SUMIFS(Aux_Totales!$N:$N, Aux_Totales!$F:$F, $F224, Aux_Totales!$A:$A, Aperturas!$A$2), 0))</f>
        <v/>
      </c>
      <c r="VFU224" s="21" t="str">
        <f>IF(VFU220 = "", "", IFERROR(VFU220 / SUMIFS(Aux_Totales!$N:$N, Aux_Totales!$F:$F, $F224, Aux_Totales!$A:$A, Aperturas!$A$2), 0))</f>
        <v/>
      </c>
      <c r="VFV224" s="21" t="str">
        <f>IF(VFV220 = "", "", IFERROR(VFV220 / SUMIFS(Aux_Totales!$N:$N, Aux_Totales!$F:$F, $F224, Aux_Totales!$A:$A, Aperturas!$A$2), 0))</f>
        <v/>
      </c>
      <c r="VFW224" s="21" t="str">
        <f>IF(VFW220 = "", "", IFERROR(VFW220 / SUMIFS(Aux_Totales!$N:$N, Aux_Totales!$F:$F, $F224, Aux_Totales!$A:$A, Aperturas!$A$2), 0))</f>
        <v/>
      </c>
      <c r="VFX224" s="21" t="str">
        <f>IF(VFX220 = "", "", IFERROR(VFX220 / SUMIFS(Aux_Totales!$N:$N, Aux_Totales!$F:$F, $F224, Aux_Totales!$A:$A, Aperturas!$A$2), 0))</f>
        <v/>
      </c>
      <c r="VFY224" s="21" t="str">
        <f>IF(VFY220 = "", "", IFERROR(VFY220 / SUMIFS(Aux_Totales!$N:$N, Aux_Totales!$F:$F, $F224, Aux_Totales!$A:$A, Aperturas!$A$2), 0))</f>
        <v/>
      </c>
      <c r="VFZ224" s="21" t="str">
        <f>IF(VFZ220 = "", "", IFERROR(VFZ220 / SUMIFS(Aux_Totales!$N:$N, Aux_Totales!$F:$F, $F224, Aux_Totales!$A:$A, Aperturas!$A$2), 0))</f>
        <v/>
      </c>
      <c r="VGA224" s="21" t="str">
        <f>IF(VGA220 = "", "", IFERROR(VGA220 / SUMIFS(Aux_Totales!$N:$N, Aux_Totales!$F:$F, $F224, Aux_Totales!$A:$A, Aperturas!$A$2), 0))</f>
        <v/>
      </c>
      <c r="VGB224" s="21" t="str">
        <f>IF(VGB220 = "", "", IFERROR(VGB220 / SUMIFS(Aux_Totales!$N:$N, Aux_Totales!$F:$F, $F224, Aux_Totales!$A:$A, Aperturas!$A$2), 0))</f>
        <v/>
      </c>
      <c r="VGC224" s="21" t="str">
        <f>IF(VGC220 = "", "", IFERROR(VGC220 / SUMIFS(Aux_Totales!$N:$N, Aux_Totales!$F:$F, $F224, Aux_Totales!$A:$A, Aperturas!$A$2), 0))</f>
        <v/>
      </c>
      <c r="VGD224" s="21" t="str">
        <f>IF(VGD220 = "", "", IFERROR(VGD220 / SUMIFS(Aux_Totales!$N:$N, Aux_Totales!$F:$F, $F224, Aux_Totales!$A:$A, Aperturas!$A$2), 0))</f>
        <v/>
      </c>
      <c r="VGE224" s="21" t="str">
        <f>IF(VGE220 = "", "", IFERROR(VGE220 / SUMIFS(Aux_Totales!$N:$N, Aux_Totales!$F:$F, $F224, Aux_Totales!$A:$A, Aperturas!$A$2), 0))</f>
        <v/>
      </c>
      <c r="VGF224" s="21" t="str">
        <f>IF(VGF220 = "", "", IFERROR(VGF220 / SUMIFS(Aux_Totales!$N:$N, Aux_Totales!$F:$F, $F224, Aux_Totales!$A:$A, Aperturas!$A$2), 0))</f>
        <v/>
      </c>
      <c r="VGG224" s="21" t="str">
        <f>IF(VGG220 = "", "", IFERROR(VGG220 / SUMIFS(Aux_Totales!$N:$N, Aux_Totales!$F:$F, $F224, Aux_Totales!$A:$A, Aperturas!$A$2), 0))</f>
        <v/>
      </c>
      <c r="VGH224" s="21" t="str">
        <f>IF(VGH220 = "", "", IFERROR(VGH220 / SUMIFS(Aux_Totales!$N:$N, Aux_Totales!$F:$F, $F224, Aux_Totales!$A:$A, Aperturas!$A$2), 0))</f>
        <v/>
      </c>
      <c r="VGI224" s="21" t="str">
        <f>IF(VGI220 = "", "", IFERROR(VGI220 / SUMIFS(Aux_Totales!$N:$N, Aux_Totales!$F:$F, $F224, Aux_Totales!$A:$A, Aperturas!$A$2), 0))</f>
        <v/>
      </c>
      <c r="VGJ224" s="21" t="str">
        <f>IF(VGJ220 = "", "", IFERROR(VGJ220 / SUMIFS(Aux_Totales!$N:$N, Aux_Totales!$F:$F, $F224, Aux_Totales!$A:$A, Aperturas!$A$2), 0))</f>
        <v/>
      </c>
      <c r="VGK224" s="21" t="str">
        <f>IF(VGK220 = "", "", IFERROR(VGK220 / SUMIFS(Aux_Totales!$N:$N, Aux_Totales!$F:$F, $F224, Aux_Totales!$A:$A, Aperturas!$A$2), 0))</f>
        <v/>
      </c>
      <c r="VGL224" s="21" t="str">
        <f>IF(VGL220 = "", "", IFERROR(VGL220 / SUMIFS(Aux_Totales!$N:$N, Aux_Totales!$F:$F, $F224, Aux_Totales!$A:$A, Aperturas!$A$2), 0))</f>
        <v/>
      </c>
      <c r="VGM224" s="21" t="str">
        <f>IF(VGM220 = "", "", IFERROR(VGM220 / SUMIFS(Aux_Totales!$N:$N, Aux_Totales!$F:$F, $F224, Aux_Totales!$A:$A, Aperturas!$A$2), 0))</f>
        <v/>
      </c>
      <c r="VGN224" s="21" t="str">
        <f>IF(VGN220 = "", "", IFERROR(VGN220 / SUMIFS(Aux_Totales!$N:$N, Aux_Totales!$F:$F, $F224, Aux_Totales!$A:$A, Aperturas!$A$2), 0))</f>
        <v/>
      </c>
      <c r="VGO224" s="21" t="str">
        <f>IF(VGO220 = "", "", IFERROR(VGO220 / SUMIFS(Aux_Totales!$N:$N, Aux_Totales!$F:$F, $F224, Aux_Totales!$A:$A, Aperturas!$A$2), 0))</f>
        <v/>
      </c>
      <c r="VGP224" s="21" t="str">
        <f>IF(VGP220 = "", "", IFERROR(VGP220 / SUMIFS(Aux_Totales!$N:$N, Aux_Totales!$F:$F, $F224, Aux_Totales!$A:$A, Aperturas!$A$2), 0))</f>
        <v/>
      </c>
      <c r="VGQ224" s="21" t="str">
        <f>IF(VGQ220 = "", "", IFERROR(VGQ220 / SUMIFS(Aux_Totales!$N:$N, Aux_Totales!$F:$F, $F224, Aux_Totales!$A:$A, Aperturas!$A$2), 0))</f>
        <v/>
      </c>
      <c r="VGR224" s="21" t="str">
        <f>IF(VGR220 = "", "", IFERROR(VGR220 / SUMIFS(Aux_Totales!$N:$N, Aux_Totales!$F:$F, $F224, Aux_Totales!$A:$A, Aperturas!$A$2), 0))</f>
        <v/>
      </c>
      <c r="VGS224" s="21" t="str">
        <f>IF(VGS220 = "", "", IFERROR(VGS220 / SUMIFS(Aux_Totales!$N:$N, Aux_Totales!$F:$F, $F224, Aux_Totales!$A:$A, Aperturas!$A$2), 0))</f>
        <v/>
      </c>
      <c r="VGT224" s="21" t="str">
        <f>IF(VGT220 = "", "", IFERROR(VGT220 / SUMIFS(Aux_Totales!$N:$N, Aux_Totales!$F:$F, $F224, Aux_Totales!$A:$A, Aperturas!$A$2), 0))</f>
        <v/>
      </c>
      <c r="VGU224" s="21" t="str">
        <f>IF(VGU220 = "", "", IFERROR(VGU220 / SUMIFS(Aux_Totales!$N:$N, Aux_Totales!$F:$F, $F224, Aux_Totales!$A:$A, Aperturas!$A$2), 0))</f>
        <v/>
      </c>
      <c r="VGV224" s="21" t="str">
        <f>IF(VGV220 = "", "", IFERROR(VGV220 / SUMIFS(Aux_Totales!$N:$N, Aux_Totales!$F:$F, $F224, Aux_Totales!$A:$A, Aperturas!$A$2), 0))</f>
        <v/>
      </c>
      <c r="VGW224" s="21" t="str">
        <f>IF(VGW220 = "", "", IFERROR(VGW220 / SUMIFS(Aux_Totales!$N:$N, Aux_Totales!$F:$F, $F224, Aux_Totales!$A:$A, Aperturas!$A$2), 0))</f>
        <v/>
      </c>
      <c r="VGX224" s="21" t="str">
        <f>IF(VGX220 = "", "", IFERROR(VGX220 / SUMIFS(Aux_Totales!$N:$N, Aux_Totales!$F:$F, $F224, Aux_Totales!$A:$A, Aperturas!$A$2), 0))</f>
        <v/>
      </c>
      <c r="VGY224" s="21" t="str">
        <f>IF(VGY220 = "", "", IFERROR(VGY220 / SUMIFS(Aux_Totales!$N:$N, Aux_Totales!$F:$F, $F224, Aux_Totales!$A:$A, Aperturas!$A$2), 0))</f>
        <v/>
      </c>
      <c r="VGZ224" s="21" t="str">
        <f>IF(VGZ220 = "", "", IFERROR(VGZ220 / SUMIFS(Aux_Totales!$N:$N, Aux_Totales!$F:$F, $F224, Aux_Totales!$A:$A, Aperturas!$A$2), 0))</f>
        <v/>
      </c>
      <c r="VHA224" s="21" t="str">
        <f>IF(VHA220 = "", "", IFERROR(VHA220 / SUMIFS(Aux_Totales!$N:$N, Aux_Totales!$F:$F, $F224, Aux_Totales!$A:$A, Aperturas!$A$2), 0))</f>
        <v/>
      </c>
      <c r="VHB224" s="21" t="str">
        <f>IF(VHB220 = "", "", IFERROR(VHB220 / SUMIFS(Aux_Totales!$N:$N, Aux_Totales!$F:$F, $F224, Aux_Totales!$A:$A, Aperturas!$A$2), 0))</f>
        <v/>
      </c>
      <c r="VHC224" s="21" t="str">
        <f>IF(VHC220 = "", "", IFERROR(VHC220 / SUMIFS(Aux_Totales!$N:$N, Aux_Totales!$F:$F, $F224, Aux_Totales!$A:$A, Aperturas!$A$2), 0))</f>
        <v/>
      </c>
      <c r="VHD224" s="21" t="str">
        <f>IF(VHD220 = "", "", IFERROR(VHD220 / SUMIFS(Aux_Totales!$N:$N, Aux_Totales!$F:$F, $F224, Aux_Totales!$A:$A, Aperturas!$A$2), 0))</f>
        <v/>
      </c>
      <c r="VHE224" s="21" t="str">
        <f>IF(VHE220 = "", "", IFERROR(VHE220 / SUMIFS(Aux_Totales!$N:$N, Aux_Totales!$F:$F, $F224, Aux_Totales!$A:$A, Aperturas!$A$2), 0))</f>
        <v/>
      </c>
      <c r="VHF224" s="21" t="str">
        <f>IF(VHF220 = "", "", IFERROR(VHF220 / SUMIFS(Aux_Totales!$N:$N, Aux_Totales!$F:$F, $F224, Aux_Totales!$A:$A, Aperturas!$A$2), 0))</f>
        <v/>
      </c>
      <c r="VHG224" s="21" t="str">
        <f>IF(VHG220 = "", "", IFERROR(VHG220 / SUMIFS(Aux_Totales!$N:$N, Aux_Totales!$F:$F, $F224, Aux_Totales!$A:$A, Aperturas!$A$2), 0))</f>
        <v/>
      </c>
      <c r="VHH224" s="21" t="str">
        <f>IF(VHH220 = "", "", IFERROR(VHH220 / SUMIFS(Aux_Totales!$N:$N, Aux_Totales!$F:$F, $F224, Aux_Totales!$A:$A, Aperturas!$A$2), 0))</f>
        <v/>
      </c>
      <c r="VHI224" s="21" t="str">
        <f>IF(VHI220 = "", "", IFERROR(VHI220 / SUMIFS(Aux_Totales!$N:$N, Aux_Totales!$F:$F, $F224, Aux_Totales!$A:$A, Aperturas!$A$2), 0))</f>
        <v/>
      </c>
      <c r="VHJ224" s="21" t="str">
        <f>IF(VHJ220 = "", "", IFERROR(VHJ220 / SUMIFS(Aux_Totales!$N:$N, Aux_Totales!$F:$F, $F224, Aux_Totales!$A:$A, Aperturas!$A$2), 0))</f>
        <v/>
      </c>
      <c r="VHK224" s="21" t="str">
        <f>IF(VHK220 = "", "", IFERROR(VHK220 / SUMIFS(Aux_Totales!$N:$N, Aux_Totales!$F:$F, $F224, Aux_Totales!$A:$A, Aperturas!$A$2), 0))</f>
        <v/>
      </c>
      <c r="VHL224" s="21" t="str">
        <f>IF(VHL220 = "", "", IFERROR(VHL220 / SUMIFS(Aux_Totales!$N:$N, Aux_Totales!$F:$F, $F224, Aux_Totales!$A:$A, Aperturas!$A$2), 0))</f>
        <v/>
      </c>
      <c r="VHM224" s="21" t="str">
        <f>IF(VHM220 = "", "", IFERROR(VHM220 / SUMIFS(Aux_Totales!$N:$N, Aux_Totales!$F:$F, $F224, Aux_Totales!$A:$A, Aperturas!$A$2), 0))</f>
        <v/>
      </c>
      <c r="VHN224" s="21" t="str">
        <f>IF(VHN220 = "", "", IFERROR(VHN220 / SUMIFS(Aux_Totales!$N:$N, Aux_Totales!$F:$F, $F224, Aux_Totales!$A:$A, Aperturas!$A$2), 0))</f>
        <v/>
      </c>
      <c r="VHO224" s="21" t="str">
        <f>IF(VHO220 = "", "", IFERROR(VHO220 / SUMIFS(Aux_Totales!$N:$N, Aux_Totales!$F:$F, $F224, Aux_Totales!$A:$A, Aperturas!$A$2), 0))</f>
        <v/>
      </c>
      <c r="VHP224" s="21" t="str">
        <f>IF(VHP220 = "", "", IFERROR(VHP220 / SUMIFS(Aux_Totales!$N:$N, Aux_Totales!$F:$F, $F224, Aux_Totales!$A:$A, Aperturas!$A$2), 0))</f>
        <v/>
      </c>
      <c r="VHQ224" s="21" t="str">
        <f>IF(VHQ220 = "", "", IFERROR(VHQ220 / SUMIFS(Aux_Totales!$N:$N, Aux_Totales!$F:$F, $F224, Aux_Totales!$A:$A, Aperturas!$A$2), 0))</f>
        <v/>
      </c>
      <c r="VHR224" s="21" t="str">
        <f>IF(VHR220 = "", "", IFERROR(VHR220 / SUMIFS(Aux_Totales!$N:$N, Aux_Totales!$F:$F, $F224, Aux_Totales!$A:$A, Aperturas!$A$2), 0))</f>
        <v/>
      </c>
      <c r="VHS224" s="21" t="str">
        <f>IF(VHS220 = "", "", IFERROR(VHS220 / SUMIFS(Aux_Totales!$N:$N, Aux_Totales!$F:$F, $F224, Aux_Totales!$A:$A, Aperturas!$A$2), 0))</f>
        <v/>
      </c>
      <c r="VHT224" s="21" t="str">
        <f>IF(VHT220 = "", "", IFERROR(VHT220 / SUMIFS(Aux_Totales!$N:$N, Aux_Totales!$F:$F, $F224, Aux_Totales!$A:$A, Aperturas!$A$2), 0))</f>
        <v/>
      </c>
      <c r="VHU224" s="21" t="str">
        <f>IF(VHU220 = "", "", IFERROR(VHU220 / SUMIFS(Aux_Totales!$N:$N, Aux_Totales!$F:$F, $F224, Aux_Totales!$A:$A, Aperturas!$A$2), 0))</f>
        <v/>
      </c>
      <c r="VHV224" s="21" t="str">
        <f>IF(VHV220 = "", "", IFERROR(VHV220 / SUMIFS(Aux_Totales!$N:$N, Aux_Totales!$F:$F, $F224, Aux_Totales!$A:$A, Aperturas!$A$2), 0))</f>
        <v/>
      </c>
      <c r="VHW224" s="21" t="str">
        <f>IF(VHW220 = "", "", IFERROR(VHW220 / SUMIFS(Aux_Totales!$N:$N, Aux_Totales!$F:$F, $F224, Aux_Totales!$A:$A, Aperturas!$A$2), 0))</f>
        <v/>
      </c>
      <c r="VHX224" s="21" t="str">
        <f>IF(VHX220 = "", "", IFERROR(VHX220 / SUMIFS(Aux_Totales!$N:$N, Aux_Totales!$F:$F, $F224, Aux_Totales!$A:$A, Aperturas!$A$2), 0))</f>
        <v/>
      </c>
      <c r="VHY224" s="21" t="str">
        <f>IF(VHY220 = "", "", IFERROR(VHY220 / SUMIFS(Aux_Totales!$N:$N, Aux_Totales!$F:$F, $F224, Aux_Totales!$A:$A, Aperturas!$A$2), 0))</f>
        <v/>
      </c>
      <c r="VHZ224" s="21" t="str">
        <f>IF(VHZ220 = "", "", IFERROR(VHZ220 / SUMIFS(Aux_Totales!$N:$N, Aux_Totales!$F:$F, $F224, Aux_Totales!$A:$A, Aperturas!$A$2), 0))</f>
        <v/>
      </c>
      <c r="VIA224" s="21" t="str">
        <f>IF(VIA220 = "", "", IFERROR(VIA220 / SUMIFS(Aux_Totales!$N:$N, Aux_Totales!$F:$F, $F224, Aux_Totales!$A:$A, Aperturas!$A$2), 0))</f>
        <v/>
      </c>
      <c r="VIB224" s="21" t="str">
        <f>IF(VIB220 = "", "", IFERROR(VIB220 / SUMIFS(Aux_Totales!$N:$N, Aux_Totales!$F:$F, $F224, Aux_Totales!$A:$A, Aperturas!$A$2), 0))</f>
        <v/>
      </c>
      <c r="VIC224" s="21" t="str">
        <f>IF(VIC220 = "", "", IFERROR(VIC220 / SUMIFS(Aux_Totales!$N:$N, Aux_Totales!$F:$F, $F224, Aux_Totales!$A:$A, Aperturas!$A$2), 0))</f>
        <v/>
      </c>
      <c r="VID224" s="21" t="str">
        <f>IF(VID220 = "", "", IFERROR(VID220 / SUMIFS(Aux_Totales!$N:$N, Aux_Totales!$F:$F, $F224, Aux_Totales!$A:$A, Aperturas!$A$2), 0))</f>
        <v/>
      </c>
      <c r="VIE224" s="21" t="str">
        <f>IF(VIE220 = "", "", IFERROR(VIE220 / SUMIFS(Aux_Totales!$N:$N, Aux_Totales!$F:$F, $F224, Aux_Totales!$A:$A, Aperturas!$A$2), 0))</f>
        <v/>
      </c>
      <c r="VIF224" s="21" t="str">
        <f>IF(VIF220 = "", "", IFERROR(VIF220 / SUMIFS(Aux_Totales!$N:$N, Aux_Totales!$F:$F, $F224, Aux_Totales!$A:$A, Aperturas!$A$2), 0))</f>
        <v/>
      </c>
      <c r="VIG224" s="21" t="str">
        <f>IF(VIG220 = "", "", IFERROR(VIG220 / SUMIFS(Aux_Totales!$N:$N, Aux_Totales!$F:$F, $F224, Aux_Totales!$A:$A, Aperturas!$A$2), 0))</f>
        <v/>
      </c>
      <c r="VIH224" s="21" t="str">
        <f>IF(VIH220 = "", "", IFERROR(VIH220 / SUMIFS(Aux_Totales!$N:$N, Aux_Totales!$F:$F, $F224, Aux_Totales!$A:$A, Aperturas!$A$2), 0))</f>
        <v/>
      </c>
      <c r="VII224" s="21" t="str">
        <f>IF(VII220 = "", "", IFERROR(VII220 / SUMIFS(Aux_Totales!$N:$N, Aux_Totales!$F:$F, $F224, Aux_Totales!$A:$A, Aperturas!$A$2), 0))</f>
        <v/>
      </c>
      <c r="VIJ224" s="21" t="str">
        <f>IF(VIJ220 = "", "", IFERROR(VIJ220 / SUMIFS(Aux_Totales!$N:$N, Aux_Totales!$F:$F, $F224, Aux_Totales!$A:$A, Aperturas!$A$2), 0))</f>
        <v/>
      </c>
      <c r="VIK224" s="21" t="str">
        <f>IF(VIK220 = "", "", IFERROR(VIK220 / SUMIFS(Aux_Totales!$N:$N, Aux_Totales!$F:$F, $F224, Aux_Totales!$A:$A, Aperturas!$A$2), 0))</f>
        <v/>
      </c>
      <c r="VIL224" s="21" t="str">
        <f>IF(VIL220 = "", "", IFERROR(VIL220 / SUMIFS(Aux_Totales!$N:$N, Aux_Totales!$F:$F, $F224, Aux_Totales!$A:$A, Aperturas!$A$2), 0))</f>
        <v/>
      </c>
      <c r="VIM224" s="21" t="str">
        <f>IF(VIM220 = "", "", IFERROR(VIM220 / SUMIFS(Aux_Totales!$N:$N, Aux_Totales!$F:$F, $F224, Aux_Totales!$A:$A, Aperturas!$A$2), 0))</f>
        <v/>
      </c>
      <c r="VIN224" s="21" t="str">
        <f>IF(VIN220 = "", "", IFERROR(VIN220 / SUMIFS(Aux_Totales!$N:$N, Aux_Totales!$F:$F, $F224, Aux_Totales!$A:$A, Aperturas!$A$2), 0))</f>
        <v/>
      </c>
      <c r="VIO224" s="21" t="str">
        <f>IF(VIO220 = "", "", IFERROR(VIO220 / SUMIFS(Aux_Totales!$N:$N, Aux_Totales!$F:$F, $F224, Aux_Totales!$A:$A, Aperturas!$A$2), 0))</f>
        <v/>
      </c>
      <c r="VIP224" s="21" t="str">
        <f>IF(VIP220 = "", "", IFERROR(VIP220 / SUMIFS(Aux_Totales!$N:$N, Aux_Totales!$F:$F, $F224, Aux_Totales!$A:$A, Aperturas!$A$2), 0))</f>
        <v/>
      </c>
      <c r="VIQ224" s="21" t="str">
        <f>IF(VIQ220 = "", "", IFERROR(VIQ220 / SUMIFS(Aux_Totales!$N:$N, Aux_Totales!$F:$F, $F224, Aux_Totales!$A:$A, Aperturas!$A$2), 0))</f>
        <v/>
      </c>
      <c r="VIR224" s="21" t="str">
        <f>IF(VIR220 = "", "", IFERROR(VIR220 / SUMIFS(Aux_Totales!$N:$N, Aux_Totales!$F:$F, $F224, Aux_Totales!$A:$A, Aperturas!$A$2), 0))</f>
        <v/>
      </c>
      <c r="VIS224" s="21" t="str">
        <f>IF(VIS220 = "", "", IFERROR(VIS220 / SUMIFS(Aux_Totales!$N:$N, Aux_Totales!$F:$F, $F224, Aux_Totales!$A:$A, Aperturas!$A$2), 0))</f>
        <v/>
      </c>
      <c r="VIT224" s="21" t="str">
        <f>IF(VIT220 = "", "", IFERROR(VIT220 / SUMIFS(Aux_Totales!$N:$N, Aux_Totales!$F:$F, $F224, Aux_Totales!$A:$A, Aperturas!$A$2), 0))</f>
        <v/>
      </c>
      <c r="VIU224" s="21" t="str">
        <f>IF(VIU220 = "", "", IFERROR(VIU220 / SUMIFS(Aux_Totales!$N:$N, Aux_Totales!$F:$F, $F224, Aux_Totales!$A:$A, Aperturas!$A$2), 0))</f>
        <v/>
      </c>
      <c r="VIV224" s="21" t="str">
        <f>IF(VIV220 = "", "", IFERROR(VIV220 / SUMIFS(Aux_Totales!$N:$N, Aux_Totales!$F:$F, $F224, Aux_Totales!$A:$A, Aperturas!$A$2), 0))</f>
        <v/>
      </c>
      <c r="VIW224" s="21" t="str">
        <f>IF(VIW220 = "", "", IFERROR(VIW220 / SUMIFS(Aux_Totales!$N:$N, Aux_Totales!$F:$F, $F224, Aux_Totales!$A:$A, Aperturas!$A$2), 0))</f>
        <v/>
      </c>
      <c r="VIX224" s="21" t="str">
        <f>IF(VIX220 = "", "", IFERROR(VIX220 / SUMIFS(Aux_Totales!$N:$N, Aux_Totales!$F:$F, $F224, Aux_Totales!$A:$A, Aperturas!$A$2), 0))</f>
        <v/>
      </c>
      <c r="VIY224" s="21" t="str">
        <f>IF(VIY220 = "", "", IFERROR(VIY220 / SUMIFS(Aux_Totales!$N:$N, Aux_Totales!$F:$F, $F224, Aux_Totales!$A:$A, Aperturas!$A$2), 0))</f>
        <v/>
      </c>
      <c r="VIZ224" s="21" t="str">
        <f>IF(VIZ220 = "", "", IFERROR(VIZ220 / SUMIFS(Aux_Totales!$N:$N, Aux_Totales!$F:$F, $F224, Aux_Totales!$A:$A, Aperturas!$A$2), 0))</f>
        <v/>
      </c>
      <c r="VJA224" s="21" t="str">
        <f>IF(VJA220 = "", "", IFERROR(VJA220 / SUMIFS(Aux_Totales!$N:$N, Aux_Totales!$F:$F, $F224, Aux_Totales!$A:$A, Aperturas!$A$2), 0))</f>
        <v/>
      </c>
      <c r="VJB224" s="21" t="str">
        <f>IF(VJB220 = "", "", IFERROR(VJB220 / SUMIFS(Aux_Totales!$N:$N, Aux_Totales!$F:$F, $F224, Aux_Totales!$A:$A, Aperturas!$A$2), 0))</f>
        <v/>
      </c>
      <c r="VJC224" s="21" t="str">
        <f>IF(VJC220 = "", "", IFERROR(VJC220 / SUMIFS(Aux_Totales!$N:$N, Aux_Totales!$F:$F, $F224, Aux_Totales!$A:$A, Aperturas!$A$2), 0))</f>
        <v/>
      </c>
      <c r="VJD224" s="21" t="str">
        <f>IF(VJD220 = "", "", IFERROR(VJD220 / SUMIFS(Aux_Totales!$N:$N, Aux_Totales!$F:$F, $F224, Aux_Totales!$A:$A, Aperturas!$A$2), 0))</f>
        <v/>
      </c>
      <c r="VJE224" s="21" t="str">
        <f>IF(VJE220 = "", "", IFERROR(VJE220 / SUMIFS(Aux_Totales!$N:$N, Aux_Totales!$F:$F, $F224, Aux_Totales!$A:$A, Aperturas!$A$2), 0))</f>
        <v/>
      </c>
      <c r="VJF224" s="21" t="str">
        <f>IF(VJF220 = "", "", IFERROR(VJF220 / SUMIFS(Aux_Totales!$N:$N, Aux_Totales!$F:$F, $F224, Aux_Totales!$A:$A, Aperturas!$A$2), 0))</f>
        <v/>
      </c>
      <c r="VJG224" s="21" t="str">
        <f>IF(VJG220 = "", "", IFERROR(VJG220 / SUMIFS(Aux_Totales!$N:$N, Aux_Totales!$F:$F, $F224, Aux_Totales!$A:$A, Aperturas!$A$2), 0))</f>
        <v/>
      </c>
      <c r="VJH224" s="21" t="str">
        <f>IF(VJH220 = "", "", IFERROR(VJH220 / SUMIFS(Aux_Totales!$N:$N, Aux_Totales!$F:$F, $F224, Aux_Totales!$A:$A, Aperturas!$A$2), 0))</f>
        <v/>
      </c>
      <c r="VJI224" s="21" t="str">
        <f>IF(VJI220 = "", "", IFERROR(VJI220 / SUMIFS(Aux_Totales!$N:$N, Aux_Totales!$F:$F, $F224, Aux_Totales!$A:$A, Aperturas!$A$2), 0))</f>
        <v/>
      </c>
      <c r="VJJ224" s="21" t="str">
        <f>IF(VJJ220 = "", "", IFERROR(VJJ220 / SUMIFS(Aux_Totales!$N:$N, Aux_Totales!$F:$F, $F224, Aux_Totales!$A:$A, Aperturas!$A$2), 0))</f>
        <v/>
      </c>
      <c r="VJK224" s="21" t="str">
        <f>IF(VJK220 = "", "", IFERROR(VJK220 / SUMIFS(Aux_Totales!$N:$N, Aux_Totales!$F:$F, $F224, Aux_Totales!$A:$A, Aperturas!$A$2), 0))</f>
        <v/>
      </c>
      <c r="VJL224" s="21" t="str">
        <f>IF(VJL220 = "", "", IFERROR(VJL220 / SUMIFS(Aux_Totales!$N:$N, Aux_Totales!$F:$F, $F224, Aux_Totales!$A:$A, Aperturas!$A$2), 0))</f>
        <v/>
      </c>
      <c r="VJM224" s="21" t="str">
        <f>IF(VJM220 = "", "", IFERROR(VJM220 / SUMIFS(Aux_Totales!$N:$N, Aux_Totales!$F:$F, $F224, Aux_Totales!$A:$A, Aperturas!$A$2), 0))</f>
        <v/>
      </c>
      <c r="VJN224" s="21" t="str">
        <f>IF(VJN220 = "", "", IFERROR(VJN220 / SUMIFS(Aux_Totales!$N:$N, Aux_Totales!$F:$F, $F224, Aux_Totales!$A:$A, Aperturas!$A$2), 0))</f>
        <v/>
      </c>
      <c r="VJO224" s="21" t="str">
        <f>IF(VJO220 = "", "", IFERROR(VJO220 / SUMIFS(Aux_Totales!$N:$N, Aux_Totales!$F:$F, $F224, Aux_Totales!$A:$A, Aperturas!$A$2), 0))</f>
        <v/>
      </c>
      <c r="VJP224" s="21" t="str">
        <f>IF(VJP220 = "", "", IFERROR(VJP220 / SUMIFS(Aux_Totales!$N:$N, Aux_Totales!$F:$F, $F224, Aux_Totales!$A:$A, Aperturas!$A$2), 0))</f>
        <v/>
      </c>
      <c r="VJQ224" s="21" t="str">
        <f>IF(VJQ220 = "", "", IFERROR(VJQ220 / SUMIFS(Aux_Totales!$N:$N, Aux_Totales!$F:$F, $F224, Aux_Totales!$A:$A, Aperturas!$A$2), 0))</f>
        <v/>
      </c>
      <c r="VJR224" s="21" t="str">
        <f>IF(VJR220 = "", "", IFERROR(VJR220 / SUMIFS(Aux_Totales!$N:$N, Aux_Totales!$F:$F, $F224, Aux_Totales!$A:$A, Aperturas!$A$2), 0))</f>
        <v/>
      </c>
      <c r="VJS224" s="21" t="str">
        <f>IF(VJS220 = "", "", IFERROR(VJS220 / SUMIFS(Aux_Totales!$N:$N, Aux_Totales!$F:$F, $F224, Aux_Totales!$A:$A, Aperturas!$A$2), 0))</f>
        <v/>
      </c>
      <c r="VJT224" s="21" t="str">
        <f>IF(VJT220 = "", "", IFERROR(VJT220 / SUMIFS(Aux_Totales!$N:$N, Aux_Totales!$F:$F, $F224, Aux_Totales!$A:$A, Aperturas!$A$2), 0))</f>
        <v/>
      </c>
      <c r="VJU224" s="21" t="str">
        <f>IF(VJU220 = "", "", IFERROR(VJU220 / SUMIFS(Aux_Totales!$N:$N, Aux_Totales!$F:$F, $F224, Aux_Totales!$A:$A, Aperturas!$A$2), 0))</f>
        <v/>
      </c>
      <c r="VJV224" s="21" t="str">
        <f>IF(VJV220 = "", "", IFERROR(VJV220 / SUMIFS(Aux_Totales!$N:$N, Aux_Totales!$F:$F, $F224, Aux_Totales!$A:$A, Aperturas!$A$2), 0))</f>
        <v/>
      </c>
      <c r="VJW224" s="21" t="str">
        <f>IF(VJW220 = "", "", IFERROR(VJW220 / SUMIFS(Aux_Totales!$N:$N, Aux_Totales!$F:$F, $F224, Aux_Totales!$A:$A, Aperturas!$A$2), 0))</f>
        <v/>
      </c>
      <c r="VJX224" s="21" t="str">
        <f>IF(VJX220 = "", "", IFERROR(VJX220 / SUMIFS(Aux_Totales!$N:$N, Aux_Totales!$F:$F, $F224, Aux_Totales!$A:$A, Aperturas!$A$2), 0))</f>
        <v/>
      </c>
      <c r="VJY224" s="21" t="str">
        <f>IF(VJY220 = "", "", IFERROR(VJY220 / SUMIFS(Aux_Totales!$N:$N, Aux_Totales!$F:$F, $F224, Aux_Totales!$A:$A, Aperturas!$A$2), 0))</f>
        <v/>
      </c>
      <c r="VJZ224" s="21" t="str">
        <f>IF(VJZ220 = "", "", IFERROR(VJZ220 / SUMIFS(Aux_Totales!$N:$N, Aux_Totales!$F:$F, $F224, Aux_Totales!$A:$A, Aperturas!$A$2), 0))</f>
        <v/>
      </c>
      <c r="VKA224" s="21" t="str">
        <f>IF(VKA220 = "", "", IFERROR(VKA220 / SUMIFS(Aux_Totales!$N:$N, Aux_Totales!$F:$F, $F224, Aux_Totales!$A:$A, Aperturas!$A$2), 0))</f>
        <v/>
      </c>
      <c r="VKB224" s="21" t="str">
        <f>IF(VKB220 = "", "", IFERROR(VKB220 / SUMIFS(Aux_Totales!$N:$N, Aux_Totales!$F:$F, $F224, Aux_Totales!$A:$A, Aperturas!$A$2), 0))</f>
        <v/>
      </c>
      <c r="VKC224" s="21" t="str">
        <f>IF(VKC220 = "", "", IFERROR(VKC220 / SUMIFS(Aux_Totales!$N:$N, Aux_Totales!$F:$F, $F224, Aux_Totales!$A:$A, Aperturas!$A$2), 0))</f>
        <v/>
      </c>
      <c r="VKD224" s="21" t="str">
        <f>IF(VKD220 = "", "", IFERROR(VKD220 / SUMIFS(Aux_Totales!$N:$N, Aux_Totales!$F:$F, $F224, Aux_Totales!$A:$A, Aperturas!$A$2), 0))</f>
        <v/>
      </c>
      <c r="VKE224" s="21" t="str">
        <f>IF(VKE220 = "", "", IFERROR(VKE220 / SUMIFS(Aux_Totales!$N:$N, Aux_Totales!$F:$F, $F224, Aux_Totales!$A:$A, Aperturas!$A$2), 0))</f>
        <v/>
      </c>
      <c r="VKF224" s="21" t="str">
        <f>IF(VKF220 = "", "", IFERROR(VKF220 / SUMIFS(Aux_Totales!$N:$N, Aux_Totales!$F:$F, $F224, Aux_Totales!$A:$A, Aperturas!$A$2), 0))</f>
        <v/>
      </c>
      <c r="VKG224" s="21" t="str">
        <f>IF(VKG220 = "", "", IFERROR(VKG220 / SUMIFS(Aux_Totales!$N:$N, Aux_Totales!$F:$F, $F224, Aux_Totales!$A:$A, Aperturas!$A$2), 0))</f>
        <v/>
      </c>
      <c r="VKH224" s="21" t="str">
        <f>IF(VKH220 = "", "", IFERROR(VKH220 / SUMIFS(Aux_Totales!$N:$N, Aux_Totales!$F:$F, $F224, Aux_Totales!$A:$A, Aperturas!$A$2), 0))</f>
        <v/>
      </c>
      <c r="VKI224" s="21" t="str">
        <f>IF(VKI220 = "", "", IFERROR(VKI220 / SUMIFS(Aux_Totales!$N:$N, Aux_Totales!$F:$F, $F224, Aux_Totales!$A:$A, Aperturas!$A$2), 0))</f>
        <v/>
      </c>
      <c r="VKJ224" s="21" t="str">
        <f>IF(VKJ220 = "", "", IFERROR(VKJ220 / SUMIFS(Aux_Totales!$N:$N, Aux_Totales!$F:$F, $F224, Aux_Totales!$A:$A, Aperturas!$A$2), 0))</f>
        <v/>
      </c>
      <c r="VKK224" s="21" t="str">
        <f>IF(VKK220 = "", "", IFERROR(VKK220 / SUMIFS(Aux_Totales!$N:$N, Aux_Totales!$F:$F, $F224, Aux_Totales!$A:$A, Aperturas!$A$2), 0))</f>
        <v/>
      </c>
      <c r="VKL224" s="21" t="str">
        <f>IF(VKL220 = "", "", IFERROR(VKL220 / SUMIFS(Aux_Totales!$N:$N, Aux_Totales!$F:$F, $F224, Aux_Totales!$A:$A, Aperturas!$A$2), 0))</f>
        <v/>
      </c>
      <c r="VKM224" s="21" t="str">
        <f>IF(VKM220 = "", "", IFERROR(VKM220 / SUMIFS(Aux_Totales!$N:$N, Aux_Totales!$F:$F, $F224, Aux_Totales!$A:$A, Aperturas!$A$2), 0))</f>
        <v/>
      </c>
      <c r="VKN224" s="21" t="str">
        <f>IF(VKN220 = "", "", IFERROR(VKN220 / SUMIFS(Aux_Totales!$N:$N, Aux_Totales!$F:$F, $F224, Aux_Totales!$A:$A, Aperturas!$A$2), 0))</f>
        <v/>
      </c>
      <c r="VKO224" s="21" t="str">
        <f>IF(VKO220 = "", "", IFERROR(VKO220 / SUMIFS(Aux_Totales!$N:$N, Aux_Totales!$F:$F, $F224, Aux_Totales!$A:$A, Aperturas!$A$2), 0))</f>
        <v/>
      </c>
      <c r="VKP224" s="21" t="str">
        <f>IF(VKP220 = "", "", IFERROR(VKP220 / SUMIFS(Aux_Totales!$N:$N, Aux_Totales!$F:$F, $F224, Aux_Totales!$A:$A, Aperturas!$A$2), 0))</f>
        <v/>
      </c>
      <c r="VKQ224" s="21" t="str">
        <f>IF(VKQ220 = "", "", IFERROR(VKQ220 / SUMIFS(Aux_Totales!$N:$N, Aux_Totales!$F:$F, $F224, Aux_Totales!$A:$A, Aperturas!$A$2), 0))</f>
        <v/>
      </c>
      <c r="VKR224" s="21" t="str">
        <f>IF(VKR220 = "", "", IFERROR(VKR220 / SUMIFS(Aux_Totales!$N:$N, Aux_Totales!$F:$F, $F224, Aux_Totales!$A:$A, Aperturas!$A$2), 0))</f>
        <v/>
      </c>
      <c r="VKS224" s="21" t="str">
        <f>IF(VKS220 = "", "", IFERROR(VKS220 / SUMIFS(Aux_Totales!$N:$N, Aux_Totales!$F:$F, $F224, Aux_Totales!$A:$A, Aperturas!$A$2), 0))</f>
        <v/>
      </c>
      <c r="VKT224" s="21" t="str">
        <f>IF(VKT220 = "", "", IFERROR(VKT220 / SUMIFS(Aux_Totales!$N:$N, Aux_Totales!$F:$F, $F224, Aux_Totales!$A:$A, Aperturas!$A$2), 0))</f>
        <v/>
      </c>
      <c r="VKU224" s="21" t="str">
        <f>IF(VKU220 = "", "", IFERROR(VKU220 / SUMIFS(Aux_Totales!$N:$N, Aux_Totales!$F:$F, $F224, Aux_Totales!$A:$A, Aperturas!$A$2), 0))</f>
        <v/>
      </c>
      <c r="VKV224" s="21" t="str">
        <f>IF(VKV220 = "", "", IFERROR(VKV220 / SUMIFS(Aux_Totales!$N:$N, Aux_Totales!$F:$F, $F224, Aux_Totales!$A:$A, Aperturas!$A$2), 0))</f>
        <v/>
      </c>
      <c r="VKW224" s="21" t="str">
        <f>IF(VKW220 = "", "", IFERROR(VKW220 / SUMIFS(Aux_Totales!$N:$N, Aux_Totales!$F:$F, $F224, Aux_Totales!$A:$A, Aperturas!$A$2), 0))</f>
        <v/>
      </c>
      <c r="VKX224" s="21" t="str">
        <f>IF(VKX220 = "", "", IFERROR(VKX220 / SUMIFS(Aux_Totales!$N:$N, Aux_Totales!$F:$F, $F224, Aux_Totales!$A:$A, Aperturas!$A$2), 0))</f>
        <v/>
      </c>
      <c r="VKY224" s="21" t="str">
        <f>IF(VKY220 = "", "", IFERROR(VKY220 / SUMIFS(Aux_Totales!$N:$N, Aux_Totales!$F:$F, $F224, Aux_Totales!$A:$A, Aperturas!$A$2), 0))</f>
        <v/>
      </c>
      <c r="VKZ224" s="21" t="str">
        <f>IF(VKZ220 = "", "", IFERROR(VKZ220 / SUMIFS(Aux_Totales!$N:$N, Aux_Totales!$F:$F, $F224, Aux_Totales!$A:$A, Aperturas!$A$2), 0))</f>
        <v/>
      </c>
      <c r="VLA224" s="21" t="str">
        <f>IF(VLA220 = "", "", IFERROR(VLA220 / SUMIFS(Aux_Totales!$N:$N, Aux_Totales!$F:$F, $F224, Aux_Totales!$A:$A, Aperturas!$A$2), 0))</f>
        <v/>
      </c>
      <c r="VLB224" s="21" t="str">
        <f>IF(VLB220 = "", "", IFERROR(VLB220 / SUMIFS(Aux_Totales!$N:$N, Aux_Totales!$F:$F, $F224, Aux_Totales!$A:$A, Aperturas!$A$2), 0))</f>
        <v/>
      </c>
      <c r="VLC224" s="21" t="str">
        <f>IF(VLC220 = "", "", IFERROR(VLC220 / SUMIFS(Aux_Totales!$N:$N, Aux_Totales!$F:$F, $F224, Aux_Totales!$A:$A, Aperturas!$A$2), 0))</f>
        <v/>
      </c>
      <c r="VLD224" s="21" t="str">
        <f>IF(VLD220 = "", "", IFERROR(VLD220 / SUMIFS(Aux_Totales!$N:$N, Aux_Totales!$F:$F, $F224, Aux_Totales!$A:$A, Aperturas!$A$2), 0))</f>
        <v/>
      </c>
      <c r="VLE224" s="21" t="str">
        <f>IF(VLE220 = "", "", IFERROR(VLE220 / SUMIFS(Aux_Totales!$N:$N, Aux_Totales!$F:$F, $F224, Aux_Totales!$A:$A, Aperturas!$A$2), 0))</f>
        <v/>
      </c>
      <c r="VLF224" s="21" t="str">
        <f>IF(VLF220 = "", "", IFERROR(VLF220 / SUMIFS(Aux_Totales!$N:$N, Aux_Totales!$F:$F, $F224, Aux_Totales!$A:$A, Aperturas!$A$2), 0))</f>
        <v/>
      </c>
      <c r="VLG224" s="21" t="str">
        <f>IF(VLG220 = "", "", IFERROR(VLG220 / SUMIFS(Aux_Totales!$N:$N, Aux_Totales!$F:$F, $F224, Aux_Totales!$A:$A, Aperturas!$A$2), 0))</f>
        <v/>
      </c>
      <c r="VLH224" s="21" t="str">
        <f>IF(VLH220 = "", "", IFERROR(VLH220 / SUMIFS(Aux_Totales!$N:$N, Aux_Totales!$F:$F, $F224, Aux_Totales!$A:$A, Aperturas!$A$2), 0))</f>
        <v/>
      </c>
      <c r="VLI224" s="21" t="str">
        <f>IF(VLI220 = "", "", IFERROR(VLI220 / SUMIFS(Aux_Totales!$N:$N, Aux_Totales!$F:$F, $F224, Aux_Totales!$A:$A, Aperturas!$A$2), 0))</f>
        <v/>
      </c>
      <c r="VLJ224" s="21" t="str">
        <f>IF(VLJ220 = "", "", IFERROR(VLJ220 / SUMIFS(Aux_Totales!$N:$N, Aux_Totales!$F:$F, $F224, Aux_Totales!$A:$A, Aperturas!$A$2), 0))</f>
        <v/>
      </c>
      <c r="VLK224" s="21" t="str">
        <f>IF(VLK220 = "", "", IFERROR(VLK220 / SUMIFS(Aux_Totales!$N:$N, Aux_Totales!$F:$F, $F224, Aux_Totales!$A:$A, Aperturas!$A$2), 0))</f>
        <v/>
      </c>
      <c r="VLL224" s="21" t="str">
        <f>IF(VLL220 = "", "", IFERROR(VLL220 / SUMIFS(Aux_Totales!$N:$N, Aux_Totales!$F:$F, $F224, Aux_Totales!$A:$A, Aperturas!$A$2), 0))</f>
        <v/>
      </c>
      <c r="VLM224" s="21" t="str">
        <f>IF(VLM220 = "", "", IFERROR(VLM220 / SUMIFS(Aux_Totales!$N:$N, Aux_Totales!$F:$F, $F224, Aux_Totales!$A:$A, Aperturas!$A$2), 0))</f>
        <v/>
      </c>
      <c r="VLN224" s="21" t="str">
        <f>IF(VLN220 = "", "", IFERROR(VLN220 / SUMIFS(Aux_Totales!$N:$N, Aux_Totales!$F:$F, $F224, Aux_Totales!$A:$A, Aperturas!$A$2), 0))</f>
        <v/>
      </c>
      <c r="VLO224" s="21" t="str">
        <f>IF(VLO220 = "", "", IFERROR(VLO220 / SUMIFS(Aux_Totales!$N:$N, Aux_Totales!$F:$F, $F224, Aux_Totales!$A:$A, Aperturas!$A$2), 0))</f>
        <v/>
      </c>
      <c r="VLP224" s="21" t="str">
        <f>IF(VLP220 = "", "", IFERROR(VLP220 / SUMIFS(Aux_Totales!$N:$N, Aux_Totales!$F:$F, $F224, Aux_Totales!$A:$A, Aperturas!$A$2), 0))</f>
        <v/>
      </c>
      <c r="VLQ224" s="21" t="str">
        <f>IF(VLQ220 = "", "", IFERROR(VLQ220 / SUMIFS(Aux_Totales!$N:$N, Aux_Totales!$F:$F, $F224, Aux_Totales!$A:$A, Aperturas!$A$2), 0))</f>
        <v/>
      </c>
      <c r="VLR224" s="21" t="str">
        <f>IF(VLR220 = "", "", IFERROR(VLR220 / SUMIFS(Aux_Totales!$N:$N, Aux_Totales!$F:$F, $F224, Aux_Totales!$A:$A, Aperturas!$A$2), 0))</f>
        <v/>
      </c>
      <c r="VLS224" s="21" t="str">
        <f>IF(VLS220 = "", "", IFERROR(VLS220 / SUMIFS(Aux_Totales!$N:$N, Aux_Totales!$F:$F, $F224, Aux_Totales!$A:$A, Aperturas!$A$2), 0))</f>
        <v/>
      </c>
      <c r="VLT224" s="21" t="str">
        <f>IF(VLT220 = "", "", IFERROR(VLT220 / SUMIFS(Aux_Totales!$N:$N, Aux_Totales!$F:$F, $F224, Aux_Totales!$A:$A, Aperturas!$A$2), 0))</f>
        <v/>
      </c>
      <c r="VLU224" s="21" t="str">
        <f>IF(VLU220 = "", "", IFERROR(VLU220 / SUMIFS(Aux_Totales!$N:$N, Aux_Totales!$F:$F, $F224, Aux_Totales!$A:$A, Aperturas!$A$2), 0))</f>
        <v/>
      </c>
      <c r="VLV224" s="21" t="str">
        <f>IF(VLV220 = "", "", IFERROR(VLV220 / SUMIFS(Aux_Totales!$N:$N, Aux_Totales!$F:$F, $F224, Aux_Totales!$A:$A, Aperturas!$A$2), 0))</f>
        <v/>
      </c>
      <c r="VLW224" s="21" t="str">
        <f>IF(VLW220 = "", "", IFERROR(VLW220 / SUMIFS(Aux_Totales!$N:$N, Aux_Totales!$F:$F, $F224, Aux_Totales!$A:$A, Aperturas!$A$2), 0))</f>
        <v/>
      </c>
      <c r="VLX224" s="21" t="str">
        <f>IF(VLX220 = "", "", IFERROR(VLX220 / SUMIFS(Aux_Totales!$N:$N, Aux_Totales!$F:$F, $F224, Aux_Totales!$A:$A, Aperturas!$A$2), 0))</f>
        <v/>
      </c>
      <c r="VLY224" s="21" t="str">
        <f>IF(VLY220 = "", "", IFERROR(VLY220 / SUMIFS(Aux_Totales!$N:$N, Aux_Totales!$F:$F, $F224, Aux_Totales!$A:$A, Aperturas!$A$2), 0))</f>
        <v/>
      </c>
      <c r="VLZ224" s="21" t="str">
        <f>IF(VLZ220 = "", "", IFERROR(VLZ220 / SUMIFS(Aux_Totales!$N:$N, Aux_Totales!$F:$F, $F224, Aux_Totales!$A:$A, Aperturas!$A$2), 0))</f>
        <v/>
      </c>
      <c r="VMA224" s="21" t="str">
        <f>IF(VMA220 = "", "", IFERROR(VMA220 / SUMIFS(Aux_Totales!$N:$N, Aux_Totales!$F:$F, $F224, Aux_Totales!$A:$A, Aperturas!$A$2), 0))</f>
        <v/>
      </c>
      <c r="VMB224" s="21" t="str">
        <f>IF(VMB220 = "", "", IFERROR(VMB220 / SUMIFS(Aux_Totales!$N:$N, Aux_Totales!$F:$F, $F224, Aux_Totales!$A:$A, Aperturas!$A$2), 0))</f>
        <v/>
      </c>
      <c r="VMC224" s="21" t="str">
        <f>IF(VMC220 = "", "", IFERROR(VMC220 / SUMIFS(Aux_Totales!$N:$N, Aux_Totales!$F:$F, $F224, Aux_Totales!$A:$A, Aperturas!$A$2), 0))</f>
        <v/>
      </c>
      <c r="VMD224" s="21" t="str">
        <f>IF(VMD220 = "", "", IFERROR(VMD220 / SUMIFS(Aux_Totales!$N:$N, Aux_Totales!$F:$F, $F224, Aux_Totales!$A:$A, Aperturas!$A$2), 0))</f>
        <v/>
      </c>
      <c r="VME224" s="21" t="str">
        <f>IF(VME220 = "", "", IFERROR(VME220 / SUMIFS(Aux_Totales!$N:$N, Aux_Totales!$F:$F, $F224, Aux_Totales!$A:$A, Aperturas!$A$2), 0))</f>
        <v/>
      </c>
      <c r="VMF224" s="21" t="str">
        <f>IF(VMF220 = "", "", IFERROR(VMF220 / SUMIFS(Aux_Totales!$N:$N, Aux_Totales!$F:$F, $F224, Aux_Totales!$A:$A, Aperturas!$A$2), 0))</f>
        <v/>
      </c>
      <c r="VMG224" s="21" t="str">
        <f>IF(VMG220 = "", "", IFERROR(VMG220 / SUMIFS(Aux_Totales!$N:$N, Aux_Totales!$F:$F, $F224, Aux_Totales!$A:$A, Aperturas!$A$2), 0))</f>
        <v/>
      </c>
      <c r="VMH224" s="21" t="str">
        <f>IF(VMH220 = "", "", IFERROR(VMH220 / SUMIFS(Aux_Totales!$N:$N, Aux_Totales!$F:$F, $F224, Aux_Totales!$A:$A, Aperturas!$A$2), 0))</f>
        <v/>
      </c>
      <c r="VMI224" s="21" t="str">
        <f>IF(VMI220 = "", "", IFERROR(VMI220 / SUMIFS(Aux_Totales!$N:$N, Aux_Totales!$F:$F, $F224, Aux_Totales!$A:$A, Aperturas!$A$2), 0))</f>
        <v/>
      </c>
      <c r="VMJ224" s="21" t="str">
        <f>IF(VMJ220 = "", "", IFERROR(VMJ220 / SUMIFS(Aux_Totales!$N:$N, Aux_Totales!$F:$F, $F224, Aux_Totales!$A:$A, Aperturas!$A$2), 0))</f>
        <v/>
      </c>
      <c r="VMK224" s="21" t="str">
        <f>IF(VMK220 = "", "", IFERROR(VMK220 / SUMIFS(Aux_Totales!$N:$N, Aux_Totales!$F:$F, $F224, Aux_Totales!$A:$A, Aperturas!$A$2), 0))</f>
        <v/>
      </c>
      <c r="VML224" s="21" t="str">
        <f>IF(VML220 = "", "", IFERROR(VML220 / SUMIFS(Aux_Totales!$N:$N, Aux_Totales!$F:$F, $F224, Aux_Totales!$A:$A, Aperturas!$A$2), 0))</f>
        <v/>
      </c>
      <c r="VMM224" s="21" t="str">
        <f>IF(VMM220 = "", "", IFERROR(VMM220 / SUMIFS(Aux_Totales!$N:$N, Aux_Totales!$F:$F, $F224, Aux_Totales!$A:$A, Aperturas!$A$2), 0))</f>
        <v/>
      </c>
      <c r="VMN224" s="21" t="str">
        <f>IF(VMN220 = "", "", IFERROR(VMN220 / SUMIFS(Aux_Totales!$N:$N, Aux_Totales!$F:$F, $F224, Aux_Totales!$A:$A, Aperturas!$A$2), 0))</f>
        <v/>
      </c>
      <c r="VMO224" s="21" t="str">
        <f>IF(VMO220 = "", "", IFERROR(VMO220 / SUMIFS(Aux_Totales!$N:$N, Aux_Totales!$F:$F, $F224, Aux_Totales!$A:$A, Aperturas!$A$2), 0))</f>
        <v/>
      </c>
      <c r="VMP224" s="21" t="str">
        <f>IF(VMP220 = "", "", IFERROR(VMP220 / SUMIFS(Aux_Totales!$N:$N, Aux_Totales!$F:$F, $F224, Aux_Totales!$A:$A, Aperturas!$A$2), 0))</f>
        <v/>
      </c>
      <c r="VMQ224" s="21" t="str">
        <f>IF(VMQ220 = "", "", IFERROR(VMQ220 / SUMIFS(Aux_Totales!$N:$N, Aux_Totales!$F:$F, $F224, Aux_Totales!$A:$A, Aperturas!$A$2), 0))</f>
        <v/>
      </c>
      <c r="VMR224" s="21" t="str">
        <f>IF(VMR220 = "", "", IFERROR(VMR220 / SUMIFS(Aux_Totales!$N:$N, Aux_Totales!$F:$F, $F224, Aux_Totales!$A:$A, Aperturas!$A$2), 0))</f>
        <v/>
      </c>
      <c r="VMS224" s="21" t="str">
        <f>IF(VMS220 = "", "", IFERROR(VMS220 / SUMIFS(Aux_Totales!$N:$N, Aux_Totales!$F:$F, $F224, Aux_Totales!$A:$A, Aperturas!$A$2), 0))</f>
        <v/>
      </c>
      <c r="VMT224" s="21" t="str">
        <f>IF(VMT220 = "", "", IFERROR(VMT220 / SUMIFS(Aux_Totales!$N:$N, Aux_Totales!$F:$F, $F224, Aux_Totales!$A:$A, Aperturas!$A$2), 0))</f>
        <v/>
      </c>
      <c r="VMU224" s="21" t="str">
        <f>IF(VMU220 = "", "", IFERROR(VMU220 / SUMIFS(Aux_Totales!$N:$N, Aux_Totales!$F:$F, $F224, Aux_Totales!$A:$A, Aperturas!$A$2), 0))</f>
        <v/>
      </c>
      <c r="VMV224" s="21" t="str">
        <f>IF(VMV220 = "", "", IFERROR(VMV220 / SUMIFS(Aux_Totales!$N:$N, Aux_Totales!$F:$F, $F224, Aux_Totales!$A:$A, Aperturas!$A$2), 0))</f>
        <v/>
      </c>
      <c r="VMW224" s="21" t="str">
        <f>IF(VMW220 = "", "", IFERROR(VMW220 / SUMIFS(Aux_Totales!$N:$N, Aux_Totales!$F:$F, $F224, Aux_Totales!$A:$A, Aperturas!$A$2), 0))</f>
        <v/>
      </c>
      <c r="VMX224" s="21" t="str">
        <f>IF(VMX220 = "", "", IFERROR(VMX220 / SUMIFS(Aux_Totales!$N:$N, Aux_Totales!$F:$F, $F224, Aux_Totales!$A:$A, Aperturas!$A$2), 0))</f>
        <v/>
      </c>
      <c r="VMY224" s="21" t="str">
        <f>IF(VMY220 = "", "", IFERROR(VMY220 / SUMIFS(Aux_Totales!$N:$N, Aux_Totales!$F:$F, $F224, Aux_Totales!$A:$A, Aperturas!$A$2), 0))</f>
        <v/>
      </c>
      <c r="VMZ224" s="21" t="str">
        <f>IF(VMZ220 = "", "", IFERROR(VMZ220 / SUMIFS(Aux_Totales!$N:$N, Aux_Totales!$F:$F, $F224, Aux_Totales!$A:$A, Aperturas!$A$2), 0))</f>
        <v/>
      </c>
      <c r="VNA224" s="21" t="str">
        <f>IF(VNA220 = "", "", IFERROR(VNA220 / SUMIFS(Aux_Totales!$N:$N, Aux_Totales!$F:$F, $F224, Aux_Totales!$A:$A, Aperturas!$A$2), 0))</f>
        <v/>
      </c>
      <c r="VNB224" s="21" t="str">
        <f>IF(VNB220 = "", "", IFERROR(VNB220 / SUMIFS(Aux_Totales!$N:$N, Aux_Totales!$F:$F, $F224, Aux_Totales!$A:$A, Aperturas!$A$2), 0))</f>
        <v/>
      </c>
      <c r="VNC224" s="21" t="str">
        <f>IF(VNC220 = "", "", IFERROR(VNC220 / SUMIFS(Aux_Totales!$N:$N, Aux_Totales!$F:$F, $F224, Aux_Totales!$A:$A, Aperturas!$A$2), 0))</f>
        <v/>
      </c>
      <c r="VND224" s="21" t="str">
        <f>IF(VND220 = "", "", IFERROR(VND220 / SUMIFS(Aux_Totales!$N:$N, Aux_Totales!$F:$F, $F224, Aux_Totales!$A:$A, Aperturas!$A$2), 0))</f>
        <v/>
      </c>
      <c r="VNE224" s="21" t="str">
        <f>IF(VNE220 = "", "", IFERROR(VNE220 / SUMIFS(Aux_Totales!$N:$N, Aux_Totales!$F:$F, $F224, Aux_Totales!$A:$A, Aperturas!$A$2), 0))</f>
        <v/>
      </c>
      <c r="VNF224" s="21" t="str">
        <f>IF(VNF220 = "", "", IFERROR(VNF220 / SUMIFS(Aux_Totales!$N:$N, Aux_Totales!$F:$F, $F224, Aux_Totales!$A:$A, Aperturas!$A$2), 0))</f>
        <v/>
      </c>
      <c r="VNG224" s="21" t="str">
        <f>IF(VNG220 = "", "", IFERROR(VNG220 / SUMIFS(Aux_Totales!$N:$N, Aux_Totales!$F:$F, $F224, Aux_Totales!$A:$A, Aperturas!$A$2), 0))</f>
        <v/>
      </c>
      <c r="VNH224" s="21" t="str">
        <f>IF(VNH220 = "", "", IFERROR(VNH220 / SUMIFS(Aux_Totales!$N:$N, Aux_Totales!$F:$F, $F224, Aux_Totales!$A:$A, Aperturas!$A$2), 0))</f>
        <v/>
      </c>
      <c r="VNI224" s="21" t="str">
        <f>IF(VNI220 = "", "", IFERROR(VNI220 / SUMIFS(Aux_Totales!$N:$N, Aux_Totales!$F:$F, $F224, Aux_Totales!$A:$A, Aperturas!$A$2), 0))</f>
        <v/>
      </c>
      <c r="VNJ224" s="21" t="str">
        <f>IF(VNJ220 = "", "", IFERROR(VNJ220 / SUMIFS(Aux_Totales!$N:$N, Aux_Totales!$F:$F, $F224, Aux_Totales!$A:$A, Aperturas!$A$2), 0))</f>
        <v/>
      </c>
      <c r="VNK224" s="21" t="str">
        <f>IF(VNK220 = "", "", IFERROR(VNK220 / SUMIFS(Aux_Totales!$N:$N, Aux_Totales!$F:$F, $F224, Aux_Totales!$A:$A, Aperturas!$A$2), 0))</f>
        <v/>
      </c>
      <c r="VNL224" s="21" t="str">
        <f>IF(VNL220 = "", "", IFERROR(VNL220 / SUMIFS(Aux_Totales!$N:$N, Aux_Totales!$F:$F, $F224, Aux_Totales!$A:$A, Aperturas!$A$2), 0))</f>
        <v/>
      </c>
      <c r="VNM224" s="21" t="str">
        <f>IF(VNM220 = "", "", IFERROR(VNM220 / SUMIFS(Aux_Totales!$N:$N, Aux_Totales!$F:$F, $F224, Aux_Totales!$A:$A, Aperturas!$A$2), 0))</f>
        <v/>
      </c>
      <c r="VNN224" s="21" t="str">
        <f>IF(VNN220 = "", "", IFERROR(VNN220 / SUMIFS(Aux_Totales!$N:$N, Aux_Totales!$F:$F, $F224, Aux_Totales!$A:$A, Aperturas!$A$2), 0))</f>
        <v/>
      </c>
      <c r="VNO224" s="21" t="str">
        <f>IF(VNO220 = "", "", IFERROR(VNO220 / SUMIFS(Aux_Totales!$N:$N, Aux_Totales!$F:$F, $F224, Aux_Totales!$A:$A, Aperturas!$A$2), 0))</f>
        <v/>
      </c>
      <c r="VNP224" s="21" t="str">
        <f>IF(VNP220 = "", "", IFERROR(VNP220 / SUMIFS(Aux_Totales!$N:$N, Aux_Totales!$F:$F, $F224, Aux_Totales!$A:$A, Aperturas!$A$2), 0))</f>
        <v/>
      </c>
      <c r="VNQ224" s="21" t="str">
        <f>IF(VNQ220 = "", "", IFERROR(VNQ220 / SUMIFS(Aux_Totales!$N:$N, Aux_Totales!$F:$F, $F224, Aux_Totales!$A:$A, Aperturas!$A$2), 0))</f>
        <v/>
      </c>
      <c r="VNR224" s="21" t="str">
        <f>IF(VNR220 = "", "", IFERROR(VNR220 / SUMIFS(Aux_Totales!$N:$N, Aux_Totales!$F:$F, $F224, Aux_Totales!$A:$A, Aperturas!$A$2), 0))</f>
        <v/>
      </c>
      <c r="VNS224" s="21" t="str">
        <f>IF(VNS220 = "", "", IFERROR(VNS220 / SUMIFS(Aux_Totales!$N:$N, Aux_Totales!$F:$F, $F224, Aux_Totales!$A:$A, Aperturas!$A$2), 0))</f>
        <v/>
      </c>
      <c r="VNT224" s="21" t="str">
        <f>IF(VNT220 = "", "", IFERROR(VNT220 / SUMIFS(Aux_Totales!$N:$N, Aux_Totales!$F:$F, $F224, Aux_Totales!$A:$A, Aperturas!$A$2), 0))</f>
        <v/>
      </c>
      <c r="VNU224" s="21" t="str">
        <f>IF(VNU220 = "", "", IFERROR(VNU220 / SUMIFS(Aux_Totales!$N:$N, Aux_Totales!$F:$F, $F224, Aux_Totales!$A:$A, Aperturas!$A$2), 0))</f>
        <v/>
      </c>
      <c r="VNV224" s="21" t="str">
        <f>IF(VNV220 = "", "", IFERROR(VNV220 / SUMIFS(Aux_Totales!$N:$N, Aux_Totales!$F:$F, $F224, Aux_Totales!$A:$A, Aperturas!$A$2), 0))</f>
        <v/>
      </c>
      <c r="VNW224" s="21" t="str">
        <f>IF(VNW220 = "", "", IFERROR(VNW220 / SUMIFS(Aux_Totales!$N:$N, Aux_Totales!$F:$F, $F224, Aux_Totales!$A:$A, Aperturas!$A$2), 0))</f>
        <v/>
      </c>
      <c r="VNX224" s="21" t="str">
        <f>IF(VNX220 = "", "", IFERROR(VNX220 / SUMIFS(Aux_Totales!$N:$N, Aux_Totales!$F:$F, $F224, Aux_Totales!$A:$A, Aperturas!$A$2), 0))</f>
        <v/>
      </c>
      <c r="VNY224" s="21" t="str">
        <f>IF(VNY220 = "", "", IFERROR(VNY220 / SUMIFS(Aux_Totales!$N:$N, Aux_Totales!$F:$F, $F224, Aux_Totales!$A:$A, Aperturas!$A$2), 0))</f>
        <v/>
      </c>
      <c r="VNZ224" s="21" t="str">
        <f>IF(VNZ220 = "", "", IFERROR(VNZ220 / SUMIFS(Aux_Totales!$N:$N, Aux_Totales!$F:$F, $F224, Aux_Totales!$A:$A, Aperturas!$A$2), 0))</f>
        <v/>
      </c>
      <c r="VOA224" s="21" t="str">
        <f>IF(VOA220 = "", "", IFERROR(VOA220 / SUMIFS(Aux_Totales!$N:$N, Aux_Totales!$F:$F, $F224, Aux_Totales!$A:$A, Aperturas!$A$2), 0))</f>
        <v/>
      </c>
      <c r="VOB224" s="21" t="str">
        <f>IF(VOB220 = "", "", IFERROR(VOB220 / SUMIFS(Aux_Totales!$N:$N, Aux_Totales!$F:$F, $F224, Aux_Totales!$A:$A, Aperturas!$A$2), 0))</f>
        <v/>
      </c>
      <c r="VOC224" s="21" t="str">
        <f>IF(VOC220 = "", "", IFERROR(VOC220 / SUMIFS(Aux_Totales!$N:$N, Aux_Totales!$F:$F, $F224, Aux_Totales!$A:$A, Aperturas!$A$2), 0))</f>
        <v/>
      </c>
      <c r="VOD224" s="21" t="str">
        <f>IF(VOD220 = "", "", IFERROR(VOD220 / SUMIFS(Aux_Totales!$N:$N, Aux_Totales!$F:$F, $F224, Aux_Totales!$A:$A, Aperturas!$A$2), 0))</f>
        <v/>
      </c>
      <c r="VOE224" s="21" t="str">
        <f>IF(VOE220 = "", "", IFERROR(VOE220 / SUMIFS(Aux_Totales!$N:$N, Aux_Totales!$F:$F, $F224, Aux_Totales!$A:$A, Aperturas!$A$2), 0))</f>
        <v/>
      </c>
      <c r="VOF224" s="21" t="str">
        <f>IF(VOF220 = "", "", IFERROR(VOF220 / SUMIFS(Aux_Totales!$N:$N, Aux_Totales!$F:$F, $F224, Aux_Totales!$A:$A, Aperturas!$A$2), 0))</f>
        <v/>
      </c>
      <c r="VOG224" s="21" t="str">
        <f>IF(VOG220 = "", "", IFERROR(VOG220 / SUMIFS(Aux_Totales!$N:$N, Aux_Totales!$F:$F, $F224, Aux_Totales!$A:$A, Aperturas!$A$2), 0))</f>
        <v/>
      </c>
      <c r="VOH224" s="21" t="str">
        <f>IF(VOH220 = "", "", IFERROR(VOH220 / SUMIFS(Aux_Totales!$N:$N, Aux_Totales!$F:$F, $F224, Aux_Totales!$A:$A, Aperturas!$A$2), 0))</f>
        <v/>
      </c>
      <c r="VOI224" s="21" t="str">
        <f>IF(VOI220 = "", "", IFERROR(VOI220 / SUMIFS(Aux_Totales!$N:$N, Aux_Totales!$F:$F, $F224, Aux_Totales!$A:$A, Aperturas!$A$2), 0))</f>
        <v/>
      </c>
      <c r="VOJ224" s="21" t="str">
        <f>IF(VOJ220 = "", "", IFERROR(VOJ220 / SUMIFS(Aux_Totales!$N:$N, Aux_Totales!$F:$F, $F224, Aux_Totales!$A:$A, Aperturas!$A$2), 0))</f>
        <v/>
      </c>
      <c r="VOK224" s="21" t="str">
        <f>IF(VOK220 = "", "", IFERROR(VOK220 / SUMIFS(Aux_Totales!$N:$N, Aux_Totales!$F:$F, $F224, Aux_Totales!$A:$A, Aperturas!$A$2), 0))</f>
        <v/>
      </c>
      <c r="VOL224" s="21" t="str">
        <f>IF(VOL220 = "", "", IFERROR(VOL220 / SUMIFS(Aux_Totales!$N:$N, Aux_Totales!$F:$F, $F224, Aux_Totales!$A:$A, Aperturas!$A$2), 0))</f>
        <v/>
      </c>
      <c r="VOM224" s="21" t="str">
        <f>IF(VOM220 = "", "", IFERROR(VOM220 / SUMIFS(Aux_Totales!$N:$N, Aux_Totales!$F:$F, $F224, Aux_Totales!$A:$A, Aperturas!$A$2), 0))</f>
        <v/>
      </c>
      <c r="VON224" s="21" t="str">
        <f>IF(VON220 = "", "", IFERROR(VON220 / SUMIFS(Aux_Totales!$N:$N, Aux_Totales!$F:$F, $F224, Aux_Totales!$A:$A, Aperturas!$A$2), 0))</f>
        <v/>
      </c>
      <c r="VOO224" s="21" t="str">
        <f>IF(VOO220 = "", "", IFERROR(VOO220 / SUMIFS(Aux_Totales!$N:$N, Aux_Totales!$F:$F, $F224, Aux_Totales!$A:$A, Aperturas!$A$2), 0))</f>
        <v/>
      </c>
      <c r="VOP224" s="21" t="str">
        <f>IF(VOP220 = "", "", IFERROR(VOP220 / SUMIFS(Aux_Totales!$N:$N, Aux_Totales!$F:$F, $F224, Aux_Totales!$A:$A, Aperturas!$A$2), 0))</f>
        <v/>
      </c>
      <c r="VOQ224" s="21" t="str">
        <f>IF(VOQ220 = "", "", IFERROR(VOQ220 / SUMIFS(Aux_Totales!$N:$N, Aux_Totales!$F:$F, $F224, Aux_Totales!$A:$A, Aperturas!$A$2), 0))</f>
        <v/>
      </c>
      <c r="VOR224" s="21" t="str">
        <f>IF(VOR220 = "", "", IFERROR(VOR220 / SUMIFS(Aux_Totales!$N:$N, Aux_Totales!$F:$F, $F224, Aux_Totales!$A:$A, Aperturas!$A$2), 0))</f>
        <v/>
      </c>
      <c r="VOS224" s="21" t="str">
        <f>IF(VOS220 = "", "", IFERROR(VOS220 / SUMIFS(Aux_Totales!$N:$N, Aux_Totales!$F:$F, $F224, Aux_Totales!$A:$A, Aperturas!$A$2), 0))</f>
        <v/>
      </c>
      <c r="VOT224" s="21" t="str">
        <f>IF(VOT220 = "", "", IFERROR(VOT220 / SUMIFS(Aux_Totales!$N:$N, Aux_Totales!$F:$F, $F224, Aux_Totales!$A:$A, Aperturas!$A$2), 0))</f>
        <v/>
      </c>
      <c r="VOU224" s="21" t="str">
        <f>IF(VOU220 = "", "", IFERROR(VOU220 / SUMIFS(Aux_Totales!$N:$N, Aux_Totales!$F:$F, $F224, Aux_Totales!$A:$A, Aperturas!$A$2), 0))</f>
        <v/>
      </c>
      <c r="VOV224" s="21" t="str">
        <f>IF(VOV220 = "", "", IFERROR(VOV220 / SUMIFS(Aux_Totales!$N:$N, Aux_Totales!$F:$F, $F224, Aux_Totales!$A:$A, Aperturas!$A$2), 0))</f>
        <v/>
      </c>
      <c r="VOW224" s="21" t="str">
        <f>IF(VOW220 = "", "", IFERROR(VOW220 / SUMIFS(Aux_Totales!$N:$N, Aux_Totales!$F:$F, $F224, Aux_Totales!$A:$A, Aperturas!$A$2), 0))</f>
        <v/>
      </c>
      <c r="VOX224" s="21" t="str">
        <f>IF(VOX220 = "", "", IFERROR(VOX220 / SUMIFS(Aux_Totales!$N:$N, Aux_Totales!$F:$F, $F224, Aux_Totales!$A:$A, Aperturas!$A$2), 0))</f>
        <v/>
      </c>
      <c r="VOY224" s="21" t="str">
        <f>IF(VOY220 = "", "", IFERROR(VOY220 / SUMIFS(Aux_Totales!$N:$N, Aux_Totales!$F:$F, $F224, Aux_Totales!$A:$A, Aperturas!$A$2), 0))</f>
        <v/>
      </c>
      <c r="VOZ224" s="21" t="str">
        <f>IF(VOZ220 = "", "", IFERROR(VOZ220 / SUMIFS(Aux_Totales!$N:$N, Aux_Totales!$F:$F, $F224, Aux_Totales!$A:$A, Aperturas!$A$2), 0))</f>
        <v/>
      </c>
      <c r="VPA224" s="21" t="str">
        <f>IF(VPA220 = "", "", IFERROR(VPA220 / SUMIFS(Aux_Totales!$N:$N, Aux_Totales!$F:$F, $F224, Aux_Totales!$A:$A, Aperturas!$A$2), 0))</f>
        <v/>
      </c>
      <c r="VPB224" s="21" t="str">
        <f>IF(VPB220 = "", "", IFERROR(VPB220 / SUMIFS(Aux_Totales!$N:$N, Aux_Totales!$F:$F, $F224, Aux_Totales!$A:$A, Aperturas!$A$2), 0))</f>
        <v/>
      </c>
      <c r="VPC224" s="21" t="str">
        <f>IF(VPC220 = "", "", IFERROR(VPC220 / SUMIFS(Aux_Totales!$N:$N, Aux_Totales!$F:$F, $F224, Aux_Totales!$A:$A, Aperturas!$A$2), 0))</f>
        <v/>
      </c>
      <c r="VPD224" s="21" t="str">
        <f>IF(VPD220 = "", "", IFERROR(VPD220 / SUMIFS(Aux_Totales!$N:$N, Aux_Totales!$F:$F, $F224, Aux_Totales!$A:$A, Aperturas!$A$2), 0))</f>
        <v/>
      </c>
      <c r="VPE224" s="21" t="str">
        <f>IF(VPE220 = "", "", IFERROR(VPE220 / SUMIFS(Aux_Totales!$N:$N, Aux_Totales!$F:$F, $F224, Aux_Totales!$A:$A, Aperturas!$A$2), 0))</f>
        <v/>
      </c>
      <c r="VPF224" s="21" t="str">
        <f>IF(VPF220 = "", "", IFERROR(VPF220 / SUMIFS(Aux_Totales!$N:$N, Aux_Totales!$F:$F, $F224, Aux_Totales!$A:$A, Aperturas!$A$2), 0))</f>
        <v/>
      </c>
      <c r="VPG224" s="21" t="str">
        <f>IF(VPG220 = "", "", IFERROR(VPG220 / SUMIFS(Aux_Totales!$N:$N, Aux_Totales!$F:$F, $F224, Aux_Totales!$A:$A, Aperturas!$A$2), 0))</f>
        <v/>
      </c>
      <c r="VPH224" s="21" t="str">
        <f>IF(VPH220 = "", "", IFERROR(VPH220 / SUMIFS(Aux_Totales!$N:$N, Aux_Totales!$F:$F, $F224, Aux_Totales!$A:$A, Aperturas!$A$2), 0))</f>
        <v/>
      </c>
      <c r="VPI224" s="21" t="str">
        <f>IF(VPI220 = "", "", IFERROR(VPI220 / SUMIFS(Aux_Totales!$N:$N, Aux_Totales!$F:$F, $F224, Aux_Totales!$A:$A, Aperturas!$A$2), 0))</f>
        <v/>
      </c>
      <c r="VPJ224" s="21" t="str">
        <f>IF(VPJ220 = "", "", IFERROR(VPJ220 / SUMIFS(Aux_Totales!$N:$N, Aux_Totales!$F:$F, $F224, Aux_Totales!$A:$A, Aperturas!$A$2), 0))</f>
        <v/>
      </c>
      <c r="VPK224" s="21" t="str">
        <f>IF(VPK220 = "", "", IFERROR(VPK220 / SUMIFS(Aux_Totales!$N:$N, Aux_Totales!$F:$F, $F224, Aux_Totales!$A:$A, Aperturas!$A$2), 0))</f>
        <v/>
      </c>
      <c r="VPL224" s="21" t="str">
        <f>IF(VPL220 = "", "", IFERROR(VPL220 / SUMIFS(Aux_Totales!$N:$N, Aux_Totales!$F:$F, $F224, Aux_Totales!$A:$A, Aperturas!$A$2), 0))</f>
        <v/>
      </c>
      <c r="VPM224" s="21" t="str">
        <f>IF(VPM220 = "", "", IFERROR(VPM220 / SUMIFS(Aux_Totales!$N:$N, Aux_Totales!$F:$F, $F224, Aux_Totales!$A:$A, Aperturas!$A$2), 0))</f>
        <v/>
      </c>
      <c r="VPN224" s="21" t="str">
        <f>IF(VPN220 = "", "", IFERROR(VPN220 / SUMIFS(Aux_Totales!$N:$N, Aux_Totales!$F:$F, $F224, Aux_Totales!$A:$A, Aperturas!$A$2), 0))</f>
        <v/>
      </c>
      <c r="VPO224" s="21" t="str">
        <f>IF(VPO220 = "", "", IFERROR(VPO220 / SUMIFS(Aux_Totales!$N:$N, Aux_Totales!$F:$F, $F224, Aux_Totales!$A:$A, Aperturas!$A$2), 0))</f>
        <v/>
      </c>
      <c r="VPP224" s="21" t="str">
        <f>IF(VPP220 = "", "", IFERROR(VPP220 / SUMIFS(Aux_Totales!$N:$N, Aux_Totales!$F:$F, $F224, Aux_Totales!$A:$A, Aperturas!$A$2), 0))</f>
        <v/>
      </c>
      <c r="VPQ224" s="21" t="str">
        <f>IF(VPQ220 = "", "", IFERROR(VPQ220 / SUMIFS(Aux_Totales!$N:$N, Aux_Totales!$F:$F, $F224, Aux_Totales!$A:$A, Aperturas!$A$2), 0))</f>
        <v/>
      </c>
      <c r="VPR224" s="21" t="str">
        <f>IF(VPR220 = "", "", IFERROR(VPR220 / SUMIFS(Aux_Totales!$N:$N, Aux_Totales!$F:$F, $F224, Aux_Totales!$A:$A, Aperturas!$A$2), 0))</f>
        <v/>
      </c>
      <c r="VPS224" s="21" t="str">
        <f>IF(VPS220 = "", "", IFERROR(VPS220 / SUMIFS(Aux_Totales!$N:$N, Aux_Totales!$F:$F, $F224, Aux_Totales!$A:$A, Aperturas!$A$2), 0))</f>
        <v/>
      </c>
      <c r="VPT224" s="21" t="str">
        <f>IF(VPT220 = "", "", IFERROR(VPT220 / SUMIFS(Aux_Totales!$N:$N, Aux_Totales!$F:$F, $F224, Aux_Totales!$A:$A, Aperturas!$A$2), 0))</f>
        <v/>
      </c>
      <c r="VPU224" s="21" t="str">
        <f>IF(VPU220 = "", "", IFERROR(VPU220 / SUMIFS(Aux_Totales!$N:$N, Aux_Totales!$F:$F, $F224, Aux_Totales!$A:$A, Aperturas!$A$2), 0))</f>
        <v/>
      </c>
      <c r="VPV224" s="21" t="str">
        <f>IF(VPV220 = "", "", IFERROR(VPV220 / SUMIFS(Aux_Totales!$N:$N, Aux_Totales!$F:$F, $F224, Aux_Totales!$A:$A, Aperturas!$A$2), 0))</f>
        <v/>
      </c>
      <c r="VPW224" s="21" t="str">
        <f>IF(VPW220 = "", "", IFERROR(VPW220 / SUMIFS(Aux_Totales!$N:$N, Aux_Totales!$F:$F, $F224, Aux_Totales!$A:$A, Aperturas!$A$2), 0))</f>
        <v/>
      </c>
      <c r="VPX224" s="21" t="str">
        <f>IF(VPX220 = "", "", IFERROR(VPX220 / SUMIFS(Aux_Totales!$N:$N, Aux_Totales!$F:$F, $F224, Aux_Totales!$A:$A, Aperturas!$A$2), 0))</f>
        <v/>
      </c>
      <c r="VPY224" s="21" t="str">
        <f>IF(VPY220 = "", "", IFERROR(VPY220 / SUMIFS(Aux_Totales!$N:$N, Aux_Totales!$F:$F, $F224, Aux_Totales!$A:$A, Aperturas!$A$2), 0))</f>
        <v/>
      </c>
      <c r="VPZ224" s="21" t="str">
        <f>IF(VPZ220 = "", "", IFERROR(VPZ220 / SUMIFS(Aux_Totales!$N:$N, Aux_Totales!$F:$F, $F224, Aux_Totales!$A:$A, Aperturas!$A$2), 0))</f>
        <v/>
      </c>
      <c r="VQA224" s="21" t="str">
        <f>IF(VQA220 = "", "", IFERROR(VQA220 / SUMIFS(Aux_Totales!$N:$N, Aux_Totales!$F:$F, $F224, Aux_Totales!$A:$A, Aperturas!$A$2), 0))</f>
        <v/>
      </c>
      <c r="VQB224" s="21" t="str">
        <f>IF(VQB220 = "", "", IFERROR(VQB220 / SUMIFS(Aux_Totales!$N:$N, Aux_Totales!$F:$F, $F224, Aux_Totales!$A:$A, Aperturas!$A$2), 0))</f>
        <v/>
      </c>
      <c r="VQC224" s="21" t="str">
        <f>IF(VQC220 = "", "", IFERROR(VQC220 / SUMIFS(Aux_Totales!$N:$N, Aux_Totales!$F:$F, $F224, Aux_Totales!$A:$A, Aperturas!$A$2), 0))</f>
        <v/>
      </c>
      <c r="VQD224" s="21" t="str">
        <f>IF(VQD220 = "", "", IFERROR(VQD220 / SUMIFS(Aux_Totales!$N:$N, Aux_Totales!$F:$F, $F224, Aux_Totales!$A:$A, Aperturas!$A$2), 0))</f>
        <v/>
      </c>
      <c r="VQE224" s="21" t="str">
        <f>IF(VQE220 = "", "", IFERROR(VQE220 / SUMIFS(Aux_Totales!$N:$N, Aux_Totales!$F:$F, $F224, Aux_Totales!$A:$A, Aperturas!$A$2), 0))</f>
        <v/>
      </c>
      <c r="VQF224" s="21" t="str">
        <f>IF(VQF220 = "", "", IFERROR(VQF220 / SUMIFS(Aux_Totales!$N:$N, Aux_Totales!$F:$F, $F224, Aux_Totales!$A:$A, Aperturas!$A$2), 0))</f>
        <v/>
      </c>
      <c r="VQG224" s="21" t="str">
        <f>IF(VQG220 = "", "", IFERROR(VQG220 / SUMIFS(Aux_Totales!$N:$N, Aux_Totales!$F:$F, $F224, Aux_Totales!$A:$A, Aperturas!$A$2), 0))</f>
        <v/>
      </c>
      <c r="VQH224" s="21" t="str">
        <f>IF(VQH220 = "", "", IFERROR(VQH220 / SUMIFS(Aux_Totales!$N:$N, Aux_Totales!$F:$F, $F224, Aux_Totales!$A:$A, Aperturas!$A$2), 0))</f>
        <v/>
      </c>
      <c r="VQI224" s="21" t="str">
        <f>IF(VQI220 = "", "", IFERROR(VQI220 / SUMIFS(Aux_Totales!$N:$N, Aux_Totales!$F:$F, $F224, Aux_Totales!$A:$A, Aperturas!$A$2), 0))</f>
        <v/>
      </c>
      <c r="VQJ224" s="21" t="str">
        <f>IF(VQJ220 = "", "", IFERROR(VQJ220 / SUMIFS(Aux_Totales!$N:$N, Aux_Totales!$F:$F, $F224, Aux_Totales!$A:$A, Aperturas!$A$2), 0))</f>
        <v/>
      </c>
      <c r="VQK224" s="21" t="str">
        <f>IF(VQK220 = "", "", IFERROR(VQK220 / SUMIFS(Aux_Totales!$N:$N, Aux_Totales!$F:$F, $F224, Aux_Totales!$A:$A, Aperturas!$A$2), 0))</f>
        <v/>
      </c>
      <c r="VQL224" s="21" t="str">
        <f>IF(VQL220 = "", "", IFERROR(VQL220 / SUMIFS(Aux_Totales!$N:$N, Aux_Totales!$F:$F, $F224, Aux_Totales!$A:$A, Aperturas!$A$2), 0))</f>
        <v/>
      </c>
      <c r="VQM224" s="21" t="str">
        <f>IF(VQM220 = "", "", IFERROR(VQM220 / SUMIFS(Aux_Totales!$N:$N, Aux_Totales!$F:$F, $F224, Aux_Totales!$A:$A, Aperturas!$A$2), 0))</f>
        <v/>
      </c>
      <c r="VQN224" s="21" t="str">
        <f>IF(VQN220 = "", "", IFERROR(VQN220 / SUMIFS(Aux_Totales!$N:$N, Aux_Totales!$F:$F, $F224, Aux_Totales!$A:$A, Aperturas!$A$2), 0))</f>
        <v/>
      </c>
      <c r="VQO224" s="21" t="str">
        <f>IF(VQO220 = "", "", IFERROR(VQO220 / SUMIFS(Aux_Totales!$N:$N, Aux_Totales!$F:$F, $F224, Aux_Totales!$A:$A, Aperturas!$A$2), 0))</f>
        <v/>
      </c>
      <c r="VQP224" s="21" t="str">
        <f>IF(VQP220 = "", "", IFERROR(VQP220 / SUMIFS(Aux_Totales!$N:$N, Aux_Totales!$F:$F, $F224, Aux_Totales!$A:$A, Aperturas!$A$2), 0))</f>
        <v/>
      </c>
      <c r="VQQ224" s="21" t="str">
        <f>IF(VQQ220 = "", "", IFERROR(VQQ220 / SUMIFS(Aux_Totales!$N:$N, Aux_Totales!$F:$F, $F224, Aux_Totales!$A:$A, Aperturas!$A$2), 0))</f>
        <v/>
      </c>
      <c r="VQR224" s="21" t="str">
        <f>IF(VQR220 = "", "", IFERROR(VQR220 / SUMIFS(Aux_Totales!$N:$N, Aux_Totales!$F:$F, $F224, Aux_Totales!$A:$A, Aperturas!$A$2), 0))</f>
        <v/>
      </c>
      <c r="VQS224" s="21" t="str">
        <f>IF(VQS220 = "", "", IFERROR(VQS220 / SUMIFS(Aux_Totales!$N:$N, Aux_Totales!$F:$F, $F224, Aux_Totales!$A:$A, Aperturas!$A$2), 0))</f>
        <v/>
      </c>
      <c r="VQT224" s="21" t="str">
        <f>IF(VQT220 = "", "", IFERROR(VQT220 / SUMIFS(Aux_Totales!$N:$N, Aux_Totales!$F:$F, $F224, Aux_Totales!$A:$A, Aperturas!$A$2), 0))</f>
        <v/>
      </c>
      <c r="VQU224" s="21" t="str">
        <f>IF(VQU220 = "", "", IFERROR(VQU220 / SUMIFS(Aux_Totales!$N:$N, Aux_Totales!$F:$F, $F224, Aux_Totales!$A:$A, Aperturas!$A$2), 0))</f>
        <v/>
      </c>
      <c r="VQV224" s="21" t="str">
        <f>IF(VQV220 = "", "", IFERROR(VQV220 / SUMIFS(Aux_Totales!$N:$N, Aux_Totales!$F:$F, $F224, Aux_Totales!$A:$A, Aperturas!$A$2), 0))</f>
        <v/>
      </c>
      <c r="VQW224" s="21" t="str">
        <f>IF(VQW220 = "", "", IFERROR(VQW220 / SUMIFS(Aux_Totales!$N:$N, Aux_Totales!$F:$F, $F224, Aux_Totales!$A:$A, Aperturas!$A$2), 0))</f>
        <v/>
      </c>
      <c r="VQX224" s="21" t="str">
        <f>IF(VQX220 = "", "", IFERROR(VQX220 / SUMIFS(Aux_Totales!$N:$N, Aux_Totales!$F:$F, $F224, Aux_Totales!$A:$A, Aperturas!$A$2), 0))</f>
        <v/>
      </c>
      <c r="VQY224" s="21" t="str">
        <f>IF(VQY220 = "", "", IFERROR(VQY220 / SUMIFS(Aux_Totales!$N:$N, Aux_Totales!$F:$F, $F224, Aux_Totales!$A:$A, Aperturas!$A$2), 0))</f>
        <v/>
      </c>
      <c r="VQZ224" s="21" t="str">
        <f>IF(VQZ220 = "", "", IFERROR(VQZ220 / SUMIFS(Aux_Totales!$N:$N, Aux_Totales!$F:$F, $F224, Aux_Totales!$A:$A, Aperturas!$A$2), 0))</f>
        <v/>
      </c>
      <c r="VRA224" s="21" t="str">
        <f>IF(VRA220 = "", "", IFERROR(VRA220 / SUMIFS(Aux_Totales!$N:$N, Aux_Totales!$F:$F, $F224, Aux_Totales!$A:$A, Aperturas!$A$2), 0))</f>
        <v/>
      </c>
      <c r="VRB224" s="21" t="str">
        <f>IF(VRB220 = "", "", IFERROR(VRB220 / SUMIFS(Aux_Totales!$N:$N, Aux_Totales!$F:$F, $F224, Aux_Totales!$A:$A, Aperturas!$A$2), 0))</f>
        <v/>
      </c>
      <c r="VRC224" s="21" t="str">
        <f>IF(VRC220 = "", "", IFERROR(VRC220 / SUMIFS(Aux_Totales!$N:$N, Aux_Totales!$F:$F, $F224, Aux_Totales!$A:$A, Aperturas!$A$2), 0))</f>
        <v/>
      </c>
      <c r="VRD224" s="21" t="str">
        <f>IF(VRD220 = "", "", IFERROR(VRD220 / SUMIFS(Aux_Totales!$N:$N, Aux_Totales!$F:$F, $F224, Aux_Totales!$A:$A, Aperturas!$A$2), 0))</f>
        <v/>
      </c>
      <c r="VRE224" s="21" t="str">
        <f>IF(VRE220 = "", "", IFERROR(VRE220 / SUMIFS(Aux_Totales!$N:$N, Aux_Totales!$F:$F, $F224, Aux_Totales!$A:$A, Aperturas!$A$2), 0))</f>
        <v/>
      </c>
      <c r="VRF224" s="21" t="str">
        <f>IF(VRF220 = "", "", IFERROR(VRF220 / SUMIFS(Aux_Totales!$N:$N, Aux_Totales!$F:$F, $F224, Aux_Totales!$A:$A, Aperturas!$A$2), 0))</f>
        <v/>
      </c>
      <c r="VRG224" s="21" t="str">
        <f>IF(VRG220 = "", "", IFERROR(VRG220 / SUMIFS(Aux_Totales!$N:$N, Aux_Totales!$F:$F, $F224, Aux_Totales!$A:$A, Aperturas!$A$2), 0))</f>
        <v/>
      </c>
      <c r="VRH224" s="21" t="str">
        <f>IF(VRH220 = "", "", IFERROR(VRH220 / SUMIFS(Aux_Totales!$N:$N, Aux_Totales!$F:$F, $F224, Aux_Totales!$A:$A, Aperturas!$A$2), 0))</f>
        <v/>
      </c>
      <c r="VRI224" s="21" t="str">
        <f>IF(VRI220 = "", "", IFERROR(VRI220 / SUMIFS(Aux_Totales!$N:$N, Aux_Totales!$F:$F, $F224, Aux_Totales!$A:$A, Aperturas!$A$2), 0))</f>
        <v/>
      </c>
      <c r="VRJ224" s="21" t="str">
        <f>IF(VRJ220 = "", "", IFERROR(VRJ220 / SUMIFS(Aux_Totales!$N:$N, Aux_Totales!$F:$F, $F224, Aux_Totales!$A:$A, Aperturas!$A$2), 0))</f>
        <v/>
      </c>
      <c r="VRK224" s="21" t="str">
        <f>IF(VRK220 = "", "", IFERROR(VRK220 / SUMIFS(Aux_Totales!$N:$N, Aux_Totales!$F:$F, $F224, Aux_Totales!$A:$A, Aperturas!$A$2), 0))</f>
        <v/>
      </c>
      <c r="VRL224" s="21" t="str">
        <f>IF(VRL220 = "", "", IFERROR(VRL220 / SUMIFS(Aux_Totales!$N:$N, Aux_Totales!$F:$F, $F224, Aux_Totales!$A:$A, Aperturas!$A$2), 0))</f>
        <v/>
      </c>
      <c r="VRM224" s="21" t="str">
        <f>IF(VRM220 = "", "", IFERROR(VRM220 / SUMIFS(Aux_Totales!$N:$N, Aux_Totales!$F:$F, $F224, Aux_Totales!$A:$A, Aperturas!$A$2), 0))</f>
        <v/>
      </c>
      <c r="VRN224" s="21" t="str">
        <f>IF(VRN220 = "", "", IFERROR(VRN220 / SUMIFS(Aux_Totales!$N:$N, Aux_Totales!$F:$F, $F224, Aux_Totales!$A:$A, Aperturas!$A$2), 0))</f>
        <v/>
      </c>
      <c r="VRO224" s="21" t="str">
        <f>IF(VRO220 = "", "", IFERROR(VRO220 / SUMIFS(Aux_Totales!$N:$N, Aux_Totales!$F:$F, $F224, Aux_Totales!$A:$A, Aperturas!$A$2), 0))</f>
        <v/>
      </c>
      <c r="VRP224" s="21" t="str">
        <f>IF(VRP220 = "", "", IFERROR(VRP220 / SUMIFS(Aux_Totales!$N:$N, Aux_Totales!$F:$F, $F224, Aux_Totales!$A:$A, Aperturas!$A$2), 0))</f>
        <v/>
      </c>
      <c r="VRQ224" s="21" t="str">
        <f>IF(VRQ220 = "", "", IFERROR(VRQ220 / SUMIFS(Aux_Totales!$N:$N, Aux_Totales!$F:$F, $F224, Aux_Totales!$A:$A, Aperturas!$A$2), 0))</f>
        <v/>
      </c>
      <c r="VRR224" s="21" t="str">
        <f>IF(VRR220 = "", "", IFERROR(VRR220 / SUMIFS(Aux_Totales!$N:$N, Aux_Totales!$F:$F, $F224, Aux_Totales!$A:$A, Aperturas!$A$2), 0))</f>
        <v/>
      </c>
      <c r="VRS224" s="21" t="str">
        <f>IF(VRS220 = "", "", IFERROR(VRS220 / SUMIFS(Aux_Totales!$N:$N, Aux_Totales!$F:$F, $F224, Aux_Totales!$A:$A, Aperturas!$A$2), 0))</f>
        <v/>
      </c>
      <c r="VRT224" s="21" t="str">
        <f>IF(VRT220 = "", "", IFERROR(VRT220 / SUMIFS(Aux_Totales!$N:$N, Aux_Totales!$F:$F, $F224, Aux_Totales!$A:$A, Aperturas!$A$2), 0))</f>
        <v/>
      </c>
      <c r="VRU224" s="21" t="str">
        <f>IF(VRU220 = "", "", IFERROR(VRU220 / SUMIFS(Aux_Totales!$N:$N, Aux_Totales!$F:$F, $F224, Aux_Totales!$A:$A, Aperturas!$A$2), 0))</f>
        <v/>
      </c>
      <c r="VRV224" s="21" t="str">
        <f>IF(VRV220 = "", "", IFERROR(VRV220 / SUMIFS(Aux_Totales!$N:$N, Aux_Totales!$F:$F, $F224, Aux_Totales!$A:$A, Aperturas!$A$2), 0))</f>
        <v/>
      </c>
      <c r="VRW224" s="21" t="str">
        <f>IF(VRW220 = "", "", IFERROR(VRW220 / SUMIFS(Aux_Totales!$N:$N, Aux_Totales!$F:$F, $F224, Aux_Totales!$A:$A, Aperturas!$A$2), 0))</f>
        <v/>
      </c>
      <c r="VRX224" s="21" t="str">
        <f>IF(VRX220 = "", "", IFERROR(VRX220 / SUMIFS(Aux_Totales!$N:$N, Aux_Totales!$F:$F, $F224, Aux_Totales!$A:$A, Aperturas!$A$2), 0))</f>
        <v/>
      </c>
      <c r="VRY224" s="21" t="str">
        <f>IF(VRY220 = "", "", IFERROR(VRY220 / SUMIFS(Aux_Totales!$N:$N, Aux_Totales!$F:$F, $F224, Aux_Totales!$A:$A, Aperturas!$A$2), 0))</f>
        <v/>
      </c>
      <c r="VRZ224" s="21" t="str">
        <f>IF(VRZ220 = "", "", IFERROR(VRZ220 / SUMIFS(Aux_Totales!$N:$N, Aux_Totales!$F:$F, $F224, Aux_Totales!$A:$A, Aperturas!$A$2), 0))</f>
        <v/>
      </c>
      <c r="VSA224" s="21" t="str">
        <f>IF(VSA220 = "", "", IFERROR(VSA220 / SUMIFS(Aux_Totales!$N:$N, Aux_Totales!$F:$F, $F224, Aux_Totales!$A:$A, Aperturas!$A$2), 0))</f>
        <v/>
      </c>
      <c r="VSB224" s="21" t="str">
        <f>IF(VSB220 = "", "", IFERROR(VSB220 / SUMIFS(Aux_Totales!$N:$N, Aux_Totales!$F:$F, $F224, Aux_Totales!$A:$A, Aperturas!$A$2), 0))</f>
        <v/>
      </c>
      <c r="VSC224" s="21" t="str">
        <f>IF(VSC220 = "", "", IFERROR(VSC220 / SUMIFS(Aux_Totales!$N:$N, Aux_Totales!$F:$F, $F224, Aux_Totales!$A:$A, Aperturas!$A$2), 0))</f>
        <v/>
      </c>
      <c r="VSD224" s="21" t="str">
        <f>IF(VSD220 = "", "", IFERROR(VSD220 / SUMIFS(Aux_Totales!$N:$N, Aux_Totales!$F:$F, $F224, Aux_Totales!$A:$A, Aperturas!$A$2), 0))</f>
        <v/>
      </c>
      <c r="VSE224" s="21" t="str">
        <f>IF(VSE220 = "", "", IFERROR(VSE220 / SUMIFS(Aux_Totales!$N:$N, Aux_Totales!$F:$F, $F224, Aux_Totales!$A:$A, Aperturas!$A$2), 0))</f>
        <v/>
      </c>
      <c r="VSF224" s="21" t="str">
        <f>IF(VSF220 = "", "", IFERROR(VSF220 / SUMIFS(Aux_Totales!$N:$N, Aux_Totales!$F:$F, $F224, Aux_Totales!$A:$A, Aperturas!$A$2), 0))</f>
        <v/>
      </c>
      <c r="VSG224" s="21" t="str">
        <f>IF(VSG220 = "", "", IFERROR(VSG220 / SUMIFS(Aux_Totales!$N:$N, Aux_Totales!$F:$F, $F224, Aux_Totales!$A:$A, Aperturas!$A$2), 0))</f>
        <v/>
      </c>
      <c r="VSH224" s="21" t="str">
        <f>IF(VSH220 = "", "", IFERROR(VSH220 / SUMIFS(Aux_Totales!$N:$N, Aux_Totales!$F:$F, $F224, Aux_Totales!$A:$A, Aperturas!$A$2), 0))</f>
        <v/>
      </c>
      <c r="VSI224" s="21" t="str">
        <f>IF(VSI220 = "", "", IFERROR(VSI220 / SUMIFS(Aux_Totales!$N:$N, Aux_Totales!$F:$F, $F224, Aux_Totales!$A:$A, Aperturas!$A$2), 0))</f>
        <v/>
      </c>
      <c r="VSJ224" s="21" t="str">
        <f>IF(VSJ220 = "", "", IFERROR(VSJ220 / SUMIFS(Aux_Totales!$N:$N, Aux_Totales!$F:$F, $F224, Aux_Totales!$A:$A, Aperturas!$A$2), 0))</f>
        <v/>
      </c>
      <c r="VSK224" s="21" t="str">
        <f>IF(VSK220 = "", "", IFERROR(VSK220 / SUMIFS(Aux_Totales!$N:$N, Aux_Totales!$F:$F, $F224, Aux_Totales!$A:$A, Aperturas!$A$2), 0))</f>
        <v/>
      </c>
      <c r="VSL224" s="21" t="str">
        <f>IF(VSL220 = "", "", IFERROR(VSL220 / SUMIFS(Aux_Totales!$N:$N, Aux_Totales!$F:$F, $F224, Aux_Totales!$A:$A, Aperturas!$A$2), 0))</f>
        <v/>
      </c>
      <c r="VSM224" s="21" t="str">
        <f>IF(VSM220 = "", "", IFERROR(VSM220 / SUMIFS(Aux_Totales!$N:$N, Aux_Totales!$F:$F, $F224, Aux_Totales!$A:$A, Aperturas!$A$2), 0))</f>
        <v/>
      </c>
      <c r="VSN224" s="21" t="str">
        <f>IF(VSN220 = "", "", IFERROR(VSN220 / SUMIFS(Aux_Totales!$N:$N, Aux_Totales!$F:$F, $F224, Aux_Totales!$A:$A, Aperturas!$A$2), 0))</f>
        <v/>
      </c>
      <c r="VSO224" s="21" t="str">
        <f>IF(VSO220 = "", "", IFERROR(VSO220 / SUMIFS(Aux_Totales!$N:$N, Aux_Totales!$F:$F, $F224, Aux_Totales!$A:$A, Aperturas!$A$2), 0))</f>
        <v/>
      </c>
      <c r="VSP224" s="21" t="str">
        <f>IF(VSP220 = "", "", IFERROR(VSP220 / SUMIFS(Aux_Totales!$N:$N, Aux_Totales!$F:$F, $F224, Aux_Totales!$A:$A, Aperturas!$A$2), 0))</f>
        <v/>
      </c>
      <c r="VSQ224" s="21" t="str">
        <f>IF(VSQ220 = "", "", IFERROR(VSQ220 / SUMIFS(Aux_Totales!$N:$N, Aux_Totales!$F:$F, $F224, Aux_Totales!$A:$A, Aperturas!$A$2), 0))</f>
        <v/>
      </c>
      <c r="VSR224" s="21" t="str">
        <f>IF(VSR220 = "", "", IFERROR(VSR220 / SUMIFS(Aux_Totales!$N:$N, Aux_Totales!$F:$F, $F224, Aux_Totales!$A:$A, Aperturas!$A$2), 0))</f>
        <v/>
      </c>
      <c r="VSS224" s="21" t="str">
        <f>IF(VSS220 = "", "", IFERROR(VSS220 / SUMIFS(Aux_Totales!$N:$N, Aux_Totales!$F:$F, $F224, Aux_Totales!$A:$A, Aperturas!$A$2), 0))</f>
        <v/>
      </c>
      <c r="VST224" s="21" t="str">
        <f>IF(VST220 = "", "", IFERROR(VST220 / SUMIFS(Aux_Totales!$N:$N, Aux_Totales!$F:$F, $F224, Aux_Totales!$A:$A, Aperturas!$A$2), 0))</f>
        <v/>
      </c>
      <c r="VSU224" s="21" t="str">
        <f>IF(VSU220 = "", "", IFERROR(VSU220 / SUMIFS(Aux_Totales!$N:$N, Aux_Totales!$F:$F, $F224, Aux_Totales!$A:$A, Aperturas!$A$2), 0))</f>
        <v/>
      </c>
      <c r="VSV224" s="21" t="str">
        <f>IF(VSV220 = "", "", IFERROR(VSV220 / SUMIFS(Aux_Totales!$N:$N, Aux_Totales!$F:$F, $F224, Aux_Totales!$A:$A, Aperturas!$A$2), 0))</f>
        <v/>
      </c>
      <c r="VSW224" s="21" t="str">
        <f>IF(VSW220 = "", "", IFERROR(VSW220 / SUMIFS(Aux_Totales!$N:$N, Aux_Totales!$F:$F, $F224, Aux_Totales!$A:$A, Aperturas!$A$2), 0))</f>
        <v/>
      </c>
      <c r="VSX224" s="21" t="str">
        <f>IF(VSX220 = "", "", IFERROR(VSX220 / SUMIFS(Aux_Totales!$N:$N, Aux_Totales!$F:$F, $F224, Aux_Totales!$A:$A, Aperturas!$A$2), 0))</f>
        <v/>
      </c>
      <c r="VSY224" s="21" t="str">
        <f>IF(VSY220 = "", "", IFERROR(VSY220 / SUMIFS(Aux_Totales!$N:$N, Aux_Totales!$F:$F, $F224, Aux_Totales!$A:$A, Aperturas!$A$2), 0))</f>
        <v/>
      </c>
      <c r="VSZ224" s="21" t="str">
        <f>IF(VSZ220 = "", "", IFERROR(VSZ220 / SUMIFS(Aux_Totales!$N:$N, Aux_Totales!$F:$F, $F224, Aux_Totales!$A:$A, Aperturas!$A$2), 0))</f>
        <v/>
      </c>
      <c r="VTA224" s="21" t="str">
        <f>IF(VTA220 = "", "", IFERROR(VTA220 / SUMIFS(Aux_Totales!$N:$N, Aux_Totales!$F:$F, $F224, Aux_Totales!$A:$A, Aperturas!$A$2), 0))</f>
        <v/>
      </c>
      <c r="VTB224" s="21" t="str">
        <f>IF(VTB220 = "", "", IFERROR(VTB220 / SUMIFS(Aux_Totales!$N:$N, Aux_Totales!$F:$F, $F224, Aux_Totales!$A:$A, Aperturas!$A$2), 0))</f>
        <v/>
      </c>
      <c r="VTC224" s="21" t="str">
        <f>IF(VTC220 = "", "", IFERROR(VTC220 / SUMIFS(Aux_Totales!$N:$N, Aux_Totales!$F:$F, $F224, Aux_Totales!$A:$A, Aperturas!$A$2), 0))</f>
        <v/>
      </c>
      <c r="VTD224" s="21" t="str">
        <f>IF(VTD220 = "", "", IFERROR(VTD220 / SUMIFS(Aux_Totales!$N:$N, Aux_Totales!$F:$F, $F224, Aux_Totales!$A:$A, Aperturas!$A$2), 0))</f>
        <v/>
      </c>
      <c r="VTE224" s="21" t="str">
        <f>IF(VTE220 = "", "", IFERROR(VTE220 / SUMIFS(Aux_Totales!$N:$N, Aux_Totales!$F:$F, $F224, Aux_Totales!$A:$A, Aperturas!$A$2), 0))</f>
        <v/>
      </c>
      <c r="VTF224" s="21" t="str">
        <f>IF(VTF220 = "", "", IFERROR(VTF220 / SUMIFS(Aux_Totales!$N:$N, Aux_Totales!$F:$F, $F224, Aux_Totales!$A:$A, Aperturas!$A$2), 0))</f>
        <v/>
      </c>
      <c r="VTG224" s="21" t="str">
        <f>IF(VTG220 = "", "", IFERROR(VTG220 / SUMIFS(Aux_Totales!$N:$N, Aux_Totales!$F:$F, $F224, Aux_Totales!$A:$A, Aperturas!$A$2), 0))</f>
        <v/>
      </c>
      <c r="VTH224" s="21" t="str">
        <f>IF(VTH220 = "", "", IFERROR(VTH220 / SUMIFS(Aux_Totales!$N:$N, Aux_Totales!$F:$F, $F224, Aux_Totales!$A:$A, Aperturas!$A$2), 0))</f>
        <v/>
      </c>
      <c r="VTI224" s="21" t="str">
        <f>IF(VTI220 = "", "", IFERROR(VTI220 / SUMIFS(Aux_Totales!$N:$N, Aux_Totales!$F:$F, $F224, Aux_Totales!$A:$A, Aperturas!$A$2), 0))</f>
        <v/>
      </c>
      <c r="VTJ224" s="21" t="str">
        <f>IF(VTJ220 = "", "", IFERROR(VTJ220 / SUMIFS(Aux_Totales!$N:$N, Aux_Totales!$F:$F, $F224, Aux_Totales!$A:$A, Aperturas!$A$2), 0))</f>
        <v/>
      </c>
      <c r="VTK224" s="21" t="str">
        <f>IF(VTK220 = "", "", IFERROR(VTK220 / SUMIFS(Aux_Totales!$N:$N, Aux_Totales!$F:$F, $F224, Aux_Totales!$A:$A, Aperturas!$A$2), 0))</f>
        <v/>
      </c>
      <c r="VTL224" s="21" t="str">
        <f>IF(VTL220 = "", "", IFERROR(VTL220 / SUMIFS(Aux_Totales!$N:$N, Aux_Totales!$F:$F, $F224, Aux_Totales!$A:$A, Aperturas!$A$2), 0))</f>
        <v/>
      </c>
      <c r="VTM224" s="21" t="str">
        <f>IF(VTM220 = "", "", IFERROR(VTM220 / SUMIFS(Aux_Totales!$N:$N, Aux_Totales!$F:$F, $F224, Aux_Totales!$A:$A, Aperturas!$A$2), 0))</f>
        <v/>
      </c>
      <c r="VTN224" s="21" t="str">
        <f>IF(VTN220 = "", "", IFERROR(VTN220 / SUMIFS(Aux_Totales!$N:$N, Aux_Totales!$F:$F, $F224, Aux_Totales!$A:$A, Aperturas!$A$2), 0))</f>
        <v/>
      </c>
      <c r="VTO224" s="21" t="str">
        <f>IF(VTO220 = "", "", IFERROR(VTO220 / SUMIFS(Aux_Totales!$N:$N, Aux_Totales!$F:$F, $F224, Aux_Totales!$A:$A, Aperturas!$A$2), 0))</f>
        <v/>
      </c>
      <c r="VTP224" s="21" t="str">
        <f>IF(VTP220 = "", "", IFERROR(VTP220 / SUMIFS(Aux_Totales!$N:$N, Aux_Totales!$F:$F, $F224, Aux_Totales!$A:$A, Aperturas!$A$2), 0))</f>
        <v/>
      </c>
      <c r="VTQ224" s="21" t="str">
        <f>IF(VTQ220 = "", "", IFERROR(VTQ220 / SUMIFS(Aux_Totales!$N:$N, Aux_Totales!$F:$F, $F224, Aux_Totales!$A:$A, Aperturas!$A$2), 0))</f>
        <v/>
      </c>
      <c r="VTR224" s="21" t="str">
        <f>IF(VTR220 = "", "", IFERROR(VTR220 / SUMIFS(Aux_Totales!$N:$N, Aux_Totales!$F:$F, $F224, Aux_Totales!$A:$A, Aperturas!$A$2), 0))</f>
        <v/>
      </c>
      <c r="VTS224" s="21" t="str">
        <f>IF(VTS220 = "", "", IFERROR(VTS220 / SUMIFS(Aux_Totales!$N:$N, Aux_Totales!$F:$F, $F224, Aux_Totales!$A:$A, Aperturas!$A$2), 0))</f>
        <v/>
      </c>
      <c r="VTT224" s="21" t="str">
        <f>IF(VTT220 = "", "", IFERROR(VTT220 / SUMIFS(Aux_Totales!$N:$N, Aux_Totales!$F:$F, $F224, Aux_Totales!$A:$A, Aperturas!$A$2), 0))</f>
        <v/>
      </c>
      <c r="VTU224" s="21" t="str">
        <f>IF(VTU220 = "", "", IFERROR(VTU220 / SUMIFS(Aux_Totales!$N:$N, Aux_Totales!$F:$F, $F224, Aux_Totales!$A:$A, Aperturas!$A$2), 0))</f>
        <v/>
      </c>
      <c r="VTV224" s="21" t="str">
        <f>IF(VTV220 = "", "", IFERROR(VTV220 / SUMIFS(Aux_Totales!$N:$N, Aux_Totales!$F:$F, $F224, Aux_Totales!$A:$A, Aperturas!$A$2), 0))</f>
        <v/>
      </c>
      <c r="VTW224" s="21" t="str">
        <f>IF(VTW220 = "", "", IFERROR(VTW220 / SUMIFS(Aux_Totales!$N:$N, Aux_Totales!$F:$F, $F224, Aux_Totales!$A:$A, Aperturas!$A$2), 0))</f>
        <v/>
      </c>
      <c r="VTX224" s="21" t="str">
        <f>IF(VTX220 = "", "", IFERROR(VTX220 / SUMIFS(Aux_Totales!$N:$N, Aux_Totales!$F:$F, $F224, Aux_Totales!$A:$A, Aperturas!$A$2), 0))</f>
        <v/>
      </c>
      <c r="VTY224" s="21" t="str">
        <f>IF(VTY220 = "", "", IFERROR(VTY220 / SUMIFS(Aux_Totales!$N:$N, Aux_Totales!$F:$F, $F224, Aux_Totales!$A:$A, Aperturas!$A$2), 0))</f>
        <v/>
      </c>
      <c r="VTZ224" s="21" t="str">
        <f>IF(VTZ220 = "", "", IFERROR(VTZ220 / SUMIFS(Aux_Totales!$N:$N, Aux_Totales!$F:$F, $F224, Aux_Totales!$A:$A, Aperturas!$A$2), 0))</f>
        <v/>
      </c>
      <c r="VUA224" s="21" t="str">
        <f>IF(VUA220 = "", "", IFERROR(VUA220 / SUMIFS(Aux_Totales!$N:$N, Aux_Totales!$F:$F, $F224, Aux_Totales!$A:$A, Aperturas!$A$2), 0))</f>
        <v/>
      </c>
      <c r="VUB224" s="21" t="str">
        <f>IF(VUB220 = "", "", IFERROR(VUB220 / SUMIFS(Aux_Totales!$N:$N, Aux_Totales!$F:$F, $F224, Aux_Totales!$A:$A, Aperturas!$A$2), 0))</f>
        <v/>
      </c>
      <c r="VUC224" s="21" t="str">
        <f>IF(VUC220 = "", "", IFERROR(VUC220 / SUMIFS(Aux_Totales!$N:$N, Aux_Totales!$F:$F, $F224, Aux_Totales!$A:$A, Aperturas!$A$2), 0))</f>
        <v/>
      </c>
      <c r="VUD224" s="21" t="str">
        <f>IF(VUD220 = "", "", IFERROR(VUD220 / SUMIFS(Aux_Totales!$N:$N, Aux_Totales!$F:$F, $F224, Aux_Totales!$A:$A, Aperturas!$A$2), 0))</f>
        <v/>
      </c>
      <c r="VUE224" s="21" t="str">
        <f>IF(VUE220 = "", "", IFERROR(VUE220 / SUMIFS(Aux_Totales!$N:$N, Aux_Totales!$F:$F, $F224, Aux_Totales!$A:$A, Aperturas!$A$2), 0))</f>
        <v/>
      </c>
      <c r="VUF224" s="21" t="str">
        <f>IF(VUF220 = "", "", IFERROR(VUF220 / SUMIFS(Aux_Totales!$N:$N, Aux_Totales!$F:$F, $F224, Aux_Totales!$A:$A, Aperturas!$A$2), 0))</f>
        <v/>
      </c>
      <c r="VUG224" s="21" t="str">
        <f>IF(VUG220 = "", "", IFERROR(VUG220 / SUMIFS(Aux_Totales!$N:$N, Aux_Totales!$F:$F, $F224, Aux_Totales!$A:$A, Aperturas!$A$2), 0))</f>
        <v/>
      </c>
      <c r="VUH224" s="21" t="str">
        <f>IF(VUH220 = "", "", IFERROR(VUH220 / SUMIFS(Aux_Totales!$N:$N, Aux_Totales!$F:$F, $F224, Aux_Totales!$A:$A, Aperturas!$A$2), 0))</f>
        <v/>
      </c>
      <c r="VUI224" s="21" t="str">
        <f>IF(VUI220 = "", "", IFERROR(VUI220 / SUMIFS(Aux_Totales!$N:$N, Aux_Totales!$F:$F, $F224, Aux_Totales!$A:$A, Aperturas!$A$2), 0))</f>
        <v/>
      </c>
      <c r="VUJ224" s="21" t="str">
        <f>IF(VUJ220 = "", "", IFERROR(VUJ220 / SUMIFS(Aux_Totales!$N:$N, Aux_Totales!$F:$F, $F224, Aux_Totales!$A:$A, Aperturas!$A$2), 0))</f>
        <v/>
      </c>
      <c r="VUK224" s="21" t="str">
        <f>IF(VUK220 = "", "", IFERROR(VUK220 / SUMIFS(Aux_Totales!$N:$N, Aux_Totales!$F:$F, $F224, Aux_Totales!$A:$A, Aperturas!$A$2), 0))</f>
        <v/>
      </c>
      <c r="VUL224" s="21" t="str">
        <f>IF(VUL220 = "", "", IFERROR(VUL220 / SUMIFS(Aux_Totales!$N:$N, Aux_Totales!$F:$F, $F224, Aux_Totales!$A:$A, Aperturas!$A$2), 0))</f>
        <v/>
      </c>
      <c r="VUM224" s="21" t="str">
        <f>IF(VUM220 = "", "", IFERROR(VUM220 / SUMIFS(Aux_Totales!$N:$N, Aux_Totales!$F:$F, $F224, Aux_Totales!$A:$A, Aperturas!$A$2), 0))</f>
        <v/>
      </c>
      <c r="VUN224" s="21" t="str">
        <f>IF(VUN220 = "", "", IFERROR(VUN220 / SUMIFS(Aux_Totales!$N:$N, Aux_Totales!$F:$F, $F224, Aux_Totales!$A:$A, Aperturas!$A$2), 0))</f>
        <v/>
      </c>
      <c r="VUO224" s="21" t="str">
        <f>IF(VUO220 = "", "", IFERROR(VUO220 / SUMIFS(Aux_Totales!$N:$N, Aux_Totales!$F:$F, $F224, Aux_Totales!$A:$A, Aperturas!$A$2), 0))</f>
        <v/>
      </c>
      <c r="VUP224" s="21" t="str">
        <f>IF(VUP220 = "", "", IFERROR(VUP220 / SUMIFS(Aux_Totales!$N:$N, Aux_Totales!$F:$F, $F224, Aux_Totales!$A:$A, Aperturas!$A$2), 0))</f>
        <v/>
      </c>
      <c r="VUQ224" s="21" t="str">
        <f>IF(VUQ220 = "", "", IFERROR(VUQ220 / SUMIFS(Aux_Totales!$N:$N, Aux_Totales!$F:$F, $F224, Aux_Totales!$A:$A, Aperturas!$A$2), 0))</f>
        <v/>
      </c>
      <c r="VUR224" s="21" t="str">
        <f>IF(VUR220 = "", "", IFERROR(VUR220 / SUMIFS(Aux_Totales!$N:$N, Aux_Totales!$F:$F, $F224, Aux_Totales!$A:$A, Aperturas!$A$2), 0))</f>
        <v/>
      </c>
      <c r="VUS224" s="21" t="str">
        <f>IF(VUS220 = "", "", IFERROR(VUS220 / SUMIFS(Aux_Totales!$N:$N, Aux_Totales!$F:$F, $F224, Aux_Totales!$A:$A, Aperturas!$A$2), 0))</f>
        <v/>
      </c>
      <c r="VUT224" s="21" t="str">
        <f>IF(VUT220 = "", "", IFERROR(VUT220 / SUMIFS(Aux_Totales!$N:$N, Aux_Totales!$F:$F, $F224, Aux_Totales!$A:$A, Aperturas!$A$2), 0))</f>
        <v/>
      </c>
      <c r="VUU224" s="21" t="str">
        <f>IF(VUU220 = "", "", IFERROR(VUU220 / SUMIFS(Aux_Totales!$N:$N, Aux_Totales!$F:$F, $F224, Aux_Totales!$A:$A, Aperturas!$A$2), 0))</f>
        <v/>
      </c>
      <c r="VUV224" s="21" t="str">
        <f>IF(VUV220 = "", "", IFERROR(VUV220 / SUMIFS(Aux_Totales!$N:$N, Aux_Totales!$F:$F, $F224, Aux_Totales!$A:$A, Aperturas!$A$2), 0))</f>
        <v/>
      </c>
      <c r="VUW224" s="21" t="str">
        <f>IF(VUW220 = "", "", IFERROR(VUW220 / SUMIFS(Aux_Totales!$N:$N, Aux_Totales!$F:$F, $F224, Aux_Totales!$A:$A, Aperturas!$A$2), 0))</f>
        <v/>
      </c>
      <c r="VUX224" s="21" t="str">
        <f>IF(VUX220 = "", "", IFERROR(VUX220 / SUMIFS(Aux_Totales!$N:$N, Aux_Totales!$F:$F, $F224, Aux_Totales!$A:$A, Aperturas!$A$2), 0))</f>
        <v/>
      </c>
      <c r="VUY224" s="21" t="str">
        <f>IF(VUY220 = "", "", IFERROR(VUY220 / SUMIFS(Aux_Totales!$N:$N, Aux_Totales!$F:$F, $F224, Aux_Totales!$A:$A, Aperturas!$A$2), 0))</f>
        <v/>
      </c>
      <c r="VUZ224" s="21" t="str">
        <f>IF(VUZ220 = "", "", IFERROR(VUZ220 / SUMIFS(Aux_Totales!$N:$N, Aux_Totales!$F:$F, $F224, Aux_Totales!$A:$A, Aperturas!$A$2), 0))</f>
        <v/>
      </c>
      <c r="VVA224" s="21" t="str">
        <f>IF(VVA220 = "", "", IFERROR(VVA220 / SUMIFS(Aux_Totales!$N:$N, Aux_Totales!$F:$F, $F224, Aux_Totales!$A:$A, Aperturas!$A$2), 0))</f>
        <v/>
      </c>
      <c r="VVB224" s="21" t="str">
        <f>IF(VVB220 = "", "", IFERROR(VVB220 / SUMIFS(Aux_Totales!$N:$N, Aux_Totales!$F:$F, $F224, Aux_Totales!$A:$A, Aperturas!$A$2), 0))</f>
        <v/>
      </c>
      <c r="VVC224" s="21" t="str">
        <f>IF(VVC220 = "", "", IFERROR(VVC220 / SUMIFS(Aux_Totales!$N:$N, Aux_Totales!$F:$F, $F224, Aux_Totales!$A:$A, Aperturas!$A$2), 0))</f>
        <v/>
      </c>
      <c r="VVD224" s="21" t="str">
        <f>IF(VVD220 = "", "", IFERROR(VVD220 / SUMIFS(Aux_Totales!$N:$N, Aux_Totales!$F:$F, $F224, Aux_Totales!$A:$A, Aperturas!$A$2), 0))</f>
        <v/>
      </c>
      <c r="VVE224" s="21" t="str">
        <f>IF(VVE220 = "", "", IFERROR(VVE220 / SUMIFS(Aux_Totales!$N:$N, Aux_Totales!$F:$F, $F224, Aux_Totales!$A:$A, Aperturas!$A$2), 0))</f>
        <v/>
      </c>
      <c r="VVF224" s="21" t="str">
        <f>IF(VVF220 = "", "", IFERROR(VVF220 / SUMIFS(Aux_Totales!$N:$N, Aux_Totales!$F:$F, $F224, Aux_Totales!$A:$A, Aperturas!$A$2), 0))</f>
        <v/>
      </c>
      <c r="VVG224" s="21" t="str">
        <f>IF(VVG220 = "", "", IFERROR(VVG220 / SUMIFS(Aux_Totales!$N:$N, Aux_Totales!$F:$F, $F224, Aux_Totales!$A:$A, Aperturas!$A$2), 0))</f>
        <v/>
      </c>
      <c r="VVH224" s="21" t="str">
        <f>IF(VVH220 = "", "", IFERROR(VVH220 / SUMIFS(Aux_Totales!$N:$N, Aux_Totales!$F:$F, $F224, Aux_Totales!$A:$A, Aperturas!$A$2), 0))</f>
        <v/>
      </c>
      <c r="VVI224" s="21" t="str">
        <f>IF(VVI220 = "", "", IFERROR(VVI220 / SUMIFS(Aux_Totales!$N:$N, Aux_Totales!$F:$F, $F224, Aux_Totales!$A:$A, Aperturas!$A$2), 0))</f>
        <v/>
      </c>
      <c r="VVJ224" s="21" t="str">
        <f>IF(VVJ220 = "", "", IFERROR(VVJ220 / SUMIFS(Aux_Totales!$N:$N, Aux_Totales!$F:$F, $F224, Aux_Totales!$A:$A, Aperturas!$A$2), 0))</f>
        <v/>
      </c>
      <c r="VVK224" s="21" t="str">
        <f>IF(VVK220 = "", "", IFERROR(VVK220 / SUMIFS(Aux_Totales!$N:$N, Aux_Totales!$F:$F, $F224, Aux_Totales!$A:$A, Aperturas!$A$2), 0))</f>
        <v/>
      </c>
      <c r="VVL224" s="21" t="str">
        <f>IF(VVL220 = "", "", IFERROR(VVL220 / SUMIFS(Aux_Totales!$N:$N, Aux_Totales!$F:$F, $F224, Aux_Totales!$A:$A, Aperturas!$A$2), 0))</f>
        <v/>
      </c>
      <c r="VVM224" s="21" t="str">
        <f>IF(VVM220 = "", "", IFERROR(VVM220 / SUMIFS(Aux_Totales!$N:$N, Aux_Totales!$F:$F, $F224, Aux_Totales!$A:$A, Aperturas!$A$2), 0))</f>
        <v/>
      </c>
      <c r="VVN224" s="21" t="str">
        <f>IF(VVN220 = "", "", IFERROR(VVN220 / SUMIFS(Aux_Totales!$N:$N, Aux_Totales!$F:$F, $F224, Aux_Totales!$A:$A, Aperturas!$A$2), 0))</f>
        <v/>
      </c>
      <c r="VVO224" s="21" t="str">
        <f>IF(VVO220 = "", "", IFERROR(VVO220 / SUMIFS(Aux_Totales!$N:$N, Aux_Totales!$F:$F, $F224, Aux_Totales!$A:$A, Aperturas!$A$2), 0))</f>
        <v/>
      </c>
      <c r="VVP224" s="21" t="str">
        <f>IF(VVP220 = "", "", IFERROR(VVP220 / SUMIFS(Aux_Totales!$N:$N, Aux_Totales!$F:$F, $F224, Aux_Totales!$A:$A, Aperturas!$A$2), 0))</f>
        <v/>
      </c>
      <c r="VVQ224" s="21" t="str">
        <f>IF(VVQ220 = "", "", IFERROR(VVQ220 / SUMIFS(Aux_Totales!$N:$N, Aux_Totales!$F:$F, $F224, Aux_Totales!$A:$A, Aperturas!$A$2), 0))</f>
        <v/>
      </c>
      <c r="VVR224" s="21" t="str">
        <f>IF(VVR220 = "", "", IFERROR(VVR220 / SUMIFS(Aux_Totales!$N:$N, Aux_Totales!$F:$F, $F224, Aux_Totales!$A:$A, Aperturas!$A$2), 0))</f>
        <v/>
      </c>
      <c r="VVS224" s="21" t="str">
        <f>IF(VVS220 = "", "", IFERROR(VVS220 / SUMIFS(Aux_Totales!$N:$N, Aux_Totales!$F:$F, $F224, Aux_Totales!$A:$A, Aperturas!$A$2), 0))</f>
        <v/>
      </c>
      <c r="VVT224" s="21" t="str">
        <f>IF(VVT220 = "", "", IFERROR(VVT220 / SUMIFS(Aux_Totales!$N:$N, Aux_Totales!$F:$F, $F224, Aux_Totales!$A:$A, Aperturas!$A$2), 0))</f>
        <v/>
      </c>
      <c r="VVU224" s="21" t="str">
        <f>IF(VVU220 = "", "", IFERROR(VVU220 / SUMIFS(Aux_Totales!$N:$N, Aux_Totales!$F:$F, $F224, Aux_Totales!$A:$A, Aperturas!$A$2), 0))</f>
        <v/>
      </c>
      <c r="VVV224" s="21" t="str">
        <f>IF(VVV220 = "", "", IFERROR(VVV220 / SUMIFS(Aux_Totales!$N:$N, Aux_Totales!$F:$F, $F224, Aux_Totales!$A:$A, Aperturas!$A$2), 0))</f>
        <v/>
      </c>
      <c r="VVW224" s="21" t="str">
        <f>IF(VVW220 = "", "", IFERROR(VVW220 / SUMIFS(Aux_Totales!$N:$N, Aux_Totales!$F:$F, $F224, Aux_Totales!$A:$A, Aperturas!$A$2), 0))</f>
        <v/>
      </c>
      <c r="VVX224" s="21" t="str">
        <f>IF(VVX220 = "", "", IFERROR(VVX220 / SUMIFS(Aux_Totales!$N:$N, Aux_Totales!$F:$F, $F224, Aux_Totales!$A:$A, Aperturas!$A$2), 0))</f>
        <v/>
      </c>
      <c r="VVY224" s="21" t="str">
        <f>IF(VVY220 = "", "", IFERROR(VVY220 / SUMIFS(Aux_Totales!$N:$N, Aux_Totales!$F:$F, $F224, Aux_Totales!$A:$A, Aperturas!$A$2), 0))</f>
        <v/>
      </c>
      <c r="VVZ224" s="21" t="str">
        <f>IF(VVZ220 = "", "", IFERROR(VVZ220 / SUMIFS(Aux_Totales!$N:$N, Aux_Totales!$F:$F, $F224, Aux_Totales!$A:$A, Aperturas!$A$2), 0))</f>
        <v/>
      </c>
      <c r="VWA224" s="21" t="str">
        <f>IF(VWA220 = "", "", IFERROR(VWA220 / SUMIFS(Aux_Totales!$N:$N, Aux_Totales!$F:$F, $F224, Aux_Totales!$A:$A, Aperturas!$A$2), 0))</f>
        <v/>
      </c>
      <c r="VWB224" s="21" t="str">
        <f>IF(VWB220 = "", "", IFERROR(VWB220 / SUMIFS(Aux_Totales!$N:$N, Aux_Totales!$F:$F, $F224, Aux_Totales!$A:$A, Aperturas!$A$2), 0))</f>
        <v/>
      </c>
      <c r="VWC224" s="21" t="str">
        <f>IF(VWC220 = "", "", IFERROR(VWC220 / SUMIFS(Aux_Totales!$N:$N, Aux_Totales!$F:$F, $F224, Aux_Totales!$A:$A, Aperturas!$A$2), 0))</f>
        <v/>
      </c>
      <c r="VWD224" s="21" t="str">
        <f>IF(VWD220 = "", "", IFERROR(VWD220 / SUMIFS(Aux_Totales!$N:$N, Aux_Totales!$F:$F, $F224, Aux_Totales!$A:$A, Aperturas!$A$2), 0))</f>
        <v/>
      </c>
      <c r="VWE224" s="21" t="str">
        <f>IF(VWE220 = "", "", IFERROR(VWE220 / SUMIFS(Aux_Totales!$N:$N, Aux_Totales!$F:$F, $F224, Aux_Totales!$A:$A, Aperturas!$A$2), 0))</f>
        <v/>
      </c>
      <c r="VWF224" s="21" t="str">
        <f>IF(VWF220 = "", "", IFERROR(VWF220 / SUMIFS(Aux_Totales!$N:$N, Aux_Totales!$F:$F, $F224, Aux_Totales!$A:$A, Aperturas!$A$2), 0))</f>
        <v/>
      </c>
      <c r="VWG224" s="21" t="str">
        <f>IF(VWG220 = "", "", IFERROR(VWG220 / SUMIFS(Aux_Totales!$N:$N, Aux_Totales!$F:$F, $F224, Aux_Totales!$A:$A, Aperturas!$A$2), 0))</f>
        <v/>
      </c>
      <c r="VWH224" s="21" t="str">
        <f>IF(VWH220 = "", "", IFERROR(VWH220 / SUMIFS(Aux_Totales!$N:$N, Aux_Totales!$F:$F, $F224, Aux_Totales!$A:$A, Aperturas!$A$2), 0))</f>
        <v/>
      </c>
      <c r="VWI224" s="21" t="str">
        <f>IF(VWI220 = "", "", IFERROR(VWI220 / SUMIFS(Aux_Totales!$N:$N, Aux_Totales!$F:$F, $F224, Aux_Totales!$A:$A, Aperturas!$A$2), 0))</f>
        <v/>
      </c>
      <c r="VWJ224" s="21" t="str">
        <f>IF(VWJ220 = "", "", IFERROR(VWJ220 / SUMIFS(Aux_Totales!$N:$N, Aux_Totales!$F:$F, $F224, Aux_Totales!$A:$A, Aperturas!$A$2), 0))</f>
        <v/>
      </c>
      <c r="VWK224" s="21" t="str">
        <f>IF(VWK220 = "", "", IFERROR(VWK220 / SUMIFS(Aux_Totales!$N:$N, Aux_Totales!$F:$F, $F224, Aux_Totales!$A:$A, Aperturas!$A$2), 0))</f>
        <v/>
      </c>
      <c r="VWL224" s="21" t="str">
        <f>IF(VWL220 = "", "", IFERROR(VWL220 / SUMIFS(Aux_Totales!$N:$N, Aux_Totales!$F:$F, $F224, Aux_Totales!$A:$A, Aperturas!$A$2), 0))</f>
        <v/>
      </c>
      <c r="VWM224" s="21" t="str">
        <f>IF(VWM220 = "", "", IFERROR(VWM220 / SUMIFS(Aux_Totales!$N:$N, Aux_Totales!$F:$F, $F224, Aux_Totales!$A:$A, Aperturas!$A$2), 0))</f>
        <v/>
      </c>
      <c r="VWN224" s="21" t="str">
        <f>IF(VWN220 = "", "", IFERROR(VWN220 / SUMIFS(Aux_Totales!$N:$N, Aux_Totales!$F:$F, $F224, Aux_Totales!$A:$A, Aperturas!$A$2), 0))</f>
        <v/>
      </c>
      <c r="VWO224" s="21" t="str">
        <f>IF(VWO220 = "", "", IFERROR(VWO220 / SUMIFS(Aux_Totales!$N:$N, Aux_Totales!$F:$F, $F224, Aux_Totales!$A:$A, Aperturas!$A$2), 0))</f>
        <v/>
      </c>
      <c r="VWP224" s="21" t="str">
        <f>IF(VWP220 = "", "", IFERROR(VWP220 / SUMIFS(Aux_Totales!$N:$N, Aux_Totales!$F:$F, $F224, Aux_Totales!$A:$A, Aperturas!$A$2), 0))</f>
        <v/>
      </c>
      <c r="VWQ224" s="21" t="str">
        <f>IF(VWQ220 = "", "", IFERROR(VWQ220 / SUMIFS(Aux_Totales!$N:$N, Aux_Totales!$F:$F, $F224, Aux_Totales!$A:$A, Aperturas!$A$2), 0))</f>
        <v/>
      </c>
      <c r="VWR224" s="21" t="str">
        <f>IF(VWR220 = "", "", IFERROR(VWR220 / SUMIFS(Aux_Totales!$N:$N, Aux_Totales!$F:$F, $F224, Aux_Totales!$A:$A, Aperturas!$A$2), 0))</f>
        <v/>
      </c>
      <c r="VWS224" s="21" t="str">
        <f>IF(VWS220 = "", "", IFERROR(VWS220 / SUMIFS(Aux_Totales!$N:$N, Aux_Totales!$F:$F, $F224, Aux_Totales!$A:$A, Aperturas!$A$2), 0))</f>
        <v/>
      </c>
      <c r="VWT224" s="21" t="str">
        <f>IF(VWT220 = "", "", IFERROR(VWT220 / SUMIFS(Aux_Totales!$N:$N, Aux_Totales!$F:$F, $F224, Aux_Totales!$A:$A, Aperturas!$A$2), 0))</f>
        <v/>
      </c>
      <c r="VWU224" s="21" t="str">
        <f>IF(VWU220 = "", "", IFERROR(VWU220 / SUMIFS(Aux_Totales!$N:$N, Aux_Totales!$F:$F, $F224, Aux_Totales!$A:$A, Aperturas!$A$2), 0))</f>
        <v/>
      </c>
      <c r="VWV224" s="21" t="str">
        <f>IF(VWV220 = "", "", IFERROR(VWV220 / SUMIFS(Aux_Totales!$N:$N, Aux_Totales!$F:$F, $F224, Aux_Totales!$A:$A, Aperturas!$A$2), 0))</f>
        <v/>
      </c>
      <c r="VWW224" s="21" t="str">
        <f>IF(VWW220 = "", "", IFERROR(VWW220 / SUMIFS(Aux_Totales!$N:$N, Aux_Totales!$F:$F, $F224, Aux_Totales!$A:$A, Aperturas!$A$2), 0))</f>
        <v/>
      </c>
      <c r="VWX224" s="21" t="str">
        <f>IF(VWX220 = "", "", IFERROR(VWX220 / SUMIFS(Aux_Totales!$N:$N, Aux_Totales!$F:$F, $F224, Aux_Totales!$A:$A, Aperturas!$A$2), 0))</f>
        <v/>
      </c>
      <c r="VWY224" s="21" t="str">
        <f>IF(VWY220 = "", "", IFERROR(VWY220 / SUMIFS(Aux_Totales!$N:$N, Aux_Totales!$F:$F, $F224, Aux_Totales!$A:$A, Aperturas!$A$2), 0))</f>
        <v/>
      </c>
      <c r="VWZ224" s="21" t="str">
        <f>IF(VWZ220 = "", "", IFERROR(VWZ220 / SUMIFS(Aux_Totales!$N:$N, Aux_Totales!$F:$F, $F224, Aux_Totales!$A:$A, Aperturas!$A$2), 0))</f>
        <v/>
      </c>
      <c r="VXA224" s="21" t="str">
        <f>IF(VXA220 = "", "", IFERROR(VXA220 / SUMIFS(Aux_Totales!$N:$N, Aux_Totales!$F:$F, $F224, Aux_Totales!$A:$A, Aperturas!$A$2), 0))</f>
        <v/>
      </c>
      <c r="VXB224" s="21" t="str">
        <f>IF(VXB220 = "", "", IFERROR(VXB220 / SUMIFS(Aux_Totales!$N:$N, Aux_Totales!$F:$F, $F224, Aux_Totales!$A:$A, Aperturas!$A$2), 0))</f>
        <v/>
      </c>
      <c r="VXC224" s="21" t="str">
        <f>IF(VXC220 = "", "", IFERROR(VXC220 / SUMIFS(Aux_Totales!$N:$N, Aux_Totales!$F:$F, $F224, Aux_Totales!$A:$A, Aperturas!$A$2), 0))</f>
        <v/>
      </c>
      <c r="VXD224" s="21" t="str">
        <f>IF(VXD220 = "", "", IFERROR(VXD220 / SUMIFS(Aux_Totales!$N:$N, Aux_Totales!$F:$F, $F224, Aux_Totales!$A:$A, Aperturas!$A$2), 0))</f>
        <v/>
      </c>
      <c r="VXE224" s="21" t="str">
        <f>IF(VXE220 = "", "", IFERROR(VXE220 / SUMIFS(Aux_Totales!$N:$N, Aux_Totales!$F:$F, $F224, Aux_Totales!$A:$A, Aperturas!$A$2), 0))</f>
        <v/>
      </c>
      <c r="VXF224" s="21" t="str">
        <f>IF(VXF220 = "", "", IFERROR(VXF220 / SUMIFS(Aux_Totales!$N:$N, Aux_Totales!$F:$F, $F224, Aux_Totales!$A:$A, Aperturas!$A$2), 0))</f>
        <v/>
      </c>
      <c r="VXG224" s="21" t="str">
        <f>IF(VXG220 = "", "", IFERROR(VXG220 / SUMIFS(Aux_Totales!$N:$N, Aux_Totales!$F:$F, $F224, Aux_Totales!$A:$A, Aperturas!$A$2), 0))</f>
        <v/>
      </c>
      <c r="VXH224" s="21" t="str">
        <f>IF(VXH220 = "", "", IFERROR(VXH220 / SUMIFS(Aux_Totales!$N:$N, Aux_Totales!$F:$F, $F224, Aux_Totales!$A:$A, Aperturas!$A$2), 0))</f>
        <v/>
      </c>
      <c r="VXI224" s="21" t="str">
        <f>IF(VXI220 = "", "", IFERROR(VXI220 / SUMIFS(Aux_Totales!$N:$N, Aux_Totales!$F:$F, $F224, Aux_Totales!$A:$A, Aperturas!$A$2), 0))</f>
        <v/>
      </c>
      <c r="VXJ224" s="21" t="str">
        <f>IF(VXJ220 = "", "", IFERROR(VXJ220 / SUMIFS(Aux_Totales!$N:$N, Aux_Totales!$F:$F, $F224, Aux_Totales!$A:$A, Aperturas!$A$2), 0))</f>
        <v/>
      </c>
      <c r="VXK224" s="21" t="str">
        <f>IF(VXK220 = "", "", IFERROR(VXK220 / SUMIFS(Aux_Totales!$N:$N, Aux_Totales!$F:$F, $F224, Aux_Totales!$A:$A, Aperturas!$A$2), 0))</f>
        <v/>
      </c>
      <c r="VXL224" s="21" t="str">
        <f>IF(VXL220 = "", "", IFERROR(VXL220 / SUMIFS(Aux_Totales!$N:$N, Aux_Totales!$F:$F, $F224, Aux_Totales!$A:$A, Aperturas!$A$2), 0))</f>
        <v/>
      </c>
      <c r="VXM224" s="21" t="str">
        <f>IF(VXM220 = "", "", IFERROR(VXM220 / SUMIFS(Aux_Totales!$N:$N, Aux_Totales!$F:$F, $F224, Aux_Totales!$A:$A, Aperturas!$A$2), 0))</f>
        <v/>
      </c>
      <c r="VXN224" s="21" t="str">
        <f>IF(VXN220 = "", "", IFERROR(VXN220 / SUMIFS(Aux_Totales!$N:$N, Aux_Totales!$F:$F, $F224, Aux_Totales!$A:$A, Aperturas!$A$2), 0))</f>
        <v/>
      </c>
      <c r="VXO224" s="21" t="str">
        <f>IF(VXO220 = "", "", IFERROR(VXO220 / SUMIFS(Aux_Totales!$N:$N, Aux_Totales!$F:$F, $F224, Aux_Totales!$A:$A, Aperturas!$A$2), 0))</f>
        <v/>
      </c>
      <c r="VXP224" s="21" t="str">
        <f>IF(VXP220 = "", "", IFERROR(VXP220 / SUMIFS(Aux_Totales!$N:$N, Aux_Totales!$F:$F, $F224, Aux_Totales!$A:$A, Aperturas!$A$2), 0))</f>
        <v/>
      </c>
      <c r="VXQ224" s="21" t="str">
        <f>IF(VXQ220 = "", "", IFERROR(VXQ220 / SUMIFS(Aux_Totales!$N:$N, Aux_Totales!$F:$F, $F224, Aux_Totales!$A:$A, Aperturas!$A$2), 0))</f>
        <v/>
      </c>
      <c r="VXR224" s="21" t="str">
        <f>IF(VXR220 = "", "", IFERROR(VXR220 / SUMIFS(Aux_Totales!$N:$N, Aux_Totales!$F:$F, $F224, Aux_Totales!$A:$A, Aperturas!$A$2), 0))</f>
        <v/>
      </c>
      <c r="VXS224" s="21" t="str">
        <f>IF(VXS220 = "", "", IFERROR(VXS220 / SUMIFS(Aux_Totales!$N:$N, Aux_Totales!$F:$F, $F224, Aux_Totales!$A:$A, Aperturas!$A$2), 0))</f>
        <v/>
      </c>
      <c r="VXT224" s="21" t="str">
        <f>IF(VXT220 = "", "", IFERROR(VXT220 / SUMIFS(Aux_Totales!$N:$N, Aux_Totales!$F:$F, $F224, Aux_Totales!$A:$A, Aperturas!$A$2), 0))</f>
        <v/>
      </c>
      <c r="VXU224" s="21" t="str">
        <f>IF(VXU220 = "", "", IFERROR(VXU220 / SUMIFS(Aux_Totales!$N:$N, Aux_Totales!$F:$F, $F224, Aux_Totales!$A:$A, Aperturas!$A$2), 0))</f>
        <v/>
      </c>
      <c r="VXV224" s="21" t="str">
        <f>IF(VXV220 = "", "", IFERROR(VXV220 / SUMIFS(Aux_Totales!$N:$N, Aux_Totales!$F:$F, $F224, Aux_Totales!$A:$A, Aperturas!$A$2), 0))</f>
        <v/>
      </c>
      <c r="VXW224" s="21" t="str">
        <f>IF(VXW220 = "", "", IFERROR(VXW220 / SUMIFS(Aux_Totales!$N:$N, Aux_Totales!$F:$F, $F224, Aux_Totales!$A:$A, Aperturas!$A$2), 0))</f>
        <v/>
      </c>
      <c r="VXX224" s="21" t="str">
        <f>IF(VXX220 = "", "", IFERROR(VXX220 / SUMIFS(Aux_Totales!$N:$N, Aux_Totales!$F:$F, $F224, Aux_Totales!$A:$A, Aperturas!$A$2), 0))</f>
        <v/>
      </c>
      <c r="VXY224" s="21" t="str">
        <f>IF(VXY220 = "", "", IFERROR(VXY220 / SUMIFS(Aux_Totales!$N:$N, Aux_Totales!$F:$F, $F224, Aux_Totales!$A:$A, Aperturas!$A$2), 0))</f>
        <v/>
      </c>
      <c r="VXZ224" s="21" t="str">
        <f>IF(VXZ220 = "", "", IFERROR(VXZ220 / SUMIFS(Aux_Totales!$N:$N, Aux_Totales!$F:$F, $F224, Aux_Totales!$A:$A, Aperturas!$A$2), 0))</f>
        <v/>
      </c>
      <c r="VYA224" s="21" t="str">
        <f>IF(VYA220 = "", "", IFERROR(VYA220 / SUMIFS(Aux_Totales!$N:$N, Aux_Totales!$F:$F, $F224, Aux_Totales!$A:$A, Aperturas!$A$2), 0))</f>
        <v/>
      </c>
      <c r="VYB224" s="21" t="str">
        <f>IF(VYB220 = "", "", IFERROR(VYB220 / SUMIFS(Aux_Totales!$N:$N, Aux_Totales!$F:$F, $F224, Aux_Totales!$A:$A, Aperturas!$A$2), 0))</f>
        <v/>
      </c>
      <c r="VYC224" s="21" t="str">
        <f>IF(VYC220 = "", "", IFERROR(VYC220 / SUMIFS(Aux_Totales!$N:$N, Aux_Totales!$F:$F, $F224, Aux_Totales!$A:$A, Aperturas!$A$2), 0))</f>
        <v/>
      </c>
      <c r="VYD224" s="21" t="str">
        <f>IF(VYD220 = "", "", IFERROR(VYD220 / SUMIFS(Aux_Totales!$N:$N, Aux_Totales!$F:$F, $F224, Aux_Totales!$A:$A, Aperturas!$A$2), 0))</f>
        <v/>
      </c>
      <c r="VYE224" s="21" t="str">
        <f>IF(VYE220 = "", "", IFERROR(VYE220 / SUMIFS(Aux_Totales!$N:$N, Aux_Totales!$F:$F, $F224, Aux_Totales!$A:$A, Aperturas!$A$2), 0))</f>
        <v/>
      </c>
      <c r="VYF224" s="21" t="str">
        <f>IF(VYF220 = "", "", IFERROR(VYF220 / SUMIFS(Aux_Totales!$N:$N, Aux_Totales!$F:$F, $F224, Aux_Totales!$A:$A, Aperturas!$A$2), 0))</f>
        <v/>
      </c>
      <c r="VYG224" s="21" t="str">
        <f>IF(VYG220 = "", "", IFERROR(VYG220 / SUMIFS(Aux_Totales!$N:$N, Aux_Totales!$F:$F, $F224, Aux_Totales!$A:$A, Aperturas!$A$2), 0))</f>
        <v/>
      </c>
      <c r="VYH224" s="21" t="str">
        <f>IF(VYH220 = "", "", IFERROR(VYH220 / SUMIFS(Aux_Totales!$N:$N, Aux_Totales!$F:$F, $F224, Aux_Totales!$A:$A, Aperturas!$A$2), 0))</f>
        <v/>
      </c>
      <c r="VYI224" s="21" t="str">
        <f>IF(VYI220 = "", "", IFERROR(VYI220 / SUMIFS(Aux_Totales!$N:$N, Aux_Totales!$F:$F, $F224, Aux_Totales!$A:$A, Aperturas!$A$2), 0))</f>
        <v/>
      </c>
      <c r="VYJ224" s="21" t="str">
        <f>IF(VYJ220 = "", "", IFERROR(VYJ220 / SUMIFS(Aux_Totales!$N:$N, Aux_Totales!$F:$F, $F224, Aux_Totales!$A:$A, Aperturas!$A$2), 0))</f>
        <v/>
      </c>
      <c r="VYK224" s="21" t="str">
        <f>IF(VYK220 = "", "", IFERROR(VYK220 / SUMIFS(Aux_Totales!$N:$N, Aux_Totales!$F:$F, $F224, Aux_Totales!$A:$A, Aperturas!$A$2), 0))</f>
        <v/>
      </c>
      <c r="VYL224" s="21" t="str">
        <f>IF(VYL220 = "", "", IFERROR(VYL220 / SUMIFS(Aux_Totales!$N:$N, Aux_Totales!$F:$F, $F224, Aux_Totales!$A:$A, Aperturas!$A$2), 0))</f>
        <v/>
      </c>
      <c r="VYM224" s="21" t="str">
        <f>IF(VYM220 = "", "", IFERROR(VYM220 / SUMIFS(Aux_Totales!$N:$N, Aux_Totales!$F:$F, $F224, Aux_Totales!$A:$A, Aperturas!$A$2), 0))</f>
        <v/>
      </c>
      <c r="VYN224" s="21" t="str">
        <f>IF(VYN220 = "", "", IFERROR(VYN220 / SUMIFS(Aux_Totales!$N:$N, Aux_Totales!$F:$F, $F224, Aux_Totales!$A:$A, Aperturas!$A$2), 0))</f>
        <v/>
      </c>
      <c r="VYO224" s="21" t="str">
        <f>IF(VYO220 = "", "", IFERROR(VYO220 / SUMIFS(Aux_Totales!$N:$N, Aux_Totales!$F:$F, $F224, Aux_Totales!$A:$A, Aperturas!$A$2), 0))</f>
        <v/>
      </c>
      <c r="VYP224" s="21" t="str">
        <f>IF(VYP220 = "", "", IFERROR(VYP220 / SUMIFS(Aux_Totales!$N:$N, Aux_Totales!$F:$F, $F224, Aux_Totales!$A:$A, Aperturas!$A$2), 0))</f>
        <v/>
      </c>
      <c r="VYQ224" s="21" t="str">
        <f>IF(VYQ220 = "", "", IFERROR(VYQ220 / SUMIFS(Aux_Totales!$N:$N, Aux_Totales!$F:$F, $F224, Aux_Totales!$A:$A, Aperturas!$A$2), 0))</f>
        <v/>
      </c>
      <c r="VYR224" s="21" t="str">
        <f>IF(VYR220 = "", "", IFERROR(VYR220 / SUMIFS(Aux_Totales!$N:$N, Aux_Totales!$F:$F, $F224, Aux_Totales!$A:$A, Aperturas!$A$2), 0))</f>
        <v/>
      </c>
      <c r="VYS224" s="21" t="str">
        <f>IF(VYS220 = "", "", IFERROR(VYS220 / SUMIFS(Aux_Totales!$N:$N, Aux_Totales!$F:$F, $F224, Aux_Totales!$A:$A, Aperturas!$A$2), 0))</f>
        <v/>
      </c>
      <c r="VYT224" s="21" t="str">
        <f>IF(VYT220 = "", "", IFERROR(VYT220 / SUMIFS(Aux_Totales!$N:$N, Aux_Totales!$F:$F, $F224, Aux_Totales!$A:$A, Aperturas!$A$2), 0))</f>
        <v/>
      </c>
      <c r="VYU224" s="21" t="str">
        <f>IF(VYU220 = "", "", IFERROR(VYU220 / SUMIFS(Aux_Totales!$N:$N, Aux_Totales!$F:$F, $F224, Aux_Totales!$A:$A, Aperturas!$A$2), 0))</f>
        <v/>
      </c>
      <c r="VYV224" s="21" t="str">
        <f>IF(VYV220 = "", "", IFERROR(VYV220 / SUMIFS(Aux_Totales!$N:$N, Aux_Totales!$F:$F, $F224, Aux_Totales!$A:$A, Aperturas!$A$2), 0))</f>
        <v/>
      </c>
      <c r="VYW224" s="21" t="str">
        <f>IF(VYW220 = "", "", IFERROR(VYW220 / SUMIFS(Aux_Totales!$N:$N, Aux_Totales!$F:$F, $F224, Aux_Totales!$A:$A, Aperturas!$A$2), 0))</f>
        <v/>
      </c>
      <c r="VYX224" s="21" t="str">
        <f>IF(VYX220 = "", "", IFERROR(VYX220 / SUMIFS(Aux_Totales!$N:$N, Aux_Totales!$F:$F, $F224, Aux_Totales!$A:$A, Aperturas!$A$2), 0))</f>
        <v/>
      </c>
      <c r="VYY224" s="21" t="str">
        <f>IF(VYY220 = "", "", IFERROR(VYY220 / SUMIFS(Aux_Totales!$N:$N, Aux_Totales!$F:$F, $F224, Aux_Totales!$A:$A, Aperturas!$A$2), 0))</f>
        <v/>
      </c>
      <c r="VYZ224" s="21" t="str">
        <f>IF(VYZ220 = "", "", IFERROR(VYZ220 / SUMIFS(Aux_Totales!$N:$N, Aux_Totales!$F:$F, $F224, Aux_Totales!$A:$A, Aperturas!$A$2), 0))</f>
        <v/>
      </c>
      <c r="VZA224" s="21" t="str">
        <f>IF(VZA220 = "", "", IFERROR(VZA220 / SUMIFS(Aux_Totales!$N:$N, Aux_Totales!$F:$F, $F224, Aux_Totales!$A:$A, Aperturas!$A$2), 0))</f>
        <v/>
      </c>
      <c r="VZB224" s="21" t="str">
        <f>IF(VZB220 = "", "", IFERROR(VZB220 / SUMIFS(Aux_Totales!$N:$N, Aux_Totales!$F:$F, $F224, Aux_Totales!$A:$A, Aperturas!$A$2), 0))</f>
        <v/>
      </c>
      <c r="VZC224" s="21" t="str">
        <f>IF(VZC220 = "", "", IFERROR(VZC220 / SUMIFS(Aux_Totales!$N:$N, Aux_Totales!$F:$F, $F224, Aux_Totales!$A:$A, Aperturas!$A$2), 0))</f>
        <v/>
      </c>
      <c r="VZD224" s="21" t="str">
        <f>IF(VZD220 = "", "", IFERROR(VZD220 / SUMIFS(Aux_Totales!$N:$N, Aux_Totales!$F:$F, $F224, Aux_Totales!$A:$A, Aperturas!$A$2), 0))</f>
        <v/>
      </c>
      <c r="VZE224" s="21" t="str">
        <f>IF(VZE220 = "", "", IFERROR(VZE220 / SUMIFS(Aux_Totales!$N:$N, Aux_Totales!$F:$F, $F224, Aux_Totales!$A:$A, Aperturas!$A$2), 0))</f>
        <v/>
      </c>
      <c r="VZF224" s="21" t="str">
        <f>IF(VZF220 = "", "", IFERROR(VZF220 / SUMIFS(Aux_Totales!$N:$N, Aux_Totales!$F:$F, $F224, Aux_Totales!$A:$A, Aperturas!$A$2), 0))</f>
        <v/>
      </c>
      <c r="VZG224" s="21" t="str">
        <f>IF(VZG220 = "", "", IFERROR(VZG220 / SUMIFS(Aux_Totales!$N:$N, Aux_Totales!$F:$F, $F224, Aux_Totales!$A:$A, Aperturas!$A$2), 0))</f>
        <v/>
      </c>
      <c r="VZH224" s="21" t="str">
        <f>IF(VZH220 = "", "", IFERROR(VZH220 / SUMIFS(Aux_Totales!$N:$N, Aux_Totales!$F:$F, $F224, Aux_Totales!$A:$A, Aperturas!$A$2), 0))</f>
        <v/>
      </c>
      <c r="VZI224" s="21" t="str">
        <f>IF(VZI220 = "", "", IFERROR(VZI220 / SUMIFS(Aux_Totales!$N:$N, Aux_Totales!$F:$F, $F224, Aux_Totales!$A:$A, Aperturas!$A$2), 0))</f>
        <v/>
      </c>
      <c r="VZJ224" s="21" t="str">
        <f>IF(VZJ220 = "", "", IFERROR(VZJ220 / SUMIFS(Aux_Totales!$N:$N, Aux_Totales!$F:$F, $F224, Aux_Totales!$A:$A, Aperturas!$A$2), 0))</f>
        <v/>
      </c>
      <c r="VZK224" s="21" t="str">
        <f>IF(VZK220 = "", "", IFERROR(VZK220 / SUMIFS(Aux_Totales!$N:$N, Aux_Totales!$F:$F, $F224, Aux_Totales!$A:$A, Aperturas!$A$2), 0))</f>
        <v/>
      </c>
      <c r="VZL224" s="21" t="str">
        <f>IF(VZL220 = "", "", IFERROR(VZL220 / SUMIFS(Aux_Totales!$N:$N, Aux_Totales!$F:$F, $F224, Aux_Totales!$A:$A, Aperturas!$A$2), 0))</f>
        <v/>
      </c>
      <c r="VZM224" s="21" t="str">
        <f>IF(VZM220 = "", "", IFERROR(VZM220 / SUMIFS(Aux_Totales!$N:$N, Aux_Totales!$F:$F, $F224, Aux_Totales!$A:$A, Aperturas!$A$2), 0))</f>
        <v/>
      </c>
      <c r="VZN224" s="21" t="str">
        <f>IF(VZN220 = "", "", IFERROR(VZN220 / SUMIFS(Aux_Totales!$N:$N, Aux_Totales!$F:$F, $F224, Aux_Totales!$A:$A, Aperturas!$A$2), 0))</f>
        <v/>
      </c>
      <c r="VZO224" s="21" t="str">
        <f>IF(VZO220 = "", "", IFERROR(VZO220 / SUMIFS(Aux_Totales!$N:$N, Aux_Totales!$F:$F, $F224, Aux_Totales!$A:$A, Aperturas!$A$2), 0))</f>
        <v/>
      </c>
      <c r="VZP224" s="21" t="str">
        <f>IF(VZP220 = "", "", IFERROR(VZP220 / SUMIFS(Aux_Totales!$N:$N, Aux_Totales!$F:$F, $F224, Aux_Totales!$A:$A, Aperturas!$A$2), 0))</f>
        <v/>
      </c>
      <c r="VZQ224" s="21" t="str">
        <f>IF(VZQ220 = "", "", IFERROR(VZQ220 / SUMIFS(Aux_Totales!$N:$N, Aux_Totales!$F:$F, $F224, Aux_Totales!$A:$A, Aperturas!$A$2), 0))</f>
        <v/>
      </c>
      <c r="VZR224" s="21" t="str">
        <f>IF(VZR220 = "", "", IFERROR(VZR220 / SUMIFS(Aux_Totales!$N:$N, Aux_Totales!$F:$F, $F224, Aux_Totales!$A:$A, Aperturas!$A$2), 0))</f>
        <v/>
      </c>
      <c r="VZS224" s="21" t="str">
        <f>IF(VZS220 = "", "", IFERROR(VZS220 / SUMIFS(Aux_Totales!$N:$N, Aux_Totales!$F:$F, $F224, Aux_Totales!$A:$A, Aperturas!$A$2), 0))</f>
        <v/>
      </c>
      <c r="VZT224" s="21" t="str">
        <f>IF(VZT220 = "", "", IFERROR(VZT220 / SUMIFS(Aux_Totales!$N:$N, Aux_Totales!$F:$F, $F224, Aux_Totales!$A:$A, Aperturas!$A$2), 0))</f>
        <v/>
      </c>
      <c r="VZU224" s="21" t="str">
        <f>IF(VZU220 = "", "", IFERROR(VZU220 / SUMIFS(Aux_Totales!$N:$N, Aux_Totales!$F:$F, $F224, Aux_Totales!$A:$A, Aperturas!$A$2), 0))</f>
        <v/>
      </c>
      <c r="VZV224" s="21" t="str">
        <f>IF(VZV220 = "", "", IFERROR(VZV220 / SUMIFS(Aux_Totales!$N:$N, Aux_Totales!$F:$F, $F224, Aux_Totales!$A:$A, Aperturas!$A$2), 0))</f>
        <v/>
      </c>
      <c r="VZW224" s="21" t="str">
        <f>IF(VZW220 = "", "", IFERROR(VZW220 / SUMIFS(Aux_Totales!$N:$N, Aux_Totales!$F:$F, $F224, Aux_Totales!$A:$A, Aperturas!$A$2), 0))</f>
        <v/>
      </c>
      <c r="VZX224" s="21" t="str">
        <f>IF(VZX220 = "", "", IFERROR(VZX220 / SUMIFS(Aux_Totales!$N:$N, Aux_Totales!$F:$F, $F224, Aux_Totales!$A:$A, Aperturas!$A$2), 0))</f>
        <v/>
      </c>
      <c r="VZY224" s="21" t="str">
        <f>IF(VZY220 = "", "", IFERROR(VZY220 / SUMIFS(Aux_Totales!$N:$N, Aux_Totales!$F:$F, $F224, Aux_Totales!$A:$A, Aperturas!$A$2), 0))</f>
        <v/>
      </c>
      <c r="VZZ224" s="21" t="str">
        <f>IF(VZZ220 = "", "", IFERROR(VZZ220 / SUMIFS(Aux_Totales!$N:$N, Aux_Totales!$F:$F, $F224, Aux_Totales!$A:$A, Aperturas!$A$2), 0))</f>
        <v/>
      </c>
      <c r="WAA224" s="21" t="str">
        <f>IF(WAA220 = "", "", IFERROR(WAA220 / SUMIFS(Aux_Totales!$N:$N, Aux_Totales!$F:$F, $F224, Aux_Totales!$A:$A, Aperturas!$A$2), 0))</f>
        <v/>
      </c>
      <c r="WAB224" s="21" t="str">
        <f>IF(WAB220 = "", "", IFERROR(WAB220 / SUMIFS(Aux_Totales!$N:$N, Aux_Totales!$F:$F, $F224, Aux_Totales!$A:$A, Aperturas!$A$2), 0))</f>
        <v/>
      </c>
      <c r="WAC224" s="21" t="str">
        <f>IF(WAC220 = "", "", IFERROR(WAC220 / SUMIFS(Aux_Totales!$N:$N, Aux_Totales!$F:$F, $F224, Aux_Totales!$A:$A, Aperturas!$A$2), 0))</f>
        <v/>
      </c>
      <c r="WAD224" s="21" t="str">
        <f>IF(WAD220 = "", "", IFERROR(WAD220 / SUMIFS(Aux_Totales!$N:$N, Aux_Totales!$F:$F, $F224, Aux_Totales!$A:$A, Aperturas!$A$2), 0))</f>
        <v/>
      </c>
      <c r="WAE224" s="21" t="str">
        <f>IF(WAE220 = "", "", IFERROR(WAE220 / SUMIFS(Aux_Totales!$N:$N, Aux_Totales!$F:$F, $F224, Aux_Totales!$A:$A, Aperturas!$A$2), 0))</f>
        <v/>
      </c>
      <c r="WAF224" s="21" t="str">
        <f>IF(WAF220 = "", "", IFERROR(WAF220 / SUMIFS(Aux_Totales!$N:$N, Aux_Totales!$F:$F, $F224, Aux_Totales!$A:$A, Aperturas!$A$2), 0))</f>
        <v/>
      </c>
      <c r="WAG224" s="21" t="str">
        <f>IF(WAG220 = "", "", IFERROR(WAG220 / SUMIFS(Aux_Totales!$N:$N, Aux_Totales!$F:$F, $F224, Aux_Totales!$A:$A, Aperturas!$A$2), 0))</f>
        <v/>
      </c>
      <c r="WAH224" s="21" t="str">
        <f>IF(WAH220 = "", "", IFERROR(WAH220 / SUMIFS(Aux_Totales!$N:$N, Aux_Totales!$F:$F, $F224, Aux_Totales!$A:$A, Aperturas!$A$2), 0))</f>
        <v/>
      </c>
      <c r="WAI224" s="21" t="str">
        <f>IF(WAI220 = "", "", IFERROR(WAI220 / SUMIFS(Aux_Totales!$N:$N, Aux_Totales!$F:$F, $F224, Aux_Totales!$A:$A, Aperturas!$A$2), 0))</f>
        <v/>
      </c>
      <c r="WAJ224" s="21" t="str">
        <f>IF(WAJ220 = "", "", IFERROR(WAJ220 / SUMIFS(Aux_Totales!$N:$N, Aux_Totales!$F:$F, $F224, Aux_Totales!$A:$A, Aperturas!$A$2), 0))</f>
        <v/>
      </c>
      <c r="WAK224" s="21" t="str">
        <f>IF(WAK220 = "", "", IFERROR(WAK220 / SUMIFS(Aux_Totales!$N:$N, Aux_Totales!$F:$F, $F224, Aux_Totales!$A:$A, Aperturas!$A$2), 0))</f>
        <v/>
      </c>
      <c r="WAL224" s="21" t="str">
        <f>IF(WAL220 = "", "", IFERROR(WAL220 / SUMIFS(Aux_Totales!$N:$N, Aux_Totales!$F:$F, $F224, Aux_Totales!$A:$A, Aperturas!$A$2), 0))</f>
        <v/>
      </c>
      <c r="WAM224" s="21" t="str">
        <f>IF(WAM220 = "", "", IFERROR(WAM220 / SUMIFS(Aux_Totales!$N:$N, Aux_Totales!$F:$F, $F224, Aux_Totales!$A:$A, Aperturas!$A$2), 0))</f>
        <v/>
      </c>
      <c r="WAN224" s="21" t="str">
        <f>IF(WAN220 = "", "", IFERROR(WAN220 / SUMIFS(Aux_Totales!$N:$N, Aux_Totales!$F:$F, $F224, Aux_Totales!$A:$A, Aperturas!$A$2), 0))</f>
        <v/>
      </c>
      <c r="WAO224" s="21" t="str">
        <f>IF(WAO220 = "", "", IFERROR(WAO220 / SUMIFS(Aux_Totales!$N:$N, Aux_Totales!$F:$F, $F224, Aux_Totales!$A:$A, Aperturas!$A$2), 0))</f>
        <v/>
      </c>
      <c r="WAP224" s="21" t="str">
        <f>IF(WAP220 = "", "", IFERROR(WAP220 / SUMIFS(Aux_Totales!$N:$N, Aux_Totales!$F:$F, $F224, Aux_Totales!$A:$A, Aperturas!$A$2), 0))</f>
        <v/>
      </c>
      <c r="WAQ224" s="21" t="str">
        <f>IF(WAQ220 = "", "", IFERROR(WAQ220 / SUMIFS(Aux_Totales!$N:$N, Aux_Totales!$F:$F, $F224, Aux_Totales!$A:$A, Aperturas!$A$2), 0))</f>
        <v/>
      </c>
      <c r="WAR224" s="21" t="str">
        <f>IF(WAR220 = "", "", IFERROR(WAR220 / SUMIFS(Aux_Totales!$N:$N, Aux_Totales!$F:$F, $F224, Aux_Totales!$A:$A, Aperturas!$A$2), 0))</f>
        <v/>
      </c>
      <c r="WAS224" s="21" t="str">
        <f>IF(WAS220 = "", "", IFERROR(WAS220 / SUMIFS(Aux_Totales!$N:$N, Aux_Totales!$F:$F, $F224, Aux_Totales!$A:$A, Aperturas!$A$2), 0))</f>
        <v/>
      </c>
      <c r="WAT224" s="21" t="str">
        <f>IF(WAT220 = "", "", IFERROR(WAT220 / SUMIFS(Aux_Totales!$N:$N, Aux_Totales!$F:$F, $F224, Aux_Totales!$A:$A, Aperturas!$A$2), 0))</f>
        <v/>
      </c>
      <c r="WAU224" s="21" t="str">
        <f>IF(WAU220 = "", "", IFERROR(WAU220 / SUMIFS(Aux_Totales!$N:$N, Aux_Totales!$F:$F, $F224, Aux_Totales!$A:$A, Aperturas!$A$2), 0))</f>
        <v/>
      </c>
      <c r="WAV224" s="21" t="str">
        <f>IF(WAV220 = "", "", IFERROR(WAV220 / SUMIFS(Aux_Totales!$N:$N, Aux_Totales!$F:$F, $F224, Aux_Totales!$A:$A, Aperturas!$A$2), 0))</f>
        <v/>
      </c>
      <c r="WAW224" s="21" t="str">
        <f>IF(WAW220 = "", "", IFERROR(WAW220 / SUMIFS(Aux_Totales!$N:$N, Aux_Totales!$F:$F, $F224, Aux_Totales!$A:$A, Aperturas!$A$2), 0))</f>
        <v/>
      </c>
      <c r="WAX224" s="21" t="str">
        <f>IF(WAX220 = "", "", IFERROR(WAX220 / SUMIFS(Aux_Totales!$N:$N, Aux_Totales!$F:$F, $F224, Aux_Totales!$A:$A, Aperturas!$A$2), 0))</f>
        <v/>
      </c>
      <c r="WAY224" s="21" t="str">
        <f>IF(WAY220 = "", "", IFERROR(WAY220 / SUMIFS(Aux_Totales!$N:$N, Aux_Totales!$F:$F, $F224, Aux_Totales!$A:$A, Aperturas!$A$2), 0))</f>
        <v/>
      </c>
      <c r="WAZ224" s="21" t="str">
        <f>IF(WAZ220 = "", "", IFERROR(WAZ220 / SUMIFS(Aux_Totales!$N:$N, Aux_Totales!$F:$F, $F224, Aux_Totales!$A:$A, Aperturas!$A$2), 0))</f>
        <v/>
      </c>
      <c r="WBA224" s="21" t="str">
        <f>IF(WBA220 = "", "", IFERROR(WBA220 / SUMIFS(Aux_Totales!$N:$N, Aux_Totales!$F:$F, $F224, Aux_Totales!$A:$A, Aperturas!$A$2), 0))</f>
        <v/>
      </c>
      <c r="WBB224" s="21" t="str">
        <f>IF(WBB220 = "", "", IFERROR(WBB220 / SUMIFS(Aux_Totales!$N:$N, Aux_Totales!$F:$F, $F224, Aux_Totales!$A:$A, Aperturas!$A$2), 0))</f>
        <v/>
      </c>
      <c r="WBC224" s="21" t="str">
        <f>IF(WBC220 = "", "", IFERROR(WBC220 / SUMIFS(Aux_Totales!$N:$N, Aux_Totales!$F:$F, $F224, Aux_Totales!$A:$A, Aperturas!$A$2), 0))</f>
        <v/>
      </c>
      <c r="WBD224" s="21" t="str">
        <f>IF(WBD220 = "", "", IFERROR(WBD220 / SUMIFS(Aux_Totales!$N:$N, Aux_Totales!$F:$F, $F224, Aux_Totales!$A:$A, Aperturas!$A$2), 0))</f>
        <v/>
      </c>
      <c r="WBE224" s="21" t="str">
        <f>IF(WBE220 = "", "", IFERROR(WBE220 / SUMIFS(Aux_Totales!$N:$N, Aux_Totales!$F:$F, $F224, Aux_Totales!$A:$A, Aperturas!$A$2), 0))</f>
        <v/>
      </c>
      <c r="WBF224" s="21" t="str">
        <f>IF(WBF220 = "", "", IFERROR(WBF220 / SUMIFS(Aux_Totales!$N:$N, Aux_Totales!$F:$F, $F224, Aux_Totales!$A:$A, Aperturas!$A$2), 0))</f>
        <v/>
      </c>
      <c r="WBG224" s="21" t="str">
        <f>IF(WBG220 = "", "", IFERROR(WBG220 / SUMIFS(Aux_Totales!$N:$N, Aux_Totales!$F:$F, $F224, Aux_Totales!$A:$A, Aperturas!$A$2), 0))</f>
        <v/>
      </c>
      <c r="WBH224" s="21" t="str">
        <f>IF(WBH220 = "", "", IFERROR(WBH220 / SUMIFS(Aux_Totales!$N:$N, Aux_Totales!$F:$F, $F224, Aux_Totales!$A:$A, Aperturas!$A$2), 0))</f>
        <v/>
      </c>
      <c r="WBI224" s="21" t="str">
        <f>IF(WBI220 = "", "", IFERROR(WBI220 / SUMIFS(Aux_Totales!$N:$N, Aux_Totales!$F:$F, $F224, Aux_Totales!$A:$A, Aperturas!$A$2), 0))</f>
        <v/>
      </c>
      <c r="WBJ224" s="21" t="str">
        <f>IF(WBJ220 = "", "", IFERROR(WBJ220 / SUMIFS(Aux_Totales!$N:$N, Aux_Totales!$F:$F, $F224, Aux_Totales!$A:$A, Aperturas!$A$2), 0))</f>
        <v/>
      </c>
      <c r="WBK224" s="21" t="str">
        <f>IF(WBK220 = "", "", IFERROR(WBK220 / SUMIFS(Aux_Totales!$N:$N, Aux_Totales!$F:$F, $F224, Aux_Totales!$A:$A, Aperturas!$A$2), 0))</f>
        <v/>
      </c>
      <c r="WBL224" s="21" t="str">
        <f>IF(WBL220 = "", "", IFERROR(WBL220 / SUMIFS(Aux_Totales!$N:$N, Aux_Totales!$F:$F, $F224, Aux_Totales!$A:$A, Aperturas!$A$2), 0))</f>
        <v/>
      </c>
      <c r="WBM224" s="21" t="str">
        <f>IF(WBM220 = "", "", IFERROR(WBM220 / SUMIFS(Aux_Totales!$N:$N, Aux_Totales!$F:$F, $F224, Aux_Totales!$A:$A, Aperturas!$A$2), 0))</f>
        <v/>
      </c>
      <c r="WBN224" s="21" t="str">
        <f>IF(WBN220 = "", "", IFERROR(WBN220 / SUMIFS(Aux_Totales!$N:$N, Aux_Totales!$F:$F, $F224, Aux_Totales!$A:$A, Aperturas!$A$2), 0))</f>
        <v/>
      </c>
      <c r="WBO224" s="21" t="str">
        <f>IF(WBO220 = "", "", IFERROR(WBO220 / SUMIFS(Aux_Totales!$N:$N, Aux_Totales!$F:$F, $F224, Aux_Totales!$A:$A, Aperturas!$A$2), 0))</f>
        <v/>
      </c>
      <c r="WBP224" s="21" t="str">
        <f>IF(WBP220 = "", "", IFERROR(WBP220 / SUMIFS(Aux_Totales!$N:$N, Aux_Totales!$F:$F, $F224, Aux_Totales!$A:$A, Aperturas!$A$2), 0))</f>
        <v/>
      </c>
      <c r="WBQ224" s="21" t="str">
        <f>IF(WBQ220 = "", "", IFERROR(WBQ220 / SUMIFS(Aux_Totales!$N:$N, Aux_Totales!$F:$F, $F224, Aux_Totales!$A:$A, Aperturas!$A$2), 0))</f>
        <v/>
      </c>
      <c r="WBR224" s="21" t="str">
        <f>IF(WBR220 = "", "", IFERROR(WBR220 / SUMIFS(Aux_Totales!$N:$N, Aux_Totales!$F:$F, $F224, Aux_Totales!$A:$A, Aperturas!$A$2), 0))</f>
        <v/>
      </c>
      <c r="WBS224" s="21" t="str">
        <f>IF(WBS220 = "", "", IFERROR(WBS220 / SUMIFS(Aux_Totales!$N:$N, Aux_Totales!$F:$F, $F224, Aux_Totales!$A:$A, Aperturas!$A$2), 0))</f>
        <v/>
      </c>
      <c r="WBT224" s="21" t="str">
        <f>IF(WBT220 = "", "", IFERROR(WBT220 / SUMIFS(Aux_Totales!$N:$N, Aux_Totales!$F:$F, $F224, Aux_Totales!$A:$A, Aperturas!$A$2), 0))</f>
        <v/>
      </c>
      <c r="WBU224" s="21" t="str">
        <f>IF(WBU220 = "", "", IFERROR(WBU220 / SUMIFS(Aux_Totales!$N:$N, Aux_Totales!$F:$F, $F224, Aux_Totales!$A:$A, Aperturas!$A$2), 0))</f>
        <v/>
      </c>
      <c r="WBV224" s="21" t="str">
        <f>IF(WBV220 = "", "", IFERROR(WBV220 / SUMIFS(Aux_Totales!$N:$N, Aux_Totales!$F:$F, $F224, Aux_Totales!$A:$A, Aperturas!$A$2), 0))</f>
        <v/>
      </c>
      <c r="WBW224" s="21" t="str">
        <f>IF(WBW220 = "", "", IFERROR(WBW220 / SUMIFS(Aux_Totales!$N:$N, Aux_Totales!$F:$F, $F224, Aux_Totales!$A:$A, Aperturas!$A$2), 0))</f>
        <v/>
      </c>
      <c r="WBX224" s="21" t="str">
        <f>IF(WBX220 = "", "", IFERROR(WBX220 / SUMIFS(Aux_Totales!$N:$N, Aux_Totales!$F:$F, $F224, Aux_Totales!$A:$A, Aperturas!$A$2), 0))</f>
        <v/>
      </c>
      <c r="WBY224" s="21" t="str">
        <f>IF(WBY220 = "", "", IFERROR(WBY220 / SUMIFS(Aux_Totales!$N:$N, Aux_Totales!$F:$F, $F224, Aux_Totales!$A:$A, Aperturas!$A$2), 0))</f>
        <v/>
      </c>
      <c r="WBZ224" s="21" t="str">
        <f>IF(WBZ220 = "", "", IFERROR(WBZ220 / SUMIFS(Aux_Totales!$N:$N, Aux_Totales!$F:$F, $F224, Aux_Totales!$A:$A, Aperturas!$A$2), 0))</f>
        <v/>
      </c>
      <c r="WCA224" s="21" t="str">
        <f>IF(WCA220 = "", "", IFERROR(WCA220 / SUMIFS(Aux_Totales!$N:$N, Aux_Totales!$F:$F, $F224, Aux_Totales!$A:$A, Aperturas!$A$2), 0))</f>
        <v/>
      </c>
      <c r="WCB224" s="21" t="str">
        <f>IF(WCB220 = "", "", IFERROR(WCB220 / SUMIFS(Aux_Totales!$N:$N, Aux_Totales!$F:$F, $F224, Aux_Totales!$A:$A, Aperturas!$A$2), 0))</f>
        <v/>
      </c>
      <c r="WCC224" s="21" t="str">
        <f>IF(WCC220 = "", "", IFERROR(WCC220 / SUMIFS(Aux_Totales!$N:$N, Aux_Totales!$F:$F, $F224, Aux_Totales!$A:$A, Aperturas!$A$2), 0))</f>
        <v/>
      </c>
      <c r="WCD224" s="21" t="str">
        <f>IF(WCD220 = "", "", IFERROR(WCD220 / SUMIFS(Aux_Totales!$N:$N, Aux_Totales!$F:$F, $F224, Aux_Totales!$A:$A, Aperturas!$A$2), 0))</f>
        <v/>
      </c>
      <c r="WCE224" s="21" t="str">
        <f>IF(WCE220 = "", "", IFERROR(WCE220 / SUMIFS(Aux_Totales!$N:$N, Aux_Totales!$F:$F, $F224, Aux_Totales!$A:$A, Aperturas!$A$2), 0))</f>
        <v/>
      </c>
      <c r="WCF224" s="21" t="str">
        <f>IF(WCF220 = "", "", IFERROR(WCF220 / SUMIFS(Aux_Totales!$N:$N, Aux_Totales!$F:$F, $F224, Aux_Totales!$A:$A, Aperturas!$A$2), 0))</f>
        <v/>
      </c>
      <c r="WCG224" s="21" t="str">
        <f>IF(WCG220 = "", "", IFERROR(WCG220 / SUMIFS(Aux_Totales!$N:$N, Aux_Totales!$F:$F, $F224, Aux_Totales!$A:$A, Aperturas!$A$2), 0))</f>
        <v/>
      </c>
      <c r="WCH224" s="21" t="str">
        <f>IF(WCH220 = "", "", IFERROR(WCH220 / SUMIFS(Aux_Totales!$N:$N, Aux_Totales!$F:$F, $F224, Aux_Totales!$A:$A, Aperturas!$A$2), 0))</f>
        <v/>
      </c>
      <c r="WCI224" s="21" t="str">
        <f>IF(WCI220 = "", "", IFERROR(WCI220 / SUMIFS(Aux_Totales!$N:$N, Aux_Totales!$F:$F, $F224, Aux_Totales!$A:$A, Aperturas!$A$2), 0))</f>
        <v/>
      </c>
      <c r="WCJ224" s="21" t="str">
        <f>IF(WCJ220 = "", "", IFERROR(WCJ220 / SUMIFS(Aux_Totales!$N:$N, Aux_Totales!$F:$F, $F224, Aux_Totales!$A:$A, Aperturas!$A$2), 0))</f>
        <v/>
      </c>
      <c r="WCK224" s="21" t="str">
        <f>IF(WCK220 = "", "", IFERROR(WCK220 / SUMIFS(Aux_Totales!$N:$N, Aux_Totales!$F:$F, $F224, Aux_Totales!$A:$A, Aperturas!$A$2), 0))</f>
        <v/>
      </c>
      <c r="WCL224" s="21" t="str">
        <f>IF(WCL220 = "", "", IFERROR(WCL220 / SUMIFS(Aux_Totales!$N:$N, Aux_Totales!$F:$F, $F224, Aux_Totales!$A:$A, Aperturas!$A$2), 0))</f>
        <v/>
      </c>
      <c r="WCM224" s="21" t="str">
        <f>IF(WCM220 = "", "", IFERROR(WCM220 / SUMIFS(Aux_Totales!$N:$N, Aux_Totales!$F:$F, $F224, Aux_Totales!$A:$A, Aperturas!$A$2), 0))</f>
        <v/>
      </c>
      <c r="WCN224" s="21" t="str">
        <f>IF(WCN220 = "", "", IFERROR(WCN220 / SUMIFS(Aux_Totales!$N:$N, Aux_Totales!$F:$F, $F224, Aux_Totales!$A:$A, Aperturas!$A$2), 0))</f>
        <v/>
      </c>
      <c r="WCO224" s="21" t="str">
        <f>IF(WCO220 = "", "", IFERROR(WCO220 / SUMIFS(Aux_Totales!$N:$N, Aux_Totales!$F:$F, $F224, Aux_Totales!$A:$A, Aperturas!$A$2), 0))</f>
        <v/>
      </c>
      <c r="WCP224" s="21" t="str">
        <f>IF(WCP220 = "", "", IFERROR(WCP220 / SUMIFS(Aux_Totales!$N:$N, Aux_Totales!$F:$F, $F224, Aux_Totales!$A:$A, Aperturas!$A$2), 0))</f>
        <v/>
      </c>
      <c r="WCQ224" s="21" t="str">
        <f>IF(WCQ220 = "", "", IFERROR(WCQ220 / SUMIFS(Aux_Totales!$N:$N, Aux_Totales!$F:$F, $F224, Aux_Totales!$A:$A, Aperturas!$A$2), 0))</f>
        <v/>
      </c>
      <c r="WCR224" s="21" t="str">
        <f>IF(WCR220 = "", "", IFERROR(WCR220 / SUMIFS(Aux_Totales!$N:$N, Aux_Totales!$F:$F, $F224, Aux_Totales!$A:$A, Aperturas!$A$2), 0))</f>
        <v/>
      </c>
      <c r="WCS224" s="21" t="str">
        <f>IF(WCS220 = "", "", IFERROR(WCS220 / SUMIFS(Aux_Totales!$N:$N, Aux_Totales!$F:$F, $F224, Aux_Totales!$A:$A, Aperturas!$A$2), 0))</f>
        <v/>
      </c>
      <c r="WCT224" s="21" t="str">
        <f>IF(WCT220 = "", "", IFERROR(WCT220 / SUMIFS(Aux_Totales!$N:$N, Aux_Totales!$F:$F, $F224, Aux_Totales!$A:$A, Aperturas!$A$2), 0))</f>
        <v/>
      </c>
      <c r="WCU224" s="21" t="str">
        <f>IF(WCU220 = "", "", IFERROR(WCU220 / SUMIFS(Aux_Totales!$N:$N, Aux_Totales!$F:$F, $F224, Aux_Totales!$A:$A, Aperturas!$A$2), 0))</f>
        <v/>
      </c>
      <c r="WCV224" s="21" t="str">
        <f>IF(WCV220 = "", "", IFERROR(WCV220 / SUMIFS(Aux_Totales!$N:$N, Aux_Totales!$F:$F, $F224, Aux_Totales!$A:$A, Aperturas!$A$2), 0))</f>
        <v/>
      </c>
      <c r="WCW224" s="21" t="str">
        <f>IF(WCW220 = "", "", IFERROR(WCW220 / SUMIFS(Aux_Totales!$N:$N, Aux_Totales!$F:$F, $F224, Aux_Totales!$A:$A, Aperturas!$A$2), 0))</f>
        <v/>
      </c>
      <c r="WCX224" s="21" t="str">
        <f>IF(WCX220 = "", "", IFERROR(WCX220 / SUMIFS(Aux_Totales!$N:$N, Aux_Totales!$F:$F, $F224, Aux_Totales!$A:$A, Aperturas!$A$2), 0))</f>
        <v/>
      </c>
      <c r="WCY224" s="21" t="str">
        <f>IF(WCY220 = "", "", IFERROR(WCY220 / SUMIFS(Aux_Totales!$N:$N, Aux_Totales!$F:$F, $F224, Aux_Totales!$A:$A, Aperturas!$A$2), 0))</f>
        <v/>
      </c>
      <c r="WCZ224" s="21" t="str">
        <f>IF(WCZ220 = "", "", IFERROR(WCZ220 / SUMIFS(Aux_Totales!$N:$N, Aux_Totales!$F:$F, $F224, Aux_Totales!$A:$A, Aperturas!$A$2), 0))</f>
        <v/>
      </c>
      <c r="WDA224" s="21" t="str">
        <f>IF(WDA220 = "", "", IFERROR(WDA220 / SUMIFS(Aux_Totales!$N:$N, Aux_Totales!$F:$F, $F224, Aux_Totales!$A:$A, Aperturas!$A$2), 0))</f>
        <v/>
      </c>
      <c r="WDB224" s="21" t="str">
        <f>IF(WDB220 = "", "", IFERROR(WDB220 / SUMIFS(Aux_Totales!$N:$N, Aux_Totales!$F:$F, $F224, Aux_Totales!$A:$A, Aperturas!$A$2), 0))</f>
        <v/>
      </c>
      <c r="WDC224" s="21" t="str">
        <f>IF(WDC220 = "", "", IFERROR(WDC220 / SUMIFS(Aux_Totales!$N:$N, Aux_Totales!$F:$F, $F224, Aux_Totales!$A:$A, Aperturas!$A$2), 0))</f>
        <v/>
      </c>
      <c r="WDD224" s="21" t="str">
        <f>IF(WDD220 = "", "", IFERROR(WDD220 / SUMIFS(Aux_Totales!$N:$N, Aux_Totales!$F:$F, $F224, Aux_Totales!$A:$A, Aperturas!$A$2), 0))</f>
        <v/>
      </c>
      <c r="WDE224" s="21" t="str">
        <f>IF(WDE220 = "", "", IFERROR(WDE220 / SUMIFS(Aux_Totales!$N:$N, Aux_Totales!$F:$F, $F224, Aux_Totales!$A:$A, Aperturas!$A$2), 0))</f>
        <v/>
      </c>
      <c r="WDF224" s="21" t="str">
        <f>IF(WDF220 = "", "", IFERROR(WDF220 / SUMIFS(Aux_Totales!$N:$N, Aux_Totales!$F:$F, $F224, Aux_Totales!$A:$A, Aperturas!$A$2), 0))</f>
        <v/>
      </c>
      <c r="WDG224" s="21" t="str">
        <f>IF(WDG220 = "", "", IFERROR(WDG220 / SUMIFS(Aux_Totales!$N:$N, Aux_Totales!$F:$F, $F224, Aux_Totales!$A:$A, Aperturas!$A$2), 0))</f>
        <v/>
      </c>
      <c r="WDH224" s="21" t="str">
        <f>IF(WDH220 = "", "", IFERROR(WDH220 / SUMIFS(Aux_Totales!$N:$N, Aux_Totales!$F:$F, $F224, Aux_Totales!$A:$A, Aperturas!$A$2), 0))</f>
        <v/>
      </c>
      <c r="WDI224" s="21" t="str">
        <f>IF(WDI220 = "", "", IFERROR(WDI220 / SUMIFS(Aux_Totales!$N:$N, Aux_Totales!$F:$F, $F224, Aux_Totales!$A:$A, Aperturas!$A$2), 0))</f>
        <v/>
      </c>
      <c r="WDJ224" s="21" t="str">
        <f>IF(WDJ220 = "", "", IFERROR(WDJ220 / SUMIFS(Aux_Totales!$N:$N, Aux_Totales!$F:$F, $F224, Aux_Totales!$A:$A, Aperturas!$A$2), 0))</f>
        <v/>
      </c>
      <c r="WDK224" s="21" t="str">
        <f>IF(WDK220 = "", "", IFERROR(WDK220 / SUMIFS(Aux_Totales!$N:$N, Aux_Totales!$F:$F, $F224, Aux_Totales!$A:$A, Aperturas!$A$2), 0))</f>
        <v/>
      </c>
      <c r="WDL224" s="21" t="str">
        <f>IF(WDL220 = "", "", IFERROR(WDL220 / SUMIFS(Aux_Totales!$N:$N, Aux_Totales!$F:$F, $F224, Aux_Totales!$A:$A, Aperturas!$A$2), 0))</f>
        <v/>
      </c>
      <c r="WDM224" s="21" t="str">
        <f>IF(WDM220 = "", "", IFERROR(WDM220 / SUMIFS(Aux_Totales!$N:$N, Aux_Totales!$F:$F, $F224, Aux_Totales!$A:$A, Aperturas!$A$2), 0))</f>
        <v/>
      </c>
      <c r="WDN224" s="21" t="str">
        <f>IF(WDN220 = "", "", IFERROR(WDN220 / SUMIFS(Aux_Totales!$N:$N, Aux_Totales!$F:$F, $F224, Aux_Totales!$A:$A, Aperturas!$A$2), 0))</f>
        <v/>
      </c>
      <c r="WDO224" s="21" t="str">
        <f>IF(WDO220 = "", "", IFERROR(WDO220 / SUMIFS(Aux_Totales!$N:$N, Aux_Totales!$F:$F, $F224, Aux_Totales!$A:$A, Aperturas!$A$2), 0))</f>
        <v/>
      </c>
      <c r="WDP224" s="21" t="str">
        <f>IF(WDP220 = "", "", IFERROR(WDP220 / SUMIFS(Aux_Totales!$N:$N, Aux_Totales!$F:$F, $F224, Aux_Totales!$A:$A, Aperturas!$A$2), 0))</f>
        <v/>
      </c>
      <c r="WDQ224" s="21" t="str">
        <f>IF(WDQ220 = "", "", IFERROR(WDQ220 / SUMIFS(Aux_Totales!$N:$N, Aux_Totales!$F:$F, $F224, Aux_Totales!$A:$A, Aperturas!$A$2), 0))</f>
        <v/>
      </c>
      <c r="WDR224" s="21" t="str">
        <f>IF(WDR220 = "", "", IFERROR(WDR220 / SUMIFS(Aux_Totales!$N:$N, Aux_Totales!$F:$F, $F224, Aux_Totales!$A:$A, Aperturas!$A$2), 0))</f>
        <v/>
      </c>
      <c r="WDS224" s="21" t="str">
        <f>IF(WDS220 = "", "", IFERROR(WDS220 / SUMIFS(Aux_Totales!$N:$N, Aux_Totales!$F:$F, $F224, Aux_Totales!$A:$A, Aperturas!$A$2), 0))</f>
        <v/>
      </c>
      <c r="WDT224" s="21" t="str">
        <f>IF(WDT220 = "", "", IFERROR(WDT220 / SUMIFS(Aux_Totales!$N:$N, Aux_Totales!$F:$F, $F224, Aux_Totales!$A:$A, Aperturas!$A$2), 0))</f>
        <v/>
      </c>
      <c r="WDU224" s="21" t="str">
        <f>IF(WDU220 = "", "", IFERROR(WDU220 / SUMIFS(Aux_Totales!$N:$N, Aux_Totales!$F:$F, $F224, Aux_Totales!$A:$A, Aperturas!$A$2), 0))</f>
        <v/>
      </c>
      <c r="WDV224" s="21" t="str">
        <f>IF(WDV220 = "", "", IFERROR(WDV220 / SUMIFS(Aux_Totales!$N:$N, Aux_Totales!$F:$F, $F224, Aux_Totales!$A:$A, Aperturas!$A$2), 0))</f>
        <v/>
      </c>
      <c r="WDW224" s="21" t="str">
        <f>IF(WDW220 = "", "", IFERROR(WDW220 / SUMIFS(Aux_Totales!$N:$N, Aux_Totales!$F:$F, $F224, Aux_Totales!$A:$A, Aperturas!$A$2), 0))</f>
        <v/>
      </c>
      <c r="WDX224" s="21" t="str">
        <f>IF(WDX220 = "", "", IFERROR(WDX220 / SUMIFS(Aux_Totales!$N:$N, Aux_Totales!$F:$F, $F224, Aux_Totales!$A:$A, Aperturas!$A$2), 0))</f>
        <v/>
      </c>
      <c r="WDY224" s="21" t="str">
        <f>IF(WDY220 = "", "", IFERROR(WDY220 / SUMIFS(Aux_Totales!$N:$N, Aux_Totales!$F:$F, $F224, Aux_Totales!$A:$A, Aperturas!$A$2), 0))</f>
        <v/>
      </c>
      <c r="WDZ224" s="21" t="str">
        <f>IF(WDZ220 = "", "", IFERROR(WDZ220 / SUMIFS(Aux_Totales!$N:$N, Aux_Totales!$F:$F, $F224, Aux_Totales!$A:$A, Aperturas!$A$2), 0))</f>
        <v/>
      </c>
      <c r="WEA224" s="21" t="str">
        <f>IF(WEA220 = "", "", IFERROR(WEA220 / SUMIFS(Aux_Totales!$N:$N, Aux_Totales!$F:$F, $F224, Aux_Totales!$A:$A, Aperturas!$A$2), 0))</f>
        <v/>
      </c>
      <c r="WEB224" s="21" t="str">
        <f>IF(WEB220 = "", "", IFERROR(WEB220 / SUMIFS(Aux_Totales!$N:$N, Aux_Totales!$F:$F, $F224, Aux_Totales!$A:$A, Aperturas!$A$2), 0))</f>
        <v/>
      </c>
      <c r="WEC224" s="21" t="str">
        <f>IF(WEC220 = "", "", IFERROR(WEC220 / SUMIFS(Aux_Totales!$N:$N, Aux_Totales!$F:$F, $F224, Aux_Totales!$A:$A, Aperturas!$A$2), 0))</f>
        <v/>
      </c>
      <c r="WED224" s="21" t="str">
        <f>IF(WED220 = "", "", IFERROR(WED220 / SUMIFS(Aux_Totales!$N:$N, Aux_Totales!$F:$F, $F224, Aux_Totales!$A:$A, Aperturas!$A$2), 0))</f>
        <v/>
      </c>
      <c r="WEE224" s="21" t="str">
        <f>IF(WEE220 = "", "", IFERROR(WEE220 / SUMIFS(Aux_Totales!$N:$N, Aux_Totales!$F:$F, $F224, Aux_Totales!$A:$A, Aperturas!$A$2), 0))</f>
        <v/>
      </c>
      <c r="WEF224" s="21" t="str">
        <f>IF(WEF220 = "", "", IFERROR(WEF220 / SUMIFS(Aux_Totales!$N:$N, Aux_Totales!$F:$F, $F224, Aux_Totales!$A:$A, Aperturas!$A$2), 0))</f>
        <v/>
      </c>
      <c r="WEG224" s="21" t="str">
        <f>IF(WEG220 = "", "", IFERROR(WEG220 / SUMIFS(Aux_Totales!$N:$N, Aux_Totales!$F:$F, $F224, Aux_Totales!$A:$A, Aperturas!$A$2), 0))</f>
        <v/>
      </c>
      <c r="WEH224" s="21" t="str">
        <f>IF(WEH220 = "", "", IFERROR(WEH220 / SUMIFS(Aux_Totales!$N:$N, Aux_Totales!$F:$F, $F224, Aux_Totales!$A:$A, Aperturas!$A$2), 0))</f>
        <v/>
      </c>
      <c r="WEI224" s="21" t="str">
        <f>IF(WEI220 = "", "", IFERROR(WEI220 / SUMIFS(Aux_Totales!$N:$N, Aux_Totales!$F:$F, $F224, Aux_Totales!$A:$A, Aperturas!$A$2), 0))</f>
        <v/>
      </c>
      <c r="WEJ224" s="21" t="str">
        <f>IF(WEJ220 = "", "", IFERROR(WEJ220 / SUMIFS(Aux_Totales!$N:$N, Aux_Totales!$F:$F, $F224, Aux_Totales!$A:$A, Aperturas!$A$2), 0))</f>
        <v/>
      </c>
      <c r="WEK224" s="21" t="str">
        <f>IF(WEK220 = "", "", IFERROR(WEK220 / SUMIFS(Aux_Totales!$N:$N, Aux_Totales!$F:$F, $F224, Aux_Totales!$A:$A, Aperturas!$A$2), 0))</f>
        <v/>
      </c>
      <c r="WEL224" s="21" t="str">
        <f>IF(WEL220 = "", "", IFERROR(WEL220 / SUMIFS(Aux_Totales!$N:$N, Aux_Totales!$F:$F, $F224, Aux_Totales!$A:$A, Aperturas!$A$2), 0))</f>
        <v/>
      </c>
      <c r="WEM224" s="21" t="str">
        <f>IF(WEM220 = "", "", IFERROR(WEM220 / SUMIFS(Aux_Totales!$N:$N, Aux_Totales!$F:$F, $F224, Aux_Totales!$A:$A, Aperturas!$A$2), 0))</f>
        <v/>
      </c>
      <c r="WEN224" s="21" t="str">
        <f>IF(WEN220 = "", "", IFERROR(WEN220 / SUMIFS(Aux_Totales!$N:$N, Aux_Totales!$F:$F, $F224, Aux_Totales!$A:$A, Aperturas!$A$2), 0))</f>
        <v/>
      </c>
      <c r="WEO224" s="21" t="str">
        <f>IF(WEO220 = "", "", IFERROR(WEO220 / SUMIFS(Aux_Totales!$N:$N, Aux_Totales!$F:$F, $F224, Aux_Totales!$A:$A, Aperturas!$A$2), 0))</f>
        <v/>
      </c>
      <c r="WEP224" s="21" t="str">
        <f>IF(WEP220 = "", "", IFERROR(WEP220 / SUMIFS(Aux_Totales!$N:$N, Aux_Totales!$F:$F, $F224, Aux_Totales!$A:$A, Aperturas!$A$2), 0))</f>
        <v/>
      </c>
      <c r="WEQ224" s="21" t="str">
        <f>IF(WEQ220 = "", "", IFERROR(WEQ220 / SUMIFS(Aux_Totales!$N:$N, Aux_Totales!$F:$F, $F224, Aux_Totales!$A:$A, Aperturas!$A$2), 0))</f>
        <v/>
      </c>
      <c r="WER224" s="21" t="str">
        <f>IF(WER220 = "", "", IFERROR(WER220 / SUMIFS(Aux_Totales!$N:$N, Aux_Totales!$F:$F, $F224, Aux_Totales!$A:$A, Aperturas!$A$2), 0))</f>
        <v/>
      </c>
      <c r="WES224" s="21" t="str">
        <f>IF(WES220 = "", "", IFERROR(WES220 / SUMIFS(Aux_Totales!$N:$N, Aux_Totales!$F:$F, $F224, Aux_Totales!$A:$A, Aperturas!$A$2), 0))</f>
        <v/>
      </c>
      <c r="WET224" s="21" t="str">
        <f>IF(WET220 = "", "", IFERROR(WET220 / SUMIFS(Aux_Totales!$N:$N, Aux_Totales!$F:$F, $F224, Aux_Totales!$A:$A, Aperturas!$A$2), 0))</f>
        <v/>
      </c>
      <c r="WEU224" s="21" t="str">
        <f>IF(WEU220 = "", "", IFERROR(WEU220 / SUMIFS(Aux_Totales!$N:$N, Aux_Totales!$F:$F, $F224, Aux_Totales!$A:$A, Aperturas!$A$2), 0))</f>
        <v/>
      </c>
      <c r="WEV224" s="21" t="str">
        <f>IF(WEV220 = "", "", IFERROR(WEV220 / SUMIFS(Aux_Totales!$N:$N, Aux_Totales!$F:$F, $F224, Aux_Totales!$A:$A, Aperturas!$A$2), 0))</f>
        <v/>
      </c>
      <c r="WEW224" s="21" t="str">
        <f>IF(WEW220 = "", "", IFERROR(WEW220 / SUMIFS(Aux_Totales!$N:$N, Aux_Totales!$F:$F, $F224, Aux_Totales!$A:$A, Aperturas!$A$2), 0))</f>
        <v/>
      </c>
      <c r="WEX224" s="21" t="str">
        <f>IF(WEX220 = "", "", IFERROR(WEX220 / SUMIFS(Aux_Totales!$N:$N, Aux_Totales!$F:$F, $F224, Aux_Totales!$A:$A, Aperturas!$A$2), 0))</f>
        <v/>
      </c>
      <c r="WEY224" s="21" t="str">
        <f>IF(WEY220 = "", "", IFERROR(WEY220 / SUMIFS(Aux_Totales!$N:$N, Aux_Totales!$F:$F, $F224, Aux_Totales!$A:$A, Aperturas!$A$2), 0))</f>
        <v/>
      </c>
      <c r="WEZ224" s="21" t="str">
        <f>IF(WEZ220 = "", "", IFERROR(WEZ220 / SUMIFS(Aux_Totales!$N:$N, Aux_Totales!$F:$F, $F224, Aux_Totales!$A:$A, Aperturas!$A$2), 0))</f>
        <v/>
      </c>
      <c r="WFA224" s="21" t="str">
        <f>IF(WFA220 = "", "", IFERROR(WFA220 / SUMIFS(Aux_Totales!$N:$N, Aux_Totales!$F:$F, $F224, Aux_Totales!$A:$A, Aperturas!$A$2), 0))</f>
        <v/>
      </c>
      <c r="WFB224" s="21" t="str">
        <f>IF(WFB220 = "", "", IFERROR(WFB220 / SUMIFS(Aux_Totales!$N:$N, Aux_Totales!$F:$F, $F224, Aux_Totales!$A:$A, Aperturas!$A$2), 0))</f>
        <v/>
      </c>
      <c r="WFC224" s="21" t="str">
        <f>IF(WFC220 = "", "", IFERROR(WFC220 / SUMIFS(Aux_Totales!$N:$N, Aux_Totales!$F:$F, $F224, Aux_Totales!$A:$A, Aperturas!$A$2), 0))</f>
        <v/>
      </c>
      <c r="WFD224" s="21" t="str">
        <f>IF(WFD220 = "", "", IFERROR(WFD220 / SUMIFS(Aux_Totales!$N:$N, Aux_Totales!$F:$F, $F224, Aux_Totales!$A:$A, Aperturas!$A$2), 0))</f>
        <v/>
      </c>
      <c r="WFE224" s="21" t="str">
        <f>IF(WFE220 = "", "", IFERROR(WFE220 / SUMIFS(Aux_Totales!$N:$N, Aux_Totales!$F:$F, $F224, Aux_Totales!$A:$A, Aperturas!$A$2), 0))</f>
        <v/>
      </c>
      <c r="WFF224" s="21" t="str">
        <f>IF(WFF220 = "", "", IFERROR(WFF220 / SUMIFS(Aux_Totales!$N:$N, Aux_Totales!$F:$F, $F224, Aux_Totales!$A:$A, Aperturas!$A$2), 0))</f>
        <v/>
      </c>
      <c r="WFG224" s="21" t="str">
        <f>IF(WFG220 = "", "", IFERROR(WFG220 / SUMIFS(Aux_Totales!$N:$N, Aux_Totales!$F:$F, $F224, Aux_Totales!$A:$A, Aperturas!$A$2), 0))</f>
        <v/>
      </c>
      <c r="WFH224" s="21" t="str">
        <f>IF(WFH220 = "", "", IFERROR(WFH220 / SUMIFS(Aux_Totales!$N:$N, Aux_Totales!$F:$F, $F224, Aux_Totales!$A:$A, Aperturas!$A$2), 0))</f>
        <v/>
      </c>
      <c r="WFI224" s="21" t="str">
        <f>IF(WFI220 = "", "", IFERROR(WFI220 / SUMIFS(Aux_Totales!$N:$N, Aux_Totales!$F:$F, $F224, Aux_Totales!$A:$A, Aperturas!$A$2), 0))</f>
        <v/>
      </c>
      <c r="WFJ224" s="21" t="str">
        <f>IF(WFJ220 = "", "", IFERROR(WFJ220 / SUMIFS(Aux_Totales!$N:$N, Aux_Totales!$F:$F, $F224, Aux_Totales!$A:$A, Aperturas!$A$2), 0))</f>
        <v/>
      </c>
      <c r="WFK224" s="21" t="str">
        <f>IF(WFK220 = "", "", IFERROR(WFK220 / SUMIFS(Aux_Totales!$N:$N, Aux_Totales!$F:$F, $F224, Aux_Totales!$A:$A, Aperturas!$A$2), 0))</f>
        <v/>
      </c>
      <c r="WFL224" s="21" t="str">
        <f>IF(WFL220 = "", "", IFERROR(WFL220 / SUMIFS(Aux_Totales!$N:$N, Aux_Totales!$F:$F, $F224, Aux_Totales!$A:$A, Aperturas!$A$2), 0))</f>
        <v/>
      </c>
      <c r="WFM224" s="21" t="str">
        <f>IF(WFM220 = "", "", IFERROR(WFM220 / SUMIFS(Aux_Totales!$N:$N, Aux_Totales!$F:$F, $F224, Aux_Totales!$A:$A, Aperturas!$A$2), 0))</f>
        <v/>
      </c>
      <c r="WFN224" s="21" t="str">
        <f>IF(WFN220 = "", "", IFERROR(WFN220 / SUMIFS(Aux_Totales!$N:$N, Aux_Totales!$F:$F, $F224, Aux_Totales!$A:$A, Aperturas!$A$2), 0))</f>
        <v/>
      </c>
      <c r="WFO224" s="21" t="str">
        <f>IF(WFO220 = "", "", IFERROR(WFO220 / SUMIFS(Aux_Totales!$N:$N, Aux_Totales!$F:$F, $F224, Aux_Totales!$A:$A, Aperturas!$A$2), 0))</f>
        <v/>
      </c>
      <c r="WFP224" s="21" t="str">
        <f>IF(WFP220 = "", "", IFERROR(WFP220 / SUMIFS(Aux_Totales!$N:$N, Aux_Totales!$F:$F, $F224, Aux_Totales!$A:$A, Aperturas!$A$2), 0))</f>
        <v/>
      </c>
      <c r="WFQ224" s="21" t="str">
        <f>IF(WFQ220 = "", "", IFERROR(WFQ220 / SUMIFS(Aux_Totales!$N:$N, Aux_Totales!$F:$F, $F224, Aux_Totales!$A:$A, Aperturas!$A$2), 0))</f>
        <v/>
      </c>
      <c r="WFR224" s="21" t="str">
        <f>IF(WFR220 = "", "", IFERROR(WFR220 / SUMIFS(Aux_Totales!$N:$N, Aux_Totales!$F:$F, $F224, Aux_Totales!$A:$A, Aperturas!$A$2), 0))</f>
        <v/>
      </c>
      <c r="WFS224" s="21" t="str">
        <f>IF(WFS220 = "", "", IFERROR(WFS220 / SUMIFS(Aux_Totales!$N:$N, Aux_Totales!$F:$F, $F224, Aux_Totales!$A:$A, Aperturas!$A$2), 0))</f>
        <v/>
      </c>
      <c r="WFT224" s="21" t="str">
        <f>IF(WFT220 = "", "", IFERROR(WFT220 / SUMIFS(Aux_Totales!$N:$N, Aux_Totales!$F:$F, $F224, Aux_Totales!$A:$A, Aperturas!$A$2), 0))</f>
        <v/>
      </c>
      <c r="WFU224" s="21" t="str">
        <f>IF(WFU220 = "", "", IFERROR(WFU220 / SUMIFS(Aux_Totales!$N:$N, Aux_Totales!$F:$F, $F224, Aux_Totales!$A:$A, Aperturas!$A$2), 0))</f>
        <v/>
      </c>
      <c r="WFV224" s="21" t="str">
        <f>IF(WFV220 = "", "", IFERROR(WFV220 / SUMIFS(Aux_Totales!$N:$N, Aux_Totales!$F:$F, $F224, Aux_Totales!$A:$A, Aperturas!$A$2), 0))</f>
        <v/>
      </c>
      <c r="WFW224" s="21" t="str">
        <f>IF(WFW220 = "", "", IFERROR(WFW220 / SUMIFS(Aux_Totales!$N:$N, Aux_Totales!$F:$F, $F224, Aux_Totales!$A:$A, Aperturas!$A$2), 0))</f>
        <v/>
      </c>
      <c r="WFX224" s="21" t="str">
        <f>IF(WFX220 = "", "", IFERROR(WFX220 / SUMIFS(Aux_Totales!$N:$N, Aux_Totales!$F:$F, $F224, Aux_Totales!$A:$A, Aperturas!$A$2), 0))</f>
        <v/>
      </c>
      <c r="WFY224" s="21" t="str">
        <f>IF(WFY220 = "", "", IFERROR(WFY220 / SUMIFS(Aux_Totales!$N:$N, Aux_Totales!$F:$F, $F224, Aux_Totales!$A:$A, Aperturas!$A$2), 0))</f>
        <v/>
      </c>
      <c r="WFZ224" s="21" t="str">
        <f>IF(WFZ220 = "", "", IFERROR(WFZ220 / SUMIFS(Aux_Totales!$N:$N, Aux_Totales!$F:$F, $F224, Aux_Totales!$A:$A, Aperturas!$A$2), 0))</f>
        <v/>
      </c>
      <c r="WGA224" s="21" t="str">
        <f>IF(WGA220 = "", "", IFERROR(WGA220 / SUMIFS(Aux_Totales!$N:$N, Aux_Totales!$F:$F, $F224, Aux_Totales!$A:$A, Aperturas!$A$2), 0))</f>
        <v/>
      </c>
      <c r="WGB224" s="21" t="str">
        <f>IF(WGB220 = "", "", IFERROR(WGB220 / SUMIFS(Aux_Totales!$N:$N, Aux_Totales!$F:$F, $F224, Aux_Totales!$A:$A, Aperturas!$A$2), 0))</f>
        <v/>
      </c>
      <c r="WGC224" s="21" t="str">
        <f>IF(WGC220 = "", "", IFERROR(WGC220 / SUMIFS(Aux_Totales!$N:$N, Aux_Totales!$F:$F, $F224, Aux_Totales!$A:$A, Aperturas!$A$2), 0))</f>
        <v/>
      </c>
      <c r="WGD224" s="21" t="str">
        <f>IF(WGD220 = "", "", IFERROR(WGD220 / SUMIFS(Aux_Totales!$N:$N, Aux_Totales!$F:$F, $F224, Aux_Totales!$A:$A, Aperturas!$A$2), 0))</f>
        <v/>
      </c>
      <c r="WGE224" s="21" t="str">
        <f>IF(WGE220 = "", "", IFERROR(WGE220 / SUMIFS(Aux_Totales!$N:$N, Aux_Totales!$F:$F, $F224, Aux_Totales!$A:$A, Aperturas!$A$2), 0))</f>
        <v/>
      </c>
      <c r="WGF224" s="21" t="str">
        <f>IF(WGF220 = "", "", IFERROR(WGF220 / SUMIFS(Aux_Totales!$N:$N, Aux_Totales!$F:$F, $F224, Aux_Totales!$A:$A, Aperturas!$A$2), 0))</f>
        <v/>
      </c>
      <c r="WGG224" s="21" t="str">
        <f>IF(WGG220 = "", "", IFERROR(WGG220 / SUMIFS(Aux_Totales!$N:$N, Aux_Totales!$F:$F, $F224, Aux_Totales!$A:$A, Aperturas!$A$2), 0))</f>
        <v/>
      </c>
      <c r="WGH224" s="21" t="str">
        <f>IF(WGH220 = "", "", IFERROR(WGH220 / SUMIFS(Aux_Totales!$N:$N, Aux_Totales!$F:$F, $F224, Aux_Totales!$A:$A, Aperturas!$A$2), 0))</f>
        <v/>
      </c>
      <c r="WGI224" s="21" t="str">
        <f>IF(WGI220 = "", "", IFERROR(WGI220 / SUMIFS(Aux_Totales!$N:$N, Aux_Totales!$F:$F, $F224, Aux_Totales!$A:$A, Aperturas!$A$2), 0))</f>
        <v/>
      </c>
      <c r="WGJ224" s="21" t="str">
        <f>IF(WGJ220 = "", "", IFERROR(WGJ220 / SUMIFS(Aux_Totales!$N:$N, Aux_Totales!$F:$F, $F224, Aux_Totales!$A:$A, Aperturas!$A$2), 0))</f>
        <v/>
      </c>
      <c r="WGK224" s="21" t="str">
        <f>IF(WGK220 = "", "", IFERROR(WGK220 / SUMIFS(Aux_Totales!$N:$N, Aux_Totales!$F:$F, $F224, Aux_Totales!$A:$A, Aperturas!$A$2), 0))</f>
        <v/>
      </c>
      <c r="WGL224" s="21" t="str">
        <f>IF(WGL220 = "", "", IFERROR(WGL220 / SUMIFS(Aux_Totales!$N:$N, Aux_Totales!$F:$F, $F224, Aux_Totales!$A:$A, Aperturas!$A$2), 0))</f>
        <v/>
      </c>
      <c r="WGM224" s="21" t="str">
        <f>IF(WGM220 = "", "", IFERROR(WGM220 / SUMIFS(Aux_Totales!$N:$N, Aux_Totales!$F:$F, $F224, Aux_Totales!$A:$A, Aperturas!$A$2), 0))</f>
        <v/>
      </c>
      <c r="WGN224" s="21" t="str">
        <f>IF(WGN220 = "", "", IFERROR(WGN220 / SUMIFS(Aux_Totales!$N:$N, Aux_Totales!$F:$F, $F224, Aux_Totales!$A:$A, Aperturas!$A$2), 0))</f>
        <v/>
      </c>
      <c r="WGO224" s="21" t="str">
        <f>IF(WGO220 = "", "", IFERROR(WGO220 / SUMIFS(Aux_Totales!$N:$N, Aux_Totales!$F:$F, $F224, Aux_Totales!$A:$A, Aperturas!$A$2), 0))</f>
        <v/>
      </c>
      <c r="WGP224" s="21" t="str">
        <f>IF(WGP220 = "", "", IFERROR(WGP220 / SUMIFS(Aux_Totales!$N:$N, Aux_Totales!$F:$F, $F224, Aux_Totales!$A:$A, Aperturas!$A$2), 0))</f>
        <v/>
      </c>
      <c r="WGQ224" s="21" t="str">
        <f>IF(WGQ220 = "", "", IFERROR(WGQ220 / SUMIFS(Aux_Totales!$N:$N, Aux_Totales!$F:$F, $F224, Aux_Totales!$A:$A, Aperturas!$A$2), 0))</f>
        <v/>
      </c>
      <c r="WGR224" s="21" t="str">
        <f>IF(WGR220 = "", "", IFERROR(WGR220 / SUMIFS(Aux_Totales!$N:$N, Aux_Totales!$F:$F, $F224, Aux_Totales!$A:$A, Aperturas!$A$2), 0))</f>
        <v/>
      </c>
      <c r="WGS224" s="21" t="str">
        <f>IF(WGS220 = "", "", IFERROR(WGS220 / SUMIFS(Aux_Totales!$N:$N, Aux_Totales!$F:$F, $F224, Aux_Totales!$A:$A, Aperturas!$A$2), 0))</f>
        <v/>
      </c>
      <c r="WGT224" s="21" t="str">
        <f>IF(WGT220 = "", "", IFERROR(WGT220 / SUMIFS(Aux_Totales!$N:$N, Aux_Totales!$F:$F, $F224, Aux_Totales!$A:$A, Aperturas!$A$2), 0))</f>
        <v/>
      </c>
      <c r="WGU224" s="21" t="str">
        <f>IF(WGU220 = "", "", IFERROR(WGU220 / SUMIFS(Aux_Totales!$N:$N, Aux_Totales!$F:$F, $F224, Aux_Totales!$A:$A, Aperturas!$A$2), 0))</f>
        <v/>
      </c>
      <c r="WGV224" s="21" t="str">
        <f>IF(WGV220 = "", "", IFERROR(WGV220 / SUMIFS(Aux_Totales!$N:$N, Aux_Totales!$F:$F, $F224, Aux_Totales!$A:$A, Aperturas!$A$2), 0))</f>
        <v/>
      </c>
      <c r="WGW224" s="21" t="str">
        <f>IF(WGW220 = "", "", IFERROR(WGW220 / SUMIFS(Aux_Totales!$N:$N, Aux_Totales!$F:$F, $F224, Aux_Totales!$A:$A, Aperturas!$A$2), 0))</f>
        <v/>
      </c>
      <c r="WGX224" s="21" t="str">
        <f>IF(WGX220 = "", "", IFERROR(WGX220 / SUMIFS(Aux_Totales!$N:$N, Aux_Totales!$F:$F, $F224, Aux_Totales!$A:$A, Aperturas!$A$2), 0))</f>
        <v/>
      </c>
      <c r="WGY224" s="21" t="str">
        <f>IF(WGY220 = "", "", IFERROR(WGY220 / SUMIFS(Aux_Totales!$N:$N, Aux_Totales!$F:$F, $F224, Aux_Totales!$A:$A, Aperturas!$A$2), 0))</f>
        <v/>
      </c>
      <c r="WGZ224" s="21" t="str">
        <f>IF(WGZ220 = "", "", IFERROR(WGZ220 / SUMIFS(Aux_Totales!$N:$N, Aux_Totales!$F:$F, $F224, Aux_Totales!$A:$A, Aperturas!$A$2), 0))</f>
        <v/>
      </c>
      <c r="WHA224" s="21" t="str">
        <f>IF(WHA220 = "", "", IFERROR(WHA220 / SUMIFS(Aux_Totales!$N:$N, Aux_Totales!$F:$F, $F224, Aux_Totales!$A:$A, Aperturas!$A$2), 0))</f>
        <v/>
      </c>
      <c r="WHB224" s="21" t="str">
        <f>IF(WHB220 = "", "", IFERROR(WHB220 / SUMIFS(Aux_Totales!$N:$N, Aux_Totales!$F:$F, $F224, Aux_Totales!$A:$A, Aperturas!$A$2), 0))</f>
        <v/>
      </c>
      <c r="WHC224" s="21" t="str">
        <f>IF(WHC220 = "", "", IFERROR(WHC220 / SUMIFS(Aux_Totales!$N:$N, Aux_Totales!$F:$F, $F224, Aux_Totales!$A:$A, Aperturas!$A$2), 0))</f>
        <v/>
      </c>
      <c r="WHD224" s="21" t="str">
        <f>IF(WHD220 = "", "", IFERROR(WHD220 / SUMIFS(Aux_Totales!$N:$N, Aux_Totales!$F:$F, $F224, Aux_Totales!$A:$A, Aperturas!$A$2), 0))</f>
        <v/>
      </c>
      <c r="WHE224" s="21" t="str">
        <f>IF(WHE220 = "", "", IFERROR(WHE220 / SUMIFS(Aux_Totales!$N:$N, Aux_Totales!$F:$F, $F224, Aux_Totales!$A:$A, Aperturas!$A$2), 0))</f>
        <v/>
      </c>
      <c r="WHF224" s="21" t="str">
        <f>IF(WHF220 = "", "", IFERROR(WHF220 / SUMIFS(Aux_Totales!$N:$N, Aux_Totales!$F:$F, $F224, Aux_Totales!$A:$A, Aperturas!$A$2), 0))</f>
        <v/>
      </c>
      <c r="WHG224" s="21" t="str">
        <f>IF(WHG220 = "", "", IFERROR(WHG220 / SUMIFS(Aux_Totales!$N:$N, Aux_Totales!$F:$F, $F224, Aux_Totales!$A:$A, Aperturas!$A$2), 0))</f>
        <v/>
      </c>
      <c r="WHH224" s="21" t="str">
        <f>IF(WHH220 = "", "", IFERROR(WHH220 / SUMIFS(Aux_Totales!$N:$N, Aux_Totales!$F:$F, $F224, Aux_Totales!$A:$A, Aperturas!$A$2), 0))</f>
        <v/>
      </c>
      <c r="WHI224" s="21" t="str">
        <f>IF(WHI220 = "", "", IFERROR(WHI220 / SUMIFS(Aux_Totales!$N:$N, Aux_Totales!$F:$F, $F224, Aux_Totales!$A:$A, Aperturas!$A$2), 0))</f>
        <v/>
      </c>
      <c r="WHJ224" s="21" t="str">
        <f>IF(WHJ220 = "", "", IFERROR(WHJ220 / SUMIFS(Aux_Totales!$N:$N, Aux_Totales!$F:$F, $F224, Aux_Totales!$A:$A, Aperturas!$A$2), 0))</f>
        <v/>
      </c>
      <c r="WHK224" s="21" t="str">
        <f>IF(WHK220 = "", "", IFERROR(WHK220 / SUMIFS(Aux_Totales!$N:$N, Aux_Totales!$F:$F, $F224, Aux_Totales!$A:$A, Aperturas!$A$2), 0))</f>
        <v/>
      </c>
      <c r="WHL224" s="21" t="str">
        <f>IF(WHL220 = "", "", IFERROR(WHL220 / SUMIFS(Aux_Totales!$N:$N, Aux_Totales!$F:$F, $F224, Aux_Totales!$A:$A, Aperturas!$A$2), 0))</f>
        <v/>
      </c>
      <c r="WHM224" s="21" t="str">
        <f>IF(WHM220 = "", "", IFERROR(WHM220 / SUMIFS(Aux_Totales!$N:$N, Aux_Totales!$F:$F, $F224, Aux_Totales!$A:$A, Aperturas!$A$2), 0))</f>
        <v/>
      </c>
      <c r="WHN224" s="21" t="str">
        <f>IF(WHN220 = "", "", IFERROR(WHN220 / SUMIFS(Aux_Totales!$N:$N, Aux_Totales!$F:$F, $F224, Aux_Totales!$A:$A, Aperturas!$A$2), 0))</f>
        <v/>
      </c>
      <c r="WHO224" s="21" t="str">
        <f>IF(WHO220 = "", "", IFERROR(WHO220 / SUMIFS(Aux_Totales!$N:$N, Aux_Totales!$F:$F, $F224, Aux_Totales!$A:$A, Aperturas!$A$2), 0))</f>
        <v/>
      </c>
      <c r="WHP224" s="21" t="str">
        <f>IF(WHP220 = "", "", IFERROR(WHP220 / SUMIFS(Aux_Totales!$N:$N, Aux_Totales!$F:$F, $F224, Aux_Totales!$A:$A, Aperturas!$A$2), 0))</f>
        <v/>
      </c>
      <c r="WHQ224" s="21" t="str">
        <f>IF(WHQ220 = "", "", IFERROR(WHQ220 / SUMIFS(Aux_Totales!$N:$N, Aux_Totales!$F:$F, $F224, Aux_Totales!$A:$A, Aperturas!$A$2), 0))</f>
        <v/>
      </c>
      <c r="WHR224" s="21" t="str">
        <f>IF(WHR220 = "", "", IFERROR(WHR220 / SUMIFS(Aux_Totales!$N:$N, Aux_Totales!$F:$F, $F224, Aux_Totales!$A:$A, Aperturas!$A$2), 0))</f>
        <v/>
      </c>
      <c r="WHS224" s="21" t="str">
        <f>IF(WHS220 = "", "", IFERROR(WHS220 / SUMIFS(Aux_Totales!$N:$N, Aux_Totales!$F:$F, $F224, Aux_Totales!$A:$A, Aperturas!$A$2), 0))</f>
        <v/>
      </c>
      <c r="WHT224" s="21" t="str">
        <f>IF(WHT220 = "", "", IFERROR(WHT220 / SUMIFS(Aux_Totales!$N:$N, Aux_Totales!$F:$F, $F224, Aux_Totales!$A:$A, Aperturas!$A$2), 0))</f>
        <v/>
      </c>
      <c r="WHU224" s="21" t="str">
        <f>IF(WHU220 = "", "", IFERROR(WHU220 / SUMIFS(Aux_Totales!$N:$N, Aux_Totales!$F:$F, $F224, Aux_Totales!$A:$A, Aperturas!$A$2), 0))</f>
        <v/>
      </c>
      <c r="WHV224" s="21" t="str">
        <f>IF(WHV220 = "", "", IFERROR(WHV220 / SUMIFS(Aux_Totales!$N:$N, Aux_Totales!$F:$F, $F224, Aux_Totales!$A:$A, Aperturas!$A$2), 0))</f>
        <v/>
      </c>
      <c r="WHW224" s="21" t="str">
        <f>IF(WHW220 = "", "", IFERROR(WHW220 / SUMIFS(Aux_Totales!$N:$N, Aux_Totales!$F:$F, $F224, Aux_Totales!$A:$A, Aperturas!$A$2), 0))</f>
        <v/>
      </c>
      <c r="WHX224" s="21" t="str">
        <f>IF(WHX220 = "", "", IFERROR(WHX220 / SUMIFS(Aux_Totales!$N:$N, Aux_Totales!$F:$F, $F224, Aux_Totales!$A:$A, Aperturas!$A$2), 0))</f>
        <v/>
      </c>
      <c r="WHY224" s="21" t="str">
        <f>IF(WHY220 = "", "", IFERROR(WHY220 / SUMIFS(Aux_Totales!$N:$N, Aux_Totales!$F:$F, $F224, Aux_Totales!$A:$A, Aperturas!$A$2), 0))</f>
        <v/>
      </c>
      <c r="WHZ224" s="21" t="str">
        <f>IF(WHZ220 = "", "", IFERROR(WHZ220 / SUMIFS(Aux_Totales!$N:$N, Aux_Totales!$F:$F, $F224, Aux_Totales!$A:$A, Aperturas!$A$2), 0))</f>
        <v/>
      </c>
      <c r="WIA224" s="21" t="str">
        <f>IF(WIA220 = "", "", IFERROR(WIA220 / SUMIFS(Aux_Totales!$N:$N, Aux_Totales!$F:$F, $F224, Aux_Totales!$A:$A, Aperturas!$A$2), 0))</f>
        <v/>
      </c>
      <c r="WIB224" s="21" t="str">
        <f>IF(WIB220 = "", "", IFERROR(WIB220 / SUMIFS(Aux_Totales!$N:$N, Aux_Totales!$F:$F, $F224, Aux_Totales!$A:$A, Aperturas!$A$2), 0))</f>
        <v/>
      </c>
      <c r="WIC224" s="21" t="str">
        <f>IF(WIC220 = "", "", IFERROR(WIC220 / SUMIFS(Aux_Totales!$N:$N, Aux_Totales!$F:$F, $F224, Aux_Totales!$A:$A, Aperturas!$A$2), 0))</f>
        <v/>
      </c>
      <c r="WID224" s="21" t="str">
        <f>IF(WID220 = "", "", IFERROR(WID220 / SUMIFS(Aux_Totales!$N:$N, Aux_Totales!$F:$F, $F224, Aux_Totales!$A:$A, Aperturas!$A$2), 0))</f>
        <v/>
      </c>
      <c r="WIE224" s="21" t="str">
        <f>IF(WIE220 = "", "", IFERROR(WIE220 / SUMIFS(Aux_Totales!$N:$N, Aux_Totales!$F:$F, $F224, Aux_Totales!$A:$A, Aperturas!$A$2), 0))</f>
        <v/>
      </c>
      <c r="WIF224" s="21" t="str">
        <f>IF(WIF220 = "", "", IFERROR(WIF220 / SUMIFS(Aux_Totales!$N:$N, Aux_Totales!$F:$F, $F224, Aux_Totales!$A:$A, Aperturas!$A$2), 0))</f>
        <v/>
      </c>
      <c r="WIG224" s="21" t="str">
        <f>IF(WIG220 = "", "", IFERROR(WIG220 / SUMIFS(Aux_Totales!$N:$N, Aux_Totales!$F:$F, $F224, Aux_Totales!$A:$A, Aperturas!$A$2), 0))</f>
        <v/>
      </c>
      <c r="WIH224" s="21" t="str">
        <f>IF(WIH220 = "", "", IFERROR(WIH220 / SUMIFS(Aux_Totales!$N:$N, Aux_Totales!$F:$F, $F224, Aux_Totales!$A:$A, Aperturas!$A$2), 0))</f>
        <v/>
      </c>
      <c r="WII224" s="21" t="str">
        <f>IF(WII220 = "", "", IFERROR(WII220 / SUMIFS(Aux_Totales!$N:$N, Aux_Totales!$F:$F, $F224, Aux_Totales!$A:$A, Aperturas!$A$2), 0))</f>
        <v/>
      </c>
      <c r="WIJ224" s="21" t="str">
        <f>IF(WIJ220 = "", "", IFERROR(WIJ220 / SUMIFS(Aux_Totales!$N:$N, Aux_Totales!$F:$F, $F224, Aux_Totales!$A:$A, Aperturas!$A$2), 0))</f>
        <v/>
      </c>
      <c r="WIK224" s="21" t="str">
        <f>IF(WIK220 = "", "", IFERROR(WIK220 / SUMIFS(Aux_Totales!$N:$N, Aux_Totales!$F:$F, $F224, Aux_Totales!$A:$A, Aperturas!$A$2), 0))</f>
        <v/>
      </c>
      <c r="WIL224" s="21" t="str">
        <f>IF(WIL220 = "", "", IFERROR(WIL220 / SUMIFS(Aux_Totales!$N:$N, Aux_Totales!$F:$F, $F224, Aux_Totales!$A:$A, Aperturas!$A$2), 0))</f>
        <v/>
      </c>
      <c r="WIM224" s="21" t="str">
        <f>IF(WIM220 = "", "", IFERROR(WIM220 / SUMIFS(Aux_Totales!$N:$N, Aux_Totales!$F:$F, $F224, Aux_Totales!$A:$A, Aperturas!$A$2), 0))</f>
        <v/>
      </c>
      <c r="WIN224" s="21" t="str">
        <f>IF(WIN220 = "", "", IFERROR(WIN220 / SUMIFS(Aux_Totales!$N:$N, Aux_Totales!$F:$F, $F224, Aux_Totales!$A:$A, Aperturas!$A$2), 0))</f>
        <v/>
      </c>
      <c r="WIO224" s="21" t="str">
        <f>IF(WIO220 = "", "", IFERROR(WIO220 / SUMIFS(Aux_Totales!$N:$N, Aux_Totales!$F:$F, $F224, Aux_Totales!$A:$A, Aperturas!$A$2), 0))</f>
        <v/>
      </c>
      <c r="WIP224" s="21" t="str">
        <f>IF(WIP220 = "", "", IFERROR(WIP220 / SUMIFS(Aux_Totales!$N:$N, Aux_Totales!$F:$F, $F224, Aux_Totales!$A:$A, Aperturas!$A$2), 0))</f>
        <v/>
      </c>
      <c r="WIQ224" s="21" t="str">
        <f>IF(WIQ220 = "", "", IFERROR(WIQ220 / SUMIFS(Aux_Totales!$N:$N, Aux_Totales!$F:$F, $F224, Aux_Totales!$A:$A, Aperturas!$A$2), 0))</f>
        <v/>
      </c>
      <c r="WIR224" s="21" t="str">
        <f>IF(WIR220 = "", "", IFERROR(WIR220 / SUMIFS(Aux_Totales!$N:$N, Aux_Totales!$F:$F, $F224, Aux_Totales!$A:$A, Aperturas!$A$2), 0))</f>
        <v/>
      </c>
      <c r="WIS224" s="21" t="str">
        <f>IF(WIS220 = "", "", IFERROR(WIS220 / SUMIFS(Aux_Totales!$N:$N, Aux_Totales!$F:$F, $F224, Aux_Totales!$A:$A, Aperturas!$A$2), 0))</f>
        <v/>
      </c>
      <c r="WIT224" s="21" t="str">
        <f>IF(WIT220 = "", "", IFERROR(WIT220 / SUMIFS(Aux_Totales!$N:$N, Aux_Totales!$F:$F, $F224, Aux_Totales!$A:$A, Aperturas!$A$2), 0))</f>
        <v/>
      </c>
      <c r="WIU224" s="21" t="str">
        <f>IF(WIU220 = "", "", IFERROR(WIU220 / SUMIFS(Aux_Totales!$N:$N, Aux_Totales!$F:$F, $F224, Aux_Totales!$A:$A, Aperturas!$A$2), 0))</f>
        <v/>
      </c>
      <c r="WIV224" s="21" t="str">
        <f>IF(WIV220 = "", "", IFERROR(WIV220 / SUMIFS(Aux_Totales!$N:$N, Aux_Totales!$F:$F, $F224, Aux_Totales!$A:$A, Aperturas!$A$2), 0))</f>
        <v/>
      </c>
      <c r="WIW224" s="21" t="str">
        <f>IF(WIW220 = "", "", IFERROR(WIW220 / SUMIFS(Aux_Totales!$N:$N, Aux_Totales!$F:$F, $F224, Aux_Totales!$A:$A, Aperturas!$A$2), 0))</f>
        <v/>
      </c>
      <c r="WIX224" s="21" t="str">
        <f>IF(WIX220 = "", "", IFERROR(WIX220 / SUMIFS(Aux_Totales!$N:$N, Aux_Totales!$F:$F, $F224, Aux_Totales!$A:$A, Aperturas!$A$2), 0))</f>
        <v/>
      </c>
      <c r="WIY224" s="21" t="str">
        <f>IF(WIY220 = "", "", IFERROR(WIY220 / SUMIFS(Aux_Totales!$N:$N, Aux_Totales!$F:$F, $F224, Aux_Totales!$A:$A, Aperturas!$A$2), 0))</f>
        <v/>
      </c>
      <c r="WIZ224" s="21" t="str">
        <f>IF(WIZ220 = "", "", IFERROR(WIZ220 / SUMIFS(Aux_Totales!$N:$N, Aux_Totales!$F:$F, $F224, Aux_Totales!$A:$A, Aperturas!$A$2), 0))</f>
        <v/>
      </c>
      <c r="WJA224" s="21" t="str">
        <f>IF(WJA220 = "", "", IFERROR(WJA220 / SUMIFS(Aux_Totales!$N:$N, Aux_Totales!$F:$F, $F224, Aux_Totales!$A:$A, Aperturas!$A$2), 0))</f>
        <v/>
      </c>
      <c r="WJB224" s="21" t="str">
        <f>IF(WJB220 = "", "", IFERROR(WJB220 / SUMIFS(Aux_Totales!$N:$N, Aux_Totales!$F:$F, $F224, Aux_Totales!$A:$A, Aperturas!$A$2), 0))</f>
        <v/>
      </c>
      <c r="WJC224" s="21" t="str">
        <f>IF(WJC220 = "", "", IFERROR(WJC220 / SUMIFS(Aux_Totales!$N:$N, Aux_Totales!$F:$F, $F224, Aux_Totales!$A:$A, Aperturas!$A$2), 0))</f>
        <v/>
      </c>
      <c r="WJD224" s="21" t="str">
        <f>IF(WJD220 = "", "", IFERROR(WJD220 / SUMIFS(Aux_Totales!$N:$N, Aux_Totales!$F:$F, $F224, Aux_Totales!$A:$A, Aperturas!$A$2), 0))</f>
        <v/>
      </c>
      <c r="WJE224" s="21" t="str">
        <f>IF(WJE220 = "", "", IFERROR(WJE220 / SUMIFS(Aux_Totales!$N:$N, Aux_Totales!$F:$F, $F224, Aux_Totales!$A:$A, Aperturas!$A$2), 0))</f>
        <v/>
      </c>
      <c r="WJF224" s="21" t="str">
        <f>IF(WJF220 = "", "", IFERROR(WJF220 / SUMIFS(Aux_Totales!$N:$N, Aux_Totales!$F:$F, $F224, Aux_Totales!$A:$A, Aperturas!$A$2), 0))</f>
        <v/>
      </c>
      <c r="WJG224" s="21" t="str">
        <f>IF(WJG220 = "", "", IFERROR(WJG220 / SUMIFS(Aux_Totales!$N:$N, Aux_Totales!$F:$F, $F224, Aux_Totales!$A:$A, Aperturas!$A$2), 0))</f>
        <v/>
      </c>
      <c r="WJH224" s="21" t="str">
        <f>IF(WJH220 = "", "", IFERROR(WJH220 / SUMIFS(Aux_Totales!$N:$N, Aux_Totales!$F:$F, $F224, Aux_Totales!$A:$A, Aperturas!$A$2), 0))</f>
        <v/>
      </c>
      <c r="WJI224" s="21" t="str">
        <f>IF(WJI220 = "", "", IFERROR(WJI220 / SUMIFS(Aux_Totales!$N:$N, Aux_Totales!$F:$F, $F224, Aux_Totales!$A:$A, Aperturas!$A$2), 0))</f>
        <v/>
      </c>
      <c r="WJJ224" s="21" t="str">
        <f>IF(WJJ220 = "", "", IFERROR(WJJ220 / SUMIFS(Aux_Totales!$N:$N, Aux_Totales!$F:$F, $F224, Aux_Totales!$A:$A, Aperturas!$A$2), 0))</f>
        <v/>
      </c>
      <c r="WJK224" s="21" t="str">
        <f>IF(WJK220 = "", "", IFERROR(WJK220 / SUMIFS(Aux_Totales!$N:$N, Aux_Totales!$F:$F, $F224, Aux_Totales!$A:$A, Aperturas!$A$2), 0))</f>
        <v/>
      </c>
      <c r="WJL224" s="21" t="str">
        <f>IF(WJL220 = "", "", IFERROR(WJL220 / SUMIFS(Aux_Totales!$N:$N, Aux_Totales!$F:$F, $F224, Aux_Totales!$A:$A, Aperturas!$A$2), 0))</f>
        <v/>
      </c>
      <c r="WJM224" s="21" t="str">
        <f>IF(WJM220 = "", "", IFERROR(WJM220 / SUMIFS(Aux_Totales!$N:$N, Aux_Totales!$F:$F, $F224, Aux_Totales!$A:$A, Aperturas!$A$2), 0))</f>
        <v/>
      </c>
      <c r="WJN224" s="21" t="str">
        <f>IF(WJN220 = "", "", IFERROR(WJN220 / SUMIFS(Aux_Totales!$N:$N, Aux_Totales!$F:$F, $F224, Aux_Totales!$A:$A, Aperturas!$A$2), 0))</f>
        <v/>
      </c>
      <c r="WJO224" s="21" t="str">
        <f>IF(WJO220 = "", "", IFERROR(WJO220 / SUMIFS(Aux_Totales!$N:$N, Aux_Totales!$F:$F, $F224, Aux_Totales!$A:$A, Aperturas!$A$2), 0))</f>
        <v/>
      </c>
      <c r="WJP224" s="21" t="str">
        <f>IF(WJP220 = "", "", IFERROR(WJP220 / SUMIFS(Aux_Totales!$N:$N, Aux_Totales!$F:$F, $F224, Aux_Totales!$A:$A, Aperturas!$A$2), 0))</f>
        <v/>
      </c>
      <c r="WJQ224" s="21" t="str">
        <f>IF(WJQ220 = "", "", IFERROR(WJQ220 / SUMIFS(Aux_Totales!$N:$N, Aux_Totales!$F:$F, $F224, Aux_Totales!$A:$A, Aperturas!$A$2), 0))</f>
        <v/>
      </c>
      <c r="WJR224" s="21" t="str">
        <f>IF(WJR220 = "", "", IFERROR(WJR220 / SUMIFS(Aux_Totales!$N:$N, Aux_Totales!$F:$F, $F224, Aux_Totales!$A:$A, Aperturas!$A$2), 0))</f>
        <v/>
      </c>
      <c r="WJS224" s="21" t="str">
        <f>IF(WJS220 = "", "", IFERROR(WJS220 / SUMIFS(Aux_Totales!$N:$N, Aux_Totales!$F:$F, $F224, Aux_Totales!$A:$A, Aperturas!$A$2), 0))</f>
        <v/>
      </c>
      <c r="WJT224" s="21" t="str">
        <f>IF(WJT220 = "", "", IFERROR(WJT220 / SUMIFS(Aux_Totales!$N:$N, Aux_Totales!$F:$F, $F224, Aux_Totales!$A:$A, Aperturas!$A$2), 0))</f>
        <v/>
      </c>
      <c r="WJU224" s="21" t="str">
        <f>IF(WJU220 = "", "", IFERROR(WJU220 / SUMIFS(Aux_Totales!$N:$N, Aux_Totales!$F:$F, $F224, Aux_Totales!$A:$A, Aperturas!$A$2), 0))</f>
        <v/>
      </c>
      <c r="WJV224" s="21" t="str">
        <f>IF(WJV220 = "", "", IFERROR(WJV220 / SUMIFS(Aux_Totales!$N:$N, Aux_Totales!$F:$F, $F224, Aux_Totales!$A:$A, Aperturas!$A$2), 0))</f>
        <v/>
      </c>
      <c r="WJW224" s="21" t="str">
        <f>IF(WJW220 = "", "", IFERROR(WJW220 / SUMIFS(Aux_Totales!$N:$N, Aux_Totales!$F:$F, $F224, Aux_Totales!$A:$A, Aperturas!$A$2), 0))</f>
        <v/>
      </c>
      <c r="WJX224" s="21" t="str">
        <f>IF(WJX220 = "", "", IFERROR(WJX220 / SUMIFS(Aux_Totales!$N:$N, Aux_Totales!$F:$F, $F224, Aux_Totales!$A:$A, Aperturas!$A$2), 0))</f>
        <v/>
      </c>
      <c r="WJY224" s="21" t="str">
        <f>IF(WJY220 = "", "", IFERROR(WJY220 / SUMIFS(Aux_Totales!$N:$N, Aux_Totales!$F:$F, $F224, Aux_Totales!$A:$A, Aperturas!$A$2), 0))</f>
        <v/>
      </c>
      <c r="WJZ224" s="21" t="str">
        <f>IF(WJZ220 = "", "", IFERROR(WJZ220 / SUMIFS(Aux_Totales!$N:$N, Aux_Totales!$F:$F, $F224, Aux_Totales!$A:$A, Aperturas!$A$2), 0))</f>
        <v/>
      </c>
      <c r="WKA224" s="21" t="str">
        <f>IF(WKA220 = "", "", IFERROR(WKA220 / SUMIFS(Aux_Totales!$N:$N, Aux_Totales!$F:$F, $F224, Aux_Totales!$A:$A, Aperturas!$A$2), 0))</f>
        <v/>
      </c>
      <c r="WKB224" s="21" t="str">
        <f>IF(WKB220 = "", "", IFERROR(WKB220 / SUMIFS(Aux_Totales!$N:$N, Aux_Totales!$F:$F, $F224, Aux_Totales!$A:$A, Aperturas!$A$2), 0))</f>
        <v/>
      </c>
      <c r="WKC224" s="21" t="str">
        <f>IF(WKC220 = "", "", IFERROR(WKC220 / SUMIFS(Aux_Totales!$N:$N, Aux_Totales!$F:$F, $F224, Aux_Totales!$A:$A, Aperturas!$A$2), 0))</f>
        <v/>
      </c>
      <c r="WKD224" s="21" t="str">
        <f>IF(WKD220 = "", "", IFERROR(WKD220 / SUMIFS(Aux_Totales!$N:$N, Aux_Totales!$F:$F, $F224, Aux_Totales!$A:$A, Aperturas!$A$2), 0))</f>
        <v/>
      </c>
      <c r="WKE224" s="21" t="str">
        <f>IF(WKE220 = "", "", IFERROR(WKE220 / SUMIFS(Aux_Totales!$N:$N, Aux_Totales!$F:$F, $F224, Aux_Totales!$A:$A, Aperturas!$A$2), 0))</f>
        <v/>
      </c>
      <c r="WKF224" s="21" t="str">
        <f>IF(WKF220 = "", "", IFERROR(WKF220 / SUMIFS(Aux_Totales!$N:$N, Aux_Totales!$F:$F, $F224, Aux_Totales!$A:$A, Aperturas!$A$2), 0))</f>
        <v/>
      </c>
      <c r="WKG224" s="21" t="str">
        <f>IF(WKG220 = "", "", IFERROR(WKG220 / SUMIFS(Aux_Totales!$N:$N, Aux_Totales!$F:$F, $F224, Aux_Totales!$A:$A, Aperturas!$A$2), 0))</f>
        <v/>
      </c>
      <c r="WKH224" s="21" t="str">
        <f>IF(WKH220 = "", "", IFERROR(WKH220 / SUMIFS(Aux_Totales!$N:$N, Aux_Totales!$F:$F, $F224, Aux_Totales!$A:$A, Aperturas!$A$2), 0))</f>
        <v/>
      </c>
      <c r="WKI224" s="21" t="str">
        <f>IF(WKI220 = "", "", IFERROR(WKI220 / SUMIFS(Aux_Totales!$N:$N, Aux_Totales!$F:$F, $F224, Aux_Totales!$A:$A, Aperturas!$A$2), 0))</f>
        <v/>
      </c>
      <c r="WKJ224" s="21" t="str">
        <f>IF(WKJ220 = "", "", IFERROR(WKJ220 / SUMIFS(Aux_Totales!$N:$N, Aux_Totales!$F:$F, $F224, Aux_Totales!$A:$A, Aperturas!$A$2), 0))</f>
        <v/>
      </c>
      <c r="WKK224" s="21" t="str">
        <f>IF(WKK220 = "", "", IFERROR(WKK220 / SUMIFS(Aux_Totales!$N:$N, Aux_Totales!$F:$F, $F224, Aux_Totales!$A:$A, Aperturas!$A$2), 0))</f>
        <v/>
      </c>
      <c r="WKL224" s="21" t="str">
        <f>IF(WKL220 = "", "", IFERROR(WKL220 / SUMIFS(Aux_Totales!$N:$N, Aux_Totales!$F:$F, $F224, Aux_Totales!$A:$A, Aperturas!$A$2), 0))</f>
        <v/>
      </c>
      <c r="WKM224" s="21" t="str">
        <f>IF(WKM220 = "", "", IFERROR(WKM220 / SUMIFS(Aux_Totales!$N:$N, Aux_Totales!$F:$F, $F224, Aux_Totales!$A:$A, Aperturas!$A$2), 0))</f>
        <v/>
      </c>
      <c r="WKN224" s="21" t="str">
        <f>IF(WKN220 = "", "", IFERROR(WKN220 / SUMIFS(Aux_Totales!$N:$N, Aux_Totales!$F:$F, $F224, Aux_Totales!$A:$A, Aperturas!$A$2), 0))</f>
        <v/>
      </c>
      <c r="WKO224" s="21" t="str">
        <f>IF(WKO220 = "", "", IFERROR(WKO220 / SUMIFS(Aux_Totales!$N:$N, Aux_Totales!$F:$F, $F224, Aux_Totales!$A:$A, Aperturas!$A$2), 0))</f>
        <v/>
      </c>
      <c r="WKP224" s="21" t="str">
        <f>IF(WKP220 = "", "", IFERROR(WKP220 / SUMIFS(Aux_Totales!$N:$N, Aux_Totales!$F:$F, $F224, Aux_Totales!$A:$A, Aperturas!$A$2), 0))</f>
        <v/>
      </c>
      <c r="WKQ224" s="21" t="str">
        <f>IF(WKQ220 = "", "", IFERROR(WKQ220 / SUMIFS(Aux_Totales!$N:$N, Aux_Totales!$F:$F, $F224, Aux_Totales!$A:$A, Aperturas!$A$2), 0))</f>
        <v/>
      </c>
      <c r="WKR224" s="21" t="str">
        <f>IF(WKR220 = "", "", IFERROR(WKR220 / SUMIFS(Aux_Totales!$N:$N, Aux_Totales!$F:$F, $F224, Aux_Totales!$A:$A, Aperturas!$A$2), 0))</f>
        <v/>
      </c>
      <c r="WKS224" s="21" t="str">
        <f>IF(WKS220 = "", "", IFERROR(WKS220 / SUMIFS(Aux_Totales!$N:$N, Aux_Totales!$F:$F, $F224, Aux_Totales!$A:$A, Aperturas!$A$2), 0))</f>
        <v/>
      </c>
      <c r="WKT224" s="21" t="str">
        <f>IF(WKT220 = "", "", IFERROR(WKT220 / SUMIFS(Aux_Totales!$N:$N, Aux_Totales!$F:$F, $F224, Aux_Totales!$A:$A, Aperturas!$A$2), 0))</f>
        <v/>
      </c>
      <c r="WKU224" s="21" t="str">
        <f>IF(WKU220 = "", "", IFERROR(WKU220 / SUMIFS(Aux_Totales!$N:$N, Aux_Totales!$F:$F, $F224, Aux_Totales!$A:$A, Aperturas!$A$2), 0))</f>
        <v/>
      </c>
      <c r="WKV224" s="21" t="str">
        <f>IF(WKV220 = "", "", IFERROR(WKV220 / SUMIFS(Aux_Totales!$N:$N, Aux_Totales!$F:$F, $F224, Aux_Totales!$A:$A, Aperturas!$A$2), 0))</f>
        <v/>
      </c>
      <c r="WKW224" s="21" t="str">
        <f>IF(WKW220 = "", "", IFERROR(WKW220 / SUMIFS(Aux_Totales!$N:$N, Aux_Totales!$F:$F, $F224, Aux_Totales!$A:$A, Aperturas!$A$2), 0))</f>
        <v/>
      </c>
      <c r="WKX224" s="21" t="str">
        <f>IF(WKX220 = "", "", IFERROR(WKX220 / SUMIFS(Aux_Totales!$N:$N, Aux_Totales!$F:$F, $F224, Aux_Totales!$A:$A, Aperturas!$A$2), 0))</f>
        <v/>
      </c>
      <c r="WKY224" s="21" t="str">
        <f>IF(WKY220 = "", "", IFERROR(WKY220 / SUMIFS(Aux_Totales!$N:$N, Aux_Totales!$F:$F, $F224, Aux_Totales!$A:$A, Aperturas!$A$2), 0))</f>
        <v/>
      </c>
      <c r="WKZ224" s="21" t="str">
        <f>IF(WKZ220 = "", "", IFERROR(WKZ220 / SUMIFS(Aux_Totales!$N:$N, Aux_Totales!$F:$F, $F224, Aux_Totales!$A:$A, Aperturas!$A$2), 0))</f>
        <v/>
      </c>
      <c r="WLA224" s="21" t="str">
        <f>IF(WLA220 = "", "", IFERROR(WLA220 / SUMIFS(Aux_Totales!$N:$N, Aux_Totales!$F:$F, $F224, Aux_Totales!$A:$A, Aperturas!$A$2), 0))</f>
        <v/>
      </c>
      <c r="WLB224" s="21" t="str">
        <f>IF(WLB220 = "", "", IFERROR(WLB220 / SUMIFS(Aux_Totales!$N:$N, Aux_Totales!$F:$F, $F224, Aux_Totales!$A:$A, Aperturas!$A$2), 0))</f>
        <v/>
      </c>
      <c r="WLC224" s="21" t="str">
        <f>IF(WLC220 = "", "", IFERROR(WLC220 / SUMIFS(Aux_Totales!$N:$N, Aux_Totales!$F:$F, $F224, Aux_Totales!$A:$A, Aperturas!$A$2), 0))</f>
        <v/>
      </c>
      <c r="WLD224" s="21" t="str">
        <f>IF(WLD220 = "", "", IFERROR(WLD220 / SUMIFS(Aux_Totales!$N:$N, Aux_Totales!$F:$F, $F224, Aux_Totales!$A:$A, Aperturas!$A$2), 0))</f>
        <v/>
      </c>
      <c r="WLE224" s="21" t="str">
        <f>IF(WLE220 = "", "", IFERROR(WLE220 / SUMIFS(Aux_Totales!$N:$N, Aux_Totales!$F:$F, $F224, Aux_Totales!$A:$A, Aperturas!$A$2), 0))</f>
        <v/>
      </c>
      <c r="WLF224" s="21" t="str">
        <f>IF(WLF220 = "", "", IFERROR(WLF220 / SUMIFS(Aux_Totales!$N:$N, Aux_Totales!$F:$F, $F224, Aux_Totales!$A:$A, Aperturas!$A$2), 0))</f>
        <v/>
      </c>
      <c r="WLG224" s="21" t="str">
        <f>IF(WLG220 = "", "", IFERROR(WLG220 / SUMIFS(Aux_Totales!$N:$N, Aux_Totales!$F:$F, $F224, Aux_Totales!$A:$A, Aperturas!$A$2), 0))</f>
        <v/>
      </c>
      <c r="WLH224" s="21" t="str">
        <f>IF(WLH220 = "", "", IFERROR(WLH220 / SUMIFS(Aux_Totales!$N:$N, Aux_Totales!$F:$F, $F224, Aux_Totales!$A:$A, Aperturas!$A$2), 0))</f>
        <v/>
      </c>
      <c r="WLI224" s="21" t="str">
        <f>IF(WLI220 = "", "", IFERROR(WLI220 / SUMIFS(Aux_Totales!$N:$N, Aux_Totales!$F:$F, $F224, Aux_Totales!$A:$A, Aperturas!$A$2), 0))</f>
        <v/>
      </c>
      <c r="WLJ224" s="21" t="str">
        <f>IF(WLJ220 = "", "", IFERROR(WLJ220 / SUMIFS(Aux_Totales!$N:$N, Aux_Totales!$F:$F, $F224, Aux_Totales!$A:$A, Aperturas!$A$2), 0))</f>
        <v/>
      </c>
      <c r="WLK224" s="21" t="str">
        <f>IF(WLK220 = "", "", IFERROR(WLK220 / SUMIFS(Aux_Totales!$N:$N, Aux_Totales!$F:$F, $F224, Aux_Totales!$A:$A, Aperturas!$A$2), 0))</f>
        <v/>
      </c>
      <c r="WLL224" s="21" t="str">
        <f>IF(WLL220 = "", "", IFERROR(WLL220 / SUMIFS(Aux_Totales!$N:$N, Aux_Totales!$F:$F, $F224, Aux_Totales!$A:$A, Aperturas!$A$2), 0))</f>
        <v/>
      </c>
      <c r="WLM224" s="21" t="str">
        <f>IF(WLM220 = "", "", IFERROR(WLM220 / SUMIFS(Aux_Totales!$N:$N, Aux_Totales!$F:$F, $F224, Aux_Totales!$A:$A, Aperturas!$A$2), 0))</f>
        <v/>
      </c>
      <c r="WLN224" s="21" t="str">
        <f>IF(WLN220 = "", "", IFERROR(WLN220 / SUMIFS(Aux_Totales!$N:$N, Aux_Totales!$F:$F, $F224, Aux_Totales!$A:$A, Aperturas!$A$2), 0))</f>
        <v/>
      </c>
      <c r="WLO224" s="21" t="str">
        <f>IF(WLO220 = "", "", IFERROR(WLO220 / SUMIFS(Aux_Totales!$N:$N, Aux_Totales!$F:$F, $F224, Aux_Totales!$A:$A, Aperturas!$A$2), 0))</f>
        <v/>
      </c>
      <c r="WLP224" s="21" t="str">
        <f>IF(WLP220 = "", "", IFERROR(WLP220 / SUMIFS(Aux_Totales!$N:$N, Aux_Totales!$F:$F, $F224, Aux_Totales!$A:$A, Aperturas!$A$2), 0))</f>
        <v/>
      </c>
      <c r="WLQ224" s="21" t="str">
        <f>IF(WLQ220 = "", "", IFERROR(WLQ220 / SUMIFS(Aux_Totales!$N:$N, Aux_Totales!$F:$F, $F224, Aux_Totales!$A:$A, Aperturas!$A$2), 0))</f>
        <v/>
      </c>
      <c r="WLR224" s="21" t="str">
        <f>IF(WLR220 = "", "", IFERROR(WLR220 / SUMIFS(Aux_Totales!$N:$N, Aux_Totales!$F:$F, $F224, Aux_Totales!$A:$A, Aperturas!$A$2), 0))</f>
        <v/>
      </c>
      <c r="WLS224" s="21" t="str">
        <f>IF(WLS220 = "", "", IFERROR(WLS220 / SUMIFS(Aux_Totales!$N:$N, Aux_Totales!$F:$F, $F224, Aux_Totales!$A:$A, Aperturas!$A$2), 0))</f>
        <v/>
      </c>
      <c r="WLT224" s="21" t="str">
        <f>IF(WLT220 = "", "", IFERROR(WLT220 / SUMIFS(Aux_Totales!$N:$N, Aux_Totales!$F:$F, $F224, Aux_Totales!$A:$A, Aperturas!$A$2), 0))</f>
        <v/>
      </c>
      <c r="WLU224" s="21" t="str">
        <f>IF(WLU220 = "", "", IFERROR(WLU220 / SUMIFS(Aux_Totales!$N:$N, Aux_Totales!$F:$F, $F224, Aux_Totales!$A:$A, Aperturas!$A$2), 0))</f>
        <v/>
      </c>
      <c r="WLV224" s="21" t="str">
        <f>IF(WLV220 = "", "", IFERROR(WLV220 / SUMIFS(Aux_Totales!$N:$N, Aux_Totales!$F:$F, $F224, Aux_Totales!$A:$A, Aperturas!$A$2), 0))</f>
        <v/>
      </c>
      <c r="WLW224" s="21" t="str">
        <f>IF(WLW220 = "", "", IFERROR(WLW220 / SUMIFS(Aux_Totales!$N:$N, Aux_Totales!$F:$F, $F224, Aux_Totales!$A:$A, Aperturas!$A$2), 0))</f>
        <v/>
      </c>
      <c r="WLX224" s="21" t="str">
        <f>IF(WLX220 = "", "", IFERROR(WLX220 / SUMIFS(Aux_Totales!$N:$N, Aux_Totales!$F:$F, $F224, Aux_Totales!$A:$A, Aperturas!$A$2), 0))</f>
        <v/>
      </c>
      <c r="WLY224" s="21" t="str">
        <f>IF(WLY220 = "", "", IFERROR(WLY220 / SUMIFS(Aux_Totales!$N:$N, Aux_Totales!$F:$F, $F224, Aux_Totales!$A:$A, Aperturas!$A$2), 0))</f>
        <v/>
      </c>
      <c r="WLZ224" s="21" t="str">
        <f>IF(WLZ220 = "", "", IFERROR(WLZ220 / SUMIFS(Aux_Totales!$N:$N, Aux_Totales!$F:$F, $F224, Aux_Totales!$A:$A, Aperturas!$A$2), 0))</f>
        <v/>
      </c>
      <c r="WMA224" s="21" t="str">
        <f>IF(WMA220 = "", "", IFERROR(WMA220 / SUMIFS(Aux_Totales!$N:$N, Aux_Totales!$F:$F, $F224, Aux_Totales!$A:$A, Aperturas!$A$2), 0))</f>
        <v/>
      </c>
      <c r="WMB224" s="21" t="str">
        <f>IF(WMB220 = "", "", IFERROR(WMB220 / SUMIFS(Aux_Totales!$N:$N, Aux_Totales!$F:$F, $F224, Aux_Totales!$A:$A, Aperturas!$A$2), 0))</f>
        <v/>
      </c>
      <c r="WMC224" s="21" t="str">
        <f>IF(WMC220 = "", "", IFERROR(WMC220 / SUMIFS(Aux_Totales!$N:$N, Aux_Totales!$F:$F, $F224, Aux_Totales!$A:$A, Aperturas!$A$2), 0))</f>
        <v/>
      </c>
      <c r="WMD224" s="21" t="str">
        <f>IF(WMD220 = "", "", IFERROR(WMD220 / SUMIFS(Aux_Totales!$N:$N, Aux_Totales!$F:$F, $F224, Aux_Totales!$A:$A, Aperturas!$A$2), 0))</f>
        <v/>
      </c>
      <c r="WME224" s="21" t="str">
        <f>IF(WME220 = "", "", IFERROR(WME220 / SUMIFS(Aux_Totales!$N:$N, Aux_Totales!$F:$F, $F224, Aux_Totales!$A:$A, Aperturas!$A$2), 0))</f>
        <v/>
      </c>
      <c r="WMF224" s="21" t="str">
        <f>IF(WMF220 = "", "", IFERROR(WMF220 / SUMIFS(Aux_Totales!$N:$N, Aux_Totales!$F:$F, $F224, Aux_Totales!$A:$A, Aperturas!$A$2), 0))</f>
        <v/>
      </c>
      <c r="WMG224" s="21" t="str">
        <f>IF(WMG220 = "", "", IFERROR(WMG220 / SUMIFS(Aux_Totales!$N:$N, Aux_Totales!$F:$F, $F224, Aux_Totales!$A:$A, Aperturas!$A$2), 0))</f>
        <v/>
      </c>
      <c r="WMH224" s="21" t="str">
        <f>IF(WMH220 = "", "", IFERROR(WMH220 / SUMIFS(Aux_Totales!$N:$N, Aux_Totales!$F:$F, $F224, Aux_Totales!$A:$A, Aperturas!$A$2), 0))</f>
        <v/>
      </c>
      <c r="WMI224" s="21" t="str">
        <f>IF(WMI220 = "", "", IFERROR(WMI220 / SUMIFS(Aux_Totales!$N:$N, Aux_Totales!$F:$F, $F224, Aux_Totales!$A:$A, Aperturas!$A$2), 0))</f>
        <v/>
      </c>
      <c r="WMJ224" s="21" t="str">
        <f>IF(WMJ220 = "", "", IFERROR(WMJ220 / SUMIFS(Aux_Totales!$N:$N, Aux_Totales!$F:$F, $F224, Aux_Totales!$A:$A, Aperturas!$A$2), 0))</f>
        <v/>
      </c>
      <c r="WMK224" s="21" t="str">
        <f>IF(WMK220 = "", "", IFERROR(WMK220 / SUMIFS(Aux_Totales!$N:$N, Aux_Totales!$F:$F, $F224, Aux_Totales!$A:$A, Aperturas!$A$2), 0))</f>
        <v/>
      </c>
      <c r="WML224" s="21" t="str">
        <f>IF(WML220 = "", "", IFERROR(WML220 / SUMIFS(Aux_Totales!$N:$N, Aux_Totales!$F:$F, $F224, Aux_Totales!$A:$A, Aperturas!$A$2), 0))</f>
        <v/>
      </c>
      <c r="WMM224" s="21" t="str">
        <f>IF(WMM220 = "", "", IFERROR(WMM220 / SUMIFS(Aux_Totales!$N:$N, Aux_Totales!$F:$F, $F224, Aux_Totales!$A:$A, Aperturas!$A$2), 0))</f>
        <v/>
      </c>
      <c r="WMN224" s="21" t="str">
        <f>IF(WMN220 = "", "", IFERROR(WMN220 / SUMIFS(Aux_Totales!$N:$N, Aux_Totales!$F:$F, $F224, Aux_Totales!$A:$A, Aperturas!$A$2), 0))</f>
        <v/>
      </c>
      <c r="WMO224" s="21" t="str">
        <f>IF(WMO220 = "", "", IFERROR(WMO220 / SUMIFS(Aux_Totales!$N:$N, Aux_Totales!$F:$F, $F224, Aux_Totales!$A:$A, Aperturas!$A$2), 0))</f>
        <v/>
      </c>
      <c r="WMP224" s="21" t="str">
        <f>IF(WMP220 = "", "", IFERROR(WMP220 / SUMIFS(Aux_Totales!$N:$N, Aux_Totales!$F:$F, $F224, Aux_Totales!$A:$A, Aperturas!$A$2), 0))</f>
        <v/>
      </c>
      <c r="WMQ224" s="21" t="str">
        <f>IF(WMQ220 = "", "", IFERROR(WMQ220 / SUMIFS(Aux_Totales!$N:$N, Aux_Totales!$F:$F, $F224, Aux_Totales!$A:$A, Aperturas!$A$2), 0))</f>
        <v/>
      </c>
      <c r="WMR224" s="21" t="str">
        <f>IF(WMR220 = "", "", IFERROR(WMR220 / SUMIFS(Aux_Totales!$N:$N, Aux_Totales!$F:$F, $F224, Aux_Totales!$A:$A, Aperturas!$A$2), 0))</f>
        <v/>
      </c>
      <c r="WMS224" s="21" t="str">
        <f>IF(WMS220 = "", "", IFERROR(WMS220 / SUMIFS(Aux_Totales!$N:$N, Aux_Totales!$F:$F, $F224, Aux_Totales!$A:$A, Aperturas!$A$2), 0))</f>
        <v/>
      </c>
      <c r="WMT224" s="21" t="str">
        <f>IF(WMT220 = "", "", IFERROR(WMT220 / SUMIFS(Aux_Totales!$N:$N, Aux_Totales!$F:$F, $F224, Aux_Totales!$A:$A, Aperturas!$A$2), 0))</f>
        <v/>
      </c>
      <c r="WMU224" s="21" t="str">
        <f>IF(WMU220 = "", "", IFERROR(WMU220 / SUMIFS(Aux_Totales!$N:$N, Aux_Totales!$F:$F, $F224, Aux_Totales!$A:$A, Aperturas!$A$2), 0))</f>
        <v/>
      </c>
      <c r="WMV224" s="21" t="str">
        <f>IF(WMV220 = "", "", IFERROR(WMV220 / SUMIFS(Aux_Totales!$N:$N, Aux_Totales!$F:$F, $F224, Aux_Totales!$A:$A, Aperturas!$A$2), 0))</f>
        <v/>
      </c>
      <c r="WMW224" s="21" t="str">
        <f>IF(WMW220 = "", "", IFERROR(WMW220 / SUMIFS(Aux_Totales!$N:$N, Aux_Totales!$F:$F, $F224, Aux_Totales!$A:$A, Aperturas!$A$2), 0))</f>
        <v/>
      </c>
      <c r="WMX224" s="21" t="str">
        <f>IF(WMX220 = "", "", IFERROR(WMX220 / SUMIFS(Aux_Totales!$N:$N, Aux_Totales!$F:$F, $F224, Aux_Totales!$A:$A, Aperturas!$A$2), 0))</f>
        <v/>
      </c>
      <c r="WMY224" s="21" t="str">
        <f>IF(WMY220 = "", "", IFERROR(WMY220 / SUMIFS(Aux_Totales!$N:$N, Aux_Totales!$F:$F, $F224, Aux_Totales!$A:$A, Aperturas!$A$2), 0))</f>
        <v/>
      </c>
      <c r="WMZ224" s="21" t="str">
        <f>IF(WMZ220 = "", "", IFERROR(WMZ220 / SUMIFS(Aux_Totales!$N:$N, Aux_Totales!$F:$F, $F224, Aux_Totales!$A:$A, Aperturas!$A$2), 0))</f>
        <v/>
      </c>
      <c r="WNA224" s="21" t="str">
        <f>IF(WNA220 = "", "", IFERROR(WNA220 / SUMIFS(Aux_Totales!$N:$N, Aux_Totales!$F:$F, $F224, Aux_Totales!$A:$A, Aperturas!$A$2), 0))</f>
        <v/>
      </c>
      <c r="WNB224" s="21" t="str">
        <f>IF(WNB220 = "", "", IFERROR(WNB220 / SUMIFS(Aux_Totales!$N:$N, Aux_Totales!$F:$F, $F224, Aux_Totales!$A:$A, Aperturas!$A$2), 0))</f>
        <v/>
      </c>
      <c r="WNC224" s="21" t="str">
        <f>IF(WNC220 = "", "", IFERROR(WNC220 / SUMIFS(Aux_Totales!$N:$N, Aux_Totales!$F:$F, $F224, Aux_Totales!$A:$A, Aperturas!$A$2), 0))</f>
        <v/>
      </c>
      <c r="WND224" s="21" t="str">
        <f>IF(WND220 = "", "", IFERROR(WND220 / SUMIFS(Aux_Totales!$N:$N, Aux_Totales!$F:$F, $F224, Aux_Totales!$A:$A, Aperturas!$A$2), 0))</f>
        <v/>
      </c>
      <c r="WNE224" s="21" t="str">
        <f>IF(WNE220 = "", "", IFERROR(WNE220 / SUMIFS(Aux_Totales!$N:$N, Aux_Totales!$F:$F, $F224, Aux_Totales!$A:$A, Aperturas!$A$2), 0))</f>
        <v/>
      </c>
      <c r="WNF224" s="21" t="str">
        <f>IF(WNF220 = "", "", IFERROR(WNF220 / SUMIFS(Aux_Totales!$N:$N, Aux_Totales!$F:$F, $F224, Aux_Totales!$A:$A, Aperturas!$A$2), 0))</f>
        <v/>
      </c>
      <c r="WNG224" s="21" t="str">
        <f>IF(WNG220 = "", "", IFERROR(WNG220 / SUMIFS(Aux_Totales!$N:$N, Aux_Totales!$F:$F, $F224, Aux_Totales!$A:$A, Aperturas!$A$2), 0))</f>
        <v/>
      </c>
      <c r="WNH224" s="21" t="str">
        <f>IF(WNH220 = "", "", IFERROR(WNH220 / SUMIFS(Aux_Totales!$N:$N, Aux_Totales!$F:$F, $F224, Aux_Totales!$A:$A, Aperturas!$A$2), 0))</f>
        <v/>
      </c>
      <c r="WNI224" s="21" t="str">
        <f>IF(WNI220 = "", "", IFERROR(WNI220 / SUMIFS(Aux_Totales!$N:$N, Aux_Totales!$F:$F, $F224, Aux_Totales!$A:$A, Aperturas!$A$2), 0))</f>
        <v/>
      </c>
      <c r="WNJ224" s="21" t="str">
        <f>IF(WNJ220 = "", "", IFERROR(WNJ220 / SUMIFS(Aux_Totales!$N:$N, Aux_Totales!$F:$F, $F224, Aux_Totales!$A:$A, Aperturas!$A$2), 0))</f>
        <v/>
      </c>
      <c r="WNK224" s="21" t="str">
        <f>IF(WNK220 = "", "", IFERROR(WNK220 / SUMIFS(Aux_Totales!$N:$N, Aux_Totales!$F:$F, $F224, Aux_Totales!$A:$A, Aperturas!$A$2), 0))</f>
        <v/>
      </c>
      <c r="WNL224" s="21" t="str">
        <f>IF(WNL220 = "", "", IFERROR(WNL220 / SUMIFS(Aux_Totales!$N:$N, Aux_Totales!$F:$F, $F224, Aux_Totales!$A:$A, Aperturas!$A$2), 0))</f>
        <v/>
      </c>
      <c r="WNM224" s="21" t="str">
        <f>IF(WNM220 = "", "", IFERROR(WNM220 / SUMIFS(Aux_Totales!$N:$N, Aux_Totales!$F:$F, $F224, Aux_Totales!$A:$A, Aperturas!$A$2), 0))</f>
        <v/>
      </c>
      <c r="WNN224" s="21" t="str">
        <f>IF(WNN220 = "", "", IFERROR(WNN220 / SUMIFS(Aux_Totales!$N:$N, Aux_Totales!$F:$F, $F224, Aux_Totales!$A:$A, Aperturas!$A$2), 0))</f>
        <v/>
      </c>
      <c r="WNO224" s="21" t="str">
        <f>IF(WNO220 = "", "", IFERROR(WNO220 / SUMIFS(Aux_Totales!$N:$N, Aux_Totales!$F:$F, $F224, Aux_Totales!$A:$A, Aperturas!$A$2), 0))</f>
        <v/>
      </c>
      <c r="WNP224" s="21" t="str">
        <f>IF(WNP220 = "", "", IFERROR(WNP220 / SUMIFS(Aux_Totales!$N:$N, Aux_Totales!$F:$F, $F224, Aux_Totales!$A:$A, Aperturas!$A$2), 0))</f>
        <v/>
      </c>
      <c r="WNQ224" s="21" t="str">
        <f>IF(WNQ220 = "", "", IFERROR(WNQ220 / SUMIFS(Aux_Totales!$N:$N, Aux_Totales!$F:$F, $F224, Aux_Totales!$A:$A, Aperturas!$A$2), 0))</f>
        <v/>
      </c>
      <c r="WNR224" s="21" t="str">
        <f>IF(WNR220 = "", "", IFERROR(WNR220 / SUMIFS(Aux_Totales!$N:$N, Aux_Totales!$F:$F, $F224, Aux_Totales!$A:$A, Aperturas!$A$2), 0))</f>
        <v/>
      </c>
      <c r="WNS224" s="21" t="str">
        <f>IF(WNS220 = "", "", IFERROR(WNS220 / SUMIFS(Aux_Totales!$N:$N, Aux_Totales!$F:$F, $F224, Aux_Totales!$A:$A, Aperturas!$A$2), 0))</f>
        <v/>
      </c>
      <c r="WNT224" s="21" t="str">
        <f>IF(WNT220 = "", "", IFERROR(WNT220 / SUMIFS(Aux_Totales!$N:$N, Aux_Totales!$F:$F, $F224, Aux_Totales!$A:$A, Aperturas!$A$2), 0))</f>
        <v/>
      </c>
      <c r="WNU224" s="21" t="str">
        <f>IF(WNU220 = "", "", IFERROR(WNU220 / SUMIFS(Aux_Totales!$N:$N, Aux_Totales!$F:$F, $F224, Aux_Totales!$A:$A, Aperturas!$A$2), 0))</f>
        <v/>
      </c>
      <c r="WNV224" s="21" t="str">
        <f>IF(WNV220 = "", "", IFERROR(WNV220 / SUMIFS(Aux_Totales!$N:$N, Aux_Totales!$F:$F, $F224, Aux_Totales!$A:$A, Aperturas!$A$2), 0))</f>
        <v/>
      </c>
      <c r="WNW224" s="21" t="str">
        <f>IF(WNW220 = "", "", IFERROR(WNW220 / SUMIFS(Aux_Totales!$N:$N, Aux_Totales!$F:$F, $F224, Aux_Totales!$A:$A, Aperturas!$A$2), 0))</f>
        <v/>
      </c>
      <c r="WNX224" s="21" t="str">
        <f>IF(WNX220 = "", "", IFERROR(WNX220 / SUMIFS(Aux_Totales!$N:$N, Aux_Totales!$F:$F, $F224, Aux_Totales!$A:$A, Aperturas!$A$2), 0))</f>
        <v/>
      </c>
      <c r="WNY224" s="21" t="str">
        <f>IF(WNY220 = "", "", IFERROR(WNY220 / SUMIFS(Aux_Totales!$N:$N, Aux_Totales!$F:$F, $F224, Aux_Totales!$A:$A, Aperturas!$A$2), 0))</f>
        <v/>
      </c>
      <c r="WNZ224" s="21" t="str">
        <f>IF(WNZ220 = "", "", IFERROR(WNZ220 / SUMIFS(Aux_Totales!$N:$N, Aux_Totales!$F:$F, $F224, Aux_Totales!$A:$A, Aperturas!$A$2), 0))</f>
        <v/>
      </c>
      <c r="WOA224" s="21" t="str">
        <f>IF(WOA220 = "", "", IFERROR(WOA220 / SUMIFS(Aux_Totales!$N:$N, Aux_Totales!$F:$F, $F224, Aux_Totales!$A:$A, Aperturas!$A$2), 0))</f>
        <v/>
      </c>
      <c r="WOB224" s="21" t="str">
        <f>IF(WOB220 = "", "", IFERROR(WOB220 / SUMIFS(Aux_Totales!$N:$N, Aux_Totales!$F:$F, $F224, Aux_Totales!$A:$A, Aperturas!$A$2), 0))</f>
        <v/>
      </c>
      <c r="WOC224" s="21" t="str">
        <f>IF(WOC220 = "", "", IFERROR(WOC220 / SUMIFS(Aux_Totales!$N:$N, Aux_Totales!$F:$F, $F224, Aux_Totales!$A:$A, Aperturas!$A$2), 0))</f>
        <v/>
      </c>
      <c r="WOD224" s="21" t="str">
        <f>IF(WOD220 = "", "", IFERROR(WOD220 / SUMIFS(Aux_Totales!$N:$N, Aux_Totales!$F:$F, $F224, Aux_Totales!$A:$A, Aperturas!$A$2), 0))</f>
        <v/>
      </c>
      <c r="WOE224" s="21" t="str">
        <f>IF(WOE220 = "", "", IFERROR(WOE220 / SUMIFS(Aux_Totales!$N:$N, Aux_Totales!$F:$F, $F224, Aux_Totales!$A:$A, Aperturas!$A$2), 0))</f>
        <v/>
      </c>
      <c r="WOF224" s="21" t="str">
        <f>IF(WOF220 = "", "", IFERROR(WOF220 / SUMIFS(Aux_Totales!$N:$N, Aux_Totales!$F:$F, $F224, Aux_Totales!$A:$A, Aperturas!$A$2), 0))</f>
        <v/>
      </c>
      <c r="WOG224" s="21" t="str">
        <f>IF(WOG220 = "", "", IFERROR(WOG220 / SUMIFS(Aux_Totales!$N:$N, Aux_Totales!$F:$F, $F224, Aux_Totales!$A:$A, Aperturas!$A$2), 0))</f>
        <v/>
      </c>
      <c r="WOH224" s="21" t="str">
        <f>IF(WOH220 = "", "", IFERROR(WOH220 / SUMIFS(Aux_Totales!$N:$N, Aux_Totales!$F:$F, $F224, Aux_Totales!$A:$A, Aperturas!$A$2), 0))</f>
        <v/>
      </c>
      <c r="WOI224" s="21" t="str">
        <f>IF(WOI220 = "", "", IFERROR(WOI220 / SUMIFS(Aux_Totales!$N:$N, Aux_Totales!$F:$F, $F224, Aux_Totales!$A:$A, Aperturas!$A$2), 0))</f>
        <v/>
      </c>
      <c r="WOJ224" s="21" t="str">
        <f>IF(WOJ220 = "", "", IFERROR(WOJ220 / SUMIFS(Aux_Totales!$N:$N, Aux_Totales!$F:$F, $F224, Aux_Totales!$A:$A, Aperturas!$A$2), 0))</f>
        <v/>
      </c>
      <c r="WOK224" s="21" t="str">
        <f>IF(WOK220 = "", "", IFERROR(WOK220 / SUMIFS(Aux_Totales!$N:$N, Aux_Totales!$F:$F, $F224, Aux_Totales!$A:$A, Aperturas!$A$2), 0))</f>
        <v/>
      </c>
      <c r="WOL224" s="21" t="str">
        <f>IF(WOL220 = "", "", IFERROR(WOL220 / SUMIFS(Aux_Totales!$N:$N, Aux_Totales!$F:$F, $F224, Aux_Totales!$A:$A, Aperturas!$A$2), 0))</f>
        <v/>
      </c>
      <c r="WOM224" s="21" t="str">
        <f>IF(WOM220 = "", "", IFERROR(WOM220 / SUMIFS(Aux_Totales!$N:$N, Aux_Totales!$F:$F, $F224, Aux_Totales!$A:$A, Aperturas!$A$2), 0))</f>
        <v/>
      </c>
      <c r="WON224" s="21" t="str">
        <f>IF(WON220 = "", "", IFERROR(WON220 / SUMIFS(Aux_Totales!$N:$N, Aux_Totales!$F:$F, $F224, Aux_Totales!$A:$A, Aperturas!$A$2), 0))</f>
        <v/>
      </c>
      <c r="WOO224" s="21" t="str">
        <f>IF(WOO220 = "", "", IFERROR(WOO220 / SUMIFS(Aux_Totales!$N:$N, Aux_Totales!$F:$F, $F224, Aux_Totales!$A:$A, Aperturas!$A$2), 0))</f>
        <v/>
      </c>
      <c r="WOP224" s="21" t="str">
        <f>IF(WOP220 = "", "", IFERROR(WOP220 / SUMIFS(Aux_Totales!$N:$N, Aux_Totales!$F:$F, $F224, Aux_Totales!$A:$A, Aperturas!$A$2), 0))</f>
        <v/>
      </c>
      <c r="WOQ224" s="21" t="str">
        <f>IF(WOQ220 = "", "", IFERROR(WOQ220 / SUMIFS(Aux_Totales!$N:$N, Aux_Totales!$F:$F, $F224, Aux_Totales!$A:$A, Aperturas!$A$2), 0))</f>
        <v/>
      </c>
      <c r="WOR224" s="21" t="str">
        <f>IF(WOR220 = "", "", IFERROR(WOR220 / SUMIFS(Aux_Totales!$N:$N, Aux_Totales!$F:$F, $F224, Aux_Totales!$A:$A, Aperturas!$A$2), 0))</f>
        <v/>
      </c>
      <c r="WOS224" s="21" t="str">
        <f>IF(WOS220 = "", "", IFERROR(WOS220 / SUMIFS(Aux_Totales!$N:$N, Aux_Totales!$F:$F, $F224, Aux_Totales!$A:$A, Aperturas!$A$2), 0))</f>
        <v/>
      </c>
      <c r="WOT224" s="21" t="str">
        <f>IF(WOT220 = "", "", IFERROR(WOT220 / SUMIFS(Aux_Totales!$N:$N, Aux_Totales!$F:$F, $F224, Aux_Totales!$A:$A, Aperturas!$A$2), 0))</f>
        <v/>
      </c>
      <c r="WOU224" s="21" t="str">
        <f>IF(WOU220 = "", "", IFERROR(WOU220 / SUMIFS(Aux_Totales!$N:$N, Aux_Totales!$F:$F, $F224, Aux_Totales!$A:$A, Aperturas!$A$2), 0))</f>
        <v/>
      </c>
      <c r="WOV224" s="21" t="str">
        <f>IF(WOV220 = "", "", IFERROR(WOV220 / SUMIFS(Aux_Totales!$N:$N, Aux_Totales!$F:$F, $F224, Aux_Totales!$A:$A, Aperturas!$A$2), 0))</f>
        <v/>
      </c>
      <c r="WOW224" s="21" t="str">
        <f>IF(WOW220 = "", "", IFERROR(WOW220 / SUMIFS(Aux_Totales!$N:$N, Aux_Totales!$F:$F, $F224, Aux_Totales!$A:$A, Aperturas!$A$2), 0))</f>
        <v/>
      </c>
      <c r="WOX224" s="21" t="str">
        <f>IF(WOX220 = "", "", IFERROR(WOX220 / SUMIFS(Aux_Totales!$N:$N, Aux_Totales!$F:$F, $F224, Aux_Totales!$A:$A, Aperturas!$A$2), 0))</f>
        <v/>
      </c>
      <c r="WOY224" s="21" t="str">
        <f>IF(WOY220 = "", "", IFERROR(WOY220 / SUMIFS(Aux_Totales!$N:$N, Aux_Totales!$F:$F, $F224, Aux_Totales!$A:$A, Aperturas!$A$2), 0))</f>
        <v/>
      </c>
      <c r="WOZ224" s="21" t="str">
        <f>IF(WOZ220 = "", "", IFERROR(WOZ220 / SUMIFS(Aux_Totales!$N:$N, Aux_Totales!$F:$F, $F224, Aux_Totales!$A:$A, Aperturas!$A$2), 0))</f>
        <v/>
      </c>
      <c r="WPA224" s="21" t="str">
        <f>IF(WPA220 = "", "", IFERROR(WPA220 / SUMIFS(Aux_Totales!$N:$N, Aux_Totales!$F:$F, $F224, Aux_Totales!$A:$A, Aperturas!$A$2), 0))</f>
        <v/>
      </c>
      <c r="WPB224" s="21" t="str">
        <f>IF(WPB220 = "", "", IFERROR(WPB220 / SUMIFS(Aux_Totales!$N:$N, Aux_Totales!$F:$F, $F224, Aux_Totales!$A:$A, Aperturas!$A$2), 0))</f>
        <v/>
      </c>
      <c r="WPC224" s="21" t="str">
        <f>IF(WPC220 = "", "", IFERROR(WPC220 / SUMIFS(Aux_Totales!$N:$N, Aux_Totales!$F:$F, $F224, Aux_Totales!$A:$A, Aperturas!$A$2), 0))</f>
        <v/>
      </c>
      <c r="WPD224" s="21" t="str">
        <f>IF(WPD220 = "", "", IFERROR(WPD220 / SUMIFS(Aux_Totales!$N:$N, Aux_Totales!$F:$F, $F224, Aux_Totales!$A:$A, Aperturas!$A$2), 0))</f>
        <v/>
      </c>
      <c r="WPE224" s="21" t="str">
        <f>IF(WPE220 = "", "", IFERROR(WPE220 / SUMIFS(Aux_Totales!$N:$N, Aux_Totales!$F:$F, $F224, Aux_Totales!$A:$A, Aperturas!$A$2), 0))</f>
        <v/>
      </c>
      <c r="WPF224" s="21" t="str">
        <f>IF(WPF220 = "", "", IFERROR(WPF220 / SUMIFS(Aux_Totales!$N:$N, Aux_Totales!$F:$F, $F224, Aux_Totales!$A:$A, Aperturas!$A$2), 0))</f>
        <v/>
      </c>
      <c r="WPG224" s="21" t="str">
        <f>IF(WPG220 = "", "", IFERROR(WPG220 / SUMIFS(Aux_Totales!$N:$N, Aux_Totales!$F:$F, $F224, Aux_Totales!$A:$A, Aperturas!$A$2), 0))</f>
        <v/>
      </c>
      <c r="WPH224" s="21" t="str">
        <f>IF(WPH220 = "", "", IFERROR(WPH220 / SUMIFS(Aux_Totales!$N:$N, Aux_Totales!$F:$F, $F224, Aux_Totales!$A:$A, Aperturas!$A$2), 0))</f>
        <v/>
      </c>
      <c r="WPI224" s="21" t="str">
        <f>IF(WPI220 = "", "", IFERROR(WPI220 / SUMIFS(Aux_Totales!$N:$N, Aux_Totales!$F:$F, $F224, Aux_Totales!$A:$A, Aperturas!$A$2), 0))</f>
        <v/>
      </c>
      <c r="WPJ224" s="21" t="str">
        <f>IF(WPJ220 = "", "", IFERROR(WPJ220 / SUMIFS(Aux_Totales!$N:$N, Aux_Totales!$F:$F, $F224, Aux_Totales!$A:$A, Aperturas!$A$2), 0))</f>
        <v/>
      </c>
      <c r="WPK224" s="21" t="str">
        <f>IF(WPK220 = "", "", IFERROR(WPK220 / SUMIFS(Aux_Totales!$N:$N, Aux_Totales!$F:$F, $F224, Aux_Totales!$A:$A, Aperturas!$A$2), 0))</f>
        <v/>
      </c>
      <c r="WPL224" s="21" t="str">
        <f>IF(WPL220 = "", "", IFERROR(WPL220 / SUMIFS(Aux_Totales!$N:$N, Aux_Totales!$F:$F, $F224, Aux_Totales!$A:$A, Aperturas!$A$2), 0))</f>
        <v/>
      </c>
      <c r="WPM224" s="21" t="str">
        <f>IF(WPM220 = "", "", IFERROR(WPM220 / SUMIFS(Aux_Totales!$N:$N, Aux_Totales!$F:$F, $F224, Aux_Totales!$A:$A, Aperturas!$A$2), 0))</f>
        <v/>
      </c>
      <c r="WPN224" s="21" t="str">
        <f>IF(WPN220 = "", "", IFERROR(WPN220 / SUMIFS(Aux_Totales!$N:$N, Aux_Totales!$F:$F, $F224, Aux_Totales!$A:$A, Aperturas!$A$2), 0))</f>
        <v/>
      </c>
      <c r="WPO224" s="21" t="str">
        <f>IF(WPO220 = "", "", IFERROR(WPO220 / SUMIFS(Aux_Totales!$N:$N, Aux_Totales!$F:$F, $F224, Aux_Totales!$A:$A, Aperturas!$A$2), 0))</f>
        <v/>
      </c>
      <c r="WPP224" s="21" t="str">
        <f>IF(WPP220 = "", "", IFERROR(WPP220 / SUMIFS(Aux_Totales!$N:$N, Aux_Totales!$F:$F, $F224, Aux_Totales!$A:$A, Aperturas!$A$2), 0))</f>
        <v/>
      </c>
      <c r="WPQ224" s="21" t="str">
        <f>IF(WPQ220 = "", "", IFERROR(WPQ220 / SUMIFS(Aux_Totales!$N:$N, Aux_Totales!$F:$F, $F224, Aux_Totales!$A:$A, Aperturas!$A$2), 0))</f>
        <v/>
      </c>
      <c r="WPR224" s="21" t="str">
        <f>IF(WPR220 = "", "", IFERROR(WPR220 / SUMIFS(Aux_Totales!$N:$N, Aux_Totales!$F:$F, $F224, Aux_Totales!$A:$A, Aperturas!$A$2), 0))</f>
        <v/>
      </c>
      <c r="WPS224" s="21" t="str">
        <f>IF(WPS220 = "", "", IFERROR(WPS220 / SUMIFS(Aux_Totales!$N:$N, Aux_Totales!$F:$F, $F224, Aux_Totales!$A:$A, Aperturas!$A$2), 0))</f>
        <v/>
      </c>
      <c r="WPT224" s="21" t="str">
        <f>IF(WPT220 = "", "", IFERROR(WPT220 / SUMIFS(Aux_Totales!$N:$N, Aux_Totales!$F:$F, $F224, Aux_Totales!$A:$A, Aperturas!$A$2), 0))</f>
        <v/>
      </c>
      <c r="WPU224" s="21" t="str">
        <f>IF(WPU220 = "", "", IFERROR(WPU220 / SUMIFS(Aux_Totales!$N:$N, Aux_Totales!$F:$F, $F224, Aux_Totales!$A:$A, Aperturas!$A$2), 0))</f>
        <v/>
      </c>
      <c r="WPV224" s="21" t="str">
        <f>IF(WPV220 = "", "", IFERROR(WPV220 / SUMIFS(Aux_Totales!$N:$N, Aux_Totales!$F:$F, $F224, Aux_Totales!$A:$A, Aperturas!$A$2), 0))</f>
        <v/>
      </c>
      <c r="WPW224" s="21" t="str">
        <f>IF(WPW220 = "", "", IFERROR(WPW220 / SUMIFS(Aux_Totales!$N:$N, Aux_Totales!$F:$F, $F224, Aux_Totales!$A:$A, Aperturas!$A$2), 0))</f>
        <v/>
      </c>
      <c r="WPX224" s="21" t="str">
        <f>IF(WPX220 = "", "", IFERROR(WPX220 / SUMIFS(Aux_Totales!$N:$N, Aux_Totales!$F:$F, $F224, Aux_Totales!$A:$A, Aperturas!$A$2), 0))</f>
        <v/>
      </c>
      <c r="WPY224" s="21" t="str">
        <f>IF(WPY220 = "", "", IFERROR(WPY220 / SUMIFS(Aux_Totales!$N:$N, Aux_Totales!$F:$F, $F224, Aux_Totales!$A:$A, Aperturas!$A$2), 0))</f>
        <v/>
      </c>
      <c r="WPZ224" s="21" t="str">
        <f>IF(WPZ220 = "", "", IFERROR(WPZ220 / SUMIFS(Aux_Totales!$N:$N, Aux_Totales!$F:$F, $F224, Aux_Totales!$A:$A, Aperturas!$A$2), 0))</f>
        <v/>
      </c>
      <c r="WQA224" s="21" t="str">
        <f>IF(WQA220 = "", "", IFERROR(WQA220 / SUMIFS(Aux_Totales!$N:$N, Aux_Totales!$F:$F, $F224, Aux_Totales!$A:$A, Aperturas!$A$2), 0))</f>
        <v/>
      </c>
      <c r="WQB224" s="21" t="str">
        <f>IF(WQB220 = "", "", IFERROR(WQB220 / SUMIFS(Aux_Totales!$N:$N, Aux_Totales!$F:$F, $F224, Aux_Totales!$A:$A, Aperturas!$A$2), 0))</f>
        <v/>
      </c>
      <c r="WQC224" s="21" t="str">
        <f>IF(WQC220 = "", "", IFERROR(WQC220 / SUMIFS(Aux_Totales!$N:$N, Aux_Totales!$F:$F, $F224, Aux_Totales!$A:$A, Aperturas!$A$2), 0))</f>
        <v/>
      </c>
      <c r="WQD224" s="21" t="str">
        <f>IF(WQD220 = "", "", IFERROR(WQD220 / SUMIFS(Aux_Totales!$N:$N, Aux_Totales!$F:$F, $F224, Aux_Totales!$A:$A, Aperturas!$A$2), 0))</f>
        <v/>
      </c>
      <c r="WQE224" s="21" t="str">
        <f>IF(WQE220 = "", "", IFERROR(WQE220 / SUMIFS(Aux_Totales!$N:$N, Aux_Totales!$F:$F, $F224, Aux_Totales!$A:$A, Aperturas!$A$2), 0))</f>
        <v/>
      </c>
      <c r="WQF224" s="21" t="str">
        <f>IF(WQF220 = "", "", IFERROR(WQF220 / SUMIFS(Aux_Totales!$N:$N, Aux_Totales!$F:$F, $F224, Aux_Totales!$A:$A, Aperturas!$A$2), 0))</f>
        <v/>
      </c>
      <c r="WQG224" s="21" t="str">
        <f>IF(WQG220 = "", "", IFERROR(WQG220 / SUMIFS(Aux_Totales!$N:$N, Aux_Totales!$F:$F, $F224, Aux_Totales!$A:$A, Aperturas!$A$2), 0))</f>
        <v/>
      </c>
      <c r="WQH224" s="21" t="str">
        <f>IF(WQH220 = "", "", IFERROR(WQH220 / SUMIFS(Aux_Totales!$N:$N, Aux_Totales!$F:$F, $F224, Aux_Totales!$A:$A, Aperturas!$A$2), 0))</f>
        <v/>
      </c>
      <c r="WQI224" s="21" t="str">
        <f>IF(WQI220 = "", "", IFERROR(WQI220 / SUMIFS(Aux_Totales!$N:$N, Aux_Totales!$F:$F, $F224, Aux_Totales!$A:$A, Aperturas!$A$2), 0))</f>
        <v/>
      </c>
      <c r="WQJ224" s="21" t="str">
        <f>IF(WQJ220 = "", "", IFERROR(WQJ220 / SUMIFS(Aux_Totales!$N:$N, Aux_Totales!$F:$F, $F224, Aux_Totales!$A:$A, Aperturas!$A$2), 0))</f>
        <v/>
      </c>
      <c r="WQK224" s="21" t="str">
        <f>IF(WQK220 = "", "", IFERROR(WQK220 / SUMIFS(Aux_Totales!$N:$N, Aux_Totales!$F:$F, $F224, Aux_Totales!$A:$A, Aperturas!$A$2), 0))</f>
        <v/>
      </c>
      <c r="WQL224" s="21" t="str">
        <f>IF(WQL220 = "", "", IFERROR(WQL220 / SUMIFS(Aux_Totales!$N:$N, Aux_Totales!$F:$F, $F224, Aux_Totales!$A:$A, Aperturas!$A$2), 0))</f>
        <v/>
      </c>
      <c r="WQM224" s="21" t="str">
        <f>IF(WQM220 = "", "", IFERROR(WQM220 / SUMIFS(Aux_Totales!$N:$N, Aux_Totales!$F:$F, $F224, Aux_Totales!$A:$A, Aperturas!$A$2), 0))</f>
        <v/>
      </c>
      <c r="WQN224" s="21" t="str">
        <f>IF(WQN220 = "", "", IFERROR(WQN220 / SUMIFS(Aux_Totales!$N:$N, Aux_Totales!$F:$F, $F224, Aux_Totales!$A:$A, Aperturas!$A$2), 0))</f>
        <v/>
      </c>
      <c r="WQO224" s="21" t="str">
        <f>IF(WQO220 = "", "", IFERROR(WQO220 / SUMIFS(Aux_Totales!$N:$N, Aux_Totales!$F:$F, $F224, Aux_Totales!$A:$A, Aperturas!$A$2), 0))</f>
        <v/>
      </c>
      <c r="WQP224" s="21" t="str">
        <f>IF(WQP220 = "", "", IFERROR(WQP220 / SUMIFS(Aux_Totales!$N:$N, Aux_Totales!$F:$F, $F224, Aux_Totales!$A:$A, Aperturas!$A$2), 0))</f>
        <v/>
      </c>
      <c r="WQQ224" s="21" t="str">
        <f>IF(WQQ220 = "", "", IFERROR(WQQ220 / SUMIFS(Aux_Totales!$N:$N, Aux_Totales!$F:$F, $F224, Aux_Totales!$A:$A, Aperturas!$A$2), 0))</f>
        <v/>
      </c>
      <c r="WQR224" s="21" t="str">
        <f>IF(WQR220 = "", "", IFERROR(WQR220 / SUMIFS(Aux_Totales!$N:$N, Aux_Totales!$F:$F, $F224, Aux_Totales!$A:$A, Aperturas!$A$2), 0))</f>
        <v/>
      </c>
      <c r="WQS224" s="21" t="str">
        <f>IF(WQS220 = "", "", IFERROR(WQS220 / SUMIFS(Aux_Totales!$N:$N, Aux_Totales!$F:$F, $F224, Aux_Totales!$A:$A, Aperturas!$A$2), 0))</f>
        <v/>
      </c>
      <c r="WQT224" s="21" t="str">
        <f>IF(WQT220 = "", "", IFERROR(WQT220 / SUMIFS(Aux_Totales!$N:$N, Aux_Totales!$F:$F, $F224, Aux_Totales!$A:$A, Aperturas!$A$2), 0))</f>
        <v/>
      </c>
      <c r="WQU224" s="21" t="str">
        <f>IF(WQU220 = "", "", IFERROR(WQU220 / SUMIFS(Aux_Totales!$N:$N, Aux_Totales!$F:$F, $F224, Aux_Totales!$A:$A, Aperturas!$A$2), 0))</f>
        <v/>
      </c>
      <c r="WQV224" s="21" t="str">
        <f>IF(WQV220 = "", "", IFERROR(WQV220 / SUMIFS(Aux_Totales!$N:$N, Aux_Totales!$F:$F, $F224, Aux_Totales!$A:$A, Aperturas!$A$2), 0))</f>
        <v/>
      </c>
      <c r="WQW224" s="21" t="str">
        <f>IF(WQW220 = "", "", IFERROR(WQW220 / SUMIFS(Aux_Totales!$N:$N, Aux_Totales!$F:$F, $F224, Aux_Totales!$A:$A, Aperturas!$A$2), 0))</f>
        <v/>
      </c>
      <c r="WQX224" s="21" t="str">
        <f>IF(WQX220 = "", "", IFERROR(WQX220 / SUMIFS(Aux_Totales!$N:$N, Aux_Totales!$F:$F, $F224, Aux_Totales!$A:$A, Aperturas!$A$2), 0))</f>
        <v/>
      </c>
      <c r="WQY224" s="21" t="str">
        <f>IF(WQY220 = "", "", IFERROR(WQY220 / SUMIFS(Aux_Totales!$N:$N, Aux_Totales!$F:$F, $F224, Aux_Totales!$A:$A, Aperturas!$A$2), 0))</f>
        <v/>
      </c>
      <c r="WQZ224" s="21" t="str">
        <f>IF(WQZ220 = "", "", IFERROR(WQZ220 / SUMIFS(Aux_Totales!$N:$N, Aux_Totales!$F:$F, $F224, Aux_Totales!$A:$A, Aperturas!$A$2), 0))</f>
        <v/>
      </c>
      <c r="WRA224" s="21" t="str">
        <f>IF(WRA220 = "", "", IFERROR(WRA220 / SUMIFS(Aux_Totales!$N:$N, Aux_Totales!$F:$F, $F224, Aux_Totales!$A:$A, Aperturas!$A$2), 0))</f>
        <v/>
      </c>
      <c r="WRB224" s="21" t="str">
        <f>IF(WRB220 = "", "", IFERROR(WRB220 / SUMIFS(Aux_Totales!$N:$N, Aux_Totales!$F:$F, $F224, Aux_Totales!$A:$A, Aperturas!$A$2), 0))</f>
        <v/>
      </c>
      <c r="WRC224" s="21" t="str">
        <f>IF(WRC220 = "", "", IFERROR(WRC220 / SUMIFS(Aux_Totales!$N:$N, Aux_Totales!$F:$F, $F224, Aux_Totales!$A:$A, Aperturas!$A$2), 0))</f>
        <v/>
      </c>
      <c r="WRD224" s="21" t="str">
        <f>IF(WRD220 = "", "", IFERROR(WRD220 / SUMIFS(Aux_Totales!$N:$N, Aux_Totales!$F:$F, $F224, Aux_Totales!$A:$A, Aperturas!$A$2), 0))</f>
        <v/>
      </c>
      <c r="WRE224" s="21" t="str">
        <f>IF(WRE220 = "", "", IFERROR(WRE220 / SUMIFS(Aux_Totales!$N:$N, Aux_Totales!$F:$F, $F224, Aux_Totales!$A:$A, Aperturas!$A$2), 0))</f>
        <v/>
      </c>
      <c r="WRF224" s="21" t="str">
        <f>IF(WRF220 = "", "", IFERROR(WRF220 / SUMIFS(Aux_Totales!$N:$N, Aux_Totales!$F:$F, $F224, Aux_Totales!$A:$A, Aperturas!$A$2), 0))</f>
        <v/>
      </c>
      <c r="WRG224" s="21" t="str">
        <f>IF(WRG220 = "", "", IFERROR(WRG220 / SUMIFS(Aux_Totales!$N:$N, Aux_Totales!$F:$F, $F224, Aux_Totales!$A:$A, Aperturas!$A$2), 0))</f>
        <v/>
      </c>
      <c r="WRH224" s="21" t="str">
        <f>IF(WRH220 = "", "", IFERROR(WRH220 / SUMIFS(Aux_Totales!$N:$N, Aux_Totales!$F:$F, $F224, Aux_Totales!$A:$A, Aperturas!$A$2), 0))</f>
        <v/>
      </c>
      <c r="WRI224" s="21" t="str">
        <f>IF(WRI220 = "", "", IFERROR(WRI220 / SUMIFS(Aux_Totales!$N:$N, Aux_Totales!$F:$F, $F224, Aux_Totales!$A:$A, Aperturas!$A$2), 0))</f>
        <v/>
      </c>
      <c r="WRJ224" s="21" t="str">
        <f>IF(WRJ220 = "", "", IFERROR(WRJ220 / SUMIFS(Aux_Totales!$N:$N, Aux_Totales!$F:$F, $F224, Aux_Totales!$A:$A, Aperturas!$A$2), 0))</f>
        <v/>
      </c>
      <c r="WRK224" s="21" t="str">
        <f>IF(WRK220 = "", "", IFERROR(WRK220 / SUMIFS(Aux_Totales!$N:$N, Aux_Totales!$F:$F, $F224, Aux_Totales!$A:$A, Aperturas!$A$2), 0))</f>
        <v/>
      </c>
      <c r="WRL224" s="21" t="str">
        <f>IF(WRL220 = "", "", IFERROR(WRL220 / SUMIFS(Aux_Totales!$N:$N, Aux_Totales!$F:$F, $F224, Aux_Totales!$A:$A, Aperturas!$A$2), 0))</f>
        <v/>
      </c>
      <c r="WRM224" s="21" t="str">
        <f>IF(WRM220 = "", "", IFERROR(WRM220 / SUMIFS(Aux_Totales!$N:$N, Aux_Totales!$F:$F, $F224, Aux_Totales!$A:$A, Aperturas!$A$2), 0))</f>
        <v/>
      </c>
      <c r="WRN224" s="21" t="str">
        <f>IF(WRN220 = "", "", IFERROR(WRN220 / SUMIFS(Aux_Totales!$N:$N, Aux_Totales!$F:$F, $F224, Aux_Totales!$A:$A, Aperturas!$A$2), 0))</f>
        <v/>
      </c>
      <c r="WRO224" s="21" t="str">
        <f>IF(WRO220 = "", "", IFERROR(WRO220 / SUMIFS(Aux_Totales!$N:$N, Aux_Totales!$F:$F, $F224, Aux_Totales!$A:$A, Aperturas!$A$2), 0))</f>
        <v/>
      </c>
      <c r="WRP224" s="21" t="str">
        <f>IF(WRP220 = "", "", IFERROR(WRP220 / SUMIFS(Aux_Totales!$N:$N, Aux_Totales!$F:$F, $F224, Aux_Totales!$A:$A, Aperturas!$A$2), 0))</f>
        <v/>
      </c>
      <c r="WRQ224" s="21" t="str">
        <f>IF(WRQ220 = "", "", IFERROR(WRQ220 / SUMIFS(Aux_Totales!$N:$N, Aux_Totales!$F:$F, $F224, Aux_Totales!$A:$A, Aperturas!$A$2), 0))</f>
        <v/>
      </c>
      <c r="WRR224" s="21" t="str">
        <f>IF(WRR220 = "", "", IFERROR(WRR220 / SUMIFS(Aux_Totales!$N:$N, Aux_Totales!$F:$F, $F224, Aux_Totales!$A:$A, Aperturas!$A$2), 0))</f>
        <v/>
      </c>
      <c r="WRS224" s="21" t="str">
        <f>IF(WRS220 = "", "", IFERROR(WRS220 / SUMIFS(Aux_Totales!$N:$N, Aux_Totales!$F:$F, $F224, Aux_Totales!$A:$A, Aperturas!$A$2), 0))</f>
        <v/>
      </c>
      <c r="WRT224" s="21" t="str">
        <f>IF(WRT220 = "", "", IFERROR(WRT220 / SUMIFS(Aux_Totales!$N:$N, Aux_Totales!$F:$F, $F224, Aux_Totales!$A:$A, Aperturas!$A$2), 0))</f>
        <v/>
      </c>
      <c r="WRU224" s="21" t="str">
        <f>IF(WRU220 = "", "", IFERROR(WRU220 / SUMIFS(Aux_Totales!$N:$N, Aux_Totales!$F:$F, $F224, Aux_Totales!$A:$A, Aperturas!$A$2), 0))</f>
        <v/>
      </c>
      <c r="WRV224" s="21" t="str">
        <f>IF(WRV220 = "", "", IFERROR(WRV220 / SUMIFS(Aux_Totales!$N:$N, Aux_Totales!$F:$F, $F224, Aux_Totales!$A:$A, Aperturas!$A$2), 0))</f>
        <v/>
      </c>
      <c r="WRW224" s="21" t="str">
        <f>IF(WRW220 = "", "", IFERROR(WRW220 / SUMIFS(Aux_Totales!$N:$N, Aux_Totales!$F:$F, $F224, Aux_Totales!$A:$A, Aperturas!$A$2), 0))</f>
        <v/>
      </c>
      <c r="WRX224" s="21" t="str">
        <f>IF(WRX220 = "", "", IFERROR(WRX220 / SUMIFS(Aux_Totales!$N:$N, Aux_Totales!$F:$F, $F224, Aux_Totales!$A:$A, Aperturas!$A$2), 0))</f>
        <v/>
      </c>
      <c r="WRY224" s="21" t="str">
        <f>IF(WRY220 = "", "", IFERROR(WRY220 / SUMIFS(Aux_Totales!$N:$N, Aux_Totales!$F:$F, $F224, Aux_Totales!$A:$A, Aperturas!$A$2), 0))</f>
        <v/>
      </c>
      <c r="WRZ224" s="21" t="str">
        <f>IF(WRZ220 = "", "", IFERROR(WRZ220 / SUMIFS(Aux_Totales!$N:$N, Aux_Totales!$F:$F, $F224, Aux_Totales!$A:$A, Aperturas!$A$2), 0))</f>
        <v/>
      </c>
      <c r="WSA224" s="21" t="str">
        <f>IF(WSA220 = "", "", IFERROR(WSA220 / SUMIFS(Aux_Totales!$N:$N, Aux_Totales!$F:$F, $F224, Aux_Totales!$A:$A, Aperturas!$A$2), 0))</f>
        <v/>
      </c>
      <c r="WSB224" s="21" t="str">
        <f>IF(WSB220 = "", "", IFERROR(WSB220 / SUMIFS(Aux_Totales!$N:$N, Aux_Totales!$F:$F, $F224, Aux_Totales!$A:$A, Aperturas!$A$2), 0))</f>
        <v/>
      </c>
      <c r="WSC224" s="21" t="str">
        <f>IF(WSC220 = "", "", IFERROR(WSC220 / SUMIFS(Aux_Totales!$N:$N, Aux_Totales!$F:$F, $F224, Aux_Totales!$A:$A, Aperturas!$A$2), 0))</f>
        <v/>
      </c>
      <c r="WSD224" s="21" t="str">
        <f>IF(WSD220 = "", "", IFERROR(WSD220 / SUMIFS(Aux_Totales!$N:$N, Aux_Totales!$F:$F, $F224, Aux_Totales!$A:$A, Aperturas!$A$2), 0))</f>
        <v/>
      </c>
      <c r="WSE224" s="21" t="str">
        <f>IF(WSE220 = "", "", IFERROR(WSE220 / SUMIFS(Aux_Totales!$N:$N, Aux_Totales!$F:$F, $F224, Aux_Totales!$A:$A, Aperturas!$A$2), 0))</f>
        <v/>
      </c>
      <c r="WSF224" s="21" t="str">
        <f>IF(WSF220 = "", "", IFERROR(WSF220 / SUMIFS(Aux_Totales!$N:$N, Aux_Totales!$F:$F, $F224, Aux_Totales!$A:$A, Aperturas!$A$2), 0))</f>
        <v/>
      </c>
      <c r="WSG224" s="21" t="str">
        <f>IF(WSG220 = "", "", IFERROR(WSG220 / SUMIFS(Aux_Totales!$N:$N, Aux_Totales!$F:$F, $F224, Aux_Totales!$A:$A, Aperturas!$A$2), 0))</f>
        <v/>
      </c>
      <c r="WSH224" s="21" t="str">
        <f>IF(WSH220 = "", "", IFERROR(WSH220 / SUMIFS(Aux_Totales!$N:$N, Aux_Totales!$F:$F, $F224, Aux_Totales!$A:$A, Aperturas!$A$2), 0))</f>
        <v/>
      </c>
      <c r="WSI224" s="21" t="str">
        <f>IF(WSI220 = "", "", IFERROR(WSI220 / SUMIFS(Aux_Totales!$N:$N, Aux_Totales!$F:$F, $F224, Aux_Totales!$A:$A, Aperturas!$A$2), 0))</f>
        <v/>
      </c>
      <c r="WSJ224" s="21" t="str">
        <f>IF(WSJ220 = "", "", IFERROR(WSJ220 / SUMIFS(Aux_Totales!$N:$N, Aux_Totales!$F:$F, $F224, Aux_Totales!$A:$A, Aperturas!$A$2), 0))</f>
        <v/>
      </c>
      <c r="WSK224" s="21" t="str">
        <f>IF(WSK220 = "", "", IFERROR(WSK220 / SUMIFS(Aux_Totales!$N:$N, Aux_Totales!$F:$F, $F224, Aux_Totales!$A:$A, Aperturas!$A$2), 0))</f>
        <v/>
      </c>
      <c r="WSL224" s="21" t="str">
        <f>IF(WSL220 = "", "", IFERROR(WSL220 / SUMIFS(Aux_Totales!$N:$N, Aux_Totales!$F:$F, $F224, Aux_Totales!$A:$A, Aperturas!$A$2), 0))</f>
        <v/>
      </c>
      <c r="WSM224" s="21" t="str">
        <f>IF(WSM220 = "", "", IFERROR(WSM220 / SUMIFS(Aux_Totales!$N:$N, Aux_Totales!$F:$F, $F224, Aux_Totales!$A:$A, Aperturas!$A$2), 0))</f>
        <v/>
      </c>
      <c r="WSN224" s="21" t="str">
        <f>IF(WSN220 = "", "", IFERROR(WSN220 / SUMIFS(Aux_Totales!$N:$N, Aux_Totales!$F:$F, $F224, Aux_Totales!$A:$A, Aperturas!$A$2), 0))</f>
        <v/>
      </c>
      <c r="WSO224" s="21" t="str">
        <f>IF(WSO220 = "", "", IFERROR(WSO220 / SUMIFS(Aux_Totales!$N:$N, Aux_Totales!$F:$F, $F224, Aux_Totales!$A:$A, Aperturas!$A$2), 0))</f>
        <v/>
      </c>
      <c r="WSP224" s="21" t="str">
        <f>IF(WSP220 = "", "", IFERROR(WSP220 / SUMIFS(Aux_Totales!$N:$N, Aux_Totales!$F:$F, $F224, Aux_Totales!$A:$A, Aperturas!$A$2), 0))</f>
        <v/>
      </c>
      <c r="WSQ224" s="21" t="str">
        <f>IF(WSQ220 = "", "", IFERROR(WSQ220 / SUMIFS(Aux_Totales!$N:$N, Aux_Totales!$F:$F, $F224, Aux_Totales!$A:$A, Aperturas!$A$2), 0))</f>
        <v/>
      </c>
      <c r="WSR224" s="21" t="str">
        <f>IF(WSR220 = "", "", IFERROR(WSR220 / SUMIFS(Aux_Totales!$N:$N, Aux_Totales!$F:$F, $F224, Aux_Totales!$A:$A, Aperturas!$A$2), 0))</f>
        <v/>
      </c>
      <c r="WSS224" s="21" t="str">
        <f>IF(WSS220 = "", "", IFERROR(WSS220 / SUMIFS(Aux_Totales!$N:$N, Aux_Totales!$F:$F, $F224, Aux_Totales!$A:$A, Aperturas!$A$2), 0))</f>
        <v/>
      </c>
      <c r="WST224" s="21" t="str">
        <f>IF(WST220 = "", "", IFERROR(WST220 / SUMIFS(Aux_Totales!$N:$N, Aux_Totales!$F:$F, $F224, Aux_Totales!$A:$A, Aperturas!$A$2), 0))</f>
        <v/>
      </c>
      <c r="WSU224" s="21" t="str">
        <f>IF(WSU220 = "", "", IFERROR(WSU220 / SUMIFS(Aux_Totales!$N:$N, Aux_Totales!$F:$F, $F224, Aux_Totales!$A:$A, Aperturas!$A$2), 0))</f>
        <v/>
      </c>
      <c r="WSV224" s="21" t="str">
        <f>IF(WSV220 = "", "", IFERROR(WSV220 / SUMIFS(Aux_Totales!$N:$N, Aux_Totales!$F:$F, $F224, Aux_Totales!$A:$A, Aperturas!$A$2), 0))</f>
        <v/>
      </c>
      <c r="WSW224" s="21" t="str">
        <f>IF(WSW220 = "", "", IFERROR(WSW220 / SUMIFS(Aux_Totales!$N:$N, Aux_Totales!$F:$F, $F224, Aux_Totales!$A:$A, Aperturas!$A$2), 0))</f>
        <v/>
      </c>
      <c r="WSX224" s="21" t="str">
        <f>IF(WSX220 = "", "", IFERROR(WSX220 / SUMIFS(Aux_Totales!$N:$N, Aux_Totales!$F:$F, $F224, Aux_Totales!$A:$A, Aperturas!$A$2), 0))</f>
        <v/>
      </c>
      <c r="WSY224" s="21" t="str">
        <f>IF(WSY220 = "", "", IFERROR(WSY220 / SUMIFS(Aux_Totales!$N:$N, Aux_Totales!$F:$F, $F224, Aux_Totales!$A:$A, Aperturas!$A$2), 0))</f>
        <v/>
      </c>
      <c r="WSZ224" s="21" t="str">
        <f>IF(WSZ220 = "", "", IFERROR(WSZ220 / SUMIFS(Aux_Totales!$N:$N, Aux_Totales!$F:$F, $F224, Aux_Totales!$A:$A, Aperturas!$A$2), 0))</f>
        <v/>
      </c>
      <c r="WTA224" s="21" t="str">
        <f>IF(WTA220 = "", "", IFERROR(WTA220 / SUMIFS(Aux_Totales!$N:$N, Aux_Totales!$F:$F, $F224, Aux_Totales!$A:$A, Aperturas!$A$2), 0))</f>
        <v/>
      </c>
      <c r="WTB224" s="21" t="str">
        <f>IF(WTB220 = "", "", IFERROR(WTB220 / SUMIFS(Aux_Totales!$N:$N, Aux_Totales!$F:$F, $F224, Aux_Totales!$A:$A, Aperturas!$A$2), 0))</f>
        <v/>
      </c>
      <c r="WTC224" s="21" t="str">
        <f>IF(WTC220 = "", "", IFERROR(WTC220 / SUMIFS(Aux_Totales!$N:$N, Aux_Totales!$F:$F, $F224, Aux_Totales!$A:$A, Aperturas!$A$2), 0))</f>
        <v/>
      </c>
      <c r="WTD224" s="21" t="str">
        <f>IF(WTD220 = "", "", IFERROR(WTD220 / SUMIFS(Aux_Totales!$N:$N, Aux_Totales!$F:$F, $F224, Aux_Totales!$A:$A, Aperturas!$A$2), 0))</f>
        <v/>
      </c>
      <c r="WTE224" s="21" t="str">
        <f>IF(WTE220 = "", "", IFERROR(WTE220 / SUMIFS(Aux_Totales!$N:$N, Aux_Totales!$F:$F, $F224, Aux_Totales!$A:$A, Aperturas!$A$2), 0))</f>
        <v/>
      </c>
      <c r="WTF224" s="21" t="str">
        <f>IF(WTF220 = "", "", IFERROR(WTF220 / SUMIFS(Aux_Totales!$N:$N, Aux_Totales!$F:$F, $F224, Aux_Totales!$A:$A, Aperturas!$A$2), 0))</f>
        <v/>
      </c>
      <c r="WTG224" s="21" t="str">
        <f>IF(WTG220 = "", "", IFERROR(WTG220 / SUMIFS(Aux_Totales!$N:$N, Aux_Totales!$F:$F, $F224, Aux_Totales!$A:$A, Aperturas!$A$2), 0))</f>
        <v/>
      </c>
      <c r="WTH224" s="21" t="str">
        <f>IF(WTH220 = "", "", IFERROR(WTH220 / SUMIFS(Aux_Totales!$N:$N, Aux_Totales!$F:$F, $F224, Aux_Totales!$A:$A, Aperturas!$A$2), 0))</f>
        <v/>
      </c>
      <c r="WTI224" s="21" t="str">
        <f>IF(WTI220 = "", "", IFERROR(WTI220 / SUMIFS(Aux_Totales!$N:$N, Aux_Totales!$F:$F, $F224, Aux_Totales!$A:$A, Aperturas!$A$2), 0))</f>
        <v/>
      </c>
      <c r="WTJ224" s="21" t="str">
        <f>IF(WTJ220 = "", "", IFERROR(WTJ220 / SUMIFS(Aux_Totales!$N:$N, Aux_Totales!$F:$F, $F224, Aux_Totales!$A:$A, Aperturas!$A$2), 0))</f>
        <v/>
      </c>
      <c r="WTK224" s="21" t="str">
        <f>IF(WTK220 = "", "", IFERROR(WTK220 / SUMIFS(Aux_Totales!$N:$N, Aux_Totales!$F:$F, $F224, Aux_Totales!$A:$A, Aperturas!$A$2), 0))</f>
        <v/>
      </c>
      <c r="WTL224" s="21" t="str">
        <f>IF(WTL220 = "", "", IFERROR(WTL220 / SUMIFS(Aux_Totales!$N:$N, Aux_Totales!$F:$F, $F224, Aux_Totales!$A:$A, Aperturas!$A$2), 0))</f>
        <v/>
      </c>
      <c r="WTM224" s="21" t="str">
        <f>IF(WTM220 = "", "", IFERROR(WTM220 / SUMIFS(Aux_Totales!$N:$N, Aux_Totales!$F:$F, $F224, Aux_Totales!$A:$A, Aperturas!$A$2), 0))</f>
        <v/>
      </c>
      <c r="WTN224" s="21" t="str">
        <f>IF(WTN220 = "", "", IFERROR(WTN220 / SUMIFS(Aux_Totales!$N:$N, Aux_Totales!$F:$F, $F224, Aux_Totales!$A:$A, Aperturas!$A$2), 0))</f>
        <v/>
      </c>
      <c r="WTO224" s="21" t="str">
        <f>IF(WTO220 = "", "", IFERROR(WTO220 / SUMIFS(Aux_Totales!$N:$N, Aux_Totales!$F:$F, $F224, Aux_Totales!$A:$A, Aperturas!$A$2), 0))</f>
        <v/>
      </c>
      <c r="WTP224" s="21" t="str">
        <f>IF(WTP220 = "", "", IFERROR(WTP220 / SUMIFS(Aux_Totales!$N:$N, Aux_Totales!$F:$F, $F224, Aux_Totales!$A:$A, Aperturas!$A$2), 0))</f>
        <v/>
      </c>
      <c r="WTQ224" s="21" t="str">
        <f>IF(WTQ220 = "", "", IFERROR(WTQ220 / SUMIFS(Aux_Totales!$N:$N, Aux_Totales!$F:$F, $F224, Aux_Totales!$A:$A, Aperturas!$A$2), 0))</f>
        <v/>
      </c>
      <c r="WTR224" s="21" t="str">
        <f>IF(WTR220 = "", "", IFERROR(WTR220 / SUMIFS(Aux_Totales!$N:$N, Aux_Totales!$F:$F, $F224, Aux_Totales!$A:$A, Aperturas!$A$2), 0))</f>
        <v/>
      </c>
      <c r="WTS224" s="21" t="str">
        <f>IF(WTS220 = "", "", IFERROR(WTS220 / SUMIFS(Aux_Totales!$N:$N, Aux_Totales!$F:$F, $F224, Aux_Totales!$A:$A, Aperturas!$A$2), 0))</f>
        <v/>
      </c>
      <c r="WTT224" s="21" t="str">
        <f>IF(WTT220 = "", "", IFERROR(WTT220 / SUMIFS(Aux_Totales!$N:$N, Aux_Totales!$F:$F, $F224, Aux_Totales!$A:$A, Aperturas!$A$2), 0))</f>
        <v/>
      </c>
      <c r="WTU224" s="21" t="str">
        <f>IF(WTU220 = "", "", IFERROR(WTU220 / SUMIFS(Aux_Totales!$N:$N, Aux_Totales!$F:$F, $F224, Aux_Totales!$A:$A, Aperturas!$A$2), 0))</f>
        <v/>
      </c>
      <c r="WTV224" s="21" t="str">
        <f>IF(WTV220 = "", "", IFERROR(WTV220 / SUMIFS(Aux_Totales!$N:$N, Aux_Totales!$F:$F, $F224, Aux_Totales!$A:$A, Aperturas!$A$2), 0))</f>
        <v/>
      </c>
      <c r="WTW224" s="21" t="str">
        <f>IF(WTW220 = "", "", IFERROR(WTW220 / SUMIFS(Aux_Totales!$N:$N, Aux_Totales!$F:$F, $F224, Aux_Totales!$A:$A, Aperturas!$A$2), 0))</f>
        <v/>
      </c>
      <c r="WTX224" s="21" t="str">
        <f>IF(WTX220 = "", "", IFERROR(WTX220 / SUMIFS(Aux_Totales!$N:$N, Aux_Totales!$F:$F, $F224, Aux_Totales!$A:$A, Aperturas!$A$2), 0))</f>
        <v/>
      </c>
      <c r="WTY224" s="21" t="str">
        <f>IF(WTY220 = "", "", IFERROR(WTY220 / SUMIFS(Aux_Totales!$N:$N, Aux_Totales!$F:$F, $F224, Aux_Totales!$A:$A, Aperturas!$A$2), 0))</f>
        <v/>
      </c>
      <c r="WTZ224" s="21" t="str">
        <f>IF(WTZ220 = "", "", IFERROR(WTZ220 / SUMIFS(Aux_Totales!$N:$N, Aux_Totales!$F:$F, $F224, Aux_Totales!$A:$A, Aperturas!$A$2), 0))</f>
        <v/>
      </c>
      <c r="WUA224" s="21" t="str">
        <f>IF(WUA220 = "", "", IFERROR(WUA220 / SUMIFS(Aux_Totales!$N:$N, Aux_Totales!$F:$F, $F224, Aux_Totales!$A:$A, Aperturas!$A$2), 0))</f>
        <v/>
      </c>
      <c r="WUB224" s="21" t="str">
        <f>IF(WUB220 = "", "", IFERROR(WUB220 / SUMIFS(Aux_Totales!$N:$N, Aux_Totales!$F:$F, $F224, Aux_Totales!$A:$A, Aperturas!$A$2), 0))</f>
        <v/>
      </c>
      <c r="WUC224" s="21" t="str">
        <f>IF(WUC220 = "", "", IFERROR(WUC220 / SUMIFS(Aux_Totales!$N:$N, Aux_Totales!$F:$F, $F224, Aux_Totales!$A:$A, Aperturas!$A$2), 0))</f>
        <v/>
      </c>
      <c r="WUD224" s="21" t="str">
        <f>IF(WUD220 = "", "", IFERROR(WUD220 / SUMIFS(Aux_Totales!$N:$N, Aux_Totales!$F:$F, $F224, Aux_Totales!$A:$A, Aperturas!$A$2), 0))</f>
        <v/>
      </c>
      <c r="WUE224" s="21" t="str">
        <f>IF(WUE220 = "", "", IFERROR(WUE220 / SUMIFS(Aux_Totales!$N:$N, Aux_Totales!$F:$F, $F224, Aux_Totales!$A:$A, Aperturas!$A$2), 0))</f>
        <v/>
      </c>
      <c r="WUF224" s="21" t="str">
        <f>IF(WUF220 = "", "", IFERROR(WUF220 / SUMIFS(Aux_Totales!$N:$N, Aux_Totales!$F:$F, $F224, Aux_Totales!$A:$A, Aperturas!$A$2), 0))</f>
        <v/>
      </c>
      <c r="WUG224" s="21" t="str">
        <f>IF(WUG220 = "", "", IFERROR(WUG220 / SUMIFS(Aux_Totales!$N:$N, Aux_Totales!$F:$F, $F224, Aux_Totales!$A:$A, Aperturas!$A$2), 0))</f>
        <v/>
      </c>
      <c r="WUH224" s="21" t="str">
        <f>IF(WUH220 = "", "", IFERROR(WUH220 / SUMIFS(Aux_Totales!$N:$N, Aux_Totales!$F:$F, $F224, Aux_Totales!$A:$A, Aperturas!$A$2), 0))</f>
        <v/>
      </c>
      <c r="WUI224" s="21" t="str">
        <f>IF(WUI220 = "", "", IFERROR(WUI220 / SUMIFS(Aux_Totales!$N:$N, Aux_Totales!$F:$F, $F224, Aux_Totales!$A:$A, Aperturas!$A$2), 0))</f>
        <v/>
      </c>
      <c r="WUJ224" s="21" t="str">
        <f>IF(WUJ220 = "", "", IFERROR(WUJ220 / SUMIFS(Aux_Totales!$N:$N, Aux_Totales!$F:$F, $F224, Aux_Totales!$A:$A, Aperturas!$A$2), 0))</f>
        <v/>
      </c>
      <c r="WUK224" s="21" t="str">
        <f>IF(WUK220 = "", "", IFERROR(WUK220 / SUMIFS(Aux_Totales!$N:$N, Aux_Totales!$F:$F, $F224, Aux_Totales!$A:$A, Aperturas!$A$2), 0))</f>
        <v/>
      </c>
      <c r="WUL224" s="21" t="str">
        <f>IF(WUL220 = "", "", IFERROR(WUL220 / SUMIFS(Aux_Totales!$N:$N, Aux_Totales!$F:$F, $F224, Aux_Totales!$A:$A, Aperturas!$A$2), 0))</f>
        <v/>
      </c>
      <c r="WUM224" s="21" t="str">
        <f>IF(WUM220 = "", "", IFERROR(WUM220 / SUMIFS(Aux_Totales!$N:$N, Aux_Totales!$F:$F, $F224, Aux_Totales!$A:$A, Aperturas!$A$2), 0))</f>
        <v/>
      </c>
      <c r="WUN224" s="21" t="str">
        <f>IF(WUN220 = "", "", IFERROR(WUN220 / SUMIFS(Aux_Totales!$N:$N, Aux_Totales!$F:$F, $F224, Aux_Totales!$A:$A, Aperturas!$A$2), 0))</f>
        <v/>
      </c>
      <c r="WUO224" s="21" t="str">
        <f>IF(WUO220 = "", "", IFERROR(WUO220 / SUMIFS(Aux_Totales!$N:$N, Aux_Totales!$F:$F, $F224, Aux_Totales!$A:$A, Aperturas!$A$2), 0))</f>
        <v/>
      </c>
      <c r="WUP224" s="21" t="str">
        <f>IF(WUP220 = "", "", IFERROR(WUP220 / SUMIFS(Aux_Totales!$N:$N, Aux_Totales!$F:$F, $F224, Aux_Totales!$A:$A, Aperturas!$A$2), 0))</f>
        <v/>
      </c>
      <c r="WUQ224" s="21" t="str">
        <f>IF(WUQ220 = "", "", IFERROR(WUQ220 / SUMIFS(Aux_Totales!$N:$N, Aux_Totales!$F:$F, $F224, Aux_Totales!$A:$A, Aperturas!$A$2), 0))</f>
        <v/>
      </c>
      <c r="WUR224" s="21" t="str">
        <f>IF(WUR220 = "", "", IFERROR(WUR220 / SUMIFS(Aux_Totales!$N:$N, Aux_Totales!$F:$F, $F224, Aux_Totales!$A:$A, Aperturas!$A$2), 0))</f>
        <v/>
      </c>
      <c r="WUS224" s="21" t="str">
        <f>IF(WUS220 = "", "", IFERROR(WUS220 / SUMIFS(Aux_Totales!$N:$N, Aux_Totales!$F:$F, $F224, Aux_Totales!$A:$A, Aperturas!$A$2), 0))</f>
        <v/>
      </c>
      <c r="WUT224" s="21" t="str">
        <f>IF(WUT220 = "", "", IFERROR(WUT220 / SUMIFS(Aux_Totales!$N:$N, Aux_Totales!$F:$F, $F224, Aux_Totales!$A:$A, Aperturas!$A$2), 0))</f>
        <v/>
      </c>
      <c r="WUU224" s="21" t="str">
        <f>IF(WUU220 = "", "", IFERROR(WUU220 / SUMIFS(Aux_Totales!$N:$N, Aux_Totales!$F:$F, $F224, Aux_Totales!$A:$A, Aperturas!$A$2), 0))</f>
        <v/>
      </c>
      <c r="WUV224" s="21" t="str">
        <f>IF(WUV220 = "", "", IFERROR(WUV220 / SUMIFS(Aux_Totales!$N:$N, Aux_Totales!$F:$F, $F224, Aux_Totales!$A:$A, Aperturas!$A$2), 0))</f>
        <v/>
      </c>
      <c r="WUW224" s="21" t="str">
        <f>IF(WUW220 = "", "", IFERROR(WUW220 / SUMIFS(Aux_Totales!$N:$N, Aux_Totales!$F:$F, $F224, Aux_Totales!$A:$A, Aperturas!$A$2), 0))</f>
        <v/>
      </c>
      <c r="WUX224" s="21" t="str">
        <f>IF(WUX220 = "", "", IFERROR(WUX220 / SUMIFS(Aux_Totales!$N:$N, Aux_Totales!$F:$F, $F224, Aux_Totales!$A:$A, Aperturas!$A$2), 0))</f>
        <v/>
      </c>
      <c r="WUY224" s="21" t="str">
        <f>IF(WUY220 = "", "", IFERROR(WUY220 / SUMIFS(Aux_Totales!$N:$N, Aux_Totales!$F:$F, $F224, Aux_Totales!$A:$A, Aperturas!$A$2), 0))</f>
        <v/>
      </c>
      <c r="WUZ224" s="21" t="str">
        <f>IF(WUZ220 = "", "", IFERROR(WUZ220 / SUMIFS(Aux_Totales!$N:$N, Aux_Totales!$F:$F, $F224, Aux_Totales!$A:$A, Aperturas!$A$2), 0))</f>
        <v/>
      </c>
      <c r="WVA224" s="21" t="str">
        <f>IF(WVA220 = "", "", IFERROR(WVA220 / SUMIFS(Aux_Totales!$N:$N, Aux_Totales!$F:$F, $F224, Aux_Totales!$A:$A, Aperturas!$A$2), 0))</f>
        <v/>
      </c>
      <c r="WVB224" s="21" t="str">
        <f>IF(WVB220 = "", "", IFERROR(WVB220 / SUMIFS(Aux_Totales!$N:$N, Aux_Totales!$F:$F, $F224, Aux_Totales!$A:$A, Aperturas!$A$2), 0))</f>
        <v/>
      </c>
      <c r="WVC224" s="21" t="str">
        <f>IF(WVC220 = "", "", IFERROR(WVC220 / SUMIFS(Aux_Totales!$N:$N, Aux_Totales!$F:$F, $F224, Aux_Totales!$A:$A, Aperturas!$A$2), 0))</f>
        <v/>
      </c>
      <c r="WVD224" s="21" t="str">
        <f>IF(WVD220 = "", "", IFERROR(WVD220 / SUMIFS(Aux_Totales!$N:$N, Aux_Totales!$F:$F, $F224, Aux_Totales!$A:$A, Aperturas!$A$2), 0))</f>
        <v/>
      </c>
      <c r="WVE224" s="21" t="str">
        <f>IF(WVE220 = "", "", IFERROR(WVE220 / SUMIFS(Aux_Totales!$N:$N, Aux_Totales!$F:$F, $F224, Aux_Totales!$A:$A, Aperturas!$A$2), 0))</f>
        <v/>
      </c>
      <c r="WVF224" s="21" t="str">
        <f>IF(WVF220 = "", "", IFERROR(WVF220 / SUMIFS(Aux_Totales!$N:$N, Aux_Totales!$F:$F, $F224, Aux_Totales!$A:$A, Aperturas!$A$2), 0))</f>
        <v/>
      </c>
      <c r="WVG224" s="21" t="str">
        <f>IF(WVG220 = "", "", IFERROR(WVG220 / SUMIFS(Aux_Totales!$N:$N, Aux_Totales!$F:$F, $F224, Aux_Totales!$A:$A, Aperturas!$A$2), 0))</f>
        <v/>
      </c>
      <c r="WVH224" s="21" t="str">
        <f>IF(WVH220 = "", "", IFERROR(WVH220 / SUMIFS(Aux_Totales!$N:$N, Aux_Totales!$F:$F, $F224, Aux_Totales!$A:$A, Aperturas!$A$2), 0))</f>
        <v/>
      </c>
      <c r="WVI224" s="21" t="str">
        <f>IF(WVI220 = "", "", IFERROR(WVI220 / SUMIFS(Aux_Totales!$N:$N, Aux_Totales!$F:$F, $F224, Aux_Totales!$A:$A, Aperturas!$A$2), 0))</f>
        <v/>
      </c>
      <c r="WVJ224" s="21" t="str">
        <f>IF(WVJ220 = "", "", IFERROR(WVJ220 / SUMIFS(Aux_Totales!$N:$N, Aux_Totales!$F:$F, $F224, Aux_Totales!$A:$A, Aperturas!$A$2), 0))</f>
        <v/>
      </c>
      <c r="WVK224" s="21" t="str">
        <f>IF(WVK220 = "", "", IFERROR(WVK220 / SUMIFS(Aux_Totales!$N:$N, Aux_Totales!$F:$F, $F224, Aux_Totales!$A:$A, Aperturas!$A$2), 0))</f>
        <v/>
      </c>
      <c r="WVL224" s="21" t="str">
        <f>IF(WVL220 = "", "", IFERROR(WVL220 / SUMIFS(Aux_Totales!$N:$N, Aux_Totales!$F:$F, $F224, Aux_Totales!$A:$A, Aperturas!$A$2), 0))</f>
        <v/>
      </c>
      <c r="WVM224" s="21" t="str">
        <f>IF(WVM220 = "", "", IFERROR(WVM220 / SUMIFS(Aux_Totales!$N:$N, Aux_Totales!$F:$F, $F224, Aux_Totales!$A:$A, Aperturas!$A$2), 0))</f>
        <v/>
      </c>
      <c r="WVN224" s="21" t="str">
        <f>IF(WVN220 = "", "", IFERROR(WVN220 / SUMIFS(Aux_Totales!$N:$N, Aux_Totales!$F:$F, $F224, Aux_Totales!$A:$A, Aperturas!$A$2), 0))</f>
        <v/>
      </c>
      <c r="WVO224" s="21" t="str">
        <f>IF(WVO220 = "", "", IFERROR(WVO220 / SUMIFS(Aux_Totales!$N:$N, Aux_Totales!$F:$F, $F224, Aux_Totales!$A:$A, Aperturas!$A$2), 0))</f>
        <v/>
      </c>
      <c r="WVP224" s="21" t="str">
        <f>IF(WVP220 = "", "", IFERROR(WVP220 / SUMIFS(Aux_Totales!$N:$N, Aux_Totales!$F:$F, $F224, Aux_Totales!$A:$A, Aperturas!$A$2), 0))</f>
        <v/>
      </c>
      <c r="WVQ224" s="21" t="str">
        <f>IF(WVQ220 = "", "", IFERROR(WVQ220 / SUMIFS(Aux_Totales!$N:$N, Aux_Totales!$F:$F, $F224, Aux_Totales!$A:$A, Aperturas!$A$2), 0))</f>
        <v/>
      </c>
      <c r="WVR224" s="21" t="str">
        <f>IF(WVR220 = "", "", IFERROR(WVR220 / SUMIFS(Aux_Totales!$N:$N, Aux_Totales!$F:$F, $F224, Aux_Totales!$A:$A, Aperturas!$A$2), 0))</f>
        <v/>
      </c>
      <c r="WVS224" s="21" t="str">
        <f>IF(WVS220 = "", "", IFERROR(WVS220 / SUMIFS(Aux_Totales!$N:$N, Aux_Totales!$F:$F, $F224, Aux_Totales!$A:$A, Aperturas!$A$2), 0))</f>
        <v/>
      </c>
      <c r="WVT224" s="21" t="str">
        <f>IF(WVT220 = "", "", IFERROR(WVT220 / SUMIFS(Aux_Totales!$N:$N, Aux_Totales!$F:$F, $F224, Aux_Totales!$A:$A, Aperturas!$A$2), 0))</f>
        <v/>
      </c>
      <c r="WVU224" s="21" t="str">
        <f>IF(WVU220 = "", "", IFERROR(WVU220 / SUMIFS(Aux_Totales!$N:$N, Aux_Totales!$F:$F, $F224, Aux_Totales!$A:$A, Aperturas!$A$2), 0))</f>
        <v/>
      </c>
      <c r="WVV224" s="21" t="str">
        <f>IF(WVV220 = "", "", IFERROR(WVV220 / SUMIFS(Aux_Totales!$N:$N, Aux_Totales!$F:$F, $F224, Aux_Totales!$A:$A, Aperturas!$A$2), 0))</f>
        <v/>
      </c>
      <c r="WVW224" s="21" t="str">
        <f>IF(WVW220 = "", "", IFERROR(WVW220 / SUMIFS(Aux_Totales!$N:$N, Aux_Totales!$F:$F, $F224, Aux_Totales!$A:$A, Aperturas!$A$2), 0))</f>
        <v/>
      </c>
      <c r="WVX224" s="21" t="str">
        <f>IF(WVX220 = "", "", IFERROR(WVX220 / SUMIFS(Aux_Totales!$N:$N, Aux_Totales!$F:$F, $F224, Aux_Totales!$A:$A, Aperturas!$A$2), 0))</f>
        <v/>
      </c>
      <c r="WVY224" s="21" t="str">
        <f>IF(WVY220 = "", "", IFERROR(WVY220 / SUMIFS(Aux_Totales!$N:$N, Aux_Totales!$F:$F, $F224, Aux_Totales!$A:$A, Aperturas!$A$2), 0))</f>
        <v/>
      </c>
      <c r="WVZ224" s="21" t="str">
        <f>IF(WVZ220 = "", "", IFERROR(WVZ220 / SUMIFS(Aux_Totales!$N:$N, Aux_Totales!$F:$F, $F224, Aux_Totales!$A:$A, Aperturas!$A$2), 0))</f>
        <v/>
      </c>
      <c r="WWA224" s="21" t="str">
        <f>IF(WWA220 = "", "", IFERROR(WWA220 / SUMIFS(Aux_Totales!$N:$N, Aux_Totales!$F:$F, $F224, Aux_Totales!$A:$A, Aperturas!$A$2), 0))</f>
        <v/>
      </c>
      <c r="WWB224" s="21" t="str">
        <f>IF(WWB220 = "", "", IFERROR(WWB220 / SUMIFS(Aux_Totales!$N:$N, Aux_Totales!$F:$F, $F224, Aux_Totales!$A:$A, Aperturas!$A$2), 0))</f>
        <v/>
      </c>
      <c r="WWC224" s="21" t="str">
        <f>IF(WWC220 = "", "", IFERROR(WWC220 / SUMIFS(Aux_Totales!$N:$N, Aux_Totales!$F:$F, $F224, Aux_Totales!$A:$A, Aperturas!$A$2), 0))</f>
        <v/>
      </c>
      <c r="WWD224" s="21" t="str">
        <f>IF(WWD220 = "", "", IFERROR(WWD220 / SUMIFS(Aux_Totales!$N:$N, Aux_Totales!$F:$F, $F224, Aux_Totales!$A:$A, Aperturas!$A$2), 0))</f>
        <v/>
      </c>
      <c r="WWE224" s="21" t="str">
        <f>IF(WWE220 = "", "", IFERROR(WWE220 / SUMIFS(Aux_Totales!$N:$N, Aux_Totales!$F:$F, $F224, Aux_Totales!$A:$A, Aperturas!$A$2), 0))</f>
        <v/>
      </c>
      <c r="WWF224" s="21" t="str">
        <f>IF(WWF220 = "", "", IFERROR(WWF220 / SUMIFS(Aux_Totales!$N:$N, Aux_Totales!$F:$F, $F224, Aux_Totales!$A:$A, Aperturas!$A$2), 0))</f>
        <v/>
      </c>
      <c r="WWG224" s="21" t="str">
        <f>IF(WWG220 = "", "", IFERROR(WWG220 / SUMIFS(Aux_Totales!$N:$N, Aux_Totales!$F:$F, $F224, Aux_Totales!$A:$A, Aperturas!$A$2), 0))</f>
        <v/>
      </c>
      <c r="WWH224" s="21" t="str">
        <f>IF(WWH220 = "", "", IFERROR(WWH220 / SUMIFS(Aux_Totales!$N:$N, Aux_Totales!$F:$F, $F224, Aux_Totales!$A:$A, Aperturas!$A$2), 0))</f>
        <v/>
      </c>
      <c r="WWI224" s="21" t="str">
        <f>IF(WWI220 = "", "", IFERROR(WWI220 / SUMIFS(Aux_Totales!$N:$N, Aux_Totales!$F:$F, $F224, Aux_Totales!$A:$A, Aperturas!$A$2), 0))</f>
        <v/>
      </c>
      <c r="WWJ224" s="21" t="str">
        <f>IF(WWJ220 = "", "", IFERROR(WWJ220 / SUMIFS(Aux_Totales!$N:$N, Aux_Totales!$F:$F, $F224, Aux_Totales!$A:$A, Aperturas!$A$2), 0))</f>
        <v/>
      </c>
      <c r="WWK224" s="21" t="str">
        <f>IF(WWK220 = "", "", IFERROR(WWK220 / SUMIFS(Aux_Totales!$N:$N, Aux_Totales!$F:$F, $F224, Aux_Totales!$A:$A, Aperturas!$A$2), 0))</f>
        <v/>
      </c>
      <c r="WWL224" s="21" t="str">
        <f>IF(WWL220 = "", "", IFERROR(WWL220 / SUMIFS(Aux_Totales!$N:$N, Aux_Totales!$F:$F, $F224, Aux_Totales!$A:$A, Aperturas!$A$2), 0))</f>
        <v/>
      </c>
      <c r="WWM224" s="21" t="str">
        <f>IF(WWM220 = "", "", IFERROR(WWM220 / SUMIFS(Aux_Totales!$N:$N, Aux_Totales!$F:$F, $F224, Aux_Totales!$A:$A, Aperturas!$A$2), 0))</f>
        <v/>
      </c>
      <c r="WWN224" s="21" t="str">
        <f>IF(WWN220 = "", "", IFERROR(WWN220 / SUMIFS(Aux_Totales!$N:$N, Aux_Totales!$F:$F, $F224, Aux_Totales!$A:$A, Aperturas!$A$2), 0))</f>
        <v/>
      </c>
      <c r="WWO224" s="21" t="str">
        <f>IF(WWO220 = "", "", IFERROR(WWO220 / SUMIFS(Aux_Totales!$N:$N, Aux_Totales!$F:$F, $F224, Aux_Totales!$A:$A, Aperturas!$A$2), 0))</f>
        <v/>
      </c>
      <c r="WWP224" s="21" t="str">
        <f>IF(WWP220 = "", "", IFERROR(WWP220 / SUMIFS(Aux_Totales!$N:$N, Aux_Totales!$F:$F, $F224, Aux_Totales!$A:$A, Aperturas!$A$2), 0))</f>
        <v/>
      </c>
      <c r="WWQ224" s="21" t="str">
        <f>IF(WWQ220 = "", "", IFERROR(WWQ220 / SUMIFS(Aux_Totales!$N:$N, Aux_Totales!$F:$F, $F224, Aux_Totales!$A:$A, Aperturas!$A$2), 0))</f>
        <v/>
      </c>
      <c r="WWR224" s="21" t="str">
        <f>IF(WWR220 = "", "", IFERROR(WWR220 / SUMIFS(Aux_Totales!$N:$N, Aux_Totales!$F:$F, $F224, Aux_Totales!$A:$A, Aperturas!$A$2), 0))</f>
        <v/>
      </c>
      <c r="WWS224" s="21" t="str">
        <f>IF(WWS220 = "", "", IFERROR(WWS220 / SUMIFS(Aux_Totales!$N:$N, Aux_Totales!$F:$F, $F224, Aux_Totales!$A:$A, Aperturas!$A$2), 0))</f>
        <v/>
      </c>
      <c r="WWT224" s="21" t="str">
        <f>IF(WWT220 = "", "", IFERROR(WWT220 / SUMIFS(Aux_Totales!$N:$N, Aux_Totales!$F:$F, $F224, Aux_Totales!$A:$A, Aperturas!$A$2), 0))</f>
        <v/>
      </c>
      <c r="WWU224" s="21" t="str">
        <f>IF(WWU220 = "", "", IFERROR(WWU220 / SUMIFS(Aux_Totales!$N:$N, Aux_Totales!$F:$F, $F224, Aux_Totales!$A:$A, Aperturas!$A$2), 0))</f>
        <v/>
      </c>
      <c r="WWV224" s="21" t="str">
        <f>IF(WWV220 = "", "", IFERROR(WWV220 / SUMIFS(Aux_Totales!$N:$N, Aux_Totales!$F:$F, $F224, Aux_Totales!$A:$A, Aperturas!$A$2), 0))</f>
        <v/>
      </c>
      <c r="WWW224" s="21" t="str">
        <f>IF(WWW220 = "", "", IFERROR(WWW220 / SUMIFS(Aux_Totales!$N:$N, Aux_Totales!$F:$F, $F224, Aux_Totales!$A:$A, Aperturas!$A$2), 0))</f>
        <v/>
      </c>
      <c r="WWX224" s="21" t="str">
        <f>IF(WWX220 = "", "", IFERROR(WWX220 / SUMIFS(Aux_Totales!$N:$N, Aux_Totales!$F:$F, $F224, Aux_Totales!$A:$A, Aperturas!$A$2), 0))</f>
        <v/>
      </c>
      <c r="WWY224" s="21" t="str">
        <f>IF(WWY220 = "", "", IFERROR(WWY220 / SUMIFS(Aux_Totales!$N:$N, Aux_Totales!$F:$F, $F224, Aux_Totales!$A:$A, Aperturas!$A$2), 0))</f>
        <v/>
      </c>
      <c r="WWZ224" s="21" t="str">
        <f>IF(WWZ220 = "", "", IFERROR(WWZ220 / SUMIFS(Aux_Totales!$N:$N, Aux_Totales!$F:$F, $F224, Aux_Totales!$A:$A, Aperturas!$A$2), 0))</f>
        <v/>
      </c>
      <c r="WXA224" s="21" t="str">
        <f>IF(WXA220 = "", "", IFERROR(WXA220 / SUMIFS(Aux_Totales!$N:$N, Aux_Totales!$F:$F, $F224, Aux_Totales!$A:$A, Aperturas!$A$2), 0))</f>
        <v/>
      </c>
      <c r="WXB224" s="21" t="str">
        <f>IF(WXB220 = "", "", IFERROR(WXB220 / SUMIFS(Aux_Totales!$N:$N, Aux_Totales!$F:$F, $F224, Aux_Totales!$A:$A, Aperturas!$A$2), 0))</f>
        <v/>
      </c>
      <c r="WXC224" s="21" t="str">
        <f>IF(WXC220 = "", "", IFERROR(WXC220 / SUMIFS(Aux_Totales!$N:$N, Aux_Totales!$F:$F, $F224, Aux_Totales!$A:$A, Aperturas!$A$2), 0))</f>
        <v/>
      </c>
      <c r="WXD224" s="21" t="str">
        <f>IF(WXD220 = "", "", IFERROR(WXD220 / SUMIFS(Aux_Totales!$N:$N, Aux_Totales!$F:$F, $F224, Aux_Totales!$A:$A, Aperturas!$A$2), 0))</f>
        <v/>
      </c>
      <c r="WXE224" s="21" t="str">
        <f>IF(WXE220 = "", "", IFERROR(WXE220 / SUMIFS(Aux_Totales!$N:$N, Aux_Totales!$F:$F, $F224, Aux_Totales!$A:$A, Aperturas!$A$2), 0))</f>
        <v/>
      </c>
      <c r="WXF224" s="21" t="str">
        <f>IF(WXF220 = "", "", IFERROR(WXF220 / SUMIFS(Aux_Totales!$N:$N, Aux_Totales!$F:$F, $F224, Aux_Totales!$A:$A, Aperturas!$A$2), 0))</f>
        <v/>
      </c>
      <c r="WXG224" s="21" t="str">
        <f>IF(WXG220 = "", "", IFERROR(WXG220 / SUMIFS(Aux_Totales!$N:$N, Aux_Totales!$F:$F, $F224, Aux_Totales!$A:$A, Aperturas!$A$2), 0))</f>
        <v/>
      </c>
      <c r="WXH224" s="21" t="str">
        <f>IF(WXH220 = "", "", IFERROR(WXH220 / SUMIFS(Aux_Totales!$N:$N, Aux_Totales!$F:$F, $F224, Aux_Totales!$A:$A, Aperturas!$A$2), 0))</f>
        <v/>
      </c>
      <c r="WXI224" s="21" t="str">
        <f>IF(WXI220 = "", "", IFERROR(WXI220 / SUMIFS(Aux_Totales!$N:$N, Aux_Totales!$F:$F, $F224, Aux_Totales!$A:$A, Aperturas!$A$2), 0))</f>
        <v/>
      </c>
      <c r="WXJ224" s="21" t="str">
        <f>IF(WXJ220 = "", "", IFERROR(WXJ220 / SUMIFS(Aux_Totales!$N:$N, Aux_Totales!$F:$F, $F224, Aux_Totales!$A:$A, Aperturas!$A$2), 0))</f>
        <v/>
      </c>
      <c r="WXK224" s="21" t="str">
        <f>IF(WXK220 = "", "", IFERROR(WXK220 / SUMIFS(Aux_Totales!$N:$N, Aux_Totales!$F:$F, $F224, Aux_Totales!$A:$A, Aperturas!$A$2), 0))</f>
        <v/>
      </c>
      <c r="WXL224" s="21" t="str">
        <f>IF(WXL220 = "", "", IFERROR(WXL220 / SUMIFS(Aux_Totales!$N:$N, Aux_Totales!$F:$F, $F224, Aux_Totales!$A:$A, Aperturas!$A$2), 0))</f>
        <v/>
      </c>
      <c r="WXM224" s="21" t="str">
        <f>IF(WXM220 = "", "", IFERROR(WXM220 / SUMIFS(Aux_Totales!$N:$N, Aux_Totales!$F:$F, $F224, Aux_Totales!$A:$A, Aperturas!$A$2), 0))</f>
        <v/>
      </c>
      <c r="WXN224" s="21" t="str">
        <f>IF(WXN220 = "", "", IFERROR(WXN220 / SUMIFS(Aux_Totales!$N:$N, Aux_Totales!$F:$F, $F224, Aux_Totales!$A:$A, Aperturas!$A$2), 0))</f>
        <v/>
      </c>
      <c r="WXO224" s="21" t="str">
        <f>IF(WXO220 = "", "", IFERROR(WXO220 / SUMIFS(Aux_Totales!$N:$N, Aux_Totales!$F:$F, $F224, Aux_Totales!$A:$A, Aperturas!$A$2), 0))</f>
        <v/>
      </c>
      <c r="WXP224" s="21" t="str">
        <f>IF(WXP220 = "", "", IFERROR(WXP220 / SUMIFS(Aux_Totales!$N:$N, Aux_Totales!$F:$F, $F224, Aux_Totales!$A:$A, Aperturas!$A$2), 0))</f>
        <v/>
      </c>
      <c r="WXQ224" s="21" t="str">
        <f>IF(WXQ220 = "", "", IFERROR(WXQ220 / SUMIFS(Aux_Totales!$N:$N, Aux_Totales!$F:$F, $F224, Aux_Totales!$A:$A, Aperturas!$A$2), 0))</f>
        <v/>
      </c>
      <c r="WXR224" s="21" t="str">
        <f>IF(WXR220 = "", "", IFERROR(WXR220 / SUMIFS(Aux_Totales!$N:$N, Aux_Totales!$F:$F, $F224, Aux_Totales!$A:$A, Aperturas!$A$2), 0))</f>
        <v/>
      </c>
      <c r="WXS224" s="21" t="str">
        <f>IF(WXS220 = "", "", IFERROR(WXS220 / SUMIFS(Aux_Totales!$N:$N, Aux_Totales!$F:$F, $F224, Aux_Totales!$A:$A, Aperturas!$A$2), 0))</f>
        <v/>
      </c>
      <c r="WXT224" s="21" t="str">
        <f>IF(WXT220 = "", "", IFERROR(WXT220 / SUMIFS(Aux_Totales!$N:$N, Aux_Totales!$F:$F, $F224, Aux_Totales!$A:$A, Aperturas!$A$2), 0))</f>
        <v/>
      </c>
      <c r="WXU224" s="21" t="str">
        <f>IF(WXU220 = "", "", IFERROR(WXU220 / SUMIFS(Aux_Totales!$N:$N, Aux_Totales!$F:$F, $F224, Aux_Totales!$A:$A, Aperturas!$A$2), 0))</f>
        <v/>
      </c>
      <c r="WXV224" s="21" t="str">
        <f>IF(WXV220 = "", "", IFERROR(WXV220 / SUMIFS(Aux_Totales!$N:$N, Aux_Totales!$F:$F, $F224, Aux_Totales!$A:$A, Aperturas!$A$2), 0))</f>
        <v/>
      </c>
      <c r="WXW224" s="21" t="str">
        <f>IF(WXW220 = "", "", IFERROR(WXW220 / SUMIFS(Aux_Totales!$N:$N, Aux_Totales!$F:$F, $F224, Aux_Totales!$A:$A, Aperturas!$A$2), 0))</f>
        <v/>
      </c>
      <c r="WXX224" s="21" t="str">
        <f>IF(WXX220 = "", "", IFERROR(WXX220 / SUMIFS(Aux_Totales!$N:$N, Aux_Totales!$F:$F, $F224, Aux_Totales!$A:$A, Aperturas!$A$2), 0))</f>
        <v/>
      </c>
      <c r="WXY224" s="21" t="str">
        <f>IF(WXY220 = "", "", IFERROR(WXY220 / SUMIFS(Aux_Totales!$N:$N, Aux_Totales!$F:$F, $F224, Aux_Totales!$A:$A, Aperturas!$A$2), 0))</f>
        <v/>
      </c>
      <c r="WXZ224" s="21" t="str">
        <f>IF(WXZ220 = "", "", IFERROR(WXZ220 / SUMIFS(Aux_Totales!$N:$N, Aux_Totales!$F:$F, $F224, Aux_Totales!$A:$A, Aperturas!$A$2), 0))</f>
        <v/>
      </c>
      <c r="WYA224" s="21" t="str">
        <f>IF(WYA220 = "", "", IFERROR(WYA220 / SUMIFS(Aux_Totales!$N:$N, Aux_Totales!$F:$F, $F224, Aux_Totales!$A:$A, Aperturas!$A$2), 0))</f>
        <v/>
      </c>
      <c r="WYB224" s="21" t="str">
        <f>IF(WYB220 = "", "", IFERROR(WYB220 / SUMIFS(Aux_Totales!$N:$N, Aux_Totales!$F:$F, $F224, Aux_Totales!$A:$A, Aperturas!$A$2), 0))</f>
        <v/>
      </c>
      <c r="WYC224" s="21" t="str">
        <f>IF(WYC220 = "", "", IFERROR(WYC220 / SUMIFS(Aux_Totales!$N:$N, Aux_Totales!$F:$F, $F224, Aux_Totales!$A:$A, Aperturas!$A$2), 0))</f>
        <v/>
      </c>
      <c r="WYD224" s="21" t="str">
        <f>IF(WYD220 = "", "", IFERROR(WYD220 / SUMIFS(Aux_Totales!$N:$N, Aux_Totales!$F:$F, $F224, Aux_Totales!$A:$A, Aperturas!$A$2), 0))</f>
        <v/>
      </c>
      <c r="WYE224" s="21" t="str">
        <f>IF(WYE220 = "", "", IFERROR(WYE220 / SUMIFS(Aux_Totales!$N:$N, Aux_Totales!$F:$F, $F224, Aux_Totales!$A:$A, Aperturas!$A$2), 0))</f>
        <v/>
      </c>
      <c r="WYF224" s="21" t="str">
        <f>IF(WYF220 = "", "", IFERROR(WYF220 / SUMIFS(Aux_Totales!$N:$N, Aux_Totales!$F:$F, $F224, Aux_Totales!$A:$A, Aperturas!$A$2), 0))</f>
        <v/>
      </c>
      <c r="WYG224" s="21" t="str">
        <f>IF(WYG220 = "", "", IFERROR(WYG220 / SUMIFS(Aux_Totales!$N:$N, Aux_Totales!$F:$F, $F224, Aux_Totales!$A:$A, Aperturas!$A$2), 0))</f>
        <v/>
      </c>
      <c r="WYH224" s="21" t="str">
        <f>IF(WYH220 = "", "", IFERROR(WYH220 / SUMIFS(Aux_Totales!$N:$N, Aux_Totales!$F:$F, $F224, Aux_Totales!$A:$A, Aperturas!$A$2), 0))</f>
        <v/>
      </c>
      <c r="WYI224" s="21" t="str">
        <f>IF(WYI220 = "", "", IFERROR(WYI220 / SUMIFS(Aux_Totales!$N:$N, Aux_Totales!$F:$F, $F224, Aux_Totales!$A:$A, Aperturas!$A$2), 0))</f>
        <v/>
      </c>
      <c r="WYJ224" s="21" t="str">
        <f>IF(WYJ220 = "", "", IFERROR(WYJ220 / SUMIFS(Aux_Totales!$N:$N, Aux_Totales!$F:$F, $F224, Aux_Totales!$A:$A, Aperturas!$A$2), 0))</f>
        <v/>
      </c>
      <c r="WYK224" s="21" t="str">
        <f>IF(WYK220 = "", "", IFERROR(WYK220 / SUMIFS(Aux_Totales!$N:$N, Aux_Totales!$F:$F, $F224, Aux_Totales!$A:$A, Aperturas!$A$2), 0))</f>
        <v/>
      </c>
      <c r="WYL224" s="21" t="str">
        <f>IF(WYL220 = "", "", IFERROR(WYL220 / SUMIFS(Aux_Totales!$N:$N, Aux_Totales!$F:$F, $F224, Aux_Totales!$A:$A, Aperturas!$A$2), 0))</f>
        <v/>
      </c>
      <c r="WYM224" s="21" t="str">
        <f>IF(WYM220 = "", "", IFERROR(WYM220 / SUMIFS(Aux_Totales!$N:$N, Aux_Totales!$F:$F, $F224, Aux_Totales!$A:$A, Aperturas!$A$2), 0))</f>
        <v/>
      </c>
      <c r="WYN224" s="21" t="str">
        <f>IF(WYN220 = "", "", IFERROR(WYN220 / SUMIFS(Aux_Totales!$N:$N, Aux_Totales!$F:$F, $F224, Aux_Totales!$A:$A, Aperturas!$A$2), 0))</f>
        <v/>
      </c>
      <c r="WYO224" s="21" t="str">
        <f>IF(WYO220 = "", "", IFERROR(WYO220 / SUMIFS(Aux_Totales!$N:$N, Aux_Totales!$F:$F, $F224, Aux_Totales!$A:$A, Aperturas!$A$2), 0))</f>
        <v/>
      </c>
      <c r="WYP224" s="21" t="str">
        <f>IF(WYP220 = "", "", IFERROR(WYP220 / SUMIFS(Aux_Totales!$N:$N, Aux_Totales!$F:$F, $F224, Aux_Totales!$A:$A, Aperturas!$A$2), 0))</f>
        <v/>
      </c>
      <c r="WYQ224" s="21" t="str">
        <f>IF(WYQ220 = "", "", IFERROR(WYQ220 / SUMIFS(Aux_Totales!$N:$N, Aux_Totales!$F:$F, $F224, Aux_Totales!$A:$A, Aperturas!$A$2), 0))</f>
        <v/>
      </c>
      <c r="WYR224" s="21" t="str">
        <f>IF(WYR220 = "", "", IFERROR(WYR220 / SUMIFS(Aux_Totales!$N:$N, Aux_Totales!$F:$F, $F224, Aux_Totales!$A:$A, Aperturas!$A$2), 0))</f>
        <v/>
      </c>
      <c r="WYS224" s="21" t="str">
        <f>IF(WYS220 = "", "", IFERROR(WYS220 / SUMIFS(Aux_Totales!$N:$N, Aux_Totales!$F:$F, $F224, Aux_Totales!$A:$A, Aperturas!$A$2), 0))</f>
        <v/>
      </c>
      <c r="WYT224" s="21" t="str">
        <f>IF(WYT220 = "", "", IFERROR(WYT220 / SUMIFS(Aux_Totales!$N:$N, Aux_Totales!$F:$F, $F224, Aux_Totales!$A:$A, Aperturas!$A$2), 0))</f>
        <v/>
      </c>
      <c r="WYU224" s="21" t="str">
        <f>IF(WYU220 = "", "", IFERROR(WYU220 / SUMIFS(Aux_Totales!$N:$N, Aux_Totales!$F:$F, $F224, Aux_Totales!$A:$A, Aperturas!$A$2), 0))</f>
        <v/>
      </c>
      <c r="WYV224" s="21" t="str">
        <f>IF(WYV220 = "", "", IFERROR(WYV220 / SUMIFS(Aux_Totales!$N:$N, Aux_Totales!$F:$F, $F224, Aux_Totales!$A:$A, Aperturas!$A$2), 0))</f>
        <v/>
      </c>
      <c r="WYW224" s="21" t="str">
        <f>IF(WYW220 = "", "", IFERROR(WYW220 / SUMIFS(Aux_Totales!$N:$N, Aux_Totales!$F:$F, $F224, Aux_Totales!$A:$A, Aperturas!$A$2), 0))</f>
        <v/>
      </c>
      <c r="WYX224" s="21" t="str">
        <f>IF(WYX220 = "", "", IFERROR(WYX220 / SUMIFS(Aux_Totales!$N:$N, Aux_Totales!$F:$F, $F224, Aux_Totales!$A:$A, Aperturas!$A$2), 0))</f>
        <v/>
      </c>
      <c r="WYY224" s="21" t="str">
        <f>IF(WYY220 = "", "", IFERROR(WYY220 / SUMIFS(Aux_Totales!$N:$N, Aux_Totales!$F:$F, $F224, Aux_Totales!$A:$A, Aperturas!$A$2), 0))</f>
        <v/>
      </c>
      <c r="WYZ224" s="21" t="str">
        <f>IF(WYZ220 = "", "", IFERROR(WYZ220 / SUMIFS(Aux_Totales!$N:$N, Aux_Totales!$F:$F, $F224, Aux_Totales!$A:$A, Aperturas!$A$2), 0))</f>
        <v/>
      </c>
      <c r="WZA224" s="21" t="str">
        <f>IF(WZA220 = "", "", IFERROR(WZA220 / SUMIFS(Aux_Totales!$N:$N, Aux_Totales!$F:$F, $F224, Aux_Totales!$A:$A, Aperturas!$A$2), 0))</f>
        <v/>
      </c>
      <c r="WZB224" s="21" t="str">
        <f>IF(WZB220 = "", "", IFERROR(WZB220 / SUMIFS(Aux_Totales!$N:$N, Aux_Totales!$F:$F, $F224, Aux_Totales!$A:$A, Aperturas!$A$2), 0))</f>
        <v/>
      </c>
      <c r="WZC224" s="21" t="str">
        <f>IF(WZC220 = "", "", IFERROR(WZC220 / SUMIFS(Aux_Totales!$N:$N, Aux_Totales!$F:$F, $F224, Aux_Totales!$A:$A, Aperturas!$A$2), 0))</f>
        <v/>
      </c>
      <c r="WZD224" s="21" t="str">
        <f>IF(WZD220 = "", "", IFERROR(WZD220 / SUMIFS(Aux_Totales!$N:$N, Aux_Totales!$F:$F, $F224, Aux_Totales!$A:$A, Aperturas!$A$2), 0))</f>
        <v/>
      </c>
      <c r="WZE224" s="21" t="str">
        <f>IF(WZE220 = "", "", IFERROR(WZE220 / SUMIFS(Aux_Totales!$N:$N, Aux_Totales!$F:$F, $F224, Aux_Totales!$A:$A, Aperturas!$A$2), 0))</f>
        <v/>
      </c>
      <c r="WZF224" s="21" t="str">
        <f>IF(WZF220 = "", "", IFERROR(WZF220 / SUMIFS(Aux_Totales!$N:$N, Aux_Totales!$F:$F, $F224, Aux_Totales!$A:$A, Aperturas!$A$2), 0))</f>
        <v/>
      </c>
      <c r="WZG224" s="21" t="str">
        <f>IF(WZG220 = "", "", IFERROR(WZG220 / SUMIFS(Aux_Totales!$N:$N, Aux_Totales!$F:$F, $F224, Aux_Totales!$A:$A, Aperturas!$A$2), 0))</f>
        <v/>
      </c>
      <c r="WZH224" s="21" t="str">
        <f>IF(WZH220 = "", "", IFERROR(WZH220 / SUMIFS(Aux_Totales!$N:$N, Aux_Totales!$F:$F, $F224, Aux_Totales!$A:$A, Aperturas!$A$2), 0))</f>
        <v/>
      </c>
      <c r="WZI224" s="21" t="str">
        <f>IF(WZI220 = "", "", IFERROR(WZI220 / SUMIFS(Aux_Totales!$N:$N, Aux_Totales!$F:$F, $F224, Aux_Totales!$A:$A, Aperturas!$A$2), 0))</f>
        <v/>
      </c>
      <c r="WZJ224" s="21" t="str">
        <f>IF(WZJ220 = "", "", IFERROR(WZJ220 / SUMIFS(Aux_Totales!$N:$N, Aux_Totales!$F:$F, $F224, Aux_Totales!$A:$A, Aperturas!$A$2), 0))</f>
        <v/>
      </c>
      <c r="WZK224" s="21" t="str">
        <f>IF(WZK220 = "", "", IFERROR(WZK220 / SUMIFS(Aux_Totales!$N:$N, Aux_Totales!$F:$F, $F224, Aux_Totales!$A:$A, Aperturas!$A$2), 0))</f>
        <v/>
      </c>
      <c r="WZL224" s="21" t="str">
        <f>IF(WZL220 = "", "", IFERROR(WZL220 / SUMIFS(Aux_Totales!$N:$N, Aux_Totales!$F:$F, $F224, Aux_Totales!$A:$A, Aperturas!$A$2), 0))</f>
        <v/>
      </c>
      <c r="WZM224" s="21" t="str">
        <f>IF(WZM220 = "", "", IFERROR(WZM220 / SUMIFS(Aux_Totales!$N:$N, Aux_Totales!$F:$F, $F224, Aux_Totales!$A:$A, Aperturas!$A$2), 0))</f>
        <v/>
      </c>
      <c r="WZN224" s="21" t="str">
        <f>IF(WZN220 = "", "", IFERROR(WZN220 / SUMIFS(Aux_Totales!$N:$N, Aux_Totales!$F:$F, $F224, Aux_Totales!$A:$A, Aperturas!$A$2), 0))</f>
        <v/>
      </c>
      <c r="WZO224" s="21" t="str">
        <f>IF(WZO220 = "", "", IFERROR(WZO220 / SUMIFS(Aux_Totales!$N:$N, Aux_Totales!$F:$F, $F224, Aux_Totales!$A:$A, Aperturas!$A$2), 0))</f>
        <v/>
      </c>
      <c r="WZP224" s="21" t="str">
        <f>IF(WZP220 = "", "", IFERROR(WZP220 / SUMIFS(Aux_Totales!$N:$N, Aux_Totales!$F:$F, $F224, Aux_Totales!$A:$A, Aperturas!$A$2), 0))</f>
        <v/>
      </c>
      <c r="WZQ224" s="21" t="str">
        <f>IF(WZQ220 = "", "", IFERROR(WZQ220 / SUMIFS(Aux_Totales!$N:$N, Aux_Totales!$F:$F, $F224, Aux_Totales!$A:$A, Aperturas!$A$2), 0))</f>
        <v/>
      </c>
      <c r="WZR224" s="21" t="str">
        <f>IF(WZR220 = "", "", IFERROR(WZR220 / SUMIFS(Aux_Totales!$N:$N, Aux_Totales!$F:$F, $F224, Aux_Totales!$A:$A, Aperturas!$A$2), 0))</f>
        <v/>
      </c>
      <c r="WZS224" s="21" t="str">
        <f>IF(WZS220 = "", "", IFERROR(WZS220 / SUMIFS(Aux_Totales!$N:$N, Aux_Totales!$F:$F, $F224, Aux_Totales!$A:$A, Aperturas!$A$2), 0))</f>
        <v/>
      </c>
      <c r="WZT224" s="21" t="str">
        <f>IF(WZT220 = "", "", IFERROR(WZT220 / SUMIFS(Aux_Totales!$N:$N, Aux_Totales!$F:$F, $F224, Aux_Totales!$A:$A, Aperturas!$A$2), 0))</f>
        <v/>
      </c>
      <c r="WZU224" s="21" t="str">
        <f>IF(WZU220 = "", "", IFERROR(WZU220 / SUMIFS(Aux_Totales!$N:$N, Aux_Totales!$F:$F, $F224, Aux_Totales!$A:$A, Aperturas!$A$2), 0))</f>
        <v/>
      </c>
      <c r="WZV224" s="21" t="str">
        <f>IF(WZV220 = "", "", IFERROR(WZV220 / SUMIFS(Aux_Totales!$N:$N, Aux_Totales!$F:$F, $F224, Aux_Totales!$A:$A, Aperturas!$A$2), 0))</f>
        <v/>
      </c>
      <c r="WZW224" s="21" t="str">
        <f>IF(WZW220 = "", "", IFERROR(WZW220 / SUMIFS(Aux_Totales!$N:$N, Aux_Totales!$F:$F, $F224, Aux_Totales!$A:$A, Aperturas!$A$2), 0))</f>
        <v/>
      </c>
      <c r="WZX224" s="21" t="str">
        <f>IF(WZX220 = "", "", IFERROR(WZX220 / SUMIFS(Aux_Totales!$N:$N, Aux_Totales!$F:$F, $F224, Aux_Totales!$A:$A, Aperturas!$A$2), 0))</f>
        <v/>
      </c>
      <c r="WZY224" s="21" t="str">
        <f>IF(WZY220 = "", "", IFERROR(WZY220 / SUMIFS(Aux_Totales!$N:$N, Aux_Totales!$F:$F, $F224, Aux_Totales!$A:$A, Aperturas!$A$2), 0))</f>
        <v/>
      </c>
      <c r="WZZ224" s="21" t="str">
        <f>IF(WZZ220 = "", "", IFERROR(WZZ220 / SUMIFS(Aux_Totales!$N:$N, Aux_Totales!$F:$F, $F224, Aux_Totales!$A:$A, Aperturas!$A$2), 0))</f>
        <v/>
      </c>
      <c r="XAA224" s="21" t="str">
        <f>IF(XAA220 = "", "", IFERROR(XAA220 / SUMIFS(Aux_Totales!$N:$N, Aux_Totales!$F:$F, $F224, Aux_Totales!$A:$A, Aperturas!$A$2), 0))</f>
        <v/>
      </c>
      <c r="XAB224" s="21" t="str">
        <f>IF(XAB220 = "", "", IFERROR(XAB220 / SUMIFS(Aux_Totales!$N:$N, Aux_Totales!$F:$F, $F224, Aux_Totales!$A:$A, Aperturas!$A$2), 0))</f>
        <v/>
      </c>
      <c r="XAC224" s="21" t="str">
        <f>IF(XAC220 = "", "", IFERROR(XAC220 / SUMIFS(Aux_Totales!$N:$N, Aux_Totales!$F:$F, $F224, Aux_Totales!$A:$A, Aperturas!$A$2), 0))</f>
        <v/>
      </c>
      <c r="XAD224" s="21" t="str">
        <f>IF(XAD220 = "", "", IFERROR(XAD220 / SUMIFS(Aux_Totales!$N:$N, Aux_Totales!$F:$F, $F224, Aux_Totales!$A:$A, Aperturas!$A$2), 0))</f>
        <v/>
      </c>
      <c r="XAE224" s="21" t="str">
        <f>IF(XAE220 = "", "", IFERROR(XAE220 / SUMIFS(Aux_Totales!$N:$N, Aux_Totales!$F:$F, $F224, Aux_Totales!$A:$A, Aperturas!$A$2), 0))</f>
        <v/>
      </c>
      <c r="XAF224" s="21" t="str">
        <f>IF(XAF220 = "", "", IFERROR(XAF220 / SUMIFS(Aux_Totales!$N:$N, Aux_Totales!$F:$F, $F224, Aux_Totales!$A:$A, Aperturas!$A$2), 0))</f>
        <v/>
      </c>
      <c r="XAG224" s="21" t="str">
        <f>IF(XAG220 = "", "", IFERROR(XAG220 / SUMIFS(Aux_Totales!$N:$N, Aux_Totales!$F:$F, $F224, Aux_Totales!$A:$A, Aperturas!$A$2), 0))</f>
        <v/>
      </c>
      <c r="XAH224" s="21" t="str">
        <f>IF(XAH220 = "", "", IFERROR(XAH220 / SUMIFS(Aux_Totales!$N:$N, Aux_Totales!$F:$F, $F224, Aux_Totales!$A:$A, Aperturas!$A$2), 0))</f>
        <v/>
      </c>
      <c r="XAI224" s="21" t="str">
        <f>IF(XAI220 = "", "", IFERROR(XAI220 / SUMIFS(Aux_Totales!$N:$N, Aux_Totales!$F:$F, $F224, Aux_Totales!$A:$A, Aperturas!$A$2), 0))</f>
        <v/>
      </c>
      <c r="XAJ224" s="21" t="str">
        <f>IF(XAJ220 = "", "", IFERROR(XAJ220 / SUMIFS(Aux_Totales!$N:$N, Aux_Totales!$F:$F, $F224, Aux_Totales!$A:$A, Aperturas!$A$2), 0))</f>
        <v/>
      </c>
      <c r="XAK224" s="21" t="str">
        <f>IF(XAK220 = "", "", IFERROR(XAK220 / SUMIFS(Aux_Totales!$N:$N, Aux_Totales!$F:$F, $F224, Aux_Totales!$A:$A, Aperturas!$A$2), 0))</f>
        <v/>
      </c>
      <c r="XAL224" s="21" t="str">
        <f>IF(XAL220 = "", "", IFERROR(XAL220 / SUMIFS(Aux_Totales!$N:$N, Aux_Totales!$F:$F, $F224, Aux_Totales!$A:$A, Aperturas!$A$2), 0))</f>
        <v/>
      </c>
      <c r="XAM224" s="21" t="str">
        <f>IF(XAM220 = "", "", IFERROR(XAM220 / SUMIFS(Aux_Totales!$N:$N, Aux_Totales!$F:$F, $F224, Aux_Totales!$A:$A, Aperturas!$A$2), 0))</f>
        <v/>
      </c>
      <c r="XAN224" s="21" t="str">
        <f>IF(XAN220 = "", "", IFERROR(XAN220 / SUMIFS(Aux_Totales!$N:$N, Aux_Totales!$F:$F, $F224, Aux_Totales!$A:$A, Aperturas!$A$2), 0))</f>
        <v/>
      </c>
      <c r="XAO224" s="21" t="str">
        <f>IF(XAO220 = "", "", IFERROR(XAO220 / SUMIFS(Aux_Totales!$N:$N, Aux_Totales!$F:$F, $F224, Aux_Totales!$A:$A, Aperturas!$A$2), 0))</f>
        <v/>
      </c>
      <c r="XAP224" s="21" t="str">
        <f>IF(XAP220 = "", "", IFERROR(XAP220 / SUMIFS(Aux_Totales!$N:$N, Aux_Totales!$F:$F, $F224, Aux_Totales!$A:$A, Aperturas!$A$2), 0))</f>
        <v/>
      </c>
      <c r="XAQ224" s="21" t="str">
        <f>IF(XAQ220 = "", "", IFERROR(XAQ220 / SUMIFS(Aux_Totales!$N:$N, Aux_Totales!$F:$F, $F224, Aux_Totales!$A:$A, Aperturas!$A$2), 0))</f>
        <v/>
      </c>
      <c r="XAR224" s="21" t="str">
        <f>IF(XAR220 = "", "", IFERROR(XAR220 / SUMIFS(Aux_Totales!$N:$N, Aux_Totales!$F:$F, $F224, Aux_Totales!$A:$A, Aperturas!$A$2), 0))</f>
        <v/>
      </c>
      <c r="XAS224" s="21" t="str">
        <f>IF(XAS220 = "", "", IFERROR(XAS220 / SUMIFS(Aux_Totales!$N:$N, Aux_Totales!$F:$F, $F224, Aux_Totales!$A:$A, Aperturas!$A$2), 0))</f>
        <v/>
      </c>
      <c r="XAT224" s="21" t="str">
        <f>IF(XAT220 = "", "", IFERROR(XAT220 / SUMIFS(Aux_Totales!$N:$N, Aux_Totales!$F:$F, $F224, Aux_Totales!$A:$A, Aperturas!$A$2), 0))</f>
        <v/>
      </c>
      <c r="XAU224" s="21" t="str">
        <f>IF(XAU220 = "", "", IFERROR(XAU220 / SUMIFS(Aux_Totales!$N:$N, Aux_Totales!$F:$F, $F224, Aux_Totales!$A:$A, Aperturas!$A$2), 0))</f>
        <v/>
      </c>
      <c r="XAV224" s="21" t="str">
        <f>IF(XAV220 = "", "", IFERROR(XAV220 / SUMIFS(Aux_Totales!$N:$N, Aux_Totales!$F:$F, $F224, Aux_Totales!$A:$A, Aperturas!$A$2), 0))</f>
        <v/>
      </c>
      <c r="XAW224" s="21" t="str">
        <f>IF(XAW220 = "", "", IFERROR(XAW220 / SUMIFS(Aux_Totales!$N:$N, Aux_Totales!$F:$F, $F224, Aux_Totales!$A:$A, Aperturas!$A$2), 0))</f>
        <v/>
      </c>
      <c r="XAX224" s="21" t="str">
        <f>IF(XAX220 = "", "", IFERROR(XAX220 / SUMIFS(Aux_Totales!$N:$N, Aux_Totales!$F:$F, $F224, Aux_Totales!$A:$A, Aperturas!$A$2), 0))</f>
        <v/>
      </c>
      <c r="XAY224" s="21" t="str">
        <f>IF(XAY220 = "", "", IFERROR(XAY220 / SUMIFS(Aux_Totales!$N:$N, Aux_Totales!$F:$F, $F224, Aux_Totales!$A:$A, Aperturas!$A$2), 0))</f>
        <v/>
      </c>
      <c r="XAZ224" s="21" t="str">
        <f>IF(XAZ220 = "", "", IFERROR(XAZ220 / SUMIFS(Aux_Totales!$N:$N, Aux_Totales!$F:$F, $F224, Aux_Totales!$A:$A, Aperturas!$A$2), 0))</f>
        <v/>
      </c>
      <c r="XBA224" s="21" t="str">
        <f>IF(XBA220 = "", "", IFERROR(XBA220 / SUMIFS(Aux_Totales!$N:$N, Aux_Totales!$F:$F, $F224, Aux_Totales!$A:$A, Aperturas!$A$2), 0))</f>
        <v/>
      </c>
      <c r="XBB224" s="21" t="str">
        <f>IF(XBB220 = "", "", IFERROR(XBB220 / SUMIFS(Aux_Totales!$N:$N, Aux_Totales!$F:$F, $F224, Aux_Totales!$A:$A, Aperturas!$A$2), 0))</f>
        <v/>
      </c>
      <c r="XBC224" s="21" t="str">
        <f>IF(XBC220 = "", "", IFERROR(XBC220 / SUMIFS(Aux_Totales!$N:$N, Aux_Totales!$F:$F, $F224, Aux_Totales!$A:$A, Aperturas!$A$2), 0))</f>
        <v/>
      </c>
      <c r="XBD224" s="21" t="str">
        <f>IF(XBD220 = "", "", IFERROR(XBD220 / SUMIFS(Aux_Totales!$N:$N, Aux_Totales!$F:$F, $F224, Aux_Totales!$A:$A, Aperturas!$A$2), 0))</f>
        <v/>
      </c>
      <c r="XBE224" s="21" t="str">
        <f>IF(XBE220 = "", "", IFERROR(XBE220 / SUMIFS(Aux_Totales!$N:$N, Aux_Totales!$F:$F, $F224, Aux_Totales!$A:$A, Aperturas!$A$2), 0))</f>
        <v/>
      </c>
      <c r="XBF224" s="21" t="str">
        <f>IF(XBF220 = "", "", IFERROR(XBF220 / SUMIFS(Aux_Totales!$N:$N, Aux_Totales!$F:$F, $F224, Aux_Totales!$A:$A, Aperturas!$A$2), 0))</f>
        <v/>
      </c>
      <c r="XBG224" s="21" t="str">
        <f>IF(XBG220 = "", "", IFERROR(XBG220 / SUMIFS(Aux_Totales!$N:$N, Aux_Totales!$F:$F, $F224, Aux_Totales!$A:$A, Aperturas!$A$2), 0))</f>
        <v/>
      </c>
      <c r="XBH224" s="21" t="str">
        <f>IF(XBH220 = "", "", IFERROR(XBH220 / SUMIFS(Aux_Totales!$N:$N, Aux_Totales!$F:$F, $F224, Aux_Totales!$A:$A, Aperturas!$A$2), 0))</f>
        <v/>
      </c>
      <c r="XBI224" s="21" t="str">
        <f>IF(XBI220 = "", "", IFERROR(XBI220 / SUMIFS(Aux_Totales!$N:$N, Aux_Totales!$F:$F, $F224, Aux_Totales!$A:$A, Aperturas!$A$2), 0))</f>
        <v/>
      </c>
      <c r="XBJ224" s="21" t="str">
        <f>IF(XBJ220 = "", "", IFERROR(XBJ220 / SUMIFS(Aux_Totales!$N:$N, Aux_Totales!$F:$F, $F224, Aux_Totales!$A:$A, Aperturas!$A$2), 0))</f>
        <v/>
      </c>
      <c r="XBK224" s="21" t="str">
        <f>IF(XBK220 = "", "", IFERROR(XBK220 / SUMIFS(Aux_Totales!$N:$N, Aux_Totales!$F:$F, $F224, Aux_Totales!$A:$A, Aperturas!$A$2), 0))</f>
        <v/>
      </c>
      <c r="XBL224" s="21" t="str">
        <f>IF(XBL220 = "", "", IFERROR(XBL220 / SUMIFS(Aux_Totales!$N:$N, Aux_Totales!$F:$F, $F224, Aux_Totales!$A:$A, Aperturas!$A$2), 0))</f>
        <v/>
      </c>
      <c r="XBM224" s="21" t="str">
        <f>IF(XBM220 = "", "", IFERROR(XBM220 / SUMIFS(Aux_Totales!$N:$N, Aux_Totales!$F:$F, $F224, Aux_Totales!$A:$A, Aperturas!$A$2), 0))</f>
        <v/>
      </c>
      <c r="XBN224" s="21" t="str">
        <f>IF(XBN220 = "", "", IFERROR(XBN220 / SUMIFS(Aux_Totales!$N:$N, Aux_Totales!$F:$F, $F224, Aux_Totales!$A:$A, Aperturas!$A$2), 0))</f>
        <v/>
      </c>
      <c r="XBO224" s="21" t="str">
        <f>IF(XBO220 = "", "", IFERROR(XBO220 / SUMIFS(Aux_Totales!$N:$N, Aux_Totales!$F:$F, $F224, Aux_Totales!$A:$A, Aperturas!$A$2), 0))</f>
        <v/>
      </c>
      <c r="XBP224" s="21" t="str">
        <f>IF(XBP220 = "", "", IFERROR(XBP220 / SUMIFS(Aux_Totales!$N:$N, Aux_Totales!$F:$F, $F224, Aux_Totales!$A:$A, Aperturas!$A$2), 0))</f>
        <v/>
      </c>
      <c r="XBQ224" s="21" t="str">
        <f>IF(XBQ220 = "", "", IFERROR(XBQ220 / SUMIFS(Aux_Totales!$N:$N, Aux_Totales!$F:$F, $F224, Aux_Totales!$A:$A, Aperturas!$A$2), 0))</f>
        <v/>
      </c>
      <c r="XBR224" s="21" t="str">
        <f>IF(XBR220 = "", "", IFERROR(XBR220 / SUMIFS(Aux_Totales!$N:$N, Aux_Totales!$F:$F, $F224, Aux_Totales!$A:$A, Aperturas!$A$2), 0))</f>
        <v/>
      </c>
      <c r="XBS224" s="21" t="str">
        <f>IF(XBS220 = "", "", IFERROR(XBS220 / SUMIFS(Aux_Totales!$N:$N, Aux_Totales!$F:$F, $F224, Aux_Totales!$A:$A, Aperturas!$A$2), 0))</f>
        <v/>
      </c>
      <c r="XBT224" s="21" t="str">
        <f>IF(XBT220 = "", "", IFERROR(XBT220 / SUMIFS(Aux_Totales!$N:$N, Aux_Totales!$F:$F, $F224, Aux_Totales!$A:$A, Aperturas!$A$2), 0))</f>
        <v/>
      </c>
      <c r="XBU224" s="21" t="str">
        <f>IF(XBU220 = "", "", IFERROR(XBU220 / SUMIFS(Aux_Totales!$N:$N, Aux_Totales!$F:$F, $F224, Aux_Totales!$A:$A, Aperturas!$A$2), 0))</f>
        <v/>
      </c>
      <c r="XBV224" s="21" t="str">
        <f>IF(XBV220 = "", "", IFERROR(XBV220 / SUMIFS(Aux_Totales!$N:$N, Aux_Totales!$F:$F, $F224, Aux_Totales!$A:$A, Aperturas!$A$2), 0))</f>
        <v/>
      </c>
      <c r="XBW224" s="21" t="str">
        <f>IF(XBW220 = "", "", IFERROR(XBW220 / SUMIFS(Aux_Totales!$N:$N, Aux_Totales!$F:$F, $F224, Aux_Totales!$A:$A, Aperturas!$A$2), 0))</f>
        <v/>
      </c>
      <c r="XBX224" s="21" t="str">
        <f>IF(XBX220 = "", "", IFERROR(XBX220 / SUMIFS(Aux_Totales!$N:$N, Aux_Totales!$F:$F, $F224, Aux_Totales!$A:$A, Aperturas!$A$2), 0))</f>
        <v/>
      </c>
      <c r="XBY224" s="21" t="str">
        <f>IF(XBY220 = "", "", IFERROR(XBY220 / SUMIFS(Aux_Totales!$N:$N, Aux_Totales!$F:$F, $F224, Aux_Totales!$A:$A, Aperturas!$A$2), 0))</f>
        <v/>
      </c>
      <c r="XBZ224" s="21" t="str">
        <f>IF(XBZ220 = "", "", IFERROR(XBZ220 / SUMIFS(Aux_Totales!$N:$N, Aux_Totales!$F:$F, $F224, Aux_Totales!$A:$A, Aperturas!$A$2), 0))</f>
        <v/>
      </c>
      <c r="XCA224" s="21" t="str">
        <f>IF(XCA220 = "", "", IFERROR(XCA220 / SUMIFS(Aux_Totales!$N:$N, Aux_Totales!$F:$F, $F224, Aux_Totales!$A:$A, Aperturas!$A$2), 0))</f>
        <v/>
      </c>
      <c r="XCB224" s="21" t="str">
        <f>IF(XCB220 = "", "", IFERROR(XCB220 / SUMIFS(Aux_Totales!$N:$N, Aux_Totales!$F:$F, $F224, Aux_Totales!$A:$A, Aperturas!$A$2), 0))</f>
        <v/>
      </c>
      <c r="XCC224" s="21" t="str">
        <f>IF(XCC220 = "", "", IFERROR(XCC220 / SUMIFS(Aux_Totales!$N:$N, Aux_Totales!$F:$F, $F224, Aux_Totales!$A:$A, Aperturas!$A$2), 0))</f>
        <v/>
      </c>
      <c r="XCD224" s="21" t="str">
        <f>IF(XCD220 = "", "", IFERROR(XCD220 / SUMIFS(Aux_Totales!$N:$N, Aux_Totales!$F:$F, $F224, Aux_Totales!$A:$A, Aperturas!$A$2), 0))</f>
        <v/>
      </c>
      <c r="XCE224" s="21" t="str">
        <f>IF(XCE220 = "", "", IFERROR(XCE220 / SUMIFS(Aux_Totales!$N:$N, Aux_Totales!$F:$F, $F224, Aux_Totales!$A:$A, Aperturas!$A$2), 0))</f>
        <v/>
      </c>
      <c r="XCF224" s="21" t="str">
        <f>IF(XCF220 = "", "", IFERROR(XCF220 / SUMIFS(Aux_Totales!$N:$N, Aux_Totales!$F:$F, $F224, Aux_Totales!$A:$A, Aperturas!$A$2), 0))</f>
        <v/>
      </c>
      <c r="XCG224" s="21" t="str">
        <f>IF(XCG220 = "", "", IFERROR(XCG220 / SUMIFS(Aux_Totales!$N:$N, Aux_Totales!$F:$F, $F224, Aux_Totales!$A:$A, Aperturas!$A$2), 0))</f>
        <v/>
      </c>
      <c r="XCH224" s="21" t="str">
        <f>IF(XCH220 = "", "", IFERROR(XCH220 / SUMIFS(Aux_Totales!$N:$N, Aux_Totales!$F:$F, $F224, Aux_Totales!$A:$A, Aperturas!$A$2), 0))</f>
        <v/>
      </c>
      <c r="XCI224" s="21" t="str">
        <f>IF(XCI220 = "", "", IFERROR(XCI220 / SUMIFS(Aux_Totales!$N:$N, Aux_Totales!$F:$F, $F224, Aux_Totales!$A:$A, Aperturas!$A$2), 0))</f>
        <v/>
      </c>
      <c r="XCJ224" s="21" t="str">
        <f>IF(XCJ220 = "", "", IFERROR(XCJ220 / SUMIFS(Aux_Totales!$N:$N, Aux_Totales!$F:$F, $F224, Aux_Totales!$A:$A, Aperturas!$A$2), 0))</f>
        <v/>
      </c>
      <c r="XCK224" s="21" t="str">
        <f>IF(XCK220 = "", "", IFERROR(XCK220 / SUMIFS(Aux_Totales!$N:$N, Aux_Totales!$F:$F, $F224, Aux_Totales!$A:$A, Aperturas!$A$2), 0))</f>
        <v/>
      </c>
      <c r="XCL224" s="21" t="str">
        <f>IF(XCL220 = "", "", IFERROR(XCL220 / SUMIFS(Aux_Totales!$N:$N, Aux_Totales!$F:$F, $F224, Aux_Totales!$A:$A, Aperturas!$A$2), 0))</f>
        <v/>
      </c>
      <c r="XCM224" s="21" t="str">
        <f>IF(XCM220 = "", "", IFERROR(XCM220 / SUMIFS(Aux_Totales!$N:$N, Aux_Totales!$F:$F, $F224, Aux_Totales!$A:$A, Aperturas!$A$2), 0))</f>
        <v/>
      </c>
      <c r="XCN224" s="21" t="str">
        <f>IF(XCN220 = "", "", IFERROR(XCN220 / SUMIFS(Aux_Totales!$N:$N, Aux_Totales!$F:$F, $F224, Aux_Totales!$A:$A, Aperturas!$A$2), 0))</f>
        <v/>
      </c>
      <c r="XCO224" s="21" t="str">
        <f>IF(XCO220 = "", "", IFERROR(XCO220 / SUMIFS(Aux_Totales!$N:$N, Aux_Totales!$F:$F, $F224, Aux_Totales!$A:$A, Aperturas!$A$2), 0))</f>
        <v/>
      </c>
      <c r="XCP224" s="21" t="str">
        <f>IF(XCP220 = "", "", IFERROR(XCP220 / SUMIFS(Aux_Totales!$N:$N, Aux_Totales!$F:$F, $F224, Aux_Totales!$A:$A, Aperturas!$A$2), 0))</f>
        <v/>
      </c>
      <c r="XCQ224" s="21" t="str">
        <f>IF(XCQ220 = "", "", IFERROR(XCQ220 / SUMIFS(Aux_Totales!$N:$N, Aux_Totales!$F:$F, $F224, Aux_Totales!$A:$A, Aperturas!$A$2), 0))</f>
        <v/>
      </c>
      <c r="XCR224" s="21" t="str">
        <f>IF(XCR220 = "", "", IFERROR(XCR220 / SUMIFS(Aux_Totales!$N:$N, Aux_Totales!$F:$F, $F224, Aux_Totales!$A:$A, Aperturas!$A$2), 0))</f>
        <v/>
      </c>
      <c r="XCS224" s="21" t="str">
        <f>IF(XCS220 = "", "", IFERROR(XCS220 / SUMIFS(Aux_Totales!$N:$N, Aux_Totales!$F:$F, $F224, Aux_Totales!$A:$A, Aperturas!$A$2), 0))</f>
        <v/>
      </c>
      <c r="XCT224" s="21" t="str">
        <f>IF(XCT220 = "", "", IFERROR(XCT220 / SUMIFS(Aux_Totales!$N:$N, Aux_Totales!$F:$F, $F224, Aux_Totales!$A:$A, Aperturas!$A$2), 0))</f>
        <v/>
      </c>
      <c r="XCU224" s="21" t="str">
        <f>IF(XCU220 = "", "", IFERROR(XCU220 / SUMIFS(Aux_Totales!$N:$N, Aux_Totales!$F:$F, $F224, Aux_Totales!$A:$A, Aperturas!$A$2), 0))</f>
        <v/>
      </c>
      <c r="XCV224" s="21" t="str">
        <f>IF(XCV220 = "", "", IFERROR(XCV220 / SUMIFS(Aux_Totales!$N:$N, Aux_Totales!$F:$F, $F224, Aux_Totales!$A:$A, Aperturas!$A$2), 0))</f>
        <v/>
      </c>
      <c r="XCW224" s="21" t="str">
        <f>IF(XCW220 = "", "", IFERROR(XCW220 / SUMIFS(Aux_Totales!$N:$N, Aux_Totales!$F:$F, $F224, Aux_Totales!$A:$A, Aperturas!$A$2), 0))</f>
        <v/>
      </c>
      <c r="XCX224" s="21" t="str">
        <f>IF(XCX220 = "", "", IFERROR(XCX220 / SUMIFS(Aux_Totales!$N:$N, Aux_Totales!$F:$F, $F224, Aux_Totales!$A:$A, Aperturas!$A$2), 0))</f>
        <v/>
      </c>
      <c r="XCY224" s="21" t="str">
        <f>IF(XCY220 = "", "", IFERROR(XCY220 / SUMIFS(Aux_Totales!$N:$N, Aux_Totales!$F:$F, $F224, Aux_Totales!$A:$A, Aperturas!$A$2), 0))</f>
        <v/>
      </c>
      <c r="XCZ224" s="21" t="str">
        <f>IF(XCZ220 = "", "", IFERROR(XCZ220 / SUMIFS(Aux_Totales!$N:$N, Aux_Totales!$F:$F, $F224, Aux_Totales!$A:$A, Aperturas!$A$2), 0))</f>
        <v/>
      </c>
      <c r="XDA224" s="21" t="str">
        <f>IF(XDA220 = "", "", IFERROR(XDA220 / SUMIFS(Aux_Totales!$N:$N, Aux_Totales!$F:$F, $F224, Aux_Totales!$A:$A, Aperturas!$A$2), 0))</f>
        <v/>
      </c>
      <c r="XDB224" s="21" t="str">
        <f>IF(XDB220 = "", "", IFERROR(XDB220 / SUMIFS(Aux_Totales!$N:$N, Aux_Totales!$F:$F, $F224, Aux_Totales!$A:$A, Aperturas!$A$2), 0))</f>
        <v/>
      </c>
      <c r="XDC224" s="21" t="str">
        <f>IF(XDC220 = "", "", IFERROR(XDC220 / SUMIFS(Aux_Totales!$N:$N, Aux_Totales!$F:$F, $F224, Aux_Totales!$A:$A, Aperturas!$A$2), 0))</f>
        <v/>
      </c>
      <c r="XDD224" s="21" t="str">
        <f>IF(XDD220 = "", "", IFERROR(XDD220 / SUMIFS(Aux_Totales!$N:$N, Aux_Totales!$F:$F, $F224, Aux_Totales!$A:$A, Aperturas!$A$2), 0))</f>
        <v/>
      </c>
      <c r="XDE224" s="21" t="str">
        <f>IF(XDE220 = "", "", IFERROR(XDE220 / SUMIFS(Aux_Totales!$N:$N, Aux_Totales!$F:$F, $F224, Aux_Totales!$A:$A, Aperturas!$A$2), 0))</f>
        <v/>
      </c>
      <c r="XDF224" s="21" t="str">
        <f>IF(XDF220 = "", "", IFERROR(XDF220 / SUMIFS(Aux_Totales!$N:$N, Aux_Totales!$F:$F, $F224, Aux_Totales!$A:$A, Aperturas!$A$2), 0))</f>
        <v/>
      </c>
      <c r="XDG224" s="21" t="str">
        <f>IF(XDG220 = "", "", IFERROR(XDG220 / SUMIFS(Aux_Totales!$N:$N, Aux_Totales!$F:$F, $F224, Aux_Totales!$A:$A, Aperturas!$A$2), 0))</f>
        <v/>
      </c>
      <c r="XDH224" s="21" t="str">
        <f>IF(XDH220 = "", "", IFERROR(XDH220 / SUMIFS(Aux_Totales!$N:$N, Aux_Totales!$F:$F, $F224, Aux_Totales!$A:$A, Aperturas!$A$2), 0))</f>
        <v/>
      </c>
      <c r="XDI224" s="21" t="str">
        <f>IF(XDI220 = "", "", IFERROR(XDI220 / SUMIFS(Aux_Totales!$N:$N, Aux_Totales!$F:$F, $F224, Aux_Totales!$A:$A, Aperturas!$A$2), 0))</f>
        <v/>
      </c>
      <c r="XDJ224" s="21" t="str">
        <f>IF(XDJ220 = "", "", IFERROR(XDJ220 / SUMIFS(Aux_Totales!$N:$N, Aux_Totales!$F:$F, $F224, Aux_Totales!$A:$A, Aperturas!$A$2), 0))</f>
        <v/>
      </c>
      <c r="XDK224" s="21" t="str">
        <f>IF(XDK220 = "", "", IFERROR(XDK220 / SUMIFS(Aux_Totales!$N:$N, Aux_Totales!$F:$F, $F224, Aux_Totales!$A:$A, Aperturas!$A$2), 0))</f>
        <v/>
      </c>
      <c r="XDL224" s="21" t="str">
        <f>IF(XDL220 = "", "", IFERROR(XDL220 / SUMIFS(Aux_Totales!$N:$N, Aux_Totales!$F:$F, $F224, Aux_Totales!$A:$A, Aperturas!$A$2), 0))</f>
        <v/>
      </c>
      <c r="XDM224" s="21" t="str">
        <f>IF(XDM220 = "", "", IFERROR(XDM220 / SUMIFS(Aux_Totales!$N:$N, Aux_Totales!$F:$F, $F224, Aux_Totales!$A:$A, Aperturas!$A$2), 0))</f>
        <v/>
      </c>
      <c r="XDN224" s="21" t="str">
        <f>IF(XDN220 = "", "", IFERROR(XDN220 / SUMIFS(Aux_Totales!$N:$N, Aux_Totales!$F:$F, $F224, Aux_Totales!$A:$A, Aperturas!$A$2), 0))</f>
        <v/>
      </c>
      <c r="XDO224" s="21" t="str">
        <f>IF(XDO220 = "", "", IFERROR(XDO220 / SUMIFS(Aux_Totales!$N:$N, Aux_Totales!$F:$F, $F224, Aux_Totales!$A:$A, Aperturas!$A$2), 0))</f>
        <v/>
      </c>
      <c r="XDP224" s="21" t="str">
        <f>IF(XDP220 = "", "", IFERROR(XDP220 / SUMIFS(Aux_Totales!$N:$N, Aux_Totales!$F:$F, $F224, Aux_Totales!$A:$A, Aperturas!$A$2), 0))</f>
        <v/>
      </c>
      <c r="XDQ224" s="21" t="str">
        <f>IF(XDQ220 = "", "", IFERROR(XDQ220 / SUMIFS(Aux_Totales!$N:$N, Aux_Totales!$F:$F, $F224, Aux_Totales!$A:$A, Aperturas!$A$2), 0))</f>
        <v/>
      </c>
      <c r="XDR224" s="21" t="str">
        <f>IF(XDR220 = "", "", IFERROR(XDR220 / SUMIFS(Aux_Totales!$N:$N, Aux_Totales!$F:$F, $F224, Aux_Totales!$A:$A, Aperturas!$A$2), 0))</f>
        <v/>
      </c>
      <c r="XDS224" s="21" t="str">
        <f>IF(XDS220 = "", "", IFERROR(XDS220 / SUMIFS(Aux_Totales!$N:$N, Aux_Totales!$F:$F, $F224, Aux_Totales!$A:$A, Aperturas!$A$2), 0))</f>
        <v/>
      </c>
      <c r="XDT224" s="21" t="str">
        <f>IF(XDT220 = "", "", IFERROR(XDT220 / SUMIFS(Aux_Totales!$N:$N, Aux_Totales!$F:$F, $F224, Aux_Totales!$A:$A, Aperturas!$A$2), 0))</f>
        <v/>
      </c>
      <c r="XDU224" s="21" t="str">
        <f>IF(XDU220 = "", "", IFERROR(XDU220 / SUMIFS(Aux_Totales!$N:$N, Aux_Totales!$F:$F, $F224, Aux_Totales!$A:$A, Aperturas!$A$2), 0))</f>
        <v/>
      </c>
      <c r="XDV224" s="21" t="str">
        <f>IF(XDV220 = "", "", IFERROR(XDV220 / SUMIFS(Aux_Totales!$N:$N, Aux_Totales!$F:$F, $F224, Aux_Totales!$A:$A, Aperturas!$A$2), 0))</f>
        <v/>
      </c>
      <c r="XDW224" s="21" t="str">
        <f>IF(XDW220 = "", "", IFERROR(XDW220 / SUMIFS(Aux_Totales!$N:$N, Aux_Totales!$F:$F, $F224, Aux_Totales!$A:$A, Aperturas!$A$2), 0))</f>
        <v/>
      </c>
      <c r="XDX224" s="21" t="str">
        <f>IF(XDX220 = "", "", IFERROR(XDX220 / SUMIFS(Aux_Totales!$N:$N, Aux_Totales!$F:$F, $F224, Aux_Totales!$A:$A, Aperturas!$A$2), 0))</f>
        <v/>
      </c>
      <c r="XDY224" s="21" t="str">
        <f>IF(XDY220 = "", "", IFERROR(XDY220 / SUMIFS(Aux_Totales!$N:$N, Aux_Totales!$F:$F, $F224, Aux_Totales!$A:$A, Aperturas!$A$2), 0))</f>
        <v/>
      </c>
      <c r="XDZ224" s="21" t="str">
        <f>IF(XDZ220 = "", "", IFERROR(XDZ220 / SUMIFS(Aux_Totales!$N:$N, Aux_Totales!$F:$F, $F224, Aux_Totales!$A:$A, Aperturas!$A$2), 0))</f>
        <v/>
      </c>
      <c r="XEA224" s="21" t="str">
        <f>IF(XEA220 = "", "", IFERROR(XEA220 / SUMIFS(Aux_Totales!$N:$N, Aux_Totales!$F:$F, $F224, Aux_Totales!$A:$A, Aperturas!$A$2), 0))</f>
        <v/>
      </c>
      <c r="XEB224" s="21" t="str">
        <f>IF(XEB220 = "", "", IFERROR(XEB220 / SUMIFS(Aux_Totales!$N:$N, Aux_Totales!$F:$F, $F224, Aux_Totales!$A:$A, Aperturas!$A$2), 0))</f>
        <v/>
      </c>
      <c r="XEC224" s="21" t="str">
        <f>IF(XEC220 = "", "", IFERROR(XEC220 / SUMIFS(Aux_Totales!$N:$N, Aux_Totales!$F:$F, $F224, Aux_Totales!$A:$A, Aperturas!$A$2), 0))</f>
        <v/>
      </c>
      <c r="XED224" s="21" t="str">
        <f>IF(XED220 = "", "", IFERROR(XED220 / SUMIFS(Aux_Totales!$N:$N, Aux_Totales!$F:$F, $F224, Aux_Totales!$A:$A, Aperturas!$A$2), 0))</f>
        <v/>
      </c>
      <c r="XEE224" s="21" t="str">
        <f>IF(XEE220 = "", "", IFERROR(XEE220 / SUMIFS(Aux_Totales!$N:$N, Aux_Totales!$F:$F, $F224, Aux_Totales!$A:$A, Aperturas!$A$2), 0))</f>
        <v/>
      </c>
      <c r="XEF224" s="21" t="str">
        <f>IF(XEF220 = "", "", IFERROR(XEF220 / SUMIFS(Aux_Totales!$N:$N, Aux_Totales!$F:$F, $F224, Aux_Totales!$A:$A, Aperturas!$A$2), 0))</f>
        <v/>
      </c>
      <c r="XEG224" s="21" t="str">
        <f>IF(XEG220 = "", "", IFERROR(XEG220 / SUMIFS(Aux_Totales!$N:$N, Aux_Totales!$F:$F, $F224, Aux_Totales!$A:$A, Aperturas!$A$2), 0))</f>
        <v/>
      </c>
      <c r="XEH224" s="21" t="str">
        <f>IF(XEH220 = "", "", IFERROR(XEH220 / SUMIFS(Aux_Totales!$N:$N, Aux_Totales!$F:$F, $F224, Aux_Totales!$A:$A, Aperturas!$A$2), 0))</f>
        <v/>
      </c>
      <c r="XEI224" s="21" t="str">
        <f>IF(XEI220 = "", "", IFERROR(XEI220 / SUMIFS(Aux_Totales!$N:$N, Aux_Totales!$F:$F, $F224, Aux_Totales!$A:$A, Aperturas!$A$2), 0))</f>
        <v/>
      </c>
      <c r="XEJ224" s="21" t="str">
        <f>IF(XEJ220 = "", "", IFERROR(XEJ220 / SUMIFS(Aux_Totales!$N:$N, Aux_Totales!$F:$F, $F224, Aux_Totales!$A:$A, Aperturas!$A$2), 0))</f>
        <v/>
      </c>
      <c r="XEK224" s="21" t="str">
        <f>IF(XEK220 = "", "", IFERROR(XEK220 / SUMIFS(Aux_Totales!$N:$N, Aux_Totales!$F:$F, $F224, Aux_Totales!$A:$A, Aperturas!$A$2), 0))</f>
        <v/>
      </c>
      <c r="XEL224" s="21" t="str">
        <f>IF(XEL220 = "", "", IFERROR(XEL220 / SUMIFS(Aux_Totales!$N:$N, Aux_Totales!$F:$F, $F224, Aux_Totales!$A:$A, Aperturas!$A$2), 0))</f>
        <v/>
      </c>
      <c r="XEM224" s="21" t="str">
        <f>IF(XEM220 = "", "", IFERROR(XEM220 / SUMIFS(Aux_Totales!$N:$N, Aux_Totales!$F:$F, $F224, Aux_Totales!$A:$A, Aperturas!$A$2), 0))</f>
        <v/>
      </c>
      <c r="XEN224" s="21" t="str">
        <f>IF(XEN220 = "", "", IFERROR(XEN220 / SUMIFS(Aux_Totales!$N:$N, Aux_Totales!$F:$F, $F224, Aux_Totales!$A:$A, Aperturas!$A$2), 0))</f>
        <v/>
      </c>
      <c r="XEO224" s="21" t="str">
        <f>IF(XEO220 = "", "", IFERROR(XEO220 / SUMIFS(Aux_Totales!$N:$N, Aux_Totales!$F:$F, $F224, Aux_Totales!$A:$A, Aperturas!$A$2), 0))</f>
        <v/>
      </c>
      <c r="XEP224" s="21" t="str">
        <f>IF(XEP220 = "", "", IFERROR(XEP220 / SUMIFS(Aux_Totales!$N:$N, Aux_Totales!$F:$F, $F224, Aux_Totales!$A:$A, Aperturas!$A$2), 0))</f>
        <v/>
      </c>
      <c r="XEQ224" s="21" t="str">
        <f>IF(XEQ220 = "", "", IFERROR(XEQ220 / SUMIFS(Aux_Totales!$N:$N, Aux_Totales!$F:$F, $F224, Aux_Totales!$A:$A, Aperturas!$A$2), 0))</f>
        <v/>
      </c>
      <c r="XER224" s="21" t="str">
        <f>IF(XER220 = "", "", IFERROR(XER220 / SUMIFS(Aux_Totales!$N:$N, Aux_Totales!$F:$F, $F224, Aux_Totales!$A:$A, Aperturas!$A$2), 0))</f>
        <v/>
      </c>
      <c r="XES224" s="21" t="str">
        <f>IF(XES220 = "", "", IFERROR(XES220 / SUMIFS(Aux_Totales!$N:$N, Aux_Totales!$F:$F, $F224, Aux_Totales!$A:$A, Aperturas!$A$2), 0))</f>
        <v/>
      </c>
      <c r="XET224" s="21" t="str">
        <f>IF(XET220 = "", "", IFERROR(XET220 / SUMIFS(Aux_Totales!$N:$N, Aux_Totales!$F:$F, $F224, Aux_Totales!$A:$A, Aperturas!$A$2), 0))</f>
        <v/>
      </c>
      <c r="XEU224" s="21" t="str">
        <f>IF(XEU220 = "", "", IFERROR(XEU220 / SUMIFS(Aux_Totales!$N:$N, Aux_Totales!$F:$F, $F224, Aux_Totales!$A:$A, Aperturas!$A$2), 0))</f>
        <v/>
      </c>
      <c r="XEV224" s="21" t="str">
        <f>IF(XEV220 = "", "", IFERROR(XEV220 / SUMIFS(Aux_Totales!$N:$N, Aux_Totales!$F:$F, $F224, Aux_Totales!$A:$A, Aperturas!$A$2), 0))</f>
        <v/>
      </c>
      <c r="XEW224" s="21" t="str">
        <f>IF(XEW220 = "", "", IFERROR(XEW220 / SUMIFS(Aux_Totales!$N:$N, Aux_Totales!$F:$F, $F224, Aux_Totales!$A:$A, Aperturas!$A$2), 0))</f>
        <v/>
      </c>
      <c r="XEX224" s="21" t="str">
        <f>IF(XEX220 = "", "", IFERROR(XEX220 / SUMIFS(Aux_Totales!$N:$N, Aux_Totales!$F:$F, $F224, Aux_Totales!$A:$A, Aperturas!$A$2), 0))</f>
        <v/>
      </c>
      <c r="XEY224" s="21" t="str">
        <f>IF(XEY220 = "", "", IFERROR(XEY220 / SUMIFS(Aux_Totales!$N:$N, Aux_Totales!$F:$F, $F224, Aux_Totales!$A:$A, Aperturas!$A$2), 0))</f>
        <v/>
      </c>
      <c r="XEZ224" s="21" t="str">
        <f>IF(XEZ220 = "", "", IFERROR(XEZ220 / SUMIFS(Aux_Totales!$N:$N, Aux_Totales!$F:$F, $F224, Aux_Totales!$A:$A, Aperturas!$A$2), 0))</f>
        <v/>
      </c>
      <c r="XFA224" s="21" t="str">
        <f>IF(XFA220 = "", "", IFERROR(XFA220 / SUMIFS(Aux_Totales!$N:$N, Aux_Totales!$F:$F, $F224, Aux_Totales!$A:$A, Aperturas!$A$2), 0))</f>
        <v/>
      </c>
      <c r="XFB224" s="21" t="str">
        <f>IF(XFB220 = "", "", IFERROR(XFB220 / SUMIFS(Aux_Totales!$N:$N, Aux_Totales!$F:$F, $F224, Aux_Totales!$A:$A, Aperturas!$A$2), 0))</f>
        <v/>
      </c>
      <c r="XFC224" s="21" t="str">
        <f>IF(XFC220 = "", "", IFERROR(XFC220 / SUMIFS(Aux_Totales!$N:$N, Aux_Totales!$F:$F, $F224, Aux_Totales!$A:$A, Aperturas!$A$2), 0))</f>
        <v/>
      </c>
      <c r="XFD224" s="21" t="str">
        <f>IF(XFD220 = "", "", IFERROR(XFD220 / SUMIFS(Aux_Totales!$N:$N, Aux_Totales!$F:$F, $F224, Aux_Totales!$A:$A, Aperturas!$A$2), 0))</f>
        <v/>
      </c>
    </row>
    <row r="225" spans="1:5" x14ac:dyDescent="0.2">
      <c r="A225">
        <v>201612</v>
      </c>
      <c r="B225" s="32">
        <f>IF($C$4 = "Severidad", IFERROR(SUMIFS(Aux_Totales!$K:$K, Aux_Totales!$F:$F, $A225, Aux_Totales!$A:$A, Aperturas!$A$2) / SUMIFS(Aux_Totales!$N:$N, Aux_Totales!$F:$F, $A225, Aux_Totales!$A:$A, Aperturas!$A$2), 0), IFERROR(B179 / SUMIFS(Aux_Totales!$K:$K, Aux_Totales!$F:$F, $A225, Aux_Totales!$A:$A, Aperturas!$A$2), 0))</f>
        <v>5.816757392954644E-4</v>
      </c>
      <c r="C225" s="32">
        <f>IF($C$4 = "Severidad", IFERROR(SUMIFS(Aux_Totales!$L:$L, Aux_Totales!$F:$F, $A225, Aux_Totales!$A:$A, Aperturas!$A$2) / SUMIFS(Aux_Totales!$N:$N, Aux_Totales!$F:$F, $A225, Aux_Totales!$A:$A, Aperturas!$A$2), 0), IFERROR(C179 / SUMIFS(Aux_Totales!$L:$L, Aux_Totales!$F:$F, $A225, Aux_Totales!$A:$A, Aperturas!$A$2), 0))</f>
        <v>5.88439410682621E-4</v>
      </c>
      <c r="D225" s="33">
        <f>IF( $C$4 = "Severidad", IFERROR(SUMIFS(Aux_Anterior!$S:$S, Aux_Anterior!$F:$F, $A225, Aux_Anterior!$A:$A, Aperturas!$A$2, Aux_Anterior!$AB:$AB, 202404), 0), IFERROR(SUMIFS(Aux_Anterior!$U:$U, Aux_Anterior!$F:$F, $A225, Aux_Anterior!$A:$A, Aperturas!$A$2, Aux_Anterior!$AB:$AB, 202404), 0))</f>
        <v>0</v>
      </c>
      <c r="E225" s="36"/>
    </row>
    <row r="226" spans="1:5" x14ac:dyDescent="0.2">
      <c r="A226">
        <v>201703</v>
      </c>
      <c r="B226" s="32">
        <f>IF($C$4 = "Severidad", IFERROR(SUMIFS(Aux_Totales!$K:$K, Aux_Totales!$F:$F, $A226, Aux_Totales!$A:$A, Aperturas!$A$2) / SUMIFS(Aux_Totales!$N:$N, Aux_Totales!$F:$F, $A226, Aux_Totales!$A:$A, Aperturas!$A$2), 0), IFERROR(B180 / SUMIFS(Aux_Totales!$K:$K, Aux_Totales!$F:$F, $A226, Aux_Totales!$A:$A, Aperturas!$A$2), 0))</f>
        <v>6.3732162425877428E-4</v>
      </c>
      <c r="C226" s="32">
        <f>IF($C$4 = "Severidad", IFERROR(SUMIFS(Aux_Totales!$L:$L, Aux_Totales!$F:$F, $A226, Aux_Totales!$A:$A, Aperturas!$A$2) / SUMIFS(Aux_Totales!$N:$N, Aux_Totales!$F:$F, $A226, Aux_Totales!$A:$A, Aperturas!$A$2), 0), IFERROR(C180 / SUMIFS(Aux_Totales!$L:$L, Aux_Totales!$F:$F, $A226, Aux_Totales!$A:$A, Aperturas!$A$2), 0))</f>
        <v>6.3732162425877428E-4</v>
      </c>
      <c r="D226" s="33">
        <f>IF( $C$4 = "Severidad", IFERROR(SUMIFS(Aux_Anterior!$S:$S, Aux_Anterior!$F:$F, $A226, Aux_Anterior!$A:$A, Aperturas!$A$2, Aux_Anterior!$AB:$AB, 202404), 0), IFERROR(SUMIFS(Aux_Anterior!$U:$U, Aux_Anterior!$F:$F, $A226, Aux_Anterior!$A:$A, Aperturas!$A$2, Aux_Anterior!$AB:$AB, 202404), 0))</f>
        <v>0</v>
      </c>
      <c r="E226" s="36"/>
    </row>
    <row r="227" spans="1:5" x14ac:dyDescent="0.2">
      <c r="A227">
        <v>201706</v>
      </c>
      <c r="B227" s="32">
        <f>IF($C$4 = "Severidad", IFERROR(SUMIFS(Aux_Totales!$K:$K, Aux_Totales!$F:$F, $A227, Aux_Totales!$A:$A, Aperturas!$A$2) / SUMIFS(Aux_Totales!$N:$N, Aux_Totales!$F:$F, $A227, Aux_Totales!$A:$A, Aperturas!$A$2), 0), IFERROR(B181 / SUMIFS(Aux_Totales!$K:$K, Aux_Totales!$F:$F, $A227, Aux_Totales!$A:$A, Aperturas!$A$2), 0))</f>
        <v>5.3478444478450053E-4</v>
      </c>
      <c r="C227" s="32">
        <f>IF($C$4 = "Severidad", IFERROR(SUMIFS(Aux_Totales!$L:$L, Aux_Totales!$F:$F, $A227, Aux_Totales!$A:$A, Aperturas!$A$2) / SUMIFS(Aux_Totales!$N:$N, Aux_Totales!$F:$F, $A227, Aux_Totales!$A:$A, Aperturas!$A$2), 0), IFERROR(C181 / SUMIFS(Aux_Totales!$L:$L, Aux_Totales!$F:$F, $A227, Aux_Totales!$A:$A, Aperturas!$A$2), 0))</f>
        <v>5.3478444478450053E-4</v>
      </c>
      <c r="D227" s="33">
        <f>IF( $C$4 = "Severidad", IFERROR(SUMIFS(Aux_Anterior!$S:$S, Aux_Anterior!$F:$F, $A227, Aux_Anterior!$A:$A, Aperturas!$A$2, Aux_Anterior!$AB:$AB, 202404), 0), IFERROR(SUMIFS(Aux_Anterior!$U:$U, Aux_Anterior!$F:$F, $A227, Aux_Anterior!$A:$A, Aperturas!$A$2, Aux_Anterior!$AB:$AB, 202404), 0))</f>
        <v>0</v>
      </c>
      <c r="E227" s="36"/>
    </row>
    <row r="228" spans="1:5" x14ac:dyDescent="0.2">
      <c r="A228">
        <v>201709</v>
      </c>
      <c r="B228" s="32">
        <f>IF($C$4 = "Severidad", IFERROR(SUMIFS(Aux_Totales!$K:$K, Aux_Totales!$F:$F, $A228, Aux_Totales!$A:$A, Aperturas!$A$2) / SUMIFS(Aux_Totales!$N:$N, Aux_Totales!$F:$F, $A228, Aux_Totales!$A:$A, Aperturas!$A$2), 0), IFERROR(B182 / SUMIFS(Aux_Totales!$K:$K, Aux_Totales!$F:$F, $A228, Aux_Totales!$A:$A, Aperturas!$A$2), 0))</f>
        <v>5.7541160008032783E-4</v>
      </c>
      <c r="C228" s="32">
        <f>IF($C$4 = "Severidad", IFERROR(SUMIFS(Aux_Totales!$L:$L, Aux_Totales!$F:$F, $A228, Aux_Totales!$A:$A, Aperturas!$A$2) / SUMIFS(Aux_Totales!$N:$N, Aux_Totales!$F:$F, $A228, Aux_Totales!$A:$A, Aperturas!$A$2), 0), IFERROR(C182 / SUMIFS(Aux_Totales!$L:$L, Aux_Totales!$F:$F, $A228, Aux_Totales!$A:$A, Aperturas!$A$2), 0))</f>
        <v>5.7541160008032783E-4</v>
      </c>
      <c r="D228" s="33">
        <f>IF( $C$4 = "Severidad", IFERROR(SUMIFS(Aux_Anterior!$S:$S, Aux_Anterior!$F:$F, $A228, Aux_Anterior!$A:$A, Aperturas!$A$2, Aux_Anterior!$AB:$AB, 202404), 0), IFERROR(SUMIFS(Aux_Anterior!$U:$U, Aux_Anterior!$F:$F, $A228, Aux_Anterior!$A:$A, Aperturas!$A$2, Aux_Anterior!$AB:$AB, 202404), 0))</f>
        <v>0</v>
      </c>
      <c r="E228" s="36"/>
    </row>
    <row r="229" spans="1:5" x14ac:dyDescent="0.2">
      <c r="A229">
        <v>201712</v>
      </c>
      <c r="B229" s="32">
        <f>IF($C$4 = "Severidad", IFERROR(SUMIFS(Aux_Totales!$K:$K, Aux_Totales!$F:$F, $A229, Aux_Totales!$A:$A, Aperturas!$A$2) / SUMIFS(Aux_Totales!$N:$N, Aux_Totales!$F:$F, $A229, Aux_Totales!$A:$A, Aperturas!$A$2), 0), IFERROR(B183 / SUMIFS(Aux_Totales!$K:$K, Aux_Totales!$F:$F, $A229, Aux_Totales!$A:$A, Aperturas!$A$2), 0))</f>
        <v>5.8417627894011108E-4</v>
      </c>
      <c r="C229" s="32">
        <f>IF($C$4 = "Severidad", IFERROR(SUMIFS(Aux_Totales!$L:$L, Aux_Totales!$F:$F, $A229, Aux_Totales!$A:$A, Aperturas!$A$2) / SUMIFS(Aux_Totales!$N:$N, Aux_Totales!$F:$F, $A229, Aux_Totales!$A:$A, Aperturas!$A$2), 0), IFERROR(C183 / SUMIFS(Aux_Totales!$L:$L, Aux_Totales!$F:$F, $A229, Aux_Totales!$A:$A, Aperturas!$A$2), 0))</f>
        <v>5.8417627894011108E-4</v>
      </c>
      <c r="D229" s="33">
        <f>IF( $C$4 = "Severidad", IFERROR(SUMIFS(Aux_Anterior!$S:$S, Aux_Anterior!$F:$F, $A229, Aux_Anterior!$A:$A, Aperturas!$A$2, Aux_Anterior!$AB:$AB, 202404), 0), IFERROR(SUMIFS(Aux_Anterior!$U:$U, Aux_Anterior!$F:$F, $A229, Aux_Anterior!$A:$A, Aperturas!$A$2, Aux_Anterior!$AB:$AB, 202404), 0))</f>
        <v>0</v>
      </c>
      <c r="E229" s="36"/>
    </row>
    <row r="230" spans="1:5" x14ac:dyDescent="0.2">
      <c r="A230">
        <v>201803</v>
      </c>
      <c r="B230" s="32">
        <f>IF($C$4 = "Severidad", IFERROR(SUMIFS(Aux_Totales!$K:$K, Aux_Totales!$F:$F, $A230, Aux_Totales!$A:$A, Aperturas!$A$2) / SUMIFS(Aux_Totales!$N:$N, Aux_Totales!$F:$F, $A230, Aux_Totales!$A:$A, Aperturas!$A$2), 0), IFERROR(B184 / SUMIFS(Aux_Totales!$K:$K, Aux_Totales!$F:$F, $A230, Aux_Totales!$A:$A, Aperturas!$A$2), 0))</f>
        <v>6.9925656688568411E-4</v>
      </c>
      <c r="C230" s="32">
        <f>IF($C$4 = "Severidad", IFERROR(SUMIFS(Aux_Totales!$L:$L, Aux_Totales!$F:$F, $A230, Aux_Totales!$A:$A, Aperturas!$A$2) / SUMIFS(Aux_Totales!$N:$N, Aux_Totales!$F:$F, $A230, Aux_Totales!$A:$A, Aperturas!$A$2), 0), IFERROR(C184 / SUMIFS(Aux_Totales!$L:$L, Aux_Totales!$F:$F, $A230, Aux_Totales!$A:$A, Aperturas!$A$2), 0))</f>
        <v>7.0498817808966512E-4</v>
      </c>
      <c r="D230" s="33">
        <f>IF( $C$4 = "Severidad", IFERROR(SUMIFS(Aux_Anterior!$S:$S, Aux_Anterior!$F:$F, $A230, Aux_Anterior!$A:$A, Aperturas!$A$2, Aux_Anterior!$AB:$AB, 202404), 0), IFERROR(SUMIFS(Aux_Anterior!$U:$U, Aux_Anterior!$F:$F, $A230, Aux_Anterior!$A:$A, Aperturas!$A$2, Aux_Anterior!$AB:$AB, 202404), 0))</f>
        <v>0</v>
      </c>
      <c r="E230" s="36"/>
    </row>
    <row r="231" spans="1:5" x14ac:dyDescent="0.2">
      <c r="A231">
        <v>201806</v>
      </c>
      <c r="B231" s="32">
        <f>IF($C$4 = "Severidad", IFERROR(SUMIFS(Aux_Totales!$K:$K, Aux_Totales!$F:$F, $A231, Aux_Totales!$A:$A, Aperturas!$A$2) / SUMIFS(Aux_Totales!$N:$N, Aux_Totales!$F:$F, $A231, Aux_Totales!$A:$A, Aperturas!$A$2), 0), IFERROR(B185 / SUMIFS(Aux_Totales!$K:$K, Aux_Totales!$F:$F, $A231, Aux_Totales!$A:$A, Aperturas!$A$2), 0))</f>
        <v>6.850435550720263E-4</v>
      </c>
      <c r="C231" s="32">
        <f>IF($C$4 = "Severidad", IFERROR(SUMIFS(Aux_Totales!$L:$L, Aux_Totales!$F:$F, $A231, Aux_Totales!$A:$A, Aperturas!$A$2) / SUMIFS(Aux_Totales!$N:$N, Aux_Totales!$F:$F, $A231, Aux_Totales!$A:$A, Aperturas!$A$2), 0), IFERROR(C185 / SUMIFS(Aux_Totales!$L:$L, Aux_Totales!$F:$F, $A231, Aux_Totales!$A:$A, Aperturas!$A$2), 0))</f>
        <v>6.850435550720263E-4</v>
      </c>
      <c r="D231" s="33">
        <f>IF( $C$4 = "Severidad", IFERROR(SUMIFS(Aux_Anterior!$S:$S, Aux_Anterior!$F:$F, $A231, Aux_Anterior!$A:$A, Aperturas!$A$2, Aux_Anterior!$AB:$AB, 202404), 0), IFERROR(SUMIFS(Aux_Anterior!$U:$U, Aux_Anterior!$F:$F, $A231, Aux_Anterior!$A:$A, Aperturas!$A$2, Aux_Anterior!$AB:$AB, 202404), 0))</f>
        <v>0</v>
      </c>
      <c r="E231" s="36"/>
    </row>
    <row r="232" spans="1:5" x14ac:dyDescent="0.2">
      <c r="A232">
        <v>201809</v>
      </c>
      <c r="B232" s="32">
        <f>IF($C$4 = "Severidad", IFERROR(SUMIFS(Aux_Totales!$K:$K, Aux_Totales!$F:$F, $A232, Aux_Totales!$A:$A, Aperturas!$A$2) / SUMIFS(Aux_Totales!$N:$N, Aux_Totales!$F:$F, $A232, Aux_Totales!$A:$A, Aperturas!$A$2), 0), IFERROR(B186 / SUMIFS(Aux_Totales!$K:$K, Aux_Totales!$F:$F, $A232, Aux_Totales!$A:$A, Aperturas!$A$2), 0))</f>
        <v>6.7641991554175595E-4</v>
      </c>
      <c r="C232" s="32">
        <f>IF($C$4 = "Severidad", IFERROR(SUMIFS(Aux_Totales!$L:$L, Aux_Totales!$F:$F, $A232, Aux_Totales!$A:$A, Aperturas!$A$2) / SUMIFS(Aux_Totales!$N:$N, Aux_Totales!$F:$F, $A232, Aux_Totales!$A:$A, Aperturas!$A$2), 0), IFERROR(C186 / SUMIFS(Aux_Totales!$L:$L, Aux_Totales!$F:$F, $A232, Aux_Totales!$A:$A, Aperturas!$A$2), 0))</f>
        <v>6.7641991554175595E-4</v>
      </c>
      <c r="D232" s="33">
        <f>IF( $C$4 = "Severidad", IFERROR(SUMIFS(Aux_Anterior!$S:$S, Aux_Anterior!$F:$F, $A232, Aux_Anterior!$A:$A, Aperturas!$A$2, Aux_Anterior!$AB:$AB, 202404), 0), IFERROR(SUMIFS(Aux_Anterior!$U:$U, Aux_Anterior!$F:$F, $A232, Aux_Anterior!$A:$A, Aperturas!$A$2, Aux_Anterior!$AB:$AB, 202404), 0))</f>
        <v>0</v>
      </c>
      <c r="E232" s="36"/>
    </row>
    <row r="233" spans="1:5" x14ac:dyDescent="0.2">
      <c r="A233">
        <v>201812</v>
      </c>
      <c r="B233" s="32">
        <f>IF($C$4 = "Severidad", IFERROR(SUMIFS(Aux_Totales!$K:$K, Aux_Totales!$F:$F, $A233, Aux_Totales!$A:$A, Aperturas!$A$2) / SUMIFS(Aux_Totales!$N:$N, Aux_Totales!$F:$F, $A233, Aux_Totales!$A:$A, Aperturas!$A$2), 0), IFERROR(B187 / SUMIFS(Aux_Totales!$K:$K, Aux_Totales!$F:$F, $A233, Aux_Totales!$A:$A, Aperturas!$A$2), 0))</f>
        <v>6.1981233804105052E-4</v>
      </c>
      <c r="C233" s="32">
        <f>IF($C$4 = "Severidad", IFERROR(SUMIFS(Aux_Totales!$L:$L, Aux_Totales!$F:$F, $A233, Aux_Totales!$A:$A, Aperturas!$A$2) / SUMIFS(Aux_Totales!$N:$N, Aux_Totales!$F:$F, $A233, Aux_Totales!$A:$A, Aperturas!$A$2), 0), IFERROR(C187 / SUMIFS(Aux_Totales!$L:$L, Aux_Totales!$F:$F, $A233, Aux_Totales!$A:$A, Aperturas!$A$2), 0))</f>
        <v>6.1981233804105052E-4</v>
      </c>
      <c r="D233" s="33">
        <f>IF( $C$4 = "Severidad", IFERROR(SUMIFS(Aux_Anterior!$S:$S, Aux_Anterior!$F:$F, $A233, Aux_Anterior!$A:$A, Aperturas!$A$2, Aux_Anterior!$AB:$AB, 202404), 0), IFERROR(SUMIFS(Aux_Anterior!$U:$U, Aux_Anterior!$F:$F, $A233, Aux_Anterior!$A:$A, Aperturas!$A$2, Aux_Anterior!$AB:$AB, 202404), 0))</f>
        <v>0</v>
      </c>
      <c r="E233" s="36"/>
    </row>
    <row r="234" spans="1:5" x14ac:dyDescent="0.2">
      <c r="A234">
        <v>201903</v>
      </c>
      <c r="B234" s="32">
        <f>IF($C$4 = "Severidad", IFERROR(SUMIFS(Aux_Totales!$K:$K, Aux_Totales!$F:$F, $A234, Aux_Totales!$A:$A, Aperturas!$A$2) / SUMIFS(Aux_Totales!$N:$N, Aux_Totales!$F:$F, $A234, Aux_Totales!$A:$A, Aperturas!$A$2), 0), IFERROR(B188 / SUMIFS(Aux_Totales!$K:$K, Aux_Totales!$F:$F, $A234, Aux_Totales!$A:$A, Aperturas!$A$2), 0))</f>
        <v>6.0437724279771273E-4</v>
      </c>
      <c r="C234" s="32">
        <f>IF($C$4 = "Severidad", IFERROR(SUMIFS(Aux_Totales!$L:$L, Aux_Totales!$F:$F, $A234, Aux_Totales!$A:$A, Aperturas!$A$2) / SUMIFS(Aux_Totales!$N:$N, Aux_Totales!$F:$F, $A234, Aux_Totales!$A:$A, Aperturas!$A$2), 0), IFERROR(C188 / SUMIFS(Aux_Totales!$L:$L, Aux_Totales!$F:$F, $A234, Aux_Totales!$A:$A, Aperturas!$A$2), 0))</f>
        <v>6.0437724279771273E-4</v>
      </c>
      <c r="D234" s="33">
        <f>IF( $C$4 = "Severidad", IFERROR(SUMIFS(Aux_Anterior!$S:$S, Aux_Anterior!$F:$F, $A234, Aux_Anterior!$A:$A, Aperturas!$A$2, Aux_Anterior!$AB:$AB, 202404), 0), IFERROR(SUMIFS(Aux_Anterior!$U:$U, Aux_Anterior!$F:$F, $A234, Aux_Anterior!$A:$A, Aperturas!$A$2, Aux_Anterior!$AB:$AB, 202404), 0))</f>
        <v>0</v>
      </c>
      <c r="E234" s="36"/>
    </row>
    <row r="235" spans="1:5" x14ac:dyDescent="0.2">
      <c r="A235">
        <v>201906</v>
      </c>
      <c r="B235" s="32">
        <f>IF($C$4 = "Severidad", IFERROR(SUMIFS(Aux_Totales!$K:$K, Aux_Totales!$F:$F, $A235, Aux_Totales!$A:$A, Aperturas!$A$2) / SUMIFS(Aux_Totales!$N:$N, Aux_Totales!$F:$F, $A235, Aux_Totales!$A:$A, Aperturas!$A$2), 0), IFERROR(B189 / SUMIFS(Aux_Totales!$K:$K, Aux_Totales!$F:$F, $A235, Aux_Totales!$A:$A, Aperturas!$A$2), 0))</f>
        <v>5.1796144359045381E-4</v>
      </c>
      <c r="C235" s="32">
        <f>IF($C$4 = "Severidad", IFERROR(SUMIFS(Aux_Totales!$L:$L, Aux_Totales!$F:$F, $A235, Aux_Totales!$A:$A, Aperturas!$A$2) / SUMIFS(Aux_Totales!$N:$N, Aux_Totales!$F:$F, $A235, Aux_Totales!$A:$A, Aperturas!$A$2), 0), IFERROR(C189 / SUMIFS(Aux_Totales!$L:$L, Aux_Totales!$F:$F, $A235, Aux_Totales!$A:$A, Aperturas!$A$2), 0))</f>
        <v>5.1796144359045381E-4</v>
      </c>
      <c r="D235" s="33">
        <f>IF( $C$4 = "Severidad", IFERROR(SUMIFS(Aux_Anterior!$S:$S, Aux_Anterior!$F:$F, $A235, Aux_Anterior!$A:$A, Aperturas!$A$2, Aux_Anterior!$AB:$AB, 202404), 0), IFERROR(SUMIFS(Aux_Anterior!$U:$U, Aux_Anterior!$F:$F, $A235, Aux_Anterior!$A:$A, Aperturas!$A$2, Aux_Anterior!$AB:$AB, 202404), 0))</f>
        <v>0</v>
      </c>
      <c r="E235" s="36"/>
    </row>
    <row r="236" spans="1:5" x14ac:dyDescent="0.2">
      <c r="A236">
        <v>201909</v>
      </c>
      <c r="B236" s="32">
        <f>IF($C$4 = "Severidad", IFERROR(SUMIFS(Aux_Totales!$K:$K, Aux_Totales!$F:$F, $A236, Aux_Totales!$A:$A, Aperturas!$A$2) / SUMIFS(Aux_Totales!$N:$N, Aux_Totales!$F:$F, $A236, Aux_Totales!$A:$A, Aperturas!$A$2), 0), IFERROR(B190 / SUMIFS(Aux_Totales!$K:$K, Aux_Totales!$F:$F, $A236, Aux_Totales!$A:$A, Aperturas!$A$2), 0))</f>
        <v>6.0047664555961809E-4</v>
      </c>
      <c r="C236" s="32">
        <f>IF($C$4 = "Severidad", IFERROR(SUMIFS(Aux_Totales!$L:$L, Aux_Totales!$F:$F, $A236, Aux_Totales!$A:$A, Aperturas!$A$2) / SUMIFS(Aux_Totales!$N:$N, Aux_Totales!$F:$F, $A236, Aux_Totales!$A:$A, Aperturas!$A$2), 0), IFERROR(C190 / SUMIFS(Aux_Totales!$L:$L, Aux_Totales!$F:$F, $A236, Aux_Totales!$A:$A, Aperturas!$A$2), 0))</f>
        <v>6.0047664555961809E-4</v>
      </c>
      <c r="D236" s="33">
        <f>IF( $C$4 = "Severidad", IFERROR(SUMIFS(Aux_Anterior!$S:$S, Aux_Anterior!$F:$F, $A236, Aux_Anterior!$A:$A, Aperturas!$A$2, Aux_Anterior!$AB:$AB, 202404), 0), IFERROR(SUMIFS(Aux_Anterior!$U:$U, Aux_Anterior!$F:$F, $A236, Aux_Anterior!$A:$A, Aperturas!$A$2, Aux_Anterior!$AB:$AB, 202404), 0))</f>
        <v>0</v>
      </c>
      <c r="E236" s="36"/>
    </row>
    <row r="237" spans="1:5" x14ac:dyDescent="0.2">
      <c r="A237">
        <v>201912</v>
      </c>
      <c r="B237" s="32">
        <f>IF($C$4 = "Severidad", IFERROR(SUMIFS(Aux_Totales!$K:$K, Aux_Totales!$F:$F, $A237, Aux_Totales!$A:$A, Aperturas!$A$2) / SUMIFS(Aux_Totales!$N:$N, Aux_Totales!$F:$F, $A237, Aux_Totales!$A:$A, Aperturas!$A$2), 0), IFERROR(B191 / SUMIFS(Aux_Totales!$K:$K, Aux_Totales!$F:$F, $A237, Aux_Totales!$A:$A, Aperturas!$A$2), 0))</f>
        <v>5.6411467185298221E-4</v>
      </c>
      <c r="C237" s="32">
        <f>IF($C$4 = "Severidad", IFERROR(SUMIFS(Aux_Totales!$L:$L, Aux_Totales!$F:$F, $A237, Aux_Totales!$A:$A, Aperturas!$A$2) / SUMIFS(Aux_Totales!$N:$N, Aux_Totales!$F:$F, $A237, Aux_Totales!$A:$A, Aperturas!$A$2), 0), IFERROR(C191 / SUMIFS(Aux_Totales!$L:$L, Aux_Totales!$F:$F, $A237, Aux_Totales!$A:$A, Aperturas!$A$2), 0))</f>
        <v>5.6411467185298221E-4</v>
      </c>
      <c r="D237" s="33">
        <f>IF( $C$4 = "Severidad", IFERROR(SUMIFS(Aux_Anterior!$S:$S, Aux_Anterior!$F:$F, $A237, Aux_Anterior!$A:$A, Aperturas!$A$2, Aux_Anterior!$AB:$AB, 202404), 0), IFERROR(SUMIFS(Aux_Anterior!$U:$U, Aux_Anterior!$F:$F, $A237, Aux_Anterior!$A:$A, Aperturas!$A$2, Aux_Anterior!$AB:$AB, 202404), 0))</f>
        <v>0</v>
      </c>
      <c r="E237" s="36"/>
    </row>
    <row r="238" spans="1:5" x14ac:dyDescent="0.2">
      <c r="A238">
        <v>202003</v>
      </c>
      <c r="B238" s="32">
        <f>IF($C$4 = "Severidad", IFERROR(SUMIFS(Aux_Totales!$K:$K, Aux_Totales!$F:$F, $A238, Aux_Totales!$A:$A, Aperturas!$A$2) / SUMIFS(Aux_Totales!$N:$N, Aux_Totales!$F:$F, $A238, Aux_Totales!$A:$A, Aperturas!$A$2), 0), IFERROR(B192 / SUMIFS(Aux_Totales!$K:$K, Aux_Totales!$F:$F, $A238, Aux_Totales!$A:$A, Aperturas!$A$2), 0))</f>
        <v>5.8252854300743721E-4</v>
      </c>
      <c r="C238" s="32">
        <f>IF($C$4 = "Severidad", IFERROR(SUMIFS(Aux_Totales!$L:$L, Aux_Totales!$F:$F, $A238, Aux_Totales!$A:$A, Aperturas!$A$2) / SUMIFS(Aux_Totales!$N:$N, Aux_Totales!$F:$F, $A238, Aux_Totales!$A:$A, Aperturas!$A$2), 0), IFERROR(C192 / SUMIFS(Aux_Totales!$L:$L, Aux_Totales!$F:$F, $A238, Aux_Totales!$A:$A, Aperturas!$A$2), 0))</f>
        <v>5.8252854300743721E-4</v>
      </c>
      <c r="D238" s="33">
        <f>IF( $C$4 = "Severidad", IFERROR(SUMIFS(Aux_Anterior!$S:$S, Aux_Anterior!$F:$F, $A238, Aux_Anterior!$A:$A, Aperturas!$A$2, Aux_Anterior!$AB:$AB, 202404), 0), IFERROR(SUMIFS(Aux_Anterior!$U:$U, Aux_Anterior!$F:$F, $A238, Aux_Anterior!$A:$A, Aperturas!$A$2, Aux_Anterior!$AB:$AB, 202404), 0))</f>
        <v>0</v>
      </c>
      <c r="E238" s="36"/>
    </row>
    <row r="239" spans="1:5" x14ac:dyDescent="0.2">
      <c r="A239">
        <v>202006</v>
      </c>
      <c r="B239" s="32">
        <f>IF($C$4 = "Severidad", IFERROR(SUMIFS(Aux_Totales!$K:$K, Aux_Totales!$F:$F, $A239, Aux_Totales!$A:$A, Aperturas!$A$2) / SUMIFS(Aux_Totales!$N:$N, Aux_Totales!$F:$F, $A239, Aux_Totales!$A:$A, Aperturas!$A$2), 0), IFERROR(B193 / SUMIFS(Aux_Totales!$K:$K, Aux_Totales!$F:$F, $A239, Aux_Totales!$A:$A, Aperturas!$A$2), 0))</f>
        <v>4.4810885183720907E-4</v>
      </c>
      <c r="C239" s="32">
        <f>IF($C$4 = "Severidad", IFERROR(SUMIFS(Aux_Totales!$L:$L, Aux_Totales!$F:$F, $A239, Aux_Totales!$A:$A, Aperturas!$A$2) / SUMIFS(Aux_Totales!$N:$N, Aux_Totales!$F:$F, $A239, Aux_Totales!$A:$A, Aperturas!$A$2), 0), IFERROR(C193 / SUMIFS(Aux_Totales!$L:$L, Aux_Totales!$F:$F, $A239, Aux_Totales!$A:$A, Aperturas!$A$2), 0))</f>
        <v>4.4810885183720907E-4</v>
      </c>
      <c r="D239" s="33">
        <f>IF( $C$4 = "Severidad", IFERROR(SUMIFS(Aux_Anterior!$S:$S, Aux_Anterior!$F:$F, $A239, Aux_Anterior!$A:$A, Aperturas!$A$2, Aux_Anterior!$AB:$AB, 202404), 0), IFERROR(SUMIFS(Aux_Anterior!$U:$U, Aux_Anterior!$F:$F, $A239, Aux_Anterior!$A:$A, Aperturas!$A$2, Aux_Anterior!$AB:$AB, 202404), 0))</f>
        <v>0</v>
      </c>
      <c r="E239" s="36"/>
    </row>
    <row r="240" spans="1:5" x14ac:dyDescent="0.2">
      <c r="A240">
        <v>202009</v>
      </c>
      <c r="B240" s="32">
        <f>IF($C$4 = "Severidad", IFERROR(SUMIFS(Aux_Totales!$K:$K, Aux_Totales!$F:$F, $A240, Aux_Totales!$A:$A, Aperturas!$A$2) / SUMIFS(Aux_Totales!$N:$N, Aux_Totales!$F:$F, $A240, Aux_Totales!$A:$A, Aperturas!$A$2), 0), IFERROR(B194 / SUMIFS(Aux_Totales!$K:$K, Aux_Totales!$F:$F, $A240, Aux_Totales!$A:$A, Aperturas!$A$2), 0))</f>
        <v>8.0231430331972398E-4</v>
      </c>
      <c r="C240" s="32">
        <f>IF($C$4 = "Severidad", IFERROR(SUMIFS(Aux_Totales!$L:$L, Aux_Totales!$F:$F, $A240, Aux_Totales!$A:$A, Aperturas!$A$2) / SUMIFS(Aux_Totales!$N:$N, Aux_Totales!$F:$F, $A240, Aux_Totales!$A:$A, Aperturas!$A$2), 0), IFERROR(C194 / SUMIFS(Aux_Totales!$L:$L, Aux_Totales!$F:$F, $A240, Aux_Totales!$A:$A, Aperturas!$A$2), 0))</f>
        <v>8.0231430331972398E-4</v>
      </c>
      <c r="D240" s="33">
        <f>IF( $C$4 = "Severidad", IFERROR(SUMIFS(Aux_Anterior!$S:$S, Aux_Anterior!$F:$F, $A240, Aux_Anterior!$A:$A, Aperturas!$A$2, Aux_Anterior!$AB:$AB, 202404), 0), IFERROR(SUMIFS(Aux_Anterior!$U:$U, Aux_Anterior!$F:$F, $A240, Aux_Anterior!$A:$A, Aperturas!$A$2, Aux_Anterior!$AB:$AB, 202404), 0))</f>
        <v>0</v>
      </c>
      <c r="E240" s="36"/>
    </row>
    <row r="241" spans="1:5" x14ac:dyDescent="0.2">
      <c r="A241">
        <v>202012</v>
      </c>
      <c r="B241" s="32">
        <f>IF($C$4 = "Severidad", IFERROR(SUMIFS(Aux_Totales!$K:$K, Aux_Totales!$F:$F, $A241, Aux_Totales!$A:$A, Aperturas!$A$2) / SUMIFS(Aux_Totales!$N:$N, Aux_Totales!$F:$F, $A241, Aux_Totales!$A:$A, Aperturas!$A$2), 0), IFERROR(B195 / SUMIFS(Aux_Totales!$K:$K, Aux_Totales!$F:$F, $A241, Aux_Totales!$A:$A, Aperturas!$A$2), 0))</f>
        <v>9.1266981556497641E-4</v>
      </c>
      <c r="C241" s="32">
        <f>IF($C$4 = "Severidad", IFERROR(SUMIFS(Aux_Totales!$L:$L, Aux_Totales!$F:$F, $A241, Aux_Totales!$A:$A, Aperturas!$A$2) / SUMIFS(Aux_Totales!$N:$N, Aux_Totales!$F:$F, $A241, Aux_Totales!$A:$A, Aperturas!$A$2), 0), IFERROR(C195 / SUMIFS(Aux_Totales!$L:$L, Aux_Totales!$F:$F, $A241, Aux_Totales!$A:$A, Aperturas!$A$2), 0))</f>
        <v>9.1266981556497641E-4</v>
      </c>
      <c r="D241" s="33">
        <f>IF( $C$4 = "Severidad", IFERROR(SUMIFS(Aux_Anterior!$S:$S, Aux_Anterior!$F:$F, $A241, Aux_Anterior!$A:$A, Aperturas!$A$2, Aux_Anterior!$AB:$AB, 202404), 0), IFERROR(SUMIFS(Aux_Anterior!$U:$U, Aux_Anterior!$F:$F, $A241, Aux_Anterior!$A:$A, Aperturas!$A$2, Aux_Anterior!$AB:$AB, 202404), 0))</f>
        <v>0</v>
      </c>
      <c r="E241" s="36"/>
    </row>
    <row r="242" spans="1:5" x14ac:dyDescent="0.2">
      <c r="A242">
        <v>202103</v>
      </c>
      <c r="B242" s="32">
        <f>IF($C$4 = "Severidad", IFERROR(SUMIFS(Aux_Totales!$K:$K, Aux_Totales!$F:$F, $A242, Aux_Totales!$A:$A, Aperturas!$A$2) / SUMIFS(Aux_Totales!$N:$N, Aux_Totales!$F:$F, $A242, Aux_Totales!$A:$A, Aperturas!$A$2), 0), IFERROR(B196 / SUMIFS(Aux_Totales!$K:$K, Aux_Totales!$F:$F, $A242, Aux_Totales!$A:$A, Aperturas!$A$2), 0))</f>
        <v>9.9001002262375328E-4</v>
      </c>
      <c r="C242" s="32">
        <f>IF($C$4 = "Severidad", IFERROR(SUMIFS(Aux_Totales!$L:$L, Aux_Totales!$F:$F, $A242, Aux_Totales!$A:$A, Aperturas!$A$2) / SUMIFS(Aux_Totales!$N:$N, Aux_Totales!$F:$F, $A242, Aux_Totales!$A:$A, Aperturas!$A$2), 0), IFERROR(C196 / SUMIFS(Aux_Totales!$L:$L, Aux_Totales!$F:$F, $A242, Aux_Totales!$A:$A, Aperturas!$A$2), 0))</f>
        <v>9.9001002262375328E-4</v>
      </c>
      <c r="D242" s="33">
        <f>IF( $C$4 = "Severidad", IFERROR(SUMIFS(Aux_Anterior!$S:$S, Aux_Anterior!$F:$F, $A242, Aux_Anterior!$A:$A, Aperturas!$A$2, Aux_Anterior!$AB:$AB, 202404), 0), IFERROR(SUMIFS(Aux_Anterior!$U:$U, Aux_Anterior!$F:$F, $A242, Aux_Anterior!$A:$A, Aperturas!$A$2, Aux_Anterior!$AB:$AB, 202404), 0))</f>
        <v>0</v>
      </c>
      <c r="E242" s="36"/>
    </row>
    <row r="243" spans="1:5" x14ac:dyDescent="0.2">
      <c r="A243">
        <v>202106</v>
      </c>
      <c r="B243" s="32">
        <f>IF($C$4 = "Severidad", IFERROR(SUMIFS(Aux_Totales!$K:$K, Aux_Totales!$F:$F, $A243, Aux_Totales!$A:$A, Aperturas!$A$2) / SUMIFS(Aux_Totales!$N:$N, Aux_Totales!$F:$F, $A243, Aux_Totales!$A:$A, Aperturas!$A$2), 0), IFERROR(B197 / SUMIFS(Aux_Totales!$K:$K, Aux_Totales!$F:$F, $A243, Aux_Totales!$A:$A, Aperturas!$A$2), 0))</f>
        <v>1.6447631219616975E-3</v>
      </c>
      <c r="C243" s="32">
        <f>IF($C$4 = "Severidad", IFERROR(SUMIFS(Aux_Totales!$L:$L, Aux_Totales!$F:$F, $A243, Aux_Totales!$A:$A, Aperturas!$A$2) / SUMIFS(Aux_Totales!$N:$N, Aux_Totales!$F:$F, $A243, Aux_Totales!$A:$A, Aperturas!$A$2), 0), IFERROR(C197 / SUMIFS(Aux_Totales!$L:$L, Aux_Totales!$F:$F, $A243, Aux_Totales!$A:$A, Aperturas!$A$2), 0))</f>
        <v>1.6447631219616975E-3</v>
      </c>
      <c r="D243" s="33">
        <f>IF( $C$4 = "Severidad", IFERROR(SUMIFS(Aux_Anterior!$S:$S, Aux_Anterior!$F:$F, $A243, Aux_Anterior!$A:$A, Aperturas!$A$2, Aux_Anterior!$AB:$AB, 202404), 0), IFERROR(SUMIFS(Aux_Anterior!$U:$U, Aux_Anterior!$F:$F, $A243, Aux_Anterior!$A:$A, Aperturas!$A$2, Aux_Anterior!$AB:$AB, 202404), 0))</f>
        <v>0</v>
      </c>
      <c r="E243" s="36"/>
    </row>
    <row r="244" spans="1:5" x14ac:dyDescent="0.2">
      <c r="A244">
        <v>202109</v>
      </c>
      <c r="B244" s="32">
        <f>IF($C$4 = "Severidad", IFERROR(SUMIFS(Aux_Totales!$K:$K, Aux_Totales!$F:$F, $A244, Aux_Totales!$A:$A, Aperturas!$A$2) / SUMIFS(Aux_Totales!$N:$N, Aux_Totales!$F:$F, $A244, Aux_Totales!$A:$A, Aperturas!$A$2), 0), IFERROR(B198 / SUMIFS(Aux_Totales!$K:$K, Aux_Totales!$F:$F, $A244, Aux_Totales!$A:$A, Aperturas!$A$2), 0))</f>
        <v>8.2960407340075288E-4</v>
      </c>
      <c r="C244" s="32">
        <f>IF($C$4 = "Severidad", IFERROR(SUMIFS(Aux_Totales!$L:$L, Aux_Totales!$F:$F, $A244, Aux_Totales!$A:$A, Aperturas!$A$2) / SUMIFS(Aux_Totales!$N:$N, Aux_Totales!$F:$F, $A244, Aux_Totales!$A:$A, Aperturas!$A$2), 0), IFERROR(C198 / SUMIFS(Aux_Totales!$L:$L, Aux_Totales!$F:$F, $A244, Aux_Totales!$A:$A, Aperturas!$A$2), 0))</f>
        <v>8.2960407340075288E-4</v>
      </c>
      <c r="D244" s="33">
        <f>IF( $C$4 = "Severidad", IFERROR(SUMIFS(Aux_Anterior!$S:$S, Aux_Anterior!$F:$F, $A244, Aux_Anterior!$A:$A, Aperturas!$A$2, Aux_Anterior!$AB:$AB, 202404), 0), IFERROR(SUMIFS(Aux_Anterior!$U:$U, Aux_Anterior!$F:$F, $A244, Aux_Anterior!$A:$A, Aperturas!$A$2, Aux_Anterior!$AB:$AB, 202404), 0))</f>
        <v>0</v>
      </c>
      <c r="E244" s="36"/>
    </row>
    <row r="245" spans="1:5" x14ac:dyDescent="0.2">
      <c r="A245">
        <v>202112</v>
      </c>
      <c r="B245" s="32">
        <f>IF($C$4 = "Severidad", IFERROR(SUMIFS(Aux_Totales!$K:$K, Aux_Totales!$F:$F, $A245, Aux_Totales!$A:$A, Aperturas!$A$2) / SUMIFS(Aux_Totales!$N:$N, Aux_Totales!$F:$F, $A245, Aux_Totales!$A:$A, Aperturas!$A$2), 0), IFERROR(B199 / SUMIFS(Aux_Totales!$K:$K, Aux_Totales!$F:$F, $A245, Aux_Totales!$A:$A, Aperturas!$A$2), 0))</f>
        <v>6.9075196897800957E-4</v>
      </c>
      <c r="C245" s="32">
        <f>IF($C$4 = "Severidad", IFERROR(SUMIFS(Aux_Totales!$L:$L, Aux_Totales!$F:$F, $A245, Aux_Totales!$A:$A, Aperturas!$A$2) / SUMIFS(Aux_Totales!$N:$N, Aux_Totales!$F:$F, $A245, Aux_Totales!$A:$A, Aperturas!$A$2), 0), IFERROR(C199 / SUMIFS(Aux_Totales!$L:$L, Aux_Totales!$F:$F, $A245, Aux_Totales!$A:$A, Aperturas!$A$2), 0))</f>
        <v>6.9486358784097391E-4</v>
      </c>
      <c r="D245" s="33">
        <f>IF( $C$4 = "Severidad", IFERROR(SUMIFS(Aux_Anterior!$S:$S, Aux_Anterior!$F:$F, $A245, Aux_Anterior!$A:$A, Aperturas!$A$2, Aux_Anterior!$AB:$AB, 202404), 0), IFERROR(SUMIFS(Aux_Anterior!$U:$U, Aux_Anterior!$F:$F, $A245, Aux_Anterior!$A:$A, Aperturas!$A$2, Aux_Anterior!$AB:$AB, 202404), 0))</f>
        <v>0</v>
      </c>
      <c r="E245" s="36"/>
    </row>
    <row r="246" spans="1:5" x14ac:dyDescent="0.2">
      <c r="A246">
        <v>202203</v>
      </c>
      <c r="B246" s="32">
        <f>IF($C$4 = "Severidad", IFERROR(SUMIFS(Aux_Totales!$K:$K, Aux_Totales!$F:$F, $A246, Aux_Totales!$A:$A, Aperturas!$A$2) / SUMIFS(Aux_Totales!$N:$N, Aux_Totales!$F:$F, $A246, Aux_Totales!$A:$A, Aperturas!$A$2), 0), IFERROR(B200 / SUMIFS(Aux_Totales!$K:$K, Aux_Totales!$F:$F, $A246, Aux_Totales!$A:$A, Aperturas!$A$2), 0))</f>
        <v>6.4492729216470226E-4</v>
      </c>
      <c r="C246" s="32">
        <f>IF($C$4 = "Severidad", IFERROR(SUMIFS(Aux_Totales!$L:$L, Aux_Totales!$F:$F, $A246, Aux_Totales!$A:$A, Aperturas!$A$2) / SUMIFS(Aux_Totales!$N:$N, Aux_Totales!$F:$F, $A246, Aux_Totales!$A:$A, Aperturas!$A$2), 0), IFERROR(C200 / SUMIFS(Aux_Totales!$L:$L, Aux_Totales!$F:$F, $A246, Aux_Totales!$A:$A, Aperturas!$A$2), 0))</f>
        <v>6.4492729216470226E-4</v>
      </c>
      <c r="D246" s="33">
        <f>IF( $C$4 = "Severidad", IFERROR(SUMIFS(Aux_Anterior!$S:$S, Aux_Anterior!$F:$F, $A246, Aux_Anterior!$A:$A, Aperturas!$A$2, Aux_Anterior!$AB:$AB, 202404), 0), IFERROR(SUMIFS(Aux_Anterior!$U:$U, Aux_Anterior!$F:$F, $A246, Aux_Anterior!$A:$A, Aperturas!$A$2, Aux_Anterior!$AB:$AB, 202404), 0))</f>
        <v>0</v>
      </c>
      <c r="E246" s="36"/>
    </row>
    <row r="247" spans="1:5" x14ac:dyDescent="0.2">
      <c r="A247">
        <v>202206</v>
      </c>
      <c r="B247" s="32">
        <f>IF($C$4 = "Severidad", IFERROR(SUMIFS(Aux_Totales!$K:$K, Aux_Totales!$F:$F, $A247, Aux_Totales!$A:$A, Aperturas!$A$2) / SUMIFS(Aux_Totales!$N:$N, Aux_Totales!$F:$F, $A247, Aux_Totales!$A:$A, Aperturas!$A$2), 0), IFERROR(B201 / SUMIFS(Aux_Totales!$K:$K, Aux_Totales!$F:$F, $A247, Aux_Totales!$A:$A, Aperturas!$A$2), 0))</f>
        <v>6.1281382346834563E-4</v>
      </c>
      <c r="C247" s="32">
        <f>IF($C$4 = "Severidad", IFERROR(SUMIFS(Aux_Totales!$L:$L, Aux_Totales!$F:$F, $A247, Aux_Totales!$A:$A, Aperturas!$A$2) / SUMIFS(Aux_Totales!$N:$N, Aux_Totales!$F:$F, $A247, Aux_Totales!$A:$A, Aperturas!$A$2), 0), IFERROR(C201 / SUMIFS(Aux_Totales!$L:$L, Aux_Totales!$F:$F, $A247, Aux_Totales!$A:$A, Aperturas!$A$2), 0))</f>
        <v>6.1684549335958472E-4</v>
      </c>
      <c r="D247" s="33">
        <f>IF( $C$4 = "Severidad", IFERROR(SUMIFS(Aux_Anterior!$S:$S, Aux_Anterior!$F:$F, $A247, Aux_Anterior!$A:$A, Aperturas!$A$2, Aux_Anterior!$AB:$AB, 202404), 0), IFERROR(SUMIFS(Aux_Anterior!$U:$U, Aux_Anterior!$F:$F, $A247, Aux_Anterior!$A:$A, Aperturas!$A$2, Aux_Anterior!$AB:$AB, 202404), 0))</f>
        <v>0</v>
      </c>
      <c r="E247" s="36"/>
    </row>
    <row r="248" spans="1:5" x14ac:dyDescent="0.2">
      <c r="A248">
        <v>202209</v>
      </c>
      <c r="B248" s="32">
        <f>IF($C$4 = "Severidad", IFERROR(SUMIFS(Aux_Totales!$K:$K, Aux_Totales!$F:$F, $A248, Aux_Totales!$A:$A, Aperturas!$A$2) / SUMIFS(Aux_Totales!$N:$N, Aux_Totales!$F:$F, $A248, Aux_Totales!$A:$A, Aperturas!$A$2), 0), IFERROR(B202 / SUMIFS(Aux_Totales!$K:$K, Aux_Totales!$F:$F, $A248, Aux_Totales!$A:$A, Aperturas!$A$2), 0))</f>
        <v>6.7274518727411894E-4</v>
      </c>
      <c r="C248" s="32">
        <f>IF($C$4 = "Severidad", IFERROR(SUMIFS(Aux_Totales!$L:$L, Aux_Totales!$F:$F, $A248, Aux_Totales!$A:$A, Aperturas!$A$2) / SUMIFS(Aux_Totales!$N:$N, Aux_Totales!$F:$F, $A248, Aux_Totales!$A:$A, Aperturas!$A$2), 0), IFERROR(C202 / SUMIFS(Aux_Totales!$L:$L, Aux_Totales!$F:$F, $A248, Aux_Totales!$A:$A, Aperturas!$A$2), 0))</f>
        <v>6.7670251190514322E-4</v>
      </c>
      <c r="D248" s="33">
        <f>IF( $C$4 = "Severidad", IFERROR(SUMIFS(Aux_Anterior!$S:$S, Aux_Anterior!$F:$F, $A248, Aux_Anterior!$A:$A, Aperturas!$A$2, Aux_Anterior!$AB:$AB, 202404), 0), IFERROR(SUMIFS(Aux_Anterior!$U:$U, Aux_Anterior!$F:$F, $A248, Aux_Anterior!$A:$A, Aperturas!$A$2, Aux_Anterior!$AB:$AB, 202404), 0))</f>
        <v>0</v>
      </c>
      <c r="E248" s="36"/>
    </row>
    <row r="249" spans="1:5" x14ac:dyDescent="0.2">
      <c r="A249">
        <v>202212</v>
      </c>
      <c r="B249" s="32">
        <f>IF($C$4 = "Severidad", IFERROR(SUMIFS(Aux_Totales!$K:$K, Aux_Totales!$F:$F, $A249, Aux_Totales!$A:$A, Aperturas!$A$2) / SUMIFS(Aux_Totales!$N:$N, Aux_Totales!$F:$F, $A249, Aux_Totales!$A:$A, Aperturas!$A$2), 0), IFERROR(B203 / SUMIFS(Aux_Totales!$K:$K, Aux_Totales!$F:$F, $A249, Aux_Totales!$A:$A, Aperturas!$A$2), 0))</f>
        <v>5.5044270846322553E-4</v>
      </c>
      <c r="C249" s="32">
        <f>IF($C$4 = "Severidad", IFERROR(SUMIFS(Aux_Totales!$L:$L, Aux_Totales!$F:$F, $A249, Aux_Totales!$A:$A, Aperturas!$A$2) / SUMIFS(Aux_Totales!$N:$N, Aux_Totales!$F:$F, $A249, Aux_Totales!$A:$A, Aperturas!$A$2), 0), IFERROR(C203 / SUMIFS(Aux_Totales!$L:$L, Aux_Totales!$F:$F, $A249, Aux_Totales!$A:$A, Aperturas!$A$2), 0))</f>
        <v>5.6207177976878657E-4</v>
      </c>
      <c r="D249" s="33">
        <f>IF( $C$4 = "Severidad", IFERROR(SUMIFS(Aux_Anterior!$S:$S, Aux_Anterior!$F:$F, $A249, Aux_Anterior!$A:$A, Aperturas!$A$2, Aux_Anterior!$AB:$AB, 202404), 0), IFERROR(SUMIFS(Aux_Anterior!$U:$U, Aux_Anterior!$F:$F, $A249, Aux_Anterior!$A:$A, Aperturas!$A$2, Aux_Anterior!$AB:$AB, 202404), 0))</f>
        <v>0</v>
      </c>
      <c r="E249" s="36"/>
    </row>
    <row r="250" spans="1:5" x14ac:dyDescent="0.2">
      <c r="A250">
        <v>202303</v>
      </c>
      <c r="B250" s="32">
        <f>IF($C$4 = "Severidad", IFERROR(SUMIFS(Aux_Totales!$K:$K, Aux_Totales!$F:$F, $A250, Aux_Totales!$A:$A, Aperturas!$A$2) / SUMIFS(Aux_Totales!$N:$N, Aux_Totales!$F:$F, $A250, Aux_Totales!$A:$A, Aperturas!$A$2), 0), IFERROR(B204 / SUMIFS(Aux_Totales!$K:$K, Aux_Totales!$F:$F, $A250, Aux_Totales!$A:$A, Aperturas!$A$2), 0))</f>
        <v>5.4131720830294242E-4</v>
      </c>
      <c r="C250" s="32">
        <f>IF($C$4 = "Severidad", IFERROR(SUMIFS(Aux_Totales!$L:$L, Aux_Totales!$F:$F, $A250, Aux_Totales!$A:$A, Aperturas!$A$2) / SUMIFS(Aux_Totales!$N:$N, Aux_Totales!$F:$F, $A250, Aux_Totales!$A:$A, Aperturas!$A$2), 0), IFERROR(C204 / SUMIFS(Aux_Totales!$L:$L, Aux_Totales!$F:$F, $A250, Aux_Totales!$A:$A, Aperturas!$A$2), 0))</f>
        <v>5.5283459571364333E-4</v>
      </c>
      <c r="D250" s="33">
        <f>IF( $C$4 = "Severidad", IFERROR(SUMIFS(Aux_Anterior!$S:$S, Aux_Anterior!$F:$F, $A250, Aux_Anterior!$A:$A, Aperturas!$A$2, Aux_Anterior!$AB:$AB, 202404), 0), IFERROR(SUMIFS(Aux_Anterior!$U:$U, Aux_Anterior!$F:$F, $A250, Aux_Anterior!$A:$A, Aperturas!$A$2, Aux_Anterior!$AB:$AB, 202404), 0))</f>
        <v>0</v>
      </c>
      <c r="E250" s="36"/>
    </row>
    <row r="251" spans="1:5" x14ac:dyDescent="0.2">
      <c r="A251">
        <v>202306</v>
      </c>
      <c r="B251" s="32">
        <f>IF($C$4 = "Severidad", IFERROR(SUMIFS(Aux_Totales!$K:$K, Aux_Totales!$F:$F, $A251, Aux_Totales!$A:$A, Aperturas!$A$2) / SUMIFS(Aux_Totales!$N:$N, Aux_Totales!$F:$F, $A251, Aux_Totales!$A:$A, Aperturas!$A$2), 0), IFERROR(B205 / SUMIFS(Aux_Totales!$K:$K, Aux_Totales!$F:$F, $A251, Aux_Totales!$A:$A, Aperturas!$A$2), 0))</f>
        <v>6.5335106748255929E-4</v>
      </c>
      <c r="C251" s="32">
        <f>IF($C$4 = "Severidad", IFERROR(SUMIFS(Aux_Totales!$L:$L, Aux_Totales!$F:$F, $A251, Aux_Totales!$A:$A, Aperturas!$A$2) / SUMIFS(Aux_Totales!$N:$N, Aux_Totales!$F:$F, $A251, Aux_Totales!$A:$A, Aperturas!$A$2), 0), IFERROR(C205 / SUMIFS(Aux_Totales!$L:$L, Aux_Totales!$F:$F, $A251, Aux_Totales!$A:$A, Aperturas!$A$2), 0))</f>
        <v>6.723438310721686E-4</v>
      </c>
      <c r="D251" s="33">
        <f>IF( $C$4 = "Severidad", IFERROR(SUMIFS(Aux_Anterior!$S:$S, Aux_Anterior!$F:$F, $A251, Aux_Anterior!$A:$A, Aperturas!$A$2, Aux_Anterior!$AB:$AB, 202404), 0), IFERROR(SUMIFS(Aux_Anterior!$U:$U, Aux_Anterior!$F:$F, $A251, Aux_Anterior!$A:$A, Aperturas!$A$2, Aux_Anterior!$AB:$AB, 202404), 0))</f>
        <v>0</v>
      </c>
      <c r="E251" s="36"/>
    </row>
    <row r="252" spans="1:5" x14ac:dyDescent="0.2">
      <c r="A252">
        <v>202309</v>
      </c>
      <c r="B252" s="32">
        <f>IF($C$4 = "Severidad", IFERROR(SUMIFS(Aux_Totales!$K:$K, Aux_Totales!$F:$F, $A252, Aux_Totales!$A:$A, Aperturas!$A$2) / SUMIFS(Aux_Totales!$N:$N, Aux_Totales!$F:$F, $A252, Aux_Totales!$A:$A, Aperturas!$A$2), 0), IFERROR(B206 / SUMIFS(Aux_Totales!$K:$K, Aux_Totales!$F:$F, $A252, Aux_Totales!$A:$A, Aperturas!$A$2), 0))</f>
        <v>7.2025250755685982E-4</v>
      </c>
      <c r="C252" s="32">
        <f>IF($C$4 = "Severidad", IFERROR(SUMIFS(Aux_Totales!$L:$L, Aux_Totales!$F:$F, $A252, Aux_Totales!$A:$A, Aperturas!$A$2) / SUMIFS(Aux_Totales!$N:$N, Aux_Totales!$F:$F, $A252, Aux_Totales!$A:$A, Aperturas!$A$2), 0), IFERROR(C206 / SUMIFS(Aux_Totales!$L:$L, Aux_Totales!$F:$F, $A252, Aux_Totales!$A:$A, Aperturas!$A$2), 0))</f>
        <v>7.3900908327448637E-4</v>
      </c>
      <c r="D252" s="33">
        <f>IF( $C$4 = "Severidad", IFERROR(SUMIFS(Aux_Anterior!$S:$S, Aux_Anterior!$F:$F, $A252, Aux_Anterior!$A:$A, Aperturas!$A$2, Aux_Anterior!$AB:$AB, 202404), 0), IFERROR(SUMIFS(Aux_Anterior!$U:$U, Aux_Anterior!$F:$F, $A252, Aux_Anterior!$A:$A, Aperturas!$A$2, Aux_Anterior!$AB:$AB, 202404), 0))</f>
        <v>0</v>
      </c>
      <c r="E252" s="36"/>
    </row>
    <row r="253" spans="1:5" x14ac:dyDescent="0.2">
      <c r="A253">
        <v>202312</v>
      </c>
      <c r="B253" s="32">
        <f>IF($C$4 = "Severidad", IFERROR(SUMIFS(Aux_Totales!$K:$K, Aux_Totales!$F:$F, $A253, Aux_Totales!$A:$A, Aperturas!$A$2) / SUMIFS(Aux_Totales!$N:$N, Aux_Totales!$F:$F, $A253, Aux_Totales!$A:$A, Aperturas!$A$2), 0), IFERROR(B207 / SUMIFS(Aux_Totales!$K:$K, Aux_Totales!$F:$F, $A253, Aux_Totales!$A:$A, Aperturas!$A$2), 0))</f>
        <v>5.4362008481394187E-4</v>
      </c>
      <c r="C253" s="32">
        <f>IF($C$4 = "Severidad", IFERROR(SUMIFS(Aux_Totales!$L:$L, Aux_Totales!$F:$F, $A253, Aux_Totales!$A:$A, Aperturas!$A$2) / SUMIFS(Aux_Totales!$N:$N, Aux_Totales!$F:$F, $A253, Aux_Totales!$A:$A, Aperturas!$A$2), 0), IFERROR(C207 / SUMIFS(Aux_Totales!$L:$L, Aux_Totales!$F:$F, $A253, Aux_Totales!$A:$A, Aperturas!$A$2), 0))</f>
        <v>5.6223721100620008E-4</v>
      </c>
      <c r="D253" s="33">
        <f>IF( $C$4 = "Severidad", IFERROR(SUMIFS(Aux_Anterior!$S:$S, Aux_Anterior!$F:$F, $A253, Aux_Anterior!$A:$A, Aperturas!$A$2, Aux_Anterior!$AB:$AB, 202404), 0), IFERROR(SUMIFS(Aux_Anterior!$U:$U, Aux_Anterior!$F:$F, $A253, Aux_Anterior!$A:$A, Aperturas!$A$2, Aux_Anterior!$AB:$AB, 202404), 0))</f>
        <v>0</v>
      </c>
      <c r="E253" s="36"/>
    </row>
    <row r="254" spans="1:5" x14ac:dyDescent="0.2">
      <c r="A254">
        <v>202403</v>
      </c>
      <c r="B254" s="32">
        <f>IF($C$4 = "Severidad", IFERROR(SUMIFS(Aux_Totales!$K:$K, Aux_Totales!$F:$F, $A254, Aux_Totales!$A:$A, Aperturas!$A$2) / SUMIFS(Aux_Totales!$N:$N, Aux_Totales!$F:$F, $A254, Aux_Totales!$A:$A, Aperturas!$A$2), 0), IFERROR(B208 / SUMIFS(Aux_Totales!$K:$K, Aux_Totales!$F:$F, $A254, Aux_Totales!$A:$A, Aperturas!$A$2), 0))</f>
        <v>3.5565705010134202E-4</v>
      </c>
      <c r="C254" s="32">
        <f>IF($C$4 = "Severidad", IFERROR(SUMIFS(Aux_Totales!$L:$L, Aux_Totales!$F:$F, $A254, Aux_Totales!$A:$A, Aperturas!$A$2) / SUMIFS(Aux_Totales!$N:$N, Aux_Totales!$F:$F, $A254, Aux_Totales!$A:$A, Aperturas!$A$2), 0), IFERROR(C208 / SUMIFS(Aux_Totales!$L:$L, Aux_Totales!$F:$F, $A254, Aux_Totales!$A:$A, Aperturas!$A$2), 0))</f>
        <v>4.0752370324112107E-4</v>
      </c>
      <c r="D254" s="33">
        <f>IF( $C$4 = "Severidad", IFERROR(SUMIFS(Aux_Anterior!$S:$S, Aux_Anterior!$F:$F, $A254, Aux_Anterior!$A:$A, Aperturas!$A$2, Aux_Anterior!$AB:$AB, 202404), 0), IFERROR(SUMIFS(Aux_Anterior!$U:$U, Aux_Anterior!$F:$F, $A254, Aux_Anterior!$A:$A, Aperturas!$A$2, Aux_Anterior!$AB:$AB, 202404), 0))</f>
        <v>0</v>
      </c>
      <c r="E254" s="36"/>
    </row>
    <row r="255" spans="1:5" x14ac:dyDescent="0.2">
      <c r="A255">
        <v>202404</v>
      </c>
      <c r="B255" s="32">
        <f>IF($C$4 = "Severidad", IFERROR(SUMIFS(Aux_Totales!$K:$K, Aux_Totales!$F:$F, $A255, Aux_Totales!$A:$A, Aperturas!$A$2) / SUMIFS(Aux_Totales!$N:$N, Aux_Totales!$F:$F, $A255, Aux_Totales!$A:$A, Aperturas!$A$2), 0), IFERROR(B209 / SUMIFS(Aux_Totales!$K:$K, Aux_Totales!$F:$F, $A255, Aux_Totales!$A:$A, Aperturas!$A$2), 0))</f>
        <v>8.1269818753527864E-5</v>
      </c>
      <c r="C255" s="32">
        <f>IF($C$4 = "Severidad", IFERROR(SUMIFS(Aux_Totales!$L:$L, Aux_Totales!$F:$F, $A255, Aux_Totales!$A:$A, Aperturas!$A$2) / SUMIFS(Aux_Totales!$N:$N, Aux_Totales!$F:$F, $A255, Aux_Totales!$A:$A, Aperturas!$A$2), 0), IFERROR(C209 / SUMIFS(Aux_Totales!$L:$L, Aux_Totales!$F:$F, $A255, Aux_Totales!$A:$A, Aperturas!$A$2), 0))</f>
        <v>2.1056271222504947E-4</v>
      </c>
      <c r="D255" s="37">
        <f t="shared" ref="D255:D256" si="392">D$254 * IF($C$4 = "Severidad", 1 / 3, 1)</f>
        <v>0</v>
      </c>
      <c r="E255" s="36"/>
    </row>
    <row r="256" spans="1:5" x14ac:dyDescent="0.2">
      <c r="A256">
        <v>202405</v>
      </c>
      <c r="B256" s="32">
        <f>IF($C$4 = "Severidad", IFERROR(SUMIFS(Aux_Totales!$K:$K, Aux_Totales!$F:$F, $A256, Aux_Totales!$A:$A, Aperturas!$A$2) / SUMIFS(Aux_Totales!$N:$N, Aux_Totales!$F:$F, $A256, Aux_Totales!$A:$A, Aperturas!$A$2), 0), IFERROR(B210 / SUMIFS(Aux_Totales!$K:$K, Aux_Totales!$F:$F, $A256, Aux_Totales!$A:$A, Aperturas!$A$2), 0))</f>
        <v>2.5789034526288119E-5</v>
      </c>
      <c r="C256" s="32">
        <f>IF($C$4 = "Severidad", IFERROR(SUMIFS(Aux_Totales!$L:$L, Aux_Totales!$F:$F, $A256, Aux_Totales!$A:$A, Aperturas!$A$2) / SUMIFS(Aux_Totales!$N:$N, Aux_Totales!$F:$F, $A256, Aux_Totales!$A:$A, Aperturas!$A$2), 0), IFERROR(C210 / SUMIFS(Aux_Totales!$L:$L, Aux_Totales!$F:$F, $A256, Aux_Totales!$A:$A, Aperturas!$A$2), 0))</f>
        <v>9.5787842526213004E-5</v>
      </c>
      <c r="D256" s="37">
        <f t="shared" si="392"/>
        <v>0</v>
      </c>
      <c r="E256" s="36"/>
    </row>
  </sheetData>
  <conditionalFormatting sqref="G101:IV142">
    <cfRule type="cellIs" dxfId="0" priority="1" operator="equal">
      <formula>0</formula>
    </cfRule>
  </conditionalFormatting>
  <dataValidations disablePrompts="1" count="5">
    <dataValidation type="list" allowBlank="1" showInputMessage="1" showErrorMessage="1" sqref="C2" xr:uid="{105A0E05-76E5-5C4D-97CF-CE1F52306E93}">
      <formula1>"Pago,Incurrido"</formula1>
    </dataValidation>
    <dataValidation type="list" allowBlank="1" showInputMessage="1" showErrorMessage="1" sqref="C3" xr:uid="{D372A239-63DC-8B46-ADB4-80E92FB60D87}">
      <formula1>"% Siniestralidad,Frecuencia y Severidad"</formula1>
    </dataValidation>
    <dataValidation type="list" allowBlank="1" showInputMessage="1" showErrorMessage="1" sqref="C4" xr:uid="{3848E451-0DAE-7542-8673-B6061D4FF387}">
      <formula1>"Frecuencia,Severidad"</formula1>
    </dataValidation>
    <dataValidation type="list" allowBlank="1" showInputMessage="1" showErrorMessage="1" sqref="E168:E208" xr:uid="{65972494-B7AA-2D42-B357-762AD54E9075}">
      <formula1>"Completar diagonal,Bornhuetter-Ferguson,Mantener,%SUE,Sin IBNR"</formula1>
    </dataValidation>
    <dataValidation type="list" allowBlank="1" showInputMessage="1" showErrorMessage="1" sqref="E209:E210" xr:uid="{7A7D12BD-8133-E449-858F-6416FD47CDF2}">
      <formula1>"Mantener,Estimar"</formula1>
    </dataValidation>
  </dataValidation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0AE0A-FB2D-C742-BF4E-40F92776AC9F}">
  <sheetPr codeName="Hoja4">
    <tabColor theme="9" tint="0.79998168889431442"/>
  </sheetPr>
  <dimension ref="A1:AF1979"/>
  <sheetViews>
    <sheetView workbookViewId="0">
      <selection activeCell="P11" sqref="P11"/>
    </sheetView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7" bestFit="1" customWidth="1"/>
    <col min="7" max="9" width="15.42578125" style="1" bestFit="1" customWidth="1"/>
    <col min="10" max="10" width="17.28515625" style="1" bestFit="1" customWidth="1"/>
    <col min="11" max="11" width="12.7109375" style="8" bestFit="1" customWidth="1"/>
    <col min="12" max="12" width="16.140625" style="8" bestFit="1" customWidth="1"/>
    <col min="13" max="13" width="16.28515625" style="8" bestFit="1" customWidth="1"/>
    <col min="14" max="14" width="10.7109375" style="8"/>
    <col min="15" max="15" width="16.5703125" style="1" bestFit="1" customWidth="1"/>
    <col min="16" max="16" width="22.42578125" style="1" bestFit="1" customWidth="1"/>
    <col min="17" max="17" width="16.5703125" style="1" bestFit="1" customWidth="1"/>
    <col min="18" max="18" width="24.85546875" style="1" bestFit="1" customWidth="1"/>
    <col min="19" max="19" width="13" style="29" bestFit="1" customWidth="1"/>
    <col min="20" max="20" width="13" style="8" customWidth="1"/>
    <col min="21" max="21" width="19.140625" style="1" bestFit="1" customWidth="1"/>
    <col min="22" max="22" width="21.7109375" style="1" bestFit="1" customWidth="1"/>
    <col min="23" max="23" width="19.140625" style="1" bestFit="1" customWidth="1"/>
    <col min="24" max="24" width="27.42578125" style="1" bestFit="1" customWidth="1"/>
    <col min="25" max="25" width="21.7109375" style="1" bestFit="1" customWidth="1"/>
    <col min="26" max="26" width="29.85546875" style="1" bestFit="1" customWidth="1"/>
    <col min="27" max="29" width="16.140625" style="1" bestFit="1" customWidth="1"/>
    <col min="30" max="30" width="16.85546875" style="1" bestFit="1" customWidth="1"/>
    <col min="31" max="31" width="16.140625" style="1" bestFit="1" customWidth="1"/>
    <col min="32" max="32" width="19.28515625" style="1" bestFit="1" customWidth="1"/>
  </cols>
  <sheetData>
    <row r="1" spans="1:32" x14ac:dyDescent="0.2">
      <c r="A1" s="4" t="s">
        <v>48</v>
      </c>
      <c r="B1" s="4" t="s">
        <v>49</v>
      </c>
      <c r="C1" s="4" t="s">
        <v>50</v>
      </c>
      <c r="D1" s="4" t="s">
        <v>51</v>
      </c>
      <c r="E1" s="4" t="s">
        <v>52</v>
      </c>
      <c r="F1" s="4" t="s">
        <v>53</v>
      </c>
      <c r="G1" s="25" t="s">
        <v>54</v>
      </c>
      <c r="H1" s="25" t="s">
        <v>55</v>
      </c>
      <c r="I1" s="24" t="s">
        <v>59</v>
      </c>
      <c r="J1" s="24" t="s">
        <v>60</v>
      </c>
      <c r="K1" s="9" t="s">
        <v>56</v>
      </c>
      <c r="L1" s="9" t="s">
        <v>57</v>
      </c>
      <c r="M1" s="9" t="s">
        <v>58</v>
      </c>
      <c r="N1" s="9" t="s">
        <v>61</v>
      </c>
      <c r="O1" s="25" t="s">
        <v>62</v>
      </c>
      <c r="P1" s="25" t="s">
        <v>64</v>
      </c>
      <c r="Q1" s="24" t="s">
        <v>63</v>
      </c>
      <c r="R1" s="24" t="s">
        <v>65</v>
      </c>
      <c r="S1" s="28" t="s">
        <v>88</v>
      </c>
      <c r="T1" s="9" t="s">
        <v>97</v>
      </c>
      <c r="U1" s="27" t="s">
        <v>89</v>
      </c>
      <c r="V1" s="26" t="s">
        <v>90</v>
      </c>
      <c r="W1" s="25" t="s">
        <v>91</v>
      </c>
      <c r="X1" s="25" t="s">
        <v>93</v>
      </c>
      <c r="Y1" s="24" t="s">
        <v>92</v>
      </c>
      <c r="Z1" s="24" t="s">
        <v>94</v>
      </c>
      <c r="AA1" s="25" t="s">
        <v>104</v>
      </c>
      <c r="AB1" s="24" t="s">
        <v>105</v>
      </c>
      <c r="AC1" s="25" t="s">
        <v>106</v>
      </c>
      <c r="AD1" s="25" t="s">
        <v>107</v>
      </c>
      <c r="AE1" s="24" t="s">
        <v>108</v>
      </c>
      <c r="AF1" s="24" t="s">
        <v>109</v>
      </c>
    </row>
    <row r="2" spans="1:32" x14ac:dyDescent="0.2">
      <c r="A2" t="s">
        <v>160</v>
      </c>
      <c r="B2" t="s">
        <v>67</v>
      </c>
      <c r="C2" t="s">
        <v>113</v>
      </c>
      <c r="D2" t="s">
        <v>1</v>
      </c>
      <c r="E2" t="s">
        <v>5</v>
      </c>
      <c r="F2">
        <v>201403</v>
      </c>
      <c r="G2" s="1">
        <v>17225600</v>
      </c>
      <c r="H2" s="1">
        <v>17227727.030000001</v>
      </c>
      <c r="I2" s="1">
        <v>17225600</v>
      </c>
      <c r="J2" s="1">
        <v>17227727.030000001</v>
      </c>
      <c r="K2" s="8">
        <v>26</v>
      </c>
      <c r="L2" s="8">
        <v>27</v>
      </c>
      <c r="M2" s="8">
        <v>0</v>
      </c>
      <c r="N2" s="8">
        <v>18739.867511520741</v>
      </c>
      <c r="O2" s="1">
        <v>0</v>
      </c>
      <c r="P2" s="1">
        <v>0</v>
      </c>
      <c r="Q2" s="1">
        <v>0</v>
      </c>
      <c r="R2" s="1">
        <v>0</v>
      </c>
      <c r="S2" s="29">
        <v>0</v>
      </c>
      <c r="T2" s="8">
        <f t="shared" ref="T2:T65" si="0">$S2 * $N2</f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2127.0300000011921</v>
      </c>
      <c r="AB2" s="1">
        <v>2127.0300000011921</v>
      </c>
      <c r="AC2" s="1">
        <f t="shared" ref="AC2:AC65" si="1">$W2 - $H2</f>
        <v>-17227727.030000001</v>
      </c>
      <c r="AD2" s="1">
        <f t="shared" ref="AD2:AD65" si="2">$X2 - $H2</f>
        <v>-17227727.030000001</v>
      </c>
      <c r="AE2" s="1">
        <f t="shared" ref="AE2:AE65" si="3">$Y2 - $J2</f>
        <v>-17227727.030000001</v>
      </c>
      <c r="AF2" s="1">
        <f t="shared" ref="AF2:AF65" si="4">$Z2 - $J2</f>
        <v>-17227727.030000001</v>
      </c>
    </row>
    <row r="3" spans="1:32" x14ac:dyDescent="0.2">
      <c r="A3" t="s">
        <v>160</v>
      </c>
      <c r="B3" t="s">
        <v>67</v>
      </c>
      <c r="C3" t="s">
        <v>113</v>
      </c>
      <c r="D3" t="s">
        <v>1</v>
      </c>
      <c r="E3" t="s">
        <v>5</v>
      </c>
      <c r="F3">
        <v>201406</v>
      </c>
      <c r="G3" s="1">
        <v>1494720</v>
      </c>
      <c r="H3" s="1">
        <v>1494720</v>
      </c>
      <c r="I3" s="1">
        <v>1494720</v>
      </c>
      <c r="J3" s="1">
        <v>1494720</v>
      </c>
      <c r="K3" s="8">
        <v>3</v>
      </c>
      <c r="L3" s="8">
        <v>3</v>
      </c>
      <c r="M3" s="8">
        <v>0</v>
      </c>
      <c r="N3" s="8">
        <v>13884.76200716846</v>
      </c>
      <c r="O3" s="1">
        <v>0</v>
      </c>
      <c r="P3" s="1">
        <v>0</v>
      </c>
      <c r="Q3" s="1">
        <v>0</v>
      </c>
      <c r="R3" s="1">
        <v>0</v>
      </c>
      <c r="S3" s="29">
        <v>0</v>
      </c>
      <c r="T3" s="8">
        <f t="shared" si="0"/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f t="shared" si="1"/>
        <v>-1494720</v>
      </c>
      <c r="AD3" s="1">
        <f t="shared" si="2"/>
        <v>-1494720</v>
      </c>
      <c r="AE3" s="1">
        <f t="shared" si="3"/>
        <v>-1494720</v>
      </c>
      <c r="AF3" s="1">
        <f t="shared" si="4"/>
        <v>-1494720</v>
      </c>
    </row>
    <row r="4" spans="1:32" x14ac:dyDescent="0.2">
      <c r="A4" t="s">
        <v>160</v>
      </c>
      <c r="B4" t="s">
        <v>67</v>
      </c>
      <c r="C4" t="s">
        <v>113</v>
      </c>
      <c r="D4" t="s">
        <v>1</v>
      </c>
      <c r="E4" t="s">
        <v>5</v>
      </c>
      <c r="F4">
        <v>201409</v>
      </c>
      <c r="G4" s="1">
        <v>2101755</v>
      </c>
      <c r="H4" s="1">
        <v>2101755</v>
      </c>
      <c r="I4" s="1">
        <v>2101755</v>
      </c>
      <c r="J4" s="1">
        <v>2101755</v>
      </c>
      <c r="K4" s="8">
        <v>3</v>
      </c>
      <c r="L4" s="8">
        <v>3</v>
      </c>
      <c r="M4" s="8">
        <v>0</v>
      </c>
      <c r="N4" s="8">
        <v>13582.478136200714</v>
      </c>
      <c r="O4" s="1">
        <v>0</v>
      </c>
      <c r="P4" s="1">
        <v>0</v>
      </c>
      <c r="Q4" s="1">
        <v>0</v>
      </c>
      <c r="R4" s="1">
        <v>0</v>
      </c>
      <c r="S4" s="29">
        <v>0</v>
      </c>
      <c r="T4" s="8">
        <f t="shared" si="0"/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f t="shared" si="1"/>
        <v>-2101755</v>
      </c>
      <c r="AD4" s="1">
        <f t="shared" si="2"/>
        <v>-2101755</v>
      </c>
      <c r="AE4" s="1">
        <f t="shared" si="3"/>
        <v>-2101755</v>
      </c>
      <c r="AF4" s="1">
        <f t="shared" si="4"/>
        <v>-2101755</v>
      </c>
    </row>
    <row r="5" spans="1:32" x14ac:dyDescent="0.2">
      <c r="A5" t="s">
        <v>160</v>
      </c>
      <c r="B5" t="s">
        <v>67</v>
      </c>
      <c r="C5" t="s">
        <v>113</v>
      </c>
      <c r="D5" t="s">
        <v>1</v>
      </c>
      <c r="E5" t="s">
        <v>5</v>
      </c>
      <c r="F5">
        <v>201412</v>
      </c>
      <c r="G5" s="1">
        <v>2180770</v>
      </c>
      <c r="H5" s="1">
        <v>2180770</v>
      </c>
      <c r="I5" s="1">
        <v>2180770</v>
      </c>
      <c r="J5" s="1">
        <v>2180770</v>
      </c>
      <c r="K5" s="8">
        <v>3</v>
      </c>
      <c r="L5" s="8">
        <v>3</v>
      </c>
      <c r="M5" s="8">
        <v>0</v>
      </c>
      <c r="N5" s="8">
        <v>12204.540501792115</v>
      </c>
      <c r="O5" s="1">
        <v>0</v>
      </c>
      <c r="P5" s="1">
        <v>0</v>
      </c>
      <c r="Q5" s="1">
        <v>0</v>
      </c>
      <c r="R5" s="1">
        <v>0</v>
      </c>
      <c r="S5" s="29">
        <v>0</v>
      </c>
      <c r="T5" s="8">
        <f t="shared" si="0"/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f t="shared" si="1"/>
        <v>-2180770</v>
      </c>
      <c r="AD5" s="1">
        <f t="shared" si="2"/>
        <v>-2180770</v>
      </c>
      <c r="AE5" s="1">
        <f t="shared" si="3"/>
        <v>-2180770</v>
      </c>
      <c r="AF5" s="1">
        <f t="shared" si="4"/>
        <v>-2180770</v>
      </c>
    </row>
    <row r="6" spans="1:32" x14ac:dyDescent="0.2">
      <c r="A6" t="s">
        <v>160</v>
      </c>
      <c r="B6" t="s">
        <v>67</v>
      </c>
      <c r="C6" t="s">
        <v>113</v>
      </c>
      <c r="D6" t="s">
        <v>1</v>
      </c>
      <c r="E6" t="s">
        <v>5</v>
      </c>
      <c r="F6">
        <v>201503</v>
      </c>
      <c r="G6" s="1">
        <v>6388900</v>
      </c>
      <c r="H6" s="1">
        <v>6388900</v>
      </c>
      <c r="I6" s="1">
        <v>6388900</v>
      </c>
      <c r="J6" s="1">
        <v>6388900</v>
      </c>
      <c r="K6" s="8">
        <v>4</v>
      </c>
      <c r="L6" s="8">
        <v>4</v>
      </c>
      <c r="M6" s="8">
        <v>0</v>
      </c>
      <c r="N6" s="8">
        <v>8881.6071428571449</v>
      </c>
      <c r="O6" s="1">
        <v>0</v>
      </c>
      <c r="P6" s="1">
        <v>0</v>
      </c>
      <c r="Q6" s="1">
        <v>0</v>
      </c>
      <c r="R6" s="1">
        <v>0</v>
      </c>
      <c r="S6" s="29">
        <v>0</v>
      </c>
      <c r="T6" s="8">
        <f t="shared" si="0"/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f t="shared" si="1"/>
        <v>-6388900</v>
      </c>
      <c r="AD6" s="1">
        <f t="shared" si="2"/>
        <v>-6388900</v>
      </c>
      <c r="AE6" s="1">
        <f t="shared" si="3"/>
        <v>-6388900</v>
      </c>
      <c r="AF6" s="1">
        <f t="shared" si="4"/>
        <v>-6388900</v>
      </c>
    </row>
    <row r="7" spans="1:32" x14ac:dyDescent="0.2">
      <c r="A7" t="s">
        <v>160</v>
      </c>
      <c r="B7" t="s">
        <v>67</v>
      </c>
      <c r="C7" t="s">
        <v>113</v>
      </c>
      <c r="D7" t="s">
        <v>1</v>
      </c>
      <c r="E7" t="s">
        <v>5</v>
      </c>
      <c r="F7">
        <v>201506</v>
      </c>
      <c r="G7" s="1">
        <v>6158215</v>
      </c>
      <c r="H7" s="1">
        <v>6158215</v>
      </c>
      <c r="I7" s="1">
        <v>6158215</v>
      </c>
      <c r="J7" s="1">
        <v>6158215</v>
      </c>
      <c r="K7" s="8">
        <v>2</v>
      </c>
      <c r="L7" s="8">
        <v>2</v>
      </c>
      <c r="M7" s="8">
        <v>0</v>
      </c>
      <c r="N7" s="8">
        <v>7193.836917562724</v>
      </c>
      <c r="O7" s="1">
        <v>0</v>
      </c>
      <c r="P7" s="1">
        <v>0</v>
      </c>
      <c r="Q7" s="1">
        <v>0</v>
      </c>
      <c r="R7" s="1">
        <v>0</v>
      </c>
      <c r="S7" s="29">
        <v>0</v>
      </c>
      <c r="T7" s="8">
        <f t="shared" si="0"/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f t="shared" si="1"/>
        <v>-6158215</v>
      </c>
      <c r="AD7" s="1">
        <f t="shared" si="2"/>
        <v>-6158215</v>
      </c>
      <c r="AE7" s="1">
        <f t="shared" si="3"/>
        <v>-6158215</v>
      </c>
      <c r="AF7" s="1">
        <f t="shared" si="4"/>
        <v>-6158215</v>
      </c>
    </row>
    <row r="8" spans="1:32" x14ac:dyDescent="0.2">
      <c r="A8" t="s">
        <v>160</v>
      </c>
      <c r="B8" t="s">
        <v>67</v>
      </c>
      <c r="C8" t="s">
        <v>113</v>
      </c>
      <c r="D8" t="s">
        <v>1</v>
      </c>
      <c r="E8" t="s">
        <v>5</v>
      </c>
      <c r="F8">
        <v>201509</v>
      </c>
      <c r="G8" s="1">
        <v>1506182</v>
      </c>
      <c r="H8" s="1">
        <v>1506182</v>
      </c>
      <c r="I8" s="1">
        <v>1506182</v>
      </c>
      <c r="J8" s="1">
        <v>1506182</v>
      </c>
      <c r="K8" s="8">
        <v>2</v>
      </c>
      <c r="L8" s="8">
        <v>2</v>
      </c>
      <c r="M8" s="8">
        <v>0</v>
      </c>
      <c r="N8" s="8">
        <v>5836.8648745519713</v>
      </c>
      <c r="O8" s="1">
        <v>0</v>
      </c>
      <c r="P8" s="1">
        <v>0</v>
      </c>
      <c r="Q8" s="1">
        <v>0</v>
      </c>
      <c r="R8" s="1">
        <v>0</v>
      </c>
      <c r="S8" s="29">
        <v>0</v>
      </c>
      <c r="T8" s="8">
        <f t="shared" si="0"/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f t="shared" si="1"/>
        <v>-1506182</v>
      </c>
      <c r="AD8" s="1">
        <f t="shared" si="2"/>
        <v>-1506182</v>
      </c>
      <c r="AE8" s="1">
        <f t="shared" si="3"/>
        <v>-1506182</v>
      </c>
      <c r="AF8" s="1">
        <f t="shared" si="4"/>
        <v>-1506182</v>
      </c>
    </row>
    <row r="9" spans="1:32" x14ac:dyDescent="0.2">
      <c r="A9" t="s">
        <v>160</v>
      </c>
      <c r="B9" t="s">
        <v>67</v>
      </c>
      <c r="C9" t="s">
        <v>113</v>
      </c>
      <c r="D9" t="s">
        <v>1</v>
      </c>
      <c r="E9" t="s">
        <v>5</v>
      </c>
      <c r="F9">
        <v>201512</v>
      </c>
      <c r="G9" s="1">
        <v>2518435</v>
      </c>
      <c r="H9" s="1">
        <v>2518435</v>
      </c>
      <c r="I9" s="1">
        <v>2518435</v>
      </c>
      <c r="J9" s="1">
        <v>2518435</v>
      </c>
      <c r="K9" s="8">
        <v>3</v>
      </c>
      <c r="L9" s="8">
        <v>3</v>
      </c>
      <c r="M9" s="8">
        <v>0</v>
      </c>
      <c r="N9" s="8">
        <v>4457.1114695340502</v>
      </c>
      <c r="O9" s="1">
        <v>0</v>
      </c>
      <c r="P9" s="1">
        <v>0</v>
      </c>
      <c r="Q9" s="1">
        <v>0</v>
      </c>
      <c r="R9" s="1">
        <v>0</v>
      </c>
      <c r="S9" s="29">
        <v>0</v>
      </c>
      <c r="T9" s="8">
        <f t="shared" si="0"/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f t="shared" si="1"/>
        <v>-2518435</v>
      </c>
      <c r="AD9" s="1">
        <f t="shared" si="2"/>
        <v>-2518435</v>
      </c>
      <c r="AE9" s="1">
        <f t="shared" si="3"/>
        <v>-2518435</v>
      </c>
      <c r="AF9" s="1">
        <f t="shared" si="4"/>
        <v>-2518435</v>
      </c>
    </row>
    <row r="10" spans="1:32" x14ac:dyDescent="0.2">
      <c r="A10" t="s">
        <v>160</v>
      </c>
      <c r="B10" t="s">
        <v>67</v>
      </c>
      <c r="C10" t="s">
        <v>113</v>
      </c>
      <c r="D10" t="s">
        <v>1</v>
      </c>
      <c r="E10" t="s">
        <v>5</v>
      </c>
      <c r="F10">
        <v>201603</v>
      </c>
      <c r="G10" s="1">
        <v>0</v>
      </c>
      <c r="H10" s="1">
        <v>0</v>
      </c>
      <c r="I10" s="1">
        <v>0</v>
      </c>
      <c r="J10" s="1">
        <v>0</v>
      </c>
      <c r="K10" s="8">
        <v>0</v>
      </c>
      <c r="L10" s="8">
        <v>0</v>
      </c>
      <c r="M10" s="8">
        <v>0</v>
      </c>
      <c r="N10" s="8">
        <v>3379.0741564701525</v>
      </c>
      <c r="O10" s="1">
        <v>0</v>
      </c>
      <c r="P10" s="1">
        <v>0</v>
      </c>
      <c r="Q10" s="1">
        <v>0</v>
      </c>
      <c r="R10" s="1">
        <v>0</v>
      </c>
      <c r="S10" s="29">
        <v>0</v>
      </c>
      <c r="T10" s="8">
        <f t="shared" si="0"/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f t="shared" si="1"/>
        <v>0</v>
      </c>
      <c r="AD10" s="1">
        <f t="shared" si="2"/>
        <v>0</v>
      </c>
      <c r="AE10" s="1">
        <f t="shared" si="3"/>
        <v>0</v>
      </c>
      <c r="AF10" s="1">
        <f t="shared" si="4"/>
        <v>0</v>
      </c>
    </row>
    <row r="11" spans="1:32" x14ac:dyDescent="0.2">
      <c r="A11" t="s">
        <v>160</v>
      </c>
      <c r="B11" t="s">
        <v>67</v>
      </c>
      <c r="C11" t="s">
        <v>113</v>
      </c>
      <c r="D11" t="s">
        <v>1</v>
      </c>
      <c r="E11" t="s">
        <v>5</v>
      </c>
      <c r="F11">
        <v>201606</v>
      </c>
      <c r="G11" s="1">
        <v>4898151</v>
      </c>
      <c r="H11" s="1">
        <v>4898151</v>
      </c>
      <c r="I11" s="1">
        <v>4898151</v>
      </c>
      <c r="J11" s="1">
        <v>4898151</v>
      </c>
      <c r="K11" s="8">
        <v>3</v>
      </c>
      <c r="L11" s="8">
        <v>3</v>
      </c>
      <c r="M11" s="8">
        <v>0</v>
      </c>
      <c r="N11" s="8">
        <v>2781.5867383512546</v>
      </c>
      <c r="O11" s="1">
        <v>0</v>
      </c>
      <c r="P11" s="1">
        <v>0</v>
      </c>
      <c r="Q11" s="1">
        <v>0</v>
      </c>
      <c r="R11" s="1">
        <v>0</v>
      </c>
      <c r="S11" s="29">
        <v>0</v>
      </c>
      <c r="T11" s="8">
        <f t="shared" si="0"/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f t="shared" si="1"/>
        <v>-4898151</v>
      </c>
      <c r="AD11" s="1">
        <f t="shared" si="2"/>
        <v>-4898151</v>
      </c>
      <c r="AE11" s="1">
        <f t="shared" si="3"/>
        <v>-4898151</v>
      </c>
      <c r="AF11" s="1">
        <f t="shared" si="4"/>
        <v>-4898151</v>
      </c>
    </row>
    <row r="12" spans="1:32" x14ac:dyDescent="0.2">
      <c r="A12" t="s">
        <v>160</v>
      </c>
      <c r="B12" t="s">
        <v>67</v>
      </c>
      <c r="C12" t="s">
        <v>113</v>
      </c>
      <c r="D12" t="s">
        <v>1</v>
      </c>
      <c r="E12" t="s">
        <v>5</v>
      </c>
      <c r="F12">
        <v>201609</v>
      </c>
      <c r="G12" s="1">
        <v>1557654</v>
      </c>
      <c r="H12" s="1">
        <v>1557654</v>
      </c>
      <c r="I12" s="1">
        <v>1557654</v>
      </c>
      <c r="J12" s="1">
        <v>1557654</v>
      </c>
      <c r="K12" s="8">
        <v>1</v>
      </c>
      <c r="L12" s="8">
        <v>1</v>
      </c>
      <c r="M12" s="8">
        <v>0</v>
      </c>
      <c r="N12" s="8">
        <v>3602.9820788530474</v>
      </c>
      <c r="O12" s="1">
        <v>0</v>
      </c>
      <c r="P12" s="1">
        <v>0</v>
      </c>
      <c r="Q12" s="1">
        <v>0</v>
      </c>
      <c r="R12" s="1">
        <v>0</v>
      </c>
      <c r="S12" s="29">
        <v>0</v>
      </c>
      <c r="T12" s="8">
        <f t="shared" si="0"/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f t="shared" si="1"/>
        <v>-1557654</v>
      </c>
      <c r="AD12" s="1">
        <f t="shared" si="2"/>
        <v>-1557654</v>
      </c>
      <c r="AE12" s="1">
        <f t="shared" si="3"/>
        <v>-1557654</v>
      </c>
      <c r="AF12" s="1">
        <f t="shared" si="4"/>
        <v>-1557654</v>
      </c>
    </row>
    <row r="13" spans="1:32" x14ac:dyDescent="0.2">
      <c r="A13" t="s">
        <v>160</v>
      </c>
      <c r="B13" t="s">
        <v>67</v>
      </c>
      <c r="C13" t="s">
        <v>113</v>
      </c>
      <c r="D13" t="s">
        <v>1</v>
      </c>
      <c r="E13" t="s">
        <v>5</v>
      </c>
      <c r="F13">
        <v>201612</v>
      </c>
      <c r="G13" s="1">
        <v>0</v>
      </c>
      <c r="H13" s="1">
        <v>0</v>
      </c>
      <c r="I13" s="1">
        <v>0</v>
      </c>
      <c r="J13" s="1">
        <v>0</v>
      </c>
      <c r="K13" s="8">
        <v>0</v>
      </c>
      <c r="L13" s="8">
        <v>0</v>
      </c>
      <c r="M13" s="8">
        <v>0</v>
      </c>
      <c r="N13" s="8">
        <v>6245.3136200716863</v>
      </c>
      <c r="O13" s="1">
        <v>0</v>
      </c>
      <c r="P13" s="1">
        <v>0</v>
      </c>
      <c r="Q13" s="1">
        <v>0</v>
      </c>
      <c r="R13" s="1">
        <v>0</v>
      </c>
      <c r="S13" s="29">
        <v>0</v>
      </c>
      <c r="T13" s="8">
        <f t="shared" si="0"/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f t="shared" si="1"/>
        <v>0</v>
      </c>
      <c r="AD13" s="1">
        <f t="shared" si="2"/>
        <v>0</v>
      </c>
      <c r="AE13" s="1">
        <f t="shared" si="3"/>
        <v>0</v>
      </c>
      <c r="AF13" s="1">
        <f t="shared" si="4"/>
        <v>0</v>
      </c>
    </row>
    <row r="14" spans="1:32" x14ac:dyDescent="0.2">
      <c r="A14" t="s">
        <v>160</v>
      </c>
      <c r="B14" t="s">
        <v>67</v>
      </c>
      <c r="C14" t="s">
        <v>113</v>
      </c>
      <c r="D14" t="s">
        <v>1</v>
      </c>
      <c r="E14" t="s">
        <v>5</v>
      </c>
      <c r="F14">
        <v>201703</v>
      </c>
      <c r="G14" s="1">
        <v>0</v>
      </c>
      <c r="H14" s="1">
        <v>0</v>
      </c>
      <c r="I14" s="1">
        <v>0</v>
      </c>
      <c r="J14" s="1">
        <v>0</v>
      </c>
      <c r="K14" s="8">
        <v>0</v>
      </c>
      <c r="L14" s="8">
        <v>0</v>
      </c>
      <c r="M14" s="8">
        <v>0</v>
      </c>
      <c r="N14" s="8">
        <v>6539.5268817204305</v>
      </c>
      <c r="O14" s="1">
        <v>0</v>
      </c>
      <c r="P14" s="1">
        <v>0</v>
      </c>
      <c r="Q14" s="1">
        <v>0</v>
      </c>
      <c r="R14" s="1">
        <v>0</v>
      </c>
      <c r="S14" s="29">
        <v>0</v>
      </c>
      <c r="T14" s="8">
        <f t="shared" si="0"/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f t="shared" si="1"/>
        <v>0</v>
      </c>
      <c r="AD14" s="1">
        <f t="shared" si="2"/>
        <v>0</v>
      </c>
      <c r="AE14" s="1">
        <f t="shared" si="3"/>
        <v>0</v>
      </c>
      <c r="AF14" s="1">
        <f t="shared" si="4"/>
        <v>0</v>
      </c>
    </row>
    <row r="15" spans="1:32" x14ac:dyDescent="0.2">
      <c r="A15" t="s">
        <v>160</v>
      </c>
      <c r="B15" t="s">
        <v>67</v>
      </c>
      <c r="C15" t="s">
        <v>113</v>
      </c>
      <c r="D15" t="s">
        <v>1</v>
      </c>
      <c r="E15" t="s">
        <v>5</v>
      </c>
      <c r="F15">
        <v>201706</v>
      </c>
      <c r="G15" s="1">
        <v>2184846</v>
      </c>
      <c r="H15" s="1">
        <v>2184846</v>
      </c>
      <c r="I15" s="1">
        <v>2184846</v>
      </c>
      <c r="J15" s="1">
        <v>2184846</v>
      </c>
      <c r="K15" s="8">
        <v>1</v>
      </c>
      <c r="L15" s="8">
        <v>1</v>
      </c>
      <c r="M15" s="8">
        <v>0</v>
      </c>
      <c r="N15" s="8">
        <v>5764.5551971326167</v>
      </c>
      <c r="O15" s="1">
        <v>0</v>
      </c>
      <c r="P15" s="1">
        <v>0</v>
      </c>
      <c r="Q15" s="1">
        <v>0</v>
      </c>
      <c r="R15" s="1">
        <v>0</v>
      </c>
      <c r="S15" s="29">
        <v>0</v>
      </c>
      <c r="T15" s="8">
        <f t="shared" si="0"/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f t="shared" si="1"/>
        <v>-2184846</v>
      </c>
      <c r="AD15" s="1">
        <f t="shared" si="2"/>
        <v>-2184846</v>
      </c>
      <c r="AE15" s="1">
        <f t="shared" si="3"/>
        <v>-2184846</v>
      </c>
      <c r="AF15" s="1">
        <f t="shared" si="4"/>
        <v>-2184846</v>
      </c>
    </row>
    <row r="16" spans="1:32" x14ac:dyDescent="0.2">
      <c r="A16" t="s">
        <v>160</v>
      </c>
      <c r="B16" t="s">
        <v>67</v>
      </c>
      <c r="C16" t="s">
        <v>113</v>
      </c>
      <c r="D16" t="s">
        <v>1</v>
      </c>
      <c r="E16" t="s">
        <v>5</v>
      </c>
      <c r="F16">
        <v>201709</v>
      </c>
      <c r="G16" s="1">
        <v>1661196</v>
      </c>
      <c r="H16" s="1">
        <v>1661196</v>
      </c>
      <c r="I16" s="1">
        <v>1661196</v>
      </c>
      <c r="J16" s="1">
        <v>1661196</v>
      </c>
      <c r="K16" s="8">
        <v>1</v>
      </c>
      <c r="L16" s="8">
        <v>1</v>
      </c>
      <c r="M16" s="8">
        <v>0</v>
      </c>
      <c r="N16" s="8">
        <v>3752.4767025089618</v>
      </c>
      <c r="O16" s="1">
        <v>0</v>
      </c>
      <c r="P16" s="1">
        <v>0</v>
      </c>
      <c r="Q16" s="1">
        <v>0</v>
      </c>
      <c r="R16" s="1">
        <v>0</v>
      </c>
      <c r="S16" s="29">
        <v>0</v>
      </c>
      <c r="T16" s="8">
        <f t="shared" si="0"/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f t="shared" si="1"/>
        <v>-1661196</v>
      </c>
      <c r="AD16" s="1">
        <f t="shared" si="2"/>
        <v>-1661196</v>
      </c>
      <c r="AE16" s="1">
        <f t="shared" si="3"/>
        <v>-1661196</v>
      </c>
      <c r="AF16" s="1">
        <f t="shared" si="4"/>
        <v>-1661196</v>
      </c>
    </row>
    <row r="17" spans="1:32" x14ac:dyDescent="0.2">
      <c r="A17" t="s">
        <v>160</v>
      </c>
      <c r="B17" t="s">
        <v>67</v>
      </c>
      <c r="C17" t="s">
        <v>113</v>
      </c>
      <c r="D17" t="s">
        <v>1</v>
      </c>
      <c r="E17" t="s">
        <v>5</v>
      </c>
      <c r="F17">
        <v>201712</v>
      </c>
      <c r="G17" s="1">
        <v>43820127</v>
      </c>
      <c r="H17" s="1">
        <v>43820127</v>
      </c>
      <c r="I17" s="1">
        <v>43820127</v>
      </c>
      <c r="J17" s="1">
        <v>43820127</v>
      </c>
      <c r="K17" s="8">
        <v>22</v>
      </c>
      <c r="L17" s="8">
        <v>22</v>
      </c>
      <c r="M17" s="8">
        <v>0</v>
      </c>
      <c r="N17" s="8">
        <v>2588.2630824372754</v>
      </c>
      <c r="O17" s="1">
        <v>0</v>
      </c>
      <c r="P17" s="1">
        <v>0</v>
      </c>
      <c r="Q17" s="1">
        <v>0</v>
      </c>
      <c r="R17" s="1">
        <v>0</v>
      </c>
      <c r="S17" s="29">
        <v>0</v>
      </c>
      <c r="T17" s="8">
        <f t="shared" si="0"/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f t="shared" si="1"/>
        <v>-43820127</v>
      </c>
      <c r="AD17" s="1">
        <f t="shared" si="2"/>
        <v>-43820127</v>
      </c>
      <c r="AE17" s="1">
        <f t="shared" si="3"/>
        <v>-43820127</v>
      </c>
      <c r="AF17" s="1">
        <f t="shared" si="4"/>
        <v>-43820127</v>
      </c>
    </row>
    <row r="18" spans="1:32" x14ac:dyDescent="0.2">
      <c r="A18" t="s">
        <v>160</v>
      </c>
      <c r="B18" t="s">
        <v>67</v>
      </c>
      <c r="C18" t="s">
        <v>113</v>
      </c>
      <c r="D18" t="s">
        <v>1</v>
      </c>
      <c r="E18" t="s">
        <v>5</v>
      </c>
      <c r="F18">
        <v>201803</v>
      </c>
      <c r="G18" s="1">
        <v>77618694</v>
      </c>
      <c r="H18" s="1">
        <v>77618694</v>
      </c>
      <c r="I18" s="1">
        <v>77618694</v>
      </c>
      <c r="J18" s="1">
        <v>77618694</v>
      </c>
      <c r="K18" s="8">
        <v>36</v>
      </c>
      <c r="L18" s="8">
        <v>36</v>
      </c>
      <c r="M18" s="8">
        <v>0</v>
      </c>
      <c r="N18" s="8">
        <v>3339.1033026113673</v>
      </c>
      <c r="O18" s="1">
        <v>0</v>
      </c>
      <c r="P18" s="1">
        <v>0</v>
      </c>
      <c r="Q18" s="1">
        <v>0</v>
      </c>
      <c r="R18" s="1">
        <v>0</v>
      </c>
      <c r="S18" s="29">
        <v>0</v>
      </c>
      <c r="T18" s="8">
        <f t="shared" si="0"/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f t="shared" si="1"/>
        <v>-77618694</v>
      </c>
      <c r="AD18" s="1">
        <f t="shared" si="2"/>
        <v>-77618694</v>
      </c>
      <c r="AE18" s="1">
        <f t="shared" si="3"/>
        <v>-77618694</v>
      </c>
      <c r="AF18" s="1">
        <f t="shared" si="4"/>
        <v>-77618694</v>
      </c>
    </row>
    <row r="19" spans="1:32" x14ac:dyDescent="0.2">
      <c r="A19" t="s">
        <v>160</v>
      </c>
      <c r="B19" t="s">
        <v>67</v>
      </c>
      <c r="C19" t="s">
        <v>113</v>
      </c>
      <c r="D19" t="s">
        <v>1</v>
      </c>
      <c r="E19" t="s">
        <v>5</v>
      </c>
      <c r="F19">
        <v>201806</v>
      </c>
      <c r="G19" s="1">
        <v>147238442</v>
      </c>
      <c r="H19" s="1">
        <v>147238442</v>
      </c>
      <c r="I19" s="1">
        <v>147238442</v>
      </c>
      <c r="J19" s="1">
        <v>147238442</v>
      </c>
      <c r="K19" s="8">
        <v>61</v>
      </c>
      <c r="L19" s="8">
        <v>61</v>
      </c>
      <c r="M19" s="8">
        <v>0</v>
      </c>
      <c r="N19" s="8">
        <v>4403.7709677419352</v>
      </c>
      <c r="O19" s="1">
        <v>0</v>
      </c>
      <c r="P19" s="1">
        <v>0</v>
      </c>
      <c r="Q19" s="1">
        <v>0</v>
      </c>
      <c r="R19" s="1">
        <v>0</v>
      </c>
      <c r="S19" s="29">
        <v>0</v>
      </c>
      <c r="T19" s="8">
        <f t="shared" si="0"/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f t="shared" si="1"/>
        <v>-147238442</v>
      </c>
      <c r="AD19" s="1">
        <f t="shared" si="2"/>
        <v>-147238442</v>
      </c>
      <c r="AE19" s="1">
        <f t="shared" si="3"/>
        <v>-147238442</v>
      </c>
      <c r="AF19" s="1">
        <f t="shared" si="4"/>
        <v>-147238442</v>
      </c>
    </row>
    <row r="20" spans="1:32" x14ac:dyDescent="0.2">
      <c r="A20" t="s">
        <v>160</v>
      </c>
      <c r="B20" t="s">
        <v>67</v>
      </c>
      <c r="C20" t="s">
        <v>113</v>
      </c>
      <c r="D20" t="s">
        <v>1</v>
      </c>
      <c r="E20" t="s">
        <v>5</v>
      </c>
      <c r="F20">
        <v>201809</v>
      </c>
      <c r="G20" s="1">
        <v>181791613</v>
      </c>
      <c r="H20" s="1">
        <v>181791613</v>
      </c>
      <c r="I20" s="1">
        <v>181791613</v>
      </c>
      <c r="J20" s="1">
        <v>181791613</v>
      </c>
      <c r="K20" s="8">
        <v>76</v>
      </c>
      <c r="L20" s="8">
        <v>76</v>
      </c>
      <c r="M20" s="8">
        <v>0</v>
      </c>
      <c r="N20" s="8">
        <v>5499.1010752688162</v>
      </c>
      <c r="O20" s="1">
        <v>0</v>
      </c>
      <c r="P20" s="1">
        <v>0</v>
      </c>
      <c r="Q20" s="1">
        <v>0</v>
      </c>
      <c r="R20" s="1">
        <v>0</v>
      </c>
      <c r="S20" s="29">
        <v>0</v>
      </c>
      <c r="T20" s="8">
        <f t="shared" si="0"/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f t="shared" si="1"/>
        <v>-181791613</v>
      </c>
      <c r="AD20" s="1">
        <f t="shared" si="2"/>
        <v>-181791613</v>
      </c>
      <c r="AE20" s="1">
        <f t="shared" si="3"/>
        <v>-181791613</v>
      </c>
      <c r="AF20" s="1">
        <f t="shared" si="4"/>
        <v>-181791613</v>
      </c>
    </row>
    <row r="21" spans="1:32" x14ac:dyDescent="0.2">
      <c r="A21" t="s">
        <v>160</v>
      </c>
      <c r="B21" t="s">
        <v>67</v>
      </c>
      <c r="C21" t="s">
        <v>113</v>
      </c>
      <c r="D21" t="s">
        <v>1</v>
      </c>
      <c r="E21" t="s">
        <v>5</v>
      </c>
      <c r="F21">
        <v>201812</v>
      </c>
      <c r="G21" s="1">
        <v>242679463</v>
      </c>
      <c r="H21" s="1">
        <v>242679463</v>
      </c>
      <c r="I21" s="1">
        <v>242679463</v>
      </c>
      <c r="J21" s="1">
        <v>242679463</v>
      </c>
      <c r="K21" s="8">
        <v>113</v>
      </c>
      <c r="L21" s="8">
        <v>113</v>
      </c>
      <c r="M21" s="8">
        <v>0</v>
      </c>
      <c r="N21" s="8">
        <v>5793.0580645161281</v>
      </c>
      <c r="O21" s="1">
        <v>0</v>
      </c>
      <c r="P21" s="1">
        <v>0</v>
      </c>
      <c r="Q21" s="1">
        <v>0</v>
      </c>
      <c r="R21" s="1">
        <v>0</v>
      </c>
      <c r="S21" s="29">
        <v>0</v>
      </c>
      <c r="T21" s="8">
        <f t="shared" si="0"/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f t="shared" si="1"/>
        <v>-242679463</v>
      </c>
      <c r="AD21" s="1">
        <f t="shared" si="2"/>
        <v>-242679463</v>
      </c>
      <c r="AE21" s="1">
        <f t="shared" si="3"/>
        <v>-242679463</v>
      </c>
      <c r="AF21" s="1">
        <f t="shared" si="4"/>
        <v>-242679463</v>
      </c>
    </row>
    <row r="22" spans="1:32" x14ac:dyDescent="0.2">
      <c r="A22" t="s">
        <v>160</v>
      </c>
      <c r="B22" t="s">
        <v>67</v>
      </c>
      <c r="C22" t="s">
        <v>113</v>
      </c>
      <c r="D22" t="s">
        <v>1</v>
      </c>
      <c r="E22" t="s">
        <v>5</v>
      </c>
      <c r="F22">
        <v>201903</v>
      </c>
      <c r="G22" s="1">
        <v>140306315</v>
      </c>
      <c r="H22" s="1">
        <v>140306315</v>
      </c>
      <c r="I22" s="1">
        <v>140306315</v>
      </c>
      <c r="J22" s="1">
        <v>140306315</v>
      </c>
      <c r="K22" s="8">
        <v>110</v>
      </c>
      <c r="L22" s="8">
        <v>110</v>
      </c>
      <c r="M22" s="8">
        <v>0</v>
      </c>
      <c r="N22" s="8">
        <v>5798.6086789554511</v>
      </c>
      <c r="O22" s="1">
        <v>0</v>
      </c>
      <c r="P22" s="1">
        <v>0</v>
      </c>
      <c r="Q22" s="1">
        <v>0</v>
      </c>
      <c r="R22" s="1">
        <v>0</v>
      </c>
      <c r="S22" s="29">
        <v>0</v>
      </c>
      <c r="T22" s="8">
        <f t="shared" si="0"/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f t="shared" si="1"/>
        <v>-140306315</v>
      </c>
      <c r="AD22" s="1">
        <f t="shared" si="2"/>
        <v>-140306315</v>
      </c>
      <c r="AE22" s="1">
        <f t="shared" si="3"/>
        <v>-140306315</v>
      </c>
      <c r="AF22" s="1">
        <f t="shared" si="4"/>
        <v>-140306315</v>
      </c>
    </row>
    <row r="23" spans="1:32" x14ac:dyDescent="0.2">
      <c r="A23" t="s">
        <v>160</v>
      </c>
      <c r="B23" t="s">
        <v>67</v>
      </c>
      <c r="C23" t="s">
        <v>113</v>
      </c>
      <c r="D23" t="s">
        <v>1</v>
      </c>
      <c r="E23" t="s">
        <v>5</v>
      </c>
      <c r="F23">
        <v>201906</v>
      </c>
      <c r="G23" s="1">
        <v>175113372</v>
      </c>
      <c r="H23" s="1">
        <v>175113372</v>
      </c>
      <c r="I23" s="1">
        <v>175113372</v>
      </c>
      <c r="J23" s="1">
        <v>175113372</v>
      </c>
      <c r="K23" s="8">
        <v>81</v>
      </c>
      <c r="L23" s="8">
        <v>81</v>
      </c>
      <c r="M23" s="8">
        <v>0</v>
      </c>
      <c r="N23" s="8">
        <v>5845.0792114695332</v>
      </c>
      <c r="O23" s="1">
        <v>0</v>
      </c>
      <c r="P23" s="1">
        <v>0</v>
      </c>
      <c r="Q23" s="1">
        <v>0</v>
      </c>
      <c r="R23" s="1">
        <v>0</v>
      </c>
      <c r="S23" s="29">
        <v>0</v>
      </c>
      <c r="T23" s="8">
        <f t="shared" si="0"/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f t="shared" si="1"/>
        <v>-175113372</v>
      </c>
      <c r="AD23" s="1">
        <f t="shared" si="2"/>
        <v>-175113372</v>
      </c>
      <c r="AE23" s="1">
        <f t="shared" si="3"/>
        <v>-175113372</v>
      </c>
      <c r="AF23" s="1">
        <f t="shared" si="4"/>
        <v>-175113372</v>
      </c>
    </row>
    <row r="24" spans="1:32" x14ac:dyDescent="0.2">
      <c r="A24" t="s">
        <v>160</v>
      </c>
      <c r="B24" t="s">
        <v>67</v>
      </c>
      <c r="C24" t="s">
        <v>113</v>
      </c>
      <c r="D24" t="s">
        <v>1</v>
      </c>
      <c r="E24" t="s">
        <v>5</v>
      </c>
      <c r="F24">
        <v>201909</v>
      </c>
      <c r="G24" s="1">
        <v>177798575</v>
      </c>
      <c r="H24" s="1">
        <v>177798575</v>
      </c>
      <c r="I24" s="1">
        <v>177798575</v>
      </c>
      <c r="J24" s="1">
        <v>177798575</v>
      </c>
      <c r="K24" s="8">
        <v>71</v>
      </c>
      <c r="L24" s="8">
        <v>71</v>
      </c>
      <c r="M24" s="8">
        <v>0</v>
      </c>
      <c r="N24" s="8">
        <v>5604.1508960573474</v>
      </c>
      <c r="O24" s="1">
        <v>0</v>
      </c>
      <c r="P24" s="1">
        <v>0</v>
      </c>
      <c r="Q24" s="1">
        <v>0</v>
      </c>
      <c r="R24" s="1">
        <v>0</v>
      </c>
      <c r="S24" s="29">
        <v>0</v>
      </c>
      <c r="T24" s="8">
        <f t="shared" si="0"/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f t="shared" si="1"/>
        <v>-177798575</v>
      </c>
      <c r="AD24" s="1">
        <f t="shared" si="2"/>
        <v>-177798575</v>
      </c>
      <c r="AE24" s="1">
        <f t="shared" si="3"/>
        <v>-177798575</v>
      </c>
      <c r="AF24" s="1">
        <f t="shared" si="4"/>
        <v>-177798575</v>
      </c>
    </row>
    <row r="25" spans="1:32" x14ac:dyDescent="0.2">
      <c r="A25" t="s">
        <v>160</v>
      </c>
      <c r="B25" t="s">
        <v>67</v>
      </c>
      <c r="C25" t="s">
        <v>113</v>
      </c>
      <c r="D25" t="s">
        <v>1</v>
      </c>
      <c r="E25" t="s">
        <v>5</v>
      </c>
      <c r="F25">
        <v>201912</v>
      </c>
      <c r="G25" s="1">
        <v>134688122</v>
      </c>
      <c r="H25" s="1">
        <v>134688122</v>
      </c>
      <c r="I25" s="1">
        <v>134688122</v>
      </c>
      <c r="J25" s="1">
        <v>134688122</v>
      </c>
      <c r="K25" s="8">
        <v>60</v>
      </c>
      <c r="L25" s="8">
        <v>60</v>
      </c>
      <c r="M25" s="8">
        <v>0</v>
      </c>
      <c r="N25" s="8">
        <v>4329.7637992831542</v>
      </c>
      <c r="O25" s="1">
        <v>0</v>
      </c>
      <c r="P25" s="1">
        <v>0</v>
      </c>
      <c r="Q25" s="1">
        <v>0</v>
      </c>
      <c r="R25" s="1">
        <v>0</v>
      </c>
      <c r="S25" s="29">
        <v>0</v>
      </c>
      <c r="T25" s="8">
        <f t="shared" si="0"/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f t="shared" si="1"/>
        <v>-134688122</v>
      </c>
      <c r="AD25" s="1">
        <f t="shared" si="2"/>
        <v>-134688122</v>
      </c>
      <c r="AE25" s="1">
        <f t="shared" si="3"/>
        <v>-134688122</v>
      </c>
      <c r="AF25" s="1">
        <f t="shared" si="4"/>
        <v>-134688122</v>
      </c>
    </row>
    <row r="26" spans="1:32" x14ac:dyDescent="0.2">
      <c r="A26" t="s">
        <v>160</v>
      </c>
      <c r="B26" t="s">
        <v>67</v>
      </c>
      <c r="C26" t="s">
        <v>113</v>
      </c>
      <c r="D26" t="s">
        <v>1</v>
      </c>
      <c r="E26" t="s">
        <v>5</v>
      </c>
      <c r="F26">
        <v>202003</v>
      </c>
      <c r="G26" s="1">
        <v>200647900</v>
      </c>
      <c r="H26" s="1">
        <v>200647900</v>
      </c>
      <c r="I26" s="1">
        <v>200647900</v>
      </c>
      <c r="J26" s="1">
        <v>200647900</v>
      </c>
      <c r="K26" s="8">
        <v>81</v>
      </c>
      <c r="L26" s="8">
        <v>81</v>
      </c>
      <c r="M26" s="8">
        <v>0</v>
      </c>
      <c r="N26" s="8">
        <v>4346.4556915090843</v>
      </c>
      <c r="O26" s="1">
        <v>0</v>
      </c>
      <c r="P26" s="1">
        <v>0</v>
      </c>
      <c r="Q26" s="1">
        <v>0</v>
      </c>
      <c r="R26" s="1">
        <v>0</v>
      </c>
      <c r="S26" s="29">
        <v>0</v>
      </c>
      <c r="T26" s="8">
        <f t="shared" si="0"/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f t="shared" si="1"/>
        <v>-200647900</v>
      </c>
      <c r="AD26" s="1">
        <f t="shared" si="2"/>
        <v>-200647900</v>
      </c>
      <c r="AE26" s="1">
        <f t="shared" si="3"/>
        <v>-200647900</v>
      </c>
      <c r="AF26" s="1">
        <f t="shared" si="4"/>
        <v>-200647900</v>
      </c>
    </row>
    <row r="27" spans="1:32" x14ac:dyDescent="0.2">
      <c r="A27" t="s">
        <v>160</v>
      </c>
      <c r="B27" t="s">
        <v>67</v>
      </c>
      <c r="C27" t="s">
        <v>113</v>
      </c>
      <c r="D27" t="s">
        <v>1</v>
      </c>
      <c r="E27" t="s">
        <v>5</v>
      </c>
      <c r="F27">
        <v>202006</v>
      </c>
      <c r="G27" s="1">
        <v>216541149</v>
      </c>
      <c r="H27" s="1">
        <v>216541149</v>
      </c>
      <c r="I27" s="1">
        <v>216541149</v>
      </c>
      <c r="J27" s="1">
        <v>216541149</v>
      </c>
      <c r="K27" s="8">
        <v>82</v>
      </c>
      <c r="L27" s="8">
        <v>82</v>
      </c>
      <c r="M27" s="8">
        <v>0</v>
      </c>
      <c r="N27" s="8">
        <v>3803.0232974910396</v>
      </c>
      <c r="O27" s="1">
        <v>0</v>
      </c>
      <c r="P27" s="1">
        <v>0</v>
      </c>
      <c r="Q27" s="1">
        <v>0</v>
      </c>
      <c r="R27" s="1">
        <v>0</v>
      </c>
      <c r="S27" s="29">
        <v>0</v>
      </c>
      <c r="T27" s="8">
        <f t="shared" si="0"/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f t="shared" si="1"/>
        <v>-216541149</v>
      </c>
      <c r="AD27" s="1">
        <f t="shared" si="2"/>
        <v>-216541149</v>
      </c>
      <c r="AE27" s="1">
        <f t="shared" si="3"/>
        <v>-216541149</v>
      </c>
      <c r="AF27" s="1">
        <f t="shared" si="4"/>
        <v>-216541149</v>
      </c>
    </row>
    <row r="28" spans="1:32" x14ac:dyDescent="0.2">
      <c r="A28" t="s">
        <v>160</v>
      </c>
      <c r="B28" t="s">
        <v>67</v>
      </c>
      <c r="C28" t="s">
        <v>113</v>
      </c>
      <c r="D28" t="s">
        <v>1</v>
      </c>
      <c r="E28" t="s">
        <v>5</v>
      </c>
      <c r="F28">
        <v>202009</v>
      </c>
      <c r="G28" s="1">
        <v>111188914</v>
      </c>
      <c r="H28" s="1">
        <v>111188914</v>
      </c>
      <c r="I28" s="1">
        <v>111188914</v>
      </c>
      <c r="J28" s="1">
        <v>111188914</v>
      </c>
      <c r="K28" s="8">
        <v>47</v>
      </c>
      <c r="L28" s="8">
        <v>47</v>
      </c>
      <c r="M28" s="8">
        <v>0</v>
      </c>
      <c r="N28" s="8">
        <v>3192.0215053763441</v>
      </c>
      <c r="O28" s="1">
        <v>0</v>
      </c>
      <c r="P28" s="1">
        <v>0</v>
      </c>
      <c r="Q28" s="1">
        <v>0</v>
      </c>
      <c r="R28" s="1">
        <v>0</v>
      </c>
      <c r="S28" s="29">
        <v>0</v>
      </c>
      <c r="T28" s="8">
        <f t="shared" si="0"/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f t="shared" si="1"/>
        <v>-111188914</v>
      </c>
      <c r="AD28" s="1">
        <f t="shared" si="2"/>
        <v>-111188914</v>
      </c>
      <c r="AE28" s="1">
        <f t="shared" si="3"/>
        <v>-111188914</v>
      </c>
      <c r="AF28" s="1">
        <f t="shared" si="4"/>
        <v>-111188914</v>
      </c>
    </row>
    <row r="29" spans="1:32" x14ac:dyDescent="0.2">
      <c r="A29" t="s">
        <v>160</v>
      </c>
      <c r="B29" t="s">
        <v>67</v>
      </c>
      <c r="C29" t="s">
        <v>113</v>
      </c>
      <c r="D29" t="s">
        <v>1</v>
      </c>
      <c r="E29" t="s">
        <v>5</v>
      </c>
      <c r="F29">
        <v>202012</v>
      </c>
      <c r="G29" s="1">
        <v>158099970</v>
      </c>
      <c r="H29" s="1">
        <v>158099970</v>
      </c>
      <c r="I29" s="1">
        <v>158099970</v>
      </c>
      <c r="J29" s="1">
        <v>158099970</v>
      </c>
      <c r="K29" s="8">
        <v>73</v>
      </c>
      <c r="L29" s="8">
        <v>73</v>
      </c>
      <c r="M29" s="8">
        <v>0</v>
      </c>
      <c r="N29" s="8">
        <v>2790.7566308243718</v>
      </c>
      <c r="O29" s="1">
        <v>0</v>
      </c>
      <c r="P29" s="1">
        <v>0</v>
      </c>
      <c r="Q29" s="1">
        <v>0</v>
      </c>
      <c r="R29" s="1">
        <v>0</v>
      </c>
      <c r="S29" s="29">
        <v>0</v>
      </c>
      <c r="T29" s="8">
        <f t="shared" si="0"/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f t="shared" si="1"/>
        <v>-158099970</v>
      </c>
      <c r="AD29" s="1">
        <f t="shared" si="2"/>
        <v>-158099970</v>
      </c>
      <c r="AE29" s="1">
        <f t="shared" si="3"/>
        <v>-158099970</v>
      </c>
      <c r="AF29" s="1">
        <f t="shared" si="4"/>
        <v>-158099970</v>
      </c>
    </row>
    <row r="30" spans="1:32" x14ac:dyDescent="0.2">
      <c r="A30" t="s">
        <v>160</v>
      </c>
      <c r="B30" t="s">
        <v>67</v>
      </c>
      <c r="C30" t="s">
        <v>113</v>
      </c>
      <c r="D30" t="s">
        <v>1</v>
      </c>
      <c r="E30" t="s">
        <v>5</v>
      </c>
      <c r="F30">
        <v>202103</v>
      </c>
      <c r="G30" s="1">
        <v>118742907</v>
      </c>
      <c r="H30" s="1">
        <v>118742907.17</v>
      </c>
      <c r="I30" s="1">
        <v>118742907</v>
      </c>
      <c r="J30" s="1">
        <v>118742907.17</v>
      </c>
      <c r="K30" s="8">
        <v>52</v>
      </c>
      <c r="L30" s="8">
        <v>52</v>
      </c>
      <c r="M30" s="8">
        <v>0</v>
      </c>
      <c r="N30" s="8">
        <v>2459.9857910906298</v>
      </c>
      <c r="O30" s="1">
        <v>0</v>
      </c>
      <c r="P30" s="1">
        <v>0</v>
      </c>
      <c r="Q30" s="1">
        <v>0</v>
      </c>
      <c r="R30" s="1">
        <v>0</v>
      </c>
      <c r="S30" s="29">
        <v>0</v>
      </c>
      <c r="T30" s="8">
        <f t="shared" si="0"/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0.17000000178813934</v>
      </c>
      <c r="AB30" s="1">
        <v>0.17000000178813934</v>
      </c>
      <c r="AC30" s="1">
        <f t="shared" si="1"/>
        <v>-118742907.17</v>
      </c>
      <c r="AD30" s="1">
        <f t="shared" si="2"/>
        <v>-118742907.17</v>
      </c>
      <c r="AE30" s="1">
        <f t="shared" si="3"/>
        <v>-118742907.17</v>
      </c>
      <c r="AF30" s="1">
        <f t="shared" si="4"/>
        <v>-118742907.17</v>
      </c>
    </row>
    <row r="31" spans="1:32" x14ac:dyDescent="0.2">
      <c r="A31" t="s">
        <v>160</v>
      </c>
      <c r="B31" t="s">
        <v>67</v>
      </c>
      <c r="C31" t="s">
        <v>113</v>
      </c>
      <c r="D31" t="s">
        <v>1</v>
      </c>
      <c r="E31" t="s">
        <v>5</v>
      </c>
      <c r="F31">
        <v>202106</v>
      </c>
      <c r="G31" s="1">
        <v>48931973</v>
      </c>
      <c r="H31" s="1">
        <v>48931973</v>
      </c>
      <c r="I31" s="1">
        <v>48931973</v>
      </c>
      <c r="J31" s="1">
        <v>48931973</v>
      </c>
      <c r="K31" s="8">
        <v>24</v>
      </c>
      <c r="L31" s="8">
        <v>24</v>
      </c>
      <c r="M31" s="8">
        <v>0</v>
      </c>
      <c r="N31" s="8">
        <v>1898.1143369175627</v>
      </c>
      <c r="O31" s="1">
        <v>0</v>
      </c>
      <c r="P31" s="1">
        <v>0</v>
      </c>
      <c r="Q31" s="1">
        <v>0</v>
      </c>
      <c r="R31" s="1">
        <v>0</v>
      </c>
      <c r="S31" s="29">
        <v>0</v>
      </c>
      <c r="T31" s="8">
        <f t="shared" si="0"/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f t="shared" si="1"/>
        <v>-48931973</v>
      </c>
      <c r="AD31" s="1">
        <f t="shared" si="2"/>
        <v>-48931973</v>
      </c>
      <c r="AE31" s="1">
        <f t="shared" si="3"/>
        <v>-48931973</v>
      </c>
      <c r="AF31" s="1">
        <f t="shared" si="4"/>
        <v>-48931973</v>
      </c>
    </row>
    <row r="32" spans="1:32" x14ac:dyDescent="0.2">
      <c r="A32" t="s">
        <v>160</v>
      </c>
      <c r="B32" t="s">
        <v>67</v>
      </c>
      <c r="C32" t="s">
        <v>113</v>
      </c>
      <c r="D32" t="s">
        <v>1</v>
      </c>
      <c r="E32" t="s">
        <v>5</v>
      </c>
      <c r="F32">
        <v>202109</v>
      </c>
      <c r="G32" s="1">
        <v>43245980</v>
      </c>
      <c r="H32" s="1">
        <v>43245980</v>
      </c>
      <c r="I32" s="1">
        <v>43245980</v>
      </c>
      <c r="J32" s="1">
        <v>43245980</v>
      </c>
      <c r="K32" s="8">
        <v>22</v>
      </c>
      <c r="L32" s="8">
        <v>22</v>
      </c>
      <c r="M32" s="8">
        <v>0</v>
      </c>
      <c r="N32" s="8">
        <v>1321.7139784946239</v>
      </c>
      <c r="O32" s="1">
        <v>0</v>
      </c>
      <c r="P32" s="1">
        <v>0</v>
      </c>
      <c r="Q32" s="1">
        <v>0</v>
      </c>
      <c r="R32" s="1">
        <v>0</v>
      </c>
      <c r="S32" s="29">
        <v>0</v>
      </c>
      <c r="T32" s="8">
        <f t="shared" si="0"/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f t="shared" si="1"/>
        <v>-43245980</v>
      </c>
      <c r="AD32" s="1">
        <f t="shared" si="2"/>
        <v>-43245980</v>
      </c>
      <c r="AE32" s="1">
        <f t="shared" si="3"/>
        <v>-43245980</v>
      </c>
      <c r="AF32" s="1">
        <f t="shared" si="4"/>
        <v>-43245980</v>
      </c>
    </row>
    <row r="33" spans="1:32" x14ac:dyDescent="0.2">
      <c r="A33" t="s">
        <v>160</v>
      </c>
      <c r="B33" t="s">
        <v>67</v>
      </c>
      <c r="C33" t="s">
        <v>113</v>
      </c>
      <c r="D33" t="s">
        <v>1</v>
      </c>
      <c r="E33" t="s">
        <v>5</v>
      </c>
      <c r="F33">
        <v>202112</v>
      </c>
      <c r="G33" s="1">
        <v>22724047</v>
      </c>
      <c r="H33" s="1">
        <v>22724047</v>
      </c>
      <c r="I33" s="1">
        <v>22724047</v>
      </c>
      <c r="J33" s="1">
        <v>22724047</v>
      </c>
      <c r="K33" s="8">
        <v>8</v>
      </c>
      <c r="L33" s="8">
        <v>8</v>
      </c>
      <c r="M33" s="8">
        <v>0</v>
      </c>
      <c r="N33" s="8">
        <v>809.99318996415775</v>
      </c>
      <c r="O33" s="1">
        <v>0</v>
      </c>
      <c r="P33" s="1">
        <v>0</v>
      </c>
      <c r="Q33" s="1">
        <v>0</v>
      </c>
      <c r="R33" s="1">
        <v>0</v>
      </c>
      <c r="S33" s="29">
        <v>0</v>
      </c>
      <c r="T33" s="8">
        <f t="shared" si="0"/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f t="shared" si="1"/>
        <v>-22724047</v>
      </c>
      <c r="AD33" s="1">
        <f t="shared" si="2"/>
        <v>-22724047</v>
      </c>
      <c r="AE33" s="1">
        <f t="shared" si="3"/>
        <v>-22724047</v>
      </c>
      <c r="AF33" s="1">
        <f t="shared" si="4"/>
        <v>-22724047</v>
      </c>
    </row>
    <row r="34" spans="1:32" x14ac:dyDescent="0.2">
      <c r="A34" t="s">
        <v>160</v>
      </c>
      <c r="B34" t="s">
        <v>67</v>
      </c>
      <c r="C34" t="s">
        <v>113</v>
      </c>
      <c r="D34" t="s">
        <v>1</v>
      </c>
      <c r="E34" t="s">
        <v>5</v>
      </c>
      <c r="F34">
        <v>202203</v>
      </c>
      <c r="G34" s="1">
        <v>1524150</v>
      </c>
      <c r="H34" s="1">
        <v>1524150</v>
      </c>
      <c r="I34" s="1">
        <v>1524150</v>
      </c>
      <c r="J34" s="1">
        <v>1524150</v>
      </c>
      <c r="K34" s="8">
        <v>1</v>
      </c>
      <c r="L34" s="8">
        <v>1</v>
      </c>
      <c r="M34" s="8">
        <v>0</v>
      </c>
      <c r="N34" s="8">
        <v>289.63133640552996</v>
      </c>
      <c r="O34" s="1">
        <v>0</v>
      </c>
      <c r="P34" s="1">
        <v>0</v>
      </c>
      <c r="Q34" s="1">
        <v>0</v>
      </c>
      <c r="R34" s="1">
        <v>0</v>
      </c>
      <c r="S34" s="29">
        <v>0</v>
      </c>
      <c r="T34" s="8">
        <f t="shared" si="0"/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f t="shared" si="1"/>
        <v>-1524150</v>
      </c>
      <c r="AD34" s="1">
        <f t="shared" si="2"/>
        <v>-1524150</v>
      </c>
      <c r="AE34" s="1">
        <f t="shared" si="3"/>
        <v>-1524150</v>
      </c>
      <c r="AF34" s="1">
        <f t="shared" si="4"/>
        <v>-1524150</v>
      </c>
    </row>
    <row r="35" spans="1:32" x14ac:dyDescent="0.2">
      <c r="A35" t="s">
        <v>160</v>
      </c>
      <c r="B35" t="s">
        <v>67</v>
      </c>
      <c r="C35" t="s">
        <v>113</v>
      </c>
      <c r="D35" t="s">
        <v>1</v>
      </c>
      <c r="E35" t="s">
        <v>5</v>
      </c>
      <c r="F35">
        <v>202206</v>
      </c>
      <c r="G35" s="1">
        <v>0</v>
      </c>
      <c r="H35" s="1">
        <v>0</v>
      </c>
      <c r="I35" s="1">
        <v>0</v>
      </c>
      <c r="J35" s="1">
        <v>0</v>
      </c>
      <c r="K35" s="8">
        <v>0</v>
      </c>
      <c r="L35" s="8">
        <v>0</v>
      </c>
      <c r="M35" s="8">
        <v>0</v>
      </c>
      <c r="N35" s="8">
        <v>77.51756272401434</v>
      </c>
      <c r="O35" s="1">
        <v>0</v>
      </c>
      <c r="P35" s="1">
        <v>0</v>
      </c>
      <c r="Q35" s="1">
        <v>0</v>
      </c>
      <c r="R35" s="1">
        <v>0</v>
      </c>
      <c r="S35" s="29">
        <v>0</v>
      </c>
      <c r="T35" s="8">
        <f t="shared" si="0"/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f t="shared" si="1"/>
        <v>0</v>
      </c>
      <c r="AD35" s="1">
        <f t="shared" si="2"/>
        <v>0</v>
      </c>
      <c r="AE35" s="1">
        <f t="shared" si="3"/>
        <v>0</v>
      </c>
      <c r="AF35" s="1">
        <f t="shared" si="4"/>
        <v>0</v>
      </c>
    </row>
    <row r="36" spans="1:32" x14ac:dyDescent="0.2">
      <c r="A36" t="s">
        <v>160</v>
      </c>
      <c r="B36" t="s">
        <v>67</v>
      </c>
      <c r="C36" t="s">
        <v>113</v>
      </c>
      <c r="D36" t="s">
        <v>1</v>
      </c>
      <c r="E36" t="s">
        <v>5</v>
      </c>
      <c r="F36">
        <v>202209</v>
      </c>
      <c r="G36" s="1">
        <v>0</v>
      </c>
      <c r="H36" s="1">
        <v>0</v>
      </c>
      <c r="I36" s="1">
        <v>0</v>
      </c>
      <c r="J36" s="1">
        <v>0</v>
      </c>
      <c r="K36" s="8">
        <v>0</v>
      </c>
      <c r="L36" s="8">
        <v>0</v>
      </c>
      <c r="M36" s="8">
        <v>0</v>
      </c>
      <c r="N36" s="8">
        <v>47.502508960573472</v>
      </c>
      <c r="O36" s="1">
        <v>0</v>
      </c>
      <c r="P36" s="1">
        <v>0</v>
      </c>
      <c r="Q36" s="1">
        <v>0</v>
      </c>
      <c r="R36" s="1">
        <v>0</v>
      </c>
      <c r="S36" s="29">
        <v>0</v>
      </c>
      <c r="T36" s="8">
        <f t="shared" si="0"/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f t="shared" si="1"/>
        <v>0</v>
      </c>
      <c r="AD36" s="1">
        <f t="shared" si="2"/>
        <v>0</v>
      </c>
      <c r="AE36" s="1">
        <f t="shared" si="3"/>
        <v>0</v>
      </c>
      <c r="AF36" s="1">
        <f t="shared" si="4"/>
        <v>0</v>
      </c>
    </row>
    <row r="37" spans="1:32" x14ac:dyDescent="0.2">
      <c r="A37" t="s">
        <v>160</v>
      </c>
      <c r="B37" t="s">
        <v>67</v>
      </c>
      <c r="C37" t="s">
        <v>113</v>
      </c>
      <c r="D37" t="s">
        <v>1</v>
      </c>
      <c r="E37" t="s">
        <v>5</v>
      </c>
      <c r="F37">
        <v>202212</v>
      </c>
      <c r="G37" s="1">
        <v>0</v>
      </c>
      <c r="H37" s="1">
        <v>0</v>
      </c>
      <c r="I37" s="1">
        <v>0</v>
      </c>
      <c r="J37" s="1">
        <v>0</v>
      </c>
      <c r="K37" s="8">
        <v>0</v>
      </c>
      <c r="L37" s="8">
        <v>0</v>
      </c>
      <c r="M37" s="8">
        <v>0</v>
      </c>
      <c r="N37" s="8">
        <v>45</v>
      </c>
      <c r="O37" s="1">
        <v>0</v>
      </c>
      <c r="P37" s="1">
        <v>0</v>
      </c>
      <c r="Q37" s="1">
        <v>0</v>
      </c>
      <c r="R37" s="1">
        <v>0</v>
      </c>
      <c r="S37" s="29">
        <v>0</v>
      </c>
      <c r="T37" s="8">
        <f t="shared" si="0"/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f t="shared" si="1"/>
        <v>0</v>
      </c>
      <c r="AD37" s="1">
        <f t="shared" si="2"/>
        <v>0</v>
      </c>
      <c r="AE37" s="1">
        <f t="shared" si="3"/>
        <v>0</v>
      </c>
      <c r="AF37" s="1">
        <f t="shared" si="4"/>
        <v>0</v>
      </c>
    </row>
    <row r="38" spans="1:32" x14ac:dyDescent="0.2">
      <c r="A38" t="s">
        <v>160</v>
      </c>
      <c r="B38" t="s">
        <v>67</v>
      </c>
      <c r="C38" t="s">
        <v>113</v>
      </c>
      <c r="D38" t="s">
        <v>1</v>
      </c>
      <c r="E38" t="s">
        <v>5</v>
      </c>
      <c r="F38">
        <v>202303</v>
      </c>
      <c r="G38" s="1">
        <v>0</v>
      </c>
      <c r="H38" s="1">
        <v>0</v>
      </c>
      <c r="I38" s="1">
        <v>0</v>
      </c>
      <c r="J38" s="1">
        <v>0</v>
      </c>
      <c r="K38" s="8">
        <v>0</v>
      </c>
      <c r="L38" s="8">
        <v>0</v>
      </c>
      <c r="M38" s="8">
        <v>0</v>
      </c>
      <c r="N38" s="8">
        <v>45</v>
      </c>
      <c r="O38" s="1">
        <v>0</v>
      </c>
      <c r="P38" s="1">
        <v>0</v>
      </c>
      <c r="Q38" s="1">
        <v>0</v>
      </c>
      <c r="R38" s="1">
        <v>0</v>
      </c>
      <c r="S38" s="29">
        <v>0</v>
      </c>
      <c r="T38" s="8">
        <f t="shared" si="0"/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f t="shared" si="1"/>
        <v>0</v>
      </c>
      <c r="AD38" s="1">
        <f t="shared" si="2"/>
        <v>0</v>
      </c>
      <c r="AE38" s="1">
        <f t="shared" si="3"/>
        <v>0</v>
      </c>
      <c r="AF38" s="1">
        <f t="shared" si="4"/>
        <v>0</v>
      </c>
    </row>
    <row r="39" spans="1:32" x14ac:dyDescent="0.2">
      <c r="A39" t="s">
        <v>160</v>
      </c>
      <c r="B39" t="s">
        <v>67</v>
      </c>
      <c r="C39" t="s">
        <v>113</v>
      </c>
      <c r="D39" t="s">
        <v>1</v>
      </c>
      <c r="E39" t="s">
        <v>5</v>
      </c>
      <c r="F39">
        <v>202306</v>
      </c>
      <c r="G39" s="1">
        <v>0</v>
      </c>
      <c r="H39" s="1">
        <v>0</v>
      </c>
      <c r="I39" s="1">
        <v>0</v>
      </c>
      <c r="J39" s="1">
        <v>0</v>
      </c>
      <c r="K39" s="8">
        <v>0</v>
      </c>
      <c r="L39" s="8">
        <v>0</v>
      </c>
      <c r="M39" s="8">
        <v>0</v>
      </c>
      <c r="N39" s="8">
        <v>23.225806451612904</v>
      </c>
      <c r="O39" s="1">
        <v>0</v>
      </c>
      <c r="P39" s="1">
        <v>0</v>
      </c>
      <c r="Q39" s="1">
        <v>0</v>
      </c>
      <c r="R39" s="1">
        <v>0</v>
      </c>
      <c r="S39" s="29">
        <v>0</v>
      </c>
      <c r="T39" s="8">
        <f t="shared" si="0"/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f t="shared" si="1"/>
        <v>0</v>
      </c>
      <c r="AD39" s="1">
        <f t="shared" si="2"/>
        <v>0</v>
      </c>
      <c r="AE39" s="1">
        <f t="shared" si="3"/>
        <v>0</v>
      </c>
      <c r="AF39" s="1">
        <f t="shared" si="4"/>
        <v>0</v>
      </c>
    </row>
    <row r="40" spans="1:32" x14ac:dyDescent="0.2">
      <c r="A40" t="s">
        <v>160</v>
      </c>
      <c r="B40" t="s">
        <v>67</v>
      </c>
      <c r="C40" t="s">
        <v>113</v>
      </c>
      <c r="D40" t="s">
        <v>1</v>
      </c>
      <c r="E40" t="s">
        <v>5</v>
      </c>
      <c r="F40">
        <v>202309</v>
      </c>
      <c r="G40" s="1">
        <v>0</v>
      </c>
      <c r="H40" s="1">
        <v>0</v>
      </c>
      <c r="I40" s="1">
        <v>0</v>
      </c>
      <c r="J40" s="1">
        <v>0</v>
      </c>
      <c r="K40" s="8">
        <v>0</v>
      </c>
      <c r="L40" s="8">
        <v>0</v>
      </c>
      <c r="M40" s="8">
        <v>0</v>
      </c>
      <c r="N40" s="8">
        <v>0</v>
      </c>
      <c r="O40" s="1">
        <v>0</v>
      </c>
      <c r="P40" s="1">
        <v>0</v>
      </c>
      <c r="Q40" s="1">
        <v>0</v>
      </c>
      <c r="R40" s="1">
        <v>0</v>
      </c>
      <c r="S40" s="29">
        <v>0</v>
      </c>
      <c r="T40" s="8">
        <f t="shared" si="0"/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f t="shared" si="1"/>
        <v>0</v>
      </c>
      <c r="AD40" s="1">
        <f t="shared" si="2"/>
        <v>0</v>
      </c>
      <c r="AE40" s="1">
        <f t="shared" si="3"/>
        <v>0</v>
      </c>
      <c r="AF40" s="1">
        <f t="shared" si="4"/>
        <v>0</v>
      </c>
    </row>
    <row r="41" spans="1:32" x14ac:dyDescent="0.2">
      <c r="A41" t="s">
        <v>160</v>
      </c>
      <c r="B41" t="s">
        <v>67</v>
      </c>
      <c r="C41" t="s">
        <v>113</v>
      </c>
      <c r="D41" t="s">
        <v>1</v>
      </c>
      <c r="E41" t="s">
        <v>5</v>
      </c>
      <c r="F41">
        <v>202312</v>
      </c>
      <c r="G41" s="1">
        <v>0</v>
      </c>
      <c r="H41" s="1">
        <v>0</v>
      </c>
      <c r="I41" s="1">
        <v>0</v>
      </c>
      <c r="J41" s="1">
        <v>0</v>
      </c>
      <c r="K41" s="8">
        <v>0</v>
      </c>
      <c r="L41" s="8">
        <v>0</v>
      </c>
      <c r="M41" s="8">
        <v>0</v>
      </c>
      <c r="N41" s="8">
        <v>0</v>
      </c>
      <c r="O41" s="1">
        <v>0</v>
      </c>
      <c r="P41" s="1">
        <v>0</v>
      </c>
      <c r="Q41" s="1">
        <v>0</v>
      </c>
      <c r="R41" s="1">
        <v>0</v>
      </c>
      <c r="S41" s="29">
        <v>0</v>
      </c>
      <c r="T41" s="8">
        <f t="shared" si="0"/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f t="shared" si="1"/>
        <v>0</v>
      </c>
      <c r="AD41" s="1">
        <f t="shared" si="2"/>
        <v>0</v>
      </c>
      <c r="AE41" s="1">
        <f t="shared" si="3"/>
        <v>0</v>
      </c>
      <c r="AF41" s="1">
        <f t="shared" si="4"/>
        <v>0</v>
      </c>
    </row>
    <row r="42" spans="1:32" x14ac:dyDescent="0.2">
      <c r="A42" t="s">
        <v>160</v>
      </c>
      <c r="B42" t="s">
        <v>67</v>
      </c>
      <c r="C42" t="s">
        <v>113</v>
      </c>
      <c r="D42" t="s">
        <v>1</v>
      </c>
      <c r="E42" t="s">
        <v>5</v>
      </c>
      <c r="F42">
        <v>202403</v>
      </c>
      <c r="G42" s="1">
        <v>0</v>
      </c>
      <c r="H42" s="1">
        <v>0</v>
      </c>
      <c r="I42" s="1">
        <v>0</v>
      </c>
      <c r="J42" s="1">
        <v>0</v>
      </c>
      <c r="K42" s="8">
        <v>0</v>
      </c>
      <c r="L42" s="8">
        <v>0</v>
      </c>
      <c r="M42" s="8">
        <v>0</v>
      </c>
      <c r="N42" s="8">
        <v>0</v>
      </c>
      <c r="O42" s="1">
        <v>0</v>
      </c>
      <c r="P42" s="1">
        <v>0</v>
      </c>
      <c r="Q42" s="1">
        <v>0</v>
      </c>
      <c r="R42" s="1">
        <v>0</v>
      </c>
      <c r="S42" s="29">
        <v>0</v>
      </c>
      <c r="T42" s="8">
        <f t="shared" si="0"/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f t="shared" si="1"/>
        <v>0</v>
      </c>
      <c r="AD42" s="1">
        <f t="shared" si="2"/>
        <v>0</v>
      </c>
      <c r="AE42" s="1">
        <f t="shared" si="3"/>
        <v>0</v>
      </c>
      <c r="AF42" s="1">
        <f t="shared" si="4"/>
        <v>0</v>
      </c>
    </row>
    <row r="43" spans="1:32" x14ac:dyDescent="0.2">
      <c r="A43" t="s">
        <v>160</v>
      </c>
      <c r="B43" t="s">
        <v>67</v>
      </c>
      <c r="C43" t="s">
        <v>113</v>
      </c>
      <c r="D43" t="s">
        <v>1</v>
      </c>
      <c r="E43" t="s">
        <v>8</v>
      </c>
      <c r="F43">
        <v>202404</v>
      </c>
      <c r="G43" s="1">
        <v>0</v>
      </c>
      <c r="H43" s="1">
        <v>0</v>
      </c>
      <c r="I43" s="1">
        <v>0</v>
      </c>
      <c r="J43" s="1">
        <v>0</v>
      </c>
      <c r="K43" s="8">
        <v>0</v>
      </c>
      <c r="L43" s="8">
        <v>0</v>
      </c>
      <c r="M43" s="8">
        <v>0</v>
      </c>
      <c r="N43" s="8">
        <v>0</v>
      </c>
      <c r="O43" s="1">
        <v>0</v>
      </c>
      <c r="P43" s="1">
        <v>0</v>
      </c>
      <c r="Q43" s="1">
        <v>0</v>
      </c>
      <c r="R43" s="1">
        <v>0</v>
      </c>
      <c r="S43" s="29">
        <v>0</v>
      </c>
      <c r="T43" s="8">
        <f t="shared" si="0"/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f t="shared" si="1"/>
        <v>0</v>
      </c>
      <c r="AD43" s="1">
        <f t="shared" si="2"/>
        <v>0</v>
      </c>
      <c r="AE43" s="1">
        <f t="shared" si="3"/>
        <v>0</v>
      </c>
      <c r="AF43" s="1">
        <f t="shared" si="4"/>
        <v>0</v>
      </c>
    </row>
    <row r="44" spans="1:32" x14ac:dyDescent="0.2">
      <c r="A44" t="s">
        <v>160</v>
      </c>
      <c r="B44" t="s">
        <v>67</v>
      </c>
      <c r="C44" t="s">
        <v>113</v>
      </c>
      <c r="D44" t="s">
        <v>1</v>
      </c>
      <c r="E44" t="s">
        <v>8</v>
      </c>
      <c r="F44">
        <v>202405</v>
      </c>
      <c r="G44" s="1">
        <v>0</v>
      </c>
      <c r="H44" s="1">
        <v>0</v>
      </c>
      <c r="I44" s="1">
        <v>0</v>
      </c>
      <c r="J44" s="1">
        <v>0</v>
      </c>
      <c r="K44" s="8">
        <v>0</v>
      </c>
      <c r="L44" s="8">
        <v>0</v>
      </c>
      <c r="M44" s="8">
        <v>0</v>
      </c>
      <c r="N44" s="8">
        <v>0</v>
      </c>
      <c r="O44" s="1">
        <v>0</v>
      </c>
      <c r="P44" s="1">
        <v>0</v>
      </c>
      <c r="Q44" s="1">
        <v>0</v>
      </c>
      <c r="R44" s="1">
        <v>0</v>
      </c>
      <c r="S44" s="29">
        <v>0</v>
      </c>
      <c r="T44" s="8">
        <f t="shared" si="0"/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f t="shared" si="1"/>
        <v>0</v>
      </c>
      <c r="AD44" s="1">
        <f t="shared" si="2"/>
        <v>0</v>
      </c>
      <c r="AE44" s="1">
        <f t="shared" si="3"/>
        <v>0</v>
      </c>
      <c r="AF44" s="1">
        <f t="shared" si="4"/>
        <v>0</v>
      </c>
    </row>
    <row r="45" spans="1:32" x14ac:dyDescent="0.2">
      <c r="A45" t="s">
        <v>161</v>
      </c>
      <c r="B45" t="s">
        <v>68</v>
      </c>
      <c r="C45" t="s">
        <v>114</v>
      </c>
      <c r="D45" t="s">
        <v>1</v>
      </c>
      <c r="E45" t="s">
        <v>5</v>
      </c>
      <c r="F45">
        <v>201403</v>
      </c>
      <c r="G45" s="1">
        <v>0</v>
      </c>
      <c r="H45" s="1">
        <v>0</v>
      </c>
      <c r="I45" s="1">
        <v>0</v>
      </c>
      <c r="J45" s="1">
        <v>0</v>
      </c>
      <c r="K45" s="8">
        <v>0</v>
      </c>
      <c r="L45" s="8">
        <v>0</v>
      </c>
      <c r="M45" s="8">
        <v>0</v>
      </c>
      <c r="N45" s="8">
        <v>0</v>
      </c>
      <c r="O45" s="1">
        <v>0</v>
      </c>
      <c r="P45" s="1">
        <v>0</v>
      </c>
      <c r="Q45" s="1">
        <v>0</v>
      </c>
      <c r="R45" s="1">
        <v>0</v>
      </c>
      <c r="S45" s="29">
        <v>0</v>
      </c>
      <c r="T45" s="8">
        <f t="shared" si="0"/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f t="shared" si="1"/>
        <v>0</v>
      </c>
      <c r="AD45" s="1">
        <f t="shared" si="2"/>
        <v>0</v>
      </c>
      <c r="AE45" s="1">
        <f t="shared" si="3"/>
        <v>0</v>
      </c>
      <c r="AF45" s="1">
        <f t="shared" si="4"/>
        <v>0</v>
      </c>
    </row>
    <row r="46" spans="1:32" x14ac:dyDescent="0.2">
      <c r="A46" t="s">
        <v>161</v>
      </c>
      <c r="B46" t="s">
        <v>68</v>
      </c>
      <c r="C46" t="s">
        <v>114</v>
      </c>
      <c r="D46" t="s">
        <v>1</v>
      </c>
      <c r="E46" t="s">
        <v>5</v>
      </c>
      <c r="F46">
        <v>201406</v>
      </c>
      <c r="G46" s="1">
        <v>0</v>
      </c>
      <c r="H46" s="1">
        <v>0</v>
      </c>
      <c r="I46" s="1">
        <v>0</v>
      </c>
      <c r="J46" s="1">
        <v>0</v>
      </c>
      <c r="K46" s="8">
        <v>0</v>
      </c>
      <c r="L46" s="8">
        <v>0</v>
      </c>
      <c r="M46" s="8">
        <v>0</v>
      </c>
      <c r="N46" s="8">
        <v>0</v>
      </c>
      <c r="O46" s="1">
        <v>0</v>
      </c>
      <c r="P46" s="1">
        <v>0</v>
      </c>
      <c r="Q46" s="1">
        <v>0</v>
      </c>
      <c r="R46" s="1">
        <v>0</v>
      </c>
      <c r="S46" s="29">
        <v>0</v>
      </c>
      <c r="T46" s="8">
        <f t="shared" si="0"/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f t="shared" si="1"/>
        <v>0</v>
      </c>
      <c r="AD46" s="1">
        <f t="shared" si="2"/>
        <v>0</v>
      </c>
      <c r="AE46" s="1">
        <f t="shared" si="3"/>
        <v>0</v>
      </c>
      <c r="AF46" s="1">
        <f t="shared" si="4"/>
        <v>0</v>
      </c>
    </row>
    <row r="47" spans="1:32" x14ac:dyDescent="0.2">
      <c r="A47" t="s">
        <v>161</v>
      </c>
      <c r="B47" t="s">
        <v>68</v>
      </c>
      <c r="C47" t="s">
        <v>114</v>
      </c>
      <c r="D47" t="s">
        <v>1</v>
      </c>
      <c r="E47" t="s">
        <v>5</v>
      </c>
      <c r="F47">
        <v>201409</v>
      </c>
      <c r="G47" s="1">
        <v>0</v>
      </c>
      <c r="H47" s="1">
        <v>0</v>
      </c>
      <c r="I47" s="1">
        <v>0</v>
      </c>
      <c r="J47" s="1">
        <v>0</v>
      </c>
      <c r="K47" s="8">
        <v>0</v>
      </c>
      <c r="L47" s="8">
        <v>0</v>
      </c>
      <c r="M47" s="8">
        <v>0</v>
      </c>
      <c r="N47" s="8">
        <v>0</v>
      </c>
      <c r="O47" s="1">
        <v>0</v>
      </c>
      <c r="P47" s="1">
        <v>0</v>
      </c>
      <c r="Q47" s="1">
        <v>0</v>
      </c>
      <c r="R47" s="1">
        <v>0</v>
      </c>
      <c r="S47" s="29">
        <v>0</v>
      </c>
      <c r="T47" s="8">
        <f t="shared" si="0"/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f t="shared" si="1"/>
        <v>0</v>
      </c>
      <c r="AD47" s="1">
        <f t="shared" si="2"/>
        <v>0</v>
      </c>
      <c r="AE47" s="1">
        <f t="shared" si="3"/>
        <v>0</v>
      </c>
      <c r="AF47" s="1">
        <f t="shared" si="4"/>
        <v>0</v>
      </c>
    </row>
    <row r="48" spans="1:32" x14ac:dyDescent="0.2">
      <c r="A48" t="s">
        <v>161</v>
      </c>
      <c r="B48" t="s">
        <v>68</v>
      </c>
      <c r="C48" t="s">
        <v>114</v>
      </c>
      <c r="D48" t="s">
        <v>1</v>
      </c>
      <c r="E48" t="s">
        <v>5</v>
      </c>
      <c r="F48">
        <v>201412</v>
      </c>
      <c r="G48" s="1">
        <v>0</v>
      </c>
      <c r="H48" s="1">
        <v>0</v>
      </c>
      <c r="I48" s="1">
        <v>0</v>
      </c>
      <c r="J48" s="1">
        <v>0</v>
      </c>
      <c r="K48" s="8">
        <v>0</v>
      </c>
      <c r="L48" s="8">
        <v>0</v>
      </c>
      <c r="M48" s="8">
        <v>0</v>
      </c>
      <c r="N48" s="8">
        <v>0</v>
      </c>
      <c r="O48" s="1">
        <v>0</v>
      </c>
      <c r="P48" s="1">
        <v>0</v>
      </c>
      <c r="Q48" s="1">
        <v>0</v>
      </c>
      <c r="R48" s="1">
        <v>0</v>
      </c>
      <c r="S48" s="29">
        <v>0</v>
      </c>
      <c r="T48" s="8">
        <f t="shared" si="0"/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f t="shared" si="1"/>
        <v>0</v>
      </c>
      <c r="AD48" s="1">
        <f t="shared" si="2"/>
        <v>0</v>
      </c>
      <c r="AE48" s="1">
        <f t="shared" si="3"/>
        <v>0</v>
      </c>
      <c r="AF48" s="1">
        <f t="shared" si="4"/>
        <v>0</v>
      </c>
    </row>
    <row r="49" spans="1:32" x14ac:dyDescent="0.2">
      <c r="A49" t="s">
        <v>161</v>
      </c>
      <c r="B49" t="s">
        <v>68</v>
      </c>
      <c r="C49" t="s">
        <v>114</v>
      </c>
      <c r="D49" t="s">
        <v>1</v>
      </c>
      <c r="E49" t="s">
        <v>5</v>
      </c>
      <c r="F49">
        <v>201503</v>
      </c>
      <c r="G49" s="1">
        <v>0</v>
      </c>
      <c r="H49" s="1">
        <v>0</v>
      </c>
      <c r="I49" s="1">
        <v>0</v>
      </c>
      <c r="J49" s="1">
        <v>0</v>
      </c>
      <c r="K49" s="8">
        <v>0</v>
      </c>
      <c r="L49" s="8">
        <v>0</v>
      </c>
      <c r="M49" s="8">
        <v>0</v>
      </c>
      <c r="N49" s="8">
        <v>0</v>
      </c>
      <c r="O49" s="1">
        <v>0</v>
      </c>
      <c r="P49" s="1">
        <v>0</v>
      </c>
      <c r="Q49" s="1">
        <v>0</v>
      </c>
      <c r="R49" s="1">
        <v>0</v>
      </c>
      <c r="S49" s="29">
        <v>0</v>
      </c>
      <c r="T49" s="8">
        <f t="shared" si="0"/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f t="shared" si="1"/>
        <v>0</v>
      </c>
      <c r="AD49" s="1">
        <f t="shared" si="2"/>
        <v>0</v>
      </c>
      <c r="AE49" s="1">
        <f t="shared" si="3"/>
        <v>0</v>
      </c>
      <c r="AF49" s="1">
        <f t="shared" si="4"/>
        <v>0</v>
      </c>
    </row>
    <row r="50" spans="1:32" x14ac:dyDescent="0.2">
      <c r="A50" t="s">
        <v>161</v>
      </c>
      <c r="B50" t="s">
        <v>68</v>
      </c>
      <c r="C50" t="s">
        <v>114</v>
      </c>
      <c r="D50" t="s">
        <v>1</v>
      </c>
      <c r="E50" t="s">
        <v>5</v>
      </c>
      <c r="F50">
        <v>201506</v>
      </c>
      <c r="G50" s="1">
        <v>0</v>
      </c>
      <c r="H50" s="1">
        <v>0</v>
      </c>
      <c r="I50" s="1">
        <v>0</v>
      </c>
      <c r="J50" s="1">
        <v>0</v>
      </c>
      <c r="K50" s="8">
        <v>0</v>
      </c>
      <c r="L50" s="8">
        <v>0</v>
      </c>
      <c r="M50" s="8">
        <v>0</v>
      </c>
      <c r="N50" s="8">
        <v>0</v>
      </c>
      <c r="O50" s="1">
        <v>0</v>
      </c>
      <c r="P50" s="1">
        <v>0</v>
      </c>
      <c r="Q50" s="1">
        <v>0</v>
      </c>
      <c r="R50" s="1">
        <v>0</v>
      </c>
      <c r="S50" s="29">
        <v>0</v>
      </c>
      <c r="T50" s="8">
        <f t="shared" si="0"/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f t="shared" si="1"/>
        <v>0</v>
      </c>
      <c r="AD50" s="1">
        <f t="shared" si="2"/>
        <v>0</v>
      </c>
      <c r="AE50" s="1">
        <f t="shared" si="3"/>
        <v>0</v>
      </c>
      <c r="AF50" s="1">
        <f t="shared" si="4"/>
        <v>0</v>
      </c>
    </row>
    <row r="51" spans="1:32" x14ac:dyDescent="0.2">
      <c r="A51" t="s">
        <v>161</v>
      </c>
      <c r="B51" t="s">
        <v>68</v>
      </c>
      <c r="C51" t="s">
        <v>114</v>
      </c>
      <c r="D51" t="s">
        <v>1</v>
      </c>
      <c r="E51" t="s">
        <v>5</v>
      </c>
      <c r="F51">
        <v>201509</v>
      </c>
      <c r="G51" s="1">
        <v>0</v>
      </c>
      <c r="H51" s="1">
        <v>0</v>
      </c>
      <c r="I51" s="1">
        <v>0</v>
      </c>
      <c r="J51" s="1">
        <v>0</v>
      </c>
      <c r="K51" s="8">
        <v>0</v>
      </c>
      <c r="L51" s="8">
        <v>0</v>
      </c>
      <c r="M51" s="8">
        <v>0</v>
      </c>
      <c r="N51" s="8">
        <v>0</v>
      </c>
      <c r="O51" s="1">
        <v>0</v>
      </c>
      <c r="P51" s="1">
        <v>0</v>
      </c>
      <c r="Q51" s="1">
        <v>0</v>
      </c>
      <c r="R51" s="1">
        <v>0</v>
      </c>
      <c r="S51" s="29">
        <v>0</v>
      </c>
      <c r="T51" s="8">
        <f t="shared" si="0"/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f t="shared" si="1"/>
        <v>0</v>
      </c>
      <c r="AD51" s="1">
        <f t="shared" si="2"/>
        <v>0</v>
      </c>
      <c r="AE51" s="1">
        <f t="shared" si="3"/>
        <v>0</v>
      </c>
      <c r="AF51" s="1">
        <f t="shared" si="4"/>
        <v>0</v>
      </c>
    </row>
    <row r="52" spans="1:32" x14ac:dyDescent="0.2">
      <c r="A52" t="s">
        <v>161</v>
      </c>
      <c r="B52" t="s">
        <v>68</v>
      </c>
      <c r="C52" t="s">
        <v>114</v>
      </c>
      <c r="D52" t="s">
        <v>1</v>
      </c>
      <c r="E52" t="s">
        <v>5</v>
      </c>
      <c r="F52">
        <v>201512</v>
      </c>
      <c r="G52" s="1">
        <v>0</v>
      </c>
      <c r="H52" s="1">
        <v>0</v>
      </c>
      <c r="I52" s="1">
        <v>0</v>
      </c>
      <c r="J52" s="1">
        <v>0</v>
      </c>
      <c r="K52" s="8">
        <v>0</v>
      </c>
      <c r="L52" s="8">
        <v>0</v>
      </c>
      <c r="M52" s="8">
        <v>0</v>
      </c>
      <c r="N52" s="8">
        <v>0</v>
      </c>
      <c r="O52" s="1">
        <v>0</v>
      </c>
      <c r="P52" s="1">
        <v>0</v>
      </c>
      <c r="Q52" s="1">
        <v>0</v>
      </c>
      <c r="R52" s="1">
        <v>0</v>
      </c>
      <c r="S52" s="29">
        <v>0</v>
      </c>
      <c r="T52" s="8">
        <f t="shared" si="0"/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f t="shared" si="1"/>
        <v>0</v>
      </c>
      <c r="AD52" s="1">
        <f t="shared" si="2"/>
        <v>0</v>
      </c>
      <c r="AE52" s="1">
        <f t="shared" si="3"/>
        <v>0</v>
      </c>
      <c r="AF52" s="1">
        <f t="shared" si="4"/>
        <v>0</v>
      </c>
    </row>
    <row r="53" spans="1:32" x14ac:dyDescent="0.2">
      <c r="A53" t="s">
        <v>161</v>
      </c>
      <c r="B53" t="s">
        <v>68</v>
      </c>
      <c r="C53" t="s">
        <v>114</v>
      </c>
      <c r="D53" t="s">
        <v>1</v>
      </c>
      <c r="E53" t="s">
        <v>5</v>
      </c>
      <c r="F53">
        <v>201603</v>
      </c>
      <c r="G53" s="1">
        <v>0</v>
      </c>
      <c r="H53" s="1">
        <v>0</v>
      </c>
      <c r="I53" s="1">
        <v>0</v>
      </c>
      <c r="J53" s="1">
        <v>0</v>
      </c>
      <c r="K53" s="8">
        <v>0</v>
      </c>
      <c r="L53" s="8">
        <v>0</v>
      </c>
      <c r="M53" s="8">
        <v>0</v>
      </c>
      <c r="N53" s="8">
        <v>0</v>
      </c>
      <c r="O53" s="1">
        <v>0</v>
      </c>
      <c r="P53" s="1">
        <v>0</v>
      </c>
      <c r="Q53" s="1">
        <v>0</v>
      </c>
      <c r="R53" s="1">
        <v>0</v>
      </c>
      <c r="S53" s="29">
        <v>0</v>
      </c>
      <c r="T53" s="8">
        <f t="shared" si="0"/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f t="shared" si="1"/>
        <v>0</v>
      </c>
      <c r="AD53" s="1">
        <f t="shared" si="2"/>
        <v>0</v>
      </c>
      <c r="AE53" s="1">
        <f t="shared" si="3"/>
        <v>0</v>
      </c>
      <c r="AF53" s="1">
        <f t="shared" si="4"/>
        <v>0</v>
      </c>
    </row>
    <row r="54" spans="1:32" x14ac:dyDescent="0.2">
      <c r="A54" t="s">
        <v>161</v>
      </c>
      <c r="B54" t="s">
        <v>68</v>
      </c>
      <c r="C54" t="s">
        <v>114</v>
      </c>
      <c r="D54" t="s">
        <v>1</v>
      </c>
      <c r="E54" t="s">
        <v>5</v>
      </c>
      <c r="F54">
        <v>201606</v>
      </c>
      <c r="G54" s="1">
        <v>0</v>
      </c>
      <c r="H54" s="1">
        <v>0</v>
      </c>
      <c r="I54" s="1">
        <v>0</v>
      </c>
      <c r="J54" s="1">
        <v>0</v>
      </c>
      <c r="K54" s="8">
        <v>0</v>
      </c>
      <c r="L54" s="8">
        <v>0</v>
      </c>
      <c r="M54" s="8">
        <v>0</v>
      </c>
      <c r="N54" s="8">
        <v>0</v>
      </c>
      <c r="O54" s="1">
        <v>0</v>
      </c>
      <c r="P54" s="1">
        <v>0</v>
      </c>
      <c r="Q54" s="1">
        <v>0</v>
      </c>
      <c r="R54" s="1">
        <v>0</v>
      </c>
      <c r="S54" s="29">
        <v>0</v>
      </c>
      <c r="T54" s="8">
        <f t="shared" si="0"/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f t="shared" si="1"/>
        <v>0</v>
      </c>
      <c r="AD54" s="1">
        <f t="shared" si="2"/>
        <v>0</v>
      </c>
      <c r="AE54" s="1">
        <f t="shared" si="3"/>
        <v>0</v>
      </c>
      <c r="AF54" s="1">
        <f t="shared" si="4"/>
        <v>0</v>
      </c>
    </row>
    <row r="55" spans="1:32" x14ac:dyDescent="0.2">
      <c r="A55" t="s">
        <v>161</v>
      </c>
      <c r="B55" t="s">
        <v>68</v>
      </c>
      <c r="C55" t="s">
        <v>114</v>
      </c>
      <c r="D55" t="s">
        <v>1</v>
      </c>
      <c r="E55" t="s">
        <v>5</v>
      </c>
      <c r="F55">
        <v>201609</v>
      </c>
      <c r="G55" s="1">
        <v>0</v>
      </c>
      <c r="H55" s="1">
        <v>0</v>
      </c>
      <c r="I55" s="1">
        <v>0</v>
      </c>
      <c r="J55" s="1">
        <v>0</v>
      </c>
      <c r="K55" s="8">
        <v>0</v>
      </c>
      <c r="L55" s="8">
        <v>0</v>
      </c>
      <c r="M55" s="8">
        <v>0</v>
      </c>
      <c r="N55" s="8">
        <v>0</v>
      </c>
      <c r="O55" s="1">
        <v>0</v>
      </c>
      <c r="P55" s="1">
        <v>0</v>
      </c>
      <c r="Q55" s="1">
        <v>0</v>
      </c>
      <c r="R55" s="1">
        <v>0</v>
      </c>
      <c r="S55" s="29">
        <v>0</v>
      </c>
      <c r="T55" s="8">
        <f t="shared" si="0"/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f t="shared" si="1"/>
        <v>0</v>
      </c>
      <c r="AD55" s="1">
        <f t="shared" si="2"/>
        <v>0</v>
      </c>
      <c r="AE55" s="1">
        <f t="shared" si="3"/>
        <v>0</v>
      </c>
      <c r="AF55" s="1">
        <f t="shared" si="4"/>
        <v>0</v>
      </c>
    </row>
    <row r="56" spans="1:32" x14ac:dyDescent="0.2">
      <c r="A56" t="s">
        <v>161</v>
      </c>
      <c r="B56" t="s">
        <v>68</v>
      </c>
      <c r="C56" t="s">
        <v>114</v>
      </c>
      <c r="D56" t="s">
        <v>1</v>
      </c>
      <c r="E56" t="s">
        <v>5</v>
      </c>
      <c r="F56">
        <v>201612</v>
      </c>
      <c r="G56" s="1">
        <v>0</v>
      </c>
      <c r="H56" s="1">
        <v>0</v>
      </c>
      <c r="I56" s="1">
        <v>0</v>
      </c>
      <c r="J56" s="1">
        <v>0</v>
      </c>
      <c r="K56" s="8">
        <v>0</v>
      </c>
      <c r="L56" s="8">
        <v>0</v>
      </c>
      <c r="M56" s="8">
        <v>0</v>
      </c>
      <c r="N56" s="8">
        <v>0</v>
      </c>
      <c r="O56" s="1">
        <v>0</v>
      </c>
      <c r="P56" s="1">
        <v>0</v>
      </c>
      <c r="Q56" s="1">
        <v>0</v>
      </c>
      <c r="R56" s="1">
        <v>0</v>
      </c>
      <c r="S56" s="29">
        <v>0</v>
      </c>
      <c r="T56" s="8">
        <f t="shared" si="0"/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f t="shared" si="1"/>
        <v>0</v>
      </c>
      <c r="AD56" s="1">
        <f t="shared" si="2"/>
        <v>0</v>
      </c>
      <c r="AE56" s="1">
        <f t="shared" si="3"/>
        <v>0</v>
      </c>
      <c r="AF56" s="1">
        <f t="shared" si="4"/>
        <v>0</v>
      </c>
    </row>
    <row r="57" spans="1:32" x14ac:dyDescent="0.2">
      <c r="A57" t="s">
        <v>161</v>
      </c>
      <c r="B57" t="s">
        <v>68</v>
      </c>
      <c r="C57" t="s">
        <v>114</v>
      </c>
      <c r="D57" t="s">
        <v>1</v>
      </c>
      <c r="E57" t="s">
        <v>5</v>
      </c>
      <c r="F57">
        <v>201703</v>
      </c>
      <c r="G57" s="1">
        <v>0</v>
      </c>
      <c r="H57" s="1">
        <v>0</v>
      </c>
      <c r="I57" s="1">
        <v>0</v>
      </c>
      <c r="J57" s="1">
        <v>0</v>
      </c>
      <c r="K57" s="8">
        <v>0</v>
      </c>
      <c r="L57" s="8">
        <v>0</v>
      </c>
      <c r="M57" s="8">
        <v>0</v>
      </c>
      <c r="N57" s="8">
        <v>0</v>
      </c>
      <c r="O57" s="1">
        <v>0</v>
      </c>
      <c r="P57" s="1">
        <v>0</v>
      </c>
      <c r="Q57" s="1">
        <v>0</v>
      </c>
      <c r="R57" s="1">
        <v>0</v>
      </c>
      <c r="S57" s="29">
        <v>0</v>
      </c>
      <c r="T57" s="8">
        <f t="shared" si="0"/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f t="shared" si="1"/>
        <v>0</v>
      </c>
      <c r="AD57" s="1">
        <f t="shared" si="2"/>
        <v>0</v>
      </c>
      <c r="AE57" s="1">
        <f t="shared" si="3"/>
        <v>0</v>
      </c>
      <c r="AF57" s="1">
        <f t="shared" si="4"/>
        <v>0</v>
      </c>
    </row>
    <row r="58" spans="1:32" x14ac:dyDescent="0.2">
      <c r="A58" t="s">
        <v>161</v>
      </c>
      <c r="B58" t="s">
        <v>68</v>
      </c>
      <c r="C58" t="s">
        <v>114</v>
      </c>
      <c r="D58" t="s">
        <v>1</v>
      </c>
      <c r="E58" t="s">
        <v>5</v>
      </c>
      <c r="F58">
        <v>201706</v>
      </c>
      <c r="G58" s="1">
        <v>0</v>
      </c>
      <c r="H58" s="1">
        <v>0</v>
      </c>
      <c r="I58" s="1">
        <v>0</v>
      </c>
      <c r="J58" s="1">
        <v>0</v>
      </c>
      <c r="K58" s="8">
        <v>0</v>
      </c>
      <c r="L58" s="8">
        <v>0</v>
      </c>
      <c r="M58" s="8">
        <v>0</v>
      </c>
      <c r="N58" s="8">
        <v>0</v>
      </c>
      <c r="O58" s="1">
        <v>0</v>
      </c>
      <c r="P58" s="1">
        <v>0</v>
      </c>
      <c r="Q58" s="1">
        <v>0</v>
      </c>
      <c r="R58" s="1">
        <v>0</v>
      </c>
      <c r="S58" s="29">
        <v>0</v>
      </c>
      <c r="T58" s="8">
        <f t="shared" si="0"/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f t="shared" si="1"/>
        <v>0</v>
      </c>
      <c r="AD58" s="1">
        <f t="shared" si="2"/>
        <v>0</v>
      </c>
      <c r="AE58" s="1">
        <f t="shared" si="3"/>
        <v>0</v>
      </c>
      <c r="AF58" s="1">
        <f t="shared" si="4"/>
        <v>0</v>
      </c>
    </row>
    <row r="59" spans="1:32" x14ac:dyDescent="0.2">
      <c r="A59" t="s">
        <v>161</v>
      </c>
      <c r="B59" t="s">
        <v>68</v>
      </c>
      <c r="C59" t="s">
        <v>114</v>
      </c>
      <c r="D59" t="s">
        <v>1</v>
      </c>
      <c r="E59" t="s">
        <v>5</v>
      </c>
      <c r="F59">
        <v>201709</v>
      </c>
      <c r="G59" s="1">
        <v>25000000</v>
      </c>
      <c r="H59" s="1">
        <v>25000000</v>
      </c>
      <c r="I59" s="1">
        <v>25000000</v>
      </c>
      <c r="J59" s="1">
        <v>25000000</v>
      </c>
      <c r="K59" s="8">
        <v>1</v>
      </c>
      <c r="L59" s="8">
        <v>1</v>
      </c>
      <c r="M59" s="8">
        <v>0</v>
      </c>
      <c r="N59" s="8">
        <v>75.817204301075279</v>
      </c>
      <c r="O59" s="1">
        <v>0</v>
      </c>
      <c r="P59" s="1">
        <v>0</v>
      </c>
      <c r="Q59" s="1">
        <v>0</v>
      </c>
      <c r="R59" s="1">
        <v>0</v>
      </c>
      <c r="S59" s="29">
        <v>0</v>
      </c>
      <c r="T59" s="8">
        <f t="shared" si="0"/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f t="shared" si="1"/>
        <v>-25000000</v>
      </c>
      <c r="AD59" s="1">
        <f t="shared" si="2"/>
        <v>-25000000</v>
      </c>
      <c r="AE59" s="1">
        <f t="shared" si="3"/>
        <v>-25000000</v>
      </c>
      <c r="AF59" s="1">
        <f t="shared" si="4"/>
        <v>-25000000</v>
      </c>
    </row>
    <row r="60" spans="1:32" x14ac:dyDescent="0.2">
      <c r="A60" t="s">
        <v>161</v>
      </c>
      <c r="B60" t="s">
        <v>68</v>
      </c>
      <c r="C60" t="s">
        <v>114</v>
      </c>
      <c r="D60" t="s">
        <v>1</v>
      </c>
      <c r="E60" t="s">
        <v>5</v>
      </c>
      <c r="F60">
        <v>201712</v>
      </c>
      <c r="G60" s="1">
        <v>256840000</v>
      </c>
      <c r="H60" s="1">
        <v>256840000</v>
      </c>
      <c r="I60" s="1">
        <v>256840000</v>
      </c>
      <c r="J60" s="1">
        <v>256840000</v>
      </c>
      <c r="K60" s="8">
        <v>7</v>
      </c>
      <c r="L60" s="8">
        <v>7</v>
      </c>
      <c r="M60" s="8">
        <v>0</v>
      </c>
      <c r="N60" s="8">
        <v>618.9272401433692</v>
      </c>
      <c r="O60" s="1">
        <v>0</v>
      </c>
      <c r="P60" s="1">
        <v>0</v>
      </c>
      <c r="Q60" s="1">
        <v>0</v>
      </c>
      <c r="R60" s="1">
        <v>0</v>
      </c>
      <c r="S60" s="29">
        <v>0</v>
      </c>
      <c r="T60" s="8">
        <f t="shared" si="0"/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f t="shared" si="1"/>
        <v>-256840000</v>
      </c>
      <c r="AD60" s="1">
        <f t="shared" si="2"/>
        <v>-256840000</v>
      </c>
      <c r="AE60" s="1">
        <f t="shared" si="3"/>
        <v>-256840000</v>
      </c>
      <c r="AF60" s="1">
        <f t="shared" si="4"/>
        <v>-256840000</v>
      </c>
    </row>
    <row r="61" spans="1:32" x14ac:dyDescent="0.2">
      <c r="A61" t="s">
        <v>161</v>
      </c>
      <c r="B61" t="s">
        <v>68</v>
      </c>
      <c r="C61" t="s">
        <v>114</v>
      </c>
      <c r="D61" t="s">
        <v>1</v>
      </c>
      <c r="E61" t="s">
        <v>5</v>
      </c>
      <c r="F61">
        <v>201803</v>
      </c>
      <c r="G61" s="1">
        <v>30199438</v>
      </c>
      <c r="H61" s="1">
        <v>30199438</v>
      </c>
      <c r="I61" s="1">
        <v>30199438</v>
      </c>
      <c r="J61" s="1">
        <v>30199438</v>
      </c>
      <c r="K61" s="8">
        <v>10</v>
      </c>
      <c r="L61" s="8">
        <v>10</v>
      </c>
      <c r="M61" s="8">
        <v>0</v>
      </c>
      <c r="N61" s="8">
        <v>1168.309139784946</v>
      </c>
      <c r="O61" s="1">
        <v>0</v>
      </c>
      <c r="P61" s="1">
        <v>0</v>
      </c>
      <c r="Q61" s="1">
        <v>0</v>
      </c>
      <c r="R61" s="1">
        <v>0</v>
      </c>
      <c r="S61" s="29">
        <v>0</v>
      </c>
      <c r="T61" s="8">
        <f t="shared" si="0"/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f t="shared" si="1"/>
        <v>-30199438</v>
      </c>
      <c r="AD61" s="1">
        <f t="shared" si="2"/>
        <v>-30199438</v>
      </c>
      <c r="AE61" s="1">
        <f t="shared" si="3"/>
        <v>-30199438</v>
      </c>
      <c r="AF61" s="1">
        <f t="shared" si="4"/>
        <v>-30199438</v>
      </c>
    </row>
    <row r="62" spans="1:32" x14ac:dyDescent="0.2">
      <c r="A62" t="s">
        <v>161</v>
      </c>
      <c r="B62" t="s">
        <v>68</v>
      </c>
      <c r="C62" t="s">
        <v>114</v>
      </c>
      <c r="D62" t="s">
        <v>1</v>
      </c>
      <c r="E62" t="s">
        <v>5</v>
      </c>
      <c r="F62">
        <v>201806</v>
      </c>
      <c r="G62" s="1">
        <v>410649999</v>
      </c>
      <c r="H62" s="1">
        <v>410649999</v>
      </c>
      <c r="I62" s="1">
        <v>410649999</v>
      </c>
      <c r="J62" s="1">
        <v>410649999</v>
      </c>
      <c r="K62" s="8">
        <v>26</v>
      </c>
      <c r="L62" s="8">
        <v>26</v>
      </c>
      <c r="M62" s="8">
        <v>0</v>
      </c>
      <c r="N62" s="8">
        <v>1701.5985663082438</v>
      </c>
      <c r="O62" s="1">
        <v>0</v>
      </c>
      <c r="P62" s="1">
        <v>0</v>
      </c>
      <c r="Q62" s="1">
        <v>0</v>
      </c>
      <c r="R62" s="1">
        <v>0</v>
      </c>
      <c r="S62" s="29">
        <v>0</v>
      </c>
      <c r="T62" s="8">
        <f t="shared" si="0"/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f t="shared" si="1"/>
        <v>-410649999</v>
      </c>
      <c r="AD62" s="1">
        <f t="shared" si="2"/>
        <v>-410649999</v>
      </c>
      <c r="AE62" s="1">
        <f t="shared" si="3"/>
        <v>-410649999</v>
      </c>
      <c r="AF62" s="1">
        <f t="shared" si="4"/>
        <v>-410649999</v>
      </c>
    </row>
    <row r="63" spans="1:32" x14ac:dyDescent="0.2">
      <c r="A63" t="s">
        <v>161</v>
      </c>
      <c r="B63" t="s">
        <v>68</v>
      </c>
      <c r="C63" t="s">
        <v>114</v>
      </c>
      <c r="D63" t="s">
        <v>1</v>
      </c>
      <c r="E63" t="s">
        <v>5</v>
      </c>
      <c r="F63">
        <v>201809</v>
      </c>
      <c r="G63" s="1">
        <v>441807334</v>
      </c>
      <c r="H63" s="1">
        <v>441807334</v>
      </c>
      <c r="I63" s="1">
        <v>441807334</v>
      </c>
      <c r="J63" s="1">
        <v>441807334</v>
      </c>
      <c r="K63" s="8">
        <v>29</v>
      </c>
      <c r="L63" s="8">
        <v>29</v>
      </c>
      <c r="M63" s="8">
        <v>0</v>
      </c>
      <c r="N63" s="8">
        <v>2265.3691756272397</v>
      </c>
      <c r="O63" s="1">
        <v>0</v>
      </c>
      <c r="P63" s="1">
        <v>0</v>
      </c>
      <c r="Q63" s="1">
        <v>0</v>
      </c>
      <c r="R63" s="1">
        <v>0</v>
      </c>
      <c r="S63" s="29">
        <v>0</v>
      </c>
      <c r="T63" s="8">
        <f t="shared" si="0"/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f t="shared" si="1"/>
        <v>-441807334</v>
      </c>
      <c r="AD63" s="1">
        <f t="shared" si="2"/>
        <v>-441807334</v>
      </c>
      <c r="AE63" s="1">
        <f t="shared" si="3"/>
        <v>-441807334</v>
      </c>
      <c r="AF63" s="1">
        <f t="shared" si="4"/>
        <v>-441807334</v>
      </c>
    </row>
    <row r="64" spans="1:32" x14ac:dyDescent="0.2">
      <c r="A64" t="s">
        <v>161</v>
      </c>
      <c r="B64" t="s">
        <v>68</v>
      </c>
      <c r="C64" t="s">
        <v>114</v>
      </c>
      <c r="D64" t="s">
        <v>1</v>
      </c>
      <c r="E64" t="s">
        <v>5</v>
      </c>
      <c r="F64">
        <v>201812</v>
      </c>
      <c r="G64" s="1">
        <v>411488814</v>
      </c>
      <c r="H64" s="1">
        <v>411488814</v>
      </c>
      <c r="I64" s="1">
        <v>411488814</v>
      </c>
      <c r="J64" s="1">
        <v>411488814</v>
      </c>
      <c r="K64" s="8">
        <v>38</v>
      </c>
      <c r="L64" s="8">
        <v>38</v>
      </c>
      <c r="M64" s="8">
        <v>0</v>
      </c>
      <c r="N64" s="8">
        <v>2664.5931899641578</v>
      </c>
      <c r="O64" s="1">
        <v>0</v>
      </c>
      <c r="P64" s="1">
        <v>0</v>
      </c>
      <c r="Q64" s="1">
        <v>0</v>
      </c>
      <c r="R64" s="1">
        <v>0</v>
      </c>
      <c r="S64" s="29">
        <v>0</v>
      </c>
      <c r="T64" s="8">
        <f t="shared" si="0"/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f t="shared" si="1"/>
        <v>-411488814</v>
      </c>
      <c r="AD64" s="1">
        <f t="shared" si="2"/>
        <v>-411488814</v>
      </c>
      <c r="AE64" s="1">
        <f t="shared" si="3"/>
        <v>-411488814</v>
      </c>
      <c r="AF64" s="1">
        <f t="shared" si="4"/>
        <v>-411488814</v>
      </c>
    </row>
    <row r="65" spans="1:32" x14ac:dyDescent="0.2">
      <c r="A65" t="s">
        <v>161</v>
      </c>
      <c r="B65" t="s">
        <v>68</v>
      </c>
      <c r="C65" t="s">
        <v>114</v>
      </c>
      <c r="D65" t="s">
        <v>1</v>
      </c>
      <c r="E65" t="s">
        <v>5</v>
      </c>
      <c r="F65">
        <v>201903</v>
      </c>
      <c r="G65" s="1">
        <v>372361894</v>
      </c>
      <c r="H65" s="1">
        <v>372361894</v>
      </c>
      <c r="I65" s="1">
        <v>372361894</v>
      </c>
      <c r="J65" s="1">
        <v>372361894</v>
      </c>
      <c r="K65" s="8">
        <v>27</v>
      </c>
      <c r="L65" s="8">
        <v>27</v>
      </c>
      <c r="M65" s="8">
        <v>0</v>
      </c>
      <c r="N65" s="8">
        <v>2775.7250384024578</v>
      </c>
      <c r="O65" s="1">
        <v>0</v>
      </c>
      <c r="P65" s="1">
        <v>0</v>
      </c>
      <c r="Q65" s="1">
        <v>0</v>
      </c>
      <c r="R65" s="1">
        <v>0</v>
      </c>
      <c r="S65" s="29">
        <v>0</v>
      </c>
      <c r="T65" s="8">
        <f t="shared" si="0"/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f t="shared" si="1"/>
        <v>-372361894</v>
      </c>
      <c r="AD65" s="1">
        <f t="shared" si="2"/>
        <v>-372361894</v>
      </c>
      <c r="AE65" s="1">
        <f t="shared" si="3"/>
        <v>-372361894</v>
      </c>
      <c r="AF65" s="1">
        <f t="shared" si="4"/>
        <v>-372361894</v>
      </c>
    </row>
    <row r="66" spans="1:32" x14ac:dyDescent="0.2">
      <c r="A66" t="s">
        <v>161</v>
      </c>
      <c r="B66" t="s">
        <v>68</v>
      </c>
      <c r="C66" t="s">
        <v>114</v>
      </c>
      <c r="D66" t="s">
        <v>1</v>
      </c>
      <c r="E66" t="s">
        <v>5</v>
      </c>
      <c r="F66">
        <v>201906</v>
      </c>
      <c r="G66" s="1">
        <v>373008787</v>
      </c>
      <c r="H66" s="1">
        <v>373008787.14999998</v>
      </c>
      <c r="I66" s="1">
        <v>370294501.28999996</v>
      </c>
      <c r="J66" s="1">
        <v>370294501.43999994</v>
      </c>
      <c r="K66" s="8">
        <v>39</v>
      </c>
      <c r="L66" s="8">
        <v>39</v>
      </c>
      <c r="M66" s="8">
        <v>0</v>
      </c>
      <c r="N66" s="8">
        <v>3160.5645161290322</v>
      </c>
      <c r="O66" s="1">
        <v>0</v>
      </c>
      <c r="P66" s="1">
        <v>0</v>
      </c>
      <c r="Q66" s="1">
        <v>0</v>
      </c>
      <c r="R66" s="1">
        <v>0</v>
      </c>
      <c r="S66" s="29">
        <v>0</v>
      </c>
      <c r="T66" s="8">
        <f t="shared" ref="T66:T129" si="5">$S66 * $N66</f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0.14999997615814209</v>
      </c>
      <c r="AB66" s="1">
        <v>0.14999997615814209</v>
      </c>
      <c r="AC66" s="1">
        <f t="shared" ref="AC66:AC129" si="6">$W66 - $H66</f>
        <v>-373008787.14999998</v>
      </c>
      <c r="AD66" s="1">
        <f t="shared" ref="AD66:AD129" si="7">$X66 - $H66</f>
        <v>-373008787.14999998</v>
      </c>
      <c r="AE66" s="1">
        <f t="shared" ref="AE66:AE129" si="8">$Y66 - $J66</f>
        <v>-370294501.43999994</v>
      </c>
      <c r="AF66" s="1">
        <f t="shared" ref="AF66:AF129" si="9">$Z66 - $J66</f>
        <v>-370294501.43999994</v>
      </c>
    </row>
    <row r="67" spans="1:32" x14ac:dyDescent="0.2">
      <c r="A67" t="s">
        <v>161</v>
      </c>
      <c r="B67" t="s">
        <v>68</v>
      </c>
      <c r="C67" t="s">
        <v>114</v>
      </c>
      <c r="D67" t="s">
        <v>1</v>
      </c>
      <c r="E67" t="s">
        <v>5</v>
      </c>
      <c r="F67">
        <v>201909</v>
      </c>
      <c r="G67" s="1">
        <v>1478400370</v>
      </c>
      <c r="H67" s="1">
        <v>1478400370</v>
      </c>
      <c r="I67" s="1">
        <v>887654893.81000006</v>
      </c>
      <c r="J67" s="1">
        <v>1424055608.0999999</v>
      </c>
      <c r="K67" s="8">
        <v>51</v>
      </c>
      <c r="L67" s="8">
        <v>51</v>
      </c>
      <c r="M67" s="8">
        <v>0</v>
      </c>
      <c r="N67" s="8">
        <v>3572.6688172043009</v>
      </c>
      <c r="O67" s="1">
        <v>0</v>
      </c>
      <c r="P67" s="1">
        <v>0</v>
      </c>
      <c r="Q67" s="1">
        <v>0</v>
      </c>
      <c r="R67" s="1">
        <v>0</v>
      </c>
      <c r="S67" s="29">
        <v>0</v>
      </c>
      <c r="T67" s="8">
        <f t="shared" si="5"/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536400714.28999984</v>
      </c>
      <c r="AC67" s="1">
        <f t="shared" si="6"/>
        <v>-1478400370</v>
      </c>
      <c r="AD67" s="1">
        <f t="shared" si="7"/>
        <v>-1478400370</v>
      </c>
      <c r="AE67" s="1">
        <f t="shared" si="8"/>
        <v>-1424055608.0999999</v>
      </c>
      <c r="AF67" s="1">
        <f t="shared" si="9"/>
        <v>-1424055608.0999999</v>
      </c>
    </row>
    <row r="68" spans="1:32" x14ac:dyDescent="0.2">
      <c r="A68" t="s">
        <v>161</v>
      </c>
      <c r="B68" t="s">
        <v>68</v>
      </c>
      <c r="C68" t="s">
        <v>114</v>
      </c>
      <c r="D68" t="s">
        <v>1</v>
      </c>
      <c r="E68" t="s">
        <v>5</v>
      </c>
      <c r="F68">
        <v>201912</v>
      </c>
      <c r="G68" s="1">
        <v>664062865</v>
      </c>
      <c r="H68" s="1">
        <v>664062865</v>
      </c>
      <c r="I68" s="1">
        <v>664062865</v>
      </c>
      <c r="J68" s="1">
        <v>664062865</v>
      </c>
      <c r="K68" s="8">
        <v>45</v>
      </c>
      <c r="L68" s="8">
        <v>45</v>
      </c>
      <c r="M68" s="8">
        <v>0</v>
      </c>
      <c r="N68" s="8">
        <v>4018.5620071684584</v>
      </c>
      <c r="O68" s="1">
        <v>0</v>
      </c>
      <c r="P68" s="1">
        <v>0</v>
      </c>
      <c r="Q68" s="1">
        <v>0</v>
      </c>
      <c r="R68" s="1">
        <v>0</v>
      </c>
      <c r="S68" s="29">
        <v>0</v>
      </c>
      <c r="T68" s="8">
        <f t="shared" si="5"/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f t="shared" si="6"/>
        <v>-664062865</v>
      </c>
      <c r="AD68" s="1">
        <f t="shared" si="7"/>
        <v>-664062865</v>
      </c>
      <c r="AE68" s="1">
        <f t="shared" si="8"/>
        <v>-664062865</v>
      </c>
      <c r="AF68" s="1">
        <f t="shared" si="9"/>
        <v>-664062865</v>
      </c>
    </row>
    <row r="69" spans="1:32" x14ac:dyDescent="0.2">
      <c r="A69" t="s">
        <v>161</v>
      </c>
      <c r="B69" t="s">
        <v>68</v>
      </c>
      <c r="C69" t="s">
        <v>114</v>
      </c>
      <c r="D69" t="s">
        <v>1</v>
      </c>
      <c r="E69" t="s">
        <v>5</v>
      </c>
      <c r="F69">
        <v>202003</v>
      </c>
      <c r="G69" s="1">
        <v>66466707</v>
      </c>
      <c r="H69" s="1">
        <v>66466707</v>
      </c>
      <c r="I69" s="1">
        <v>66466707</v>
      </c>
      <c r="J69" s="1">
        <v>66466707</v>
      </c>
      <c r="K69" s="8">
        <v>50</v>
      </c>
      <c r="L69" s="8">
        <v>50</v>
      </c>
      <c r="M69" s="8">
        <v>0</v>
      </c>
      <c r="N69" s="8">
        <v>4349.8972932888391</v>
      </c>
      <c r="O69" s="1">
        <v>0</v>
      </c>
      <c r="P69" s="1">
        <v>0</v>
      </c>
      <c r="Q69" s="1">
        <v>0</v>
      </c>
      <c r="R69" s="1">
        <v>0</v>
      </c>
      <c r="S69" s="29">
        <v>0</v>
      </c>
      <c r="T69" s="8">
        <f t="shared" si="5"/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f t="shared" si="6"/>
        <v>-66466707</v>
      </c>
      <c r="AD69" s="1">
        <f t="shared" si="7"/>
        <v>-66466707</v>
      </c>
      <c r="AE69" s="1">
        <f t="shared" si="8"/>
        <v>-66466707</v>
      </c>
      <c r="AF69" s="1">
        <f t="shared" si="9"/>
        <v>-66466707</v>
      </c>
    </row>
    <row r="70" spans="1:32" x14ac:dyDescent="0.2">
      <c r="A70" t="s">
        <v>161</v>
      </c>
      <c r="B70" t="s">
        <v>68</v>
      </c>
      <c r="C70" t="s">
        <v>114</v>
      </c>
      <c r="D70" t="s">
        <v>1</v>
      </c>
      <c r="E70" t="s">
        <v>5</v>
      </c>
      <c r="F70">
        <v>202006</v>
      </c>
      <c r="G70" s="1">
        <v>83897083</v>
      </c>
      <c r="H70" s="1">
        <v>83897083</v>
      </c>
      <c r="I70" s="1">
        <v>83897083</v>
      </c>
      <c r="J70" s="1">
        <v>83897083</v>
      </c>
      <c r="K70" s="8">
        <v>25</v>
      </c>
      <c r="L70" s="8">
        <v>25</v>
      </c>
      <c r="M70" s="8">
        <v>0</v>
      </c>
      <c r="N70" s="8">
        <v>4237.220430107528</v>
      </c>
      <c r="O70" s="1">
        <v>0</v>
      </c>
      <c r="P70" s="1">
        <v>0</v>
      </c>
      <c r="Q70" s="1">
        <v>0</v>
      </c>
      <c r="R70" s="1">
        <v>0</v>
      </c>
      <c r="S70" s="29">
        <v>0</v>
      </c>
      <c r="T70" s="8">
        <f t="shared" si="5"/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f t="shared" si="6"/>
        <v>-83897083</v>
      </c>
      <c r="AD70" s="1">
        <f t="shared" si="7"/>
        <v>-83897083</v>
      </c>
      <c r="AE70" s="1">
        <f t="shared" si="8"/>
        <v>-83897083</v>
      </c>
      <c r="AF70" s="1">
        <f t="shared" si="9"/>
        <v>-83897083</v>
      </c>
    </row>
    <row r="71" spans="1:32" x14ac:dyDescent="0.2">
      <c r="A71" t="s">
        <v>161</v>
      </c>
      <c r="B71" t="s">
        <v>68</v>
      </c>
      <c r="C71" t="s">
        <v>114</v>
      </c>
      <c r="D71" t="s">
        <v>1</v>
      </c>
      <c r="E71" t="s">
        <v>5</v>
      </c>
      <c r="F71">
        <v>202009</v>
      </c>
      <c r="G71" s="1">
        <v>474344893</v>
      </c>
      <c r="H71" s="1">
        <v>474344892.99999976</v>
      </c>
      <c r="I71" s="1">
        <v>474344893</v>
      </c>
      <c r="J71" s="1">
        <v>41011559.669999987</v>
      </c>
      <c r="K71" s="8">
        <v>44</v>
      </c>
      <c r="L71" s="8">
        <v>44</v>
      </c>
      <c r="M71" s="8">
        <v>0</v>
      </c>
      <c r="N71" s="8">
        <v>3749.1362007168464</v>
      </c>
      <c r="O71" s="1">
        <v>0</v>
      </c>
      <c r="P71" s="1">
        <v>0</v>
      </c>
      <c r="Q71" s="1">
        <v>0</v>
      </c>
      <c r="R71" s="1">
        <v>0</v>
      </c>
      <c r="S71" s="29">
        <v>0</v>
      </c>
      <c r="T71" s="8">
        <f t="shared" si="5"/>
        <v>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-2.384185791015625E-7</v>
      </c>
      <c r="AB71" s="1">
        <v>-433333333.33000004</v>
      </c>
      <c r="AC71" s="1">
        <f t="shared" si="6"/>
        <v>-474344892.99999976</v>
      </c>
      <c r="AD71" s="1">
        <f t="shared" si="7"/>
        <v>-474344892.99999976</v>
      </c>
      <c r="AE71" s="1">
        <f t="shared" si="8"/>
        <v>-41011559.669999987</v>
      </c>
      <c r="AF71" s="1">
        <f t="shared" si="9"/>
        <v>-41011559.669999987</v>
      </c>
    </row>
    <row r="72" spans="1:32" x14ac:dyDescent="0.2">
      <c r="A72" t="s">
        <v>161</v>
      </c>
      <c r="B72" t="s">
        <v>68</v>
      </c>
      <c r="C72" t="s">
        <v>114</v>
      </c>
      <c r="D72" t="s">
        <v>1</v>
      </c>
      <c r="E72" t="s">
        <v>5</v>
      </c>
      <c r="F72">
        <v>202012</v>
      </c>
      <c r="G72" s="1">
        <v>597672998</v>
      </c>
      <c r="H72" s="1">
        <v>597672998</v>
      </c>
      <c r="I72" s="1">
        <v>597672998</v>
      </c>
      <c r="J72" s="1">
        <v>564339664.67000008</v>
      </c>
      <c r="K72" s="8">
        <v>36</v>
      </c>
      <c r="L72" s="8">
        <v>36</v>
      </c>
      <c r="M72" s="8">
        <v>0</v>
      </c>
      <c r="N72" s="8">
        <v>3409.0193548387092</v>
      </c>
      <c r="O72" s="1">
        <v>0</v>
      </c>
      <c r="P72" s="1">
        <v>0</v>
      </c>
      <c r="Q72" s="1">
        <v>0</v>
      </c>
      <c r="R72" s="1">
        <v>0</v>
      </c>
      <c r="S72" s="29">
        <v>0</v>
      </c>
      <c r="T72" s="8">
        <f t="shared" si="5"/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-33333333.329999924</v>
      </c>
      <c r="AC72" s="1">
        <f t="shared" si="6"/>
        <v>-597672998</v>
      </c>
      <c r="AD72" s="1">
        <f t="shared" si="7"/>
        <v>-597672998</v>
      </c>
      <c r="AE72" s="1">
        <f t="shared" si="8"/>
        <v>-564339664.67000008</v>
      </c>
      <c r="AF72" s="1">
        <f t="shared" si="9"/>
        <v>-564339664.67000008</v>
      </c>
    </row>
    <row r="73" spans="1:32" x14ac:dyDescent="0.2">
      <c r="A73" t="s">
        <v>161</v>
      </c>
      <c r="B73" t="s">
        <v>68</v>
      </c>
      <c r="C73" t="s">
        <v>114</v>
      </c>
      <c r="D73" t="s">
        <v>1</v>
      </c>
      <c r="E73" t="s">
        <v>5</v>
      </c>
      <c r="F73">
        <v>202103</v>
      </c>
      <c r="G73" s="1">
        <v>683507554</v>
      </c>
      <c r="H73" s="1">
        <v>683507554.00000012</v>
      </c>
      <c r="I73" s="1">
        <v>683507554</v>
      </c>
      <c r="J73" s="1">
        <v>683507554.00000012</v>
      </c>
      <c r="K73" s="8">
        <v>37</v>
      </c>
      <c r="L73" s="8">
        <v>37</v>
      </c>
      <c r="M73" s="8">
        <v>0</v>
      </c>
      <c r="N73" s="8">
        <v>3137.8540706605222</v>
      </c>
      <c r="O73" s="1">
        <v>0</v>
      </c>
      <c r="P73" s="1">
        <v>0</v>
      </c>
      <c r="Q73" s="1">
        <v>0</v>
      </c>
      <c r="R73" s="1">
        <v>0</v>
      </c>
      <c r="S73" s="29">
        <v>0</v>
      </c>
      <c r="T73" s="8">
        <f t="shared" si="5"/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1.1920928955078125E-7</v>
      </c>
      <c r="AB73" s="1">
        <v>1.1920928955078125E-7</v>
      </c>
      <c r="AC73" s="1">
        <f t="shared" si="6"/>
        <v>-683507554.00000012</v>
      </c>
      <c r="AD73" s="1">
        <f t="shared" si="7"/>
        <v>-683507554.00000012</v>
      </c>
      <c r="AE73" s="1">
        <f t="shared" si="8"/>
        <v>-683507554.00000012</v>
      </c>
      <c r="AF73" s="1">
        <f t="shared" si="9"/>
        <v>-683507554.00000012</v>
      </c>
    </row>
    <row r="74" spans="1:32" x14ac:dyDescent="0.2">
      <c r="A74" t="s">
        <v>161</v>
      </c>
      <c r="B74" t="s">
        <v>68</v>
      </c>
      <c r="C74" t="s">
        <v>114</v>
      </c>
      <c r="D74" t="s">
        <v>1</v>
      </c>
      <c r="E74" t="s">
        <v>5</v>
      </c>
      <c r="F74">
        <v>202106</v>
      </c>
      <c r="G74" s="1">
        <v>657082000</v>
      </c>
      <c r="H74" s="1">
        <v>657082000</v>
      </c>
      <c r="I74" s="1">
        <v>657082000</v>
      </c>
      <c r="J74" s="1">
        <v>657189142.8599999</v>
      </c>
      <c r="K74" s="8">
        <v>40</v>
      </c>
      <c r="L74" s="8">
        <v>40</v>
      </c>
      <c r="M74" s="8">
        <v>0</v>
      </c>
      <c r="N74" s="8">
        <v>2921.1996415770609</v>
      </c>
      <c r="O74" s="1">
        <v>0</v>
      </c>
      <c r="P74" s="1">
        <v>0</v>
      </c>
      <c r="Q74" s="1">
        <v>0</v>
      </c>
      <c r="R74" s="1">
        <v>0</v>
      </c>
      <c r="S74" s="29">
        <v>0</v>
      </c>
      <c r="T74" s="8">
        <f t="shared" si="5"/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107142.8599998951</v>
      </c>
      <c r="AC74" s="1">
        <f t="shared" si="6"/>
        <v>-657082000</v>
      </c>
      <c r="AD74" s="1">
        <f t="shared" si="7"/>
        <v>-657082000</v>
      </c>
      <c r="AE74" s="1">
        <f t="shared" si="8"/>
        <v>-657189142.8599999</v>
      </c>
      <c r="AF74" s="1">
        <f t="shared" si="9"/>
        <v>-657189142.8599999</v>
      </c>
    </row>
    <row r="75" spans="1:32" x14ac:dyDescent="0.2">
      <c r="A75" t="s">
        <v>161</v>
      </c>
      <c r="B75" t="s">
        <v>68</v>
      </c>
      <c r="C75" t="s">
        <v>114</v>
      </c>
      <c r="D75" t="s">
        <v>1</v>
      </c>
      <c r="E75" t="s">
        <v>5</v>
      </c>
      <c r="F75">
        <v>202109</v>
      </c>
      <c r="G75" s="1">
        <v>421467707</v>
      </c>
      <c r="H75" s="1">
        <v>421467707</v>
      </c>
      <c r="I75" s="1">
        <v>421467707</v>
      </c>
      <c r="J75" s="1">
        <v>421401040.33000004</v>
      </c>
      <c r="K75" s="8">
        <v>42</v>
      </c>
      <c r="L75" s="8">
        <v>42</v>
      </c>
      <c r="M75" s="8">
        <v>0</v>
      </c>
      <c r="N75" s="8">
        <v>2690.106810035843</v>
      </c>
      <c r="O75" s="1">
        <v>0</v>
      </c>
      <c r="P75" s="1">
        <v>0</v>
      </c>
      <c r="Q75" s="1">
        <v>0</v>
      </c>
      <c r="R75" s="1">
        <v>0</v>
      </c>
      <c r="S75" s="29">
        <v>0</v>
      </c>
      <c r="T75" s="8">
        <f t="shared" si="5"/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-66666.669999957085</v>
      </c>
      <c r="AC75" s="1">
        <f t="shared" si="6"/>
        <v>-421467707</v>
      </c>
      <c r="AD75" s="1">
        <f t="shared" si="7"/>
        <v>-421467707</v>
      </c>
      <c r="AE75" s="1">
        <f t="shared" si="8"/>
        <v>-421401040.33000004</v>
      </c>
      <c r="AF75" s="1">
        <f t="shared" si="9"/>
        <v>-421401040.33000004</v>
      </c>
    </row>
    <row r="76" spans="1:32" x14ac:dyDescent="0.2">
      <c r="A76" t="s">
        <v>161</v>
      </c>
      <c r="B76" t="s">
        <v>68</v>
      </c>
      <c r="C76" t="s">
        <v>114</v>
      </c>
      <c r="D76" t="s">
        <v>1</v>
      </c>
      <c r="E76" t="s">
        <v>5</v>
      </c>
      <c r="F76">
        <v>202112</v>
      </c>
      <c r="G76" s="1">
        <v>159203180</v>
      </c>
      <c r="H76" s="1">
        <v>159203180</v>
      </c>
      <c r="I76" s="1">
        <v>159203180</v>
      </c>
      <c r="J76" s="1">
        <v>159203180</v>
      </c>
      <c r="K76" s="8">
        <v>25</v>
      </c>
      <c r="L76" s="8">
        <v>25</v>
      </c>
      <c r="M76" s="8">
        <v>0</v>
      </c>
      <c r="N76" s="8">
        <v>2526.2179211469534</v>
      </c>
      <c r="O76" s="1">
        <v>0</v>
      </c>
      <c r="P76" s="1">
        <v>0</v>
      </c>
      <c r="Q76" s="1">
        <v>0</v>
      </c>
      <c r="R76" s="1">
        <v>0</v>
      </c>
      <c r="S76" s="29">
        <v>0</v>
      </c>
      <c r="T76" s="8">
        <f t="shared" si="5"/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f t="shared" si="6"/>
        <v>-159203180</v>
      </c>
      <c r="AD76" s="1">
        <f t="shared" si="7"/>
        <v>-159203180</v>
      </c>
      <c r="AE76" s="1">
        <f t="shared" si="8"/>
        <v>-159203180</v>
      </c>
      <c r="AF76" s="1">
        <f t="shared" si="9"/>
        <v>-159203180</v>
      </c>
    </row>
    <row r="77" spans="1:32" x14ac:dyDescent="0.2">
      <c r="A77" t="s">
        <v>161</v>
      </c>
      <c r="B77" t="s">
        <v>68</v>
      </c>
      <c r="C77" t="s">
        <v>114</v>
      </c>
      <c r="D77" t="s">
        <v>1</v>
      </c>
      <c r="E77" t="s">
        <v>5</v>
      </c>
      <c r="F77">
        <v>202203</v>
      </c>
      <c r="G77" s="1">
        <v>366502770</v>
      </c>
      <c r="H77" s="1">
        <v>380484246.60000002</v>
      </c>
      <c r="I77" s="1">
        <v>111375627.13999999</v>
      </c>
      <c r="J77" s="1">
        <v>-152849086.72999999</v>
      </c>
      <c r="K77" s="8">
        <v>19</v>
      </c>
      <c r="L77" s="8">
        <v>19</v>
      </c>
      <c r="M77" s="8">
        <v>0</v>
      </c>
      <c r="N77" s="8">
        <v>2378.7818740399384</v>
      </c>
      <c r="O77" s="1">
        <v>0</v>
      </c>
      <c r="P77" s="1">
        <v>0</v>
      </c>
      <c r="Q77" s="1">
        <v>0</v>
      </c>
      <c r="R77" s="1">
        <v>0</v>
      </c>
      <c r="S77" s="29">
        <v>0</v>
      </c>
      <c r="T77" s="8">
        <f t="shared" si="5"/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13981476.600000024</v>
      </c>
      <c r="AB77" s="1">
        <v>-264224713.86999997</v>
      </c>
      <c r="AC77" s="1">
        <f t="shared" si="6"/>
        <v>-380484246.60000002</v>
      </c>
      <c r="AD77" s="1">
        <f t="shared" si="7"/>
        <v>-380484246.60000002</v>
      </c>
      <c r="AE77" s="1">
        <f t="shared" si="8"/>
        <v>152849086.72999999</v>
      </c>
      <c r="AF77" s="1">
        <f t="shared" si="9"/>
        <v>152849086.72999999</v>
      </c>
    </row>
    <row r="78" spans="1:32" x14ac:dyDescent="0.2">
      <c r="A78" t="s">
        <v>161</v>
      </c>
      <c r="B78" t="s">
        <v>68</v>
      </c>
      <c r="C78" t="s">
        <v>114</v>
      </c>
      <c r="D78" t="s">
        <v>1</v>
      </c>
      <c r="E78" t="s">
        <v>5</v>
      </c>
      <c r="F78">
        <v>202206</v>
      </c>
      <c r="G78" s="1">
        <v>135837500</v>
      </c>
      <c r="H78" s="1">
        <v>135837500</v>
      </c>
      <c r="I78" s="1">
        <v>135837500</v>
      </c>
      <c r="J78" s="1">
        <v>135837500</v>
      </c>
      <c r="K78" s="8">
        <v>17</v>
      </c>
      <c r="L78" s="8">
        <v>17</v>
      </c>
      <c r="M78" s="8">
        <v>0</v>
      </c>
      <c r="N78" s="8">
        <v>2233.0767025089604</v>
      </c>
      <c r="O78" s="1">
        <v>0</v>
      </c>
      <c r="P78" s="1">
        <v>0</v>
      </c>
      <c r="Q78" s="1">
        <v>0</v>
      </c>
      <c r="R78" s="1">
        <v>0</v>
      </c>
      <c r="S78" s="29">
        <v>0</v>
      </c>
      <c r="T78" s="8">
        <f t="shared" si="5"/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f t="shared" si="6"/>
        <v>-135837500</v>
      </c>
      <c r="AD78" s="1">
        <f t="shared" si="7"/>
        <v>-135837500</v>
      </c>
      <c r="AE78" s="1">
        <f t="shared" si="8"/>
        <v>-135837500</v>
      </c>
      <c r="AF78" s="1">
        <f t="shared" si="9"/>
        <v>-135837500</v>
      </c>
    </row>
    <row r="79" spans="1:32" x14ac:dyDescent="0.2">
      <c r="A79" t="s">
        <v>161</v>
      </c>
      <c r="B79" t="s">
        <v>68</v>
      </c>
      <c r="C79" t="s">
        <v>114</v>
      </c>
      <c r="D79" t="s">
        <v>1</v>
      </c>
      <c r="E79" t="s">
        <v>5</v>
      </c>
      <c r="F79">
        <v>202209</v>
      </c>
      <c r="G79" s="1">
        <v>87052500</v>
      </c>
      <c r="H79" s="1">
        <v>87052500</v>
      </c>
      <c r="I79" s="1">
        <v>87052500</v>
      </c>
      <c r="J79" s="1">
        <v>87052500</v>
      </c>
      <c r="K79" s="8">
        <v>20</v>
      </c>
      <c r="L79" s="8">
        <v>20</v>
      </c>
      <c r="M79" s="8">
        <v>0</v>
      </c>
      <c r="N79" s="8">
        <v>2118.2379928315409</v>
      </c>
      <c r="O79" s="1">
        <v>0</v>
      </c>
      <c r="P79" s="1">
        <v>0</v>
      </c>
      <c r="Q79" s="1">
        <v>0</v>
      </c>
      <c r="R79" s="1">
        <v>0</v>
      </c>
      <c r="S79" s="29">
        <v>0</v>
      </c>
      <c r="T79" s="8">
        <f t="shared" si="5"/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f t="shared" si="6"/>
        <v>-87052500</v>
      </c>
      <c r="AD79" s="1">
        <f t="shared" si="7"/>
        <v>-87052500</v>
      </c>
      <c r="AE79" s="1">
        <f t="shared" si="8"/>
        <v>-87052500</v>
      </c>
      <c r="AF79" s="1">
        <f t="shared" si="9"/>
        <v>-87052500</v>
      </c>
    </row>
    <row r="80" spans="1:32" x14ac:dyDescent="0.2">
      <c r="A80" t="s">
        <v>161</v>
      </c>
      <c r="B80" t="s">
        <v>68</v>
      </c>
      <c r="C80" t="s">
        <v>114</v>
      </c>
      <c r="D80" t="s">
        <v>1</v>
      </c>
      <c r="E80" t="s">
        <v>5</v>
      </c>
      <c r="F80">
        <v>202212</v>
      </c>
      <c r="G80" s="1">
        <v>82404712</v>
      </c>
      <c r="H80" s="1">
        <v>166427130.19999999</v>
      </c>
      <c r="I80" s="1">
        <v>82404712</v>
      </c>
      <c r="J80" s="1">
        <v>166427130.19999999</v>
      </c>
      <c r="K80" s="8">
        <v>18</v>
      </c>
      <c r="L80" s="8">
        <v>18</v>
      </c>
      <c r="M80" s="8">
        <v>0</v>
      </c>
      <c r="N80" s="8">
        <v>2019.4831541218639</v>
      </c>
      <c r="O80" s="1">
        <v>0</v>
      </c>
      <c r="P80" s="1">
        <v>0</v>
      </c>
      <c r="Q80" s="1">
        <v>0</v>
      </c>
      <c r="R80" s="1">
        <v>0</v>
      </c>
      <c r="S80" s="29">
        <v>0</v>
      </c>
      <c r="T80" s="8">
        <f t="shared" si="5"/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84022418.199999988</v>
      </c>
      <c r="AB80" s="1">
        <v>84022418.199999988</v>
      </c>
      <c r="AC80" s="1">
        <f t="shared" si="6"/>
        <v>-166427130.19999999</v>
      </c>
      <c r="AD80" s="1">
        <f t="shared" si="7"/>
        <v>-166427130.19999999</v>
      </c>
      <c r="AE80" s="1">
        <f t="shared" si="8"/>
        <v>-166427130.19999999</v>
      </c>
      <c r="AF80" s="1">
        <f t="shared" si="9"/>
        <v>-166427130.19999999</v>
      </c>
    </row>
    <row r="81" spans="1:32" x14ac:dyDescent="0.2">
      <c r="A81" t="s">
        <v>161</v>
      </c>
      <c r="B81" t="s">
        <v>68</v>
      </c>
      <c r="C81" t="s">
        <v>114</v>
      </c>
      <c r="D81" t="s">
        <v>1</v>
      </c>
      <c r="E81" t="s">
        <v>5</v>
      </c>
      <c r="F81">
        <v>202303</v>
      </c>
      <c r="G81" s="1">
        <v>202041120</v>
      </c>
      <c r="H81" s="1">
        <v>252251120</v>
      </c>
      <c r="I81" s="1">
        <v>202041120</v>
      </c>
      <c r="J81" s="1">
        <v>252251120</v>
      </c>
      <c r="K81" s="8">
        <v>15</v>
      </c>
      <c r="L81" s="8">
        <v>15</v>
      </c>
      <c r="M81" s="8">
        <v>0</v>
      </c>
      <c r="N81" s="8">
        <v>1858.7169738863288</v>
      </c>
      <c r="O81" s="1">
        <v>0</v>
      </c>
      <c r="P81" s="1">
        <v>0</v>
      </c>
      <c r="Q81" s="1">
        <v>0</v>
      </c>
      <c r="R81" s="1">
        <v>0</v>
      </c>
      <c r="S81" s="29">
        <v>0</v>
      </c>
      <c r="T81" s="8">
        <f t="shared" si="5"/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50210000</v>
      </c>
      <c r="AB81" s="1">
        <v>50210000</v>
      </c>
      <c r="AC81" s="1">
        <f t="shared" si="6"/>
        <v>-252251120</v>
      </c>
      <c r="AD81" s="1">
        <f t="shared" si="7"/>
        <v>-252251120</v>
      </c>
      <c r="AE81" s="1">
        <f t="shared" si="8"/>
        <v>-252251120</v>
      </c>
      <c r="AF81" s="1">
        <f t="shared" si="9"/>
        <v>-252251120</v>
      </c>
    </row>
    <row r="82" spans="1:32" x14ac:dyDescent="0.2">
      <c r="A82" t="s">
        <v>161</v>
      </c>
      <c r="B82" t="s">
        <v>68</v>
      </c>
      <c r="C82" t="s">
        <v>114</v>
      </c>
      <c r="D82" t="s">
        <v>1</v>
      </c>
      <c r="E82" t="s">
        <v>5</v>
      </c>
      <c r="F82">
        <v>202306</v>
      </c>
      <c r="G82" s="1">
        <v>249054945</v>
      </c>
      <c r="H82" s="1">
        <v>249054945</v>
      </c>
      <c r="I82" s="1">
        <v>249054945</v>
      </c>
      <c r="J82" s="1">
        <v>249054945</v>
      </c>
      <c r="K82" s="8">
        <v>27</v>
      </c>
      <c r="L82" s="8">
        <v>27</v>
      </c>
      <c r="M82" s="8">
        <v>0</v>
      </c>
      <c r="N82" s="8">
        <v>1669.5003584229391</v>
      </c>
      <c r="O82" s="1">
        <v>0</v>
      </c>
      <c r="P82" s="1">
        <v>0</v>
      </c>
      <c r="Q82" s="1">
        <v>0</v>
      </c>
      <c r="R82" s="1">
        <v>0</v>
      </c>
      <c r="S82" s="29">
        <v>0</v>
      </c>
      <c r="T82" s="8">
        <f t="shared" si="5"/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f t="shared" si="6"/>
        <v>-249054945</v>
      </c>
      <c r="AD82" s="1">
        <f t="shared" si="7"/>
        <v>-249054945</v>
      </c>
      <c r="AE82" s="1">
        <f t="shared" si="8"/>
        <v>-249054945</v>
      </c>
      <c r="AF82" s="1">
        <f t="shared" si="9"/>
        <v>-249054945</v>
      </c>
    </row>
    <row r="83" spans="1:32" x14ac:dyDescent="0.2">
      <c r="A83" t="s">
        <v>161</v>
      </c>
      <c r="B83" t="s">
        <v>68</v>
      </c>
      <c r="C83" t="s">
        <v>114</v>
      </c>
      <c r="D83" t="s">
        <v>1</v>
      </c>
      <c r="E83" t="s">
        <v>5</v>
      </c>
      <c r="F83">
        <v>202309</v>
      </c>
      <c r="G83" s="1">
        <v>74163591</v>
      </c>
      <c r="H83" s="1">
        <v>74163591</v>
      </c>
      <c r="I83" s="1">
        <v>74163591</v>
      </c>
      <c r="J83" s="1">
        <v>74163591</v>
      </c>
      <c r="K83" s="8">
        <v>20</v>
      </c>
      <c r="L83" s="8">
        <v>20</v>
      </c>
      <c r="M83" s="8">
        <v>0</v>
      </c>
      <c r="N83" s="8">
        <v>1530.1724014336917</v>
      </c>
      <c r="O83" s="1">
        <v>0</v>
      </c>
      <c r="P83" s="1">
        <v>0</v>
      </c>
      <c r="Q83" s="1">
        <v>0</v>
      </c>
      <c r="R83" s="1">
        <v>0</v>
      </c>
      <c r="S83" s="29">
        <v>0</v>
      </c>
      <c r="T83" s="8">
        <f t="shared" si="5"/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f t="shared" si="6"/>
        <v>-74163591</v>
      </c>
      <c r="AD83" s="1">
        <f t="shared" si="7"/>
        <v>-74163591</v>
      </c>
      <c r="AE83" s="1">
        <f t="shared" si="8"/>
        <v>-74163591</v>
      </c>
      <c r="AF83" s="1">
        <f t="shared" si="9"/>
        <v>-74163591</v>
      </c>
    </row>
    <row r="84" spans="1:32" x14ac:dyDescent="0.2">
      <c r="A84" t="s">
        <v>161</v>
      </c>
      <c r="B84" t="s">
        <v>68</v>
      </c>
      <c r="C84" t="s">
        <v>114</v>
      </c>
      <c r="D84" t="s">
        <v>1</v>
      </c>
      <c r="E84" t="s">
        <v>5</v>
      </c>
      <c r="F84">
        <v>202312</v>
      </c>
      <c r="G84" s="1">
        <v>19567000</v>
      </c>
      <c r="H84" s="1">
        <v>19567000</v>
      </c>
      <c r="I84" s="1">
        <v>19567000</v>
      </c>
      <c r="J84" s="1">
        <v>19567000</v>
      </c>
      <c r="K84" s="8">
        <v>7</v>
      </c>
      <c r="L84" s="8">
        <v>7</v>
      </c>
      <c r="M84" s="8">
        <v>0</v>
      </c>
      <c r="N84" s="8">
        <v>1384.8709677419356</v>
      </c>
      <c r="O84" s="1">
        <v>0</v>
      </c>
      <c r="P84" s="1">
        <v>0</v>
      </c>
      <c r="Q84" s="1">
        <v>0</v>
      </c>
      <c r="R84" s="1">
        <v>0</v>
      </c>
      <c r="S84" s="29">
        <v>0</v>
      </c>
      <c r="T84" s="8">
        <f t="shared" si="5"/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f t="shared" si="6"/>
        <v>-19567000</v>
      </c>
      <c r="AD84" s="1">
        <f t="shared" si="7"/>
        <v>-19567000</v>
      </c>
      <c r="AE84" s="1">
        <f t="shared" si="8"/>
        <v>-19567000</v>
      </c>
      <c r="AF84" s="1">
        <f t="shared" si="9"/>
        <v>-19567000</v>
      </c>
    </row>
    <row r="85" spans="1:32" x14ac:dyDescent="0.2">
      <c r="A85" t="s">
        <v>161</v>
      </c>
      <c r="B85" t="s">
        <v>68</v>
      </c>
      <c r="C85" t="s">
        <v>114</v>
      </c>
      <c r="D85" t="s">
        <v>1</v>
      </c>
      <c r="E85" t="s">
        <v>5</v>
      </c>
      <c r="F85">
        <v>202403</v>
      </c>
      <c r="G85" s="1">
        <v>69850000</v>
      </c>
      <c r="H85" s="1">
        <v>106578615</v>
      </c>
      <c r="I85" s="1">
        <v>69850000</v>
      </c>
      <c r="J85" s="1">
        <v>106578615</v>
      </c>
      <c r="K85" s="8">
        <v>6</v>
      </c>
      <c r="L85" s="8">
        <v>8</v>
      </c>
      <c r="M85" s="8">
        <v>0</v>
      </c>
      <c r="N85" s="8">
        <v>1263.3481646273638</v>
      </c>
      <c r="O85" s="1">
        <v>0</v>
      </c>
      <c r="P85" s="1">
        <v>0</v>
      </c>
      <c r="Q85" s="1">
        <v>0</v>
      </c>
      <c r="R85" s="1">
        <v>0</v>
      </c>
      <c r="S85" s="29">
        <v>0</v>
      </c>
      <c r="T85" s="8">
        <f t="shared" si="5"/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36728615</v>
      </c>
      <c r="AB85" s="1">
        <v>36728615</v>
      </c>
      <c r="AC85" s="1">
        <f t="shared" si="6"/>
        <v>-106578615</v>
      </c>
      <c r="AD85" s="1">
        <f t="shared" si="7"/>
        <v>-106578615</v>
      </c>
      <c r="AE85" s="1">
        <f t="shared" si="8"/>
        <v>-106578615</v>
      </c>
      <c r="AF85" s="1">
        <f t="shared" si="9"/>
        <v>-106578615</v>
      </c>
    </row>
    <row r="86" spans="1:32" x14ac:dyDescent="0.2">
      <c r="A86" t="s">
        <v>161</v>
      </c>
      <c r="B86" t="s">
        <v>68</v>
      </c>
      <c r="C86" t="s">
        <v>114</v>
      </c>
      <c r="D86" t="s">
        <v>1</v>
      </c>
      <c r="E86" t="s">
        <v>8</v>
      </c>
      <c r="F86">
        <v>202404</v>
      </c>
      <c r="G86" s="1">
        <v>2011393</v>
      </c>
      <c r="H86" s="1">
        <v>2011393</v>
      </c>
      <c r="I86" s="1">
        <v>2011393</v>
      </c>
      <c r="J86" s="1">
        <v>2011393</v>
      </c>
      <c r="K86" s="8">
        <v>2</v>
      </c>
      <c r="L86" s="8">
        <v>2</v>
      </c>
      <c r="M86" s="8">
        <v>0</v>
      </c>
      <c r="N86" s="8">
        <v>1194.3000000000002</v>
      </c>
      <c r="O86" s="1">
        <v>0</v>
      </c>
      <c r="P86" s="1">
        <v>0</v>
      </c>
      <c r="Q86" s="1">
        <v>0</v>
      </c>
      <c r="R86" s="1">
        <v>0</v>
      </c>
      <c r="S86" s="29">
        <v>0</v>
      </c>
      <c r="T86" s="8">
        <f t="shared" si="5"/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f t="shared" si="6"/>
        <v>-2011393</v>
      </c>
      <c r="AD86" s="1">
        <f t="shared" si="7"/>
        <v>-2011393</v>
      </c>
      <c r="AE86" s="1">
        <f t="shared" si="8"/>
        <v>-2011393</v>
      </c>
      <c r="AF86" s="1">
        <f t="shared" si="9"/>
        <v>-2011393</v>
      </c>
    </row>
    <row r="87" spans="1:32" x14ac:dyDescent="0.2">
      <c r="A87" t="s">
        <v>161</v>
      </c>
      <c r="B87" t="s">
        <v>68</v>
      </c>
      <c r="C87" t="s">
        <v>114</v>
      </c>
      <c r="D87" t="s">
        <v>1</v>
      </c>
      <c r="E87" t="s">
        <v>8</v>
      </c>
      <c r="F87">
        <v>202405</v>
      </c>
      <c r="G87" s="1">
        <v>0</v>
      </c>
      <c r="H87" s="1">
        <v>0</v>
      </c>
      <c r="I87" s="1">
        <v>0</v>
      </c>
      <c r="J87" s="1">
        <v>0</v>
      </c>
      <c r="K87" s="8">
        <v>0</v>
      </c>
      <c r="L87" s="8">
        <v>0</v>
      </c>
      <c r="M87" s="8">
        <v>0</v>
      </c>
      <c r="N87" s="8">
        <v>1164.7741935483873</v>
      </c>
      <c r="O87" s="1">
        <v>0</v>
      </c>
      <c r="P87" s="1">
        <v>0</v>
      </c>
      <c r="Q87" s="1">
        <v>0</v>
      </c>
      <c r="R87" s="1">
        <v>0</v>
      </c>
      <c r="S87" s="29">
        <v>0</v>
      </c>
      <c r="T87" s="8">
        <f t="shared" si="5"/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f t="shared" si="6"/>
        <v>0</v>
      </c>
      <c r="AD87" s="1">
        <f t="shared" si="7"/>
        <v>0</v>
      </c>
      <c r="AE87" s="1">
        <f t="shared" si="8"/>
        <v>0</v>
      </c>
      <c r="AF87" s="1">
        <f t="shared" si="9"/>
        <v>0</v>
      </c>
    </row>
    <row r="88" spans="1:32" x14ac:dyDescent="0.2">
      <c r="A88" t="s">
        <v>162</v>
      </c>
      <c r="B88" t="s">
        <v>68</v>
      </c>
      <c r="C88" t="s">
        <v>115</v>
      </c>
      <c r="D88" t="s">
        <v>1</v>
      </c>
      <c r="E88" t="s">
        <v>5</v>
      </c>
      <c r="F88">
        <v>201403</v>
      </c>
      <c r="G88" s="1">
        <v>0</v>
      </c>
      <c r="H88" s="1">
        <v>0</v>
      </c>
      <c r="I88" s="1">
        <v>0</v>
      </c>
      <c r="J88" s="1">
        <v>0</v>
      </c>
      <c r="K88" s="8">
        <v>0</v>
      </c>
      <c r="L88" s="8">
        <v>0</v>
      </c>
      <c r="M88" s="8">
        <v>0</v>
      </c>
      <c r="N88" s="8">
        <v>385.28456221198144</v>
      </c>
      <c r="O88" s="1">
        <v>0</v>
      </c>
      <c r="P88" s="1">
        <v>0</v>
      </c>
      <c r="Q88" s="1">
        <v>0</v>
      </c>
      <c r="R88" s="1">
        <v>0</v>
      </c>
      <c r="S88" s="29">
        <v>0</v>
      </c>
      <c r="T88" s="8">
        <f t="shared" si="5"/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f t="shared" si="6"/>
        <v>0</v>
      </c>
      <c r="AD88" s="1">
        <f t="shared" si="7"/>
        <v>0</v>
      </c>
      <c r="AE88" s="1">
        <f t="shared" si="8"/>
        <v>0</v>
      </c>
      <c r="AF88" s="1">
        <f t="shared" si="9"/>
        <v>0</v>
      </c>
    </row>
    <row r="89" spans="1:32" x14ac:dyDescent="0.2">
      <c r="A89" t="s">
        <v>162</v>
      </c>
      <c r="B89" t="s">
        <v>68</v>
      </c>
      <c r="C89" t="s">
        <v>115</v>
      </c>
      <c r="D89" t="s">
        <v>1</v>
      </c>
      <c r="E89" t="s">
        <v>5</v>
      </c>
      <c r="F89">
        <v>201406</v>
      </c>
      <c r="G89" s="1">
        <v>0</v>
      </c>
      <c r="H89" s="1">
        <v>4.6566128730773926E-10</v>
      </c>
      <c r="I89" s="1">
        <v>0</v>
      </c>
      <c r="J89" s="1">
        <v>4.6566128730773926E-10</v>
      </c>
      <c r="K89" s="8">
        <v>0</v>
      </c>
      <c r="L89" s="8">
        <v>0</v>
      </c>
      <c r="M89" s="8">
        <v>0</v>
      </c>
      <c r="N89" s="8">
        <v>317.49211469534049</v>
      </c>
      <c r="O89" s="1">
        <v>0</v>
      </c>
      <c r="P89" s="1">
        <v>0</v>
      </c>
      <c r="Q89" s="1">
        <v>0</v>
      </c>
      <c r="R89" s="1">
        <v>0</v>
      </c>
      <c r="S89" s="29">
        <v>0</v>
      </c>
      <c r="T89" s="8">
        <f t="shared" si="5"/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4.6566128730773926E-10</v>
      </c>
      <c r="AB89" s="1">
        <v>4.6566128730773926E-10</v>
      </c>
      <c r="AC89" s="1">
        <f t="shared" si="6"/>
        <v>-4.6566128730773926E-10</v>
      </c>
      <c r="AD89" s="1">
        <f t="shared" si="7"/>
        <v>-4.6566128730773926E-10</v>
      </c>
      <c r="AE89" s="1">
        <f t="shared" si="8"/>
        <v>-4.6566128730773926E-10</v>
      </c>
      <c r="AF89" s="1">
        <f t="shared" si="9"/>
        <v>-4.6566128730773926E-10</v>
      </c>
    </row>
    <row r="90" spans="1:32" x14ac:dyDescent="0.2">
      <c r="A90" t="s">
        <v>162</v>
      </c>
      <c r="B90" t="s">
        <v>68</v>
      </c>
      <c r="C90" t="s">
        <v>115</v>
      </c>
      <c r="D90" t="s">
        <v>1</v>
      </c>
      <c r="E90" t="s">
        <v>5</v>
      </c>
      <c r="F90">
        <v>201409</v>
      </c>
      <c r="G90" s="1">
        <v>35694618</v>
      </c>
      <c r="H90" s="1">
        <v>35694618</v>
      </c>
      <c r="I90" s="1">
        <v>35694618</v>
      </c>
      <c r="J90" s="1">
        <v>35694618</v>
      </c>
      <c r="K90" s="8">
        <v>1</v>
      </c>
      <c r="L90" s="8">
        <v>1</v>
      </c>
      <c r="M90" s="8">
        <v>0</v>
      </c>
      <c r="N90" s="8">
        <v>512.02580645161299</v>
      </c>
      <c r="O90" s="1">
        <v>0</v>
      </c>
      <c r="P90" s="1">
        <v>0</v>
      </c>
      <c r="Q90" s="1">
        <v>0</v>
      </c>
      <c r="R90" s="1">
        <v>0</v>
      </c>
      <c r="S90" s="29">
        <v>0</v>
      </c>
      <c r="T90" s="8">
        <f t="shared" si="5"/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f t="shared" si="6"/>
        <v>-35694618</v>
      </c>
      <c r="AD90" s="1">
        <f t="shared" si="7"/>
        <v>-35694618</v>
      </c>
      <c r="AE90" s="1">
        <f t="shared" si="8"/>
        <v>-35694618</v>
      </c>
      <c r="AF90" s="1">
        <f t="shared" si="9"/>
        <v>-35694618</v>
      </c>
    </row>
    <row r="91" spans="1:32" x14ac:dyDescent="0.2">
      <c r="A91" t="s">
        <v>162</v>
      </c>
      <c r="B91" t="s">
        <v>68</v>
      </c>
      <c r="C91" t="s">
        <v>115</v>
      </c>
      <c r="D91" t="s">
        <v>1</v>
      </c>
      <c r="E91" t="s">
        <v>5</v>
      </c>
      <c r="F91">
        <v>201412</v>
      </c>
      <c r="G91" s="1">
        <v>1085931</v>
      </c>
      <c r="H91" s="1">
        <v>1085931</v>
      </c>
      <c r="I91" s="1">
        <v>1085931</v>
      </c>
      <c r="J91" s="1">
        <v>1085931</v>
      </c>
      <c r="K91" s="8">
        <v>1</v>
      </c>
      <c r="L91" s="8">
        <v>1</v>
      </c>
      <c r="M91" s="8">
        <v>0</v>
      </c>
      <c r="N91" s="8">
        <v>4581.5845878136188</v>
      </c>
      <c r="O91" s="1">
        <v>0</v>
      </c>
      <c r="P91" s="1">
        <v>0</v>
      </c>
      <c r="Q91" s="1">
        <v>0</v>
      </c>
      <c r="R91" s="1">
        <v>0</v>
      </c>
      <c r="S91" s="29">
        <v>0</v>
      </c>
      <c r="T91" s="8">
        <f t="shared" si="5"/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f t="shared" si="6"/>
        <v>-1085931</v>
      </c>
      <c r="AD91" s="1">
        <f t="shared" si="7"/>
        <v>-1085931</v>
      </c>
      <c r="AE91" s="1">
        <f t="shared" si="8"/>
        <v>-1085931</v>
      </c>
      <c r="AF91" s="1">
        <f t="shared" si="9"/>
        <v>-1085931</v>
      </c>
    </row>
    <row r="92" spans="1:32" x14ac:dyDescent="0.2">
      <c r="A92" t="s">
        <v>162</v>
      </c>
      <c r="B92" t="s">
        <v>68</v>
      </c>
      <c r="C92" t="s">
        <v>115</v>
      </c>
      <c r="D92" t="s">
        <v>1</v>
      </c>
      <c r="E92" t="s">
        <v>5</v>
      </c>
      <c r="F92">
        <v>201503</v>
      </c>
      <c r="G92" s="1">
        <v>3148251</v>
      </c>
      <c r="H92" s="1">
        <v>3148250.9999999925</v>
      </c>
      <c r="I92" s="1">
        <v>3148251</v>
      </c>
      <c r="J92" s="1">
        <v>3148250.9999999925</v>
      </c>
      <c r="K92" s="8">
        <v>1</v>
      </c>
      <c r="L92" s="8">
        <v>1</v>
      </c>
      <c r="M92" s="8">
        <v>0</v>
      </c>
      <c r="N92" s="8">
        <v>5282.8548387096789</v>
      </c>
      <c r="O92" s="1">
        <v>0</v>
      </c>
      <c r="P92" s="1">
        <v>0</v>
      </c>
      <c r="Q92" s="1">
        <v>0</v>
      </c>
      <c r="R92" s="1">
        <v>0</v>
      </c>
      <c r="S92" s="29">
        <v>0</v>
      </c>
      <c r="T92" s="8">
        <f t="shared" si="5"/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-7.4505805969238281E-9</v>
      </c>
      <c r="AB92" s="1">
        <v>-7.4505805969238281E-9</v>
      </c>
      <c r="AC92" s="1">
        <f t="shared" si="6"/>
        <v>-3148250.9999999925</v>
      </c>
      <c r="AD92" s="1">
        <f t="shared" si="7"/>
        <v>-3148250.9999999925</v>
      </c>
      <c r="AE92" s="1">
        <f t="shared" si="8"/>
        <v>-3148250.9999999925</v>
      </c>
      <c r="AF92" s="1">
        <f t="shared" si="9"/>
        <v>-3148250.9999999925</v>
      </c>
    </row>
    <row r="93" spans="1:32" x14ac:dyDescent="0.2">
      <c r="A93" t="s">
        <v>162</v>
      </c>
      <c r="B93" t="s">
        <v>68</v>
      </c>
      <c r="C93" t="s">
        <v>115</v>
      </c>
      <c r="D93" t="s">
        <v>1</v>
      </c>
      <c r="E93" t="s">
        <v>5</v>
      </c>
      <c r="F93">
        <v>201506</v>
      </c>
      <c r="G93" s="1">
        <v>3500000</v>
      </c>
      <c r="H93" s="1">
        <v>3500000</v>
      </c>
      <c r="I93" s="1">
        <v>3500000</v>
      </c>
      <c r="J93" s="1">
        <v>3500000</v>
      </c>
      <c r="K93" s="8">
        <v>1</v>
      </c>
      <c r="L93" s="8">
        <v>1</v>
      </c>
      <c r="M93" s="8">
        <v>0</v>
      </c>
      <c r="N93" s="8">
        <v>579.86702508960593</v>
      </c>
      <c r="O93" s="1">
        <v>0</v>
      </c>
      <c r="P93" s="1">
        <v>0</v>
      </c>
      <c r="Q93" s="1">
        <v>0</v>
      </c>
      <c r="R93" s="1">
        <v>0</v>
      </c>
      <c r="S93" s="29">
        <v>0</v>
      </c>
      <c r="T93" s="8">
        <f t="shared" si="5"/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f t="shared" si="6"/>
        <v>-3500000</v>
      </c>
      <c r="AD93" s="1">
        <f t="shared" si="7"/>
        <v>-3500000</v>
      </c>
      <c r="AE93" s="1">
        <f t="shared" si="8"/>
        <v>-3500000</v>
      </c>
      <c r="AF93" s="1">
        <f t="shared" si="9"/>
        <v>-3500000</v>
      </c>
    </row>
    <row r="94" spans="1:32" x14ac:dyDescent="0.2">
      <c r="A94" t="s">
        <v>162</v>
      </c>
      <c r="B94" t="s">
        <v>68</v>
      </c>
      <c r="C94" t="s">
        <v>115</v>
      </c>
      <c r="D94" t="s">
        <v>1</v>
      </c>
      <c r="E94" t="s">
        <v>5</v>
      </c>
      <c r="F94">
        <v>201509</v>
      </c>
      <c r="G94" s="1">
        <v>29389588</v>
      </c>
      <c r="H94" s="1">
        <v>29389587.999999996</v>
      </c>
      <c r="I94" s="1">
        <v>29389588</v>
      </c>
      <c r="J94" s="1">
        <v>29389587.999999996</v>
      </c>
      <c r="K94" s="8">
        <v>1</v>
      </c>
      <c r="L94" s="8">
        <v>1</v>
      </c>
      <c r="M94" s="8">
        <v>0</v>
      </c>
      <c r="N94" s="8">
        <v>289.1849462365592</v>
      </c>
      <c r="O94" s="1">
        <v>0</v>
      </c>
      <c r="P94" s="1">
        <v>0</v>
      </c>
      <c r="Q94" s="1">
        <v>0</v>
      </c>
      <c r="R94" s="1">
        <v>0</v>
      </c>
      <c r="S94" s="29">
        <v>0</v>
      </c>
      <c r="T94" s="8">
        <f t="shared" si="5"/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-3.7252902984619141E-9</v>
      </c>
      <c r="AB94" s="1">
        <v>-3.7252902984619141E-9</v>
      </c>
      <c r="AC94" s="1">
        <f t="shared" si="6"/>
        <v>-29389587.999999996</v>
      </c>
      <c r="AD94" s="1">
        <f t="shared" si="7"/>
        <v>-29389587.999999996</v>
      </c>
      <c r="AE94" s="1">
        <f t="shared" si="8"/>
        <v>-29389587.999999996</v>
      </c>
      <c r="AF94" s="1">
        <f t="shared" si="9"/>
        <v>-29389587.999999996</v>
      </c>
    </row>
    <row r="95" spans="1:32" x14ac:dyDescent="0.2">
      <c r="A95" t="s">
        <v>162</v>
      </c>
      <c r="B95" t="s">
        <v>68</v>
      </c>
      <c r="C95" t="s">
        <v>115</v>
      </c>
      <c r="D95" t="s">
        <v>1</v>
      </c>
      <c r="E95" t="s">
        <v>5</v>
      </c>
      <c r="F95">
        <v>201512</v>
      </c>
      <c r="G95" s="1">
        <v>16830236</v>
      </c>
      <c r="H95" s="1">
        <v>16830236.000000004</v>
      </c>
      <c r="I95" s="1">
        <v>16830236</v>
      </c>
      <c r="J95" s="1">
        <v>16830236.000000004</v>
      </c>
      <c r="K95" s="8">
        <v>1</v>
      </c>
      <c r="L95" s="8">
        <v>1</v>
      </c>
      <c r="M95" s="8">
        <v>0</v>
      </c>
      <c r="N95" s="8">
        <v>7012.6405017921161</v>
      </c>
      <c r="O95" s="1">
        <v>0</v>
      </c>
      <c r="P95" s="1">
        <v>0</v>
      </c>
      <c r="Q95" s="1">
        <v>0</v>
      </c>
      <c r="R95" s="1">
        <v>0</v>
      </c>
      <c r="S95" s="29">
        <v>0</v>
      </c>
      <c r="T95" s="8">
        <f t="shared" si="5"/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3.7252902984619141E-9</v>
      </c>
      <c r="AB95" s="1">
        <v>3.7252902984619141E-9</v>
      </c>
      <c r="AC95" s="1">
        <f t="shared" si="6"/>
        <v>-16830236.000000004</v>
      </c>
      <c r="AD95" s="1">
        <f t="shared" si="7"/>
        <v>-16830236.000000004</v>
      </c>
      <c r="AE95" s="1">
        <f t="shared" si="8"/>
        <v>-16830236.000000004</v>
      </c>
      <c r="AF95" s="1">
        <f t="shared" si="9"/>
        <v>-16830236.000000004</v>
      </c>
    </row>
    <row r="96" spans="1:32" x14ac:dyDescent="0.2">
      <c r="A96" t="s">
        <v>162</v>
      </c>
      <c r="B96" t="s">
        <v>68</v>
      </c>
      <c r="C96" t="s">
        <v>115</v>
      </c>
      <c r="D96" t="s">
        <v>1</v>
      </c>
      <c r="E96" t="s">
        <v>5</v>
      </c>
      <c r="F96">
        <v>201603</v>
      </c>
      <c r="G96" s="1">
        <v>31718367</v>
      </c>
      <c r="H96" s="1">
        <v>31718367</v>
      </c>
      <c r="I96" s="1">
        <v>31718367</v>
      </c>
      <c r="J96" s="1">
        <v>31718367</v>
      </c>
      <c r="K96" s="8">
        <v>4</v>
      </c>
      <c r="L96" s="8">
        <v>4</v>
      </c>
      <c r="M96" s="8">
        <v>0</v>
      </c>
      <c r="N96" s="8">
        <v>10318.418242491654</v>
      </c>
      <c r="O96" s="1">
        <v>0</v>
      </c>
      <c r="P96" s="1">
        <v>0</v>
      </c>
      <c r="Q96" s="1">
        <v>0</v>
      </c>
      <c r="R96" s="1">
        <v>0</v>
      </c>
      <c r="S96" s="29">
        <v>0</v>
      </c>
      <c r="T96" s="8">
        <f t="shared" si="5"/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f t="shared" si="6"/>
        <v>-31718367</v>
      </c>
      <c r="AD96" s="1">
        <f t="shared" si="7"/>
        <v>-31718367</v>
      </c>
      <c r="AE96" s="1">
        <f t="shared" si="8"/>
        <v>-31718367</v>
      </c>
      <c r="AF96" s="1">
        <f t="shared" si="9"/>
        <v>-31718367</v>
      </c>
    </row>
    <row r="97" spans="1:32" x14ac:dyDescent="0.2">
      <c r="A97" t="s">
        <v>162</v>
      </c>
      <c r="B97" t="s">
        <v>68</v>
      </c>
      <c r="C97" t="s">
        <v>115</v>
      </c>
      <c r="D97" t="s">
        <v>1</v>
      </c>
      <c r="E97" t="s">
        <v>5</v>
      </c>
      <c r="F97">
        <v>201606</v>
      </c>
      <c r="G97" s="1">
        <v>49683955</v>
      </c>
      <c r="H97" s="1">
        <v>49683955.000000007</v>
      </c>
      <c r="I97" s="1">
        <v>49683955</v>
      </c>
      <c r="J97" s="1">
        <v>49683955.000000007</v>
      </c>
      <c r="K97" s="8">
        <v>7</v>
      </c>
      <c r="L97" s="8">
        <v>7</v>
      </c>
      <c r="M97" s="8">
        <v>0</v>
      </c>
      <c r="N97" s="8">
        <v>1043.87311827957</v>
      </c>
      <c r="O97" s="1">
        <v>0</v>
      </c>
      <c r="P97" s="1">
        <v>0</v>
      </c>
      <c r="Q97" s="1">
        <v>0</v>
      </c>
      <c r="R97" s="1">
        <v>0</v>
      </c>
      <c r="S97" s="29">
        <v>0</v>
      </c>
      <c r="T97" s="8">
        <f t="shared" si="5"/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7.4505805969238281E-9</v>
      </c>
      <c r="AB97" s="1">
        <v>7.4505805969238281E-9</v>
      </c>
      <c r="AC97" s="1">
        <f t="shared" si="6"/>
        <v>-49683955.000000007</v>
      </c>
      <c r="AD97" s="1">
        <f t="shared" si="7"/>
        <v>-49683955.000000007</v>
      </c>
      <c r="AE97" s="1">
        <f t="shared" si="8"/>
        <v>-49683955.000000007</v>
      </c>
      <c r="AF97" s="1">
        <f t="shared" si="9"/>
        <v>-49683955.000000007</v>
      </c>
    </row>
    <row r="98" spans="1:32" x14ac:dyDescent="0.2">
      <c r="A98" t="s">
        <v>162</v>
      </c>
      <c r="B98" t="s">
        <v>68</v>
      </c>
      <c r="C98" t="s">
        <v>115</v>
      </c>
      <c r="D98" t="s">
        <v>1</v>
      </c>
      <c r="E98" t="s">
        <v>5</v>
      </c>
      <c r="F98">
        <v>201609</v>
      </c>
      <c r="G98" s="1">
        <v>62931442</v>
      </c>
      <c r="H98" s="1">
        <v>62931442.000000007</v>
      </c>
      <c r="I98" s="1">
        <v>62931442</v>
      </c>
      <c r="J98" s="1">
        <v>62931442.000000007</v>
      </c>
      <c r="K98" s="8">
        <v>7</v>
      </c>
      <c r="L98" s="8">
        <v>7</v>
      </c>
      <c r="M98" s="8">
        <v>0</v>
      </c>
      <c r="N98" s="8">
        <v>762.57741935483955</v>
      </c>
      <c r="O98" s="1">
        <v>0</v>
      </c>
      <c r="P98" s="1">
        <v>0</v>
      </c>
      <c r="Q98" s="1">
        <v>0</v>
      </c>
      <c r="R98" s="1">
        <v>0</v>
      </c>
      <c r="S98" s="29">
        <v>0</v>
      </c>
      <c r="T98" s="8">
        <f t="shared" si="5"/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7.4505805969238281E-9</v>
      </c>
      <c r="AB98" s="1">
        <v>7.4505805969238281E-9</v>
      </c>
      <c r="AC98" s="1">
        <f t="shared" si="6"/>
        <v>-62931442.000000007</v>
      </c>
      <c r="AD98" s="1">
        <f t="shared" si="7"/>
        <v>-62931442.000000007</v>
      </c>
      <c r="AE98" s="1">
        <f t="shared" si="8"/>
        <v>-62931442.000000007</v>
      </c>
      <c r="AF98" s="1">
        <f t="shared" si="9"/>
        <v>-62931442.000000007</v>
      </c>
    </row>
    <row r="99" spans="1:32" x14ac:dyDescent="0.2">
      <c r="A99" t="s">
        <v>162</v>
      </c>
      <c r="B99" t="s">
        <v>68</v>
      </c>
      <c r="C99" t="s">
        <v>115</v>
      </c>
      <c r="D99" t="s">
        <v>1</v>
      </c>
      <c r="E99" t="s">
        <v>5</v>
      </c>
      <c r="F99">
        <v>201612</v>
      </c>
      <c r="G99" s="1">
        <v>103970210</v>
      </c>
      <c r="H99" s="1">
        <v>103970210</v>
      </c>
      <c r="I99" s="1">
        <v>103970210</v>
      </c>
      <c r="J99" s="1">
        <v>103970210</v>
      </c>
      <c r="K99" s="8">
        <v>18</v>
      </c>
      <c r="L99" s="8">
        <v>18</v>
      </c>
      <c r="M99" s="8">
        <v>0</v>
      </c>
      <c r="N99" s="8">
        <v>869.80716845878169</v>
      </c>
      <c r="O99" s="1">
        <v>0</v>
      </c>
      <c r="P99" s="1">
        <v>0</v>
      </c>
      <c r="Q99" s="1">
        <v>0</v>
      </c>
      <c r="R99" s="1">
        <v>0</v>
      </c>
      <c r="S99" s="29">
        <v>0</v>
      </c>
      <c r="T99" s="8">
        <f t="shared" si="5"/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f t="shared" si="6"/>
        <v>-103970210</v>
      </c>
      <c r="AD99" s="1">
        <f t="shared" si="7"/>
        <v>-103970210</v>
      </c>
      <c r="AE99" s="1">
        <f t="shared" si="8"/>
        <v>-103970210</v>
      </c>
      <c r="AF99" s="1">
        <f t="shared" si="9"/>
        <v>-103970210</v>
      </c>
    </row>
    <row r="100" spans="1:32" x14ac:dyDescent="0.2">
      <c r="A100" t="s">
        <v>162</v>
      </c>
      <c r="B100" t="s">
        <v>68</v>
      </c>
      <c r="C100" t="s">
        <v>115</v>
      </c>
      <c r="D100" t="s">
        <v>1</v>
      </c>
      <c r="E100" t="s">
        <v>5</v>
      </c>
      <c r="F100">
        <v>201703</v>
      </c>
      <c r="G100" s="1">
        <v>194516141</v>
      </c>
      <c r="H100" s="1">
        <v>194516141</v>
      </c>
      <c r="I100" s="1">
        <v>194516141</v>
      </c>
      <c r="J100" s="1">
        <v>194516141</v>
      </c>
      <c r="K100" s="8">
        <v>21</v>
      </c>
      <c r="L100" s="8">
        <v>21</v>
      </c>
      <c r="M100" s="8">
        <v>0</v>
      </c>
      <c r="N100" s="8">
        <v>1171.2046850998465</v>
      </c>
      <c r="O100" s="1">
        <v>0</v>
      </c>
      <c r="P100" s="1">
        <v>0</v>
      </c>
      <c r="Q100" s="1">
        <v>0</v>
      </c>
      <c r="R100" s="1">
        <v>0</v>
      </c>
      <c r="S100" s="29">
        <v>0</v>
      </c>
      <c r="T100" s="8">
        <f t="shared" si="5"/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f t="shared" si="6"/>
        <v>-194516141</v>
      </c>
      <c r="AD100" s="1">
        <f t="shared" si="7"/>
        <v>-194516141</v>
      </c>
      <c r="AE100" s="1">
        <f t="shared" si="8"/>
        <v>-194516141</v>
      </c>
      <c r="AF100" s="1">
        <f t="shared" si="9"/>
        <v>-194516141</v>
      </c>
    </row>
    <row r="101" spans="1:32" x14ac:dyDescent="0.2">
      <c r="A101" t="s">
        <v>162</v>
      </c>
      <c r="B101" t="s">
        <v>68</v>
      </c>
      <c r="C101" t="s">
        <v>115</v>
      </c>
      <c r="D101" t="s">
        <v>1</v>
      </c>
      <c r="E101" t="s">
        <v>5</v>
      </c>
      <c r="F101">
        <v>201706</v>
      </c>
      <c r="G101" s="1">
        <v>274599044</v>
      </c>
      <c r="H101" s="1">
        <v>274599044</v>
      </c>
      <c r="I101" s="1">
        <v>274599044</v>
      </c>
      <c r="J101" s="1">
        <v>274599044</v>
      </c>
      <c r="K101" s="8">
        <v>38</v>
      </c>
      <c r="L101" s="8">
        <v>38</v>
      </c>
      <c r="M101" s="8">
        <v>0</v>
      </c>
      <c r="N101" s="8">
        <v>5400.8143369175623</v>
      </c>
      <c r="O101" s="1">
        <v>0</v>
      </c>
      <c r="P101" s="1">
        <v>0</v>
      </c>
      <c r="Q101" s="1">
        <v>0</v>
      </c>
      <c r="R101" s="1">
        <v>0</v>
      </c>
      <c r="S101" s="29">
        <v>0</v>
      </c>
      <c r="T101" s="8">
        <f t="shared" si="5"/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f t="shared" si="6"/>
        <v>-274599044</v>
      </c>
      <c r="AD101" s="1">
        <f t="shared" si="7"/>
        <v>-274599044</v>
      </c>
      <c r="AE101" s="1">
        <f t="shared" si="8"/>
        <v>-274599044</v>
      </c>
      <c r="AF101" s="1">
        <f t="shared" si="9"/>
        <v>-274599044</v>
      </c>
    </row>
    <row r="102" spans="1:32" x14ac:dyDescent="0.2">
      <c r="A102" t="s">
        <v>162</v>
      </c>
      <c r="B102" t="s">
        <v>68</v>
      </c>
      <c r="C102" t="s">
        <v>115</v>
      </c>
      <c r="D102" t="s">
        <v>1</v>
      </c>
      <c r="E102" t="s">
        <v>5</v>
      </c>
      <c r="F102">
        <v>201709</v>
      </c>
      <c r="G102" s="1">
        <v>126403746</v>
      </c>
      <c r="H102" s="1">
        <v>202722946</v>
      </c>
      <c r="I102" s="1">
        <v>126403746</v>
      </c>
      <c r="J102" s="1">
        <v>202722946</v>
      </c>
      <c r="K102" s="8">
        <v>18</v>
      </c>
      <c r="L102" s="8">
        <v>18</v>
      </c>
      <c r="M102" s="8">
        <v>0</v>
      </c>
      <c r="N102" s="8">
        <v>12448.205734767029</v>
      </c>
      <c r="O102" s="1">
        <v>0</v>
      </c>
      <c r="P102" s="1">
        <v>0</v>
      </c>
      <c r="Q102" s="1">
        <v>0</v>
      </c>
      <c r="R102" s="1">
        <v>0</v>
      </c>
      <c r="S102" s="29">
        <v>0</v>
      </c>
      <c r="T102" s="8">
        <f t="shared" si="5"/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76319200</v>
      </c>
      <c r="AB102" s="1">
        <v>76319200</v>
      </c>
      <c r="AC102" s="1">
        <f t="shared" si="6"/>
        <v>-202722946</v>
      </c>
      <c r="AD102" s="1">
        <f t="shared" si="7"/>
        <v>-202722946</v>
      </c>
      <c r="AE102" s="1">
        <f t="shared" si="8"/>
        <v>-202722946</v>
      </c>
      <c r="AF102" s="1">
        <f t="shared" si="9"/>
        <v>-202722946</v>
      </c>
    </row>
    <row r="103" spans="1:32" x14ac:dyDescent="0.2">
      <c r="A103" t="s">
        <v>162</v>
      </c>
      <c r="B103" t="s">
        <v>68</v>
      </c>
      <c r="C103" t="s">
        <v>115</v>
      </c>
      <c r="D103" t="s">
        <v>1</v>
      </c>
      <c r="E103" t="s">
        <v>5</v>
      </c>
      <c r="F103">
        <v>201712</v>
      </c>
      <c r="G103" s="1">
        <v>250315790</v>
      </c>
      <c r="H103" s="1">
        <v>250315790.00000003</v>
      </c>
      <c r="I103" s="1">
        <v>250315790</v>
      </c>
      <c r="J103" s="1">
        <v>250315790.00000003</v>
      </c>
      <c r="K103" s="8">
        <v>36</v>
      </c>
      <c r="L103" s="8">
        <v>36</v>
      </c>
      <c r="M103" s="8">
        <v>0</v>
      </c>
      <c r="N103" s="8">
        <v>20853.175627240144</v>
      </c>
      <c r="O103" s="1">
        <v>0</v>
      </c>
      <c r="P103" s="1">
        <v>0</v>
      </c>
      <c r="Q103" s="1">
        <v>0</v>
      </c>
      <c r="R103" s="1">
        <v>0</v>
      </c>
      <c r="S103" s="29">
        <v>0</v>
      </c>
      <c r="T103" s="8">
        <f t="shared" si="5"/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2.9802322387695312E-8</v>
      </c>
      <c r="AB103" s="1">
        <v>2.9802322387695312E-8</v>
      </c>
      <c r="AC103" s="1">
        <f t="shared" si="6"/>
        <v>-250315790.00000003</v>
      </c>
      <c r="AD103" s="1">
        <f t="shared" si="7"/>
        <v>-250315790.00000003</v>
      </c>
      <c r="AE103" s="1">
        <f t="shared" si="8"/>
        <v>-250315790.00000003</v>
      </c>
      <c r="AF103" s="1">
        <f t="shared" si="9"/>
        <v>-250315790.00000003</v>
      </c>
    </row>
    <row r="104" spans="1:32" x14ac:dyDescent="0.2">
      <c r="A104" t="s">
        <v>162</v>
      </c>
      <c r="B104" t="s">
        <v>68</v>
      </c>
      <c r="C104" t="s">
        <v>115</v>
      </c>
      <c r="D104" t="s">
        <v>1</v>
      </c>
      <c r="E104" t="s">
        <v>5</v>
      </c>
      <c r="F104">
        <v>201803</v>
      </c>
      <c r="G104" s="1">
        <v>73402990</v>
      </c>
      <c r="H104" s="1">
        <v>73402990</v>
      </c>
      <c r="I104" s="1">
        <v>73402990</v>
      </c>
      <c r="J104" s="1">
        <v>73402990</v>
      </c>
      <c r="K104" s="8">
        <v>8</v>
      </c>
      <c r="L104" s="8">
        <v>8</v>
      </c>
      <c r="M104" s="8">
        <v>0</v>
      </c>
      <c r="N104" s="8">
        <v>29053.917050691238</v>
      </c>
      <c r="O104" s="1">
        <v>0</v>
      </c>
      <c r="P104" s="1">
        <v>0</v>
      </c>
      <c r="Q104" s="1">
        <v>0</v>
      </c>
      <c r="R104" s="1">
        <v>0</v>
      </c>
      <c r="S104" s="29">
        <v>0</v>
      </c>
      <c r="T104" s="8">
        <f t="shared" si="5"/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f t="shared" si="6"/>
        <v>-73402990</v>
      </c>
      <c r="AD104" s="1">
        <f t="shared" si="7"/>
        <v>-73402990</v>
      </c>
      <c r="AE104" s="1">
        <f t="shared" si="8"/>
        <v>-73402990</v>
      </c>
      <c r="AF104" s="1">
        <f t="shared" si="9"/>
        <v>-73402990</v>
      </c>
    </row>
    <row r="105" spans="1:32" x14ac:dyDescent="0.2">
      <c r="A105" t="s">
        <v>162</v>
      </c>
      <c r="B105" t="s">
        <v>68</v>
      </c>
      <c r="C105" t="s">
        <v>115</v>
      </c>
      <c r="D105" t="s">
        <v>1</v>
      </c>
      <c r="E105" t="s">
        <v>5</v>
      </c>
      <c r="F105">
        <v>201806</v>
      </c>
      <c r="G105" s="1">
        <v>2177885935</v>
      </c>
      <c r="H105" s="1">
        <v>2178381866.1900001</v>
      </c>
      <c r="I105" s="1">
        <v>2177885935</v>
      </c>
      <c r="J105" s="1">
        <v>2178381866.1900001</v>
      </c>
      <c r="K105" s="8">
        <v>41</v>
      </c>
      <c r="L105" s="8">
        <v>41</v>
      </c>
      <c r="M105" s="8">
        <v>0</v>
      </c>
      <c r="N105" s="8">
        <v>33447.968458781346</v>
      </c>
      <c r="O105" s="1">
        <v>0</v>
      </c>
      <c r="P105" s="1">
        <v>0</v>
      </c>
      <c r="Q105" s="1">
        <v>0</v>
      </c>
      <c r="R105" s="1">
        <v>0</v>
      </c>
      <c r="S105" s="29">
        <v>0</v>
      </c>
      <c r="T105" s="8">
        <f t="shared" si="5"/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495931.19000005722</v>
      </c>
      <c r="AB105" s="1">
        <v>495931.19000005722</v>
      </c>
      <c r="AC105" s="1">
        <f t="shared" si="6"/>
        <v>-2178381866.1900001</v>
      </c>
      <c r="AD105" s="1">
        <f t="shared" si="7"/>
        <v>-2178381866.1900001</v>
      </c>
      <c r="AE105" s="1">
        <f t="shared" si="8"/>
        <v>-2178381866.1900001</v>
      </c>
      <c r="AF105" s="1">
        <f t="shared" si="9"/>
        <v>-2178381866.1900001</v>
      </c>
    </row>
    <row r="106" spans="1:32" x14ac:dyDescent="0.2">
      <c r="A106" t="s">
        <v>162</v>
      </c>
      <c r="B106" t="s">
        <v>68</v>
      </c>
      <c r="C106" t="s">
        <v>115</v>
      </c>
      <c r="D106" t="s">
        <v>1</v>
      </c>
      <c r="E106" t="s">
        <v>5</v>
      </c>
      <c r="F106">
        <v>201809</v>
      </c>
      <c r="G106" s="1">
        <v>308573100</v>
      </c>
      <c r="H106" s="1">
        <v>308573100</v>
      </c>
      <c r="I106" s="1">
        <v>308573100</v>
      </c>
      <c r="J106" s="1">
        <v>308573100</v>
      </c>
      <c r="K106" s="8">
        <v>28</v>
      </c>
      <c r="L106" s="8">
        <v>28</v>
      </c>
      <c r="M106" s="8">
        <v>0</v>
      </c>
      <c r="N106" s="8">
        <v>34789.026881720434</v>
      </c>
      <c r="O106" s="1">
        <v>0</v>
      </c>
      <c r="P106" s="1">
        <v>0</v>
      </c>
      <c r="Q106" s="1">
        <v>0</v>
      </c>
      <c r="R106" s="1">
        <v>0</v>
      </c>
      <c r="S106" s="29">
        <v>0</v>
      </c>
      <c r="T106" s="8">
        <f t="shared" si="5"/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f t="shared" si="6"/>
        <v>-308573100</v>
      </c>
      <c r="AD106" s="1">
        <f t="shared" si="7"/>
        <v>-308573100</v>
      </c>
      <c r="AE106" s="1">
        <f t="shared" si="8"/>
        <v>-308573100</v>
      </c>
      <c r="AF106" s="1">
        <f t="shared" si="9"/>
        <v>-308573100</v>
      </c>
    </row>
    <row r="107" spans="1:32" x14ac:dyDescent="0.2">
      <c r="A107" t="s">
        <v>162</v>
      </c>
      <c r="B107" t="s">
        <v>68</v>
      </c>
      <c r="C107" t="s">
        <v>115</v>
      </c>
      <c r="D107" t="s">
        <v>1</v>
      </c>
      <c r="E107" t="s">
        <v>5</v>
      </c>
      <c r="F107">
        <v>201812</v>
      </c>
      <c r="G107" s="1">
        <v>302705987</v>
      </c>
      <c r="H107" s="1">
        <v>302705987</v>
      </c>
      <c r="I107" s="1">
        <v>302705987</v>
      </c>
      <c r="J107" s="1">
        <v>302705987</v>
      </c>
      <c r="K107" s="8">
        <v>30</v>
      </c>
      <c r="L107" s="8">
        <v>30</v>
      </c>
      <c r="M107" s="8">
        <v>0</v>
      </c>
      <c r="N107" s="8">
        <v>35683.616129032249</v>
      </c>
      <c r="O107" s="1">
        <v>0</v>
      </c>
      <c r="P107" s="1">
        <v>0</v>
      </c>
      <c r="Q107" s="1">
        <v>0</v>
      </c>
      <c r="R107" s="1">
        <v>0</v>
      </c>
      <c r="S107" s="29">
        <v>0</v>
      </c>
      <c r="T107" s="8">
        <f t="shared" si="5"/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f t="shared" si="6"/>
        <v>-302705987</v>
      </c>
      <c r="AD107" s="1">
        <f t="shared" si="7"/>
        <v>-302705987</v>
      </c>
      <c r="AE107" s="1">
        <f t="shared" si="8"/>
        <v>-302705987</v>
      </c>
      <c r="AF107" s="1">
        <f t="shared" si="9"/>
        <v>-302705987</v>
      </c>
    </row>
    <row r="108" spans="1:32" x14ac:dyDescent="0.2">
      <c r="A108" t="s">
        <v>162</v>
      </c>
      <c r="B108" t="s">
        <v>68</v>
      </c>
      <c r="C108" t="s">
        <v>115</v>
      </c>
      <c r="D108" t="s">
        <v>1</v>
      </c>
      <c r="E108" t="s">
        <v>5</v>
      </c>
      <c r="F108">
        <v>201903</v>
      </c>
      <c r="G108" s="1">
        <v>367456749</v>
      </c>
      <c r="H108" s="1">
        <v>367456748.99999994</v>
      </c>
      <c r="I108" s="1">
        <v>367456749</v>
      </c>
      <c r="J108" s="1">
        <v>367456748.99999994</v>
      </c>
      <c r="K108" s="8">
        <v>29</v>
      </c>
      <c r="L108" s="8">
        <v>29</v>
      </c>
      <c r="M108" s="8">
        <v>0</v>
      </c>
      <c r="N108" s="8">
        <v>36105.637864823359</v>
      </c>
      <c r="O108" s="1">
        <v>0</v>
      </c>
      <c r="P108" s="1">
        <v>0</v>
      </c>
      <c r="Q108" s="1">
        <v>0</v>
      </c>
      <c r="R108" s="1">
        <v>0</v>
      </c>
      <c r="S108" s="29">
        <v>0</v>
      </c>
      <c r="T108" s="8">
        <f t="shared" si="5"/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-5.9604644775390625E-8</v>
      </c>
      <c r="AB108" s="1">
        <v>-5.9604644775390625E-8</v>
      </c>
      <c r="AC108" s="1">
        <f t="shared" si="6"/>
        <v>-367456748.99999994</v>
      </c>
      <c r="AD108" s="1">
        <f t="shared" si="7"/>
        <v>-367456748.99999994</v>
      </c>
      <c r="AE108" s="1">
        <f t="shared" si="8"/>
        <v>-367456748.99999994</v>
      </c>
      <c r="AF108" s="1">
        <f t="shared" si="9"/>
        <v>-367456748.99999994</v>
      </c>
    </row>
    <row r="109" spans="1:32" x14ac:dyDescent="0.2">
      <c r="A109" t="s">
        <v>162</v>
      </c>
      <c r="B109" t="s">
        <v>68</v>
      </c>
      <c r="C109" t="s">
        <v>115</v>
      </c>
      <c r="D109" t="s">
        <v>1</v>
      </c>
      <c r="E109" t="s">
        <v>5</v>
      </c>
      <c r="F109">
        <v>201906</v>
      </c>
      <c r="G109" s="1">
        <v>255918993</v>
      </c>
      <c r="H109" s="1">
        <v>255918993.00000003</v>
      </c>
      <c r="I109" s="1">
        <v>255918993</v>
      </c>
      <c r="J109" s="1">
        <v>255918993.00000003</v>
      </c>
      <c r="K109" s="8">
        <v>22</v>
      </c>
      <c r="L109" s="8">
        <v>22</v>
      </c>
      <c r="M109" s="8">
        <v>0</v>
      </c>
      <c r="N109" s="8">
        <v>36460.914336917565</v>
      </c>
      <c r="O109" s="1">
        <v>0</v>
      </c>
      <c r="P109" s="1">
        <v>0</v>
      </c>
      <c r="Q109" s="1">
        <v>0</v>
      </c>
      <c r="R109" s="1">
        <v>0</v>
      </c>
      <c r="S109" s="29">
        <v>0</v>
      </c>
      <c r="T109" s="8">
        <f t="shared" si="5"/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2.9802322387695312E-8</v>
      </c>
      <c r="AB109" s="1">
        <v>2.9802322387695312E-8</v>
      </c>
      <c r="AC109" s="1">
        <f t="shared" si="6"/>
        <v>-255918993.00000003</v>
      </c>
      <c r="AD109" s="1">
        <f t="shared" si="7"/>
        <v>-255918993.00000003</v>
      </c>
      <c r="AE109" s="1">
        <f t="shared" si="8"/>
        <v>-255918993.00000003</v>
      </c>
      <c r="AF109" s="1">
        <f t="shared" si="9"/>
        <v>-255918993.00000003</v>
      </c>
    </row>
    <row r="110" spans="1:32" x14ac:dyDescent="0.2">
      <c r="A110" t="s">
        <v>162</v>
      </c>
      <c r="B110" t="s">
        <v>68</v>
      </c>
      <c r="C110" t="s">
        <v>115</v>
      </c>
      <c r="D110" t="s">
        <v>1</v>
      </c>
      <c r="E110" t="s">
        <v>5</v>
      </c>
      <c r="F110">
        <v>201909</v>
      </c>
      <c r="G110" s="1">
        <v>261786933</v>
      </c>
      <c r="H110" s="1">
        <v>261786933.00000003</v>
      </c>
      <c r="I110" s="1">
        <v>261786933</v>
      </c>
      <c r="J110" s="1">
        <v>261786933.00000003</v>
      </c>
      <c r="K110" s="8">
        <v>30</v>
      </c>
      <c r="L110" s="8">
        <v>30</v>
      </c>
      <c r="M110" s="8">
        <v>0</v>
      </c>
      <c r="N110" s="8">
        <v>38248.702150537632</v>
      </c>
      <c r="O110" s="1">
        <v>0</v>
      </c>
      <c r="P110" s="1">
        <v>0</v>
      </c>
      <c r="Q110" s="1">
        <v>0</v>
      </c>
      <c r="R110" s="1">
        <v>0</v>
      </c>
      <c r="S110" s="29">
        <v>0</v>
      </c>
      <c r="T110" s="8">
        <f t="shared" si="5"/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2.9802322387695312E-8</v>
      </c>
      <c r="AB110" s="1">
        <v>2.9802322387695312E-8</v>
      </c>
      <c r="AC110" s="1">
        <f t="shared" si="6"/>
        <v>-261786933.00000003</v>
      </c>
      <c r="AD110" s="1">
        <f t="shared" si="7"/>
        <v>-261786933.00000003</v>
      </c>
      <c r="AE110" s="1">
        <f t="shared" si="8"/>
        <v>-261786933.00000003</v>
      </c>
      <c r="AF110" s="1">
        <f t="shared" si="9"/>
        <v>-261786933.00000003</v>
      </c>
    </row>
    <row r="111" spans="1:32" x14ac:dyDescent="0.2">
      <c r="A111" t="s">
        <v>162</v>
      </c>
      <c r="B111" t="s">
        <v>68</v>
      </c>
      <c r="C111" t="s">
        <v>115</v>
      </c>
      <c r="D111" t="s">
        <v>1</v>
      </c>
      <c r="E111" t="s">
        <v>5</v>
      </c>
      <c r="F111">
        <v>201912</v>
      </c>
      <c r="G111" s="1">
        <v>249345974</v>
      </c>
      <c r="H111" s="1">
        <v>259890074.00000003</v>
      </c>
      <c r="I111" s="1">
        <v>249345974</v>
      </c>
      <c r="J111" s="1">
        <v>259890074.00000003</v>
      </c>
      <c r="K111" s="8">
        <v>41</v>
      </c>
      <c r="L111" s="8">
        <v>41</v>
      </c>
      <c r="M111" s="8">
        <v>0</v>
      </c>
      <c r="N111" s="8">
        <v>42907.016487455192</v>
      </c>
      <c r="O111" s="1">
        <v>0</v>
      </c>
      <c r="P111" s="1">
        <v>0</v>
      </c>
      <c r="Q111" s="1">
        <v>0</v>
      </c>
      <c r="R111" s="1">
        <v>0</v>
      </c>
      <c r="S111" s="29">
        <v>0</v>
      </c>
      <c r="T111" s="8">
        <f t="shared" si="5"/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10544100.00000003</v>
      </c>
      <c r="AB111" s="1">
        <v>10544100.00000003</v>
      </c>
      <c r="AC111" s="1">
        <f t="shared" si="6"/>
        <v>-259890074.00000003</v>
      </c>
      <c r="AD111" s="1">
        <f t="shared" si="7"/>
        <v>-259890074.00000003</v>
      </c>
      <c r="AE111" s="1">
        <f t="shared" si="8"/>
        <v>-259890074.00000003</v>
      </c>
      <c r="AF111" s="1">
        <f t="shared" si="9"/>
        <v>-259890074.00000003</v>
      </c>
    </row>
    <row r="112" spans="1:32" x14ac:dyDescent="0.2">
      <c r="A112" t="s">
        <v>162</v>
      </c>
      <c r="B112" t="s">
        <v>68</v>
      </c>
      <c r="C112" t="s">
        <v>115</v>
      </c>
      <c r="D112" t="s">
        <v>1</v>
      </c>
      <c r="E112" t="s">
        <v>5</v>
      </c>
      <c r="F112">
        <v>202003</v>
      </c>
      <c r="G112" s="1">
        <v>266667947</v>
      </c>
      <c r="H112" s="1">
        <v>266667947</v>
      </c>
      <c r="I112" s="1">
        <v>266667947</v>
      </c>
      <c r="J112" s="1">
        <v>266667947</v>
      </c>
      <c r="K112" s="8">
        <v>35</v>
      </c>
      <c r="L112" s="8">
        <v>35</v>
      </c>
      <c r="M112" s="8">
        <v>0</v>
      </c>
      <c r="N112" s="8">
        <v>51722.823136818675</v>
      </c>
      <c r="O112" s="1">
        <v>0</v>
      </c>
      <c r="P112" s="1">
        <v>0</v>
      </c>
      <c r="Q112" s="1">
        <v>0</v>
      </c>
      <c r="R112" s="1">
        <v>0</v>
      </c>
      <c r="S112" s="29">
        <v>0</v>
      </c>
      <c r="T112" s="8">
        <f t="shared" si="5"/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f t="shared" si="6"/>
        <v>-266667947</v>
      </c>
      <c r="AD112" s="1">
        <f t="shared" si="7"/>
        <v>-266667947</v>
      </c>
      <c r="AE112" s="1">
        <f t="shared" si="8"/>
        <v>-266667947</v>
      </c>
      <c r="AF112" s="1">
        <f t="shared" si="9"/>
        <v>-266667947</v>
      </c>
    </row>
    <row r="113" spans="1:32" x14ac:dyDescent="0.2">
      <c r="A113" t="s">
        <v>162</v>
      </c>
      <c r="B113" t="s">
        <v>68</v>
      </c>
      <c r="C113" t="s">
        <v>115</v>
      </c>
      <c r="D113" t="s">
        <v>1</v>
      </c>
      <c r="E113" t="s">
        <v>5</v>
      </c>
      <c r="F113">
        <v>202006</v>
      </c>
      <c r="G113" s="1">
        <v>119498727</v>
      </c>
      <c r="H113" s="1">
        <v>119498727</v>
      </c>
      <c r="I113" s="1">
        <v>119498727</v>
      </c>
      <c r="J113" s="1">
        <v>119498727</v>
      </c>
      <c r="K113" s="8">
        <v>26</v>
      </c>
      <c r="L113" s="8">
        <v>26</v>
      </c>
      <c r="M113" s="8">
        <v>0</v>
      </c>
      <c r="N113" s="8">
        <v>50964.743010752689</v>
      </c>
      <c r="O113" s="1">
        <v>0</v>
      </c>
      <c r="P113" s="1">
        <v>0</v>
      </c>
      <c r="Q113" s="1">
        <v>0</v>
      </c>
      <c r="R113" s="1">
        <v>0</v>
      </c>
      <c r="S113" s="29">
        <v>0</v>
      </c>
      <c r="T113" s="8">
        <f t="shared" si="5"/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f t="shared" si="6"/>
        <v>-119498727</v>
      </c>
      <c r="AD113" s="1">
        <f t="shared" si="7"/>
        <v>-119498727</v>
      </c>
      <c r="AE113" s="1">
        <f t="shared" si="8"/>
        <v>-119498727</v>
      </c>
      <c r="AF113" s="1">
        <f t="shared" si="9"/>
        <v>-119498727</v>
      </c>
    </row>
    <row r="114" spans="1:32" x14ac:dyDescent="0.2">
      <c r="A114" t="s">
        <v>162</v>
      </c>
      <c r="B114" t="s">
        <v>68</v>
      </c>
      <c r="C114" t="s">
        <v>115</v>
      </c>
      <c r="D114" t="s">
        <v>1</v>
      </c>
      <c r="E114" t="s">
        <v>5</v>
      </c>
      <c r="F114">
        <v>202009</v>
      </c>
      <c r="G114" s="1">
        <v>297804215</v>
      </c>
      <c r="H114" s="1">
        <v>297804215</v>
      </c>
      <c r="I114" s="1">
        <v>297804215</v>
      </c>
      <c r="J114" s="1">
        <v>297804215</v>
      </c>
      <c r="K114" s="8">
        <v>42</v>
      </c>
      <c r="L114" s="8">
        <v>42</v>
      </c>
      <c r="M114" s="8">
        <v>0</v>
      </c>
      <c r="N114" s="8">
        <v>47655.604301075276</v>
      </c>
      <c r="O114" s="1">
        <v>0</v>
      </c>
      <c r="P114" s="1">
        <v>0</v>
      </c>
      <c r="Q114" s="1">
        <v>0</v>
      </c>
      <c r="R114" s="1">
        <v>0</v>
      </c>
      <c r="S114" s="29">
        <v>0</v>
      </c>
      <c r="T114" s="8">
        <f t="shared" si="5"/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f t="shared" si="6"/>
        <v>-297804215</v>
      </c>
      <c r="AD114" s="1">
        <f t="shared" si="7"/>
        <v>-297804215</v>
      </c>
      <c r="AE114" s="1">
        <f t="shared" si="8"/>
        <v>-297804215</v>
      </c>
      <c r="AF114" s="1">
        <f t="shared" si="9"/>
        <v>-297804215</v>
      </c>
    </row>
    <row r="115" spans="1:32" x14ac:dyDescent="0.2">
      <c r="A115" t="s">
        <v>162</v>
      </c>
      <c r="B115" t="s">
        <v>68</v>
      </c>
      <c r="C115" t="s">
        <v>115</v>
      </c>
      <c r="D115" t="s">
        <v>1</v>
      </c>
      <c r="E115" t="s">
        <v>5</v>
      </c>
      <c r="F115">
        <v>202012</v>
      </c>
      <c r="G115" s="1">
        <v>378970773</v>
      </c>
      <c r="H115" s="1">
        <v>378970772.99999988</v>
      </c>
      <c r="I115" s="1">
        <v>378970773</v>
      </c>
      <c r="J115" s="1">
        <v>378970772.99999988</v>
      </c>
      <c r="K115" s="8">
        <v>55</v>
      </c>
      <c r="L115" s="8">
        <v>55</v>
      </c>
      <c r="M115" s="8">
        <v>0</v>
      </c>
      <c r="N115" s="8">
        <v>46108.949820788541</v>
      </c>
      <c r="O115" s="1">
        <v>0</v>
      </c>
      <c r="P115" s="1">
        <v>0</v>
      </c>
      <c r="Q115" s="1">
        <v>0</v>
      </c>
      <c r="R115" s="1">
        <v>0</v>
      </c>
      <c r="S115" s="29">
        <v>0</v>
      </c>
      <c r="T115" s="8">
        <f t="shared" si="5"/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-1.1920928955078125E-7</v>
      </c>
      <c r="AB115" s="1">
        <v>-1.1920928955078125E-7</v>
      </c>
      <c r="AC115" s="1">
        <f t="shared" si="6"/>
        <v>-378970772.99999988</v>
      </c>
      <c r="AD115" s="1">
        <f t="shared" si="7"/>
        <v>-378970772.99999988</v>
      </c>
      <c r="AE115" s="1">
        <f t="shared" si="8"/>
        <v>-378970772.99999988</v>
      </c>
      <c r="AF115" s="1">
        <f t="shared" si="9"/>
        <v>-378970772.99999988</v>
      </c>
    </row>
    <row r="116" spans="1:32" x14ac:dyDescent="0.2">
      <c r="A116" t="s">
        <v>162</v>
      </c>
      <c r="B116" t="s">
        <v>68</v>
      </c>
      <c r="C116" t="s">
        <v>115</v>
      </c>
      <c r="D116" t="s">
        <v>1</v>
      </c>
      <c r="E116" t="s">
        <v>5</v>
      </c>
      <c r="F116">
        <v>202103</v>
      </c>
      <c r="G116" s="1">
        <v>366394465</v>
      </c>
      <c r="H116" s="1">
        <v>366394465.00000012</v>
      </c>
      <c r="I116" s="1">
        <v>366394465</v>
      </c>
      <c r="J116" s="1">
        <v>366394465.00000012</v>
      </c>
      <c r="K116" s="8">
        <v>51</v>
      </c>
      <c r="L116" s="8">
        <v>51</v>
      </c>
      <c r="M116" s="8">
        <v>0</v>
      </c>
      <c r="N116" s="8">
        <v>44362.284946236563</v>
      </c>
      <c r="O116" s="1">
        <v>0</v>
      </c>
      <c r="P116" s="1">
        <v>0</v>
      </c>
      <c r="Q116" s="1">
        <v>0</v>
      </c>
      <c r="R116" s="1">
        <v>0</v>
      </c>
      <c r="S116" s="29">
        <v>0</v>
      </c>
      <c r="T116" s="8">
        <f t="shared" si="5"/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1.1920928955078125E-7</v>
      </c>
      <c r="AB116" s="1">
        <v>1.1920928955078125E-7</v>
      </c>
      <c r="AC116" s="1">
        <f t="shared" si="6"/>
        <v>-366394465.00000012</v>
      </c>
      <c r="AD116" s="1">
        <f t="shared" si="7"/>
        <v>-366394465.00000012</v>
      </c>
      <c r="AE116" s="1">
        <f t="shared" si="8"/>
        <v>-366394465.00000012</v>
      </c>
      <c r="AF116" s="1">
        <f t="shared" si="9"/>
        <v>-366394465.00000012</v>
      </c>
    </row>
    <row r="117" spans="1:32" x14ac:dyDescent="0.2">
      <c r="A117" t="s">
        <v>162</v>
      </c>
      <c r="B117" t="s">
        <v>68</v>
      </c>
      <c r="C117" t="s">
        <v>115</v>
      </c>
      <c r="D117" t="s">
        <v>1</v>
      </c>
      <c r="E117" t="s">
        <v>5</v>
      </c>
      <c r="F117">
        <v>202106</v>
      </c>
      <c r="G117" s="1">
        <v>325304083</v>
      </c>
      <c r="H117" s="1">
        <v>325304083</v>
      </c>
      <c r="I117" s="1">
        <v>325304083</v>
      </c>
      <c r="J117" s="1">
        <v>325304083</v>
      </c>
      <c r="K117" s="8">
        <v>53</v>
      </c>
      <c r="L117" s="8">
        <v>53</v>
      </c>
      <c r="M117" s="8">
        <v>0</v>
      </c>
      <c r="N117" s="8">
        <v>42050.094623655918</v>
      </c>
      <c r="O117" s="1">
        <v>0</v>
      </c>
      <c r="P117" s="1">
        <v>0</v>
      </c>
      <c r="Q117" s="1">
        <v>0</v>
      </c>
      <c r="R117" s="1">
        <v>0</v>
      </c>
      <c r="S117" s="29">
        <v>0</v>
      </c>
      <c r="T117" s="8">
        <f t="shared" si="5"/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f t="shared" si="6"/>
        <v>-325304083</v>
      </c>
      <c r="AD117" s="1">
        <f t="shared" si="7"/>
        <v>-325304083</v>
      </c>
      <c r="AE117" s="1">
        <f t="shared" si="8"/>
        <v>-325304083</v>
      </c>
      <c r="AF117" s="1">
        <f t="shared" si="9"/>
        <v>-325304083</v>
      </c>
    </row>
    <row r="118" spans="1:32" x14ac:dyDescent="0.2">
      <c r="A118" t="s">
        <v>162</v>
      </c>
      <c r="B118" t="s">
        <v>68</v>
      </c>
      <c r="C118" t="s">
        <v>115</v>
      </c>
      <c r="D118" t="s">
        <v>1</v>
      </c>
      <c r="E118" t="s">
        <v>5</v>
      </c>
      <c r="F118">
        <v>202109</v>
      </c>
      <c r="G118" s="1">
        <v>313079912</v>
      </c>
      <c r="H118" s="1">
        <v>313079912</v>
      </c>
      <c r="I118" s="1">
        <v>313079912</v>
      </c>
      <c r="J118" s="1">
        <v>313079912</v>
      </c>
      <c r="K118" s="8">
        <v>50</v>
      </c>
      <c r="L118" s="8">
        <v>50</v>
      </c>
      <c r="M118" s="8">
        <v>0</v>
      </c>
      <c r="N118" s="8">
        <v>31886.40573476702</v>
      </c>
      <c r="O118" s="1">
        <v>0</v>
      </c>
      <c r="P118" s="1">
        <v>0</v>
      </c>
      <c r="Q118" s="1">
        <v>0</v>
      </c>
      <c r="R118" s="1">
        <v>0</v>
      </c>
      <c r="S118" s="29">
        <v>0</v>
      </c>
      <c r="T118" s="8">
        <f t="shared" si="5"/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f t="shared" si="6"/>
        <v>-313079912</v>
      </c>
      <c r="AD118" s="1">
        <f t="shared" si="7"/>
        <v>-313079912</v>
      </c>
      <c r="AE118" s="1">
        <f t="shared" si="8"/>
        <v>-313079912</v>
      </c>
      <c r="AF118" s="1">
        <f t="shared" si="9"/>
        <v>-313079912</v>
      </c>
    </row>
    <row r="119" spans="1:32" x14ac:dyDescent="0.2">
      <c r="A119" t="s">
        <v>162</v>
      </c>
      <c r="B119" t="s">
        <v>68</v>
      </c>
      <c r="C119" t="s">
        <v>115</v>
      </c>
      <c r="D119" t="s">
        <v>1</v>
      </c>
      <c r="E119" t="s">
        <v>5</v>
      </c>
      <c r="F119">
        <v>202112</v>
      </c>
      <c r="G119" s="1">
        <v>223087835</v>
      </c>
      <c r="H119" s="1">
        <v>223087835.00000003</v>
      </c>
      <c r="I119" s="1">
        <v>223087835</v>
      </c>
      <c r="J119" s="1">
        <v>223087835.00000003</v>
      </c>
      <c r="K119" s="8">
        <v>21</v>
      </c>
      <c r="L119" s="8">
        <v>21</v>
      </c>
      <c r="M119" s="8">
        <v>0</v>
      </c>
      <c r="N119" s="8">
        <v>24781.485304659498</v>
      </c>
      <c r="O119" s="1">
        <v>0</v>
      </c>
      <c r="P119" s="1">
        <v>0</v>
      </c>
      <c r="Q119" s="1">
        <v>0</v>
      </c>
      <c r="R119" s="1">
        <v>0</v>
      </c>
      <c r="S119" s="29">
        <v>0</v>
      </c>
      <c r="T119" s="8">
        <f t="shared" si="5"/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2.9802322387695312E-8</v>
      </c>
      <c r="AB119" s="1">
        <v>2.9802322387695312E-8</v>
      </c>
      <c r="AC119" s="1">
        <f t="shared" si="6"/>
        <v>-223087835.00000003</v>
      </c>
      <c r="AD119" s="1">
        <f t="shared" si="7"/>
        <v>-223087835.00000003</v>
      </c>
      <c r="AE119" s="1">
        <f t="shared" si="8"/>
        <v>-223087835.00000003</v>
      </c>
      <c r="AF119" s="1">
        <f t="shared" si="9"/>
        <v>-223087835.00000003</v>
      </c>
    </row>
    <row r="120" spans="1:32" x14ac:dyDescent="0.2">
      <c r="A120" t="s">
        <v>162</v>
      </c>
      <c r="B120" t="s">
        <v>68</v>
      </c>
      <c r="C120" t="s">
        <v>115</v>
      </c>
      <c r="D120" t="s">
        <v>1</v>
      </c>
      <c r="E120" t="s">
        <v>5</v>
      </c>
      <c r="F120">
        <v>202203</v>
      </c>
      <c r="G120" s="1">
        <v>183460751</v>
      </c>
      <c r="H120" s="1">
        <v>183460750.99999994</v>
      </c>
      <c r="I120" s="1">
        <v>183460751</v>
      </c>
      <c r="J120" s="1">
        <v>183460750.99999994</v>
      </c>
      <c r="K120" s="8">
        <v>19</v>
      </c>
      <c r="L120" s="8">
        <v>19</v>
      </c>
      <c r="M120" s="8">
        <v>0</v>
      </c>
      <c r="N120" s="8">
        <v>23069.834101382487</v>
      </c>
      <c r="O120" s="1">
        <v>0</v>
      </c>
      <c r="P120" s="1">
        <v>0</v>
      </c>
      <c r="Q120" s="1">
        <v>0</v>
      </c>
      <c r="R120" s="1">
        <v>0</v>
      </c>
      <c r="S120" s="29">
        <v>0</v>
      </c>
      <c r="T120" s="8">
        <f t="shared" si="5"/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-5.9604644775390625E-8</v>
      </c>
      <c r="AB120" s="1">
        <v>-5.9604644775390625E-8</v>
      </c>
      <c r="AC120" s="1">
        <f t="shared" si="6"/>
        <v>-183460750.99999994</v>
      </c>
      <c r="AD120" s="1">
        <f t="shared" si="7"/>
        <v>-183460750.99999994</v>
      </c>
      <c r="AE120" s="1">
        <f t="shared" si="8"/>
        <v>-183460750.99999994</v>
      </c>
      <c r="AF120" s="1">
        <f t="shared" si="9"/>
        <v>-183460750.99999994</v>
      </c>
    </row>
    <row r="121" spans="1:32" x14ac:dyDescent="0.2">
      <c r="A121" t="s">
        <v>162</v>
      </c>
      <c r="B121" t="s">
        <v>68</v>
      </c>
      <c r="C121" t="s">
        <v>115</v>
      </c>
      <c r="D121" t="s">
        <v>1</v>
      </c>
      <c r="E121" t="s">
        <v>5</v>
      </c>
      <c r="F121">
        <v>202206</v>
      </c>
      <c r="G121" s="1">
        <v>220008553</v>
      </c>
      <c r="H121" s="1">
        <v>220008553</v>
      </c>
      <c r="I121" s="1">
        <v>220008553</v>
      </c>
      <c r="J121" s="1">
        <v>220008553</v>
      </c>
      <c r="K121" s="8">
        <v>31</v>
      </c>
      <c r="L121" s="8">
        <v>31</v>
      </c>
      <c r="M121" s="8">
        <v>0</v>
      </c>
      <c r="N121" s="8">
        <v>21133.236917562725</v>
      </c>
      <c r="O121" s="1">
        <v>0</v>
      </c>
      <c r="P121" s="1">
        <v>0</v>
      </c>
      <c r="Q121" s="1">
        <v>0</v>
      </c>
      <c r="R121" s="1">
        <v>0</v>
      </c>
      <c r="S121" s="29">
        <v>0</v>
      </c>
      <c r="T121" s="8">
        <f t="shared" si="5"/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f t="shared" si="6"/>
        <v>-220008553</v>
      </c>
      <c r="AD121" s="1">
        <f t="shared" si="7"/>
        <v>-220008553</v>
      </c>
      <c r="AE121" s="1">
        <f t="shared" si="8"/>
        <v>-220008553</v>
      </c>
      <c r="AF121" s="1">
        <f t="shared" si="9"/>
        <v>-220008553</v>
      </c>
    </row>
    <row r="122" spans="1:32" x14ac:dyDescent="0.2">
      <c r="A122" t="s">
        <v>162</v>
      </c>
      <c r="B122" t="s">
        <v>68</v>
      </c>
      <c r="C122" t="s">
        <v>115</v>
      </c>
      <c r="D122" t="s">
        <v>1</v>
      </c>
      <c r="E122" t="s">
        <v>5</v>
      </c>
      <c r="F122">
        <v>202209</v>
      </c>
      <c r="G122" s="1">
        <v>146515254</v>
      </c>
      <c r="H122" s="1">
        <v>146515253.99999997</v>
      </c>
      <c r="I122" s="1">
        <v>146515254</v>
      </c>
      <c r="J122" s="1">
        <v>146515253.99999997</v>
      </c>
      <c r="K122" s="8">
        <v>17</v>
      </c>
      <c r="L122" s="8">
        <v>17</v>
      </c>
      <c r="M122" s="8">
        <v>0</v>
      </c>
      <c r="N122" s="8">
        <v>19746.886379928314</v>
      </c>
      <c r="O122" s="1">
        <v>0</v>
      </c>
      <c r="P122" s="1">
        <v>0</v>
      </c>
      <c r="Q122" s="1">
        <v>0</v>
      </c>
      <c r="R122" s="1">
        <v>0</v>
      </c>
      <c r="S122" s="29">
        <v>0</v>
      </c>
      <c r="T122" s="8">
        <f t="shared" si="5"/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-2.9802322387695312E-8</v>
      </c>
      <c r="AB122" s="1">
        <v>-2.9802322387695312E-8</v>
      </c>
      <c r="AC122" s="1">
        <f t="shared" si="6"/>
        <v>-146515253.99999997</v>
      </c>
      <c r="AD122" s="1">
        <f t="shared" si="7"/>
        <v>-146515253.99999997</v>
      </c>
      <c r="AE122" s="1">
        <f t="shared" si="8"/>
        <v>-146515253.99999997</v>
      </c>
      <c r="AF122" s="1">
        <f t="shared" si="9"/>
        <v>-146515253.99999997</v>
      </c>
    </row>
    <row r="123" spans="1:32" x14ac:dyDescent="0.2">
      <c r="A123" t="s">
        <v>162</v>
      </c>
      <c r="B123" t="s">
        <v>68</v>
      </c>
      <c r="C123" t="s">
        <v>115</v>
      </c>
      <c r="D123" t="s">
        <v>1</v>
      </c>
      <c r="E123" t="s">
        <v>5</v>
      </c>
      <c r="F123">
        <v>202212</v>
      </c>
      <c r="G123" s="1">
        <v>183825432</v>
      </c>
      <c r="H123" s="1">
        <v>183825432</v>
      </c>
      <c r="I123" s="1">
        <v>183825432</v>
      </c>
      <c r="J123" s="1">
        <v>183825432</v>
      </c>
      <c r="K123" s="8">
        <v>21</v>
      </c>
      <c r="L123" s="8">
        <v>21</v>
      </c>
      <c r="M123" s="8">
        <v>0</v>
      </c>
      <c r="N123" s="8">
        <v>18422.986738351257</v>
      </c>
      <c r="O123" s="1">
        <v>0</v>
      </c>
      <c r="P123" s="1">
        <v>0</v>
      </c>
      <c r="Q123" s="1">
        <v>0</v>
      </c>
      <c r="R123" s="1">
        <v>0</v>
      </c>
      <c r="S123" s="29">
        <v>0</v>
      </c>
      <c r="T123" s="8">
        <f t="shared" si="5"/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f t="shared" si="6"/>
        <v>-183825432</v>
      </c>
      <c r="AD123" s="1">
        <f t="shared" si="7"/>
        <v>-183825432</v>
      </c>
      <c r="AE123" s="1">
        <f t="shared" si="8"/>
        <v>-183825432</v>
      </c>
      <c r="AF123" s="1">
        <f t="shared" si="9"/>
        <v>-183825432</v>
      </c>
    </row>
    <row r="124" spans="1:32" x14ac:dyDescent="0.2">
      <c r="A124" t="s">
        <v>162</v>
      </c>
      <c r="B124" t="s">
        <v>68</v>
      </c>
      <c r="C124" t="s">
        <v>115</v>
      </c>
      <c r="D124" t="s">
        <v>1</v>
      </c>
      <c r="E124" t="s">
        <v>5</v>
      </c>
      <c r="F124">
        <v>202303</v>
      </c>
      <c r="G124" s="1">
        <v>115322876</v>
      </c>
      <c r="H124" s="1">
        <v>115322876.00000003</v>
      </c>
      <c r="I124" s="1">
        <v>115322876</v>
      </c>
      <c r="J124" s="1">
        <v>115322876.00000003</v>
      </c>
      <c r="K124" s="8">
        <v>10</v>
      </c>
      <c r="L124" s="8">
        <v>10</v>
      </c>
      <c r="M124" s="8">
        <v>0</v>
      </c>
      <c r="N124" s="8">
        <v>17581.931259600609</v>
      </c>
      <c r="O124" s="1">
        <v>0</v>
      </c>
      <c r="P124" s="1">
        <v>0</v>
      </c>
      <c r="Q124" s="1">
        <v>0</v>
      </c>
      <c r="R124" s="1">
        <v>0</v>
      </c>
      <c r="S124" s="29">
        <v>0</v>
      </c>
      <c r="T124" s="8">
        <f t="shared" si="5"/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2.9802322387695312E-8</v>
      </c>
      <c r="AB124" s="1">
        <v>2.9802322387695312E-8</v>
      </c>
      <c r="AC124" s="1">
        <f t="shared" si="6"/>
        <v>-115322876.00000003</v>
      </c>
      <c r="AD124" s="1">
        <f t="shared" si="7"/>
        <v>-115322876.00000003</v>
      </c>
      <c r="AE124" s="1">
        <f t="shared" si="8"/>
        <v>-115322876.00000003</v>
      </c>
      <c r="AF124" s="1">
        <f t="shared" si="9"/>
        <v>-115322876.00000003</v>
      </c>
    </row>
    <row r="125" spans="1:32" x14ac:dyDescent="0.2">
      <c r="A125" t="s">
        <v>162</v>
      </c>
      <c r="B125" t="s">
        <v>68</v>
      </c>
      <c r="C125" t="s">
        <v>115</v>
      </c>
      <c r="D125" t="s">
        <v>1</v>
      </c>
      <c r="E125" t="s">
        <v>5</v>
      </c>
      <c r="F125">
        <v>202306</v>
      </c>
      <c r="G125" s="1">
        <v>72251396</v>
      </c>
      <c r="H125" s="1">
        <v>72251396</v>
      </c>
      <c r="I125" s="1">
        <v>72251396</v>
      </c>
      <c r="J125" s="1">
        <v>72251396</v>
      </c>
      <c r="K125" s="8">
        <v>11</v>
      </c>
      <c r="L125" s="8">
        <v>11</v>
      </c>
      <c r="M125" s="8">
        <v>0</v>
      </c>
      <c r="N125" s="8">
        <v>15102.69534050179</v>
      </c>
      <c r="O125" s="1">
        <v>0</v>
      </c>
      <c r="P125" s="1">
        <v>0</v>
      </c>
      <c r="Q125" s="1">
        <v>0</v>
      </c>
      <c r="R125" s="1">
        <v>0</v>
      </c>
      <c r="S125" s="29">
        <v>0</v>
      </c>
      <c r="T125" s="8">
        <f t="shared" si="5"/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f t="shared" si="6"/>
        <v>-72251396</v>
      </c>
      <c r="AD125" s="1">
        <f t="shared" si="7"/>
        <v>-72251396</v>
      </c>
      <c r="AE125" s="1">
        <f t="shared" si="8"/>
        <v>-72251396</v>
      </c>
      <c r="AF125" s="1">
        <f t="shared" si="9"/>
        <v>-72251396</v>
      </c>
    </row>
    <row r="126" spans="1:32" x14ac:dyDescent="0.2">
      <c r="A126" t="s">
        <v>162</v>
      </c>
      <c r="B126" t="s">
        <v>68</v>
      </c>
      <c r="C126" t="s">
        <v>115</v>
      </c>
      <c r="D126" t="s">
        <v>1</v>
      </c>
      <c r="E126" t="s">
        <v>5</v>
      </c>
      <c r="F126">
        <v>202309</v>
      </c>
      <c r="G126" s="1">
        <v>38402397</v>
      </c>
      <c r="H126" s="1">
        <v>38402397</v>
      </c>
      <c r="I126" s="1">
        <v>38402397</v>
      </c>
      <c r="J126" s="1">
        <v>38402397</v>
      </c>
      <c r="K126" s="8">
        <v>7</v>
      </c>
      <c r="L126" s="8">
        <v>7</v>
      </c>
      <c r="M126" s="8">
        <v>0</v>
      </c>
      <c r="N126" s="8">
        <v>10849.613978494623</v>
      </c>
      <c r="O126" s="1">
        <v>0</v>
      </c>
      <c r="P126" s="1">
        <v>0</v>
      </c>
      <c r="Q126" s="1">
        <v>0</v>
      </c>
      <c r="R126" s="1">
        <v>0</v>
      </c>
      <c r="S126" s="29">
        <v>0</v>
      </c>
      <c r="T126" s="8">
        <f t="shared" si="5"/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f t="shared" si="6"/>
        <v>-38402397</v>
      </c>
      <c r="AD126" s="1">
        <f t="shared" si="7"/>
        <v>-38402397</v>
      </c>
      <c r="AE126" s="1">
        <f t="shared" si="8"/>
        <v>-38402397</v>
      </c>
      <c r="AF126" s="1">
        <f t="shared" si="9"/>
        <v>-38402397</v>
      </c>
    </row>
    <row r="127" spans="1:32" x14ac:dyDescent="0.2">
      <c r="A127" t="s">
        <v>162</v>
      </c>
      <c r="B127" t="s">
        <v>68</v>
      </c>
      <c r="C127" t="s">
        <v>115</v>
      </c>
      <c r="D127" t="s">
        <v>1</v>
      </c>
      <c r="E127" t="s">
        <v>5</v>
      </c>
      <c r="F127">
        <v>202312</v>
      </c>
      <c r="G127" s="1">
        <v>25504719</v>
      </c>
      <c r="H127" s="1">
        <v>27500038.289999999</v>
      </c>
      <c r="I127" s="1">
        <v>25504719</v>
      </c>
      <c r="J127" s="1">
        <v>27500038.289999999</v>
      </c>
      <c r="K127" s="8">
        <v>4</v>
      </c>
      <c r="L127" s="8">
        <v>4</v>
      </c>
      <c r="M127" s="8">
        <v>0</v>
      </c>
      <c r="N127" s="8">
        <v>8943.1888888888898</v>
      </c>
      <c r="O127" s="1">
        <v>0</v>
      </c>
      <c r="P127" s="1">
        <v>0</v>
      </c>
      <c r="Q127" s="1">
        <v>0</v>
      </c>
      <c r="R127" s="1">
        <v>0</v>
      </c>
      <c r="S127" s="29">
        <v>0</v>
      </c>
      <c r="T127" s="8">
        <f t="shared" si="5"/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1995319.2899999991</v>
      </c>
      <c r="AB127" s="1">
        <v>1995319.2899999991</v>
      </c>
      <c r="AC127" s="1">
        <f t="shared" si="6"/>
        <v>-27500038.289999999</v>
      </c>
      <c r="AD127" s="1">
        <f t="shared" si="7"/>
        <v>-27500038.289999999</v>
      </c>
      <c r="AE127" s="1">
        <f t="shared" si="8"/>
        <v>-27500038.289999999</v>
      </c>
      <c r="AF127" s="1">
        <f t="shared" si="9"/>
        <v>-27500038.289999999</v>
      </c>
    </row>
    <row r="128" spans="1:32" x14ac:dyDescent="0.2">
      <c r="A128" t="s">
        <v>162</v>
      </c>
      <c r="B128" t="s">
        <v>68</v>
      </c>
      <c r="C128" t="s">
        <v>115</v>
      </c>
      <c r="D128" t="s">
        <v>1</v>
      </c>
      <c r="E128" t="s">
        <v>5</v>
      </c>
      <c r="F128">
        <v>202403</v>
      </c>
      <c r="G128" s="1">
        <v>16805910</v>
      </c>
      <c r="H128" s="1">
        <v>16805910</v>
      </c>
      <c r="I128" s="1">
        <v>16805910</v>
      </c>
      <c r="J128" s="1">
        <v>16805910</v>
      </c>
      <c r="K128" s="8">
        <v>5</v>
      </c>
      <c r="L128" s="8">
        <v>5</v>
      </c>
      <c r="M128" s="8">
        <v>0</v>
      </c>
      <c r="N128" s="8">
        <v>8393.0893585465328</v>
      </c>
      <c r="O128" s="1">
        <v>0</v>
      </c>
      <c r="P128" s="1">
        <v>0</v>
      </c>
      <c r="Q128" s="1">
        <v>0</v>
      </c>
      <c r="R128" s="1">
        <v>0</v>
      </c>
      <c r="S128" s="29">
        <v>0</v>
      </c>
      <c r="T128" s="8">
        <f t="shared" si="5"/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f t="shared" si="6"/>
        <v>-16805910</v>
      </c>
      <c r="AD128" s="1">
        <f t="shared" si="7"/>
        <v>-16805910</v>
      </c>
      <c r="AE128" s="1">
        <f t="shared" si="8"/>
        <v>-16805910</v>
      </c>
      <c r="AF128" s="1">
        <f t="shared" si="9"/>
        <v>-16805910</v>
      </c>
    </row>
    <row r="129" spans="1:32" x14ac:dyDescent="0.2">
      <c r="A129" t="s">
        <v>162</v>
      </c>
      <c r="B129" t="s">
        <v>68</v>
      </c>
      <c r="C129" t="s">
        <v>115</v>
      </c>
      <c r="D129" t="s">
        <v>1</v>
      </c>
      <c r="E129" t="s">
        <v>8</v>
      </c>
      <c r="F129">
        <v>202404</v>
      </c>
      <c r="G129" s="1">
        <v>0</v>
      </c>
      <c r="H129" s="1">
        <v>34194056.369999997</v>
      </c>
      <c r="I129" s="1">
        <v>0</v>
      </c>
      <c r="J129" s="1">
        <v>34194056.369999997</v>
      </c>
      <c r="K129" s="8">
        <v>0</v>
      </c>
      <c r="L129" s="8">
        <v>1</v>
      </c>
      <c r="M129" s="8">
        <v>0</v>
      </c>
      <c r="N129" s="8">
        <v>8151.2666666666664</v>
      </c>
      <c r="O129" s="1">
        <v>0</v>
      </c>
      <c r="P129" s="1">
        <v>0</v>
      </c>
      <c r="Q129" s="1">
        <v>0</v>
      </c>
      <c r="R129" s="1">
        <v>0</v>
      </c>
      <c r="S129" s="29">
        <v>0</v>
      </c>
      <c r="T129" s="8">
        <f t="shared" si="5"/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34194056.369999997</v>
      </c>
      <c r="AB129" s="1">
        <v>34194056.369999997</v>
      </c>
      <c r="AC129" s="1">
        <f t="shared" si="6"/>
        <v>-34194056.369999997</v>
      </c>
      <c r="AD129" s="1">
        <f t="shared" si="7"/>
        <v>-34194056.369999997</v>
      </c>
      <c r="AE129" s="1">
        <f t="shared" si="8"/>
        <v>-34194056.369999997</v>
      </c>
      <c r="AF129" s="1">
        <f t="shared" si="9"/>
        <v>-34194056.369999997</v>
      </c>
    </row>
    <row r="130" spans="1:32" x14ac:dyDescent="0.2">
      <c r="A130" t="s">
        <v>162</v>
      </c>
      <c r="B130" t="s">
        <v>68</v>
      </c>
      <c r="C130" t="s">
        <v>115</v>
      </c>
      <c r="D130" t="s">
        <v>1</v>
      </c>
      <c r="E130" t="s">
        <v>8</v>
      </c>
      <c r="F130">
        <v>202405</v>
      </c>
      <c r="G130" s="1">
        <v>0</v>
      </c>
      <c r="H130" s="1">
        <v>0</v>
      </c>
      <c r="I130" s="1">
        <v>0</v>
      </c>
      <c r="J130" s="1">
        <v>0</v>
      </c>
      <c r="K130" s="8">
        <v>0</v>
      </c>
      <c r="L130" s="8">
        <v>0</v>
      </c>
      <c r="M130" s="8">
        <v>0</v>
      </c>
      <c r="N130" s="8">
        <v>7997.3870967741932</v>
      </c>
      <c r="O130" s="1">
        <v>0</v>
      </c>
      <c r="P130" s="1">
        <v>0</v>
      </c>
      <c r="Q130" s="1">
        <v>0</v>
      </c>
      <c r="R130" s="1">
        <v>0</v>
      </c>
      <c r="S130" s="29">
        <v>0</v>
      </c>
      <c r="T130" s="8">
        <f t="shared" ref="T130:T193" si="10">$S130 * $N130</f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f t="shared" ref="AC130:AC193" si="11">$W130 - $H130</f>
        <v>0</v>
      </c>
      <c r="AD130" s="1">
        <f t="shared" ref="AD130:AD193" si="12">$X130 - $H130</f>
        <v>0</v>
      </c>
      <c r="AE130" s="1">
        <f t="shared" ref="AE130:AE193" si="13">$Y130 - $J130</f>
        <v>0</v>
      </c>
      <c r="AF130" s="1">
        <f t="shared" ref="AF130:AF193" si="14">$Z130 - $J130</f>
        <v>0</v>
      </c>
    </row>
    <row r="131" spans="1:32" x14ac:dyDescent="0.2">
      <c r="A131" t="s">
        <v>163</v>
      </c>
      <c r="B131" t="s">
        <v>68</v>
      </c>
      <c r="C131" t="s">
        <v>116</v>
      </c>
      <c r="D131" t="s">
        <v>1</v>
      </c>
      <c r="E131" t="s">
        <v>5</v>
      </c>
      <c r="F131">
        <v>201403</v>
      </c>
      <c r="G131" s="1">
        <v>10691038</v>
      </c>
      <c r="H131" s="1">
        <v>-220711004</v>
      </c>
      <c r="I131" s="1">
        <v>10691038</v>
      </c>
      <c r="J131" s="1">
        <v>-220711004</v>
      </c>
      <c r="K131" s="8">
        <v>0</v>
      </c>
      <c r="L131" s="8">
        <v>0</v>
      </c>
      <c r="M131" s="8">
        <v>0</v>
      </c>
      <c r="N131" s="8">
        <v>23.238095238095237</v>
      </c>
      <c r="O131" s="1">
        <v>0</v>
      </c>
      <c r="P131" s="1">
        <v>0</v>
      </c>
      <c r="Q131" s="1">
        <v>0</v>
      </c>
      <c r="R131" s="1">
        <v>0</v>
      </c>
      <c r="S131" s="29">
        <v>0</v>
      </c>
      <c r="T131" s="8">
        <f t="shared" si="10"/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-231402042</v>
      </c>
      <c r="AB131" s="1">
        <v>-231402042</v>
      </c>
      <c r="AC131" s="1">
        <f t="shared" si="11"/>
        <v>220711004</v>
      </c>
      <c r="AD131" s="1">
        <f t="shared" si="12"/>
        <v>220711004</v>
      </c>
      <c r="AE131" s="1">
        <f t="shared" si="13"/>
        <v>220711004</v>
      </c>
      <c r="AF131" s="1">
        <f t="shared" si="14"/>
        <v>220711004</v>
      </c>
    </row>
    <row r="132" spans="1:32" x14ac:dyDescent="0.2">
      <c r="A132" t="s">
        <v>163</v>
      </c>
      <c r="B132" t="s">
        <v>68</v>
      </c>
      <c r="C132" t="s">
        <v>116</v>
      </c>
      <c r="D132" t="s">
        <v>1</v>
      </c>
      <c r="E132" t="s">
        <v>5</v>
      </c>
      <c r="F132">
        <v>201406</v>
      </c>
      <c r="G132" s="1">
        <v>0</v>
      </c>
      <c r="H132" s="1">
        <v>-30171200</v>
      </c>
      <c r="I132" s="1">
        <v>0</v>
      </c>
      <c r="J132" s="1">
        <v>-30171200</v>
      </c>
      <c r="K132" s="8">
        <v>0</v>
      </c>
      <c r="L132" s="8">
        <v>0</v>
      </c>
      <c r="M132" s="8">
        <v>0</v>
      </c>
      <c r="N132" s="8">
        <v>24.542293906810034</v>
      </c>
      <c r="O132" s="1">
        <v>0</v>
      </c>
      <c r="P132" s="1">
        <v>0</v>
      </c>
      <c r="Q132" s="1">
        <v>0</v>
      </c>
      <c r="R132" s="1">
        <v>0</v>
      </c>
      <c r="S132" s="29">
        <v>0</v>
      </c>
      <c r="T132" s="8">
        <f t="shared" si="10"/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-30171200</v>
      </c>
      <c r="AB132" s="1">
        <v>-30171200</v>
      </c>
      <c r="AC132" s="1">
        <f t="shared" si="11"/>
        <v>30171200</v>
      </c>
      <c r="AD132" s="1">
        <f t="shared" si="12"/>
        <v>30171200</v>
      </c>
      <c r="AE132" s="1">
        <f t="shared" si="13"/>
        <v>30171200</v>
      </c>
      <c r="AF132" s="1">
        <f t="shared" si="14"/>
        <v>30171200</v>
      </c>
    </row>
    <row r="133" spans="1:32" x14ac:dyDescent="0.2">
      <c r="A133" t="s">
        <v>163</v>
      </c>
      <c r="B133" t="s">
        <v>68</v>
      </c>
      <c r="C133" t="s">
        <v>116</v>
      </c>
      <c r="D133" t="s">
        <v>1</v>
      </c>
      <c r="E133" t="s">
        <v>5</v>
      </c>
      <c r="F133">
        <v>201409</v>
      </c>
      <c r="G133" s="1">
        <v>0</v>
      </c>
      <c r="H133" s="1">
        <v>0</v>
      </c>
      <c r="I133" s="1">
        <v>0</v>
      </c>
      <c r="J133" s="1">
        <v>0</v>
      </c>
      <c r="K133" s="8">
        <v>0</v>
      </c>
      <c r="L133" s="8">
        <v>0</v>
      </c>
      <c r="M133" s="8">
        <v>0</v>
      </c>
      <c r="N133" s="8">
        <v>26.012903225806454</v>
      </c>
      <c r="O133" s="1">
        <v>0</v>
      </c>
      <c r="P133" s="1">
        <v>0</v>
      </c>
      <c r="Q133" s="1">
        <v>0</v>
      </c>
      <c r="R133" s="1">
        <v>0</v>
      </c>
      <c r="S133" s="29">
        <v>0</v>
      </c>
      <c r="T133" s="8">
        <f t="shared" si="10"/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f t="shared" si="11"/>
        <v>0</v>
      </c>
      <c r="AD133" s="1">
        <f t="shared" si="12"/>
        <v>0</v>
      </c>
      <c r="AE133" s="1">
        <f t="shared" si="13"/>
        <v>0</v>
      </c>
      <c r="AF133" s="1">
        <f t="shared" si="14"/>
        <v>0</v>
      </c>
    </row>
    <row r="134" spans="1:32" x14ac:dyDescent="0.2">
      <c r="A134" t="s">
        <v>163</v>
      </c>
      <c r="B134" t="s">
        <v>68</v>
      </c>
      <c r="C134" t="s">
        <v>116</v>
      </c>
      <c r="D134" t="s">
        <v>1</v>
      </c>
      <c r="E134" t="s">
        <v>5</v>
      </c>
      <c r="F134">
        <v>201412</v>
      </c>
      <c r="G134" s="1">
        <v>31328201</v>
      </c>
      <c r="H134" s="1">
        <v>-30039080</v>
      </c>
      <c r="I134" s="1">
        <v>31328201</v>
      </c>
      <c r="J134" s="1">
        <v>-30039080</v>
      </c>
      <c r="K134" s="8">
        <v>1</v>
      </c>
      <c r="L134" s="8">
        <v>1</v>
      </c>
      <c r="M134" s="8">
        <v>0</v>
      </c>
      <c r="N134" s="8">
        <v>3577.6096774193552</v>
      </c>
      <c r="O134" s="1">
        <v>0</v>
      </c>
      <c r="P134" s="1">
        <v>0</v>
      </c>
      <c r="Q134" s="1">
        <v>0</v>
      </c>
      <c r="R134" s="1">
        <v>0</v>
      </c>
      <c r="S134" s="29">
        <v>0</v>
      </c>
      <c r="T134" s="8">
        <f t="shared" si="10"/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-61367281</v>
      </c>
      <c r="AB134" s="1">
        <v>-61367281</v>
      </c>
      <c r="AC134" s="1">
        <f t="shared" si="11"/>
        <v>30039080</v>
      </c>
      <c r="AD134" s="1">
        <f t="shared" si="12"/>
        <v>30039080</v>
      </c>
      <c r="AE134" s="1">
        <f t="shared" si="13"/>
        <v>30039080</v>
      </c>
      <c r="AF134" s="1">
        <f t="shared" si="14"/>
        <v>30039080</v>
      </c>
    </row>
    <row r="135" spans="1:32" x14ac:dyDescent="0.2">
      <c r="A135" t="s">
        <v>163</v>
      </c>
      <c r="B135" t="s">
        <v>68</v>
      </c>
      <c r="C135" t="s">
        <v>116</v>
      </c>
      <c r="D135" t="s">
        <v>1</v>
      </c>
      <c r="E135" t="s">
        <v>5</v>
      </c>
      <c r="F135">
        <v>201503</v>
      </c>
      <c r="G135" s="1">
        <v>0</v>
      </c>
      <c r="H135" s="1">
        <v>0</v>
      </c>
      <c r="I135" s="1">
        <v>0</v>
      </c>
      <c r="J135" s="1">
        <v>0</v>
      </c>
      <c r="K135" s="8">
        <v>0</v>
      </c>
      <c r="L135" s="8">
        <v>0</v>
      </c>
      <c r="M135" s="8">
        <v>0</v>
      </c>
      <c r="N135" s="8">
        <v>9575.4569892473119</v>
      </c>
      <c r="O135" s="1">
        <v>0</v>
      </c>
      <c r="P135" s="1">
        <v>0</v>
      </c>
      <c r="Q135" s="1">
        <v>0</v>
      </c>
      <c r="R135" s="1">
        <v>0</v>
      </c>
      <c r="S135" s="29">
        <v>0</v>
      </c>
      <c r="T135" s="8">
        <f t="shared" si="10"/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f t="shared" si="11"/>
        <v>0</v>
      </c>
      <c r="AD135" s="1">
        <f t="shared" si="12"/>
        <v>0</v>
      </c>
      <c r="AE135" s="1">
        <f t="shared" si="13"/>
        <v>0</v>
      </c>
      <c r="AF135" s="1">
        <f t="shared" si="14"/>
        <v>0</v>
      </c>
    </row>
    <row r="136" spans="1:32" x14ac:dyDescent="0.2">
      <c r="A136" t="s">
        <v>163</v>
      </c>
      <c r="B136" t="s">
        <v>68</v>
      </c>
      <c r="C136" t="s">
        <v>116</v>
      </c>
      <c r="D136" t="s">
        <v>1</v>
      </c>
      <c r="E136" t="s">
        <v>5</v>
      </c>
      <c r="F136">
        <v>201506</v>
      </c>
      <c r="G136" s="1">
        <v>0</v>
      </c>
      <c r="H136" s="1">
        <v>0</v>
      </c>
      <c r="I136" s="1">
        <v>0</v>
      </c>
      <c r="J136" s="1">
        <v>0</v>
      </c>
      <c r="K136" s="8">
        <v>0</v>
      </c>
      <c r="L136" s="8">
        <v>0</v>
      </c>
      <c r="M136" s="8">
        <v>0</v>
      </c>
      <c r="N136" s="8">
        <v>17809.751971326164</v>
      </c>
      <c r="O136" s="1">
        <v>0</v>
      </c>
      <c r="P136" s="1">
        <v>0</v>
      </c>
      <c r="Q136" s="1">
        <v>0</v>
      </c>
      <c r="R136" s="1">
        <v>0</v>
      </c>
      <c r="S136" s="29">
        <v>0</v>
      </c>
      <c r="T136" s="8">
        <f t="shared" si="10"/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f t="shared" si="11"/>
        <v>0</v>
      </c>
      <c r="AD136" s="1">
        <f t="shared" si="12"/>
        <v>0</v>
      </c>
      <c r="AE136" s="1">
        <f t="shared" si="13"/>
        <v>0</v>
      </c>
      <c r="AF136" s="1">
        <f t="shared" si="14"/>
        <v>0</v>
      </c>
    </row>
    <row r="137" spans="1:32" x14ac:dyDescent="0.2">
      <c r="A137" t="s">
        <v>163</v>
      </c>
      <c r="B137" t="s">
        <v>68</v>
      </c>
      <c r="C137" t="s">
        <v>116</v>
      </c>
      <c r="D137" t="s">
        <v>1</v>
      </c>
      <c r="E137" t="s">
        <v>5</v>
      </c>
      <c r="F137">
        <v>201509</v>
      </c>
      <c r="G137" s="1">
        <v>81603435</v>
      </c>
      <c r="H137" s="1">
        <v>-91315697</v>
      </c>
      <c r="I137" s="1">
        <v>81603435</v>
      </c>
      <c r="J137" s="1">
        <v>-91315697</v>
      </c>
      <c r="K137" s="8">
        <v>2</v>
      </c>
      <c r="L137" s="8">
        <v>1</v>
      </c>
      <c r="M137" s="8">
        <v>0</v>
      </c>
      <c r="N137" s="8">
        <v>30716.123297491042</v>
      </c>
      <c r="O137" s="1">
        <v>0</v>
      </c>
      <c r="P137" s="1">
        <v>0</v>
      </c>
      <c r="Q137" s="1">
        <v>0</v>
      </c>
      <c r="R137" s="1">
        <v>0</v>
      </c>
      <c r="S137" s="29">
        <v>0</v>
      </c>
      <c r="T137" s="8">
        <f t="shared" si="10"/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-172919132</v>
      </c>
      <c r="AB137" s="1">
        <v>-172919132</v>
      </c>
      <c r="AC137" s="1">
        <f t="shared" si="11"/>
        <v>91315697</v>
      </c>
      <c r="AD137" s="1">
        <f t="shared" si="12"/>
        <v>91315697</v>
      </c>
      <c r="AE137" s="1">
        <f t="shared" si="13"/>
        <v>91315697</v>
      </c>
      <c r="AF137" s="1">
        <f t="shared" si="14"/>
        <v>91315697</v>
      </c>
    </row>
    <row r="138" spans="1:32" x14ac:dyDescent="0.2">
      <c r="A138" t="s">
        <v>163</v>
      </c>
      <c r="B138" t="s">
        <v>68</v>
      </c>
      <c r="C138" t="s">
        <v>116</v>
      </c>
      <c r="D138" t="s">
        <v>1</v>
      </c>
      <c r="E138" t="s">
        <v>5</v>
      </c>
      <c r="F138">
        <v>201512</v>
      </c>
      <c r="G138" s="1">
        <v>7549682</v>
      </c>
      <c r="H138" s="1">
        <v>13506574.310000001</v>
      </c>
      <c r="I138" s="1">
        <v>7549682</v>
      </c>
      <c r="J138" s="1">
        <v>13506574.310000001</v>
      </c>
      <c r="K138" s="8">
        <v>1</v>
      </c>
      <c r="L138" s="8">
        <v>1</v>
      </c>
      <c r="M138" s="8">
        <v>0</v>
      </c>
      <c r="N138" s="8">
        <v>44204.063082437271</v>
      </c>
      <c r="O138" s="1">
        <v>0</v>
      </c>
      <c r="P138" s="1">
        <v>0</v>
      </c>
      <c r="Q138" s="1">
        <v>0</v>
      </c>
      <c r="R138" s="1">
        <v>0</v>
      </c>
      <c r="S138" s="29">
        <v>0</v>
      </c>
      <c r="T138" s="8">
        <f t="shared" si="10"/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5956892.3100000005</v>
      </c>
      <c r="AB138" s="1">
        <v>5956892.3100000005</v>
      </c>
      <c r="AC138" s="1">
        <f t="shared" si="11"/>
        <v>-13506574.310000001</v>
      </c>
      <c r="AD138" s="1">
        <f t="shared" si="12"/>
        <v>-13506574.310000001</v>
      </c>
      <c r="AE138" s="1">
        <f t="shared" si="13"/>
        <v>-13506574.310000001</v>
      </c>
      <c r="AF138" s="1">
        <f t="shared" si="14"/>
        <v>-13506574.310000001</v>
      </c>
    </row>
    <row r="139" spans="1:32" x14ac:dyDescent="0.2">
      <c r="A139" t="s">
        <v>163</v>
      </c>
      <c r="B139" t="s">
        <v>68</v>
      </c>
      <c r="C139" t="s">
        <v>116</v>
      </c>
      <c r="D139" t="s">
        <v>1</v>
      </c>
      <c r="E139" t="s">
        <v>5</v>
      </c>
      <c r="F139">
        <v>201603</v>
      </c>
      <c r="G139" s="1">
        <v>83929003</v>
      </c>
      <c r="H139" s="1">
        <v>83929003</v>
      </c>
      <c r="I139" s="1">
        <v>83929003</v>
      </c>
      <c r="J139" s="1">
        <v>83929003</v>
      </c>
      <c r="K139" s="8">
        <v>2</v>
      </c>
      <c r="L139" s="8">
        <v>2</v>
      </c>
      <c r="M139" s="8">
        <v>0</v>
      </c>
      <c r="N139" s="8">
        <v>46044.398220244715</v>
      </c>
      <c r="O139" s="1">
        <v>0</v>
      </c>
      <c r="P139" s="1">
        <v>0</v>
      </c>
      <c r="Q139" s="1">
        <v>0</v>
      </c>
      <c r="R139" s="1">
        <v>0</v>
      </c>
      <c r="S139" s="29">
        <v>0</v>
      </c>
      <c r="T139" s="8">
        <f t="shared" si="10"/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f t="shared" si="11"/>
        <v>-83929003</v>
      </c>
      <c r="AD139" s="1">
        <f t="shared" si="12"/>
        <v>-83929003</v>
      </c>
      <c r="AE139" s="1">
        <f t="shared" si="13"/>
        <v>-83929003</v>
      </c>
      <c r="AF139" s="1">
        <f t="shared" si="14"/>
        <v>-83929003</v>
      </c>
    </row>
    <row r="140" spans="1:32" x14ac:dyDescent="0.2">
      <c r="A140" t="s">
        <v>163</v>
      </c>
      <c r="B140" t="s">
        <v>68</v>
      </c>
      <c r="C140" t="s">
        <v>116</v>
      </c>
      <c r="D140" t="s">
        <v>1</v>
      </c>
      <c r="E140" t="s">
        <v>5</v>
      </c>
      <c r="F140">
        <v>201606</v>
      </c>
      <c r="G140" s="1">
        <v>13080000</v>
      </c>
      <c r="H140" s="1">
        <v>-7944433</v>
      </c>
      <c r="I140" s="1">
        <v>13080000</v>
      </c>
      <c r="J140" s="1">
        <v>-7944433</v>
      </c>
      <c r="K140" s="8">
        <v>1</v>
      </c>
      <c r="L140" s="8">
        <v>1</v>
      </c>
      <c r="M140" s="8">
        <v>0</v>
      </c>
      <c r="N140" s="8">
        <v>48441.218637992832</v>
      </c>
      <c r="O140" s="1">
        <v>0</v>
      </c>
      <c r="P140" s="1">
        <v>0</v>
      </c>
      <c r="Q140" s="1">
        <v>0</v>
      </c>
      <c r="R140" s="1">
        <v>0</v>
      </c>
      <c r="S140" s="29">
        <v>0</v>
      </c>
      <c r="T140" s="8">
        <f t="shared" si="10"/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-21024433</v>
      </c>
      <c r="AB140" s="1">
        <v>-21024433</v>
      </c>
      <c r="AC140" s="1">
        <f t="shared" si="11"/>
        <v>7944433</v>
      </c>
      <c r="AD140" s="1">
        <f t="shared" si="12"/>
        <v>7944433</v>
      </c>
      <c r="AE140" s="1">
        <f t="shared" si="13"/>
        <v>7944433</v>
      </c>
      <c r="AF140" s="1">
        <f t="shared" si="14"/>
        <v>7944433</v>
      </c>
    </row>
    <row r="141" spans="1:32" x14ac:dyDescent="0.2">
      <c r="A141" t="s">
        <v>163</v>
      </c>
      <c r="B141" t="s">
        <v>68</v>
      </c>
      <c r="C141" t="s">
        <v>116</v>
      </c>
      <c r="D141" t="s">
        <v>1</v>
      </c>
      <c r="E141" t="s">
        <v>5</v>
      </c>
      <c r="F141">
        <v>201609</v>
      </c>
      <c r="G141" s="1">
        <v>79313068</v>
      </c>
      <c r="H141" s="1">
        <v>-13986510</v>
      </c>
      <c r="I141" s="1">
        <v>79313068</v>
      </c>
      <c r="J141" s="1">
        <v>-13986510</v>
      </c>
      <c r="K141" s="8">
        <v>1</v>
      </c>
      <c r="L141" s="8">
        <v>1</v>
      </c>
      <c r="M141" s="8">
        <v>0</v>
      </c>
      <c r="N141" s="8">
        <v>50861.706093189947</v>
      </c>
      <c r="O141" s="1">
        <v>0</v>
      </c>
      <c r="P141" s="1">
        <v>0</v>
      </c>
      <c r="Q141" s="1">
        <v>0</v>
      </c>
      <c r="R141" s="1">
        <v>0</v>
      </c>
      <c r="S141" s="29">
        <v>0</v>
      </c>
      <c r="T141" s="8">
        <f t="shared" si="10"/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-93299578</v>
      </c>
      <c r="AB141" s="1">
        <v>-93299578</v>
      </c>
      <c r="AC141" s="1">
        <f t="shared" si="11"/>
        <v>13986510</v>
      </c>
      <c r="AD141" s="1">
        <f t="shared" si="12"/>
        <v>13986510</v>
      </c>
      <c r="AE141" s="1">
        <f t="shared" si="13"/>
        <v>13986510</v>
      </c>
      <c r="AF141" s="1">
        <f t="shared" si="14"/>
        <v>13986510</v>
      </c>
    </row>
    <row r="142" spans="1:32" x14ac:dyDescent="0.2">
      <c r="A142" t="s">
        <v>163</v>
      </c>
      <c r="B142" t="s">
        <v>68</v>
      </c>
      <c r="C142" t="s">
        <v>116</v>
      </c>
      <c r="D142" t="s">
        <v>1</v>
      </c>
      <c r="E142" t="s">
        <v>5</v>
      </c>
      <c r="F142">
        <v>201612</v>
      </c>
      <c r="G142" s="1">
        <v>123288172</v>
      </c>
      <c r="H142" s="1">
        <v>123288172</v>
      </c>
      <c r="I142" s="1">
        <v>123288172</v>
      </c>
      <c r="J142" s="1">
        <v>123288172</v>
      </c>
      <c r="K142" s="8">
        <v>3</v>
      </c>
      <c r="L142" s="8">
        <v>3</v>
      </c>
      <c r="M142" s="8">
        <v>0</v>
      </c>
      <c r="N142" s="8">
        <v>53217.624372759856</v>
      </c>
      <c r="O142" s="1">
        <v>0</v>
      </c>
      <c r="P142" s="1">
        <v>0</v>
      </c>
      <c r="Q142" s="1">
        <v>0</v>
      </c>
      <c r="R142" s="1">
        <v>0</v>
      </c>
      <c r="S142" s="29">
        <v>0</v>
      </c>
      <c r="T142" s="8">
        <f t="shared" si="10"/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f t="shared" si="11"/>
        <v>-123288172</v>
      </c>
      <c r="AD142" s="1">
        <f t="shared" si="12"/>
        <v>-123288172</v>
      </c>
      <c r="AE142" s="1">
        <f t="shared" si="13"/>
        <v>-123288172</v>
      </c>
      <c r="AF142" s="1">
        <f t="shared" si="14"/>
        <v>-123288172</v>
      </c>
    </row>
    <row r="143" spans="1:32" x14ac:dyDescent="0.2">
      <c r="A143" t="s">
        <v>163</v>
      </c>
      <c r="B143" t="s">
        <v>68</v>
      </c>
      <c r="C143" t="s">
        <v>116</v>
      </c>
      <c r="D143" t="s">
        <v>1</v>
      </c>
      <c r="E143" t="s">
        <v>5</v>
      </c>
      <c r="F143">
        <v>201703</v>
      </c>
      <c r="G143" s="1">
        <v>191853483</v>
      </c>
      <c r="H143" s="1">
        <v>191853483</v>
      </c>
      <c r="I143" s="1">
        <v>191853483</v>
      </c>
      <c r="J143" s="1">
        <v>191853483</v>
      </c>
      <c r="K143" s="8">
        <v>6</v>
      </c>
      <c r="L143" s="8">
        <v>6</v>
      </c>
      <c r="M143" s="8">
        <v>0</v>
      </c>
      <c r="N143" s="8">
        <v>55475.26958525346</v>
      </c>
      <c r="O143" s="1">
        <v>0</v>
      </c>
      <c r="P143" s="1">
        <v>0</v>
      </c>
      <c r="Q143" s="1">
        <v>0</v>
      </c>
      <c r="R143" s="1">
        <v>0</v>
      </c>
      <c r="S143" s="29">
        <v>0</v>
      </c>
      <c r="T143" s="8">
        <f t="shared" si="10"/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f t="shared" si="11"/>
        <v>-191853483</v>
      </c>
      <c r="AD143" s="1">
        <f t="shared" si="12"/>
        <v>-191853483</v>
      </c>
      <c r="AE143" s="1">
        <f t="shared" si="13"/>
        <v>-191853483</v>
      </c>
      <c r="AF143" s="1">
        <f t="shared" si="14"/>
        <v>-191853483</v>
      </c>
    </row>
    <row r="144" spans="1:32" x14ac:dyDescent="0.2">
      <c r="A144" t="s">
        <v>163</v>
      </c>
      <c r="B144" t="s">
        <v>68</v>
      </c>
      <c r="C144" t="s">
        <v>116</v>
      </c>
      <c r="D144" t="s">
        <v>1</v>
      </c>
      <c r="E144" t="s">
        <v>5</v>
      </c>
      <c r="F144">
        <v>201706</v>
      </c>
      <c r="G144" s="1">
        <v>503783690</v>
      </c>
      <c r="H144" s="1">
        <v>503783690</v>
      </c>
      <c r="I144" s="1">
        <v>503783690</v>
      </c>
      <c r="J144" s="1">
        <v>503783690</v>
      </c>
      <c r="K144" s="8">
        <v>10</v>
      </c>
      <c r="L144" s="8">
        <v>10</v>
      </c>
      <c r="M144" s="8">
        <v>0</v>
      </c>
      <c r="N144" s="8">
        <v>58081.430465949816</v>
      </c>
      <c r="O144" s="1">
        <v>0</v>
      </c>
      <c r="P144" s="1">
        <v>0</v>
      </c>
      <c r="Q144" s="1">
        <v>0</v>
      </c>
      <c r="R144" s="1">
        <v>0</v>
      </c>
      <c r="S144" s="29">
        <v>0</v>
      </c>
      <c r="T144" s="8">
        <f t="shared" si="10"/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f t="shared" si="11"/>
        <v>-503783690</v>
      </c>
      <c r="AD144" s="1">
        <f t="shared" si="12"/>
        <v>-503783690</v>
      </c>
      <c r="AE144" s="1">
        <f t="shared" si="13"/>
        <v>-503783690</v>
      </c>
      <c r="AF144" s="1">
        <f t="shared" si="14"/>
        <v>-503783690</v>
      </c>
    </row>
    <row r="145" spans="1:32" x14ac:dyDescent="0.2">
      <c r="A145" t="s">
        <v>163</v>
      </c>
      <c r="B145" t="s">
        <v>68</v>
      </c>
      <c r="C145" t="s">
        <v>116</v>
      </c>
      <c r="D145" t="s">
        <v>1</v>
      </c>
      <c r="E145" t="s">
        <v>5</v>
      </c>
      <c r="F145">
        <v>201709</v>
      </c>
      <c r="G145" s="1">
        <v>1248179539</v>
      </c>
      <c r="H145" s="1">
        <v>1248179539</v>
      </c>
      <c r="I145" s="1">
        <v>1248179539</v>
      </c>
      <c r="J145" s="1">
        <v>1248179539</v>
      </c>
      <c r="K145" s="8">
        <v>21</v>
      </c>
      <c r="L145" s="8">
        <v>21</v>
      </c>
      <c r="M145" s="8">
        <v>0</v>
      </c>
      <c r="N145" s="8">
        <v>61359.95268817203</v>
      </c>
      <c r="O145" s="1">
        <v>0</v>
      </c>
      <c r="P145" s="1">
        <v>0</v>
      </c>
      <c r="Q145" s="1">
        <v>0</v>
      </c>
      <c r="R145" s="1">
        <v>0</v>
      </c>
      <c r="S145" s="29">
        <v>0</v>
      </c>
      <c r="T145" s="8">
        <f t="shared" si="10"/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f t="shared" si="11"/>
        <v>-1248179539</v>
      </c>
      <c r="AD145" s="1">
        <f t="shared" si="12"/>
        <v>-1248179539</v>
      </c>
      <c r="AE145" s="1">
        <f t="shared" si="13"/>
        <v>-1248179539</v>
      </c>
      <c r="AF145" s="1">
        <f t="shared" si="14"/>
        <v>-1248179539</v>
      </c>
    </row>
    <row r="146" spans="1:32" x14ac:dyDescent="0.2">
      <c r="A146" t="s">
        <v>163</v>
      </c>
      <c r="B146" t="s">
        <v>68</v>
      </c>
      <c r="C146" t="s">
        <v>116</v>
      </c>
      <c r="D146" t="s">
        <v>1</v>
      </c>
      <c r="E146" t="s">
        <v>5</v>
      </c>
      <c r="F146">
        <v>201712</v>
      </c>
      <c r="G146" s="1">
        <v>1109751733</v>
      </c>
      <c r="H146" s="1">
        <v>1109751733</v>
      </c>
      <c r="I146" s="1">
        <v>1109751733</v>
      </c>
      <c r="J146" s="1">
        <v>1109751733</v>
      </c>
      <c r="K146" s="8">
        <v>19</v>
      </c>
      <c r="L146" s="8">
        <v>19</v>
      </c>
      <c r="M146" s="8">
        <v>0</v>
      </c>
      <c r="N146" s="8">
        <v>58265.881362007174</v>
      </c>
      <c r="O146" s="1">
        <v>0</v>
      </c>
      <c r="P146" s="1">
        <v>0</v>
      </c>
      <c r="Q146" s="1">
        <v>0</v>
      </c>
      <c r="R146" s="1">
        <v>0</v>
      </c>
      <c r="S146" s="29">
        <v>0</v>
      </c>
      <c r="T146" s="8">
        <f t="shared" si="10"/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f t="shared" si="11"/>
        <v>-1109751733</v>
      </c>
      <c r="AD146" s="1">
        <f t="shared" si="12"/>
        <v>-1109751733</v>
      </c>
      <c r="AE146" s="1">
        <f t="shared" si="13"/>
        <v>-1109751733</v>
      </c>
      <c r="AF146" s="1">
        <f t="shared" si="14"/>
        <v>-1109751733</v>
      </c>
    </row>
    <row r="147" spans="1:32" x14ac:dyDescent="0.2">
      <c r="A147" t="s">
        <v>163</v>
      </c>
      <c r="B147" t="s">
        <v>68</v>
      </c>
      <c r="C147" t="s">
        <v>116</v>
      </c>
      <c r="D147" t="s">
        <v>1</v>
      </c>
      <c r="E147" t="s">
        <v>5</v>
      </c>
      <c r="F147">
        <v>201803</v>
      </c>
      <c r="G147" s="1">
        <v>924313424</v>
      </c>
      <c r="H147" s="1">
        <v>924313423.99999976</v>
      </c>
      <c r="I147" s="1">
        <v>924313424</v>
      </c>
      <c r="J147" s="1">
        <v>924313423.99999976</v>
      </c>
      <c r="K147" s="8">
        <v>18</v>
      </c>
      <c r="L147" s="8">
        <v>18</v>
      </c>
      <c r="M147" s="8">
        <v>0</v>
      </c>
      <c r="N147" s="8">
        <v>56656.948924731172</v>
      </c>
      <c r="O147" s="1">
        <v>0</v>
      </c>
      <c r="P147" s="1">
        <v>0</v>
      </c>
      <c r="Q147" s="1">
        <v>0</v>
      </c>
      <c r="R147" s="1">
        <v>0</v>
      </c>
      <c r="S147" s="29">
        <v>0</v>
      </c>
      <c r="T147" s="8">
        <f t="shared" si="10"/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-2.384185791015625E-7</v>
      </c>
      <c r="AB147" s="1">
        <v>-2.384185791015625E-7</v>
      </c>
      <c r="AC147" s="1">
        <f t="shared" si="11"/>
        <v>-924313423.99999976</v>
      </c>
      <c r="AD147" s="1">
        <f t="shared" si="12"/>
        <v>-924313423.99999976</v>
      </c>
      <c r="AE147" s="1">
        <f t="shared" si="13"/>
        <v>-924313423.99999976</v>
      </c>
      <c r="AF147" s="1">
        <f t="shared" si="14"/>
        <v>-924313423.99999976</v>
      </c>
    </row>
    <row r="148" spans="1:32" x14ac:dyDescent="0.2">
      <c r="A148" t="s">
        <v>163</v>
      </c>
      <c r="B148" t="s">
        <v>68</v>
      </c>
      <c r="C148" t="s">
        <v>116</v>
      </c>
      <c r="D148" t="s">
        <v>1</v>
      </c>
      <c r="E148" t="s">
        <v>5</v>
      </c>
      <c r="F148">
        <v>201806</v>
      </c>
      <c r="G148" s="1">
        <v>865183458</v>
      </c>
      <c r="H148" s="1">
        <v>865183458</v>
      </c>
      <c r="I148" s="1">
        <v>865183458</v>
      </c>
      <c r="J148" s="1">
        <v>865183458</v>
      </c>
      <c r="K148" s="8">
        <v>20</v>
      </c>
      <c r="L148" s="8">
        <v>20</v>
      </c>
      <c r="M148" s="8">
        <v>0</v>
      </c>
      <c r="N148" s="8">
        <v>55294.475627240143</v>
      </c>
      <c r="O148" s="1">
        <v>0</v>
      </c>
      <c r="P148" s="1">
        <v>0</v>
      </c>
      <c r="Q148" s="1">
        <v>0</v>
      </c>
      <c r="R148" s="1">
        <v>0</v>
      </c>
      <c r="S148" s="29">
        <v>0</v>
      </c>
      <c r="T148" s="8">
        <f t="shared" si="10"/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f t="shared" si="11"/>
        <v>-865183458</v>
      </c>
      <c r="AD148" s="1">
        <f t="shared" si="12"/>
        <v>-865183458</v>
      </c>
      <c r="AE148" s="1">
        <f t="shared" si="13"/>
        <v>-865183458</v>
      </c>
      <c r="AF148" s="1">
        <f t="shared" si="14"/>
        <v>-865183458</v>
      </c>
    </row>
    <row r="149" spans="1:32" x14ac:dyDescent="0.2">
      <c r="A149" t="s">
        <v>163</v>
      </c>
      <c r="B149" t="s">
        <v>68</v>
      </c>
      <c r="C149" t="s">
        <v>116</v>
      </c>
      <c r="D149" t="s">
        <v>1</v>
      </c>
      <c r="E149" t="s">
        <v>5</v>
      </c>
      <c r="F149">
        <v>201809</v>
      </c>
      <c r="G149" s="1">
        <v>1403636218</v>
      </c>
      <c r="H149" s="1">
        <v>1403636218.0000002</v>
      </c>
      <c r="I149" s="1">
        <v>1403636218</v>
      </c>
      <c r="J149" s="1">
        <v>1403636218.0000002</v>
      </c>
      <c r="K149" s="8">
        <v>26</v>
      </c>
      <c r="L149" s="8">
        <v>26</v>
      </c>
      <c r="M149" s="8">
        <v>0</v>
      </c>
      <c r="N149" s="8">
        <v>54006.965232974908</v>
      </c>
      <c r="O149" s="1">
        <v>0</v>
      </c>
      <c r="P149" s="1">
        <v>0</v>
      </c>
      <c r="Q149" s="1">
        <v>0</v>
      </c>
      <c r="R149" s="1">
        <v>0</v>
      </c>
      <c r="S149" s="29">
        <v>0</v>
      </c>
      <c r="T149" s="8">
        <f t="shared" si="10"/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2.384185791015625E-7</v>
      </c>
      <c r="AB149" s="1">
        <v>2.384185791015625E-7</v>
      </c>
      <c r="AC149" s="1">
        <f t="shared" si="11"/>
        <v>-1403636218.0000002</v>
      </c>
      <c r="AD149" s="1">
        <f t="shared" si="12"/>
        <v>-1403636218.0000002</v>
      </c>
      <c r="AE149" s="1">
        <f t="shared" si="13"/>
        <v>-1403636218.0000002</v>
      </c>
      <c r="AF149" s="1">
        <f t="shared" si="14"/>
        <v>-1403636218.0000002</v>
      </c>
    </row>
    <row r="150" spans="1:32" x14ac:dyDescent="0.2">
      <c r="A150" t="s">
        <v>163</v>
      </c>
      <c r="B150" t="s">
        <v>68</v>
      </c>
      <c r="C150" t="s">
        <v>116</v>
      </c>
      <c r="D150" t="s">
        <v>1</v>
      </c>
      <c r="E150" t="s">
        <v>5</v>
      </c>
      <c r="F150">
        <v>201812</v>
      </c>
      <c r="G150" s="1">
        <v>1011380104</v>
      </c>
      <c r="H150" s="1">
        <v>1011380104</v>
      </c>
      <c r="I150" s="1">
        <v>1011380104</v>
      </c>
      <c r="J150" s="1">
        <v>1011380104</v>
      </c>
      <c r="K150" s="8">
        <v>18</v>
      </c>
      <c r="L150" s="8">
        <v>18</v>
      </c>
      <c r="M150" s="8">
        <v>0</v>
      </c>
      <c r="N150" s="8">
        <v>51668.200358422939</v>
      </c>
      <c r="O150" s="1">
        <v>0</v>
      </c>
      <c r="P150" s="1">
        <v>0</v>
      </c>
      <c r="Q150" s="1">
        <v>0</v>
      </c>
      <c r="R150" s="1">
        <v>0</v>
      </c>
      <c r="S150" s="29">
        <v>0</v>
      </c>
      <c r="T150" s="8">
        <f t="shared" si="10"/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f t="shared" si="11"/>
        <v>-1011380104</v>
      </c>
      <c r="AD150" s="1">
        <f t="shared" si="12"/>
        <v>-1011380104</v>
      </c>
      <c r="AE150" s="1">
        <f t="shared" si="13"/>
        <v>-1011380104</v>
      </c>
      <c r="AF150" s="1">
        <f t="shared" si="14"/>
        <v>-1011380104</v>
      </c>
    </row>
    <row r="151" spans="1:32" x14ac:dyDescent="0.2">
      <c r="A151" t="s">
        <v>163</v>
      </c>
      <c r="B151" t="s">
        <v>68</v>
      </c>
      <c r="C151" t="s">
        <v>116</v>
      </c>
      <c r="D151" t="s">
        <v>1</v>
      </c>
      <c r="E151" t="s">
        <v>5</v>
      </c>
      <c r="F151">
        <v>201903</v>
      </c>
      <c r="G151" s="1">
        <v>1550594670</v>
      </c>
      <c r="H151" s="1">
        <v>1550594669.9999998</v>
      </c>
      <c r="I151" s="1">
        <v>1550594670</v>
      </c>
      <c r="J151" s="1">
        <v>1550594669.9999998</v>
      </c>
      <c r="K151" s="8">
        <v>22</v>
      </c>
      <c r="L151" s="8">
        <v>22</v>
      </c>
      <c r="M151" s="8">
        <v>0</v>
      </c>
      <c r="N151" s="8">
        <v>49567.048771121357</v>
      </c>
      <c r="O151" s="1">
        <v>0</v>
      </c>
      <c r="P151" s="1">
        <v>0</v>
      </c>
      <c r="Q151" s="1">
        <v>0</v>
      </c>
      <c r="R151" s="1">
        <v>0</v>
      </c>
      <c r="S151" s="29">
        <v>0</v>
      </c>
      <c r="T151" s="8">
        <f t="shared" si="10"/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-2.384185791015625E-7</v>
      </c>
      <c r="AB151" s="1">
        <v>-2.384185791015625E-7</v>
      </c>
      <c r="AC151" s="1">
        <f t="shared" si="11"/>
        <v>-1550594669.9999998</v>
      </c>
      <c r="AD151" s="1">
        <f t="shared" si="12"/>
        <v>-1550594669.9999998</v>
      </c>
      <c r="AE151" s="1">
        <f t="shared" si="13"/>
        <v>-1550594669.9999998</v>
      </c>
      <c r="AF151" s="1">
        <f t="shared" si="14"/>
        <v>-1550594669.9999998</v>
      </c>
    </row>
    <row r="152" spans="1:32" x14ac:dyDescent="0.2">
      <c r="A152" t="s">
        <v>163</v>
      </c>
      <c r="B152" t="s">
        <v>68</v>
      </c>
      <c r="C152" t="s">
        <v>116</v>
      </c>
      <c r="D152" t="s">
        <v>1</v>
      </c>
      <c r="E152" t="s">
        <v>5</v>
      </c>
      <c r="F152">
        <v>201906</v>
      </c>
      <c r="G152" s="1">
        <v>1168869020</v>
      </c>
      <c r="H152" s="1">
        <v>1167482822.3199999</v>
      </c>
      <c r="I152" s="1">
        <v>1168869020</v>
      </c>
      <c r="J152" s="1">
        <v>1167482822.3199999</v>
      </c>
      <c r="K152" s="8">
        <v>21</v>
      </c>
      <c r="L152" s="8">
        <v>21</v>
      </c>
      <c r="M152" s="8">
        <v>0</v>
      </c>
      <c r="N152" s="8">
        <v>48761.07025089606</v>
      </c>
      <c r="O152" s="1">
        <v>0</v>
      </c>
      <c r="P152" s="1">
        <v>0</v>
      </c>
      <c r="Q152" s="1">
        <v>0</v>
      </c>
      <c r="R152" s="1">
        <v>0</v>
      </c>
      <c r="S152" s="29">
        <v>0</v>
      </c>
      <c r="T152" s="8">
        <f t="shared" si="10"/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-1386197.6800000668</v>
      </c>
      <c r="AB152" s="1">
        <v>-1386197.6800000668</v>
      </c>
      <c r="AC152" s="1">
        <f t="shared" si="11"/>
        <v>-1167482822.3199999</v>
      </c>
      <c r="AD152" s="1">
        <f t="shared" si="12"/>
        <v>-1167482822.3199999</v>
      </c>
      <c r="AE152" s="1">
        <f t="shared" si="13"/>
        <v>-1167482822.3199999</v>
      </c>
      <c r="AF152" s="1">
        <f t="shared" si="14"/>
        <v>-1167482822.3199999</v>
      </c>
    </row>
    <row r="153" spans="1:32" x14ac:dyDescent="0.2">
      <c r="A153" t="s">
        <v>163</v>
      </c>
      <c r="B153" t="s">
        <v>68</v>
      </c>
      <c r="C153" t="s">
        <v>116</v>
      </c>
      <c r="D153" t="s">
        <v>1</v>
      </c>
      <c r="E153" t="s">
        <v>5</v>
      </c>
      <c r="F153">
        <v>201909</v>
      </c>
      <c r="G153" s="1">
        <v>749821250</v>
      </c>
      <c r="H153" s="1">
        <v>749821249.99999976</v>
      </c>
      <c r="I153" s="1">
        <v>749821250</v>
      </c>
      <c r="J153" s="1">
        <v>749821249.99999976</v>
      </c>
      <c r="K153" s="8">
        <v>16</v>
      </c>
      <c r="L153" s="8">
        <v>16</v>
      </c>
      <c r="M153" s="8">
        <v>0</v>
      </c>
      <c r="N153" s="8">
        <v>48223.608243727598</v>
      </c>
      <c r="O153" s="1">
        <v>0</v>
      </c>
      <c r="P153" s="1">
        <v>0</v>
      </c>
      <c r="Q153" s="1">
        <v>0</v>
      </c>
      <c r="R153" s="1">
        <v>0</v>
      </c>
      <c r="S153" s="29">
        <v>0</v>
      </c>
      <c r="T153" s="8">
        <f t="shared" si="10"/>
        <v>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-2.384185791015625E-7</v>
      </c>
      <c r="AB153" s="1">
        <v>-2.384185791015625E-7</v>
      </c>
      <c r="AC153" s="1">
        <f t="shared" si="11"/>
        <v>-749821249.99999976</v>
      </c>
      <c r="AD153" s="1">
        <f t="shared" si="12"/>
        <v>-749821249.99999976</v>
      </c>
      <c r="AE153" s="1">
        <f t="shared" si="13"/>
        <v>-749821249.99999976</v>
      </c>
      <c r="AF153" s="1">
        <f t="shared" si="14"/>
        <v>-749821249.99999976</v>
      </c>
    </row>
    <row r="154" spans="1:32" x14ac:dyDescent="0.2">
      <c r="A154" t="s">
        <v>163</v>
      </c>
      <c r="B154" t="s">
        <v>68</v>
      </c>
      <c r="C154" t="s">
        <v>116</v>
      </c>
      <c r="D154" t="s">
        <v>1</v>
      </c>
      <c r="E154" t="s">
        <v>5</v>
      </c>
      <c r="F154">
        <v>201912</v>
      </c>
      <c r="G154" s="1">
        <v>465342224</v>
      </c>
      <c r="H154" s="1">
        <v>465342224</v>
      </c>
      <c r="I154" s="1">
        <v>465342224</v>
      </c>
      <c r="J154" s="1">
        <v>465342224</v>
      </c>
      <c r="K154" s="8">
        <v>7</v>
      </c>
      <c r="L154" s="8">
        <v>7</v>
      </c>
      <c r="M154" s="8">
        <v>0</v>
      </c>
      <c r="N154" s="8">
        <v>24667.717562724018</v>
      </c>
      <c r="O154" s="1">
        <v>0</v>
      </c>
      <c r="P154" s="1">
        <v>0</v>
      </c>
      <c r="Q154" s="1">
        <v>0</v>
      </c>
      <c r="R154" s="1">
        <v>0</v>
      </c>
      <c r="S154" s="29">
        <v>0</v>
      </c>
      <c r="T154" s="8">
        <f t="shared" si="10"/>
        <v>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f t="shared" si="11"/>
        <v>-465342224</v>
      </c>
      <c r="AD154" s="1">
        <f t="shared" si="12"/>
        <v>-465342224</v>
      </c>
      <c r="AE154" s="1">
        <f t="shared" si="13"/>
        <v>-465342224</v>
      </c>
      <c r="AF154" s="1">
        <f t="shared" si="14"/>
        <v>-465342224</v>
      </c>
    </row>
    <row r="155" spans="1:32" x14ac:dyDescent="0.2">
      <c r="A155" t="s">
        <v>163</v>
      </c>
      <c r="B155" t="s">
        <v>68</v>
      </c>
      <c r="C155" t="s">
        <v>116</v>
      </c>
      <c r="D155" t="s">
        <v>1</v>
      </c>
      <c r="E155" t="s">
        <v>5</v>
      </c>
      <c r="F155">
        <v>202003</v>
      </c>
      <c r="G155" s="1">
        <v>0</v>
      </c>
      <c r="H155" s="1">
        <v>0</v>
      </c>
      <c r="I155" s="1">
        <v>0</v>
      </c>
      <c r="J155" s="1">
        <v>0</v>
      </c>
      <c r="K155" s="8">
        <v>0</v>
      </c>
      <c r="L155" s="8">
        <v>0</v>
      </c>
      <c r="M155" s="8">
        <v>0</v>
      </c>
      <c r="N155" s="8">
        <v>72.842417500926956</v>
      </c>
      <c r="O155" s="1">
        <v>0</v>
      </c>
      <c r="P155" s="1">
        <v>0</v>
      </c>
      <c r="Q155" s="1">
        <v>0</v>
      </c>
      <c r="R155" s="1">
        <v>0</v>
      </c>
      <c r="S155" s="29">
        <v>0</v>
      </c>
      <c r="T155" s="8">
        <f t="shared" si="10"/>
        <v>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f t="shared" si="11"/>
        <v>0</v>
      </c>
      <c r="AD155" s="1">
        <f t="shared" si="12"/>
        <v>0</v>
      </c>
      <c r="AE155" s="1">
        <f t="shared" si="13"/>
        <v>0</v>
      </c>
      <c r="AF155" s="1">
        <f t="shared" si="14"/>
        <v>0</v>
      </c>
    </row>
    <row r="156" spans="1:32" x14ac:dyDescent="0.2">
      <c r="A156" t="s">
        <v>163</v>
      </c>
      <c r="B156" t="s">
        <v>68</v>
      </c>
      <c r="C156" t="s">
        <v>116</v>
      </c>
      <c r="D156" t="s">
        <v>1</v>
      </c>
      <c r="E156" t="s">
        <v>5</v>
      </c>
      <c r="F156">
        <v>202006</v>
      </c>
      <c r="G156" s="1">
        <v>0</v>
      </c>
      <c r="H156" s="1">
        <v>0</v>
      </c>
      <c r="I156" s="1">
        <v>0</v>
      </c>
      <c r="J156" s="1">
        <v>0</v>
      </c>
      <c r="K156" s="8">
        <v>0</v>
      </c>
      <c r="L156" s="8">
        <v>0</v>
      </c>
      <c r="M156" s="8">
        <v>0</v>
      </c>
      <c r="N156" s="8">
        <v>41.62007168458782</v>
      </c>
      <c r="O156" s="1">
        <v>0</v>
      </c>
      <c r="P156" s="1">
        <v>0</v>
      </c>
      <c r="Q156" s="1">
        <v>0</v>
      </c>
      <c r="R156" s="1">
        <v>0</v>
      </c>
      <c r="S156" s="29">
        <v>0</v>
      </c>
      <c r="T156" s="8">
        <f t="shared" si="10"/>
        <v>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f t="shared" si="11"/>
        <v>0</v>
      </c>
      <c r="AD156" s="1">
        <f t="shared" si="12"/>
        <v>0</v>
      </c>
      <c r="AE156" s="1">
        <f t="shared" si="13"/>
        <v>0</v>
      </c>
      <c r="AF156" s="1">
        <f t="shared" si="14"/>
        <v>0</v>
      </c>
    </row>
    <row r="157" spans="1:32" x14ac:dyDescent="0.2">
      <c r="A157" t="s">
        <v>163</v>
      </c>
      <c r="B157" t="s">
        <v>68</v>
      </c>
      <c r="C157" t="s">
        <v>116</v>
      </c>
      <c r="D157" t="s">
        <v>1</v>
      </c>
      <c r="E157" t="s">
        <v>5</v>
      </c>
      <c r="F157">
        <v>202009</v>
      </c>
      <c r="G157" s="1">
        <v>7092727</v>
      </c>
      <c r="H157" s="1">
        <v>11518797.750000002</v>
      </c>
      <c r="I157" s="1">
        <v>7092727</v>
      </c>
      <c r="J157" s="1">
        <v>11518797.750000002</v>
      </c>
      <c r="K157" s="8">
        <v>0</v>
      </c>
      <c r="L157" s="8">
        <v>0</v>
      </c>
      <c r="M157" s="8">
        <v>0</v>
      </c>
      <c r="N157" s="8">
        <v>20.302867383512545</v>
      </c>
      <c r="O157" s="1">
        <v>0</v>
      </c>
      <c r="P157" s="1">
        <v>0</v>
      </c>
      <c r="Q157" s="1">
        <v>0</v>
      </c>
      <c r="R157" s="1">
        <v>0</v>
      </c>
      <c r="S157" s="29">
        <v>0</v>
      </c>
      <c r="T157" s="8">
        <f t="shared" si="10"/>
        <v>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4426070.7500000019</v>
      </c>
      <c r="AB157" s="1">
        <v>4426070.7500000019</v>
      </c>
      <c r="AC157" s="1">
        <f t="shared" si="11"/>
        <v>-11518797.750000002</v>
      </c>
      <c r="AD157" s="1">
        <f t="shared" si="12"/>
        <v>-11518797.750000002</v>
      </c>
      <c r="AE157" s="1">
        <f t="shared" si="13"/>
        <v>-11518797.750000002</v>
      </c>
      <c r="AF157" s="1">
        <f t="shared" si="14"/>
        <v>-11518797.750000002</v>
      </c>
    </row>
    <row r="158" spans="1:32" x14ac:dyDescent="0.2">
      <c r="A158" t="s">
        <v>163</v>
      </c>
      <c r="B158" t="s">
        <v>68</v>
      </c>
      <c r="C158" t="s">
        <v>116</v>
      </c>
      <c r="D158" t="s">
        <v>1</v>
      </c>
      <c r="E158" t="s">
        <v>5</v>
      </c>
      <c r="F158">
        <v>202012</v>
      </c>
      <c r="G158" s="1">
        <v>0</v>
      </c>
      <c r="H158" s="1">
        <v>0</v>
      </c>
      <c r="I158" s="1">
        <v>0</v>
      </c>
      <c r="J158" s="1">
        <v>0</v>
      </c>
      <c r="K158" s="8">
        <v>0</v>
      </c>
      <c r="L158" s="8">
        <v>0</v>
      </c>
      <c r="M158" s="8">
        <v>0</v>
      </c>
      <c r="N158" s="8">
        <v>4.709677419354839</v>
      </c>
      <c r="O158" s="1">
        <v>0</v>
      </c>
      <c r="P158" s="1">
        <v>0</v>
      </c>
      <c r="Q158" s="1">
        <v>0</v>
      </c>
      <c r="R158" s="1">
        <v>0</v>
      </c>
      <c r="S158" s="29">
        <v>0</v>
      </c>
      <c r="T158" s="8">
        <f t="shared" si="10"/>
        <v>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f t="shared" si="11"/>
        <v>0</v>
      </c>
      <c r="AD158" s="1">
        <f t="shared" si="12"/>
        <v>0</v>
      </c>
      <c r="AE158" s="1">
        <f t="shared" si="13"/>
        <v>0</v>
      </c>
      <c r="AF158" s="1">
        <f t="shared" si="14"/>
        <v>0</v>
      </c>
    </row>
    <row r="159" spans="1:32" x14ac:dyDescent="0.2">
      <c r="A159" t="s">
        <v>163</v>
      </c>
      <c r="B159" t="s">
        <v>68</v>
      </c>
      <c r="C159" t="s">
        <v>116</v>
      </c>
      <c r="D159" t="s">
        <v>1</v>
      </c>
      <c r="E159" t="s">
        <v>5</v>
      </c>
      <c r="F159">
        <v>202103</v>
      </c>
      <c r="G159" s="1">
        <v>0</v>
      </c>
      <c r="H159" s="1">
        <v>0</v>
      </c>
      <c r="I159" s="1">
        <v>0</v>
      </c>
      <c r="J159" s="1">
        <v>0</v>
      </c>
      <c r="K159" s="8">
        <v>0</v>
      </c>
      <c r="L159" s="8">
        <v>0</v>
      </c>
      <c r="M159" s="8">
        <v>0</v>
      </c>
      <c r="N159" s="8">
        <v>0</v>
      </c>
      <c r="O159" s="1">
        <v>0</v>
      </c>
      <c r="P159" s="1">
        <v>0</v>
      </c>
      <c r="Q159" s="1">
        <v>0</v>
      </c>
      <c r="R159" s="1">
        <v>0</v>
      </c>
      <c r="S159" s="29">
        <v>0</v>
      </c>
      <c r="T159" s="8">
        <f t="shared" si="10"/>
        <v>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f t="shared" si="11"/>
        <v>0</v>
      </c>
      <c r="AD159" s="1">
        <f t="shared" si="12"/>
        <v>0</v>
      </c>
      <c r="AE159" s="1">
        <f t="shared" si="13"/>
        <v>0</v>
      </c>
      <c r="AF159" s="1">
        <f t="shared" si="14"/>
        <v>0</v>
      </c>
    </row>
    <row r="160" spans="1:32" x14ac:dyDescent="0.2">
      <c r="A160" t="s">
        <v>163</v>
      </c>
      <c r="B160" t="s">
        <v>68</v>
      </c>
      <c r="C160" t="s">
        <v>116</v>
      </c>
      <c r="D160" t="s">
        <v>1</v>
      </c>
      <c r="E160" t="s">
        <v>5</v>
      </c>
      <c r="F160">
        <v>202106</v>
      </c>
      <c r="G160" s="1">
        <v>0</v>
      </c>
      <c r="H160" s="1">
        <v>0</v>
      </c>
      <c r="I160" s="1">
        <v>0</v>
      </c>
      <c r="J160" s="1">
        <v>0</v>
      </c>
      <c r="K160" s="8">
        <v>0</v>
      </c>
      <c r="L160" s="8">
        <v>0</v>
      </c>
      <c r="M160" s="8">
        <v>0</v>
      </c>
      <c r="N160" s="8">
        <v>0</v>
      </c>
      <c r="O160" s="1">
        <v>0</v>
      </c>
      <c r="P160" s="1">
        <v>0</v>
      </c>
      <c r="Q160" s="1">
        <v>0</v>
      </c>
      <c r="R160" s="1">
        <v>0</v>
      </c>
      <c r="S160" s="29">
        <v>0</v>
      </c>
      <c r="T160" s="8">
        <f t="shared" si="10"/>
        <v>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f t="shared" si="11"/>
        <v>0</v>
      </c>
      <c r="AD160" s="1">
        <f t="shared" si="12"/>
        <v>0</v>
      </c>
      <c r="AE160" s="1">
        <f t="shared" si="13"/>
        <v>0</v>
      </c>
      <c r="AF160" s="1">
        <f t="shared" si="14"/>
        <v>0</v>
      </c>
    </row>
    <row r="161" spans="1:32" x14ac:dyDescent="0.2">
      <c r="A161" t="s">
        <v>163</v>
      </c>
      <c r="B161" t="s">
        <v>68</v>
      </c>
      <c r="C161" t="s">
        <v>116</v>
      </c>
      <c r="D161" t="s">
        <v>1</v>
      </c>
      <c r="E161" t="s">
        <v>5</v>
      </c>
      <c r="F161">
        <v>202109</v>
      </c>
      <c r="G161" s="1">
        <v>0</v>
      </c>
      <c r="H161" s="1">
        <v>0</v>
      </c>
      <c r="I161" s="1">
        <v>0</v>
      </c>
      <c r="J161" s="1">
        <v>0</v>
      </c>
      <c r="K161" s="8">
        <v>0</v>
      </c>
      <c r="L161" s="8">
        <v>0</v>
      </c>
      <c r="M161" s="8">
        <v>0</v>
      </c>
      <c r="N161" s="8">
        <v>0</v>
      </c>
      <c r="O161" s="1">
        <v>0</v>
      </c>
      <c r="P161" s="1">
        <v>0</v>
      </c>
      <c r="Q161" s="1">
        <v>0</v>
      </c>
      <c r="R161" s="1">
        <v>0</v>
      </c>
      <c r="S161" s="29">
        <v>0</v>
      </c>
      <c r="T161" s="8">
        <f t="shared" si="10"/>
        <v>0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f t="shared" si="11"/>
        <v>0</v>
      </c>
      <c r="AD161" s="1">
        <f t="shared" si="12"/>
        <v>0</v>
      </c>
      <c r="AE161" s="1">
        <f t="shared" si="13"/>
        <v>0</v>
      </c>
      <c r="AF161" s="1">
        <f t="shared" si="14"/>
        <v>0</v>
      </c>
    </row>
    <row r="162" spans="1:32" x14ac:dyDescent="0.2">
      <c r="A162" t="s">
        <v>163</v>
      </c>
      <c r="B162" t="s">
        <v>68</v>
      </c>
      <c r="C162" t="s">
        <v>116</v>
      </c>
      <c r="D162" t="s">
        <v>1</v>
      </c>
      <c r="E162" t="s">
        <v>5</v>
      </c>
      <c r="F162">
        <v>202112</v>
      </c>
      <c r="G162" s="1">
        <v>0</v>
      </c>
      <c r="H162" s="1">
        <v>0</v>
      </c>
      <c r="I162" s="1">
        <v>0</v>
      </c>
      <c r="J162" s="1">
        <v>0</v>
      </c>
      <c r="K162" s="8">
        <v>0</v>
      </c>
      <c r="L162" s="8">
        <v>0</v>
      </c>
      <c r="M162" s="8">
        <v>0</v>
      </c>
      <c r="N162" s="8">
        <v>0</v>
      </c>
      <c r="O162" s="1">
        <v>0</v>
      </c>
      <c r="P162" s="1">
        <v>0</v>
      </c>
      <c r="Q162" s="1">
        <v>0</v>
      </c>
      <c r="R162" s="1">
        <v>0</v>
      </c>
      <c r="S162" s="29">
        <v>0</v>
      </c>
      <c r="T162" s="8">
        <f t="shared" si="10"/>
        <v>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f t="shared" si="11"/>
        <v>0</v>
      </c>
      <c r="AD162" s="1">
        <f t="shared" si="12"/>
        <v>0</v>
      </c>
      <c r="AE162" s="1">
        <f t="shared" si="13"/>
        <v>0</v>
      </c>
      <c r="AF162" s="1">
        <f t="shared" si="14"/>
        <v>0</v>
      </c>
    </row>
    <row r="163" spans="1:32" x14ac:dyDescent="0.2">
      <c r="A163" t="s">
        <v>163</v>
      </c>
      <c r="B163" t="s">
        <v>68</v>
      </c>
      <c r="C163" t="s">
        <v>116</v>
      </c>
      <c r="D163" t="s">
        <v>1</v>
      </c>
      <c r="E163" t="s">
        <v>5</v>
      </c>
      <c r="F163">
        <v>202203</v>
      </c>
      <c r="G163" s="1">
        <v>0</v>
      </c>
      <c r="H163" s="1">
        <v>0</v>
      </c>
      <c r="I163" s="1">
        <v>0</v>
      </c>
      <c r="J163" s="1">
        <v>0</v>
      </c>
      <c r="K163" s="8">
        <v>0</v>
      </c>
      <c r="L163" s="8">
        <v>0</v>
      </c>
      <c r="M163" s="8">
        <v>0</v>
      </c>
      <c r="N163" s="8">
        <v>0</v>
      </c>
      <c r="O163" s="1">
        <v>0</v>
      </c>
      <c r="P163" s="1">
        <v>0</v>
      </c>
      <c r="Q163" s="1">
        <v>0</v>
      </c>
      <c r="R163" s="1">
        <v>0</v>
      </c>
      <c r="S163" s="29">
        <v>0</v>
      </c>
      <c r="T163" s="8">
        <f t="shared" si="10"/>
        <v>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f t="shared" si="11"/>
        <v>0</v>
      </c>
      <c r="AD163" s="1">
        <f t="shared" si="12"/>
        <v>0</v>
      </c>
      <c r="AE163" s="1">
        <f t="shared" si="13"/>
        <v>0</v>
      </c>
      <c r="AF163" s="1">
        <f t="shared" si="14"/>
        <v>0</v>
      </c>
    </row>
    <row r="164" spans="1:32" x14ac:dyDescent="0.2">
      <c r="A164" t="s">
        <v>163</v>
      </c>
      <c r="B164" t="s">
        <v>68</v>
      </c>
      <c r="C164" t="s">
        <v>116</v>
      </c>
      <c r="D164" t="s">
        <v>1</v>
      </c>
      <c r="E164" t="s">
        <v>5</v>
      </c>
      <c r="F164">
        <v>202206</v>
      </c>
      <c r="G164" s="1">
        <v>0</v>
      </c>
      <c r="H164" s="1">
        <v>0</v>
      </c>
      <c r="I164" s="1">
        <v>0</v>
      </c>
      <c r="J164" s="1">
        <v>0</v>
      </c>
      <c r="K164" s="8">
        <v>0</v>
      </c>
      <c r="L164" s="8">
        <v>0</v>
      </c>
      <c r="M164" s="8">
        <v>0</v>
      </c>
      <c r="N164" s="8">
        <v>0</v>
      </c>
      <c r="O164" s="1">
        <v>0</v>
      </c>
      <c r="P164" s="1">
        <v>0</v>
      </c>
      <c r="Q164" s="1">
        <v>0</v>
      </c>
      <c r="R164" s="1">
        <v>0</v>
      </c>
      <c r="S164" s="29">
        <v>0</v>
      </c>
      <c r="T164" s="8">
        <f t="shared" si="10"/>
        <v>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f t="shared" si="11"/>
        <v>0</v>
      </c>
      <c r="AD164" s="1">
        <f t="shared" si="12"/>
        <v>0</v>
      </c>
      <c r="AE164" s="1">
        <f t="shared" si="13"/>
        <v>0</v>
      </c>
      <c r="AF164" s="1">
        <f t="shared" si="14"/>
        <v>0</v>
      </c>
    </row>
    <row r="165" spans="1:32" x14ac:dyDescent="0.2">
      <c r="A165" t="s">
        <v>163</v>
      </c>
      <c r="B165" t="s">
        <v>68</v>
      </c>
      <c r="C165" t="s">
        <v>116</v>
      </c>
      <c r="D165" t="s">
        <v>1</v>
      </c>
      <c r="E165" t="s">
        <v>5</v>
      </c>
      <c r="F165">
        <v>202209</v>
      </c>
      <c r="G165" s="1">
        <v>0</v>
      </c>
      <c r="H165" s="1">
        <v>0</v>
      </c>
      <c r="I165" s="1">
        <v>0</v>
      </c>
      <c r="J165" s="1">
        <v>0</v>
      </c>
      <c r="K165" s="8">
        <v>0</v>
      </c>
      <c r="L165" s="8">
        <v>0</v>
      </c>
      <c r="M165" s="8">
        <v>0</v>
      </c>
      <c r="N165" s="8">
        <v>0</v>
      </c>
      <c r="O165" s="1">
        <v>0</v>
      </c>
      <c r="P165" s="1">
        <v>0</v>
      </c>
      <c r="Q165" s="1">
        <v>0</v>
      </c>
      <c r="R165" s="1">
        <v>0</v>
      </c>
      <c r="S165" s="29">
        <v>0</v>
      </c>
      <c r="T165" s="8">
        <f t="shared" si="10"/>
        <v>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f t="shared" si="11"/>
        <v>0</v>
      </c>
      <c r="AD165" s="1">
        <f t="shared" si="12"/>
        <v>0</v>
      </c>
      <c r="AE165" s="1">
        <f t="shared" si="13"/>
        <v>0</v>
      </c>
      <c r="AF165" s="1">
        <f t="shared" si="14"/>
        <v>0</v>
      </c>
    </row>
    <row r="166" spans="1:32" x14ac:dyDescent="0.2">
      <c r="A166" t="s">
        <v>163</v>
      </c>
      <c r="B166" t="s">
        <v>68</v>
      </c>
      <c r="C166" t="s">
        <v>116</v>
      </c>
      <c r="D166" t="s">
        <v>1</v>
      </c>
      <c r="E166" t="s">
        <v>5</v>
      </c>
      <c r="F166">
        <v>202212</v>
      </c>
      <c r="G166" s="1">
        <v>0</v>
      </c>
      <c r="H166" s="1">
        <v>0</v>
      </c>
      <c r="I166" s="1">
        <v>0</v>
      </c>
      <c r="J166" s="1">
        <v>0</v>
      </c>
      <c r="K166" s="8">
        <v>0</v>
      </c>
      <c r="L166" s="8">
        <v>0</v>
      </c>
      <c r="M166" s="8">
        <v>0</v>
      </c>
      <c r="N166" s="8">
        <v>0</v>
      </c>
      <c r="O166" s="1">
        <v>0</v>
      </c>
      <c r="P166" s="1">
        <v>0</v>
      </c>
      <c r="Q166" s="1">
        <v>0</v>
      </c>
      <c r="R166" s="1">
        <v>0</v>
      </c>
      <c r="S166" s="29">
        <v>0</v>
      </c>
      <c r="T166" s="8">
        <f t="shared" si="10"/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f t="shared" si="11"/>
        <v>0</v>
      </c>
      <c r="AD166" s="1">
        <f t="shared" si="12"/>
        <v>0</v>
      </c>
      <c r="AE166" s="1">
        <f t="shared" si="13"/>
        <v>0</v>
      </c>
      <c r="AF166" s="1">
        <f t="shared" si="14"/>
        <v>0</v>
      </c>
    </row>
    <row r="167" spans="1:32" x14ac:dyDescent="0.2">
      <c r="A167" t="s">
        <v>163</v>
      </c>
      <c r="B167" t="s">
        <v>68</v>
      </c>
      <c r="C167" t="s">
        <v>116</v>
      </c>
      <c r="D167" t="s">
        <v>1</v>
      </c>
      <c r="E167" t="s">
        <v>5</v>
      </c>
      <c r="F167">
        <v>202303</v>
      </c>
      <c r="G167" s="1">
        <v>0</v>
      </c>
      <c r="H167" s="1">
        <v>0</v>
      </c>
      <c r="I167" s="1">
        <v>0</v>
      </c>
      <c r="J167" s="1">
        <v>0</v>
      </c>
      <c r="K167" s="8">
        <v>0</v>
      </c>
      <c r="L167" s="8">
        <v>0</v>
      </c>
      <c r="M167" s="8">
        <v>0</v>
      </c>
      <c r="N167" s="8">
        <v>0</v>
      </c>
      <c r="O167" s="1">
        <v>0</v>
      </c>
      <c r="P167" s="1">
        <v>0</v>
      </c>
      <c r="Q167" s="1">
        <v>0</v>
      </c>
      <c r="R167" s="1">
        <v>0</v>
      </c>
      <c r="S167" s="29">
        <v>0</v>
      </c>
      <c r="T167" s="8">
        <f t="shared" si="10"/>
        <v>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f t="shared" si="11"/>
        <v>0</v>
      </c>
      <c r="AD167" s="1">
        <f t="shared" si="12"/>
        <v>0</v>
      </c>
      <c r="AE167" s="1">
        <f t="shared" si="13"/>
        <v>0</v>
      </c>
      <c r="AF167" s="1">
        <f t="shared" si="14"/>
        <v>0</v>
      </c>
    </row>
    <row r="168" spans="1:32" x14ac:dyDescent="0.2">
      <c r="A168" t="s">
        <v>163</v>
      </c>
      <c r="B168" t="s">
        <v>68</v>
      </c>
      <c r="C168" t="s">
        <v>116</v>
      </c>
      <c r="D168" t="s">
        <v>1</v>
      </c>
      <c r="E168" t="s">
        <v>5</v>
      </c>
      <c r="F168">
        <v>202306</v>
      </c>
      <c r="G168" s="1">
        <v>0</v>
      </c>
      <c r="H168" s="1">
        <v>0</v>
      </c>
      <c r="I168" s="1">
        <v>0</v>
      </c>
      <c r="J168" s="1">
        <v>0</v>
      </c>
      <c r="K168" s="8">
        <v>0</v>
      </c>
      <c r="L168" s="8">
        <v>0</v>
      </c>
      <c r="M168" s="8">
        <v>0</v>
      </c>
      <c r="N168" s="8">
        <v>0</v>
      </c>
      <c r="O168" s="1">
        <v>0</v>
      </c>
      <c r="P168" s="1">
        <v>0</v>
      </c>
      <c r="Q168" s="1">
        <v>0</v>
      </c>
      <c r="R168" s="1">
        <v>0</v>
      </c>
      <c r="S168" s="29">
        <v>0</v>
      </c>
      <c r="T168" s="8">
        <f t="shared" si="10"/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f t="shared" si="11"/>
        <v>0</v>
      </c>
      <c r="AD168" s="1">
        <f t="shared" si="12"/>
        <v>0</v>
      </c>
      <c r="AE168" s="1">
        <f t="shared" si="13"/>
        <v>0</v>
      </c>
      <c r="AF168" s="1">
        <f t="shared" si="14"/>
        <v>0</v>
      </c>
    </row>
    <row r="169" spans="1:32" x14ac:dyDescent="0.2">
      <c r="A169" t="s">
        <v>163</v>
      </c>
      <c r="B169" t="s">
        <v>68</v>
      </c>
      <c r="C169" t="s">
        <v>116</v>
      </c>
      <c r="D169" t="s">
        <v>1</v>
      </c>
      <c r="E169" t="s">
        <v>5</v>
      </c>
      <c r="F169">
        <v>202309</v>
      </c>
      <c r="G169" s="1">
        <v>0</v>
      </c>
      <c r="H169" s="1">
        <v>0</v>
      </c>
      <c r="I169" s="1">
        <v>0</v>
      </c>
      <c r="J169" s="1">
        <v>0</v>
      </c>
      <c r="K169" s="8">
        <v>0</v>
      </c>
      <c r="L169" s="8">
        <v>0</v>
      </c>
      <c r="M169" s="8">
        <v>0</v>
      </c>
      <c r="N169" s="8">
        <v>0</v>
      </c>
      <c r="O169" s="1">
        <v>0</v>
      </c>
      <c r="P169" s="1">
        <v>0</v>
      </c>
      <c r="Q169" s="1">
        <v>0</v>
      </c>
      <c r="R169" s="1">
        <v>0</v>
      </c>
      <c r="S169" s="29">
        <v>0</v>
      </c>
      <c r="T169" s="8">
        <f t="shared" si="10"/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f t="shared" si="11"/>
        <v>0</v>
      </c>
      <c r="AD169" s="1">
        <f t="shared" si="12"/>
        <v>0</v>
      </c>
      <c r="AE169" s="1">
        <f t="shared" si="13"/>
        <v>0</v>
      </c>
      <c r="AF169" s="1">
        <f t="shared" si="14"/>
        <v>0</v>
      </c>
    </row>
    <row r="170" spans="1:32" x14ac:dyDescent="0.2">
      <c r="A170" t="s">
        <v>163</v>
      </c>
      <c r="B170" t="s">
        <v>68</v>
      </c>
      <c r="C170" t="s">
        <v>116</v>
      </c>
      <c r="D170" t="s">
        <v>1</v>
      </c>
      <c r="E170" t="s">
        <v>5</v>
      </c>
      <c r="F170">
        <v>202312</v>
      </c>
      <c r="G170" s="1">
        <v>0</v>
      </c>
      <c r="H170" s="1">
        <v>0</v>
      </c>
      <c r="I170" s="1">
        <v>0</v>
      </c>
      <c r="J170" s="1">
        <v>0</v>
      </c>
      <c r="K170" s="8">
        <v>0</v>
      </c>
      <c r="L170" s="8">
        <v>0</v>
      </c>
      <c r="M170" s="8">
        <v>0</v>
      </c>
      <c r="N170" s="8">
        <v>0</v>
      </c>
      <c r="O170" s="1">
        <v>0</v>
      </c>
      <c r="P170" s="1">
        <v>0</v>
      </c>
      <c r="Q170" s="1">
        <v>0</v>
      </c>
      <c r="R170" s="1">
        <v>0</v>
      </c>
      <c r="S170" s="29">
        <v>0</v>
      </c>
      <c r="T170" s="8">
        <f t="shared" si="10"/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f t="shared" si="11"/>
        <v>0</v>
      </c>
      <c r="AD170" s="1">
        <f t="shared" si="12"/>
        <v>0</v>
      </c>
      <c r="AE170" s="1">
        <f t="shared" si="13"/>
        <v>0</v>
      </c>
      <c r="AF170" s="1">
        <f t="shared" si="14"/>
        <v>0</v>
      </c>
    </row>
    <row r="171" spans="1:32" x14ac:dyDescent="0.2">
      <c r="A171" t="s">
        <v>163</v>
      </c>
      <c r="B171" t="s">
        <v>68</v>
      </c>
      <c r="C171" t="s">
        <v>116</v>
      </c>
      <c r="D171" t="s">
        <v>1</v>
      </c>
      <c r="E171" t="s">
        <v>5</v>
      </c>
      <c r="F171">
        <v>202403</v>
      </c>
      <c r="G171" s="1">
        <v>0</v>
      </c>
      <c r="H171" s="1">
        <v>0</v>
      </c>
      <c r="I171" s="1">
        <v>0</v>
      </c>
      <c r="J171" s="1">
        <v>0</v>
      </c>
      <c r="K171" s="8">
        <v>0</v>
      </c>
      <c r="L171" s="8">
        <v>0</v>
      </c>
      <c r="M171" s="8">
        <v>0</v>
      </c>
      <c r="N171" s="8">
        <v>0</v>
      </c>
      <c r="O171" s="1">
        <v>0</v>
      </c>
      <c r="P171" s="1">
        <v>0</v>
      </c>
      <c r="Q171" s="1">
        <v>0</v>
      </c>
      <c r="R171" s="1">
        <v>0</v>
      </c>
      <c r="S171" s="29">
        <v>0</v>
      </c>
      <c r="T171" s="8">
        <f t="shared" si="10"/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f t="shared" si="11"/>
        <v>0</v>
      </c>
      <c r="AD171" s="1">
        <f t="shared" si="12"/>
        <v>0</v>
      </c>
      <c r="AE171" s="1">
        <f t="shared" si="13"/>
        <v>0</v>
      </c>
      <c r="AF171" s="1">
        <f t="shared" si="14"/>
        <v>0</v>
      </c>
    </row>
    <row r="172" spans="1:32" x14ac:dyDescent="0.2">
      <c r="A172" t="s">
        <v>163</v>
      </c>
      <c r="B172" t="s">
        <v>68</v>
      </c>
      <c r="C172" t="s">
        <v>116</v>
      </c>
      <c r="D172" t="s">
        <v>1</v>
      </c>
      <c r="E172" t="s">
        <v>8</v>
      </c>
      <c r="F172">
        <v>202404</v>
      </c>
      <c r="G172" s="1">
        <v>0</v>
      </c>
      <c r="H172" s="1">
        <v>0</v>
      </c>
      <c r="I172" s="1">
        <v>0</v>
      </c>
      <c r="J172" s="1">
        <v>0</v>
      </c>
      <c r="K172" s="8">
        <v>0</v>
      </c>
      <c r="L172" s="8">
        <v>0</v>
      </c>
      <c r="M172" s="8">
        <v>0</v>
      </c>
      <c r="N172" s="8">
        <v>0</v>
      </c>
      <c r="O172" s="1">
        <v>0</v>
      </c>
      <c r="P172" s="1">
        <v>0</v>
      </c>
      <c r="Q172" s="1">
        <v>0</v>
      </c>
      <c r="R172" s="1">
        <v>0</v>
      </c>
      <c r="S172" s="29">
        <v>0</v>
      </c>
      <c r="T172" s="8">
        <f t="shared" si="10"/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f t="shared" si="11"/>
        <v>0</v>
      </c>
      <c r="AD172" s="1">
        <f t="shared" si="12"/>
        <v>0</v>
      </c>
      <c r="AE172" s="1">
        <f t="shared" si="13"/>
        <v>0</v>
      </c>
      <c r="AF172" s="1">
        <f t="shared" si="14"/>
        <v>0</v>
      </c>
    </row>
    <row r="173" spans="1:32" x14ac:dyDescent="0.2">
      <c r="A173" t="s">
        <v>163</v>
      </c>
      <c r="B173" t="s">
        <v>68</v>
      </c>
      <c r="C173" t="s">
        <v>116</v>
      </c>
      <c r="D173" t="s">
        <v>1</v>
      </c>
      <c r="E173" t="s">
        <v>8</v>
      </c>
      <c r="F173">
        <v>202405</v>
      </c>
      <c r="G173" s="1">
        <v>0</v>
      </c>
      <c r="H173" s="1">
        <v>0</v>
      </c>
      <c r="I173" s="1">
        <v>0</v>
      </c>
      <c r="J173" s="1">
        <v>0</v>
      </c>
      <c r="K173" s="8">
        <v>0</v>
      </c>
      <c r="L173" s="8">
        <v>0</v>
      </c>
      <c r="M173" s="8">
        <v>0</v>
      </c>
      <c r="N173" s="8">
        <v>0</v>
      </c>
      <c r="O173" s="1">
        <v>0</v>
      </c>
      <c r="P173" s="1">
        <v>0</v>
      </c>
      <c r="Q173" s="1">
        <v>0</v>
      </c>
      <c r="R173" s="1">
        <v>0</v>
      </c>
      <c r="S173" s="29">
        <v>0</v>
      </c>
      <c r="T173" s="8">
        <f t="shared" si="10"/>
        <v>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f t="shared" si="11"/>
        <v>0</v>
      </c>
      <c r="AD173" s="1">
        <f t="shared" si="12"/>
        <v>0</v>
      </c>
      <c r="AE173" s="1">
        <f t="shared" si="13"/>
        <v>0</v>
      </c>
      <c r="AF173" s="1">
        <f t="shared" si="14"/>
        <v>0</v>
      </c>
    </row>
    <row r="174" spans="1:32" x14ac:dyDescent="0.2">
      <c r="A174" t="s">
        <v>164</v>
      </c>
      <c r="B174" t="s">
        <v>69</v>
      </c>
      <c r="C174" t="s">
        <v>113</v>
      </c>
      <c r="D174" t="s">
        <v>1</v>
      </c>
      <c r="E174" t="s">
        <v>5</v>
      </c>
      <c r="F174">
        <v>201403</v>
      </c>
      <c r="G174" s="1">
        <v>0</v>
      </c>
      <c r="H174" s="1">
        <v>-1.1641532182693481E-10</v>
      </c>
      <c r="I174" s="1">
        <v>0</v>
      </c>
      <c r="J174" s="1">
        <v>-1.1641532182693481E-10</v>
      </c>
      <c r="K174" s="8">
        <v>0</v>
      </c>
      <c r="L174" s="8">
        <v>0</v>
      </c>
      <c r="M174" s="8">
        <v>0</v>
      </c>
      <c r="N174" s="8">
        <v>72.264592933947782</v>
      </c>
      <c r="O174" s="1">
        <v>0</v>
      </c>
      <c r="P174" s="1">
        <v>0</v>
      </c>
      <c r="Q174" s="1">
        <v>0</v>
      </c>
      <c r="R174" s="1">
        <v>0</v>
      </c>
      <c r="S174" s="29">
        <v>0</v>
      </c>
      <c r="T174" s="8">
        <f t="shared" si="10"/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-1.1641532182693481E-10</v>
      </c>
      <c r="AB174" s="1">
        <v>-1.1641532182693481E-10</v>
      </c>
      <c r="AC174" s="1">
        <f t="shared" si="11"/>
        <v>1.1641532182693481E-10</v>
      </c>
      <c r="AD174" s="1">
        <f t="shared" si="12"/>
        <v>1.1641532182693481E-10</v>
      </c>
      <c r="AE174" s="1">
        <f t="shared" si="13"/>
        <v>1.1641532182693481E-10</v>
      </c>
      <c r="AF174" s="1">
        <f t="shared" si="14"/>
        <v>1.1641532182693481E-10</v>
      </c>
    </row>
    <row r="175" spans="1:32" x14ac:dyDescent="0.2">
      <c r="A175" t="s">
        <v>164</v>
      </c>
      <c r="B175" t="s">
        <v>69</v>
      </c>
      <c r="C175" t="s">
        <v>113</v>
      </c>
      <c r="D175" t="s">
        <v>1</v>
      </c>
      <c r="E175" t="s">
        <v>5</v>
      </c>
      <c r="F175">
        <v>201406</v>
      </c>
      <c r="G175" s="1">
        <v>0</v>
      </c>
      <c r="H175" s="1">
        <v>-2.3283064365386963E-10</v>
      </c>
      <c r="I175" s="1">
        <v>0</v>
      </c>
      <c r="J175" s="1">
        <v>-2.3283064365386963E-10</v>
      </c>
      <c r="K175" s="8">
        <v>0</v>
      </c>
      <c r="L175" s="8">
        <v>0</v>
      </c>
      <c r="M175" s="8">
        <v>0</v>
      </c>
      <c r="N175" s="8">
        <v>119.76845878136201</v>
      </c>
      <c r="O175" s="1">
        <v>0</v>
      </c>
      <c r="P175" s="1">
        <v>0</v>
      </c>
      <c r="Q175" s="1">
        <v>0</v>
      </c>
      <c r="R175" s="1">
        <v>0</v>
      </c>
      <c r="S175" s="29">
        <v>0</v>
      </c>
      <c r="T175" s="8">
        <f t="shared" si="10"/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-2.3283064365386963E-10</v>
      </c>
      <c r="AB175" s="1">
        <v>-2.3283064365386963E-10</v>
      </c>
      <c r="AC175" s="1">
        <f t="shared" si="11"/>
        <v>2.3283064365386963E-10</v>
      </c>
      <c r="AD175" s="1">
        <f t="shared" si="12"/>
        <v>2.3283064365386963E-10</v>
      </c>
      <c r="AE175" s="1">
        <f t="shared" si="13"/>
        <v>2.3283064365386963E-10</v>
      </c>
      <c r="AF175" s="1">
        <f t="shared" si="14"/>
        <v>2.3283064365386963E-10</v>
      </c>
    </row>
    <row r="176" spans="1:32" x14ac:dyDescent="0.2">
      <c r="A176" t="s">
        <v>164</v>
      </c>
      <c r="B176" t="s">
        <v>69</v>
      </c>
      <c r="C176" t="s">
        <v>113</v>
      </c>
      <c r="D176" t="s">
        <v>1</v>
      </c>
      <c r="E176" t="s">
        <v>5</v>
      </c>
      <c r="F176">
        <v>201409</v>
      </c>
      <c r="G176" s="1">
        <v>0</v>
      </c>
      <c r="H176" s="1">
        <v>0</v>
      </c>
      <c r="I176" s="1">
        <v>0</v>
      </c>
      <c r="J176" s="1">
        <v>0</v>
      </c>
      <c r="K176" s="8">
        <v>0</v>
      </c>
      <c r="L176" s="8">
        <v>0</v>
      </c>
      <c r="M176" s="8">
        <v>0</v>
      </c>
      <c r="N176" s="8">
        <v>150.37491039426524</v>
      </c>
      <c r="O176" s="1">
        <v>0</v>
      </c>
      <c r="P176" s="1">
        <v>0</v>
      </c>
      <c r="Q176" s="1">
        <v>0</v>
      </c>
      <c r="R176" s="1">
        <v>0</v>
      </c>
      <c r="S176" s="29">
        <v>0</v>
      </c>
      <c r="T176" s="8">
        <f t="shared" si="10"/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f t="shared" si="11"/>
        <v>0</v>
      </c>
      <c r="AD176" s="1">
        <f t="shared" si="12"/>
        <v>0</v>
      </c>
      <c r="AE176" s="1">
        <f t="shared" si="13"/>
        <v>0</v>
      </c>
      <c r="AF176" s="1">
        <f t="shared" si="14"/>
        <v>0</v>
      </c>
    </row>
    <row r="177" spans="1:32" x14ac:dyDescent="0.2">
      <c r="A177" t="s">
        <v>164</v>
      </c>
      <c r="B177" t="s">
        <v>69</v>
      </c>
      <c r="C177" t="s">
        <v>113</v>
      </c>
      <c r="D177" t="s">
        <v>1</v>
      </c>
      <c r="E177" t="s">
        <v>5</v>
      </c>
      <c r="F177">
        <v>201412</v>
      </c>
      <c r="G177" s="1">
        <v>0</v>
      </c>
      <c r="H177" s="1">
        <v>-1.4551915228366852E-11</v>
      </c>
      <c r="I177" s="1">
        <v>0</v>
      </c>
      <c r="J177" s="1">
        <v>-1.4551915228366852E-11</v>
      </c>
      <c r="K177" s="8">
        <v>0</v>
      </c>
      <c r="L177" s="8">
        <v>0</v>
      </c>
      <c r="M177" s="8">
        <v>0</v>
      </c>
      <c r="N177" s="8">
        <v>277.83870967741944</v>
      </c>
      <c r="O177" s="1">
        <v>0</v>
      </c>
      <c r="P177" s="1">
        <v>0</v>
      </c>
      <c r="Q177" s="1">
        <v>0</v>
      </c>
      <c r="R177" s="1">
        <v>0</v>
      </c>
      <c r="S177" s="29">
        <v>0</v>
      </c>
      <c r="T177" s="8">
        <f t="shared" si="10"/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-1.4551915228366852E-11</v>
      </c>
      <c r="AB177" s="1">
        <v>-1.4551915228366852E-11</v>
      </c>
      <c r="AC177" s="1">
        <f t="shared" si="11"/>
        <v>1.4551915228366852E-11</v>
      </c>
      <c r="AD177" s="1">
        <f t="shared" si="12"/>
        <v>1.4551915228366852E-11</v>
      </c>
      <c r="AE177" s="1">
        <f t="shared" si="13"/>
        <v>1.4551915228366852E-11</v>
      </c>
      <c r="AF177" s="1">
        <f t="shared" si="14"/>
        <v>1.4551915228366852E-11</v>
      </c>
    </row>
    <row r="178" spans="1:32" x14ac:dyDescent="0.2">
      <c r="A178" t="s">
        <v>164</v>
      </c>
      <c r="B178" t="s">
        <v>69</v>
      </c>
      <c r="C178" t="s">
        <v>113</v>
      </c>
      <c r="D178" t="s">
        <v>1</v>
      </c>
      <c r="E178" t="s">
        <v>5</v>
      </c>
      <c r="F178">
        <v>201503</v>
      </c>
      <c r="G178" s="1">
        <v>0</v>
      </c>
      <c r="H178" s="1">
        <v>-5.8207660913467407E-11</v>
      </c>
      <c r="I178" s="1">
        <v>0</v>
      </c>
      <c r="J178" s="1">
        <v>-5.8207660913467407E-11</v>
      </c>
      <c r="K178" s="8">
        <v>0</v>
      </c>
      <c r="L178" s="8">
        <v>0</v>
      </c>
      <c r="M178" s="8">
        <v>0</v>
      </c>
      <c r="N178" s="8">
        <v>157.93855606758834</v>
      </c>
      <c r="O178" s="1">
        <v>0</v>
      </c>
      <c r="P178" s="1">
        <v>0</v>
      </c>
      <c r="Q178" s="1">
        <v>0</v>
      </c>
      <c r="R178" s="1">
        <v>0</v>
      </c>
      <c r="S178" s="29">
        <v>0</v>
      </c>
      <c r="T178" s="8">
        <f t="shared" si="10"/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-5.8207660913467407E-11</v>
      </c>
      <c r="AB178" s="1">
        <v>-5.8207660913467407E-11</v>
      </c>
      <c r="AC178" s="1">
        <f t="shared" si="11"/>
        <v>5.8207660913467407E-11</v>
      </c>
      <c r="AD178" s="1">
        <f t="shared" si="12"/>
        <v>5.8207660913467407E-11</v>
      </c>
      <c r="AE178" s="1">
        <f t="shared" si="13"/>
        <v>5.8207660913467407E-11</v>
      </c>
      <c r="AF178" s="1">
        <f t="shared" si="14"/>
        <v>5.8207660913467407E-11</v>
      </c>
    </row>
    <row r="179" spans="1:32" x14ac:dyDescent="0.2">
      <c r="A179" t="s">
        <v>164</v>
      </c>
      <c r="B179" t="s">
        <v>69</v>
      </c>
      <c r="C179" t="s">
        <v>113</v>
      </c>
      <c r="D179" t="s">
        <v>1</v>
      </c>
      <c r="E179" t="s">
        <v>5</v>
      </c>
      <c r="F179">
        <v>201506</v>
      </c>
      <c r="G179" s="1">
        <v>0</v>
      </c>
      <c r="H179" s="1">
        <v>0</v>
      </c>
      <c r="I179" s="1">
        <v>0</v>
      </c>
      <c r="J179" s="1">
        <v>0</v>
      </c>
      <c r="K179" s="8">
        <v>0</v>
      </c>
      <c r="L179" s="8">
        <v>0</v>
      </c>
      <c r="M179" s="8">
        <v>0</v>
      </c>
      <c r="N179" s="8">
        <v>101.61577060931899</v>
      </c>
      <c r="O179" s="1">
        <v>0</v>
      </c>
      <c r="P179" s="1">
        <v>0</v>
      </c>
      <c r="Q179" s="1">
        <v>0</v>
      </c>
      <c r="R179" s="1">
        <v>0</v>
      </c>
      <c r="S179" s="29">
        <v>0</v>
      </c>
      <c r="T179" s="8">
        <f t="shared" si="10"/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f t="shared" si="11"/>
        <v>0</v>
      </c>
      <c r="AD179" s="1">
        <f t="shared" si="12"/>
        <v>0</v>
      </c>
      <c r="AE179" s="1">
        <f t="shared" si="13"/>
        <v>0</v>
      </c>
      <c r="AF179" s="1">
        <f t="shared" si="14"/>
        <v>0</v>
      </c>
    </row>
    <row r="180" spans="1:32" x14ac:dyDescent="0.2">
      <c r="A180" t="s">
        <v>164</v>
      </c>
      <c r="B180" t="s">
        <v>69</v>
      </c>
      <c r="C180" t="s">
        <v>113</v>
      </c>
      <c r="D180" t="s">
        <v>1</v>
      </c>
      <c r="E180" t="s">
        <v>5</v>
      </c>
      <c r="F180">
        <v>201509</v>
      </c>
      <c r="G180" s="1">
        <v>20000000</v>
      </c>
      <c r="H180" s="1">
        <v>20000000</v>
      </c>
      <c r="I180" s="1">
        <v>20000000</v>
      </c>
      <c r="J180" s="1">
        <v>20000000</v>
      </c>
      <c r="K180" s="8">
        <v>1</v>
      </c>
      <c r="L180" s="8">
        <v>1</v>
      </c>
      <c r="M180" s="8">
        <v>0</v>
      </c>
      <c r="N180" s="8">
        <v>390.02795698924746</v>
      </c>
      <c r="O180" s="1">
        <v>0</v>
      </c>
      <c r="P180" s="1">
        <v>0</v>
      </c>
      <c r="Q180" s="1">
        <v>0</v>
      </c>
      <c r="R180" s="1">
        <v>0</v>
      </c>
      <c r="S180" s="29">
        <v>0</v>
      </c>
      <c r="T180" s="8">
        <f t="shared" si="10"/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f t="shared" si="11"/>
        <v>-20000000</v>
      </c>
      <c r="AD180" s="1">
        <f t="shared" si="12"/>
        <v>-20000000</v>
      </c>
      <c r="AE180" s="1">
        <f t="shared" si="13"/>
        <v>-20000000</v>
      </c>
      <c r="AF180" s="1">
        <f t="shared" si="14"/>
        <v>-20000000</v>
      </c>
    </row>
    <row r="181" spans="1:32" x14ac:dyDescent="0.2">
      <c r="A181" t="s">
        <v>164</v>
      </c>
      <c r="B181" t="s">
        <v>69</v>
      </c>
      <c r="C181" t="s">
        <v>113</v>
      </c>
      <c r="D181" t="s">
        <v>1</v>
      </c>
      <c r="E181" t="s">
        <v>5</v>
      </c>
      <c r="F181">
        <v>201512</v>
      </c>
      <c r="G181" s="1">
        <v>0</v>
      </c>
      <c r="H181" s="1">
        <v>-9.0949470177292824E-12</v>
      </c>
      <c r="I181" s="1">
        <v>0</v>
      </c>
      <c r="J181" s="1">
        <v>-9.0949470177292824E-12</v>
      </c>
      <c r="K181" s="8">
        <v>0</v>
      </c>
      <c r="L181" s="8">
        <v>0</v>
      </c>
      <c r="M181" s="8">
        <v>0</v>
      </c>
      <c r="N181" s="8">
        <v>1299.8609318996412</v>
      </c>
      <c r="O181" s="1">
        <v>0</v>
      </c>
      <c r="P181" s="1">
        <v>0</v>
      </c>
      <c r="Q181" s="1">
        <v>0</v>
      </c>
      <c r="R181" s="1">
        <v>0</v>
      </c>
      <c r="S181" s="29">
        <v>0</v>
      </c>
      <c r="T181" s="8">
        <f t="shared" si="10"/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-9.0949470177292824E-12</v>
      </c>
      <c r="AB181" s="1">
        <v>-9.0949470177292824E-12</v>
      </c>
      <c r="AC181" s="1">
        <f t="shared" si="11"/>
        <v>9.0949470177292824E-12</v>
      </c>
      <c r="AD181" s="1">
        <f t="shared" si="12"/>
        <v>9.0949470177292824E-12</v>
      </c>
      <c r="AE181" s="1">
        <f t="shared" si="13"/>
        <v>9.0949470177292824E-12</v>
      </c>
      <c r="AF181" s="1">
        <f t="shared" si="14"/>
        <v>9.0949470177292824E-12</v>
      </c>
    </row>
    <row r="182" spans="1:32" x14ac:dyDescent="0.2">
      <c r="A182" t="s">
        <v>164</v>
      </c>
      <c r="B182" t="s">
        <v>69</v>
      </c>
      <c r="C182" t="s">
        <v>113</v>
      </c>
      <c r="D182" t="s">
        <v>1</v>
      </c>
      <c r="E182" t="s">
        <v>5</v>
      </c>
      <c r="F182">
        <v>201603</v>
      </c>
      <c r="G182" s="1">
        <v>0</v>
      </c>
      <c r="H182" s="1">
        <v>0</v>
      </c>
      <c r="I182" s="1">
        <v>0</v>
      </c>
      <c r="J182" s="1">
        <v>0</v>
      </c>
      <c r="K182" s="8">
        <v>0</v>
      </c>
      <c r="L182" s="8">
        <v>0</v>
      </c>
      <c r="M182" s="8">
        <v>0</v>
      </c>
      <c r="N182" s="8">
        <v>9567.4034111976271</v>
      </c>
      <c r="O182" s="1">
        <v>0</v>
      </c>
      <c r="P182" s="1">
        <v>0</v>
      </c>
      <c r="Q182" s="1">
        <v>0</v>
      </c>
      <c r="R182" s="1">
        <v>0</v>
      </c>
      <c r="S182" s="29">
        <v>0</v>
      </c>
      <c r="T182" s="8">
        <f t="shared" si="10"/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f t="shared" si="11"/>
        <v>0</v>
      </c>
      <c r="AD182" s="1">
        <f t="shared" si="12"/>
        <v>0</v>
      </c>
      <c r="AE182" s="1">
        <f t="shared" si="13"/>
        <v>0</v>
      </c>
      <c r="AF182" s="1">
        <f t="shared" si="14"/>
        <v>0</v>
      </c>
    </row>
    <row r="183" spans="1:32" x14ac:dyDescent="0.2">
      <c r="A183" t="s">
        <v>164</v>
      </c>
      <c r="B183" t="s">
        <v>69</v>
      </c>
      <c r="C183" t="s">
        <v>113</v>
      </c>
      <c r="D183" t="s">
        <v>1</v>
      </c>
      <c r="E183" t="s">
        <v>5</v>
      </c>
      <c r="F183">
        <v>201606</v>
      </c>
      <c r="G183" s="1">
        <v>0</v>
      </c>
      <c r="H183" s="1">
        <v>0</v>
      </c>
      <c r="I183" s="1">
        <v>0</v>
      </c>
      <c r="J183" s="1">
        <v>0</v>
      </c>
      <c r="K183" s="8">
        <v>0</v>
      </c>
      <c r="L183" s="8">
        <v>0</v>
      </c>
      <c r="M183" s="8">
        <v>0</v>
      </c>
      <c r="N183" s="8">
        <v>1701.6666666666663</v>
      </c>
      <c r="O183" s="1">
        <v>0</v>
      </c>
      <c r="P183" s="1">
        <v>0</v>
      </c>
      <c r="Q183" s="1">
        <v>0</v>
      </c>
      <c r="R183" s="1">
        <v>0</v>
      </c>
      <c r="S183" s="29">
        <v>0</v>
      </c>
      <c r="T183" s="8">
        <f t="shared" si="10"/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f t="shared" si="11"/>
        <v>0</v>
      </c>
      <c r="AD183" s="1">
        <f t="shared" si="12"/>
        <v>0</v>
      </c>
      <c r="AE183" s="1">
        <f t="shared" si="13"/>
        <v>0</v>
      </c>
      <c r="AF183" s="1">
        <f t="shared" si="14"/>
        <v>0</v>
      </c>
    </row>
    <row r="184" spans="1:32" x14ac:dyDescent="0.2">
      <c r="A184" t="s">
        <v>164</v>
      </c>
      <c r="B184" t="s">
        <v>69</v>
      </c>
      <c r="C184" t="s">
        <v>113</v>
      </c>
      <c r="D184" t="s">
        <v>1</v>
      </c>
      <c r="E184" t="s">
        <v>5</v>
      </c>
      <c r="F184">
        <v>201609</v>
      </c>
      <c r="G184" s="1">
        <v>0</v>
      </c>
      <c r="H184" s="1">
        <v>0</v>
      </c>
      <c r="I184" s="1">
        <v>0</v>
      </c>
      <c r="J184" s="1">
        <v>0</v>
      </c>
      <c r="K184" s="8">
        <v>0</v>
      </c>
      <c r="L184" s="8">
        <v>0</v>
      </c>
      <c r="M184" s="8">
        <v>0</v>
      </c>
      <c r="N184" s="8">
        <v>1111.5448028673834</v>
      </c>
      <c r="O184" s="1">
        <v>0</v>
      </c>
      <c r="P184" s="1">
        <v>0</v>
      </c>
      <c r="Q184" s="1">
        <v>0</v>
      </c>
      <c r="R184" s="1">
        <v>0</v>
      </c>
      <c r="S184" s="29">
        <v>0</v>
      </c>
      <c r="T184" s="8">
        <f t="shared" si="10"/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f t="shared" si="11"/>
        <v>0</v>
      </c>
      <c r="AD184" s="1">
        <f t="shared" si="12"/>
        <v>0</v>
      </c>
      <c r="AE184" s="1">
        <f t="shared" si="13"/>
        <v>0</v>
      </c>
      <c r="AF184" s="1">
        <f t="shared" si="14"/>
        <v>0</v>
      </c>
    </row>
    <row r="185" spans="1:32" x14ac:dyDescent="0.2">
      <c r="A185" t="s">
        <v>164</v>
      </c>
      <c r="B185" t="s">
        <v>69</v>
      </c>
      <c r="C185" t="s">
        <v>113</v>
      </c>
      <c r="D185" t="s">
        <v>1</v>
      </c>
      <c r="E185" t="s">
        <v>5</v>
      </c>
      <c r="F185">
        <v>201612</v>
      </c>
      <c r="G185" s="1">
        <v>0</v>
      </c>
      <c r="H185" s="1">
        <v>0</v>
      </c>
      <c r="I185" s="1">
        <v>0</v>
      </c>
      <c r="J185" s="1">
        <v>0</v>
      </c>
      <c r="K185" s="8">
        <v>0</v>
      </c>
      <c r="L185" s="8">
        <v>0</v>
      </c>
      <c r="M185" s="8">
        <v>0</v>
      </c>
      <c r="N185" s="8">
        <v>351.74874551971328</v>
      </c>
      <c r="O185" s="1">
        <v>0</v>
      </c>
      <c r="P185" s="1">
        <v>0</v>
      </c>
      <c r="Q185" s="1">
        <v>0</v>
      </c>
      <c r="R185" s="1">
        <v>0</v>
      </c>
      <c r="S185" s="29">
        <v>0</v>
      </c>
      <c r="T185" s="8">
        <f t="shared" si="10"/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f t="shared" si="11"/>
        <v>0</v>
      </c>
      <c r="AD185" s="1">
        <f t="shared" si="12"/>
        <v>0</v>
      </c>
      <c r="AE185" s="1">
        <f t="shared" si="13"/>
        <v>0</v>
      </c>
      <c r="AF185" s="1">
        <f t="shared" si="14"/>
        <v>0</v>
      </c>
    </row>
    <row r="186" spans="1:32" x14ac:dyDescent="0.2">
      <c r="A186" t="s">
        <v>164</v>
      </c>
      <c r="B186" t="s">
        <v>69</v>
      </c>
      <c r="C186" t="s">
        <v>113</v>
      </c>
      <c r="D186" t="s">
        <v>1</v>
      </c>
      <c r="E186" t="s">
        <v>5</v>
      </c>
      <c r="F186">
        <v>201703</v>
      </c>
      <c r="G186" s="1">
        <v>2834655</v>
      </c>
      <c r="H186" s="1">
        <v>2834655</v>
      </c>
      <c r="I186" s="1">
        <v>2834655</v>
      </c>
      <c r="J186" s="1">
        <v>2834655</v>
      </c>
      <c r="K186" s="8">
        <v>3</v>
      </c>
      <c r="L186" s="8">
        <v>3</v>
      </c>
      <c r="M186" s="8">
        <v>0</v>
      </c>
      <c r="N186" s="8">
        <v>3242.2569124423972</v>
      </c>
      <c r="O186" s="1">
        <v>0</v>
      </c>
      <c r="P186" s="1">
        <v>0</v>
      </c>
      <c r="Q186" s="1">
        <v>0</v>
      </c>
      <c r="R186" s="1">
        <v>0</v>
      </c>
      <c r="S186" s="29">
        <v>0</v>
      </c>
      <c r="T186" s="8">
        <f t="shared" si="10"/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f t="shared" si="11"/>
        <v>-2834655</v>
      </c>
      <c r="AD186" s="1">
        <f t="shared" si="12"/>
        <v>-2834655</v>
      </c>
      <c r="AE186" s="1">
        <f t="shared" si="13"/>
        <v>-2834655</v>
      </c>
      <c r="AF186" s="1">
        <f t="shared" si="14"/>
        <v>-2834655</v>
      </c>
    </row>
    <row r="187" spans="1:32" x14ac:dyDescent="0.2">
      <c r="A187" t="s">
        <v>164</v>
      </c>
      <c r="B187" t="s">
        <v>69</v>
      </c>
      <c r="C187" t="s">
        <v>113</v>
      </c>
      <c r="D187" t="s">
        <v>1</v>
      </c>
      <c r="E187" t="s">
        <v>5</v>
      </c>
      <c r="F187">
        <v>201706</v>
      </c>
      <c r="G187" s="1">
        <v>7641327</v>
      </c>
      <c r="H187" s="1">
        <v>7641327</v>
      </c>
      <c r="I187" s="1">
        <v>7641327</v>
      </c>
      <c r="J187" s="1">
        <v>7641327</v>
      </c>
      <c r="K187" s="8">
        <v>7</v>
      </c>
      <c r="L187" s="8">
        <v>7</v>
      </c>
      <c r="M187" s="8">
        <v>0</v>
      </c>
      <c r="N187" s="8">
        <v>34141.469175627237</v>
      </c>
      <c r="O187" s="1">
        <v>0</v>
      </c>
      <c r="P187" s="1">
        <v>0</v>
      </c>
      <c r="Q187" s="1">
        <v>0</v>
      </c>
      <c r="R187" s="1">
        <v>0</v>
      </c>
      <c r="S187" s="29">
        <v>0</v>
      </c>
      <c r="T187" s="8">
        <f t="shared" si="10"/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f t="shared" si="11"/>
        <v>-7641327</v>
      </c>
      <c r="AD187" s="1">
        <f t="shared" si="12"/>
        <v>-7641327</v>
      </c>
      <c r="AE187" s="1">
        <f t="shared" si="13"/>
        <v>-7641327</v>
      </c>
      <c r="AF187" s="1">
        <f t="shared" si="14"/>
        <v>-7641327</v>
      </c>
    </row>
    <row r="188" spans="1:32" x14ac:dyDescent="0.2">
      <c r="A188" t="s">
        <v>164</v>
      </c>
      <c r="B188" t="s">
        <v>69</v>
      </c>
      <c r="C188" t="s">
        <v>113</v>
      </c>
      <c r="D188" t="s">
        <v>1</v>
      </c>
      <c r="E188" t="s">
        <v>5</v>
      </c>
      <c r="F188">
        <v>201709</v>
      </c>
      <c r="G188" s="1">
        <v>2801240</v>
      </c>
      <c r="H188" s="1">
        <v>2801239.9999999977</v>
      </c>
      <c r="I188" s="1">
        <v>2801240</v>
      </c>
      <c r="J188" s="1">
        <v>2801239.9999999977</v>
      </c>
      <c r="K188" s="8">
        <v>22</v>
      </c>
      <c r="L188" s="8">
        <v>22</v>
      </c>
      <c r="M188" s="8">
        <v>0</v>
      </c>
      <c r="N188" s="8">
        <v>82078.352688172061</v>
      </c>
      <c r="O188" s="1">
        <v>0</v>
      </c>
      <c r="P188" s="1">
        <v>0</v>
      </c>
      <c r="Q188" s="1">
        <v>0</v>
      </c>
      <c r="R188" s="1">
        <v>0</v>
      </c>
      <c r="S188" s="29">
        <v>0</v>
      </c>
      <c r="T188" s="8">
        <f t="shared" si="10"/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-2.3283064365386963E-9</v>
      </c>
      <c r="AB188" s="1">
        <v>-2.3283064365386963E-9</v>
      </c>
      <c r="AC188" s="1">
        <f t="shared" si="11"/>
        <v>-2801239.9999999977</v>
      </c>
      <c r="AD188" s="1">
        <f t="shared" si="12"/>
        <v>-2801239.9999999977</v>
      </c>
      <c r="AE188" s="1">
        <f t="shared" si="13"/>
        <v>-2801239.9999999977</v>
      </c>
      <c r="AF188" s="1">
        <f t="shared" si="14"/>
        <v>-2801239.9999999977</v>
      </c>
    </row>
    <row r="189" spans="1:32" x14ac:dyDescent="0.2">
      <c r="A189" t="s">
        <v>164</v>
      </c>
      <c r="B189" t="s">
        <v>69</v>
      </c>
      <c r="C189" t="s">
        <v>113</v>
      </c>
      <c r="D189" t="s">
        <v>1</v>
      </c>
      <c r="E189" t="s">
        <v>5</v>
      </c>
      <c r="F189">
        <v>201712</v>
      </c>
      <c r="G189" s="1">
        <v>114029473</v>
      </c>
      <c r="H189" s="1">
        <v>114029473</v>
      </c>
      <c r="I189" s="1">
        <v>114029473</v>
      </c>
      <c r="J189" s="1">
        <v>114029473</v>
      </c>
      <c r="K189" s="8">
        <v>14</v>
      </c>
      <c r="L189" s="8">
        <v>14</v>
      </c>
      <c r="M189" s="8">
        <v>0</v>
      </c>
      <c r="N189" s="8">
        <v>132928.4670250896</v>
      </c>
      <c r="O189" s="1">
        <v>0</v>
      </c>
      <c r="P189" s="1">
        <v>0</v>
      </c>
      <c r="Q189" s="1">
        <v>0</v>
      </c>
      <c r="R189" s="1">
        <v>0</v>
      </c>
      <c r="S189" s="29">
        <v>0</v>
      </c>
      <c r="T189" s="8">
        <f t="shared" si="10"/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f t="shared" si="11"/>
        <v>-114029473</v>
      </c>
      <c r="AD189" s="1">
        <f t="shared" si="12"/>
        <v>-114029473</v>
      </c>
      <c r="AE189" s="1">
        <f t="shared" si="13"/>
        <v>-114029473</v>
      </c>
      <c r="AF189" s="1">
        <f t="shared" si="14"/>
        <v>-114029473</v>
      </c>
    </row>
    <row r="190" spans="1:32" x14ac:dyDescent="0.2">
      <c r="A190" t="s">
        <v>164</v>
      </c>
      <c r="B190" t="s">
        <v>69</v>
      </c>
      <c r="C190" t="s">
        <v>113</v>
      </c>
      <c r="D190" t="s">
        <v>1</v>
      </c>
      <c r="E190" t="s">
        <v>5</v>
      </c>
      <c r="F190">
        <v>201803</v>
      </c>
      <c r="G190" s="1">
        <v>422792608</v>
      </c>
      <c r="H190" s="1">
        <v>422792607.99999982</v>
      </c>
      <c r="I190" s="1">
        <v>422792608</v>
      </c>
      <c r="J190" s="1">
        <v>422792607.99999982</v>
      </c>
      <c r="K190" s="8">
        <v>34</v>
      </c>
      <c r="L190" s="8">
        <v>34</v>
      </c>
      <c r="M190" s="8">
        <v>0</v>
      </c>
      <c r="N190" s="8">
        <v>178210.76958525341</v>
      </c>
      <c r="O190" s="1">
        <v>0</v>
      </c>
      <c r="P190" s="1">
        <v>0</v>
      </c>
      <c r="Q190" s="1">
        <v>0</v>
      </c>
      <c r="R190" s="1">
        <v>0</v>
      </c>
      <c r="S190" s="29">
        <v>0</v>
      </c>
      <c r="T190" s="8">
        <f t="shared" si="10"/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-1.7881393432617188E-7</v>
      </c>
      <c r="AB190" s="1">
        <v>-1.7881393432617188E-7</v>
      </c>
      <c r="AC190" s="1">
        <f t="shared" si="11"/>
        <v>-422792607.99999982</v>
      </c>
      <c r="AD190" s="1">
        <f t="shared" si="12"/>
        <v>-422792607.99999982</v>
      </c>
      <c r="AE190" s="1">
        <f t="shared" si="13"/>
        <v>-422792607.99999982</v>
      </c>
      <c r="AF190" s="1">
        <f t="shared" si="14"/>
        <v>-422792607.99999982</v>
      </c>
    </row>
    <row r="191" spans="1:32" x14ac:dyDescent="0.2">
      <c r="A191" t="s">
        <v>164</v>
      </c>
      <c r="B191" t="s">
        <v>69</v>
      </c>
      <c r="C191" t="s">
        <v>113</v>
      </c>
      <c r="D191" t="s">
        <v>1</v>
      </c>
      <c r="E191" t="s">
        <v>5</v>
      </c>
      <c r="F191">
        <v>201806</v>
      </c>
      <c r="G191" s="1">
        <v>992286495</v>
      </c>
      <c r="H191" s="1">
        <v>1010379195.0000002</v>
      </c>
      <c r="I191" s="1">
        <v>992286495</v>
      </c>
      <c r="J191" s="1">
        <v>1010379195.0000002</v>
      </c>
      <c r="K191" s="8">
        <v>40</v>
      </c>
      <c r="L191" s="8">
        <v>40</v>
      </c>
      <c r="M191" s="8">
        <v>0</v>
      </c>
      <c r="N191" s="8">
        <v>194699.79318996414</v>
      </c>
      <c r="O191" s="1">
        <v>0</v>
      </c>
      <c r="P191" s="1">
        <v>0</v>
      </c>
      <c r="Q191" s="1">
        <v>0</v>
      </c>
      <c r="R191" s="1">
        <v>0</v>
      </c>
      <c r="S191" s="29">
        <v>0</v>
      </c>
      <c r="T191" s="8">
        <f t="shared" si="10"/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18092700.000000238</v>
      </c>
      <c r="AB191" s="1">
        <v>18092700.000000238</v>
      </c>
      <c r="AC191" s="1">
        <f t="shared" si="11"/>
        <v>-1010379195.0000002</v>
      </c>
      <c r="AD191" s="1">
        <f t="shared" si="12"/>
        <v>-1010379195.0000002</v>
      </c>
      <c r="AE191" s="1">
        <f t="shared" si="13"/>
        <v>-1010379195.0000002</v>
      </c>
      <c r="AF191" s="1">
        <f t="shared" si="14"/>
        <v>-1010379195.0000002</v>
      </c>
    </row>
    <row r="192" spans="1:32" x14ac:dyDescent="0.2">
      <c r="A192" t="s">
        <v>164</v>
      </c>
      <c r="B192" t="s">
        <v>69</v>
      </c>
      <c r="C192" t="s">
        <v>113</v>
      </c>
      <c r="D192" t="s">
        <v>1</v>
      </c>
      <c r="E192" t="s">
        <v>5</v>
      </c>
      <c r="F192">
        <v>201809</v>
      </c>
      <c r="G192" s="1">
        <v>672116218</v>
      </c>
      <c r="H192" s="1">
        <v>672116218</v>
      </c>
      <c r="I192" s="1">
        <v>672116218</v>
      </c>
      <c r="J192" s="1">
        <v>672116218</v>
      </c>
      <c r="K192" s="8">
        <v>65</v>
      </c>
      <c r="L192" s="8">
        <v>65</v>
      </c>
      <c r="M192" s="8">
        <v>0</v>
      </c>
      <c r="N192" s="8">
        <v>195193.77383512538</v>
      </c>
      <c r="O192" s="1">
        <v>0</v>
      </c>
      <c r="P192" s="1">
        <v>0</v>
      </c>
      <c r="Q192" s="1">
        <v>0</v>
      </c>
      <c r="R192" s="1">
        <v>0</v>
      </c>
      <c r="S192" s="29">
        <v>0</v>
      </c>
      <c r="T192" s="8">
        <f t="shared" si="10"/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f t="shared" si="11"/>
        <v>-672116218</v>
      </c>
      <c r="AD192" s="1">
        <f t="shared" si="12"/>
        <v>-672116218</v>
      </c>
      <c r="AE192" s="1">
        <f t="shared" si="13"/>
        <v>-672116218</v>
      </c>
      <c r="AF192" s="1">
        <f t="shared" si="14"/>
        <v>-672116218</v>
      </c>
    </row>
    <row r="193" spans="1:32" x14ac:dyDescent="0.2">
      <c r="A193" t="s">
        <v>164</v>
      </c>
      <c r="B193" t="s">
        <v>69</v>
      </c>
      <c r="C193" t="s">
        <v>113</v>
      </c>
      <c r="D193" t="s">
        <v>1</v>
      </c>
      <c r="E193" t="s">
        <v>5</v>
      </c>
      <c r="F193">
        <v>201812</v>
      </c>
      <c r="G193" s="1">
        <v>905224458</v>
      </c>
      <c r="H193" s="1">
        <v>905224457.99999952</v>
      </c>
      <c r="I193" s="1">
        <v>905224458</v>
      </c>
      <c r="J193" s="1">
        <v>905224457.99999952</v>
      </c>
      <c r="K193" s="8">
        <v>59</v>
      </c>
      <c r="L193" s="8">
        <v>59</v>
      </c>
      <c r="M193" s="8">
        <v>0</v>
      </c>
      <c r="N193" s="8">
        <v>191362.82150537628</v>
      </c>
      <c r="O193" s="1">
        <v>0</v>
      </c>
      <c r="P193" s="1">
        <v>0</v>
      </c>
      <c r="Q193" s="1">
        <v>0</v>
      </c>
      <c r="R193" s="1">
        <v>0</v>
      </c>
      <c r="S193" s="29">
        <v>0</v>
      </c>
      <c r="T193" s="8">
        <f t="shared" si="10"/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-4.76837158203125E-7</v>
      </c>
      <c r="AB193" s="1">
        <v>-4.76837158203125E-7</v>
      </c>
      <c r="AC193" s="1">
        <f t="shared" si="11"/>
        <v>-905224457.99999952</v>
      </c>
      <c r="AD193" s="1">
        <f t="shared" si="12"/>
        <v>-905224457.99999952</v>
      </c>
      <c r="AE193" s="1">
        <f t="shared" si="13"/>
        <v>-905224457.99999952</v>
      </c>
      <c r="AF193" s="1">
        <f t="shared" si="14"/>
        <v>-905224457.99999952</v>
      </c>
    </row>
    <row r="194" spans="1:32" x14ac:dyDescent="0.2">
      <c r="A194" t="s">
        <v>164</v>
      </c>
      <c r="B194" t="s">
        <v>69</v>
      </c>
      <c r="C194" t="s">
        <v>113</v>
      </c>
      <c r="D194" t="s">
        <v>1</v>
      </c>
      <c r="E194" t="s">
        <v>5</v>
      </c>
      <c r="F194">
        <v>201903</v>
      </c>
      <c r="G194" s="1">
        <v>1096631773</v>
      </c>
      <c r="H194" s="1">
        <v>1096631773.0000002</v>
      </c>
      <c r="I194" s="1">
        <v>1096631773</v>
      </c>
      <c r="J194" s="1">
        <v>1096631773.0000002</v>
      </c>
      <c r="K194" s="8">
        <v>60</v>
      </c>
      <c r="L194" s="8">
        <v>60</v>
      </c>
      <c r="M194" s="8">
        <v>0</v>
      </c>
      <c r="N194" s="8">
        <v>187139.20852534563</v>
      </c>
      <c r="O194" s="1">
        <v>0</v>
      </c>
      <c r="P194" s="1">
        <v>0</v>
      </c>
      <c r="Q194" s="1">
        <v>0</v>
      </c>
      <c r="R194" s="1">
        <v>0</v>
      </c>
      <c r="S194" s="29">
        <v>0</v>
      </c>
      <c r="T194" s="8">
        <f t="shared" ref="T194:T257" si="15">$S194 * $N194</f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2.384185791015625E-7</v>
      </c>
      <c r="AB194" s="1">
        <v>2.384185791015625E-7</v>
      </c>
      <c r="AC194" s="1">
        <f t="shared" ref="AC194:AC257" si="16">$W194 - $H194</f>
        <v>-1096631773.0000002</v>
      </c>
      <c r="AD194" s="1">
        <f t="shared" ref="AD194:AD257" si="17">$X194 - $H194</f>
        <v>-1096631773.0000002</v>
      </c>
      <c r="AE194" s="1">
        <f t="shared" ref="AE194:AE257" si="18">$Y194 - $J194</f>
        <v>-1096631773.0000002</v>
      </c>
      <c r="AF194" s="1">
        <f t="shared" ref="AF194:AF257" si="19">$Z194 - $J194</f>
        <v>-1096631773.0000002</v>
      </c>
    </row>
    <row r="195" spans="1:32" x14ac:dyDescent="0.2">
      <c r="A195" t="s">
        <v>164</v>
      </c>
      <c r="B195" t="s">
        <v>69</v>
      </c>
      <c r="C195" t="s">
        <v>113</v>
      </c>
      <c r="D195" t="s">
        <v>1</v>
      </c>
      <c r="E195" t="s">
        <v>5</v>
      </c>
      <c r="F195">
        <v>201906</v>
      </c>
      <c r="G195" s="1">
        <v>1073232504</v>
      </c>
      <c r="H195" s="1">
        <v>1184050291.5000002</v>
      </c>
      <c r="I195" s="1">
        <v>1073232504</v>
      </c>
      <c r="J195" s="1">
        <v>1184050291.5000002</v>
      </c>
      <c r="K195" s="8">
        <v>64</v>
      </c>
      <c r="L195" s="8">
        <v>65</v>
      </c>
      <c r="M195" s="8">
        <v>0</v>
      </c>
      <c r="N195" s="8">
        <v>184835.96523297485</v>
      </c>
      <c r="O195" s="1">
        <v>0</v>
      </c>
      <c r="P195" s="1">
        <v>0</v>
      </c>
      <c r="Q195" s="1">
        <v>0</v>
      </c>
      <c r="R195" s="1">
        <v>0</v>
      </c>
      <c r="S195" s="29">
        <v>0</v>
      </c>
      <c r="T195" s="8">
        <f t="shared" si="15"/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110817787.50000024</v>
      </c>
      <c r="AB195" s="1">
        <v>110817787.50000024</v>
      </c>
      <c r="AC195" s="1">
        <f t="shared" si="16"/>
        <v>-1184050291.5000002</v>
      </c>
      <c r="AD195" s="1">
        <f t="shared" si="17"/>
        <v>-1184050291.5000002</v>
      </c>
      <c r="AE195" s="1">
        <f t="shared" si="18"/>
        <v>-1184050291.5000002</v>
      </c>
      <c r="AF195" s="1">
        <f t="shared" si="19"/>
        <v>-1184050291.5000002</v>
      </c>
    </row>
    <row r="196" spans="1:32" x14ac:dyDescent="0.2">
      <c r="A196" t="s">
        <v>164</v>
      </c>
      <c r="B196" t="s">
        <v>69</v>
      </c>
      <c r="C196" t="s">
        <v>113</v>
      </c>
      <c r="D196" t="s">
        <v>1</v>
      </c>
      <c r="E196" t="s">
        <v>5</v>
      </c>
      <c r="F196">
        <v>201909</v>
      </c>
      <c r="G196" s="1">
        <v>527894928</v>
      </c>
      <c r="H196" s="1">
        <v>852204341.06000078</v>
      </c>
      <c r="I196" s="1">
        <v>527894928</v>
      </c>
      <c r="J196" s="1">
        <v>852204341.06000078</v>
      </c>
      <c r="K196" s="8">
        <v>62</v>
      </c>
      <c r="L196" s="8">
        <v>62</v>
      </c>
      <c r="M196" s="8">
        <v>0</v>
      </c>
      <c r="N196" s="8">
        <v>180599.68136200716</v>
      </c>
      <c r="O196" s="1">
        <v>0</v>
      </c>
      <c r="P196" s="1">
        <v>0</v>
      </c>
      <c r="Q196" s="1">
        <v>0</v>
      </c>
      <c r="R196" s="1">
        <v>0</v>
      </c>
      <c r="S196" s="29">
        <v>0</v>
      </c>
      <c r="T196" s="8">
        <f t="shared" si="15"/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324309413.06000078</v>
      </c>
      <c r="AB196" s="1">
        <v>324309413.06000078</v>
      </c>
      <c r="AC196" s="1">
        <f t="shared" si="16"/>
        <v>-852204341.06000078</v>
      </c>
      <c r="AD196" s="1">
        <f t="shared" si="17"/>
        <v>-852204341.06000078</v>
      </c>
      <c r="AE196" s="1">
        <f t="shared" si="18"/>
        <v>-852204341.06000078</v>
      </c>
      <c r="AF196" s="1">
        <f t="shared" si="19"/>
        <v>-852204341.06000078</v>
      </c>
    </row>
    <row r="197" spans="1:32" x14ac:dyDescent="0.2">
      <c r="A197" t="s">
        <v>164</v>
      </c>
      <c r="B197" t="s">
        <v>69</v>
      </c>
      <c r="C197" t="s">
        <v>113</v>
      </c>
      <c r="D197" t="s">
        <v>1</v>
      </c>
      <c r="E197" t="s">
        <v>5</v>
      </c>
      <c r="F197">
        <v>201912</v>
      </c>
      <c r="G197" s="1">
        <v>271141421</v>
      </c>
      <c r="H197" s="1">
        <v>271141421</v>
      </c>
      <c r="I197" s="1">
        <v>271141421</v>
      </c>
      <c r="J197" s="1">
        <v>271141421</v>
      </c>
      <c r="K197" s="8">
        <v>42</v>
      </c>
      <c r="L197" s="8">
        <v>42</v>
      </c>
      <c r="M197" s="8">
        <v>0</v>
      </c>
      <c r="N197" s="8">
        <v>128771.62831541216</v>
      </c>
      <c r="O197" s="1">
        <v>0</v>
      </c>
      <c r="P197" s="1">
        <v>0</v>
      </c>
      <c r="Q197" s="1">
        <v>0</v>
      </c>
      <c r="R197" s="1">
        <v>0</v>
      </c>
      <c r="S197" s="29">
        <v>0</v>
      </c>
      <c r="T197" s="8">
        <f t="shared" si="15"/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f t="shared" si="16"/>
        <v>-271141421</v>
      </c>
      <c r="AD197" s="1">
        <f t="shared" si="17"/>
        <v>-271141421</v>
      </c>
      <c r="AE197" s="1">
        <f t="shared" si="18"/>
        <v>-271141421</v>
      </c>
      <c r="AF197" s="1">
        <f t="shared" si="19"/>
        <v>-271141421</v>
      </c>
    </row>
    <row r="198" spans="1:32" x14ac:dyDescent="0.2">
      <c r="A198" t="s">
        <v>164</v>
      </c>
      <c r="B198" t="s">
        <v>69</v>
      </c>
      <c r="C198" t="s">
        <v>113</v>
      </c>
      <c r="D198" t="s">
        <v>1</v>
      </c>
      <c r="E198" t="s">
        <v>5</v>
      </c>
      <c r="F198">
        <v>202003</v>
      </c>
      <c r="G198" s="1">
        <v>57520286</v>
      </c>
      <c r="H198" s="1">
        <v>57520286</v>
      </c>
      <c r="I198" s="1">
        <v>57520286</v>
      </c>
      <c r="J198" s="1">
        <v>57520286</v>
      </c>
      <c r="K198" s="8">
        <v>47</v>
      </c>
      <c r="L198" s="8">
        <v>47</v>
      </c>
      <c r="M198" s="8">
        <v>0</v>
      </c>
      <c r="N198" s="8">
        <v>64786.297738227666</v>
      </c>
      <c r="O198" s="1">
        <v>0</v>
      </c>
      <c r="P198" s="1">
        <v>0</v>
      </c>
      <c r="Q198" s="1">
        <v>0</v>
      </c>
      <c r="R198" s="1">
        <v>0</v>
      </c>
      <c r="S198" s="29">
        <v>0</v>
      </c>
      <c r="T198" s="8">
        <f t="shared" si="15"/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f t="shared" si="16"/>
        <v>-57520286</v>
      </c>
      <c r="AD198" s="1">
        <f t="shared" si="17"/>
        <v>-57520286</v>
      </c>
      <c r="AE198" s="1">
        <f t="shared" si="18"/>
        <v>-57520286</v>
      </c>
      <c r="AF198" s="1">
        <f t="shared" si="19"/>
        <v>-57520286</v>
      </c>
    </row>
    <row r="199" spans="1:32" x14ac:dyDescent="0.2">
      <c r="A199" t="s">
        <v>164</v>
      </c>
      <c r="B199" t="s">
        <v>69</v>
      </c>
      <c r="C199" t="s">
        <v>113</v>
      </c>
      <c r="D199" t="s">
        <v>1</v>
      </c>
      <c r="E199" t="s">
        <v>5</v>
      </c>
      <c r="F199">
        <v>202006</v>
      </c>
      <c r="G199" s="1">
        <v>60154128</v>
      </c>
      <c r="H199" s="1">
        <v>60154128</v>
      </c>
      <c r="I199" s="1">
        <v>60154128</v>
      </c>
      <c r="J199" s="1">
        <v>60154128</v>
      </c>
      <c r="K199" s="8">
        <v>60</v>
      </c>
      <c r="L199" s="8">
        <v>60</v>
      </c>
      <c r="M199" s="8">
        <v>0</v>
      </c>
      <c r="N199" s="8">
        <v>62162.69175627239</v>
      </c>
      <c r="O199" s="1">
        <v>0</v>
      </c>
      <c r="P199" s="1">
        <v>0</v>
      </c>
      <c r="Q199" s="1">
        <v>0</v>
      </c>
      <c r="R199" s="1">
        <v>0</v>
      </c>
      <c r="S199" s="29">
        <v>0</v>
      </c>
      <c r="T199" s="8">
        <f t="shared" si="15"/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f t="shared" si="16"/>
        <v>-60154128</v>
      </c>
      <c r="AD199" s="1">
        <f t="shared" si="17"/>
        <v>-60154128</v>
      </c>
      <c r="AE199" s="1">
        <f t="shared" si="18"/>
        <v>-60154128</v>
      </c>
      <c r="AF199" s="1">
        <f t="shared" si="19"/>
        <v>-60154128</v>
      </c>
    </row>
    <row r="200" spans="1:32" x14ac:dyDescent="0.2">
      <c r="A200" t="s">
        <v>164</v>
      </c>
      <c r="B200" t="s">
        <v>69</v>
      </c>
      <c r="C200" t="s">
        <v>113</v>
      </c>
      <c r="D200" t="s">
        <v>1</v>
      </c>
      <c r="E200" t="s">
        <v>5</v>
      </c>
      <c r="F200">
        <v>202009</v>
      </c>
      <c r="G200" s="1">
        <v>65737505</v>
      </c>
      <c r="H200" s="1">
        <v>65737505</v>
      </c>
      <c r="I200" s="1">
        <v>65737505</v>
      </c>
      <c r="J200" s="1">
        <v>65737505</v>
      </c>
      <c r="K200" s="8">
        <v>18</v>
      </c>
      <c r="L200" s="8">
        <v>18</v>
      </c>
      <c r="M200" s="8">
        <v>0</v>
      </c>
      <c r="N200" s="8">
        <v>57719.45161290322</v>
      </c>
      <c r="O200" s="1">
        <v>0</v>
      </c>
      <c r="P200" s="1">
        <v>0</v>
      </c>
      <c r="Q200" s="1">
        <v>0</v>
      </c>
      <c r="R200" s="1">
        <v>0</v>
      </c>
      <c r="S200" s="29">
        <v>0</v>
      </c>
      <c r="T200" s="8">
        <f t="shared" si="15"/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f t="shared" si="16"/>
        <v>-65737505</v>
      </c>
      <c r="AD200" s="1">
        <f t="shared" si="17"/>
        <v>-65737505</v>
      </c>
      <c r="AE200" s="1">
        <f t="shared" si="18"/>
        <v>-65737505</v>
      </c>
      <c r="AF200" s="1">
        <f t="shared" si="19"/>
        <v>-65737505</v>
      </c>
    </row>
    <row r="201" spans="1:32" x14ac:dyDescent="0.2">
      <c r="A201" t="s">
        <v>164</v>
      </c>
      <c r="B201" t="s">
        <v>69</v>
      </c>
      <c r="C201" t="s">
        <v>113</v>
      </c>
      <c r="D201" t="s">
        <v>1</v>
      </c>
      <c r="E201" t="s">
        <v>5</v>
      </c>
      <c r="F201">
        <v>202012</v>
      </c>
      <c r="G201" s="1">
        <v>180008219.26420003</v>
      </c>
      <c r="H201" s="1">
        <v>179933064.31739995</v>
      </c>
      <c r="I201" s="1">
        <v>180008219.26420003</v>
      </c>
      <c r="J201" s="1">
        <v>179933064.31739995</v>
      </c>
      <c r="K201" s="8">
        <v>25</v>
      </c>
      <c r="L201" s="8">
        <v>25</v>
      </c>
      <c r="M201" s="8">
        <v>0</v>
      </c>
      <c r="N201" s="8">
        <v>52716.462365591397</v>
      </c>
      <c r="O201" s="1">
        <v>0</v>
      </c>
      <c r="P201" s="1">
        <v>0</v>
      </c>
      <c r="Q201" s="1">
        <v>0</v>
      </c>
      <c r="R201" s="1">
        <v>0</v>
      </c>
      <c r="S201" s="29">
        <v>0</v>
      </c>
      <c r="T201" s="8">
        <f t="shared" si="15"/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-75154.946800082922</v>
      </c>
      <c r="AB201" s="1">
        <v>-75154.946800082922</v>
      </c>
      <c r="AC201" s="1">
        <f t="shared" si="16"/>
        <v>-179933064.31739995</v>
      </c>
      <c r="AD201" s="1">
        <f t="shared" si="17"/>
        <v>-179933064.31739995</v>
      </c>
      <c r="AE201" s="1">
        <f t="shared" si="18"/>
        <v>-179933064.31739995</v>
      </c>
      <c r="AF201" s="1">
        <f t="shared" si="19"/>
        <v>-179933064.31739995</v>
      </c>
    </row>
    <row r="202" spans="1:32" x14ac:dyDescent="0.2">
      <c r="A202" t="s">
        <v>164</v>
      </c>
      <c r="B202" t="s">
        <v>69</v>
      </c>
      <c r="C202" t="s">
        <v>113</v>
      </c>
      <c r="D202" t="s">
        <v>1</v>
      </c>
      <c r="E202" t="s">
        <v>5</v>
      </c>
      <c r="F202">
        <v>202103</v>
      </c>
      <c r="G202" s="1">
        <v>337562342.54450005</v>
      </c>
      <c r="H202" s="1">
        <v>324293392.12849998</v>
      </c>
      <c r="I202" s="1">
        <v>337562342.54450005</v>
      </c>
      <c r="J202" s="1">
        <v>324293392.12849998</v>
      </c>
      <c r="K202" s="8">
        <v>55</v>
      </c>
      <c r="L202" s="8">
        <v>46</v>
      </c>
      <c r="M202" s="8">
        <v>0</v>
      </c>
      <c r="N202" s="8">
        <v>48373.669738863282</v>
      </c>
      <c r="O202" s="1">
        <v>0</v>
      </c>
      <c r="P202" s="1">
        <v>0</v>
      </c>
      <c r="Q202" s="1">
        <v>0</v>
      </c>
      <c r="R202" s="1">
        <v>0</v>
      </c>
      <c r="S202" s="29">
        <v>0</v>
      </c>
      <c r="T202" s="8">
        <f t="shared" si="15"/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-13268950.416000068</v>
      </c>
      <c r="AB202" s="1">
        <v>-13268950.416000068</v>
      </c>
      <c r="AC202" s="1">
        <f t="shared" si="16"/>
        <v>-324293392.12849998</v>
      </c>
      <c r="AD202" s="1">
        <f t="shared" si="17"/>
        <v>-324293392.12849998</v>
      </c>
      <c r="AE202" s="1">
        <f t="shared" si="18"/>
        <v>-324293392.12849998</v>
      </c>
      <c r="AF202" s="1">
        <f t="shared" si="19"/>
        <v>-324293392.12849998</v>
      </c>
    </row>
    <row r="203" spans="1:32" x14ac:dyDescent="0.2">
      <c r="A203" t="s">
        <v>164</v>
      </c>
      <c r="B203" t="s">
        <v>69</v>
      </c>
      <c r="C203" t="s">
        <v>113</v>
      </c>
      <c r="D203" t="s">
        <v>1</v>
      </c>
      <c r="E203" t="s">
        <v>5</v>
      </c>
      <c r="F203">
        <v>202106</v>
      </c>
      <c r="G203" s="1">
        <v>592033539.57190001</v>
      </c>
      <c r="H203" s="1">
        <v>587989929.91180003</v>
      </c>
      <c r="I203" s="1">
        <v>592033539.57190001</v>
      </c>
      <c r="J203" s="1">
        <v>587989929.91180003</v>
      </c>
      <c r="K203" s="8">
        <v>76</v>
      </c>
      <c r="L203" s="8">
        <v>73</v>
      </c>
      <c r="M203" s="8">
        <v>0</v>
      </c>
      <c r="N203" s="8">
        <v>45804.669534050168</v>
      </c>
      <c r="O203" s="1">
        <v>0</v>
      </c>
      <c r="P203" s="1">
        <v>0</v>
      </c>
      <c r="Q203" s="1">
        <v>0</v>
      </c>
      <c r="R203" s="1">
        <v>0</v>
      </c>
      <c r="S203" s="29">
        <v>0</v>
      </c>
      <c r="T203" s="8">
        <f t="shared" si="15"/>
        <v>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-4043609.6600999832</v>
      </c>
      <c r="AB203" s="1">
        <v>-4043609.6600999832</v>
      </c>
      <c r="AC203" s="1">
        <f t="shared" si="16"/>
        <v>-587989929.91180003</v>
      </c>
      <c r="AD203" s="1">
        <f t="shared" si="17"/>
        <v>-587989929.91180003</v>
      </c>
      <c r="AE203" s="1">
        <f t="shared" si="18"/>
        <v>-587989929.91180003</v>
      </c>
      <c r="AF203" s="1">
        <f t="shared" si="19"/>
        <v>-587989929.91180003</v>
      </c>
    </row>
    <row r="204" spans="1:32" x14ac:dyDescent="0.2">
      <c r="A204" t="s">
        <v>164</v>
      </c>
      <c r="B204" t="s">
        <v>69</v>
      </c>
      <c r="C204" t="s">
        <v>113</v>
      </c>
      <c r="D204" t="s">
        <v>1</v>
      </c>
      <c r="E204" t="s">
        <v>5</v>
      </c>
      <c r="F204">
        <v>202109</v>
      </c>
      <c r="G204" s="1">
        <v>904016156.37310004</v>
      </c>
      <c r="H204" s="1">
        <v>889593500.78740001</v>
      </c>
      <c r="I204" s="1">
        <v>904016156.37310004</v>
      </c>
      <c r="J204" s="1">
        <v>889593500.78740001</v>
      </c>
      <c r="K204" s="8">
        <v>117</v>
      </c>
      <c r="L204" s="8">
        <v>113</v>
      </c>
      <c r="M204" s="8">
        <v>0</v>
      </c>
      <c r="N204" s="8">
        <v>44577.468100358419</v>
      </c>
      <c r="O204" s="1">
        <v>0</v>
      </c>
      <c r="P204" s="1">
        <v>0</v>
      </c>
      <c r="Q204" s="1">
        <v>0</v>
      </c>
      <c r="R204" s="1">
        <v>0</v>
      </c>
      <c r="S204" s="29">
        <v>0</v>
      </c>
      <c r="T204" s="8">
        <f t="shared" si="15"/>
        <v>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-14422655.585700035</v>
      </c>
      <c r="AB204" s="1">
        <v>-14422655.585700035</v>
      </c>
      <c r="AC204" s="1">
        <f t="shared" si="16"/>
        <v>-889593500.78740001</v>
      </c>
      <c r="AD204" s="1">
        <f t="shared" si="17"/>
        <v>-889593500.78740001</v>
      </c>
      <c r="AE204" s="1">
        <f t="shared" si="18"/>
        <v>-889593500.78740001</v>
      </c>
      <c r="AF204" s="1">
        <f t="shared" si="19"/>
        <v>-889593500.78740001</v>
      </c>
    </row>
    <row r="205" spans="1:32" x14ac:dyDescent="0.2">
      <c r="A205" t="s">
        <v>164</v>
      </c>
      <c r="B205" t="s">
        <v>69</v>
      </c>
      <c r="C205" t="s">
        <v>113</v>
      </c>
      <c r="D205" t="s">
        <v>1</v>
      </c>
      <c r="E205" t="s">
        <v>5</v>
      </c>
      <c r="F205">
        <v>202112</v>
      </c>
      <c r="G205" s="1">
        <v>805671017.69330001</v>
      </c>
      <c r="H205" s="1">
        <v>802530221.18649983</v>
      </c>
      <c r="I205" s="1">
        <v>805671017.69330001</v>
      </c>
      <c r="J205" s="1">
        <v>802530221.18649983</v>
      </c>
      <c r="K205" s="8">
        <v>227</v>
      </c>
      <c r="L205" s="8">
        <v>226</v>
      </c>
      <c r="M205" s="8">
        <v>0</v>
      </c>
      <c r="N205" s="8">
        <v>42356.060215053774</v>
      </c>
      <c r="O205" s="1">
        <v>0</v>
      </c>
      <c r="P205" s="1">
        <v>0</v>
      </c>
      <c r="Q205" s="1">
        <v>0</v>
      </c>
      <c r="R205" s="1">
        <v>0</v>
      </c>
      <c r="S205" s="29">
        <v>0</v>
      </c>
      <c r="T205" s="8">
        <f t="shared" si="15"/>
        <v>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-3140796.5068001747</v>
      </c>
      <c r="AB205" s="1">
        <v>-3140796.5068001747</v>
      </c>
      <c r="AC205" s="1">
        <f t="shared" si="16"/>
        <v>-802530221.18649983</v>
      </c>
      <c r="AD205" s="1">
        <f t="shared" si="17"/>
        <v>-802530221.18649983</v>
      </c>
      <c r="AE205" s="1">
        <f t="shared" si="18"/>
        <v>-802530221.18649983</v>
      </c>
      <c r="AF205" s="1">
        <f t="shared" si="19"/>
        <v>-802530221.18649983</v>
      </c>
    </row>
    <row r="206" spans="1:32" x14ac:dyDescent="0.2">
      <c r="A206" t="s">
        <v>164</v>
      </c>
      <c r="B206" t="s">
        <v>69</v>
      </c>
      <c r="C206" t="s">
        <v>113</v>
      </c>
      <c r="D206" t="s">
        <v>1</v>
      </c>
      <c r="E206" t="s">
        <v>5</v>
      </c>
      <c r="F206">
        <v>202203</v>
      </c>
      <c r="G206" s="1">
        <v>765812447.57050025</v>
      </c>
      <c r="H206" s="1">
        <v>755902933.66300023</v>
      </c>
      <c r="I206" s="1">
        <v>765812447.57050025</v>
      </c>
      <c r="J206" s="1">
        <v>755902933.66300023</v>
      </c>
      <c r="K206" s="8">
        <v>181</v>
      </c>
      <c r="L206" s="8">
        <v>182</v>
      </c>
      <c r="M206" s="8">
        <v>0</v>
      </c>
      <c r="N206" s="8">
        <v>38289.126728110597</v>
      </c>
      <c r="O206" s="1">
        <v>0</v>
      </c>
      <c r="P206" s="1">
        <v>0</v>
      </c>
      <c r="Q206" s="1">
        <v>0</v>
      </c>
      <c r="R206" s="1">
        <v>0</v>
      </c>
      <c r="S206" s="29">
        <v>0</v>
      </c>
      <c r="T206" s="8">
        <f t="shared" si="15"/>
        <v>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-9909513.9075000286</v>
      </c>
      <c r="AB206" s="1">
        <v>-9909513.9075000286</v>
      </c>
      <c r="AC206" s="1">
        <f t="shared" si="16"/>
        <v>-755902933.66300023</v>
      </c>
      <c r="AD206" s="1">
        <f t="shared" si="17"/>
        <v>-755902933.66300023</v>
      </c>
      <c r="AE206" s="1">
        <f t="shared" si="18"/>
        <v>-755902933.66300023</v>
      </c>
      <c r="AF206" s="1">
        <f t="shared" si="19"/>
        <v>-755902933.66300023</v>
      </c>
    </row>
    <row r="207" spans="1:32" x14ac:dyDescent="0.2">
      <c r="A207" t="s">
        <v>164</v>
      </c>
      <c r="B207" t="s">
        <v>69</v>
      </c>
      <c r="C207" t="s">
        <v>113</v>
      </c>
      <c r="D207" t="s">
        <v>1</v>
      </c>
      <c r="E207" t="s">
        <v>5</v>
      </c>
      <c r="F207">
        <v>202206</v>
      </c>
      <c r="G207" s="1">
        <v>1387890979.2444999</v>
      </c>
      <c r="H207" s="1">
        <v>1376011063.1466</v>
      </c>
      <c r="I207" s="1">
        <v>1387890979.2444999</v>
      </c>
      <c r="J207" s="1">
        <v>1376011063.1466</v>
      </c>
      <c r="K207" s="8">
        <v>234</v>
      </c>
      <c r="L207" s="8">
        <v>241</v>
      </c>
      <c r="M207" s="8">
        <v>0</v>
      </c>
      <c r="N207" s="8">
        <v>35500.458064516133</v>
      </c>
      <c r="O207" s="1">
        <v>0</v>
      </c>
      <c r="P207" s="1">
        <v>0</v>
      </c>
      <c r="Q207" s="1">
        <v>0</v>
      </c>
      <c r="R207" s="1">
        <v>0</v>
      </c>
      <c r="S207" s="29">
        <v>0</v>
      </c>
      <c r="T207" s="8">
        <f t="shared" si="15"/>
        <v>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-11879916.097899914</v>
      </c>
      <c r="AB207" s="1">
        <v>-11879916.097899914</v>
      </c>
      <c r="AC207" s="1">
        <f t="shared" si="16"/>
        <v>-1376011063.1466</v>
      </c>
      <c r="AD207" s="1">
        <f t="shared" si="17"/>
        <v>-1376011063.1466</v>
      </c>
      <c r="AE207" s="1">
        <f t="shared" si="18"/>
        <v>-1376011063.1466</v>
      </c>
      <c r="AF207" s="1">
        <f t="shared" si="19"/>
        <v>-1376011063.1466</v>
      </c>
    </row>
    <row r="208" spans="1:32" x14ac:dyDescent="0.2">
      <c r="A208" t="s">
        <v>164</v>
      </c>
      <c r="B208" t="s">
        <v>69</v>
      </c>
      <c r="C208" t="s">
        <v>113</v>
      </c>
      <c r="D208" t="s">
        <v>1</v>
      </c>
      <c r="E208" t="s">
        <v>5</v>
      </c>
      <c r="F208">
        <v>202209</v>
      </c>
      <c r="G208" s="1">
        <v>1283525027.5325999</v>
      </c>
      <c r="H208" s="1">
        <v>1281418272.3576002</v>
      </c>
      <c r="I208" s="1">
        <v>1283525027.5325999</v>
      </c>
      <c r="J208" s="1">
        <v>1281418272.3576002</v>
      </c>
      <c r="K208" s="8">
        <v>223</v>
      </c>
      <c r="L208" s="8">
        <v>239</v>
      </c>
      <c r="M208" s="8">
        <v>0</v>
      </c>
      <c r="N208" s="8">
        <v>33258.246236559149</v>
      </c>
      <c r="O208" s="1">
        <v>0</v>
      </c>
      <c r="P208" s="1">
        <v>0</v>
      </c>
      <c r="Q208" s="1">
        <v>0</v>
      </c>
      <c r="R208" s="1">
        <v>0</v>
      </c>
      <c r="S208" s="29">
        <v>0</v>
      </c>
      <c r="T208" s="8">
        <f t="shared" si="15"/>
        <v>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-2106755.1749997139</v>
      </c>
      <c r="AB208" s="1">
        <v>-2106755.1749997139</v>
      </c>
      <c r="AC208" s="1">
        <f t="shared" si="16"/>
        <v>-1281418272.3576002</v>
      </c>
      <c r="AD208" s="1">
        <f t="shared" si="17"/>
        <v>-1281418272.3576002</v>
      </c>
      <c r="AE208" s="1">
        <f t="shared" si="18"/>
        <v>-1281418272.3576002</v>
      </c>
      <c r="AF208" s="1">
        <f t="shared" si="19"/>
        <v>-1281418272.3576002</v>
      </c>
    </row>
    <row r="209" spans="1:32" x14ac:dyDescent="0.2">
      <c r="A209" t="s">
        <v>164</v>
      </c>
      <c r="B209" t="s">
        <v>69</v>
      </c>
      <c r="C209" t="s">
        <v>113</v>
      </c>
      <c r="D209" t="s">
        <v>1</v>
      </c>
      <c r="E209" t="s">
        <v>5</v>
      </c>
      <c r="F209">
        <v>202212</v>
      </c>
      <c r="G209" s="1">
        <v>1579989852.9686999</v>
      </c>
      <c r="H209" s="1">
        <v>1642979422.9373999</v>
      </c>
      <c r="I209" s="1">
        <v>1579989852.9686999</v>
      </c>
      <c r="J209" s="1">
        <v>1642979422.9373999</v>
      </c>
      <c r="K209" s="8">
        <v>257</v>
      </c>
      <c r="L209" s="8">
        <v>293</v>
      </c>
      <c r="M209" s="8">
        <v>0</v>
      </c>
      <c r="N209" s="8">
        <v>31382.67634408602</v>
      </c>
      <c r="O209" s="1">
        <v>0</v>
      </c>
      <c r="P209" s="1">
        <v>0</v>
      </c>
      <c r="Q209" s="1">
        <v>0</v>
      </c>
      <c r="R209" s="1">
        <v>0</v>
      </c>
      <c r="S209" s="29">
        <v>0</v>
      </c>
      <c r="T209" s="8">
        <f t="shared" si="15"/>
        <v>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62989569.968699932</v>
      </c>
      <c r="AB209" s="1">
        <v>62989569.968699932</v>
      </c>
      <c r="AC209" s="1">
        <f t="shared" si="16"/>
        <v>-1642979422.9373999</v>
      </c>
      <c r="AD209" s="1">
        <f t="shared" si="17"/>
        <v>-1642979422.9373999</v>
      </c>
      <c r="AE209" s="1">
        <f t="shared" si="18"/>
        <v>-1642979422.9373999</v>
      </c>
      <c r="AF209" s="1">
        <f t="shared" si="19"/>
        <v>-1642979422.9373999</v>
      </c>
    </row>
    <row r="210" spans="1:32" x14ac:dyDescent="0.2">
      <c r="A210" t="s">
        <v>164</v>
      </c>
      <c r="B210" t="s">
        <v>69</v>
      </c>
      <c r="C210" t="s">
        <v>113</v>
      </c>
      <c r="D210" t="s">
        <v>1</v>
      </c>
      <c r="E210" t="s">
        <v>5</v>
      </c>
      <c r="F210">
        <v>202303</v>
      </c>
      <c r="G210" s="1">
        <v>1134128272.5232999</v>
      </c>
      <c r="H210" s="1">
        <v>1172988940.3904996</v>
      </c>
      <c r="I210" s="1">
        <v>1134128272.5232999</v>
      </c>
      <c r="J210" s="1">
        <v>1172988940.3904996</v>
      </c>
      <c r="K210" s="8">
        <v>189</v>
      </c>
      <c r="L210" s="8">
        <v>229</v>
      </c>
      <c r="M210" s="8">
        <v>0</v>
      </c>
      <c r="N210" s="8">
        <v>29531.924731182793</v>
      </c>
      <c r="O210" s="1">
        <v>0</v>
      </c>
      <c r="P210" s="1">
        <v>0</v>
      </c>
      <c r="Q210" s="1">
        <v>0</v>
      </c>
      <c r="R210" s="1">
        <v>0</v>
      </c>
      <c r="S210" s="29">
        <v>0</v>
      </c>
      <c r="T210" s="8">
        <f t="shared" si="15"/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38860667.867199659</v>
      </c>
      <c r="AB210" s="1">
        <v>38860667.867199659</v>
      </c>
      <c r="AC210" s="1">
        <f t="shared" si="16"/>
        <v>-1172988940.3904996</v>
      </c>
      <c r="AD210" s="1">
        <f t="shared" si="17"/>
        <v>-1172988940.3904996</v>
      </c>
      <c r="AE210" s="1">
        <f t="shared" si="18"/>
        <v>-1172988940.3904996</v>
      </c>
      <c r="AF210" s="1">
        <f t="shared" si="19"/>
        <v>-1172988940.3904996</v>
      </c>
    </row>
    <row r="211" spans="1:32" x14ac:dyDescent="0.2">
      <c r="A211" t="s">
        <v>164</v>
      </c>
      <c r="B211" t="s">
        <v>69</v>
      </c>
      <c r="C211" t="s">
        <v>113</v>
      </c>
      <c r="D211" t="s">
        <v>1</v>
      </c>
      <c r="E211" t="s">
        <v>5</v>
      </c>
      <c r="F211">
        <v>202306</v>
      </c>
      <c r="G211" s="1">
        <v>1060505042.2975</v>
      </c>
      <c r="H211" s="1">
        <v>1122594810.7641003</v>
      </c>
      <c r="I211" s="1">
        <v>1060505042.2975</v>
      </c>
      <c r="J211" s="1">
        <v>1122594810.7641003</v>
      </c>
      <c r="K211" s="8">
        <v>212</v>
      </c>
      <c r="L211" s="8">
        <v>238</v>
      </c>
      <c r="M211" s="8">
        <v>0</v>
      </c>
      <c r="N211" s="8">
        <v>25229.032974910398</v>
      </c>
      <c r="O211" s="1">
        <v>0</v>
      </c>
      <c r="P211" s="1">
        <v>0</v>
      </c>
      <c r="Q211" s="1">
        <v>0</v>
      </c>
      <c r="R211" s="1">
        <v>0</v>
      </c>
      <c r="S211" s="29">
        <v>0</v>
      </c>
      <c r="T211" s="8">
        <f t="shared" si="15"/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62089768.466600299</v>
      </c>
      <c r="AB211" s="1">
        <v>62089768.466600299</v>
      </c>
      <c r="AC211" s="1">
        <f t="shared" si="16"/>
        <v>-1122594810.7641003</v>
      </c>
      <c r="AD211" s="1">
        <f t="shared" si="17"/>
        <v>-1122594810.7641003</v>
      </c>
      <c r="AE211" s="1">
        <f t="shared" si="18"/>
        <v>-1122594810.7641003</v>
      </c>
      <c r="AF211" s="1">
        <f t="shared" si="19"/>
        <v>-1122594810.7641003</v>
      </c>
    </row>
    <row r="212" spans="1:32" x14ac:dyDescent="0.2">
      <c r="A212" t="s">
        <v>164</v>
      </c>
      <c r="B212" t="s">
        <v>69</v>
      </c>
      <c r="C212" t="s">
        <v>113</v>
      </c>
      <c r="D212" t="s">
        <v>1</v>
      </c>
      <c r="E212" t="s">
        <v>5</v>
      </c>
      <c r="F212">
        <v>202309</v>
      </c>
      <c r="G212" s="1">
        <v>642664878.89899993</v>
      </c>
      <c r="H212" s="1">
        <v>694250635.40189981</v>
      </c>
      <c r="I212" s="1">
        <v>642664878.89899993</v>
      </c>
      <c r="J212" s="1">
        <v>694250635.40189981</v>
      </c>
      <c r="K212" s="8">
        <v>136</v>
      </c>
      <c r="L212" s="8">
        <v>154</v>
      </c>
      <c r="M212" s="8">
        <v>0</v>
      </c>
      <c r="N212" s="8">
        <v>20820.718637992835</v>
      </c>
      <c r="O212" s="1">
        <v>0</v>
      </c>
      <c r="P212" s="1">
        <v>0</v>
      </c>
      <c r="Q212" s="1">
        <v>0</v>
      </c>
      <c r="R212" s="1">
        <v>0</v>
      </c>
      <c r="S212" s="29">
        <v>0</v>
      </c>
      <c r="T212" s="8">
        <f t="shared" si="15"/>
        <v>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51585756.502899885</v>
      </c>
      <c r="AB212" s="1">
        <v>51585756.502899885</v>
      </c>
      <c r="AC212" s="1">
        <f t="shared" si="16"/>
        <v>-694250635.40189981</v>
      </c>
      <c r="AD212" s="1">
        <f t="shared" si="17"/>
        <v>-694250635.40189981</v>
      </c>
      <c r="AE212" s="1">
        <f t="shared" si="18"/>
        <v>-694250635.40189981</v>
      </c>
      <c r="AF212" s="1">
        <f t="shared" si="19"/>
        <v>-694250635.40189981</v>
      </c>
    </row>
    <row r="213" spans="1:32" x14ac:dyDescent="0.2">
      <c r="A213" t="s">
        <v>164</v>
      </c>
      <c r="B213" t="s">
        <v>69</v>
      </c>
      <c r="C213" t="s">
        <v>113</v>
      </c>
      <c r="D213" t="s">
        <v>1</v>
      </c>
      <c r="E213" t="s">
        <v>5</v>
      </c>
      <c r="F213">
        <v>202312</v>
      </c>
      <c r="G213" s="1">
        <v>844780121.81690001</v>
      </c>
      <c r="H213" s="1">
        <v>1066141600.6024997</v>
      </c>
      <c r="I213" s="1">
        <v>844780121.81690001</v>
      </c>
      <c r="J213" s="1">
        <v>1066141600.6024997</v>
      </c>
      <c r="K213" s="8">
        <v>156</v>
      </c>
      <c r="L213" s="8">
        <v>181</v>
      </c>
      <c r="M213" s="8">
        <v>0</v>
      </c>
      <c r="N213" s="8">
        <v>18904.253405017927</v>
      </c>
      <c r="O213" s="1">
        <v>0</v>
      </c>
      <c r="P213" s="1">
        <v>0</v>
      </c>
      <c r="Q213" s="1">
        <v>0</v>
      </c>
      <c r="R213" s="1">
        <v>0</v>
      </c>
      <c r="S213" s="29">
        <v>0</v>
      </c>
      <c r="T213" s="8">
        <f t="shared" si="15"/>
        <v>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221361478.78559971</v>
      </c>
      <c r="AB213" s="1">
        <v>221361478.78559971</v>
      </c>
      <c r="AC213" s="1">
        <f t="shared" si="16"/>
        <v>-1066141600.6024997</v>
      </c>
      <c r="AD213" s="1">
        <f t="shared" si="17"/>
        <v>-1066141600.6024997</v>
      </c>
      <c r="AE213" s="1">
        <f t="shared" si="18"/>
        <v>-1066141600.6024997</v>
      </c>
      <c r="AF213" s="1">
        <f t="shared" si="19"/>
        <v>-1066141600.6024997</v>
      </c>
    </row>
    <row r="214" spans="1:32" x14ac:dyDescent="0.2">
      <c r="A214" t="s">
        <v>164</v>
      </c>
      <c r="B214" t="s">
        <v>69</v>
      </c>
      <c r="C214" t="s">
        <v>113</v>
      </c>
      <c r="D214" t="s">
        <v>1</v>
      </c>
      <c r="E214" t="s">
        <v>5</v>
      </c>
      <c r="F214">
        <v>202403</v>
      </c>
      <c r="G214" s="1">
        <v>252642137.4346</v>
      </c>
      <c r="H214" s="1">
        <v>925255648.61300004</v>
      </c>
      <c r="I214" s="1">
        <v>252642137.4346</v>
      </c>
      <c r="J214" s="1">
        <v>925255648.61300004</v>
      </c>
      <c r="K214" s="8">
        <v>82</v>
      </c>
      <c r="L214" s="8">
        <v>111</v>
      </c>
      <c r="M214" s="8">
        <v>0</v>
      </c>
      <c r="N214" s="8">
        <v>17312.02669632926</v>
      </c>
      <c r="O214" s="1">
        <v>0</v>
      </c>
      <c r="P214" s="1">
        <v>0</v>
      </c>
      <c r="Q214" s="1">
        <v>0</v>
      </c>
      <c r="R214" s="1">
        <v>0</v>
      </c>
      <c r="S214" s="29">
        <v>0</v>
      </c>
      <c r="T214" s="8">
        <f t="shared" si="15"/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672613511.17840004</v>
      </c>
      <c r="AB214" s="1">
        <v>672613511.17840004</v>
      </c>
      <c r="AC214" s="1">
        <f t="shared" si="16"/>
        <v>-925255648.61300004</v>
      </c>
      <c r="AD214" s="1">
        <f t="shared" si="17"/>
        <v>-925255648.61300004</v>
      </c>
      <c r="AE214" s="1">
        <f t="shared" si="18"/>
        <v>-925255648.61300004</v>
      </c>
      <c r="AF214" s="1">
        <f t="shared" si="19"/>
        <v>-925255648.61300004</v>
      </c>
    </row>
    <row r="215" spans="1:32" x14ac:dyDescent="0.2">
      <c r="A215" t="s">
        <v>164</v>
      </c>
      <c r="B215" t="s">
        <v>69</v>
      </c>
      <c r="C215" t="s">
        <v>113</v>
      </c>
      <c r="D215" t="s">
        <v>1</v>
      </c>
      <c r="E215" t="s">
        <v>8</v>
      </c>
      <c r="F215">
        <v>202404</v>
      </c>
      <c r="G215" s="1">
        <v>29599516.8314</v>
      </c>
      <c r="H215" s="1">
        <v>154998662.66659999</v>
      </c>
      <c r="I215" s="1">
        <v>29599516.8314</v>
      </c>
      <c r="J215" s="1">
        <v>154998662.66659999</v>
      </c>
      <c r="K215" s="8">
        <v>16</v>
      </c>
      <c r="L215" s="8">
        <v>28</v>
      </c>
      <c r="M215" s="8">
        <v>0</v>
      </c>
      <c r="N215" s="8">
        <v>16596.733333333337</v>
      </c>
      <c r="O215" s="1">
        <v>0</v>
      </c>
      <c r="P215" s="1">
        <v>0</v>
      </c>
      <c r="Q215" s="1">
        <v>0</v>
      </c>
      <c r="R215" s="1">
        <v>0</v>
      </c>
      <c r="S215" s="29">
        <v>0</v>
      </c>
      <c r="T215" s="8">
        <f t="shared" si="15"/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125399145.83519998</v>
      </c>
      <c r="AB215" s="1">
        <v>125399145.83519998</v>
      </c>
      <c r="AC215" s="1">
        <f t="shared" si="16"/>
        <v>-154998662.66659999</v>
      </c>
      <c r="AD215" s="1">
        <f t="shared" si="17"/>
        <v>-154998662.66659999</v>
      </c>
      <c r="AE215" s="1">
        <f t="shared" si="18"/>
        <v>-154998662.66659999</v>
      </c>
      <c r="AF215" s="1">
        <f t="shared" si="19"/>
        <v>-154998662.66659999</v>
      </c>
    </row>
    <row r="216" spans="1:32" x14ac:dyDescent="0.2">
      <c r="A216" t="s">
        <v>164</v>
      </c>
      <c r="B216" t="s">
        <v>69</v>
      </c>
      <c r="C216" t="s">
        <v>113</v>
      </c>
      <c r="D216" t="s">
        <v>1</v>
      </c>
      <c r="E216" t="s">
        <v>8</v>
      </c>
      <c r="F216">
        <v>202405</v>
      </c>
      <c r="G216" s="1">
        <v>3850195.3826000001</v>
      </c>
      <c r="H216" s="1">
        <v>88155965.516800016</v>
      </c>
      <c r="I216" s="1">
        <v>3850195.3826000001</v>
      </c>
      <c r="J216" s="1">
        <v>88155965.516800016</v>
      </c>
      <c r="K216" s="8">
        <v>6</v>
      </c>
      <c r="L216" s="8">
        <v>35</v>
      </c>
      <c r="M216" s="8">
        <v>0</v>
      </c>
      <c r="N216" s="8">
        <v>16258.258064516127</v>
      </c>
      <c r="O216" s="1">
        <v>0</v>
      </c>
      <c r="P216" s="1">
        <v>0</v>
      </c>
      <c r="Q216" s="1">
        <v>0</v>
      </c>
      <c r="R216" s="1">
        <v>0</v>
      </c>
      <c r="S216" s="29">
        <v>0</v>
      </c>
      <c r="T216" s="8">
        <f t="shared" si="15"/>
        <v>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84305770.134200022</v>
      </c>
      <c r="AB216" s="1">
        <v>84305770.134200022</v>
      </c>
      <c r="AC216" s="1">
        <f t="shared" si="16"/>
        <v>-88155965.516800016</v>
      </c>
      <c r="AD216" s="1">
        <f t="shared" si="17"/>
        <v>-88155965.516800016</v>
      </c>
      <c r="AE216" s="1">
        <f t="shared" si="18"/>
        <v>-88155965.516800016</v>
      </c>
      <c r="AF216" s="1">
        <f t="shared" si="19"/>
        <v>-88155965.516800016</v>
      </c>
    </row>
    <row r="217" spans="1:32" x14ac:dyDescent="0.2">
      <c r="A217" t="s">
        <v>165</v>
      </c>
      <c r="B217" t="s">
        <v>70</v>
      </c>
      <c r="C217" t="s">
        <v>113</v>
      </c>
      <c r="D217" t="s">
        <v>1</v>
      </c>
      <c r="E217" t="s">
        <v>5</v>
      </c>
      <c r="F217">
        <v>201403</v>
      </c>
      <c r="G217" s="1">
        <v>0</v>
      </c>
      <c r="H217" s="1">
        <v>0</v>
      </c>
      <c r="I217" s="1">
        <v>0</v>
      </c>
      <c r="J217" s="1">
        <v>0</v>
      </c>
      <c r="K217" s="8">
        <v>0</v>
      </c>
      <c r="L217" s="8">
        <v>0</v>
      </c>
      <c r="M217" s="8">
        <v>0</v>
      </c>
      <c r="N217" s="8">
        <v>0</v>
      </c>
      <c r="O217" s="1">
        <v>0</v>
      </c>
      <c r="P217" s="1">
        <v>0</v>
      </c>
      <c r="Q217" s="1">
        <v>0</v>
      </c>
      <c r="R217" s="1">
        <v>0</v>
      </c>
      <c r="S217" s="29">
        <v>0</v>
      </c>
      <c r="T217" s="8">
        <f t="shared" si="15"/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f t="shared" si="16"/>
        <v>0</v>
      </c>
      <c r="AD217" s="1">
        <f t="shared" si="17"/>
        <v>0</v>
      </c>
      <c r="AE217" s="1">
        <f t="shared" si="18"/>
        <v>0</v>
      </c>
      <c r="AF217" s="1">
        <f t="shared" si="19"/>
        <v>0</v>
      </c>
    </row>
    <row r="218" spans="1:32" x14ac:dyDescent="0.2">
      <c r="A218" t="s">
        <v>165</v>
      </c>
      <c r="B218" t="s">
        <v>70</v>
      </c>
      <c r="C218" t="s">
        <v>113</v>
      </c>
      <c r="D218" t="s">
        <v>1</v>
      </c>
      <c r="E218" t="s">
        <v>5</v>
      </c>
      <c r="F218">
        <v>201406</v>
      </c>
      <c r="G218" s="1">
        <v>0</v>
      </c>
      <c r="H218" s="1">
        <v>0</v>
      </c>
      <c r="I218" s="1">
        <v>0</v>
      </c>
      <c r="J218" s="1">
        <v>0</v>
      </c>
      <c r="K218" s="8">
        <v>0</v>
      </c>
      <c r="L218" s="8">
        <v>0</v>
      </c>
      <c r="M218" s="8">
        <v>0</v>
      </c>
      <c r="N218" s="8">
        <v>0</v>
      </c>
      <c r="O218" s="1">
        <v>0</v>
      </c>
      <c r="P218" s="1">
        <v>0</v>
      </c>
      <c r="Q218" s="1">
        <v>0</v>
      </c>
      <c r="R218" s="1">
        <v>0</v>
      </c>
      <c r="S218" s="29">
        <v>0</v>
      </c>
      <c r="T218" s="8">
        <f t="shared" si="15"/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f t="shared" si="16"/>
        <v>0</v>
      </c>
      <c r="AD218" s="1">
        <f t="shared" si="17"/>
        <v>0</v>
      </c>
      <c r="AE218" s="1">
        <f t="shared" si="18"/>
        <v>0</v>
      </c>
      <c r="AF218" s="1">
        <f t="shared" si="19"/>
        <v>0</v>
      </c>
    </row>
    <row r="219" spans="1:32" x14ac:dyDescent="0.2">
      <c r="A219" t="s">
        <v>165</v>
      </c>
      <c r="B219" t="s">
        <v>70</v>
      </c>
      <c r="C219" t="s">
        <v>113</v>
      </c>
      <c r="D219" t="s">
        <v>1</v>
      </c>
      <c r="E219" t="s">
        <v>5</v>
      </c>
      <c r="F219">
        <v>201409</v>
      </c>
      <c r="G219" s="1">
        <v>0</v>
      </c>
      <c r="H219" s="1">
        <v>0</v>
      </c>
      <c r="I219" s="1">
        <v>0</v>
      </c>
      <c r="J219" s="1">
        <v>0</v>
      </c>
      <c r="K219" s="8">
        <v>0</v>
      </c>
      <c r="L219" s="8">
        <v>0</v>
      </c>
      <c r="M219" s="8">
        <v>0</v>
      </c>
      <c r="N219" s="8">
        <v>0</v>
      </c>
      <c r="O219" s="1">
        <v>0</v>
      </c>
      <c r="P219" s="1">
        <v>0</v>
      </c>
      <c r="Q219" s="1">
        <v>0</v>
      </c>
      <c r="R219" s="1">
        <v>0</v>
      </c>
      <c r="S219" s="29">
        <v>0</v>
      </c>
      <c r="T219" s="8">
        <f t="shared" si="15"/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f t="shared" si="16"/>
        <v>0</v>
      </c>
      <c r="AD219" s="1">
        <f t="shared" si="17"/>
        <v>0</v>
      </c>
      <c r="AE219" s="1">
        <f t="shared" si="18"/>
        <v>0</v>
      </c>
      <c r="AF219" s="1">
        <f t="shared" si="19"/>
        <v>0</v>
      </c>
    </row>
    <row r="220" spans="1:32" x14ac:dyDescent="0.2">
      <c r="A220" t="s">
        <v>165</v>
      </c>
      <c r="B220" t="s">
        <v>70</v>
      </c>
      <c r="C220" t="s">
        <v>113</v>
      </c>
      <c r="D220" t="s">
        <v>1</v>
      </c>
      <c r="E220" t="s">
        <v>5</v>
      </c>
      <c r="F220">
        <v>201412</v>
      </c>
      <c r="G220" s="1">
        <v>0</v>
      </c>
      <c r="H220" s="1">
        <v>0</v>
      </c>
      <c r="I220" s="1">
        <v>0</v>
      </c>
      <c r="J220" s="1">
        <v>0</v>
      </c>
      <c r="K220" s="8">
        <v>0</v>
      </c>
      <c r="L220" s="8">
        <v>0</v>
      </c>
      <c r="M220" s="8">
        <v>0</v>
      </c>
      <c r="N220" s="8">
        <v>8.1003584229390686</v>
      </c>
      <c r="O220" s="1">
        <v>0</v>
      </c>
      <c r="P220" s="1">
        <v>0</v>
      </c>
      <c r="Q220" s="1">
        <v>0</v>
      </c>
      <c r="R220" s="1">
        <v>0</v>
      </c>
      <c r="S220" s="29">
        <v>0</v>
      </c>
      <c r="T220" s="8">
        <f t="shared" si="15"/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f t="shared" si="16"/>
        <v>0</v>
      </c>
      <c r="AD220" s="1">
        <f t="shared" si="17"/>
        <v>0</v>
      </c>
      <c r="AE220" s="1">
        <f t="shared" si="18"/>
        <v>0</v>
      </c>
      <c r="AF220" s="1">
        <f t="shared" si="19"/>
        <v>0</v>
      </c>
    </row>
    <row r="221" spans="1:32" x14ac:dyDescent="0.2">
      <c r="A221" t="s">
        <v>165</v>
      </c>
      <c r="B221" t="s">
        <v>70</v>
      </c>
      <c r="C221" t="s">
        <v>113</v>
      </c>
      <c r="D221" t="s">
        <v>1</v>
      </c>
      <c r="E221" t="s">
        <v>5</v>
      </c>
      <c r="F221">
        <v>201503</v>
      </c>
      <c r="G221" s="1">
        <v>0</v>
      </c>
      <c r="H221" s="1">
        <v>0</v>
      </c>
      <c r="I221" s="1">
        <v>0</v>
      </c>
      <c r="J221" s="1">
        <v>0</v>
      </c>
      <c r="K221" s="8">
        <v>0</v>
      </c>
      <c r="L221" s="8">
        <v>0</v>
      </c>
      <c r="M221" s="8">
        <v>0</v>
      </c>
      <c r="N221" s="8">
        <v>11</v>
      </c>
      <c r="O221" s="1">
        <v>0</v>
      </c>
      <c r="P221" s="1">
        <v>0</v>
      </c>
      <c r="Q221" s="1">
        <v>0</v>
      </c>
      <c r="R221" s="1">
        <v>0</v>
      </c>
      <c r="S221" s="29">
        <v>0</v>
      </c>
      <c r="T221" s="8">
        <f t="shared" si="15"/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f t="shared" si="16"/>
        <v>0</v>
      </c>
      <c r="AD221" s="1">
        <f t="shared" si="17"/>
        <v>0</v>
      </c>
      <c r="AE221" s="1">
        <f t="shared" si="18"/>
        <v>0</v>
      </c>
      <c r="AF221" s="1">
        <f t="shared" si="19"/>
        <v>0</v>
      </c>
    </row>
    <row r="222" spans="1:32" x14ac:dyDescent="0.2">
      <c r="A222" t="s">
        <v>165</v>
      </c>
      <c r="B222" t="s">
        <v>70</v>
      </c>
      <c r="C222" t="s">
        <v>113</v>
      </c>
      <c r="D222" t="s">
        <v>1</v>
      </c>
      <c r="E222" t="s">
        <v>5</v>
      </c>
      <c r="F222">
        <v>201506</v>
      </c>
      <c r="G222" s="1">
        <v>0</v>
      </c>
      <c r="H222" s="1">
        <v>0</v>
      </c>
      <c r="I222" s="1">
        <v>0</v>
      </c>
      <c r="J222" s="1">
        <v>0</v>
      </c>
      <c r="K222" s="8">
        <v>0</v>
      </c>
      <c r="L222" s="8">
        <v>0</v>
      </c>
      <c r="M222" s="8">
        <v>0</v>
      </c>
      <c r="N222" s="8">
        <v>19.466666666666669</v>
      </c>
      <c r="O222" s="1">
        <v>0</v>
      </c>
      <c r="P222" s="1">
        <v>0</v>
      </c>
      <c r="Q222" s="1">
        <v>0</v>
      </c>
      <c r="R222" s="1">
        <v>0</v>
      </c>
      <c r="S222" s="29">
        <v>0</v>
      </c>
      <c r="T222" s="8">
        <f t="shared" si="15"/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f t="shared" si="16"/>
        <v>0</v>
      </c>
      <c r="AD222" s="1">
        <f t="shared" si="17"/>
        <v>0</v>
      </c>
      <c r="AE222" s="1">
        <f t="shared" si="18"/>
        <v>0</v>
      </c>
      <c r="AF222" s="1">
        <f t="shared" si="19"/>
        <v>0</v>
      </c>
    </row>
    <row r="223" spans="1:32" x14ac:dyDescent="0.2">
      <c r="A223" t="s">
        <v>165</v>
      </c>
      <c r="B223" t="s">
        <v>70</v>
      </c>
      <c r="C223" t="s">
        <v>113</v>
      </c>
      <c r="D223" t="s">
        <v>1</v>
      </c>
      <c r="E223" t="s">
        <v>5</v>
      </c>
      <c r="F223">
        <v>201509</v>
      </c>
      <c r="G223" s="1">
        <v>0</v>
      </c>
      <c r="H223" s="1">
        <v>0</v>
      </c>
      <c r="I223" s="1">
        <v>0</v>
      </c>
      <c r="J223" s="1">
        <v>0</v>
      </c>
      <c r="K223" s="8">
        <v>0</v>
      </c>
      <c r="L223" s="8">
        <v>0</v>
      </c>
      <c r="M223" s="8">
        <v>0</v>
      </c>
      <c r="N223" s="8">
        <v>32.354838709677416</v>
      </c>
      <c r="O223" s="1">
        <v>0</v>
      </c>
      <c r="P223" s="1">
        <v>0</v>
      </c>
      <c r="Q223" s="1">
        <v>0</v>
      </c>
      <c r="R223" s="1">
        <v>0</v>
      </c>
      <c r="S223" s="29">
        <v>0</v>
      </c>
      <c r="T223" s="8">
        <f t="shared" si="15"/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f t="shared" si="16"/>
        <v>0</v>
      </c>
      <c r="AD223" s="1">
        <f t="shared" si="17"/>
        <v>0</v>
      </c>
      <c r="AE223" s="1">
        <f t="shared" si="18"/>
        <v>0</v>
      </c>
      <c r="AF223" s="1">
        <f t="shared" si="19"/>
        <v>0</v>
      </c>
    </row>
    <row r="224" spans="1:32" x14ac:dyDescent="0.2">
      <c r="A224" t="s">
        <v>165</v>
      </c>
      <c r="B224" t="s">
        <v>70</v>
      </c>
      <c r="C224" t="s">
        <v>113</v>
      </c>
      <c r="D224" t="s">
        <v>1</v>
      </c>
      <c r="E224" t="s">
        <v>5</v>
      </c>
      <c r="F224">
        <v>201512</v>
      </c>
      <c r="G224" s="1">
        <v>0</v>
      </c>
      <c r="H224" s="1">
        <v>0</v>
      </c>
      <c r="I224" s="1">
        <v>0</v>
      </c>
      <c r="J224" s="1">
        <v>0</v>
      </c>
      <c r="K224" s="8">
        <v>0</v>
      </c>
      <c r="L224" s="8">
        <v>0</v>
      </c>
      <c r="M224" s="8">
        <v>0</v>
      </c>
      <c r="N224" s="8">
        <v>14.433333333333332</v>
      </c>
      <c r="O224" s="1">
        <v>0</v>
      </c>
      <c r="P224" s="1">
        <v>0</v>
      </c>
      <c r="Q224" s="1">
        <v>0</v>
      </c>
      <c r="R224" s="1">
        <v>0</v>
      </c>
      <c r="S224" s="29">
        <v>0</v>
      </c>
      <c r="T224" s="8">
        <f t="shared" si="15"/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f t="shared" si="16"/>
        <v>0</v>
      </c>
      <c r="AD224" s="1">
        <f t="shared" si="17"/>
        <v>0</v>
      </c>
      <c r="AE224" s="1">
        <f t="shared" si="18"/>
        <v>0</v>
      </c>
      <c r="AF224" s="1">
        <f t="shared" si="19"/>
        <v>0</v>
      </c>
    </row>
    <row r="225" spans="1:32" x14ac:dyDescent="0.2">
      <c r="A225" t="s">
        <v>165</v>
      </c>
      <c r="B225" t="s">
        <v>70</v>
      </c>
      <c r="C225" t="s">
        <v>113</v>
      </c>
      <c r="D225" t="s">
        <v>1</v>
      </c>
      <c r="E225" t="s">
        <v>5</v>
      </c>
      <c r="F225">
        <v>201603</v>
      </c>
      <c r="G225" s="1">
        <v>0</v>
      </c>
      <c r="H225" s="1">
        <v>0</v>
      </c>
      <c r="I225" s="1">
        <v>0</v>
      </c>
      <c r="J225" s="1">
        <v>0</v>
      </c>
      <c r="K225" s="8">
        <v>0</v>
      </c>
      <c r="L225" s="8">
        <v>0</v>
      </c>
      <c r="M225" s="8">
        <v>0</v>
      </c>
      <c r="N225" s="8">
        <v>55.533185020393027</v>
      </c>
      <c r="O225" s="1">
        <v>0</v>
      </c>
      <c r="P225" s="1">
        <v>0</v>
      </c>
      <c r="Q225" s="1">
        <v>0</v>
      </c>
      <c r="R225" s="1">
        <v>0</v>
      </c>
      <c r="S225" s="29">
        <v>0</v>
      </c>
      <c r="T225" s="8">
        <f t="shared" si="15"/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f t="shared" si="16"/>
        <v>0</v>
      </c>
      <c r="AD225" s="1">
        <f t="shared" si="17"/>
        <v>0</v>
      </c>
      <c r="AE225" s="1">
        <f t="shared" si="18"/>
        <v>0</v>
      </c>
      <c r="AF225" s="1">
        <f t="shared" si="19"/>
        <v>0</v>
      </c>
    </row>
    <row r="226" spans="1:32" x14ac:dyDescent="0.2">
      <c r="A226" t="s">
        <v>165</v>
      </c>
      <c r="B226" t="s">
        <v>70</v>
      </c>
      <c r="C226" t="s">
        <v>113</v>
      </c>
      <c r="D226" t="s">
        <v>1</v>
      </c>
      <c r="E226" t="s">
        <v>5</v>
      </c>
      <c r="F226">
        <v>201606</v>
      </c>
      <c r="G226" s="1">
        <v>0</v>
      </c>
      <c r="H226" s="1">
        <v>0</v>
      </c>
      <c r="I226" s="1">
        <v>0</v>
      </c>
      <c r="J226" s="1">
        <v>0</v>
      </c>
      <c r="K226" s="8">
        <v>0</v>
      </c>
      <c r="L226" s="8">
        <v>0</v>
      </c>
      <c r="M226" s="8">
        <v>0</v>
      </c>
      <c r="N226" s="8">
        <v>87.150537634408508</v>
      </c>
      <c r="O226" s="1">
        <v>0</v>
      </c>
      <c r="P226" s="1">
        <v>0</v>
      </c>
      <c r="Q226" s="1">
        <v>0</v>
      </c>
      <c r="R226" s="1">
        <v>0</v>
      </c>
      <c r="S226" s="29">
        <v>0</v>
      </c>
      <c r="T226" s="8">
        <f t="shared" si="15"/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f t="shared" si="16"/>
        <v>0</v>
      </c>
      <c r="AD226" s="1">
        <f t="shared" si="17"/>
        <v>0</v>
      </c>
      <c r="AE226" s="1">
        <f t="shared" si="18"/>
        <v>0</v>
      </c>
      <c r="AF226" s="1">
        <f t="shared" si="19"/>
        <v>0</v>
      </c>
    </row>
    <row r="227" spans="1:32" x14ac:dyDescent="0.2">
      <c r="A227" t="s">
        <v>165</v>
      </c>
      <c r="B227" t="s">
        <v>70</v>
      </c>
      <c r="C227" t="s">
        <v>113</v>
      </c>
      <c r="D227" t="s">
        <v>1</v>
      </c>
      <c r="E227" t="s">
        <v>5</v>
      </c>
      <c r="F227">
        <v>201609</v>
      </c>
      <c r="G227" s="1">
        <v>0</v>
      </c>
      <c r="H227" s="1">
        <v>0</v>
      </c>
      <c r="I227" s="1">
        <v>0</v>
      </c>
      <c r="J227" s="1">
        <v>0</v>
      </c>
      <c r="K227" s="8">
        <v>0</v>
      </c>
      <c r="L227" s="8">
        <v>0</v>
      </c>
      <c r="M227" s="8">
        <v>0</v>
      </c>
      <c r="N227" s="8">
        <v>68.781720430107598</v>
      </c>
      <c r="O227" s="1">
        <v>0</v>
      </c>
      <c r="P227" s="1">
        <v>0</v>
      </c>
      <c r="Q227" s="1">
        <v>0</v>
      </c>
      <c r="R227" s="1">
        <v>0</v>
      </c>
      <c r="S227" s="29">
        <v>0</v>
      </c>
      <c r="T227" s="8">
        <f t="shared" si="15"/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f t="shared" si="16"/>
        <v>0</v>
      </c>
      <c r="AD227" s="1">
        <f t="shared" si="17"/>
        <v>0</v>
      </c>
      <c r="AE227" s="1">
        <f t="shared" si="18"/>
        <v>0</v>
      </c>
      <c r="AF227" s="1">
        <f t="shared" si="19"/>
        <v>0</v>
      </c>
    </row>
    <row r="228" spans="1:32" x14ac:dyDescent="0.2">
      <c r="A228" t="s">
        <v>165</v>
      </c>
      <c r="B228" t="s">
        <v>70</v>
      </c>
      <c r="C228" t="s">
        <v>113</v>
      </c>
      <c r="D228" t="s">
        <v>1</v>
      </c>
      <c r="E228" t="s">
        <v>5</v>
      </c>
      <c r="F228">
        <v>201612</v>
      </c>
      <c r="G228" s="1">
        <v>0</v>
      </c>
      <c r="H228" s="1">
        <v>0</v>
      </c>
      <c r="I228" s="1">
        <v>0</v>
      </c>
      <c r="J228" s="1">
        <v>0</v>
      </c>
      <c r="K228" s="8">
        <v>0</v>
      </c>
      <c r="L228" s="8">
        <v>0</v>
      </c>
      <c r="M228" s="8">
        <v>0</v>
      </c>
      <c r="N228" s="8">
        <v>47.693189964157739</v>
      </c>
      <c r="O228" s="1">
        <v>0</v>
      </c>
      <c r="P228" s="1">
        <v>0</v>
      </c>
      <c r="Q228" s="1">
        <v>0</v>
      </c>
      <c r="R228" s="1">
        <v>0</v>
      </c>
      <c r="S228" s="29">
        <v>0</v>
      </c>
      <c r="T228" s="8">
        <f t="shared" si="15"/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f t="shared" si="16"/>
        <v>0</v>
      </c>
      <c r="AD228" s="1">
        <f t="shared" si="17"/>
        <v>0</v>
      </c>
      <c r="AE228" s="1">
        <f t="shared" si="18"/>
        <v>0</v>
      </c>
      <c r="AF228" s="1">
        <f t="shared" si="19"/>
        <v>0</v>
      </c>
    </row>
    <row r="229" spans="1:32" x14ac:dyDescent="0.2">
      <c r="A229" t="s">
        <v>165</v>
      </c>
      <c r="B229" t="s">
        <v>70</v>
      </c>
      <c r="C229" t="s">
        <v>113</v>
      </c>
      <c r="D229" t="s">
        <v>1</v>
      </c>
      <c r="E229" t="s">
        <v>5</v>
      </c>
      <c r="F229">
        <v>201703</v>
      </c>
      <c r="G229" s="1">
        <v>0</v>
      </c>
      <c r="H229" s="1">
        <v>0</v>
      </c>
      <c r="I229" s="1">
        <v>0</v>
      </c>
      <c r="J229" s="1">
        <v>0</v>
      </c>
      <c r="K229" s="8">
        <v>0</v>
      </c>
      <c r="L229" s="8">
        <v>0</v>
      </c>
      <c r="M229" s="8">
        <v>0</v>
      </c>
      <c r="N229" s="8">
        <v>51.55913978494624</v>
      </c>
      <c r="O229" s="1">
        <v>0</v>
      </c>
      <c r="P229" s="1">
        <v>0</v>
      </c>
      <c r="Q229" s="1">
        <v>0</v>
      </c>
      <c r="R229" s="1">
        <v>0</v>
      </c>
      <c r="S229" s="29">
        <v>0</v>
      </c>
      <c r="T229" s="8">
        <f t="shared" si="15"/>
        <v>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f t="shared" si="16"/>
        <v>0</v>
      </c>
      <c r="AD229" s="1">
        <f t="shared" si="17"/>
        <v>0</v>
      </c>
      <c r="AE229" s="1">
        <f t="shared" si="18"/>
        <v>0</v>
      </c>
      <c r="AF229" s="1">
        <f t="shared" si="19"/>
        <v>0</v>
      </c>
    </row>
    <row r="230" spans="1:32" x14ac:dyDescent="0.2">
      <c r="A230" t="s">
        <v>165</v>
      </c>
      <c r="B230" t="s">
        <v>70</v>
      </c>
      <c r="C230" t="s">
        <v>113</v>
      </c>
      <c r="D230" t="s">
        <v>1</v>
      </c>
      <c r="E230" t="s">
        <v>5</v>
      </c>
      <c r="F230">
        <v>201706</v>
      </c>
      <c r="G230" s="1">
        <v>0</v>
      </c>
      <c r="H230" s="1">
        <v>0</v>
      </c>
      <c r="I230" s="1">
        <v>0</v>
      </c>
      <c r="J230" s="1">
        <v>0</v>
      </c>
      <c r="K230" s="8">
        <v>0</v>
      </c>
      <c r="L230" s="8">
        <v>0</v>
      </c>
      <c r="M230" s="8">
        <v>0</v>
      </c>
      <c r="N230" s="8">
        <v>207.1663082437276</v>
      </c>
      <c r="O230" s="1">
        <v>0</v>
      </c>
      <c r="P230" s="1">
        <v>0</v>
      </c>
      <c r="Q230" s="1">
        <v>0</v>
      </c>
      <c r="R230" s="1">
        <v>0</v>
      </c>
      <c r="S230" s="29">
        <v>0</v>
      </c>
      <c r="T230" s="8">
        <f t="shared" si="15"/>
        <v>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f t="shared" si="16"/>
        <v>0</v>
      </c>
      <c r="AD230" s="1">
        <f t="shared" si="17"/>
        <v>0</v>
      </c>
      <c r="AE230" s="1">
        <f t="shared" si="18"/>
        <v>0</v>
      </c>
      <c r="AF230" s="1">
        <f t="shared" si="19"/>
        <v>0</v>
      </c>
    </row>
    <row r="231" spans="1:32" x14ac:dyDescent="0.2">
      <c r="A231" t="s">
        <v>165</v>
      </c>
      <c r="B231" t="s">
        <v>70</v>
      </c>
      <c r="C231" t="s">
        <v>113</v>
      </c>
      <c r="D231" t="s">
        <v>1</v>
      </c>
      <c r="E231" t="s">
        <v>5</v>
      </c>
      <c r="F231">
        <v>201709</v>
      </c>
      <c r="G231" s="1">
        <v>0</v>
      </c>
      <c r="H231" s="1">
        <v>0</v>
      </c>
      <c r="I231" s="1">
        <v>0</v>
      </c>
      <c r="J231" s="1">
        <v>0</v>
      </c>
      <c r="K231" s="8">
        <v>0</v>
      </c>
      <c r="L231" s="8">
        <v>0</v>
      </c>
      <c r="M231" s="8">
        <v>0</v>
      </c>
      <c r="N231" s="8">
        <v>470.23154121863809</v>
      </c>
      <c r="O231" s="1">
        <v>0</v>
      </c>
      <c r="P231" s="1">
        <v>0</v>
      </c>
      <c r="Q231" s="1">
        <v>0</v>
      </c>
      <c r="R231" s="1">
        <v>0</v>
      </c>
      <c r="S231" s="29">
        <v>0</v>
      </c>
      <c r="T231" s="8">
        <f t="shared" si="15"/>
        <v>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f t="shared" si="16"/>
        <v>0</v>
      </c>
      <c r="AD231" s="1">
        <f t="shared" si="17"/>
        <v>0</v>
      </c>
      <c r="AE231" s="1">
        <f t="shared" si="18"/>
        <v>0</v>
      </c>
      <c r="AF231" s="1">
        <f t="shared" si="19"/>
        <v>0</v>
      </c>
    </row>
    <row r="232" spans="1:32" x14ac:dyDescent="0.2">
      <c r="A232" t="s">
        <v>165</v>
      </c>
      <c r="B232" t="s">
        <v>70</v>
      </c>
      <c r="C232" t="s">
        <v>113</v>
      </c>
      <c r="D232" t="s">
        <v>1</v>
      </c>
      <c r="E232" t="s">
        <v>5</v>
      </c>
      <c r="F232">
        <v>201712</v>
      </c>
      <c r="G232" s="1">
        <v>0</v>
      </c>
      <c r="H232" s="1">
        <v>0</v>
      </c>
      <c r="I232" s="1">
        <v>0</v>
      </c>
      <c r="J232" s="1">
        <v>0</v>
      </c>
      <c r="K232" s="8">
        <v>0</v>
      </c>
      <c r="L232" s="8">
        <v>0</v>
      </c>
      <c r="M232" s="8">
        <v>0</v>
      </c>
      <c r="N232" s="8">
        <v>712.77598566308245</v>
      </c>
      <c r="O232" s="1">
        <v>0</v>
      </c>
      <c r="P232" s="1">
        <v>0</v>
      </c>
      <c r="Q232" s="1">
        <v>0</v>
      </c>
      <c r="R232" s="1">
        <v>0</v>
      </c>
      <c r="S232" s="29">
        <v>0</v>
      </c>
      <c r="T232" s="8">
        <f t="shared" si="15"/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f t="shared" si="16"/>
        <v>0</v>
      </c>
      <c r="AD232" s="1">
        <f t="shared" si="17"/>
        <v>0</v>
      </c>
      <c r="AE232" s="1">
        <f t="shared" si="18"/>
        <v>0</v>
      </c>
      <c r="AF232" s="1">
        <f t="shared" si="19"/>
        <v>0</v>
      </c>
    </row>
    <row r="233" spans="1:32" x14ac:dyDescent="0.2">
      <c r="A233" t="s">
        <v>165</v>
      </c>
      <c r="B233" t="s">
        <v>70</v>
      </c>
      <c r="C233" t="s">
        <v>113</v>
      </c>
      <c r="D233" t="s">
        <v>1</v>
      </c>
      <c r="E233" t="s">
        <v>5</v>
      </c>
      <c r="F233">
        <v>201803</v>
      </c>
      <c r="G233" s="1">
        <v>0</v>
      </c>
      <c r="H233" s="1">
        <v>0</v>
      </c>
      <c r="I233" s="1">
        <v>0</v>
      </c>
      <c r="J233" s="1">
        <v>0</v>
      </c>
      <c r="K233" s="8">
        <v>0</v>
      </c>
      <c r="L233" s="8">
        <v>0</v>
      </c>
      <c r="M233" s="8">
        <v>0</v>
      </c>
      <c r="N233" s="8">
        <v>800.50844854070658</v>
      </c>
      <c r="O233" s="1">
        <v>0</v>
      </c>
      <c r="P233" s="1">
        <v>0</v>
      </c>
      <c r="Q233" s="1">
        <v>0</v>
      </c>
      <c r="R233" s="1">
        <v>0</v>
      </c>
      <c r="S233" s="29">
        <v>0</v>
      </c>
      <c r="T233" s="8">
        <f t="shared" si="15"/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f t="shared" si="16"/>
        <v>0</v>
      </c>
      <c r="AD233" s="1">
        <f t="shared" si="17"/>
        <v>0</v>
      </c>
      <c r="AE233" s="1">
        <f t="shared" si="18"/>
        <v>0</v>
      </c>
      <c r="AF233" s="1">
        <f t="shared" si="19"/>
        <v>0</v>
      </c>
    </row>
    <row r="234" spans="1:32" x14ac:dyDescent="0.2">
      <c r="A234" t="s">
        <v>165</v>
      </c>
      <c r="B234" t="s">
        <v>70</v>
      </c>
      <c r="C234" t="s">
        <v>113</v>
      </c>
      <c r="D234" t="s">
        <v>1</v>
      </c>
      <c r="E234" t="s">
        <v>5</v>
      </c>
      <c r="F234">
        <v>201806</v>
      </c>
      <c r="G234" s="1">
        <v>0</v>
      </c>
      <c r="H234" s="1">
        <v>0</v>
      </c>
      <c r="I234" s="1">
        <v>0</v>
      </c>
      <c r="J234" s="1">
        <v>0</v>
      </c>
      <c r="K234" s="8">
        <v>0</v>
      </c>
      <c r="L234" s="8">
        <v>0</v>
      </c>
      <c r="M234" s="8">
        <v>0</v>
      </c>
      <c r="N234" s="8">
        <v>836.55340501792125</v>
      </c>
      <c r="O234" s="1">
        <v>0</v>
      </c>
      <c r="P234" s="1">
        <v>0</v>
      </c>
      <c r="Q234" s="1">
        <v>0</v>
      </c>
      <c r="R234" s="1">
        <v>0</v>
      </c>
      <c r="S234" s="29">
        <v>0</v>
      </c>
      <c r="T234" s="8">
        <f t="shared" si="15"/>
        <v>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f t="shared" si="16"/>
        <v>0</v>
      </c>
      <c r="AD234" s="1">
        <f t="shared" si="17"/>
        <v>0</v>
      </c>
      <c r="AE234" s="1">
        <f t="shared" si="18"/>
        <v>0</v>
      </c>
      <c r="AF234" s="1">
        <f t="shared" si="19"/>
        <v>0</v>
      </c>
    </row>
    <row r="235" spans="1:32" x14ac:dyDescent="0.2">
      <c r="A235" t="s">
        <v>165</v>
      </c>
      <c r="B235" t="s">
        <v>70</v>
      </c>
      <c r="C235" t="s">
        <v>113</v>
      </c>
      <c r="D235" t="s">
        <v>1</v>
      </c>
      <c r="E235" t="s">
        <v>5</v>
      </c>
      <c r="F235">
        <v>201809</v>
      </c>
      <c r="G235" s="1">
        <v>0</v>
      </c>
      <c r="H235" s="1">
        <v>0</v>
      </c>
      <c r="I235" s="1">
        <v>0</v>
      </c>
      <c r="J235" s="1">
        <v>0</v>
      </c>
      <c r="K235" s="8">
        <v>0</v>
      </c>
      <c r="L235" s="8">
        <v>0</v>
      </c>
      <c r="M235" s="8">
        <v>0</v>
      </c>
      <c r="N235" s="8">
        <v>780.19032258064533</v>
      </c>
      <c r="O235" s="1">
        <v>0</v>
      </c>
      <c r="P235" s="1">
        <v>0</v>
      </c>
      <c r="Q235" s="1">
        <v>0</v>
      </c>
      <c r="R235" s="1">
        <v>0</v>
      </c>
      <c r="S235" s="29">
        <v>0</v>
      </c>
      <c r="T235" s="8">
        <f t="shared" si="15"/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f t="shared" si="16"/>
        <v>0</v>
      </c>
      <c r="AD235" s="1">
        <f t="shared" si="17"/>
        <v>0</v>
      </c>
      <c r="AE235" s="1">
        <f t="shared" si="18"/>
        <v>0</v>
      </c>
      <c r="AF235" s="1">
        <f t="shared" si="19"/>
        <v>0</v>
      </c>
    </row>
    <row r="236" spans="1:32" x14ac:dyDescent="0.2">
      <c r="A236" t="s">
        <v>165</v>
      </c>
      <c r="B236" t="s">
        <v>70</v>
      </c>
      <c r="C236" t="s">
        <v>113</v>
      </c>
      <c r="D236" t="s">
        <v>1</v>
      </c>
      <c r="E236" t="s">
        <v>5</v>
      </c>
      <c r="F236">
        <v>201812</v>
      </c>
      <c r="G236" s="1">
        <v>0</v>
      </c>
      <c r="H236" s="1">
        <v>0</v>
      </c>
      <c r="I236" s="1">
        <v>0</v>
      </c>
      <c r="J236" s="1">
        <v>0</v>
      </c>
      <c r="K236" s="8">
        <v>0</v>
      </c>
      <c r="L236" s="8">
        <v>0</v>
      </c>
      <c r="M236" s="8">
        <v>0</v>
      </c>
      <c r="N236" s="8">
        <v>722.52759856630803</v>
      </c>
      <c r="O236" s="1">
        <v>0</v>
      </c>
      <c r="P236" s="1">
        <v>0</v>
      </c>
      <c r="Q236" s="1">
        <v>0</v>
      </c>
      <c r="R236" s="1">
        <v>0</v>
      </c>
      <c r="S236" s="29">
        <v>0</v>
      </c>
      <c r="T236" s="8">
        <f t="shared" si="15"/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f t="shared" si="16"/>
        <v>0</v>
      </c>
      <c r="AD236" s="1">
        <f t="shared" si="17"/>
        <v>0</v>
      </c>
      <c r="AE236" s="1">
        <f t="shared" si="18"/>
        <v>0</v>
      </c>
      <c r="AF236" s="1">
        <f t="shared" si="19"/>
        <v>0</v>
      </c>
    </row>
    <row r="237" spans="1:32" x14ac:dyDescent="0.2">
      <c r="A237" t="s">
        <v>165</v>
      </c>
      <c r="B237" t="s">
        <v>70</v>
      </c>
      <c r="C237" t="s">
        <v>113</v>
      </c>
      <c r="D237" t="s">
        <v>1</v>
      </c>
      <c r="E237" t="s">
        <v>5</v>
      </c>
      <c r="F237">
        <v>201903</v>
      </c>
      <c r="G237" s="1">
        <v>0</v>
      </c>
      <c r="H237" s="1">
        <v>0</v>
      </c>
      <c r="I237" s="1">
        <v>0</v>
      </c>
      <c r="J237" s="1">
        <v>0</v>
      </c>
      <c r="K237" s="8">
        <v>0</v>
      </c>
      <c r="L237" s="8">
        <v>0</v>
      </c>
      <c r="M237" s="8">
        <v>0</v>
      </c>
      <c r="N237" s="8">
        <v>634.07181259600611</v>
      </c>
      <c r="O237" s="1">
        <v>0</v>
      </c>
      <c r="P237" s="1">
        <v>0</v>
      </c>
      <c r="Q237" s="1">
        <v>0</v>
      </c>
      <c r="R237" s="1">
        <v>0</v>
      </c>
      <c r="S237" s="29">
        <v>0</v>
      </c>
      <c r="T237" s="8">
        <f t="shared" si="15"/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f t="shared" si="16"/>
        <v>0</v>
      </c>
      <c r="AD237" s="1">
        <f t="shared" si="17"/>
        <v>0</v>
      </c>
      <c r="AE237" s="1">
        <f t="shared" si="18"/>
        <v>0</v>
      </c>
      <c r="AF237" s="1">
        <f t="shared" si="19"/>
        <v>0</v>
      </c>
    </row>
    <row r="238" spans="1:32" x14ac:dyDescent="0.2">
      <c r="A238" t="s">
        <v>165</v>
      </c>
      <c r="B238" t="s">
        <v>70</v>
      </c>
      <c r="C238" t="s">
        <v>113</v>
      </c>
      <c r="D238" t="s">
        <v>1</v>
      </c>
      <c r="E238" t="s">
        <v>5</v>
      </c>
      <c r="F238">
        <v>201906</v>
      </c>
      <c r="G238" s="1">
        <v>0</v>
      </c>
      <c r="H238" s="1">
        <v>0</v>
      </c>
      <c r="I238" s="1">
        <v>0</v>
      </c>
      <c r="J238" s="1">
        <v>0</v>
      </c>
      <c r="K238" s="8">
        <v>0</v>
      </c>
      <c r="L238" s="8">
        <v>0</v>
      </c>
      <c r="M238" s="8">
        <v>0</v>
      </c>
      <c r="N238" s="8">
        <v>560.49677419354828</v>
      </c>
      <c r="O238" s="1">
        <v>0</v>
      </c>
      <c r="P238" s="1">
        <v>0</v>
      </c>
      <c r="Q238" s="1">
        <v>0</v>
      </c>
      <c r="R238" s="1">
        <v>0</v>
      </c>
      <c r="S238" s="29">
        <v>0</v>
      </c>
      <c r="T238" s="8">
        <f t="shared" si="15"/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f t="shared" si="16"/>
        <v>0</v>
      </c>
      <c r="AD238" s="1">
        <f t="shared" si="17"/>
        <v>0</v>
      </c>
      <c r="AE238" s="1">
        <f t="shared" si="18"/>
        <v>0</v>
      </c>
      <c r="AF238" s="1">
        <f t="shared" si="19"/>
        <v>0</v>
      </c>
    </row>
    <row r="239" spans="1:32" x14ac:dyDescent="0.2">
      <c r="A239" t="s">
        <v>165</v>
      </c>
      <c r="B239" t="s">
        <v>70</v>
      </c>
      <c r="C239" t="s">
        <v>113</v>
      </c>
      <c r="D239" t="s">
        <v>1</v>
      </c>
      <c r="E239" t="s">
        <v>5</v>
      </c>
      <c r="F239">
        <v>201909</v>
      </c>
      <c r="G239" s="1">
        <v>0</v>
      </c>
      <c r="H239" s="1">
        <v>0</v>
      </c>
      <c r="I239" s="1">
        <v>0</v>
      </c>
      <c r="J239" s="1">
        <v>0</v>
      </c>
      <c r="K239" s="8">
        <v>0</v>
      </c>
      <c r="L239" s="8">
        <v>0</v>
      </c>
      <c r="M239" s="8">
        <v>0</v>
      </c>
      <c r="N239" s="8">
        <v>518.97562724014335</v>
      </c>
      <c r="O239" s="1">
        <v>0</v>
      </c>
      <c r="P239" s="1">
        <v>0</v>
      </c>
      <c r="Q239" s="1">
        <v>0</v>
      </c>
      <c r="R239" s="1">
        <v>0</v>
      </c>
      <c r="S239" s="29">
        <v>0</v>
      </c>
      <c r="T239" s="8">
        <f t="shared" si="15"/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f t="shared" si="16"/>
        <v>0</v>
      </c>
      <c r="AD239" s="1">
        <f t="shared" si="17"/>
        <v>0</v>
      </c>
      <c r="AE239" s="1">
        <f t="shared" si="18"/>
        <v>0</v>
      </c>
      <c r="AF239" s="1">
        <f t="shared" si="19"/>
        <v>0</v>
      </c>
    </row>
    <row r="240" spans="1:32" x14ac:dyDescent="0.2">
      <c r="A240" t="s">
        <v>165</v>
      </c>
      <c r="B240" t="s">
        <v>70</v>
      </c>
      <c r="C240" t="s">
        <v>113</v>
      </c>
      <c r="D240" t="s">
        <v>1</v>
      </c>
      <c r="E240" t="s">
        <v>5</v>
      </c>
      <c r="F240">
        <v>201912</v>
      </c>
      <c r="G240" s="1">
        <v>0</v>
      </c>
      <c r="H240" s="1">
        <v>0</v>
      </c>
      <c r="I240" s="1">
        <v>0</v>
      </c>
      <c r="J240" s="1">
        <v>0</v>
      </c>
      <c r="K240" s="8">
        <v>0</v>
      </c>
      <c r="L240" s="8">
        <v>0</v>
      </c>
      <c r="M240" s="8">
        <v>0</v>
      </c>
      <c r="N240" s="8">
        <v>494.24086021505377</v>
      </c>
      <c r="O240" s="1">
        <v>0</v>
      </c>
      <c r="P240" s="1">
        <v>0</v>
      </c>
      <c r="Q240" s="1">
        <v>0</v>
      </c>
      <c r="R240" s="1">
        <v>0</v>
      </c>
      <c r="S240" s="29">
        <v>0</v>
      </c>
      <c r="T240" s="8">
        <f t="shared" si="15"/>
        <v>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f t="shared" si="16"/>
        <v>0</v>
      </c>
      <c r="AD240" s="1">
        <f t="shared" si="17"/>
        <v>0</v>
      </c>
      <c r="AE240" s="1">
        <f t="shared" si="18"/>
        <v>0</v>
      </c>
      <c r="AF240" s="1">
        <f t="shared" si="19"/>
        <v>0</v>
      </c>
    </row>
    <row r="241" spans="1:32" x14ac:dyDescent="0.2">
      <c r="A241" t="s">
        <v>165</v>
      </c>
      <c r="B241" t="s">
        <v>70</v>
      </c>
      <c r="C241" t="s">
        <v>113</v>
      </c>
      <c r="D241" t="s">
        <v>1</v>
      </c>
      <c r="E241" t="s">
        <v>5</v>
      </c>
      <c r="F241">
        <v>202003</v>
      </c>
      <c r="G241" s="1">
        <v>0</v>
      </c>
      <c r="H241" s="1">
        <v>0</v>
      </c>
      <c r="I241" s="1">
        <v>0</v>
      </c>
      <c r="J241" s="1">
        <v>0</v>
      </c>
      <c r="K241" s="8">
        <v>0</v>
      </c>
      <c r="L241" s="8">
        <v>0</v>
      </c>
      <c r="M241" s="8">
        <v>0</v>
      </c>
      <c r="N241" s="8">
        <v>491</v>
      </c>
      <c r="O241" s="1">
        <v>0</v>
      </c>
      <c r="P241" s="1">
        <v>0</v>
      </c>
      <c r="Q241" s="1">
        <v>0</v>
      </c>
      <c r="R241" s="1">
        <v>0</v>
      </c>
      <c r="S241" s="29">
        <v>0</v>
      </c>
      <c r="T241" s="8">
        <f t="shared" si="15"/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f t="shared" si="16"/>
        <v>0</v>
      </c>
      <c r="AD241" s="1">
        <f t="shared" si="17"/>
        <v>0</v>
      </c>
      <c r="AE241" s="1">
        <f t="shared" si="18"/>
        <v>0</v>
      </c>
      <c r="AF241" s="1">
        <f t="shared" si="19"/>
        <v>0</v>
      </c>
    </row>
    <row r="242" spans="1:32" x14ac:dyDescent="0.2">
      <c r="A242" t="s">
        <v>165</v>
      </c>
      <c r="B242" t="s">
        <v>70</v>
      </c>
      <c r="C242" t="s">
        <v>113</v>
      </c>
      <c r="D242" t="s">
        <v>1</v>
      </c>
      <c r="E242" t="s">
        <v>5</v>
      </c>
      <c r="F242">
        <v>202006</v>
      </c>
      <c r="G242" s="1">
        <v>0</v>
      </c>
      <c r="H242" s="1">
        <v>0</v>
      </c>
      <c r="I242" s="1">
        <v>0</v>
      </c>
      <c r="J242" s="1">
        <v>0</v>
      </c>
      <c r="K242" s="8">
        <v>0</v>
      </c>
      <c r="L242" s="8">
        <v>0</v>
      </c>
      <c r="M242" s="8">
        <v>0</v>
      </c>
      <c r="N242" s="8">
        <v>490.9666666666667</v>
      </c>
      <c r="O242" s="1">
        <v>0</v>
      </c>
      <c r="P242" s="1">
        <v>0</v>
      </c>
      <c r="Q242" s="1">
        <v>0</v>
      </c>
      <c r="R242" s="1">
        <v>0</v>
      </c>
      <c r="S242" s="29">
        <v>0</v>
      </c>
      <c r="T242" s="8">
        <f t="shared" si="15"/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f t="shared" si="16"/>
        <v>0</v>
      </c>
      <c r="AD242" s="1">
        <f t="shared" si="17"/>
        <v>0</v>
      </c>
      <c r="AE242" s="1">
        <f t="shared" si="18"/>
        <v>0</v>
      </c>
      <c r="AF242" s="1">
        <f t="shared" si="19"/>
        <v>0</v>
      </c>
    </row>
    <row r="243" spans="1:32" x14ac:dyDescent="0.2">
      <c r="A243" t="s">
        <v>165</v>
      </c>
      <c r="B243" t="s">
        <v>70</v>
      </c>
      <c r="C243" t="s">
        <v>113</v>
      </c>
      <c r="D243" t="s">
        <v>1</v>
      </c>
      <c r="E243" t="s">
        <v>5</v>
      </c>
      <c r="F243">
        <v>202009</v>
      </c>
      <c r="G243" s="1">
        <v>0</v>
      </c>
      <c r="H243" s="1">
        <v>0</v>
      </c>
      <c r="I243" s="1">
        <v>0</v>
      </c>
      <c r="J243" s="1">
        <v>0</v>
      </c>
      <c r="K243" s="8">
        <v>0</v>
      </c>
      <c r="L243" s="8">
        <v>0</v>
      </c>
      <c r="M243" s="8">
        <v>0</v>
      </c>
      <c r="N243" s="8">
        <v>393.15376344086025</v>
      </c>
      <c r="O243" s="1">
        <v>0</v>
      </c>
      <c r="P243" s="1">
        <v>0</v>
      </c>
      <c r="Q243" s="1">
        <v>0</v>
      </c>
      <c r="R243" s="1">
        <v>0</v>
      </c>
      <c r="S243" s="29">
        <v>0</v>
      </c>
      <c r="T243" s="8">
        <f t="shared" si="15"/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f t="shared" si="16"/>
        <v>0</v>
      </c>
      <c r="AD243" s="1">
        <f t="shared" si="17"/>
        <v>0</v>
      </c>
      <c r="AE243" s="1">
        <f t="shared" si="18"/>
        <v>0</v>
      </c>
      <c r="AF243" s="1">
        <f t="shared" si="19"/>
        <v>0</v>
      </c>
    </row>
    <row r="244" spans="1:32" x14ac:dyDescent="0.2">
      <c r="A244" t="s">
        <v>165</v>
      </c>
      <c r="B244" t="s">
        <v>70</v>
      </c>
      <c r="C244" t="s">
        <v>113</v>
      </c>
      <c r="D244" t="s">
        <v>1</v>
      </c>
      <c r="E244" t="s">
        <v>5</v>
      </c>
      <c r="F244">
        <v>202012</v>
      </c>
      <c r="G244" s="1">
        <v>0</v>
      </c>
      <c r="H244" s="1">
        <v>0</v>
      </c>
      <c r="I244" s="1">
        <v>0</v>
      </c>
      <c r="J244" s="1">
        <v>0</v>
      </c>
      <c r="K244" s="8">
        <v>0</v>
      </c>
      <c r="L244" s="8">
        <v>0</v>
      </c>
      <c r="M244" s="8">
        <v>0</v>
      </c>
      <c r="N244" s="8">
        <v>273.28172043010755</v>
      </c>
      <c r="O244" s="1">
        <v>0</v>
      </c>
      <c r="P244" s="1">
        <v>0</v>
      </c>
      <c r="Q244" s="1">
        <v>0</v>
      </c>
      <c r="R244" s="1">
        <v>0</v>
      </c>
      <c r="S244" s="29">
        <v>0</v>
      </c>
      <c r="T244" s="8">
        <f t="shared" si="15"/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f t="shared" si="16"/>
        <v>0</v>
      </c>
      <c r="AD244" s="1">
        <f t="shared" si="17"/>
        <v>0</v>
      </c>
      <c r="AE244" s="1">
        <f t="shared" si="18"/>
        <v>0</v>
      </c>
      <c r="AF244" s="1">
        <f t="shared" si="19"/>
        <v>0</v>
      </c>
    </row>
    <row r="245" spans="1:32" x14ac:dyDescent="0.2">
      <c r="A245" t="s">
        <v>165</v>
      </c>
      <c r="B245" t="s">
        <v>70</v>
      </c>
      <c r="C245" t="s">
        <v>113</v>
      </c>
      <c r="D245" t="s">
        <v>1</v>
      </c>
      <c r="E245" t="s">
        <v>5</v>
      </c>
      <c r="F245">
        <v>202103</v>
      </c>
      <c r="G245" s="1">
        <v>0</v>
      </c>
      <c r="H245" s="1">
        <v>0</v>
      </c>
      <c r="I245" s="1">
        <v>0</v>
      </c>
      <c r="J245" s="1">
        <v>0</v>
      </c>
      <c r="K245" s="8">
        <v>0</v>
      </c>
      <c r="L245" s="8">
        <v>0</v>
      </c>
      <c r="M245" s="8">
        <v>0</v>
      </c>
      <c r="N245" s="8">
        <v>209.01190476190473</v>
      </c>
      <c r="O245" s="1">
        <v>0</v>
      </c>
      <c r="P245" s="1">
        <v>0</v>
      </c>
      <c r="Q245" s="1">
        <v>0</v>
      </c>
      <c r="R245" s="1">
        <v>0</v>
      </c>
      <c r="S245" s="29">
        <v>0</v>
      </c>
      <c r="T245" s="8">
        <f t="shared" si="15"/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f t="shared" si="16"/>
        <v>0</v>
      </c>
      <c r="AD245" s="1">
        <f t="shared" si="17"/>
        <v>0</v>
      </c>
      <c r="AE245" s="1">
        <f t="shared" si="18"/>
        <v>0</v>
      </c>
      <c r="AF245" s="1">
        <f t="shared" si="19"/>
        <v>0</v>
      </c>
    </row>
    <row r="246" spans="1:32" x14ac:dyDescent="0.2">
      <c r="A246" t="s">
        <v>165</v>
      </c>
      <c r="B246" t="s">
        <v>70</v>
      </c>
      <c r="C246" t="s">
        <v>113</v>
      </c>
      <c r="D246" t="s">
        <v>1</v>
      </c>
      <c r="E246" t="s">
        <v>5</v>
      </c>
      <c r="F246">
        <v>202106</v>
      </c>
      <c r="G246" s="1">
        <v>0</v>
      </c>
      <c r="H246" s="1">
        <v>0</v>
      </c>
      <c r="I246" s="1">
        <v>0</v>
      </c>
      <c r="J246" s="1">
        <v>0</v>
      </c>
      <c r="K246" s="8">
        <v>0</v>
      </c>
      <c r="L246" s="8">
        <v>0</v>
      </c>
      <c r="M246" s="8">
        <v>0</v>
      </c>
      <c r="N246" s="8">
        <v>170.98602150537636</v>
      </c>
      <c r="O246" s="1">
        <v>0</v>
      </c>
      <c r="P246" s="1">
        <v>0</v>
      </c>
      <c r="Q246" s="1">
        <v>0</v>
      </c>
      <c r="R246" s="1">
        <v>0</v>
      </c>
      <c r="S246" s="29">
        <v>0</v>
      </c>
      <c r="T246" s="8">
        <f t="shared" si="15"/>
        <v>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f t="shared" si="16"/>
        <v>0</v>
      </c>
      <c r="AD246" s="1">
        <f t="shared" si="17"/>
        <v>0</v>
      </c>
      <c r="AE246" s="1">
        <f t="shared" si="18"/>
        <v>0</v>
      </c>
      <c r="AF246" s="1">
        <f t="shared" si="19"/>
        <v>0</v>
      </c>
    </row>
    <row r="247" spans="1:32" x14ac:dyDescent="0.2">
      <c r="A247" t="s">
        <v>165</v>
      </c>
      <c r="B247" t="s">
        <v>70</v>
      </c>
      <c r="C247" t="s">
        <v>113</v>
      </c>
      <c r="D247" t="s">
        <v>1</v>
      </c>
      <c r="E247" t="s">
        <v>5</v>
      </c>
      <c r="F247">
        <v>202109</v>
      </c>
      <c r="G247" s="1">
        <v>0</v>
      </c>
      <c r="H247" s="1">
        <v>0</v>
      </c>
      <c r="I247" s="1">
        <v>0</v>
      </c>
      <c r="J247" s="1">
        <v>0</v>
      </c>
      <c r="K247" s="8">
        <v>0</v>
      </c>
      <c r="L247" s="8">
        <v>0</v>
      </c>
      <c r="M247" s="8">
        <v>0</v>
      </c>
      <c r="N247" s="8">
        <v>131.32293906810037</v>
      </c>
      <c r="O247" s="1">
        <v>0</v>
      </c>
      <c r="P247" s="1">
        <v>0</v>
      </c>
      <c r="Q247" s="1">
        <v>0</v>
      </c>
      <c r="R247" s="1">
        <v>0</v>
      </c>
      <c r="S247" s="29">
        <v>0</v>
      </c>
      <c r="T247" s="8">
        <f t="shared" si="15"/>
        <v>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f t="shared" si="16"/>
        <v>0</v>
      </c>
      <c r="AD247" s="1">
        <f t="shared" si="17"/>
        <v>0</v>
      </c>
      <c r="AE247" s="1">
        <f t="shared" si="18"/>
        <v>0</v>
      </c>
      <c r="AF247" s="1">
        <f t="shared" si="19"/>
        <v>0</v>
      </c>
    </row>
    <row r="248" spans="1:32" x14ac:dyDescent="0.2">
      <c r="A248" t="s">
        <v>165</v>
      </c>
      <c r="B248" t="s">
        <v>70</v>
      </c>
      <c r="C248" t="s">
        <v>113</v>
      </c>
      <c r="D248" t="s">
        <v>1</v>
      </c>
      <c r="E248" t="s">
        <v>5</v>
      </c>
      <c r="F248">
        <v>202112</v>
      </c>
      <c r="G248" s="1">
        <v>0</v>
      </c>
      <c r="H248" s="1">
        <v>0</v>
      </c>
      <c r="I248" s="1">
        <v>0</v>
      </c>
      <c r="J248" s="1">
        <v>0</v>
      </c>
      <c r="K248" s="8">
        <v>0</v>
      </c>
      <c r="L248" s="8">
        <v>0</v>
      </c>
      <c r="M248" s="8">
        <v>0</v>
      </c>
      <c r="N248" s="8">
        <v>115.01182795698924</v>
      </c>
      <c r="O248" s="1">
        <v>0</v>
      </c>
      <c r="P248" s="1">
        <v>0</v>
      </c>
      <c r="Q248" s="1">
        <v>0</v>
      </c>
      <c r="R248" s="1">
        <v>0</v>
      </c>
      <c r="S248" s="29">
        <v>0</v>
      </c>
      <c r="T248" s="8">
        <f t="shared" si="15"/>
        <v>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f t="shared" si="16"/>
        <v>0</v>
      </c>
      <c r="AD248" s="1">
        <f t="shared" si="17"/>
        <v>0</v>
      </c>
      <c r="AE248" s="1">
        <f t="shared" si="18"/>
        <v>0</v>
      </c>
      <c r="AF248" s="1">
        <f t="shared" si="19"/>
        <v>0</v>
      </c>
    </row>
    <row r="249" spans="1:32" x14ac:dyDescent="0.2">
      <c r="A249" t="s">
        <v>165</v>
      </c>
      <c r="B249" t="s">
        <v>70</v>
      </c>
      <c r="C249" t="s">
        <v>113</v>
      </c>
      <c r="D249" t="s">
        <v>1</v>
      </c>
      <c r="E249" t="s">
        <v>5</v>
      </c>
      <c r="F249">
        <v>202203</v>
      </c>
      <c r="G249" s="1">
        <v>0</v>
      </c>
      <c r="H249" s="1">
        <v>0</v>
      </c>
      <c r="I249" s="1">
        <v>0</v>
      </c>
      <c r="J249" s="1">
        <v>0</v>
      </c>
      <c r="K249" s="8">
        <v>0</v>
      </c>
      <c r="L249" s="8">
        <v>0</v>
      </c>
      <c r="M249" s="8">
        <v>0</v>
      </c>
      <c r="N249" s="8">
        <v>104.09254992319508</v>
      </c>
      <c r="O249" s="1">
        <v>0</v>
      </c>
      <c r="P249" s="1">
        <v>0</v>
      </c>
      <c r="Q249" s="1">
        <v>0</v>
      </c>
      <c r="R249" s="1">
        <v>0</v>
      </c>
      <c r="S249" s="29">
        <v>0</v>
      </c>
      <c r="T249" s="8">
        <f t="shared" si="15"/>
        <v>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f t="shared" si="16"/>
        <v>0</v>
      </c>
      <c r="AD249" s="1">
        <f t="shared" si="17"/>
        <v>0</v>
      </c>
      <c r="AE249" s="1">
        <f t="shared" si="18"/>
        <v>0</v>
      </c>
      <c r="AF249" s="1">
        <f t="shared" si="19"/>
        <v>0</v>
      </c>
    </row>
    <row r="250" spans="1:32" x14ac:dyDescent="0.2">
      <c r="A250" t="s">
        <v>165</v>
      </c>
      <c r="B250" t="s">
        <v>70</v>
      </c>
      <c r="C250" t="s">
        <v>113</v>
      </c>
      <c r="D250" t="s">
        <v>1</v>
      </c>
      <c r="E250" t="s">
        <v>5</v>
      </c>
      <c r="F250">
        <v>202206</v>
      </c>
      <c r="G250" s="1">
        <v>0</v>
      </c>
      <c r="H250" s="1">
        <v>0</v>
      </c>
      <c r="I250" s="1">
        <v>0</v>
      </c>
      <c r="J250" s="1">
        <v>0</v>
      </c>
      <c r="K250" s="8">
        <v>0</v>
      </c>
      <c r="L250" s="8">
        <v>0</v>
      </c>
      <c r="M250" s="8">
        <v>0</v>
      </c>
      <c r="N250" s="8">
        <v>90.984587813620067</v>
      </c>
      <c r="O250" s="1">
        <v>0</v>
      </c>
      <c r="P250" s="1">
        <v>0</v>
      </c>
      <c r="Q250" s="1">
        <v>0</v>
      </c>
      <c r="R250" s="1">
        <v>0</v>
      </c>
      <c r="S250" s="29">
        <v>0</v>
      </c>
      <c r="T250" s="8">
        <f t="shared" si="15"/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f t="shared" si="16"/>
        <v>0</v>
      </c>
      <c r="AD250" s="1">
        <f t="shared" si="17"/>
        <v>0</v>
      </c>
      <c r="AE250" s="1">
        <f t="shared" si="18"/>
        <v>0</v>
      </c>
      <c r="AF250" s="1">
        <f t="shared" si="19"/>
        <v>0</v>
      </c>
    </row>
    <row r="251" spans="1:32" x14ac:dyDescent="0.2">
      <c r="A251" t="s">
        <v>165</v>
      </c>
      <c r="B251" t="s">
        <v>70</v>
      </c>
      <c r="C251" t="s">
        <v>113</v>
      </c>
      <c r="D251" t="s">
        <v>1</v>
      </c>
      <c r="E251" t="s">
        <v>5</v>
      </c>
      <c r="F251">
        <v>202209</v>
      </c>
      <c r="G251" s="1">
        <v>0</v>
      </c>
      <c r="H251" s="1">
        <v>0</v>
      </c>
      <c r="I251" s="1">
        <v>0</v>
      </c>
      <c r="J251" s="1">
        <v>0</v>
      </c>
      <c r="K251" s="8">
        <v>0</v>
      </c>
      <c r="L251" s="8">
        <v>0</v>
      </c>
      <c r="M251" s="8">
        <v>0</v>
      </c>
      <c r="N251" s="8">
        <v>86.258422939068097</v>
      </c>
      <c r="O251" s="1">
        <v>0</v>
      </c>
      <c r="P251" s="1">
        <v>0</v>
      </c>
      <c r="Q251" s="1">
        <v>0</v>
      </c>
      <c r="R251" s="1">
        <v>0</v>
      </c>
      <c r="S251" s="29">
        <v>0</v>
      </c>
      <c r="T251" s="8">
        <f t="shared" si="15"/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f t="shared" si="16"/>
        <v>0</v>
      </c>
      <c r="AD251" s="1">
        <f t="shared" si="17"/>
        <v>0</v>
      </c>
      <c r="AE251" s="1">
        <f t="shared" si="18"/>
        <v>0</v>
      </c>
      <c r="AF251" s="1">
        <f t="shared" si="19"/>
        <v>0</v>
      </c>
    </row>
    <row r="252" spans="1:32" x14ac:dyDescent="0.2">
      <c r="A252" t="s">
        <v>165</v>
      </c>
      <c r="B252" t="s">
        <v>70</v>
      </c>
      <c r="C252" t="s">
        <v>113</v>
      </c>
      <c r="D252" t="s">
        <v>1</v>
      </c>
      <c r="E252" t="s">
        <v>5</v>
      </c>
      <c r="F252">
        <v>202212</v>
      </c>
      <c r="G252" s="1">
        <v>0</v>
      </c>
      <c r="H252" s="1">
        <v>0</v>
      </c>
      <c r="I252" s="1">
        <v>0</v>
      </c>
      <c r="J252" s="1">
        <v>0</v>
      </c>
      <c r="K252" s="8">
        <v>0</v>
      </c>
      <c r="L252" s="8">
        <v>0</v>
      </c>
      <c r="M252" s="8">
        <v>0</v>
      </c>
      <c r="N252" s="8">
        <v>73.411827956989242</v>
      </c>
      <c r="O252" s="1">
        <v>0</v>
      </c>
      <c r="P252" s="1">
        <v>0</v>
      </c>
      <c r="Q252" s="1">
        <v>0</v>
      </c>
      <c r="R252" s="1">
        <v>0</v>
      </c>
      <c r="S252" s="29">
        <v>0</v>
      </c>
      <c r="T252" s="8">
        <f t="shared" si="15"/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f t="shared" si="16"/>
        <v>0</v>
      </c>
      <c r="AD252" s="1">
        <f t="shared" si="17"/>
        <v>0</v>
      </c>
      <c r="AE252" s="1">
        <f t="shared" si="18"/>
        <v>0</v>
      </c>
      <c r="AF252" s="1">
        <f t="shared" si="19"/>
        <v>0</v>
      </c>
    </row>
    <row r="253" spans="1:32" x14ac:dyDescent="0.2">
      <c r="A253" t="s">
        <v>165</v>
      </c>
      <c r="B253" t="s">
        <v>70</v>
      </c>
      <c r="C253" t="s">
        <v>113</v>
      </c>
      <c r="D253" t="s">
        <v>1</v>
      </c>
      <c r="E253" t="s">
        <v>5</v>
      </c>
      <c r="F253">
        <v>202303</v>
      </c>
      <c r="G253" s="1">
        <v>0</v>
      </c>
      <c r="H253" s="1">
        <v>0</v>
      </c>
      <c r="I253" s="1">
        <v>0</v>
      </c>
      <c r="J253" s="1">
        <v>0</v>
      </c>
      <c r="K253" s="8">
        <v>0</v>
      </c>
      <c r="L253" s="8">
        <v>0</v>
      </c>
      <c r="M253" s="8">
        <v>0</v>
      </c>
      <c r="N253" s="8">
        <v>61.384024577572966</v>
      </c>
      <c r="O253" s="1">
        <v>0</v>
      </c>
      <c r="P253" s="1">
        <v>0</v>
      </c>
      <c r="Q253" s="1">
        <v>0</v>
      </c>
      <c r="R253" s="1">
        <v>0</v>
      </c>
      <c r="S253" s="29">
        <v>0</v>
      </c>
      <c r="T253" s="8">
        <f t="shared" si="15"/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f t="shared" si="16"/>
        <v>0</v>
      </c>
      <c r="AD253" s="1">
        <f t="shared" si="17"/>
        <v>0</v>
      </c>
      <c r="AE253" s="1">
        <f t="shared" si="18"/>
        <v>0</v>
      </c>
      <c r="AF253" s="1">
        <f t="shared" si="19"/>
        <v>0</v>
      </c>
    </row>
    <row r="254" spans="1:32" x14ac:dyDescent="0.2">
      <c r="A254" t="s">
        <v>165</v>
      </c>
      <c r="B254" t="s">
        <v>70</v>
      </c>
      <c r="C254" t="s">
        <v>113</v>
      </c>
      <c r="D254" t="s">
        <v>1</v>
      </c>
      <c r="E254" t="s">
        <v>5</v>
      </c>
      <c r="F254">
        <v>202306</v>
      </c>
      <c r="G254" s="1">
        <v>0</v>
      </c>
      <c r="H254" s="1">
        <v>0</v>
      </c>
      <c r="I254" s="1">
        <v>0</v>
      </c>
      <c r="J254" s="1">
        <v>0</v>
      </c>
      <c r="K254" s="8">
        <v>0</v>
      </c>
      <c r="L254" s="8">
        <v>0</v>
      </c>
      <c r="M254" s="8">
        <v>0</v>
      </c>
      <c r="N254" s="8">
        <v>42.903942652329754</v>
      </c>
      <c r="O254" s="1">
        <v>0</v>
      </c>
      <c r="P254" s="1">
        <v>0</v>
      </c>
      <c r="Q254" s="1">
        <v>0</v>
      </c>
      <c r="R254" s="1">
        <v>0</v>
      </c>
      <c r="S254" s="29">
        <v>0</v>
      </c>
      <c r="T254" s="8">
        <f t="shared" si="15"/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f t="shared" si="16"/>
        <v>0</v>
      </c>
      <c r="AD254" s="1">
        <f t="shared" si="17"/>
        <v>0</v>
      </c>
      <c r="AE254" s="1">
        <f t="shared" si="18"/>
        <v>0</v>
      </c>
      <c r="AF254" s="1">
        <f t="shared" si="19"/>
        <v>0</v>
      </c>
    </row>
    <row r="255" spans="1:32" x14ac:dyDescent="0.2">
      <c r="A255" t="s">
        <v>165</v>
      </c>
      <c r="B255" t="s">
        <v>70</v>
      </c>
      <c r="C255" t="s">
        <v>113</v>
      </c>
      <c r="D255" t="s">
        <v>1</v>
      </c>
      <c r="E255" t="s">
        <v>5</v>
      </c>
      <c r="F255">
        <v>202309</v>
      </c>
      <c r="G255" s="1">
        <v>0</v>
      </c>
      <c r="H255" s="1">
        <v>0</v>
      </c>
      <c r="I255" s="1">
        <v>0</v>
      </c>
      <c r="J255" s="1">
        <v>0</v>
      </c>
      <c r="K255" s="8">
        <v>0</v>
      </c>
      <c r="L255" s="8">
        <v>0</v>
      </c>
      <c r="M255" s="8">
        <v>0</v>
      </c>
      <c r="N255" s="8">
        <v>1.8709677419354838</v>
      </c>
      <c r="O255" s="1">
        <v>0</v>
      </c>
      <c r="P255" s="1">
        <v>0</v>
      </c>
      <c r="Q255" s="1">
        <v>0</v>
      </c>
      <c r="R255" s="1">
        <v>0</v>
      </c>
      <c r="S255" s="29">
        <v>0</v>
      </c>
      <c r="T255" s="8">
        <f t="shared" si="15"/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f t="shared" si="16"/>
        <v>0</v>
      </c>
      <c r="AD255" s="1">
        <f t="shared" si="17"/>
        <v>0</v>
      </c>
      <c r="AE255" s="1">
        <f t="shared" si="18"/>
        <v>0</v>
      </c>
      <c r="AF255" s="1">
        <f t="shared" si="19"/>
        <v>0</v>
      </c>
    </row>
    <row r="256" spans="1:32" x14ac:dyDescent="0.2">
      <c r="A256" t="s">
        <v>165</v>
      </c>
      <c r="B256" t="s">
        <v>70</v>
      </c>
      <c r="C256" t="s">
        <v>113</v>
      </c>
      <c r="D256" t="s">
        <v>1</v>
      </c>
      <c r="E256" t="s">
        <v>5</v>
      </c>
      <c r="F256">
        <v>202312</v>
      </c>
      <c r="G256" s="1">
        <v>0</v>
      </c>
      <c r="H256" s="1">
        <v>0</v>
      </c>
      <c r="I256" s="1">
        <v>0</v>
      </c>
      <c r="J256" s="1">
        <v>0</v>
      </c>
      <c r="K256" s="8">
        <v>0</v>
      </c>
      <c r="L256" s="8">
        <v>0</v>
      </c>
      <c r="M256" s="8">
        <v>0</v>
      </c>
      <c r="N256" s="8">
        <v>0</v>
      </c>
      <c r="O256" s="1">
        <v>0</v>
      </c>
      <c r="P256" s="1">
        <v>0</v>
      </c>
      <c r="Q256" s="1">
        <v>0</v>
      </c>
      <c r="R256" s="1">
        <v>0</v>
      </c>
      <c r="S256" s="29">
        <v>0</v>
      </c>
      <c r="T256" s="8">
        <f t="shared" si="15"/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f t="shared" si="16"/>
        <v>0</v>
      </c>
      <c r="AD256" s="1">
        <f t="shared" si="17"/>
        <v>0</v>
      </c>
      <c r="AE256" s="1">
        <f t="shared" si="18"/>
        <v>0</v>
      </c>
      <c r="AF256" s="1">
        <f t="shared" si="19"/>
        <v>0</v>
      </c>
    </row>
    <row r="257" spans="1:32" x14ac:dyDescent="0.2">
      <c r="A257" t="s">
        <v>165</v>
      </c>
      <c r="B257" t="s">
        <v>70</v>
      </c>
      <c r="C257" t="s">
        <v>113</v>
      </c>
      <c r="D257" t="s">
        <v>1</v>
      </c>
      <c r="E257" t="s">
        <v>5</v>
      </c>
      <c r="F257">
        <v>202403</v>
      </c>
      <c r="G257" s="1">
        <v>0</v>
      </c>
      <c r="H257" s="1">
        <v>0</v>
      </c>
      <c r="I257" s="1">
        <v>0</v>
      </c>
      <c r="J257" s="1">
        <v>0</v>
      </c>
      <c r="K257" s="8">
        <v>0</v>
      </c>
      <c r="L257" s="8">
        <v>0</v>
      </c>
      <c r="M257" s="8">
        <v>0</v>
      </c>
      <c r="N257" s="8">
        <v>0</v>
      </c>
      <c r="O257" s="1">
        <v>0</v>
      </c>
      <c r="P257" s="1">
        <v>0</v>
      </c>
      <c r="Q257" s="1">
        <v>0</v>
      </c>
      <c r="R257" s="1">
        <v>0</v>
      </c>
      <c r="S257" s="29">
        <v>0</v>
      </c>
      <c r="T257" s="8">
        <f t="shared" si="15"/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f t="shared" si="16"/>
        <v>0</v>
      </c>
      <c r="AD257" s="1">
        <f t="shared" si="17"/>
        <v>0</v>
      </c>
      <c r="AE257" s="1">
        <f t="shared" si="18"/>
        <v>0</v>
      </c>
      <c r="AF257" s="1">
        <f t="shared" si="19"/>
        <v>0</v>
      </c>
    </row>
    <row r="258" spans="1:32" x14ac:dyDescent="0.2">
      <c r="A258" t="s">
        <v>165</v>
      </c>
      <c r="B258" t="s">
        <v>70</v>
      </c>
      <c r="C258" t="s">
        <v>113</v>
      </c>
      <c r="D258" t="s">
        <v>1</v>
      </c>
      <c r="E258" t="s">
        <v>8</v>
      </c>
      <c r="F258">
        <v>202404</v>
      </c>
      <c r="G258" s="1">
        <v>0</v>
      </c>
      <c r="H258" s="1">
        <v>0</v>
      </c>
      <c r="I258" s="1">
        <v>0</v>
      </c>
      <c r="J258" s="1">
        <v>0</v>
      </c>
      <c r="K258" s="8">
        <v>0</v>
      </c>
      <c r="L258" s="8">
        <v>0</v>
      </c>
      <c r="M258" s="8">
        <v>0</v>
      </c>
      <c r="N258" s="8">
        <v>0</v>
      </c>
      <c r="O258" s="1">
        <v>0</v>
      </c>
      <c r="P258" s="1">
        <v>0</v>
      </c>
      <c r="Q258" s="1">
        <v>0</v>
      </c>
      <c r="R258" s="1">
        <v>0</v>
      </c>
      <c r="S258" s="29">
        <v>0</v>
      </c>
      <c r="T258" s="8">
        <f t="shared" ref="T258:T321" si="20">$S258 * $N258</f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f t="shared" ref="AC258:AC321" si="21">$W258 - $H258</f>
        <v>0</v>
      </c>
      <c r="AD258" s="1">
        <f t="shared" ref="AD258:AD321" si="22">$X258 - $H258</f>
        <v>0</v>
      </c>
      <c r="AE258" s="1">
        <f t="shared" ref="AE258:AE321" si="23">$Y258 - $J258</f>
        <v>0</v>
      </c>
      <c r="AF258" s="1">
        <f t="shared" ref="AF258:AF321" si="24">$Z258 - $J258</f>
        <v>0</v>
      </c>
    </row>
    <row r="259" spans="1:32" x14ac:dyDescent="0.2">
      <c r="A259" t="s">
        <v>165</v>
      </c>
      <c r="B259" t="s">
        <v>70</v>
      </c>
      <c r="C259" t="s">
        <v>113</v>
      </c>
      <c r="D259" t="s">
        <v>1</v>
      </c>
      <c r="E259" t="s">
        <v>8</v>
      </c>
      <c r="F259">
        <v>202405</v>
      </c>
      <c r="G259" s="1">
        <v>0</v>
      </c>
      <c r="H259" s="1">
        <v>0</v>
      </c>
      <c r="I259" s="1">
        <v>0</v>
      </c>
      <c r="J259" s="1">
        <v>0</v>
      </c>
      <c r="K259" s="8">
        <v>0</v>
      </c>
      <c r="L259" s="8">
        <v>0</v>
      </c>
      <c r="M259" s="8">
        <v>0</v>
      </c>
      <c r="N259" s="8">
        <v>0</v>
      </c>
      <c r="O259" s="1">
        <v>0</v>
      </c>
      <c r="P259" s="1">
        <v>0</v>
      </c>
      <c r="Q259" s="1">
        <v>0</v>
      </c>
      <c r="R259" s="1">
        <v>0</v>
      </c>
      <c r="S259" s="29">
        <v>0</v>
      </c>
      <c r="T259" s="8">
        <f t="shared" si="20"/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f t="shared" si="21"/>
        <v>0</v>
      </c>
      <c r="AD259" s="1">
        <f t="shared" si="22"/>
        <v>0</v>
      </c>
      <c r="AE259" s="1">
        <f t="shared" si="23"/>
        <v>0</v>
      </c>
      <c r="AF259" s="1">
        <f t="shared" si="24"/>
        <v>0</v>
      </c>
    </row>
    <row r="260" spans="1:32" x14ac:dyDescent="0.2">
      <c r="A260" t="s">
        <v>166</v>
      </c>
      <c r="B260" t="s">
        <v>71</v>
      </c>
      <c r="C260" t="s">
        <v>113</v>
      </c>
      <c r="D260" t="s">
        <v>1</v>
      </c>
      <c r="E260" t="s">
        <v>5</v>
      </c>
      <c r="F260">
        <v>201403</v>
      </c>
      <c r="G260" s="1">
        <v>5311141620</v>
      </c>
      <c r="H260" s="1">
        <v>4351742220</v>
      </c>
      <c r="I260" s="1">
        <v>5311141620</v>
      </c>
      <c r="J260" s="1">
        <v>4351742220</v>
      </c>
      <c r="K260" s="8">
        <v>1354</v>
      </c>
      <c r="L260" s="8">
        <v>1303</v>
      </c>
      <c r="M260" s="8">
        <v>0</v>
      </c>
      <c r="N260" s="8">
        <v>1151273.4731182794</v>
      </c>
      <c r="O260" s="1">
        <v>0</v>
      </c>
      <c r="P260" s="1">
        <v>0</v>
      </c>
      <c r="Q260" s="1">
        <v>0</v>
      </c>
      <c r="R260" s="1">
        <v>0</v>
      </c>
      <c r="S260" s="29">
        <v>0</v>
      </c>
      <c r="T260" s="8">
        <f t="shared" si="20"/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-959399400</v>
      </c>
      <c r="AB260" s="1">
        <v>-959399400</v>
      </c>
      <c r="AC260" s="1">
        <f t="shared" si="21"/>
        <v>-4351742220</v>
      </c>
      <c r="AD260" s="1">
        <f t="shared" si="22"/>
        <v>-4351742220</v>
      </c>
      <c r="AE260" s="1">
        <f t="shared" si="23"/>
        <v>-4351742220</v>
      </c>
      <c r="AF260" s="1">
        <f t="shared" si="24"/>
        <v>-4351742220</v>
      </c>
    </row>
    <row r="261" spans="1:32" x14ac:dyDescent="0.2">
      <c r="A261" t="s">
        <v>166</v>
      </c>
      <c r="B261" t="s">
        <v>71</v>
      </c>
      <c r="C261" t="s">
        <v>113</v>
      </c>
      <c r="D261" t="s">
        <v>1</v>
      </c>
      <c r="E261" t="s">
        <v>5</v>
      </c>
      <c r="F261">
        <v>201406</v>
      </c>
      <c r="G261" s="1">
        <v>2232826241</v>
      </c>
      <c r="H261" s="1">
        <v>2232826240.9999995</v>
      </c>
      <c r="I261" s="1">
        <v>2232826241</v>
      </c>
      <c r="J261" s="1">
        <v>2232826240.9999995</v>
      </c>
      <c r="K261" s="8">
        <v>1027</v>
      </c>
      <c r="L261" s="8">
        <v>1027</v>
      </c>
      <c r="M261" s="8">
        <v>0</v>
      </c>
      <c r="N261" s="8">
        <v>1172815.3971326165</v>
      </c>
      <c r="O261" s="1">
        <v>0</v>
      </c>
      <c r="P261" s="1">
        <v>0</v>
      </c>
      <c r="Q261" s="1">
        <v>0</v>
      </c>
      <c r="R261" s="1">
        <v>0</v>
      </c>
      <c r="S261" s="29">
        <v>0</v>
      </c>
      <c r="T261" s="8">
        <f t="shared" si="20"/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-4.76837158203125E-7</v>
      </c>
      <c r="AB261" s="1">
        <v>-4.76837158203125E-7</v>
      </c>
      <c r="AC261" s="1">
        <f t="shared" si="21"/>
        <v>-2232826240.9999995</v>
      </c>
      <c r="AD261" s="1">
        <f t="shared" si="22"/>
        <v>-2232826240.9999995</v>
      </c>
      <c r="AE261" s="1">
        <f t="shared" si="23"/>
        <v>-2232826240.9999995</v>
      </c>
      <c r="AF261" s="1">
        <f t="shared" si="24"/>
        <v>-2232826240.9999995</v>
      </c>
    </row>
    <row r="262" spans="1:32" x14ac:dyDescent="0.2">
      <c r="A262" t="s">
        <v>166</v>
      </c>
      <c r="B262" t="s">
        <v>71</v>
      </c>
      <c r="C262" t="s">
        <v>113</v>
      </c>
      <c r="D262" t="s">
        <v>1</v>
      </c>
      <c r="E262" t="s">
        <v>5</v>
      </c>
      <c r="F262">
        <v>201409</v>
      </c>
      <c r="G262" s="1">
        <v>2539824020</v>
      </c>
      <c r="H262" s="1">
        <v>2539824020</v>
      </c>
      <c r="I262" s="1">
        <v>2539824020</v>
      </c>
      <c r="J262" s="1">
        <v>2539824020</v>
      </c>
      <c r="K262" s="8">
        <v>1031</v>
      </c>
      <c r="L262" s="8">
        <v>1031</v>
      </c>
      <c r="M262" s="8">
        <v>0</v>
      </c>
      <c r="N262" s="8">
        <v>1135958.8043010749</v>
      </c>
      <c r="O262" s="1">
        <v>0</v>
      </c>
      <c r="P262" s="1">
        <v>0</v>
      </c>
      <c r="Q262" s="1">
        <v>0</v>
      </c>
      <c r="R262" s="1">
        <v>0</v>
      </c>
      <c r="S262" s="29">
        <v>0</v>
      </c>
      <c r="T262" s="8">
        <f t="shared" si="20"/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f t="shared" si="21"/>
        <v>-2539824020</v>
      </c>
      <c r="AD262" s="1">
        <f t="shared" si="22"/>
        <v>-2539824020</v>
      </c>
      <c r="AE262" s="1">
        <f t="shared" si="23"/>
        <v>-2539824020</v>
      </c>
      <c r="AF262" s="1">
        <f t="shared" si="24"/>
        <v>-2539824020</v>
      </c>
    </row>
    <row r="263" spans="1:32" x14ac:dyDescent="0.2">
      <c r="A263" t="s">
        <v>166</v>
      </c>
      <c r="B263" t="s">
        <v>71</v>
      </c>
      <c r="C263" t="s">
        <v>113</v>
      </c>
      <c r="D263" t="s">
        <v>1</v>
      </c>
      <c r="E263" t="s">
        <v>5</v>
      </c>
      <c r="F263">
        <v>201412</v>
      </c>
      <c r="G263" s="1">
        <v>4492943099.7400007</v>
      </c>
      <c r="H263" s="1">
        <v>4492943100.1999998</v>
      </c>
      <c r="I263" s="1">
        <v>4492943099.7400007</v>
      </c>
      <c r="J263" s="1">
        <v>4492943100.1999998</v>
      </c>
      <c r="K263" s="8">
        <v>1166</v>
      </c>
      <c r="L263" s="8">
        <v>1166</v>
      </c>
      <c r="M263" s="8">
        <v>0</v>
      </c>
      <c r="N263" s="8">
        <v>1136461.1139784947</v>
      </c>
      <c r="O263" s="1">
        <v>0</v>
      </c>
      <c r="P263" s="1">
        <v>0</v>
      </c>
      <c r="Q263" s="1">
        <v>0</v>
      </c>
      <c r="R263" s="1">
        <v>0</v>
      </c>
      <c r="S263" s="29">
        <v>0</v>
      </c>
      <c r="T263" s="8">
        <f t="shared" si="20"/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0.45999908447265625</v>
      </c>
      <c r="AB263" s="1">
        <v>0.45999908447265625</v>
      </c>
      <c r="AC263" s="1">
        <f t="shared" si="21"/>
        <v>-4492943100.1999998</v>
      </c>
      <c r="AD263" s="1">
        <f t="shared" si="22"/>
        <v>-4492943100.1999998</v>
      </c>
      <c r="AE263" s="1">
        <f t="shared" si="23"/>
        <v>-4492943100.1999998</v>
      </c>
      <c r="AF263" s="1">
        <f t="shared" si="24"/>
        <v>-4492943100.1999998</v>
      </c>
    </row>
    <row r="264" spans="1:32" x14ac:dyDescent="0.2">
      <c r="A264" t="s">
        <v>166</v>
      </c>
      <c r="B264" t="s">
        <v>71</v>
      </c>
      <c r="C264" t="s">
        <v>113</v>
      </c>
      <c r="D264" t="s">
        <v>1</v>
      </c>
      <c r="E264" t="s">
        <v>5</v>
      </c>
      <c r="F264">
        <v>201503</v>
      </c>
      <c r="G264" s="1">
        <v>5553606062.1499996</v>
      </c>
      <c r="H264" s="1">
        <v>5554568752.8500004</v>
      </c>
      <c r="I264" s="1">
        <v>5553606062.1499996</v>
      </c>
      <c r="J264" s="1">
        <v>5554568752.8500004</v>
      </c>
      <c r="K264" s="8">
        <v>1497</v>
      </c>
      <c r="L264" s="8">
        <v>1498</v>
      </c>
      <c r="M264" s="8">
        <v>0</v>
      </c>
      <c r="N264" s="8">
        <v>1110563.9258832566</v>
      </c>
      <c r="O264" s="1">
        <v>0</v>
      </c>
      <c r="P264" s="1">
        <v>0</v>
      </c>
      <c r="Q264" s="1">
        <v>0</v>
      </c>
      <c r="R264" s="1">
        <v>0</v>
      </c>
      <c r="S264" s="29">
        <v>0</v>
      </c>
      <c r="T264" s="8">
        <f t="shared" si="20"/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962690.70000076294</v>
      </c>
      <c r="AB264" s="1">
        <v>962690.70000076294</v>
      </c>
      <c r="AC264" s="1">
        <f t="shared" si="21"/>
        <v>-5554568752.8500004</v>
      </c>
      <c r="AD264" s="1">
        <f t="shared" si="22"/>
        <v>-5554568752.8500004</v>
      </c>
      <c r="AE264" s="1">
        <f t="shared" si="23"/>
        <v>-5554568752.8500004</v>
      </c>
      <c r="AF264" s="1">
        <f t="shared" si="24"/>
        <v>-5554568752.8500004</v>
      </c>
    </row>
    <row r="265" spans="1:32" x14ac:dyDescent="0.2">
      <c r="A265" t="s">
        <v>166</v>
      </c>
      <c r="B265" t="s">
        <v>71</v>
      </c>
      <c r="C265" t="s">
        <v>113</v>
      </c>
      <c r="D265" t="s">
        <v>1</v>
      </c>
      <c r="E265" t="s">
        <v>5</v>
      </c>
      <c r="F265">
        <v>201506</v>
      </c>
      <c r="G265" s="1">
        <v>4822654005.54</v>
      </c>
      <c r="H265" s="1">
        <v>4822654007.6699991</v>
      </c>
      <c r="I265" s="1">
        <v>4822654005.54</v>
      </c>
      <c r="J265" s="1">
        <v>4822654007.6699991</v>
      </c>
      <c r="K265" s="8">
        <v>1328</v>
      </c>
      <c r="L265" s="8">
        <v>1328</v>
      </c>
      <c r="M265" s="8">
        <v>0</v>
      </c>
      <c r="N265" s="8">
        <v>1101347.937275986</v>
      </c>
      <c r="O265" s="1">
        <v>0</v>
      </c>
      <c r="P265" s="1">
        <v>0</v>
      </c>
      <c r="Q265" s="1">
        <v>0</v>
      </c>
      <c r="R265" s="1">
        <v>0</v>
      </c>
      <c r="S265" s="29">
        <v>0</v>
      </c>
      <c r="T265" s="8">
        <f t="shared" si="20"/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2.1299991607666016</v>
      </c>
      <c r="AB265" s="1">
        <v>2.1299991607666016</v>
      </c>
      <c r="AC265" s="1">
        <f t="shared" si="21"/>
        <v>-4822654007.6699991</v>
      </c>
      <c r="AD265" s="1">
        <f t="shared" si="22"/>
        <v>-4822654007.6699991</v>
      </c>
      <c r="AE265" s="1">
        <f t="shared" si="23"/>
        <v>-4822654007.6699991</v>
      </c>
      <c r="AF265" s="1">
        <f t="shared" si="24"/>
        <v>-4822654007.6699991</v>
      </c>
    </row>
    <row r="266" spans="1:32" x14ac:dyDescent="0.2">
      <c r="A266" t="s">
        <v>166</v>
      </c>
      <c r="B266" t="s">
        <v>71</v>
      </c>
      <c r="C266" t="s">
        <v>113</v>
      </c>
      <c r="D266" t="s">
        <v>1</v>
      </c>
      <c r="E266" t="s">
        <v>5</v>
      </c>
      <c r="F266">
        <v>201509</v>
      </c>
      <c r="G266" s="1">
        <v>4226430847.6500006</v>
      </c>
      <c r="H266" s="1">
        <v>4226430848.0300002</v>
      </c>
      <c r="I266" s="1">
        <v>4226430847.6500006</v>
      </c>
      <c r="J266" s="1">
        <v>4226430848.0300002</v>
      </c>
      <c r="K266" s="8">
        <v>1350</v>
      </c>
      <c r="L266" s="8">
        <v>1350</v>
      </c>
      <c r="M266" s="8">
        <v>0</v>
      </c>
      <c r="N266" s="8">
        <v>1106553.4770609317</v>
      </c>
      <c r="O266" s="1">
        <v>0</v>
      </c>
      <c r="P266" s="1">
        <v>0</v>
      </c>
      <c r="Q266" s="1">
        <v>0</v>
      </c>
      <c r="R266" s="1">
        <v>0</v>
      </c>
      <c r="S266" s="29">
        <v>0</v>
      </c>
      <c r="T266" s="8">
        <f t="shared" si="20"/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0.37999963760375977</v>
      </c>
      <c r="AB266" s="1">
        <v>0.37999963760375977</v>
      </c>
      <c r="AC266" s="1">
        <f t="shared" si="21"/>
        <v>-4226430848.0300002</v>
      </c>
      <c r="AD266" s="1">
        <f t="shared" si="22"/>
        <v>-4226430848.0300002</v>
      </c>
      <c r="AE266" s="1">
        <f t="shared" si="23"/>
        <v>-4226430848.0300002</v>
      </c>
      <c r="AF266" s="1">
        <f t="shared" si="24"/>
        <v>-4226430848.0300002</v>
      </c>
    </row>
    <row r="267" spans="1:32" x14ac:dyDescent="0.2">
      <c r="A267" t="s">
        <v>166</v>
      </c>
      <c r="B267" t="s">
        <v>71</v>
      </c>
      <c r="C267" t="s">
        <v>113</v>
      </c>
      <c r="D267" t="s">
        <v>1</v>
      </c>
      <c r="E267" t="s">
        <v>5</v>
      </c>
      <c r="F267">
        <v>201512</v>
      </c>
      <c r="G267" s="1">
        <v>5473269286.3199997</v>
      </c>
      <c r="H267" s="1">
        <v>5473269288.000001</v>
      </c>
      <c r="I267" s="1">
        <v>5473269286.3199997</v>
      </c>
      <c r="J267" s="1">
        <v>5473269288.000001</v>
      </c>
      <c r="K267" s="8">
        <v>1447</v>
      </c>
      <c r="L267" s="8">
        <v>1448</v>
      </c>
      <c r="M267" s="8">
        <v>0</v>
      </c>
      <c r="N267" s="8">
        <v>1126043.394982079</v>
      </c>
      <c r="O267" s="1">
        <v>0</v>
      </c>
      <c r="P267" s="1">
        <v>0</v>
      </c>
      <c r="Q267" s="1">
        <v>0</v>
      </c>
      <c r="R267" s="1">
        <v>0</v>
      </c>
      <c r="S267" s="29">
        <v>0</v>
      </c>
      <c r="T267" s="8">
        <f t="shared" si="20"/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1.6800012588500977</v>
      </c>
      <c r="AB267" s="1">
        <v>1.6800012588500977</v>
      </c>
      <c r="AC267" s="1">
        <f t="shared" si="21"/>
        <v>-5473269288.000001</v>
      </c>
      <c r="AD267" s="1">
        <f t="shared" si="22"/>
        <v>-5473269288.000001</v>
      </c>
      <c r="AE267" s="1">
        <f t="shared" si="23"/>
        <v>-5473269288.000001</v>
      </c>
      <c r="AF267" s="1">
        <f t="shared" si="24"/>
        <v>-5473269288.000001</v>
      </c>
    </row>
    <row r="268" spans="1:32" x14ac:dyDescent="0.2">
      <c r="A268" t="s">
        <v>166</v>
      </c>
      <c r="B268" t="s">
        <v>71</v>
      </c>
      <c r="C268" t="s">
        <v>113</v>
      </c>
      <c r="D268" t="s">
        <v>1</v>
      </c>
      <c r="E268" t="s">
        <v>5</v>
      </c>
      <c r="F268">
        <v>201603</v>
      </c>
      <c r="G268" s="1">
        <v>6225238396.1900005</v>
      </c>
      <c r="H268" s="1">
        <v>6225238398.3000002</v>
      </c>
      <c r="I268" s="1">
        <v>6225238396.1900005</v>
      </c>
      <c r="J268" s="1">
        <v>6225238398.3000002</v>
      </c>
      <c r="K268" s="8">
        <v>1764</v>
      </c>
      <c r="L268" s="8">
        <v>1764</v>
      </c>
      <c r="M268" s="8">
        <v>0</v>
      </c>
      <c r="N268" s="8">
        <v>1192910.8765294775</v>
      </c>
      <c r="O268" s="1">
        <v>0</v>
      </c>
      <c r="P268" s="1">
        <v>0</v>
      </c>
      <c r="Q268" s="1">
        <v>0</v>
      </c>
      <c r="R268" s="1">
        <v>0</v>
      </c>
      <c r="S268" s="29">
        <v>0</v>
      </c>
      <c r="T268" s="8">
        <f t="shared" si="20"/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2.1099996566772461</v>
      </c>
      <c r="AB268" s="1">
        <v>2.1099996566772461</v>
      </c>
      <c r="AC268" s="1">
        <f t="shared" si="21"/>
        <v>-6225238398.3000002</v>
      </c>
      <c r="AD268" s="1">
        <f t="shared" si="22"/>
        <v>-6225238398.3000002</v>
      </c>
      <c r="AE268" s="1">
        <f t="shared" si="23"/>
        <v>-6225238398.3000002</v>
      </c>
      <c r="AF268" s="1">
        <f t="shared" si="24"/>
        <v>-6225238398.3000002</v>
      </c>
    </row>
    <row r="269" spans="1:32" x14ac:dyDescent="0.2">
      <c r="A269" t="s">
        <v>166</v>
      </c>
      <c r="B269" t="s">
        <v>71</v>
      </c>
      <c r="C269" t="s">
        <v>113</v>
      </c>
      <c r="D269" t="s">
        <v>1</v>
      </c>
      <c r="E269" t="s">
        <v>5</v>
      </c>
      <c r="F269">
        <v>201606</v>
      </c>
      <c r="G269" s="1">
        <v>3919341155.3600001</v>
      </c>
      <c r="H269" s="1">
        <v>3924226798.7999992</v>
      </c>
      <c r="I269" s="1">
        <v>3919341155.3600001</v>
      </c>
      <c r="J269" s="1">
        <v>3924226798.7999992</v>
      </c>
      <c r="K269" s="8">
        <v>1594</v>
      </c>
      <c r="L269" s="8">
        <v>1594</v>
      </c>
      <c r="M269" s="8">
        <v>0</v>
      </c>
      <c r="N269" s="8">
        <v>1197922.1100358423</v>
      </c>
      <c r="O269" s="1">
        <v>0</v>
      </c>
      <c r="P269" s="1">
        <v>0</v>
      </c>
      <c r="Q269" s="1">
        <v>0</v>
      </c>
      <c r="R269" s="1">
        <v>0</v>
      </c>
      <c r="S269" s="29">
        <v>0</v>
      </c>
      <c r="T269" s="8">
        <f t="shared" si="20"/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4885643.4399991035</v>
      </c>
      <c r="AB269" s="1">
        <v>4885643.4399991035</v>
      </c>
      <c r="AC269" s="1">
        <f t="shared" si="21"/>
        <v>-3924226798.7999992</v>
      </c>
      <c r="AD269" s="1">
        <f t="shared" si="22"/>
        <v>-3924226798.7999992</v>
      </c>
      <c r="AE269" s="1">
        <f t="shared" si="23"/>
        <v>-3924226798.7999992</v>
      </c>
      <c r="AF269" s="1">
        <f t="shared" si="24"/>
        <v>-3924226798.7999992</v>
      </c>
    </row>
    <row r="270" spans="1:32" x14ac:dyDescent="0.2">
      <c r="A270" t="s">
        <v>166</v>
      </c>
      <c r="B270" t="s">
        <v>71</v>
      </c>
      <c r="C270" t="s">
        <v>113</v>
      </c>
      <c r="D270" t="s">
        <v>1</v>
      </c>
      <c r="E270" t="s">
        <v>5</v>
      </c>
      <c r="F270">
        <v>201609</v>
      </c>
      <c r="G270" s="1">
        <v>2776682091.23</v>
      </c>
      <c r="H270" s="1">
        <v>2776682095.3499999</v>
      </c>
      <c r="I270" s="1">
        <v>2776682091.23</v>
      </c>
      <c r="J270" s="1">
        <v>2776682095.3499999</v>
      </c>
      <c r="K270" s="8">
        <v>1557</v>
      </c>
      <c r="L270" s="8">
        <v>1557</v>
      </c>
      <c r="M270" s="8">
        <v>0</v>
      </c>
      <c r="N270" s="8">
        <v>1282163.0333333332</v>
      </c>
      <c r="O270" s="1">
        <v>0</v>
      </c>
      <c r="P270" s="1">
        <v>0</v>
      </c>
      <c r="Q270" s="1">
        <v>0</v>
      </c>
      <c r="R270" s="1">
        <v>0</v>
      </c>
      <c r="S270" s="29">
        <v>0</v>
      </c>
      <c r="T270" s="8">
        <f t="shared" si="20"/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4.119999885559082</v>
      </c>
      <c r="AB270" s="1">
        <v>4.119999885559082</v>
      </c>
      <c r="AC270" s="1">
        <f t="shared" si="21"/>
        <v>-2776682095.3499999</v>
      </c>
      <c r="AD270" s="1">
        <f t="shared" si="22"/>
        <v>-2776682095.3499999</v>
      </c>
      <c r="AE270" s="1">
        <f t="shared" si="23"/>
        <v>-2776682095.3499999</v>
      </c>
      <c r="AF270" s="1">
        <f t="shared" si="24"/>
        <v>-2776682095.3499999</v>
      </c>
    </row>
    <row r="271" spans="1:32" x14ac:dyDescent="0.2">
      <c r="A271" t="s">
        <v>166</v>
      </c>
      <c r="B271" t="s">
        <v>71</v>
      </c>
      <c r="C271" t="s">
        <v>113</v>
      </c>
      <c r="D271" t="s">
        <v>1</v>
      </c>
      <c r="E271" t="s">
        <v>5</v>
      </c>
      <c r="F271">
        <v>201612</v>
      </c>
      <c r="G271" s="1">
        <v>2343974785.7399998</v>
      </c>
      <c r="H271" s="1">
        <v>2343974787.2000003</v>
      </c>
      <c r="I271" s="1">
        <v>2343974785.7399998</v>
      </c>
      <c r="J271" s="1">
        <v>2343974787.2000003</v>
      </c>
      <c r="K271" s="8">
        <v>1762</v>
      </c>
      <c r="L271" s="8">
        <v>1762</v>
      </c>
      <c r="M271" s="8">
        <v>0</v>
      </c>
      <c r="N271" s="8">
        <v>2441571.7534050238</v>
      </c>
      <c r="O271" s="1">
        <v>0</v>
      </c>
      <c r="P271" s="1">
        <v>0</v>
      </c>
      <c r="Q271" s="1">
        <v>0</v>
      </c>
      <c r="R271" s="1">
        <v>0</v>
      </c>
      <c r="S271" s="29">
        <v>0</v>
      </c>
      <c r="T271" s="8">
        <f t="shared" si="20"/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1.4600005149841309</v>
      </c>
      <c r="AB271" s="1">
        <v>1.4600005149841309</v>
      </c>
      <c r="AC271" s="1">
        <f t="shared" si="21"/>
        <v>-2343974787.2000003</v>
      </c>
      <c r="AD271" s="1">
        <f t="shared" si="22"/>
        <v>-2343974787.2000003</v>
      </c>
      <c r="AE271" s="1">
        <f t="shared" si="23"/>
        <v>-2343974787.2000003</v>
      </c>
      <c r="AF271" s="1">
        <f t="shared" si="24"/>
        <v>-2343974787.2000003</v>
      </c>
    </row>
    <row r="272" spans="1:32" x14ac:dyDescent="0.2">
      <c r="A272" t="s">
        <v>166</v>
      </c>
      <c r="B272" t="s">
        <v>71</v>
      </c>
      <c r="C272" t="s">
        <v>113</v>
      </c>
      <c r="D272" t="s">
        <v>1</v>
      </c>
      <c r="E272" t="s">
        <v>5</v>
      </c>
      <c r="F272">
        <v>201703</v>
      </c>
      <c r="G272" s="1">
        <v>1600222955</v>
      </c>
      <c r="H272" s="1">
        <v>1580325234.9499998</v>
      </c>
      <c r="I272" s="1">
        <v>1600222955</v>
      </c>
      <c r="J272" s="1">
        <v>1580325234.9499998</v>
      </c>
      <c r="K272" s="8">
        <v>179</v>
      </c>
      <c r="L272" s="8">
        <v>177</v>
      </c>
      <c r="M272" s="8">
        <v>0</v>
      </c>
      <c r="N272" s="8">
        <v>62930.521889400923</v>
      </c>
      <c r="O272" s="1">
        <v>0</v>
      </c>
      <c r="P272" s="1">
        <v>0</v>
      </c>
      <c r="Q272" s="1">
        <v>0</v>
      </c>
      <c r="R272" s="1">
        <v>0</v>
      </c>
      <c r="S272" s="29">
        <v>0</v>
      </c>
      <c r="T272" s="8">
        <f t="shared" si="20"/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-19897720.050000191</v>
      </c>
      <c r="AB272" s="1">
        <v>-19897720.050000191</v>
      </c>
      <c r="AC272" s="1">
        <f t="shared" si="21"/>
        <v>-1580325234.9499998</v>
      </c>
      <c r="AD272" s="1">
        <f t="shared" si="22"/>
        <v>-1580325234.9499998</v>
      </c>
      <c r="AE272" s="1">
        <f t="shared" si="23"/>
        <v>-1580325234.9499998</v>
      </c>
      <c r="AF272" s="1">
        <f t="shared" si="24"/>
        <v>-1580325234.9499998</v>
      </c>
    </row>
    <row r="273" spans="1:32" x14ac:dyDescent="0.2">
      <c r="A273" t="s">
        <v>166</v>
      </c>
      <c r="B273" t="s">
        <v>71</v>
      </c>
      <c r="C273" t="s">
        <v>113</v>
      </c>
      <c r="D273" t="s">
        <v>1</v>
      </c>
      <c r="E273" t="s">
        <v>5</v>
      </c>
      <c r="F273">
        <v>201706</v>
      </c>
      <c r="G273" s="1">
        <v>4323508981</v>
      </c>
      <c r="H273" s="1">
        <v>4323508981.1100006</v>
      </c>
      <c r="I273" s="1">
        <v>4323508981</v>
      </c>
      <c r="J273" s="1">
        <v>4323508981.1100006</v>
      </c>
      <c r="K273" s="8">
        <v>403</v>
      </c>
      <c r="L273" s="8">
        <v>403</v>
      </c>
      <c r="M273" s="8">
        <v>0</v>
      </c>
      <c r="N273" s="8">
        <v>63791.243369175616</v>
      </c>
      <c r="O273" s="1">
        <v>0</v>
      </c>
      <c r="P273" s="1">
        <v>0</v>
      </c>
      <c r="Q273" s="1">
        <v>0</v>
      </c>
      <c r="R273" s="1">
        <v>0</v>
      </c>
      <c r="S273" s="29">
        <v>0</v>
      </c>
      <c r="T273" s="8">
        <f t="shared" si="20"/>
        <v>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0.1100006103515625</v>
      </c>
      <c r="AB273" s="1">
        <v>0.1100006103515625</v>
      </c>
      <c r="AC273" s="1">
        <f t="shared" si="21"/>
        <v>-4323508981.1100006</v>
      </c>
      <c r="AD273" s="1">
        <f t="shared" si="22"/>
        <v>-4323508981.1100006</v>
      </c>
      <c r="AE273" s="1">
        <f t="shared" si="23"/>
        <v>-4323508981.1100006</v>
      </c>
      <c r="AF273" s="1">
        <f t="shared" si="24"/>
        <v>-4323508981.1100006</v>
      </c>
    </row>
    <row r="274" spans="1:32" x14ac:dyDescent="0.2">
      <c r="A274" t="s">
        <v>166</v>
      </c>
      <c r="B274" t="s">
        <v>71</v>
      </c>
      <c r="C274" t="s">
        <v>113</v>
      </c>
      <c r="D274" t="s">
        <v>1</v>
      </c>
      <c r="E274" t="s">
        <v>5</v>
      </c>
      <c r="F274">
        <v>201709</v>
      </c>
      <c r="G274" s="1">
        <v>1804483172</v>
      </c>
      <c r="H274" s="1">
        <v>1804483172.7600002</v>
      </c>
      <c r="I274" s="1">
        <v>1804483172</v>
      </c>
      <c r="J274" s="1">
        <v>1804483172.7600002</v>
      </c>
      <c r="K274" s="8">
        <v>205</v>
      </c>
      <c r="L274" s="8">
        <v>205</v>
      </c>
      <c r="M274" s="8">
        <v>0</v>
      </c>
      <c r="N274" s="8">
        <v>64522.18745519712</v>
      </c>
      <c r="O274" s="1">
        <v>0</v>
      </c>
      <c r="P274" s="1">
        <v>0</v>
      </c>
      <c r="Q274" s="1">
        <v>0</v>
      </c>
      <c r="R274" s="1">
        <v>0</v>
      </c>
      <c r="S274" s="29">
        <v>0</v>
      </c>
      <c r="T274" s="8">
        <f t="shared" si="20"/>
        <v>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0.76000022888183594</v>
      </c>
      <c r="AB274" s="1">
        <v>0.76000022888183594</v>
      </c>
      <c r="AC274" s="1">
        <f t="shared" si="21"/>
        <v>-1804483172.7600002</v>
      </c>
      <c r="AD274" s="1">
        <f t="shared" si="22"/>
        <v>-1804483172.7600002</v>
      </c>
      <c r="AE274" s="1">
        <f t="shared" si="23"/>
        <v>-1804483172.7600002</v>
      </c>
      <c r="AF274" s="1">
        <f t="shared" si="24"/>
        <v>-1804483172.7600002</v>
      </c>
    </row>
    <row r="275" spans="1:32" x14ac:dyDescent="0.2">
      <c r="A275" t="s">
        <v>166</v>
      </c>
      <c r="B275" t="s">
        <v>71</v>
      </c>
      <c r="C275" t="s">
        <v>113</v>
      </c>
      <c r="D275" t="s">
        <v>1</v>
      </c>
      <c r="E275" t="s">
        <v>5</v>
      </c>
      <c r="F275">
        <v>201712</v>
      </c>
      <c r="G275" s="1">
        <v>1262105724</v>
      </c>
      <c r="H275" s="1">
        <v>1262105724.24</v>
      </c>
      <c r="I275" s="1">
        <v>1262105724</v>
      </c>
      <c r="J275" s="1">
        <v>1262105724.24</v>
      </c>
      <c r="K275" s="8">
        <v>169</v>
      </c>
      <c r="L275" s="8">
        <v>169</v>
      </c>
      <c r="M275" s="8">
        <v>0</v>
      </c>
      <c r="N275" s="8">
        <v>73089.394265232986</v>
      </c>
      <c r="O275" s="1">
        <v>0</v>
      </c>
      <c r="P275" s="1">
        <v>0</v>
      </c>
      <c r="Q275" s="1">
        <v>0</v>
      </c>
      <c r="R275" s="1">
        <v>0</v>
      </c>
      <c r="S275" s="29">
        <v>0</v>
      </c>
      <c r="T275" s="8">
        <f t="shared" si="20"/>
        <v>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0.24000000953674316</v>
      </c>
      <c r="AB275" s="1">
        <v>0.24000000953674316</v>
      </c>
      <c r="AC275" s="1">
        <f t="shared" si="21"/>
        <v>-1262105724.24</v>
      </c>
      <c r="AD275" s="1">
        <f t="shared" si="22"/>
        <v>-1262105724.24</v>
      </c>
      <c r="AE275" s="1">
        <f t="shared" si="23"/>
        <v>-1262105724.24</v>
      </c>
      <c r="AF275" s="1">
        <f t="shared" si="24"/>
        <v>-1262105724.24</v>
      </c>
    </row>
    <row r="276" spans="1:32" x14ac:dyDescent="0.2">
      <c r="A276" t="s">
        <v>166</v>
      </c>
      <c r="B276" t="s">
        <v>71</v>
      </c>
      <c r="C276" t="s">
        <v>113</v>
      </c>
      <c r="D276" t="s">
        <v>1</v>
      </c>
      <c r="E276" t="s">
        <v>5</v>
      </c>
      <c r="F276">
        <v>201803</v>
      </c>
      <c r="G276" s="1">
        <v>1428192768</v>
      </c>
      <c r="H276" s="1">
        <v>1428192769.3299997</v>
      </c>
      <c r="I276" s="1">
        <v>1428192768</v>
      </c>
      <c r="J276" s="1">
        <v>1428192769.3299997</v>
      </c>
      <c r="K276" s="8">
        <v>212</v>
      </c>
      <c r="L276" s="8">
        <v>212</v>
      </c>
      <c r="M276" s="8">
        <v>0</v>
      </c>
      <c r="N276" s="8">
        <v>82835.391321044517</v>
      </c>
      <c r="O276" s="1">
        <v>0</v>
      </c>
      <c r="P276" s="1">
        <v>0</v>
      </c>
      <c r="Q276" s="1">
        <v>0</v>
      </c>
      <c r="R276" s="1">
        <v>0</v>
      </c>
      <c r="S276" s="29">
        <v>0</v>
      </c>
      <c r="T276" s="8">
        <f t="shared" si="20"/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1.3299996852874756</v>
      </c>
      <c r="AB276" s="1">
        <v>1.3299996852874756</v>
      </c>
      <c r="AC276" s="1">
        <f t="shared" si="21"/>
        <v>-1428192769.3299997</v>
      </c>
      <c r="AD276" s="1">
        <f t="shared" si="22"/>
        <v>-1428192769.3299997</v>
      </c>
      <c r="AE276" s="1">
        <f t="shared" si="23"/>
        <v>-1428192769.3299997</v>
      </c>
      <c r="AF276" s="1">
        <f t="shared" si="24"/>
        <v>-1428192769.3299997</v>
      </c>
    </row>
    <row r="277" spans="1:32" x14ac:dyDescent="0.2">
      <c r="A277" t="s">
        <v>166</v>
      </c>
      <c r="B277" t="s">
        <v>71</v>
      </c>
      <c r="C277" t="s">
        <v>113</v>
      </c>
      <c r="D277" t="s">
        <v>1</v>
      </c>
      <c r="E277" t="s">
        <v>5</v>
      </c>
      <c r="F277">
        <v>201806</v>
      </c>
      <c r="G277" s="1">
        <v>1312474980.8</v>
      </c>
      <c r="H277" s="1">
        <v>1312474980.8000002</v>
      </c>
      <c r="I277" s="1">
        <v>1312474980.8</v>
      </c>
      <c r="J277" s="1">
        <v>1312474980.8000002</v>
      </c>
      <c r="K277" s="8">
        <v>214</v>
      </c>
      <c r="L277" s="8">
        <v>214</v>
      </c>
      <c r="M277" s="8">
        <v>0</v>
      </c>
      <c r="N277" s="8">
        <v>93678.903584229411</v>
      </c>
      <c r="O277" s="1">
        <v>0</v>
      </c>
      <c r="P277" s="1">
        <v>0</v>
      </c>
      <c r="Q277" s="1">
        <v>0</v>
      </c>
      <c r="R277" s="1">
        <v>0</v>
      </c>
      <c r="S277" s="29">
        <v>0</v>
      </c>
      <c r="T277" s="8">
        <f t="shared" si="20"/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2.384185791015625E-7</v>
      </c>
      <c r="AB277" s="1">
        <v>2.384185791015625E-7</v>
      </c>
      <c r="AC277" s="1">
        <f t="shared" si="21"/>
        <v>-1312474980.8000002</v>
      </c>
      <c r="AD277" s="1">
        <f t="shared" si="22"/>
        <v>-1312474980.8000002</v>
      </c>
      <c r="AE277" s="1">
        <f t="shared" si="23"/>
        <v>-1312474980.8000002</v>
      </c>
      <c r="AF277" s="1">
        <f t="shared" si="24"/>
        <v>-1312474980.8000002</v>
      </c>
    </row>
    <row r="278" spans="1:32" x14ac:dyDescent="0.2">
      <c r="A278" t="s">
        <v>166</v>
      </c>
      <c r="B278" t="s">
        <v>71</v>
      </c>
      <c r="C278" t="s">
        <v>113</v>
      </c>
      <c r="D278" t="s">
        <v>1</v>
      </c>
      <c r="E278" t="s">
        <v>5</v>
      </c>
      <c r="F278">
        <v>201809</v>
      </c>
      <c r="G278" s="1">
        <v>1246953975</v>
      </c>
      <c r="H278" s="1">
        <v>1246953974.9999998</v>
      </c>
      <c r="I278" s="1">
        <v>1246953975</v>
      </c>
      <c r="J278" s="1">
        <v>1246953974.9999998</v>
      </c>
      <c r="K278" s="8">
        <v>183</v>
      </c>
      <c r="L278" s="8">
        <v>183</v>
      </c>
      <c r="M278" s="8">
        <v>0</v>
      </c>
      <c r="N278" s="8">
        <v>119028.38243727596</v>
      </c>
      <c r="O278" s="1">
        <v>0</v>
      </c>
      <c r="P278" s="1">
        <v>0</v>
      </c>
      <c r="Q278" s="1">
        <v>0</v>
      </c>
      <c r="R278" s="1">
        <v>0</v>
      </c>
      <c r="S278" s="29">
        <v>0</v>
      </c>
      <c r="T278" s="8">
        <f t="shared" si="20"/>
        <v>0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-2.384185791015625E-7</v>
      </c>
      <c r="AB278" s="1">
        <v>-2.384185791015625E-7</v>
      </c>
      <c r="AC278" s="1">
        <f t="shared" si="21"/>
        <v>-1246953974.9999998</v>
      </c>
      <c r="AD278" s="1">
        <f t="shared" si="22"/>
        <v>-1246953974.9999998</v>
      </c>
      <c r="AE278" s="1">
        <f t="shared" si="23"/>
        <v>-1246953974.9999998</v>
      </c>
      <c r="AF278" s="1">
        <f t="shared" si="24"/>
        <v>-1246953974.9999998</v>
      </c>
    </row>
    <row r="279" spans="1:32" x14ac:dyDescent="0.2">
      <c r="A279" t="s">
        <v>166</v>
      </c>
      <c r="B279" t="s">
        <v>71</v>
      </c>
      <c r="C279" t="s">
        <v>113</v>
      </c>
      <c r="D279" t="s">
        <v>1</v>
      </c>
      <c r="E279" t="s">
        <v>5</v>
      </c>
      <c r="F279">
        <v>201812</v>
      </c>
      <c r="G279" s="1">
        <v>1363745983</v>
      </c>
      <c r="H279" s="1">
        <v>1363745983</v>
      </c>
      <c r="I279" s="1">
        <v>1363745983</v>
      </c>
      <c r="J279" s="1">
        <v>1363745983</v>
      </c>
      <c r="K279" s="8">
        <v>203</v>
      </c>
      <c r="L279" s="8">
        <v>203</v>
      </c>
      <c r="M279" s="8">
        <v>0</v>
      </c>
      <c r="N279" s="8">
        <v>211468.35555555555</v>
      </c>
      <c r="O279" s="1">
        <v>0</v>
      </c>
      <c r="P279" s="1">
        <v>0</v>
      </c>
      <c r="Q279" s="1">
        <v>0</v>
      </c>
      <c r="R279" s="1">
        <v>0</v>
      </c>
      <c r="S279" s="29">
        <v>0</v>
      </c>
      <c r="T279" s="8">
        <f t="shared" si="20"/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f t="shared" si="21"/>
        <v>-1363745983</v>
      </c>
      <c r="AD279" s="1">
        <f t="shared" si="22"/>
        <v>-1363745983</v>
      </c>
      <c r="AE279" s="1">
        <f t="shared" si="23"/>
        <v>-1363745983</v>
      </c>
      <c r="AF279" s="1">
        <f t="shared" si="24"/>
        <v>-1363745983</v>
      </c>
    </row>
    <row r="280" spans="1:32" x14ac:dyDescent="0.2">
      <c r="A280" t="s">
        <v>166</v>
      </c>
      <c r="B280" t="s">
        <v>71</v>
      </c>
      <c r="C280" t="s">
        <v>113</v>
      </c>
      <c r="D280" t="s">
        <v>1</v>
      </c>
      <c r="E280" t="s">
        <v>5</v>
      </c>
      <c r="F280">
        <v>201903</v>
      </c>
      <c r="G280" s="1">
        <v>1245523559</v>
      </c>
      <c r="H280" s="1">
        <v>1245523559.0000002</v>
      </c>
      <c r="I280" s="1">
        <v>1245523559</v>
      </c>
      <c r="J280" s="1">
        <v>1245523559.0000002</v>
      </c>
      <c r="K280" s="8">
        <v>213</v>
      </c>
      <c r="L280" s="8">
        <v>213</v>
      </c>
      <c r="M280" s="8">
        <v>0</v>
      </c>
      <c r="N280" s="8">
        <v>225697.56298003075</v>
      </c>
      <c r="O280" s="1">
        <v>0</v>
      </c>
      <c r="P280" s="1">
        <v>0</v>
      </c>
      <c r="Q280" s="1">
        <v>0</v>
      </c>
      <c r="R280" s="1">
        <v>0</v>
      </c>
      <c r="S280" s="29">
        <v>0</v>
      </c>
      <c r="T280" s="8">
        <f t="shared" si="20"/>
        <v>0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2.384185791015625E-7</v>
      </c>
      <c r="AB280" s="1">
        <v>2.384185791015625E-7</v>
      </c>
      <c r="AC280" s="1">
        <f t="shared" si="21"/>
        <v>-1245523559.0000002</v>
      </c>
      <c r="AD280" s="1">
        <f t="shared" si="22"/>
        <v>-1245523559.0000002</v>
      </c>
      <c r="AE280" s="1">
        <f t="shared" si="23"/>
        <v>-1245523559.0000002</v>
      </c>
      <c r="AF280" s="1">
        <f t="shared" si="24"/>
        <v>-1245523559.0000002</v>
      </c>
    </row>
    <row r="281" spans="1:32" x14ac:dyDescent="0.2">
      <c r="A281" t="s">
        <v>166</v>
      </c>
      <c r="B281" t="s">
        <v>71</v>
      </c>
      <c r="C281" t="s">
        <v>113</v>
      </c>
      <c r="D281" t="s">
        <v>1</v>
      </c>
      <c r="E281" t="s">
        <v>5</v>
      </c>
      <c r="F281">
        <v>201906</v>
      </c>
      <c r="G281" s="1">
        <v>1302715480</v>
      </c>
      <c r="H281" s="1">
        <v>1302715479.9999998</v>
      </c>
      <c r="I281" s="1">
        <v>1302715480</v>
      </c>
      <c r="J281" s="1">
        <v>1302715479.9999998</v>
      </c>
      <c r="K281" s="8">
        <v>225</v>
      </c>
      <c r="L281" s="8">
        <v>225</v>
      </c>
      <c r="M281" s="8">
        <v>0</v>
      </c>
      <c r="N281" s="8">
        <v>241527.79032258061</v>
      </c>
      <c r="O281" s="1">
        <v>0</v>
      </c>
      <c r="P281" s="1">
        <v>0</v>
      </c>
      <c r="Q281" s="1">
        <v>0</v>
      </c>
      <c r="R281" s="1">
        <v>0</v>
      </c>
      <c r="S281" s="29">
        <v>0</v>
      </c>
      <c r="T281" s="8">
        <f t="shared" si="20"/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-2.384185791015625E-7</v>
      </c>
      <c r="AB281" s="1">
        <v>-2.384185791015625E-7</v>
      </c>
      <c r="AC281" s="1">
        <f t="shared" si="21"/>
        <v>-1302715479.9999998</v>
      </c>
      <c r="AD281" s="1">
        <f t="shared" si="22"/>
        <v>-1302715479.9999998</v>
      </c>
      <c r="AE281" s="1">
        <f t="shared" si="23"/>
        <v>-1302715479.9999998</v>
      </c>
      <c r="AF281" s="1">
        <f t="shared" si="24"/>
        <v>-1302715479.9999998</v>
      </c>
    </row>
    <row r="282" spans="1:32" x14ac:dyDescent="0.2">
      <c r="A282" t="s">
        <v>166</v>
      </c>
      <c r="B282" t="s">
        <v>71</v>
      </c>
      <c r="C282" t="s">
        <v>113</v>
      </c>
      <c r="D282" t="s">
        <v>1</v>
      </c>
      <c r="E282" t="s">
        <v>5</v>
      </c>
      <c r="F282">
        <v>201909</v>
      </c>
      <c r="G282" s="1">
        <v>1248953926</v>
      </c>
      <c r="H282" s="1">
        <v>1248953925.9900002</v>
      </c>
      <c r="I282" s="1">
        <v>1248953926</v>
      </c>
      <c r="J282" s="1">
        <v>1248953925.9900002</v>
      </c>
      <c r="K282" s="8">
        <v>256</v>
      </c>
      <c r="L282" s="8">
        <v>256</v>
      </c>
      <c r="M282" s="8">
        <v>0</v>
      </c>
      <c r="N282" s="8">
        <v>271644.04838709679</v>
      </c>
      <c r="O282" s="1">
        <v>0</v>
      </c>
      <c r="P282" s="1">
        <v>0</v>
      </c>
      <c r="Q282" s="1">
        <v>0</v>
      </c>
      <c r="R282" s="1">
        <v>0</v>
      </c>
      <c r="S282" s="29">
        <v>0</v>
      </c>
      <c r="T282" s="8">
        <f t="shared" si="20"/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-9.9997520446777344E-3</v>
      </c>
      <c r="AB282" s="1">
        <v>-9.9997520446777344E-3</v>
      </c>
      <c r="AC282" s="1">
        <f t="shared" si="21"/>
        <v>-1248953925.9900002</v>
      </c>
      <c r="AD282" s="1">
        <f t="shared" si="22"/>
        <v>-1248953925.9900002</v>
      </c>
      <c r="AE282" s="1">
        <f t="shared" si="23"/>
        <v>-1248953925.9900002</v>
      </c>
      <c r="AF282" s="1">
        <f t="shared" si="24"/>
        <v>-1248953925.9900002</v>
      </c>
    </row>
    <row r="283" spans="1:32" x14ac:dyDescent="0.2">
      <c r="A283" t="s">
        <v>166</v>
      </c>
      <c r="B283" t="s">
        <v>71</v>
      </c>
      <c r="C283" t="s">
        <v>113</v>
      </c>
      <c r="D283" t="s">
        <v>1</v>
      </c>
      <c r="E283" t="s">
        <v>5</v>
      </c>
      <c r="F283">
        <v>201912</v>
      </c>
      <c r="G283" s="1">
        <v>1209549488</v>
      </c>
      <c r="H283" s="1">
        <v>1209549488.0000002</v>
      </c>
      <c r="I283" s="1">
        <v>1209549488</v>
      </c>
      <c r="J283" s="1">
        <v>1209549488.0000002</v>
      </c>
      <c r="K283" s="8">
        <v>224</v>
      </c>
      <c r="L283" s="8">
        <v>224</v>
      </c>
      <c r="M283" s="8">
        <v>0</v>
      </c>
      <c r="N283" s="8">
        <v>289498.6089605735</v>
      </c>
      <c r="O283" s="1">
        <v>0</v>
      </c>
      <c r="P283" s="1">
        <v>0</v>
      </c>
      <c r="Q283" s="1">
        <v>0</v>
      </c>
      <c r="R283" s="1">
        <v>0</v>
      </c>
      <c r="S283" s="29">
        <v>0</v>
      </c>
      <c r="T283" s="8">
        <f t="shared" si="20"/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2.384185791015625E-7</v>
      </c>
      <c r="AB283" s="1">
        <v>2.384185791015625E-7</v>
      </c>
      <c r="AC283" s="1">
        <f t="shared" si="21"/>
        <v>-1209549488.0000002</v>
      </c>
      <c r="AD283" s="1">
        <f t="shared" si="22"/>
        <v>-1209549488.0000002</v>
      </c>
      <c r="AE283" s="1">
        <f t="shared" si="23"/>
        <v>-1209549488.0000002</v>
      </c>
      <c r="AF283" s="1">
        <f t="shared" si="24"/>
        <v>-1209549488.0000002</v>
      </c>
    </row>
    <row r="284" spans="1:32" x14ac:dyDescent="0.2">
      <c r="A284" t="s">
        <v>166</v>
      </c>
      <c r="B284" t="s">
        <v>71</v>
      </c>
      <c r="C284" t="s">
        <v>113</v>
      </c>
      <c r="D284" t="s">
        <v>1</v>
      </c>
      <c r="E284" t="s">
        <v>5</v>
      </c>
      <c r="F284">
        <v>202003</v>
      </c>
      <c r="G284" s="1">
        <v>1415972472</v>
      </c>
      <c r="H284" s="1">
        <v>1415972472.2800002</v>
      </c>
      <c r="I284" s="1">
        <v>1415972472</v>
      </c>
      <c r="J284" s="1">
        <v>1415972472.2800002</v>
      </c>
      <c r="K284" s="8">
        <v>281</v>
      </c>
      <c r="L284" s="8">
        <v>281</v>
      </c>
      <c r="M284" s="8">
        <v>0</v>
      </c>
      <c r="N284" s="8">
        <v>289445.7089358549</v>
      </c>
      <c r="O284" s="1">
        <v>0</v>
      </c>
      <c r="P284" s="1">
        <v>0</v>
      </c>
      <c r="Q284" s="1">
        <v>0</v>
      </c>
      <c r="R284" s="1">
        <v>0</v>
      </c>
      <c r="S284" s="29">
        <v>0</v>
      </c>
      <c r="T284" s="8">
        <f t="shared" si="20"/>
        <v>0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0.28000020980834961</v>
      </c>
      <c r="AB284" s="1">
        <v>0.28000020980834961</v>
      </c>
      <c r="AC284" s="1">
        <f t="shared" si="21"/>
        <v>-1415972472.2800002</v>
      </c>
      <c r="AD284" s="1">
        <f t="shared" si="22"/>
        <v>-1415972472.2800002</v>
      </c>
      <c r="AE284" s="1">
        <f t="shared" si="23"/>
        <v>-1415972472.2800002</v>
      </c>
      <c r="AF284" s="1">
        <f t="shared" si="24"/>
        <v>-1415972472.2800002</v>
      </c>
    </row>
    <row r="285" spans="1:32" x14ac:dyDescent="0.2">
      <c r="A285" t="s">
        <v>166</v>
      </c>
      <c r="B285" t="s">
        <v>71</v>
      </c>
      <c r="C285" t="s">
        <v>113</v>
      </c>
      <c r="D285" t="s">
        <v>1</v>
      </c>
      <c r="E285" t="s">
        <v>5</v>
      </c>
      <c r="F285">
        <v>202006</v>
      </c>
      <c r="G285" s="1">
        <v>1635600939</v>
      </c>
      <c r="H285" s="1">
        <v>1635600941.3199999</v>
      </c>
      <c r="I285" s="1">
        <v>1635600939</v>
      </c>
      <c r="J285" s="1">
        <v>1635600941.3199999</v>
      </c>
      <c r="K285" s="8">
        <v>396</v>
      </c>
      <c r="L285" s="8">
        <v>396</v>
      </c>
      <c r="M285" s="8">
        <v>0</v>
      </c>
      <c r="N285" s="8">
        <v>265488.32150537637</v>
      </c>
      <c r="O285" s="1">
        <v>0</v>
      </c>
      <c r="P285" s="1">
        <v>0</v>
      </c>
      <c r="Q285" s="1">
        <v>0</v>
      </c>
      <c r="R285" s="1">
        <v>0</v>
      </c>
      <c r="S285" s="29">
        <v>0</v>
      </c>
      <c r="T285" s="8">
        <f t="shared" si="20"/>
        <v>0</v>
      </c>
      <c r="U285" s="1">
        <v>0</v>
      </c>
      <c r="V285" s="1">
        <v>0</v>
      </c>
      <c r="W285" s="1">
        <v>0</v>
      </c>
      <c r="X285" s="1">
        <v>0</v>
      </c>
      <c r="Y285" s="1">
        <v>0</v>
      </c>
      <c r="Z285" s="1">
        <v>0</v>
      </c>
      <c r="AA285" s="1">
        <v>2.3199999332427979</v>
      </c>
      <c r="AB285" s="1">
        <v>2.3199999332427979</v>
      </c>
      <c r="AC285" s="1">
        <f t="shared" si="21"/>
        <v>-1635600941.3199999</v>
      </c>
      <c r="AD285" s="1">
        <f t="shared" si="22"/>
        <v>-1635600941.3199999</v>
      </c>
      <c r="AE285" s="1">
        <f t="shared" si="23"/>
        <v>-1635600941.3199999</v>
      </c>
      <c r="AF285" s="1">
        <f t="shared" si="24"/>
        <v>-1635600941.3199999</v>
      </c>
    </row>
    <row r="286" spans="1:32" x14ac:dyDescent="0.2">
      <c r="A286" t="s">
        <v>166</v>
      </c>
      <c r="B286" t="s">
        <v>71</v>
      </c>
      <c r="C286" t="s">
        <v>113</v>
      </c>
      <c r="D286" t="s">
        <v>1</v>
      </c>
      <c r="E286" t="s">
        <v>5</v>
      </c>
      <c r="F286">
        <v>202009</v>
      </c>
      <c r="G286" s="1">
        <v>1115206765</v>
      </c>
      <c r="H286" s="1">
        <v>1115206767.3000002</v>
      </c>
      <c r="I286" s="1">
        <v>1115206765</v>
      </c>
      <c r="J286" s="1">
        <v>1115206767.3000002</v>
      </c>
      <c r="K286" s="8">
        <v>301</v>
      </c>
      <c r="L286" s="8">
        <v>301</v>
      </c>
      <c r="M286" s="8">
        <v>0</v>
      </c>
      <c r="N286" s="8">
        <v>236312.75913978499</v>
      </c>
      <c r="O286" s="1">
        <v>0</v>
      </c>
      <c r="P286" s="1">
        <v>0</v>
      </c>
      <c r="Q286" s="1">
        <v>0</v>
      </c>
      <c r="R286" s="1">
        <v>0</v>
      </c>
      <c r="S286" s="29">
        <v>0</v>
      </c>
      <c r="T286" s="8">
        <f t="shared" si="20"/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2.3000001907348633</v>
      </c>
      <c r="AB286" s="1">
        <v>2.3000001907348633</v>
      </c>
      <c r="AC286" s="1">
        <f t="shared" si="21"/>
        <v>-1115206767.3000002</v>
      </c>
      <c r="AD286" s="1">
        <f t="shared" si="22"/>
        <v>-1115206767.3000002</v>
      </c>
      <c r="AE286" s="1">
        <f t="shared" si="23"/>
        <v>-1115206767.3000002</v>
      </c>
      <c r="AF286" s="1">
        <f t="shared" si="24"/>
        <v>-1115206767.3000002</v>
      </c>
    </row>
    <row r="287" spans="1:32" x14ac:dyDescent="0.2">
      <c r="A287" t="s">
        <v>166</v>
      </c>
      <c r="B287" t="s">
        <v>71</v>
      </c>
      <c r="C287" t="s">
        <v>113</v>
      </c>
      <c r="D287" t="s">
        <v>1</v>
      </c>
      <c r="E287" t="s">
        <v>5</v>
      </c>
      <c r="F287">
        <v>202012</v>
      </c>
      <c r="G287" s="1">
        <v>768363685</v>
      </c>
      <c r="H287" s="1">
        <v>768363687.0999999</v>
      </c>
      <c r="I287" s="1">
        <v>768363685</v>
      </c>
      <c r="J287" s="1">
        <v>768363687.0999999</v>
      </c>
      <c r="K287" s="8">
        <v>159</v>
      </c>
      <c r="L287" s="8">
        <v>159</v>
      </c>
      <c r="M287" s="8">
        <v>0</v>
      </c>
      <c r="N287" s="8">
        <v>176440.85985663082</v>
      </c>
      <c r="O287" s="1">
        <v>0</v>
      </c>
      <c r="P287" s="1">
        <v>0</v>
      </c>
      <c r="Q287" s="1">
        <v>0</v>
      </c>
      <c r="R287" s="1">
        <v>0</v>
      </c>
      <c r="S287" s="29">
        <v>0</v>
      </c>
      <c r="T287" s="8">
        <f t="shared" si="20"/>
        <v>0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2.0999999046325684</v>
      </c>
      <c r="AB287" s="1">
        <v>2.0999999046325684</v>
      </c>
      <c r="AC287" s="1">
        <f t="shared" si="21"/>
        <v>-768363687.0999999</v>
      </c>
      <c r="AD287" s="1">
        <f t="shared" si="22"/>
        <v>-768363687.0999999</v>
      </c>
      <c r="AE287" s="1">
        <f t="shared" si="23"/>
        <v>-768363687.0999999</v>
      </c>
      <c r="AF287" s="1">
        <f t="shared" si="24"/>
        <v>-768363687.0999999</v>
      </c>
    </row>
    <row r="288" spans="1:32" x14ac:dyDescent="0.2">
      <c r="A288" t="s">
        <v>166</v>
      </c>
      <c r="B288" t="s">
        <v>71</v>
      </c>
      <c r="C288" t="s">
        <v>113</v>
      </c>
      <c r="D288" t="s">
        <v>1</v>
      </c>
      <c r="E288" t="s">
        <v>5</v>
      </c>
      <c r="F288">
        <v>202103</v>
      </c>
      <c r="G288" s="1">
        <v>787052809</v>
      </c>
      <c r="H288" s="1">
        <v>787052814.13999999</v>
      </c>
      <c r="I288" s="1">
        <v>787052809</v>
      </c>
      <c r="J288" s="1">
        <v>787052814.13999999</v>
      </c>
      <c r="K288" s="8">
        <v>146</v>
      </c>
      <c r="L288" s="8">
        <v>146</v>
      </c>
      <c r="M288" s="8">
        <v>0</v>
      </c>
      <c r="N288" s="8">
        <v>131335.03456221195</v>
      </c>
      <c r="O288" s="1">
        <v>0</v>
      </c>
      <c r="P288" s="1">
        <v>0</v>
      </c>
      <c r="Q288" s="1">
        <v>0</v>
      </c>
      <c r="R288" s="1">
        <v>0</v>
      </c>
      <c r="S288" s="29">
        <v>0</v>
      </c>
      <c r="T288" s="8">
        <f t="shared" si="20"/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5.1399999856948853</v>
      </c>
      <c r="AB288" s="1">
        <v>5.1399999856948853</v>
      </c>
      <c r="AC288" s="1">
        <f t="shared" si="21"/>
        <v>-787052814.13999999</v>
      </c>
      <c r="AD288" s="1">
        <f t="shared" si="22"/>
        <v>-787052814.13999999</v>
      </c>
      <c r="AE288" s="1">
        <f t="shared" si="23"/>
        <v>-787052814.13999999</v>
      </c>
      <c r="AF288" s="1">
        <f t="shared" si="24"/>
        <v>-787052814.13999999</v>
      </c>
    </row>
    <row r="289" spans="1:32" x14ac:dyDescent="0.2">
      <c r="A289" t="s">
        <v>166</v>
      </c>
      <c r="B289" t="s">
        <v>71</v>
      </c>
      <c r="C289" t="s">
        <v>113</v>
      </c>
      <c r="D289" t="s">
        <v>1</v>
      </c>
      <c r="E289" t="s">
        <v>5</v>
      </c>
      <c r="F289">
        <v>202106</v>
      </c>
      <c r="G289" s="1">
        <v>499491524</v>
      </c>
      <c r="H289" s="1">
        <v>499491527.19999999</v>
      </c>
      <c r="I289" s="1">
        <v>499491524</v>
      </c>
      <c r="J289" s="1">
        <v>499491527.19999999</v>
      </c>
      <c r="K289" s="8">
        <v>96</v>
      </c>
      <c r="L289" s="8">
        <v>96</v>
      </c>
      <c r="M289" s="8">
        <v>0</v>
      </c>
      <c r="N289" s="8">
        <v>138009.86093189963</v>
      </c>
      <c r="O289" s="1">
        <v>0</v>
      </c>
      <c r="P289" s="1">
        <v>0</v>
      </c>
      <c r="Q289" s="1">
        <v>0</v>
      </c>
      <c r="R289" s="1">
        <v>0</v>
      </c>
      <c r="S289" s="29">
        <v>0</v>
      </c>
      <c r="T289" s="8">
        <f t="shared" si="20"/>
        <v>0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3.199999988079071</v>
      </c>
      <c r="AB289" s="1">
        <v>3.199999988079071</v>
      </c>
      <c r="AC289" s="1">
        <f t="shared" si="21"/>
        <v>-499491527.19999999</v>
      </c>
      <c r="AD289" s="1">
        <f t="shared" si="22"/>
        <v>-499491527.19999999</v>
      </c>
      <c r="AE289" s="1">
        <f t="shared" si="23"/>
        <v>-499491527.19999999</v>
      </c>
      <c r="AF289" s="1">
        <f t="shared" si="24"/>
        <v>-499491527.19999999</v>
      </c>
    </row>
    <row r="290" spans="1:32" x14ac:dyDescent="0.2">
      <c r="A290" t="s">
        <v>166</v>
      </c>
      <c r="B290" t="s">
        <v>71</v>
      </c>
      <c r="C290" t="s">
        <v>113</v>
      </c>
      <c r="D290" t="s">
        <v>1</v>
      </c>
      <c r="E290" t="s">
        <v>5</v>
      </c>
      <c r="F290">
        <v>202109</v>
      </c>
      <c r="G290" s="1">
        <v>668023235</v>
      </c>
      <c r="H290" s="1">
        <v>671552917.25999999</v>
      </c>
      <c r="I290" s="1">
        <v>668023235</v>
      </c>
      <c r="J290" s="1">
        <v>671552917.25999999</v>
      </c>
      <c r="K290" s="8">
        <v>122</v>
      </c>
      <c r="L290" s="8">
        <v>123</v>
      </c>
      <c r="M290" s="8">
        <v>0</v>
      </c>
      <c r="N290" s="8">
        <v>171181.44408602151</v>
      </c>
      <c r="O290" s="1">
        <v>0</v>
      </c>
      <c r="P290" s="1">
        <v>0</v>
      </c>
      <c r="Q290" s="1">
        <v>0</v>
      </c>
      <c r="R290" s="1">
        <v>0</v>
      </c>
      <c r="S290" s="29">
        <v>0</v>
      </c>
      <c r="T290" s="8">
        <f t="shared" si="20"/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3529682.2599999905</v>
      </c>
      <c r="AB290" s="1">
        <v>3529682.2599999905</v>
      </c>
      <c r="AC290" s="1">
        <f t="shared" si="21"/>
        <v>-671552917.25999999</v>
      </c>
      <c r="AD290" s="1">
        <f t="shared" si="22"/>
        <v>-671552917.25999999</v>
      </c>
      <c r="AE290" s="1">
        <f t="shared" si="23"/>
        <v>-671552917.25999999</v>
      </c>
      <c r="AF290" s="1">
        <f t="shared" si="24"/>
        <v>-671552917.25999999</v>
      </c>
    </row>
    <row r="291" spans="1:32" x14ac:dyDescent="0.2">
      <c r="A291" t="s">
        <v>166</v>
      </c>
      <c r="B291" t="s">
        <v>71</v>
      </c>
      <c r="C291" t="s">
        <v>113</v>
      </c>
      <c r="D291" t="s">
        <v>1</v>
      </c>
      <c r="E291" t="s">
        <v>5</v>
      </c>
      <c r="F291">
        <v>202112</v>
      </c>
      <c r="G291" s="1">
        <v>471186644</v>
      </c>
      <c r="H291" s="1">
        <v>471186645.98000002</v>
      </c>
      <c r="I291" s="1">
        <v>471186644</v>
      </c>
      <c r="J291" s="1">
        <v>471186645.98000002</v>
      </c>
      <c r="K291" s="8">
        <v>69</v>
      </c>
      <c r="L291" s="8">
        <v>69</v>
      </c>
      <c r="M291" s="8">
        <v>0</v>
      </c>
      <c r="N291" s="8">
        <v>132940.82365591396</v>
      </c>
      <c r="O291" s="1">
        <v>0</v>
      </c>
      <c r="P291" s="1">
        <v>0</v>
      </c>
      <c r="Q291" s="1">
        <v>0</v>
      </c>
      <c r="R291" s="1">
        <v>0</v>
      </c>
      <c r="S291" s="29">
        <v>0</v>
      </c>
      <c r="T291" s="8">
        <f t="shared" si="20"/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1.9800000190734863</v>
      </c>
      <c r="AB291" s="1">
        <v>1.9800000190734863</v>
      </c>
      <c r="AC291" s="1">
        <f t="shared" si="21"/>
        <v>-471186645.98000002</v>
      </c>
      <c r="AD291" s="1">
        <f t="shared" si="22"/>
        <v>-471186645.98000002</v>
      </c>
      <c r="AE291" s="1">
        <f t="shared" si="23"/>
        <v>-471186645.98000002</v>
      </c>
      <c r="AF291" s="1">
        <f t="shared" si="24"/>
        <v>-471186645.98000002</v>
      </c>
    </row>
    <row r="292" spans="1:32" x14ac:dyDescent="0.2">
      <c r="A292" t="s">
        <v>166</v>
      </c>
      <c r="B292" t="s">
        <v>71</v>
      </c>
      <c r="C292" t="s">
        <v>113</v>
      </c>
      <c r="D292" t="s">
        <v>1</v>
      </c>
      <c r="E292" t="s">
        <v>5</v>
      </c>
      <c r="F292">
        <v>202203</v>
      </c>
      <c r="G292" s="1">
        <v>415227865</v>
      </c>
      <c r="H292" s="1">
        <v>415227866.4600001</v>
      </c>
      <c r="I292" s="1">
        <v>415227865</v>
      </c>
      <c r="J292" s="1">
        <v>415227866.4600001</v>
      </c>
      <c r="K292" s="8">
        <v>69</v>
      </c>
      <c r="L292" s="8">
        <v>69</v>
      </c>
      <c r="M292" s="8">
        <v>0</v>
      </c>
      <c r="N292" s="8">
        <v>143786.83678955454</v>
      </c>
      <c r="O292" s="1">
        <v>0</v>
      </c>
      <c r="P292" s="1">
        <v>0</v>
      </c>
      <c r="Q292" s="1">
        <v>0</v>
      </c>
      <c r="R292" s="1">
        <v>0</v>
      </c>
      <c r="S292" s="29">
        <v>0</v>
      </c>
      <c r="T292" s="8">
        <f t="shared" si="20"/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1.4600000977516174</v>
      </c>
      <c r="AB292" s="1">
        <v>1.4600000977516174</v>
      </c>
      <c r="AC292" s="1">
        <f t="shared" si="21"/>
        <v>-415227866.4600001</v>
      </c>
      <c r="AD292" s="1">
        <f t="shared" si="22"/>
        <v>-415227866.4600001</v>
      </c>
      <c r="AE292" s="1">
        <f t="shared" si="23"/>
        <v>-415227866.4600001</v>
      </c>
      <c r="AF292" s="1">
        <f t="shared" si="24"/>
        <v>-415227866.4600001</v>
      </c>
    </row>
    <row r="293" spans="1:32" x14ac:dyDescent="0.2">
      <c r="A293" t="s">
        <v>166</v>
      </c>
      <c r="B293" t="s">
        <v>71</v>
      </c>
      <c r="C293" t="s">
        <v>113</v>
      </c>
      <c r="D293" t="s">
        <v>1</v>
      </c>
      <c r="E293" t="s">
        <v>5</v>
      </c>
      <c r="F293">
        <v>202206</v>
      </c>
      <c r="G293" s="1">
        <v>329487453</v>
      </c>
      <c r="H293" s="1">
        <v>329487454.06999999</v>
      </c>
      <c r="I293" s="1">
        <v>329487453</v>
      </c>
      <c r="J293" s="1">
        <v>329487454.06999999</v>
      </c>
      <c r="K293" s="8">
        <v>66</v>
      </c>
      <c r="L293" s="8">
        <v>66</v>
      </c>
      <c r="M293" s="8">
        <v>0</v>
      </c>
      <c r="N293" s="8">
        <v>172590.39892473121</v>
      </c>
      <c r="O293" s="1">
        <v>0</v>
      </c>
      <c r="P293" s="1">
        <v>0</v>
      </c>
      <c r="Q293" s="1">
        <v>0</v>
      </c>
      <c r="R293" s="1">
        <v>0</v>
      </c>
      <c r="S293" s="29">
        <v>0</v>
      </c>
      <c r="T293" s="8">
        <f t="shared" si="20"/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1.0699999928474426</v>
      </c>
      <c r="AB293" s="1">
        <v>1.0699999928474426</v>
      </c>
      <c r="AC293" s="1">
        <f t="shared" si="21"/>
        <v>-329487454.06999999</v>
      </c>
      <c r="AD293" s="1">
        <f t="shared" si="22"/>
        <v>-329487454.06999999</v>
      </c>
      <c r="AE293" s="1">
        <f t="shared" si="23"/>
        <v>-329487454.06999999</v>
      </c>
      <c r="AF293" s="1">
        <f t="shared" si="24"/>
        <v>-329487454.06999999</v>
      </c>
    </row>
    <row r="294" spans="1:32" x14ac:dyDescent="0.2">
      <c r="A294" t="s">
        <v>166</v>
      </c>
      <c r="B294" t="s">
        <v>71</v>
      </c>
      <c r="C294" t="s">
        <v>113</v>
      </c>
      <c r="D294" t="s">
        <v>1</v>
      </c>
      <c r="E294" t="s">
        <v>5</v>
      </c>
      <c r="F294">
        <v>202209</v>
      </c>
      <c r="G294" s="1">
        <v>403328082</v>
      </c>
      <c r="H294" s="1">
        <v>403328083.58000004</v>
      </c>
      <c r="I294" s="1">
        <v>403328082</v>
      </c>
      <c r="J294" s="1">
        <v>403328083.58000004</v>
      </c>
      <c r="K294" s="8">
        <v>71</v>
      </c>
      <c r="L294" s="8">
        <v>71</v>
      </c>
      <c r="M294" s="8">
        <v>0</v>
      </c>
      <c r="N294" s="8">
        <v>127986.08888888889</v>
      </c>
      <c r="O294" s="1">
        <v>0</v>
      </c>
      <c r="P294" s="1">
        <v>0</v>
      </c>
      <c r="Q294" s="1">
        <v>0</v>
      </c>
      <c r="R294" s="1">
        <v>0</v>
      </c>
      <c r="S294" s="29">
        <v>0</v>
      </c>
      <c r="T294" s="8">
        <f t="shared" si="20"/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1.5800000429153442</v>
      </c>
      <c r="AB294" s="1">
        <v>1.5800000429153442</v>
      </c>
      <c r="AC294" s="1">
        <f t="shared" si="21"/>
        <v>-403328083.58000004</v>
      </c>
      <c r="AD294" s="1">
        <f t="shared" si="22"/>
        <v>-403328083.58000004</v>
      </c>
      <c r="AE294" s="1">
        <f t="shared" si="23"/>
        <v>-403328083.58000004</v>
      </c>
      <c r="AF294" s="1">
        <f t="shared" si="24"/>
        <v>-403328083.58000004</v>
      </c>
    </row>
    <row r="295" spans="1:32" x14ac:dyDescent="0.2">
      <c r="A295" t="s">
        <v>166</v>
      </c>
      <c r="B295" t="s">
        <v>71</v>
      </c>
      <c r="C295" t="s">
        <v>113</v>
      </c>
      <c r="D295" t="s">
        <v>1</v>
      </c>
      <c r="E295" t="s">
        <v>5</v>
      </c>
      <c r="F295">
        <v>202212</v>
      </c>
      <c r="G295" s="1">
        <v>504204813</v>
      </c>
      <c r="H295" s="1">
        <v>504204813.92000008</v>
      </c>
      <c r="I295" s="1">
        <v>504204813</v>
      </c>
      <c r="J295" s="1">
        <v>504204813.92000008</v>
      </c>
      <c r="K295" s="8">
        <v>68</v>
      </c>
      <c r="L295" s="8">
        <v>68</v>
      </c>
      <c r="M295" s="8">
        <v>0</v>
      </c>
      <c r="N295" s="8">
        <v>134657.79964157657</v>
      </c>
      <c r="O295" s="1">
        <v>0</v>
      </c>
      <c r="P295" s="1">
        <v>0</v>
      </c>
      <c r="Q295" s="1">
        <v>0</v>
      </c>
      <c r="R295" s="1">
        <v>0</v>
      </c>
      <c r="S295" s="29">
        <v>0</v>
      </c>
      <c r="T295" s="8">
        <f t="shared" si="20"/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0.92000007629394531</v>
      </c>
      <c r="AB295" s="1">
        <v>0.92000007629394531</v>
      </c>
      <c r="AC295" s="1">
        <f t="shared" si="21"/>
        <v>-504204813.92000008</v>
      </c>
      <c r="AD295" s="1">
        <f t="shared" si="22"/>
        <v>-504204813.92000008</v>
      </c>
      <c r="AE295" s="1">
        <f t="shared" si="23"/>
        <v>-504204813.92000008</v>
      </c>
      <c r="AF295" s="1">
        <f t="shared" si="24"/>
        <v>-504204813.92000008</v>
      </c>
    </row>
    <row r="296" spans="1:32" x14ac:dyDescent="0.2">
      <c r="A296" t="s">
        <v>166</v>
      </c>
      <c r="B296" t="s">
        <v>71</v>
      </c>
      <c r="C296" t="s">
        <v>113</v>
      </c>
      <c r="D296" t="s">
        <v>1</v>
      </c>
      <c r="E296" t="s">
        <v>5</v>
      </c>
      <c r="F296">
        <v>202303</v>
      </c>
      <c r="G296" s="1">
        <v>451333078</v>
      </c>
      <c r="H296" s="1">
        <v>451784339.35000002</v>
      </c>
      <c r="I296" s="1">
        <v>451333078</v>
      </c>
      <c r="J296" s="1">
        <v>451784339.35000002</v>
      </c>
      <c r="K296" s="8">
        <v>97</v>
      </c>
      <c r="L296" s="8">
        <v>98</v>
      </c>
      <c r="M296" s="8">
        <v>0</v>
      </c>
      <c r="N296" s="8">
        <v>210462.16743471587</v>
      </c>
      <c r="O296" s="1">
        <v>0</v>
      </c>
      <c r="P296" s="1">
        <v>0</v>
      </c>
      <c r="Q296" s="1">
        <v>0</v>
      </c>
      <c r="R296" s="1">
        <v>0</v>
      </c>
      <c r="S296" s="29">
        <v>0</v>
      </c>
      <c r="T296" s="8">
        <f t="shared" si="20"/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451261.35000002384</v>
      </c>
      <c r="AB296" s="1">
        <v>451261.35000002384</v>
      </c>
      <c r="AC296" s="1">
        <f t="shared" si="21"/>
        <v>-451784339.35000002</v>
      </c>
      <c r="AD296" s="1">
        <f t="shared" si="22"/>
        <v>-451784339.35000002</v>
      </c>
      <c r="AE296" s="1">
        <f t="shared" si="23"/>
        <v>-451784339.35000002</v>
      </c>
      <c r="AF296" s="1">
        <f t="shared" si="24"/>
        <v>-451784339.35000002</v>
      </c>
    </row>
    <row r="297" spans="1:32" x14ac:dyDescent="0.2">
      <c r="A297" t="s">
        <v>166</v>
      </c>
      <c r="B297" t="s">
        <v>71</v>
      </c>
      <c r="C297" t="s">
        <v>113</v>
      </c>
      <c r="D297" t="s">
        <v>1</v>
      </c>
      <c r="E297" t="s">
        <v>5</v>
      </c>
      <c r="F297">
        <v>202306</v>
      </c>
      <c r="G297" s="1">
        <v>520886355</v>
      </c>
      <c r="H297" s="1">
        <v>353739651.85000014</v>
      </c>
      <c r="I297" s="1">
        <v>520886355</v>
      </c>
      <c r="J297" s="1">
        <v>353739651.85000014</v>
      </c>
      <c r="K297" s="8">
        <v>105</v>
      </c>
      <c r="L297" s="8">
        <v>105</v>
      </c>
      <c r="M297" s="8">
        <v>0</v>
      </c>
      <c r="N297" s="8">
        <v>223587.011827957</v>
      </c>
      <c r="O297" s="1">
        <v>0</v>
      </c>
      <c r="P297" s="1">
        <v>0</v>
      </c>
      <c r="Q297" s="1">
        <v>0</v>
      </c>
      <c r="R297" s="1">
        <v>0</v>
      </c>
      <c r="S297" s="29">
        <v>0</v>
      </c>
      <c r="T297" s="8">
        <f t="shared" si="20"/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-167146703.14999986</v>
      </c>
      <c r="AB297" s="1">
        <v>-167146703.14999986</v>
      </c>
      <c r="AC297" s="1">
        <f t="shared" si="21"/>
        <v>-353739651.85000014</v>
      </c>
      <c r="AD297" s="1">
        <f t="shared" si="22"/>
        <v>-353739651.85000014</v>
      </c>
      <c r="AE297" s="1">
        <f t="shared" si="23"/>
        <v>-353739651.85000014</v>
      </c>
      <c r="AF297" s="1">
        <f t="shared" si="24"/>
        <v>-353739651.85000014</v>
      </c>
    </row>
    <row r="298" spans="1:32" x14ac:dyDescent="0.2">
      <c r="A298" t="s">
        <v>166</v>
      </c>
      <c r="B298" t="s">
        <v>71</v>
      </c>
      <c r="C298" t="s">
        <v>113</v>
      </c>
      <c r="D298" t="s">
        <v>1</v>
      </c>
      <c r="E298" t="s">
        <v>5</v>
      </c>
      <c r="F298">
        <v>202309</v>
      </c>
      <c r="G298" s="1">
        <v>339482174</v>
      </c>
      <c r="H298" s="1">
        <v>170129310.24999994</v>
      </c>
      <c r="I298" s="1">
        <v>339482174</v>
      </c>
      <c r="J298" s="1">
        <v>170129310.24999994</v>
      </c>
      <c r="K298" s="8">
        <v>87</v>
      </c>
      <c r="L298" s="8">
        <v>88</v>
      </c>
      <c r="M298" s="8">
        <v>0</v>
      </c>
      <c r="N298" s="8">
        <v>230732.89713261649</v>
      </c>
      <c r="O298" s="1">
        <v>0</v>
      </c>
      <c r="P298" s="1">
        <v>0</v>
      </c>
      <c r="Q298" s="1">
        <v>0</v>
      </c>
      <c r="R298" s="1">
        <v>0</v>
      </c>
      <c r="S298" s="29">
        <v>0</v>
      </c>
      <c r="T298" s="8">
        <f t="shared" si="20"/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-169352863.75000006</v>
      </c>
      <c r="AB298" s="1">
        <v>-169352863.75000006</v>
      </c>
      <c r="AC298" s="1">
        <f t="shared" si="21"/>
        <v>-170129310.24999994</v>
      </c>
      <c r="AD298" s="1">
        <f t="shared" si="22"/>
        <v>-170129310.24999994</v>
      </c>
      <c r="AE298" s="1">
        <f t="shared" si="23"/>
        <v>-170129310.24999994</v>
      </c>
      <c r="AF298" s="1">
        <f t="shared" si="24"/>
        <v>-170129310.24999994</v>
      </c>
    </row>
    <row r="299" spans="1:32" x14ac:dyDescent="0.2">
      <c r="A299" t="s">
        <v>166</v>
      </c>
      <c r="B299" t="s">
        <v>71</v>
      </c>
      <c r="C299" t="s">
        <v>113</v>
      </c>
      <c r="D299" t="s">
        <v>1</v>
      </c>
      <c r="E299" t="s">
        <v>5</v>
      </c>
      <c r="F299">
        <v>202312</v>
      </c>
      <c r="G299" s="1">
        <v>487908962</v>
      </c>
      <c r="H299" s="1">
        <v>320762258.19999999</v>
      </c>
      <c r="I299" s="1">
        <v>487908962</v>
      </c>
      <c r="J299" s="1">
        <v>320762258.19999999</v>
      </c>
      <c r="K299" s="8">
        <v>92</v>
      </c>
      <c r="L299" s="8">
        <v>93</v>
      </c>
      <c r="M299" s="8">
        <v>0</v>
      </c>
      <c r="N299" s="8">
        <v>223311.55842293907</v>
      </c>
      <c r="O299" s="1">
        <v>0</v>
      </c>
      <c r="P299" s="1">
        <v>0</v>
      </c>
      <c r="Q299" s="1">
        <v>0</v>
      </c>
      <c r="R299" s="1">
        <v>0</v>
      </c>
      <c r="S299" s="29">
        <v>0</v>
      </c>
      <c r="T299" s="8">
        <f t="shared" si="20"/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-167146703.80000001</v>
      </c>
      <c r="AB299" s="1">
        <v>-167146703.80000001</v>
      </c>
      <c r="AC299" s="1">
        <f t="shared" si="21"/>
        <v>-320762258.19999999</v>
      </c>
      <c r="AD299" s="1">
        <f t="shared" si="22"/>
        <v>-320762258.19999999</v>
      </c>
      <c r="AE299" s="1">
        <f t="shared" si="23"/>
        <v>-320762258.19999999</v>
      </c>
      <c r="AF299" s="1">
        <f t="shared" si="24"/>
        <v>-320762258.19999999</v>
      </c>
    </row>
    <row r="300" spans="1:32" x14ac:dyDescent="0.2">
      <c r="A300" t="s">
        <v>166</v>
      </c>
      <c r="B300" t="s">
        <v>71</v>
      </c>
      <c r="C300" t="s">
        <v>113</v>
      </c>
      <c r="D300" t="s">
        <v>1</v>
      </c>
      <c r="E300" t="s">
        <v>5</v>
      </c>
      <c r="F300">
        <v>202403</v>
      </c>
      <c r="G300" s="1">
        <v>509412215</v>
      </c>
      <c r="H300" s="1">
        <v>1496365611.4000001</v>
      </c>
      <c r="I300" s="1">
        <v>509412215</v>
      </c>
      <c r="J300" s="1">
        <v>1496365611.4000001</v>
      </c>
      <c r="K300" s="8">
        <v>101</v>
      </c>
      <c r="L300" s="8">
        <v>105</v>
      </c>
      <c r="M300" s="8">
        <v>0</v>
      </c>
      <c r="N300" s="8">
        <v>216223.645902855</v>
      </c>
      <c r="O300" s="1">
        <v>0</v>
      </c>
      <c r="P300" s="1">
        <v>0</v>
      </c>
      <c r="Q300" s="1">
        <v>0</v>
      </c>
      <c r="R300" s="1">
        <v>0</v>
      </c>
      <c r="S300" s="29">
        <v>0</v>
      </c>
      <c r="T300" s="8">
        <f t="shared" si="20"/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986953396.4000001</v>
      </c>
      <c r="AB300" s="1">
        <v>986953396.4000001</v>
      </c>
      <c r="AC300" s="1">
        <f t="shared" si="21"/>
        <v>-1496365611.4000001</v>
      </c>
      <c r="AD300" s="1">
        <f t="shared" si="22"/>
        <v>-1496365611.4000001</v>
      </c>
      <c r="AE300" s="1">
        <f t="shared" si="23"/>
        <v>-1496365611.4000001</v>
      </c>
      <c r="AF300" s="1">
        <f t="shared" si="24"/>
        <v>-1496365611.4000001</v>
      </c>
    </row>
    <row r="301" spans="1:32" x14ac:dyDescent="0.2">
      <c r="A301" t="s">
        <v>166</v>
      </c>
      <c r="B301" t="s">
        <v>71</v>
      </c>
      <c r="C301" t="s">
        <v>113</v>
      </c>
      <c r="D301" t="s">
        <v>1</v>
      </c>
      <c r="E301" t="s">
        <v>8</v>
      </c>
      <c r="F301">
        <v>202404</v>
      </c>
      <c r="G301" s="1">
        <v>90156371</v>
      </c>
      <c r="H301" s="1">
        <v>615254827.4000001</v>
      </c>
      <c r="I301" s="1">
        <v>90156371</v>
      </c>
      <c r="J301" s="1">
        <v>615254827.4000001</v>
      </c>
      <c r="K301" s="8">
        <v>18</v>
      </c>
      <c r="L301" s="8">
        <v>23</v>
      </c>
      <c r="M301" s="8">
        <v>0</v>
      </c>
      <c r="N301" s="8">
        <v>215422.43333333344</v>
      </c>
      <c r="O301" s="1">
        <v>0</v>
      </c>
      <c r="P301" s="1">
        <v>0</v>
      </c>
      <c r="Q301" s="1">
        <v>0</v>
      </c>
      <c r="R301" s="1">
        <v>0</v>
      </c>
      <c r="S301" s="29">
        <v>0</v>
      </c>
      <c r="T301" s="8">
        <f t="shared" si="20"/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525098456.4000001</v>
      </c>
      <c r="AB301" s="1">
        <v>525098456.4000001</v>
      </c>
      <c r="AC301" s="1">
        <f t="shared" si="21"/>
        <v>-615254827.4000001</v>
      </c>
      <c r="AD301" s="1">
        <f t="shared" si="22"/>
        <v>-615254827.4000001</v>
      </c>
      <c r="AE301" s="1">
        <f t="shared" si="23"/>
        <v>-615254827.4000001</v>
      </c>
      <c r="AF301" s="1">
        <f t="shared" si="24"/>
        <v>-615254827.4000001</v>
      </c>
    </row>
    <row r="302" spans="1:32" x14ac:dyDescent="0.2">
      <c r="A302" t="s">
        <v>166</v>
      </c>
      <c r="B302" t="s">
        <v>71</v>
      </c>
      <c r="C302" t="s">
        <v>113</v>
      </c>
      <c r="D302" t="s">
        <v>1</v>
      </c>
      <c r="E302" t="s">
        <v>8</v>
      </c>
      <c r="F302">
        <v>202405</v>
      </c>
      <c r="G302" s="1">
        <v>20487582</v>
      </c>
      <c r="H302" s="1">
        <v>-523135937.04999995</v>
      </c>
      <c r="I302" s="1">
        <v>20487582</v>
      </c>
      <c r="J302" s="1">
        <v>-523135937.04999995</v>
      </c>
      <c r="K302" s="8">
        <v>1</v>
      </c>
      <c r="L302" s="8">
        <v>5</v>
      </c>
      <c r="M302" s="8">
        <v>0</v>
      </c>
      <c r="N302" s="8">
        <v>77368.064516129016</v>
      </c>
      <c r="O302" s="1">
        <v>0</v>
      </c>
      <c r="P302" s="1">
        <v>0</v>
      </c>
      <c r="Q302" s="1">
        <v>0</v>
      </c>
      <c r="R302" s="1">
        <v>0</v>
      </c>
      <c r="S302" s="29">
        <v>0</v>
      </c>
      <c r="T302" s="8">
        <f t="shared" si="20"/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-543623519.04999995</v>
      </c>
      <c r="AB302" s="1">
        <v>-543623519.04999995</v>
      </c>
      <c r="AC302" s="1">
        <f t="shared" si="21"/>
        <v>523135937.04999995</v>
      </c>
      <c r="AD302" s="1">
        <f t="shared" si="22"/>
        <v>523135937.04999995</v>
      </c>
      <c r="AE302" s="1">
        <f t="shared" si="23"/>
        <v>523135937.04999995</v>
      </c>
      <c r="AF302" s="1">
        <f t="shared" si="24"/>
        <v>523135937.04999995</v>
      </c>
    </row>
    <row r="303" spans="1:32" x14ac:dyDescent="0.2">
      <c r="A303" t="s">
        <v>137</v>
      </c>
      <c r="B303" t="s">
        <v>72</v>
      </c>
      <c r="C303" t="s">
        <v>117</v>
      </c>
      <c r="D303" t="s">
        <v>0</v>
      </c>
      <c r="E303" t="s">
        <v>5</v>
      </c>
      <c r="F303">
        <v>201403</v>
      </c>
      <c r="G303" s="1">
        <v>19438626738.82</v>
      </c>
      <c r="H303" s="1">
        <v>13488873700.510008</v>
      </c>
      <c r="I303" s="1">
        <v>19438626738.82</v>
      </c>
      <c r="J303" s="1">
        <v>13488873700.510008</v>
      </c>
      <c r="K303" s="8">
        <v>586</v>
      </c>
      <c r="L303" s="8">
        <v>472</v>
      </c>
      <c r="M303" s="8">
        <v>0</v>
      </c>
      <c r="N303" s="8">
        <v>661944.24769585265</v>
      </c>
      <c r="O303" s="1">
        <v>0</v>
      </c>
      <c r="P303" s="1">
        <v>0</v>
      </c>
      <c r="Q303" s="1">
        <v>0</v>
      </c>
      <c r="R303" s="1">
        <v>0</v>
      </c>
      <c r="S303" s="29">
        <v>0</v>
      </c>
      <c r="T303" s="8">
        <f t="shared" si="20"/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-5949753038.3099918</v>
      </c>
      <c r="AB303" s="1">
        <v>-5949753038.3099918</v>
      </c>
      <c r="AC303" s="1">
        <f t="shared" si="21"/>
        <v>-13488873700.510008</v>
      </c>
      <c r="AD303" s="1">
        <f t="shared" si="22"/>
        <v>-13488873700.510008</v>
      </c>
      <c r="AE303" s="1">
        <f t="shared" si="23"/>
        <v>-13488873700.510008</v>
      </c>
      <c r="AF303" s="1">
        <f t="shared" si="24"/>
        <v>-13488873700.510008</v>
      </c>
    </row>
    <row r="304" spans="1:32" x14ac:dyDescent="0.2">
      <c r="A304" t="s">
        <v>137</v>
      </c>
      <c r="B304" t="s">
        <v>72</v>
      </c>
      <c r="C304" t="s">
        <v>117</v>
      </c>
      <c r="D304" t="s">
        <v>0</v>
      </c>
      <c r="E304" t="s">
        <v>5</v>
      </c>
      <c r="F304">
        <v>201406</v>
      </c>
      <c r="G304" s="1">
        <v>6931116946.6100006</v>
      </c>
      <c r="H304" s="1">
        <v>6931116946.2300014</v>
      </c>
      <c r="I304" s="1">
        <v>6931116946.6100006</v>
      </c>
      <c r="J304" s="1">
        <v>6931116946.2300014</v>
      </c>
      <c r="K304" s="8">
        <v>200</v>
      </c>
      <c r="L304" s="8">
        <v>200</v>
      </c>
      <c r="M304" s="8">
        <v>0</v>
      </c>
      <c r="N304" s="8">
        <v>681406.48494623671</v>
      </c>
      <c r="O304" s="1">
        <v>0</v>
      </c>
      <c r="P304" s="1">
        <v>0</v>
      </c>
      <c r="Q304" s="1">
        <v>0</v>
      </c>
      <c r="R304" s="1">
        <v>0</v>
      </c>
      <c r="S304" s="29">
        <v>0</v>
      </c>
      <c r="T304" s="8">
        <f t="shared" si="20"/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-0.37999916076660156</v>
      </c>
      <c r="AB304" s="1">
        <v>-0.37999916076660156</v>
      </c>
      <c r="AC304" s="1">
        <f t="shared" si="21"/>
        <v>-6931116946.2300014</v>
      </c>
      <c r="AD304" s="1">
        <f t="shared" si="22"/>
        <v>-6931116946.2300014</v>
      </c>
      <c r="AE304" s="1">
        <f t="shared" si="23"/>
        <v>-6931116946.2300014</v>
      </c>
      <c r="AF304" s="1">
        <f t="shared" si="24"/>
        <v>-6931116946.2300014</v>
      </c>
    </row>
    <row r="305" spans="1:32" x14ac:dyDescent="0.2">
      <c r="A305" t="s">
        <v>137</v>
      </c>
      <c r="B305" t="s">
        <v>72</v>
      </c>
      <c r="C305" t="s">
        <v>117</v>
      </c>
      <c r="D305" t="s">
        <v>0</v>
      </c>
      <c r="E305" t="s">
        <v>5</v>
      </c>
      <c r="F305">
        <v>201409</v>
      </c>
      <c r="G305" s="1">
        <v>5647825126</v>
      </c>
      <c r="H305" s="1">
        <v>5647825126</v>
      </c>
      <c r="I305" s="1">
        <v>5647825126</v>
      </c>
      <c r="J305" s="1">
        <v>5647825126</v>
      </c>
      <c r="K305" s="8">
        <v>159</v>
      </c>
      <c r="L305" s="8">
        <v>159</v>
      </c>
      <c r="M305" s="8">
        <v>0</v>
      </c>
      <c r="N305" s="8">
        <v>740084.9448028676</v>
      </c>
      <c r="O305" s="1">
        <v>0</v>
      </c>
      <c r="P305" s="1">
        <v>0</v>
      </c>
      <c r="Q305" s="1">
        <v>0</v>
      </c>
      <c r="R305" s="1">
        <v>0</v>
      </c>
      <c r="S305" s="29">
        <v>0</v>
      </c>
      <c r="T305" s="8">
        <f t="shared" si="20"/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f t="shared" si="21"/>
        <v>-5647825126</v>
      </c>
      <c r="AD305" s="1">
        <f t="shared" si="22"/>
        <v>-5647825126</v>
      </c>
      <c r="AE305" s="1">
        <f t="shared" si="23"/>
        <v>-5647825126</v>
      </c>
      <c r="AF305" s="1">
        <f t="shared" si="24"/>
        <v>-5647825126</v>
      </c>
    </row>
    <row r="306" spans="1:32" x14ac:dyDescent="0.2">
      <c r="A306" t="s">
        <v>137</v>
      </c>
      <c r="B306" t="s">
        <v>72</v>
      </c>
      <c r="C306" t="s">
        <v>117</v>
      </c>
      <c r="D306" t="s">
        <v>0</v>
      </c>
      <c r="E306" t="s">
        <v>5</v>
      </c>
      <c r="F306">
        <v>201412</v>
      </c>
      <c r="G306" s="1">
        <v>9152003686</v>
      </c>
      <c r="H306" s="1">
        <v>9152003685.3199959</v>
      </c>
      <c r="I306" s="1">
        <v>9152003686</v>
      </c>
      <c r="J306" s="1">
        <v>9152003685.3199959</v>
      </c>
      <c r="K306" s="8">
        <v>210</v>
      </c>
      <c r="L306" s="8">
        <v>210</v>
      </c>
      <c r="M306" s="8">
        <v>0</v>
      </c>
      <c r="N306" s="8">
        <v>767863.92580645159</v>
      </c>
      <c r="O306" s="1">
        <v>0</v>
      </c>
      <c r="P306" s="1">
        <v>0</v>
      </c>
      <c r="Q306" s="1">
        <v>0</v>
      </c>
      <c r="R306" s="1">
        <v>0</v>
      </c>
      <c r="S306" s="29">
        <v>0</v>
      </c>
      <c r="T306" s="8">
        <f t="shared" si="20"/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-0.68000411987304688</v>
      </c>
      <c r="AB306" s="1">
        <v>-0.68000411987304688</v>
      </c>
      <c r="AC306" s="1">
        <f t="shared" si="21"/>
        <v>-9152003685.3199959</v>
      </c>
      <c r="AD306" s="1">
        <f t="shared" si="22"/>
        <v>-9152003685.3199959</v>
      </c>
      <c r="AE306" s="1">
        <f t="shared" si="23"/>
        <v>-9152003685.3199959</v>
      </c>
      <c r="AF306" s="1">
        <f t="shared" si="24"/>
        <v>-9152003685.3199959</v>
      </c>
    </row>
    <row r="307" spans="1:32" x14ac:dyDescent="0.2">
      <c r="A307" t="s">
        <v>137</v>
      </c>
      <c r="B307" t="s">
        <v>72</v>
      </c>
      <c r="C307" t="s">
        <v>117</v>
      </c>
      <c r="D307" t="s">
        <v>0</v>
      </c>
      <c r="E307" t="s">
        <v>5</v>
      </c>
      <c r="F307">
        <v>201503</v>
      </c>
      <c r="G307" s="1">
        <v>7695239588</v>
      </c>
      <c r="H307" s="1">
        <v>7695239588.0600004</v>
      </c>
      <c r="I307" s="1">
        <v>7695239588</v>
      </c>
      <c r="J307" s="1">
        <v>7695239588.0600004</v>
      </c>
      <c r="K307" s="8">
        <v>213</v>
      </c>
      <c r="L307" s="8">
        <v>213</v>
      </c>
      <c r="M307" s="8">
        <v>0</v>
      </c>
      <c r="N307" s="8">
        <v>722723.37711213494</v>
      </c>
      <c r="O307" s="1">
        <v>0</v>
      </c>
      <c r="P307" s="1">
        <v>0</v>
      </c>
      <c r="Q307" s="1">
        <v>0</v>
      </c>
      <c r="R307" s="1">
        <v>0</v>
      </c>
      <c r="S307" s="29">
        <v>0</v>
      </c>
      <c r="T307" s="8">
        <f t="shared" si="20"/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6.0000419616699219E-2</v>
      </c>
      <c r="AB307" s="1">
        <v>6.0000419616699219E-2</v>
      </c>
      <c r="AC307" s="1">
        <f t="shared" si="21"/>
        <v>-7695239588.0600004</v>
      </c>
      <c r="AD307" s="1">
        <f t="shared" si="22"/>
        <v>-7695239588.0600004</v>
      </c>
      <c r="AE307" s="1">
        <f t="shared" si="23"/>
        <v>-7695239588.0600004</v>
      </c>
      <c r="AF307" s="1">
        <f t="shared" si="24"/>
        <v>-7695239588.0600004</v>
      </c>
    </row>
    <row r="308" spans="1:32" x14ac:dyDescent="0.2">
      <c r="A308" t="s">
        <v>137</v>
      </c>
      <c r="B308" t="s">
        <v>72</v>
      </c>
      <c r="C308" t="s">
        <v>117</v>
      </c>
      <c r="D308" t="s">
        <v>0</v>
      </c>
      <c r="E308" t="s">
        <v>5</v>
      </c>
      <c r="F308">
        <v>201506</v>
      </c>
      <c r="G308" s="1">
        <v>6028456628</v>
      </c>
      <c r="H308" s="1">
        <v>6028456627.619998</v>
      </c>
      <c r="I308" s="1">
        <v>6028456628</v>
      </c>
      <c r="J308" s="1">
        <v>6028456627.619998</v>
      </c>
      <c r="K308" s="8">
        <v>192</v>
      </c>
      <c r="L308" s="8">
        <v>192</v>
      </c>
      <c r="M308" s="8">
        <v>0</v>
      </c>
      <c r="N308" s="8">
        <v>729804.22078853054</v>
      </c>
      <c r="O308" s="1">
        <v>0</v>
      </c>
      <c r="P308" s="1">
        <v>0</v>
      </c>
      <c r="Q308" s="1">
        <v>0</v>
      </c>
      <c r="R308" s="1">
        <v>0</v>
      </c>
      <c r="S308" s="29">
        <v>0</v>
      </c>
      <c r="T308" s="8">
        <f t="shared" si="20"/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-0.38000202178955078</v>
      </c>
      <c r="AB308" s="1">
        <v>-0.38000202178955078</v>
      </c>
      <c r="AC308" s="1">
        <f t="shared" si="21"/>
        <v>-6028456627.619998</v>
      </c>
      <c r="AD308" s="1">
        <f t="shared" si="22"/>
        <v>-6028456627.619998</v>
      </c>
      <c r="AE308" s="1">
        <f t="shared" si="23"/>
        <v>-6028456627.619998</v>
      </c>
      <c r="AF308" s="1">
        <f t="shared" si="24"/>
        <v>-6028456627.619998</v>
      </c>
    </row>
    <row r="309" spans="1:32" x14ac:dyDescent="0.2">
      <c r="A309" t="s">
        <v>137</v>
      </c>
      <c r="B309" t="s">
        <v>72</v>
      </c>
      <c r="C309" t="s">
        <v>117</v>
      </c>
      <c r="D309" t="s">
        <v>0</v>
      </c>
      <c r="E309" t="s">
        <v>5</v>
      </c>
      <c r="F309">
        <v>201509</v>
      </c>
      <c r="G309" s="1">
        <v>6942075713</v>
      </c>
      <c r="H309" s="1">
        <v>6942075712.9699993</v>
      </c>
      <c r="I309" s="1">
        <v>6942075713</v>
      </c>
      <c r="J309" s="1">
        <v>6942075712.9699993</v>
      </c>
      <c r="K309" s="8">
        <v>185</v>
      </c>
      <c r="L309" s="8">
        <v>185</v>
      </c>
      <c r="M309" s="8">
        <v>0</v>
      </c>
      <c r="N309" s="8">
        <v>752271.52150537632</v>
      </c>
      <c r="O309" s="1">
        <v>0</v>
      </c>
      <c r="P309" s="1">
        <v>0</v>
      </c>
      <c r="Q309" s="1">
        <v>0</v>
      </c>
      <c r="R309" s="1">
        <v>0</v>
      </c>
      <c r="S309" s="29">
        <v>0</v>
      </c>
      <c r="T309" s="8">
        <f t="shared" si="20"/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-3.0000686645507812E-2</v>
      </c>
      <c r="AB309" s="1">
        <v>-3.0000686645507812E-2</v>
      </c>
      <c r="AC309" s="1">
        <f t="shared" si="21"/>
        <v>-6942075712.9699993</v>
      </c>
      <c r="AD309" s="1">
        <f t="shared" si="22"/>
        <v>-6942075712.9699993</v>
      </c>
      <c r="AE309" s="1">
        <f t="shared" si="23"/>
        <v>-6942075712.9699993</v>
      </c>
      <c r="AF309" s="1">
        <f t="shared" si="24"/>
        <v>-6942075712.9699993</v>
      </c>
    </row>
    <row r="310" spans="1:32" x14ac:dyDescent="0.2">
      <c r="A310" t="s">
        <v>137</v>
      </c>
      <c r="B310" t="s">
        <v>72</v>
      </c>
      <c r="C310" t="s">
        <v>117</v>
      </c>
      <c r="D310" t="s">
        <v>0</v>
      </c>
      <c r="E310" t="s">
        <v>5</v>
      </c>
      <c r="F310">
        <v>201512</v>
      </c>
      <c r="G310" s="1">
        <v>6381197962.6400003</v>
      </c>
      <c r="H310" s="1">
        <v>6434864621.5500002</v>
      </c>
      <c r="I310" s="1">
        <v>6381197962.6400003</v>
      </c>
      <c r="J310" s="1">
        <v>6434864621.5500002</v>
      </c>
      <c r="K310" s="8">
        <v>173</v>
      </c>
      <c r="L310" s="8">
        <v>173</v>
      </c>
      <c r="M310" s="8">
        <v>0</v>
      </c>
      <c r="N310" s="8">
        <v>743871.35376344062</v>
      </c>
      <c r="O310" s="1">
        <v>0</v>
      </c>
      <c r="P310" s="1">
        <v>0</v>
      </c>
      <c r="Q310" s="1">
        <v>0</v>
      </c>
      <c r="R310" s="1">
        <v>0</v>
      </c>
      <c r="S310" s="29">
        <v>0</v>
      </c>
      <c r="T310" s="8">
        <f t="shared" si="20"/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53666658.909999847</v>
      </c>
      <c r="AB310" s="1">
        <v>53666658.909999847</v>
      </c>
      <c r="AC310" s="1">
        <f t="shared" si="21"/>
        <v>-6434864621.5500002</v>
      </c>
      <c r="AD310" s="1">
        <f t="shared" si="22"/>
        <v>-6434864621.5500002</v>
      </c>
      <c r="AE310" s="1">
        <f t="shared" si="23"/>
        <v>-6434864621.5500002</v>
      </c>
      <c r="AF310" s="1">
        <f t="shared" si="24"/>
        <v>-6434864621.5500002</v>
      </c>
    </row>
    <row r="311" spans="1:32" x14ac:dyDescent="0.2">
      <c r="A311" t="s">
        <v>137</v>
      </c>
      <c r="B311" t="s">
        <v>72</v>
      </c>
      <c r="C311" t="s">
        <v>117</v>
      </c>
      <c r="D311" t="s">
        <v>0</v>
      </c>
      <c r="E311" t="s">
        <v>5</v>
      </c>
      <c r="F311">
        <v>201603</v>
      </c>
      <c r="G311" s="1">
        <v>7344220076</v>
      </c>
      <c r="H311" s="1">
        <v>7344220075.9800014</v>
      </c>
      <c r="I311" s="1">
        <v>7344220076</v>
      </c>
      <c r="J311" s="1">
        <v>7344220075.9800014</v>
      </c>
      <c r="K311" s="8">
        <v>220</v>
      </c>
      <c r="L311" s="8">
        <v>220</v>
      </c>
      <c r="M311" s="8">
        <v>0</v>
      </c>
      <c r="N311" s="8">
        <v>711933.76640711946</v>
      </c>
      <c r="O311" s="1">
        <v>0</v>
      </c>
      <c r="P311" s="1">
        <v>0</v>
      </c>
      <c r="Q311" s="1">
        <v>0</v>
      </c>
      <c r="R311" s="1">
        <v>0</v>
      </c>
      <c r="S311" s="29">
        <v>0</v>
      </c>
      <c r="T311" s="8">
        <f t="shared" si="20"/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-1.9998550415039062E-2</v>
      </c>
      <c r="AB311" s="1">
        <v>-1.9998550415039062E-2</v>
      </c>
      <c r="AC311" s="1">
        <f t="shared" si="21"/>
        <v>-7344220075.9800014</v>
      </c>
      <c r="AD311" s="1">
        <f t="shared" si="22"/>
        <v>-7344220075.9800014</v>
      </c>
      <c r="AE311" s="1">
        <f t="shared" si="23"/>
        <v>-7344220075.9800014</v>
      </c>
      <c r="AF311" s="1">
        <f t="shared" si="24"/>
        <v>-7344220075.9800014</v>
      </c>
    </row>
    <row r="312" spans="1:32" x14ac:dyDescent="0.2">
      <c r="A312" t="s">
        <v>137</v>
      </c>
      <c r="B312" t="s">
        <v>72</v>
      </c>
      <c r="C312" t="s">
        <v>117</v>
      </c>
      <c r="D312" t="s">
        <v>0</v>
      </c>
      <c r="E312" t="s">
        <v>5</v>
      </c>
      <c r="F312">
        <v>201606</v>
      </c>
      <c r="G312" s="1">
        <v>9036944989</v>
      </c>
      <c r="H312" s="1">
        <v>8997716868.2600002</v>
      </c>
      <c r="I312" s="1">
        <v>9036944989</v>
      </c>
      <c r="J312" s="1">
        <v>8997716868.2600002</v>
      </c>
      <c r="K312" s="8">
        <v>219</v>
      </c>
      <c r="L312" s="8">
        <v>217</v>
      </c>
      <c r="M312" s="8">
        <v>0</v>
      </c>
      <c r="N312" s="8">
        <v>708172.88351254479</v>
      </c>
      <c r="O312" s="1">
        <v>0</v>
      </c>
      <c r="P312" s="1">
        <v>0</v>
      </c>
      <c r="Q312" s="1">
        <v>0</v>
      </c>
      <c r="R312" s="1">
        <v>0</v>
      </c>
      <c r="S312" s="29">
        <v>0</v>
      </c>
      <c r="T312" s="8">
        <f t="shared" si="20"/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-39228120.739999771</v>
      </c>
      <c r="AB312" s="1">
        <v>-39228120.739999771</v>
      </c>
      <c r="AC312" s="1">
        <f t="shared" si="21"/>
        <v>-8997716868.2600002</v>
      </c>
      <c r="AD312" s="1">
        <f t="shared" si="22"/>
        <v>-8997716868.2600002</v>
      </c>
      <c r="AE312" s="1">
        <f t="shared" si="23"/>
        <v>-8997716868.2600002</v>
      </c>
      <c r="AF312" s="1">
        <f t="shared" si="24"/>
        <v>-8997716868.2600002</v>
      </c>
    </row>
    <row r="313" spans="1:32" x14ac:dyDescent="0.2">
      <c r="A313" t="s">
        <v>137</v>
      </c>
      <c r="B313" t="s">
        <v>72</v>
      </c>
      <c r="C313" t="s">
        <v>117</v>
      </c>
      <c r="D313" t="s">
        <v>0</v>
      </c>
      <c r="E313" t="s">
        <v>5</v>
      </c>
      <c r="F313">
        <v>201609</v>
      </c>
      <c r="G313" s="1">
        <v>7142356581</v>
      </c>
      <c r="H313" s="1">
        <v>7142356581</v>
      </c>
      <c r="I313" s="1">
        <v>7142356581</v>
      </c>
      <c r="J313" s="1">
        <v>7142356581</v>
      </c>
      <c r="K313" s="8">
        <v>192</v>
      </c>
      <c r="L313" s="8">
        <v>192</v>
      </c>
      <c r="M313" s="8">
        <v>0</v>
      </c>
      <c r="N313" s="8">
        <v>703934.42329749104</v>
      </c>
      <c r="O313" s="1">
        <v>0</v>
      </c>
      <c r="P313" s="1">
        <v>0</v>
      </c>
      <c r="Q313" s="1">
        <v>0</v>
      </c>
      <c r="R313" s="1">
        <v>0</v>
      </c>
      <c r="S313" s="29">
        <v>0</v>
      </c>
      <c r="T313" s="8">
        <f t="shared" si="20"/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f t="shared" si="21"/>
        <v>-7142356581</v>
      </c>
      <c r="AD313" s="1">
        <f t="shared" si="22"/>
        <v>-7142356581</v>
      </c>
      <c r="AE313" s="1">
        <f t="shared" si="23"/>
        <v>-7142356581</v>
      </c>
      <c r="AF313" s="1">
        <f t="shared" si="24"/>
        <v>-7142356581</v>
      </c>
    </row>
    <row r="314" spans="1:32" x14ac:dyDescent="0.2">
      <c r="A314" t="s">
        <v>137</v>
      </c>
      <c r="B314" t="s">
        <v>72</v>
      </c>
      <c r="C314" t="s">
        <v>117</v>
      </c>
      <c r="D314" t="s">
        <v>0</v>
      </c>
      <c r="E314" t="s">
        <v>5</v>
      </c>
      <c r="F314">
        <v>201612</v>
      </c>
      <c r="G314" s="1">
        <v>8825527299</v>
      </c>
      <c r="H314" s="1">
        <v>8709083702.8099995</v>
      </c>
      <c r="I314" s="1">
        <v>8825527299</v>
      </c>
      <c r="J314" s="1">
        <v>8709083702.8099995</v>
      </c>
      <c r="K314" s="8">
        <v>186</v>
      </c>
      <c r="L314" s="8">
        <v>185</v>
      </c>
      <c r="M314" s="8">
        <v>0</v>
      </c>
      <c r="N314" s="8">
        <v>682339.12544802891</v>
      </c>
      <c r="O314" s="1">
        <v>0</v>
      </c>
      <c r="P314" s="1">
        <v>0</v>
      </c>
      <c r="Q314" s="1">
        <v>0</v>
      </c>
      <c r="R314" s="1">
        <v>0</v>
      </c>
      <c r="S314" s="29">
        <v>0</v>
      </c>
      <c r="T314" s="8">
        <f t="shared" si="20"/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-116443596.19000053</v>
      </c>
      <c r="AB314" s="1">
        <v>-116443596.19000053</v>
      </c>
      <c r="AC314" s="1">
        <f t="shared" si="21"/>
        <v>-8709083702.8099995</v>
      </c>
      <c r="AD314" s="1">
        <f t="shared" si="22"/>
        <v>-8709083702.8099995</v>
      </c>
      <c r="AE314" s="1">
        <f t="shared" si="23"/>
        <v>-8709083702.8099995</v>
      </c>
      <c r="AF314" s="1">
        <f t="shared" si="24"/>
        <v>-8709083702.8099995</v>
      </c>
    </row>
    <row r="315" spans="1:32" x14ac:dyDescent="0.2">
      <c r="A315" t="s">
        <v>137</v>
      </c>
      <c r="B315" t="s">
        <v>72</v>
      </c>
      <c r="C315" t="s">
        <v>117</v>
      </c>
      <c r="D315" t="s">
        <v>0</v>
      </c>
      <c r="E315" t="s">
        <v>5</v>
      </c>
      <c r="F315">
        <v>201703</v>
      </c>
      <c r="G315" s="1">
        <v>7840984808</v>
      </c>
      <c r="H315" s="1">
        <v>7804734230.2299995</v>
      </c>
      <c r="I315" s="1">
        <v>7840984808</v>
      </c>
      <c r="J315" s="1">
        <v>7804734230.2299995</v>
      </c>
      <c r="K315" s="8">
        <v>159</v>
      </c>
      <c r="L315" s="8">
        <v>157</v>
      </c>
      <c r="M315" s="8">
        <v>0</v>
      </c>
      <c r="N315" s="8">
        <v>654491.09101382468</v>
      </c>
      <c r="O315" s="1">
        <v>0</v>
      </c>
      <c r="P315" s="1">
        <v>0</v>
      </c>
      <c r="Q315" s="1">
        <v>0</v>
      </c>
      <c r="R315" s="1">
        <v>0</v>
      </c>
      <c r="S315" s="29">
        <v>0</v>
      </c>
      <c r="T315" s="8">
        <f t="shared" si="20"/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-36250577.770000458</v>
      </c>
      <c r="AB315" s="1">
        <v>-36250577.770000458</v>
      </c>
      <c r="AC315" s="1">
        <f t="shared" si="21"/>
        <v>-7804734230.2299995</v>
      </c>
      <c r="AD315" s="1">
        <f t="shared" si="22"/>
        <v>-7804734230.2299995</v>
      </c>
      <c r="AE315" s="1">
        <f t="shared" si="23"/>
        <v>-7804734230.2299995</v>
      </c>
      <c r="AF315" s="1">
        <f t="shared" si="24"/>
        <v>-7804734230.2299995</v>
      </c>
    </row>
    <row r="316" spans="1:32" x14ac:dyDescent="0.2">
      <c r="A316" t="s">
        <v>137</v>
      </c>
      <c r="B316" t="s">
        <v>72</v>
      </c>
      <c r="C316" t="s">
        <v>117</v>
      </c>
      <c r="D316" t="s">
        <v>0</v>
      </c>
      <c r="E316" t="s">
        <v>5</v>
      </c>
      <c r="F316">
        <v>201706</v>
      </c>
      <c r="G316" s="1">
        <v>8465651077</v>
      </c>
      <c r="H316" s="1">
        <v>8465651076.7200022</v>
      </c>
      <c r="I316" s="1">
        <v>8465651077</v>
      </c>
      <c r="J316" s="1">
        <v>8465651076.7200022</v>
      </c>
      <c r="K316" s="8">
        <v>182</v>
      </c>
      <c r="L316" s="8">
        <v>182</v>
      </c>
      <c r="M316" s="8">
        <v>0</v>
      </c>
      <c r="N316" s="8">
        <v>648501.80143369164</v>
      </c>
      <c r="O316" s="1">
        <v>0</v>
      </c>
      <c r="P316" s="1">
        <v>0</v>
      </c>
      <c r="Q316" s="1">
        <v>0</v>
      </c>
      <c r="R316" s="1">
        <v>0</v>
      </c>
      <c r="S316" s="29">
        <v>0</v>
      </c>
      <c r="T316" s="8">
        <f t="shared" si="20"/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-0.27999782562255859</v>
      </c>
      <c r="AB316" s="1">
        <v>-0.27999782562255859</v>
      </c>
      <c r="AC316" s="1">
        <f t="shared" si="21"/>
        <v>-8465651076.7200022</v>
      </c>
      <c r="AD316" s="1">
        <f t="shared" si="22"/>
        <v>-8465651076.7200022</v>
      </c>
      <c r="AE316" s="1">
        <f t="shared" si="23"/>
        <v>-8465651076.7200022</v>
      </c>
      <c r="AF316" s="1">
        <f t="shared" si="24"/>
        <v>-8465651076.7200022</v>
      </c>
    </row>
    <row r="317" spans="1:32" x14ac:dyDescent="0.2">
      <c r="A317" t="s">
        <v>137</v>
      </c>
      <c r="B317" t="s">
        <v>72</v>
      </c>
      <c r="C317" t="s">
        <v>117</v>
      </c>
      <c r="D317" t="s">
        <v>0</v>
      </c>
      <c r="E317" t="s">
        <v>5</v>
      </c>
      <c r="F317">
        <v>201709</v>
      </c>
      <c r="G317" s="1">
        <v>7896442965</v>
      </c>
      <c r="H317" s="1">
        <v>7900727005.7200022</v>
      </c>
      <c r="I317" s="1">
        <v>7896442965</v>
      </c>
      <c r="J317" s="1">
        <v>7900727005.7200022</v>
      </c>
      <c r="K317" s="8">
        <v>188</v>
      </c>
      <c r="L317" s="8">
        <v>188</v>
      </c>
      <c r="M317" s="8">
        <v>0</v>
      </c>
      <c r="N317" s="8">
        <v>648453.61577060935</v>
      </c>
      <c r="O317" s="1">
        <v>0</v>
      </c>
      <c r="P317" s="1">
        <v>0</v>
      </c>
      <c r="Q317" s="1">
        <v>0</v>
      </c>
      <c r="R317" s="1">
        <v>0</v>
      </c>
      <c r="S317" s="29">
        <v>0</v>
      </c>
      <c r="T317" s="8">
        <f t="shared" si="20"/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4284040.7200021744</v>
      </c>
      <c r="AB317" s="1">
        <v>4284040.7200021744</v>
      </c>
      <c r="AC317" s="1">
        <f t="shared" si="21"/>
        <v>-7900727005.7200022</v>
      </c>
      <c r="AD317" s="1">
        <f t="shared" si="22"/>
        <v>-7900727005.7200022</v>
      </c>
      <c r="AE317" s="1">
        <f t="shared" si="23"/>
        <v>-7900727005.7200022</v>
      </c>
      <c r="AF317" s="1">
        <f t="shared" si="24"/>
        <v>-7900727005.7200022</v>
      </c>
    </row>
    <row r="318" spans="1:32" x14ac:dyDescent="0.2">
      <c r="A318" t="s">
        <v>137</v>
      </c>
      <c r="B318" t="s">
        <v>72</v>
      </c>
      <c r="C318" t="s">
        <v>117</v>
      </c>
      <c r="D318" t="s">
        <v>0</v>
      </c>
      <c r="E318" t="s">
        <v>5</v>
      </c>
      <c r="F318">
        <v>201712</v>
      </c>
      <c r="G318" s="1">
        <v>7837844690</v>
      </c>
      <c r="H318" s="1">
        <v>7837844689.9399996</v>
      </c>
      <c r="I318" s="1">
        <v>7837844690</v>
      </c>
      <c r="J318" s="1">
        <v>7837844689.9399996</v>
      </c>
      <c r="K318" s="8">
        <v>198</v>
      </c>
      <c r="L318" s="8">
        <v>198</v>
      </c>
      <c r="M318" s="8">
        <v>0</v>
      </c>
      <c r="N318" s="8">
        <v>648303.09139784938</v>
      </c>
      <c r="O318" s="1">
        <v>0</v>
      </c>
      <c r="P318" s="1">
        <v>0</v>
      </c>
      <c r="Q318" s="1">
        <v>0</v>
      </c>
      <c r="R318" s="1">
        <v>0</v>
      </c>
      <c r="S318" s="29">
        <v>0</v>
      </c>
      <c r="T318" s="8">
        <f t="shared" si="20"/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-6.0000419616699219E-2</v>
      </c>
      <c r="AB318" s="1">
        <v>-6.0000419616699219E-2</v>
      </c>
      <c r="AC318" s="1">
        <f t="shared" si="21"/>
        <v>-7837844689.9399996</v>
      </c>
      <c r="AD318" s="1">
        <f t="shared" si="22"/>
        <v>-7837844689.9399996</v>
      </c>
      <c r="AE318" s="1">
        <f t="shared" si="23"/>
        <v>-7837844689.9399996</v>
      </c>
      <c r="AF318" s="1">
        <f t="shared" si="24"/>
        <v>-7837844689.9399996</v>
      </c>
    </row>
    <row r="319" spans="1:32" x14ac:dyDescent="0.2">
      <c r="A319" t="s">
        <v>137</v>
      </c>
      <c r="B319" t="s">
        <v>72</v>
      </c>
      <c r="C319" t="s">
        <v>117</v>
      </c>
      <c r="D319" t="s">
        <v>0</v>
      </c>
      <c r="E319" t="s">
        <v>5</v>
      </c>
      <c r="F319">
        <v>201803</v>
      </c>
      <c r="G319" s="1">
        <v>8006407411</v>
      </c>
      <c r="H319" s="1">
        <v>8006407410.9999971</v>
      </c>
      <c r="I319" s="1">
        <v>8006407411</v>
      </c>
      <c r="J319" s="1">
        <v>8006407410.9999971</v>
      </c>
      <c r="K319" s="8">
        <v>202</v>
      </c>
      <c r="L319" s="8">
        <v>202</v>
      </c>
      <c r="M319" s="8">
        <v>0</v>
      </c>
      <c r="N319" s="8">
        <v>647775.66705069132</v>
      </c>
      <c r="O319" s="1">
        <v>0</v>
      </c>
      <c r="P319" s="1">
        <v>0</v>
      </c>
      <c r="Q319" s="1">
        <v>0</v>
      </c>
      <c r="R319" s="1">
        <v>0</v>
      </c>
      <c r="S319" s="29">
        <v>0</v>
      </c>
      <c r="T319" s="8">
        <f t="shared" si="20"/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-2.86102294921875E-6</v>
      </c>
      <c r="AB319" s="1">
        <v>-2.86102294921875E-6</v>
      </c>
      <c r="AC319" s="1">
        <f t="shared" si="21"/>
        <v>-8006407410.9999971</v>
      </c>
      <c r="AD319" s="1">
        <f t="shared" si="22"/>
        <v>-8006407410.9999971</v>
      </c>
      <c r="AE319" s="1">
        <f t="shared" si="23"/>
        <v>-8006407410.9999971</v>
      </c>
      <c r="AF319" s="1">
        <f t="shared" si="24"/>
        <v>-8006407410.9999971</v>
      </c>
    </row>
    <row r="320" spans="1:32" x14ac:dyDescent="0.2">
      <c r="A320" t="s">
        <v>137</v>
      </c>
      <c r="B320" t="s">
        <v>72</v>
      </c>
      <c r="C320" t="s">
        <v>117</v>
      </c>
      <c r="D320" t="s">
        <v>0</v>
      </c>
      <c r="E320" t="s">
        <v>5</v>
      </c>
      <c r="F320">
        <v>201806</v>
      </c>
      <c r="G320" s="1">
        <v>6501621950</v>
      </c>
      <c r="H320" s="1">
        <v>6515175795.7900009</v>
      </c>
      <c r="I320" s="1">
        <v>6501621950</v>
      </c>
      <c r="J320" s="1">
        <v>6515175795.7900009</v>
      </c>
      <c r="K320" s="8">
        <v>166</v>
      </c>
      <c r="L320" s="8">
        <v>166</v>
      </c>
      <c r="M320" s="8">
        <v>0</v>
      </c>
      <c r="N320" s="8">
        <v>655135.14802867372</v>
      </c>
      <c r="O320" s="1">
        <v>0</v>
      </c>
      <c r="P320" s="1">
        <v>0</v>
      </c>
      <c r="Q320" s="1">
        <v>0</v>
      </c>
      <c r="R320" s="1">
        <v>0</v>
      </c>
      <c r="S320" s="29">
        <v>0</v>
      </c>
      <c r="T320" s="8">
        <f t="shared" si="20"/>
        <v>0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13553845.790000916</v>
      </c>
      <c r="AB320" s="1">
        <v>13553845.790000916</v>
      </c>
      <c r="AC320" s="1">
        <f t="shared" si="21"/>
        <v>-6515175795.7900009</v>
      </c>
      <c r="AD320" s="1">
        <f t="shared" si="22"/>
        <v>-6515175795.7900009</v>
      </c>
      <c r="AE320" s="1">
        <f t="shared" si="23"/>
        <v>-6515175795.7900009</v>
      </c>
      <c r="AF320" s="1">
        <f t="shared" si="24"/>
        <v>-6515175795.7900009</v>
      </c>
    </row>
    <row r="321" spans="1:32" x14ac:dyDescent="0.2">
      <c r="A321" t="s">
        <v>137</v>
      </c>
      <c r="B321" t="s">
        <v>72</v>
      </c>
      <c r="C321" t="s">
        <v>117</v>
      </c>
      <c r="D321" t="s">
        <v>0</v>
      </c>
      <c r="E321" t="s">
        <v>5</v>
      </c>
      <c r="F321">
        <v>201809</v>
      </c>
      <c r="G321" s="1">
        <v>8016528205</v>
      </c>
      <c r="H321" s="1">
        <v>8016528205</v>
      </c>
      <c r="I321" s="1">
        <v>8016528205</v>
      </c>
      <c r="J321" s="1">
        <v>8016528205</v>
      </c>
      <c r="K321" s="8">
        <v>196</v>
      </c>
      <c r="L321" s="8">
        <v>196</v>
      </c>
      <c r="M321" s="8">
        <v>0</v>
      </c>
      <c r="N321" s="8">
        <v>659576.78279569931</v>
      </c>
      <c r="O321" s="1">
        <v>0</v>
      </c>
      <c r="P321" s="1">
        <v>0</v>
      </c>
      <c r="Q321" s="1">
        <v>0</v>
      </c>
      <c r="R321" s="1">
        <v>0</v>
      </c>
      <c r="S321" s="29">
        <v>0</v>
      </c>
      <c r="T321" s="8">
        <f t="shared" si="20"/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f t="shared" si="21"/>
        <v>-8016528205</v>
      </c>
      <c r="AD321" s="1">
        <f t="shared" si="22"/>
        <v>-8016528205</v>
      </c>
      <c r="AE321" s="1">
        <f t="shared" si="23"/>
        <v>-8016528205</v>
      </c>
      <c r="AF321" s="1">
        <f t="shared" si="24"/>
        <v>-8016528205</v>
      </c>
    </row>
    <row r="322" spans="1:32" x14ac:dyDescent="0.2">
      <c r="A322" t="s">
        <v>137</v>
      </c>
      <c r="B322" t="s">
        <v>72</v>
      </c>
      <c r="C322" t="s">
        <v>117</v>
      </c>
      <c r="D322" t="s">
        <v>0</v>
      </c>
      <c r="E322" t="s">
        <v>5</v>
      </c>
      <c r="F322">
        <v>201812</v>
      </c>
      <c r="G322" s="1">
        <v>8994130981</v>
      </c>
      <c r="H322" s="1">
        <v>8994130981</v>
      </c>
      <c r="I322" s="1">
        <v>8994130981</v>
      </c>
      <c r="J322" s="1">
        <v>8994130981</v>
      </c>
      <c r="K322" s="8">
        <v>216</v>
      </c>
      <c r="L322" s="8">
        <v>216</v>
      </c>
      <c r="M322" s="8">
        <v>0</v>
      </c>
      <c r="N322" s="8">
        <v>651995.03297491034</v>
      </c>
      <c r="O322" s="1">
        <v>0</v>
      </c>
      <c r="P322" s="1">
        <v>0</v>
      </c>
      <c r="Q322" s="1">
        <v>0</v>
      </c>
      <c r="R322" s="1">
        <v>0</v>
      </c>
      <c r="S322" s="29">
        <v>0</v>
      </c>
      <c r="T322" s="8">
        <f t="shared" ref="T322:T385" si="25">$S322 * $N322</f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f t="shared" ref="AC322:AC385" si="26">$W322 - $H322</f>
        <v>-8994130981</v>
      </c>
      <c r="AD322" s="1">
        <f t="shared" ref="AD322:AD385" si="27">$X322 - $H322</f>
        <v>-8994130981</v>
      </c>
      <c r="AE322" s="1">
        <f t="shared" ref="AE322:AE385" si="28">$Y322 - $J322</f>
        <v>-8994130981</v>
      </c>
      <c r="AF322" s="1">
        <f t="shared" ref="AF322:AF385" si="29">$Z322 - $J322</f>
        <v>-8994130981</v>
      </c>
    </row>
    <row r="323" spans="1:32" x14ac:dyDescent="0.2">
      <c r="A323" t="s">
        <v>137</v>
      </c>
      <c r="B323" t="s">
        <v>72</v>
      </c>
      <c r="C323" t="s">
        <v>117</v>
      </c>
      <c r="D323" t="s">
        <v>0</v>
      </c>
      <c r="E323" t="s">
        <v>5</v>
      </c>
      <c r="F323">
        <v>201903</v>
      </c>
      <c r="G323" s="1">
        <v>9055401926</v>
      </c>
      <c r="H323" s="1">
        <v>9055401926.0000019</v>
      </c>
      <c r="I323" s="1">
        <v>9055401926</v>
      </c>
      <c r="J323" s="1">
        <v>9055401926.0000019</v>
      </c>
      <c r="K323" s="8">
        <v>209</v>
      </c>
      <c r="L323" s="8">
        <v>209</v>
      </c>
      <c r="M323" s="8">
        <v>0</v>
      </c>
      <c r="N323" s="8">
        <v>638551.08870967745</v>
      </c>
      <c r="O323" s="1">
        <v>0</v>
      </c>
      <c r="P323" s="1">
        <v>0</v>
      </c>
      <c r="Q323" s="1">
        <v>0</v>
      </c>
      <c r="R323" s="1">
        <v>0</v>
      </c>
      <c r="S323" s="29">
        <v>0</v>
      </c>
      <c r="T323" s="8">
        <f t="shared" si="25"/>
        <v>0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1.9073486328125E-6</v>
      </c>
      <c r="AB323" s="1">
        <v>1.9073486328125E-6</v>
      </c>
      <c r="AC323" s="1">
        <f t="shared" si="26"/>
        <v>-9055401926.0000019</v>
      </c>
      <c r="AD323" s="1">
        <f t="shared" si="27"/>
        <v>-9055401926.0000019</v>
      </c>
      <c r="AE323" s="1">
        <f t="shared" si="28"/>
        <v>-9055401926.0000019</v>
      </c>
      <c r="AF323" s="1">
        <f t="shared" si="29"/>
        <v>-9055401926.0000019</v>
      </c>
    </row>
    <row r="324" spans="1:32" x14ac:dyDescent="0.2">
      <c r="A324" t="s">
        <v>137</v>
      </c>
      <c r="B324" t="s">
        <v>72</v>
      </c>
      <c r="C324" t="s">
        <v>117</v>
      </c>
      <c r="D324" t="s">
        <v>0</v>
      </c>
      <c r="E324" t="s">
        <v>5</v>
      </c>
      <c r="F324">
        <v>201906</v>
      </c>
      <c r="G324" s="1">
        <v>8704141812</v>
      </c>
      <c r="H324" s="1">
        <v>8704141811.2399979</v>
      </c>
      <c r="I324" s="1">
        <v>8704141812</v>
      </c>
      <c r="J324" s="1">
        <v>8704141811.2399979</v>
      </c>
      <c r="K324" s="8">
        <v>199</v>
      </c>
      <c r="L324" s="8">
        <v>199</v>
      </c>
      <c r="M324" s="8">
        <v>0</v>
      </c>
      <c r="N324" s="8">
        <v>623822.15842293901</v>
      </c>
      <c r="O324" s="1">
        <v>0</v>
      </c>
      <c r="P324" s="1">
        <v>0</v>
      </c>
      <c r="Q324" s="1">
        <v>0</v>
      </c>
      <c r="R324" s="1">
        <v>0</v>
      </c>
      <c r="S324" s="29">
        <v>0</v>
      </c>
      <c r="T324" s="8">
        <f t="shared" si="25"/>
        <v>0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-0.76000213623046875</v>
      </c>
      <c r="AB324" s="1">
        <v>-0.76000213623046875</v>
      </c>
      <c r="AC324" s="1">
        <f t="shared" si="26"/>
        <v>-8704141811.2399979</v>
      </c>
      <c r="AD324" s="1">
        <f t="shared" si="27"/>
        <v>-8704141811.2399979</v>
      </c>
      <c r="AE324" s="1">
        <f t="shared" si="28"/>
        <v>-8704141811.2399979</v>
      </c>
      <c r="AF324" s="1">
        <f t="shared" si="29"/>
        <v>-8704141811.2399979</v>
      </c>
    </row>
    <row r="325" spans="1:32" x14ac:dyDescent="0.2">
      <c r="A325" t="s">
        <v>137</v>
      </c>
      <c r="B325" t="s">
        <v>72</v>
      </c>
      <c r="C325" t="s">
        <v>117</v>
      </c>
      <c r="D325" t="s">
        <v>0</v>
      </c>
      <c r="E325" t="s">
        <v>5</v>
      </c>
      <c r="F325">
        <v>201909</v>
      </c>
      <c r="G325" s="1">
        <v>8897765644</v>
      </c>
      <c r="H325" s="1">
        <v>8897765643.9999981</v>
      </c>
      <c r="I325" s="1">
        <v>8897765644</v>
      </c>
      <c r="J325" s="1">
        <v>8897765643.9999981</v>
      </c>
      <c r="K325" s="8">
        <v>212</v>
      </c>
      <c r="L325" s="8">
        <v>212</v>
      </c>
      <c r="M325" s="8">
        <v>0</v>
      </c>
      <c r="N325" s="8">
        <v>597372.33225806511</v>
      </c>
      <c r="O325" s="1">
        <v>0</v>
      </c>
      <c r="P325" s="1">
        <v>0</v>
      </c>
      <c r="Q325" s="1">
        <v>0</v>
      </c>
      <c r="R325" s="1">
        <v>0</v>
      </c>
      <c r="S325" s="29">
        <v>0</v>
      </c>
      <c r="T325" s="8">
        <f t="shared" si="25"/>
        <v>0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-1.9073486328125E-6</v>
      </c>
      <c r="AB325" s="1">
        <v>-1.9073486328125E-6</v>
      </c>
      <c r="AC325" s="1">
        <f t="shared" si="26"/>
        <v>-8897765643.9999981</v>
      </c>
      <c r="AD325" s="1">
        <f t="shared" si="27"/>
        <v>-8897765643.9999981</v>
      </c>
      <c r="AE325" s="1">
        <f t="shared" si="28"/>
        <v>-8897765643.9999981</v>
      </c>
      <c r="AF325" s="1">
        <f t="shared" si="29"/>
        <v>-8897765643.9999981</v>
      </c>
    </row>
    <row r="326" spans="1:32" x14ac:dyDescent="0.2">
      <c r="A326" t="s">
        <v>137</v>
      </c>
      <c r="B326" t="s">
        <v>72</v>
      </c>
      <c r="C326" t="s">
        <v>117</v>
      </c>
      <c r="D326" t="s">
        <v>0</v>
      </c>
      <c r="E326" t="s">
        <v>5</v>
      </c>
      <c r="F326">
        <v>201912</v>
      </c>
      <c r="G326" s="1">
        <v>8053023183</v>
      </c>
      <c r="H326" s="1">
        <v>8214188475.1599979</v>
      </c>
      <c r="I326" s="1">
        <v>8053023183</v>
      </c>
      <c r="J326" s="1">
        <v>8214188475.1599979</v>
      </c>
      <c r="K326" s="8">
        <v>192</v>
      </c>
      <c r="L326" s="8">
        <v>193</v>
      </c>
      <c r="M326" s="8">
        <v>0</v>
      </c>
      <c r="N326" s="8">
        <v>569566.0136200717</v>
      </c>
      <c r="O326" s="1">
        <v>0</v>
      </c>
      <c r="P326" s="1">
        <v>0</v>
      </c>
      <c r="Q326" s="1">
        <v>0</v>
      </c>
      <c r="R326" s="1">
        <v>0</v>
      </c>
      <c r="S326" s="29">
        <v>0</v>
      </c>
      <c r="T326" s="8">
        <f t="shared" si="25"/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161165292.15999794</v>
      </c>
      <c r="AB326" s="1">
        <v>161165292.15999794</v>
      </c>
      <c r="AC326" s="1">
        <f t="shared" si="26"/>
        <v>-8214188475.1599979</v>
      </c>
      <c r="AD326" s="1">
        <f t="shared" si="27"/>
        <v>-8214188475.1599979</v>
      </c>
      <c r="AE326" s="1">
        <f t="shared" si="28"/>
        <v>-8214188475.1599979</v>
      </c>
      <c r="AF326" s="1">
        <f t="shared" si="29"/>
        <v>-8214188475.1599979</v>
      </c>
    </row>
    <row r="327" spans="1:32" x14ac:dyDescent="0.2">
      <c r="A327" t="s">
        <v>137</v>
      </c>
      <c r="B327" t="s">
        <v>72</v>
      </c>
      <c r="C327" t="s">
        <v>117</v>
      </c>
      <c r="D327" t="s">
        <v>0</v>
      </c>
      <c r="E327" t="s">
        <v>5</v>
      </c>
      <c r="F327">
        <v>202003</v>
      </c>
      <c r="G327" s="1">
        <v>7860030374</v>
      </c>
      <c r="H327" s="1">
        <v>7876354439.6500025</v>
      </c>
      <c r="I327" s="1">
        <v>7860030374</v>
      </c>
      <c r="J327" s="1">
        <v>7876354439.6500025</v>
      </c>
      <c r="K327" s="8">
        <v>164</v>
      </c>
      <c r="L327" s="8">
        <v>164</v>
      </c>
      <c r="M327" s="8">
        <v>0</v>
      </c>
      <c r="N327" s="8">
        <v>549102.14015572891</v>
      </c>
      <c r="O327" s="1">
        <v>0</v>
      </c>
      <c r="P327" s="1">
        <v>0</v>
      </c>
      <c r="Q327" s="1">
        <v>0</v>
      </c>
      <c r="R327" s="1">
        <v>0</v>
      </c>
      <c r="S327" s="29">
        <v>0</v>
      </c>
      <c r="T327" s="8">
        <f t="shared" si="25"/>
        <v>0</v>
      </c>
      <c r="U327" s="1">
        <v>0</v>
      </c>
      <c r="V327" s="1">
        <v>0</v>
      </c>
      <c r="W327" s="1">
        <v>0</v>
      </c>
      <c r="X327" s="1">
        <v>0</v>
      </c>
      <c r="Y327" s="1">
        <v>0</v>
      </c>
      <c r="Z327" s="1">
        <v>0</v>
      </c>
      <c r="AA327" s="1">
        <v>16324065.65000248</v>
      </c>
      <c r="AB327" s="1">
        <v>16324065.65000248</v>
      </c>
      <c r="AC327" s="1">
        <f t="shared" si="26"/>
        <v>-7876354439.6500025</v>
      </c>
      <c r="AD327" s="1">
        <f t="shared" si="27"/>
        <v>-7876354439.6500025</v>
      </c>
      <c r="AE327" s="1">
        <f t="shared" si="28"/>
        <v>-7876354439.6500025</v>
      </c>
      <c r="AF327" s="1">
        <f t="shared" si="29"/>
        <v>-7876354439.6500025</v>
      </c>
    </row>
    <row r="328" spans="1:32" x14ac:dyDescent="0.2">
      <c r="A328" t="s">
        <v>137</v>
      </c>
      <c r="B328" t="s">
        <v>72</v>
      </c>
      <c r="C328" t="s">
        <v>117</v>
      </c>
      <c r="D328" t="s">
        <v>0</v>
      </c>
      <c r="E328" t="s">
        <v>5</v>
      </c>
      <c r="F328">
        <v>202006</v>
      </c>
      <c r="G328" s="1">
        <v>7736476294</v>
      </c>
      <c r="H328" s="1">
        <v>7736476293.999999</v>
      </c>
      <c r="I328" s="1">
        <v>7736476294</v>
      </c>
      <c r="J328" s="1">
        <v>7736476293.999999</v>
      </c>
      <c r="K328" s="8">
        <v>177</v>
      </c>
      <c r="L328" s="8">
        <v>177</v>
      </c>
      <c r="M328" s="8">
        <v>0</v>
      </c>
      <c r="N328" s="8">
        <v>519820.77060931898</v>
      </c>
      <c r="O328" s="1">
        <v>0</v>
      </c>
      <c r="P328" s="1">
        <v>0</v>
      </c>
      <c r="Q328" s="1">
        <v>0</v>
      </c>
      <c r="R328" s="1">
        <v>0</v>
      </c>
      <c r="S328" s="29">
        <v>0</v>
      </c>
      <c r="T328" s="8">
        <f t="shared" si="25"/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-9.5367431640625E-7</v>
      </c>
      <c r="AB328" s="1">
        <v>-9.5367431640625E-7</v>
      </c>
      <c r="AC328" s="1">
        <f t="shared" si="26"/>
        <v>-7736476293.999999</v>
      </c>
      <c r="AD328" s="1">
        <f t="shared" si="27"/>
        <v>-7736476293.999999</v>
      </c>
      <c r="AE328" s="1">
        <f t="shared" si="28"/>
        <v>-7736476293.999999</v>
      </c>
      <c r="AF328" s="1">
        <f t="shared" si="29"/>
        <v>-7736476293.999999</v>
      </c>
    </row>
    <row r="329" spans="1:32" x14ac:dyDescent="0.2">
      <c r="A329" t="s">
        <v>137</v>
      </c>
      <c r="B329" t="s">
        <v>72</v>
      </c>
      <c r="C329" t="s">
        <v>117</v>
      </c>
      <c r="D329" t="s">
        <v>0</v>
      </c>
      <c r="E329" t="s">
        <v>5</v>
      </c>
      <c r="F329">
        <v>202009</v>
      </c>
      <c r="G329" s="1">
        <v>13933864595</v>
      </c>
      <c r="H329" s="1">
        <v>13975877331.57</v>
      </c>
      <c r="I329" s="1">
        <v>13933864595</v>
      </c>
      <c r="J329" s="1">
        <v>13975877331.57</v>
      </c>
      <c r="K329" s="8">
        <v>304</v>
      </c>
      <c r="L329" s="8">
        <v>304</v>
      </c>
      <c r="M329" s="8">
        <v>0</v>
      </c>
      <c r="N329" s="8">
        <v>503874.81469534058</v>
      </c>
      <c r="O329" s="1">
        <v>0</v>
      </c>
      <c r="P329" s="1">
        <v>0</v>
      </c>
      <c r="Q329" s="1">
        <v>0</v>
      </c>
      <c r="R329" s="1">
        <v>0</v>
      </c>
      <c r="S329" s="29">
        <v>0</v>
      </c>
      <c r="T329" s="8">
        <f t="shared" si="25"/>
        <v>0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42012736.569999695</v>
      </c>
      <c r="AB329" s="1">
        <v>42012736.569999695</v>
      </c>
      <c r="AC329" s="1">
        <f t="shared" si="26"/>
        <v>-13975877331.57</v>
      </c>
      <c r="AD329" s="1">
        <f t="shared" si="27"/>
        <v>-13975877331.57</v>
      </c>
      <c r="AE329" s="1">
        <f t="shared" si="28"/>
        <v>-13975877331.57</v>
      </c>
      <c r="AF329" s="1">
        <f t="shared" si="29"/>
        <v>-13975877331.57</v>
      </c>
    </row>
    <row r="330" spans="1:32" x14ac:dyDescent="0.2">
      <c r="A330" t="s">
        <v>137</v>
      </c>
      <c r="B330" t="s">
        <v>72</v>
      </c>
      <c r="C330" t="s">
        <v>117</v>
      </c>
      <c r="D330" t="s">
        <v>0</v>
      </c>
      <c r="E330" t="s">
        <v>5</v>
      </c>
      <c r="F330">
        <v>202012</v>
      </c>
      <c r="G330" s="1">
        <v>13357360464</v>
      </c>
      <c r="H330" s="1">
        <v>13384023671.099997</v>
      </c>
      <c r="I330" s="1">
        <v>13357360464</v>
      </c>
      <c r="J330" s="1">
        <v>13384023671.099997</v>
      </c>
      <c r="K330" s="8">
        <v>299</v>
      </c>
      <c r="L330" s="8">
        <v>299</v>
      </c>
      <c r="M330" s="8">
        <v>0</v>
      </c>
      <c r="N330" s="8">
        <v>498542.46379928308</v>
      </c>
      <c r="O330" s="1">
        <v>0</v>
      </c>
      <c r="P330" s="1">
        <v>0</v>
      </c>
      <c r="Q330" s="1">
        <v>0</v>
      </c>
      <c r="R330" s="1">
        <v>0</v>
      </c>
      <c r="S330" s="29">
        <v>0</v>
      </c>
      <c r="T330" s="8">
        <f t="shared" si="25"/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26663207.099996567</v>
      </c>
      <c r="AB330" s="1">
        <v>26663207.099996567</v>
      </c>
      <c r="AC330" s="1">
        <f t="shared" si="26"/>
        <v>-13384023671.099997</v>
      </c>
      <c r="AD330" s="1">
        <f t="shared" si="27"/>
        <v>-13384023671.099997</v>
      </c>
      <c r="AE330" s="1">
        <f t="shared" si="28"/>
        <v>-13384023671.099997</v>
      </c>
      <c r="AF330" s="1">
        <f t="shared" si="29"/>
        <v>-13384023671.099997</v>
      </c>
    </row>
    <row r="331" spans="1:32" x14ac:dyDescent="0.2">
      <c r="A331" t="s">
        <v>137</v>
      </c>
      <c r="B331" t="s">
        <v>72</v>
      </c>
      <c r="C331" t="s">
        <v>117</v>
      </c>
      <c r="D331" t="s">
        <v>0</v>
      </c>
      <c r="E331" t="s">
        <v>5</v>
      </c>
      <c r="F331">
        <v>202103</v>
      </c>
      <c r="G331" s="1">
        <v>16643946035</v>
      </c>
      <c r="H331" s="1">
        <v>16708604036.810005</v>
      </c>
      <c r="I331" s="1">
        <v>16643946035</v>
      </c>
      <c r="J331" s="1">
        <v>16708604036.810005</v>
      </c>
      <c r="K331" s="8">
        <v>344</v>
      </c>
      <c r="L331" s="8">
        <v>345</v>
      </c>
      <c r="M331" s="8">
        <v>0</v>
      </c>
      <c r="N331" s="8">
        <v>492422.87365591392</v>
      </c>
      <c r="O331" s="1">
        <v>0</v>
      </c>
      <c r="P331" s="1">
        <v>0</v>
      </c>
      <c r="Q331" s="1">
        <v>0</v>
      </c>
      <c r="R331" s="1">
        <v>0</v>
      </c>
      <c r="S331" s="29">
        <v>0</v>
      </c>
      <c r="T331" s="8">
        <f t="shared" si="25"/>
        <v>0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64658001.810005188</v>
      </c>
      <c r="AB331" s="1">
        <v>64658001.810005188</v>
      </c>
      <c r="AC331" s="1">
        <f t="shared" si="26"/>
        <v>-16708604036.810005</v>
      </c>
      <c r="AD331" s="1">
        <f t="shared" si="27"/>
        <v>-16708604036.810005</v>
      </c>
      <c r="AE331" s="1">
        <f t="shared" si="28"/>
        <v>-16708604036.810005</v>
      </c>
      <c r="AF331" s="1">
        <f t="shared" si="29"/>
        <v>-16708604036.810005</v>
      </c>
    </row>
    <row r="332" spans="1:32" x14ac:dyDescent="0.2">
      <c r="A332" t="s">
        <v>137</v>
      </c>
      <c r="B332" t="s">
        <v>72</v>
      </c>
      <c r="C332" t="s">
        <v>117</v>
      </c>
      <c r="D332" t="s">
        <v>0</v>
      </c>
      <c r="E332" t="s">
        <v>5</v>
      </c>
      <c r="F332">
        <v>202106</v>
      </c>
      <c r="G332" s="1">
        <v>34047359358</v>
      </c>
      <c r="H332" s="1">
        <v>34047359357.85001</v>
      </c>
      <c r="I332" s="1">
        <v>34047359358</v>
      </c>
      <c r="J332" s="1">
        <v>34047359357.85001</v>
      </c>
      <c r="K332" s="8">
        <v>655</v>
      </c>
      <c r="L332" s="8">
        <v>655</v>
      </c>
      <c r="M332" s="8">
        <v>0</v>
      </c>
      <c r="N332" s="8">
        <v>489962.04014336923</v>
      </c>
      <c r="O332" s="1">
        <v>0</v>
      </c>
      <c r="P332" s="1">
        <v>0</v>
      </c>
      <c r="Q332" s="1">
        <v>0</v>
      </c>
      <c r="R332" s="1">
        <v>0</v>
      </c>
      <c r="S332" s="29">
        <v>0</v>
      </c>
      <c r="T332" s="8">
        <f t="shared" si="25"/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-0.14999008178710938</v>
      </c>
      <c r="AB332" s="1">
        <v>-0.14999008178710938</v>
      </c>
      <c r="AC332" s="1">
        <f t="shared" si="26"/>
        <v>-34047359357.85001</v>
      </c>
      <c r="AD332" s="1">
        <f t="shared" si="27"/>
        <v>-34047359357.85001</v>
      </c>
      <c r="AE332" s="1">
        <f t="shared" si="28"/>
        <v>-34047359357.85001</v>
      </c>
      <c r="AF332" s="1">
        <f t="shared" si="29"/>
        <v>-34047359357.85001</v>
      </c>
    </row>
    <row r="333" spans="1:32" x14ac:dyDescent="0.2">
      <c r="A333" t="s">
        <v>137</v>
      </c>
      <c r="B333" t="s">
        <v>72</v>
      </c>
      <c r="C333" t="s">
        <v>117</v>
      </c>
      <c r="D333" t="s">
        <v>0</v>
      </c>
      <c r="E333" t="s">
        <v>5</v>
      </c>
      <c r="F333">
        <v>202109</v>
      </c>
      <c r="G333" s="1">
        <v>18979015248</v>
      </c>
      <c r="H333" s="1">
        <v>18991046528.470005</v>
      </c>
      <c r="I333" s="1">
        <v>18979015248</v>
      </c>
      <c r="J333" s="1">
        <v>18991046528.470005</v>
      </c>
      <c r="K333" s="8">
        <v>366</v>
      </c>
      <c r="L333" s="8">
        <v>366</v>
      </c>
      <c r="M333" s="8">
        <v>0</v>
      </c>
      <c r="N333" s="8">
        <v>489746.31505376351</v>
      </c>
      <c r="O333" s="1">
        <v>0</v>
      </c>
      <c r="P333" s="1">
        <v>0</v>
      </c>
      <c r="Q333" s="1">
        <v>0</v>
      </c>
      <c r="R333" s="1">
        <v>0</v>
      </c>
      <c r="S333" s="29">
        <v>0</v>
      </c>
      <c r="T333" s="8">
        <f t="shared" si="25"/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12031280.470005035</v>
      </c>
      <c r="AB333" s="1">
        <v>12031280.470005035</v>
      </c>
      <c r="AC333" s="1">
        <f t="shared" si="26"/>
        <v>-18991046528.470005</v>
      </c>
      <c r="AD333" s="1">
        <f t="shared" si="27"/>
        <v>-18991046528.470005</v>
      </c>
      <c r="AE333" s="1">
        <f t="shared" si="28"/>
        <v>-18991046528.470005</v>
      </c>
      <c r="AF333" s="1">
        <f t="shared" si="29"/>
        <v>-18991046528.470005</v>
      </c>
    </row>
    <row r="334" spans="1:32" x14ac:dyDescent="0.2">
      <c r="A334" t="s">
        <v>137</v>
      </c>
      <c r="B334" t="s">
        <v>72</v>
      </c>
      <c r="C334" t="s">
        <v>117</v>
      </c>
      <c r="D334" t="s">
        <v>0</v>
      </c>
      <c r="E334" t="s">
        <v>5</v>
      </c>
      <c r="F334">
        <v>202112</v>
      </c>
      <c r="G334" s="1">
        <v>11076399366</v>
      </c>
      <c r="H334" s="1">
        <v>11097310534.799997</v>
      </c>
      <c r="I334" s="1">
        <v>11076399366</v>
      </c>
      <c r="J334" s="1">
        <v>11097310534.799997</v>
      </c>
      <c r="K334" s="8">
        <v>210</v>
      </c>
      <c r="L334" s="8">
        <v>210</v>
      </c>
      <c r="M334" s="8">
        <v>0</v>
      </c>
      <c r="N334" s="8">
        <v>489323.48530465952</v>
      </c>
      <c r="O334" s="1">
        <v>0</v>
      </c>
      <c r="P334" s="1">
        <v>0</v>
      </c>
      <c r="Q334" s="1">
        <v>0</v>
      </c>
      <c r="R334" s="1">
        <v>0</v>
      </c>
      <c r="S334" s="29">
        <v>0</v>
      </c>
      <c r="T334" s="8">
        <f t="shared" si="25"/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20911168.79999733</v>
      </c>
      <c r="AB334" s="1">
        <v>20911168.79999733</v>
      </c>
      <c r="AC334" s="1">
        <f t="shared" si="26"/>
        <v>-11097310534.799997</v>
      </c>
      <c r="AD334" s="1">
        <f t="shared" si="27"/>
        <v>-11097310534.799997</v>
      </c>
      <c r="AE334" s="1">
        <f t="shared" si="28"/>
        <v>-11097310534.799997</v>
      </c>
      <c r="AF334" s="1">
        <f t="shared" si="29"/>
        <v>-11097310534.799997</v>
      </c>
    </row>
    <row r="335" spans="1:32" x14ac:dyDescent="0.2">
      <c r="A335" t="s">
        <v>137</v>
      </c>
      <c r="B335" t="s">
        <v>72</v>
      </c>
      <c r="C335" t="s">
        <v>117</v>
      </c>
      <c r="D335" t="s">
        <v>0</v>
      </c>
      <c r="E335" t="s">
        <v>5</v>
      </c>
      <c r="F335">
        <v>202203</v>
      </c>
      <c r="G335" s="1">
        <v>11597905823</v>
      </c>
      <c r="H335" s="1">
        <v>11597905823.600002</v>
      </c>
      <c r="I335" s="1">
        <v>11597905823</v>
      </c>
      <c r="J335" s="1">
        <v>11597905823.600002</v>
      </c>
      <c r="K335" s="8">
        <v>197</v>
      </c>
      <c r="L335" s="8">
        <v>197</v>
      </c>
      <c r="M335" s="8">
        <v>0</v>
      </c>
      <c r="N335" s="8">
        <v>485579.8824884792</v>
      </c>
      <c r="O335" s="1">
        <v>0</v>
      </c>
      <c r="P335" s="1">
        <v>0</v>
      </c>
      <c r="Q335" s="1">
        <v>0</v>
      </c>
      <c r="R335" s="1">
        <v>0</v>
      </c>
      <c r="S335" s="29">
        <v>0</v>
      </c>
      <c r="T335" s="8">
        <f t="shared" si="25"/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0.60000228881835938</v>
      </c>
      <c r="AB335" s="1">
        <v>0.60000228881835938</v>
      </c>
      <c r="AC335" s="1">
        <f t="shared" si="26"/>
        <v>-11597905823.600002</v>
      </c>
      <c r="AD335" s="1">
        <f t="shared" si="27"/>
        <v>-11597905823.600002</v>
      </c>
      <c r="AE335" s="1">
        <f t="shared" si="28"/>
        <v>-11597905823.600002</v>
      </c>
      <c r="AF335" s="1">
        <f t="shared" si="29"/>
        <v>-11597905823.600002</v>
      </c>
    </row>
    <row r="336" spans="1:32" x14ac:dyDescent="0.2">
      <c r="A336" t="s">
        <v>137</v>
      </c>
      <c r="B336" t="s">
        <v>72</v>
      </c>
      <c r="C336" t="s">
        <v>117</v>
      </c>
      <c r="D336" t="s">
        <v>0</v>
      </c>
      <c r="E336" t="s">
        <v>5</v>
      </c>
      <c r="F336">
        <v>202206</v>
      </c>
      <c r="G336" s="1">
        <v>10227685784</v>
      </c>
      <c r="H336" s="1">
        <v>10376173556.470003</v>
      </c>
      <c r="I336" s="1">
        <v>10227685784</v>
      </c>
      <c r="J336" s="1">
        <v>10376173556.470003</v>
      </c>
      <c r="K336" s="8">
        <v>185</v>
      </c>
      <c r="L336" s="8">
        <v>188</v>
      </c>
      <c r="M336" s="8">
        <v>0</v>
      </c>
      <c r="N336" s="8">
        <v>483359.08458781365</v>
      </c>
      <c r="O336" s="1">
        <v>0</v>
      </c>
      <c r="P336" s="1">
        <v>0</v>
      </c>
      <c r="Q336" s="1">
        <v>0</v>
      </c>
      <c r="R336" s="1">
        <v>0</v>
      </c>
      <c r="S336" s="29">
        <v>0</v>
      </c>
      <c r="T336" s="8">
        <f t="shared" si="25"/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148487772.47000313</v>
      </c>
      <c r="AB336" s="1">
        <v>148487772.47000313</v>
      </c>
      <c r="AC336" s="1">
        <f t="shared" si="26"/>
        <v>-10376173556.470003</v>
      </c>
      <c r="AD336" s="1">
        <f t="shared" si="27"/>
        <v>-10376173556.470003</v>
      </c>
      <c r="AE336" s="1">
        <f t="shared" si="28"/>
        <v>-10376173556.470003</v>
      </c>
      <c r="AF336" s="1">
        <f t="shared" si="29"/>
        <v>-10376173556.470003</v>
      </c>
    </row>
    <row r="337" spans="1:32" x14ac:dyDescent="0.2">
      <c r="A337" t="s">
        <v>137</v>
      </c>
      <c r="B337" t="s">
        <v>72</v>
      </c>
      <c r="C337" t="s">
        <v>117</v>
      </c>
      <c r="D337" t="s">
        <v>0</v>
      </c>
      <c r="E337" t="s">
        <v>5</v>
      </c>
      <c r="F337">
        <v>202209</v>
      </c>
      <c r="G337" s="1">
        <v>8993315646</v>
      </c>
      <c r="H337" s="1">
        <v>9020693463.9000015</v>
      </c>
      <c r="I337" s="1">
        <v>8993315646</v>
      </c>
      <c r="J337" s="1">
        <v>9020693463.9000015</v>
      </c>
      <c r="K337" s="8">
        <v>164</v>
      </c>
      <c r="L337" s="8">
        <v>164</v>
      </c>
      <c r="M337" s="8">
        <v>0</v>
      </c>
      <c r="N337" s="8">
        <v>481777.0512544802</v>
      </c>
      <c r="O337" s="1">
        <v>0</v>
      </c>
      <c r="P337" s="1">
        <v>0</v>
      </c>
      <c r="Q337" s="1">
        <v>0</v>
      </c>
      <c r="R337" s="1">
        <v>0</v>
      </c>
      <c r="S337" s="29">
        <v>0</v>
      </c>
      <c r="T337" s="8">
        <f t="shared" si="25"/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27377817.900001526</v>
      </c>
      <c r="AB337" s="1">
        <v>27377817.900001526</v>
      </c>
      <c r="AC337" s="1">
        <f t="shared" si="26"/>
        <v>-9020693463.9000015</v>
      </c>
      <c r="AD337" s="1">
        <f t="shared" si="27"/>
        <v>-9020693463.9000015</v>
      </c>
      <c r="AE337" s="1">
        <f t="shared" si="28"/>
        <v>-9020693463.9000015</v>
      </c>
      <c r="AF337" s="1">
        <f t="shared" si="29"/>
        <v>-9020693463.9000015</v>
      </c>
    </row>
    <row r="338" spans="1:32" x14ac:dyDescent="0.2">
      <c r="A338" t="s">
        <v>137</v>
      </c>
      <c r="B338" t="s">
        <v>72</v>
      </c>
      <c r="C338" t="s">
        <v>117</v>
      </c>
      <c r="D338" t="s">
        <v>0</v>
      </c>
      <c r="E338" t="s">
        <v>5</v>
      </c>
      <c r="F338">
        <v>202212</v>
      </c>
      <c r="G338" s="1">
        <v>12448523451</v>
      </c>
      <c r="H338" s="1">
        <v>12525170087.620001</v>
      </c>
      <c r="I338" s="1">
        <v>12448523451</v>
      </c>
      <c r="J338" s="1">
        <v>12525170087.620001</v>
      </c>
      <c r="K338" s="8">
        <v>204</v>
      </c>
      <c r="L338" s="8">
        <v>205</v>
      </c>
      <c r="M338" s="8">
        <v>0</v>
      </c>
      <c r="N338" s="8">
        <v>479267.75089605735</v>
      </c>
      <c r="O338" s="1">
        <v>0</v>
      </c>
      <c r="P338" s="1">
        <v>0</v>
      </c>
      <c r="Q338" s="1">
        <v>0</v>
      </c>
      <c r="R338" s="1">
        <v>0</v>
      </c>
      <c r="S338" s="29">
        <v>0</v>
      </c>
      <c r="T338" s="8">
        <f t="shared" si="25"/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76646636.620000839</v>
      </c>
      <c r="AB338" s="1">
        <v>76646636.620000839</v>
      </c>
      <c r="AC338" s="1">
        <f t="shared" si="26"/>
        <v>-12525170087.620001</v>
      </c>
      <c r="AD338" s="1">
        <f t="shared" si="27"/>
        <v>-12525170087.620001</v>
      </c>
      <c r="AE338" s="1">
        <f t="shared" si="28"/>
        <v>-12525170087.620001</v>
      </c>
      <c r="AF338" s="1">
        <f t="shared" si="29"/>
        <v>-12525170087.620001</v>
      </c>
    </row>
    <row r="339" spans="1:32" x14ac:dyDescent="0.2">
      <c r="A339" t="s">
        <v>137</v>
      </c>
      <c r="B339" t="s">
        <v>72</v>
      </c>
      <c r="C339" t="s">
        <v>117</v>
      </c>
      <c r="D339" t="s">
        <v>0</v>
      </c>
      <c r="E339" t="s">
        <v>5</v>
      </c>
      <c r="F339">
        <v>202303</v>
      </c>
      <c r="G339" s="1">
        <v>10668690053</v>
      </c>
      <c r="H339" s="1">
        <v>10733338744.439997</v>
      </c>
      <c r="I339" s="1">
        <v>10668690053</v>
      </c>
      <c r="J339" s="1">
        <v>10733338744.439997</v>
      </c>
      <c r="K339" s="8">
        <v>157</v>
      </c>
      <c r="L339" s="8">
        <v>158</v>
      </c>
      <c r="M339" s="8">
        <v>0</v>
      </c>
      <c r="N339" s="8">
        <v>474192.30875576031</v>
      </c>
      <c r="O339" s="1">
        <v>0</v>
      </c>
      <c r="P339" s="1">
        <v>0</v>
      </c>
      <c r="Q339" s="1">
        <v>0</v>
      </c>
      <c r="R339" s="1">
        <v>0</v>
      </c>
      <c r="S339" s="29">
        <v>0</v>
      </c>
      <c r="T339" s="8">
        <f t="shared" si="25"/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64648691.439996719</v>
      </c>
      <c r="AB339" s="1">
        <v>64648691.439996719</v>
      </c>
      <c r="AC339" s="1">
        <f t="shared" si="26"/>
        <v>-10733338744.439997</v>
      </c>
      <c r="AD339" s="1">
        <f t="shared" si="27"/>
        <v>-10733338744.439997</v>
      </c>
      <c r="AE339" s="1">
        <f t="shared" si="28"/>
        <v>-10733338744.439997</v>
      </c>
      <c r="AF339" s="1">
        <f t="shared" si="29"/>
        <v>-10733338744.439997</v>
      </c>
    </row>
    <row r="340" spans="1:32" x14ac:dyDescent="0.2">
      <c r="A340" t="s">
        <v>137</v>
      </c>
      <c r="B340" t="s">
        <v>72</v>
      </c>
      <c r="C340" t="s">
        <v>117</v>
      </c>
      <c r="D340" t="s">
        <v>0</v>
      </c>
      <c r="E340" t="s">
        <v>5</v>
      </c>
      <c r="F340">
        <v>202306</v>
      </c>
      <c r="G340" s="1">
        <v>10382180973</v>
      </c>
      <c r="H340" s="1">
        <v>10738040088.210003</v>
      </c>
      <c r="I340" s="1">
        <v>10382180973</v>
      </c>
      <c r="J340" s="1">
        <v>10738040088.210003</v>
      </c>
      <c r="K340" s="8">
        <v>156</v>
      </c>
      <c r="L340" s="8">
        <v>158</v>
      </c>
      <c r="M340" s="8">
        <v>0</v>
      </c>
      <c r="N340" s="8">
        <v>471266.69390681013</v>
      </c>
      <c r="O340" s="1">
        <v>0</v>
      </c>
      <c r="P340" s="1">
        <v>0</v>
      </c>
      <c r="Q340" s="1">
        <v>0</v>
      </c>
      <c r="R340" s="1">
        <v>0</v>
      </c>
      <c r="S340" s="29">
        <v>0</v>
      </c>
      <c r="T340" s="8">
        <f t="shared" si="25"/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355859115.2100029</v>
      </c>
      <c r="AB340" s="1">
        <v>355859115.2100029</v>
      </c>
      <c r="AC340" s="1">
        <f t="shared" si="26"/>
        <v>-10738040088.210003</v>
      </c>
      <c r="AD340" s="1">
        <f t="shared" si="27"/>
        <v>-10738040088.210003</v>
      </c>
      <c r="AE340" s="1">
        <f t="shared" si="28"/>
        <v>-10738040088.210003</v>
      </c>
      <c r="AF340" s="1">
        <f t="shared" si="29"/>
        <v>-10738040088.210003</v>
      </c>
    </row>
    <row r="341" spans="1:32" x14ac:dyDescent="0.2">
      <c r="A341" t="s">
        <v>137</v>
      </c>
      <c r="B341" t="s">
        <v>72</v>
      </c>
      <c r="C341" t="s">
        <v>117</v>
      </c>
      <c r="D341" t="s">
        <v>0</v>
      </c>
      <c r="E341" t="s">
        <v>5</v>
      </c>
      <c r="F341">
        <v>202309</v>
      </c>
      <c r="G341" s="1">
        <v>9287448524</v>
      </c>
      <c r="H341" s="1">
        <v>9867119143.8099995</v>
      </c>
      <c r="I341" s="1">
        <v>9287448524</v>
      </c>
      <c r="J341" s="1">
        <v>9867119143.8099995</v>
      </c>
      <c r="K341" s="8">
        <v>168</v>
      </c>
      <c r="L341" s="8">
        <v>174</v>
      </c>
      <c r="M341" s="8">
        <v>0</v>
      </c>
      <c r="N341" s="8">
        <v>466676.75663082435</v>
      </c>
      <c r="O341" s="1">
        <v>0</v>
      </c>
      <c r="P341" s="1">
        <v>0</v>
      </c>
      <c r="Q341" s="1">
        <v>0</v>
      </c>
      <c r="R341" s="1">
        <v>0</v>
      </c>
      <c r="S341" s="29">
        <v>0</v>
      </c>
      <c r="T341" s="8">
        <f t="shared" si="25"/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579670619.80999947</v>
      </c>
      <c r="AB341" s="1">
        <v>579670619.80999947</v>
      </c>
      <c r="AC341" s="1">
        <f t="shared" si="26"/>
        <v>-9867119143.8099995</v>
      </c>
      <c r="AD341" s="1">
        <f t="shared" si="27"/>
        <v>-9867119143.8099995</v>
      </c>
      <c r="AE341" s="1">
        <f t="shared" si="28"/>
        <v>-9867119143.8099995</v>
      </c>
      <c r="AF341" s="1">
        <f t="shared" si="29"/>
        <v>-9867119143.8099995</v>
      </c>
    </row>
    <row r="342" spans="1:32" x14ac:dyDescent="0.2">
      <c r="A342" t="s">
        <v>137</v>
      </c>
      <c r="B342" t="s">
        <v>72</v>
      </c>
      <c r="C342" t="s">
        <v>117</v>
      </c>
      <c r="D342" t="s">
        <v>0</v>
      </c>
      <c r="E342" t="s">
        <v>5</v>
      </c>
      <c r="F342">
        <v>202312</v>
      </c>
      <c r="G342" s="1">
        <v>9769763171</v>
      </c>
      <c r="H342" s="1">
        <v>10514795022.919998</v>
      </c>
      <c r="I342" s="1">
        <v>9769763171</v>
      </c>
      <c r="J342" s="1">
        <v>10514795022.919998</v>
      </c>
      <c r="K342" s="8">
        <v>157</v>
      </c>
      <c r="L342" s="8">
        <v>168</v>
      </c>
      <c r="M342" s="8">
        <v>0</v>
      </c>
      <c r="N342" s="8">
        <v>461265.88207885303</v>
      </c>
      <c r="O342" s="1">
        <v>0</v>
      </c>
      <c r="P342" s="1">
        <v>0</v>
      </c>
      <c r="Q342" s="1">
        <v>0</v>
      </c>
      <c r="R342" s="1">
        <v>0</v>
      </c>
      <c r="S342" s="29">
        <v>0</v>
      </c>
      <c r="T342" s="8">
        <f t="shared" si="25"/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745031851.91999817</v>
      </c>
      <c r="AB342" s="1">
        <v>745031851.91999817</v>
      </c>
      <c r="AC342" s="1">
        <f t="shared" si="26"/>
        <v>-10514795022.919998</v>
      </c>
      <c r="AD342" s="1">
        <f t="shared" si="27"/>
        <v>-10514795022.919998</v>
      </c>
      <c r="AE342" s="1">
        <f t="shared" si="28"/>
        <v>-10514795022.919998</v>
      </c>
      <c r="AF342" s="1">
        <f t="shared" si="29"/>
        <v>-10514795022.919998</v>
      </c>
    </row>
    <row r="343" spans="1:32" x14ac:dyDescent="0.2">
      <c r="A343" t="s">
        <v>137</v>
      </c>
      <c r="B343" t="s">
        <v>72</v>
      </c>
      <c r="C343" t="s">
        <v>117</v>
      </c>
      <c r="D343" t="s">
        <v>0</v>
      </c>
      <c r="E343" t="s">
        <v>5</v>
      </c>
      <c r="F343">
        <v>202403</v>
      </c>
      <c r="G343" s="1">
        <v>7966570499</v>
      </c>
      <c r="H343" s="1">
        <v>9944713564.4099998</v>
      </c>
      <c r="I343" s="1">
        <v>7966570499</v>
      </c>
      <c r="J343" s="1">
        <v>9944713564.4099998</v>
      </c>
      <c r="K343" s="8">
        <v>123</v>
      </c>
      <c r="L343" s="8">
        <v>147</v>
      </c>
      <c r="M343" s="8">
        <v>0</v>
      </c>
      <c r="N343" s="8">
        <v>455853.64034111967</v>
      </c>
      <c r="O343" s="1">
        <v>0</v>
      </c>
      <c r="P343" s="1">
        <v>0</v>
      </c>
      <c r="Q343" s="1">
        <v>0</v>
      </c>
      <c r="R343" s="1">
        <v>0</v>
      </c>
      <c r="S343" s="29">
        <v>0</v>
      </c>
      <c r="T343" s="8">
        <f t="shared" si="25"/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1978143065.4099998</v>
      </c>
      <c r="AB343" s="1">
        <v>1978143065.4099998</v>
      </c>
      <c r="AC343" s="1">
        <f t="shared" si="26"/>
        <v>-9944713564.4099998</v>
      </c>
      <c r="AD343" s="1">
        <f t="shared" si="27"/>
        <v>-9944713564.4099998</v>
      </c>
      <c r="AE343" s="1">
        <f t="shared" si="28"/>
        <v>-9944713564.4099998</v>
      </c>
      <c r="AF343" s="1">
        <f t="shared" si="29"/>
        <v>-9944713564.4099998</v>
      </c>
    </row>
    <row r="344" spans="1:32" x14ac:dyDescent="0.2">
      <c r="A344" t="s">
        <v>137</v>
      </c>
      <c r="B344" t="s">
        <v>72</v>
      </c>
      <c r="C344" t="s">
        <v>117</v>
      </c>
      <c r="D344" t="s">
        <v>0</v>
      </c>
      <c r="E344" t="s">
        <v>8</v>
      </c>
      <c r="F344">
        <v>202404</v>
      </c>
      <c r="G344" s="1">
        <v>1429592661</v>
      </c>
      <c r="H344" s="1">
        <v>2669112305.04</v>
      </c>
      <c r="I344" s="1">
        <v>1429592661</v>
      </c>
      <c r="J344" s="1">
        <v>2669112305.04</v>
      </c>
      <c r="K344" s="8">
        <v>27</v>
      </c>
      <c r="L344" s="8">
        <v>48</v>
      </c>
      <c r="M344" s="8">
        <v>0</v>
      </c>
      <c r="N344" s="8">
        <v>463398.76666666672</v>
      </c>
      <c r="O344" s="1">
        <v>0</v>
      </c>
      <c r="P344" s="1">
        <v>0</v>
      </c>
      <c r="Q344" s="1">
        <v>0</v>
      </c>
      <c r="R344" s="1">
        <v>0</v>
      </c>
      <c r="S344" s="29">
        <v>0</v>
      </c>
      <c r="T344" s="8">
        <f t="shared" si="25"/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1239519644.04</v>
      </c>
      <c r="AB344" s="1">
        <v>1239519644.04</v>
      </c>
      <c r="AC344" s="1">
        <f t="shared" si="26"/>
        <v>-2669112305.04</v>
      </c>
      <c r="AD344" s="1">
        <f t="shared" si="27"/>
        <v>-2669112305.04</v>
      </c>
      <c r="AE344" s="1">
        <f t="shared" si="28"/>
        <v>-2669112305.04</v>
      </c>
      <c r="AF344" s="1">
        <f t="shared" si="29"/>
        <v>-2669112305.04</v>
      </c>
    </row>
    <row r="345" spans="1:32" x14ac:dyDescent="0.2">
      <c r="A345" t="s">
        <v>137</v>
      </c>
      <c r="B345" t="s">
        <v>72</v>
      </c>
      <c r="C345" t="s">
        <v>117</v>
      </c>
      <c r="D345" t="s">
        <v>0</v>
      </c>
      <c r="E345" t="s">
        <v>8</v>
      </c>
      <c r="F345">
        <v>202405</v>
      </c>
      <c r="G345" s="1">
        <v>693597976</v>
      </c>
      <c r="H345" s="1">
        <v>2321442031.6599998</v>
      </c>
      <c r="I345" s="1">
        <v>693597976</v>
      </c>
      <c r="J345" s="1">
        <v>2321442031.6599998</v>
      </c>
      <c r="K345" s="8">
        <v>8</v>
      </c>
      <c r="L345" s="8">
        <v>27</v>
      </c>
      <c r="M345" s="8">
        <v>0</v>
      </c>
      <c r="N345" s="8">
        <v>475520.41935483861</v>
      </c>
      <c r="O345" s="1">
        <v>0</v>
      </c>
      <c r="P345" s="1">
        <v>0</v>
      </c>
      <c r="Q345" s="1">
        <v>0</v>
      </c>
      <c r="R345" s="1">
        <v>0</v>
      </c>
      <c r="S345" s="29">
        <v>0</v>
      </c>
      <c r="T345" s="8">
        <f t="shared" si="25"/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1627844055.6599998</v>
      </c>
      <c r="AB345" s="1">
        <v>1627844055.6599998</v>
      </c>
      <c r="AC345" s="1">
        <f t="shared" si="26"/>
        <v>-2321442031.6599998</v>
      </c>
      <c r="AD345" s="1">
        <f t="shared" si="27"/>
        <v>-2321442031.6599998</v>
      </c>
      <c r="AE345" s="1">
        <f t="shared" si="28"/>
        <v>-2321442031.6599998</v>
      </c>
      <c r="AF345" s="1">
        <f t="shared" si="29"/>
        <v>-2321442031.6599998</v>
      </c>
    </row>
    <row r="346" spans="1:32" x14ac:dyDescent="0.2">
      <c r="A346" t="s">
        <v>138</v>
      </c>
      <c r="B346" t="s">
        <v>72</v>
      </c>
      <c r="C346" t="s">
        <v>119</v>
      </c>
      <c r="D346" t="s">
        <v>0</v>
      </c>
      <c r="E346" t="s">
        <v>5</v>
      </c>
      <c r="F346">
        <v>201403</v>
      </c>
      <c r="G346" s="1">
        <v>36521207668</v>
      </c>
      <c r="H346" s="1">
        <v>30728244243.419979</v>
      </c>
      <c r="I346" s="1">
        <v>36402765390.660004</v>
      </c>
      <c r="J346" s="1">
        <v>30682309727.609982</v>
      </c>
      <c r="K346" s="8">
        <v>666</v>
      </c>
      <c r="L346" s="8">
        <v>631</v>
      </c>
      <c r="M346" s="8">
        <v>0</v>
      </c>
      <c r="N346" s="8">
        <v>115543.33179723502</v>
      </c>
      <c r="O346" s="1">
        <v>0</v>
      </c>
      <c r="P346" s="1">
        <v>0</v>
      </c>
      <c r="Q346" s="1">
        <v>0</v>
      </c>
      <c r="R346" s="1">
        <v>0</v>
      </c>
      <c r="S346" s="29">
        <v>0</v>
      </c>
      <c r="T346" s="8">
        <f t="shared" si="25"/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-5792963424.5800209</v>
      </c>
      <c r="AB346" s="1">
        <v>-5720455663.0500221</v>
      </c>
      <c r="AC346" s="1">
        <f t="shared" si="26"/>
        <v>-30728244243.419979</v>
      </c>
      <c r="AD346" s="1">
        <f t="shared" si="27"/>
        <v>-30728244243.419979</v>
      </c>
      <c r="AE346" s="1">
        <f t="shared" si="28"/>
        <v>-30682309727.609982</v>
      </c>
      <c r="AF346" s="1">
        <f t="shared" si="29"/>
        <v>-30682309727.609982</v>
      </c>
    </row>
    <row r="347" spans="1:32" x14ac:dyDescent="0.2">
      <c r="A347" t="s">
        <v>138</v>
      </c>
      <c r="B347" t="s">
        <v>72</v>
      </c>
      <c r="C347" t="s">
        <v>119</v>
      </c>
      <c r="D347" t="s">
        <v>0</v>
      </c>
      <c r="E347" t="s">
        <v>5</v>
      </c>
      <c r="F347">
        <v>201406</v>
      </c>
      <c r="G347" s="1">
        <v>10427743738</v>
      </c>
      <c r="H347" s="1">
        <v>10427743738</v>
      </c>
      <c r="I347" s="1">
        <v>10416857466.57</v>
      </c>
      <c r="J347" s="1">
        <v>10014156154.57</v>
      </c>
      <c r="K347" s="8">
        <v>97</v>
      </c>
      <c r="L347" s="8">
        <v>97</v>
      </c>
      <c r="M347" s="8">
        <v>0</v>
      </c>
      <c r="N347" s="8">
        <v>117194.32580645161</v>
      </c>
      <c r="O347" s="1">
        <v>0</v>
      </c>
      <c r="P347" s="1">
        <v>0</v>
      </c>
      <c r="Q347" s="1">
        <v>0</v>
      </c>
      <c r="R347" s="1">
        <v>0</v>
      </c>
      <c r="S347" s="29">
        <v>0</v>
      </c>
      <c r="T347" s="8">
        <f t="shared" si="25"/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-402701312</v>
      </c>
      <c r="AC347" s="1">
        <f t="shared" si="26"/>
        <v>-10427743738</v>
      </c>
      <c r="AD347" s="1">
        <f t="shared" si="27"/>
        <v>-10427743738</v>
      </c>
      <c r="AE347" s="1">
        <f t="shared" si="28"/>
        <v>-10014156154.57</v>
      </c>
      <c r="AF347" s="1">
        <f t="shared" si="29"/>
        <v>-10014156154.57</v>
      </c>
    </row>
    <row r="348" spans="1:32" x14ac:dyDescent="0.2">
      <c r="A348" t="s">
        <v>138</v>
      </c>
      <c r="B348" t="s">
        <v>72</v>
      </c>
      <c r="C348" t="s">
        <v>119</v>
      </c>
      <c r="D348" t="s">
        <v>0</v>
      </c>
      <c r="E348" t="s">
        <v>5</v>
      </c>
      <c r="F348">
        <v>201409</v>
      </c>
      <c r="G348" s="1">
        <v>11535312100</v>
      </c>
      <c r="H348" s="1">
        <v>11535312099.999998</v>
      </c>
      <c r="I348" s="1">
        <v>11342562078.610001</v>
      </c>
      <c r="J348" s="1">
        <v>11362562078.599998</v>
      </c>
      <c r="K348" s="8">
        <v>95</v>
      </c>
      <c r="L348" s="8">
        <v>95</v>
      </c>
      <c r="M348" s="8">
        <v>0</v>
      </c>
      <c r="N348" s="8">
        <v>119581.87132616487</v>
      </c>
      <c r="O348" s="1">
        <v>0</v>
      </c>
      <c r="P348" s="1">
        <v>0</v>
      </c>
      <c r="Q348" s="1">
        <v>0</v>
      </c>
      <c r="R348" s="1">
        <v>0</v>
      </c>
      <c r="S348" s="29">
        <v>0</v>
      </c>
      <c r="T348" s="8">
        <f t="shared" si="25"/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-1.9073486328125E-6</v>
      </c>
      <c r="AB348" s="1">
        <v>19999999.989997864</v>
      </c>
      <c r="AC348" s="1">
        <f t="shared" si="26"/>
        <v>-11535312099.999998</v>
      </c>
      <c r="AD348" s="1">
        <f t="shared" si="27"/>
        <v>-11535312099.999998</v>
      </c>
      <c r="AE348" s="1">
        <f t="shared" si="28"/>
        <v>-11362562078.599998</v>
      </c>
      <c r="AF348" s="1">
        <f t="shared" si="29"/>
        <v>-11362562078.599998</v>
      </c>
    </row>
    <row r="349" spans="1:32" x14ac:dyDescent="0.2">
      <c r="A349" t="s">
        <v>138</v>
      </c>
      <c r="B349" t="s">
        <v>72</v>
      </c>
      <c r="C349" t="s">
        <v>119</v>
      </c>
      <c r="D349" t="s">
        <v>0</v>
      </c>
      <c r="E349" t="s">
        <v>5</v>
      </c>
      <c r="F349">
        <v>201412</v>
      </c>
      <c r="G349" s="1">
        <v>12065289849</v>
      </c>
      <c r="H349" s="1">
        <v>12093206608.999998</v>
      </c>
      <c r="I349" s="1">
        <v>12065289849</v>
      </c>
      <c r="J349" s="1">
        <v>12093206608.999998</v>
      </c>
      <c r="K349" s="8">
        <v>90</v>
      </c>
      <c r="L349" s="8">
        <v>90</v>
      </c>
      <c r="M349" s="8">
        <v>0</v>
      </c>
      <c r="N349" s="8">
        <v>123130.60358422941</v>
      </c>
      <c r="O349" s="1">
        <v>0</v>
      </c>
      <c r="P349" s="1">
        <v>0</v>
      </c>
      <c r="Q349" s="1">
        <v>0</v>
      </c>
      <c r="R349" s="1">
        <v>0</v>
      </c>
      <c r="S349" s="29">
        <v>0</v>
      </c>
      <c r="T349" s="8">
        <f t="shared" si="25"/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27916759.999998093</v>
      </c>
      <c r="AB349" s="1">
        <v>27916759.999998093</v>
      </c>
      <c r="AC349" s="1">
        <f t="shared" si="26"/>
        <v>-12093206608.999998</v>
      </c>
      <c r="AD349" s="1">
        <f t="shared" si="27"/>
        <v>-12093206608.999998</v>
      </c>
      <c r="AE349" s="1">
        <f t="shared" si="28"/>
        <v>-12093206608.999998</v>
      </c>
      <c r="AF349" s="1">
        <f t="shared" si="29"/>
        <v>-12093206608.999998</v>
      </c>
    </row>
    <row r="350" spans="1:32" x14ac:dyDescent="0.2">
      <c r="A350" t="s">
        <v>138</v>
      </c>
      <c r="B350" t="s">
        <v>72</v>
      </c>
      <c r="C350" t="s">
        <v>119</v>
      </c>
      <c r="D350" t="s">
        <v>0</v>
      </c>
      <c r="E350" t="s">
        <v>5</v>
      </c>
      <c r="F350">
        <v>201503</v>
      </c>
      <c r="G350" s="1">
        <v>8497812691</v>
      </c>
      <c r="H350" s="1">
        <v>8497812691.000001</v>
      </c>
      <c r="I350" s="1">
        <v>8396940178.8500004</v>
      </c>
      <c r="J350" s="1">
        <v>8453284690.8400011</v>
      </c>
      <c r="K350" s="8">
        <v>106</v>
      </c>
      <c r="L350" s="8">
        <v>106</v>
      </c>
      <c r="M350" s="8">
        <v>0</v>
      </c>
      <c r="N350" s="8">
        <v>124206.2569124424</v>
      </c>
      <c r="O350" s="1">
        <v>0</v>
      </c>
      <c r="P350" s="1">
        <v>0</v>
      </c>
      <c r="Q350" s="1">
        <v>0</v>
      </c>
      <c r="R350" s="1">
        <v>0</v>
      </c>
      <c r="S350" s="29">
        <v>0</v>
      </c>
      <c r="T350" s="8">
        <f t="shared" si="25"/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9.5367431640625E-7</v>
      </c>
      <c r="AB350" s="1">
        <v>56344511.990000725</v>
      </c>
      <c r="AC350" s="1">
        <f t="shared" si="26"/>
        <v>-8497812691.000001</v>
      </c>
      <c r="AD350" s="1">
        <f t="shared" si="27"/>
        <v>-8497812691.000001</v>
      </c>
      <c r="AE350" s="1">
        <f t="shared" si="28"/>
        <v>-8453284690.8400011</v>
      </c>
      <c r="AF350" s="1">
        <f t="shared" si="29"/>
        <v>-8453284690.8400011</v>
      </c>
    </row>
    <row r="351" spans="1:32" x14ac:dyDescent="0.2">
      <c r="A351" t="s">
        <v>138</v>
      </c>
      <c r="B351" t="s">
        <v>72</v>
      </c>
      <c r="C351" t="s">
        <v>119</v>
      </c>
      <c r="D351" t="s">
        <v>0</v>
      </c>
      <c r="E351" t="s">
        <v>5</v>
      </c>
      <c r="F351">
        <v>201506</v>
      </c>
      <c r="G351" s="1">
        <v>12201666767</v>
      </c>
      <c r="H351" s="1">
        <v>12201666767</v>
      </c>
      <c r="I351" s="1">
        <v>12170324443.040001</v>
      </c>
      <c r="J351" s="1">
        <v>12200920799.040001</v>
      </c>
      <c r="K351" s="8">
        <v>102</v>
      </c>
      <c r="L351" s="8">
        <v>102</v>
      </c>
      <c r="M351" s="8">
        <v>0</v>
      </c>
      <c r="N351" s="8">
        <v>125336.39964157708</v>
      </c>
      <c r="O351" s="1">
        <v>0</v>
      </c>
      <c r="P351" s="1">
        <v>0</v>
      </c>
      <c r="Q351" s="1">
        <v>0</v>
      </c>
      <c r="R351" s="1">
        <v>0</v>
      </c>
      <c r="S351" s="29">
        <v>0</v>
      </c>
      <c r="T351" s="8">
        <f t="shared" si="25"/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30596356</v>
      </c>
      <c r="AC351" s="1">
        <f t="shared" si="26"/>
        <v>-12201666767</v>
      </c>
      <c r="AD351" s="1">
        <f t="shared" si="27"/>
        <v>-12201666767</v>
      </c>
      <c r="AE351" s="1">
        <f t="shared" si="28"/>
        <v>-12200920799.040001</v>
      </c>
      <c r="AF351" s="1">
        <f t="shared" si="29"/>
        <v>-12200920799.040001</v>
      </c>
    </row>
    <row r="352" spans="1:32" x14ac:dyDescent="0.2">
      <c r="A352" t="s">
        <v>138</v>
      </c>
      <c r="B352" t="s">
        <v>72</v>
      </c>
      <c r="C352" t="s">
        <v>119</v>
      </c>
      <c r="D352" t="s">
        <v>0</v>
      </c>
      <c r="E352" t="s">
        <v>5</v>
      </c>
      <c r="F352">
        <v>201509</v>
      </c>
      <c r="G352" s="1">
        <v>9211150264</v>
      </c>
      <c r="H352" s="1">
        <v>9211150264</v>
      </c>
      <c r="I352" s="1">
        <v>9196149555.0100002</v>
      </c>
      <c r="J352" s="1">
        <v>9136146718</v>
      </c>
      <c r="K352" s="8">
        <v>81</v>
      </c>
      <c r="L352" s="8">
        <v>81</v>
      </c>
      <c r="M352" s="8">
        <v>0</v>
      </c>
      <c r="N352" s="8">
        <v>128468.43655913975</v>
      </c>
      <c r="O352" s="1">
        <v>0</v>
      </c>
      <c r="P352" s="1">
        <v>0</v>
      </c>
      <c r="Q352" s="1">
        <v>0</v>
      </c>
      <c r="R352" s="1">
        <v>0</v>
      </c>
      <c r="S352" s="29">
        <v>0</v>
      </c>
      <c r="T352" s="8">
        <f t="shared" si="25"/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-60002837.010000229</v>
      </c>
      <c r="AC352" s="1">
        <f t="shared" si="26"/>
        <v>-9211150264</v>
      </c>
      <c r="AD352" s="1">
        <f t="shared" si="27"/>
        <v>-9211150264</v>
      </c>
      <c r="AE352" s="1">
        <f t="shared" si="28"/>
        <v>-9136146718</v>
      </c>
      <c r="AF352" s="1">
        <f t="shared" si="29"/>
        <v>-9136146718</v>
      </c>
    </row>
    <row r="353" spans="1:32" x14ac:dyDescent="0.2">
      <c r="A353" t="s">
        <v>138</v>
      </c>
      <c r="B353" t="s">
        <v>72</v>
      </c>
      <c r="C353" t="s">
        <v>119</v>
      </c>
      <c r="D353" t="s">
        <v>0</v>
      </c>
      <c r="E353" t="s">
        <v>5</v>
      </c>
      <c r="F353">
        <v>201512</v>
      </c>
      <c r="G353" s="1">
        <v>10478205665.639999</v>
      </c>
      <c r="H353" s="1">
        <v>10478205665.640001</v>
      </c>
      <c r="I353" s="1">
        <v>10475580665.639999</v>
      </c>
      <c r="J353" s="1">
        <v>10455580665.640001</v>
      </c>
      <c r="K353" s="8">
        <v>105</v>
      </c>
      <c r="L353" s="8">
        <v>105</v>
      </c>
      <c r="M353" s="8">
        <v>0</v>
      </c>
      <c r="N353" s="8">
        <v>132480.87168458776</v>
      </c>
      <c r="O353" s="1">
        <v>0</v>
      </c>
      <c r="P353" s="1">
        <v>0</v>
      </c>
      <c r="Q353" s="1">
        <v>0</v>
      </c>
      <c r="R353" s="1">
        <v>0</v>
      </c>
      <c r="S353" s="29">
        <v>0</v>
      </c>
      <c r="T353" s="8">
        <f t="shared" si="25"/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1.9073486328125E-6</v>
      </c>
      <c r="AB353" s="1">
        <v>-19999999.999998093</v>
      </c>
      <c r="AC353" s="1">
        <f t="shared" si="26"/>
        <v>-10478205665.640001</v>
      </c>
      <c r="AD353" s="1">
        <f t="shared" si="27"/>
        <v>-10478205665.640001</v>
      </c>
      <c r="AE353" s="1">
        <f t="shared" si="28"/>
        <v>-10455580665.640001</v>
      </c>
      <c r="AF353" s="1">
        <f t="shared" si="29"/>
        <v>-10455580665.640001</v>
      </c>
    </row>
    <row r="354" spans="1:32" x14ac:dyDescent="0.2">
      <c r="A354" t="s">
        <v>138</v>
      </c>
      <c r="B354" t="s">
        <v>72</v>
      </c>
      <c r="C354" t="s">
        <v>119</v>
      </c>
      <c r="D354" t="s">
        <v>0</v>
      </c>
      <c r="E354" t="s">
        <v>5</v>
      </c>
      <c r="F354">
        <v>201603</v>
      </c>
      <c r="G354" s="1">
        <v>11262811885</v>
      </c>
      <c r="H354" s="1">
        <v>11267225120.999998</v>
      </c>
      <c r="I354" s="1">
        <v>11253821494.049999</v>
      </c>
      <c r="J354" s="1">
        <v>11258234730.049997</v>
      </c>
      <c r="K354" s="8">
        <v>91</v>
      </c>
      <c r="L354" s="8">
        <v>91</v>
      </c>
      <c r="M354" s="8">
        <v>0</v>
      </c>
      <c r="N354" s="8">
        <v>134216.91249536525</v>
      </c>
      <c r="O354" s="1">
        <v>0</v>
      </c>
      <c r="P354" s="1">
        <v>0</v>
      </c>
      <c r="Q354" s="1">
        <v>0</v>
      </c>
      <c r="R354" s="1">
        <v>0</v>
      </c>
      <c r="S354" s="29">
        <v>0</v>
      </c>
      <c r="T354" s="8">
        <f t="shared" si="25"/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4413235.9999980927</v>
      </c>
      <c r="AB354" s="1">
        <v>4413235.9999980927</v>
      </c>
      <c r="AC354" s="1">
        <f t="shared" si="26"/>
        <v>-11267225120.999998</v>
      </c>
      <c r="AD354" s="1">
        <f t="shared" si="27"/>
        <v>-11267225120.999998</v>
      </c>
      <c r="AE354" s="1">
        <f t="shared" si="28"/>
        <v>-11258234730.049997</v>
      </c>
      <c r="AF354" s="1">
        <f t="shared" si="29"/>
        <v>-11258234730.049997</v>
      </c>
    </row>
    <row r="355" spans="1:32" x14ac:dyDescent="0.2">
      <c r="A355" t="s">
        <v>138</v>
      </c>
      <c r="B355" t="s">
        <v>72</v>
      </c>
      <c r="C355" t="s">
        <v>119</v>
      </c>
      <c r="D355" t="s">
        <v>0</v>
      </c>
      <c r="E355" t="s">
        <v>5</v>
      </c>
      <c r="F355">
        <v>201606</v>
      </c>
      <c r="G355" s="1">
        <v>10181919220</v>
      </c>
      <c r="H355" s="1">
        <v>10193969620</v>
      </c>
      <c r="I355" s="1">
        <v>9715911896.789999</v>
      </c>
      <c r="J355" s="1">
        <v>10193969620.530001</v>
      </c>
      <c r="K355" s="8">
        <v>112</v>
      </c>
      <c r="L355" s="8">
        <v>113</v>
      </c>
      <c r="M355" s="8">
        <v>0</v>
      </c>
      <c r="N355" s="8">
        <v>137733.44659498209</v>
      </c>
      <c r="O355" s="1">
        <v>0</v>
      </c>
      <c r="P355" s="1">
        <v>0</v>
      </c>
      <c r="Q355" s="1">
        <v>0</v>
      </c>
      <c r="R355" s="1">
        <v>0</v>
      </c>
      <c r="S355" s="29">
        <v>0</v>
      </c>
      <c r="T355" s="8">
        <f t="shared" si="25"/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12050400</v>
      </c>
      <c r="AB355" s="1">
        <v>478057723.74000168</v>
      </c>
      <c r="AC355" s="1">
        <f t="shared" si="26"/>
        <v>-10193969620</v>
      </c>
      <c r="AD355" s="1">
        <f t="shared" si="27"/>
        <v>-10193969620</v>
      </c>
      <c r="AE355" s="1">
        <f t="shared" si="28"/>
        <v>-10193969620.530001</v>
      </c>
      <c r="AF355" s="1">
        <f t="shared" si="29"/>
        <v>-10193969620.530001</v>
      </c>
    </row>
    <row r="356" spans="1:32" x14ac:dyDescent="0.2">
      <c r="A356" t="s">
        <v>138</v>
      </c>
      <c r="B356" t="s">
        <v>72</v>
      </c>
      <c r="C356" t="s">
        <v>119</v>
      </c>
      <c r="D356" t="s">
        <v>0</v>
      </c>
      <c r="E356" t="s">
        <v>5</v>
      </c>
      <c r="F356">
        <v>201609</v>
      </c>
      <c r="G356" s="1">
        <v>10838314582</v>
      </c>
      <c r="H356" s="1">
        <v>10938864581.999998</v>
      </c>
      <c r="I356" s="1">
        <v>10838314582</v>
      </c>
      <c r="J356" s="1">
        <v>10764189765.999998</v>
      </c>
      <c r="K356" s="8">
        <v>100</v>
      </c>
      <c r="L356" s="8">
        <v>100</v>
      </c>
      <c r="M356" s="8">
        <v>0</v>
      </c>
      <c r="N356" s="8">
        <v>142776.32688172039</v>
      </c>
      <c r="O356" s="1">
        <v>0</v>
      </c>
      <c r="P356" s="1">
        <v>0</v>
      </c>
      <c r="Q356" s="1">
        <v>0</v>
      </c>
      <c r="R356" s="1">
        <v>0</v>
      </c>
      <c r="S356" s="29">
        <v>0</v>
      </c>
      <c r="T356" s="8">
        <f t="shared" si="25"/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100549999.99999809</v>
      </c>
      <c r="AB356" s="1">
        <v>-74124816.000001907</v>
      </c>
      <c r="AC356" s="1">
        <f t="shared" si="26"/>
        <v>-10938864581.999998</v>
      </c>
      <c r="AD356" s="1">
        <f t="shared" si="27"/>
        <v>-10938864581.999998</v>
      </c>
      <c r="AE356" s="1">
        <f t="shared" si="28"/>
        <v>-10764189765.999998</v>
      </c>
      <c r="AF356" s="1">
        <f t="shared" si="29"/>
        <v>-10764189765.999998</v>
      </c>
    </row>
    <row r="357" spans="1:32" x14ac:dyDescent="0.2">
      <c r="A357" t="s">
        <v>138</v>
      </c>
      <c r="B357" t="s">
        <v>72</v>
      </c>
      <c r="C357" t="s">
        <v>119</v>
      </c>
      <c r="D357" t="s">
        <v>0</v>
      </c>
      <c r="E357" t="s">
        <v>5</v>
      </c>
      <c r="F357">
        <v>201612</v>
      </c>
      <c r="G357" s="1">
        <v>13001273670</v>
      </c>
      <c r="H357" s="1">
        <v>13031392170.000002</v>
      </c>
      <c r="I357" s="1">
        <v>13000128038.700001</v>
      </c>
      <c r="J357" s="1">
        <v>13031392170.010002</v>
      </c>
      <c r="K357" s="8">
        <v>86</v>
      </c>
      <c r="L357" s="8">
        <v>87</v>
      </c>
      <c r="M357" s="8">
        <v>0</v>
      </c>
      <c r="N357" s="8">
        <v>147848.69677419358</v>
      </c>
      <c r="O357" s="1">
        <v>0</v>
      </c>
      <c r="P357" s="1">
        <v>0</v>
      </c>
      <c r="Q357" s="1">
        <v>0</v>
      </c>
      <c r="R357" s="1">
        <v>0</v>
      </c>
      <c r="S357" s="29">
        <v>0</v>
      </c>
      <c r="T357" s="8">
        <f t="shared" si="25"/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30118500.000001907</v>
      </c>
      <c r="AB357" s="1">
        <v>31264131.310001373</v>
      </c>
      <c r="AC357" s="1">
        <f t="shared" si="26"/>
        <v>-13031392170.000002</v>
      </c>
      <c r="AD357" s="1">
        <f t="shared" si="27"/>
        <v>-13031392170.000002</v>
      </c>
      <c r="AE357" s="1">
        <f t="shared" si="28"/>
        <v>-13031392170.010002</v>
      </c>
      <c r="AF357" s="1">
        <f t="shared" si="29"/>
        <v>-13031392170.010002</v>
      </c>
    </row>
    <row r="358" spans="1:32" x14ac:dyDescent="0.2">
      <c r="A358" t="s">
        <v>138</v>
      </c>
      <c r="B358" t="s">
        <v>72</v>
      </c>
      <c r="C358" t="s">
        <v>119</v>
      </c>
      <c r="D358" t="s">
        <v>0</v>
      </c>
      <c r="E358" t="s">
        <v>5</v>
      </c>
      <c r="F358">
        <v>201703</v>
      </c>
      <c r="G358" s="1">
        <v>11114274104</v>
      </c>
      <c r="H358" s="1">
        <v>11114274104</v>
      </c>
      <c r="I358" s="1">
        <v>10909406584</v>
      </c>
      <c r="J358" s="1">
        <v>11076249109</v>
      </c>
      <c r="K358" s="8">
        <v>97</v>
      </c>
      <c r="L358" s="8">
        <v>97</v>
      </c>
      <c r="M358" s="8">
        <v>0</v>
      </c>
      <c r="N358" s="8">
        <v>152199.44892473114</v>
      </c>
      <c r="O358" s="1">
        <v>0</v>
      </c>
      <c r="P358" s="1">
        <v>0</v>
      </c>
      <c r="Q358" s="1">
        <v>0</v>
      </c>
      <c r="R358" s="1">
        <v>0</v>
      </c>
      <c r="S358" s="29">
        <v>0</v>
      </c>
      <c r="T358" s="8">
        <f t="shared" si="25"/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166842525</v>
      </c>
      <c r="AC358" s="1">
        <f t="shared" si="26"/>
        <v>-11114274104</v>
      </c>
      <c r="AD358" s="1">
        <f t="shared" si="27"/>
        <v>-11114274104</v>
      </c>
      <c r="AE358" s="1">
        <f t="shared" si="28"/>
        <v>-11076249109</v>
      </c>
      <c r="AF358" s="1">
        <f t="shared" si="29"/>
        <v>-11076249109</v>
      </c>
    </row>
    <row r="359" spans="1:32" x14ac:dyDescent="0.2">
      <c r="A359" t="s">
        <v>138</v>
      </c>
      <c r="B359" t="s">
        <v>72</v>
      </c>
      <c r="C359" t="s">
        <v>119</v>
      </c>
      <c r="D359" t="s">
        <v>0</v>
      </c>
      <c r="E359" t="s">
        <v>5</v>
      </c>
      <c r="F359">
        <v>201706</v>
      </c>
      <c r="G359" s="1">
        <v>11382131078.17</v>
      </c>
      <c r="H359" s="1">
        <v>11382131078.589994</v>
      </c>
      <c r="I359" s="1">
        <v>11374656278.17</v>
      </c>
      <c r="J359" s="1">
        <v>11374656278.589994</v>
      </c>
      <c r="K359" s="8">
        <v>85</v>
      </c>
      <c r="L359" s="8">
        <v>85</v>
      </c>
      <c r="M359" s="8">
        <v>0</v>
      </c>
      <c r="N359" s="8">
        <v>158942.54372759856</v>
      </c>
      <c r="O359" s="1">
        <v>0</v>
      </c>
      <c r="P359" s="1">
        <v>0</v>
      </c>
      <c r="Q359" s="1">
        <v>0</v>
      </c>
      <c r="R359" s="1">
        <v>0</v>
      </c>
      <c r="S359" s="29">
        <v>0</v>
      </c>
      <c r="T359" s="8">
        <f t="shared" si="25"/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0.41999435424804688</v>
      </c>
      <c r="AB359" s="1">
        <v>0.41999435424804688</v>
      </c>
      <c r="AC359" s="1">
        <f t="shared" si="26"/>
        <v>-11382131078.589994</v>
      </c>
      <c r="AD359" s="1">
        <f t="shared" si="27"/>
        <v>-11382131078.589994</v>
      </c>
      <c r="AE359" s="1">
        <f t="shared" si="28"/>
        <v>-11374656278.589994</v>
      </c>
      <c r="AF359" s="1">
        <f t="shared" si="29"/>
        <v>-11374656278.589994</v>
      </c>
    </row>
    <row r="360" spans="1:32" x14ac:dyDescent="0.2">
      <c r="A360" t="s">
        <v>138</v>
      </c>
      <c r="B360" t="s">
        <v>72</v>
      </c>
      <c r="C360" t="s">
        <v>119</v>
      </c>
      <c r="D360" t="s">
        <v>0</v>
      </c>
      <c r="E360" t="s">
        <v>5</v>
      </c>
      <c r="F360">
        <v>201709</v>
      </c>
      <c r="G360" s="1">
        <v>12874989070.610001</v>
      </c>
      <c r="H360" s="1">
        <v>12874989070.609997</v>
      </c>
      <c r="I360" s="1">
        <v>11486755394.34</v>
      </c>
      <c r="J360" s="1">
        <v>12385949684.969997</v>
      </c>
      <c r="K360" s="8">
        <v>95</v>
      </c>
      <c r="L360" s="8">
        <v>95</v>
      </c>
      <c r="M360" s="8">
        <v>0</v>
      </c>
      <c r="N360" s="8">
        <v>165099.20896057351</v>
      </c>
      <c r="O360" s="1">
        <v>0</v>
      </c>
      <c r="P360" s="1">
        <v>0</v>
      </c>
      <c r="Q360" s="1">
        <v>0</v>
      </c>
      <c r="R360" s="1">
        <v>0</v>
      </c>
      <c r="S360" s="29">
        <v>0</v>
      </c>
      <c r="T360" s="8">
        <f t="shared" si="25"/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-3.814697265625E-6</v>
      </c>
      <c r="AB360" s="1">
        <v>899194290.62999725</v>
      </c>
      <c r="AC360" s="1">
        <f t="shared" si="26"/>
        <v>-12874989070.609997</v>
      </c>
      <c r="AD360" s="1">
        <f t="shared" si="27"/>
        <v>-12874989070.609997</v>
      </c>
      <c r="AE360" s="1">
        <f t="shared" si="28"/>
        <v>-12385949684.969997</v>
      </c>
      <c r="AF360" s="1">
        <f t="shared" si="29"/>
        <v>-12385949684.969997</v>
      </c>
    </row>
    <row r="361" spans="1:32" x14ac:dyDescent="0.2">
      <c r="A361" t="s">
        <v>138</v>
      </c>
      <c r="B361" t="s">
        <v>72</v>
      </c>
      <c r="C361" t="s">
        <v>119</v>
      </c>
      <c r="D361" t="s">
        <v>0</v>
      </c>
      <c r="E361" t="s">
        <v>5</v>
      </c>
      <c r="F361">
        <v>201712</v>
      </c>
      <c r="G361" s="1">
        <v>13029065937.639999</v>
      </c>
      <c r="H361" s="1">
        <v>13029065937.640001</v>
      </c>
      <c r="I361" s="1">
        <v>12398623230.540003</v>
      </c>
      <c r="J361" s="1">
        <v>13006466875.850002</v>
      </c>
      <c r="K361" s="8">
        <v>100</v>
      </c>
      <c r="L361" s="8">
        <v>100</v>
      </c>
      <c r="M361" s="8">
        <v>0</v>
      </c>
      <c r="N361" s="8">
        <v>171181.20609319001</v>
      </c>
      <c r="O361" s="1">
        <v>0</v>
      </c>
      <c r="P361" s="1">
        <v>0</v>
      </c>
      <c r="Q361" s="1">
        <v>0</v>
      </c>
      <c r="R361" s="1">
        <v>0</v>
      </c>
      <c r="S361" s="29">
        <v>0</v>
      </c>
      <c r="T361" s="8">
        <f t="shared" si="25"/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1.9073486328125E-6</v>
      </c>
      <c r="AB361" s="1">
        <v>607843645.30999947</v>
      </c>
      <c r="AC361" s="1">
        <f t="shared" si="26"/>
        <v>-13029065937.640001</v>
      </c>
      <c r="AD361" s="1">
        <f t="shared" si="27"/>
        <v>-13029065937.640001</v>
      </c>
      <c r="AE361" s="1">
        <f t="shared" si="28"/>
        <v>-13006466875.850002</v>
      </c>
      <c r="AF361" s="1">
        <f t="shared" si="29"/>
        <v>-13006466875.850002</v>
      </c>
    </row>
    <row r="362" spans="1:32" x14ac:dyDescent="0.2">
      <c r="A362" t="s">
        <v>138</v>
      </c>
      <c r="B362" t="s">
        <v>72</v>
      </c>
      <c r="C362" t="s">
        <v>119</v>
      </c>
      <c r="D362" t="s">
        <v>0</v>
      </c>
      <c r="E362" t="s">
        <v>5</v>
      </c>
      <c r="F362">
        <v>201803</v>
      </c>
      <c r="G362" s="1">
        <v>17746525535.040001</v>
      </c>
      <c r="H362" s="1">
        <v>17779134886.489994</v>
      </c>
      <c r="I362" s="1">
        <v>17680525535.040001</v>
      </c>
      <c r="J362" s="1">
        <v>17779134886.489994</v>
      </c>
      <c r="K362" s="8">
        <v>122</v>
      </c>
      <c r="L362" s="8">
        <v>123</v>
      </c>
      <c r="M362" s="8">
        <v>0</v>
      </c>
      <c r="N362" s="8">
        <v>174471.01075268816</v>
      </c>
      <c r="O362" s="1">
        <v>0</v>
      </c>
      <c r="P362" s="1">
        <v>0</v>
      </c>
      <c r="Q362" s="1">
        <v>0</v>
      </c>
      <c r="R362" s="1">
        <v>0</v>
      </c>
      <c r="S362" s="29">
        <v>0</v>
      </c>
      <c r="T362" s="8">
        <f t="shared" si="25"/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32609351.449993134</v>
      </c>
      <c r="AB362" s="1">
        <v>98609351.449993134</v>
      </c>
      <c r="AC362" s="1">
        <f t="shared" si="26"/>
        <v>-17779134886.489994</v>
      </c>
      <c r="AD362" s="1">
        <f t="shared" si="27"/>
        <v>-17779134886.489994</v>
      </c>
      <c r="AE362" s="1">
        <f t="shared" si="28"/>
        <v>-17779134886.489994</v>
      </c>
      <c r="AF362" s="1">
        <f t="shared" si="29"/>
        <v>-17779134886.489994</v>
      </c>
    </row>
    <row r="363" spans="1:32" x14ac:dyDescent="0.2">
      <c r="A363" t="s">
        <v>138</v>
      </c>
      <c r="B363" t="s">
        <v>72</v>
      </c>
      <c r="C363" t="s">
        <v>119</v>
      </c>
      <c r="D363" t="s">
        <v>0</v>
      </c>
      <c r="E363" t="s">
        <v>5</v>
      </c>
      <c r="F363">
        <v>201806</v>
      </c>
      <c r="G363" s="1">
        <v>13153733342.639999</v>
      </c>
      <c r="H363" s="1">
        <v>13153733342.639997</v>
      </c>
      <c r="I363" s="1">
        <v>12898026050.139999</v>
      </c>
      <c r="J363" s="1">
        <v>12997883342.639997</v>
      </c>
      <c r="K363" s="8">
        <v>123</v>
      </c>
      <c r="L363" s="8">
        <v>123</v>
      </c>
      <c r="M363" s="8">
        <v>0</v>
      </c>
      <c r="N363" s="8">
        <v>179550.62724014334</v>
      </c>
      <c r="O363" s="1">
        <v>0</v>
      </c>
      <c r="P363" s="1">
        <v>0</v>
      </c>
      <c r="Q363" s="1">
        <v>0</v>
      </c>
      <c r="R363" s="1">
        <v>0</v>
      </c>
      <c r="S363" s="29">
        <v>0</v>
      </c>
      <c r="T363" s="8">
        <f t="shared" si="25"/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-1.9073486328125E-6</v>
      </c>
      <c r="AB363" s="1">
        <v>99857292.499998093</v>
      </c>
      <c r="AC363" s="1">
        <f t="shared" si="26"/>
        <v>-13153733342.639997</v>
      </c>
      <c r="AD363" s="1">
        <f t="shared" si="27"/>
        <v>-13153733342.639997</v>
      </c>
      <c r="AE363" s="1">
        <f t="shared" si="28"/>
        <v>-12997883342.639997</v>
      </c>
      <c r="AF363" s="1">
        <f t="shared" si="29"/>
        <v>-12997883342.639997</v>
      </c>
    </row>
    <row r="364" spans="1:32" x14ac:dyDescent="0.2">
      <c r="A364" t="s">
        <v>138</v>
      </c>
      <c r="B364" t="s">
        <v>72</v>
      </c>
      <c r="C364" t="s">
        <v>119</v>
      </c>
      <c r="D364" t="s">
        <v>0</v>
      </c>
      <c r="E364" t="s">
        <v>5</v>
      </c>
      <c r="F364">
        <v>201809</v>
      </c>
      <c r="G364" s="1">
        <v>13580424522.76</v>
      </c>
      <c r="H364" s="1">
        <v>13580424522.76</v>
      </c>
      <c r="I364" s="1">
        <v>13511717235.240002</v>
      </c>
      <c r="J364" s="1">
        <v>13580039386.560001</v>
      </c>
      <c r="K364" s="8">
        <v>126</v>
      </c>
      <c r="L364" s="8">
        <v>126</v>
      </c>
      <c r="M364" s="8">
        <v>0</v>
      </c>
      <c r="N364" s="8">
        <v>186274.82293906811</v>
      </c>
      <c r="O364" s="1">
        <v>0</v>
      </c>
      <c r="P364" s="1">
        <v>0</v>
      </c>
      <c r="Q364" s="1">
        <v>0</v>
      </c>
      <c r="R364" s="1">
        <v>0</v>
      </c>
      <c r="S364" s="29">
        <v>0</v>
      </c>
      <c r="T364" s="8">
        <f t="shared" si="25"/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68322151.319999695</v>
      </c>
      <c r="AC364" s="1">
        <f t="shared" si="26"/>
        <v>-13580424522.76</v>
      </c>
      <c r="AD364" s="1">
        <f t="shared" si="27"/>
        <v>-13580424522.76</v>
      </c>
      <c r="AE364" s="1">
        <f t="shared" si="28"/>
        <v>-13580039386.560001</v>
      </c>
      <c r="AF364" s="1">
        <f t="shared" si="29"/>
        <v>-13580039386.560001</v>
      </c>
    </row>
    <row r="365" spans="1:32" x14ac:dyDescent="0.2">
      <c r="A365" t="s">
        <v>138</v>
      </c>
      <c r="B365" t="s">
        <v>72</v>
      </c>
      <c r="C365" t="s">
        <v>119</v>
      </c>
      <c r="D365" t="s">
        <v>0</v>
      </c>
      <c r="E365" t="s">
        <v>5</v>
      </c>
      <c r="F365">
        <v>201812</v>
      </c>
      <c r="G365" s="1">
        <v>10137189971.039999</v>
      </c>
      <c r="H365" s="1">
        <v>10137189971.039999</v>
      </c>
      <c r="I365" s="1">
        <v>10022504734.099998</v>
      </c>
      <c r="J365" s="1">
        <v>10133277584.099998</v>
      </c>
      <c r="K365" s="8">
        <v>120</v>
      </c>
      <c r="L365" s="8">
        <v>120</v>
      </c>
      <c r="M365" s="8">
        <v>0</v>
      </c>
      <c r="N365" s="8">
        <v>193606.98817204303</v>
      </c>
      <c r="O365" s="1">
        <v>0</v>
      </c>
      <c r="P365" s="1">
        <v>0</v>
      </c>
      <c r="Q365" s="1">
        <v>0</v>
      </c>
      <c r="R365" s="1">
        <v>0</v>
      </c>
      <c r="S365" s="29">
        <v>0</v>
      </c>
      <c r="T365" s="8">
        <f t="shared" si="25"/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110772850</v>
      </c>
      <c r="AC365" s="1">
        <f t="shared" si="26"/>
        <v>-10137189971.039999</v>
      </c>
      <c r="AD365" s="1">
        <f t="shared" si="27"/>
        <v>-10137189971.039999</v>
      </c>
      <c r="AE365" s="1">
        <f t="shared" si="28"/>
        <v>-10133277584.099998</v>
      </c>
      <c r="AF365" s="1">
        <f t="shared" si="29"/>
        <v>-10133277584.099998</v>
      </c>
    </row>
    <row r="366" spans="1:32" x14ac:dyDescent="0.2">
      <c r="A366" t="s">
        <v>138</v>
      </c>
      <c r="B366" t="s">
        <v>72</v>
      </c>
      <c r="C366" t="s">
        <v>119</v>
      </c>
      <c r="D366" t="s">
        <v>0</v>
      </c>
      <c r="E366" t="s">
        <v>5</v>
      </c>
      <c r="F366">
        <v>201903</v>
      </c>
      <c r="G366" s="1">
        <v>14903815891.529999</v>
      </c>
      <c r="H366" s="1">
        <v>14903815891.529997</v>
      </c>
      <c r="I366" s="1">
        <v>14299656113.82</v>
      </c>
      <c r="J366" s="1">
        <v>14299656113.849997</v>
      </c>
      <c r="K366" s="8">
        <v>120</v>
      </c>
      <c r="L366" s="8">
        <v>120</v>
      </c>
      <c r="M366" s="8">
        <v>0</v>
      </c>
      <c r="N366" s="8">
        <v>198551.48655913977</v>
      </c>
      <c r="O366" s="1">
        <v>0</v>
      </c>
      <c r="P366" s="1">
        <v>0</v>
      </c>
      <c r="Q366" s="1">
        <v>0</v>
      </c>
      <c r="R366" s="1">
        <v>0</v>
      </c>
      <c r="S366" s="29">
        <v>0</v>
      </c>
      <c r="T366" s="8">
        <f t="shared" si="25"/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-1.9073486328125E-6</v>
      </c>
      <c r="AB366" s="1">
        <v>2.9996871948242188E-2</v>
      </c>
      <c r="AC366" s="1">
        <f t="shared" si="26"/>
        <v>-14903815891.529997</v>
      </c>
      <c r="AD366" s="1">
        <f t="shared" si="27"/>
        <v>-14903815891.529997</v>
      </c>
      <c r="AE366" s="1">
        <f t="shared" si="28"/>
        <v>-14299656113.849997</v>
      </c>
      <c r="AF366" s="1">
        <f t="shared" si="29"/>
        <v>-14299656113.849997</v>
      </c>
    </row>
    <row r="367" spans="1:32" x14ac:dyDescent="0.2">
      <c r="A367" t="s">
        <v>138</v>
      </c>
      <c r="B367" t="s">
        <v>72</v>
      </c>
      <c r="C367" t="s">
        <v>119</v>
      </c>
      <c r="D367" t="s">
        <v>0</v>
      </c>
      <c r="E367" t="s">
        <v>5</v>
      </c>
      <c r="F367">
        <v>201906</v>
      </c>
      <c r="G367" s="1">
        <v>12554069860</v>
      </c>
      <c r="H367" s="1">
        <v>12554069860</v>
      </c>
      <c r="I367" s="1">
        <v>12554069860</v>
      </c>
      <c r="J367" s="1">
        <v>12554069860</v>
      </c>
      <c r="K367" s="8">
        <v>106</v>
      </c>
      <c r="L367" s="8">
        <v>106</v>
      </c>
      <c r="M367" s="8">
        <v>0</v>
      </c>
      <c r="N367" s="8">
        <v>204648.43727598572</v>
      </c>
      <c r="O367" s="1">
        <v>0</v>
      </c>
      <c r="P367" s="1">
        <v>0</v>
      </c>
      <c r="Q367" s="1">
        <v>0</v>
      </c>
      <c r="R367" s="1">
        <v>0</v>
      </c>
      <c r="S367" s="29">
        <v>0</v>
      </c>
      <c r="T367" s="8">
        <f t="shared" si="25"/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f t="shared" si="26"/>
        <v>-12554069860</v>
      </c>
      <c r="AD367" s="1">
        <f t="shared" si="27"/>
        <v>-12554069860</v>
      </c>
      <c r="AE367" s="1">
        <f t="shared" si="28"/>
        <v>-12554069860</v>
      </c>
      <c r="AF367" s="1">
        <f t="shared" si="29"/>
        <v>-12554069860</v>
      </c>
    </row>
    <row r="368" spans="1:32" x14ac:dyDescent="0.2">
      <c r="A368" t="s">
        <v>138</v>
      </c>
      <c r="B368" t="s">
        <v>72</v>
      </c>
      <c r="C368" t="s">
        <v>119</v>
      </c>
      <c r="D368" t="s">
        <v>0</v>
      </c>
      <c r="E368" t="s">
        <v>5</v>
      </c>
      <c r="F368">
        <v>201909</v>
      </c>
      <c r="G368" s="1">
        <v>18788571894.860001</v>
      </c>
      <c r="H368" s="1">
        <v>18788571894.859997</v>
      </c>
      <c r="I368" s="1">
        <v>18796189190.189999</v>
      </c>
      <c r="J368" s="1">
        <v>19136189190.189995</v>
      </c>
      <c r="K368" s="8">
        <v>127</v>
      </c>
      <c r="L368" s="8">
        <v>127</v>
      </c>
      <c r="M368" s="8">
        <v>0</v>
      </c>
      <c r="N368" s="8">
        <v>211498.65017921143</v>
      </c>
      <c r="O368" s="1">
        <v>0</v>
      </c>
      <c r="P368" s="1">
        <v>0</v>
      </c>
      <c r="Q368" s="1">
        <v>0</v>
      </c>
      <c r="R368" s="1">
        <v>0</v>
      </c>
      <c r="S368" s="29">
        <v>0</v>
      </c>
      <c r="T368" s="8">
        <f t="shared" si="25"/>
        <v>0</v>
      </c>
      <c r="U368" s="1">
        <v>0</v>
      </c>
      <c r="V368" s="1">
        <v>0</v>
      </c>
      <c r="W368" s="1">
        <v>0</v>
      </c>
      <c r="X368" s="1">
        <v>0</v>
      </c>
      <c r="Y368" s="1">
        <v>0</v>
      </c>
      <c r="Z368" s="1">
        <v>0</v>
      </c>
      <c r="AA368" s="1">
        <v>-3.814697265625E-6</v>
      </c>
      <c r="AB368" s="1">
        <v>339999999.99999619</v>
      </c>
      <c r="AC368" s="1">
        <f t="shared" si="26"/>
        <v>-18788571894.859997</v>
      </c>
      <c r="AD368" s="1">
        <f t="shared" si="27"/>
        <v>-18788571894.859997</v>
      </c>
      <c r="AE368" s="1">
        <f t="shared" si="28"/>
        <v>-19136189190.189995</v>
      </c>
      <c r="AF368" s="1">
        <f t="shared" si="29"/>
        <v>-19136189190.189995</v>
      </c>
    </row>
    <row r="369" spans="1:32" x14ac:dyDescent="0.2">
      <c r="A369" t="s">
        <v>138</v>
      </c>
      <c r="B369" t="s">
        <v>72</v>
      </c>
      <c r="C369" t="s">
        <v>119</v>
      </c>
      <c r="D369" t="s">
        <v>0</v>
      </c>
      <c r="E369" t="s">
        <v>5</v>
      </c>
      <c r="F369">
        <v>201912</v>
      </c>
      <c r="G369" s="1">
        <v>15105453286.01</v>
      </c>
      <c r="H369" s="1">
        <v>15105453286.010004</v>
      </c>
      <c r="I369" s="1">
        <v>14541812241.07</v>
      </c>
      <c r="J369" s="1">
        <v>16151045463.220003</v>
      </c>
      <c r="K369" s="8">
        <v>124</v>
      </c>
      <c r="L369" s="8">
        <v>124</v>
      </c>
      <c r="M369" s="8">
        <v>0</v>
      </c>
      <c r="N369" s="8">
        <v>219813.46379928317</v>
      </c>
      <c r="O369" s="1">
        <v>0</v>
      </c>
      <c r="P369" s="1">
        <v>0</v>
      </c>
      <c r="Q369" s="1">
        <v>0</v>
      </c>
      <c r="R369" s="1">
        <v>0</v>
      </c>
      <c r="S369" s="29">
        <v>0</v>
      </c>
      <c r="T369" s="8">
        <f t="shared" si="25"/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3.814697265625E-6</v>
      </c>
      <c r="AB369" s="1">
        <v>1609233222.1500034</v>
      </c>
      <c r="AC369" s="1">
        <f t="shared" si="26"/>
        <v>-15105453286.010004</v>
      </c>
      <c r="AD369" s="1">
        <f t="shared" si="27"/>
        <v>-15105453286.010004</v>
      </c>
      <c r="AE369" s="1">
        <f t="shared" si="28"/>
        <v>-16151045463.220003</v>
      </c>
      <c r="AF369" s="1">
        <f t="shared" si="29"/>
        <v>-16151045463.220003</v>
      </c>
    </row>
    <row r="370" spans="1:32" x14ac:dyDescent="0.2">
      <c r="A370" t="s">
        <v>138</v>
      </c>
      <c r="B370" t="s">
        <v>72</v>
      </c>
      <c r="C370" t="s">
        <v>119</v>
      </c>
      <c r="D370" t="s">
        <v>0</v>
      </c>
      <c r="E370" t="s">
        <v>5</v>
      </c>
      <c r="F370">
        <v>202003</v>
      </c>
      <c r="G370" s="1">
        <v>20702618166.32</v>
      </c>
      <c r="H370" s="1">
        <v>20702618166.390007</v>
      </c>
      <c r="I370" s="1">
        <v>20675247298.32</v>
      </c>
      <c r="J370" s="1">
        <v>20702618166.390007</v>
      </c>
      <c r="K370" s="8">
        <v>131</v>
      </c>
      <c r="L370" s="8">
        <v>131</v>
      </c>
      <c r="M370" s="8">
        <v>0</v>
      </c>
      <c r="N370" s="8">
        <v>224881.68446421946</v>
      </c>
      <c r="O370" s="1">
        <v>0</v>
      </c>
      <c r="P370" s="1">
        <v>0</v>
      </c>
      <c r="Q370" s="1">
        <v>0</v>
      </c>
      <c r="R370" s="1">
        <v>0</v>
      </c>
      <c r="S370" s="29">
        <v>0</v>
      </c>
      <c r="T370" s="8">
        <f t="shared" si="25"/>
        <v>0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1">
        <v>0</v>
      </c>
      <c r="AA370" s="1">
        <v>7.000732421875E-2</v>
      </c>
      <c r="AB370" s="1">
        <v>27370868.070007324</v>
      </c>
      <c r="AC370" s="1">
        <f t="shared" si="26"/>
        <v>-20702618166.390007</v>
      </c>
      <c r="AD370" s="1">
        <f t="shared" si="27"/>
        <v>-20702618166.390007</v>
      </c>
      <c r="AE370" s="1">
        <f t="shared" si="28"/>
        <v>-20702618166.390007</v>
      </c>
      <c r="AF370" s="1">
        <f t="shared" si="29"/>
        <v>-20702618166.390007</v>
      </c>
    </row>
    <row r="371" spans="1:32" x14ac:dyDescent="0.2">
      <c r="A371" t="s">
        <v>138</v>
      </c>
      <c r="B371" t="s">
        <v>72</v>
      </c>
      <c r="C371" t="s">
        <v>119</v>
      </c>
      <c r="D371" t="s">
        <v>0</v>
      </c>
      <c r="E371" t="s">
        <v>5</v>
      </c>
      <c r="F371">
        <v>202006</v>
      </c>
      <c r="G371" s="1">
        <v>8626824457.0400009</v>
      </c>
      <c r="H371" s="1">
        <v>8626824457.039999</v>
      </c>
      <c r="I371" s="1">
        <v>8568428116.6999998</v>
      </c>
      <c r="J371" s="1">
        <v>8568428116.7199993</v>
      </c>
      <c r="K371" s="8">
        <v>101</v>
      </c>
      <c r="L371" s="8">
        <v>101</v>
      </c>
      <c r="M371" s="8">
        <v>0</v>
      </c>
      <c r="N371" s="8">
        <v>225391.66451612904</v>
      </c>
      <c r="O371" s="1">
        <v>0</v>
      </c>
      <c r="P371" s="1">
        <v>0</v>
      </c>
      <c r="Q371" s="1">
        <v>0</v>
      </c>
      <c r="R371" s="1">
        <v>0</v>
      </c>
      <c r="S371" s="29">
        <v>0</v>
      </c>
      <c r="T371" s="8">
        <f t="shared" si="25"/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-1.9073486328125E-6</v>
      </c>
      <c r="AB371" s="1">
        <v>1.9999504089355469E-2</v>
      </c>
      <c r="AC371" s="1">
        <f t="shared" si="26"/>
        <v>-8626824457.039999</v>
      </c>
      <c r="AD371" s="1">
        <f t="shared" si="27"/>
        <v>-8626824457.039999</v>
      </c>
      <c r="AE371" s="1">
        <f t="shared" si="28"/>
        <v>-8568428116.7199993</v>
      </c>
      <c r="AF371" s="1">
        <f t="shared" si="29"/>
        <v>-8568428116.7199993</v>
      </c>
    </row>
    <row r="372" spans="1:32" x14ac:dyDescent="0.2">
      <c r="A372" t="s">
        <v>138</v>
      </c>
      <c r="B372" t="s">
        <v>72</v>
      </c>
      <c r="C372" t="s">
        <v>119</v>
      </c>
      <c r="D372" t="s">
        <v>0</v>
      </c>
      <c r="E372" t="s">
        <v>5</v>
      </c>
      <c r="F372">
        <v>202009</v>
      </c>
      <c r="G372" s="1">
        <v>21487066419.889999</v>
      </c>
      <c r="H372" s="1">
        <v>21618816365.310001</v>
      </c>
      <c r="I372" s="1">
        <v>20234294881.619999</v>
      </c>
      <c r="J372" s="1">
        <v>21356344956.320004</v>
      </c>
      <c r="K372" s="8">
        <v>183</v>
      </c>
      <c r="L372" s="8">
        <v>183</v>
      </c>
      <c r="M372" s="8">
        <v>0</v>
      </c>
      <c r="N372" s="8">
        <v>228090.16272401428</v>
      </c>
      <c r="O372" s="1">
        <v>0</v>
      </c>
      <c r="P372" s="1">
        <v>0</v>
      </c>
      <c r="Q372" s="1">
        <v>0</v>
      </c>
      <c r="R372" s="1">
        <v>0</v>
      </c>
      <c r="S372" s="29">
        <v>0</v>
      </c>
      <c r="T372" s="8">
        <f t="shared" si="25"/>
        <v>0</v>
      </c>
      <c r="U372" s="1">
        <v>0</v>
      </c>
      <c r="V372" s="1">
        <v>0</v>
      </c>
      <c r="W372" s="1">
        <v>0</v>
      </c>
      <c r="X372" s="1">
        <v>0</v>
      </c>
      <c r="Y372" s="1">
        <v>0</v>
      </c>
      <c r="Z372" s="1">
        <v>0</v>
      </c>
      <c r="AA372" s="1">
        <v>131749945.42000198</v>
      </c>
      <c r="AB372" s="1">
        <v>1122050074.7000046</v>
      </c>
      <c r="AC372" s="1">
        <f t="shared" si="26"/>
        <v>-21618816365.310001</v>
      </c>
      <c r="AD372" s="1">
        <f t="shared" si="27"/>
        <v>-21618816365.310001</v>
      </c>
      <c r="AE372" s="1">
        <f t="shared" si="28"/>
        <v>-21356344956.320004</v>
      </c>
      <c r="AF372" s="1">
        <f t="shared" si="29"/>
        <v>-21356344956.320004</v>
      </c>
    </row>
    <row r="373" spans="1:32" x14ac:dyDescent="0.2">
      <c r="A373" t="s">
        <v>138</v>
      </c>
      <c r="B373" t="s">
        <v>72</v>
      </c>
      <c r="C373" t="s">
        <v>119</v>
      </c>
      <c r="D373" t="s">
        <v>0</v>
      </c>
      <c r="E373" t="s">
        <v>5</v>
      </c>
      <c r="F373">
        <v>202012</v>
      </c>
      <c r="G373" s="1">
        <v>27742564190.990002</v>
      </c>
      <c r="H373" s="1">
        <v>27742564190.990002</v>
      </c>
      <c r="I373" s="1">
        <v>27127449300.73</v>
      </c>
      <c r="J373" s="1">
        <v>27328058173.209999</v>
      </c>
      <c r="K373" s="8">
        <v>210</v>
      </c>
      <c r="L373" s="8">
        <v>210</v>
      </c>
      <c r="M373" s="8">
        <v>0</v>
      </c>
      <c r="N373" s="8">
        <v>230094.16594982077</v>
      </c>
      <c r="O373" s="1">
        <v>0</v>
      </c>
      <c r="P373" s="1">
        <v>0</v>
      </c>
      <c r="Q373" s="1">
        <v>0</v>
      </c>
      <c r="R373" s="1">
        <v>0</v>
      </c>
      <c r="S373" s="29">
        <v>0</v>
      </c>
      <c r="T373" s="8">
        <f t="shared" si="25"/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B373" s="1">
        <v>200608872.47999954</v>
      </c>
      <c r="AC373" s="1">
        <f t="shared" si="26"/>
        <v>-27742564190.990002</v>
      </c>
      <c r="AD373" s="1">
        <f t="shared" si="27"/>
        <v>-27742564190.990002</v>
      </c>
      <c r="AE373" s="1">
        <f t="shared" si="28"/>
        <v>-27328058173.209999</v>
      </c>
      <c r="AF373" s="1">
        <f t="shared" si="29"/>
        <v>-27328058173.209999</v>
      </c>
    </row>
    <row r="374" spans="1:32" x14ac:dyDescent="0.2">
      <c r="A374" t="s">
        <v>138</v>
      </c>
      <c r="B374" t="s">
        <v>72</v>
      </c>
      <c r="C374" t="s">
        <v>119</v>
      </c>
      <c r="D374" t="s">
        <v>0</v>
      </c>
      <c r="E374" t="s">
        <v>5</v>
      </c>
      <c r="F374">
        <v>202103</v>
      </c>
      <c r="G374" s="1">
        <v>33454608195.049999</v>
      </c>
      <c r="H374" s="1">
        <v>33835798203.020012</v>
      </c>
      <c r="I374" s="1">
        <v>33263860165.049999</v>
      </c>
      <c r="J374" s="1">
        <v>33566371855.900005</v>
      </c>
      <c r="K374" s="8">
        <v>229</v>
      </c>
      <c r="L374" s="8">
        <v>229</v>
      </c>
      <c r="M374" s="8">
        <v>0</v>
      </c>
      <c r="N374" s="8">
        <v>231310.78955453154</v>
      </c>
      <c r="O374" s="1">
        <v>0</v>
      </c>
      <c r="P374" s="1">
        <v>0</v>
      </c>
      <c r="Q374" s="1">
        <v>0</v>
      </c>
      <c r="R374" s="1">
        <v>0</v>
      </c>
      <c r="S374" s="29">
        <v>0</v>
      </c>
      <c r="T374" s="8">
        <f t="shared" si="25"/>
        <v>0</v>
      </c>
      <c r="U374" s="1">
        <v>0</v>
      </c>
      <c r="V374" s="1">
        <v>0</v>
      </c>
      <c r="W374" s="1">
        <v>0</v>
      </c>
      <c r="X374" s="1">
        <v>0</v>
      </c>
      <c r="Y374" s="1">
        <v>0</v>
      </c>
      <c r="Z374" s="1">
        <v>0</v>
      </c>
      <c r="AA374" s="1">
        <v>381190007.97001266</v>
      </c>
      <c r="AB374" s="1">
        <v>302511690.8500061</v>
      </c>
      <c r="AC374" s="1">
        <f t="shared" si="26"/>
        <v>-33835798203.020012</v>
      </c>
      <c r="AD374" s="1">
        <f t="shared" si="27"/>
        <v>-33835798203.020012</v>
      </c>
      <c r="AE374" s="1">
        <f t="shared" si="28"/>
        <v>-33566371855.900005</v>
      </c>
      <c r="AF374" s="1">
        <f t="shared" si="29"/>
        <v>-33566371855.900005</v>
      </c>
    </row>
    <row r="375" spans="1:32" x14ac:dyDescent="0.2">
      <c r="A375" t="s">
        <v>138</v>
      </c>
      <c r="B375" t="s">
        <v>72</v>
      </c>
      <c r="C375" t="s">
        <v>119</v>
      </c>
      <c r="D375" t="s">
        <v>0</v>
      </c>
      <c r="E375" t="s">
        <v>5</v>
      </c>
      <c r="F375">
        <v>202106</v>
      </c>
      <c r="G375" s="1">
        <v>47498024565</v>
      </c>
      <c r="H375" s="1">
        <v>47498024564.999992</v>
      </c>
      <c r="I375" s="1">
        <v>46939581675.300003</v>
      </c>
      <c r="J375" s="1">
        <v>46348074077.189995</v>
      </c>
      <c r="K375" s="8">
        <v>386</v>
      </c>
      <c r="L375" s="8">
        <v>386</v>
      </c>
      <c r="M375" s="8">
        <v>0</v>
      </c>
      <c r="N375" s="8">
        <v>234684.25017921152</v>
      </c>
      <c r="O375" s="1">
        <v>0</v>
      </c>
      <c r="P375" s="1">
        <v>0</v>
      </c>
      <c r="Q375" s="1">
        <v>0</v>
      </c>
      <c r="R375" s="1">
        <v>0</v>
      </c>
      <c r="S375" s="29">
        <v>0</v>
      </c>
      <c r="T375" s="8">
        <f t="shared" si="25"/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-7.62939453125E-6</v>
      </c>
      <c r="AB375" s="1">
        <v>-591507598.11000824</v>
      </c>
      <c r="AC375" s="1">
        <f t="shared" si="26"/>
        <v>-47498024564.999992</v>
      </c>
      <c r="AD375" s="1">
        <f t="shared" si="27"/>
        <v>-47498024564.999992</v>
      </c>
      <c r="AE375" s="1">
        <f t="shared" si="28"/>
        <v>-46348074077.189995</v>
      </c>
      <c r="AF375" s="1">
        <f t="shared" si="29"/>
        <v>-46348074077.189995</v>
      </c>
    </row>
    <row r="376" spans="1:32" x14ac:dyDescent="0.2">
      <c r="A376" t="s">
        <v>138</v>
      </c>
      <c r="B376" t="s">
        <v>72</v>
      </c>
      <c r="C376" t="s">
        <v>119</v>
      </c>
      <c r="D376" t="s">
        <v>0</v>
      </c>
      <c r="E376" t="s">
        <v>5</v>
      </c>
      <c r="F376">
        <v>202109</v>
      </c>
      <c r="G376" s="1">
        <v>18652579044</v>
      </c>
      <c r="H376" s="1">
        <v>19054259044.18</v>
      </c>
      <c r="I376" s="1">
        <v>18638492062.169998</v>
      </c>
      <c r="J376" s="1">
        <v>19368896811.100002</v>
      </c>
      <c r="K376" s="8">
        <v>198</v>
      </c>
      <c r="L376" s="8">
        <v>198</v>
      </c>
      <c r="M376" s="8">
        <v>0</v>
      </c>
      <c r="N376" s="8">
        <v>238668.06630824375</v>
      </c>
      <c r="O376" s="1">
        <v>0</v>
      </c>
      <c r="P376" s="1">
        <v>0</v>
      </c>
      <c r="Q376" s="1">
        <v>0</v>
      </c>
      <c r="R376" s="1">
        <v>0</v>
      </c>
      <c r="S376" s="29">
        <v>0</v>
      </c>
      <c r="T376" s="8">
        <f t="shared" si="25"/>
        <v>0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401680000.18000031</v>
      </c>
      <c r="AB376" s="1">
        <v>730404748.93000412</v>
      </c>
      <c r="AC376" s="1">
        <f t="shared" si="26"/>
        <v>-19054259044.18</v>
      </c>
      <c r="AD376" s="1">
        <f t="shared" si="27"/>
        <v>-19054259044.18</v>
      </c>
      <c r="AE376" s="1">
        <f t="shared" si="28"/>
        <v>-19368896811.100002</v>
      </c>
      <c r="AF376" s="1">
        <f t="shared" si="29"/>
        <v>-19368896811.100002</v>
      </c>
    </row>
    <row r="377" spans="1:32" x14ac:dyDescent="0.2">
      <c r="A377" t="s">
        <v>138</v>
      </c>
      <c r="B377" t="s">
        <v>72</v>
      </c>
      <c r="C377" t="s">
        <v>119</v>
      </c>
      <c r="D377" t="s">
        <v>0</v>
      </c>
      <c r="E377" t="s">
        <v>5</v>
      </c>
      <c r="F377">
        <v>202112</v>
      </c>
      <c r="G377" s="1">
        <v>17916387868</v>
      </c>
      <c r="H377" s="1">
        <v>19934286851.069996</v>
      </c>
      <c r="I377" s="1">
        <v>17806586038.330002</v>
      </c>
      <c r="J377" s="1">
        <v>19913462991.869995</v>
      </c>
      <c r="K377" s="8">
        <v>168</v>
      </c>
      <c r="L377" s="8">
        <v>169</v>
      </c>
      <c r="M377" s="8">
        <v>0</v>
      </c>
      <c r="N377" s="8">
        <v>243213.20465949821</v>
      </c>
      <c r="O377" s="1">
        <v>0</v>
      </c>
      <c r="P377" s="1">
        <v>0</v>
      </c>
      <c r="Q377" s="1">
        <v>0</v>
      </c>
      <c r="R377" s="1">
        <v>0</v>
      </c>
      <c r="S377" s="29">
        <v>0</v>
      </c>
      <c r="T377" s="8">
        <f t="shared" si="25"/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0</v>
      </c>
      <c r="AA377" s="1">
        <v>2017898983.0699959</v>
      </c>
      <c r="AB377" s="1">
        <v>2106876953.5399933</v>
      </c>
      <c r="AC377" s="1">
        <f t="shared" si="26"/>
        <v>-19934286851.069996</v>
      </c>
      <c r="AD377" s="1">
        <f t="shared" si="27"/>
        <v>-19934286851.069996</v>
      </c>
      <c r="AE377" s="1">
        <f t="shared" si="28"/>
        <v>-19913462991.869995</v>
      </c>
      <c r="AF377" s="1">
        <f t="shared" si="29"/>
        <v>-19913462991.869995</v>
      </c>
    </row>
    <row r="378" spans="1:32" x14ac:dyDescent="0.2">
      <c r="A378" t="s">
        <v>138</v>
      </c>
      <c r="B378" t="s">
        <v>72</v>
      </c>
      <c r="C378" t="s">
        <v>119</v>
      </c>
      <c r="D378" t="s">
        <v>0</v>
      </c>
      <c r="E378" t="s">
        <v>5</v>
      </c>
      <c r="F378">
        <v>202203</v>
      </c>
      <c r="G378" s="1">
        <v>12501271696</v>
      </c>
      <c r="H378" s="1">
        <v>12501271696.999998</v>
      </c>
      <c r="I378" s="1">
        <v>12297671995.99</v>
      </c>
      <c r="J378" s="1">
        <v>12487671996.999998</v>
      </c>
      <c r="K378" s="8">
        <v>158</v>
      </c>
      <c r="L378" s="8">
        <v>158</v>
      </c>
      <c r="M378" s="8">
        <v>0</v>
      </c>
      <c r="N378" s="8">
        <v>244988.85675883255</v>
      </c>
      <c r="O378" s="1">
        <v>0</v>
      </c>
      <c r="P378" s="1">
        <v>0</v>
      </c>
      <c r="Q378" s="1">
        <v>0</v>
      </c>
      <c r="R378" s="1">
        <v>0</v>
      </c>
      <c r="S378" s="29">
        <v>0</v>
      </c>
      <c r="T378" s="8">
        <f t="shared" si="25"/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0.99999809265136719</v>
      </c>
      <c r="AB378" s="1">
        <v>190000001.00999832</v>
      </c>
      <c r="AC378" s="1">
        <f t="shared" si="26"/>
        <v>-12501271696.999998</v>
      </c>
      <c r="AD378" s="1">
        <f t="shared" si="27"/>
        <v>-12501271696.999998</v>
      </c>
      <c r="AE378" s="1">
        <f t="shared" si="28"/>
        <v>-12487671996.999998</v>
      </c>
      <c r="AF378" s="1">
        <f t="shared" si="29"/>
        <v>-12487671996.999998</v>
      </c>
    </row>
    <row r="379" spans="1:32" x14ac:dyDescent="0.2">
      <c r="A379" t="s">
        <v>138</v>
      </c>
      <c r="B379" t="s">
        <v>72</v>
      </c>
      <c r="C379" t="s">
        <v>119</v>
      </c>
      <c r="D379" t="s">
        <v>0</v>
      </c>
      <c r="E379" t="s">
        <v>5</v>
      </c>
      <c r="F379">
        <v>202206</v>
      </c>
      <c r="G379" s="1">
        <v>8781400038</v>
      </c>
      <c r="H379" s="1">
        <v>8781500515.8400002</v>
      </c>
      <c r="I379" s="1">
        <v>8781400038</v>
      </c>
      <c r="J379" s="1">
        <v>8781500515.8400002</v>
      </c>
      <c r="K379" s="8">
        <v>152</v>
      </c>
      <c r="L379" s="8">
        <v>153</v>
      </c>
      <c r="M379" s="8">
        <v>0</v>
      </c>
      <c r="N379" s="8">
        <v>248036.18028673832</v>
      </c>
      <c r="O379" s="1">
        <v>0</v>
      </c>
      <c r="P379" s="1">
        <v>0</v>
      </c>
      <c r="Q379" s="1">
        <v>0</v>
      </c>
      <c r="R379" s="1">
        <v>0</v>
      </c>
      <c r="S379" s="29">
        <v>0</v>
      </c>
      <c r="T379" s="8">
        <f t="shared" si="25"/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100477.84000015259</v>
      </c>
      <c r="AB379" s="1">
        <v>100477.84000015259</v>
      </c>
      <c r="AC379" s="1">
        <f t="shared" si="26"/>
        <v>-8781500515.8400002</v>
      </c>
      <c r="AD379" s="1">
        <f t="shared" si="27"/>
        <v>-8781500515.8400002</v>
      </c>
      <c r="AE379" s="1">
        <f t="shared" si="28"/>
        <v>-8781500515.8400002</v>
      </c>
      <c r="AF379" s="1">
        <f t="shared" si="29"/>
        <v>-8781500515.8400002</v>
      </c>
    </row>
    <row r="380" spans="1:32" x14ac:dyDescent="0.2">
      <c r="A380" t="s">
        <v>138</v>
      </c>
      <c r="B380" t="s">
        <v>72</v>
      </c>
      <c r="C380" t="s">
        <v>119</v>
      </c>
      <c r="D380" t="s">
        <v>0</v>
      </c>
      <c r="E380" t="s">
        <v>5</v>
      </c>
      <c r="F380">
        <v>202209</v>
      </c>
      <c r="G380" s="1">
        <v>20378421756</v>
      </c>
      <c r="H380" s="1">
        <v>20428631756.000008</v>
      </c>
      <c r="I380" s="1">
        <v>19191187176.919998</v>
      </c>
      <c r="J380" s="1">
        <v>20428631756.890007</v>
      </c>
      <c r="K380" s="8">
        <v>170</v>
      </c>
      <c r="L380" s="8">
        <v>171</v>
      </c>
      <c r="M380" s="8">
        <v>0</v>
      </c>
      <c r="N380" s="8">
        <v>252695.97347670246</v>
      </c>
      <c r="O380" s="1">
        <v>0</v>
      </c>
      <c r="P380" s="1">
        <v>0</v>
      </c>
      <c r="Q380" s="1">
        <v>0</v>
      </c>
      <c r="R380" s="1">
        <v>0</v>
      </c>
      <c r="S380" s="29">
        <v>0</v>
      </c>
      <c r="T380" s="8">
        <f t="shared" si="25"/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50210000.000007629</v>
      </c>
      <c r="AB380" s="1">
        <v>1237444579.9700089</v>
      </c>
      <c r="AC380" s="1">
        <f t="shared" si="26"/>
        <v>-20428631756.000008</v>
      </c>
      <c r="AD380" s="1">
        <f t="shared" si="27"/>
        <v>-20428631756.000008</v>
      </c>
      <c r="AE380" s="1">
        <f t="shared" si="28"/>
        <v>-20428631756.890007</v>
      </c>
      <c r="AF380" s="1">
        <f t="shared" si="29"/>
        <v>-20428631756.890007</v>
      </c>
    </row>
    <row r="381" spans="1:32" x14ac:dyDescent="0.2">
      <c r="A381" t="s">
        <v>138</v>
      </c>
      <c r="B381" t="s">
        <v>72</v>
      </c>
      <c r="C381" t="s">
        <v>119</v>
      </c>
      <c r="D381" t="s">
        <v>0</v>
      </c>
      <c r="E381" t="s">
        <v>5</v>
      </c>
      <c r="F381">
        <v>202212</v>
      </c>
      <c r="G381" s="1">
        <v>17077970050</v>
      </c>
      <c r="H381" s="1">
        <v>17238337327.520004</v>
      </c>
      <c r="I381" s="1">
        <v>16202846717.57</v>
      </c>
      <c r="J381" s="1">
        <v>17217908666.220001</v>
      </c>
      <c r="K381" s="8">
        <v>142</v>
      </c>
      <c r="L381" s="8">
        <v>145</v>
      </c>
      <c r="M381" s="8">
        <v>0</v>
      </c>
      <c r="N381" s="8">
        <v>257974.16845878135</v>
      </c>
      <c r="O381" s="1">
        <v>0</v>
      </c>
      <c r="P381" s="1">
        <v>0</v>
      </c>
      <c r="Q381" s="1">
        <v>0</v>
      </c>
      <c r="R381" s="1">
        <v>0</v>
      </c>
      <c r="S381" s="29">
        <v>0</v>
      </c>
      <c r="T381" s="8">
        <f t="shared" si="25"/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160367277.52000427</v>
      </c>
      <c r="AB381" s="1">
        <v>1015061948.6500015</v>
      </c>
      <c r="AC381" s="1">
        <f t="shared" si="26"/>
        <v>-17238337327.520004</v>
      </c>
      <c r="AD381" s="1">
        <f t="shared" si="27"/>
        <v>-17238337327.520004</v>
      </c>
      <c r="AE381" s="1">
        <f t="shared" si="28"/>
        <v>-17217908666.220001</v>
      </c>
      <c r="AF381" s="1">
        <f t="shared" si="29"/>
        <v>-17217908666.220001</v>
      </c>
    </row>
    <row r="382" spans="1:32" x14ac:dyDescent="0.2">
      <c r="A382" t="s">
        <v>138</v>
      </c>
      <c r="B382" t="s">
        <v>72</v>
      </c>
      <c r="C382" t="s">
        <v>119</v>
      </c>
      <c r="D382" t="s">
        <v>0</v>
      </c>
      <c r="E382" t="s">
        <v>5</v>
      </c>
      <c r="F382">
        <v>202303</v>
      </c>
      <c r="G382" s="1">
        <v>17568301446</v>
      </c>
      <c r="H382" s="1">
        <v>18162988738.220001</v>
      </c>
      <c r="I382" s="1">
        <v>17568301446</v>
      </c>
      <c r="J382" s="1">
        <v>18162988738.220001</v>
      </c>
      <c r="K382" s="8">
        <v>141</v>
      </c>
      <c r="L382" s="8">
        <v>144</v>
      </c>
      <c r="M382" s="8">
        <v>0</v>
      </c>
      <c r="N382" s="8">
        <v>260475.73924731181</v>
      </c>
      <c r="O382" s="1">
        <v>0</v>
      </c>
      <c r="P382" s="1">
        <v>0</v>
      </c>
      <c r="Q382" s="1">
        <v>0</v>
      </c>
      <c r="R382" s="1">
        <v>0</v>
      </c>
      <c r="S382" s="29">
        <v>0</v>
      </c>
      <c r="T382" s="8">
        <f t="shared" si="25"/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594687292.22000122</v>
      </c>
      <c r="AB382" s="1">
        <v>594687292.22000122</v>
      </c>
      <c r="AC382" s="1">
        <f t="shared" si="26"/>
        <v>-18162988738.220001</v>
      </c>
      <c r="AD382" s="1">
        <f t="shared" si="27"/>
        <v>-18162988738.220001</v>
      </c>
      <c r="AE382" s="1">
        <f t="shared" si="28"/>
        <v>-18162988738.220001</v>
      </c>
      <c r="AF382" s="1">
        <f t="shared" si="29"/>
        <v>-18162988738.220001</v>
      </c>
    </row>
    <row r="383" spans="1:32" x14ac:dyDescent="0.2">
      <c r="A383" t="s">
        <v>138</v>
      </c>
      <c r="B383" t="s">
        <v>72</v>
      </c>
      <c r="C383" t="s">
        <v>119</v>
      </c>
      <c r="D383" t="s">
        <v>0</v>
      </c>
      <c r="E383" t="s">
        <v>5</v>
      </c>
      <c r="F383">
        <v>202306</v>
      </c>
      <c r="G383" s="1">
        <v>15341605820</v>
      </c>
      <c r="H383" s="1">
        <v>16183756158.780001</v>
      </c>
      <c r="I383" s="1">
        <v>15337091698.969999</v>
      </c>
      <c r="J383" s="1">
        <v>16183756158.969999</v>
      </c>
      <c r="K383" s="8">
        <v>172</v>
      </c>
      <c r="L383" s="8">
        <v>177</v>
      </c>
      <c r="M383" s="8">
        <v>0</v>
      </c>
      <c r="N383" s="8">
        <v>263258.16021505377</v>
      </c>
      <c r="O383" s="1">
        <v>0</v>
      </c>
      <c r="P383" s="1">
        <v>0</v>
      </c>
      <c r="Q383" s="1">
        <v>0</v>
      </c>
      <c r="R383" s="1">
        <v>0</v>
      </c>
      <c r="S383" s="29">
        <v>0</v>
      </c>
      <c r="T383" s="8">
        <f t="shared" si="25"/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842150338.78000069</v>
      </c>
      <c r="AB383" s="1">
        <v>846664460</v>
      </c>
      <c r="AC383" s="1">
        <f t="shared" si="26"/>
        <v>-16183756158.780001</v>
      </c>
      <c r="AD383" s="1">
        <f t="shared" si="27"/>
        <v>-16183756158.780001</v>
      </c>
      <c r="AE383" s="1">
        <f t="shared" si="28"/>
        <v>-16183756158.969999</v>
      </c>
      <c r="AF383" s="1">
        <f t="shared" si="29"/>
        <v>-16183756158.969999</v>
      </c>
    </row>
    <row r="384" spans="1:32" x14ac:dyDescent="0.2">
      <c r="A384" t="s">
        <v>138</v>
      </c>
      <c r="B384" t="s">
        <v>72</v>
      </c>
      <c r="C384" t="s">
        <v>119</v>
      </c>
      <c r="D384" t="s">
        <v>0</v>
      </c>
      <c r="E384" t="s">
        <v>5</v>
      </c>
      <c r="F384">
        <v>202309</v>
      </c>
      <c r="G384" s="1">
        <v>18047131757</v>
      </c>
      <c r="H384" s="1">
        <v>18402327634.660004</v>
      </c>
      <c r="I384" s="1">
        <v>18047131757</v>
      </c>
      <c r="J384" s="1">
        <v>18402327634.660004</v>
      </c>
      <c r="K384" s="8">
        <v>192</v>
      </c>
      <c r="L384" s="8">
        <v>197</v>
      </c>
      <c r="M384" s="8">
        <v>0</v>
      </c>
      <c r="N384" s="8">
        <v>266573.17813620064</v>
      </c>
      <c r="O384" s="1">
        <v>0</v>
      </c>
      <c r="P384" s="1">
        <v>0</v>
      </c>
      <c r="Q384" s="1">
        <v>0</v>
      </c>
      <c r="R384" s="1">
        <v>0</v>
      </c>
      <c r="S384" s="29">
        <v>0</v>
      </c>
      <c r="T384" s="8">
        <f t="shared" si="25"/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355195877.66000366</v>
      </c>
      <c r="AB384" s="1">
        <v>355195877.66000366</v>
      </c>
      <c r="AC384" s="1">
        <f t="shared" si="26"/>
        <v>-18402327634.660004</v>
      </c>
      <c r="AD384" s="1">
        <f t="shared" si="27"/>
        <v>-18402327634.660004</v>
      </c>
      <c r="AE384" s="1">
        <f t="shared" si="28"/>
        <v>-18402327634.660004</v>
      </c>
      <c r="AF384" s="1">
        <f t="shared" si="29"/>
        <v>-18402327634.660004</v>
      </c>
    </row>
    <row r="385" spans="1:32" x14ac:dyDescent="0.2">
      <c r="A385" t="s">
        <v>138</v>
      </c>
      <c r="B385" t="s">
        <v>72</v>
      </c>
      <c r="C385" t="s">
        <v>119</v>
      </c>
      <c r="D385" t="s">
        <v>0</v>
      </c>
      <c r="E385" t="s">
        <v>5</v>
      </c>
      <c r="F385">
        <v>202312</v>
      </c>
      <c r="G385" s="1">
        <v>14675073298</v>
      </c>
      <c r="H385" s="1">
        <v>15989769732.809999</v>
      </c>
      <c r="I385" s="1">
        <v>14605078282</v>
      </c>
      <c r="J385" s="1">
        <v>15874774716.809999</v>
      </c>
      <c r="K385" s="8">
        <v>146</v>
      </c>
      <c r="L385" s="8">
        <v>151</v>
      </c>
      <c r="M385" s="8">
        <v>0</v>
      </c>
      <c r="N385" s="8">
        <v>268569.91505376337</v>
      </c>
      <c r="O385" s="1">
        <v>0</v>
      </c>
      <c r="P385" s="1">
        <v>0</v>
      </c>
      <c r="Q385" s="1">
        <v>0</v>
      </c>
      <c r="R385" s="1">
        <v>0</v>
      </c>
      <c r="S385" s="29">
        <v>0</v>
      </c>
      <c r="T385" s="8">
        <f t="shared" si="25"/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1314696434.8099995</v>
      </c>
      <c r="AB385" s="1">
        <v>1269696434.8099995</v>
      </c>
      <c r="AC385" s="1">
        <f t="shared" si="26"/>
        <v>-15989769732.809999</v>
      </c>
      <c r="AD385" s="1">
        <f t="shared" si="27"/>
        <v>-15989769732.809999</v>
      </c>
      <c r="AE385" s="1">
        <f t="shared" si="28"/>
        <v>-15874774716.809999</v>
      </c>
      <c r="AF385" s="1">
        <f t="shared" si="29"/>
        <v>-15874774716.809999</v>
      </c>
    </row>
    <row r="386" spans="1:32" x14ac:dyDescent="0.2">
      <c r="A386" t="s">
        <v>138</v>
      </c>
      <c r="B386" t="s">
        <v>72</v>
      </c>
      <c r="C386" t="s">
        <v>119</v>
      </c>
      <c r="D386" t="s">
        <v>0</v>
      </c>
      <c r="E386" t="s">
        <v>5</v>
      </c>
      <c r="F386">
        <v>202403</v>
      </c>
      <c r="G386" s="1">
        <v>7879045414</v>
      </c>
      <c r="H386" s="1">
        <v>9872734979.0600014</v>
      </c>
      <c r="I386" s="1">
        <v>7879045414</v>
      </c>
      <c r="J386" s="1">
        <v>9872734979.0600014</v>
      </c>
      <c r="K386" s="8">
        <v>96</v>
      </c>
      <c r="L386" s="8">
        <v>110</v>
      </c>
      <c r="M386" s="8">
        <v>0</v>
      </c>
      <c r="N386" s="8">
        <v>269922.94957360037</v>
      </c>
      <c r="O386" s="1">
        <v>0</v>
      </c>
      <c r="P386" s="1">
        <v>0</v>
      </c>
      <c r="Q386" s="1">
        <v>0</v>
      </c>
      <c r="R386" s="1">
        <v>0</v>
      </c>
      <c r="S386" s="29">
        <v>0</v>
      </c>
      <c r="T386" s="8">
        <f t="shared" ref="T386:T449" si="30">$S386 * $N386</f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1993689565.0600014</v>
      </c>
      <c r="AB386" s="1">
        <v>1993689565.0600014</v>
      </c>
      <c r="AC386" s="1">
        <f t="shared" ref="AC386:AC449" si="31">$W386 - $H386</f>
        <v>-9872734979.0600014</v>
      </c>
      <c r="AD386" s="1">
        <f t="shared" ref="AD386:AD449" si="32">$X386 - $H386</f>
        <v>-9872734979.0600014</v>
      </c>
      <c r="AE386" s="1">
        <f t="shared" ref="AE386:AE449" si="33">$Y386 - $J386</f>
        <v>-9872734979.0600014</v>
      </c>
      <c r="AF386" s="1">
        <f t="shared" ref="AF386:AF449" si="34">$Z386 - $J386</f>
        <v>-9872734979.0600014</v>
      </c>
    </row>
    <row r="387" spans="1:32" x14ac:dyDescent="0.2">
      <c r="A387" t="s">
        <v>138</v>
      </c>
      <c r="B387" t="s">
        <v>72</v>
      </c>
      <c r="C387" t="s">
        <v>119</v>
      </c>
      <c r="D387" t="s">
        <v>0</v>
      </c>
      <c r="E387" t="s">
        <v>8</v>
      </c>
      <c r="F387">
        <v>202404</v>
      </c>
      <c r="G387" s="1">
        <v>3679748319</v>
      </c>
      <c r="H387" s="1">
        <v>8439754352.8000002</v>
      </c>
      <c r="I387" s="1">
        <v>3679748319</v>
      </c>
      <c r="J387" s="1">
        <v>8439754352.8000002</v>
      </c>
      <c r="K387" s="8">
        <v>22</v>
      </c>
      <c r="L387" s="8">
        <v>57</v>
      </c>
      <c r="M387" s="8">
        <v>0</v>
      </c>
      <c r="N387" s="8">
        <v>270703.19999999995</v>
      </c>
      <c r="O387" s="1">
        <v>0</v>
      </c>
      <c r="P387" s="1">
        <v>0</v>
      </c>
      <c r="Q387" s="1">
        <v>0</v>
      </c>
      <c r="R387" s="1">
        <v>0</v>
      </c>
      <c r="S387" s="29">
        <v>0</v>
      </c>
      <c r="T387" s="8">
        <f t="shared" si="30"/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4760006033.8000002</v>
      </c>
      <c r="AB387" s="1">
        <v>4760006033.8000002</v>
      </c>
      <c r="AC387" s="1">
        <f t="shared" si="31"/>
        <v>-8439754352.8000002</v>
      </c>
      <c r="AD387" s="1">
        <f t="shared" si="32"/>
        <v>-8439754352.8000002</v>
      </c>
      <c r="AE387" s="1">
        <f t="shared" si="33"/>
        <v>-8439754352.8000002</v>
      </c>
      <c r="AF387" s="1">
        <f t="shared" si="34"/>
        <v>-8439754352.8000002</v>
      </c>
    </row>
    <row r="388" spans="1:32" x14ac:dyDescent="0.2">
      <c r="A388" t="s">
        <v>138</v>
      </c>
      <c r="B388" t="s">
        <v>72</v>
      </c>
      <c r="C388" t="s">
        <v>119</v>
      </c>
      <c r="D388" t="s">
        <v>0</v>
      </c>
      <c r="E388" t="s">
        <v>8</v>
      </c>
      <c r="F388">
        <v>202405</v>
      </c>
      <c r="G388" s="1">
        <v>103397408</v>
      </c>
      <c r="H388" s="1">
        <v>1507404783.5699999</v>
      </c>
      <c r="I388" s="1">
        <v>103397408</v>
      </c>
      <c r="J388" s="1">
        <v>1507404783.5699999</v>
      </c>
      <c r="K388" s="8">
        <v>7</v>
      </c>
      <c r="L388" s="8">
        <v>26</v>
      </c>
      <c r="M388" s="8">
        <v>0</v>
      </c>
      <c r="N388" s="8">
        <v>271433.19354838709</v>
      </c>
      <c r="O388" s="1">
        <v>0</v>
      </c>
      <c r="P388" s="1">
        <v>0</v>
      </c>
      <c r="Q388" s="1">
        <v>0</v>
      </c>
      <c r="R388" s="1">
        <v>0</v>
      </c>
      <c r="S388" s="29">
        <v>0</v>
      </c>
      <c r="T388" s="8">
        <f t="shared" si="30"/>
        <v>0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1404007375.5699999</v>
      </c>
      <c r="AB388" s="1">
        <v>1404007375.5699999</v>
      </c>
      <c r="AC388" s="1">
        <f t="shared" si="31"/>
        <v>-1507404783.5699999</v>
      </c>
      <c r="AD388" s="1">
        <f t="shared" si="32"/>
        <v>-1507404783.5699999</v>
      </c>
      <c r="AE388" s="1">
        <f t="shared" si="33"/>
        <v>-1507404783.5699999</v>
      </c>
      <c r="AF388" s="1">
        <f t="shared" si="34"/>
        <v>-1507404783.5699999</v>
      </c>
    </row>
    <row r="389" spans="1:32" x14ac:dyDescent="0.2">
      <c r="A389" t="s">
        <v>167</v>
      </c>
      <c r="B389" t="s">
        <v>72</v>
      </c>
      <c r="C389" t="s">
        <v>120</v>
      </c>
      <c r="D389" t="s">
        <v>118</v>
      </c>
      <c r="E389" t="s">
        <v>5</v>
      </c>
      <c r="F389">
        <v>201403</v>
      </c>
      <c r="G389" s="1">
        <v>0</v>
      </c>
      <c r="H389" s="1">
        <v>0</v>
      </c>
      <c r="I389" s="1">
        <v>0</v>
      </c>
      <c r="J389" s="1">
        <v>0</v>
      </c>
      <c r="K389" s="8">
        <v>0</v>
      </c>
      <c r="L389" s="8">
        <v>0</v>
      </c>
      <c r="M389" s="8">
        <v>0</v>
      </c>
      <c r="N389" s="8">
        <v>0</v>
      </c>
      <c r="O389" s="1">
        <v>0</v>
      </c>
      <c r="P389" s="1">
        <v>0</v>
      </c>
      <c r="Q389" s="1">
        <v>0</v>
      </c>
      <c r="R389" s="1">
        <v>0</v>
      </c>
      <c r="S389" s="29">
        <v>0</v>
      </c>
      <c r="T389" s="8">
        <f t="shared" si="30"/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f t="shared" si="31"/>
        <v>0</v>
      </c>
      <c r="AD389" s="1">
        <f t="shared" si="32"/>
        <v>0</v>
      </c>
      <c r="AE389" s="1">
        <f t="shared" si="33"/>
        <v>0</v>
      </c>
      <c r="AF389" s="1">
        <f t="shared" si="34"/>
        <v>0</v>
      </c>
    </row>
    <row r="390" spans="1:32" x14ac:dyDescent="0.2">
      <c r="A390" t="s">
        <v>167</v>
      </c>
      <c r="B390" t="s">
        <v>72</v>
      </c>
      <c r="C390" t="s">
        <v>120</v>
      </c>
      <c r="D390" t="s">
        <v>118</v>
      </c>
      <c r="E390" t="s">
        <v>5</v>
      </c>
      <c r="F390">
        <v>201406</v>
      </c>
      <c r="G390" s="1">
        <v>0</v>
      </c>
      <c r="H390" s="1">
        <v>0</v>
      </c>
      <c r="I390" s="1">
        <v>0</v>
      </c>
      <c r="J390" s="1">
        <v>0</v>
      </c>
      <c r="K390" s="8">
        <v>0</v>
      </c>
      <c r="L390" s="8">
        <v>0</v>
      </c>
      <c r="M390" s="8">
        <v>0</v>
      </c>
      <c r="N390" s="8">
        <v>0</v>
      </c>
      <c r="O390" s="1">
        <v>0</v>
      </c>
      <c r="P390" s="1">
        <v>0</v>
      </c>
      <c r="Q390" s="1">
        <v>0</v>
      </c>
      <c r="R390" s="1">
        <v>0</v>
      </c>
      <c r="S390" s="29">
        <v>0</v>
      </c>
      <c r="T390" s="8">
        <f t="shared" si="30"/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f t="shared" si="31"/>
        <v>0</v>
      </c>
      <c r="AD390" s="1">
        <f t="shared" si="32"/>
        <v>0</v>
      </c>
      <c r="AE390" s="1">
        <f t="shared" si="33"/>
        <v>0</v>
      </c>
      <c r="AF390" s="1">
        <f t="shared" si="34"/>
        <v>0</v>
      </c>
    </row>
    <row r="391" spans="1:32" x14ac:dyDescent="0.2">
      <c r="A391" t="s">
        <v>167</v>
      </c>
      <c r="B391" t="s">
        <v>72</v>
      </c>
      <c r="C391" t="s">
        <v>120</v>
      </c>
      <c r="D391" t="s">
        <v>118</v>
      </c>
      <c r="E391" t="s">
        <v>5</v>
      </c>
      <c r="F391">
        <v>201409</v>
      </c>
      <c r="G391" s="1">
        <v>0</v>
      </c>
      <c r="H391" s="1">
        <v>0</v>
      </c>
      <c r="I391" s="1">
        <v>0</v>
      </c>
      <c r="J391" s="1">
        <v>0</v>
      </c>
      <c r="K391" s="8">
        <v>0</v>
      </c>
      <c r="L391" s="8">
        <v>0</v>
      </c>
      <c r="M391" s="8">
        <v>0</v>
      </c>
      <c r="N391" s="8">
        <v>0</v>
      </c>
      <c r="O391" s="1">
        <v>0</v>
      </c>
      <c r="P391" s="1">
        <v>0</v>
      </c>
      <c r="Q391" s="1">
        <v>0</v>
      </c>
      <c r="R391" s="1">
        <v>0</v>
      </c>
      <c r="S391" s="29">
        <v>0</v>
      </c>
      <c r="T391" s="8">
        <f t="shared" si="30"/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f t="shared" si="31"/>
        <v>0</v>
      </c>
      <c r="AD391" s="1">
        <f t="shared" si="32"/>
        <v>0</v>
      </c>
      <c r="AE391" s="1">
        <f t="shared" si="33"/>
        <v>0</v>
      </c>
      <c r="AF391" s="1">
        <f t="shared" si="34"/>
        <v>0</v>
      </c>
    </row>
    <row r="392" spans="1:32" x14ac:dyDescent="0.2">
      <c r="A392" t="s">
        <v>167</v>
      </c>
      <c r="B392" t="s">
        <v>72</v>
      </c>
      <c r="C392" t="s">
        <v>120</v>
      </c>
      <c r="D392" t="s">
        <v>118</v>
      </c>
      <c r="E392" t="s">
        <v>5</v>
      </c>
      <c r="F392">
        <v>201412</v>
      </c>
      <c r="G392" s="1">
        <v>0</v>
      </c>
      <c r="H392" s="1">
        <v>0</v>
      </c>
      <c r="I392" s="1">
        <v>0</v>
      </c>
      <c r="J392" s="1">
        <v>0</v>
      </c>
      <c r="K392" s="8">
        <v>0</v>
      </c>
      <c r="L392" s="8">
        <v>0</v>
      </c>
      <c r="M392" s="8">
        <v>0</v>
      </c>
      <c r="N392" s="8">
        <v>0</v>
      </c>
      <c r="O392" s="1">
        <v>0</v>
      </c>
      <c r="P392" s="1">
        <v>0</v>
      </c>
      <c r="Q392" s="1">
        <v>0</v>
      </c>
      <c r="R392" s="1">
        <v>0</v>
      </c>
      <c r="S392" s="29">
        <v>0</v>
      </c>
      <c r="T392" s="8">
        <f t="shared" si="30"/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f t="shared" si="31"/>
        <v>0</v>
      </c>
      <c r="AD392" s="1">
        <f t="shared" si="32"/>
        <v>0</v>
      </c>
      <c r="AE392" s="1">
        <f t="shared" si="33"/>
        <v>0</v>
      </c>
      <c r="AF392" s="1">
        <f t="shared" si="34"/>
        <v>0</v>
      </c>
    </row>
    <row r="393" spans="1:32" x14ac:dyDescent="0.2">
      <c r="A393" t="s">
        <v>167</v>
      </c>
      <c r="B393" t="s">
        <v>72</v>
      </c>
      <c r="C393" t="s">
        <v>120</v>
      </c>
      <c r="D393" t="s">
        <v>118</v>
      </c>
      <c r="E393" t="s">
        <v>5</v>
      </c>
      <c r="F393">
        <v>201503</v>
      </c>
      <c r="G393" s="1">
        <v>0</v>
      </c>
      <c r="H393" s="1">
        <v>0</v>
      </c>
      <c r="I393" s="1">
        <v>0</v>
      </c>
      <c r="J393" s="1">
        <v>0</v>
      </c>
      <c r="K393" s="8">
        <v>0</v>
      </c>
      <c r="L393" s="8">
        <v>0</v>
      </c>
      <c r="M393" s="8">
        <v>0</v>
      </c>
      <c r="N393" s="8">
        <v>0</v>
      </c>
      <c r="O393" s="1">
        <v>0</v>
      </c>
      <c r="P393" s="1">
        <v>0</v>
      </c>
      <c r="Q393" s="1">
        <v>0</v>
      </c>
      <c r="R393" s="1">
        <v>0</v>
      </c>
      <c r="S393" s="29">
        <v>0</v>
      </c>
      <c r="T393" s="8">
        <f t="shared" si="30"/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f t="shared" si="31"/>
        <v>0</v>
      </c>
      <c r="AD393" s="1">
        <f t="shared" si="32"/>
        <v>0</v>
      </c>
      <c r="AE393" s="1">
        <f t="shared" si="33"/>
        <v>0</v>
      </c>
      <c r="AF393" s="1">
        <f t="shared" si="34"/>
        <v>0</v>
      </c>
    </row>
    <row r="394" spans="1:32" x14ac:dyDescent="0.2">
      <c r="A394" t="s">
        <v>167</v>
      </c>
      <c r="B394" t="s">
        <v>72</v>
      </c>
      <c r="C394" t="s">
        <v>120</v>
      </c>
      <c r="D394" t="s">
        <v>118</v>
      </c>
      <c r="E394" t="s">
        <v>5</v>
      </c>
      <c r="F394">
        <v>201506</v>
      </c>
      <c r="G394" s="1">
        <v>0</v>
      </c>
      <c r="H394" s="1">
        <v>0</v>
      </c>
      <c r="I394" s="1">
        <v>0</v>
      </c>
      <c r="J394" s="1">
        <v>0</v>
      </c>
      <c r="K394" s="8">
        <v>0</v>
      </c>
      <c r="L394" s="8">
        <v>0</v>
      </c>
      <c r="M394" s="8">
        <v>0</v>
      </c>
      <c r="N394" s="8">
        <v>0</v>
      </c>
      <c r="O394" s="1">
        <v>0</v>
      </c>
      <c r="P394" s="1">
        <v>0</v>
      </c>
      <c r="Q394" s="1">
        <v>0</v>
      </c>
      <c r="R394" s="1">
        <v>0</v>
      </c>
      <c r="S394" s="29">
        <v>0</v>
      </c>
      <c r="T394" s="8">
        <f t="shared" si="30"/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f t="shared" si="31"/>
        <v>0</v>
      </c>
      <c r="AD394" s="1">
        <f t="shared" si="32"/>
        <v>0</v>
      </c>
      <c r="AE394" s="1">
        <f t="shared" si="33"/>
        <v>0</v>
      </c>
      <c r="AF394" s="1">
        <f t="shared" si="34"/>
        <v>0</v>
      </c>
    </row>
    <row r="395" spans="1:32" x14ac:dyDescent="0.2">
      <c r="A395" t="s">
        <v>167</v>
      </c>
      <c r="B395" t="s">
        <v>72</v>
      </c>
      <c r="C395" t="s">
        <v>120</v>
      </c>
      <c r="D395" t="s">
        <v>118</v>
      </c>
      <c r="E395" t="s">
        <v>5</v>
      </c>
      <c r="F395">
        <v>201509</v>
      </c>
      <c r="G395" s="1">
        <v>0</v>
      </c>
      <c r="H395" s="1">
        <v>0</v>
      </c>
      <c r="I395" s="1">
        <v>0</v>
      </c>
      <c r="J395" s="1">
        <v>0</v>
      </c>
      <c r="K395" s="8">
        <v>0</v>
      </c>
      <c r="L395" s="8">
        <v>0</v>
      </c>
      <c r="M395" s="8">
        <v>0</v>
      </c>
      <c r="N395" s="8">
        <v>0</v>
      </c>
      <c r="O395" s="1">
        <v>0</v>
      </c>
      <c r="P395" s="1">
        <v>0</v>
      </c>
      <c r="Q395" s="1">
        <v>0</v>
      </c>
      <c r="R395" s="1">
        <v>0</v>
      </c>
      <c r="S395" s="29">
        <v>0</v>
      </c>
      <c r="T395" s="8">
        <f t="shared" si="30"/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f t="shared" si="31"/>
        <v>0</v>
      </c>
      <c r="AD395" s="1">
        <f t="shared" si="32"/>
        <v>0</v>
      </c>
      <c r="AE395" s="1">
        <f t="shared" si="33"/>
        <v>0</v>
      </c>
      <c r="AF395" s="1">
        <f t="shared" si="34"/>
        <v>0</v>
      </c>
    </row>
    <row r="396" spans="1:32" x14ac:dyDescent="0.2">
      <c r="A396" t="s">
        <v>167</v>
      </c>
      <c r="B396" t="s">
        <v>72</v>
      </c>
      <c r="C396" t="s">
        <v>120</v>
      </c>
      <c r="D396" t="s">
        <v>118</v>
      </c>
      <c r="E396" t="s">
        <v>5</v>
      </c>
      <c r="F396">
        <v>201512</v>
      </c>
      <c r="G396" s="1">
        <v>0</v>
      </c>
      <c r="H396" s="1">
        <v>0</v>
      </c>
      <c r="I396" s="1">
        <v>0</v>
      </c>
      <c r="J396" s="1">
        <v>0</v>
      </c>
      <c r="K396" s="8">
        <v>0</v>
      </c>
      <c r="L396" s="8">
        <v>0</v>
      </c>
      <c r="M396" s="8">
        <v>0</v>
      </c>
      <c r="N396" s="8">
        <v>0</v>
      </c>
      <c r="O396" s="1">
        <v>0</v>
      </c>
      <c r="P396" s="1">
        <v>0</v>
      </c>
      <c r="Q396" s="1">
        <v>0</v>
      </c>
      <c r="R396" s="1">
        <v>0</v>
      </c>
      <c r="S396" s="29">
        <v>0</v>
      </c>
      <c r="T396" s="8">
        <f t="shared" si="30"/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f t="shared" si="31"/>
        <v>0</v>
      </c>
      <c r="AD396" s="1">
        <f t="shared" si="32"/>
        <v>0</v>
      </c>
      <c r="AE396" s="1">
        <f t="shared" si="33"/>
        <v>0</v>
      </c>
      <c r="AF396" s="1">
        <f t="shared" si="34"/>
        <v>0</v>
      </c>
    </row>
    <row r="397" spans="1:32" x14ac:dyDescent="0.2">
      <c r="A397" t="s">
        <v>167</v>
      </c>
      <c r="B397" t="s">
        <v>72</v>
      </c>
      <c r="C397" t="s">
        <v>120</v>
      </c>
      <c r="D397" t="s">
        <v>118</v>
      </c>
      <c r="E397" t="s">
        <v>5</v>
      </c>
      <c r="F397">
        <v>201603</v>
      </c>
      <c r="G397" s="1">
        <v>0</v>
      </c>
      <c r="H397" s="1">
        <v>0</v>
      </c>
      <c r="I397" s="1">
        <v>0</v>
      </c>
      <c r="J397" s="1">
        <v>0</v>
      </c>
      <c r="K397" s="8">
        <v>0</v>
      </c>
      <c r="L397" s="8">
        <v>0</v>
      </c>
      <c r="M397" s="8">
        <v>0</v>
      </c>
      <c r="N397" s="8">
        <v>0</v>
      </c>
      <c r="O397" s="1">
        <v>0</v>
      </c>
      <c r="P397" s="1">
        <v>0</v>
      </c>
      <c r="Q397" s="1">
        <v>0</v>
      </c>
      <c r="R397" s="1">
        <v>0</v>
      </c>
      <c r="S397" s="29">
        <v>0</v>
      </c>
      <c r="T397" s="8">
        <f t="shared" si="30"/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f t="shared" si="31"/>
        <v>0</v>
      </c>
      <c r="AD397" s="1">
        <f t="shared" si="32"/>
        <v>0</v>
      </c>
      <c r="AE397" s="1">
        <f t="shared" si="33"/>
        <v>0</v>
      </c>
      <c r="AF397" s="1">
        <f t="shared" si="34"/>
        <v>0</v>
      </c>
    </row>
    <row r="398" spans="1:32" x14ac:dyDescent="0.2">
      <c r="A398" t="s">
        <v>167</v>
      </c>
      <c r="B398" t="s">
        <v>72</v>
      </c>
      <c r="C398" t="s">
        <v>120</v>
      </c>
      <c r="D398" t="s">
        <v>118</v>
      </c>
      <c r="E398" t="s">
        <v>5</v>
      </c>
      <c r="F398">
        <v>201606</v>
      </c>
      <c r="G398" s="1">
        <v>0</v>
      </c>
      <c r="H398" s="1">
        <v>0</v>
      </c>
      <c r="I398" s="1">
        <v>0</v>
      </c>
      <c r="J398" s="1">
        <v>0</v>
      </c>
      <c r="K398" s="8">
        <v>0</v>
      </c>
      <c r="L398" s="8">
        <v>0</v>
      </c>
      <c r="M398" s="8">
        <v>0</v>
      </c>
      <c r="N398" s="8">
        <v>0</v>
      </c>
      <c r="O398" s="1">
        <v>0</v>
      </c>
      <c r="P398" s="1">
        <v>0</v>
      </c>
      <c r="Q398" s="1">
        <v>0</v>
      </c>
      <c r="R398" s="1">
        <v>0</v>
      </c>
      <c r="S398" s="29">
        <v>0</v>
      </c>
      <c r="T398" s="8">
        <f t="shared" si="30"/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f t="shared" si="31"/>
        <v>0</v>
      </c>
      <c r="AD398" s="1">
        <f t="shared" si="32"/>
        <v>0</v>
      </c>
      <c r="AE398" s="1">
        <f t="shared" si="33"/>
        <v>0</v>
      </c>
      <c r="AF398" s="1">
        <f t="shared" si="34"/>
        <v>0</v>
      </c>
    </row>
    <row r="399" spans="1:32" x14ac:dyDescent="0.2">
      <c r="A399" t="s">
        <v>167</v>
      </c>
      <c r="B399" t="s">
        <v>72</v>
      </c>
      <c r="C399" t="s">
        <v>120</v>
      </c>
      <c r="D399" t="s">
        <v>118</v>
      </c>
      <c r="E399" t="s">
        <v>5</v>
      </c>
      <c r="F399">
        <v>201609</v>
      </c>
      <c r="G399" s="1">
        <v>0</v>
      </c>
      <c r="H399" s="1">
        <v>0</v>
      </c>
      <c r="I399" s="1">
        <v>0</v>
      </c>
      <c r="J399" s="1">
        <v>0</v>
      </c>
      <c r="K399" s="8">
        <v>0</v>
      </c>
      <c r="L399" s="8">
        <v>0</v>
      </c>
      <c r="M399" s="8">
        <v>0</v>
      </c>
      <c r="N399" s="8">
        <v>0</v>
      </c>
      <c r="O399" s="1">
        <v>0</v>
      </c>
      <c r="P399" s="1">
        <v>0</v>
      </c>
      <c r="Q399" s="1">
        <v>0</v>
      </c>
      <c r="R399" s="1">
        <v>0</v>
      </c>
      <c r="S399" s="29">
        <v>0</v>
      </c>
      <c r="T399" s="8">
        <f t="shared" si="30"/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f t="shared" si="31"/>
        <v>0</v>
      </c>
      <c r="AD399" s="1">
        <f t="shared" si="32"/>
        <v>0</v>
      </c>
      <c r="AE399" s="1">
        <f t="shared" si="33"/>
        <v>0</v>
      </c>
      <c r="AF399" s="1">
        <f t="shared" si="34"/>
        <v>0</v>
      </c>
    </row>
    <row r="400" spans="1:32" x14ac:dyDescent="0.2">
      <c r="A400" t="s">
        <v>167</v>
      </c>
      <c r="B400" t="s">
        <v>72</v>
      </c>
      <c r="C400" t="s">
        <v>120</v>
      </c>
      <c r="D400" t="s">
        <v>118</v>
      </c>
      <c r="E400" t="s">
        <v>5</v>
      </c>
      <c r="F400">
        <v>201612</v>
      </c>
      <c r="G400" s="1">
        <v>0</v>
      </c>
      <c r="H400" s="1">
        <v>0</v>
      </c>
      <c r="I400" s="1">
        <v>0</v>
      </c>
      <c r="J400" s="1">
        <v>0</v>
      </c>
      <c r="K400" s="8">
        <v>0</v>
      </c>
      <c r="L400" s="8">
        <v>0</v>
      </c>
      <c r="M400" s="8">
        <v>0</v>
      </c>
      <c r="N400" s="8">
        <v>0</v>
      </c>
      <c r="O400" s="1">
        <v>0</v>
      </c>
      <c r="P400" s="1">
        <v>0</v>
      </c>
      <c r="Q400" s="1">
        <v>0</v>
      </c>
      <c r="R400" s="1">
        <v>0</v>
      </c>
      <c r="S400" s="29">
        <v>0</v>
      </c>
      <c r="T400" s="8">
        <f t="shared" si="30"/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f t="shared" si="31"/>
        <v>0</v>
      </c>
      <c r="AD400" s="1">
        <f t="shared" si="32"/>
        <v>0</v>
      </c>
      <c r="AE400" s="1">
        <f t="shared" si="33"/>
        <v>0</v>
      </c>
      <c r="AF400" s="1">
        <f t="shared" si="34"/>
        <v>0</v>
      </c>
    </row>
    <row r="401" spans="1:32" x14ac:dyDescent="0.2">
      <c r="A401" t="s">
        <v>167</v>
      </c>
      <c r="B401" t="s">
        <v>72</v>
      </c>
      <c r="C401" t="s">
        <v>120</v>
      </c>
      <c r="D401" t="s">
        <v>118</v>
      </c>
      <c r="E401" t="s">
        <v>5</v>
      </c>
      <c r="F401">
        <v>201703</v>
      </c>
      <c r="G401" s="1">
        <v>0</v>
      </c>
      <c r="H401" s="1">
        <v>0</v>
      </c>
      <c r="I401" s="1">
        <v>0</v>
      </c>
      <c r="J401" s="1">
        <v>0</v>
      </c>
      <c r="K401" s="8">
        <v>0</v>
      </c>
      <c r="L401" s="8">
        <v>0</v>
      </c>
      <c r="M401" s="8">
        <v>0</v>
      </c>
      <c r="N401" s="8">
        <v>0</v>
      </c>
      <c r="O401" s="1">
        <v>0</v>
      </c>
      <c r="P401" s="1">
        <v>0</v>
      </c>
      <c r="Q401" s="1">
        <v>0</v>
      </c>
      <c r="R401" s="1">
        <v>0</v>
      </c>
      <c r="S401" s="29">
        <v>0</v>
      </c>
      <c r="T401" s="8">
        <f t="shared" si="30"/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f t="shared" si="31"/>
        <v>0</v>
      </c>
      <c r="AD401" s="1">
        <f t="shared" si="32"/>
        <v>0</v>
      </c>
      <c r="AE401" s="1">
        <f t="shared" si="33"/>
        <v>0</v>
      </c>
      <c r="AF401" s="1">
        <f t="shared" si="34"/>
        <v>0</v>
      </c>
    </row>
    <row r="402" spans="1:32" x14ac:dyDescent="0.2">
      <c r="A402" t="s">
        <v>167</v>
      </c>
      <c r="B402" t="s">
        <v>72</v>
      </c>
      <c r="C402" t="s">
        <v>120</v>
      </c>
      <c r="D402" t="s">
        <v>118</v>
      </c>
      <c r="E402" t="s">
        <v>5</v>
      </c>
      <c r="F402">
        <v>201706</v>
      </c>
      <c r="G402" s="1">
        <v>0</v>
      </c>
      <c r="H402" s="1">
        <v>0</v>
      </c>
      <c r="I402" s="1">
        <v>0</v>
      </c>
      <c r="J402" s="1">
        <v>0</v>
      </c>
      <c r="K402" s="8">
        <v>0</v>
      </c>
      <c r="L402" s="8">
        <v>0</v>
      </c>
      <c r="M402" s="8">
        <v>0</v>
      </c>
      <c r="N402" s="8">
        <v>0</v>
      </c>
      <c r="O402" s="1">
        <v>0</v>
      </c>
      <c r="P402" s="1">
        <v>0</v>
      </c>
      <c r="Q402" s="1">
        <v>0</v>
      </c>
      <c r="R402" s="1">
        <v>0</v>
      </c>
      <c r="S402" s="29">
        <v>0</v>
      </c>
      <c r="T402" s="8">
        <f t="shared" si="30"/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f t="shared" si="31"/>
        <v>0</v>
      </c>
      <c r="AD402" s="1">
        <f t="shared" si="32"/>
        <v>0</v>
      </c>
      <c r="AE402" s="1">
        <f t="shared" si="33"/>
        <v>0</v>
      </c>
      <c r="AF402" s="1">
        <f t="shared" si="34"/>
        <v>0</v>
      </c>
    </row>
    <row r="403" spans="1:32" x14ac:dyDescent="0.2">
      <c r="A403" t="s">
        <v>167</v>
      </c>
      <c r="B403" t="s">
        <v>72</v>
      </c>
      <c r="C403" t="s">
        <v>120</v>
      </c>
      <c r="D403" t="s">
        <v>118</v>
      </c>
      <c r="E403" t="s">
        <v>5</v>
      </c>
      <c r="F403">
        <v>201709</v>
      </c>
      <c r="G403" s="1">
        <v>0</v>
      </c>
      <c r="H403" s="1">
        <v>0</v>
      </c>
      <c r="I403" s="1">
        <v>0</v>
      </c>
      <c r="J403" s="1">
        <v>0</v>
      </c>
      <c r="K403" s="8">
        <v>0</v>
      </c>
      <c r="L403" s="8">
        <v>0</v>
      </c>
      <c r="M403" s="8">
        <v>0</v>
      </c>
      <c r="N403" s="8">
        <v>0</v>
      </c>
      <c r="O403" s="1">
        <v>0</v>
      </c>
      <c r="P403" s="1">
        <v>0</v>
      </c>
      <c r="Q403" s="1">
        <v>0</v>
      </c>
      <c r="R403" s="1">
        <v>0</v>
      </c>
      <c r="S403" s="29">
        <v>0</v>
      </c>
      <c r="T403" s="8">
        <f t="shared" si="30"/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f t="shared" si="31"/>
        <v>0</v>
      </c>
      <c r="AD403" s="1">
        <f t="shared" si="32"/>
        <v>0</v>
      </c>
      <c r="AE403" s="1">
        <f t="shared" si="33"/>
        <v>0</v>
      </c>
      <c r="AF403" s="1">
        <f t="shared" si="34"/>
        <v>0</v>
      </c>
    </row>
    <row r="404" spans="1:32" x14ac:dyDescent="0.2">
      <c r="A404" t="s">
        <v>167</v>
      </c>
      <c r="B404" t="s">
        <v>72</v>
      </c>
      <c r="C404" t="s">
        <v>120</v>
      </c>
      <c r="D404" t="s">
        <v>118</v>
      </c>
      <c r="E404" t="s">
        <v>5</v>
      </c>
      <c r="F404">
        <v>201712</v>
      </c>
      <c r="G404" s="1">
        <v>0</v>
      </c>
      <c r="H404" s="1">
        <v>0</v>
      </c>
      <c r="I404" s="1">
        <v>0</v>
      </c>
      <c r="J404" s="1">
        <v>0</v>
      </c>
      <c r="K404" s="8">
        <v>0</v>
      </c>
      <c r="L404" s="8">
        <v>0</v>
      </c>
      <c r="M404" s="8">
        <v>0</v>
      </c>
      <c r="N404" s="8">
        <v>0</v>
      </c>
      <c r="O404" s="1">
        <v>0</v>
      </c>
      <c r="P404" s="1">
        <v>0</v>
      </c>
      <c r="Q404" s="1">
        <v>0</v>
      </c>
      <c r="R404" s="1">
        <v>0</v>
      </c>
      <c r="S404" s="29">
        <v>0</v>
      </c>
      <c r="T404" s="8">
        <f t="shared" si="30"/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f t="shared" si="31"/>
        <v>0</v>
      </c>
      <c r="AD404" s="1">
        <f t="shared" si="32"/>
        <v>0</v>
      </c>
      <c r="AE404" s="1">
        <f t="shared" si="33"/>
        <v>0</v>
      </c>
      <c r="AF404" s="1">
        <f t="shared" si="34"/>
        <v>0</v>
      </c>
    </row>
    <row r="405" spans="1:32" x14ac:dyDescent="0.2">
      <c r="A405" t="s">
        <v>167</v>
      </c>
      <c r="B405" t="s">
        <v>72</v>
      </c>
      <c r="C405" t="s">
        <v>120</v>
      </c>
      <c r="D405" t="s">
        <v>118</v>
      </c>
      <c r="E405" t="s">
        <v>5</v>
      </c>
      <c r="F405">
        <v>201803</v>
      </c>
      <c r="G405" s="1">
        <v>0</v>
      </c>
      <c r="H405" s="1">
        <v>0</v>
      </c>
      <c r="I405" s="1">
        <v>0</v>
      </c>
      <c r="J405" s="1">
        <v>0</v>
      </c>
      <c r="K405" s="8">
        <v>0</v>
      </c>
      <c r="L405" s="8">
        <v>0</v>
      </c>
      <c r="M405" s="8">
        <v>0</v>
      </c>
      <c r="N405" s="8">
        <v>0</v>
      </c>
      <c r="O405" s="1">
        <v>0</v>
      </c>
      <c r="P405" s="1">
        <v>0</v>
      </c>
      <c r="Q405" s="1">
        <v>0</v>
      </c>
      <c r="R405" s="1">
        <v>0</v>
      </c>
      <c r="S405" s="29">
        <v>0</v>
      </c>
      <c r="T405" s="8">
        <f t="shared" si="30"/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f t="shared" si="31"/>
        <v>0</v>
      </c>
      <c r="AD405" s="1">
        <f t="shared" si="32"/>
        <v>0</v>
      </c>
      <c r="AE405" s="1">
        <f t="shared" si="33"/>
        <v>0</v>
      </c>
      <c r="AF405" s="1">
        <f t="shared" si="34"/>
        <v>0</v>
      </c>
    </row>
    <row r="406" spans="1:32" x14ac:dyDescent="0.2">
      <c r="A406" t="s">
        <v>167</v>
      </c>
      <c r="B406" t="s">
        <v>72</v>
      </c>
      <c r="C406" t="s">
        <v>120</v>
      </c>
      <c r="D406" t="s">
        <v>118</v>
      </c>
      <c r="E406" t="s">
        <v>5</v>
      </c>
      <c r="F406">
        <v>201806</v>
      </c>
      <c r="G406" s="1">
        <v>0</v>
      </c>
      <c r="H406" s="1">
        <v>0</v>
      </c>
      <c r="I406" s="1">
        <v>0</v>
      </c>
      <c r="J406" s="1">
        <v>0</v>
      </c>
      <c r="K406" s="8">
        <v>0</v>
      </c>
      <c r="L406" s="8">
        <v>0</v>
      </c>
      <c r="M406" s="8">
        <v>0</v>
      </c>
      <c r="N406" s="8">
        <v>0</v>
      </c>
      <c r="O406" s="1">
        <v>0</v>
      </c>
      <c r="P406" s="1">
        <v>0</v>
      </c>
      <c r="Q406" s="1">
        <v>0</v>
      </c>
      <c r="R406" s="1">
        <v>0</v>
      </c>
      <c r="S406" s="29">
        <v>0</v>
      </c>
      <c r="T406" s="8">
        <f t="shared" si="30"/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f t="shared" si="31"/>
        <v>0</v>
      </c>
      <c r="AD406" s="1">
        <f t="shared" si="32"/>
        <v>0</v>
      </c>
      <c r="AE406" s="1">
        <f t="shared" si="33"/>
        <v>0</v>
      </c>
      <c r="AF406" s="1">
        <f t="shared" si="34"/>
        <v>0</v>
      </c>
    </row>
    <row r="407" spans="1:32" x14ac:dyDescent="0.2">
      <c r="A407" t="s">
        <v>167</v>
      </c>
      <c r="B407" t="s">
        <v>72</v>
      </c>
      <c r="C407" t="s">
        <v>120</v>
      </c>
      <c r="D407" t="s">
        <v>118</v>
      </c>
      <c r="E407" t="s">
        <v>5</v>
      </c>
      <c r="F407">
        <v>201809</v>
      </c>
      <c r="G407" s="1">
        <v>0</v>
      </c>
      <c r="H407" s="1">
        <v>0</v>
      </c>
      <c r="I407" s="1">
        <v>0</v>
      </c>
      <c r="J407" s="1">
        <v>0</v>
      </c>
      <c r="K407" s="8">
        <v>0</v>
      </c>
      <c r="L407" s="8">
        <v>0</v>
      </c>
      <c r="M407" s="8">
        <v>0</v>
      </c>
      <c r="N407" s="8">
        <v>0</v>
      </c>
      <c r="O407" s="1">
        <v>0</v>
      </c>
      <c r="P407" s="1">
        <v>0</v>
      </c>
      <c r="Q407" s="1">
        <v>0</v>
      </c>
      <c r="R407" s="1">
        <v>0</v>
      </c>
      <c r="S407" s="29">
        <v>0</v>
      </c>
      <c r="T407" s="8">
        <f t="shared" si="30"/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f t="shared" si="31"/>
        <v>0</v>
      </c>
      <c r="AD407" s="1">
        <f t="shared" si="32"/>
        <v>0</v>
      </c>
      <c r="AE407" s="1">
        <f t="shared" si="33"/>
        <v>0</v>
      </c>
      <c r="AF407" s="1">
        <f t="shared" si="34"/>
        <v>0</v>
      </c>
    </row>
    <row r="408" spans="1:32" x14ac:dyDescent="0.2">
      <c r="A408" t="s">
        <v>167</v>
      </c>
      <c r="B408" t="s">
        <v>72</v>
      </c>
      <c r="C408" t="s">
        <v>120</v>
      </c>
      <c r="D408" t="s">
        <v>118</v>
      </c>
      <c r="E408" t="s">
        <v>5</v>
      </c>
      <c r="F408">
        <v>201812</v>
      </c>
      <c r="G408" s="1">
        <v>0</v>
      </c>
      <c r="H408" s="1">
        <v>0</v>
      </c>
      <c r="I408" s="1">
        <v>0</v>
      </c>
      <c r="J408" s="1">
        <v>0</v>
      </c>
      <c r="K408" s="8">
        <v>0</v>
      </c>
      <c r="L408" s="8">
        <v>0</v>
      </c>
      <c r="M408" s="8">
        <v>0</v>
      </c>
      <c r="N408" s="8">
        <v>0</v>
      </c>
      <c r="O408" s="1">
        <v>0</v>
      </c>
      <c r="P408" s="1">
        <v>0</v>
      </c>
      <c r="Q408" s="1">
        <v>0</v>
      </c>
      <c r="R408" s="1">
        <v>0</v>
      </c>
      <c r="S408" s="29">
        <v>0</v>
      </c>
      <c r="T408" s="8">
        <f t="shared" si="30"/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f t="shared" si="31"/>
        <v>0</v>
      </c>
      <c r="AD408" s="1">
        <f t="shared" si="32"/>
        <v>0</v>
      </c>
      <c r="AE408" s="1">
        <f t="shared" si="33"/>
        <v>0</v>
      </c>
      <c r="AF408" s="1">
        <f t="shared" si="34"/>
        <v>0</v>
      </c>
    </row>
    <row r="409" spans="1:32" x14ac:dyDescent="0.2">
      <c r="A409" t="s">
        <v>167</v>
      </c>
      <c r="B409" t="s">
        <v>72</v>
      </c>
      <c r="C409" t="s">
        <v>120</v>
      </c>
      <c r="D409" t="s">
        <v>118</v>
      </c>
      <c r="E409" t="s">
        <v>5</v>
      </c>
      <c r="F409">
        <v>201903</v>
      </c>
      <c r="G409" s="1">
        <v>0</v>
      </c>
      <c r="H409" s="1">
        <v>0</v>
      </c>
      <c r="I409" s="1">
        <v>0</v>
      </c>
      <c r="J409" s="1">
        <v>0</v>
      </c>
      <c r="K409" s="8">
        <v>0</v>
      </c>
      <c r="L409" s="8">
        <v>0</v>
      </c>
      <c r="M409" s="8">
        <v>0</v>
      </c>
      <c r="N409" s="8">
        <v>0</v>
      </c>
      <c r="O409" s="1">
        <v>0</v>
      </c>
      <c r="P409" s="1">
        <v>0</v>
      </c>
      <c r="Q409" s="1">
        <v>0</v>
      </c>
      <c r="R409" s="1">
        <v>0</v>
      </c>
      <c r="S409" s="29">
        <v>0</v>
      </c>
      <c r="T409" s="8">
        <f t="shared" si="30"/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f t="shared" si="31"/>
        <v>0</v>
      </c>
      <c r="AD409" s="1">
        <f t="shared" si="32"/>
        <v>0</v>
      </c>
      <c r="AE409" s="1">
        <f t="shared" si="33"/>
        <v>0</v>
      </c>
      <c r="AF409" s="1">
        <f t="shared" si="34"/>
        <v>0</v>
      </c>
    </row>
    <row r="410" spans="1:32" x14ac:dyDescent="0.2">
      <c r="A410" t="s">
        <v>167</v>
      </c>
      <c r="B410" t="s">
        <v>72</v>
      </c>
      <c r="C410" t="s">
        <v>120</v>
      </c>
      <c r="D410" t="s">
        <v>118</v>
      </c>
      <c r="E410" t="s">
        <v>5</v>
      </c>
      <c r="F410">
        <v>201906</v>
      </c>
      <c r="G410" s="1">
        <v>0</v>
      </c>
      <c r="H410" s="1">
        <v>0</v>
      </c>
      <c r="I410" s="1">
        <v>0</v>
      </c>
      <c r="J410" s="1">
        <v>0</v>
      </c>
      <c r="K410" s="8">
        <v>0</v>
      </c>
      <c r="L410" s="8">
        <v>0</v>
      </c>
      <c r="M410" s="8">
        <v>0</v>
      </c>
      <c r="N410" s="8">
        <v>0</v>
      </c>
      <c r="O410" s="1">
        <v>0</v>
      </c>
      <c r="P410" s="1">
        <v>0</v>
      </c>
      <c r="Q410" s="1">
        <v>0</v>
      </c>
      <c r="R410" s="1">
        <v>0</v>
      </c>
      <c r="S410" s="29">
        <v>0</v>
      </c>
      <c r="T410" s="8">
        <f t="shared" si="30"/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f t="shared" si="31"/>
        <v>0</v>
      </c>
      <c r="AD410" s="1">
        <f t="shared" si="32"/>
        <v>0</v>
      </c>
      <c r="AE410" s="1">
        <f t="shared" si="33"/>
        <v>0</v>
      </c>
      <c r="AF410" s="1">
        <f t="shared" si="34"/>
        <v>0</v>
      </c>
    </row>
    <row r="411" spans="1:32" x14ac:dyDescent="0.2">
      <c r="A411" t="s">
        <v>167</v>
      </c>
      <c r="B411" t="s">
        <v>72</v>
      </c>
      <c r="C411" t="s">
        <v>120</v>
      </c>
      <c r="D411" t="s">
        <v>118</v>
      </c>
      <c r="E411" t="s">
        <v>5</v>
      </c>
      <c r="F411">
        <v>201909</v>
      </c>
      <c r="G411" s="1">
        <v>0</v>
      </c>
      <c r="H411" s="1">
        <v>0</v>
      </c>
      <c r="I411" s="1">
        <v>0</v>
      </c>
      <c r="J411" s="1">
        <v>0</v>
      </c>
      <c r="K411" s="8">
        <v>0</v>
      </c>
      <c r="L411" s="8">
        <v>0</v>
      </c>
      <c r="M411" s="8">
        <v>0</v>
      </c>
      <c r="N411" s="8">
        <v>3.2258064516129031E-2</v>
      </c>
      <c r="O411" s="1">
        <v>0</v>
      </c>
      <c r="P411" s="1">
        <v>0</v>
      </c>
      <c r="Q411" s="1">
        <v>0</v>
      </c>
      <c r="R411" s="1">
        <v>0</v>
      </c>
      <c r="S411" s="29">
        <v>0</v>
      </c>
      <c r="T411" s="8">
        <f t="shared" si="30"/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f t="shared" si="31"/>
        <v>0</v>
      </c>
      <c r="AD411" s="1">
        <f t="shared" si="32"/>
        <v>0</v>
      </c>
      <c r="AE411" s="1">
        <f t="shared" si="33"/>
        <v>0</v>
      </c>
      <c r="AF411" s="1">
        <f t="shared" si="34"/>
        <v>0</v>
      </c>
    </row>
    <row r="412" spans="1:32" x14ac:dyDescent="0.2">
      <c r="A412" t="s">
        <v>167</v>
      </c>
      <c r="B412" t="s">
        <v>72</v>
      </c>
      <c r="C412" t="s">
        <v>120</v>
      </c>
      <c r="D412" t="s">
        <v>118</v>
      </c>
      <c r="E412" t="s">
        <v>5</v>
      </c>
      <c r="F412">
        <v>201912</v>
      </c>
      <c r="G412" s="1">
        <v>0</v>
      </c>
      <c r="H412" s="1">
        <v>0</v>
      </c>
      <c r="I412" s="1">
        <v>0</v>
      </c>
      <c r="J412" s="1">
        <v>0</v>
      </c>
      <c r="K412" s="8">
        <v>0</v>
      </c>
      <c r="L412" s="8">
        <v>0</v>
      </c>
      <c r="M412" s="8">
        <v>0</v>
      </c>
      <c r="N412" s="8">
        <v>0</v>
      </c>
      <c r="O412" s="1">
        <v>0</v>
      </c>
      <c r="P412" s="1">
        <v>0</v>
      </c>
      <c r="Q412" s="1">
        <v>0</v>
      </c>
      <c r="R412" s="1">
        <v>0</v>
      </c>
      <c r="S412" s="29">
        <v>0</v>
      </c>
      <c r="T412" s="8">
        <f t="shared" si="30"/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f t="shared" si="31"/>
        <v>0</v>
      </c>
      <c r="AD412" s="1">
        <f t="shared" si="32"/>
        <v>0</v>
      </c>
      <c r="AE412" s="1">
        <f t="shared" si="33"/>
        <v>0</v>
      </c>
      <c r="AF412" s="1">
        <f t="shared" si="34"/>
        <v>0</v>
      </c>
    </row>
    <row r="413" spans="1:32" x14ac:dyDescent="0.2">
      <c r="A413" t="s">
        <v>167</v>
      </c>
      <c r="B413" t="s">
        <v>72</v>
      </c>
      <c r="C413" t="s">
        <v>120</v>
      </c>
      <c r="D413" t="s">
        <v>118</v>
      </c>
      <c r="E413" t="s">
        <v>5</v>
      </c>
      <c r="F413">
        <v>202003</v>
      </c>
      <c r="G413" s="1">
        <v>0</v>
      </c>
      <c r="H413" s="1">
        <v>0</v>
      </c>
      <c r="I413" s="1">
        <v>0</v>
      </c>
      <c r="J413" s="1">
        <v>0</v>
      </c>
      <c r="K413" s="8">
        <v>0</v>
      </c>
      <c r="L413" s="8">
        <v>0</v>
      </c>
      <c r="M413" s="8">
        <v>0</v>
      </c>
      <c r="N413" s="8">
        <v>0</v>
      </c>
      <c r="O413" s="1">
        <v>0</v>
      </c>
      <c r="P413" s="1">
        <v>0</v>
      </c>
      <c r="Q413" s="1">
        <v>0</v>
      </c>
      <c r="R413" s="1">
        <v>0</v>
      </c>
      <c r="S413" s="29">
        <v>0</v>
      </c>
      <c r="T413" s="8">
        <f t="shared" si="30"/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f t="shared" si="31"/>
        <v>0</v>
      </c>
      <c r="AD413" s="1">
        <f t="shared" si="32"/>
        <v>0</v>
      </c>
      <c r="AE413" s="1">
        <f t="shared" si="33"/>
        <v>0</v>
      </c>
      <c r="AF413" s="1">
        <f t="shared" si="34"/>
        <v>0</v>
      </c>
    </row>
    <row r="414" spans="1:32" x14ac:dyDescent="0.2">
      <c r="A414" t="s">
        <v>167</v>
      </c>
      <c r="B414" t="s">
        <v>72</v>
      </c>
      <c r="C414" t="s">
        <v>120</v>
      </c>
      <c r="D414" t="s">
        <v>118</v>
      </c>
      <c r="E414" t="s">
        <v>5</v>
      </c>
      <c r="F414">
        <v>202006</v>
      </c>
      <c r="G414" s="1">
        <v>0</v>
      </c>
      <c r="H414" s="1">
        <v>0</v>
      </c>
      <c r="I414" s="1">
        <v>0</v>
      </c>
      <c r="J414" s="1">
        <v>0</v>
      </c>
      <c r="K414" s="8">
        <v>0</v>
      </c>
      <c r="L414" s="8">
        <v>0</v>
      </c>
      <c r="M414" s="8">
        <v>0</v>
      </c>
      <c r="N414" s="8">
        <v>3.3333333333333333E-2</v>
      </c>
      <c r="O414" s="1">
        <v>0</v>
      </c>
      <c r="P414" s="1">
        <v>0</v>
      </c>
      <c r="Q414" s="1">
        <v>0</v>
      </c>
      <c r="R414" s="1">
        <v>0</v>
      </c>
      <c r="S414" s="29">
        <v>0</v>
      </c>
      <c r="T414" s="8">
        <f t="shared" si="30"/>
        <v>0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f t="shared" si="31"/>
        <v>0</v>
      </c>
      <c r="AD414" s="1">
        <f t="shared" si="32"/>
        <v>0</v>
      </c>
      <c r="AE414" s="1">
        <f t="shared" si="33"/>
        <v>0</v>
      </c>
      <c r="AF414" s="1">
        <f t="shared" si="34"/>
        <v>0</v>
      </c>
    </row>
    <row r="415" spans="1:32" x14ac:dyDescent="0.2">
      <c r="A415" t="s">
        <v>167</v>
      </c>
      <c r="B415" t="s">
        <v>72</v>
      </c>
      <c r="C415" t="s">
        <v>120</v>
      </c>
      <c r="D415" t="s">
        <v>118</v>
      </c>
      <c r="E415" t="s">
        <v>5</v>
      </c>
      <c r="F415">
        <v>202009</v>
      </c>
      <c r="G415" s="1">
        <v>0</v>
      </c>
      <c r="H415" s="1">
        <v>0</v>
      </c>
      <c r="I415" s="1">
        <v>0</v>
      </c>
      <c r="J415" s="1">
        <v>0</v>
      </c>
      <c r="K415" s="8">
        <v>0</v>
      </c>
      <c r="L415" s="8">
        <v>0</v>
      </c>
      <c r="M415" s="8">
        <v>0</v>
      </c>
      <c r="N415" s="8">
        <v>10.226344086021506</v>
      </c>
      <c r="O415" s="1">
        <v>0</v>
      </c>
      <c r="P415" s="1">
        <v>0</v>
      </c>
      <c r="Q415" s="1">
        <v>0</v>
      </c>
      <c r="R415" s="1">
        <v>0</v>
      </c>
      <c r="S415" s="29">
        <v>0</v>
      </c>
      <c r="T415" s="8">
        <f t="shared" si="30"/>
        <v>0</v>
      </c>
      <c r="U415" s="1">
        <v>0</v>
      </c>
      <c r="V415" s="1">
        <v>0</v>
      </c>
      <c r="W415" s="1">
        <v>0</v>
      </c>
      <c r="X415" s="1">
        <v>0</v>
      </c>
      <c r="Y415" s="1">
        <v>0</v>
      </c>
      <c r="Z415" s="1">
        <v>0</v>
      </c>
      <c r="AA415" s="1">
        <v>0</v>
      </c>
      <c r="AB415" s="1">
        <v>0</v>
      </c>
      <c r="AC415" s="1">
        <f t="shared" si="31"/>
        <v>0</v>
      </c>
      <c r="AD415" s="1">
        <f t="shared" si="32"/>
        <v>0</v>
      </c>
      <c r="AE415" s="1">
        <f t="shared" si="33"/>
        <v>0</v>
      </c>
      <c r="AF415" s="1">
        <f t="shared" si="34"/>
        <v>0</v>
      </c>
    </row>
    <row r="416" spans="1:32" x14ac:dyDescent="0.2">
      <c r="A416" t="s">
        <v>167</v>
      </c>
      <c r="B416" t="s">
        <v>72</v>
      </c>
      <c r="C416" t="s">
        <v>120</v>
      </c>
      <c r="D416" t="s">
        <v>118</v>
      </c>
      <c r="E416" t="s">
        <v>5</v>
      </c>
      <c r="F416">
        <v>202012</v>
      </c>
      <c r="G416" s="1">
        <v>804000</v>
      </c>
      <c r="H416" s="1">
        <v>804000</v>
      </c>
      <c r="I416" s="1">
        <v>804000</v>
      </c>
      <c r="J416" s="1">
        <v>804000</v>
      </c>
      <c r="K416" s="8">
        <v>5</v>
      </c>
      <c r="L416" s="8">
        <v>5</v>
      </c>
      <c r="M416" s="8">
        <v>0</v>
      </c>
      <c r="N416" s="8">
        <v>32.193548387096776</v>
      </c>
      <c r="O416" s="1">
        <v>0</v>
      </c>
      <c r="P416" s="1">
        <v>0</v>
      </c>
      <c r="Q416" s="1">
        <v>0</v>
      </c>
      <c r="R416" s="1">
        <v>0</v>
      </c>
      <c r="S416" s="29">
        <v>0</v>
      </c>
      <c r="T416" s="8">
        <f t="shared" si="30"/>
        <v>0</v>
      </c>
      <c r="U416" s="1">
        <v>0</v>
      </c>
      <c r="V416" s="1">
        <v>0</v>
      </c>
      <c r="W416" s="1">
        <v>0</v>
      </c>
      <c r="X416" s="1">
        <v>0</v>
      </c>
      <c r="Y416" s="1">
        <v>0</v>
      </c>
      <c r="Z416" s="1">
        <v>0</v>
      </c>
      <c r="AA416" s="1">
        <v>0</v>
      </c>
      <c r="AB416" s="1">
        <v>0</v>
      </c>
      <c r="AC416" s="1">
        <f t="shared" si="31"/>
        <v>-804000</v>
      </c>
      <c r="AD416" s="1">
        <f t="shared" si="32"/>
        <v>-804000</v>
      </c>
      <c r="AE416" s="1">
        <f t="shared" si="33"/>
        <v>-804000</v>
      </c>
      <c r="AF416" s="1">
        <f t="shared" si="34"/>
        <v>-804000</v>
      </c>
    </row>
    <row r="417" spans="1:32" x14ac:dyDescent="0.2">
      <c r="A417" t="s">
        <v>167</v>
      </c>
      <c r="B417" t="s">
        <v>72</v>
      </c>
      <c r="C417" t="s">
        <v>120</v>
      </c>
      <c r="D417" t="s">
        <v>118</v>
      </c>
      <c r="E417" t="s">
        <v>5</v>
      </c>
      <c r="F417">
        <v>202103</v>
      </c>
      <c r="G417" s="1">
        <v>2646500</v>
      </c>
      <c r="H417" s="1">
        <v>2646500</v>
      </c>
      <c r="I417" s="1">
        <v>2646500</v>
      </c>
      <c r="J417" s="1">
        <v>2646500</v>
      </c>
      <c r="K417" s="8">
        <v>13</v>
      </c>
      <c r="L417" s="8">
        <v>13</v>
      </c>
      <c r="M417" s="8">
        <v>0</v>
      </c>
      <c r="N417" s="8">
        <v>64.090629800307212</v>
      </c>
      <c r="O417" s="1">
        <v>0</v>
      </c>
      <c r="P417" s="1">
        <v>0</v>
      </c>
      <c r="Q417" s="1">
        <v>0</v>
      </c>
      <c r="R417" s="1">
        <v>0</v>
      </c>
      <c r="S417" s="29">
        <v>0</v>
      </c>
      <c r="T417" s="8">
        <f t="shared" si="30"/>
        <v>0</v>
      </c>
      <c r="U417" s="1">
        <v>0</v>
      </c>
      <c r="V417" s="1">
        <v>0</v>
      </c>
      <c r="W417" s="1">
        <v>0</v>
      </c>
      <c r="X417" s="1">
        <v>0</v>
      </c>
      <c r="Y417" s="1">
        <v>0</v>
      </c>
      <c r="Z417" s="1">
        <v>0</v>
      </c>
      <c r="AA417" s="1">
        <v>0</v>
      </c>
      <c r="AB417" s="1">
        <v>0</v>
      </c>
      <c r="AC417" s="1">
        <f t="shared" si="31"/>
        <v>-2646500</v>
      </c>
      <c r="AD417" s="1">
        <f t="shared" si="32"/>
        <v>-2646500</v>
      </c>
      <c r="AE417" s="1">
        <f t="shared" si="33"/>
        <v>-2646500</v>
      </c>
      <c r="AF417" s="1">
        <f t="shared" si="34"/>
        <v>-2646500</v>
      </c>
    </row>
    <row r="418" spans="1:32" x14ac:dyDescent="0.2">
      <c r="A418" t="s">
        <v>167</v>
      </c>
      <c r="B418" t="s">
        <v>72</v>
      </c>
      <c r="C418" t="s">
        <v>120</v>
      </c>
      <c r="D418" t="s">
        <v>118</v>
      </c>
      <c r="E418" t="s">
        <v>5</v>
      </c>
      <c r="F418">
        <v>202106</v>
      </c>
      <c r="G418" s="1">
        <v>938000</v>
      </c>
      <c r="H418" s="1">
        <v>938000</v>
      </c>
      <c r="I418" s="1">
        <v>938000</v>
      </c>
      <c r="J418" s="1">
        <v>938000</v>
      </c>
      <c r="K418" s="8">
        <v>5</v>
      </c>
      <c r="L418" s="8">
        <v>5</v>
      </c>
      <c r="M418" s="8">
        <v>0</v>
      </c>
      <c r="N418" s="8">
        <v>94.834050179211474</v>
      </c>
      <c r="O418" s="1">
        <v>0</v>
      </c>
      <c r="P418" s="1">
        <v>0</v>
      </c>
      <c r="Q418" s="1">
        <v>0</v>
      </c>
      <c r="R418" s="1">
        <v>0</v>
      </c>
      <c r="S418" s="29">
        <v>0</v>
      </c>
      <c r="T418" s="8">
        <f t="shared" si="30"/>
        <v>0</v>
      </c>
      <c r="U418" s="1">
        <v>0</v>
      </c>
      <c r="V418" s="1">
        <v>0</v>
      </c>
      <c r="W418" s="1">
        <v>0</v>
      </c>
      <c r="X418" s="1">
        <v>0</v>
      </c>
      <c r="Y418" s="1">
        <v>0</v>
      </c>
      <c r="Z418" s="1">
        <v>0</v>
      </c>
      <c r="AA418" s="1">
        <v>0</v>
      </c>
      <c r="AB418" s="1">
        <v>0</v>
      </c>
      <c r="AC418" s="1">
        <f t="shared" si="31"/>
        <v>-938000</v>
      </c>
      <c r="AD418" s="1">
        <f t="shared" si="32"/>
        <v>-938000</v>
      </c>
      <c r="AE418" s="1">
        <f t="shared" si="33"/>
        <v>-938000</v>
      </c>
      <c r="AF418" s="1">
        <f t="shared" si="34"/>
        <v>-938000</v>
      </c>
    </row>
    <row r="419" spans="1:32" x14ac:dyDescent="0.2">
      <c r="A419" t="s">
        <v>167</v>
      </c>
      <c r="B419" t="s">
        <v>72</v>
      </c>
      <c r="C419" t="s">
        <v>120</v>
      </c>
      <c r="D419" t="s">
        <v>118</v>
      </c>
      <c r="E419" t="s">
        <v>5</v>
      </c>
      <c r="F419">
        <v>202109</v>
      </c>
      <c r="G419" s="1">
        <v>11671400</v>
      </c>
      <c r="H419" s="1">
        <v>11671400</v>
      </c>
      <c r="I419" s="1">
        <v>11671400</v>
      </c>
      <c r="J419" s="1">
        <v>11671400</v>
      </c>
      <c r="K419" s="8">
        <v>82</v>
      </c>
      <c r="L419" s="8">
        <v>82</v>
      </c>
      <c r="M419" s="8">
        <v>0</v>
      </c>
      <c r="N419" s="8">
        <v>189.70931899641576</v>
      </c>
      <c r="O419" s="1">
        <v>0</v>
      </c>
      <c r="P419" s="1">
        <v>0</v>
      </c>
      <c r="Q419" s="1">
        <v>0</v>
      </c>
      <c r="R419" s="1">
        <v>0</v>
      </c>
      <c r="S419" s="29">
        <v>0</v>
      </c>
      <c r="T419" s="8">
        <f t="shared" si="30"/>
        <v>0</v>
      </c>
      <c r="U419" s="1">
        <v>0</v>
      </c>
      <c r="V419" s="1">
        <v>0</v>
      </c>
      <c r="W419" s="1">
        <v>0</v>
      </c>
      <c r="X419" s="1">
        <v>0</v>
      </c>
      <c r="Y419" s="1">
        <v>0</v>
      </c>
      <c r="Z419" s="1">
        <v>0</v>
      </c>
      <c r="AA419" s="1">
        <v>0</v>
      </c>
      <c r="AB419" s="1">
        <v>0</v>
      </c>
      <c r="AC419" s="1">
        <f t="shared" si="31"/>
        <v>-11671400</v>
      </c>
      <c r="AD419" s="1">
        <f t="shared" si="32"/>
        <v>-11671400</v>
      </c>
      <c r="AE419" s="1">
        <f t="shared" si="33"/>
        <v>-11671400</v>
      </c>
      <c r="AF419" s="1">
        <f t="shared" si="34"/>
        <v>-11671400</v>
      </c>
    </row>
    <row r="420" spans="1:32" x14ac:dyDescent="0.2">
      <c r="A420" t="s">
        <v>167</v>
      </c>
      <c r="B420" t="s">
        <v>72</v>
      </c>
      <c r="C420" t="s">
        <v>120</v>
      </c>
      <c r="D420" t="s">
        <v>118</v>
      </c>
      <c r="E420" t="s">
        <v>5</v>
      </c>
      <c r="F420">
        <v>202112</v>
      </c>
      <c r="G420" s="1">
        <v>21618905</v>
      </c>
      <c r="H420" s="1">
        <v>21618905</v>
      </c>
      <c r="I420" s="1">
        <v>21618905</v>
      </c>
      <c r="J420" s="1">
        <v>21618905</v>
      </c>
      <c r="K420" s="8">
        <v>116</v>
      </c>
      <c r="L420" s="8">
        <v>116</v>
      </c>
      <c r="M420" s="8">
        <v>0</v>
      </c>
      <c r="N420" s="8">
        <v>342.19175627240151</v>
      </c>
      <c r="O420" s="1">
        <v>0</v>
      </c>
      <c r="P420" s="1">
        <v>0</v>
      </c>
      <c r="Q420" s="1">
        <v>0</v>
      </c>
      <c r="R420" s="1">
        <v>0</v>
      </c>
      <c r="S420" s="29">
        <v>0</v>
      </c>
      <c r="T420" s="8">
        <f t="shared" si="30"/>
        <v>0</v>
      </c>
      <c r="U420" s="1">
        <v>0</v>
      </c>
      <c r="V420" s="1">
        <v>0</v>
      </c>
      <c r="W420" s="1">
        <v>0</v>
      </c>
      <c r="X420" s="1">
        <v>0</v>
      </c>
      <c r="Y420" s="1">
        <v>0</v>
      </c>
      <c r="Z420" s="1">
        <v>0</v>
      </c>
      <c r="AA420" s="1">
        <v>0</v>
      </c>
      <c r="AB420" s="1">
        <v>0</v>
      </c>
      <c r="AC420" s="1">
        <f t="shared" si="31"/>
        <v>-21618905</v>
      </c>
      <c r="AD420" s="1">
        <f t="shared" si="32"/>
        <v>-21618905</v>
      </c>
      <c r="AE420" s="1">
        <f t="shared" si="33"/>
        <v>-21618905</v>
      </c>
      <c r="AF420" s="1">
        <f t="shared" si="34"/>
        <v>-21618905</v>
      </c>
    </row>
    <row r="421" spans="1:32" x14ac:dyDescent="0.2">
      <c r="A421" t="s">
        <v>167</v>
      </c>
      <c r="B421" t="s">
        <v>72</v>
      </c>
      <c r="C421" t="s">
        <v>120</v>
      </c>
      <c r="D421" t="s">
        <v>118</v>
      </c>
      <c r="E421" t="s">
        <v>5</v>
      </c>
      <c r="F421">
        <v>202203</v>
      </c>
      <c r="G421" s="1">
        <v>16877300</v>
      </c>
      <c r="H421" s="1">
        <v>16877300</v>
      </c>
      <c r="I421" s="1">
        <v>16877300</v>
      </c>
      <c r="J421" s="1">
        <v>16877300</v>
      </c>
      <c r="K421" s="8">
        <v>86</v>
      </c>
      <c r="L421" s="8">
        <v>86</v>
      </c>
      <c r="M421" s="8">
        <v>0</v>
      </c>
      <c r="N421" s="8">
        <v>386.95391705069125</v>
      </c>
      <c r="O421" s="1">
        <v>0</v>
      </c>
      <c r="P421" s="1">
        <v>0</v>
      </c>
      <c r="Q421" s="1">
        <v>0</v>
      </c>
      <c r="R421" s="1">
        <v>0</v>
      </c>
      <c r="S421" s="29">
        <v>0</v>
      </c>
      <c r="T421" s="8">
        <f t="shared" si="30"/>
        <v>0</v>
      </c>
      <c r="U421" s="1">
        <v>0</v>
      </c>
      <c r="V421" s="1">
        <v>0</v>
      </c>
      <c r="W421" s="1">
        <v>0</v>
      </c>
      <c r="X421" s="1">
        <v>0</v>
      </c>
      <c r="Y421" s="1">
        <v>0</v>
      </c>
      <c r="Z421" s="1">
        <v>0</v>
      </c>
      <c r="AA421" s="1">
        <v>0</v>
      </c>
      <c r="AB421" s="1">
        <v>0</v>
      </c>
      <c r="AC421" s="1">
        <f t="shared" si="31"/>
        <v>-16877300</v>
      </c>
      <c r="AD421" s="1">
        <f t="shared" si="32"/>
        <v>-16877300</v>
      </c>
      <c r="AE421" s="1">
        <f t="shared" si="33"/>
        <v>-16877300</v>
      </c>
      <c r="AF421" s="1">
        <f t="shared" si="34"/>
        <v>-16877300</v>
      </c>
    </row>
    <row r="422" spans="1:32" x14ac:dyDescent="0.2">
      <c r="A422" t="s">
        <v>167</v>
      </c>
      <c r="B422" t="s">
        <v>72</v>
      </c>
      <c r="C422" t="s">
        <v>120</v>
      </c>
      <c r="D422" t="s">
        <v>118</v>
      </c>
      <c r="E422" t="s">
        <v>5</v>
      </c>
      <c r="F422">
        <v>202206</v>
      </c>
      <c r="G422" s="1">
        <v>10941100</v>
      </c>
      <c r="H422" s="1">
        <v>10941100</v>
      </c>
      <c r="I422" s="1">
        <v>10941100</v>
      </c>
      <c r="J422" s="1">
        <v>10941100</v>
      </c>
      <c r="K422" s="8">
        <v>73</v>
      </c>
      <c r="L422" s="8">
        <v>73</v>
      </c>
      <c r="M422" s="8">
        <v>0</v>
      </c>
      <c r="N422" s="8">
        <v>443.09928315412191</v>
      </c>
      <c r="O422" s="1">
        <v>0</v>
      </c>
      <c r="P422" s="1">
        <v>0</v>
      </c>
      <c r="Q422" s="1">
        <v>0</v>
      </c>
      <c r="R422" s="1">
        <v>0</v>
      </c>
      <c r="S422" s="29">
        <v>0</v>
      </c>
      <c r="T422" s="8">
        <f t="shared" si="30"/>
        <v>0</v>
      </c>
      <c r="U422" s="1">
        <v>0</v>
      </c>
      <c r="V422" s="1">
        <v>0</v>
      </c>
      <c r="W422" s="1">
        <v>0</v>
      </c>
      <c r="X422" s="1">
        <v>0</v>
      </c>
      <c r="Y422" s="1">
        <v>0</v>
      </c>
      <c r="Z422" s="1">
        <v>0</v>
      </c>
      <c r="AA422" s="1">
        <v>0</v>
      </c>
      <c r="AB422" s="1">
        <v>0</v>
      </c>
      <c r="AC422" s="1">
        <f t="shared" si="31"/>
        <v>-10941100</v>
      </c>
      <c r="AD422" s="1">
        <f t="shared" si="32"/>
        <v>-10941100</v>
      </c>
      <c r="AE422" s="1">
        <f t="shared" si="33"/>
        <v>-10941100</v>
      </c>
      <c r="AF422" s="1">
        <f t="shared" si="34"/>
        <v>-10941100</v>
      </c>
    </row>
    <row r="423" spans="1:32" x14ac:dyDescent="0.2">
      <c r="A423" t="s">
        <v>167</v>
      </c>
      <c r="B423" t="s">
        <v>72</v>
      </c>
      <c r="C423" t="s">
        <v>120</v>
      </c>
      <c r="D423" t="s">
        <v>118</v>
      </c>
      <c r="E423" t="s">
        <v>5</v>
      </c>
      <c r="F423">
        <v>202209</v>
      </c>
      <c r="G423" s="1">
        <v>16723182</v>
      </c>
      <c r="H423" s="1">
        <v>16723182</v>
      </c>
      <c r="I423" s="1">
        <v>16723182</v>
      </c>
      <c r="J423" s="1">
        <v>16723182</v>
      </c>
      <c r="K423" s="8">
        <v>102</v>
      </c>
      <c r="L423" s="8">
        <v>102</v>
      </c>
      <c r="M423" s="8">
        <v>0</v>
      </c>
      <c r="N423" s="8">
        <v>494.28781362007174</v>
      </c>
      <c r="O423" s="1">
        <v>0</v>
      </c>
      <c r="P423" s="1">
        <v>0</v>
      </c>
      <c r="Q423" s="1">
        <v>0</v>
      </c>
      <c r="R423" s="1">
        <v>0</v>
      </c>
      <c r="S423" s="29">
        <v>0</v>
      </c>
      <c r="T423" s="8">
        <f t="shared" si="30"/>
        <v>0</v>
      </c>
      <c r="U423" s="1">
        <v>0</v>
      </c>
      <c r="V423" s="1">
        <v>0</v>
      </c>
      <c r="W423" s="1">
        <v>0</v>
      </c>
      <c r="X423" s="1">
        <v>0</v>
      </c>
      <c r="Y423" s="1">
        <v>0</v>
      </c>
      <c r="Z423" s="1">
        <v>0</v>
      </c>
      <c r="AA423" s="1">
        <v>0</v>
      </c>
      <c r="AB423" s="1">
        <v>0</v>
      </c>
      <c r="AC423" s="1">
        <f t="shared" si="31"/>
        <v>-16723182</v>
      </c>
      <c r="AD423" s="1">
        <f t="shared" si="32"/>
        <v>-16723182</v>
      </c>
      <c r="AE423" s="1">
        <f t="shared" si="33"/>
        <v>-16723182</v>
      </c>
      <c r="AF423" s="1">
        <f t="shared" si="34"/>
        <v>-16723182</v>
      </c>
    </row>
    <row r="424" spans="1:32" x14ac:dyDescent="0.2">
      <c r="A424" t="s">
        <v>167</v>
      </c>
      <c r="B424" t="s">
        <v>72</v>
      </c>
      <c r="C424" t="s">
        <v>120</v>
      </c>
      <c r="D424" t="s">
        <v>118</v>
      </c>
      <c r="E424" t="s">
        <v>5</v>
      </c>
      <c r="F424">
        <v>202212</v>
      </c>
      <c r="G424" s="1">
        <v>4468900</v>
      </c>
      <c r="H424" s="1">
        <v>4468900</v>
      </c>
      <c r="I424" s="1">
        <v>4468900</v>
      </c>
      <c r="J424" s="1">
        <v>4468900</v>
      </c>
      <c r="K424" s="8">
        <v>18</v>
      </c>
      <c r="L424" s="8">
        <v>18</v>
      </c>
      <c r="M424" s="8">
        <v>0</v>
      </c>
      <c r="N424" s="8">
        <v>499.47634408602153</v>
      </c>
      <c r="O424" s="1">
        <v>0</v>
      </c>
      <c r="P424" s="1">
        <v>0</v>
      </c>
      <c r="Q424" s="1">
        <v>0</v>
      </c>
      <c r="R424" s="1">
        <v>0</v>
      </c>
      <c r="S424" s="29">
        <v>0</v>
      </c>
      <c r="T424" s="8">
        <f t="shared" si="30"/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0</v>
      </c>
      <c r="AB424" s="1">
        <v>0</v>
      </c>
      <c r="AC424" s="1">
        <f t="shared" si="31"/>
        <v>-4468900</v>
      </c>
      <c r="AD424" s="1">
        <f t="shared" si="32"/>
        <v>-4468900</v>
      </c>
      <c r="AE424" s="1">
        <f t="shared" si="33"/>
        <v>-4468900</v>
      </c>
      <c r="AF424" s="1">
        <f t="shared" si="34"/>
        <v>-4468900</v>
      </c>
    </row>
    <row r="425" spans="1:32" x14ac:dyDescent="0.2">
      <c r="A425" t="s">
        <v>167</v>
      </c>
      <c r="B425" t="s">
        <v>72</v>
      </c>
      <c r="C425" t="s">
        <v>120</v>
      </c>
      <c r="D425" t="s">
        <v>118</v>
      </c>
      <c r="E425" t="s">
        <v>5</v>
      </c>
      <c r="F425">
        <v>202303</v>
      </c>
      <c r="G425" s="1">
        <v>0</v>
      </c>
      <c r="H425" s="1">
        <v>0</v>
      </c>
      <c r="I425" s="1">
        <v>0</v>
      </c>
      <c r="J425" s="1">
        <v>0</v>
      </c>
      <c r="K425" s="8">
        <v>0</v>
      </c>
      <c r="L425" s="8">
        <v>0</v>
      </c>
      <c r="M425" s="8">
        <v>0</v>
      </c>
      <c r="N425" s="8">
        <v>481.06643625192009</v>
      </c>
      <c r="O425" s="1">
        <v>0</v>
      </c>
      <c r="P425" s="1">
        <v>0</v>
      </c>
      <c r="Q425" s="1">
        <v>0</v>
      </c>
      <c r="R425" s="1">
        <v>0</v>
      </c>
      <c r="S425" s="29">
        <v>0</v>
      </c>
      <c r="T425" s="8">
        <f t="shared" si="30"/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0</v>
      </c>
      <c r="AC425" s="1">
        <f t="shared" si="31"/>
        <v>0</v>
      </c>
      <c r="AD425" s="1">
        <f t="shared" si="32"/>
        <v>0</v>
      </c>
      <c r="AE425" s="1">
        <f t="shared" si="33"/>
        <v>0</v>
      </c>
      <c r="AF425" s="1">
        <f t="shared" si="34"/>
        <v>0</v>
      </c>
    </row>
    <row r="426" spans="1:32" x14ac:dyDescent="0.2">
      <c r="A426" t="s">
        <v>167</v>
      </c>
      <c r="B426" t="s">
        <v>72</v>
      </c>
      <c r="C426" t="s">
        <v>120</v>
      </c>
      <c r="D426" t="s">
        <v>118</v>
      </c>
      <c r="E426" t="s">
        <v>5</v>
      </c>
      <c r="F426">
        <v>202306</v>
      </c>
      <c r="G426" s="1">
        <v>0</v>
      </c>
      <c r="H426" s="1">
        <v>0</v>
      </c>
      <c r="I426" s="1">
        <v>0</v>
      </c>
      <c r="J426" s="1">
        <v>0</v>
      </c>
      <c r="K426" s="8">
        <v>0</v>
      </c>
      <c r="L426" s="8">
        <v>0</v>
      </c>
      <c r="M426" s="8">
        <v>0</v>
      </c>
      <c r="N426" s="8">
        <v>464.56451612903226</v>
      </c>
      <c r="O426" s="1">
        <v>0</v>
      </c>
      <c r="P426" s="1">
        <v>0</v>
      </c>
      <c r="Q426" s="1">
        <v>0</v>
      </c>
      <c r="R426" s="1">
        <v>0</v>
      </c>
      <c r="S426" s="29">
        <v>0</v>
      </c>
      <c r="T426" s="8">
        <f t="shared" si="30"/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0</v>
      </c>
      <c r="AA426" s="1">
        <v>0</v>
      </c>
      <c r="AB426" s="1">
        <v>0</v>
      </c>
      <c r="AC426" s="1">
        <f t="shared" si="31"/>
        <v>0</v>
      </c>
      <c r="AD426" s="1">
        <f t="shared" si="32"/>
        <v>0</v>
      </c>
      <c r="AE426" s="1">
        <f t="shared" si="33"/>
        <v>0</v>
      </c>
      <c r="AF426" s="1">
        <f t="shared" si="34"/>
        <v>0</v>
      </c>
    </row>
    <row r="427" spans="1:32" x14ac:dyDescent="0.2">
      <c r="A427" t="s">
        <v>167</v>
      </c>
      <c r="B427" t="s">
        <v>72</v>
      </c>
      <c r="C427" t="s">
        <v>120</v>
      </c>
      <c r="D427" t="s">
        <v>118</v>
      </c>
      <c r="E427" t="s">
        <v>5</v>
      </c>
      <c r="F427">
        <v>202309</v>
      </c>
      <c r="G427" s="1">
        <v>0</v>
      </c>
      <c r="H427" s="1">
        <v>0</v>
      </c>
      <c r="I427" s="1">
        <v>0</v>
      </c>
      <c r="J427" s="1">
        <v>0</v>
      </c>
      <c r="K427" s="8">
        <v>0</v>
      </c>
      <c r="L427" s="8">
        <v>0</v>
      </c>
      <c r="M427" s="8">
        <v>0</v>
      </c>
      <c r="N427" s="8">
        <v>458.31756272401452</v>
      </c>
      <c r="O427" s="1">
        <v>0</v>
      </c>
      <c r="P427" s="1">
        <v>0</v>
      </c>
      <c r="Q427" s="1">
        <v>0</v>
      </c>
      <c r="R427" s="1">
        <v>0</v>
      </c>
      <c r="S427" s="29">
        <v>0</v>
      </c>
      <c r="T427" s="8">
        <f t="shared" si="30"/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f t="shared" si="31"/>
        <v>0</v>
      </c>
      <c r="AD427" s="1">
        <f t="shared" si="32"/>
        <v>0</v>
      </c>
      <c r="AE427" s="1">
        <f t="shared" si="33"/>
        <v>0</v>
      </c>
      <c r="AF427" s="1">
        <f t="shared" si="34"/>
        <v>0</v>
      </c>
    </row>
    <row r="428" spans="1:32" x14ac:dyDescent="0.2">
      <c r="A428" t="s">
        <v>167</v>
      </c>
      <c r="B428" t="s">
        <v>72</v>
      </c>
      <c r="C428" t="s">
        <v>120</v>
      </c>
      <c r="D428" t="s">
        <v>118</v>
      </c>
      <c r="E428" t="s">
        <v>5</v>
      </c>
      <c r="F428">
        <v>202312</v>
      </c>
      <c r="G428" s="1">
        <v>19895935</v>
      </c>
      <c r="H428" s="1">
        <v>19895935</v>
      </c>
      <c r="I428" s="1">
        <v>19895935</v>
      </c>
      <c r="J428" s="1">
        <v>19895935</v>
      </c>
      <c r="K428" s="8">
        <v>88</v>
      </c>
      <c r="L428" s="8">
        <v>88</v>
      </c>
      <c r="M428" s="8">
        <v>0</v>
      </c>
      <c r="N428" s="8">
        <v>413.94623655913983</v>
      </c>
      <c r="O428" s="1">
        <v>0</v>
      </c>
      <c r="P428" s="1">
        <v>0</v>
      </c>
      <c r="Q428" s="1">
        <v>0</v>
      </c>
      <c r="R428" s="1">
        <v>0</v>
      </c>
      <c r="S428" s="29">
        <v>0</v>
      </c>
      <c r="T428" s="8">
        <f t="shared" si="30"/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f t="shared" si="31"/>
        <v>-19895935</v>
      </c>
      <c r="AD428" s="1">
        <f t="shared" si="32"/>
        <v>-19895935</v>
      </c>
      <c r="AE428" s="1">
        <f t="shared" si="33"/>
        <v>-19895935</v>
      </c>
      <c r="AF428" s="1">
        <f t="shared" si="34"/>
        <v>-19895935</v>
      </c>
    </row>
    <row r="429" spans="1:32" x14ac:dyDescent="0.2">
      <c r="A429" t="s">
        <v>167</v>
      </c>
      <c r="B429" t="s">
        <v>72</v>
      </c>
      <c r="C429" t="s">
        <v>120</v>
      </c>
      <c r="D429" t="s">
        <v>118</v>
      </c>
      <c r="E429" t="s">
        <v>5</v>
      </c>
      <c r="F429">
        <v>202403</v>
      </c>
      <c r="G429" s="1">
        <v>19651263</v>
      </c>
      <c r="H429" s="1">
        <v>19651262.999999996</v>
      </c>
      <c r="I429" s="1">
        <v>19651263</v>
      </c>
      <c r="J429" s="1">
        <v>19651262.999999996</v>
      </c>
      <c r="K429" s="8">
        <v>95</v>
      </c>
      <c r="L429" s="8">
        <v>95</v>
      </c>
      <c r="M429" s="8">
        <v>0</v>
      </c>
      <c r="N429" s="8">
        <v>346.36373748609572</v>
      </c>
      <c r="O429" s="1">
        <v>0</v>
      </c>
      <c r="P429" s="1">
        <v>0</v>
      </c>
      <c r="Q429" s="1">
        <v>0</v>
      </c>
      <c r="R429" s="1">
        <v>0</v>
      </c>
      <c r="S429" s="29">
        <v>0</v>
      </c>
      <c r="T429" s="8">
        <f t="shared" si="30"/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-3.7252902984619141E-9</v>
      </c>
      <c r="AB429" s="1">
        <v>-3.7252902984619141E-9</v>
      </c>
      <c r="AC429" s="1">
        <f t="shared" si="31"/>
        <v>-19651262.999999996</v>
      </c>
      <c r="AD429" s="1">
        <f t="shared" si="32"/>
        <v>-19651262.999999996</v>
      </c>
      <c r="AE429" s="1">
        <f t="shared" si="33"/>
        <v>-19651262.999999996</v>
      </c>
      <c r="AF429" s="1">
        <f t="shared" si="34"/>
        <v>-19651262.999999996</v>
      </c>
    </row>
    <row r="430" spans="1:32" x14ac:dyDescent="0.2">
      <c r="A430" t="s">
        <v>167</v>
      </c>
      <c r="B430" t="s">
        <v>72</v>
      </c>
      <c r="C430" t="s">
        <v>120</v>
      </c>
      <c r="D430" t="s">
        <v>118</v>
      </c>
      <c r="E430" t="s">
        <v>8</v>
      </c>
      <c r="F430">
        <v>202404</v>
      </c>
      <c r="G430" s="1">
        <v>3102046</v>
      </c>
      <c r="H430" s="1">
        <v>3102046</v>
      </c>
      <c r="I430" s="1">
        <v>3102046</v>
      </c>
      <c r="J430" s="1">
        <v>3102046</v>
      </c>
      <c r="K430" s="8">
        <v>17</v>
      </c>
      <c r="L430" s="8">
        <v>17</v>
      </c>
      <c r="M430" s="8">
        <v>0</v>
      </c>
      <c r="N430" s="8">
        <v>304.73333333333335</v>
      </c>
      <c r="O430" s="1">
        <v>0</v>
      </c>
      <c r="P430" s="1">
        <v>0</v>
      </c>
      <c r="Q430" s="1">
        <v>0</v>
      </c>
      <c r="R430" s="1">
        <v>0</v>
      </c>
      <c r="S430" s="29">
        <v>0</v>
      </c>
      <c r="T430" s="8">
        <f t="shared" si="30"/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f t="shared" si="31"/>
        <v>-3102046</v>
      </c>
      <c r="AD430" s="1">
        <f t="shared" si="32"/>
        <v>-3102046</v>
      </c>
      <c r="AE430" s="1">
        <f t="shared" si="33"/>
        <v>-3102046</v>
      </c>
      <c r="AF430" s="1">
        <f t="shared" si="34"/>
        <v>-3102046</v>
      </c>
    </row>
    <row r="431" spans="1:32" x14ac:dyDescent="0.2">
      <c r="A431" t="s">
        <v>167</v>
      </c>
      <c r="B431" t="s">
        <v>72</v>
      </c>
      <c r="C431" t="s">
        <v>120</v>
      </c>
      <c r="D431" t="s">
        <v>118</v>
      </c>
      <c r="E431" t="s">
        <v>8</v>
      </c>
      <c r="F431">
        <v>202405</v>
      </c>
      <c r="G431" s="1">
        <v>1373486</v>
      </c>
      <c r="H431" s="1">
        <v>1777174.4</v>
      </c>
      <c r="I431" s="1">
        <v>1373486</v>
      </c>
      <c r="J431" s="1">
        <v>1777174.4</v>
      </c>
      <c r="K431" s="8">
        <v>10</v>
      </c>
      <c r="L431" s="8">
        <v>12</v>
      </c>
      <c r="M431" s="8">
        <v>0</v>
      </c>
      <c r="N431" s="8">
        <v>296.80645161290317</v>
      </c>
      <c r="O431" s="1">
        <v>0</v>
      </c>
      <c r="P431" s="1">
        <v>0</v>
      </c>
      <c r="Q431" s="1">
        <v>0</v>
      </c>
      <c r="R431" s="1">
        <v>0</v>
      </c>
      <c r="S431" s="29">
        <v>0</v>
      </c>
      <c r="T431" s="8">
        <f t="shared" si="30"/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403688.39999999991</v>
      </c>
      <c r="AB431" s="1">
        <v>403688.39999999991</v>
      </c>
      <c r="AC431" s="1">
        <f t="shared" si="31"/>
        <v>-1777174.4</v>
      </c>
      <c r="AD431" s="1">
        <f t="shared" si="32"/>
        <v>-1777174.4</v>
      </c>
      <c r="AE431" s="1">
        <f t="shared" si="33"/>
        <v>-1777174.4</v>
      </c>
      <c r="AF431" s="1">
        <f t="shared" si="34"/>
        <v>-1777174.4</v>
      </c>
    </row>
    <row r="432" spans="1:32" x14ac:dyDescent="0.2">
      <c r="A432" t="s">
        <v>168</v>
      </c>
      <c r="B432" t="s">
        <v>72</v>
      </c>
      <c r="C432" t="s">
        <v>120</v>
      </c>
      <c r="D432" t="s">
        <v>0</v>
      </c>
      <c r="E432" t="s">
        <v>5</v>
      </c>
      <c r="F432">
        <v>201403</v>
      </c>
      <c r="G432" s="1">
        <v>1683144017.3600001</v>
      </c>
      <c r="H432" s="1">
        <v>923046062.36000001</v>
      </c>
      <c r="I432" s="1">
        <v>1683144017.3600001</v>
      </c>
      <c r="J432" s="1">
        <v>923046062.36000001</v>
      </c>
      <c r="K432" s="8">
        <v>72</v>
      </c>
      <c r="L432" s="8">
        <v>55</v>
      </c>
      <c r="M432" s="8">
        <v>0</v>
      </c>
      <c r="N432" s="8">
        <v>132726.25192012289</v>
      </c>
      <c r="O432" s="1">
        <v>0</v>
      </c>
      <c r="P432" s="1">
        <v>0</v>
      </c>
      <c r="Q432" s="1">
        <v>0</v>
      </c>
      <c r="R432" s="1">
        <v>0</v>
      </c>
      <c r="S432" s="29">
        <v>0</v>
      </c>
      <c r="T432" s="8">
        <f t="shared" si="30"/>
        <v>0</v>
      </c>
      <c r="U432" s="1">
        <v>0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-760097955.00000012</v>
      </c>
      <c r="AB432" s="1">
        <v>-760097955.00000012</v>
      </c>
      <c r="AC432" s="1">
        <f t="shared" si="31"/>
        <v>-923046062.36000001</v>
      </c>
      <c r="AD432" s="1">
        <f t="shared" si="32"/>
        <v>-923046062.36000001</v>
      </c>
      <c r="AE432" s="1">
        <f t="shared" si="33"/>
        <v>-923046062.36000001</v>
      </c>
      <c r="AF432" s="1">
        <f t="shared" si="34"/>
        <v>-923046062.36000001</v>
      </c>
    </row>
    <row r="433" spans="1:32" x14ac:dyDescent="0.2">
      <c r="A433" t="s">
        <v>168</v>
      </c>
      <c r="B433" t="s">
        <v>72</v>
      </c>
      <c r="C433" t="s">
        <v>120</v>
      </c>
      <c r="D433" t="s">
        <v>0</v>
      </c>
      <c r="E433" t="s">
        <v>5</v>
      </c>
      <c r="F433">
        <v>201406</v>
      </c>
      <c r="G433" s="1">
        <v>540429466</v>
      </c>
      <c r="H433" s="1">
        <v>540429465.79999995</v>
      </c>
      <c r="I433" s="1">
        <v>540429466</v>
      </c>
      <c r="J433" s="1">
        <v>540429465.79999995</v>
      </c>
      <c r="K433" s="8">
        <v>22</v>
      </c>
      <c r="L433" s="8">
        <v>22</v>
      </c>
      <c r="M433" s="8">
        <v>0</v>
      </c>
      <c r="N433" s="8">
        <v>142303.73978494623</v>
      </c>
      <c r="O433" s="1">
        <v>0</v>
      </c>
      <c r="P433" s="1">
        <v>0</v>
      </c>
      <c r="Q433" s="1">
        <v>0</v>
      </c>
      <c r="R433" s="1">
        <v>0</v>
      </c>
      <c r="S433" s="29">
        <v>0</v>
      </c>
      <c r="T433" s="8">
        <f t="shared" si="30"/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-0.20000004768371582</v>
      </c>
      <c r="AB433" s="1">
        <v>-0.20000004768371582</v>
      </c>
      <c r="AC433" s="1">
        <f t="shared" si="31"/>
        <v>-540429465.79999995</v>
      </c>
      <c r="AD433" s="1">
        <f t="shared" si="32"/>
        <v>-540429465.79999995</v>
      </c>
      <c r="AE433" s="1">
        <f t="shared" si="33"/>
        <v>-540429465.79999995</v>
      </c>
      <c r="AF433" s="1">
        <f t="shared" si="34"/>
        <v>-540429465.79999995</v>
      </c>
    </row>
    <row r="434" spans="1:32" x14ac:dyDescent="0.2">
      <c r="A434" t="s">
        <v>168</v>
      </c>
      <c r="B434" t="s">
        <v>72</v>
      </c>
      <c r="C434" t="s">
        <v>120</v>
      </c>
      <c r="D434" t="s">
        <v>0</v>
      </c>
      <c r="E434" t="s">
        <v>5</v>
      </c>
      <c r="F434">
        <v>201409</v>
      </c>
      <c r="G434" s="1">
        <v>489911189</v>
      </c>
      <c r="H434" s="1">
        <v>489911188.99999994</v>
      </c>
      <c r="I434" s="1">
        <v>489911189</v>
      </c>
      <c r="J434" s="1">
        <v>489911188.99999994</v>
      </c>
      <c r="K434" s="8">
        <v>21</v>
      </c>
      <c r="L434" s="8">
        <v>21</v>
      </c>
      <c r="M434" s="8">
        <v>0</v>
      </c>
      <c r="N434" s="8">
        <v>151228.93942652331</v>
      </c>
      <c r="O434" s="1">
        <v>0</v>
      </c>
      <c r="P434" s="1">
        <v>0</v>
      </c>
      <c r="Q434" s="1">
        <v>0</v>
      </c>
      <c r="R434" s="1">
        <v>0</v>
      </c>
      <c r="S434" s="29">
        <v>0</v>
      </c>
      <c r="T434" s="8">
        <f t="shared" si="30"/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-5.9604644775390625E-8</v>
      </c>
      <c r="AB434" s="1">
        <v>-5.9604644775390625E-8</v>
      </c>
      <c r="AC434" s="1">
        <f t="shared" si="31"/>
        <v>-489911188.99999994</v>
      </c>
      <c r="AD434" s="1">
        <f t="shared" si="32"/>
        <v>-489911188.99999994</v>
      </c>
      <c r="AE434" s="1">
        <f t="shared" si="33"/>
        <v>-489911188.99999994</v>
      </c>
      <c r="AF434" s="1">
        <f t="shared" si="34"/>
        <v>-489911188.99999994</v>
      </c>
    </row>
    <row r="435" spans="1:32" x14ac:dyDescent="0.2">
      <c r="A435" t="s">
        <v>168</v>
      </c>
      <c r="B435" t="s">
        <v>72</v>
      </c>
      <c r="C435" t="s">
        <v>120</v>
      </c>
      <c r="D435" t="s">
        <v>0</v>
      </c>
      <c r="E435" t="s">
        <v>5</v>
      </c>
      <c r="F435">
        <v>201412</v>
      </c>
      <c r="G435" s="1">
        <v>537974986.29999995</v>
      </c>
      <c r="H435" s="1">
        <v>537974986.25</v>
      </c>
      <c r="I435" s="1">
        <v>537974986.29999995</v>
      </c>
      <c r="J435" s="1">
        <v>537974986.25</v>
      </c>
      <c r="K435" s="8">
        <v>29</v>
      </c>
      <c r="L435" s="8">
        <v>29</v>
      </c>
      <c r="M435" s="8">
        <v>0</v>
      </c>
      <c r="N435" s="8">
        <v>161141.36594982084</v>
      </c>
      <c r="O435" s="1">
        <v>0</v>
      </c>
      <c r="P435" s="1">
        <v>0</v>
      </c>
      <c r="Q435" s="1">
        <v>0</v>
      </c>
      <c r="R435" s="1">
        <v>0</v>
      </c>
      <c r="S435" s="29">
        <v>0</v>
      </c>
      <c r="T435" s="8">
        <f t="shared" si="30"/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-4.999995231628418E-2</v>
      </c>
      <c r="AB435" s="1">
        <v>-4.999995231628418E-2</v>
      </c>
      <c r="AC435" s="1">
        <f t="shared" si="31"/>
        <v>-537974986.25</v>
      </c>
      <c r="AD435" s="1">
        <f t="shared" si="32"/>
        <v>-537974986.25</v>
      </c>
      <c r="AE435" s="1">
        <f t="shared" si="33"/>
        <v>-537974986.25</v>
      </c>
      <c r="AF435" s="1">
        <f t="shared" si="34"/>
        <v>-537974986.25</v>
      </c>
    </row>
    <row r="436" spans="1:32" x14ac:dyDescent="0.2">
      <c r="A436" t="s">
        <v>168</v>
      </c>
      <c r="B436" t="s">
        <v>72</v>
      </c>
      <c r="C436" t="s">
        <v>120</v>
      </c>
      <c r="D436" t="s">
        <v>0</v>
      </c>
      <c r="E436" t="s">
        <v>5</v>
      </c>
      <c r="F436">
        <v>201503</v>
      </c>
      <c r="G436" s="1">
        <v>819732306.51999998</v>
      </c>
      <c r="H436" s="1">
        <v>819732307</v>
      </c>
      <c r="I436" s="1">
        <v>819732306.51999998</v>
      </c>
      <c r="J436" s="1">
        <v>819732307</v>
      </c>
      <c r="K436" s="8">
        <v>42</v>
      </c>
      <c r="L436" s="8">
        <v>42</v>
      </c>
      <c r="M436" s="8">
        <v>0</v>
      </c>
      <c r="N436" s="8">
        <v>173342.09831029185</v>
      </c>
      <c r="O436" s="1">
        <v>0</v>
      </c>
      <c r="P436" s="1">
        <v>0</v>
      </c>
      <c r="Q436" s="1">
        <v>0</v>
      </c>
      <c r="R436" s="1">
        <v>0</v>
      </c>
      <c r="S436" s="29">
        <v>0</v>
      </c>
      <c r="T436" s="8">
        <f t="shared" si="30"/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0.48000001907348633</v>
      </c>
      <c r="AB436" s="1">
        <v>0.48000001907348633</v>
      </c>
      <c r="AC436" s="1">
        <f t="shared" si="31"/>
        <v>-819732307</v>
      </c>
      <c r="AD436" s="1">
        <f t="shared" si="32"/>
        <v>-819732307</v>
      </c>
      <c r="AE436" s="1">
        <f t="shared" si="33"/>
        <v>-819732307</v>
      </c>
      <c r="AF436" s="1">
        <f t="shared" si="34"/>
        <v>-819732307</v>
      </c>
    </row>
    <row r="437" spans="1:32" x14ac:dyDescent="0.2">
      <c r="A437" t="s">
        <v>168</v>
      </c>
      <c r="B437" t="s">
        <v>72</v>
      </c>
      <c r="C437" t="s">
        <v>120</v>
      </c>
      <c r="D437" t="s">
        <v>0</v>
      </c>
      <c r="E437" t="s">
        <v>5</v>
      </c>
      <c r="F437">
        <v>201506</v>
      </c>
      <c r="G437" s="1">
        <v>1031283947</v>
      </c>
      <c r="H437" s="1">
        <v>1031283947.0000001</v>
      </c>
      <c r="I437" s="1">
        <v>1031283947</v>
      </c>
      <c r="J437" s="1">
        <v>1031283947.0000001</v>
      </c>
      <c r="K437" s="8">
        <v>51</v>
      </c>
      <c r="L437" s="8">
        <v>51</v>
      </c>
      <c r="M437" s="8">
        <v>0</v>
      </c>
      <c r="N437" s="8">
        <v>191681.71182795704</v>
      </c>
      <c r="O437" s="1">
        <v>0</v>
      </c>
      <c r="P437" s="1">
        <v>0</v>
      </c>
      <c r="Q437" s="1">
        <v>0</v>
      </c>
      <c r="R437" s="1">
        <v>0</v>
      </c>
      <c r="S437" s="29">
        <v>0</v>
      </c>
      <c r="T437" s="8">
        <f t="shared" si="30"/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1.1920928955078125E-7</v>
      </c>
      <c r="AB437" s="1">
        <v>1.1920928955078125E-7</v>
      </c>
      <c r="AC437" s="1">
        <f t="shared" si="31"/>
        <v>-1031283947.0000001</v>
      </c>
      <c r="AD437" s="1">
        <f t="shared" si="32"/>
        <v>-1031283947.0000001</v>
      </c>
      <c r="AE437" s="1">
        <f t="shared" si="33"/>
        <v>-1031283947.0000001</v>
      </c>
      <c r="AF437" s="1">
        <f t="shared" si="34"/>
        <v>-1031283947.0000001</v>
      </c>
    </row>
    <row r="438" spans="1:32" x14ac:dyDescent="0.2">
      <c r="A438" t="s">
        <v>168</v>
      </c>
      <c r="B438" t="s">
        <v>72</v>
      </c>
      <c r="C438" t="s">
        <v>120</v>
      </c>
      <c r="D438" t="s">
        <v>0</v>
      </c>
      <c r="E438" t="s">
        <v>5</v>
      </c>
      <c r="F438">
        <v>201509</v>
      </c>
      <c r="G438" s="1">
        <v>919077972</v>
      </c>
      <c r="H438" s="1">
        <v>1055077972</v>
      </c>
      <c r="I438" s="1">
        <v>919077972</v>
      </c>
      <c r="J438" s="1">
        <v>1055077972</v>
      </c>
      <c r="K438" s="8">
        <v>53</v>
      </c>
      <c r="L438" s="8">
        <v>53</v>
      </c>
      <c r="M438" s="8">
        <v>0</v>
      </c>
      <c r="N438" s="8">
        <v>214049.98960573482</v>
      </c>
      <c r="O438" s="1">
        <v>0</v>
      </c>
      <c r="P438" s="1">
        <v>0</v>
      </c>
      <c r="Q438" s="1">
        <v>0</v>
      </c>
      <c r="R438" s="1">
        <v>0</v>
      </c>
      <c r="S438" s="29">
        <v>0</v>
      </c>
      <c r="T438" s="8">
        <f t="shared" si="30"/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136000000</v>
      </c>
      <c r="AB438" s="1">
        <v>136000000</v>
      </c>
      <c r="AC438" s="1">
        <f t="shared" si="31"/>
        <v>-1055077972</v>
      </c>
      <c r="AD438" s="1">
        <f t="shared" si="32"/>
        <v>-1055077972</v>
      </c>
      <c r="AE438" s="1">
        <f t="shared" si="33"/>
        <v>-1055077972</v>
      </c>
      <c r="AF438" s="1">
        <f t="shared" si="34"/>
        <v>-1055077972</v>
      </c>
    </row>
    <row r="439" spans="1:32" x14ac:dyDescent="0.2">
      <c r="A439" t="s">
        <v>168</v>
      </c>
      <c r="B439" t="s">
        <v>72</v>
      </c>
      <c r="C439" t="s">
        <v>120</v>
      </c>
      <c r="D439" t="s">
        <v>0</v>
      </c>
      <c r="E439" t="s">
        <v>5</v>
      </c>
      <c r="F439">
        <v>201512</v>
      </c>
      <c r="G439" s="1">
        <v>959123829</v>
      </c>
      <c r="H439" s="1">
        <v>959123829</v>
      </c>
      <c r="I439" s="1">
        <v>959123829</v>
      </c>
      <c r="J439" s="1">
        <v>959123829</v>
      </c>
      <c r="K439" s="8">
        <v>56</v>
      </c>
      <c r="L439" s="8">
        <v>56</v>
      </c>
      <c r="M439" s="8">
        <v>0</v>
      </c>
      <c r="N439" s="8">
        <v>237208.16738351257</v>
      </c>
      <c r="O439" s="1">
        <v>0</v>
      </c>
      <c r="P439" s="1">
        <v>0</v>
      </c>
      <c r="Q439" s="1">
        <v>0</v>
      </c>
      <c r="R439" s="1">
        <v>0</v>
      </c>
      <c r="S439" s="29">
        <v>0</v>
      </c>
      <c r="T439" s="8">
        <f t="shared" si="30"/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f t="shared" si="31"/>
        <v>-959123829</v>
      </c>
      <c r="AD439" s="1">
        <f t="shared" si="32"/>
        <v>-959123829</v>
      </c>
      <c r="AE439" s="1">
        <f t="shared" si="33"/>
        <v>-959123829</v>
      </c>
      <c r="AF439" s="1">
        <f t="shared" si="34"/>
        <v>-959123829</v>
      </c>
    </row>
    <row r="440" spans="1:32" x14ac:dyDescent="0.2">
      <c r="A440" t="s">
        <v>168</v>
      </c>
      <c r="B440" t="s">
        <v>72</v>
      </c>
      <c r="C440" t="s">
        <v>120</v>
      </c>
      <c r="D440" t="s">
        <v>0</v>
      </c>
      <c r="E440" t="s">
        <v>5</v>
      </c>
      <c r="F440">
        <v>201603</v>
      </c>
      <c r="G440" s="1">
        <v>1230403743.2</v>
      </c>
      <c r="H440" s="1">
        <v>1230403743.1400001</v>
      </c>
      <c r="I440" s="1">
        <v>1230403743.2</v>
      </c>
      <c r="J440" s="1">
        <v>1230403743.1400001</v>
      </c>
      <c r="K440" s="8">
        <v>74</v>
      </c>
      <c r="L440" s="8">
        <v>74</v>
      </c>
      <c r="M440" s="8">
        <v>0</v>
      </c>
      <c r="N440" s="8">
        <v>254973.61846496104</v>
      </c>
      <c r="O440" s="1">
        <v>0</v>
      </c>
      <c r="P440" s="1">
        <v>0</v>
      </c>
      <c r="Q440" s="1">
        <v>0</v>
      </c>
      <c r="R440" s="1">
        <v>0</v>
      </c>
      <c r="S440" s="29">
        <v>0</v>
      </c>
      <c r="T440" s="8">
        <f t="shared" si="30"/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-5.9999942779541016E-2</v>
      </c>
      <c r="AB440" s="1">
        <v>-5.9999942779541016E-2</v>
      </c>
      <c r="AC440" s="1">
        <f t="shared" si="31"/>
        <v>-1230403743.1400001</v>
      </c>
      <c r="AD440" s="1">
        <f t="shared" si="32"/>
        <v>-1230403743.1400001</v>
      </c>
      <c r="AE440" s="1">
        <f t="shared" si="33"/>
        <v>-1230403743.1400001</v>
      </c>
      <c r="AF440" s="1">
        <f t="shared" si="34"/>
        <v>-1230403743.1400001</v>
      </c>
    </row>
    <row r="441" spans="1:32" x14ac:dyDescent="0.2">
      <c r="A441" t="s">
        <v>168</v>
      </c>
      <c r="B441" t="s">
        <v>72</v>
      </c>
      <c r="C441" t="s">
        <v>120</v>
      </c>
      <c r="D441" t="s">
        <v>0</v>
      </c>
      <c r="E441" t="s">
        <v>5</v>
      </c>
      <c r="F441">
        <v>201606</v>
      </c>
      <c r="G441" s="1">
        <v>1436487124</v>
      </c>
      <c r="H441" s="1">
        <v>1436487124.0000007</v>
      </c>
      <c r="I441" s="1">
        <v>1436487124</v>
      </c>
      <c r="J441" s="1">
        <v>1436487124.0000007</v>
      </c>
      <c r="K441" s="8">
        <v>69</v>
      </c>
      <c r="L441" s="8">
        <v>69</v>
      </c>
      <c r="M441" s="8">
        <v>0</v>
      </c>
      <c r="N441" s="8">
        <v>267319.92867383512</v>
      </c>
      <c r="O441" s="1">
        <v>0</v>
      </c>
      <c r="P441" s="1">
        <v>0</v>
      </c>
      <c r="Q441" s="1">
        <v>0</v>
      </c>
      <c r="R441" s="1">
        <v>0</v>
      </c>
      <c r="S441" s="29">
        <v>0</v>
      </c>
      <c r="T441" s="8">
        <f t="shared" si="30"/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7.152557373046875E-7</v>
      </c>
      <c r="AB441" s="1">
        <v>7.152557373046875E-7</v>
      </c>
      <c r="AC441" s="1">
        <f t="shared" si="31"/>
        <v>-1436487124.0000007</v>
      </c>
      <c r="AD441" s="1">
        <f t="shared" si="32"/>
        <v>-1436487124.0000007</v>
      </c>
      <c r="AE441" s="1">
        <f t="shared" si="33"/>
        <v>-1436487124.0000007</v>
      </c>
      <c r="AF441" s="1">
        <f t="shared" si="34"/>
        <v>-1436487124.0000007</v>
      </c>
    </row>
    <row r="442" spans="1:32" x14ac:dyDescent="0.2">
      <c r="A442" t="s">
        <v>168</v>
      </c>
      <c r="B442" t="s">
        <v>72</v>
      </c>
      <c r="C442" t="s">
        <v>120</v>
      </c>
      <c r="D442" t="s">
        <v>0</v>
      </c>
      <c r="E442" t="s">
        <v>5</v>
      </c>
      <c r="F442">
        <v>201609</v>
      </c>
      <c r="G442" s="1">
        <v>1018246621</v>
      </c>
      <c r="H442" s="1">
        <v>1027886940.9999999</v>
      </c>
      <c r="I442" s="1">
        <v>1018246621</v>
      </c>
      <c r="J442" s="1">
        <v>1027886940.9999999</v>
      </c>
      <c r="K442" s="8">
        <v>59</v>
      </c>
      <c r="L442" s="8">
        <v>60</v>
      </c>
      <c r="M442" s="8">
        <v>0</v>
      </c>
      <c r="N442" s="8">
        <v>281716.58315412188</v>
      </c>
      <c r="O442" s="1">
        <v>0</v>
      </c>
      <c r="P442" s="1">
        <v>0</v>
      </c>
      <c r="Q442" s="1">
        <v>0</v>
      </c>
      <c r="R442" s="1">
        <v>0</v>
      </c>
      <c r="S442" s="29">
        <v>0</v>
      </c>
      <c r="T442" s="8">
        <f t="shared" si="30"/>
        <v>0</v>
      </c>
      <c r="U442" s="1">
        <v>0</v>
      </c>
      <c r="V442" s="1">
        <v>0</v>
      </c>
      <c r="W442" s="1">
        <v>0</v>
      </c>
      <c r="X442" s="1">
        <v>0</v>
      </c>
      <c r="Y442" s="1">
        <v>0</v>
      </c>
      <c r="Z442" s="1">
        <v>0</v>
      </c>
      <c r="AA442" s="1">
        <v>9640319.9999998808</v>
      </c>
      <c r="AB442" s="1">
        <v>9640319.9999998808</v>
      </c>
      <c r="AC442" s="1">
        <f t="shared" si="31"/>
        <v>-1027886940.9999999</v>
      </c>
      <c r="AD442" s="1">
        <f t="shared" si="32"/>
        <v>-1027886940.9999999</v>
      </c>
      <c r="AE442" s="1">
        <f t="shared" si="33"/>
        <v>-1027886940.9999999</v>
      </c>
      <c r="AF442" s="1">
        <f t="shared" si="34"/>
        <v>-1027886940.9999999</v>
      </c>
    </row>
    <row r="443" spans="1:32" x14ac:dyDescent="0.2">
      <c r="A443" t="s">
        <v>168</v>
      </c>
      <c r="B443" t="s">
        <v>72</v>
      </c>
      <c r="C443" t="s">
        <v>120</v>
      </c>
      <c r="D443" t="s">
        <v>0</v>
      </c>
      <c r="E443" t="s">
        <v>5</v>
      </c>
      <c r="F443">
        <v>201612</v>
      </c>
      <c r="G443" s="1">
        <v>1487122019</v>
      </c>
      <c r="H443" s="1">
        <v>1501180818.5199997</v>
      </c>
      <c r="I443" s="1">
        <v>1487122019</v>
      </c>
      <c r="J443" s="1">
        <v>1501180818.5199997</v>
      </c>
      <c r="K443" s="8">
        <v>81</v>
      </c>
      <c r="L443" s="8">
        <v>82</v>
      </c>
      <c r="M443" s="8">
        <v>0</v>
      </c>
      <c r="N443" s="8">
        <v>295512.48673835129</v>
      </c>
      <c r="O443" s="1">
        <v>0</v>
      </c>
      <c r="P443" s="1">
        <v>0</v>
      </c>
      <c r="Q443" s="1">
        <v>0</v>
      </c>
      <c r="R443" s="1">
        <v>0</v>
      </c>
      <c r="S443" s="29">
        <v>0</v>
      </c>
      <c r="T443" s="8">
        <f t="shared" si="30"/>
        <v>0</v>
      </c>
      <c r="U443" s="1">
        <v>0</v>
      </c>
      <c r="V443" s="1">
        <v>0</v>
      </c>
      <c r="W443" s="1">
        <v>0</v>
      </c>
      <c r="X443" s="1">
        <v>0</v>
      </c>
      <c r="Y443" s="1">
        <v>0</v>
      </c>
      <c r="Z443" s="1">
        <v>0</v>
      </c>
      <c r="AA443" s="1">
        <v>14058799.519999743</v>
      </c>
      <c r="AB443" s="1">
        <v>14058799.519999743</v>
      </c>
      <c r="AC443" s="1">
        <f t="shared" si="31"/>
        <v>-1501180818.5199997</v>
      </c>
      <c r="AD443" s="1">
        <f t="shared" si="32"/>
        <v>-1501180818.5199997</v>
      </c>
      <c r="AE443" s="1">
        <f t="shared" si="33"/>
        <v>-1501180818.5199997</v>
      </c>
      <c r="AF443" s="1">
        <f t="shared" si="34"/>
        <v>-1501180818.5199997</v>
      </c>
    </row>
    <row r="444" spans="1:32" x14ac:dyDescent="0.2">
      <c r="A444" t="s">
        <v>168</v>
      </c>
      <c r="B444" t="s">
        <v>72</v>
      </c>
      <c r="C444" t="s">
        <v>120</v>
      </c>
      <c r="D444" t="s">
        <v>0</v>
      </c>
      <c r="E444" t="s">
        <v>5</v>
      </c>
      <c r="F444">
        <v>201703</v>
      </c>
      <c r="G444" s="1">
        <v>1704464383</v>
      </c>
      <c r="H444" s="1">
        <v>1720000762.8799999</v>
      </c>
      <c r="I444" s="1">
        <v>1704464383</v>
      </c>
      <c r="J444" s="1">
        <v>1720000762.8799999</v>
      </c>
      <c r="K444" s="8">
        <v>79</v>
      </c>
      <c r="L444" s="8">
        <v>79</v>
      </c>
      <c r="M444" s="8">
        <v>0</v>
      </c>
      <c r="N444" s="8">
        <v>305176.4857910907</v>
      </c>
      <c r="O444" s="1">
        <v>0</v>
      </c>
      <c r="P444" s="1">
        <v>0</v>
      </c>
      <c r="Q444" s="1">
        <v>0</v>
      </c>
      <c r="R444" s="1">
        <v>0</v>
      </c>
      <c r="S444" s="29">
        <v>0</v>
      </c>
      <c r="T444" s="8">
        <f t="shared" si="30"/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15536379.879999876</v>
      </c>
      <c r="AB444" s="1">
        <v>15536379.879999876</v>
      </c>
      <c r="AC444" s="1">
        <f t="shared" si="31"/>
        <v>-1720000762.8799999</v>
      </c>
      <c r="AD444" s="1">
        <f t="shared" si="32"/>
        <v>-1720000762.8799999</v>
      </c>
      <c r="AE444" s="1">
        <f t="shared" si="33"/>
        <v>-1720000762.8799999</v>
      </c>
      <c r="AF444" s="1">
        <f t="shared" si="34"/>
        <v>-1720000762.8799999</v>
      </c>
    </row>
    <row r="445" spans="1:32" x14ac:dyDescent="0.2">
      <c r="A445" t="s">
        <v>168</v>
      </c>
      <c r="B445" t="s">
        <v>72</v>
      </c>
      <c r="C445" t="s">
        <v>120</v>
      </c>
      <c r="D445" t="s">
        <v>0</v>
      </c>
      <c r="E445" t="s">
        <v>5</v>
      </c>
      <c r="F445">
        <v>201706</v>
      </c>
      <c r="G445" s="1">
        <v>1892534685</v>
      </c>
      <c r="H445" s="1">
        <v>1892534684.6299999</v>
      </c>
      <c r="I445" s="1">
        <v>1892534685</v>
      </c>
      <c r="J445" s="1">
        <v>1892534684.6299999</v>
      </c>
      <c r="K445" s="8">
        <v>86</v>
      </c>
      <c r="L445" s="8">
        <v>86</v>
      </c>
      <c r="M445" s="8">
        <v>0</v>
      </c>
      <c r="N445" s="8">
        <v>313734.92616487457</v>
      </c>
      <c r="O445" s="1">
        <v>0</v>
      </c>
      <c r="P445" s="1">
        <v>0</v>
      </c>
      <c r="Q445" s="1">
        <v>0</v>
      </c>
      <c r="R445" s="1">
        <v>0</v>
      </c>
      <c r="S445" s="29">
        <v>0</v>
      </c>
      <c r="T445" s="8">
        <f t="shared" si="30"/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-0.37000012397766113</v>
      </c>
      <c r="AB445" s="1">
        <v>-0.37000012397766113</v>
      </c>
      <c r="AC445" s="1">
        <f t="shared" si="31"/>
        <v>-1892534684.6299999</v>
      </c>
      <c r="AD445" s="1">
        <f t="shared" si="32"/>
        <v>-1892534684.6299999</v>
      </c>
      <c r="AE445" s="1">
        <f t="shared" si="33"/>
        <v>-1892534684.6299999</v>
      </c>
      <c r="AF445" s="1">
        <f t="shared" si="34"/>
        <v>-1892534684.6299999</v>
      </c>
    </row>
    <row r="446" spans="1:32" x14ac:dyDescent="0.2">
      <c r="A446" t="s">
        <v>168</v>
      </c>
      <c r="B446" t="s">
        <v>72</v>
      </c>
      <c r="C446" t="s">
        <v>120</v>
      </c>
      <c r="D446" t="s">
        <v>0</v>
      </c>
      <c r="E446" t="s">
        <v>5</v>
      </c>
      <c r="F446">
        <v>201709</v>
      </c>
      <c r="G446" s="1">
        <v>1719548130</v>
      </c>
      <c r="H446" s="1">
        <v>1719548129.9999998</v>
      </c>
      <c r="I446" s="1">
        <v>1719548130</v>
      </c>
      <c r="J446" s="1">
        <v>1719548129.9999998</v>
      </c>
      <c r="K446" s="8">
        <v>92</v>
      </c>
      <c r="L446" s="8">
        <v>92</v>
      </c>
      <c r="M446" s="8">
        <v>0</v>
      </c>
      <c r="N446" s="8">
        <v>319216.44623655925</v>
      </c>
      <c r="O446" s="1">
        <v>0</v>
      </c>
      <c r="P446" s="1">
        <v>0</v>
      </c>
      <c r="Q446" s="1">
        <v>0</v>
      </c>
      <c r="R446" s="1">
        <v>0</v>
      </c>
      <c r="S446" s="29">
        <v>0</v>
      </c>
      <c r="T446" s="8">
        <f t="shared" si="30"/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-2.384185791015625E-7</v>
      </c>
      <c r="AB446" s="1">
        <v>-2.384185791015625E-7</v>
      </c>
      <c r="AC446" s="1">
        <f t="shared" si="31"/>
        <v>-1719548129.9999998</v>
      </c>
      <c r="AD446" s="1">
        <f t="shared" si="32"/>
        <v>-1719548129.9999998</v>
      </c>
      <c r="AE446" s="1">
        <f t="shared" si="33"/>
        <v>-1719548129.9999998</v>
      </c>
      <c r="AF446" s="1">
        <f t="shared" si="34"/>
        <v>-1719548129.9999998</v>
      </c>
    </row>
    <row r="447" spans="1:32" x14ac:dyDescent="0.2">
      <c r="A447" t="s">
        <v>168</v>
      </c>
      <c r="B447" t="s">
        <v>72</v>
      </c>
      <c r="C447" t="s">
        <v>120</v>
      </c>
      <c r="D447" t="s">
        <v>0</v>
      </c>
      <c r="E447" t="s">
        <v>5</v>
      </c>
      <c r="F447">
        <v>201712</v>
      </c>
      <c r="G447" s="1">
        <v>1806527206</v>
      </c>
      <c r="H447" s="1">
        <v>1806527206.0000002</v>
      </c>
      <c r="I447" s="1">
        <v>1806527206</v>
      </c>
      <c r="J447" s="1">
        <v>1806527206.0000002</v>
      </c>
      <c r="K447" s="8">
        <v>98</v>
      </c>
      <c r="L447" s="8">
        <v>98</v>
      </c>
      <c r="M447" s="8">
        <v>0</v>
      </c>
      <c r="N447" s="8">
        <v>329465.53405017918</v>
      </c>
      <c r="O447" s="1">
        <v>0</v>
      </c>
      <c r="P447" s="1">
        <v>0</v>
      </c>
      <c r="Q447" s="1">
        <v>0</v>
      </c>
      <c r="R447" s="1">
        <v>0</v>
      </c>
      <c r="S447" s="29">
        <v>0</v>
      </c>
      <c r="T447" s="8">
        <f t="shared" si="30"/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2.384185791015625E-7</v>
      </c>
      <c r="AB447" s="1">
        <v>2.384185791015625E-7</v>
      </c>
      <c r="AC447" s="1">
        <f t="shared" si="31"/>
        <v>-1806527206.0000002</v>
      </c>
      <c r="AD447" s="1">
        <f t="shared" si="32"/>
        <v>-1806527206.0000002</v>
      </c>
      <c r="AE447" s="1">
        <f t="shared" si="33"/>
        <v>-1806527206.0000002</v>
      </c>
      <c r="AF447" s="1">
        <f t="shared" si="34"/>
        <v>-1806527206.0000002</v>
      </c>
    </row>
    <row r="448" spans="1:32" x14ac:dyDescent="0.2">
      <c r="A448" t="s">
        <v>168</v>
      </c>
      <c r="B448" t="s">
        <v>72</v>
      </c>
      <c r="C448" t="s">
        <v>120</v>
      </c>
      <c r="D448" t="s">
        <v>0</v>
      </c>
      <c r="E448" t="s">
        <v>5</v>
      </c>
      <c r="F448">
        <v>201803</v>
      </c>
      <c r="G448" s="1">
        <v>1391746035</v>
      </c>
      <c r="H448" s="1">
        <v>1402714138.3699999</v>
      </c>
      <c r="I448" s="1">
        <v>1391746035</v>
      </c>
      <c r="J448" s="1">
        <v>1402714138.3699999</v>
      </c>
      <c r="K448" s="8">
        <v>101</v>
      </c>
      <c r="L448" s="8">
        <v>101</v>
      </c>
      <c r="M448" s="8">
        <v>0</v>
      </c>
      <c r="N448" s="8">
        <v>334149.54608294927</v>
      </c>
      <c r="O448" s="1">
        <v>0</v>
      </c>
      <c r="P448" s="1">
        <v>0</v>
      </c>
      <c r="Q448" s="1">
        <v>0</v>
      </c>
      <c r="R448" s="1">
        <v>0</v>
      </c>
      <c r="S448" s="29">
        <v>0</v>
      </c>
      <c r="T448" s="8">
        <f t="shared" si="30"/>
        <v>0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10968103.369999886</v>
      </c>
      <c r="AB448" s="1">
        <v>10968103.369999886</v>
      </c>
      <c r="AC448" s="1">
        <f t="shared" si="31"/>
        <v>-1402714138.3699999</v>
      </c>
      <c r="AD448" s="1">
        <f t="shared" si="32"/>
        <v>-1402714138.3699999</v>
      </c>
      <c r="AE448" s="1">
        <f t="shared" si="33"/>
        <v>-1402714138.3699999</v>
      </c>
      <c r="AF448" s="1">
        <f t="shared" si="34"/>
        <v>-1402714138.3699999</v>
      </c>
    </row>
    <row r="449" spans="1:32" x14ac:dyDescent="0.2">
      <c r="A449" t="s">
        <v>168</v>
      </c>
      <c r="B449" t="s">
        <v>72</v>
      </c>
      <c r="C449" t="s">
        <v>120</v>
      </c>
      <c r="D449" t="s">
        <v>0</v>
      </c>
      <c r="E449" t="s">
        <v>5</v>
      </c>
      <c r="F449">
        <v>201806</v>
      </c>
      <c r="G449" s="1">
        <v>1357649341</v>
      </c>
      <c r="H449" s="1">
        <v>1357649341.0000002</v>
      </c>
      <c r="I449" s="1">
        <v>1357649341</v>
      </c>
      <c r="J449" s="1">
        <v>1357649341.0000002</v>
      </c>
      <c r="K449" s="8">
        <v>99</v>
      </c>
      <c r="L449" s="8">
        <v>99</v>
      </c>
      <c r="M449" s="8">
        <v>0</v>
      </c>
      <c r="N449" s="8">
        <v>341806.18996415776</v>
      </c>
      <c r="O449" s="1">
        <v>0</v>
      </c>
      <c r="P449" s="1">
        <v>0</v>
      </c>
      <c r="Q449" s="1">
        <v>0</v>
      </c>
      <c r="R449" s="1">
        <v>0</v>
      </c>
      <c r="S449" s="29">
        <v>0</v>
      </c>
      <c r="T449" s="8">
        <f t="shared" si="30"/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2.384185791015625E-7</v>
      </c>
      <c r="AB449" s="1">
        <v>2.384185791015625E-7</v>
      </c>
      <c r="AC449" s="1">
        <f t="shared" si="31"/>
        <v>-1357649341.0000002</v>
      </c>
      <c r="AD449" s="1">
        <f t="shared" si="32"/>
        <v>-1357649341.0000002</v>
      </c>
      <c r="AE449" s="1">
        <f t="shared" si="33"/>
        <v>-1357649341.0000002</v>
      </c>
      <c r="AF449" s="1">
        <f t="shared" si="34"/>
        <v>-1357649341.0000002</v>
      </c>
    </row>
    <row r="450" spans="1:32" x14ac:dyDescent="0.2">
      <c r="A450" t="s">
        <v>168</v>
      </c>
      <c r="B450" t="s">
        <v>72</v>
      </c>
      <c r="C450" t="s">
        <v>120</v>
      </c>
      <c r="D450" t="s">
        <v>0</v>
      </c>
      <c r="E450" t="s">
        <v>5</v>
      </c>
      <c r="F450">
        <v>201809</v>
      </c>
      <c r="G450" s="1">
        <v>1462157365</v>
      </c>
      <c r="H450" s="1">
        <v>1462157365.0000002</v>
      </c>
      <c r="I450" s="1">
        <v>1462157365</v>
      </c>
      <c r="J450" s="1">
        <v>1462157365.0000002</v>
      </c>
      <c r="K450" s="8">
        <v>97</v>
      </c>
      <c r="L450" s="8">
        <v>97</v>
      </c>
      <c r="M450" s="8">
        <v>0</v>
      </c>
      <c r="N450" s="8">
        <v>352700.46523297491</v>
      </c>
      <c r="O450" s="1">
        <v>0</v>
      </c>
      <c r="P450" s="1">
        <v>0</v>
      </c>
      <c r="Q450" s="1">
        <v>0</v>
      </c>
      <c r="R450" s="1">
        <v>0</v>
      </c>
      <c r="S450" s="29">
        <v>0</v>
      </c>
      <c r="T450" s="8">
        <f t="shared" ref="T450:T513" si="35">$S450 * $N450</f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2.384185791015625E-7</v>
      </c>
      <c r="AB450" s="1">
        <v>2.384185791015625E-7</v>
      </c>
      <c r="AC450" s="1">
        <f t="shared" ref="AC450:AC513" si="36">$W450 - $H450</f>
        <v>-1462157365.0000002</v>
      </c>
      <c r="AD450" s="1">
        <f t="shared" ref="AD450:AD513" si="37">$X450 - $H450</f>
        <v>-1462157365.0000002</v>
      </c>
      <c r="AE450" s="1">
        <f t="shared" ref="AE450:AE513" si="38">$Y450 - $J450</f>
        <v>-1462157365.0000002</v>
      </c>
      <c r="AF450" s="1">
        <f t="shared" ref="AF450:AF513" si="39">$Z450 - $J450</f>
        <v>-1462157365.0000002</v>
      </c>
    </row>
    <row r="451" spans="1:32" x14ac:dyDescent="0.2">
      <c r="A451" t="s">
        <v>168</v>
      </c>
      <c r="B451" t="s">
        <v>72</v>
      </c>
      <c r="C451" t="s">
        <v>120</v>
      </c>
      <c r="D451" t="s">
        <v>0</v>
      </c>
      <c r="E451" t="s">
        <v>5</v>
      </c>
      <c r="F451">
        <v>201812</v>
      </c>
      <c r="G451" s="1">
        <v>1845078891</v>
      </c>
      <c r="H451" s="1">
        <v>1845078891</v>
      </c>
      <c r="I451" s="1">
        <v>1845078891</v>
      </c>
      <c r="J451" s="1">
        <v>1845078891</v>
      </c>
      <c r="K451" s="8">
        <v>111</v>
      </c>
      <c r="L451" s="8">
        <v>111</v>
      </c>
      <c r="M451" s="8">
        <v>0</v>
      </c>
      <c r="N451" s="8">
        <v>363762.02724014345</v>
      </c>
      <c r="O451" s="1">
        <v>0</v>
      </c>
      <c r="P451" s="1">
        <v>0</v>
      </c>
      <c r="Q451" s="1">
        <v>0</v>
      </c>
      <c r="R451" s="1">
        <v>0</v>
      </c>
      <c r="S451" s="29">
        <v>0</v>
      </c>
      <c r="T451" s="8">
        <f t="shared" si="35"/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f t="shared" si="36"/>
        <v>-1845078891</v>
      </c>
      <c r="AD451" s="1">
        <f t="shared" si="37"/>
        <v>-1845078891</v>
      </c>
      <c r="AE451" s="1">
        <f t="shared" si="38"/>
        <v>-1845078891</v>
      </c>
      <c r="AF451" s="1">
        <f t="shared" si="39"/>
        <v>-1845078891</v>
      </c>
    </row>
    <row r="452" spans="1:32" x14ac:dyDescent="0.2">
      <c r="A452" t="s">
        <v>168</v>
      </c>
      <c r="B452" t="s">
        <v>72</v>
      </c>
      <c r="C452" t="s">
        <v>120</v>
      </c>
      <c r="D452" t="s">
        <v>0</v>
      </c>
      <c r="E452" t="s">
        <v>5</v>
      </c>
      <c r="F452">
        <v>201903</v>
      </c>
      <c r="G452" s="1">
        <v>1549892628</v>
      </c>
      <c r="H452" s="1">
        <v>1549892627.9999998</v>
      </c>
      <c r="I452" s="1">
        <v>1549892628</v>
      </c>
      <c r="J452" s="1">
        <v>1549892627.9999998</v>
      </c>
      <c r="K452" s="8">
        <v>97</v>
      </c>
      <c r="L452" s="8">
        <v>97</v>
      </c>
      <c r="M452" s="8">
        <v>0</v>
      </c>
      <c r="N452" s="8">
        <v>358412.49961597536</v>
      </c>
      <c r="O452" s="1">
        <v>0</v>
      </c>
      <c r="P452" s="1">
        <v>0</v>
      </c>
      <c r="Q452" s="1">
        <v>0</v>
      </c>
      <c r="R452" s="1">
        <v>0</v>
      </c>
      <c r="S452" s="29">
        <v>0</v>
      </c>
      <c r="T452" s="8">
        <f t="shared" si="35"/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-2.384185791015625E-7</v>
      </c>
      <c r="AB452" s="1">
        <v>-2.384185791015625E-7</v>
      </c>
      <c r="AC452" s="1">
        <f t="shared" si="36"/>
        <v>-1549892627.9999998</v>
      </c>
      <c r="AD452" s="1">
        <f t="shared" si="37"/>
        <v>-1549892627.9999998</v>
      </c>
      <c r="AE452" s="1">
        <f t="shared" si="38"/>
        <v>-1549892627.9999998</v>
      </c>
      <c r="AF452" s="1">
        <f t="shared" si="39"/>
        <v>-1549892627.9999998</v>
      </c>
    </row>
    <row r="453" spans="1:32" x14ac:dyDescent="0.2">
      <c r="A453" t="s">
        <v>168</v>
      </c>
      <c r="B453" t="s">
        <v>72</v>
      </c>
      <c r="C453" t="s">
        <v>120</v>
      </c>
      <c r="D453" t="s">
        <v>0</v>
      </c>
      <c r="E453" t="s">
        <v>5</v>
      </c>
      <c r="F453">
        <v>201906</v>
      </c>
      <c r="G453" s="1">
        <v>1838227797</v>
      </c>
      <c r="H453" s="1">
        <v>1838227796.9999998</v>
      </c>
      <c r="I453" s="1">
        <v>1838227797</v>
      </c>
      <c r="J453" s="1">
        <v>1838227796.9999998</v>
      </c>
      <c r="K453" s="8">
        <v>106</v>
      </c>
      <c r="L453" s="8">
        <v>106</v>
      </c>
      <c r="M453" s="8">
        <v>0</v>
      </c>
      <c r="N453" s="8">
        <v>357886.28673835128</v>
      </c>
      <c r="O453" s="1">
        <v>0</v>
      </c>
      <c r="P453" s="1">
        <v>0</v>
      </c>
      <c r="Q453" s="1">
        <v>0</v>
      </c>
      <c r="R453" s="1">
        <v>0</v>
      </c>
      <c r="S453" s="29">
        <v>0</v>
      </c>
      <c r="T453" s="8">
        <f t="shared" si="35"/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-2.384185791015625E-7</v>
      </c>
      <c r="AB453" s="1">
        <v>-2.384185791015625E-7</v>
      </c>
      <c r="AC453" s="1">
        <f t="shared" si="36"/>
        <v>-1838227796.9999998</v>
      </c>
      <c r="AD453" s="1">
        <f t="shared" si="37"/>
        <v>-1838227796.9999998</v>
      </c>
      <c r="AE453" s="1">
        <f t="shared" si="38"/>
        <v>-1838227796.9999998</v>
      </c>
      <c r="AF453" s="1">
        <f t="shared" si="39"/>
        <v>-1838227796.9999998</v>
      </c>
    </row>
    <row r="454" spans="1:32" x14ac:dyDescent="0.2">
      <c r="A454" t="s">
        <v>168</v>
      </c>
      <c r="B454" t="s">
        <v>72</v>
      </c>
      <c r="C454" t="s">
        <v>120</v>
      </c>
      <c r="D454" t="s">
        <v>0</v>
      </c>
      <c r="E454" t="s">
        <v>5</v>
      </c>
      <c r="F454">
        <v>201909</v>
      </c>
      <c r="G454" s="1">
        <v>1701672359</v>
      </c>
      <c r="H454" s="1">
        <v>1701672358.9999998</v>
      </c>
      <c r="I454" s="1">
        <v>1701672359</v>
      </c>
      <c r="J454" s="1">
        <v>1701672358.9999998</v>
      </c>
      <c r="K454" s="8">
        <v>104</v>
      </c>
      <c r="L454" s="8">
        <v>104</v>
      </c>
      <c r="M454" s="8">
        <v>0</v>
      </c>
      <c r="N454" s="8">
        <v>360579.53405017901</v>
      </c>
      <c r="O454" s="1">
        <v>0</v>
      </c>
      <c r="P454" s="1">
        <v>0</v>
      </c>
      <c r="Q454" s="1">
        <v>0</v>
      </c>
      <c r="R454" s="1">
        <v>0</v>
      </c>
      <c r="S454" s="29">
        <v>0</v>
      </c>
      <c r="T454" s="8">
        <f t="shared" si="35"/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-2.384185791015625E-7</v>
      </c>
      <c r="AB454" s="1">
        <v>-2.384185791015625E-7</v>
      </c>
      <c r="AC454" s="1">
        <f t="shared" si="36"/>
        <v>-1701672358.9999998</v>
      </c>
      <c r="AD454" s="1">
        <f t="shared" si="37"/>
        <v>-1701672358.9999998</v>
      </c>
      <c r="AE454" s="1">
        <f t="shared" si="38"/>
        <v>-1701672358.9999998</v>
      </c>
      <c r="AF454" s="1">
        <f t="shared" si="39"/>
        <v>-1701672358.9999998</v>
      </c>
    </row>
    <row r="455" spans="1:32" x14ac:dyDescent="0.2">
      <c r="A455" t="s">
        <v>168</v>
      </c>
      <c r="B455" t="s">
        <v>72</v>
      </c>
      <c r="C455" t="s">
        <v>120</v>
      </c>
      <c r="D455" t="s">
        <v>0</v>
      </c>
      <c r="E455" t="s">
        <v>5</v>
      </c>
      <c r="F455">
        <v>201912</v>
      </c>
      <c r="G455" s="1">
        <v>1762497706</v>
      </c>
      <c r="H455" s="1">
        <v>1762497706</v>
      </c>
      <c r="I455" s="1">
        <v>1762497706</v>
      </c>
      <c r="J455" s="1">
        <v>1762557706</v>
      </c>
      <c r="K455" s="8">
        <v>113</v>
      </c>
      <c r="L455" s="8">
        <v>113</v>
      </c>
      <c r="M455" s="8">
        <v>0</v>
      </c>
      <c r="N455" s="8">
        <v>367625.48924731184</v>
      </c>
      <c r="O455" s="1">
        <v>0</v>
      </c>
      <c r="P455" s="1">
        <v>0</v>
      </c>
      <c r="Q455" s="1">
        <v>0</v>
      </c>
      <c r="R455" s="1">
        <v>0</v>
      </c>
      <c r="S455" s="29">
        <v>0</v>
      </c>
      <c r="T455" s="8">
        <f t="shared" si="35"/>
        <v>0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60000</v>
      </c>
      <c r="AC455" s="1">
        <f t="shared" si="36"/>
        <v>-1762497706</v>
      </c>
      <c r="AD455" s="1">
        <f t="shared" si="37"/>
        <v>-1762497706</v>
      </c>
      <c r="AE455" s="1">
        <f t="shared" si="38"/>
        <v>-1762557706</v>
      </c>
      <c r="AF455" s="1">
        <f t="shared" si="39"/>
        <v>-1762557706</v>
      </c>
    </row>
    <row r="456" spans="1:32" x14ac:dyDescent="0.2">
      <c r="A456" t="s">
        <v>168</v>
      </c>
      <c r="B456" t="s">
        <v>72</v>
      </c>
      <c r="C456" t="s">
        <v>120</v>
      </c>
      <c r="D456" t="s">
        <v>0</v>
      </c>
      <c r="E456" t="s">
        <v>5</v>
      </c>
      <c r="F456">
        <v>202003</v>
      </c>
      <c r="G456" s="1">
        <v>1738203624</v>
      </c>
      <c r="H456" s="1">
        <v>1738203624</v>
      </c>
      <c r="I456" s="1">
        <v>1738203624</v>
      </c>
      <c r="J456" s="1">
        <v>1738203624</v>
      </c>
      <c r="K456" s="8">
        <v>111</v>
      </c>
      <c r="L456" s="8">
        <v>111</v>
      </c>
      <c r="M456" s="8">
        <v>0</v>
      </c>
      <c r="N456" s="8">
        <v>373659.53318502032</v>
      </c>
      <c r="O456" s="1">
        <v>0</v>
      </c>
      <c r="P456" s="1">
        <v>0</v>
      </c>
      <c r="Q456" s="1">
        <v>0</v>
      </c>
      <c r="R456" s="1">
        <v>0</v>
      </c>
      <c r="S456" s="29">
        <v>0</v>
      </c>
      <c r="T456" s="8">
        <f t="shared" si="35"/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f t="shared" si="36"/>
        <v>-1738203624</v>
      </c>
      <c r="AD456" s="1">
        <f t="shared" si="37"/>
        <v>-1738203624</v>
      </c>
      <c r="AE456" s="1">
        <f t="shared" si="38"/>
        <v>-1738203624</v>
      </c>
      <c r="AF456" s="1">
        <f t="shared" si="39"/>
        <v>-1738203624</v>
      </c>
    </row>
    <row r="457" spans="1:32" x14ac:dyDescent="0.2">
      <c r="A457" t="s">
        <v>168</v>
      </c>
      <c r="B457" t="s">
        <v>72</v>
      </c>
      <c r="C457" t="s">
        <v>120</v>
      </c>
      <c r="D457" t="s">
        <v>0</v>
      </c>
      <c r="E457" t="s">
        <v>5</v>
      </c>
      <c r="F457">
        <v>202006</v>
      </c>
      <c r="G457" s="1">
        <v>2089504382</v>
      </c>
      <c r="H457" s="1">
        <v>2089504382.0000007</v>
      </c>
      <c r="I457" s="1">
        <v>2089504382</v>
      </c>
      <c r="J457" s="1">
        <v>2086064382.0000007</v>
      </c>
      <c r="K457" s="8">
        <v>124</v>
      </c>
      <c r="L457" s="8">
        <v>124</v>
      </c>
      <c r="M457" s="8">
        <v>0</v>
      </c>
      <c r="N457" s="8">
        <v>347260.95376344078</v>
      </c>
      <c r="O457" s="1">
        <v>0</v>
      </c>
      <c r="P457" s="1">
        <v>0</v>
      </c>
      <c r="Q457" s="1">
        <v>0</v>
      </c>
      <c r="R457" s="1">
        <v>0</v>
      </c>
      <c r="S457" s="29">
        <v>0</v>
      </c>
      <c r="T457" s="8">
        <f t="shared" si="35"/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7.152557373046875E-7</v>
      </c>
      <c r="AB457" s="1">
        <v>-3439999.9999992847</v>
      </c>
      <c r="AC457" s="1">
        <f t="shared" si="36"/>
        <v>-2089504382.0000007</v>
      </c>
      <c r="AD457" s="1">
        <f t="shared" si="37"/>
        <v>-2089504382.0000007</v>
      </c>
      <c r="AE457" s="1">
        <f t="shared" si="38"/>
        <v>-2086064382.0000007</v>
      </c>
      <c r="AF457" s="1">
        <f t="shared" si="39"/>
        <v>-2086064382.0000007</v>
      </c>
    </row>
    <row r="458" spans="1:32" x14ac:dyDescent="0.2">
      <c r="A458" t="s">
        <v>168</v>
      </c>
      <c r="B458" t="s">
        <v>72</v>
      </c>
      <c r="C458" t="s">
        <v>120</v>
      </c>
      <c r="D458" t="s">
        <v>0</v>
      </c>
      <c r="E458" t="s">
        <v>5</v>
      </c>
      <c r="F458">
        <v>202009</v>
      </c>
      <c r="G458" s="1">
        <v>3910508106</v>
      </c>
      <c r="H458" s="1">
        <v>3910508106.0000005</v>
      </c>
      <c r="I458" s="1">
        <v>3910508106</v>
      </c>
      <c r="J458" s="1">
        <v>3910508106.0000005</v>
      </c>
      <c r="K458" s="8">
        <v>246</v>
      </c>
      <c r="L458" s="8">
        <v>246</v>
      </c>
      <c r="M458" s="8">
        <v>0</v>
      </c>
      <c r="N458" s="8">
        <v>331437.34946236573</v>
      </c>
      <c r="O458" s="1">
        <v>0</v>
      </c>
      <c r="P458" s="1">
        <v>0</v>
      </c>
      <c r="Q458" s="1">
        <v>0</v>
      </c>
      <c r="R458" s="1">
        <v>0</v>
      </c>
      <c r="S458" s="29">
        <v>0</v>
      </c>
      <c r="T458" s="8">
        <f t="shared" si="35"/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4.76837158203125E-7</v>
      </c>
      <c r="AB458" s="1">
        <v>4.76837158203125E-7</v>
      </c>
      <c r="AC458" s="1">
        <f t="shared" si="36"/>
        <v>-3910508106.0000005</v>
      </c>
      <c r="AD458" s="1">
        <f t="shared" si="37"/>
        <v>-3910508106.0000005</v>
      </c>
      <c r="AE458" s="1">
        <f t="shared" si="38"/>
        <v>-3910508106.0000005</v>
      </c>
      <c r="AF458" s="1">
        <f t="shared" si="39"/>
        <v>-3910508106.0000005</v>
      </c>
    </row>
    <row r="459" spans="1:32" x14ac:dyDescent="0.2">
      <c r="A459" t="s">
        <v>168</v>
      </c>
      <c r="B459" t="s">
        <v>72</v>
      </c>
      <c r="C459" t="s">
        <v>120</v>
      </c>
      <c r="D459" t="s">
        <v>0</v>
      </c>
      <c r="E459" t="s">
        <v>5</v>
      </c>
      <c r="F459">
        <v>202012</v>
      </c>
      <c r="G459" s="1">
        <v>3731937388</v>
      </c>
      <c r="H459" s="1">
        <v>3757969264.5999999</v>
      </c>
      <c r="I459" s="1">
        <v>3731937388</v>
      </c>
      <c r="J459" s="1">
        <v>3757969264.5999999</v>
      </c>
      <c r="K459" s="8">
        <v>218</v>
      </c>
      <c r="L459" s="8">
        <v>218</v>
      </c>
      <c r="M459" s="8">
        <v>0</v>
      </c>
      <c r="N459" s="8">
        <v>325195.3537634408</v>
      </c>
      <c r="O459" s="1">
        <v>0</v>
      </c>
      <c r="P459" s="1">
        <v>0</v>
      </c>
      <c r="Q459" s="1">
        <v>0</v>
      </c>
      <c r="R459" s="1">
        <v>0</v>
      </c>
      <c r="S459" s="29">
        <v>0</v>
      </c>
      <c r="T459" s="8">
        <f t="shared" si="35"/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26031876.599999905</v>
      </c>
      <c r="AB459" s="1">
        <v>26031876.599999905</v>
      </c>
      <c r="AC459" s="1">
        <f t="shared" si="36"/>
        <v>-3757969264.5999999</v>
      </c>
      <c r="AD459" s="1">
        <f t="shared" si="37"/>
        <v>-3757969264.5999999</v>
      </c>
      <c r="AE459" s="1">
        <f t="shared" si="38"/>
        <v>-3757969264.5999999</v>
      </c>
      <c r="AF459" s="1">
        <f t="shared" si="39"/>
        <v>-3757969264.5999999</v>
      </c>
    </row>
    <row r="460" spans="1:32" x14ac:dyDescent="0.2">
      <c r="A460" t="s">
        <v>168</v>
      </c>
      <c r="B460" t="s">
        <v>72</v>
      </c>
      <c r="C460" t="s">
        <v>120</v>
      </c>
      <c r="D460" t="s">
        <v>0</v>
      </c>
      <c r="E460" t="s">
        <v>5</v>
      </c>
      <c r="F460">
        <v>202103</v>
      </c>
      <c r="G460" s="1">
        <v>3974324310</v>
      </c>
      <c r="H460" s="1">
        <v>3995407710.000001</v>
      </c>
      <c r="I460" s="1">
        <v>3974324310</v>
      </c>
      <c r="J460" s="1">
        <v>3988459942.000001</v>
      </c>
      <c r="K460" s="8">
        <v>212</v>
      </c>
      <c r="L460" s="8">
        <v>213</v>
      </c>
      <c r="M460" s="8">
        <v>0</v>
      </c>
      <c r="N460" s="8">
        <v>326500.21850998467</v>
      </c>
      <c r="O460" s="1">
        <v>0</v>
      </c>
      <c r="P460" s="1">
        <v>0</v>
      </c>
      <c r="Q460" s="1">
        <v>0</v>
      </c>
      <c r="R460" s="1">
        <v>0</v>
      </c>
      <c r="S460" s="29">
        <v>0</v>
      </c>
      <c r="T460" s="8">
        <f t="shared" si="35"/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21083400.000000954</v>
      </c>
      <c r="AB460" s="1">
        <v>14135632.000000954</v>
      </c>
      <c r="AC460" s="1">
        <f t="shared" si="36"/>
        <v>-3995407710.000001</v>
      </c>
      <c r="AD460" s="1">
        <f t="shared" si="37"/>
        <v>-3995407710.000001</v>
      </c>
      <c r="AE460" s="1">
        <f t="shared" si="38"/>
        <v>-3988459942.000001</v>
      </c>
      <c r="AF460" s="1">
        <f t="shared" si="39"/>
        <v>-3988459942.000001</v>
      </c>
    </row>
    <row r="461" spans="1:32" x14ac:dyDescent="0.2">
      <c r="A461" t="s">
        <v>168</v>
      </c>
      <c r="B461" t="s">
        <v>72</v>
      </c>
      <c r="C461" t="s">
        <v>120</v>
      </c>
      <c r="D461" t="s">
        <v>0</v>
      </c>
      <c r="E461" t="s">
        <v>5</v>
      </c>
      <c r="F461">
        <v>202106</v>
      </c>
      <c r="G461" s="1">
        <v>9615042193</v>
      </c>
      <c r="H461" s="1">
        <v>9652459780</v>
      </c>
      <c r="I461" s="1">
        <v>9601391387.3999996</v>
      </c>
      <c r="J461" s="1">
        <v>9638632015.2000008</v>
      </c>
      <c r="K461" s="8">
        <v>545</v>
      </c>
      <c r="L461" s="8">
        <v>546</v>
      </c>
      <c r="M461" s="8">
        <v>0</v>
      </c>
      <c r="N461" s="8">
        <v>331153.0035842295</v>
      </c>
      <c r="O461" s="1">
        <v>0</v>
      </c>
      <c r="P461" s="1">
        <v>0</v>
      </c>
      <c r="Q461" s="1">
        <v>0</v>
      </c>
      <c r="R461" s="1">
        <v>0</v>
      </c>
      <c r="S461" s="29">
        <v>0</v>
      </c>
      <c r="T461" s="8">
        <f t="shared" si="35"/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0</v>
      </c>
      <c r="AA461" s="1">
        <v>37417587</v>
      </c>
      <c r="AB461" s="1">
        <v>37240627.800001144</v>
      </c>
      <c r="AC461" s="1">
        <f t="shared" si="36"/>
        <v>-9652459780</v>
      </c>
      <c r="AD461" s="1">
        <f t="shared" si="37"/>
        <v>-9652459780</v>
      </c>
      <c r="AE461" s="1">
        <f t="shared" si="38"/>
        <v>-9638632015.2000008</v>
      </c>
      <c r="AF461" s="1">
        <f t="shared" si="39"/>
        <v>-9638632015.2000008</v>
      </c>
    </row>
    <row r="462" spans="1:32" x14ac:dyDescent="0.2">
      <c r="A462" t="s">
        <v>168</v>
      </c>
      <c r="B462" t="s">
        <v>72</v>
      </c>
      <c r="C462" t="s">
        <v>120</v>
      </c>
      <c r="D462" t="s">
        <v>0</v>
      </c>
      <c r="E462" t="s">
        <v>5</v>
      </c>
      <c r="F462">
        <v>202109</v>
      </c>
      <c r="G462" s="1">
        <v>3943013863</v>
      </c>
      <c r="H462" s="1">
        <v>4002333897.4000006</v>
      </c>
      <c r="I462" s="1">
        <v>3943013863</v>
      </c>
      <c r="J462" s="1">
        <v>4002333897.4000006</v>
      </c>
      <c r="K462" s="8">
        <v>223</v>
      </c>
      <c r="L462" s="8">
        <v>226</v>
      </c>
      <c r="M462" s="8">
        <v>0</v>
      </c>
      <c r="N462" s="8">
        <v>337436.51756272418</v>
      </c>
      <c r="O462" s="1">
        <v>0</v>
      </c>
      <c r="P462" s="1">
        <v>0</v>
      </c>
      <c r="Q462" s="1">
        <v>0</v>
      </c>
      <c r="R462" s="1">
        <v>0</v>
      </c>
      <c r="S462" s="29">
        <v>0</v>
      </c>
      <c r="T462" s="8">
        <f t="shared" si="35"/>
        <v>0</v>
      </c>
      <c r="U462" s="1">
        <v>0</v>
      </c>
      <c r="V462" s="1">
        <v>0</v>
      </c>
      <c r="W462" s="1">
        <v>0</v>
      </c>
      <c r="X462" s="1">
        <v>0</v>
      </c>
      <c r="Y462" s="1">
        <v>0</v>
      </c>
      <c r="Z462" s="1">
        <v>0</v>
      </c>
      <c r="AA462" s="1">
        <v>59320034.400000572</v>
      </c>
      <c r="AB462" s="1">
        <v>59320034.400000572</v>
      </c>
      <c r="AC462" s="1">
        <f t="shared" si="36"/>
        <v>-4002333897.4000006</v>
      </c>
      <c r="AD462" s="1">
        <f t="shared" si="37"/>
        <v>-4002333897.4000006</v>
      </c>
      <c r="AE462" s="1">
        <f t="shared" si="38"/>
        <v>-4002333897.4000006</v>
      </c>
      <c r="AF462" s="1">
        <f t="shared" si="39"/>
        <v>-4002333897.4000006</v>
      </c>
    </row>
    <row r="463" spans="1:32" x14ac:dyDescent="0.2">
      <c r="A463" t="s">
        <v>168</v>
      </c>
      <c r="B463" t="s">
        <v>72</v>
      </c>
      <c r="C463" t="s">
        <v>120</v>
      </c>
      <c r="D463" t="s">
        <v>0</v>
      </c>
      <c r="E463" t="s">
        <v>5</v>
      </c>
      <c r="F463">
        <v>202112</v>
      </c>
      <c r="G463" s="1">
        <v>2998186924</v>
      </c>
      <c r="H463" s="1">
        <v>3038924968.6800008</v>
      </c>
      <c r="I463" s="1">
        <v>2991099898.4000001</v>
      </c>
      <c r="J463" s="1">
        <v>3038924968.6800008</v>
      </c>
      <c r="K463" s="8">
        <v>161</v>
      </c>
      <c r="L463" s="8">
        <v>164</v>
      </c>
      <c r="M463" s="8">
        <v>0</v>
      </c>
      <c r="N463" s="8">
        <v>349954.79569892486</v>
      </c>
      <c r="O463" s="1">
        <v>0</v>
      </c>
      <c r="P463" s="1">
        <v>0</v>
      </c>
      <c r="Q463" s="1">
        <v>0</v>
      </c>
      <c r="R463" s="1">
        <v>0</v>
      </c>
      <c r="S463" s="29">
        <v>0</v>
      </c>
      <c r="T463" s="8">
        <f t="shared" si="35"/>
        <v>0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0</v>
      </c>
      <c r="AA463" s="1">
        <v>40738044.680000782</v>
      </c>
      <c r="AB463" s="1">
        <v>47825070.280000687</v>
      </c>
      <c r="AC463" s="1">
        <f t="shared" si="36"/>
        <v>-3038924968.6800008</v>
      </c>
      <c r="AD463" s="1">
        <f t="shared" si="37"/>
        <v>-3038924968.6800008</v>
      </c>
      <c r="AE463" s="1">
        <f t="shared" si="38"/>
        <v>-3038924968.6800008</v>
      </c>
      <c r="AF463" s="1">
        <f t="shared" si="39"/>
        <v>-3038924968.6800008</v>
      </c>
    </row>
    <row r="464" spans="1:32" x14ac:dyDescent="0.2">
      <c r="A464" t="s">
        <v>168</v>
      </c>
      <c r="B464" t="s">
        <v>72</v>
      </c>
      <c r="C464" t="s">
        <v>120</v>
      </c>
      <c r="D464" t="s">
        <v>0</v>
      </c>
      <c r="E464" t="s">
        <v>5</v>
      </c>
      <c r="F464">
        <v>202203</v>
      </c>
      <c r="G464" s="1">
        <v>2236181037</v>
      </c>
      <c r="H464" s="1">
        <v>2274350419.8000002</v>
      </c>
      <c r="I464" s="1">
        <v>2236181037</v>
      </c>
      <c r="J464" s="1">
        <v>2267710419.8000002</v>
      </c>
      <c r="K464" s="8">
        <v>128</v>
      </c>
      <c r="L464" s="8">
        <v>130</v>
      </c>
      <c r="M464" s="8">
        <v>0</v>
      </c>
      <c r="N464" s="8">
        <v>367817.12711213523</v>
      </c>
      <c r="O464" s="1">
        <v>0</v>
      </c>
      <c r="P464" s="1">
        <v>0</v>
      </c>
      <c r="Q464" s="1">
        <v>0</v>
      </c>
      <c r="R464" s="1">
        <v>0</v>
      </c>
      <c r="S464" s="29">
        <v>0</v>
      </c>
      <c r="T464" s="8">
        <f t="shared" si="35"/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38169382.800000191</v>
      </c>
      <c r="AB464" s="1">
        <v>31529382.800000191</v>
      </c>
      <c r="AC464" s="1">
        <f t="shared" si="36"/>
        <v>-2274350419.8000002</v>
      </c>
      <c r="AD464" s="1">
        <f t="shared" si="37"/>
        <v>-2274350419.8000002</v>
      </c>
      <c r="AE464" s="1">
        <f t="shared" si="38"/>
        <v>-2267710419.8000002</v>
      </c>
      <c r="AF464" s="1">
        <f t="shared" si="39"/>
        <v>-2267710419.8000002</v>
      </c>
    </row>
    <row r="465" spans="1:32" x14ac:dyDescent="0.2">
      <c r="A465" t="s">
        <v>168</v>
      </c>
      <c r="B465" t="s">
        <v>72</v>
      </c>
      <c r="C465" t="s">
        <v>120</v>
      </c>
      <c r="D465" t="s">
        <v>0</v>
      </c>
      <c r="E465" t="s">
        <v>5</v>
      </c>
      <c r="F465">
        <v>202206</v>
      </c>
      <c r="G465" s="1">
        <v>2549587860</v>
      </c>
      <c r="H465" s="1">
        <v>2562977485.4899998</v>
      </c>
      <c r="I465" s="1">
        <v>2549587860</v>
      </c>
      <c r="J465" s="1">
        <v>2562977485.4899998</v>
      </c>
      <c r="K465" s="8">
        <v>133</v>
      </c>
      <c r="L465" s="8">
        <v>133</v>
      </c>
      <c r="M465" s="8">
        <v>0</v>
      </c>
      <c r="N465" s="8">
        <v>384814.17060931894</v>
      </c>
      <c r="O465" s="1">
        <v>0</v>
      </c>
      <c r="P465" s="1">
        <v>0</v>
      </c>
      <c r="Q465" s="1">
        <v>0</v>
      </c>
      <c r="R465" s="1">
        <v>0</v>
      </c>
      <c r="S465" s="29">
        <v>0</v>
      </c>
      <c r="T465" s="8">
        <f t="shared" si="35"/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13389625.489999771</v>
      </c>
      <c r="AB465" s="1">
        <v>13389625.489999771</v>
      </c>
      <c r="AC465" s="1">
        <f t="shared" si="36"/>
        <v>-2562977485.4899998</v>
      </c>
      <c r="AD465" s="1">
        <f t="shared" si="37"/>
        <v>-2562977485.4899998</v>
      </c>
      <c r="AE465" s="1">
        <f t="shared" si="38"/>
        <v>-2562977485.4899998</v>
      </c>
      <c r="AF465" s="1">
        <f t="shared" si="39"/>
        <v>-2562977485.4899998</v>
      </c>
    </row>
    <row r="466" spans="1:32" x14ac:dyDescent="0.2">
      <c r="A466" t="s">
        <v>168</v>
      </c>
      <c r="B466" t="s">
        <v>72</v>
      </c>
      <c r="C466" t="s">
        <v>120</v>
      </c>
      <c r="D466" t="s">
        <v>0</v>
      </c>
      <c r="E466" t="s">
        <v>5</v>
      </c>
      <c r="F466">
        <v>202209</v>
      </c>
      <c r="G466" s="1">
        <v>2443187022</v>
      </c>
      <c r="H466" s="1">
        <v>2494579320.7800002</v>
      </c>
      <c r="I466" s="1">
        <v>2443187022</v>
      </c>
      <c r="J466" s="1">
        <v>2494579320.7800002</v>
      </c>
      <c r="K466" s="8">
        <v>153</v>
      </c>
      <c r="L466" s="8">
        <v>155</v>
      </c>
      <c r="M466" s="8">
        <v>0</v>
      </c>
      <c r="N466" s="8">
        <v>393528.01792114694</v>
      </c>
      <c r="O466" s="1">
        <v>0</v>
      </c>
      <c r="P466" s="1">
        <v>0</v>
      </c>
      <c r="Q466" s="1">
        <v>0</v>
      </c>
      <c r="R466" s="1">
        <v>0</v>
      </c>
      <c r="S466" s="29">
        <v>0</v>
      </c>
      <c r="T466" s="8">
        <f t="shared" si="35"/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51392298.78000021</v>
      </c>
      <c r="AB466" s="1">
        <v>51392298.78000021</v>
      </c>
      <c r="AC466" s="1">
        <f t="shared" si="36"/>
        <v>-2494579320.7800002</v>
      </c>
      <c r="AD466" s="1">
        <f t="shared" si="37"/>
        <v>-2494579320.7800002</v>
      </c>
      <c r="AE466" s="1">
        <f t="shared" si="38"/>
        <v>-2494579320.7800002</v>
      </c>
      <c r="AF466" s="1">
        <f t="shared" si="39"/>
        <v>-2494579320.7800002</v>
      </c>
    </row>
    <row r="467" spans="1:32" x14ac:dyDescent="0.2">
      <c r="A467" t="s">
        <v>168</v>
      </c>
      <c r="B467" t="s">
        <v>72</v>
      </c>
      <c r="C467" t="s">
        <v>120</v>
      </c>
      <c r="D467" t="s">
        <v>0</v>
      </c>
      <c r="E467" t="s">
        <v>5</v>
      </c>
      <c r="F467">
        <v>202212</v>
      </c>
      <c r="G467" s="1">
        <v>2192088818</v>
      </c>
      <c r="H467" s="1">
        <v>2324780827.6699996</v>
      </c>
      <c r="I467" s="1">
        <v>2191938818</v>
      </c>
      <c r="J467" s="1">
        <v>2324780827.6699996</v>
      </c>
      <c r="K467" s="8">
        <v>139</v>
      </c>
      <c r="L467" s="8">
        <v>142</v>
      </c>
      <c r="M467" s="8">
        <v>0</v>
      </c>
      <c r="N467" s="8">
        <v>394400.16917562723</v>
      </c>
      <c r="O467" s="1">
        <v>0</v>
      </c>
      <c r="P467" s="1">
        <v>0</v>
      </c>
      <c r="Q467" s="1">
        <v>0</v>
      </c>
      <c r="R467" s="1">
        <v>0</v>
      </c>
      <c r="S467" s="29">
        <v>0</v>
      </c>
      <c r="T467" s="8">
        <f t="shared" si="35"/>
        <v>0</v>
      </c>
      <c r="U467" s="1">
        <v>0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132692009.6699996</v>
      </c>
      <c r="AB467" s="1">
        <v>132842009.6699996</v>
      </c>
      <c r="AC467" s="1">
        <f t="shared" si="36"/>
        <v>-2324780827.6699996</v>
      </c>
      <c r="AD467" s="1">
        <f t="shared" si="37"/>
        <v>-2324780827.6699996</v>
      </c>
      <c r="AE467" s="1">
        <f t="shared" si="38"/>
        <v>-2324780827.6699996</v>
      </c>
      <c r="AF467" s="1">
        <f t="shared" si="39"/>
        <v>-2324780827.6699996</v>
      </c>
    </row>
    <row r="468" spans="1:32" x14ac:dyDescent="0.2">
      <c r="A468" t="s">
        <v>168</v>
      </c>
      <c r="B468" t="s">
        <v>72</v>
      </c>
      <c r="C468" t="s">
        <v>120</v>
      </c>
      <c r="D468" t="s">
        <v>0</v>
      </c>
      <c r="E468" t="s">
        <v>5</v>
      </c>
      <c r="F468">
        <v>202303</v>
      </c>
      <c r="G468" s="1">
        <v>2149572104</v>
      </c>
      <c r="H468" s="1">
        <v>2281336679.6099997</v>
      </c>
      <c r="I468" s="1">
        <v>2149452104</v>
      </c>
      <c r="J468" s="1">
        <v>2281336679.6099997</v>
      </c>
      <c r="K468" s="8">
        <v>115</v>
      </c>
      <c r="L468" s="8">
        <v>122</v>
      </c>
      <c r="M468" s="8">
        <v>0</v>
      </c>
      <c r="N468" s="8">
        <v>369669.95122887864</v>
      </c>
      <c r="O468" s="1">
        <v>0</v>
      </c>
      <c r="P468" s="1">
        <v>0</v>
      </c>
      <c r="Q468" s="1">
        <v>0</v>
      </c>
      <c r="R468" s="1">
        <v>0</v>
      </c>
      <c r="S468" s="29">
        <v>0</v>
      </c>
      <c r="T468" s="8">
        <f t="shared" si="35"/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131764575.60999966</v>
      </c>
      <c r="AB468" s="1">
        <v>131884575.60999966</v>
      </c>
      <c r="AC468" s="1">
        <f t="shared" si="36"/>
        <v>-2281336679.6099997</v>
      </c>
      <c r="AD468" s="1">
        <f t="shared" si="37"/>
        <v>-2281336679.6099997</v>
      </c>
      <c r="AE468" s="1">
        <f t="shared" si="38"/>
        <v>-2281336679.6099997</v>
      </c>
      <c r="AF468" s="1">
        <f t="shared" si="39"/>
        <v>-2281336679.6099997</v>
      </c>
    </row>
    <row r="469" spans="1:32" x14ac:dyDescent="0.2">
      <c r="A469" t="s">
        <v>168</v>
      </c>
      <c r="B469" t="s">
        <v>72</v>
      </c>
      <c r="C469" t="s">
        <v>120</v>
      </c>
      <c r="D469" t="s">
        <v>0</v>
      </c>
      <c r="E469" t="s">
        <v>5</v>
      </c>
      <c r="F469">
        <v>202306</v>
      </c>
      <c r="G469" s="1">
        <v>1685686146</v>
      </c>
      <c r="H469" s="1">
        <v>1824947999.4800003</v>
      </c>
      <c r="I469" s="1">
        <v>1685446146</v>
      </c>
      <c r="J469" s="1">
        <v>1824467999.4800003</v>
      </c>
      <c r="K469" s="8">
        <v>100</v>
      </c>
      <c r="L469" s="8">
        <v>104</v>
      </c>
      <c r="M469" s="8">
        <v>0</v>
      </c>
      <c r="N469" s="8">
        <v>343738.36093189969</v>
      </c>
      <c r="O469" s="1">
        <v>0</v>
      </c>
      <c r="P469" s="1">
        <v>0</v>
      </c>
      <c r="Q469" s="1">
        <v>0</v>
      </c>
      <c r="R469" s="1">
        <v>0</v>
      </c>
      <c r="S469" s="29">
        <v>0</v>
      </c>
      <c r="T469" s="8">
        <f t="shared" si="35"/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139261853.48000026</v>
      </c>
      <c r="AB469" s="1">
        <v>139021853.48000026</v>
      </c>
      <c r="AC469" s="1">
        <f t="shared" si="36"/>
        <v>-1824947999.4800003</v>
      </c>
      <c r="AD469" s="1">
        <f t="shared" si="37"/>
        <v>-1824947999.4800003</v>
      </c>
      <c r="AE469" s="1">
        <f t="shared" si="38"/>
        <v>-1824467999.4800003</v>
      </c>
      <c r="AF469" s="1">
        <f t="shared" si="39"/>
        <v>-1824467999.4800003</v>
      </c>
    </row>
    <row r="470" spans="1:32" x14ac:dyDescent="0.2">
      <c r="A470" t="s">
        <v>168</v>
      </c>
      <c r="B470" t="s">
        <v>72</v>
      </c>
      <c r="C470" t="s">
        <v>120</v>
      </c>
      <c r="D470" t="s">
        <v>0</v>
      </c>
      <c r="E470" t="s">
        <v>5</v>
      </c>
      <c r="F470">
        <v>202309</v>
      </c>
      <c r="G470" s="1">
        <v>2291372697</v>
      </c>
      <c r="H470" s="1">
        <v>2458410050.6699996</v>
      </c>
      <c r="I470" s="1">
        <v>2291372697</v>
      </c>
      <c r="J470" s="1">
        <v>2458138034.6699996</v>
      </c>
      <c r="K470" s="8">
        <v>106</v>
      </c>
      <c r="L470" s="8">
        <v>116</v>
      </c>
      <c r="M470" s="8">
        <v>0</v>
      </c>
      <c r="N470" s="8">
        <v>317321.73655913986</v>
      </c>
      <c r="O470" s="1">
        <v>0</v>
      </c>
      <c r="P470" s="1">
        <v>0</v>
      </c>
      <c r="Q470" s="1">
        <v>0</v>
      </c>
      <c r="R470" s="1">
        <v>0</v>
      </c>
      <c r="S470" s="29">
        <v>0</v>
      </c>
      <c r="T470" s="8">
        <f t="shared" si="35"/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167037353.6699996</v>
      </c>
      <c r="AB470" s="1">
        <v>166765337.6699996</v>
      </c>
      <c r="AC470" s="1">
        <f t="shared" si="36"/>
        <v>-2458410050.6699996</v>
      </c>
      <c r="AD470" s="1">
        <f t="shared" si="37"/>
        <v>-2458410050.6699996</v>
      </c>
      <c r="AE470" s="1">
        <f t="shared" si="38"/>
        <v>-2458138034.6699996</v>
      </c>
      <c r="AF470" s="1">
        <f t="shared" si="39"/>
        <v>-2458138034.6699996</v>
      </c>
    </row>
    <row r="471" spans="1:32" x14ac:dyDescent="0.2">
      <c r="A471" t="s">
        <v>168</v>
      </c>
      <c r="B471" t="s">
        <v>72</v>
      </c>
      <c r="C471" t="s">
        <v>120</v>
      </c>
      <c r="D471" t="s">
        <v>0</v>
      </c>
      <c r="E471" t="s">
        <v>5</v>
      </c>
      <c r="F471">
        <v>202312</v>
      </c>
      <c r="G471" s="1">
        <v>2114139064</v>
      </c>
      <c r="H471" s="1">
        <v>2311307996.2000003</v>
      </c>
      <c r="I471" s="1">
        <v>2113871608</v>
      </c>
      <c r="J471" s="1">
        <v>2311038332.2000003</v>
      </c>
      <c r="K471" s="8">
        <v>94</v>
      </c>
      <c r="L471" s="8">
        <v>106</v>
      </c>
      <c r="M471" s="8">
        <v>0</v>
      </c>
      <c r="N471" s="8">
        <v>290674.70107526885</v>
      </c>
      <c r="O471" s="1">
        <v>0</v>
      </c>
      <c r="P471" s="1">
        <v>0</v>
      </c>
      <c r="Q471" s="1">
        <v>0</v>
      </c>
      <c r="R471" s="1">
        <v>0</v>
      </c>
      <c r="S471" s="29">
        <v>0</v>
      </c>
      <c r="T471" s="8">
        <f t="shared" si="35"/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197168932.20000029</v>
      </c>
      <c r="AB471" s="1">
        <v>197166724.20000029</v>
      </c>
      <c r="AC471" s="1">
        <f t="shared" si="36"/>
        <v>-2311307996.2000003</v>
      </c>
      <c r="AD471" s="1">
        <f t="shared" si="37"/>
        <v>-2311307996.2000003</v>
      </c>
      <c r="AE471" s="1">
        <f t="shared" si="38"/>
        <v>-2311038332.2000003</v>
      </c>
      <c r="AF471" s="1">
        <f t="shared" si="39"/>
        <v>-2311038332.2000003</v>
      </c>
    </row>
    <row r="472" spans="1:32" x14ac:dyDescent="0.2">
      <c r="A472" t="s">
        <v>168</v>
      </c>
      <c r="B472" t="s">
        <v>72</v>
      </c>
      <c r="C472" t="s">
        <v>120</v>
      </c>
      <c r="D472" t="s">
        <v>0</v>
      </c>
      <c r="E472" t="s">
        <v>5</v>
      </c>
      <c r="F472">
        <v>202403</v>
      </c>
      <c r="G472" s="1">
        <v>1076449400</v>
      </c>
      <c r="H472" s="1">
        <v>1697501438.2599998</v>
      </c>
      <c r="I472" s="1">
        <v>1076162654.4000001</v>
      </c>
      <c r="J472" s="1">
        <v>1697261438.2599998</v>
      </c>
      <c r="K472" s="8">
        <v>59</v>
      </c>
      <c r="L472" s="8">
        <v>79</v>
      </c>
      <c r="M472" s="8">
        <v>0</v>
      </c>
      <c r="N472" s="8">
        <v>266879.75417130144</v>
      </c>
      <c r="O472" s="1">
        <v>0</v>
      </c>
      <c r="P472" s="1">
        <v>0</v>
      </c>
      <c r="Q472" s="1">
        <v>0</v>
      </c>
      <c r="R472" s="1">
        <v>0</v>
      </c>
      <c r="S472" s="29">
        <v>0</v>
      </c>
      <c r="T472" s="8">
        <f t="shared" si="35"/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621052038.25999975</v>
      </c>
      <c r="AB472" s="1">
        <v>621098783.85999966</v>
      </c>
      <c r="AC472" s="1">
        <f t="shared" si="36"/>
        <v>-1697501438.2599998</v>
      </c>
      <c r="AD472" s="1">
        <f t="shared" si="37"/>
        <v>-1697501438.2599998</v>
      </c>
      <c r="AE472" s="1">
        <f t="shared" si="38"/>
        <v>-1697261438.2599998</v>
      </c>
      <c r="AF472" s="1">
        <f t="shared" si="39"/>
        <v>-1697261438.2599998</v>
      </c>
    </row>
    <row r="473" spans="1:32" x14ac:dyDescent="0.2">
      <c r="A473" t="s">
        <v>168</v>
      </c>
      <c r="B473" t="s">
        <v>72</v>
      </c>
      <c r="C473" t="s">
        <v>120</v>
      </c>
      <c r="D473" t="s">
        <v>0</v>
      </c>
      <c r="E473" t="s">
        <v>8</v>
      </c>
      <c r="F473">
        <v>202404</v>
      </c>
      <c r="G473" s="1">
        <v>197997770</v>
      </c>
      <c r="H473" s="1">
        <v>519049916.32999998</v>
      </c>
      <c r="I473" s="1">
        <v>197997770</v>
      </c>
      <c r="J473" s="1">
        <v>519049916.32999998</v>
      </c>
      <c r="K473" s="8">
        <v>14</v>
      </c>
      <c r="L473" s="8">
        <v>26</v>
      </c>
      <c r="M473" s="8">
        <v>0</v>
      </c>
      <c r="N473" s="8">
        <v>256985.59999999995</v>
      </c>
      <c r="O473" s="1">
        <v>0</v>
      </c>
      <c r="P473" s="1">
        <v>0</v>
      </c>
      <c r="Q473" s="1">
        <v>0</v>
      </c>
      <c r="R473" s="1">
        <v>0</v>
      </c>
      <c r="S473" s="29">
        <v>0</v>
      </c>
      <c r="T473" s="8">
        <f t="shared" si="35"/>
        <v>0</v>
      </c>
      <c r="U473" s="1">
        <v>0</v>
      </c>
      <c r="V473" s="1">
        <v>0</v>
      </c>
      <c r="W473" s="1">
        <v>0</v>
      </c>
      <c r="X473" s="1">
        <v>0</v>
      </c>
      <c r="Y473" s="1">
        <v>0</v>
      </c>
      <c r="Z473" s="1">
        <v>0</v>
      </c>
      <c r="AA473" s="1">
        <v>321052146.32999998</v>
      </c>
      <c r="AB473" s="1">
        <v>321052146.32999998</v>
      </c>
      <c r="AC473" s="1">
        <f t="shared" si="36"/>
        <v>-519049916.32999998</v>
      </c>
      <c r="AD473" s="1">
        <f t="shared" si="37"/>
        <v>-519049916.32999998</v>
      </c>
      <c r="AE473" s="1">
        <f t="shared" si="38"/>
        <v>-519049916.32999998</v>
      </c>
      <c r="AF473" s="1">
        <f t="shared" si="39"/>
        <v>-519049916.32999998</v>
      </c>
    </row>
    <row r="474" spans="1:32" x14ac:dyDescent="0.2">
      <c r="A474" t="s">
        <v>168</v>
      </c>
      <c r="B474" t="s">
        <v>72</v>
      </c>
      <c r="C474" t="s">
        <v>120</v>
      </c>
      <c r="D474" t="s">
        <v>0</v>
      </c>
      <c r="E474" t="s">
        <v>8</v>
      </c>
      <c r="F474">
        <v>202405</v>
      </c>
      <c r="G474" s="1">
        <v>20827840</v>
      </c>
      <c r="H474" s="1">
        <v>295734381.39999998</v>
      </c>
      <c r="I474" s="1">
        <v>20827840</v>
      </c>
      <c r="J474" s="1">
        <v>295734381.39999998</v>
      </c>
      <c r="K474" s="8">
        <v>1</v>
      </c>
      <c r="L474" s="8">
        <v>15</v>
      </c>
      <c r="M474" s="8">
        <v>0</v>
      </c>
      <c r="N474" s="8">
        <v>257744.03225806434</v>
      </c>
      <c r="O474" s="1">
        <v>0</v>
      </c>
      <c r="P474" s="1">
        <v>0</v>
      </c>
      <c r="Q474" s="1">
        <v>0</v>
      </c>
      <c r="R474" s="1">
        <v>0</v>
      </c>
      <c r="S474" s="29">
        <v>0</v>
      </c>
      <c r="T474" s="8">
        <f t="shared" si="35"/>
        <v>0</v>
      </c>
      <c r="U474" s="1">
        <v>0</v>
      </c>
      <c r="V474" s="1">
        <v>0</v>
      </c>
      <c r="W474" s="1">
        <v>0</v>
      </c>
      <c r="X474" s="1">
        <v>0</v>
      </c>
      <c r="Y474" s="1">
        <v>0</v>
      </c>
      <c r="Z474" s="1">
        <v>0</v>
      </c>
      <c r="AA474" s="1">
        <v>274906541.39999998</v>
      </c>
      <c r="AB474" s="1">
        <v>274906541.39999998</v>
      </c>
      <c r="AC474" s="1">
        <f t="shared" si="36"/>
        <v>-295734381.39999998</v>
      </c>
      <c r="AD474" s="1">
        <f t="shared" si="37"/>
        <v>-295734381.39999998</v>
      </c>
      <c r="AE474" s="1">
        <f t="shared" si="38"/>
        <v>-295734381.39999998</v>
      </c>
      <c r="AF474" s="1">
        <f t="shared" si="39"/>
        <v>-295734381.39999998</v>
      </c>
    </row>
    <row r="475" spans="1:32" x14ac:dyDescent="0.2">
      <c r="A475" t="s">
        <v>169</v>
      </c>
      <c r="B475" t="s">
        <v>73</v>
      </c>
      <c r="C475" t="s">
        <v>121</v>
      </c>
      <c r="D475" t="s">
        <v>1</v>
      </c>
      <c r="E475" t="s">
        <v>5</v>
      </c>
      <c r="F475">
        <v>201403</v>
      </c>
      <c r="G475" s="1">
        <v>0</v>
      </c>
      <c r="H475" s="1">
        <v>0</v>
      </c>
      <c r="I475" s="1">
        <v>0</v>
      </c>
      <c r="J475" s="1">
        <v>0</v>
      </c>
      <c r="K475" s="8">
        <v>0</v>
      </c>
      <c r="L475" s="8">
        <v>0</v>
      </c>
      <c r="M475" s="8">
        <v>0</v>
      </c>
      <c r="N475" s="8">
        <v>0</v>
      </c>
      <c r="O475" s="1">
        <v>0</v>
      </c>
      <c r="P475" s="1">
        <v>0</v>
      </c>
      <c r="Q475" s="1">
        <v>0</v>
      </c>
      <c r="R475" s="1">
        <v>0</v>
      </c>
      <c r="S475" s="29">
        <v>0</v>
      </c>
      <c r="T475" s="8">
        <f t="shared" si="35"/>
        <v>0</v>
      </c>
      <c r="U475" s="1">
        <v>0</v>
      </c>
      <c r="V475" s="1">
        <v>0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B475" s="1">
        <v>0</v>
      </c>
      <c r="AC475" s="1">
        <f t="shared" si="36"/>
        <v>0</v>
      </c>
      <c r="AD475" s="1">
        <f t="shared" si="37"/>
        <v>0</v>
      </c>
      <c r="AE475" s="1">
        <f t="shared" si="38"/>
        <v>0</v>
      </c>
      <c r="AF475" s="1">
        <f t="shared" si="39"/>
        <v>0</v>
      </c>
    </row>
    <row r="476" spans="1:32" x14ac:dyDescent="0.2">
      <c r="A476" t="s">
        <v>169</v>
      </c>
      <c r="B476" t="s">
        <v>73</v>
      </c>
      <c r="C476" t="s">
        <v>121</v>
      </c>
      <c r="D476" t="s">
        <v>1</v>
      </c>
      <c r="E476" t="s">
        <v>5</v>
      </c>
      <c r="F476">
        <v>201406</v>
      </c>
      <c r="G476" s="1">
        <v>0</v>
      </c>
      <c r="H476" s="1">
        <v>0</v>
      </c>
      <c r="I476" s="1">
        <v>0</v>
      </c>
      <c r="J476" s="1">
        <v>0</v>
      </c>
      <c r="K476" s="8">
        <v>0</v>
      </c>
      <c r="L476" s="8">
        <v>0</v>
      </c>
      <c r="M476" s="8">
        <v>0</v>
      </c>
      <c r="N476" s="8">
        <v>0</v>
      </c>
      <c r="O476" s="1">
        <v>0</v>
      </c>
      <c r="P476" s="1">
        <v>0</v>
      </c>
      <c r="Q476" s="1">
        <v>0</v>
      </c>
      <c r="R476" s="1">
        <v>0</v>
      </c>
      <c r="S476" s="29">
        <v>0</v>
      </c>
      <c r="T476" s="8">
        <f t="shared" si="35"/>
        <v>0</v>
      </c>
      <c r="U476" s="1">
        <v>0</v>
      </c>
      <c r="V476" s="1">
        <v>0</v>
      </c>
      <c r="W476" s="1">
        <v>0</v>
      </c>
      <c r="X476" s="1">
        <v>0</v>
      </c>
      <c r="Y476" s="1">
        <v>0</v>
      </c>
      <c r="Z476" s="1">
        <v>0</v>
      </c>
      <c r="AA476" s="1">
        <v>0</v>
      </c>
      <c r="AB476" s="1">
        <v>0</v>
      </c>
      <c r="AC476" s="1">
        <f t="shared" si="36"/>
        <v>0</v>
      </c>
      <c r="AD476" s="1">
        <f t="shared" si="37"/>
        <v>0</v>
      </c>
      <c r="AE476" s="1">
        <f t="shared" si="38"/>
        <v>0</v>
      </c>
      <c r="AF476" s="1">
        <f t="shared" si="39"/>
        <v>0</v>
      </c>
    </row>
    <row r="477" spans="1:32" x14ac:dyDescent="0.2">
      <c r="A477" t="s">
        <v>169</v>
      </c>
      <c r="B477" t="s">
        <v>73</v>
      </c>
      <c r="C477" t="s">
        <v>121</v>
      </c>
      <c r="D477" t="s">
        <v>1</v>
      </c>
      <c r="E477" t="s">
        <v>5</v>
      </c>
      <c r="F477">
        <v>201409</v>
      </c>
      <c r="G477" s="1">
        <v>0</v>
      </c>
      <c r="H477" s="1">
        <v>0</v>
      </c>
      <c r="I477" s="1">
        <v>0</v>
      </c>
      <c r="J477" s="1">
        <v>0</v>
      </c>
      <c r="K477" s="8">
        <v>0</v>
      </c>
      <c r="L477" s="8">
        <v>0</v>
      </c>
      <c r="M477" s="8">
        <v>0</v>
      </c>
      <c r="N477" s="8">
        <v>0</v>
      </c>
      <c r="O477" s="1">
        <v>0</v>
      </c>
      <c r="P477" s="1">
        <v>0</v>
      </c>
      <c r="Q477" s="1">
        <v>0</v>
      </c>
      <c r="R477" s="1">
        <v>0</v>
      </c>
      <c r="S477" s="29">
        <v>0</v>
      </c>
      <c r="T477" s="8">
        <f t="shared" si="35"/>
        <v>0</v>
      </c>
      <c r="U477" s="1">
        <v>0</v>
      </c>
      <c r="V477" s="1">
        <v>0</v>
      </c>
      <c r="W477" s="1">
        <v>0</v>
      </c>
      <c r="X477" s="1">
        <v>0</v>
      </c>
      <c r="Y477" s="1">
        <v>0</v>
      </c>
      <c r="Z477" s="1">
        <v>0</v>
      </c>
      <c r="AA477" s="1">
        <v>0</v>
      </c>
      <c r="AB477" s="1">
        <v>0</v>
      </c>
      <c r="AC477" s="1">
        <f t="shared" si="36"/>
        <v>0</v>
      </c>
      <c r="AD477" s="1">
        <f t="shared" si="37"/>
        <v>0</v>
      </c>
      <c r="AE477" s="1">
        <f t="shared" si="38"/>
        <v>0</v>
      </c>
      <c r="AF477" s="1">
        <f t="shared" si="39"/>
        <v>0</v>
      </c>
    </row>
    <row r="478" spans="1:32" x14ac:dyDescent="0.2">
      <c r="A478" t="s">
        <v>169</v>
      </c>
      <c r="B478" t="s">
        <v>73</v>
      </c>
      <c r="C478" t="s">
        <v>121</v>
      </c>
      <c r="D478" t="s">
        <v>1</v>
      </c>
      <c r="E478" t="s">
        <v>5</v>
      </c>
      <c r="F478">
        <v>201412</v>
      </c>
      <c r="G478" s="1">
        <v>0</v>
      </c>
      <c r="H478" s="1">
        <v>0</v>
      </c>
      <c r="I478" s="1">
        <v>0</v>
      </c>
      <c r="J478" s="1">
        <v>0</v>
      </c>
      <c r="K478" s="8">
        <v>0</v>
      </c>
      <c r="L478" s="8">
        <v>0</v>
      </c>
      <c r="M478" s="8">
        <v>0</v>
      </c>
      <c r="N478" s="8">
        <v>0</v>
      </c>
      <c r="O478" s="1">
        <v>0</v>
      </c>
      <c r="P478" s="1">
        <v>0</v>
      </c>
      <c r="Q478" s="1">
        <v>0</v>
      </c>
      <c r="R478" s="1">
        <v>0</v>
      </c>
      <c r="S478" s="29">
        <v>0</v>
      </c>
      <c r="T478" s="8">
        <f t="shared" si="35"/>
        <v>0</v>
      </c>
      <c r="U478" s="1">
        <v>0</v>
      </c>
      <c r="V478" s="1">
        <v>0</v>
      </c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B478" s="1">
        <v>0</v>
      </c>
      <c r="AC478" s="1">
        <f t="shared" si="36"/>
        <v>0</v>
      </c>
      <c r="AD478" s="1">
        <f t="shared" si="37"/>
        <v>0</v>
      </c>
      <c r="AE478" s="1">
        <f t="shared" si="38"/>
        <v>0</v>
      </c>
      <c r="AF478" s="1">
        <f t="shared" si="39"/>
        <v>0</v>
      </c>
    </row>
    <row r="479" spans="1:32" x14ac:dyDescent="0.2">
      <c r="A479" t="s">
        <v>169</v>
      </c>
      <c r="B479" t="s">
        <v>73</v>
      </c>
      <c r="C479" t="s">
        <v>121</v>
      </c>
      <c r="D479" t="s">
        <v>1</v>
      </c>
      <c r="E479" t="s">
        <v>5</v>
      </c>
      <c r="F479">
        <v>201503</v>
      </c>
      <c r="G479" s="1">
        <v>0</v>
      </c>
      <c r="H479" s="1">
        <v>0</v>
      </c>
      <c r="I479" s="1">
        <v>0</v>
      </c>
      <c r="J479" s="1">
        <v>0</v>
      </c>
      <c r="K479" s="8">
        <v>0</v>
      </c>
      <c r="L479" s="8">
        <v>0</v>
      </c>
      <c r="M479" s="8">
        <v>0</v>
      </c>
      <c r="N479" s="8">
        <v>0</v>
      </c>
      <c r="O479" s="1">
        <v>0</v>
      </c>
      <c r="P479" s="1">
        <v>0</v>
      </c>
      <c r="Q479" s="1">
        <v>0</v>
      </c>
      <c r="R479" s="1">
        <v>0</v>
      </c>
      <c r="S479" s="29">
        <v>0</v>
      </c>
      <c r="T479" s="8">
        <f t="shared" si="35"/>
        <v>0</v>
      </c>
      <c r="U479" s="1">
        <v>0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f t="shared" si="36"/>
        <v>0</v>
      </c>
      <c r="AD479" s="1">
        <f t="shared" si="37"/>
        <v>0</v>
      </c>
      <c r="AE479" s="1">
        <f t="shared" si="38"/>
        <v>0</v>
      </c>
      <c r="AF479" s="1">
        <f t="shared" si="39"/>
        <v>0</v>
      </c>
    </row>
    <row r="480" spans="1:32" x14ac:dyDescent="0.2">
      <c r="A480" t="s">
        <v>169</v>
      </c>
      <c r="B480" t="s">
        <v>73</v>
      </c>
      <c r="C480" t="s">
        <v>121</v>
      </c>
      <c r="D480" t="s">
        <v>1</v>
      </c>
      <c r="E480" t="s">
        <v>5</v>
      </c>
      <c r="F480">
        <v>201506</v>
      </c>
      <c r="G480" s="1">
        <v>0</v>
      </c>
      <c r="H480" s="1">
        <v>0</v>
      </c>
      <c r="I480" s="1">
        <v>0</v>
      </c>
      <c r="J480" s="1">
        <v>0</v>
      </c>
      <c r="K480" s="8">
        <v>0</v>
      </c>
      <c r="L480" s="8">
        <v>0</v>
      </c>
      <c r="M480" s="8">
        <v>0</v>
      </c>
      <c r="N480" s="8">
        <v>0</v>
      </c>
      <c r="O480" s="1">
        <v>0</v>
      </c>
      <c r="P480" s="1">
        <v>0</v>
      </c>
      <c r="Q480" s="1">
        <v>0</v>
      </c>
      <c r="R480" s="1">
        <v>0</v>
      </c>
      <c r="S480" s="29">
        <v>0</v>
      </c>
      <c r="T480" s="8">
        <f t="shared" si="35"/>
        <v>0</v>
      </c>
      <c r="U480" s="1">
        <v>0</v>
      </c>
      <c r="V480" s="1">
        <v>0</v>
      </c>
      <c r="W480" s="1">
        <v>0</v>
      </c>
      <c r="X480" s="1">
        <v>0</v>
      </c>
      <c r="Y480" s="1">
        <v>0</v>
      </c>
      <c r="Z480" s="1">
        <v>0</v>
      </c>
      <c r="AA480" s="1">
        <v>0</v>
      </c>
      <c r="AB480" s="1">
        <v>0</v>
      </c>
      <c r="AC480" s="1">
        <f t="shared" si="36"/>
        <v>0</v>
      </c>
      <c r="AD480" s="1">
        <f t="shared" si="37"/>
        <v>0</v>
      </c>
      <c r="AE480" s="1">
        <f t="shared" si="38"/>
        <v>0</v>
      </c>
      <c r="AF480" s="1">
        <f t="shared" si="39"/>
        <v>0</v>
      </c>
    </row>
    <row r="481" spans="1:32" x14ac:dyDescent="0.2">
      <c r="A481" t="s">
        <v>169</v>
      </c>
      <c r="B481" t="s">
        <v>73</v>
      </c>
      <c r="C481" t="s">
        <v>121</v>
      </c>
      <c r="D481" t="s">
        <v>1</v>
      </c>
      <c r="E481" t="s">
        <v>5</v>
      </c>
      <c r="F481">
        <v>201509</v>
      </c>
      <c r="G481" s="1">
        <v>0</v>
      </c>
      <c r="H481" s="1">
        <v>0</v>
      </c>
      <c r="I481" s="1">
        <v>0</v>
      </c>
      <c r="J481" s="1">
        <v>0</v>
      </c>
      <c r="K481" s="8">
        <v>0</v>
      </c>
      <c r="L481" s="8">
        <v>0</v>
      </c>
      <c r="M481" s="8">
        <v>0</v>
      </c>
      <c r="N481" s="8">
        <v>0</v>
      </c>
      <c r="O481" s="1">
        <v>0</v>
      </c>
      <c r="P481" s="1">
        <v>0</v>
      </c>
      <c r="Q481" s="1">
        <v>0</v>
      </c>
      <c r="R481" s="1">
        <v>0</v>
      </c>
      <c r="S481" s="29">
        <v>0</v>
      </c>
      <c r="T481" s="8">
        <f t="shared" si="35"/>
        <v>0</v>
      </c>
      <c r="U481" s="1">
        <v>0</v>
      </c>
      <c r="V481" s="1">
        <v>0</v>
      </c>
      <c r="W481" s="1">
        <v>0</v>
      </c>
      <c r="X481" s="1">
        <v>0</v>
      </c>
      <c r="Y481" s="1">
        <v>0</v>
      </c>
      <c r="Z481" s="1">
        <v>0</v>
      </c>
      <c r="AA481" s="1">
        <v>0</v>
      </c>
      <c r="AB481" s="1">
        <v>0</v>
      </c>
      <c r="AC481" s="1">
        <f t="shared" si="36"/>
        <v>0</v>
      </c>
      <c r="AD481" s="1">
        <f t="shared" si="37"/>
        <v>0</v>
      </c>
      <c r="AE481" s="1">
        <f t="shared" si="38"/>
        <v>0</v>
      </c>
      <c r="AF481" s="1">
        <f t="shared" si="39"/>
        <v>0</v>
      </c>
    </row>
    <row r="482" spans="1:32" x14ac:dyDescent="0.2">
      <c r="A482" t="s">
        <v>169</v>
      </c>
      <c r="B482" t="s">
        <v>73</v>
      </c>
      <c r="C482" t="s">
        <v>121</v>
      </c>
      <c r="D482" t="s">
        <v>1</v>
      </c>
      <c r="E482" t="s">
        <v>5</v>
      </c>
      <c r="F482">
        <v>201512</v>
      </c>
      <c r="G482" s="1">
        <v>0</v>
      </c>
      <c r="H482" s="1">
        <v>0</v>
      </c>
      <c r="I482" s="1">
        <v>0</v>
      </c>
      <c r="J482" s="1">
        <v>0</v>
      </c>
      <c r="K482" s="8">
        <v>0</v>
      </c>
      <c r="L482" s="8">
        <v>0</v>
      </c>
      <c r="M482" s="8">
        <v>0</v>
      </c>
      <c r="N482" s="8">
        <v>0</v>
      </c>
      <c r="O482" s="1">
        <v>0</v>
      </c>
      <c r="P482" s="1">
        <v>0</v>
      </c>
      <c r="Q482" s="1">
        <v>0</v>
      </c>
      <c r="R482" s="1">
        <v>0</v>
      </c>
      <c r="S482" s="29">
        <v>0</v>
      </c>
      <c r="T482" s="8">
        <f t="shared" si="35"/>
        <v>0</v>
      </c>
      <c r="U482" s="1">
        <v>0</v>
      </c>
      <c r="V482" s="1">
        <v>0</v>
      </c>
      <c r="W482" s="1">
        <v>0</v>
      </c>
      <c r="X482" s="1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f t="shared" si="36"/>
        <v>0</v>
      </c>
      <c r="AD482" s="1">
        <f t="shared" si="37"/>
        <v>0</v>
      </c>
      <c r="AE482" s="1">
        <f t="shared" si="38"/>
        <v>0</v>
      </c>
      <c r="AF482" s="1">
        <f t="shared" si="39"/>
        <v>0</v>
      </c>
    </row>
    <row r="483" spans="1:32" x14ac:dyDescent="0.2">
      <c r="A483" t="s">
        <v>169</v>
      </c>
      <c r="B483" t="s">
        <v>73</v>
      </c>
      <c r="C483" t="s">
        <v>121</v>
      </c>
      <c r="D483" t="s">
        <v>1</v>
      </c>
      <c r="E483" t="s">
        <v>5</v>
      </c>
      <c r="F483">
        <v>201603</v>
      </c>
      <c r="G483" s="1">
        <v>0</v>
      </c>
      <c r="H483" s="1">
        <v>0</v>
      </c>
      <c r="I483" s="1">
        <v>0</v>
      </c>
      <c r="J483" s="1">
        <v>0</v>
      </c>
      <c r="K483" s="8">
        <v>0</v>
      </c>
      <c r="L483" s="8">
        <v>0</v>
      </c>
      <c r="M483" s="8">
        <v>0</v>
      </c>
      <c r="N483" s="8">
        <v>0</v>
      </c>
      <c r="O483" s="1">
        <v>0</v>
      </c>
      <c r="P483" s="1">
        <v>0</v>
      </c>
      <c r="Q483" s="1">
        <v>0</v>
      </c>
      <c r="R483" s="1">
        <v>0</v>
      </c>
      <c r="S483" s="29">
        <v>0</v>
      </c>
      <c r="T483" s="8">
        <f t="shared" si="35"/>
        <v>0</v>
      </c>
      <c r="U483" s="1">
        <v>0</v>
      </c>
      <c r="V483" s="1">
        <v>0</v>
      </c>
      <c r="W483" s="1">
        <v>0</v>
      </c>
      <c r="X483" s="1">
        <v>0</v>
      </c>
      <c r="Y483" s="1">
        <v>0</v>
      </c>
      <c r="Z483" s="1">
        <v>0</v>
      </c>
      <c r="AA483" s="1">
        <v>0</v>
      </c>
      <c r="AB483" s="1">
        <v>0</v>
      </c>
      <c r="AC483" s="1">
        <f t="shared" si="36"/>
        <v>0</v>
      </c>
      <c r="AD483" s="1">
        <f t="shared" si="37"/>
        <v>0</v>
      </c>
      <c r="AE483" s="1">
        <f t="shared" si="38"/>
        <v>0</v>
      </c>
      <c r="AF483" s="1">
        <f t="shared" si="39"/>
        <v>0</v>
      </c>
    </row>
    <row r="484" spans="1:32" x14ac:dyDescent="0.2">
      <c r="A484" t="s">
        <v>169</v>
      </c>
      <c r="B484" t="s">
        <v>73</v>
      </c>
      <c r="C484" t="s">
        <v>121</v>
      </c>
      <c r="D484" t="s">
        <v>1</v>
      </c>
      <c r="E484" t="s">
        <v>5</v>
      </c>
      <c r="F484">
        <v>201606</v>
      </c>
      <c r="G484" s="1">
        <v>0</v>
      </c>
      <c r="H484" s="1">
        <v>0</v>
      </c>
      <c r="I484" s="1">
        <v>0</v>
      </c>
      <c r="J484" s="1">
        <v>0</v>
      </c>
      <c r="K484" s="8">
        <v>0</v>
      </c>
      <c r="L484" s="8">
        <v>0</v>
      </c>
      <c r="M484" s="8">
        <v>0</v>
      </c>
      <c r="N484" s="8">
        <v>0</v>
      </c>
      <c r="O484" s="1">
        <v>0</v>
      </c>
      <c r="P484" s="1">
        <v>0</v>
      </c>
      <c r="Q484" s="1">
        <v>0</v>
      </c>
      <c r="R484" s="1">
        <v>0</v>
      </c>
      <c r="S484" s="29">
        <v>0</v>
      </c>
      <c r="T484" s="8">
        <f t="shared" si="35"/>
        <v>0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1">
        <v>0</v>
      </c>
      <c r="AA484" s="1">
        <v>0</v>
      </c>
      <c r="AB484" s="1">
        <v>0</v>
      </c>
      <c r="AC484" s="1">
        <f t="shared" si="36"/>
        <v>0</v>
      </c>
      <c r="AD484" s="1">
        <f t="shared" si="37"/>
        <v>0</v>
      </c>
      <c r="AE484" s="1">
        <f t="shared" si="38"/>
        <v>0</v>
      </c>
      <c r="AF484" s="1">
        <f t="shared" si="39"/>
        <v>0</v>
      </c>
    </row>
    <row r="485" spans="1:32" x14ac:dyDescent="0.2">
      <c r="A485" t="s">
        <v>169</v>
      </c>
      <c r="B485" t="s">
        <v>73</v>
      </c>
      <c r="C485" t="s">
        <v>121</v>
      </c>
      <c r="D485" t="s">
        <v>1</v>
      </c>
      <c r="E485" t="s">
        <v>5</v>
      </c>
      <c r="F485">
        <v>201609</v>
      </c>
      <c r="G485" s="1">
        <v>0</v>
      </c>
      <c r="H485" s="1">
        <v>0</v>
      </c>
      <c r="I485" s="1">
        <v>0</v>
      </c>
      <c r="J485" s="1">
        <v>0</v>
      </c>
      <c r="K485" s="8">
        <v>0</v>
      </c>
      <c r="L485" s="8">
        <v>0</v>
      </c>
      <c r="M485" s="8">
        <v>0</v>
      </c>
      <c r="N485" s="8">
        <v>0</v>
      </c>
      <c r="O485" s="1">
        <v>0</v>
      </c>
      <c r="P485" s="1">
        <v>0</v>
      </c>
      <c r="Q485" s="1">
        <v>0</v>
      </c>
      <c r="R485" s="1">
        <v>0</v>
      </c>
      <c r="S485" s="29">
        <v>0</v>
      </c>
      <c r="T485" s="8">
        <f t="shared" si="35"/>
        <v>0</v>
      </c>
      <c r="U485" s="1">
        <v>0</v>
      </c>
      <c r="V485" s="1">
        <v>0</v>
      </c>
      <c r="W485" s="1">
        <v>0</v>
      </c>
      <c r="X485" s="1">
        <v>0</v>
      </c>
      <c r="Y485" s="1">
        <v>0</v>
      </c>
      <c r="Z485" s="1">
        <v>0</v>
      </c>
      <c r="AA485" s="1">
        <v>0</v>
      </c>
      <c r="AB485" s="1">
        <v>0</v>
      </c>
      <c r="AC485" s="1">
        <f t="shared" si="36"/>
        <v>0</v>
      </c>
      <c r="AD485" s="1">
        <f t="shared" si="37"/>
        <v>0</v>
      </c>
      <c r="AE485" s="1">
        <f t="shared" si="38"/>
        <v>0</v>
      </c>
      <c r="AF485" s="1">
        <f t="shared" si="39"/>
        <v>0</v>
      </c>
    </row>
    <row r="486" spans="1:32" x14ac:dyDescent="0.2">
      <c r="A486" t="s">
        <v>169</v>
      </c>
      <c r="B486" t="s">
        <v>73</v>
      </c>
      <c r="C486" t="s">
        <v>121</v>
      </c>
      <c r="D486" t="s">
        <v>1</v>
      </c>
      <c r="E486" t="s">
        <v>5</v>
      </c>
      <c r="F486">
        <v>201612</v>
      </c>
      <c r="G486" s="1">
        <v>0</v>
      </c>
      <c r="H486" s="1">
        <v>0</v>
      </c>
      <c r="I486" s="1">
        <v>0</v>
      </c>
      <c r="J486" s="1">
        <v>0</v>
      </c>
      <c r="K486" s="8">
        <v>0</v>
      </c>
      <c r="L486" s="8">
        <v>0</v>
      </c>
      <c r="M486" s="8">
        <v>0</v>
      </c>
      <c r="N486" s="8">
        <v>0</v>
      </c>
      <c r="O486" s="1">
        <v>0</v>
      </c>
      <c r="P486" s="1">
        <v>0</v>
      </c>
      <c r="Q486" s="1">
        <v>0</v>
      </c>
      <c r="R486" s="1">
        <v>0</v>
      </c>
      <c r="S486" s="29">
        <v>0</v>
      </c>
      <c r="T486" s="8">
        <f t="shared" si="35"/>
        <v>0</v>
      </c>
      <c r="U486" s="1">
        <v>0</v>
      </c>
      <c r="V486" s="1">
        <v>0</v>
      </c>
      <c r="W486" s="1">
        <v>0</v>
      </c>
      <c r="X486" s="1">
        <v>0</v>
      </c>
      <c r="Y486" s="1">
        <v>0</v>
      </c>
      <c r="Z486" s="1">
        <v>0</v>
      </c>
      <c r="AA486" s="1">
        <v>0</v>
      </c>
      <c r="AB486" s="1">
        <v>0</v>
      </c>
      <c r="AC486" s="1">
        <f t="shared" si="36"/>
        <v>0</v>
      </c>
      <c r="AD486" s="1">
        <f t="shared" si="37"/>
        <v>0</v>
      </c>
      <c r="AE486" s="1">
        <f t="shared" si="38"/>
        <v>0</v>
      </c>
      <c r="AF486" s="1">
        <f t="shared" si="39"/>
        <v>0</v>
      </c>
    </row>
    <row r="487" spans="1:32" x14ac:dyDescent="0.2">
      <c r="A487" t="s">
        <v>169</v>
      </c>
      <c r="B487" t="s">
        <v>73</v>
      </c>
      <c r="C487" t="s">
        <v>121</v>
      </c>
      <c r="D487" t="s">
        <v>1</v>
      </c>
      <c r="E487" t="s">
        <v>5</v>
      </c>
      <c r="F487">
        <v>201703</v>
      </c>
      <c r="G487" s="1">
        <v>0</v>
      </c>
      <c r="H487" s="1">
        <v>0</v>
      </c>
      <c r="I487" s="1">
        <v>0</v>
      </c>
      <c r="J487" s="1">
        <v>0</v>
      </c>
      <c r="K487" s="8">
        <v>0</v>
      </c>
      <c r="L487" s="8">
        <v>0</v>
      </c>
      <c r="M487" s="8">
        <v>0</v>
      </c>
      <c r="N487" s="8">
        <v>0</v>
      </c>
      <c r="O487" s="1">
        <v>0</v>
      </c>
      <c r="P487" s="1">
        <v>0</v>
      </c>
      <c r="Q487" s="1">
        <v>0</v>
      </c>
      <c r="R487" s="1">
        <v>0</v>
      </c>
      <c r="S487" s="29">
        <v>0</v>
      </c>
      <c r="T487" s="8">
        <f t="shared" si="35"/>
        <v>0</v>
      </c>
      <c r="U487" s="1">
        <v>0</v>
      </c>
      <c r="V487" s="1">
        <v>0</v>
      </c>
      <c r="W487" s="1">
        <v>0</v>
      </c>
      <c r="X487" s="1">
        <v>0</v>
      </c>
      <c r="Y487" s="1">
        <v>0</v>
      </c>
      <c r="Z487" s="1">
        <v>0</v>
      </c>
      <c r="AA487" s="1">
        <v>0</v>
      </c>
      <c r="AB487" s="1">
        <v>0</v>
      </c>
      <c r="AC487" s="1">
        <f t="shared" si="36"/>
        <v>0</v>
      </c>
      <c r="AD487" s="1">
        <f t="shared" si="37"/>
        <v>0</v>
      </c>
      <c r="AE487" s="1">
        <f t="shared" si="38"/>
        <v>0</v>
      </c>
      <c r="AF487" s="1">
        <f t="shared" si="39"/>
        <v>0</v>
      </c>
    </row>
    <row r="488" spans="1:32" x14ac:dyDescent="0.2">
      <c r="A488" t="s">
        <v>169</v>
      </c>
      <c r="B488" t="s">
        <v>73</v>
      </c>
      <c r="C488" t="s">
        <v>121</v>
      </c>
      <c r="D488" t="s">
        <v>1</v>
      </c>
      <c r="E488" t="s">
        <v>5</v>
      </c>
      <c r="F488">
        <v>201706</v>
      </c>
      <c r="G488" s="1">
        <v>0</v>
      </c>
      <c r="H488" s="1">
        <v>0</v>
      </c>
      <c r="I488" s="1">
        <v>0</v>
      </c>
      <c r="J488" s="1">
        <v>0</v>
      </c>
      <c r="K488" s="8">
        <v>0</v>
      </c>
      <c r="L488" s="8">
        <v>0</v>
      </c>
      <c r="M488" s="8">
        <v>0</v>
      </c>
      <c r="N488" s="8">
        <v>0</v>
      </c>
      <c r="O488" s="1">
        <v>0</v>
      </c>
      <c r="P488" s="1">
        <v>0</v>
      </c>
      <c r="Q488" s="1">
        <v>0</v>
      </c>
      <c r="R488" s="1">
        <v>0</v>
      </c>
      <c r="S488" s="29">
        <v>0</v>
      </c>
      <c r="T488" s="8">
        <f t="shared" si="35"/>
        <v>0</v>
      </c>
      <c r="U488" s="1">
        <v>0</v>
      </c>
      <c r="V488" s="1">
        <v>0</v>
      </c>
      <c r="W488" s="1">
        <v>0</v>
      </c>
      <c r="X488" s="1">
        <v>0</v>
      </c>
      <c r="Y488" s="1">
        <v>0</v>
      </c>
      <c r="Z488" s="1">
        <v>0</v>
      </c>
      <c r="AA488" s="1">
        <v>0</v>
      </c>
      <c r="AB488" s="1">
        <v>0</v>
      </c>
      <c r="AC488" s="1">
        <f t="shared" si="36"/>
        <v>0</v>
      </c>
      <c r="AD488" s="1">
        <f t="shared" si="37"/>
        <v>0</v>
      </c>
      <c r="AE488" s="1">
        <f t="shared" si="38"/>
        <v>0</v>
      </c>
      <c r="AF488" s="1">
        <f t="shared" si="39"/>
        <v>0</v>
      </c>
    </row>
    <row r="489" spans="1:32" x14ac:dyDescent="0.2">
      <c r="A489" t="s">
        <v>169</v>
      </c>
      <c r="B489" t="s">
        <v>73</v>
      </c>
      <c r="C489" t="s">
        <v>121</v>
      </c>
      <c r="D489" t="s">
        <v>1</v>
      </c>
      <c r="E489" t="s">
        <v>5</v>
      </c>
      <c r="F489">
        <v>201709</v>
      </c>
      <c r="G489" s="1">
        <v>0</v>
      </c>
      <c r="H489" s="1">
        <v>0</v>
      </c>
      <c r="I489" s="1">
        <v>0</v>
      </c>
      <c r="J489" s="1">
        <v>0</v>
      </c>
      <c r="K489" s="8">
        <v>0</v>
      </c>
      <c r="L489" s="8">
        <v>0</v>
      </c>
      <c r="M489" s="8">
        <v>0</v>
      </c>
      <c r="N489" s="8">
        <v>0</v>
      </c>
      <c r="O489" s="1">
        <v>0</v>
      </c>
      <c r="P489" s="1">
        <v>0</v>
      </c>
      <c r="Q489" s="1">
        <v>0</v>
      </c>
      <c r="R489" s="1">
        <v>0</v>
      </c>
      <c r="S489" s="29">
        <v>0</v>
      </c>
      <c r="T489" s="8">
        <f t="shared" si="35"/>
        <v>0</v>
      </c>
      <c r="U489" s="1">
        <v>0</v>
      </c>
      <c r="V489" s="1">
        <v>0</v>
      </c>
      <c r="W489" s="1">
        <v>0</v>
      </c>
      <c r="X489" s="1">
        <v>0</v>
      </c>
      <c r="Y489" s="1">
        <v>0</v>
      </c>
      <c r="Z489" s="1">
        <v>0</v>
      </c>
      <c r="AA489" s="1">
        <v>0</v>
      </c>
      <c r="AB489" s="1">
        <v>0</v>
      </c>
      <c r="AC489" s="1">
        <f t="shared" si="36"/>
        <v>0</v>
      </c>
      <c r="AD489" s="1">
        <f t="shared" si="37"/>
        <v>0</v>
      </c>
      <c r="AE489" s="1">
        <f t="shared" si="38"/>
        <v>0</v>
      </c>
      <c r="AF489" s="1">
        <f t="shared" si="39"/>
        <v>0</v>
      </c>
    </row>
    <row r="490" spans="1:32" x14ac:dyDescent="0.2">
      <c r="A490" t="s">
        <v>169</v>
      </c>
      <c r="B490" t="s">
        <v>73</v>
      </c>
      <c r="C490" t="s">
        <v>121</v>
      </c>
      <c r="D490" t="s">
        <v>1</v>
      </c>
      <c r="E490" t="s">
        <v>5</v>
      </c>
      <c r="F490">
        <v>201712</v>
      </c>
      <c r="G490" s="1">
        <v>0</v>
      </c>
      <c r="H490" s="1">
        <v>0</v>
      </c>
      <c r="I490" s="1">
        <v>0</v>
      </c>
      <c r="J490" s="1">
        <v>0</v>
      </c>
      <c r="K490" s="8">
        <v>0</v>
      </c>
      <c r="L490" s="8">
        <v>0</v>
      </c>
      <c r="M490" s="8">
        <v>0</v>
      </c>
      <c r="N490" s="8">
        <v>0</v>
      </c>
      <c r="O490" s="1">
        <v>0</v>
      </c>
      <c r="P490" s="1">
        <v>0</v>
      </c>
      <c r="Q490" s="1">
        <v>0</v>
      </c>
      <c r="R490" s="1">
        <v>0</v>
      </c>
      <c r="S490" s="29">
        <v>0</v>
      </c>
      <c r="T490" s="8">
        <f t="shared" si="35"/>
        <v>0</v>
      </c>
      <c r="U490" s="1">
        <v>0</v>
      </c>
      <c r="V490" s="1">
        <v>0</v>
      </c>
      <c r="W490" s="1">
        <v>0</v>
      </c>
      <c r="X490" s="1">
        <v>0</v>
      </c>
      <c r="Y490" s="1">
        <v>0</v>
      </c>
      <c r="Z490" s="1">
        <v>0</v>
      </c>
      <c r="AA490" s="1">
        <v>0</v>
      </c>
      <c r="AB490" s="1">
        <v>0</v>
      </c>
      <c r="AC490" s="1">
        <f t="shared" si="36"/>
        <v>0</v>
      </c>
      <c r="AD490" s="1">
        <f t="shared" si="37"/>
        <v>0</v>
      </c>
      <c r="AE490" s="1">
        <f t="shared" si="38"/>
        <v>0</v>
      </c>
      <c r="AF490" s="1">
        <f t="shared" si="39"/>
        <v>0</v>
      </c>
    </row>
    <row r="491" spans="1:32" x14ac:dyDescent="0.2">
      <c r="A491" t="s">
        <v>169</v>
      </c>
      <c r="B491" t="s">
        <v>73</v>
      </c>
      <c r="C491" t="s">
        <v>121</v>
      </c>
      <c r="D491" t="s">
        <v>1</v>
      </c>
      <c r="E491" t="s">
        <v>5</v>
      </c>
      <c r="F491">
        <v>201803</v>
      </c>
      <c r="G491" s="1">
        <v>0</v>
      </c>
      <c r="H491" s="1">
        <v>0</v>
      </c>
      <c r="I491" s="1">
        <v>0</v>
      </c>
      <c r="J491" s="1">
        <v>0</v>
      </c>
      <c r="K491" s="8">
        <v>0</v>
      </c>
      <c r="L491" s="8">
        <v>0</v>
      </c>
      <c r="M491" s="8">
        <v>0</v>
      </c>
      <c r="N491" s="8">
        <v>0</v>
      </c>
      <c r="O491" s="1">
        <v>0</v>
      </c>
      <c r="P491" s="1">
        <v>0</v>
      </c>
      <c r="Q491" s="1">
        <v>0</v>
      </c>
      <c r="R491" s="1">
        <v>0</v>
      </c>
      <c r="S491" s="29">
        <v>0</v>
      </c>
      <c r="T491" s="8">
        <f t="shared" si="35"/>
        <v>0</v>
      </c>
      <c r="U491" s="1">
        <v>0</v>
      </c>
      <c r="V491" s="1">
        <v>0</v>
      </c>
      <c r="W491" s="1">
        <v>0</v>
      </c>
      <c r="X491" s="1">
        <v>0</v>
      </c>
      <c r="Y491" s="1">
        <v>0</v>
      </c>
      <c r="Z491" s="1">
        <v>0</v>
      </c>
      <c r="AA491" s="1">
        <v>0</v>
      </c>
      <c r="AB491" s="1">
        <v>0</v>
      </c>
      <c r="AC491" s="1">
        <f t="shared" si="36"/>
        <v>0</v>
      </c>
      <c r="AD491" s="1">
        <f t="shared" si="37"/>
        <v>0</v>
      </c>
      <c r="AE491" s="1">
        <f t="shared" si="38"/>
        <v>0</v>
      </c>
      <c r="AF491" s="1">
        <f t="shared" si="39"/>
        <v>0</v>
      </c>
    </row>
    <row r="492" spans="1:32" x14ac:dyDescent="0.2">
      <c r="A492" t="s">
        <v>169</v>
      </c>
      <c r="B492" t="s">
        <v>73</v>
      </c>
      <c r="C492" t="s">
        <v>121</v>
      </c>
      <c r="D492" t="s">
        <v>1</v>
      </c>
      <c r="E492" t="s">
        <v>5</v>
      </c>
      <c r="F492">
        <v>201806</v>
      </c>
      <c r="G492" s="1">
        <v>0</v>
      </c>
      <c r="H492" s="1">
        <v>0</v>
      </c>
      <c r="I492" s="1">
        <v>0</v>
      </c>
      <c r="J492" s="1">
        <v>0</v>
      </c>
      <c r="K492" s="8">
        <v>0</v>
      </c>
      <c r="L492" s="8">
        <v>0</v>
      </c>
      <c r="M492" s="8">
        <v>0</v>
      </c>
      <c r="N492" s="8">
        <v>0</v>
      </c>
      <c r="O492" s="1">
        <v>0</v>
      </c>
      <c r="P492" s="1">
        <v>0</v>
      </c>
      <c r="Q492" s="1">
        <v>0</v>
      </c>
      <c r="R492" s="1">
        <v>0</v>
      </c>
      <c r="S492" s="29">
        <v>0</v>
      </c>
      <c r="T492" s="8">
        <f t="shared" si="35"/>
        <v>0</v>
      </c>
      <c r="U492" s="1">
        <v>0</v>
      </c>
      <c r="V492" s="1">
        <v>0</v>
      </c>
      <c r="W492" s="1">
        <v>0</v>
      </c>
      <c r="X492" s="1">
        <v>0</v>
      </c>
      <c r="Y492" s="1">
        <v>0</v>
      </c>
      <c r="Z492" s="1">
        <v>0</v>
      </c>
      <c r="AA492" s="1">
        <v>0</v>
      </c>
      <c r="AB492" s="1">
        <v>0</v>
      </c>
      <c r="AC492" s="1">
        <f t="shared" si="36"/>
        <v>0</v>
      </c>
      <c r="AD492" s="1">
        <f t="shared" si="37"/>
        <v>0</v>
      </c>
      <c r="AE492" s="1">
        <f t="shared" si="38"/>
        <v>0</v>
      </c>
      <c r="AF492" s="1">
        <f t="shared" si="39"/>
        <v>0</v>
      </c>
    </row>
    <row r="493" spans="1:32" x14ac:dyDescent="0.2">
      <c r="A493" t="s">
        <v>169</v>
      </c>
      <c r="B493" t="s">
        <v>73</v>
      </c>
      <c r="C493" t="s">
        <v>121</v>
      </c>
      <c r="D493" t="s">
        <v>1</v>
      </c>
      <c r="E493" t="s">
        <v>5</v>
      </c>
      <c r="F493">
        <v>201809</v>
      </c>
      <c r="G493" s="1">
        <v>0</v>
      </c>
      <c r="H493" s="1">
        <v>0</v>
      </c>
      <c r="I493" s="1">
        <v>0</v>
      </c>
      <c r="J493" s="1">
        <v>0</v>
      </c>
      <c r="K493" s="8">
        <v>0</v>
      </c>
      <c r="L493" s="8">
        <v>0</v>
      </c>
      <c r="M493" s="8">
        <v>0</v>
      </c>
      <c r="N493" s="8">
        <v>0</v>
      </c>
      <c r="O493" s="1">
        <v>0</v>
      </c>
      <c r="P493" s="1">
        <v>0</v>
      </c>
      <c r="Q493" s="1">
        <v>0</v>
      </c>
      <c r="R493" s="1">
        <v>0</v>
      </c>
      <c r="S493" s="29">
        <v>0</v>
      </c>
      <c r="T493" s="8">
        <f t="shared" si="35"/>
        <v>0</v>
      </c>
      <c r="U493" s="1">
        <v>0</v>
      </c>
      <c r="V493" s="1">
        <v>0</v>
      </c>
      <c r="W493" s="1">
        <v>0</v>
      </c>
      <c r="X493" s="1">
        <v>0</v>
      </c>
      <c r="Y493" s="1">
        <v>0</v>
      </c>
      <c r="Z493" s="1">
        <v>0</v>
      </c>
      <c r="AA493" s="1">
        <v>0</v>
      </c>
      <c r="AB493" s="1">
        <v>0</v>
      </c>
      <c r="AC493" s="1">
        <f t="shared" si="36"/>
        <v>0</v>
      </c>
      <c r="AD493" s="1">
        <f t="shared" si="37"/>
        <v>0</v>
      </c>
      <c r="AE493" s="1">
        <f t="shared" si="38"/>
        <v>0</v>
      </c>
      <c r="AF493" s="1">
        <f t="shared" si="39"/>
        <v>0</v>
      </c>
    </row>
    <row r="494" spans="1:32" x14ac:dyDescent="0.2">
      <c r="A494" t="s">
        <v>169</v>
      </c>
      <c r="B494" t="s">
        <v>73</v>
      </c>
      <c r="C494" t="s">
        <v>121</v>
      </c>
      <c r="D494" t="s">
        <v>1</v>
      </c>
      <c r="E494" t="s">
        <v>5</v>
      </c>
      <c r="F494">
        <v>201812</v>
      </c>
      <c r="G494" s="1">
        <v>0</v>
      </c>
      <c r="H494" s="1">
        <v>0</v>
      </c>
      <c r="I494" s="1">
        <v>0</v>
      </c>
      <c r="J494" s="1">
        <v>0</v>
      </c>
      <c r="K494" s="8">
        <v>0</v>
      </c>
      <c r="L494" s="8">
        <v>0</v>
      </c>
      <c r="M494" s="8">
        <v>0</v>
      </c>
      <c r="N494" s="8">
        <v>0</v>
      </c>
      <c r="O494" s="1">
        <v>0</v>
      </c>
      <c r="P494" s="1">
        <v>0</v>
      </c>
      <c r="Q494" s="1">
        <v>0</v>
      </c>
      <c r="R494" s="1">
        <v>0</v>
      </c>
      <c r="S494" s="29">
        <v>0</v>
      </c>
      <c r="T494" s="8">
        <f t="shared" si="35"/>
        <v>0</v>
      </c>
      <c r="U494" s="1">
        <v>0</v>
      </c>
      <c r="V494" s="1">
        <v>0</v>
      </c>
      <c r="W494" s="1">
        <v>0</v>
      </c>
      <c r="X494" s="1">
        <v>0</v>
      </c>
      <c r="Y494" s="1">
        <v>0</v>
      </c>
      <c r="Z494" s="1">
        <v>0</v>
      </c>
      <c r="AA494" s="1">
        <v>0</v>
      </c>
      <c r="AB494" s="1">
        <v>0</v>
      </c>
      <c r="AC494" s="1">
        <f t="shared" si="36"/>
        <v>0</v>
      </c>
      <c r="AD494" s="1">
        <f t="shared" si="37"/>
        <v>0</v>
      </c>
      <c r="AE494" s="1">
        <f t="shared" si="38"/>
        <v>0</v>
      </c>
      <c r="AF494" s="1">
        <f t="shared" si="39"/>
        <v>0</v>
      </c>
    </row>
    <row r="495" spans="1:32" x14ac:dyDescent="0.2">
      <c r="A495" t="s">
        <v>169</v>
      </c>
      <c r="B495" t="s">
        <v>73</v>
      </c>
      <c r="C495" t="s">
        <v>121</v>
      </c>
      <c r="D495" t="s">
        <v>1</v>
      </c>
      <c r="E495" t="s">
        <v>5</v>
      </c>
      <c r="F495">
        <v>201903</v>
      </c>
      <c r="G495" s="1">
        <v>12455296331</v>
      </c>
      <c r="H495" s="1">
        <v>12807465566.510002</v>
      </c>
      <c r="I495" s="1">
        <v>12235683855.4</v>
      </c>
      <c r="J495" s="1">
        <v>13152009794.510002</v>
      </c>
      <c r="K495" s="8">
        <v>902</v>
      </c>
      <c r="L495" s="8">
        <v>904</v>
      </c>
      <c r="M495" s="8">
        <v>0</v>
      </c>
      <c r="N495" s="8">
        <v>1199708.4988479286</v>
      </c>
      <c r="O495" s="1">
        <v>0</v>
      </c>
      <c r="P495" s="1">
        <v>0</v>
      </c>
      <c r="Q495" s="1">
        <v>0</v>
      </c>
      <c r="R495" s="1">
        <v>0</v>
      </c>
      <c r="S495" s="29">
        <v>0</v>
      </c>
      <c r="T495" s="8">
        <f t="shared" si="35"/>
        <v>0</v>
      </c>
      <c r="U495" s="1">
        <v>0</v>
      </c>
      <c r="V495" s="1">
        <v>0</v>
      </c>
      <c r="W495" s="1">
        <v>0</v>
      </c>
      <c r="X495" s="1">
        <v>0</v>
      </c>
      <c r="Y495" s="1">
        <v>0</v>
      </c>
      <c r="Z495" s="1">
        <v>0</v>
      </c>
      <c r="AA495" s="1">
        <v>352169235.51000214</v>
      </c>
      <c r="AB495" s="1">
        <v>916325939.11000252</v>
      </c>
      <c r="AC495" s="1">
        <f t="shared" si="36"/>
        <v>-12807465566.510002</v>
      </c>
      <c r="AD495" s="1">
        <f t="shared" si="37"/>
        <v>-12807465566.510002</v>
      </c>
      <c r="AE495" s="1">
        <f t="shared" si="38"/>
        <v>-13152009794.510002</v>
      </c>
      <c r="AF495" s="1">
        <f t="shared" si="39"/>
        <v>-13152009794.510002</v>
      </c>
    </row>
    <row r="496" spans="1:32" x14ac:dyDescent="0.2">
      <c r="A496" t="s">
        <v>169</v>
      </c>
      <c r="B496" t="s">
        <v>73</v>
      </c>
      <c r="C496" t="s">
        <v>121</v>
      </c>
      <c r="D496" t="s">
        <v>1</v>
      </c>
      <c r="E496" t="s">
        <v>5</v>
      </c>
      <c r="F496">
        <v>201906</v>
      </c>
      <c r="G496" s="1">
        <v>11628576662</v>
      </c>
      <c r="H496" s="1">
        <v>11642144747.619999</v>
      </c>
      <c r="I496" s="1">
        <v>11228647304.9</v>
      </c>
      <c r="J496" s="1">
        <v>11704642480.120001</v>
      </c>
      <c r="K496" s="8">
        <v>940</v>
      </c>
      <c r="L496" s="8">
        <v>940</v>
      </c>
      <c r="M496" s="8">
        <v>0</v>
      </c>
      <c r="N496" s="8">
        <v>829943.32508960564</v>
      </c>
      <c r="O496" s="1">
        <v>0</v>
      </c>
      <c r="P496" s="1">
        <v>0</v>
      </c>
      <c r="Q496" s="1">
        <v>0</v>
      </c>
      <c r="R496" s="1">
        <v>0</v>
      </c>
      <c r="S496" s="29">
        <v>0</v>
      </c>
      <c r="T496" s="8">
        <f t="shared" si="35"/>
        <v>0</v>
      </c>
      <c r="U496" s="1">
        <v>0</v>
      </c>
      <c r="V496" s="1">
        <v>0</v>
      </c>
      <c r="W496" s="1">
        <v>0</v>
      </c>
      <c r="X496" s="1">
        <v>0</v>
      </c>
      <c r="Y496" s="1">
        <v>0</v>
      </c>
      <c r="Z496" s="1">
        <v>0</v>
      </c>
      <c r="AA496" s="1">
        <v>13568085.619998932</v>
      </c>
      <c r="AB496" s="1">
        <v>475995175.22000122</v>
      </c>
      <c r="AC496" s="1">
        <f t="shared" si="36"/>
        <v>-11642144747.619999</v>
      </c>
      <c r="AD496" s="1">
        <f t="shared" si="37"/>
        <v>-11642144747.619999</v>
      </c>
      <c r="AE496" s="1">
        <f t="shared" si="38"/>
        <v>-11704642480.120001</v>
      </c>
      <c r="AF496" s="1">
        <f t="shared" si="39"/>
        <v>-11704642480.120001</v>
      </c>
    </row>
    <row r="497" spans="1:32" x14ac:dyDescent="0.2">
      <c r="A497" t="s">
        <v>169</v>
      </c>
      <c r="B497" t="s">
        <v>73</v>
      </c>
      <c r="C497" t="s">
        <v>121</v>
      </c>
      <c r="D497" t="s">
        <v>1</v>
      </c>
      <c r="E497" t="s">
        <v>5</v>
      </c>
      <c r="F497">
        <v>201909</v>
      </c>
      <c r="G497" s="1">
        <v>18787386250</v>
      </c>
      <c r="H497" s="1">
        <v>18813834412.689995</v>
      </c>
      <c r="I497" s="1">
        <v>18330411851.700001</v>
      </c>
      <c r="J497" s="1">
        <v>18694926923.289993</v>
      </c>
      <c r="K497" s="8">
        <v>948</v>
      </c>
      <c r="L497" s="8">
        <v>949</v>
      </c>
      <c r="M497" s="8">
        <v>0</v>
      </c>
      <c r="N497" s="8">
        <v>47833.360215053755</v>
      </c>
      <c r="O497" s="1">
        <v>0</v>
      </c>
      <c r="P497" s="1">
        <v>0</v>
      </c>
      <c r="Q497" s="1">
        <v>0</v>
      </c>
      <c r="R497" s="1">
        <v>0</v>
      </c>
      <c r="S497" s="29">
        <v>0</v>
      </c>
      <c r="T497" s="8">
        <f t="shared" si="35"/>
        <v>0</v>
      </c>
      <c r="U497" s="1">
        <v>0</v>
      </c>
      <c r="V497" s="1">
        <v>0</v>
      </c>
      <c r="W497" s="1">
        <v>0</v>
      </c>
      <c r="X497" s="1">
        <v>0</v>
      </c>
      <c r="Y497" s="1">
        <v>0</v>
      </c>
      <c r="Z497" s="1">
        <v>0</v>
      </c>
      <c r="AA497" s="1">
        <v>26448162.689994812</v>
      </c>
      <c r="AB497" s="1">
        <v>364515071.58999252</v>
      </c>
      <c r="AC497" s="1">
        <f t="shared" si="36"/>
        <v>-18813834412.689995</v>
      </c>
      <c r="AD497" s="1">
        <f t="shared" si="37"/>
        <v>-18813834412.689995</v>
      </c>
      <c r="AE497" s="1">
        <f t="shared" si="38"/>
        <v>-18694926923.289993</v>
      </c>
      <c r="AF497" s="1">
        <f t="shared" si="39"/>
        <v>-18694926923.289993</v>
      </c>
    </row>
    <row r="498" spans="1:32" x14ac:dyDescent="0.2">
      <c r="A498" t="s">
        <v>169</v>
      </c>
      <c r="B498" t="s">
        <v>73</v>
      </c>
      <c r="C498" t="s">
        <v>121</v>
      </c>
      <c r="D498" t="s">
        <v>1</v>
      </c>
      <c r="E498" t="s">
        <v>5</v>
      </c>
      <c r="F498">
        <v>201912</v>
      </c>
      <c r="G498" s="1">
        <v>11839785985</v>
      </c>
      <c r="H498" s="1">
        <v>11840790184.999998</v>
      </c>
      <c r="I498" s="1">
        <v>11704842483.299999</v>
      </c>
      <c r="J498" s="1">
        <v>11810516631.899996</v>
      </c>
      <c r="K498" s="8">
        <v>840</v>
      </c>
      <c r="L498" s="8">
        <v>840</v>
      </c>
      <c r="M498" s="8">
        <v>0</v>
      </c>
      <c r="N498" s="8">
        <v>47754.472043010755</v>
      </c>
      <c r="O498" s="1">
        <v>0</v>
      </c>
      <c r="P498" s="1">
        <v>0</v>
      </c>
      <c r="Q498" s="1">
        <v>0</v>
      </c>
      <c r="R498" s="1">
        <v>0</v>
      </c>
      <c r="S498" s="29">
        <v>0</v>
      </c>
      <c r="T498" s="8">
        <f t="shared" si="35"/>
        <v>0</v>
      </c>
      <c r="U498" s="1">
        <v>0</v>
      </c>
      <c r="V498" s="1">
        <v>0</v>
      </c>
      <c r="W498" s="1">
        <v>0</v>
      </c>
      <c r="X498" s="1">
        <v>0</v>
      </c>
      <c r="Y498" s="1">
        <v>0</v>
      </c>
      <c r="Z498" s="1">
        <v>0</v>
      </c>
      <c r="AA498" s="1">
        <v>1004199.9999980927</v>
      </c>
      <c r="AB498" s="1">
        <v>105674148.59999657</v>
      </c>
      <c r="AC498" s="1">
        <f t="shared" si="36"/>
        <v>-11840790184.999998</v>
      </c>
      <c r="AD498" s="1">
        <f t="shared" si="37"/>
        <v>-11840790184.999998</v>
      </c>
      <c r="AE498" s="1">
        <f t="shared" si="38"/>
        <v>-11810516631.899996</v>
      </c>
      <c r="AF498" s="1">
        <f t="shared" si="39"/>
        <v>-11810516631.899996</v>
      </c>
    </row>
    <row r="499" spans="1:32" x14ac:dyDescent="0.2">
      <c r="A499" t="s">
        <v>169</v>
      </c>
      <c r="B499" t="s">
        <v>73</v>
      </c>
      <c r="C499" t="s">
        <v>121</v>
      </c>
      <c r="D499" t="s">
        <v>1</v>
      </c>
      <c r="E499" t="s">
        <v>5</v>
      </c>
      <c r="F499">
        <v>202003</v>
      </c>
      <c r="G499" s="1">
        <v>9375941732</v>
      </c>
      <c r="H499" s="1">
        <v>9375941732.0000038</v>
      </c>
      <c r="I499" s="1">
        <v>8080641963.499999</v>
      </c>
      <c r="J499" s="1">
        <v>9148551699.6000023</v>
      </c>
      <c r="K499" s="8">
        <v>789</v>
      </c>
      <c r="L499" s="8">
        <v>789</v>
      </c>
      <c r="M499" s="8">
        <v>0</v>
      </c>
      <c r="N499" s="8">
        <v>3161.3144234334436</v>
      </c>
      <c r="O499" s="1">
        <v>0</v>
      </c>
      <c r="P499" s="1">
        <v>0</v>
      </c>
      <c r="Q499" s="1">
        <v>0</v>
      </c>
      <c r="R499" s="1">
        <v>0</v>
      </c>
      <c r="S499" s="29">
        <v>0</v>
      </c>
      <c r="T499" s="8">
        <f t="shared" si="35"/>
        <v>0</v>
      </c>
      <c r="U499" s="1">
        <v>0</v>
      </c>
      <c r="V499" s="1">
        <v>0</v>
      </c>
      <c r="W499" s="1">
        <v>0</v>
      </c>
      <c r="X499" s="1">
        <v>0</v>
      </c>
      <c r="Y499" s="1">
        <v>0</v>
      </c>
      <c r="Z499" s="1">
        <v>0</v>
      </c>
      <c r="AA499" s="1">
        <v>3.814697265625E-6</v>
      </c>
      <c r="AB499" s="1">
        <v>1067909736.1000032</v>
      </c>
      <c r="AC499" s="1">
        <f t="shared" si="36"/>
        <v>-9375941732.0000038</v>
      </c>
      <c r="AD499" s="1">
        <f t="shared" si="37"/>
        <v>-9375941732.0000038</v>
      </c>
      <c r="AE499" s="1">
        <f t="shared" si="38"/>
        <v>-9148551699.6000023</v>
      </c>
      <c r="AF499" s="1">
        <f t="shared" si="39"/>
        <v>-9148551699.6000023</v>
      </c>
    </row>
    <row r="500" spans="1:32" x14ac:dyDescent="0.2">
      <c r="A500" t="s">
        <v>169</v>
      </c>
      <c r="B500" t="s">
        <v>73</v>
      </c>
      <c r="C500" t="s">
        <v>121</v>
      </c>
      <c r="D500" t="s">
        <v>1</v>
      </c>
      <c r="E500" t="s">
        <v>5</v>
      </c>
      <c r="F500">
        <v>202006</v>
      </c>
      <c r="G500" s="1">
        <v>10852010379</v>
      </c>
      <c r="H500" s="1">
        <v>10852010378.999998</v>
      </c>
      <c r="I500" s="1">
        <v>10775454686.1</v>
      </c>
      <c r="J500" s="1">
        <v>10856445843.6</v>
      </c>
      <c r="K500" s="8">
        <v>733</v>
      </c>
      <c r="L500" s="8">
        <v>733</v>
      </c>
      <c r="M500" s="8">
        <v>0</v>
      </c>
      <c r="N500" s="8">
        <v>2259.0347670250885</v>
      </c>
      <c r="O500" s="1">
        <v>0</v>
      </c>
      <c r="P500" s="1">
        <v>0</v>
      </c>
      <c r="Q500" s="1">
        <v>0</v>
      </c>
      <c r="R500" s="1">
        <v>0</v>
      </c>
      <c r="S500" s="29">
        <v>0</v>
      </c>
      <c r="T500" s="8">
        <f t="shared" si="35"/>
        <v>0</v>
      </c>
      <c r="U500" s="1">
        <v>0</v>
      </c>
      <c r="V500" s="1">
        <v>0</v>
      </c>
      <c r="W500" s="1">
        <v>0</v>
      </c>
      <c r="X500" s="1">
        <v>0</v>
      </c>
      <c r="Y500" s="1">
        <v>0</v>
      </c>
      <c r="Z500" s="1">
        <v>0</v>
      </c>
      <c r="AA500" s="1">
        <v>-1.9073486328125E-6</v>
      </c>
      <c r="AB500" s="1">
        <v>80991157.5</v>
      </c>
      <c r="AC500" s="1">
        <f t="shared" si="36"/>
        <v>-10852010378.999998</v>
      </c>
      <c r="AD500" s="1">
        <f t="shared" si="37"/>
        <v>-10852010378.999998</v>
      </c>
      <c r="AE500" s="1">
        <f t="shared" si="38"/>
        <v>-10856445843.6</v>
      </c>
      <c r="AF500" s="1">
        <f t="shared" si="39"/>
        <v>-10856445843.6</v>
      </c>
    </row>
    <row r="501" spans="1:32" x14ac:dyDescent="0.2">
      <c r="A501" t="s">
        <v>169</v>
      </c>
      <c r="B501" t="s">
        <v>73</v>
      </c>
      <c r="C501" t="s">
        <v>121</v>
      </c>
      <c r="D501" t="s">
        <v>1</v>
      </c>
      <c r="E501" t="s">
        <v>5</v>
      </c>
      <c r="F501">
        <v>202009</v>
      </c>
      <c r="G501" s="1">
        <v>18624191266</v>
      </c>
      <c r="H501" s="1">
        <v>18631019826.000008</v>
      </c>
      <c r="I501" s="1">
        <v>18309967142.5</v>
      </c>
      <c r="J501" s="1">
        <v>18597604934.700005</v>
      </c>
      <c r="K501" s="8">
        <v>1106</v>
      </c>
      <c r="L501" s="8">
        <v>1106</v>
      </c>
      <c r="M501" s="8">
        <v>0</v>
      </c>
      <c r="N501" s="8">
        <v>1680.2505376344088</v>
      </c>
      <c r="O501" s="1">
        <v>0</v>
      </c>
      <c r="P501" s="1">
        <v>0</v>
      </c>
      <c r="Q501" s="1">
        <v>0</v>
      </c>
      <c r="R501" s="1">
        <v>0</v>
      </c>
      <c r="S501" s="29">
        <v>0</v>
      </c>
      <c r="T501" s="8">
        <f t="shared" si="35"/>
        <v>0</v>
      </c>
      <c r="U501" s="1">
        <v>0</v>
      </c>
      <c r="V501" s="1">
        <v>0</v>
      </c>
      <c r="W501" s="1">
        <v>0</v>
      </c>
      <c r="X501" s="1">
        <v>0</v>
      </c>
      <c r="Y501" s="1">
        <v>0</v>
      </c>
      <c r="Z501" s="1">
        <v>0</v>
      </c>
      <c r="AA501" s="1">
        <v>6828560.0000076294</v>
      </c>
      <c r="AB501" s="1">
        <v>287637792.20000458</v>
      </c>
      <c r="AC501" s="1">
        <f t="shared" si="36"/>
        <v>-18631019826.000008</v>
      </c>
      <c r="AD501" s="1">
        <f t="shared" si="37"/>
        <v>-18631019826.000008</v>
      </c>
      <c r="AE501" s="1">
        <f t="shared" si="38"/>
        <v>-18597604934.700005</v>
      </c>
      <c r="AF501" s="1">
        <f t="shared" si="39"/>
        <v>-18597604934.700005</v>
      </c>
    </row>
    <row r="502" spans="1:32" x14ac:dyDescent="0.2">
      <c r="A502" t="s">
        <v>169</v>
      </c>
      <c r="B502" t="s">
        <v>73</v>
      </c>
      <c r="C502" t="s">
        <v>121</v>
      </c>
      <c r="D502" t="s">
        <v>1</v>
      </c>
      <c r="E502" t="s">
        <v>5</v>
      </c>
      <c r="F502">
        <v>202012</v>
      </c>
      <c r="G502" s="1">
        <v>20192355657</v>
      </c>
      <c r="H502" s="1">
        <v>20192355656.999992</v>
      </c>
      <c r="I502" s="1">
        <v>18585190904.400002</v>
      </c>
      <c r="J502" s="1">
        <v>19097249518.799995</v>
      </c>
      <c r="K502" s="8">
        <v>1065</v>
      </c>
      <c r="L502" s="8">
        <v>1065</v>
      </c>
      <c r="M502" s="8">
        <v>0</v>
      </c>
      <c r="N502" s="8">
        <v>1312.7731182795696</v>
      </c>
      <c r="O502" s="1">
        <v>0</v>
      </c>
      <c r="P502" s="1">
        <v>0</v>
      </c>
      <c r="Q502" s="1">
        <v>0</v>
      </c>
      <c r="R502" s="1">
        <v>0</v>
      </c>
      <c r="S502" s="29">
        <v>0</v>
      </c>
      <c r="T502" s="8">
        <f t="shared" si="35"/>
        <v>0</v>
      </c>
      <c r="U502" s="1">
        <v>0</v>
      </c>
      <c r="V502" s="1">
        <v>0</v>
      </c>
      <c r="W502" s="1">
        <v>0</v>
      </c>
      <c r="X502" s="1">
        <v>0</v>
      </c>
      <c r="Y502" s="1">
        <v>0</v>
      </c>
      <c r="Z502" s="1">
        <v>0</v>
      </c>
      <c r="AA502" s="1">
        <v>-7.62939453125E-6</v>
      </c>
      <c r="AB502" s="1">
        <v>512058614.3999939</v>
      </c>
      <c r="AC502" s="1">
        <f t="shared" si="36"/>
        <v>-20192355656.999992</v>
      </c>
      <c r="AD502" s="1">
        <f t="shared" si="37"/>
        <v>-20192355656.999992</v>
      </c>
      <c r="AE502" s="1">
        <f t="shared" si="38"/>
        <v>-19097249518.799995</v>
      </c>
      <c r="AF502" s="1">
        <f t="shared" si="39"/>
        <v>-19097249518.799995</v>
      </c>
    </row>
    <row r="503" spans="1:32" x14ac:dyDescent="0.2">
      <c r="A503" t="s">
        <v>169</v>
      </c>
      <c r="B503" t="s">
        <v>73</v>
      </c>
      <c r="C503" t="s">
        <v>121</v>
      </c>
      <c r="D503" t="s">
        <v>1</v>
      </c>
      <c r="E503" t="s">
        <v>5</v>
      </c>
      <c r="F503">
        <v>202103</v>
      </c>
      <c r="G503" s="1">
        <v>20447234389</v>
      </c>
      <c r="H503" s="1">
        <v>20447234389.000011</v>
      </c>
      <c r="I503" s="1">
        <v>18903712834.899994</v>
      </c>
      <c r="J503" s="1">
        <v>20439966277.000008</v>
      </c>
      <c r="K503" s="8">
        <v>1162</v>
      </c>
      <c r="L503" s="8">
        <v>1162</v>
      </c>
      <c r="M503" s="8">
        <v>0</v>
      </c>
      <c r="N503" s="8">
        <v>43.334101382488505</v>
      </c>
      <c r="O503" s="1">
        <v>0</v>
      </c>
      <c r="P503" s="1">
        <v>0</v>
      </c>
      <c r="Q503" s="1">
        <v>0</v>
      </c>
      <c r="R503" s="1">
        <v>0</v>
      </c>
      <c r="S503" s="29">
        <v>0</v>
      </c>
      <c r="T503" s="8">
        <f t="shared" si="35"/>
        <v>0</v>
      </c>
      <c r="U503" s="1">
        <v>0</v>
      </c>
      <c r="V503" s="1">
        <v>0</v>
      </c>
      <c r="W503" s="1">
        <v>0</v>
      </c>
      <c r="X503" s="1">
        <v>0</v>
      </c>
      <c r="Y503" s="1">
        <v>0</v>
      </c>
      <c r="Z503" s="1">
        <v>0</v>
      </c>
      <c r="AA503" s="1">
        <v>1.1444091796875E-5</v>
      </c>
      <c r="AB503" s="1">
        <v>1536253442.1000137</v>
      </c>
      <c r="AC503" s="1">
        <f t="shared" si="36"/>
        <v>-20447234389.000011</v>
      </c>
      <c r="AD503" s="1">
        <f t="shared" si="37"/>
        <v>-20447234389.000011</v>
      </c>
      <c r="AE503" s="1">
        <f t="shared" si="38"/>
        <v>-20439966277.000008</v>
      </c>
      <c r="AF503" s="1">
        <f t="shared" si="39"/>
        <v>-20439966277.000008</v>
      </c>
    </row>
    <row r="504" spans="1:32" x14ac:dyDescent="0.2">
      <c r="A504" t="s">
        <v>169</v>
      </c>
      <c r="B504" t="s">
        <v>73</v>
      </c>
      <c r="C504" t="s">
        <v>121</v>
      </c>
      <c r="D504" t="s">
        <v>1</v>
      </c>
      <c r="E504" t="s">
        <v>5</v>
      </c>
      <c r="F504">
        <v>202106</v>
      </c>
      <c r="G504" s="1">
        <v>29549270040</v>
      </c>
      <c r="H504" s="1">
        <v>29549270040.000011</v>
      </c>
      <c r="I504" s="1">
        <v>27606824023.200001</v>
      </c>
      <c r="J504" s="1">
        <v>28059852307.200008</v>
      </c>
      <c r="K504" s="8">
        <v>1639</v>
      </c>
      <c r="L504" s="8">
        <v>1639</v>
      </c>
      <c r="M504" s="8">
        <v>0</v>
      </c>
      <c r="N504" s="8">
        <v>30.94408602150537</v>
      </c>
      <c r="O504" s="1">
        <v>0</v>
      </c>
      <c r="P504" s="1">
        <v>0</v>
      </c>
      <c r="Q504" s="1">
        <v>0</v>
      </c>
      <c r="R504" s="1">
        <v>0</v>
      </c>
      <c r="S504" s="29">
        <v>0</v>
      </c>
      <c r="T504" s="8">
        <f t="shared" si="35"/>
        <v>0</v>
      </c>
      <c r="U504" s="1">
        <v>0</v>
      </c>
      <c r="V504" s="1">
        <v>0</v>
      </c>
      <c r="W504" s="1">
        <v>0</v>
      </c>
      <c r="X504" s="1">
        <v>0</v>
      </c>
      <c r="Y504" s="1">
        <v>0</v>
      </c>
      <c r="Z504" s="1">
        <v>0</v>
      </c>
      <c r="AA504" s="1">
        <v>1.1444091796875E-5</v>
      </c>
      <c r="AB504" s="1">
        <v>453028284.00000763</v>
      </c>
      <c r="AC504" s="1">
        <f t="shared" si="36"/>
        <v>-29549270040.000011</v>
      </c>
      <c r="AD504" s="1">
        <f t="shared" si="37"/>
        <v>-29549270040.000011</v>
      </c>
      <c r="AE504" s="1">
        <f t="shared" si="38"/>
        <v>-28059852307.200008</v>
      </c>
      <c r="AF504" s="1">
        <f t="shared" si="39"/>
        <v>-28059852307.200008</v>
      </c>
    </row>
    <row r="505" spans="1:32" x14ac:dyDescent="0.2">
      <c r="A505" t="s">
        <v>169</v>
      </c>
      <c r="B505" t="s">
        <v>73</v>
      </c>
      <c r="C505" t="s">
        <v>121</v>
      </c>
      <c r="D505" t="s">
        <v>1</v>
      </c>
      <c r="E505" t="s">
        <v>5</v>
      </c>
      <c r="F505">
        <v>202109</v>
      </c>
      <c r="G505" s="1">
        <v>21296143758</v>
      </c>
      <c r="H505" s="1">
        <v>21302205182.510002</v>
      </c>
      <c r="I505" s="1">
        <v>20994432471.299999</v>
      </c>
      <c r="J505" s="1">
        <v>21142405069.610001</v>
      </c>
      <c r="K505" s="8">
        <v>1210</v>
      </c>
      <c r="L505" s="8">
        <v>1211</v>
      </c>
      <c r="M505" s="8">
        <v>0</v>
      </c>
      <c r="N505" s="8">
        <v>30.278494623655913</v>
      </c>
      <c r="O505" s="1">
        <v>0</v>
      </c>
      <c r="P505" s="1">
        <v>0</v>
      </c>
      <c r="Q505" s="1">
        <v>0</v>
      </c>
      <c r="R505" s="1">
        <v>0</v>
      </c>
      <c r="S505" s="29">
        <v>0</v>
      </c>
      <c r="T505" s="8">
        <f t="shared" si="35"/>
        <v>0</v>
      </c>
      <c r="U505" s="1">
        <v>0</v>
      </c>
      <c r="V505" s="1">
        <v>0</v>
      </c>
      <c r="W505" s="1">
        <v>0</v>
      </c>
      <c r="X505" s="1">
        <v>0</v>
      </c>
      <c r="Y505" s="1">
        <v>0</v>
      </c>
      <c r="Z505" s="1">
        <v>0</v>
      </c>
      <c r="AA505" s="1">
        <v>6061424.5100021362</v>
      </c>
      <c r="AB505" s="1">
        <v>147972598.31000137</v>
      </c>
      <c r="AC505" s="1">
        <f t="shared" si="36"/>
        <v>-21302205182.510002</v>
      </c>
      <c r="AD505" s="1">
        <f t="shared" si="37"/>
        <v>-21302205182.510002</v>
      </c>
      <c r="AE505" s="1">
        <f t="shared" si="38"/>
        <v>-21142405069.610001</v>
      </c>
      <c r="AF505" s="1">
        <f t="shared" si="39"/>
        <v>-21142405069.610001</v>
      </c>
    </row>
    <row r="506" spans="1:32" x14ac:dyDescent="0.2">
      <c r="A506" t="s">
        <v>169</v>
      </c>
      <c r="B506" t="s">
        <v>73</v>
      </c>
      <c r="C506" t="s">
        <v>121</v>
      </c>
      <c r="D506" t="s">
        <v>1</v>
      </c>
      <c r="E506" t="s">
        <v>5</v>
      </c>
      <c r="F506">
        <v>202112</v>
      </c>
      <c r="G506" s="1">
        <v>12924667907</v>
      </c>
      <c r="H506" s="1">
        <v>12955074332.860004</v>
      </c>
      <c r="I506" s="1">
        <v>12853258593.200001</v>
      </c>
      <c r="J506" s="1">
        <v>12871275354.460003</v>
      </c>
      <c r="K506" s="8">
        <v>861</v>
      </c>
      <c r="L506" s="8">
        <v>862</v>
      </c>
      <c r="M506" s="8">
        <v>0</v>
      </c>
      <c r="N506" s="8">
        <v>33.459139784946231</v>
      </c>
      <c r="O506" s="1">
        <v>0</v>
      </c>
      <c r="P506" s="1">
        <v>0</v>
      </c>
      <c r="Q506" s="1">
        <v>0</v>
      </c>
      <c r="R506" s="1">
        <v>0</v>
      </c>
      <c r="S506" s="29">
        <v>0</v>
      </c>
      <c r="T506" s="8">
        <f t="shared" si="35"/>
        <v>0</v>
      </c>
      <c r="U506" s="1">
        <v>0</v>
      </c>
      <c r="V506" s="1">
        <v>0</v>
      </c>
      <c r="W506" s="1">
        <v>0</v>
      </c>
      <c r="X506" s="1">
        <v>0</v>
      </c>
      <c r="Y506" s="1">
        <v>0</v>
      </c>
      <c r="Z506" s="1">
        <v>0</v>
      </c>
      <c r="AA506" s="1">
        <v>30406425.860004425</v>
      </c>
      <c r="AB506" s="1">
        <v>18016761.260002136</v>
      </c>
      <c r="AC506" s="1">
        <f t="shared" si="36"/>
        <v>-12955074332.860004</v>
      </c>
      <c r="AD506" s="1">
        <f t="shared" si="37"/>
        <v>-12955074332.860004</v>
      </c>
      <c r="AE506" s="1">
        <f t="shared" si="38"/>
        <v>-12871275354.460003</v>
      </c>
      <c r="AF506" s="1">
        <f t="shared" si="39"/>
        <v>-12871275354.460003</v>
      </c>
    </row>
    <row r="507" spans="1:32" x14ac:dyDescent="0.2">
      <c r="A507" t="s">
        <v>169</v>
      </c>
      <c r="B507" t="s">
        <v>73</v>
      </c>
      <c r="C507" t="s">
        <v>121</v>
      </c>
      <c r="D507" t="s">
        <v>1</v>
      </c>
      <c r="E507" t="s">
        <v>5</v>
      </c>
      <c r="F507">
        <v>202203</v>
      </c>
      <c r="G507" s="1">
        <v>777283152</v>
      </c>
      <c r="H507" s="1">
        <v>875655743.8499999</v>
      </c>
      <c r="I507" s="1">
        <v>777283152</v>
      </c>
      <c r="J507" s="1">
        <v>875655743.8499999</v>
      </c>
      <c r="K507" s="8">
        <v>53</v>
      </c>
      <c r="L507" s="8">
        <v>56</v>
      </c>
      <c r="M507" s="8">
        <v>0</v>
      </c>
      <c r="N507" s="8">
        <v>6.6774193548387046</v>
      </c>
      <c r="O507" s="1">
        <v>0</v>
      </c>
      <c r="P507" s="1">
        <v>0</v>
      </c>
      <c r="Q507" s="1">
        <v>0</v>
      </c>
      <c r="R507" s="1">
        <v>0</v>
      </c>
      <c r="S507" s="29">
        <v>0</v>
      </c>
      <c r="T507" s="8">
        <f t="shared" si="35"/>
        <v>0</v>
      </c>
      <c r="U507" s="1">
        <v>0</v>
      </c>
      <c r="V507" s="1">
        <v>0</v>
      </c>
      <c r="W507" s="1">
        <v>0</v>
      </c>
      <c r="X507" s="1">
        <v>0</v>
      </c>
      <c r="Y507" s="1">
        <v>0</v>
      </c>
      <c r="Z507" s="1">
        <v>0</v>
      </c>
      <c r="AA507" s="1">
        <v>98372591.849999905</v>
      </c>
      <c r="AB507" s="1">
        <v>98372591.849999905</v>
      </c>
      <c r="AC507" s="1">
        <f t="shared" si="36"/>
        <v>-875655743.8499999</v>
      </c>
      <c r="AD507" s="1">
        <f t="shared" si="37"/>
        <v>-875655743.8499999</v>
      </c>
      <c r="AE507" s="1">
        <f t="shared" si="38"/>
        <v>-875655743.8499999</v>
      </c>
      <c r="AF507" s="1">
        <f t="shared" si="39"/>
        <v>-875655743.8499999</v>
      </c>
    </row>
    <row r="508" spans="1:32" x14ac:dyDescent="0.2">
      <c r="A508" t="s">
        <v>169</v>
      </c>
      <c r="B508" t="s">
        <v>73</v>
      </c>
      <c r="C508" t="s">
        <v>121</v>
      </c>
      <c r="D508" t="s">
        <v>1</v>
      </c>
      <c r="E508" t="s">
        <v>5</v>
      </c>
      <c r="F508">
        <v>202206</v>
      </c>
      <c r="G508" s="1">
        <v>0</v>
      </c>
      <c r="H508" s="1">
        <v>0</v>
      </c>
      <c r="I508" s="1">
        <v>0</v>
      </c>
      <c r="J508" s="1">
        <v>0</v>
      </c>
      <c r="K508" s="8">
        <v>0</v>
      </c>
      <c r="L508" s="8">
        <v>0</v>
      </c>
      <c r="M508" s="8">
        <v>0</v>
      </c>
      <c r="N508" s="8">
        <v>0</v>
      </c>
      <c r="O508" s="1">
        <v>0</v>
      </c>
      <c r="P508" s="1">
        <v>0</v>
      </c>
      <c r="Q508" s="1">
        <v>0</v>
      </c>
      <c r="R508" s="1">
        <v>0</v>
      </c>
      <c r="S508" s="29">
        <v>0</v>
      </c>
      <c r="T508" s="8">
        <f t="shared" si="35"/>
        <v>0</v>
      </c>
      <c r="U508" s="1">
        <v>0</v>
      </c>
      <c r="V508" s="1">
        <v>0</v>
      </c>
      <c r="W508" s="1">
        <v>0</v>
      </c>
      <c r="X508" s="1">
        <v>0</v>
      </c>
      <c r="Y508" s="1">
        <v>0</v>
      </c>
      <c r="Z508" s="1">
        <v>0</v>
      </c>
      <c r="AA508" s="1">
        <v>0</v>
      </c>
      <c r="AB508" s="1">
        <v>0</v>
      </c>
      <c r="AC508" s="1">
        <f t="shared" si="36"/>
        <v>0</v>
      </c>
      <c r="AD508" s="1">
        <f t="shared" si="37"/>
        <v>0</v>
      </c>
      <c r="AE508" s="1">
        <f t="shared" si="38"/>
        <v>0</v>
      </c>
      <c r="AF508" s="1">
        <f t="shared" si="39"/>
        <v>0</v>
      </c>
    </row>
    <row r="509" spans="1:32" x14ac:dyDescent="0.2">
      <c r="A509" t="s">
        <v>169</v>
      </c>
      <c r="B509" t="s">
        <v>73</v>
      </c>
      <c r="C509" t="s">
        <v>121</v>
      </c>
      <c r="D509" t="s">
        <v>1</v>
      </c>
      <c r="E509" t="s">
        <v>5</v>
      </c>
      <c r="F509">
        <v>202209</v>
      </c>
      <c r="G509" s="1">
        <v>0</v>
      </c>
      <c r="H509" s="1">
        <v>0</v>
      </c>
      <c r="I509" s="1">
        <v>0</v>
      </c>
      <c r="J509" s="1">
        <v>0</v>
      </c>
      <c r="K509" s="8">
        <v>0</v>
      </c>
      <c r="L509" s="8">
        <v>0</v>
      </c>
      <c r="M509" s="8">
        <v>0</v>
      </c>
      <c r="N509" s="8">
        <v>0</v>
      </c>
      <c r="O509" s="1">
        <v>0</v>
      </c>
      <c r="P509" s="1">
        <v>0</v>
      </c>
      <c r="Q509" s="1">
        <v>0</v>
      </c>
      <c r="R509" s="1">
        <v>0</v>
      </c>
      <c r="S509" s="29">
        <v>0</v>
      </c>
      <c r="T509" s="8">
        <f t="shared" si="35"/>
        <v>0</v>
      </c>
      <c r="U509" s="1">
        <v>0</v>
      </c>
      <c r="V509" s="1">
        <v>0</v>
      </c>
      <c r="W509" s="1">
        <v>0</v>
      </c>
      <c r="X509" s="1">
        <v>0</v>
      </c>
      <c r="Y509" s="1">
        <v>0</v>
      </c>
      <c r="Z509" s="1">
        <v>0</v>
      </c>
      <c r="AA509" s="1">
        <v>0</v>
      </c>
      <c r="AB509" s="1">
        <v>0</v>
      </c>
      <c r="AC509" s="1">
        <f t="shared" si="36"/>
        <v>0</v>
      </c>
      <c r="AD509" s="1">
        <f t="shared" si="37"/>
        <v>0</v>
      </c>
      <c r="AE509" s="1">
        <f t="shared" si="38"/>
        <v>0</v>
      </c>
      <c r="AF509" s="1">
        <f t="shared" si="39"/>
        <v>0</v>
      </c>
    </row>
    <row r="510" spans="1:32" x14ac:dyDescent="0.2">
      <c r="A510" t="s">
        <v>169</v>
      </c>
      <c r="B510" t="s">
        <v>73</v>
      </c>
      <c r="C510" t="s">
        <v>121</v>
      </c>
      <c r="D510" t="s">
        <v>1</v>
      </c>
      <c r="E510" t="s">
        <v>5</v>
      </c>
      <c r="F510">
        <v>202212</v>
      </c>
      <c r="G510" s="1">
        <v>0</v>
      </c>
      <c r="H510" s="1">
        <v>0</v>
      </c>
      <c r="I510" s="1">
        <v>0</v>
      </c>
      <c r="J510" s="1">
        <v>0</v>
      </c>
      <c r="K510" s="8">
        <v>0</v>
      </c>
      <c r="L510" s="8">
        <v>0</v>
      </c>
      <c r="M510" s="8">
        <v>0</v>
      </c>
      <c r="N510" s="8">
        <v>0</v>
      </c>
      <c r="O510" s="1">
        <v>0</v>
      </c>
      <c r="P510" s="1">
        <v>0</v>
      </c>
      <c r="Q510" s="1">
        <v>0</v>
      </c>
      <c r="R510" s="1">
        <v>0</v>
      </c>
      <c r="S510" s="29">
        <v>0</v>
      </c>
      <c r="T510" s="8">
        <f t="shared" si="35"/>
        <v>0</v>
      </c>
      <c r="U510" s="1">
        <v>0</v>
      </c>
      <c r="V510" s="1">
        <v>0</v>
      </c>
      <c r="W510" s="1">
        <v>0</v>
      </c>
      <c r="X510" s="1">
        <v>0</v>
      </c>
      <c r="Y510" s="1">
        <v>0</v>
      </c>
      <c r="Z510" s="1">
        <v>0</v>
      </c>
      <c r="AA510" s="1">
        <v>0</v>
      </c>
      <c r="AB510" s="1">
        <v>0</v>
      </c>
      <c r="AC510" s="1">
        <f t="shared" si="36"/>
        <v>0</v>
      </c>
      <c r="AD510" s="1">
        <f t="shared" si="37"/>
        <v>0</v>
      </c>
      <c r="AE510" s="1">
        <f t="shared" si="38"/>
        <v>0</v>
      </c>
      <c r="AF510" s="1">
        <f t="shared" si="39"/>
        <v>0</v>
      </c>
    </row>
    <row r="511" spans="1:32" x14ac:dyDescent="0.2">
      <c r="A511" t="s">
        <v>169</v>
      </c>
      <c r="B511" t="s">
        <v>73</v>
      </c>
      <c r="C511" t="s">
        <v>121</v>
      </c>
      <c r="D511" t="s">
        <v>1</v>
      </c>
      <c r="E511" t="s">
        <v>5</v>
      </c>
      <c r="F511">
        <v>202303</v>
      </c>
      <c r="G511" s="1">
        <v>0</v>
      </c>
      <c r="H511" s="1">
        <v>0</v>
      </c>
      <c r="I511" s="1">
        <v>0</v>
      </c>
      <c r="J511" s="1">
        <v>0</v>
      </c>
      <c r="K511" s="8">
        <v>0</v>
      </c>
      <c r="L511" s="8">
        <v>0</v>
      </c>
      <c r="M511" s="8">
        <v>0</v>
      </c>
      <c r="N511" s="8">
        <v>0</v>
      </c>
      <c r="O511" s="1">
        <v>0</v>
      </c>
      <c r="P511" s="1">
        <v>0</v>
      </c>
      <c r="Q511" s="1">
        <v>0</v>
      </c>
      <c r="R511" s="1">
        <v>0</v>
      </c>
      <c r="S511" s="29">
        <v>0</v>
      </c>
      <c r="T511" s="8">
        <f t="shared" si="35"/>
        <v>0</v>
      </c>
      <c r="U511" s="1">
        <v>0</v>
      </c>
      <c r="V511" s="1">
        <v>0</v>
      </c>
      <c r="W511" s="1">
        <v>0</v>
      </c>
      <c r="X511" s="1">
        <v>0</v>
      </c>
      <c r="Y511" s="1">
        <v>0</v>
      </c>
      <c r="Z511" s="1">
        <v>0</v>
      </c>
      <c r="AA511" s="1">
        <v>0</v>
      </c>
      <c r="AB511" s="1">
        <v>0</v>
      </c>
      <c r="AC511" s="1">
        <f t="shared" si="36"/>
        <v>0</v>
      </c>
      <c r="AD511" s="1">
        <f t="shared" si="37"/>
        <v>0</v>
      </c>
      <c r="AE511" s="1">
        <f t="shared" si="38"/>
        <v>0</v>
      </c>
      <c r="AF511" s="1">
        <f t="shared" si="39"/>
        <v>0</v>
      </c>
    </row>
    <row r="512" spans="1:32" x14ac:dyDescent="0.2">
      <c r="A512" t="s">
        <v>169</v>
      </c>
      <c r="B512" t="s">
        <v>73</v>
      </c>
      <c r="C512" t="s">
        <v>121</v>
      </c>
      <c r="D512" t="s">
        <v>1</v>
      </c>
      <c r="E512" t="s">
        <v>5</v>
      </c>
      <c r="F512">
        <v>202306</v>
      </c>
      <c r="G512" s="1">
        <v>0</v>
      </c>
      <c r="H512" s="1">
        <v>0</v>
      </c>
      <c r="I512" s="1">
        <v>0</v>
      </c>
      <c r="J512" s="1">
        <v>0</v>
      </c>
      <c r="K512" s="8">
        <v>0</v>
      </c>
      <c r="L512" s="8">
        <v>0</v>
      </c>
      <c r="M512" s="8">
        <v>0</v>
      </c>
      <c r="N512" s="8">
        <v>0</v>
      </c>
      <c r="O512" s="1">
        <v>0</v>
      </c>
      <c r="P512" s="1">
        <v>0</v>
      </c>
      <c r="Q512" s="1">
        <v>0</v>
      </c>
      <c r="R512" s="1">
        <v>0</v>
      </c>
      <c r="S512" s="29">
        <v>0</v>
      </c>
      <c r="T512" s="8">
        <f t="shared" si="35"/>
        <v>0</v>
      </c>
      <c r="U512" s="1">
        <v>0</v>
      </c>
      <c r="V512" s="1">
        <v>0</v>
      </c>
      <c r="W512" s="1">
        <v>0</v>
      </c>
      <c r="X512" s="1">
        <v>0</v>
      </c>
      <c r="Y512" s="1">
        <v>0</v>
      </c>
      <c r="Z512" s="1">
        <v>0</v>
      </c>
      <c r="AA512" s="1">
        <v>0</v>
      </c>
      <c r="AB512" s="1">
        <v>0</v>
      </c>
      <c r="AC512" s="1">
        <f t="shared" si="36"/>
        <v>0</v>
      </c>
      <c r="AD512" s="1">
        <f t="shared" si="37"/>
        <v>0</v>
      </c>
      <c r="AE512" s="1">
        <f t="shared" si="38"/>
        <v>0</v>
      </c>
      <c r="AF512" s="1">
        <f t="shared" si="39"/>
        <v>0</v>
      </c>
    </row>
    <row r="513" spans="1:32" x14ac:dyDescent="0.2">
      <c r="A513" t="s">
        <v>169</v>
      </c>
      <c r="B513" t="s">
        <v>73</v>
      </c>
      <c r="C513" t="s">
        <v>121</v>
      </c>
      <c r="D513" t="s">
        <v>1</v>
      </c>
      <c r="E513" t="s">
        <v>5</v>
      </c>
      <c r="F513">
        <v>202309</v>
      </c>
      <c r="G513" s="1">
        <v>0</v>
      </c>
      <c r="H513" s="1">
        <v>0</v>
      </c>
      <c r="I513" s="1">
        <v>0</v>
      </c>
      <c r="J513" s="1">
        <v>0</v>
      </c>
      <c r="K513" s="8">
        <v>0</v>
      </c>
      <c r="L513" s="8">
        <v>0</v>
      </c>
      <c r="M513" s="8">
        <v>0</v>
      </c>
      <c r="N513" s="8">
        <v>0</v>
      </c>
      <c r="O513" s="1">
        <v>0</v>
      </c>
      <c r="P513" s="1">
        <v>0</v>
      </c>
      <c r="Q513" s="1">
        <v>0</v>
      </c>
      <c r="R513" s="1">
        <v>0</v>
      </c>
      <c r="S513" s="29">
        <v>0</v>
      </c>
      <c r="T513" s="8">
        <f t="shared" si="35"/>
        <v>0</v>
      </c>
      <c r="U513" s="1">
        <v>0</v>
      </c>
      <c r="V513" s="1">
        <v>0</v>
      </c>
      <c r="W513" s="1">
        <v>0</v>
      </c>
      <c r="X513" s="1">
        <v>0</v>
      </c>
      <c r="Y513" s="1">
        <v>0</v>
      </c>
      <c r="Z513" s="1">
        <v>0</v>
      </c>
      <c r="AA513" s="1">
        <v>0</v>
      </c>
      <c r="AB513" s="1">
        <v>0</v>
      </c>
      <c r="AC513" s="1">
        <f t="shared" si="36"/>
        <v>0</v>
      </c>
      <c r="AD513" s="1">
        <f t="shared" si="37"/>
        <v>0</v>
      </c>
      <c r="AE513" s="1">
        <f t="shared" si="38"/>
        <v>0</v>
      </c>
      <c r="AF513" s="1">
        <f t="shared" si="39"/>
        <v>0</v>
      </c>
    </row>
    <row r="514" spans="1:32" x14ac:dyDescent="0.2">
      <c r="A514" t="s">
        <v>169</v>
      </c>
      <c r="B514" t="s">
        <v>73</v>
      </c>
      <c r="C514" t="s">
        <v>121</v>
      </c>
      <c r="D514" t="s">
        <v>1</v>
      </c>
      <c r="E514" t="s">
        <v>5</v>
      </c>
      <c r="F514">
        <v>202312</v>
      </c>
      <c r="G514" s="1">
        <v>0</v>
      </c>
      <c r="H514" s="1">
        <v>0</v>
      </c>
      <c r="I514" s="1">
        <v>0</v>
      </c>
      <c r="J514" s="1">
        <v>0</v>
      </c>
      <c r="K514" s="8">
        <v>0</v>
      </c>
      <c r="L514" s="8">
        <v>0</v>
      </c>
      <c r="M514" s="8">
        <v>0</v>
      </c>
      <c r="N514" s="8">
        <v>0</v>
      </c>
      <c r="O514" s="1">
        <v>0</v>
      </c>
      <c r="P514" s="1">
        <v>0</v>
      </c>
      <c r="Q514" s="1">
        <v>0</v>
      </c>
      <c r="R514" s="1">
        <v>0</v>
      </c>
      <c r="S514" s="29">
        <v>0</v>
      </c>
      <c r="T514" s="8">
        <f t="shared" ref="T514:T577" si="40">$S514 * $N514</f>
        <v>0</v>
      </c>
      <c r="U514" s="1">
        <v>0</v>
      </c>
      <c r="V514" s="1">
        <v>0</v>
      </c>
      <c r="W514" s="1">
        <v>0</v>
      </c>
      <c r="X514" s="1">
        <v>0</v>
      </c>
      <c r="Y514" s="1">
        <v>0</v>
      </c>
      <c r="Z514" s="1">
        <v>0</v>
      </c>
      <c r="AA514" s="1">
        <v>0</v>
      </c>
      <c r="AB514" s="1">
        <v>0</v>
      </c>
      <c r="AC514" s="1">
        <f t="shared" ref="AC514:AC577" si="41">$W514 - $H514</f>
        <v>0</v>
      </c>
      <c r="AD514" s="1">
        <f t="shared" ref="AD514:AD577" si="42">$X514 - $H514</f>
        <v>0</v>
      </c>
      <c r="AE514" s="1">
        <f t="shared" ref="AE514:AE577" si="43">$Y514 - $J514</f>
        <v>0</v>
      </c>
      <c r="AF514" s="1">
        <f t="shared" ref="AF514:AF577" si="44">$Z514 - $J514</f>
        <v>0</v>
      </c>
    </row>
    <row r="515" spans="1:32" x14ac:dyDescent="0.2">
      <c r="A515" t="s">
        <v>169</v>
      </c>
      <c r="B515" t="s">
        <v>73</v>
      </c>
      <c r="C515" t="s">
        <v>121</v>
      </c>
      <c r="D515" t="s">
        <v>1</v>
      </c>
      <c r="E515" t="s">
        <v>5</v>
      </c>
      <c r="F515">
        <v>202403</v>
      </c>
      <c r="G515" s="1">
        <v>0</v>
      </c>
      <c r="H515" s="1">
        <v>0</v>
      </c>
      <c r="I515" s="1">
        <v>0</v>
      </c>
      <c r="J515" s="1">
        <v>0</v>
      </c>
      <c r="K515" s="8">
        <v>0</v>
      </c>
      <c r="L515" s="8">
        <v>0</v>
      </c>
      <c r="M515" s="8">
        <v>0</v>
      </c>
      <c r="N515" s="8">
        <v>0</v>
      </c>
      <c r="O515" s="1">
        <v>0</v>
      </c>
      <c r="P515" s="1">
        <v>0</v>
      </c>
      <c r="Q515" s="1">
        <v>0</v>
      </c>
      <c r="R515" s="1">
        <v>0</v>
      </c>
      <c r="S515" s="29">
        <v>0</v>
      </c>
      <c r="T515" s="8">
        <f t="shared" si="40"/>
        <v>0</v>
      </c>
      <c r="U515" s="1">
        <v>0</v>
      </c>
      <c r="V515" s="1">
        <v>0</v>
      </c>
      <c r="W515" s="1">
        <v>0</v>
      </c>
      <c r="X515" s="1">
        <v>0</v>
      </c>
      <c r="Y515" s="1">
        <v>0</v>
      </c>
      <c r="Z515" s="1">
        <v>0</v>
      </c>
      <c r="AA515" s="1">
        <v>0</v>
      </c>
      <c r="AB515" s="1">
        <v>0</v>
      </c>
      <c r="AC515" s="1">
        <f t="shared" si="41"/>
        <v>0</v>
      </c>
      <c r="AD515" s="1">
        <f t="shared" si="42"/>
        <v>0</v>
      </c>
      <c r="AE515" s="1">
        <f t="shared" si="43"/>
        <v>0</v>
      </c>
      <c r="AF515" s="1">
        <f t="shared" si="44"/>
        <v>0</v>
      </c>
    </row>
    <row r="516" spans="1:32" x14ac:dyDescent="0.2">
      <c r="A516" t="s">
        <v>169</v>
      </c>
      <c r="B516" t="s">
        <v>73</v>
      </c>
      <c r="C516" t="s">
        <v>121</v>
      </c>
      <c r="D516" t="s">
        <v>1</v>
      </c>
      <c r="E516" t="s">
        <v>8</v>
      </c>
      <c r="F516">
        <v>202404</v>
      </c>
      <c r="G516" s="1">
        <v>0</v>
      </c>
      <c r="H516" s="1">
        <v>0</v>
      </c>
      <c r="I516" s="1">
        <v>0</v>
      </c>
      <c r="J516" s="1">
        <v>0</v>
      </c>
      <c r="K516" s="8">
        <v>0</v>
      </c>
      <c r="L516" s="8">
        <v>0</v>
      </c>
      <c r="M516" s="8">
        <v>0</v>
      </c>
      <c r="N516" s="8">
        <v>0</v>
      </c>
      <c r="O516" s="1">
        <v>0</v>
      </c>
      <c r="P516" s="1">
        <v>0</v>
      </c>
      <c r="Q516" s="1">
        <v>0</v>
      </c>
      <c r="R516" s="1">
        <v>0</v>
      </c>
      <c r="S516" s="29">
        <v>0</v>
      </c>
      <c r="T516" s="8">
        <f t="shared" si="40"/>
        <v>0</v>
      </c>
      <c r="U516" s="1">
        <v>0</v>
      </c>
      <c r="V516" s="1">
        <v>0</v>
      </c>
      <c r="W516" s="1">
        <v>0</v>
      </c>
      <c r="X516" s="1">
        <v>0</v>
      </c>
      <c r="Y516" s="1">
        <v>0</v>
      </c>
      <c r="Z516" s="1">
        <v>0</v>
      </c>
      <c r="AA516" s="1">
        <v>0</v>
      </c>
      <c r="AB516" s="1">
        <v>0</v>
      </c>
      <c r="AC516" s="1">
        <f t="shared" si="41"/>
        <v>0</v>
      </c>
      <c r="AD516" s="1">
        <f t="shared" si="42"/>
        <v>0</v>
      </c>
      <c r="AE516" s="1">
        <f t="shared" si="43"/>
        <v>0</v>
      </c>
      <c r="AF516" s="1">
        <f t="shared" si="44"/>
        <v>0</v>
      </c>
    </row>
    <row r="517" spans="1:32" x14ac:dyDescent="0.2">
      <c r="A517" t="s">
        <v>169</v>
      </c>
      <c r="B517" t="s">
        <v>73</v>
      </c>
      <c r="C517" t="s">
        <v>121</v>
      </c>
      <c r="D517" t="s">
        <v>1</v>
      </c>
      <c r="E517" t="s">
        <v>8</v>
      </c>
      <c r="F517">
        <v>202405</v>
      </c>
      <c r="G517" s="1">
        <v>0</v>
      </c>
      <c r="H517" s="1">
        <v>0</v>
      </c>
      <c r="I517" s="1">
        <v>0</v>
      </c>
      <c r="J517" s="1">
        <v>0</v>
      </c>
      <c r="K517" s="8">
        <v>0</v>
      </c>
      <c r="L517" s="8">
        <v>0</v>
      </c>
      <c r="M517" s="8">
        <v>0</v>
      </c>
      <c r="N517" s="8">
        <v>0</v>
      </c>
      <c r="O517" s="1">
        <v>0</v>
      </c>
      <c r="P517" s="1">
        <v>0</v>
      </c>
      <c r="Q517" s="1">
        <v>0</v>
      </c>
      <c r="R517" s="1">
        <v>0</v>
      </c>
      <c r="S517" s="29">
        <v>0</v>
      </c>
      <c r="T517" s="8">
        <f t="shared" si="40"/>
        <v>0</v>
      </c>
      <c r="U517" s="1">
        <v>0</v>
      </c>
      <c r="V517" s="1">
        <v>0</v>
      </c>
      <c r="W517" s="1">
        <v>0</v>
      </c>
      <c r="X517" s="1">
        <v>0</v>
      </c>
      <c r="Y517" s="1">
        <v>0</v>
      </c>
      <c r="Z517" s="1">
        <v>0</v>
      </c>
      <c r="AA517" s="1">
        <v>0</v>
      </c>
      <c r="AB517" s="1">
        <v>0</v>
      </c>
      <c r="AC517" s="1">
        <f t="shared" si="41"/>
        <v>0</v>
      </c>
      <c r="AD517" s="1">
        <f t="shared" si="42"/>
        <v>0</v>
      </c>
      <c r="AE517" s="1">
        <f t="shared" si="43"/>
        <v>0</v>
      </c>
      <c r="AF517" s="1">
        <f t="shared" si="44"/>
        <v>0</v>
      </c>
    </row>
    <row r="518" spans="1:32" x14ac:dyDescent="0.2">
      <c r="A518" t="s">
        <v>170</v>
      </c>
      <c r="B518" t="s">
        <v>73</v>
      </c>
      <c r="C518" t="s">
        <v>122</v>
      </c>
      <c r="D518" t="s">
        <v>1</v>
      </c>
      <c r="E518" t="s">
        <v>5</v>
      </c>
      <c r="F518">
        <v>201403</v>
      </c>
      <c r="G518" s="1">
        <v>0</v>
      </c>
      <c r="H518" s="1">
        <v>0</v>
      </c>
      <c r="I518" s="1">
        <v>0</v>
      </c>
      <c r="J518" s="1">
        <v>0</v>
      </c>
      <c r="K518" s="8">
        <v>0</v>
      </c>
      <c r="L518" s="8">
        <v>0</v>
      </c>
      <c r="M518" s="8">
        <v>0</v>
      </c>
      <c r="N518" s="8">
        <v>0</v>
      </c>
      <c r="O518" s="1">
        <v>0</v>
      </c>
      <c r="P518" s="1">
        <v>0</v>
      </c>
      <c r="Q518" s="1">
        <v>0</v>
      </c>
      <c r="R518" s="1">
        <v>0</v>
      </c>
      <c r="S518" s="29">
        <v>0</v>
      </c>
      <c r="T518" s="8">
        <f t="shared" si="40"/>
        <v>0</v>
      </c>
      <c r="U518" s="1">
        <v>0</v>
      </c>
      <c r="V518" s="1">
        <v>0</v>
      </c>
      <c r="W518" s="1">
        <v>0</v>
      </c>
      <c r="X518" s="1">
        <v>0</v>
      </c>
      <c r="Y518" s="1">
        <v>0</v>
      </c>
      <c r="Z518" s="1">
        <v>0</v>
      </c>
      <c r="AA518" s="1">
        <v>0</v>
      </c>
      <c r="AB518" s="1">
        <v>0</v>
      </c>
      <c r="AC518" s="1">
        <f t="shared" si="41"/>
        <v>0</v>
      </c>
      <c r="AD518" s="1">
        <f t="shared" si="42"/>
        <v>0</v>
      </c>
      <c r="AE518" s="1">
        <f t="shared" si="43"/>
        <v>0</v>
      </c>
      <c r="AF518" s="1">
        <f t="shared" si="44"/>
        <v>0</v>
      </c>
    </row>
    <row r="519" spans="1:32" x14ac:dyDescent="0.2">
      <c r="A519" t="s">
        <v>170</v>
      </c>
      <c r="B519" t="s">
        <v>73</v>
      </c>
      <c r="C519" t="s">
        <v>122</v>
      </c>
      <c r="D519" t="s">
        <v>1</v>
      </c>
      <c r="E519" t="s">
        <v>5</v>
      </c>
      <c r="F519">
        <v>201406</v>
      </c>
      <c r="G519" s="1">
        <v>0</v>
      </c>
      <c r="H519" s="1">
        <v>0</v>
      </c>
      <c r="I519" s="1">
        <v>0</v>
      </c>
      <c r="J519" s="1">
        <v>0</v>
      </c>
      <c r="K519" s="8">
        <v>0</v>
      </c>
      <c r="L519" s="8">
        <v>0</v>
      </c>
      <c r="M519" s="8">
        <v>0</v>
      </c>
      <c r="N519" s="8">
        <v>0</v>
      </c>
      <c r="O519" s="1">
        <v>0</v>
      </c>
      <c r="P519" s="1">
        <v>0</v>
      </c>
      <c r="Q519" s="1">
        <v>0</v>
      </c>
      <c r="R519" s="1">
        <v>0</v>
      </c>
      <c r="S519" s="29">
        <v>0</v>
      </c>
      <c r="T519" s="8">
        <f t="shared" si="40"/>
        <v>0</v>
      </c>
      <c r="U519" s="1">
        <v>0</v>
      </c>
      <c r="V519" s="1">
        <v>0</v>
      </c>
      <c r="W519" s="1">
        <v>0</v>
      </c>
      <c r="X519" s="1">
        <v>0</v>
      </c>
      <c r="Y519" s="1">
        <v>0</v>
      </c>
      <c r="Z519" s="1">
        <v>0</v>
      </c>
      <c r="AA519" s="1">
        <v>0</v>
      </c>
      <c r="AB519" s="1">
        <v>0</v>
      </c>
      <c r="AC519" s="1">
        <f t="shared" si="41"/>
        <v>0</v>
      </c>
      <c r="AD519" s="1">
        <f t="shared" si="42"/>
        <v>0</v>
      </c>
      <c r="AE519" s="1">
        <f t="shared" si="43"/>
        <v>0</v>
      </c>
      <c r="AF519" s="1">
        <f t="shared" si="44"/>
        <v>0</v>
      </c>
    </row>
    <row r="520" spans="1:32" x14ac:dyDescent="0.2">
      <c r="A520" t="s">
        <v>170</v>
      </c>
      <c r="B520" t="s">
        <v>73</v>
      </c>
      <c r="C520" t="s">
        <v>122</v>
      </c>
      <c r="D520" t="s">
        <v>1</v>
      </c>
      <c r="E520" t="s">
        <v>5</v>
      </c>
      <c r="F520">
        <v>201409</v>
      </c>
      <c r="G520" s="1">
        <v>0</v>
      </c>
      <c r="H520" s="1">
        <v>0</v>
      </c>
      <c r="I520" s="1">
        <v>0</v>
      </c>
      <c r="J520" s="1">
        <v>0</v>
      </c>
      <c r="K520" s="8">
        <v>0</v>
      </c>
      <c r="L520" s="8">
        <v>0</v>
      </c>
      <c r="M520" s="8">
        <v>0</v>
      </c>
      <c r="N520" s="8">
        <v>0</v>
      </c>
      <c r="O520" s="1">
        <v>0</v>
      </c>
      <c r="P520" s="1">
        <v>0</v>
      </c>
      <c r="Q520" s="1">
        <v>0</v>
      </c>
      <c r="R520" s="1">
        <v>0</v>
      </c>
      <c r="S520" s="29">
        <v>0</v>
      </c>
      <c r="T520" s="8">
        <f t="shared" si="40"/>
        <v>0</v>
      </c>
      <c r="U520" s="1">
        <v>0</v>
      </c>
      <c r="V520" s="1">
        <v>0</v>
      </c>
      <c r="W520" s="1">
        <v>0</v>
      </c>
      <c r="X520" s="1">
        <v>0</v>
      </c>
      <c r="Y520" s="1">
        <v>0</v>
      </c>
      <c r="Z520" s="1">
        <v>0</v>
      </c>
      <c r="AA520" s="1">
        <v>0</v>
      </c>
      <c r="AB520" s="1">
        <v>0</v>
      </c>
      <c r="AC520" s="1">
        <f t="shared" si="41"/>
        <v>0</v>
      </c>
      <c r="AD520" s="1">
        <f t="shared" si="42"/>
        <v>0</v>
      </c>
      <c r="AE520" s="1">
        <f t="shared" si="43"/>
        <v>0</v>
      </c>
      <c r="AF520" s="1">
        <f t="shared" si="44"/>
        <v>0</v>
      </c>
    </row>
    <row r="521" spans="1:32" x14ac:dyDescent="0.2">
      <c r="A521" t="s">
        <v>170</v>
      </c>
      <c r="B521" t="s">
        <v>73</v>
      </c>
      <c r="C521" t="s">
        <v>122</v>
      </c>
      <c r="D521" t="s">
        <v>1</v>
      </c>
      <c r="E521" t="s">
        <v>5</v>
      </c>
      <c r="F521">
        <v>201412</v>
      </c>
      <c r="G521" s="1">
        <v>0</v>
      </c>
      <c r="H521" s="1">
        <v>0</v>
      </c>
      <c r="I521" s="1">
        <v>0</v>
      </c>
      <c r="J521" s="1">
        <v>0</v>
      </c>
      <c r="K521" s="8">
        <v>0</v>
      </c>
      <c r="L521" s="8">
        <v>0</v>
      </c>
      <c r="M521" s="8">
        <v>0</v>
      </c>
      <c r="N521" s="8">
        <v>0</v>
      </c>
      <c r="O521" s="1">
        <v>0</v>
      </c>
      <c r="P521" s="1">
        <v>0</v>
      </c>
      <c r="Q521" s="1">
        <v>0</v>
      </c>
      <c r="R521" s="1">
        <v>0</v>
      </c>
      <c r="S521" s="29">
        <v>0</v>
      </c>
      <c r="T521" s="8">
        <f t="shared" si="40"/>
        <v>0</v>
      </c>
      <c r="U521" s="1">
        <v>0</v>
      </c>
      <c r="V521" s="1">
        <v>0</v>
      </c>
      <c r="W521" s="1">
        <v>0</v>
      </c>
      <c r="X521" s="1">
        <v>0</v>
      </c>
      <c r="Y521" s="1">
        <v>0</v>
      </c>
      <c r="Z521" s="1">
        <v>0</v>
      </c>
      <c r="AA521" s="1">
        <v>0</v>
      </c>
      <c r="AB521" s="1">
        <v>0</v>
      </c>
      <c r="AC521" s="1">
        <f t="shared" si="41"/>
        <v>0</v>
      </c>
      <c r="AD521" s="1">
        <f t="shared" si="42"/>
        <v>0</v>
      </c>
      <c r="AE521" s="1">
        <f t="shared" si="43"/>
        <v>0</v>
      </c>
      <c r="AF521" s="1">
        <f t="shared" si="44"/>
        <v>0</v>
      </c>
    </row>
    <row r="522" spans="1:32" x14ac:dyDescent="0.2">
      <c r="A522" t="s">
        <v>170</v>
      </c>
      <c r="B522" t="s">
        <v>73</v>
      </c>
      <c r="C522" t="s">
        <v>122</v>
      </c>
      <c r="D522" t="s">
        <v>1</v>
      </c>
      <c r="E522" t="s">
        <v>5</v>
      </c>
      <c r="F522">
        <v>201503</v>
      </c>
      <c r="G522" s="1">
        <v>0</v>
      </c>
      <c r="H522" s="1">
        <v>0</v>
      </c>
      <c r="I522" s="1">
        <v>0</v>
      </c>
      <c r="J522" s="1">
        <v>0</v>
      </c>
      <c r="K522" s="8">
        <v>0</v>
      </c>
      <c r="L522" s="8">
        <v>0</v>
      </c>
      <c r="M522" s="8">
        <v>0</v>
      </c>
      <c r="N522" s="8">
        <v>0</v>
      </c>
      <c r="O522" s="1">
        <v>0</v>
      </c>
      <c r="P522" s="1">
        <v>0</v>
      </c>
      <c r="Q522" s="1">
        <v>0</v>
      </c>
      <c r="R522" s="1">
        <v>0</v>
      </c>
      <c r="S522" s="29">
        <v>0</v>
      </c>
      <c r="T522" s="8">
        <f t="shared" si="40"/>
        <v>0</v>
      </c>
      <c r="U522" s="1">
        <v>0</v>
      </c>
      <c r="V522" s="1">
        <v>0</v>
      </c>
      <c r="W522" s="1">
        <v>0</v>
      </c>
      <c r="X522" s="1">
        <v>0</v>
      </c>
      <c r="Y522" s="1">
        <v>0</v>
      </c>
      <c r="Z522" s="1">
        <v>0</v>
      </c>
      <c r="AA522" s="1">
        <v>0</v>
      </c>
      <c r="AB522" s="1">
        <v>0</v>
      </c>
      <c r="AC522" s="1">
        <f t="shared" si="41"/>
        <v>0</v>
      </c>
      <c r="AD522" s="1">
        <f t="shared" si="42"/>
        <v>0</v>
      </c>
      <c r="AE522" s="1">
        <f t="shared" si="43"/>
        <v>0</v>
      </c>
      <c r="AF522" s="1">
        <f t="shared" si="44"/>
        <v>0</v>
      </c>
    </row>
    <row r="523" spans="1:32" x14ac:dyDescent="0.2">
      <c r="A523" t="s">
        <v>170</v>
      </c>
      <c r="B523" t="s">
        <v>73</v>
      </c>
      <c r="C523" t="s">
        <v>122</v>
      </c>
      <c r="D523" t="s">
        <v>1</v>
      </c>
      <c r="E523" t="s">
        <v>5</v>
      </c>
      <c r="F523">
        <v>201506</v>
      </c>
      <c r="G523" s="1">
        <v>0</v>
      </c>
      <c r="H523" s="1">
        <v>0</v>
      </c>
      <c r="I523" s="1">
        <v>0</v>
      </c>
      <c r="J523" s="1">
        <v>0</v>
      </c>
      <c r="K523" s="8">
        <v>0</v>
      </c>
      <c r="L523" s="8">
        <v>0</v>
      </c>
      <c r="M523" s="8">
        <v>0</v>
      </c>
      <c r="N523" s="8">
        <v>0</v>
      </c>
      <c r="O523" s="1">
        <v>0</v>
      </c>
      <c r="P523" s="1">
        <v>0</v>
      </c>
      <c r="Q523" s="1">
        <v>0</v>
      </c>
      <c r="R523" s="1">
        <v>0</v>
      </c>
      <c r="S523" s="29">
        <v>0</v>
      </c>
      <c r="T523" s="8">
        <f t="shared" si="40"/>
        <v>0</v>
      </c>
      <c r="U523" s="1">
        <v>0</v>
      </c>
      <c r="V523" s="1">
        <v>0</v>
      </c>
      <c r="W523" s="1">
        <v>0</v>
      </c>
      <c r="X523" s="1">
        <v>0</v>
      </c>
      <c r="Y523" s="1">
        <v>0</v>
      </c>
      <c r="Z523" s="1">
        <v>0</v>
      </c>
      <c r="AA523" s="1">
        <v>0</v>
      </c>
      <c r="AB523" s="1">
        <v>0</v>
      </c>
      <c r="AC523" s="1">
        <f t="shared" si="41"/>
        <v>0</v>
      </c>
      <c r="AD523" s="1">
        <f t="shared" si="42"/>
        <v>0</v>
      </c>
      <c r="AE523" s="1">
        <f t="shared" si="43"/>
        <v>0</v>
      </c>
      <c r="AF523" s="1">
        <f t="shared" si="44"/>
        <v>0</v>
      </c>
    </row>
    <row r="524" spans="1:32" x14ac:dyDescent="0.2">
      <c r="A524" t="s">
        <v>170</v>
      </c>
      <c r="B524" t="s">
        <v>73</v>
      </c>
      <c r="C524" t="s">
        <v>122</v>
      </c>
      <c r="D524" t="s">
        <v>1</v>
      </c>
      <c r="E524" t="s">
        <v>5</v>
      </c>
      <c r="F524">
        <v>201509</v>
      </c>
      <c r="G524" s="1">
        <v>0</v>
      </c>
      <c r="H524" s="1">
        <v>0</v>
      </c>
      <c r="I524" s="1">
        <v>0</v>
      </c>
      <c r="J524" s="1">
        <v>0</v>
      </c>
      <c r="K524" s="8">
        <v>0</v>
      </c>
      <c r="L524" s="8">
        <v>0</v>
      </c>
      <c r="M524" s="8">
        <v>0</v>
      </c>
      <c r="N524" s="8">
        <v>0</v>
      </c>
      <c r="O524" s="1">
        <v>0</v>
      </c>
      <c r="P524" s="1">
        <v>0</v>
      </c>
      <c r="Q524" s="1">
        <v>0</v>
      </c>
      <c r="R524" s="1">
        <v>0</v>
      </c>
      <c r="S524" s="29">
        <v>0</v>
      </c>
      <c r="T524" s="8">
        <f t="shared" si="40"/>
        <v>0</v>
      </c>
      <c r="U524" s="1">
        <v>0</v>
      </c>
      <c r="V524" s="1">
        <v>0</v>
      </c>
      <c r="W524" s="1">
        <v>0</v>
      </c>
      <c r="X524" s="1">
        <v>0</v>
      </c>
      <c r="Y524" s="1">
        <v>0</v>
      </c>
      <c r="Z524" s="1">
        <v>0</v>
      </c>
      <c r="AA524" s="1">
        <v>0</v>
      </c>
      <c r="AB524" s="1">
        <v>0</v>
      </c>
      <c r="AC524" s="1">
        <f t="shared" si="41"/>
        <v>0</v>
      </c>
      <c r="AD524" s="1">
        <f t="shared" si="42"/>
        <v>0</v>
      </c>
      <c r="AE524" s="1">
        <f t="shared" si="43"/>
        <v>0</v>
      </c>
      <c r="AF524" s="1">
        <f t="shared" si="44"/>
        <v>0</v>
      </c>
    </row>
    <row r="525" spans="1:32" x14ac:dyDescent="0.2">
      <c r="A525" t="s">
        <v>170</v>
      </c>
      <c r="B525" t="s">
        <v>73</v>
      </c>
      <c r="C525" t="s">
        <v>122</v>
      </c>
      <c r="D525" t="s">
        <v>1</v>
      </c>
      <c r="E525" t="s">
        <v>5</v>
      </c>
      <c r="F525">
        <v>201512</v>
      </c>
      <c r="G525" s="1">
        <v>0</v>
      </c>
      <c r="H525" s="1">
        <v>0</v>
      </c>
      <c r="I525" s="1">
        <v>0</v>
      </c>
      <c r="J525" s="1">
        <v>0</v>
      </c>
      <c r="K525" s="8">
        <v>0</v>
      </c>
      <c r="L525" s="8">
        <v>0</v>
      </c>
      <c r="M525" s="8">
        <v>0</v>
      </c>
      <c r="N525" s="8">
        <v>0</v>
      </c>
      <c r="O525" s="1">
        <v>0</v>
      </c>
      <c r="P525" s="1">
        <v>0</v>
      </c>
      <c r="Q525" s="1">
        <v>0</v>
      </c>
      <c r="R525" s="1">
        <v>0</v>
      </c>
      <c r="S525" s="29">
        <v>0</v>
      </c>
      <c r="T525" s="8">
        <f t="shared" si="40"/>
        <v>0</v>
      </c>
      <c r="U525" s="1">
        <v>0</v>
      </c>
      <c r="V525" s="1">
        <v>0</v>
      </c>
      <c r="W525" s="1">
        <v>0</v>
      </c>
      <c r="X525" s="1">
        <v>0</v>
      </c>
      <c r="Y525" s="1">
        <v>0</v>
      </c>
      <c r="Z525" s="1">
        <v>0</v>
      </c>
      <c r="AA525" s="1">
        <v>0</v>
      </c>
      <c r="AB525" s="1">
        <v>0</v>
      </c>
      <c r="AC525" s="1">
        <f t="shared" si="41"/>
        <v>0</v>
      </c>
      <c r="AD525" s="1">
        <f t="shared" si="42"/>
        <v>0</v>
      </c>
      <c r="AE525" s="1">
        <f t="shared" si="43"/>
        <v>0</v>
      </c>
      <c r="AF525" s="1">
        <f t="shared" si="44"/>
        <v>0</v>
      </c>
    </row>
    <row r="526" spans="1:32" x14ac:dyDescent="0.2">
      <c r="A526" t="s">
        <v>170</v>
      </c>
      <c r="B526" t="s">
        <v>73</v>
      </c>
      <c r="C526" t="s">
        <v>122</v>
      </c>
      <c r="D526" t="s">
        <v>1</v>
      </c>
      <c r="E526" t="s">
        <v>5</v>
      </c>
      <c r="F526">
        <v>201603</v>
      </c>
      <c r="G526" s="1">
        <v>0</v>
      </c>
      <c r="H526" s="1">
        <v>0</v>
      </c>
      <c r="I526" s="1">
        <v>0</v>
      </c>
      <c r="J526" s="1">
        <v>0</v>
      </c>
      <c r="K526" s="8">
        <v>0</v>
      </c>
      <c r="L526" s="8">
        <v>0</v>
      </c>
      <c r="M526" s="8">
        <v>0</v>
      </c>
      <c r="N526" s="8">
        <v>0</v>
      </c>
      <c r="O526" s="1">
        <v>0</v>
      </c>
      <c r="P526" s="1">
        <v>0</v>
      </c>
      <c r="Q526" s="1">
        <v>0</v>
      </c>
      <c r="R526" s="1">
        <v>0</v>
      </c>
      <c r="S526" s="29">
        <v>0</v>
      </c>
      <c r="T526" s="8">
        <f t="shared" si="40"/>
        <v>0</v>
      </c>
      <c r="U526" s="1">
        <v>0</v>
      </c>
      <c r="V526" s="1">
        <v>0</v>
      </c>
      <c r="W526" s="1">
        <v>0</v>
      </c>
      <c r="X526" s="1">
        <v>0</v>
      </c>
      <c r="Y526" s="1">
        <v>0</v>
      </c>
      <c r="Z526" s="1">
        <v>0</v>
      </c>
      <c r="AA526" s="1">
        <v>0</v>
      </c>
      <c r="AB526" s="1">
        <v>0</v>
      </c>
      <c r="AC526" s="1">
        <f t="shared" si="41"/>
        <v>0</v>
      </c>
      <c r="AD526" s="1">
        <f t="shared" si="42"/>
        <v>0</v>
      </c>
      <c r="AE526" s="1">
        <f t="shared" si="43"/>
        <v>0</v>
      </c>
      <c r="AF526" s="1">
        <f t="shared" si="44"/>
        <v>0</v>
      </c>
    </row>
    <row r="527" spans="1:32" x14ac:dyDescent="0.2">
      <c r="A527" t="s">
        <v>170</v>
      </c>
      <c r="B527" t="s">
        <v>73</v>
      </c>
      <c r="C527" t="s">
        <v>122</v>
      </c>
      <c r="D527" t="s">
        <v>1</v>
      </c>
      <c r="E527" t="s">
        <v>5</v>
      </c>
      <c r="F527">
        <v>201606</v>
      </c>
      <c r="G527" s="1">
        <v>0</v>
      </c>
      <c r="H527" s="1">
        <v>0</v>
      </c>
      <c r="I527" s="1">
        <v>0</v>
      </c>
      <c r="J527" s="1">
        <v>0</v>
      </c>
      <c r="K527" s="8">
        <v>0</v>
      </c>
      <c r="L527" s="8">
        <v>0</v>
      </c>
      <c r="M527" s="8">
        <v>0</v>
      </c>
      <c r="N527" s="8">
        <v>0</v>
      </c>
      <c r="O527" s="1">
        <v>0</v>
      </c>
      <c r="P527" s="1">
        <v>0</v>
      </c>
      <c r="Q527" s="1">
        <v>0</v>
      </c>
      <c r="R527" s="1">
        <v>0</v>
      </c>
      <c r="S527" s="29">
        <v>0</v>
      </c>
      <c r="T527" s="8">
        <f t="shared" si="40"/>
        <v>0</v>
      </c>
      <c r="U527" s="1">
        <v>0</v>
      </c>
      <c r="V527" s="1">
        <v>0</v>
      </c>
      <c r="W527" s="1">
        <v>0</v>
      </c>
      <c r="X527" s="1">
        <v>0</v>
      </c>
      <c r="Y527" s="1">
        <v>0</v>
      </c>
      <c r="Z527" s="1">
        <v>0</v>
      </c>
      <c r="AA527" s="1">
        <v>0</v>
      </c>
      <c r="AB527" s="1">
        <v>0</v>
      </c>
      <c r="AC527" s="1">
        <f t="shared" si="41"/>
        <v>0</v>
      </c>
      <c r="AD527" s="1">
        <f t="shared" si="42"/>
        <v>0</v>
      </c>
      <c r="AE527" s="1">
        <f t="shared" si="43"/>
        <v>0</v>
      </c>
      <c r="AF527" s="1">
        <f t="shared" si="44"/>
        <v>0</v>
      </c>
    </row>
    <row r="528" spans="1:32" x14ac:dyDescent="0.2">
      <c r="A528" t="s">
        <v>170</v>
      </c>
      <c r="B528" t="s">
        <v>73</v>
      </c>
      <c r="C528" t="s">
        <v>122</v>
      </c>
      <c r="D528" t="s">
        <v>1</v>
      </c>
      <c r="E528" t="s">
        <v>5</v>
      </c>
      <c r="F528">
        <v>201609</v>
      </c>
      <c r="G528" s="1">
        <v>0</v>
      </c>
      <c r="H528" s="1">
        <v>0</v>
      </c>
      <c r="I528" s="1">
        <v>0</v>
      </c>
      <c r="J528" s="1">
        <v>0</v>
      </c>
      <c r="K528" s="8">
        <v>0</v>
      </c>
      <c r="L528" s="8">
        <v>0</v>
      </c>
      <c r="M528" s="8">
        <v>0</v>
      </c>
      <c r="N528" s="8">
        <v>0</v>
      </c>
      <c r="O528" s="1">
        <v>0</v>
      </c>
      <c r="P528" s="1">
        <v>0</v>
      </c>
      <c r="Q528" s="1">
        <v>0</v>
      </c>
      <c r="R528" s="1">
        <v>0</v>
      </c>
      <c r="S528" s="29">
        <v>0</v>
      </c>
      <c r="T528" s="8">
        <f t="shared" si="40"/>
        <v>0</v>
      </c>
      <c r="U528" s="1">
        <v>0</v>
      </c>
      <c r="V528" s="1">
        <v>0</v>
      </c>
      <c r="W528" s="1">
        <v>0</v>
      </c>
      <c r="X528" s="1">
        <v>0</v>
      </c>
      <c r="Y528" s="1">
        <v>0</v>
      </c>
      <c r="Z528" s="1">
        <v>0</v>
      </c>
      <c r="AA528" s="1">
        <v>0</v>
      </c>
      <c r="AB528" s="1">
        <v>0</v>
      </c>
      <c r="AC528" s="1">
        <f t="shared" si="41"/>
        <v>0</v>
      </c>
      <c r="AD528" s="1">
        <f t="shared" si="42"/>
        <v>0</v>
      </c>
      <c r="AE528" s="1">
        <f t="shared" si="43"/>
        <v>0</v>
      </c>
      <c r="AF528" s="1">
        <f t="shared" si="44"/>
        <v>0</v>
      </c>
    </row>
    <row r="529" spans="1:32" x14ac:dyDescent="0.2">
      <c r="A529" t="s">
        <v>170</v>
      </c>
      <c r="B529" t="s">
        <v>73</v>
      </c>
      <c r="C529" t="s">
        <v>122</v>
      </c>
      <c r="D529" t="s">
        <v>1</v>
      </c>
      <c r="E529" t="s">
        <v>5</v>
      </c>
      <c r="F529">
        <v>201612</v>
      </c>
      <c r="G529" s="1">
        <v>0</v>
      </c>
      <c r="H529" s="1">
        <v>0</v>
      </c>
      <c r="I529" s="1">
        <v>0</v>
      </c>
      <c r="J529" s="1">
        <v>0</v>
      </c>
      <c r="K529" s="8">
        <v>0</v>
      </c>
      <c r="L529" s="8">
        <v>0</v>
      </c>
      <c r="M529" s="8">
        <v>0</v>
      </c>
      <c r="N529" s="8">
        <v>0</v>
      </c>
      <c r="O529" s="1">
        <v>0</v>
      </c>
      <c r="P529" s="1">
        <v>0</v>
      </c>
      <c r="Q529" s="1">
        <v>0</v>
      </c>
      <c r="R529" s="1">
        <v>0</v>
      </c>
      <c r="S529" s="29">
        <v>0</v>
      </c>
      <c r="T529" s="8">
        <f t="shared" si="40"/>
        <v>0</v>
      </c>
      <c r="U529" s="1">
        <v>0</v>
      </c>
      <c r="V529" s="1">
        <v>0</v>
      </c>
      <c r="W529" s="1">
        <v>0</v>
      </c>
      <c r="X529" s="1">
        <v>0</v>
      </c>
      <c r="Y529" s="1">
        <v>0</v>
      </c>
      <c r="Z529" s="1">
        <v>0</v>
      </c>
      <c r="AA529" s="1">
        <v>0</v>
      </c>
      <c r="AB529" s="1">
        <v>0</v>
      </c>
      <c r="AC529" s="1">
        <f t="shared" si="41"/>
        <v>0</v>
      </c>
      <c r="AD529" s="1">
        <f t="shared" si="42"/>
        <v>0</v>
      </c>
      <c r="AE529" s="1">
        <f t="shared" si="43"/>
        <v>0</v>
      </c>
      <c r="AF529" s="1">
        <f t="shared" si="44"/>
        <v>0</v>
      </c>
    </row>
    <row r="530" spans="1:32" x14ac:dyDescent="0.2">
      <c r="A530" t="s">
        <v>170</v>
      </c>
      <c r="B530" t="s">
        <v>73</v>
      </c>
      <c r="C530" t="s">
        <v>122</v>
      </c>
      <c r="D530" t="s">
        <v>1</v>
      </c>
      <c r="E530" t="s">
        <v>5</v>
      </c>
      <c r="F530">
        <v>201703</v>
      </c>
      <c r="G530" s="1">
        <v>0</v>
      </c>
      <c r="H530" s="1">
        <v>0</v>
      </c>
      <c r="I530" s="1">
        <v>0</v>
      </c>
      <c r="J530" s="1">
        <v>0</v>
      </c>
      <c r="K530" s="8">
        <v>0</v>
      </c>
      <c r="L530" s="8">
        <v>0</v>
      </c>
      <c r="M530" s="8">
        <v>0</v>
      </c>
      <c r="N530" s="8">
        <v>0</v>
      </c>
      <c r="O530" s="1">
        <v>0</v>
      </c>
      <c r="P530" s="1">
        <v>0</v>
      </c>
      <c r="Q530" s="1">
        <v>0</v>
      </c>
      <c r="R530" s="1">
        <v>0</v>
      </c>
      <c r="S530" s="29">
        <v>0</v>
      </c>
      <c r="T530" s="8">
        <f t="shared" si="40"/>
        <v>0</v>
      </c>
      <c r="U530" s="1">
        <v>0</v>
      </c>
      <c r="V530" s="1">
        <v>0</v>
      </c>
      <c r="W530" s="1">
        <v>0</v>
      </c>
      <c r="X530" s="1">
        <v>0</v>
      </c>
      <c r="Y530" s="1">
        <v>0</v>
      </c>
      <c r="Z530" s="1">
        <v>0</v>
      </c>
      <c r="AA530" s="1">
        <v>0</v>
      </c>
      <c r="AB530" s="1">
        <v>0</v>
      </c>
      <c r="AC530" s="1">
        <f t="shared" si="41"/>
        <v>0</v>
      </c>
      <c r="AD530" s="1">
        <f t="shared" si="42"/>
        <v>0</v>
      </c>
      <c r="AE530" s="1">
        <f t="shared" si="43"/>
        <v>0</v>
      </c>
      <c r="AF530" s="1">
        <f t="shared" si="44"/>
        <v>0</v>
      </c>
    </row>
    <row r="531" spans="1:32" x14ac:dyDescent="0.2">
      <c r="A531" t="s">
        <v>170</v>
      </c>
      <c r="B531" t="s">
        <v>73</v>
      </c>
      <c r="C531" t="s">
        <v>122</v>
      </c>
      <c r="D531" t="s">
        <v>1</v>
      </c>
      <c r="E531" t="s">
        <v>5</v>
      </c>
      <c r="F531">
        <v>201706</v>
      </c>
      <c r="G531" s="1">
        <v>0</v>
      </c>
      <c r="H531" s="1">
        <v>0</v>
      </c>
      <c r="I531" s="1">
        <v>0</v>
      </c>
      <c r="J531" s="1">
        <v>0</v>
      </c>
      <c r="K531" s="8">
        <v>0</v>
      </c>
      <c r="L531" s="8">
        <v>0</v>
      </c>
      <c r="M531" s="8">
        <v>0</v>
      </c>
      <c r="N531" s="8">
        <v>0</v>
      </c>
      <c r="O531" s="1">
        <v>0</v>
      </c>
      <c r="P531" s="1">
        <v>0</v>
      </c>
      <c r="Q531" s="1">
        <v>0</v>
      </c>
      <c r="R531" s="1">
        <v>0</v>
      </c>
      <c r="S531" s="29">
        <v>0</v>
      </c>
      <c r="T531" s="8">
        <f t="shared" si="40"/>
        <v>0</v>
      </c>
      <c r="U531" s="1">
        <v>0</v>
      </c>
      <c r="V531" s="1">
        <v>0</v>
      </c>
      <c r="W531" s="1">
        <v>0</v>
      </c>
      <c r="X531" s="1">
        <v>0</v>
      </c>
      <c r="Y531" s="1">
        <v>0</v>
      </c>
      <c r="Z531" s="1">
        <v>0</v>
      </c>
      <c r="AA531" s="1">
        <v>0</v>
      </c>
      <c r="AB531" s="1">
        <v>0</v>
      </c>
      <c r="AC531" s="1">
        <f t="shared" si="41"/>
        <v>0</v>
      </c>
      <c r="AD531" s="1">
        <f t="shared" si="42"/>
        <v>0</v>
      </c>
      <c r="AE531" s="1">
        <f t="shared" si="43"/>
        <v>0</v>
      </c>
      <c r="AF531" s="1">
        <f t="shared" si="44"/>
        <v>0</v>
      </c>
    </row>
    <row r="532" spans="1:32" x14ac:dyDescent="0.2">
      <c r="A532" t="s">
        <v>170</v>
      </c>
      <c r="B532" t="s">
        <v>73</v>
      </c>
      <c r="C532" t="s">
        <v>122</v>
      </c>
      <c r="D532" t="s">
        <v>1</v>
      </c>
      <c r="E532" t="s">
        <v>5</v>
      </c>
      <c r="F532">
        <v>201709</v>
      </c>
      <c r="G532" s="1">
        <v>0</v>
      </c>
      <c r="H532" s="1">
        <v>0</v>
      </c>
      <c r="I532" s="1">
        <v>0</v>
      </c>
      <c r="J532" s="1">
        <v>0</v>
      </c>
      <c r="K532" s="8">
        <v>0</v>
      </c>
      <c r="L532" s="8">
        <v>0</v>
      </c>
      <c r="M532" s="8">
        <v>0</v>
      </c>
      <c r="N532" s="8">
        <v>0</v>
      </c>
      <c r="O532" s="1">
        <v>0</v>
      </c>
      <c r="P532" s="1">
        <v>0</v>
      </c>
      <c r="Q532" s="1">
        <v>0</v>
      </c>
      <c r="R532" s="1">
        <v>0</v>
      </c>
      <c r="S532" s="29">
        <v>0</v>
      </c>
      <c r="T532" s="8">
        <f t="shared" si="40"/>
        <v>0</v>
      </c>
      <c r="U532" s="1">
        <v>0</v>
      </c>
      <c r="V532" s="1">
        <v>0</v>
      </c>
      <c r="W532" s="1">
        <v>0</v>
      </c>
      <c r="X532" s="1">
        <v>0</v>
      </c>
      <c r="Y532" s="1">
        <v>0</v>
      </c>
      <c r="Z532" s="1">
        <v>0</v>
      </c>
      <c r="AA532" s="1">
        <v>0</v>
      </c>
      <c r="AB532" s="1">
        <v>0</v>
      </c>
      <c r="AC532" s="1">
        <f t="shared" si="41"/>
        <v>0</v>
      </c>
      <c r="AD532" s="1">
        <f t="shared" si="42"/>
        <v>0</v>
      </c>
      <c r="AE532" s="1">
        <f t="shared" si="43"/>
        <v>0</v>
      </c>
      <c r="AF532" s="1">
        <f t="shared" si="44"/>
        <v>0</v>
      </c>
    </row>
    <row r="533" spans="1:32" x14ac:dyDescent="0.2">
      <c r="A533" t="s">
        <v>170</v>
      </c>
      <c r="B533" t="s">
        <v>73</v>
      </c>
      <c r="C533" t="s">
        <v>122</v>
      </c>
      <c r="D533" t="s">
        <v>1</v>
      </c>
      <c r="E533" t="s">
        <v>5</v>
      </c>
      <c r="F533">
        <v>201712</v>
      </c>
      <c r="G533" s="1">
        <v>0</v>
      </c>
      <c r="H533" s="1">
        <v>0</v>
      </c>
      <c r="I533" s="1">
        <v>0</v>
      </c>
      <c r="J533" s="1">
        <v>0</v>
      </c>
      <c r="K533" s="8">
        <v>0</v>
      </c>
      <c r="L533" s="8">
        <v>0</v>
      </c>
      <c r="M533" s="8">
        <v>0</v>
      </c>
      <c r="N533" s="8">
        <v>0</v>
      </c>
      <c r="O533" s="1">
        <v>0</v>
      </c>
      <c r="P533" s="1">
        <v>0</v>
      </c>
      <c r="Q533" s="1">
        <v>0</v>
      </c>
      <c r="R533" s="1">
        <v>0</v>
      </c>
      <c r="S533" s="29">
        <v>0</v>
      </c>
      <c r="T533" s="8">
        <f t="shared" si="40"/>
        <v>0</v>
      </c>
      <c r="U533" s="1">
        <v>0</v>
      </c>
      <c r="V533" s="1">
        <v>0</v>
      </c>
      <c r="W533" s="1">
        <v>0</v>
      </c>
      <c r="X533" s="1">
        <v>0</v>
      </c>
      <c r="Y533" s="1">
        <v>0</v>
      </c>
      <c r="Z533" s="1">
        <v>0</v>
      </c>
      <c r="AA533" s="1">
        <v>0</v>
      </c>
      <c r="AB533" s="1">
        <v>0</v>
      </c>
      <c r="AC533" s="1">
        <f t="shared" si="41"/>
        <v>0</v>
      </c>
      <c r="AD533" s="1">
        <f t="shared" si="42"/>
        <v>0</v>
      </c>
      <c r="AE533" s="1">
        <f t="shared" si="43"/>
        <v>0</v>
      </c>
      <c r="AF533" s="1">
        <f t="shared" si="44"/>
        <v>0</v>
      </c>
    </row>
    <row r="534" spans="1:32" x14ac:dyDescent="0.2">
      <c r="A534" t="s">
        <v>170</v>
      </c>
      <c r="B534" t="s">
        <v>73</v>
      </c>
      <c r="C534" t="s">
        <v>122</v>
      </c>
      <c r="D534" t="s">
        <v>1</v>
      </c>
      <c r="E534" t="s">
        <v>5</v>
      </c>
      <c r="F534">
        <v>201803</v>
      </c>
      <c r="G534" s="1">
        <v>0</v>
      </c>
      <c r="H534" s="1">
        <v>0</v>
      </c>
      <c r="I534" s="1">
        <v>0</v>
      </c>
      <c r="J534" s="1">
        <v>0</v>
      </c>
      <c r="K534" s="8">
        <v>0</v>
      </c>
      <c r="L534" s="8">
        <v>0</v>
      </c>
      <c r="M534" s="8">
        <v>0</v>
      </c>
      <c r="N534" s="8">
        <v>0</v>
      </c>
      <c r="O534" s="1">
        <v>0</v>
      </c>
      <c r="P534" s="1">
        <v>0</v>
      </c>
      <c r="Q534" s="1">
        <v>0</v>
      </c>
      <c r="R534" s="1">
        <v>0</v>
      </c>
      <c r="S534" s="29">
        <v>0</v>
      </c>
      <c r="T534" s="8">
        <f t="shared" si="40"/>
        <v>0</v>
      </c>
      <c r="U534" s="1">
        <v>0</v>
      </c>
      <c r="V534" s="1">
        <v>0</v>
      </c>
      <c r="W534" s="1">
        <v>0</v>
      </c>
      <c r="X534" s="1">
        <v>0</v>
      </c>
      <c r="Y534" s="1">
        <v>0</v>
      </c>
      <c r="Z534" s="1">
        <v>0</v>
      </c>
      <c r="AA534" s="1">
        <v>0</v>
      </c>
      <c r="AB534" s="1">
        <v>0</v>
      </c>
      <c r="AC534" s="1">
        <f t="shared" si="41"/>
        <v>0</v>
      </c>
      <c r="AD534" s="1">
        <f t="shared" si="42"/>
        <v>0</v>
      </c>
      <c r="AE534" s="1">
        <f t="shared" si="43"/>
        <v>0</v>
      </c>
      <c r="AF534" s="1">
        <f t="shared" si="44"/>
        <v>0</v>
      </c>
    </row>
    <row r="535" spans="1:32" x14ac:dyDescent="0.2">
      <c r="A535" t="s">
        <v>170</v>
      </c>
      <c r="B535" t="s">
        <v>73</v>
      </c>
      <c r="C535" t="s">
        <v>122</v>
      </c>
      <c r="D535" t="s">
        <v>1</v>
      </c>
      <c r="E535" t="s">
        <v>5</v>
      </c>
      <c r="F535">
        <v>201806</v>
      </c>
      <c r="G535" s="1">
        <v>0</v>
      </c>
      <c r="H535" s="1">
        <v>0</v>
      </c>
      <c r="I535" s="1">
        <v>0</v>
      </c>
      <c r="J535" s="1">
        <v>0</v>
      </c>
      <c r="K535" s="8">
        <v>0</v>
      </c>
      <c r="L535" s="8">
        <v>0</v>
      </c>
      <c r="M535" s="8">
        <v>0</v>
      </c>
      <c r="N535" s="8">
        <v>0</v>
      </c>
      <c r="O535" s="1">
        <v>0</v>
      </c>
      <c r="P535" s="1">
        <v>0</v>
      </c>
      <c r="Q535" s="1">
        <v>0</v>
      </c>
      <c r="R535" s="1">
        <v>0</v>
      </c>
      <c r="S535" s="29">
        <v>0</v>
      </c>
      <c r="T535" s="8">
        <f t="shared" si="40"/>
        <v>0</v>
      </c>
      <c r="U535" s="1">
        <v>0</v>
      </c>
      <c r="V535" s="1">
        <v>0</v>
      </c>
      <c r="W535" s="1">
        <v>0</v>
      </c>
      <c r="X535" s="1">
        <v>0</v>
      </c>
      <c r="Y535" s="1">
        <v>0</v>
      </c>
      <c r="Z535" s="1">
        <v>0</v>
      </c>
      <c r="AA535" s="1">
        <v>0</v>
      </c>
      <c r="AB535" s="1">
        <v>0</v>
      </c>
      <c r="AC535" s="1">
        <f t="shared" si="41"/>
        <v>0</v>
      </c>
      <c r="AD535" s="1">
        <f t="shared" si="42"/>
        <v>0</v>
      </c>
      <c r="AE535" s="1">
        <f t="shared" si="43"/>
        <v>0</v>
      </c>
      <c r="AF535" s="1">
        <f t="shared" si="44"/>
        <v>0</v>
      </c>
    </row>
    <row r="536" spans="1:32" x14ac:dyDescent="0.2">
      <c r="A536" t="s">
        <v>170</v>
      </c>
      <c r="B536" t="s">
        <v>73</v>
      </c>
      <c r="C536" t="s">
        <v>122</v>
      </c>
      <c r="D536" t="s">
        <v>1</v>
      </c>
      <c r="E536" t="s">
        <v>5</v>
      </c>
      <c r="F536">
        <v>201809</v>
      </c>
      <c r="G536" s="1">
        <v>0</v>
      </c>
      <c r="H536" s="1">
        <v>0</v>
      </c>
      <c r="I536" s="1">
        <v>0</v>
      </c>
      <c r="J536" s="1">
        <v>0</v>
      </c>
      <c r="K536" s="8">
        <v>0</v>
      </c>
      <c r="L536" s="8">
        <v>0</v>
      </c>
      <c r="M536" s="8">
        <v>0</v>
      </c>
      <c r="N536" s="8">
        <v>0</v>
      </c>
      <c r="O536" s="1">
        <v>0</v>
      </c>
      <c r="P536" s="1">
        <v>0</v>
      </c>
      <c r="Q536" s="1">
        <v>0</v>
      </c>
      <c r="R536" s="1">
        <v>0</v>
      </c>
      <c r="S536" s="29">
        <v>0</v>
      </c>
      <c r="T536" s="8">
        <f t="shared" si="40"/>
        <v>0</v>
      </c>
      <c r="U536" s="1">
        <v>0</v>
      </c>
      <c r="V536" s="1">
        <v>0</v>
      </c>
      <c r="W536" s="1">
        <v>0</v>
      </c>
      <c r="X536" s="1">
        <v>0</v>
      </c>
      <c r="Y536" s="1">
        <v>0</v>
      </c>
      <c r="Z536" s="1">
        <v>0</v>
      </c>
      <c r="AA536" s="1">
        <v>0</v>
      </c>
      <c r="AB536" s="1">
        <v>0</v>
      </c>
      <c r="AC536" s="1">
        <f t="shared" si="41"/>
        <v>0</v>
      </c>
      <c r="AD536" s="1">
        <f t="shared" si="42"/>
        <v>0</v>
      </c>
      <c r="AE536" s="1">
        <f t="shared" si="43"/>
        <v>0</v>
      </c>
      <c r="AF536" s="1">
        <f t="shared" si="44"/>
        <v>0</v>
      </c>
    </row>
    <row r="537" spans="1:32" x14ac:dyDescent="0.2">
      <c r="A537" t="s">
        <v>170</v>
      </c>
      <c r="B537" t="s">
        <v>73</v>
      </c>
      <c r="C537" t="s">
        <v>122</v>
      </c>
      <c r="D537" t="s">
        <v>1</v>
      </c>
      <c r="E537" t="s">
        <v>5</v>
      </c>
      <c r="F537">
        <v>201812</v>
      </c>
      <c r="G537" s="1">
        <v>0</v>
      </c>
      <c r="H537" s="1">
        <v>0</v>
      </c>
      <c r="I537" s="1">
        <v>0</v>
      </c>
      <c r="J537" s="1">
        <v>0</v>
      </c>
      <c r="K537" s="8">
        <v>0</v>
      </c>
      <c r="L537" s="8">
        <v>0</v>
      </c>
      <c r="M537" s="8">
        <v>0</v>
      </c>
      <c r="N537" s="8">
        <v>0</v>
      </c>
      <c r="O537" s="1">
        <v>0</v>
      </c>
      <c r="P537" s="1">
        <v>0</v>
      </c>
      <c r="Q537" s="1">
        <v>0</v>
      </c>
      <c r="R537" s="1">
        <v>0</v>
      </c>
      <c r="S537" s="29">
        <v>0</v>
      </c>
      <c r="T537" s="8">
        <f t="shared" si="40"/>
        <v>0</v>
      </c>
      <c r="U537" s="1">
        <v>0</v>
      </c>
      <c r="V537" s="1">
        <v>0</v>
      </c>
      <c r="W537" s="1">
        <v>0</v>
      </c>
      <c r="X537" s="1">
        <v>0</v>
      </c>
      <c r="Y537" s="1">
        <v>0</v>
      </c>
      <c r="Z537" s="1">
        <v>0</v>
      </c>
      <c r="AA537" s="1">
        <v>0</v>
      </c>
      <c r="AB537" s="1">
        <v>0</v>
      </c>
      <c r="AC537" s="1">
        <f t="shared" si="41"/>
        <v>0</v>
      </c>
      <c r="AD537" s="1">
        <f t="shared" si="42"/>
        <v>0</v>
      </c>
      <c r="AE537" s="1">
        <f t="shared" si="43"/>
        <v>0</v>
      </c>
      <c r="AF537" s="1">
        <f t="shared" si="44"/>
        <v>0</v>
      </c>
    </row>
    <row r="538" spans="1:32" x14ac:dyDescent="0.2">
      <c r="A538" t="s">
        <v>170</v>
      </c>
      <c r="B538" t="s">
        <v>73</v>
      </c>
      <c r="C538" t="s">
        <v>122</v>
      </c>
      <c r="D538" t="s">
        <v>1</v>
      </c>
      <c r="E538" t="s">
        <v>5</v>
      </c>
      <c r="F538">
        <v>201903</v>
      </c>
      <c r="G538" s="1">
        <v>0</v>
      </c>
      <c r="H538" s="1">
        <v>0</v>
      </c>
      <c r="I538" s="1">
        <v>0</v>
      </c>
      <c r="J538" s="1">
        <v>0</v>
      </c>
      <c r="K538" s="8">
        <v>0</v>
      </c>
      <c r="L538" s="8">
        <v>0</v>
      </c>
      <c r="M538" s="8">
        <v>0</v>
      </c>
      <c r="N538" s="8">
        <v>0</v>
      </c>
      <c r="O538" s="1">
        <v>0</v>
      </c>
      <c r="P538" s="1">
        <v>0</v>
      </c>
      <c r="Q538" s="1">
        <v>0</v>
      </c>
      <c r="R538" s="1">
        <v>0</v>
      </c>
      <c r="S538" s="29">
        <v>0</v>
      </c>
      <c r="T538" s="8">
        <f t="shared" si="40"/>
        <v>0</v>
      </c>
      <c r="U538" s="1">
        <v>0</v>
      </c>
      <c r="V538" s="1">
        <v>0</v>
      </c>
      <c r="W538" s="1">
        <v>0</v>
      </c>
      <c r="X538" s="1">
        <v>0</v>
      </c>
      <c r="Y538" s="1">
        <v>0</v>
      </c>
      <c r="Z538" s="1">
        <v>0</v>
      </c>
      <c r="AA538" s="1">
        <v>0</v>
      </c>
      <c r="AB538" s="1">
        <v>0</v>
      </c>
      <c r="AC538" s="1">
        <f t="shared" si="41"/>
        <v>0</v>
      </c>
      <c r="AD538" s="1">
        <f t="shared" si="42"/>
        <v>0</v>
      </c>
      <c r="AE538" s="1">
        <f t="shared" si="43"/>
        <v>0</v>
      </c>
      <c r="AF538" s="1">
        <f t="shared" si="44"/>
        <v>0</v>
      </c>
    </row>
    <row r="539" spans="1:32" x14ac:dyDescent="0.2">
      <c r="A539" t="s">
        <v>170</v>
      </c>
      <c r="B539" t="s">
        <v>73</v>
      </c>
      <c r="C539" t="s">
        <v>122</v>
      </c>
      <c r="D539" t="s">
        <v>1</v>
      </c>
      <c r="E539" t="s">
        <v>5</v>
      </c>
      <c r="F539">
        <v>201906</v>
      </c>
      <c r="G539" s="1">
        <v>0</v>
      </c>
      <c r="H539" s="1">
        <v>0</v>
      </c>
      <c r="I539" s="1">
        <v>0</v>
      </c>
      <c r="J539" s="1">
        <v>0</v>
      </c>
      <c r="K539" s="8">
        <v>0</v>
      </c>
      <c r="L539" s="8">
        <v>0</v>
      </c>
      <c r="M539" s="8">
        <v>0</v>
      </c>
      <c r="N539" s="8">
        <v>0</v>
      </c>
      <c r="O539" s="1">
        <v>0</v>
      </c>
      <c r="P539" s="1">
        <v>0</v>
      </c>
      <c r="Q539" s="1">
        <v>0</v>
      </c>
      <c r="R539" s="1">
        <v>0</v>
      </c>
      <c r="S539" s="29">
        <v>0</v>
      </c>
      <c r="T539" s="8">
        <f t="shared" si="40"/>
        <v>0</v>
      </c>
      <c r="U539" s="1">
        <v>0</v>
      </c>
      <c r="V539" s="1">
        <v>0</v>
      </c>
      <c r="W539" s="1">
        <v>0</v>
      </c>
      <c r="X539" s="1">
        <v>0</v>
      </c>
      <c r="Y539" s="1">
        <v>0</v>
      </c>
      <c r="Z539" s="1">
        <v>0</v>
      </c>
      <c r="AA539" s="1">
        <v>0</v>
      </c>
      <c r="AB539" s="1">
        <v>0</v>
      </c>
      <c r="AC539" s="1">
        <f t="shared" si="41"/>
        <v>0</v>
      </c>
      <c r="AD539" s="1">
        <f t="shared" si="42"/>
        <v>0</v>
      </c>
      <c r="AE539" s="1">
        <f t="shared" si="43"/>
        <v>0</v>
      </c>
      <c r="AF539" s="1">
        <f t="shared" si="44"/>
        <v>0</v>
      </c>
    </row>
    <row r="540" spans="1:32" x14ac:dyDescent="0.2">
      <c r="A540" t="s">
        <v>170</v>
      </c>
      <c r="B540" t="s">
        <v>73</v>
      </c>
      <c r="C540" t="s">
        <v>122</v>
      </c>
      <c r="D540" t="s">
        <v>1</v>
      </c>
      <c r="E540" t="s">
        <v>5</v>
      </c>
      <c r="F540">
        <v>201909</v>
      </c>
      <c r="G540" s="1">
        <v>0</v>
      </c>
      <c r="H540" s="1">
        <v>0</v>
      </c>
      <c r="I540" s="1">
        <v>0</v>
      </c>
      <c r="J540" s="1">
        <v>0</v>
      </c>
      <c r="K540" s="8">
        <v>0</v>
      </c>
      <c r="L540" s="8">
        <v>0</v>
      </c>
      <c r="M540" s="8">
        <v>0</v>
      </c>
      <c r="N540" s="8">
        <v>0</v>
      </c>
      <c r="O540" s="1">
        <v>0</v>
      </c>
      <c r="P540" s="1">
        <v>0</v>
      </c>
      <c r="Q540" s="1">
        <v>0</v>
      </c>
      <c r="R540" s="1">
        <v>0</v>
      </c>
      <c r="S540" s="29">
        <v>0</v>
      </c>
      <c r="T540" s="8">
        <f t="shared" si="40"/>
        <v>0</v>
      </c>
      <c r="U540" s="1">
        <v>0</v>
      </c>
      <c r="V540" s="1">
        <v>0</v>
      </c>
      <c r="W540" s="1">
        <v>0</v>
      </c>
      <c r="X540" s="1">
        <v>0</v>
      </c>
      <c r="Y540" s="1">
        <v>0</v>
      </c>
      <c r="Z540" s="1">
        <v>0</v>
      </c>
      <c r="AA540" s="1">
        <v>0</v>
      </c>
      <c r="AB540" s="1">
        <v>0</v>
      </c>
      <c r="AC540" s="1">
        <f t="shared" si="41"/>
        <v>0</v>
      </c>
      <c r="AD540" s="1">
        <f t="shared" si="42"/>
        <v>0</v>
      </c>
      <c r="AE540" s="1">
        <f t="shared" si="43"/>
        <v>0</v>
      </c>
      <c r="AF540" s="1">
        <f t="shared" si="44"/>
        <v>0</v>
      </c>
    </row>
    <row r="541" spans="1:32" x14ac:dyDescent="0.2">
      <c r="A541" t="s">
        <v>170</v>
      </c>
      <c r="B541" t="s">
        <v>73</v>
      </c>
      <c r="C541" t="s">
        <v>122</v>
      </c>
      <c r="D541" t="s">
        <v>1</v>
      </c>
      <c r="E541" t="s">
        <v>5</v>
      </c>
      <c r="F541">
        <v>201912</v>
      </c>
      <c r="G541" s="1">
        <v>0</v>
      </c>
      <c r="H541" s="1">
        <v>0</v>
      </c>
      <c r="I541" s="1">
        <v>0</v>
      </c>
      <c r="J541" s="1">
        <v>0</v>
      </c>
      <c r="K541" s="8">
        <v>0</v>
      </c>
      <c r="L541" s="8">
        <v>0</v>
      </c>
      <c r="M541" s="8">
        <v>0</v>
      </c>
      <c r="N541" s="8">
        <v>0</v>
      </c>
      <c r="O541" s="1">
        <v>0</v>
      </c>
      <c r="P541" s="1">
        <v>0</v>
      </c>
      <c r="Q541" s="1">
        <v>0</v>
      </c>
      <c r="R541" s="1">
        <v>0</v>
      </c>
      <c r="S541" s="29">
        <v>0</v>
      </c>
      <c r="T541" s="8">
        <f t="shared" si="40"/>
        <v>0</v>
      </c>
      <c r="U541" s="1">
        <v>0</v>
      </c>
      <c r="V541" s="1">
        <v>0</v>
      </c>
      <c r="W541" s="1">
        <v>0</v>
      </c>
      <c r="X541" s="1">
        <v>0</v>
      </c>
      <c r="Y541" s="1">
        <v>0</v>
      </c>
      <c r="Z541" s="1">
        <v>0</v>
      </c>
      <c r="AA541" s="1">
        <v>0</v>
      </c>
      <c r="AB541" s="1">
        <v>0</v>
      </c>
      <c r="AC541" s="1">
        <f t="shared" si="41"/>
        <v>0</v>
      </c>
      <c r="AD541" s="1">
        <f t="shared" si="42"/>
        <v>0</v>
      </c>
      <c r="AE541" s="1">
        <f t="shared" si="43"/>
        <v>0</v>
      </c>
      <c r="AF541" s="1">
        <f t="shared" si="44"/>
        <v>0</v>
      </c>
    </row>
    <row r="542" spans="1:32" x14ac:dyDescent="0.2">
      <c r="A542" t="s">
        <v>170</v>
      </c>
      <c r="B542" t="s">
        <v>73</v>
      </c>
      <c r="C542" t="s">
        <v>122</v>
      </c>
      <c r="D542" t="s">
        <v>1</v>
      </c>
      <c r="E542" t="s">
        <v>5</v>
      </c>
      <c r="F542">
        <v>202003</v>
      </c>
      <c r="G542" s="1">
        <v>0</v>
      </c>
      <c r="H542" s="1">
        <v>0</v>
      </c>
      <c r="I542" s="1">
        <v>0</v>
      </c>
      <c r="J542" s="1">
        <v>0</v>
      </c>
      <c r="K542" s="8">
        <v>0</v>
      </c>
      <c r="L542" s="8">
        <v>0</v>
      </c>
      <c r="M542" s="8">
        <v>0</v>
      </c>
      <c r="N542" s="8">
        <v>0</v>
      </c>
      <c r="O542" s="1">
        <v>0</v>
      </c>
      <c r="P542" s="1">
        <v>0</v>
      </c>
      <c r="Q542" s="1">
        <v>0</v>
      </c>
      <c r="R542" s="1">
        <v>0</v>
      </c>
      <c r="S542" s="29">
        <v>0</v>
      </c>
      <c r="T542" s="8">
        <f t="shared" si="40"/>
        <v>0</v>
      </c>
      <c r="U542" s="1">
        <v>0</v>
      </c>
      <c r="V542" s="1">
        <v>0</v>
      </c>
      <c r="W542" s="1">
        <v>0</v>
      </c>
      <c r="X542" s="1">
        <v>0</v>
      </c>
      <c r="Y542" s="1">
        <v>0</v>
      </c>
      <c r="Z542" s="1">
        <v>0</v>
      </c>
      <c r="AA542" s="1">
        <v>0</v>
      </c>
      <c r="AB542" s="1">
        <v>0</v>
      </c>
      <c r="AC542" s="1">
        <f t="shared" si="41"/>
        <v>0</v>
      </c>
      <c r="AD542" s="1">
        <f t="shared" si="42"/>
        <v>0</v>
      </c>
      <c r="AE542" s="1">
        <f t="shared" si="43"/>
        <v>0</v>
      </c>
      <c r="AF542" s="1">
        <f t="shared" si="44"/>
        <v>0</v>
      </c>
    </row>
    <row r="543" spans="1:32" x14ac:dyDescent="0.2">
      <c r="A543" t="s">
        <v>170</v>
      </c>
      <c r="B543" t="s">
        <v>73</v>
      </c>
      <c r="C543" t="s">
        <v>122</v>
      </c>
      <c r="D543" t="s">
        <v>1</v>
      </c>
      <c r="E543" t="s">
        <v>5</v>
      </c>
      <c r="F543">
        <v>202006</v>
      </c>
      <c r="G543" s="1">
        <v>1369429491</v>
      </c>
      <c r="H543" s="1">
        <v>1369429491.0000002</v>
      </c>
      <c r="I543" s="1">
        <v>1369429491</v>
      </c>
      <c r="J543" s="1">
        <v>1369429491.0000002</v>
      </c>
      <c r="K543" s="8">
        <v>169</v>
      </c>
      <c r="L543" s="8">
        <v>169</v>
      </c>
      <c r="M543" s="8">
        <v>0</v>
      </c>
      <c r="N543" s="8">
        <v>197947.75268817204</v>
      </c>
      <c r="O543" s="1">
        <v>0</v>
      </c>
      <c r="P543" s="1">
        <v>0</v>
      </c>
      <c r="Q543" s="1">
        <v>0</v>
      </c>
      <c r="R543" s="1">
        <v>0</v>
      </c>
      <c r="S543" s="29">
        <v>0</v>
      </c>
      <c r="T543" s="8">
        <f t="shared" si="40"/>
        <v>0</v>
      </c>
      <c r="U543" s="1">
        <v>0</v>
      </c>
      <c r="V543" s="1">
        <v>0</v>
      </c>
      <c r="W543" s="1">
        <v>0</v>
      </c>
      <c r="X543" s="1">
        <v>0</v>
      </c>
      <c r="Y543" s="1">
        <v>0</v>
      </c>
      <c r="Z543" s="1">
        <v>0</v>
      </c>
      <c r="AA543" s="1">
        <v>2.384185791015625E-7</v>
      </c>
      <c r="AB543" s="1">
        <v>2.384185791015625E-7</v>
      </c>
      <c r="AC543" s="1">
        <f t="shared" si="41"/>
        <v>-1369429491.0000002</v>
      </c>
      <c r="AD543" s="1">
        <f t="shared" si="42"/>
        <v>-1369429491.0000002</v>
      </c>
      <c r="AE543" s="1">
        <f t="shared" si="43"/>
        <v>-1369429491.0000002</v>
      </c>
      <c r="AF543" s="1">
        <f t="shared" si="44"/>
        <v>-1369429491.0000002</v>
      </c>
    </row>
    <row r="544" spans="1:32" x14ac:dyDescent="0.2">
      <c r="A544" t="s">
        <v>170</v>
      </c>
      <c r="B544" t="s">
        <v>73</v>
      </c>
      <c r="C544" t="s">
        <v>122</v>
      </c>
      <c r="D544" t="s">
        <v>1</v>
      </c>
      <c r="E544" t="s">
        <v>5</v>
      </c>
      <c r="F544">
        <v>202009</v>
      </c>
      <c r="G544" s="1">
        <v>2508424788</v>
      </c>
      <c r="H544" s="1">
        <v>2508424788.000001</v>
      </c>
      <c r="I544" s="1">
        <v>2508424788</v>
      </c>
      <c r="J544" s="1">
        <v>2508424788.000001</v>
      </c>
      <c r="K544" s="8">
        <v>293</v>
      </c>
      <c r="L544" s="8">
        <v>293</v>
      </c>
      <c r="M544" s="8">
        <v>0</v>
      </c>
      <c r="N544" s="8">
        <v>189425.36093189966</v>
      </c>
      <c r="O544" s="1">
        <v>0</v>
      </c>
      <c r="P544" s="1">
        <v>0</v>
      </c>
      <c r="Q544" s="1">
        <v>0</v>
      </c>
      <c r="R544" s="1">
        <v>0</v>
      </c>
      <c r="S544" s="29">
        <v>0</v>
      </c>
      <c r="T544" s="8">
        <f t="shared" si="40"/>
        <v>0</v>
      </c>
      <c r="U544" s="1">
        <v>0</v>
      </c>
      <c r="V544" s="1">
        <v>0</v>
      </c>
      <c r="W544" s="1">
        <v>0</v>
      </c>
      <c r="X544" s="1">
        <v>0</v>
      </c>
      <c r="Y544" s="1">
        <v>0</v>
      </c>
      <c r="Z544" s="1">
        <v>0</v>
      </c>
      <c r="AA544" s="1">
        <v>9.5367431640625E-7</v>
      </c>
      <c r="AB544" s="1">
        <v>9.5367431640625E-7</v>
      </c>
      <c r="AC544" s="1">
        <f t="shared" si="41"/>
        <v>-2508424788.000001</v>
      </c>
      <c r="AD544" s="1">
        <f t="shared" si="42"/>
        <v>-2508424788.000001</v>
      </c>
      <c r="AE544" s="1">
        <f t="shared" si="43"/>
        <v>-2508424788.000001</v>
      </c>
      <c r="AF544" s="1">
        <f t="shared" si="44"/>
        <v>-2508424788.000001</v>
      </c>
    </row>
    <row r="545" spans="1:32" x14ac:dyDescent="0.2">
      <c r="A545" t="s">
        <v>170</v>
      </c>
      <c r="B545" t="s">
        <v>73</v>
      </c>
      <c r="C545" t="s">
        <v>122</v>
      </c>
      <c r="D545" t="s">
        <v>1</v>
      </c>
      <c r="E545" t="s">
        <v>5</v>
      </c>
      <c r="F545">
        <v>202012</v>
      </c>
      <c r="G545" s="1">
        <v>2623502448</v>
      </c>
      <c r="H545" s="1">
        <v>2623502448</v>
      </c>
      <c r="I545" s="1">
        <v>2623502448</v>
      </c>
      <c r="J545" s="1">
        <v>2623502448</v>
      </c>
      <c r="K545" s="8">
        <v>296</v>
      </c>
      <c r="L545" s="8">
        <v>296</v>
      </c>
      <c r="M545" s="8">
        <v>0</v>
      </c>
      <c r="N545" s="8">
        <v>191854.6286738351</v>
      </c>
      <c r="O545" s="1">
        <v>0</v>
      </c>
      <c r="P545" s="1">
        <v>0</v>
      </c>
      <c r="Q545" s="1">
        <v>0</v>
      </c>
      <c r="R545" s="1">
        <v>0</v>
      </c>
      <c r="S545" s="29">
        <v>0</v>
      </c>
      <c r="T545" s="8">
        <f t="shared" si="40"/>
        <v>0</v>
      </c>
      <c r="U545" s="1">
        <v>0</v>
      </c>
      <c r="V545" s="1">
        <v>0</v>
      </c>
      <c r="W545" s="1">
        <v>0</v>
      </c>
      <c r="X545" s="1">
        <v>0</v>
      </c>
      <c r="Y545" s="1">
        <v>0</v>
      </c>
      <c r="Z545" s="1">
        <v>0</v>
      </c>
      <c r="AA545" s="1">
        <v>0</v>
      </c>
      <c r="AB545" s="1">
        <v>0</v>
      </c>
      <c r="AC545" s="1">
        <f t="shared" si="41"/>
        <v>-2623502448</v>
      </c>
      <c r="AD545" s="1">
        <f t="shared" si="42"/>
        <v>-2623502448</v>
      </c>
      <c r="AE545" s="1">
        <f t="shared" si="43"/>
        <v>-2623502448</v>
      </c>
      <c r="AF545" s="1">
        <f t="shared" si="44"/>
        <v>-2623502448</v>
      </c>
    </row>
    <row r="546" spans="1:32" x14ac:dyDescent="0.2">
      <c r="A546" t="s">
        <v>170</v>
      </c>
      <c r="B546" t="s">
        <v>73</v>
      </c>
      <c r="C546" t="s">
        <v>122</v>
      </c>
      <c r="D546" t="s">
        <v>1</v>
      </c>
      <c r="E546" t="s">
        <v>5</v>
      </c>
      <c r="F546">
        <v>202103</v>
      </c>
      <c r="G546" s="1">
        <v>2797037792</v>
      </c>
      <c r="H546" s="1">
        <v>2797037791.9999995</v>
      </c>
      <c r="I546" s="1">
        <v>2797037792</v>
      </c>
      <c r="J546" s="1">
        <v>2797037791.9999995</v>
      </c>
      <c r="K546" s="8">
        <v>301</v>
      </c>
      <c r="L546" s="8">
        <v>301</v>
      </c>
      <c r="M546" s="8">
        <v>0</v>
      </c>
      <c r="N546" s="8">
        <v>206703.9562211982</v>
      </c>
      <c r="O546" s="1">
        <v>0</v>
      </c>
      <c r="P546" s="1">
        <v>0</v>
      </c>
      <c r="Q546" s="1">
        <v>0</v>
      </c>
      <c r="R546" s="1">
        <v>0</v>
      </c>
      <c r="S546" s="29">
        <v>0</v>
      </c>
      <c r="T546" s="8">
        <f t="shared" si="40"/>
        <v>0</v>
      </c>
      <c r="U546" s="1">
        <v>0</v>
      </c>
      <c r="V546" s="1">
        <v>0</v>
      </c>
      <c r="W546" s="1">
        <v>0</v>
      </c>
      <c r="X546" s="1">
        <v>0</v>
      </c>
      <c r="Y546" s="1">
        <v>0</v>
      </c>
      <c r="Z546" s="1">
        <v>0</v>
      </c>
      <c r="AA546" s="1">
        <v>-4.76837158203125E-7</v>
      </c>
      <c r="AB546" s="1">
        <v>-4.76837158203125E-7</v>
      </c>
      <c r="AC546" s="1">
        <f t="shared" si="41"/>
        <v>-2797037791.9999995</v>
      </c>
      <c r="AD546" s="1">
        <f t="shared" si="42"/>
        <v>-2797037791.9999995</v>
      </c>
      <c r="AE546" s="1">
        <f t="shared" si="43"/>
        <v>-2797037791.9999995</v>
      </c>
      <c r="AF546" s="1">
        <f t="shared" si="44"/>
        <v>-2797037791.9999995</v>
      </c>
    </row>
    <row r="547" spans="1:32" x14ac:dyDescent="0.2">
      <c r="A547" t="s">
        <v>170</v>
      </c>
      <c r="B547" t="s">
        <v>73</v>
      </c>
      <c r="C547" t="s">
        <v>122</v>
      </c>
      <c r="D547" t="s">
        <v>1</v>
      </c>
      <c r="E547" t="s">
        <v>5</v>
      </c>
      <c r="F547">
        <v>202106</v>
      </c>
      <c r="G547" s="1">
        <v>4402213028</v>
      </c>
      <c r="H547" s="1">
        <v>4405759135.3599977</v>
      </c>
      <c r="I547" s="1">
        <v>4402213028</v>
      </c>
      <c r="J547" s="1">
        <v>4405759135.3599977</v>
      </c>
      <c r="K547" s="8">
        <v>449</v>
      </c>
      <c r="L547" s="8">
        <v>449</v>
      </c>
      <c r="M547" s="8">
        <v>0</v>
      </c>
      <c r="N547" s="8">
        <v>211616.32544802874</v>
      </c>
      <c r="O547" s="1">
        <v>0</v>
      </c>
      <c r="P547" s="1">
        <v>0</v>
      </c>
      <c r="Q547" s="1">
        <v>0</v>
      </c>
      <c r="R547" s="1">
        <v>0</v>
      </c>
      <c r="S547" s="29">
        <v>0</v>
      </c>
      <c r="T547" s="8">
        <f t="shared" si="40"/>
        <v>0</v>
      </c>
      <c r="U547" s="1">
        <v>0</v>
      </c>
      <c r="V547" s="1">
        <v>0</v>
      </c>
      <c r="W547" s="1">
        <v>0</v>
      </c>
      <c r="X547" s="1">
        <v>0</v>
      </c>
      <c r="Y547" s="1">
        <v>0</v>
      </c>
      <c r="Z547" s="1">
        <v>0</v>
      </c>
      <c r="AA547" s="1">
        <v>3546107.3599977493</v>
      </c>
      <c r="AB547" s="1">
        <v>3546107.3599977493</v>
      </c>
      <c r="AC547" s="1">
        <f t="shared" si="41"/>
        <v>-4405759135.3599977</v>
      </c>
      <c r="AD547" s="1">
        <f t="shared" si="42"/>
        <v>-4405759135.3599977</v>
      </c>
      <c r="AE547" s="1">
        <f t="shared" si="43"/>
        <v>-4405759135.3599977</v>
      </c>
      <c r="AF547" s="1">
        <f t="shared" si="44"/>
        <v>-4405759135.3599977</v>
      </c>
    </row>
    <row r="548" spans="1:32" x14ac:dyDescent="0.2">
      <c r="A548" t="s">
        <v>170</v>
      </c>
      <c r="B548" t="s">
        <v>73</v>
      </c>
      <c r="C548" t="s">
        <v>122</v>
      </c>
      <c r="D548" t="s">
        <v>1</v>
      </c>
      <c r="E548" t="s">
        <v>5</v>
      </c>
      <c r="F548">
        <v>202109</v>
      </c>
      <c r="G548" s="1">
        <v>2925601533</v>
      </c>
      <c r="H548" s="1">
        <v>2949272805.5300007</v>
      </c>
      <c r="I548" s="1">
        <v>2925601533</v>
      </c>
      <c r="J548" s="1">
        <v>2949272805.5300007</v>
      </c>
      <c r="K548" s="8">
        <v>305</v>
      </c>
      <c r="L548" s="8">
        <v>306</v>
      </c>
      <c r="M548" s="8">
        <v>0</v>
      </c>
      <c r="N548" s="8">
        <v>215274.61899641575</v>
      </c>
      <c r="O548" s="1">
        <v>0</v>
      </c>
      <c r="P548" s="1">
        <v>0</v>
      </c>
      <c r="Q548" s="1">
        <v>0</v>
      </c>
      <c r="R548" s="1">
        <v>0</v>
      </c>
      <c r="S548" s="29">
        <v>0</v>
      </c>
      <c r="T548" s="8">
        <f t="shared" si="40"/>
        <v>0</v>
      </c>
      <c r="U548" s="1">
        <v>0</v>
      </c>
      <c r="V548" s="1">
        <v>0</v>
      </c>
      <c r="W548" s="1">
        <v>0</v>
      </c>
      <c r="X548" s="1">
        <v>0</v>
      </c>
      <c r="Y548" s="1">
        <v>0</v>
      </c>
      <c r="Z548" s="1">
        <v>0</v>
      </c>
      <c r="AA548" s="1">
        <v>23671272.530000687</v>
      </c>
      <c r="AB548" s="1">
        <v>23671272.530000687</v>
      </c>
      <c r="AC548" s="1">
        <f t="shared" si="41"/>
        <v>-2949272805.5300007</v>
      </c>
      <c r="AD548" s="1">
        <f t="shared" si="42"/>
        <v>-2949272805.5300007</v>
      </c>
      <c r="AE548" s="1">
        <f t="shared" si="43"/>
        <v>-2949272805.5300007</v>
      </c>
      <c r="AF548" s="1">
        <f t="shared" si="44"/>
        <v>-2949272805.5300007</v>
      </c>
    </row>
    <row r="549" spans="1:32" x14ac:dyDescent="0.2">
      <c r="A549" t="s">
        <v>170</v>
      </c>
      <c r="B549" t="s">
        <v>73</v>
      </c>
      <c r="C549" t="s">
        <v>122</v>
      </c>
      <c r="D549" t="s">
        <v>1</v>
      </c>
      <c r="E549" t="s">
        <v>5</v>
      </c>
      <c r="F549">
        <v>202112</v>
      </c>
      <c r="G549" s="1">
        <v>1722267711</v>
      </c>
      <c r="H549" s="1">
        <v>1771204840.2999997</v>
      </c>
      <c r="I549" s="1">
        <v>1722267711</v>
      </c>
      <c r="J549" s="1">
        <v>1771204840.2999997</v>
      </c>
      <c r="K549" s="8">
        <v>200</v>
      </c>
      <c r="L549" s="8">
        <v>200</v>
      </c>
      <c r="M549" s="8">
        <v>0</v>
      </c>
      <c r="N549" s="8">
        <v>220223.14802867384</v>
      </c>
      <c r="O549" s="1">
        <v>0</v>
      </c>
      <c r="P549" s="1">
        <v>0</v>
      </c>
      <c r="Q549" s="1">
        <v>0</v>
      </c>
      <c r="R549" s="1">
        <v>0</v>
      </c>
      <c r="S549" s="29">
        <v>0</v>
      </c>
      <c r="T549" s="8">
        <f t="shared" si="40"/>
        <v>0</v>
      </c>
      <c r="U549" s="1">
        <v>0</v>
      </c>
      <c r="V549" s="1">
        <v>0</v>
      </c>
      <c r="W549" s="1">
        <v>0</v>
      </c>
      <c r="X549" s="1">
        <v>0</v>
      </c>
      <c r="Y549" s="1">
        <v>0</v>
      </c>
      <c r="Z549" s="1">
        <v>0</v>
      </c>
      <c r="AA549" s="1">
        <v>48937129.299999714</v>
      </c>
      <c r="AB549" s="1">
        <v>48937129.299999714</v>
      </c>
      <c r="AC549" s="1">
        <f t="shared" si="41"/>
        <v>-1771204840.2999997</v>
      </c>
      <c r="AD549" s="1">
        <f t="shared" si="42"/>
        <v>-1771204840.2999997</v>
      </c>
      <c r="AE549" s="1">
        <f t="shared" si="43"/>
        <v>-1771204840.2999997</v>
      </c>
      <c r="AF549" s="1">
        <f t="shared" si="44"/>
        <v>-1771204840.2999997</v>
      </c>
    </row>
    <row r="550" spans="1:32" x14ac:dyDescent="0.2">
      <c r="A550" t="s">
        <v>170</v>
      </c>
      <c r="B550" t="s">
        <v>73</v>
      </c>
      <c r="C550" t="s">
        <v>122</v>
      </c>
      <c r="D550" t="s">
        <v>1</v>
      </c>
      <c r="E550" t="s">
        <v>5</v>
      </c>
      <c r="F550">
        <v>202203</v>
      </c>
      <c r="G550" s="1">
        <v>1689456558</v>
      </c>
      <c r="H550" s="1">
        <v>1706712517.9200001</v>
      </c>
      <c r="I550" s="1">
        <v>1689456558</v>
      </c>
      <c r="J550" s="1">
        <v>1706712517.9200001</v>
      </c>
      <c r="K550" s="8">
        <v>193</v>
      </c>
      <c r="L550" s="8">
        <v>194</v>
      </c>
      <c r="M550" s="8">
        <v>0</v>
      </c>
      <c r="N550" s="8">
        <v>209144.05376344084</v>
      </c>
      <c r="O550" s="1">
        <v>0</v>
      </c>
      <c r="P550" s="1">
        <v>0</v>
      </c>
      <c r="Q550" s="1">
        <v>0</v>
      </c>
      <c r="R550" s="1">
        <v>0</v>
      </c>
      <c r="S550" s="29">
        <v>0</v>
      </c>
      <c r="T550" s="8">
        <f t="shared" si="40"/>
        <v>0</v>
      </c>
      <c r="U550" s="1">
        <v>0</v>
      </c>
      <c r="V550" s="1">
        <v>0</v>
      </c>
      <c r="W550" s="1">
        <v>0</v>
      </c>
      <c r="X550" s="1">
        <v>0</v>
      </c>
      <c r="Y550" s="1">
        <v>0</v>
      </c>
      <c r="Z550" s="1">
        <v>0</v>
      </c>
      <c r="AA550" s="1">
        <v>17255959.920000076</v>
      </c>
      <c r="AB550" s="1">
        <v>17255959.920000076</v>
      </c>
      <c r="AC550" s="1">
        <f t="shared" si="41"/>
        <v>-1706712517.9200001</v>
      </c>
      <c r="AD550" s="1">
        <f t="shared" si="42"/>
        <v>-1706712517.9200001</v>
      </c>
      <c r="AE550" s="1">
        <f t="shared" si="43"/>
        <v>-1706712517.9200001</v>
      </c>
      <c r="AF550" s="1">
        <f t="shared" si="44"/>
        <v>-1706712517.9200001</v>
      </c>
    </row>
    <row r="551" spans="1:32" x14ac:dyDescent="0.2">
      <c r="A551" t="s">
        <v>170</v>
      </c>
      <c r="B551" t="s">
        <v>73</v>
      </c>
      <c r="C551" t="s">
        <v>122</v>
      </c>
      <c r="D551" t="s">
        <v>1</v>
      </c>
      <c r="E551" t="s">
        <v>5</v>
      </c>
      <c r="F551">
        <v>202206</v>
      </c>
      <c r="G551" s="1">
        <v>544018609</v>
      </c>
      <c r="H551" s="1">
        <v>545226435.66000009</v>
      </c>
      <c r="I551" s="1">
        <v>544018609</v>
      </c>
      <c r="J551" s="1">
        <v>545226435.66000009</v>
      </c>
      <c r="K551" s="8">
        <v>60</v>
      </c>
      <c r="L551" s="8">
        <v>60</v>
      </c>
      <c r="M551" s="8">
        <v>0</v>
      </c>
      <c r="N551" s="8">
        <v>60690.506093189972</v>
      </c>
      <c r="O551" s="1">
        <v>0</v>
      </c>
      <c r="P551" s="1">
        <v>0</v>
      </c>
      <c r="Q551" s="1">
        <v>0</v>
      </c>
      <c r="R551" s="1">
        <v>0</v>
      </c>
      <c r="S551" s="29">
        <v>0</v>
      </c>
      <c r="T551" s="8">
        <f t="shared" si="40"/>
        <v>0</v>
      </c>
      <c r="U551" s="1">
        <v>0</v>
      </c>
      <c r="V551" s="1">
        <v>0</v>
      </c>
      <c r="W551" s="1">
        <v>0</v>
      </c>
      <c r="X551" s="1">
        <v>0</v>
      </c>
      <c r="Y551" s="1">
        <v>0</v>
      </c>
      <c r="Z551" s="1">
        <v>0</v>
      </c>
      <c r="AA551" s="1">
        <v>1207826.6600000858</v>
      </c>
      <c r="AB551" s="1">
        <v>1207826.6600000858</v>
      </c>
      <c r="AC551" s="1">
        <f t="shared" si="41"/>
        <v>-545226435.66000009</v>
      </c>
      <c r="AD551" s="1">
        <f t="shared" si="42"/>
        <v>-545226435.66000009</v>
      </c>
      <c r="AE551" s="1">
        <f t="shared" si="43"/>
        <v>-545226435.66000009</v>
      </c>
      <c r="AF551" s="1">
        <f t="shared" si="44"/>
        <v>-545226435.66000009</v>
      </c>
    </row>
    <row r="552" spans="1:32" x14ac:dyDescent="0.2">
      <c r="A552" t="s">
        <v>170</v>
      </c>
      <c r="B552" t="s">
        <v>73</v>
      </c>
      <c r="C552" t="s">
        <v>122</v>
      </c>
      <c r="D552" t="s">
        <v>1</v>
      </c>
      <c r="E552" t="s">
        <v>5</v>
      </c>
      <c r="F552">
        <v>202209</v>
      </c>
      <c r="G552" s="1">
        <v>0</v>
      </c>
      <c r="H552" s="1">
        <v>0</v>
      </c>
      <c r="I552" s="1">
        <v>0</v>
      </c>
      <c r="J552" s="1">
        <v>0</v>
      </c>
      <c r="K552" s="8">
        <v>0</v>
      </c>
      <c r="L552" s="8">
        <v>0</v>
      </c>
      <c r="M552" s="8">
        <v>0</v>
      </c>
      <c r="N552" s="8">
        <v>3</v>
      </c>
      <c r="O552" s="1">
        <v>0</v>
      </c>
      <c r="P552" s="1">
        <v>0</v>
      </c>
      <c r="Q552" s="1">
        <v>0</v>
      </c>
      <c r="R552" s="1">
        <v>0</v>
      </c>
      <c r="S552" s="29">
        <v>0</v>
      </c>
      <c r="T552" s="8">
        <f t="shared" si="40"/>
        <v>0</v>
      </c>
      <c r="U552" s="1">
        <v>0</v>
      </c>
      <c r="V552" s="1">
        <v>0</v>
      </c>
      <c r="W552" s="1">
        <v>0</v>
      </c>
      <c r="X552" s="1">
        <v>0</v>
      </c>
      <c r="Y552" s="1">
        <v>0</v>
      </c>
      <c r="Z552" s="1">
        <v>0</v>
      </c>
      <c r="AA552" s="1">
        <v>0</v>
      </c>
      <c r="AB552" s="1">
        <v>0</v>
      </c>
      <c r="AC552" s="1">
        <f t="shared" si="41"/>
        <v>0</v>
      </c>
      <c r="AD552" s="1">
        <f t="shared" si="42"/>
        <v>0</v>
      </c>
      <c r="AE552" s="1">
        <f t="shared" si="43"/>
        <v>0</v>
      </c>
      <c r="AF552" s="1">
        <f t="shared" si="44"/>
        <v>0</v>
      </c>
    </row>
    <row r="553" spans="1:32" x14ac:dyDescent="0.2">
      <c r="A553" t="s">
        <v>170</v>
      </c>
      <c r="B553" t="s">
        <v>73</v>
      </c>
      <c r="C553" t="s">
        <v>122</v>
      </c>
      <c r="D553" t="s">
        <v>1</v>
      </c>
      <c r="E553" t="s">
        <v>5</v>
      </c>
      <c r="F553">
        <v>202212</v>
      </c>
      <c r="G553" s="1">
        <v>0</v>
      </c>
      <c r="H553" s="1">
        <v>0</v>
      </c>
      <c r="I553" s="1">
        <v>0</v>
      </c>
      <c r="J553" s="1">
        <v>0</v>
      </c>
      <c r="K553" s="8">
        <v>0</v>
      </c>
      <c r="L553" s="8">
        <v>0</v>
      </c>
      <c r="M553" s="8">
        <v>0</v>
      </c>
      <c r="N553" s="8">
        <v>0</v>
      </c>
      <c r="O553" s="1">
        <v>0</v>
      </c>
      <c r="P553" s="1">
        <v>0</v>
      </c>
      <c r="Q553" s="1">
        <v>0</v>
      </c>
      <c r="R553" s="1">
        <v>0</v>
      </c>
      <c r="S553" s="29">
        <v>0</v>
      </c>
      <c r="T553" s="8">
        <f t="shared" si="40"/>
        <v>0</v>
      </c>
      <c r="U553" s="1">
        <v>0</v>
      </c>
      <c r="V553" s="1">
        <v>0</v>
      </c>
      <c r="W553" s="1">
        <v>0</v>
      </c>
      <c r="X553" s="1">
        <v>0</v>
      </c>
      <c r="Y553" s="1">
        <v>0</v>
      </c>
      <c r="Z553" s="1">
        <v>0</v>
      </c>
      <c r="AA553" s="1">
        <v>0</v>
      </c>
      <c r="AB553" s="1">
        <v>0</v>
      </c>
      <c r="AC553" s="1">
        <f t="shared" si="41"/>
        <v>0</v>
      </c>
      <c r="AD553" s="1">
        <f t="shared" si="42"/>
        <v>0</v>
      </c>
      <c r="AE553" s="1">
        <f t="shared" si="43"/>
        <v>0</v>
      </c>
      <c r="AF553" s="1">
        <f t="shared" si="44"/>
        <v>0</v>
      </c>
    </row>
    <row r="554" spans="1:32" x14ac:dyDescent="0.2">
      <c r="A554" t="s">
        <v>170</v>
      </c>
      <c r="B554" t="s">
        <v>73</v>
      </c>
      <c r="C554" t="s">
        <v>122</v>
      </c>
      <c r="D554" t="s">
        <v>1</v>
      </c>
      <c r="E554" t="s">
        <v>5</v>
      </c>
      <c r="F554">
        <v>202303</v>
      </c>
      <c r="G554" s="1">
        <v>0</v>
      </c>
      <c r="H554" s="1">
        <v>0</v>
      </c>
      <c r="I554" s="1">
        <v>0</v>
      </c>
      <c r="J554" s="1">
        <v>0</v>
      </c>
      <c r="K554" s="8">
        <v>0</v>
      </c>
      <c r="L554" s="8">
        <v>0</v>
      </c>
      <c r="M554" s="8">
        <v>0</v>
      </c>
      <c r="N554" s="8">
        <v>0</v>
      </c>
      <c r="O554" s="1">
        <v>0</v>
      </c>
      <c r="P554" s="1">
        <v>0</v>
      </c>
      <c r="Q554" s="1">
        <v>0</v>
      </c>
      <c r="R554" s="1">
        <v>0</v>
      </c>
      <c r="S554" s="29">
        <v>0</v>
      </c>
      <c r="T554" s="8">
        <f t="shared" si="40"/>
        <v>0</v>
      </c>
      <c r="U554" s="1">
        <v>0</v>
      </c>
      <c r="V554" s="1">
        <v>0</v>
      </c>
      <c r="W554" s="1">
        <v>0</v>
      </c>
      <c r="X554" s="1">
        <v>0</v>
      </c>
      <c r="Y554" s="1">
        <v>0</v>
      </c>
      <c r="Z554" s="1">
        <v>0</v>
      </c>
      <c r="AA554" s="1">
        <v>0</v>
      </c>
      <c r="AB554" s="1">
        <v>0</v>
      </c>
      <c r="AC554" s="1">
        <f t="shared" si="41"/>
        <v>0</v>
      </c>
      <c r="AD554" s="1">
        <f t="shared" si="42"/>
        <v>0</v>
      </c>
      <c r="AE554" s="1">
        <f t="shared" si="43"/>
        <v>0</v>
      </c>
      <c r="AF554" s="1">
        <f t="shared" si="44"/>
        <v>0</v>
      </c>
    </row>
    <row r="555" spans="1:32" x14ac:dyDescent="0.2">
      <c r="A555" t="s">
        <v>170</v>
      </c>
      <c r="B555" t="s">
        <v>73</v>
      </c>
      <c r="C555" t="s">
        <v>122</v>
      </c>
      <c r="D555" t="s">
        <v>1</v>
      </c>
      <c r="E555" t="s">
        <v>5</v>
      </c>
      <c r="F555">
        <v>202306</v>
      </c>
      <c r="G555" s="1">
        <v>0</v>
      </c>
      <c r="H555" s="1">
        <v>0</v>
      </c>
      <c r="I555" s="1">
        <v>0</v>
      </c>
      <c r="J555" s="1">
        <v>0</v>
      </c>
      <c r="K555" s="8">
        <v>0</v>
      </c>
      <c r="L555" s="8">
        <v>0</v>
      </c>
      <c r="M555" s="8">
        <v>0</v>
      </c>
      <c r="N555" s="8">
        <v>0</v>
      </c>
      <c r="O555" s="1">
        <v>0</v>
      </c>
      <c r="P555" s="1">
        <v>0</v>
      </c>
      <c r="Q555" s="1">
        <v>0</v>
      </c>
      <c r="R555" s="1">
        <v>0</v>
      </c>
      <c r="S555" s="29">
        <v>0</v>
      </c>
      <c r="T555" s="8">
        <f t="shared" si="40"/>
        <v>0</v>
      </c>
      <c r="U555" s="1">
        <v>0</v>
      </c>
      <c r="V555" s="1">
        <v>0</v>
      </c>
      <c r="W555" s="1">
        <v>0</v>
      </c>
      <c r="X555" s="1">
        <v>0</v>
      </c>
      <c r="Y555" s="1">
        <v>0</v>
      </c>
      <c r="Z555" s="1">
        <v>0</v>
      </c>
      <c r="AA555" s="1">
        <v>0</v>
      </c>
      <c r="AB555" s="1">
        <v>0</v>
      </c>
      <c r="AC555" s="1">
        <f t="shared" si="41"/>
        <v>0</v>
      </c>
      <c r="AD555" s="1">
        <f t="shared" si="42"/>
        <v>0</v>
      </c>
      <c r="AE555" s="1">
        <f t="shared" si="43"/>
        <v>0</v>
      </c>
      <c r="AF555" s="1">
        <f t="shared" si="44"/>
        <v>0</v>
      </c>
    </row>
    <row r="556" spans="1:32" x14ac:dyDescent="0.2">
      <c r="A556" t="s">
        <v>170</v>
      </c>
      <c r="B556" t="s">
        <v>73</v>
      </c>
      <c r="C556" t="s">
        <v>122</v>
      </c>
      <c r="D556" t="s">
        <v>1</v>
      </c>
      <c r="E556" t="s">
        <v>5</v>
      </c>
      <c r="F556">
        <v>202309</v>
      </c>
      <c r="G556" s="1">
        <v>0</v>
      </c>
      <c r="H556" s="1">
        <v>0</v>
      </c>
      <c r="I556" s="1">
        <v>0</v>
      </c>
      <c r="J556" s="1">
        <v>0</v>
      </c>
      <c r="K556" s="8">
        <v>0</v>
      </c>
      <c r="L556" s="8">
        <v>0</v>
      </c>
      <c r="M556" s="8">
        <v>0</v>
      </c>
      <c r="N556" s="8">
        <v>0</v>
      </c>
      <c r="O556" s="1">
        <v>0</v>
      </c>
      <c r="P556" s="1">
        <v>0</v>
      </c>
      <c r="Q556" s="1">
        <v>0</v>
      </c>
      <c r="R556" s="1">
        <v>0</v>
      </c>
      <c r="S556" s="29">
        <v>0</v>
      </c>
      <c r="T556" s="8">
        <f t="shared" si="40"/>
        <v>0</v>
      </c>
      <c r="U556" s="1">
        <v>0</v>
      </c>
      <c r="V556" s="1">
        <v>0</v>
      </c>
      <c r="W556" s="1">
        <v>0</v>
      </c>
      <c r="X556" s="1">
        <v>0</v>
      </c>
      <c r="Y556" s="1">
        <v>0</v>
      </c>
      <c r="Z556" s="1">
        <v>0</v>
      </c>
      <c r="AA556" s="1">
        <v>0</v>
      </c>
      <c r="AB556" s="1">
        <v>0</v>
      </c>
      <c r="AC556" s="1">
        <f t="shared" si="41"/>
        <v>0</v>
      </c>
      <c r="AD556" s="1">
        <f t="shared" si="42"/>
        <v>0</v>
      </c>
      <c r="AE556" s="1">
        <f t="shared" si="43"/>
        <v>0</v>
      </c>
      <c r="AF556" s="1">
        <f t="shared" si="44"/>
        <v>0</v>
      </c>
    </row>
    <row r="557" spans="1:32" x14ac:dyDescent="0.2">
      <c r="A557" t="s">
        <v>170</v>
      </c>
      <c r="B557" t="s">
        <v>73</v>
      </c>
      <c r="C557" t="s">
        <v>122</v>
      </c>
      <c r="D557" t="s">
        <v>1</v>
      </c>
      <c r="E557" t="s">
        <v>5</v>
      </c>
      <c r="F557">
        <v>202312</v>
      </c>
      <c r="G557" s="1">
        <v>0</v>
      </c>
      <c r="H557" s="1">
        <v>0</v>
      </c>
      <c r="I557" s="1">
        <v>0</v>
      </c>
      <c r="J557" s="1">
        <v>0</v>
      </c>
      <c r="K557" s="8">
        <v>0</v>
      </c>
      <c r="L557" s="8">
        <v>0</v>
      </c>
      <c r="M557" s="8">
        <v>0</v>
      </c>
      <c r="N557" s="8">
        <v>0</v>
      </c>
      <c r="O557" s="1">
        <v>0</v>
      </c>
      <c r="P557" s="1">
        <v>0</v>
      </c>
      <c r="Q557" s="1">
        <v>0</v>
      </c>
      <c r="R557" s="1">
        <v>0</v>
      </c>
      <c r="S557" s="29">
        <v>0</v>
      </c>
      <c r="T557" s="8">
        <f t="shared" si="40"/>
        <v>0</v>
      </c>
      <c r="U557" s="1">
        <v>0</v>
      </c>
      <c r="V557" s="1">
        <v>0</v>
      </c>
      <c r="W557" s="1">
        <v>0</v>
      </c>
      <c r="X557" s="1">
        <v>0</v>
      </c>
      <c r="Y557" s="1">
        <v>0</v>
      </c>
      <c r="Z557" s="1">
        <v>0</v>
      </c>
      <c r="AA557" s="1">
        <v>0</v>
      </c>
      <c r="AB557" s="1">
        <v>0</v>
      </c>
      <c r="AC557" s="1">
        <f t="shared" si="41"/>
        <v>0</v>
      </c>
      <c r="AD557" s="1">
        <f t="shared" si="42"/>
        <v>0</v>
      </c>
      <c r="AE557" s="1">
        <f t="shared" si="43"/>
        <v>0</v>
      </c>
      <c r="AF557" s="1">
        <f t="shared" si="44"/>
        <v>0</v>
      </c>
    </row>
    <row r="558" spans="1:32" x14ac:dyDescent="0.2">
      <c r="A558" t="s">
        <v>170</v>
      </c>
      <c r="B558" t="s">
        <v>73</v>
      </c>
      <c r="C558" t="s">
        <v>122</v>
      </c>
      <c r="D558" t="s">
        <v>1</v>
      </c>
      <c r="E558" t="s">
        <v>5</v>
      </c>
      <c r="F558">
        <v>202403</v>
      </c>
      <c r="G558" s="1">
        <v>0</v>
      </c>
      <c r="H558" s="1">
        <v>0</v>
      </c>
      <c r="I558" s="1">
        <v>0</v>
      </c>
      <c r="J558" s="1">
        <v>0</v>
      </c>
      <c r="K558" s="8">
        <v>0</v>
      </c>
      <c r="L558" s="8">
        <v>0</v>
      </c>
      <c r="M558" s="8">
        <v>0</v>
      </c>
      <c r="N558" s="8">
        <v>0</v>
      </c>
      <c r="O558" s="1">
        <v>0</v>
      </c>
      <c r="P558" s="1">
        <v>0</v>
      </c>
      <c r="Q558" s="1">
        <v>0</v>
      </c>
      <c r="R558" s="1">
        <v>0</v>
      </c>
      <c r="S558" s="29">
        <v>0</v>
      </c>
      <c r="T558" s="8">
        <f t="shared" si="40"/>
        <v>0</v>
      </c>
      <c r="U558" s="1">
        <v>0</v>
      </c>
      <c r="V558" s="1">
        <v>0</v>
      </c>
      <c r="W558" s="1">
        <v>0</v>
      </c>
      <c r="X558" s="1">
        <v>0</v>
      </c>
      <c r="Y558" s="1">
        <v>0</v>
      </c>
      <c r="Z558" s="1">
        <v>0</v>
      </c>
      <c r="AA558" s="1">
        <v>0</v>
      </c>
      <c r="AB558" s="1">
        <v>0</v>
      </c>
      <c r="AC558" s="1">
        <f t="shared" si="41"/>
        <v>0</v>
      </c>
      <c r="AD558" s="1">
        <f t="shared" si="42"/>
        <v>0</v>
      </c>
      <c r="AE558" s="1">
        <f t="shared" si="43"/>
        <v>0</v>
      </c>
      <c r="AF558" s="1">
        <f t="shared" si="44"/>
        <v>0</v>
      </c>
    </row>
    <row r="559" spans="1:32" x14ac:dyDescent="0.2">
      <c r="A559" t="s">
        <v>170</v>
      </c>
      <c r="B559" t="s">
        <v>73</v>
      </c>
      <c r="C559" t="s">
        <v>122</v>
      </c>
      <c r="D559" t="s">
        <v>1</v>
      </c>
      <c r="E559" t="s">
        <v>8</v>
      </c>
      <c r="F559">
        <v>202404</v>
      </c>
      <c r="G559" s="1">
        <v>0</v>
      </c>
      <c r="H559" s="1">
        <v>0</v>
      </c>
      <c r="I559" s="1">
        <v>0</v>
      </c>
      <c r="J559" s="1">
        <v>0</v>
      </c>
      <c r="K559" s="8">
        <v>0</v>
      </c>
      <c r="L559" s="8">
        <v>0</v>
      </c>
      <c r="M559" s="8">
        <v>0</v>
      </c>
      <c r="N559" s="8">
        <v>0</v>
      </c>
      <c r="O559" s="1">
        <v>0</v>
      </c>
      <c r="P559" s="1">
        <v>0</v>
      </c>
      <c r="Q559" s="1">
        <v>0</v>
      </c>
      <c r="R559" s="1">
        <v>0</v>
      </c>
      <c r="S559" s="29">
        <v>0</v>
      </c>
      <c r="T559" s="8">
        <f t="shared" si="40"/>
        <v>0</v>
      </c>
      <c r="U559" s="1">
        <v>0</v>
      </c>
      <c r="V559" s="1">
        <v>0</v>
      </c>
      <c r="W559" s="1">
        <v>0</v>
      </c>
      <c r="X559" s="1">
        <v>0</v>
      </c>
      <c r="Y559" s="1">
        <v>0</v>
      </c>
      <c r="Z559" s="1">
        <v>0</v>
      </c>
      <c r="AA559" s="1">
        <v>0</v>
      </c>
      <c r="AB559" s="1">
        <v>0</v>
      </c>
      <c r="AC559" s="1">
        <f t="shared" si="41"/>
        <v>0</v>
      </c>
      <c r="AD559" s="1">
        <f t="shared" si="42"/>
        <v>0</v>
      </c>
      <c r="AE559" s="1">
        <f t="shared" si="43"/>
        <v>0</v>
      </c>
      <c r="AF559" s="1">
        <f t="shared" si="44"/>
        <v>0</v>
      </c>
    </row>
    <row r="560" spans="1:32" x14ac:dyDescent="0.2">
      <c r="A560" t="s">
        <v>170</v>
      </c>
      <c r="B560" t="s">
        <v>73</v>
      </c>
      <c r="C560" t="s">
        <v>122</v>
      </c>
      <c r="D560" t="s">
        <v>1</v>
      </c>
      <c r="E560" t="s">
        <v>8</v>
      </c>
      <c r="F560">
        <v>202405</v>
      </c>
      <c r="G560" s="1">
        <v>0</v>
      </c>
      <c r="H560" s="1">
        <v>0</v>
      </c>
      <c r="I560" s="1">
        <v>0</v>
      </c>
      <c r="J560" s="1">
        <v>0</v>
      </c>
      <c r="K560" s="8">
        <v>0</v>
      </c>
      <c r="L560" s="8">
        <v>0</v>
      </c>
      <c r="M560" s="8">
        <v>0</v>
      </c>
      <c r="N560" s="8">
        <v>0</v>
      </c>
      <c r="O560" s="1">
        <v>0</v>
      </c>
      <c r="P560" s="1">
        <v>0</v>
      </c>
      <c r="Q560" s="1">
        <v>0</v>
      </c>
      <c r="R560" s="1">
        <v>0</v>
      </c>
      <c r="S560" s="29">
        <v>0</v>
      </c>
      <c r="T560" s="8">
        <f t="shared" si="40"/>
        <v>0</v>
      </c>
      <c r="U560" s="1">
        <v>0</v>
      </c>
      <c r="V560" s="1">
        <v>0</v>
      </c>
      <c r="W560" s="1">
        <v>0</v>
      </c>
      <c r="X560" s="1">
        <v>0</v>
      </c>
      <c r="Y560" s="1">
        <v>0</v>
      </c>
      <c r="Z560" s="1">
        <v>0</v>
      </c>
      <c r="AA560" s="1">
        <v>0</v>
      </c>
      <c r="AB560" s="1">
        <v>0</v>
      </c>
      <c r="AC560" s="1">
        <f t="shared" si="41"/>
        <v>0</v>
      </c>
      <c r="AD560" s="1">
        <f t="shared" si="42"/>
        <v>0</v>
      </c>
      <c r="AE560" s="1">
        <f t="shared" si="43"/>
        <v>0</v>
      </c>
      <c r="AF560" s="1">
        <f t="shared" si="44"/>
        <v>0</v>
      </c>
    </row>
    <row r="561" spans="1:32" x14ac:dyDescent="0.2">
      <c r="A561" t="s">
        <v>171</v>
      </c>
      <c r="B561" t="s">
        <v>73</v>
      </c>
      <c r="C561" t="s">
        <v>123</v>
      </c>
      <c r="D561" t="s">
        <v>1</v>
      </c>
      <c r="E561" t="s">
        <v>5</v>
      </c>
      <c r="F561">
        <v>201403</v>
      </c>
      <c r="G561" s="1">
        <v>0</v>
      </c>
      <c r="H561" s="1">
        <v>0</v>
      </c>
      <c r="I561" s="1">
        <v>0</v>
      </c>
      <c r="J561" s="1">
        <v>0</v>
      </c>
      <c r="K561" s="8">
        <v>0</v>
      </c>
      <c r="L561" s="8">
        <v>0</v>
      </c>
      <c r="M561" s="8">
        <v>0</v>
      </c>
      <c r="N561" s="8">
        <v>0</v>
      </c>
      <c r="O561" s="1">
        <v>0</v>
      </c>
      <c r="P561" s="1">
        <v>0</v>
      </c>
      <c r="Q561" s="1">
        <v>0</v>
      </c>
      <c r="R561" s="1">
        <v>0</v>
      </c>
      <c r="S561" s="29">
        <v>0</v>
      </c>
      <c r="T561" s="8">
        <f t="shared" si="40"/>
        <v>0</v>
      </c>
      <c r="U561" s="1">
        <v>0</v>
      </c>
      <c r="V561" s="1">
        <v>0</v>
      </c>
      <c r="W561" s="1">
        <v>0</v>
      </c>
      <c r="X561" s="1">
        <v>0</v>
      </c>
      <c r="Y561" s="1">
        <v>0</v>
      </c>
      <c r="Z561" s="1">
        <v>0</v>
      </c>
      <c r="AA561" s="1">
        <v>0</v>
      </c>
      <c r="AB561" s="1">
        <v>0</v>
      </c>
      <c r="AC561" s="1">
        <f t="shared" si="41"/>
        <v>0</v>
      </c>
      <c r="AD561" s="1">
        <f t="shared" si="42"/>
        <v>0</v>
      </c>
      <c r="AE561" s="1">
        <f t="shared" si="43"/>
        <v>0</v>
      </c>
      <c r="AF561" s="1">
        <f t="shared" si="44"/>
        <v>0</v>
      </c>
    </row>
    <row r="562" spans="1:32" x14ac:dyDescent="0.2">
      <c r="A562" t="s">
        <v>171</v>
      </c>
      <c r="B562" t="s">
        <v>73</v>
      </c>
      <c r="C562" t="s">
        <v>123</v>
      </c>
      <c r="D562" t="s">
        <v>1</v>
      </c>
      <c r="E562" t="s">
        <v>5</v>
      </c>
      <c r="F562">
        <v>201406</v>
      </c>
      <c r="G562" s="1">
        <v>0</v>
      </c>
      <c r="H562" s="1">
        <v>0</v>
      </c>
      <c r="I562" s="1">
        <v>0</v>
      </c>
      <c r="J562" s="1">
        <v>0</v>
      </c>
      <c r="K562" s="8">
        <v>0</v>
      </c>
      <c r="L562" s="8">
        <v>0</v>
      </c>
      <c r="M562" s="8">
        <v>0</v>
      </c>
      <c r="N562" s="8">
        <v>0</v>
      </c>
      <c r="O562" s="1">
        <v>0</v>
      </c>
      <c r="P562" s="1">
        <v>0</v>
      </c>
      <c r="Q562" s="1">
        <v>0</v>
      </c>
      <c r="R562" s="1">
        <v>0</v>
      </c>
      <c r="S562" s="29">
        <v>0</v>
      </c>
      <c r="T562" s="8">
        <f t="shared" si="40"/>
        <v>0</v>
      </c>
      <c r="U562" s="1">
        <v>0</v>
      </c>
      <c r="V562" s="1">
        <v>0</v>
      </c>
      <c r="W562" s="1">
        <v>0</v>
      </c>
      <c r="X562" s="1">
        <v>0</v>
      </c>
      <c r="Y562" s="1">
        <v>0</v>
      </c>
      <c r="Z562" s="1">
        <v>0</v>
      </c>
      <c r="AA562" s="1">
        <v>0</v>
      </c>
      <c r="AB562" s="1">
        <v>0</v>
      </c>
      <c r="AC562" s="1">
        <f t="shared" si="41"/>
        <v>0</v>
      </c>
      <c r="AD562" s="1">
        <f t="shared" si="42"/>
        <v>0</v>
      </c>
      <c r="AE562" s="1">
        <f t="shared" si="43"/>
        <v>0</v>
      </c>
      <c r="AF562" s="1">
        <f t="shared" si="44"/>
        <v>0</v>
      </c>
    </row>
    <row r="563" spans="1:32" x14ac:dyDescent="0.2">
      <c r="A563" t="s">
        <v>171</v>
      </c>
      <c r="B563" t="s">
        <v>73</v>
      </c>
      <c r="C563" t="s">
        <v>123</v>
      </c>
      <c r="D563" t="s">
        <v>1</v>
      </c>
      <c r="E563" t="s">
        <v>5</v>
      </c>
      <c r="F563">
        <v>201409</v>
      </c>
      <c r="G563" s="1">
        <v>0</v>
      </c>
      <c r="H563" s="1">
        <v>0</v>
      </c>
      <c r="I563" s="1">
        <v>0</v>
      </c>
      <c r="J563" s="1">
        <v>0</v>
      </c>
      <c r="K563" s="8">
        <v>0</v>
      </c>
      <c r="L563" s="8">
        <v>0</v>
      </c>
      <c r="M563" s="8">
        <v>0</v>
      </c>
      <c r="N563" s="8">
        <v>0</v>
      </c>
      <c r="O563" s="1">
        <v>0</v>
      </c>
      <c r="P563" s="1">
        <v>0</v>
      </c>
      <c r="Q563" s="1">
        <v>0</v>
      </c>
      <c r="R563" s="1">
        <v>0</v>
      </c>
      <c r="S563" s="29">
        <v>0</v>
      </c>
      <c r="T563" s="8">
        <f t="shared" si="40"/>
        <v>0</v>
      </c>
      <c r="U563" s="1">
        <v>0</v>
      </c>
      <c r="V563" s="1">
        <v>0</v>
      </c>
      <c r="W563" s="1">
        <v>0</v>
      </c>
      <c r="X563" s="1">
        <v>0</v>
      </c>
      <c r="Y563" s="1">
        <v>0</v>
      </c>
      <c r="Z563" s="1">
        <v>0</v>
      </c>
      <c r="AA563" s="1">
        <v>0</v>
      </c>
      <c r="AB563" s="1">
        <v>0</v>
      </c>
      <c r="AC563" s="1">
        <f t="shared" si="41"/>
        <v>0</v>
      </c>
      <c r="AD563" s="1">
        <f t="shared" si="42"/>
        <v>0</v>
      </c>
      <c r="AE563" s="1">
        <f t="shared" si="43"/>
        <v>0</v>
      </c>
      <c r="AF563" s="1">
        <f t="shared" si="44"/>
        <v>0</v>
      </c>
    </row>
    <row r="564" spans="1:32" x14ac:dyDescent="0.2">
      <c r="A564" t="s">
        <v>171</v>
      </c>
      <c r="B564" t="s">
        <v>73</v>
      </c>
      <c r="C564" t="s">
        <v>123</v>
      </c>
      <c r="D564" t="s">
        <v>1</v>
      </c>
      <c r="E564" t="s">
        <v>5</v>
      </c>
      <c r="F564">
        <v>201412</v>
      </c>
      <c r="G564" s="1">
        <v>0</v>
      </c>
      <c r="H564" s="1">
        <v>0</v>
      </c>
      <c r="I564" s="1">
        <v>0</v>
      </c>
      <c r="J564" s="1">
        <v>0</v>
      </c>
      <c r="K564" s="8">
        <v>0</v>
      </c>
      <c r="L564" s="8">
        <v>0</v>
      </c>
      <c r="M564" s="8">
        <v>0</v>
      </c>
      <c r="N564" s="8">
        <v>0</v>
      </c>
      <c r="O564" s="1">
        <v>0</v>
      </c>
      <c r="P564" s="1">
        <v>0</v>
      </c>
      <c r="Q564" s="1">
        <v>0</v>
      </c>
      <c r="R564" s="1">
        <v>0</v>
      </c>
      <c r="S564" s="29">
        <v>0</v>
      </c>
      <c r="T564" s="8">
        <f t="shared" si="40"/>
        <v>0</v>
      </c>
      <c r="U564" s="1">
        <v>0</v>
      </c>
      <c r="V564" s="1">
        <v>0</v>
      </c>
      <c r="W564" s="1">
        <v>0</v>
      </c>
      <c r="X564" s="1">
        <v>0</v>
      </c>
      <c r="Y564" s="1">
        <v>0</v>
      </c>
      <c r="Z564" s="1">
        <v>0</v>
      </c>
      <c r="AA564" s="1">
        <v>0</v>
      </c>
      <c r="AB564" s="1">
        <v>0</v>
      </c>
      <c r="AC564" s="1">
        <f t="shared" si="41"/>
        <v>0</v>
      </c>
      <c r="AD564" s="1">
        <f t="shared" si="42"/>
        <v>0</v>
      </c>
      <c r="AE564" s="1">
        <f t="shared" si="43"/>
        <v>0</v>
      </c>
      <c r="AF564" s="1">
        <f t="shared" si="44"/>
        <v>0</v>
      </c>
    </row>
    <row r="565" spans="1:32" x14ac:dyDescent="0.2">
      <c r="A565" t="s">
        <v>171</v>
      </c>
      <c r="B565" t="s">
        <v>73</v>
      </c>
      <c r="C565" t="s">
        <v>123</v>
      </c>
      <c r="D565" t="s">
        <v>1</v>
      </c>
      <c r="E565" t="s">
        <v>5</v>
      </c>
      <c r="F565">
        <v>201503</v>
      </c>
      <c r="G565" s="1">
        <v>0</v>
      </c>
      <c r="H565" s="1">
        <v>0</v>
      </c>
      <c r="I565" s="1">
        <v>0</v>
      </c>
      <c r="J565" s="1">
        <v>0</v>
      </c>
      <c r="K565" s="8">
        <v>0</v>
      </c>
      <c r="L565" s="8">
        <v>0</v>
      </c>
      <c r="M565" s="8">
        <v>0</v>
      </c>
      <c r="N565" s="8">
        <v>0</v>
      </c>
      <c r="O565" s="1">
        <v>0</v>
      </c>
      <c r="P565" s="1">
        <v>0</v>
      </c>
      <c r="Q565" s="1">
        <v>0</v>
      </c>
      <c r="R565" s="1">
        <v>0</v>
      </c>
      <c r="S565" s="29">
        <v>0</v>
      </c>
      <c r="T565" s="8">
        <f t="shared" si="40"/>
        <v>0</v>
      </c>
      <c r="U565" s="1">
        <v>0</v>
      </c>
      <c r="V565" s="1">
        <v>0</v>
      </c>
      <c r="W565" s="1">
        <v>0</v>
      </c>
      <c r="X565" s="1">
        <v>0</v>
      </c>
      <c r="Y565" s="1">
        <v>0</v>
      </c>
      <c r="Z565" s="1">
        <v>0</v>
      </c>
      <c r="AA565" s="1">
        <v>0</v>
      </c>
      <c r="AB565" s="1">
        <v>0</v>
      </c>
      <c r="AC565" s="1">
        <f t="shared" si="41"/>
        <v>0</v>
      </c>
      <c r="AD565" s="1">
        <f t="shared" si="42"/>
        <v>0</v>
      </c>
      <c r="AE565" s="1">
        <f t="shared" si="43"/>
        <v>0</v>
      </c>
      <c r="AF565" s="1">
        <f t="shared" si="44"/>
        <v>0</v>
      </c>
    </row>
    <row r="566" spans="1:32" x14ac:dyDescent="0.2">
      <c r="A566" t="s">
        <v>171</v>
      </c>
      <c r="B566" t="s">
        <v>73</v>
      </c>
      <c r="C566" t="s">
        <v>123</v>
      </c>
      <c r="D566" t="s">
        <v>1</v>
      </c>
      <c r="E566" t="s">
        <v>5</v>
      </c>
      <c r="F566">
        <v>201506</v>
      </c>
      <c r="G566" s="1">
        <v>0</v>
      </c>
      <c r="H566" s="1">
        <v>0</v>
      </c>
      <c r="I566" s="1">
        <v>0</v>
      </c>
      <c r="J566" s="1">
        <v>0</v>
      </c>
      <c r="K566" s="8">
        <v>0</v>
      </c>
      <c r="L566" s="8">
        <v>0</v>
      </c>
      <c r="M566" s="8">
        <v>0</v>
      </c>
      <c r="N566" s="8">
        <v>0</v>
      </c>
      <c r="O566" s="1">
        <v>0</v>
      </c>
      <c r="P566" s="1">
        <v>0</v>
      </c>
      <c r="Q566" s="1">
        <v>0</v>
      </c>
      <c r="R566" s="1">
        <v>0</v>
      </c>
      <c r="S566" s="29">
        <v>0</v>
      </c>
      <c r="T566" s="8">
        <f t="shared" si="40"/>
        <v>0</v>
      </c>
      <c r="U566" s="1">
        <v>0</v>
      </c>
      <c r="V566" s="1">
        <v>0</v>
      </c>
      <c r="W566" s="1">
        <v>0</v>
      </c>
      <c r="X566" s="1">
        <v>0</v>
      </c>
      <c r="Y566" s="1">
        <v>0</v>
      </c>
      <c r="Z566" s="1">
        <v>0</v>
      </c>
      <c r="AA566" s="1">
        <v>0</v>
      </c>
      <c r="AB566" s="1">
        <v>0</v>
      </c>
      <c r="AC566" s="1">
        <f t="shared" si="41"/>
        <v>0</v>
      </c>
      <c r="AD566" s="1">
        <f t="shared" si="42"/>
        <v>0</v>
      </c>
      <c r="AE566" s="1">
        <f t="shared" si="43"/>
        <v>0</v>
      </c>
      <c r="AF566" s="1">
        <f t="shared" si="44"/>
        <v>0</v>
      </c>
    </row>
    <row r="567" spans="1:32" x14ac:dyDescent="0.2">
      <c r="A567" t="s">
        <v>171</v>
      </c>
      <c r="B567" t="s">
        <v>73</v>
      </c>
      <c r="C567" t="s">
        <v>123</v>
      </c>
      <c r="D567" t="s">
        <v>1</v>
      </c>
      <c r="E567" t="s">
        <v>5</v>
      </c>
      <c r="F567">
        <v>201509</v>
      </c>
      <c r="G567" s="1">
        <v>0</v>
      </c>
      <c r="H567" s="1">
        <v>0</v>
      </c>
      <c r="I567" s="1">
        <v>0</v>
      </c>
      <c r="J567" s="1">
        <v>0</v>
      </c>
      <c r="K567" s="8">
        <v>0</v>
      </c>
      <c r="L567" s="8">
        <v>0</v>
      </c>
      <c r="M567" s="8">
        <v>0</v>
      </c>
      <c r="N567" s="8">
        <v>0</v>
      </c>
      <c r="O567" s="1">
        <v>0</v>
      </c>
      <c r="P567" s="1">
        <v>0</v>
      </c>
      <c r="Q567" s="1">
        <v>0</v>
      </c>
      <c r="R567" s="1">
        <v>0</v>
      </c>
      <c r="S567" s="29">
        <v>0</v>
      </c>
      <c r="T567" s="8">
        <f t="shared" si="40"/>
        <v>0</v>
      </c>
      <c r="U567" s="1">
        <v>0</v>
      </c>
      <c r="V567" s="1">
        <v>0</v>
      </c>
      <c r="W567" s="1">
        <v>0</v>
      </c>
      <c r="X567" s="1">
        <v>0</v>
      </c>
      <c r="Y567" s="1">
        <v>0</v>
      </c>
      <c r="Z567" s="1">
        <v>0</v>
      </c>
      <c r="AA567" s="1">
        <v>0</v>
      </c>
      <c r="AB567" s="1">
        <v>0</v>
      </c>
      <c r="AC567" s="1">
        <f t="shared" si="41"/>
        <v>0</v>
      </c>
      <c r="AD567" s="1">
        <f t="shared" si="42"/>
        <v>0</v>
      </c>
      <c r="AE567" s="1">
        <f t="shared" si="43"/>
        <v>0</v>
      </c>
      <c r="AF567" s="1">
        <f t="shared" si="44"/>
        <v>0</v>
      </c>
    </row>
    <row r="568" spans="1:32" x14ac:dyDescent="0.2">
      <c r="A568" t="s">
        <v>171</v>
      </c>
      <c r="B568" t="s">
        <v>73</v>
      </c>
      <c r="C568" t="s">
        <v>123</v>
      </c>
      <c r="D568" t="s">
        <v>1</v>
      </c>
      <c r="E568" t="s">
        <v>5</v>
      </c>
      <c r="F568">
        <v>201512</v>
      </c>
      <c r="G568" s="1">
        <v>0</v>
      </c>
      <c r="H568" s="1">
        <v>0</v>
      </c>
      <c r="I568" s="1">
        <v>0</v>
      </c>
      <c r="J568" s="1">
        <v>0</v>
      </c>
      <c r="K568" s="8">
        <v>0</v>
      </c>
      <c r="L568" s="8">
        <v>0</v>
      </c>
      <c r="M568" s="8">
        <v>0</v>
      </c>
      <c r="N568" s="8">
        <v>0</v>
      </c>
      <c r="O568" s="1">
        <v>0</v>
      </c>
      <c r="P568" s="1">
        <v>0</v>
      </c>
      <c r="Q568" s="1">
        <v>0</v>
      </c>
      <c r="R568" s="1">
        <v>0</v>
      </c>
      <c r="S568" s="29">
        <v>0</v>
      </c>
      <c r="T568" s="8">
        <f t="shared" si="40"/>
        <v>0</v>
      </c>
      <c r="U568" s="1">
        <v>0</v>
      </c>
      <c r="V568" s="1">
        <v>0</v>
      </c>
      <c r="W568" s="1">
        <v>0</v>
      </c>
      <c r="X568" s="1">
        <v>0</v>
      </c>
      <c r="Y568" s="1">
        <v>0</v>
      </c>
      <c r="Z568" s="1">
        <v>0</v>
      </c>
      <c r="AA568" s="1">
        <v>0</v>
      </c>
      <c r="AB568" s="1">
        <v>0</v>
      </c>
      <c r="AC568" s="1">
        <f t="shared" si="41"/>
        <v>0</v>
      </c>
      <c r="AD568" s="1">
        <f t="shared" si="42"/>
        <v>0</v>
      </c>
      <c r="AE568" s="1">
        <f t="shared" si="43"/>
        <v>0</v>
      </c>
      <c r="AF568" s="1">
        <f t="shared" si="44"/>
        <v>0</v>
      </c>
    </row>
    <row r="569" spans="1:32" x14ac:dyDescent="0.2">
      <c r="A569" t="s">
        <v>171</v>
      </c>
      <c r="B569" t="s">
        <v>73</v>
      </c>
      <c r="C569" t="s">
        <v>123</v>
      </c>
      <c r="D569" t="s">
        <v>1</v>
      </c>
      <c r="E569" t="s">
        <v>5</v>
      </c>
      <c r="F569">
        <v>201603</v>
      </c>
      <c r="G569" s="1">
        <v>0</v>
      </c>
      <c r="H569" s="1">
        <v>0</v>
      </c>
      <c r="I569" s="1">
        <v>0</v>
      </c>
      <c r="J569" s="1">
        <v>0</v>
      </c>
      <c r="K569" s="8">
        <v>0</v>
      </c>
      <c r="L569" s="8">
        <v>0</v>
      </c>
      <c r="M569" s="8">
        <v>0</v>
      </c>
      <c r="N569" s="8">
        <v>0</v>
      </c>
      <c r="O569" s="1">
        <v>0</v>
      </c>
      <c r="P569" s="1">
        <v>0</v>
      </c>
      <c r="Q569" s="1">
        <v>0</v>
      </c>
      <c r="R569" s="1">
        <v>0</v>
      </c>
      <c r="S569" s="29">
        <v>0</v>
      </c>
      <c r="T569" s="8">
        <f t="shared" si="40"/>
        <v>0</v>
      </c>
      <c r="U569" s="1">
        <v>0</v>
      </c>
      <c r="V569" s="1">
        <v>0</v>
      </c>
      <c r="W569" s="1">
        <v>0</v>
      </c>
      <c r="X569" s="1">
        <v>0</v>
      </c>
      <c r="Y569" s="1">
        <v>0</v>
      </c>
      <c r="Z569" s="1">
        <v>0</v>
      </c>
      <c r="AA569" s="1">
        <v>0</v>
      </c>
      <c r="AB569" s="1">
        <v>0</v>
      </c>
      <c r="AC569" s="1">
        <f t="shared" si="41"/>
        <v>0</v>
      </c>
      <c r="AD569" s="1">
        <f t="shared" si="42"/>
        <v>0</v>
      </c>
      <c r="AE569" s="1">
        <f t="shared" si="43"/>
        <v>0</v>
      </c>
      <c r="AF569" s="1">
        <f t="shared" si="44"/>
        <v>0</v>
      </c>
    </row>
    <row r="570" spans="1:32" x14ac:dyDescent="0.2">
      <c r="A570" t="s">
        <v>171</v>
      </c>
      <c r="B570" t="s">
        <v>73</v>
      </c>
      <c r="C570" t="s">
        <v>123</v>
      </c>
      <c r="D570" t="s">
        <v>1</v>
      </c>
      <c r="E570" t="s">
        <v>5</v>
      </c>
      <c r="F570">
        <v>201606</v>
      </c>
      <c r="G570" s="1">
        <v>0</v>
      </c>
      <c r="H570" s="1">
        <v>0</v>
      </c>
      <c r="I570" s="1">
        <v>0</v>
      </c>
      <c r="J570" s="1">
        <v>0</v>
      </c>
      <c r="K570" s="8">
        <v>0</v>
      </c>
      <c r="L570" s="8">
        <v>0</v>
      </c>
      <c r="M570" s="8">
        <v>0</v>
      </c>
      <c r="N570" s="8">
        <v>0</v>
      </c>
      <c r="O570" s="1">
        <v>0</v>
      </c>
      <c r="P570" s="1">
        <v>0</v>
      </c>
      <c r="Q570" s="1">
        <v>0</v>
      </c>
      <c r="R570" s="1">
        <v>0</v>
      </c>
      <c r="S570" s="29">
        <v>0</v>
      </c>
      <c r="T570" s="8">
        <f t="shared" si="40"/>
        <v>0</v>
      </c>
      <c r="U570" s="1">
        <v>0</v>
      </c>
      <c r="V570" s="1">
        <v>0</v>
      </c>
      <c r="W570" s="1">
        <v>0</v>
      </c>
      <c r="X570" s="1">
        <v>0</v>
      </c>
      <c r="Y570" s="1">
        <v>0</v>
      </c>
      <c r="Z570" s="1">
        <v>0</v>
      </c>
      <c r="AA570" s="1">
        <v>0</v>
      </c>
      <c r="AB570" s="1">
        <v>0</v>
      </c>
      <c r="AC570" s="1">
        <f t="shared" si="41"/>
        <v>0</v>
      </c>
      <c r="AD570" s="1">
        <f t="shared" si="42"/>
        <v>0</v>
      </c>
      <c r="AE570" s="1">
        <f t="shared" si="43"/>
        <v>0</v>
      </c>
      <c r="AF570" s="1">
        <f t="shared" si="44"/>
        <v>0</v>
      </c>
    </row>
    <row r="571" spans="1:32" x14ac:dyDescent="0.2">
      <c r="A571" t="s">
        <v>171</v>
      </c>
      <c r="B571" t="s">
        <v>73</v>
      </c>
      <c r="C571" t="s">
        <v>123</v>
      </c>
      <c r="D571" t="s">
        <v>1</v>
      </c>
      <c r="E571" t="s">
        <v>5</v>
      </c>
      <c r="F571">
        <v>201609</v>
      </c>
      <c r="G571" s="1">
        <v>0</v>
      </c>
      <c r="H571" s="1">
        <v>0</v>
      </c>
      <c r="I571" s="1">
        <v>0</v>
      </c>
      <c r="J571" s="1">
        <v>0</v>
      </c>
      <c r="K571" s="8">
        <v>0</v>
      </c>
      <c r="L571" s="8">
        <v>0</v>
      </c>
      <c r="M571" s="8">
        <v>0</v>
      </c>
      <c r="N571" s="8">
        <v>0</v>
      </c>
      <c r="O571" s="1">
        <v>0</v>
      </c>
      <c r="P571" s="1">
        <v>0</v>
      </c>
      <c r="Q571" s="1">
        <v>0</v>
      </c>
      <c r="R571" s="1">
        <v>0</v>
      </c>
      <c r="S571" s="29">
        <v>0</v>
      </c>
      <c r="T571" s="8">
        <f t="shared" si="40"/>
        <v>0</v>
      </c>
      <c r="U571" s="1">
        <v>0</v>
      </c>
      <c r="V571" s="1">
        <v>0</v>
      </c>
      <c r="W571" s="1">
        <v>0</v>
      </c>
      <c r="X571" s="1">
        <v>0</v>
      </c>
      <c r="Y571" s="1">
        <v>0</v>
      </c>
      <c r="Z571" s="1">
        <v>0</v>
      </c>
      <c r="AA571" s="1">
        <v>0</v>
      </c>
      <c r="AB571" s="1">
        <v>0</v>
      </c>
      <c r="AC571" s="1">
        <f t="shared" si="41"/>
        <v>0</v>
      </c>
      <c r="AD571" s="1">
        <f t="shared" si="42"/>
        <v>0</v>
      </c>
      <c r="AE571" s="1">
        <f t="shared" si="43"/>
        <v>0</v>
      </c>
      <c r="AF571" s="1">
        <f t="shared" si="44"/>
        <v>0</v>
      </c>
    </row>
    <row r="572" spans="1:32" x14ac:dyDescent="0.2">
      <c r="A572" t="s">
        <v>171</v>
      </c>
      <c r="B572" t="s">
        <v>73</v>
      </c>
      <c r="C572" t="s">
        <v>123</v>
      </c>
      <c r="D572" t="s">
        <v>1</v>
      </c>
      <c r="E572" t="s">
        <v>5</v>
      </c>
      <c r="F572">
        <v>201612</v>
      </c>
      <c r="G572" s="1">
        <v>0</v>
      </c>
      <c r="H572" s="1">
        <v>0</v>
      </c>
      <c r="I572" s="1">
        <v>0</v>
      </c>
      <c r="J572" s="1">
        <v>0</v>
      </c>
      <c r="K572" s="8">
        <v>0</v>
      </c>
      <c r="L572" s="8">
        <v>0</v>
      </c>
      <c r="M572" s="8">
        <v>0</v>
      </c>
      <c r="N572" s="8">
        <v>0</v>
      </c>
      <c r="O572" s="1">
        <v>0</v>
      </c>
      <c r="P572" s="1">
        <v>0</v>
      </c>
      <c r="Q572" s="1">
        <v>0</v>
      </c>
      <c r="R572" s="1">
        <v>0</v>
      </c>
      <c r="S572" s="29">
        <v>0</v>
      </c>
      <c r="T572" s="8">
        <f t="shared" si="40"/>
        <v>0</v>
      </c>
      <c r="U572" s="1">
        <v>0</v>
      </c>
      <c r="V572" s="1">
        <v>0</v>
      </c>
      <c r="W572" s="1">
        <v>0</v>
      </c>
      <c r="X572" s="1">
        <v>0</v>
      </c>
      <c r="Y572" s="1">
        <v>0</v>
      </c>
      <c r="Z572" s="1">
        <v>0</v>
      </c>
      <c r="AA572" s="1">
        <v>0</v>
      </c>
      <c r="AB572" s="1">
        <v>0</v>
      </c>
      <c r="AC572" s="1">
        <f t="shared" si="41"/>
        <v>0</v>
      </c>
      <c r="AD572" s="1">
        <f t="shared" si="42"/>
        <v>0</v>
      </c>
      <c r="AE572" s="1">
        <f t="shared" si="43"/>
        <v>0</v>
      </c>
      <c r="AF572" s="1">
        <f t="shared" si="44"/>
        <v>0</v>
      </c>
    </row>
    <row r="573" spans="1:32" x14ac:dyDescent="0.2">
      <c r="A573" t="s">
        <v>171</v>
      </c>
      <c r="B573" t="s">
        <v>73</v>
      </c>
      <c r="C573" t="s">
        <v>123</v>
      </c>
      <c r="D573" t="s">
        <v>1</v>
      </c>
      <c r="E573" t="s">
        <v>5</v>
      </c>
      <c r="F573">
        <v>201703</v>
      </c>
      <c r="G573" s="1">
        <v>0</v>
      </c>
      <c r="H573" s="1">
        <v>0</v>
      </c>
      <c r="I573" s="1">
        <v>0</v>
      </c>
      <c r="J573" s="1">
        <v>0</v>
      </c>
      <c r="K573" s="8">
        <v>0</v>
      </c>
      <c r="L573" s="8">
        <v>0</v>
      </c>
      <c r="M573" s="8">
        <v>0</v>
      </c>
      <c r="N573" s="8">
        <v>0</v>
      </c>
      <c r="O573" s="1">
        <v>0</v>
      </c>
      <c r="P573" s="1">
        <v>0</v>
      </c>
      <c r="Q573" s="1">
        <v>0</v>
      </c>
      <c r="R573" s="1">
        <v>0</v>
      </c>
      <c r="S573" s="29">
        <v>0</v>
      </c>
      <c r="T573" s="8">
        <f t="shared" si="40"/>
        <v>0</v>
      </c>
      <c r="U573" s="1">
        <v>0</v>
      </c>
      <c r="V573" s="1">
        <v>0</v>
      </c>
      <c r="W573" s="1">
        <v>0</v>
      </c>
      <c r="X573" s="1">
        <v>0</v>
      </c>
      <c r="Y573" s="1">
        <v>0</v>
      </c>
      <c r="Z573" s="1">
        <v>0</v>
      </c>
      <c r="AA573" s="1">
        <v>0</v>
      </c>
      <c r="AB573" s="1">
        <v>0</v>
      </c>
      <c r="AC573" s="1">
        <f t="shared" si="41"/>
        <v>0</v>
      </c>
      <c r="AD573" s="1">
        <f t="shared" si="42"/>
        <v>0</v>
      </c>
      <c r="AE573" s="1">
        <f t="shared" si="43"/>
        <v>0</v>
      </c>
      <c r="AF573" s="1">
        <f t="shared" si="44"/>
        <v>0</v>
      </c>
    </row>
    <row r="574" spans="1:32" x14ac:dyDescent="0.2">
      <c r="A574" t="s">
        <v>171</v>
      </c>
      <c r="B574" t="s">
        <v>73</v>
      </c>
      <c r="C574" t="s">
        <v>123</v>
      </c>
      <c r="D574" t="s">
        <v>1</v>
      </c>
      <c r="E574" t="s">
        <v>5</v>
      </c>
      <c r="F574">
        <v>201706</v>
      </c>
      <c r="G574" s="1">
        <v>0</v>
      </c>
      <c r="H574" s="1">
        <v>0</v>
      </c>
      <c r="I574" s="1">
        <v>0</v>
      </c>
      <c r="J574" s="1">
        <v>0</v>
      </c>
      <c r="K574" s="8">
        <v>0</v>
      </c>
      <c r="L574" s="8">
        <v>0</v>
      </c>
      <c r="M574" s="8">
        <v>0</v>
      </c>
      <c r="N574" s="8">
        <v>0</v>
      </c>
      <c r="O574" s="1">
        <v>0</v>
      </c>
      <c r="P574" s="1">
        <v>0</v>
      </c>
      <c r="Q574" s="1">
        <v>0</v>
      </c>
      <c r="R574" s="1">
        <v>0</v>
      </c>
      <c r="S574" s="29">
        <v>0</v>
      </c>
      <c r="T574" s="8">
        <f t="shared" si="40"/>
        <v>0</v>
      </c>
      <c r="U574" s="1">
        <v>0</v>
      </c>
      <c r="V574" s="1">
        <v>0</v>
      </c>
      <c r="W574" s="1">
        <v>0</v>
      </c>
      <c r="X574" s="1">
        <v>0</v>
      </c>
      <c r="Y574" s="1">
        <v>0</v>
      </c>
      <c r="Z574" s="1">
        <v>0</v>
      </c>
      <c r="AA574" s="1">
        <v>0</v>
      </c>
      <c r="AB574" s="1">
        <v>0</v>
      </c>
      <c r="AC574" s="1">
        <f t="shared" si="41"/>
        <v>0</v>
      </c>
      <c r="AD574" s="1">
        <f t="shared" si="42"/>
        <v>0</v>
      </c>
      <c r="AE574" s="1">
        <f t="shared" si="43"/>
        <v>0</v>
      </c>
      <c r="AF574" s="1">
        <f t="shared" si="44"/>
        <v>0</v>
      </c>
    </row>
    <row r="575" spans="1:32" x14ac:dyDescent="0.2">
      <c r="A575" t="s">
        <v>171</v>
      </c>
      <c r="B575" t="s">
        <v>73</v>
      </c>
      <c r="C575" t="s">
        <v>123</v>
      </c>
      <c r="D575" t="s">
        <v>1</v>
      </c>
      <c r="E575" t="s">
        <v>5</v>
      </c>
      <c r="F575">
        <v>201709</v>
      </c>
      <c r="G575" s="1">
        <v>0</v>
      </c>
      <c r="H575" s="1">
        <v>0</v>
      </c>
      <c r="I575" s="1">
        <v>0</v>
      </c>
      <c r="J575" s="1">
        <v>0</v>
      </c>
      <c r="K575" s="8">
        <v>0</v>
      </c>
      <c r="L575" s="8">
        <v>0</v>
      </c>
      <c r="M575" s="8">
        <v>0</v>
      </c>
      <c r="N575" s="8">
        <v>0</v>
      </c>
      <c r="O575" s="1">
        <v>0</v>
      </c>
      <c r="P575" s="1">
        <v>0</v>
      </c>
      <c r="Q575" s="1">
        <v>0</v>
      </c>
      <c r="R575" s="1">
        <v>0</v>
      </c>
      <c r="S575" s="29">
        <v>0</v>
      </c>
      <c r="T575" s="8">
        <f t="shared" si="40"/>
        <v>0</v>
      </c>
      <c r="U575" s="1">
        <v>0</v>
      </c>
      <c r="V575" s="1">
        <v>0</v>
      </c>
      <c r="W575" s="1">
        <v>0</v>
      </c>
      <c r="X575" s="1">
        <v>0</v>
      </c>
      <c r="Y575" s="1">
        <v>0</v>
      </c>
      <c r="Z575" s="1">
        <v>0</v>
      </c>
      <c r="AA575" s="1">
        <v>0</v>
      </c>
      <c r="AB575" s="1">
        <v>0</v>
      </c>
      <c r="AC575" s="1">
        <f t="shared" si="41"/>
        <v>0</v>
      </c>
      <c r="AD575" s="1">
        <f t="shared" si="42"/>
        <v>0</v>
      </c>
      <c r="AE575" s="1">
        <f t="shared" si="43"/>
        <v>0</v>
      </c>
      <c r="AF575" s="1">
        <f t="shared" si="44"/>
        <v>0</v>
      </c>
    </row>
    <row r="576" spans="1:32" x14ac:dyDescent="0.2">
      <c r="A576" t="s">
        <v>171</v>
      </c>
      <c r="B576" t="s">
        <v>73</v>
      </c>
      <c r="C576" t="s">
        <v>123</v>
      </c>
      <c r="D576" t="s">
        <v>1</v>
      </c>
      <c r="E576" t="s">
        <v>5</v>
      </c>
      <c r="F576">
        <v>201712</v>
      </c>
      <c r="G576" s="1">
        <v>0</v>
      </c>
      <c r="H576" s="1">
        <v>0</v>
      </c>
      <c r="I576" s="1">
        <v>0</v>
      </c>
      <c r="J576" s="1">
        <v>0</v>
      </c>
      <c r="K576" s="8">
        <v>0</v>
      </c>
      <c r="L576" s="8">
        <v>0</v>
      </c>
      <c r="M576" s="8">
        <v>0</v>
      </c>
      <c r="N576" s="8">
        <v>0</v>
      </c>
      <c r="O576" s="1">
        <v>0</v>
      </c>
      <c r="P576" s="1">
        <v>0</v>
      </c>
      <c r="Q576" s="1">
        <v>0</v>
      </c>
      <c r="R576" s="1">
        <v>0</v>
      </c>
      <c r="S576" s="29">
        <v>0</v>
      </c>
      <c r="T576" s="8">
        <f t="shared" si="40"/>
        <v>0</v>
      </c>
      <c r="U576" s="1">
        <v>0</v>
      </c>
      <c r="V576" s="1">
        <v>0</v>
      </c>
      <c r="W576" s="1">
        <v>0</v>
      </c>
      <c r="X576" s="1">
        <v>0</v>
      </c>
      <c r="Y576" s="1">
        <v>0</v>
      </c>
      <c r="Z576" s="1">
        <v>0</v>
      </c>
      <c r="AA576" s="1">
        <v>0</v>
      </c>
      <c r="AB576" s="1">
        <v>0</v>
      </c>
      <c r="AC576" s="1">
        <f t="shared" si="41"/>
        <v>0</v>
      </c>
      <c r="AD576" s="1">
        <f t="shared" si="42"/>
        <v>0</v>
      </c>
      <c r="AE576" s="1">
        <f t="shared" si="43"/>
        <v>0</v>
      </c>
      <c r="AF576" s="1">
        <f t="shared" si="44"/>
        <v>0</v>
      </c>
    </row>
    <row r="577" spans="1:32" x14ac:dyDescent="0.2">
      <c r="A577" t="s">
        <v>171</v>
      </c>
      <c r="B577" t="s">
        <v>73</v>
      </c>
      <c r="C577" t="s">
        <v>123</v>
      </c>
      <c r="D577" t="s">
        <v>1</v>
      </c>
      <c r="E577" t="s">
        <v>5</v>
      </c>
      <c r="F577">
        <v>201803</v>
      </c>
      <c r="G577" s="1">
        <v>0</v>
      </c>
      <c r="H577" s="1">
        <v>0</v>
      </c>
      <c r="I577" s="1">
        <v>0</v>
      </c>
      <c r="J577" s="1">
        <v>0</v>
      </c>
      <c r="K577" s="8">
        <v>0</v>
      </c>
      <c r="L577" s="8">
        <v>0</v>
      </c>
      <c r="M577" s="8">
        <v>0</v>
      </c>
      <c r="N577" s="8">
        <v>0</v>
      </c>
      <c r="O577" s="1">
        <v>0</v>
      </c>
      <c r="P577" s="1">
        <v>0</v>
      </c>
      <c r="Q577" s="1">
        <v>0</v>
      </c>
      <c r="R577" s="1">
        <v>0</v>
      </c>
      <c r="S577" s="29">
        <v>0</v>
      </c>
      <c r="T577" s="8">
        <f t="shared" si="40"/>
        <v>0</v>
      </c>
      <c r="U577" s="1">
        <v>0</v>
      </c>
      <c r="V577" s="1">
        <v>0</v>
      </c>
      <c r="W577" s="1">
        <v>0</v>
      </c>
      <c r="X577" s="1">
        <v>0</v>
      </c>
      <c r="Y577" s="1">
        <v>0</v>
      </c>
      <c r="Z577" s="1">
        <v>0</v>
      </c>
      <c r="AA577" s="1">
        <v>0</v>
      </c>
      <c r="AB577" s="1">
        <v>0</v>
      </c>
      <c r="AC577" s="1">
        <f t="shared" si="41"/>
        <v>0</v>
      </c>
      <c r="AD577" s="1">
        <f t="shared" si="42"/>
        <v>0</v>
      </c>
      <c r="AE577" s="1">
        <f t="shared" si="43"/>
        <v>0</v>
      </c>
      <c r="AF577" s="1">
        <f t="shared" si="44"/>
        <v>0</v>
      </c>
    </row>
    <row r="578" spans="1:32" x14ac:dyDescent="0.2">
      <c r="A578" t="s">
        <v>171</v>
      </c>
      <c r="B578" t="s">
        <v>73</v>
      </c>
      <c r="C578" t="s">
        <v>123</v>
      </c>
      <c r="D578" t="s">
        <v>1</v>
      </c>
      <c r="E578" t="s">
        <v>5</v>
      </c>
      <c r="F578">
        <v>201806</v>
      </c>
      <c r="G578" s="1">
        <v>0</v>
      </c>
      <c r="H578" s="1">
        <v>0</v>
      </c>
      <c r="I578" s="1">
        <v>0</v>
      </c>
      <c r="J578" s="1">
        <v>0</v>
      </c>
      <c r="K578" s="8">
        <v>0</v>
      </c>
      <c r="L578" s="8">
        <v>0</v>
      </c>
      <c r="M578" s="8">
        <v>0</v>
      </c>
      <c r="N578" s="8">
        <v>0</v>
      </c>
      <c r="O578" s="1">
        <v>0</v>
      </c>
      <c r="P578" s="1">
        <v>0</v>
      </c>
      <c r="Q578" s="1">
        <v>0</v>
      </c>
      <c r="R578" s="1">
        <v>0</v>
      </c>
      <c r="S578" s="29">
        <v>0</v>
      </c>
      <c r="T578" s="8">
        <f t="shared" ref="T578:T641" si="45">$S578 * $N578</f>
        <v>0</v>
      </c>
      <c r="U578" s="1">
        <v>0</v>
      </c>
      <c r="V578" s="1">
        <v>0</v>
      </c>
      <c r="W578" s="1">
        <v>0</v>
      </c>
      <c r="X578" s="1">
        <v>0</v>
      </c>
      <c r="Y578" s="1">
        <v>0</v>
      </c>
      <c r="Z578" s="1">
        <v>0</v>
      </c>
      <c r="AA578" s="1">
        <v>0</v>
      </c>
      <c r="AB578" s="1">
        <v>0</v>
      </c>
      <c r="AC578" s="1">
        <f t="shared" ref="AC578:AC641" si="46">$W578 - $H578</f>
        <v>0</v>
      </c>
      <c r="AD578" s="1">
        <f t="shared" ref="AD578:AD641" si="47">$X578 - $H578</f>
        <v>0</v>
      </c>
      <c r="AE578" s="1">
        <f t="shared" ref="AE578:AE641" si="48">$Y578 - $J578</f>
        <v>0</v>
      </c>
      <c r="AF578" s="1">
        <f t="shared" ref="AF578:AF641" si="49">$Z578 - $J578</f>
        <v>0</v>
      </c>
    </row>
    <row r="579" spans="1:32" x14ac:dyDescent="0.2">
      <c r="A579" t="s">
        <v>171</v>
      </c>
      <c r="B579" t="s">
        <v>73</v>
      </c>
      <c r="C579" t="s">
        <v>123</v>
      </c>
      <c r="D579" t="s">
        <v>1</v>
      </c>
      <c r="E579" t="s">
        <v>5</v>
      </c>
      <c r="F579">
        <v>201809</v>
      </c>
      <c r="G579" s="1">
        <v>0</v>
      </c>
      <c r="H579" s="1">
        <v>0</v>
      </c>
      <c r="I579" s="1">
        <v>0</v>
      </c>
      <c r="J579" s="1">
        <v>0</v>
      </c>
      <c r="K579" s="8">
        <v>0</v>
      </c>
      <c r="L579" s="8">
        <v>0</v>
      </c>
      <c r="M579" s="8">
        <v>0</v>
      </c>
      <c r="N579" s="8">
        <v>0</v>
      </c>
      <c r="O579" s="1">
        <v>0</v>
      </c>
      <c r="P579" s="1">
        <v>0</v>
      </c>
      <c r="Q579" s="1">
        <v>0</v>
      </c>
      <c r="R579" s="1">
        <v>0</v>
      </c>
      <c r="S579" s="29">
        <v>0</v>
      </c>
      <c r="T579" s="8">
        <f t="shared" si="45"/>
        <v>0</v>
      </c>
      <c r="U579" s="1">
        <v>0</v>
      </c>
      <c r="V579" s="1">
        <v>0</v>
      </c>
      <c r="W579" s="1">
        <v>0</v>
      </c>
      <c r="X579" s="1">
        <v>0</v>
      </c>
      <c r="Y579" s="1">
        <v>0</v>
      </c>
      <c r="Z579" s="1">
        <v>0</v>
      </c>
      <c r="AA579" s="1">
        <v>0</v>
      </c>
      <c r="AB579" s="1">
        <v>0</v>
      </c>
      <c r="AC579" s="1">
        <f t="shared" si="46"/>
        <v>0</v>
      </c>
      <c r="AD579" s="1">
        <f t="shared" si="47"/>
        <v>0</v>
      </c>
      <c r="AE579" s="1">
        <f t="shared" si="48"/>
        <v>0</v>
      </c>
      <c r="AF579" s="1">
        <f t="shared" si="49"/>
        <v>0</v>
      </c>
    </row>
    <row r="580" spans="1:32" x14ac:dyDescent="0.2">
      <c r="A580" t="s">
        <v>171</v>
      </c>
      <c r="B580" t="s">
        <v>73</v>
      </c>
      <c r="C580" t="s">
        <v>123</v>
      </c>
      <c r="D580" t="s">
        <v>1</v>
      </c>
      <c r="E580" t="s">
        <v>5</v>
      </c>
      <c r="F580">
        <v>201812</v>
      </c>
      <c r="G580" s="1">
        <v>0</v>
      </c>
      <c r="H580" s="1">
        <v>0</v>
      </c>
      <c r="I580" s="1">
        <v>0</v>
      </c>
      <c r="J580" s="1">
        <v>0</v>
      </c>
      <c r="K580" s="8">
        <v>0</v>
      </c>
      <c r="L580" s="8">
        <v>0</v>
      </c>
      <c r="M580" s="8">
        <v>0</v>
      </c>
      <c r="N580" s="8">
        <v>0</v>
      </c>
      <c r="O580" s="1">
        <v>0</v>
      </c>
      <c r="P580" s="1">
        <v>0</v>
      </c>
      <c r="Q580" s="1">
        <v>0</v>
      </c>
      <c r="R580" s="1">
        <v>0</v>
      </c>
      <c r="S580" s="29">
        <v>0</v>
      </c>
      <c r="T580" s="8">
        <f t="shared" si="45"/>
        <v>0</v>
      </c>
      <c r="U580" s="1">
        <v>0</v>
      </c>
      <c r="V580" s="1">
        <v>0</v>
      </c>
      <c r="W580" s="1">
        <v>0</v>
      </c>
      <c r="X580" s="1">
        <v>0</v>
      </c>
      <c r="Y580" s="1">
        <v>0</v>
      </c>
      <c r="Z580" s="1">
        <v>0</v>
      </c>
      <c r="AA580" s="1">
        <v>0</v>
      </c>
      <c r="AB580" s="1">
        <v>0</v>
      </c>
      <c r="AC580" s="1">
        <f t="shared" si="46"/>
        <v>0</v>
      </c>
      <c r="AD580" s="1">
        <f t="shared" si="47"/>
        <v>0</v>
      </c>
      <c r="AE580" s="1">
        <f t="shared" si="48"/>
        <v>0</v>
      </c>
      <c r="AF580" s="1">
        <f t="shared" si="49"/>
        <v>0</v>
      </c>
    </row>
    <row r="581" spans="1:32" x14ac:dyDescent="0.2">
      <c r="A581" t="s">
        <v>171</v>
      </c>
      <c r="B581" t="s">
        <v>73</v>
      </c>
      <c r="C581" t="s">
        <v>123</v>
      </c>
      <c r="D581" t="s">
        <v>1</v>
      </c>
      <c r="E581" t="s">
        <v>5</v>
      </c>
      <c r="F581">
        <v>201903</v>
      </c>
      <c r="G581" s="1">
        <v>0</v>
      </c>
      <c r="H581" s="1">
        <v>0</v>
      </c>
      <c r="I581" s="1">
        <v>0</v>
      </c>
      <c r="J581" s="1">
        <v>0</v>
      </c>
      <c r="K581" s="8">
        <v>0</v>
      </c>
      <c r="L581" s="8">
        <v>0</v>
      </c>
      <c r="M581" s="8">
        <v>0</v>
      </c>
      <c r="N581" s="8">
        <v>0</v>
      </c>
      <c r="O581" s="1">
        <v>0</v>
      </c>
      <c r="P581" s="1">
        <v>0</v>
      </c>
      <c r="Q581" s="1">
        <v>0</v>
      </c>
      <c r="R581" s="1">
        <v>0</v>
      </c>
      <c r="S581" s="29">
        <v>0</v>
      </c>
      <c r="T581" s="8">
        <f t="shared" si="45"/>
        <v>0</v>
      </c>
      <c r="U581" s="1">
        <v>0</v>
      </c>
      <c r="V581" s="1">
        <v>0</v>
      </c>
      <c r="W581" s="1">
        <v>0</v>
      </c>
      <c r="X581" s="1">
        <v>0</v>
      </c>
      <c r="Y581" s="1">
        <v>0</v>
      </c>
      <c r="Z581" s="1">
        <v>0</v>
      </c>
      <c r="AA581" s="1">
        <v>0</v>
      </c>
      <c r="AB581" s="1">
        <v>0</v>
      </c>
      <c r="AC581" s="1">
        <f t="shared" si="46"/>
        <v>0</v>
      </c>
      <c r="AD581" s="1">
        <f t="shared" si="47"/>
        <v>0</v>
      </c>
      <c r="AE581" s="1">
        <f t="shared" si="48"/>
        <v>0</v>
      </c>
      <c r="AF581" s="1">
        <f t="shared" si="49"/>
        <v>0</v>
      </c>
    </row>
    <row r="582" spans="1:32" x14ac:dyDescent="0.2">
      <c r="A582" t="s">
        <v>171</v>
      </c>
      <c r="B582" t="s">
        <v>73</v>
      </c>
      <c r="C582" t="s">
        <v>123</v>
      </c>
      <c r="D582" t="s">
        <v>1</v>
      </c>
      <c r="E582" t="s">
        <v>5</v>
      </c>
      <c r="F582">
        <v>201906</v>
      </c>
      <c r="G582" s="1">
        <v>0</v>
      </c>
      <c r="H582" s="1">
        <v>0</v>
      </c>
      <c r="I582" s="1">
        <v>0</v>
      </c>
      <c r="J582" s="1">
        <v>0</v>
      </c>
      <c r="K582" s="8">
        <v>0</v>
      </c>
      <c r="L582" s="8">
        <v>0</v>
      </c>
      <c r="M582" s="8">
        <v>0</v>
      </c>
      <c r="N582" s="8">
        <v>0</v>
      </c>
      <c r="O582" s="1">
        <v>0</v>
      </c>
      <c r="P582" s="1">
        <v>0</v>
      </c>
      <c r="Q582" s="1">
        <v>0</v>
      </c>
      <c r="R582" s="1">
        <v>0</v>
      </c>
      <c r="S582" s="29">
        <v>0</v>
      </c>
      <c r="T582" s="8">
        <f t="shared" si="45"/>
        <v>0</v>
      </c>
      <c r="U582" s="1">
        <v>0</v>
      </c>
      <c r="V582" s="1">
        <v>0</v>
      </c>
      <c r="W582" s="1">
        <v>0</v>
      </c>
      <c r="X582" s="1">
        <v>0</v>
      </c>
      <c r="Y582" s="1">
        <v>0</v>
      </c>
      <c r="Z582" s="1">
        <v>0</v>
      </c>
      <c r="AA582" s="1">
        <v>0</v>
      </c>
      <c r="AB582" s="1">
        <v>0</v>
      </c>
      <c r="AC582" s="1">
        <f t="shared" si="46"/>
        <v>0</v>
      </c>
      <c r="AD582" s="1">
        <f t="shared" si="47"/>
        <v>0</v>
      </c>
      <c r="AE582" s="1">
        <f t="shared" si="48"/>
        <v>0</v>
      </c>
      <c r="AF582" s="1">
        <f t="shared" si="49"/>
        <v>0</v>
      </c>
    </row>
    <row r="583" spans="1:32" x14ac:dyDescent="0.2">
      <c r="A583" t="s">
        <v>171</v>
      </c>
      <c r="B583" t="s">
        <v>73</v>
      </c>
      <c r="C583" t="s">
        <v>123</v>
      </c>
      <c r="D583" t="s">
        <v>1</v>
      </c>
      <c r="E583" t="s">
        <v>5</v>
      </c>
      <c r="F583">
        <v>201909</v>
      </c>
      <c r="G583" s="1">
        <v>0</v>
      </c>
      <c r="H583" s="1">
        <v>0</v>
      </c>
      <c r="I583" s="1">
        <v>0</v>
      </c>
      <c r="J583" s="1">
        <v>0</v>
      </c>
      <c r="K583" s="8">
        <v>0</v>
      </c>
      <c r="L583" s="8">
        <v>0</v>
      </c>
      <c r="M583" s="8">
        <v>0</v>
      </c>
      <c r="N583" s="8">
        <v>0</v>
      </c>
      <c r="O583" s="1">
        <v>0</v>
      </c>
      <c r="P583" s="1">
        <v>0</v>
      </c>
      <c r="Q583" s="1">
        <v>0</v>
      </c>
      <c r="R583" s="1">
        <v>0</v>
      </c>
      <c r="S583" s="29">
        <v>0</v>
      </c>
      <c r="T583" s="8">
        <f t="shared" si="45"/>
        <v>0</v>
      </c>
      <c r="U583" s="1">
        <v>0</v>
      </c>
      <c r="V583" s="1">
        <v>0</v>
      </c>
      <c r="W583" s="1">
        <v>0</v>
      </c>
      <c r="X583" s="1">
        <v>0</v>
      </c>
      <c r="Y583" s="1">
        <v>0</v>
      </c>
      <c r="Z583" s="1">
        <v>0</v>
      </c>
      <c r="AA583" s="1">
        <v>0</v>
      </c>
      <c r="AB583" s="1">
        <v>0</v>
      </c>
      <c r="AC583" s="1">
        <f t="shared" si="46"/>
        <v>0</v>
      </c>
      <c r="AD583" s="1">
        <f t="shared" si="47"/>
        <v>0</v>
      </c>
      <c r="AE583" s="1">
        <f t="shared" si="48"/>
        <v>0</v>
      </c>
      <c r="AF583" s="1">
        <f t="shared" si="49"/>
        <v>0</v>
      </c>
    </row>
    <row r="584" spans="1:32" x14ac:dyDescent="0.2">
      <c r="A584" t="s">
        <v>171</v>
      </c>
      <c r="B584" t="s">
        <v>73</v>
      </c>
      <c r="C584" t="s">
        <v>123</v>
      </c>
      <c r="D584" t="s">
        <v>1</v>
      </c>
      <c r="E584" t="s">
        <v>5</v>
      </c>
      <c r="F584">
        <v>201912</v>
      </c>
      <c r="G584" s="1">
        <v>0</v>
      </c>
      <c r="H584" s="1">
        <v>0</v>
      </c>
      <c r="I584" s="1">
        <v>0</v>
      </c>
      <c r="J584" s="1">
        <v>0</v>
      </c>
      <c r="K584" s="8">
        <v>0</v>
      </c>
      <c r="L584" s="8">
        <v>0</v>
      </c>
      <c r="M584" s="8">
        <v>0</v>
      </c>
      <c r="N584" s="8">
        <v>0</v>
      </c>
      <c r="O584" s="1">
        <v>0</v>
      </c>
      <c r="P584" s="1">
        <v>0</v>
      </c>
      <c r="Q584" s="1">
        <v>0</v>
      </c>
      <c r="R584" s="1">
        <v>0</v>
      </c>
      <c r="S584" s="29">
        <v>0</v>
      </c>
      <c r="T584" s="8">
        <f t="shared" si="45"/>
        <v>0</v>
      </c>
      <c r="U584" s="1">
        <v>0</v>
      </c>
      <c r="V584" s="1">
        <v>0</v>
      </c>
      <c r="W584" s="1">
        <v>0</v>
      </c>
      <c r="X584" s="1">
        <v>0</v>
      </c>
      <c r="Y584" s="1">
        <v>0</v>
      </c>
      <c r="Z584" s="1">
        <v>0</v>
      </c>
      <c r="AA584" s="1">
        <v>0</v>
      </c>
      <c r="AB584" s="1">
        <v>0</v>
      </c>
      <c r="AC584" s="1">
        <f t="shared" si="46"/>
        <v>0</v>
      </c>
      <c r="AD584" s="1">
        <f t="shared" si="47"/>
        <v>0</v>
      </c>
      <c r="AE584" s="1">
        <f t="shared" si="48"/>
        <v>0</v>
      </c>
      <c r="AF584" s="1">
        <f t="shared" si="49"/>
        <v>0</v>
      </c>
    </row>
    <row r="585" spans="1:32" x14ac:dyDescent="0.2">
      <c r="A585" t="s">
        <v>171</v>
      </c>
      <c r="B585" t="s">
        <v>73</v>
      </c>
      <c r="C585" t="s">
        <v>123</v>
      </c>
      <c r="D585" t="s">
        <v>1</v>
      </c>
      <c r="E585" t="s">
        <v>5</v>
      </c>
      <c r="F585">
        <v>202003</v>
      </c>
      <c r="G585" s="1">
        <v>0</v>
      </c>
      <c r="H585" s="1">
        <v>0</v>
      </c>
      <c r="I585" s="1">
        <v>0</v>
      </c>
      <c r="J585" s="1">
        <v>0</v>
      </c>
      <c r="K585" s="8">
        <v>0</v>
      </c>
      <c r="L585" s="8">
        <v>0</v>
      </c>
      <c r="M585" s="8">
        <v>0</v>
      </c>
      <c r="N585" s="8">
        <v>0</v>
      </c>
      <c r="O585" s="1">
        <v>0</v>
      </c>
      <c r="P585" s="1">
        <v>0</v>
      </c>
      <c r="Q585" s="1">
        <v>0</v>
      </c>
      <c r="R585" s="1">
        <v>0</v>
      </c>
      <c r="S585" s="29">
        <v>0</v>
      </c>
      <c r="T585" s="8">
        <f t="shared" si="45"/>
        <v>0</v>
      </c>
      <c r="U585" s="1">
        <v>0</v>
      </c>
      <c r="V585" s="1">
        <v>0</v>
      </c>
      <c r="W585" s="1">
        <v>0</v>
      </c>
      <c r="X585" s="1">
        <v>0</v>
      </c>
      <c r="Y585" s="1">
        <v>0</v>
      </c>
      <c r="Z585" s="1">
        <v>0</v>
      </c>
      <c r="AA585" s="1">
        <v>0</v>
      </c>
      <c r="AB585" s="1">
        <v>0</v>
      </c>
      <c r="AC585" s="1">
        <f t="shared" si="46"/>
        <v>0</v>
      </c>
      <c r="AD585" s="1">
        <f t="shared" si="47"/>
        <v>0</v>
      </c>
      <c r="AE585" s="1">
        <f t="shared" si="48"/>
        <v>0</v>
      </c>
      <c r="AF585" s="1">
        <f t="shared" si="49"/>
        <v>0</v>
      </c>
    </row>
    <row r="586" spans="1:32" x14ac:dyDescent="0.2">
      <c r="A586" t="s">
        <v>171</v>
      </c>
      <c r="B586" t="s">
        <v>73</v>
      </c>
      <c r="C586" t="s">
        <v>123</v>
      </c>
      <c r="D586" t="s">
        <v>1</v>
      </c>
      <c r="E586" t="s">
        <v>5</v>
      </c>
      <c r="F586">
        <v>202006</v>
      </c>
      <c r="G586" s="1">
        <v>0</v>
      </c>
      <c r="H586" s="1">
        <v>0</v>
      </c>
      <c r="I586" s="1">
        <v>0</v>
      </c>
      <c r="J586" s="1">
        <v>0</v>
      </c>
      <c r="K586" s="8">
        <v>0</v>
      </c>
      <c r="L586" s="8">
        <v>0</v>
      </c>
      <c r="M586" s="8">
        <v>0</v>
      </c>
      <c r="N586" s="8">
        <v>0</v>
      </c>
      <c r="O586" s="1">
        <v>0</v>
      </c>
      <c r="P586" s="1">
        <v>0</v>
      </c>
      <c r="Q586" s="1">
        <v>0</v>
      </c>
      <c r="R586" s="1">
        <v>0</v>
      </c>
      <c r="S586" s="29">
        <v>0</v>
      </c>
      <c r="T586" s="8">
        <f t="shared" si="45"/>
        <v>0</v>
      </c>
      <c r="U586" s="1">
        <v>0</v>
      </c>
      <c r="V586" s="1">
        <v>0</v>
      </c>
      <c r="W586" s="1">
        <v>0</v>
      </c>
      <c r="X586" s="1">
        <v>0</v>
      </c>
      <c r="Y586" s="1">
        <v>0</v>
      </c>
      <c r="Z586" s="1">
        <v>0</v>
      </c>
      <c r="AA586" s="1">
        <v>0</v>
      </c>
      <c r="AB586" s="1">
        <v>0</v>
      </c>
      <c r="AC586" s="1">
        <f t="shared" si="46"/>
        <v>0</v>
      </c>
      <c r="AD586" s="1">
        <f t="shared" si="47"/>
        <v>0</v>
      </c>
      <c r="AE586" s="1">
        <f t="shared" si="48"/>
        <v>0</v>
      </c>
      <c r="AF586" s="1">
        <f t="shared" si="49"/>
        <v>0</v>
      </c>
    </row>
    <row r="587" spans="1:32" x14ac:dyDescent="0.2">
      <c r="A587" t="s">
        <v>171</v>
      </c>
      <c r="B587" t="s">
        <v>73</v>
      </c>
      <c r="C587" t="s">
        <v>123</v>
      </c>
      <c r="D587" t="s">
        <v>1</v>
      </c>
      <c r="E587" t="s">
        <v>5</v>
      </c>
      <c r="F587">
        <v>202009</v>
      </c>
      <c r="G587" s="1">
        <v>0</v>
      </c>
      <c r="H587" s="1">
        <v>0</v>
      </c>
      <c r="I587" s="1">
        <v>0</v>
      </c>
      <c r="J587" s="1">
        <v>0</v>
      </c>
      <c r="K587" s="8">
        <v>0</v>
      </c>
      <c r="L587" s="8">
        <v>0</v>
      </c>
      <c r="M587" s="8">
        <v>0</v>
      </c>
      <c r="N587" s="8">
        <v>0</v>
      </c>
      <c r="O587" s="1">
        <v>0</v>
      </c>
      <c r="P587" s="1">
        <v>0</v>
      </c>
      <c r="Q587" s="1">
        <v>0</v>
      </c>
      <c r="R587" s="1">
        <v>0</v>
      </c>
      <c r="S587" s="29">
        <v>0</v>
      </c>
      <c r="T587" s="8">
        <f t="shared" si="45"/>
        <v>0</v>
      </c>
      <c r="U587" s="1">
        <v>0</v>
      </c>
      <c r="V587" s="1">
        <v>0</v>
      </c>
      <c r="W587" s="1">
        <v>0</v>
      </c>
      <c r="X587" s="1">
        <v>0</v>
      </c>
      <c r="Y587" s="1">
        <v>0</v>
      </c>
      <c r="Z587" s="1">
        <v>0</v>
      </c>
      <c r="AA587" s="1">
        <v>0</v>
      </c>
      <c r="AB587" s="1">
        <v>0</v>
      </c>
      <c r="AC587" s="1">
        <f t="shared" si="46"/>
        <v>0</v>
      </c>
      <c r="AD587" s="1">
        <f t="shared" si="47"/>
        <v>0</v>
      </c>
      <c r="AE587" s="1">
        <f t="shared" si="48"/>
        <v>0</v>
      </c>
      <c r="AF587" s="1">
        <f t="shared" si="49"/>
        <v>0</v>
      </c>
    </row>
    <row r="588" spans="1:32" x14ac:dyDescent="0.2">
      <c r="A588" t="s">
        <v>171</v>
      </c>
      <c r="B588" t="s">
        <v>73</v>
      </c>
      <c r="C588" t="s">
        <v>123</v>
      </c>
      <c r="D588" t="s">
        <v>1</v>
      </c>
      <c r="E588" t="s">
        <v>5</v>
      </c>
      <c r="F588">
        <v>202012</v>
      </c>
      <c r="G588" s="1">
        <v>0</v>
      </c>
      <c r="H588" s="1">
        <v>0</v>
      </c>
      <c r="I588" s="1">
        <v>0</v>
      </c>
      <c r="J588" s="1">
        <v>0</v>
      </c>
      <c r="K588" s="8">
        <v>0</v>
      </c>
      <c r="L588" s="8">
        <v>0</v>
      </c>
      <c r="M588" s="8">
        <v>0</v>
      </c>
      <c r="N588" s="8">
        <v>0</v>
      </c>
      <c r="O588" s="1">
        <v>0</v>
      </c>
      <c r="P588" s="1">
        <v>0</v>
      </c>
      <c r="Q588" s="1">
        <v>0</v>
      </c>
      <c r="R588" s="1">
        <v>0</v>
      </c>
      <c r="S588" s="29">
        <v>0</v>
      </c>
      <c r="T588" s="8">
        <f t="shared" si="45"/>
        <v>0</v>
      </c>
      <c r="U588" s="1">
        <v>0</v>
      </c>
      <c r="V588" s="1">
        <v>0</v>
      </c>
      <c r="W588" s="1">
        <v>0</v>
      </c>
      <c r="X588" s="1">
        <v>0</v>
      </c>
      <c r="Y588" s="1">
        <v>0</v>
      </c>
      <c r="Z588" s="1">
        <v>0</v>
      </c>
      <c r="AA588" s="1">
        <v>0</v>
      </c>
      <c r="AB588" s="1">
        <v>0</v>
      </c>
      <c r="AC588" s="1">
        <f t="shared" si="46"/>
        <v>0</v>
      </c>
      <c r="AD588" s="1">
        <f t="shared" si="47"/>
        <v>0</v>
      </c>
      <c r="AE588" s="1">
        <f t="shared" si="48"/>
        <v>0</v>
      </c>
      <c r="AF588" s="1">
        <f t="shared" si="49"/>
        <v>0</v>
      </c>
    </row>
    <row r="589" spans="1:32" x14ac:dyDescent="0.2">
      <c r="A589" t="s">
        <v>171</v>
      </c>
      <c r="B589" t="s">
        <v>73</v>
      </c>
      <c r="C589" t="s">
        <v>123</v>
      </c>
      <c r="D589" t="s">
        <v>1</v>
      </c>
      <c r="E589" t="s">
        <v>5</v>
      </c>
      <c r="F589">
        <v>202103</v>
      </c>
      <c r="G589" s="1">
        <v>874676996</v>
      </c>
      <c r="H589" s="1">
        <v>874676996</v>
      </c>
      <c r="I589" s="1">
        <v>874676996</v>
      </c>
      <c r="J589" s="1">
        <v>874676996</v>
      </c>
      <c r="K589" s="8">
        <v>158</v>
      </c>
      <c r="L589" s="8">
        <v>158</v>
      </c>
      <c r="M589" s="8">
        <v>0</v>
      </c>
      <c r="N589" s="8">
        <v>37.451612903225808</v>
      </c>
      <c r="O589" s="1">
        <v>0</v>
      </c>
      <c r="P589" s="1">
        <v>0</v>
      </c>
      <c r="Q589" s="1">
        <v>0</v>
      </c>
      <c r="R589" s="1">
        <v>0</v>
      </c>
      <c r="S589" s="29">
        <v>0</v>
      </c>
      <c r="T589" s="8">
        <f t="shared" si="45"/>
        <v>0</v>
      </c>
      <c r="U589" s="1">
        <v>0</v>
      </c>
      <c r="V589" s="1">
        <v>0</v>
      </c>
      <c r="W589" s="1">
        <v>0</v>
      </c>
      <c r="X589" s="1">
        <v>0</v>
      </c>
      <c r="Y589" s="1">
        <v>0</v>
      </c>
      <c r="Z589" s="1">
        <v>0</v>
      </c>
      <c r="AA589" s="1">
        <v>0</v>
      </c>
      <c r="AB589" s="1">
        <v>0</v>
      </c>
      <c r="AC589" s="1">
        <f t="shared" si="46"/>
        <v>-874676996</v>
      </c>
      <c r="AD589" s="1">
        <f t="shared" si="47"/>
        <v>-874676996</v>
      </c>
      <c r="AE589" s="1">
        <f t="shared" si="48"/>
        <v>-874676996</v>
      </c>
      <c r="AF589" s="1">
        <f t="shared" si="49"/>
        <v>-874676996</v>
      </c>
    </row>
    <row r="590" spans="1:32" x14ac:dyDescent="0.2">
      <c r="A590" t="s">
        <v>171</v>
      </c>
      <c r="B590" t="s">
        <v>73</v>
      </c>
      <c r="C590" t="s">
        <v>123</v>
      </c>
      <c r="D590" t="s">
        <v>1</v>
      </c>
      <c r="E590" t="s">
        <v>5</v>
      </c>
      <c r="F590">
        <v>202106</v>
      </c>
      <c r="G590" s="1">
        <v>4202376903</v>
      </c>
      <c r="H590" s="1">
        <v>4202376903.0000005</v>
      </c>
      <c r="I590" s="1">
        <v>4202376903</v>
      </c>
      <c r="J590" s="1">
        <v>4202376902.0000005</v>
      </c>
      <c r="K590" s="8">
        <v>892</v>
      </c>
      <c r="L590" s="8">
        <v>892</v>
      </c>
      <c r="M590" s="8">
        <v>0</v>
      </c>
      <c r="N590" s="8">
        <v>435.27741935483863</v>
      </c>
      <c r="O590" s="1">
        <v>0</v>
      </c>
      <c r="P590" s="1">
        <v>0</v>
      </c>
      <c r="Q590" s="1">
        <v>0</v>
      </c>
      <c r="R590" s="1">
        <v>0</v>
      </c>
      <c r="S590" s="29">
        <v>0</v>
      </c>
      <c r="T590" s="8">
        <f t="shared" si="45"/>
        <v>0</v>
      </c>
      <c r="U590" s="1">
        <v>0</v>
      </c>
      <c r="V590" s="1">
        <v>0</v>
      </c>
      <c r="W590" s="1">
        <v>0</v>
      </c>
      <c r="X590" s="1">
        <v>0</v>
      </c>
      <c r="Y590" s="1">
        <v>0</v>
      </c>
      <c r="Z590" s="1">
        <v>0</v>
      </c>
      <c r="AA590" s="1">
        <v>4.76837158203125E-7</v>
      </c>
      <c r="AB590" s="1">
        <v>-0.9999995231628418</v>
      </c>
      <c r="AC590" s="1">
        <f t="shared" si="46"/>
        <v>-4202376903.0000005</v>
      </c>
      <c r="AD590" s="1">
        <f t="shared" si="47"/>
        <v>-4202376903.0000005</v>
      </c>
      <c r="AE590" s="1">
        <f t="shared" si="48"/>
        <v>-4202376902.0000005</v>
      </c>
      <c r="AF590" s="1">
        <f t="shared" si="49"/>
        <v>-4202376902.0000005</v>
      </c>
    </row>
    <row r="591" spans="1:32" x14ac:dyDescent="0.2">
      <c r="A591" t="s">
        <v>171</v>
      </c>
      <c r="B591" t="s">
        <v>73</v>
      </c>
      <c r="C591" t="s">
        <v>123</v>
      </c>
      <c r="D591" t="s">
        <v>1</v>
      </c>
      <c r="E591" t="s">
        <v>5</v>
      </c>
      <c r="F591">
        <v>202109</v>
      </c>
      <c r="G591" s="1">
        <v>2618375503</v>
      </c>
      <c r="H591" s="1">
        <v>2618375503</v>
      </c>
      <c r="I591" s="1">
        <v>2618375503</v>
      </c>
      <c r="J591" s="1">
        <v>2618375503</v>
      </c>
      <c r="K591" s="8">
        <v>550</v>
      </c>
      <c r="L591" s="8">
        <v>550</v>
      </c>
      <c r="M591" s="8">
        <v>0</v>
      </c>
      <c r="N591" s="8">
        <v>1212.6154121863799</v>
      </c>
      <c r="O591" s="1">
        <v>0</v>
      </c>
      <c r="P591" s="1">
        <v>0</v>
      </c>
      <c r="Q591" s="1">
        <v>0</v>
      </c>
      <c r="R591" s="1">
        <v>0</v>
      </c>
      <c r="S591" s="29">
        <v>0</v>
      </c>
      <c r="T591" s="8">
        <f t="shared" si="45"/>
        <v>0</v>
      </c>
      <c r="U591" s="1">
        <v>0</v>
      </c>
      <c r="V591" s="1">
        <v>0</v>
      </c>
      <c r="W591" s="1">
        <v>0</v>
      </c>
      <c r="X591" s="1">
        <v>0</v>
      </c>
      <c r="Y591" s="1">
        <v>0</v>
      </c>
      <c r="Z591" s="1">
        <v>0</v>
      </c>
      <c r="AA591" s="1">
        <v>0</v>
      </c>
      <c r="AB591" s="1">
        <v>0</v>
      </c>
      <c r="AC591" s="1">
        <f t="shared" si="46"/>
        <v>-2618375503</v>
      </c>
      <c r="AD591" s="1">
        <f t="shared" si="47"/>
        <v>-2618375503</v>
      </c>
      <c r="AE591" s="1">
        <f t="shared" si="48"/>
        <v>-2618375503</v>
      </c>
      <c r="AF591" s="1">
        <f t="shared" si="49"/>
        <v>-2618375503</v>
      </c>
    </row>
    <row r="592" spans="1:32" x14ac:dyDescent="0.2">
      <c r="A592" t="s">
        <v>171</v>
      </c>
      <c r="B592" t="s">
        <v>73</v>
      </c>
      <c r="C592" t="s">
        <v>123</v>
      </c>
      <c r="D592" t="s">
        <v>1</v>
      </c>
      <c r="E592" t="s">
        <v>5</v>
      </c>
      <c r="F592">
        <v>202112</v>
      </c>
      <c r="G592" s="1">
        <v>1467371947</v>
      </c>
      <c r="H592" s="1">
        <v>1467371947</v>
      </c>
      <c r="I592" s="1">
        <v>1467371947</v>
      </c>
      <c r="J592" s="1">
        <v>1467371947</v>
      </c>
      <c r="K592" s="8">
        <v>336</v>
      </c>
      <c r="L592" s="8">
        <v>336</v>
      </c>
      <c r="M592" s="8">
        <v>0</v>
      </c>
      <c r="N592" s="8">
        <v>1596.6989247311828</v>
      </c>
      <c r="O592" s="1">
        <v>0</v>
      </c>
      <c r="P592" s="1">
        <v>0</v>
      </c>
      <c r="Q592" s="1">
        <v>0</v>
      </c>
      <c r="R592" s="1">
        <v>0</v>
      </c>
      <c r="S592" s="29">
        <v>0</v>
      </c>
      <c r="T592" s="8">
        <f t="shared" si="45"/>
        <v>0</v>
      </c>
      <c r="U592" s="1">
        <v>0</v>
      </c>
      <c r="V592" s="1">
        <v>0</v>
      </c>
      <c r="W592" s="1">
        <v>0</v>
      </c>
      <c r="X592" s="1">
        <v>0</v>
      </c>
      <c r="Y592" s="1">
        <v>0</v>
      </c>
      <c r="Z592" s="1">
        <v>0</v>
      </c>
      <c r="AA592" s="1">
        <v>0</v>
      </c>
      <c r="AB592" s="1">
        <v>0</v>
      </c>
      <c r="AC592" s="1">
        <f t="shared" si="46"/>
        <v>-1467371947</v>
      </c>
      <c r="AD592" s="1">
        <f t="shared" si="47"/>
        <v>-1467371947</v>
      </c>
      <c r="AE592" s="1">
        <f t="shared" si="48"/>
        <v>-1467371947</v>
      </c>
      <c r="AF592" s="1">
        <f t="shared" si="49"/>
        <v>-1467371947</v>
      </c>
    </row>
    <row r="593" spans="1:32" x14ac:dyDescent="0.2">
      <c r="A593" t="s">
        <v>171</v>
      </c>
      <c r="B593" t="s">
        <v>73</v>
      </c>
      <c r="C593" t="s">
        <v>123</v>
      </c>
      <c r="D593" t="s">
        <v>1</v>
      </c>
      <c r="E593" t="s">
        <v>5</v>
      </c>
      <c r="F593">
        <v>202203</v>
      </c>
      <c r="G593" s="1">
        <v>2028977736</v>
      </c>
      <c r="H593" s="1">
        <v>2028977736</v>
      </c>
      <c r="I593" s="1">
        <v>2028977736</v>
      </c>
      <c r="J593" s="1">
        <v>2028977736</v>
      </c>
      <c r="K593" s="8">
        <v>382</v>
      </c>
      <c r="L593" s="8">
        <v>382</v>
      </c>
      <c r="M593" s="8">
        <v>0</v>
      </c>
      <c r="N593" s="8">
        <v>1936.0199692780336</v>
      </c>
      <c r="O593" s="1">
        <v>0</v>
      </c>
      <c r="P593" s="1">
        <v>0</v>
      </c>
      <c r="Q593" s="1">
        <v>0</v>
      </c>
      <c r="R593" s="1">
        <v>0</v>
      </c>
      <c r="S593" s="29">
        <v>0</v>
      </c>
      <c r="T593" s="8">
        <f t="shared" si="45"/>
        <v>0</v>
      </c>
      <c r="U593" s="1">
        <v>0</v>
      </c>
      <c r="V593" s="1">
        <v>0</v>
      </c>
      <c r="W593" s="1">
        <v>0</v>
      </c>
      <c r="X593" s="1">
        <v>0</v>
      </c>
      <c r="Y593" s="1">
        <v>0</v>
      </c>
      <c r="Z593" s="1">
        <v>0</v>
      </c>
      <c r="AA593" s="1">
        <v>0</v>
      </c>
      <c r="AB593" s="1">
        <v>0</v>
      </c>
      <c r="AC593" s="1">
        <f t="shared" si="46"/>
        <v>-2028977736</v>
      </c>
      <c r="AD593" s="1">
        <f t="shared" si="47"/>
        <v>-2028977736</v>
      </c>
      <c r="AE593" s="1">
        <f t="shared" si="48"/>
        <v>-2028977736</v>
      </c>
      <c r="AF593" s="1">
        <f t="shared" si="49"/>
        <v>-2028977736</v>
      </c>
    </row>
    <row r="594" spans="1:32" x14ac:dyDescent="0.2">
      <c r="A594" t="s">
        <v>171</v>
      </c>
      <c r="B594" t="s">
        <v>73</v>
      </c>
      <c r="C594" t="s">
        <v>123</v>
      </c>
      <c r="D594" t="s">
        <v>1</v>
      </c>
      <c r="E594" t="s">
        <v>5</v>
      </c>
      <c r="F594">
        <v>202206</v>
      </c>
      <c r="G594" s="1">
        <v>1778990846</v>
      </c>
      <c r="H594" s="1">
        <v>1778990846</v>
      </c>
      <c r="I594" s="1">
        <v>1778990846</v>
      </c>
      <c r="J594" s="1">
        <v>1778990846</v>
      </c>
      <c r="K594" s="8">
        <v>320</v>
      </c>
      <c r="L594" s="8">
        <v>320</v>
      </c>
      <c r="M594" s="8">
        <v>0</v>
      </c>
      <c r="N594" s="8">
        <v>2254.3996415770612</v>
      </c>
      <c r="O594" s="1">
        <v>0</v>
      </c>
      <c r="P594" s="1">
        <v>0</v>
      </c>
      <c r="Q594" s="1">
        <v>0</v>
      </c>
      <c r="R594" s="1">
        <v>0</v>
      </c>
      <c r="S594" s="29">
        <v>0</v>
      </c>
      <c r="T594" s="8">
        <f t="shared" si="45"/>
        <v>0</v>
      </c>
      <c r="U594" s="1">
        <v>0</v>
      </c>
      <c r="V594" s="1">
        <v>0</v>
      </c>
      <c r="W594" s="1">
        <v>0</v>
      </c>
      <c r="X594" s="1">
        <v>0</v>
      </c>
      <c r="Y594" s="1">
        <v>0</v>
      </c>
      <c r="Z594" s="1">
        <v>0</v>
      </c>
      <c r="AA594" s="1">
        <v>0</v>
      </c>
      <c r="AB594" s="1">
        <v>0</v>
      </c>
      <c r="AC594" s="1">
        <f t="shared" si="46"/>
        <v>-1778990846</v>
      </c>
      <c r="AD594" s="1">
        <f t="shared" si="47"/>
        <v>-1778990846</v>
      </c>
      <c r="AE594" s="1">
        <f t="shared" si="48"/>
        <v>-1778990846</v>
      </c>
      <c r="AF594" s="1">
        <f t="shared" si="49"/>
        <v>-1778990846</v>
      </c>
    </row>
    <row r="595" spans="1:32" x14ac:dyDescent="0.2">
      <c r="A595" t="s">
        <v>171</v>
      </c>
      <c r="B595" t="s">
        <v>73</v>
      </c>
      <c r="C595" t="s">
        <v>123</v>
      </c>
      <c r="D595" t="s">
        <v>1</v>
      </c>
      <c r="E595" t="s">
        <v>5</v>
      </c>
      <c r="F595">
        <v>202209</v>
      </c>
      <c r="G595" s="1">
        <v>1405779556</v>
      </c>
      <c r="H595" s="1">
        <v>1395423519.6900001</v>
      </c>
      <c r="I595" s="1">
        <v>1386370676</v>
      </c>
      <c r="J595" s="1">
        <v>1392457732.6900001</v>
      </c>
      <c r="K595" s="8">
        <v>254</v>
      </c>
      <c r="L595" s="8">
        <v>253</v>
      </c>
      <c r="M595" s="8">
        <v>0</v>
      </c>
      <c r="N595" s="8">
        <v>2564.331541218638</v>
      </c>
      <c r="O595" s="1">
        <v>0</v>
      </c>
      <c r="P595" s="1">
        <v>0</v>
      </c>
      <c r="Q595" s="1">
        <v>0</v>
      </c>
      <c r="R595" s="1">
        <v>0</v>
      </c>
      <c r="S595" s="29">
        <v>0</v>
      </c>
      <c r="T595" s="8">
        <f t="shared" si="45"/>
        <v>0</v>
      </c>
      <c r="U595" s="1">
        <v>0</v>
      </c>
      <c r="V595" s="1">
        <v>0</v>
      </c>
      <c r="W595" s="1">
        <v>0</v>
      </c>
      <c r="X595" s="1">
        <v>0</v>
      </c>
      <c r="Y595" s="1">
        <v>0</v>
      </c>
      <c r="Z595" s="1">
        <v>0</v>
      </c>
      <c r="AA595" s="1">
        <v>-10356036.309999943</v>
      </c>
      <c r="AB595" s="1">
        <v>6087056.6900000572</v>
      </c>
      <c r="AC595" s="1">
        <f t="shared" si="46"/>
        <v>-1395423519.6900001</v>
      </c>
      <c r="AD595" s="1">
        <f t="shared" si="47"/>
        <v>-1395423519.6900001</v>
      </c>
      <c r="AE595" s="1">
        <f t="shared" si="48"/>
        <v>-1392457732.6900001</v>
      </c>
      <c r="AF595" s="1">
        <f t="shared" si="49"/>
        <v>-1392457732.6900001</v>
      </c>
    </row>
    <row r="596" spans="1:32" x14ac:dyDescent="0.2">
      <c r="A596" t="s">
        <v>171</v>
      </c>
      <c r="B596" t="s">
        <v>73</v>
      </c>
      <c r="C596" t="s">
        <v>123</v>
      </c>
      <c r="D596" t="s">
        <v>1</v>
      </c>
      <c r="E596" t="s">
        <v>5</v>
      </c>
      <c r="F596">
        <v>202212</v>
      </c>
      <c r="G596" s="1">
        <v>945584308</v>
      </c>
      <c r="H596" s="1">
        <v>952527848.89999998</v>
      </c>
      <c r="I596" s="1">
        <v>945584308</v>
      </c>
      <c r="J596" s="1">
        <v>952527848.89999998</v>
      </c>
      <c r="K596" s="8">
        <v>259</v>
      </c>
      <c r="L596" s="8">
        <v>259</v>
      </c>
      <c r="M596" s="8">
        <v>0</v>
      </c>
      <c r="N596" s="8">
        <v>2814.0720430107526</v>
      </c>
      <c r="O596" s="1">
        <v>0</v>
      </c>
      <c r="P596" s="1">
        <v>0</v>
      </c>
      <c r="Q596" s="1">
        <v>0</v>
      </c>
      <c r="R596" s="1">
        <v>0</v>
      </c>
      <c r="S596" s="29">
        <v>0</v>
      </c>
      <c r="T596" s="8">
        <f t="shared" si="45"/>
        <v>0</v>
      </c>
      <c r="U596" s="1">
        <v>0</v>
      </c>
      <c r="V596" s="1">
        <v>0</v>
      </c>
      <c r="W596" s="1">
        <v>0</v>
      </c>
      <c r="X596" s="1">
        <v>0</v>
      </c>
      <c r="Y596" s="1">
        <v>0</v>
      </c>
      <c r="Z596" s="1">
        <v>0</v>
      </c>
      <c r="AA596" s="1">
        <v>6943540.8999999762</v>
      </c>
      <c r="AB596" s="1">
        <v>6943540.8999999762</v>
      </c>
      <c r="AC596" s="1">
        <f t="shared" si="46"/>
        <v>-952527848.89999998</v>
      </c>
      <c r="AD596" s="1">
        <f t="shared" si="47"/>
        <v>-952527848.89999998</v>
      </c>
      <c r="AE596" s="1">
        <f t="shared" si="48"/>
        <v>-952527848.89999998</v>
      </c>
      <c r="AF596" s="1">
        <f t="shared" si="49"/>
        <v>-952527848.89999998</v>
      </c>
    </row>
    <row r="597" spans="1:32" x14ac:dyDescent="0.2">
      <c r="A597" t="s">
        <v>171</v>
      </c>
      <c r="B597" t="s">
        <v>73</v>
      </c>
      <c r="C597" t="s">
        <v>123</v>
      </c>
      <c r="D597" t="s">
        <v>1</v>
      </c>
      <c r="E597" t="s">
        <v>5</v>
      </c>
      <c r="F597">
        <v>202303</v>
      </c>
      <c r="G597" s="1">
        <v>992749159</v>
      </c>
      <c r="H597" s="1">
        <v>992749158.99999976</v>
      </c>
      <c r="I597" s="1">
        <v>992749159</v>
      </c>
      <c r="J597" s="1">
        <v>992749158.99999976</v>
      </c>
      <c r="K597" s="8">
        <v>163</v>
      </c>
      <c r="L597" s="8">
        <v>163</v>
      </c>
      <c r="M597" s="8">
        <v>0</v>
      </c>
      <c r="N597" s="8">
        <v>2207.5994623655911</v>
      </c>
      <c r="O597" s="1">
        <v>0</v>
      </c>
      <c r="P597" s="1">
        <v>0</v>
      </c>
      <c r="Q597" s="1">
        <v>0</v>
      </c>
      <c r="R597" s="1">
        <v>0</v>
      </c>
      <c r="S597" s="29">
        <v>0</v>
      </c>
      <c r="T597" s="8">
        <f t="shared" si="45"/>
        <v>0</v>
      </c>
      <c r="U597" s="1">
        <v>0</v>
      </c>
      <c r="V597" s="1">
        <v>0</v>
      </c>
      <c r="W597" s="1">
        <v>0</v>
      </c>
      <c r="X597" s="1">
        <v>0</v>
      </c>
      <c r="Y597" s="1">
        <v>0</v>
      </c>
      <c r="Z597" s="1">
        <v>0</v>
      </c>
      <c r="AA597" s="1">
        <v>-2.384185791015625E-7</v>
      </c>
      <c r="AB597" s="1">
        <v>-2.384185791015625E-7</v>
      </c>
      <c r="AC597" s="1">
        <f t="shared" si="46"/>
        <v>-992749158.99999976</v>
      </c>
      <c r="AD597" s="1">
        <f t="shared" si="47"/>
        <v>-992749158.99999976</v>
      </c>
      <c r="AE597" s="1">
        <f t="shared" si="48"/>
        <v>-992749158.99999976</v>
      </c>
      <c r="AF597" s="1">
        <f t="shared" si="49"/>
        <v>-992749158.99999976</v>
      </c>
    </row>
    <row r="598" spans="1:32" x14ac:dyDescent="0.2">
      <c r="A598" t="s">
        <v>171</v>
      </c>
      <c r="B598" t="s">
        <v>73</v>
      </c>
      <c r="C598" t="s">
        <v>123</v>
      </c>
      <c r="D598" t="s">
        <v>1</v>
      </c>
      <c r="E598" t="s">
        <v>5</v>
      </c>
      <c r="F598">
        <v>202306</v>
      </c>
      <c r="G598" s="1">
        <v>0</v>
      </c>
      <c r="H598" s="1">
        <v>0</v>
      </c>
      <c r="I598" s="1">
        <v>0</v>
      </c>
      <c r="J598" s="1">
        <v>0</v>
      </c>
      <c r="K598" s="8">
        <v>0</v>
      </c>
      <c r="L598" s="8">
        <v>0</v>
      </c>
      <c r="M598" s="8">
        <v>0</v>
      </c>
      <c r="N598" s="8">
        <v>0</v>
      </c>
      <c r="O598" s="1">
        <v>0</v>
      </c>
      <c r="P598" s="1">
        <v>0</v>
      </c>
      <c r="Q598" s="1">
        <v>0</v>
      </c>
      <c r="R598" s="1">
        <v>0</v>
      </c>
      <c r="S598" s="29">
        <v>0</v>
      </c>
      <c r="T598" s="8">
        <f t="shared" si="45"/>
        <v>0</v>
      </c>
      <c r="U598" s="1">
        <v>0</v>
      </c>
      <c r="V598" s="1">
        <v>0</v>
      </c>
      <c r="W598" s="1">
        <v>0</v>
      </c>
      <c r="X598" s="1">
        <v>0</v>
      </c>
      <c r="Y598" s="1">
        <v>0</v>
      </c>
      <c r="Z598" s="1">
        <v>0</v>
      </c>
      <c r="AA598" s="1">
        <v>0</v>
      </c>
      <c r="AB598" s="1">
        <v>0</v>
      </c>
      <c r="AC598" s="1">
        <f t="shared" si="46"/>
        <v>0</v>
      </c>
      <c r="AD598" s="1">
        <f t="shared" si="47"/>
        <v>0</v>
      </c>
      <c r="AE598" s="1">
        <f t="shared" si="48"/>
        <v>0</v>
      </c>
      <c r="AF598" s="1">
        <f t="shared" si="49"/>
        <v>0</v>
      </c>
    </row>
    <row r="599" spans="1:32" x14ac:dyDescent="0.2">
      <c r="A599" t="s">
        <v>171</v>
      </c>
      <c r="B599" t="s">
        <v>73</v>
      </c>
      <c r="C599" t="s">
        <v>123</v>
      </c>
      <c r="D599" t="s">
        <v>1</v>
      </c>
      <c r="E599" t="s">
        <v>5</v>
      </c>
      <c r="F599">
        <v>202309</v>
      </c>
      <c r="G599" s="1">
        <v>0</v>
      </c>
      <c r="H599" s="1">
        <v>0</v>
      </c>
      <c r="I599" s="1">
        <v>0</v>
      </c>
      <c r="J599" s="1">
        <v>0</v>
      </c>
      <c r="K599" s="8">
        <v>0</v>
      </c>
      <c r="L599" s="8">
        <v>0</v>
      </c>
      <c r="M599" s="8">
        <v>0</v>
      </c>
      <c r="N599" s="8">
        <v>0</v>
      </c>
      <c r="O599" s="1">
        <v>0</v>
      </c>
      <c r="P599" s="1">
        <v>0</v>
      </c>
      <c r="Q599" s="1">
        <v>0</v>
      </c>
      <c r="R599" s="1">
        <v>0</v>
      </c>
      <c r="S599" s="29">
        <v>0</v>
      </c>
      <c r="T599" s="8">
        <f t="shared" si="45"/>
        <v>0</v>
      </c>
      <c r="U599" s="1">
        <v>0</v>
      </c>
      <c r="V599" s="1">
        <v>0</v>
      </c>
      <c r="W599" s="1">
        <v>0</v>
      </c>
      <c r="X599" s="1">
        <v>0</v>
      </c>
      <c r="Y599" s="1">
        <v>0</v>
      </c>
      <c r="Z599" s="1">
        <v>0</v>
      </c>
      <c r="AA599" s="1">
        <v>0</v>
      </c>
      <c r="AB599" s="1">
        <v>0</v>
      </c>
      <c r="AC599" s="1">
        <f t="shared" si="46"/>
        <v>0</v>
      </c>
      <c r="AD599" s="1">
        <f t="shared" si="47"/>
        <v>0</v>
      </c>
      <c r="AE599" s="1">
        <f t="shared" si="48"/>
        <v>0</v>
      </c>
      <c r="AF599" s="1">
        <f t="shared" si="49"/>
        <v>0</v>
      </c>
    </row>
    <row r="600" spans="1:32" x14ac:dyDescent="0.2">
      <c r="A600" t="s">
        <v>171</v>
      </c>
      <c r="B600" t="s">
        <v>73</v>
      </c>
      <c r="C600" t="s">
        <v>123</v>
      </c>
      <c r="D600" t="s">
        <v>1</v>
      </c>
      <c r="E600" t="s">
        <v>5</v>
      </c>
      <c r="F600">
        <v>202312</v>
      </c>
      <c r="G600" s="1">
        <v>0</v>
      </c>
      <c r="H600" s="1">
        <v>0</v>
      </c>
      <c r="I600" s="1">
        <v>0</v>
      </c>
      <c r="J600" s="1">
        <v>0</v>
      </c>
      <c r="K600" s="8">
        <v>0</v>
      </c>
      <c r="L600" s="8">
        <v>0</v>
      </c>
      <c r="M600" s="8">
        <v>0</v>
      </c>
      <c r="N600" s="8">
        <v>0</v>
      </c>
      <c r="O600" s="1">
        <v>0</v>
      </c>
      <c r="P600" s="1">
        <v>0</v>
      </c>
      <c r="Q600" s="1">
        <v>0</v>
      </c>
      <c r="R600" s="1">
        <v>0</v>
      </c>
      <c r="S600" s="29">
        <v>0</v>
      </c>
      <c r="T600" s="8">
        <f t="shared" si="45"/>
        <v>0</v>
      </c>
      <c r="U600" s="1">
        <v>0</v>
      </c>
      <c r="V600" s="1">
        <v>0</v>
      </c>
      <c r="W600" s="1">
        <v>0</v>
      </c>
      <c r="X600" s="1">
        <v>0</v>
      </c>
      <c r="Y600" s="1">
        <v>0</v>
      </c>
      <c r="Z600" s="1">
        <v>0</v>
      </c>
      <c r="AA600" s="1">
        <v>0</v>
      </c>
      <c r="AB600" s="1">
        <v>0</v>
      </c>
      <c r="AC600" s="1">
        <f t="shared" si="46"/>
        <v>0</v>
      </c>
      <c r="AD600" s="1">
        <f t="shared" si="47"/>
        <v>0</v>
      </c>
      <c r="AE600" s="1">
        <f t="shared" si="48"/>
        <v>0</v>
      </c>
      <c r="AF600" s="1">
        <f t="shared" si="49"/>
        <v>0</v>
      </c>
    </row>
    <row r="601" spans="1:32" x14ac:dyDescent="0.2">
      <c r="A601" t="s">
        <v>171</v>
      </c>
      <c r="B601" t="s">
        <v>73</v>
      </c>
      <c r="C601" t="s">
        <v>123</v>
      </c>
      <c r="D601" t="s">
        <v>1</v>
      </c>
      <c r="E601" t="s">
        <v>5</v>
      </c>
      <c r="F601">
        <v>202403</v>
      </c>
      <c r="G601" s="1">
        <v>0</v>
      </c>
      <c r="H601" s="1">
        <v>0</v>
      </c>
      <c r="I601" s="1">
        <v>0</v>
      </c>
      <c r="J601" s="1">
        <v>0</v>
      </c>
      <c r="K601" s="8">
        <v>0</v>
      </c>
      <c r="L601" s="8">
        <v>0</v>
      </c>
      <c r="M601" s="8">
        <v>0</v>
      </c>
      <c r="N601" s="8">
        <v>0</v>
      </c>
      <c r="O601" s="1">
        <v>0</v>
      </c>
      <c r="P601" s="1">
        <v>0</v>
      </c>
      <c r="Q601" s="1">
        <v>0</v>
      </c>
      <c r="R601" s="1">
        <v>0</v>
      </c>
      <c r="S601" s="29">
        <v>0</v>
      </c>
      <c r="T601" s="8">
        <f t="shared" si="45"/>
        <v>0</v>
      </c>
      <c r="U601" s="1">
        <v>0</v>
      </c>
      <c r="V601" s="1">
        <v>0</v>
      </c>
      <c r="W601" s="1">
        <v>0</v>
      </c>
      <c r="X601" s="1">
        <v>0</v>
      </c>
      <c r="Y601" s="1">
        <v>0</v>
      </c>
      <c r="Z601" s="1">
        <v>0</v>
      </c>
      <c r="AA601" s="1">
        <v>0</v>
      </c>
      <c r="AB601" s="1">
        <v>0</v>
      </c>
      <c r="AC601" s="1">
        <f t="shared" si="46"/>
        <v>0</v>
      </c>
      <c r="AD601" s="1">
        <f t="shared" si="47"/>
        <v>0</v>
      </c>
      <c r="AE601" s="1">
        <f t="shared" si="48"/>
        <v>0</v>
      </c>
      <c r="AF601" s="1">
        <f t="shared" si="49"/>
        <v>0</v>
      </c>
    </row>
    <row r="602" spans="1:32" x14ac:dyDescent="0.2">
      <c r="A602" t="s">
        <v>171</v>
      </c>
      <c r="B602" t="s">
        <v>73</v>
      </c>
      <c r="C602" t="s">
        <v>123</v>
      </c>
      <c r="D602" t="s">
        <v>1</v>
      </c>
      <c r="E602" t="s">
        <v>8</v>
      </c>
      <c r="F602">
        <v>202404</v>
      </c>
      <c r="G602" s="1">
        <v>0</v>
      </c>
      <c r="H602" s="1">
        <v>0</v>
      </c>
      <c r="I602" s="1">
        <v>0</v>
      </c>
      <c r="J602" s="1">
        <v>0</v>
      </c>
      <c r="K602" s="8">
        <v>0</v>
      </c>
      <c r="L602" s="8">
        <v>0</v>
      </c>
      <c r="M602" s="8">
        <v>0</v>
      </c>
      <c r="N602" s="8">
        <v>0</v>
      </c>
      <c r="O602" s="1">
        <v>0</v>
      </c>
      <c r="P602" s="1">
        <v>0</v>
      </c>
      <c r="Q602" s="1">
        <v>0</v>
      </c>
      <c r="R602" s="1">
        <v>0</v>
      </c>
      <c r="S602" s="29">
        <v>0</v>
      </c>
      <c r="T602" s="8">
        <f t="shared" si="45"/>
        <v>0</v>
      </c>
      <c r="U602" s="1">
        <v>0</v>
      </c>
      <c r="V602" s="1">
        <v>0</v>
      </c>
      <c r="W602" s="1">
        <v>0</v>
      </c>
      <c r="X602" s="1">
        <v>0</v>
      </c>
      <c r="Y602" s="1">
        <v>0</v>
      </c>
      <c r="Z602" s="1">
        <v>0</v>
      </c>
      <c r="AA602" s="1">
        <v>0</v>
      </c>
      <c r="AB602" s="1">
        <v>0</v>
      </c>
      <c r="AC602" s="1">
        <f t="shared" si="46"/>
        <v>0</v>
      </c>
      <c r="AD602" s="1">
        <f t="shared" si="47"/>
        <v>0</v>
      </c>
      <c r="AE602" s="1">
        <f t="shared" si="48"/>
        <v>0</v>
      </c>
      <c r="AF602" s="1">
        <f t="shared" si="49"/>
        <v>0</v>
      </c>
    </row>
    <row r="603" spans="1:32" x14ac:dyDescent="0.2">
      <c r="A603" t="s">
        <v>171</v>
      </c>
      <c r="B603" t="s">
        <v>73</v>
      </c>
      <c r="C603" t="s">
        <v>123</v>
      </c>
      <c r="D603" t="s">
        <v>1</v>
      </c>
      <c r="E603" t="s">
        <v>8</v>
      </c>
      <c r="F603">
        <v>202405</v>
      </c>
      <c r="G603" s="1">
        <v>0</v>
      </c>
      <c r="H603" s="1">
        <v>0</v>
      </c>
      <c r="I603" s="1">
        <v>0</v>
      </c>
      <c r="J603" s="1">
        <v>0</v>
      </c>
      <c r="K603" s="8">
        <v>0</v>
      </c>
      <c r="L603" s="8">
        <v>0</v>
      </c>
      <c r="M603" s="8">
        <v>0</v>
      </c>
      <c r="N603" s="8">
        <v>0</v>
      </c>
      <c r="O603" s="1">
        <v>0</v>
      </c>
      <c r="P603" s="1">
        <v>0</v>
      </c>
      <c r="Q603" s="1">
        <v>0</v>
      </c>
      <c r="R603" s="1">
        <v>0</v>
      </c>
      <c r="S603" s="29">
        <v>0</v>
      </c>
      <c r="T603" s="8">
        <f t="shared" si="45"/>
        <v>0</v>
      </c>
      <c r="U603" s="1">
        <v>0</v>
      </c>
      <c r="V603" s="1">
        <v>0</v>
      </c>
      <c r="W603" s="1">
        <v>0</v>
      </c>
      <c r="X603" s="1">
        <v>0</v>
      </c>
      <c r="Y603" s="1">
        <v>0</v>
      </c>
      <c r="Z603" s="1">
        <v>0</v>
      </c>
      <c r="AA603" s="1">
        <v>0</v>
      </c>
      <c r="AB603" s="1">
        <v>0</v>
      </c>
      <c r="AC603" s="1">
        <f t="shared" si="46"/>
        <v>0</v>
      </c>
      <c r="AD603" s="1">
        <f t="shared" si="47"/>
        <v>0</v>
      </c>
      <c r="AE603" s="1">
        <f t="shared" si="48"/>
        <v>0</v>
      </c>
      <c r="AF603" s="1">
        <f t="shared" si="49"/>
        <v>0</v>
      </c>
    </row>
    <row r="604" spans="1:32" x14ac:dyDescent="0.2">
      <c r="A604" t="s">
        <v>139</v>
      </c>
      <c r="B604" t="s">
        <v>73</v>
      </c>
      <c r="C604" t="s">
        <v>124</v>
      </c>
      <c r="D604" t="s">
        <v>1</v>
      </c>
      <c r="E604" t="s">
        <v>5</v>
      </c>
      <c r="F604">
        <v>201403</v>
      </c>
      <c r="G604" s="1">
        <v>6529033740</v>
      </c>
      <c r="H604" s="1">
        <v>5703571891.079999</v>
      </c>
      <c r="I604" s="1">
        <v>6529033740</v>
      </c>
      <c r="J604" s="1">
        <v>5703571891.079999</v>
      </c>
      <c r="K604" s="8">
        <v>171</v>
      </c>
      <c r="L604" s="8">
        <v>166</v>
      </c>
      <c r="M604" s="8">
        <v>0</v>
      </c>
      <c r="N604" s="8">
        <v>229470.70929339473</v>
      </c>
      <c r="O604" s="1">
        <v>0</v>
      </c>
      <c r="P604" s="1">
        <v>0</v>
      </c>
      <c r="Q604" s="1">
        <v>0</v>
      </c>
      <c r="R604" s="1">
        <v>0</v>
      </c>
      <c r="S604" s="29">
        <v>0</v>
      </c>
      <c r="T604" s="8">
        <f t="shared" si="45"/>
        <v>0</v>
      </c>
      <c r="U604" s="1">
        <v>0</v>
      </c>
      <c r="V604" s="1">
        <v>0</v>
      </c>
      <c r="W604" s="1">
        <v>0</v>
      </c>
      <c r="X604" s="1">
        <v>0</v>
      </c>
      <c r="Y604" s="1">
        <v>0</v>
      </c>
      <c r="Z604" s="1">
        <v>0</v>
      </c>
      <c r="AA604" s="1">
        <v>-825461848.92000103</v>
      </c>
      <c r="AB604" s="1">
        <v>-825461848.92000103</v>
      </c>
      <c r="AC604" s="1">
        <f t="shared" si="46"/>
        <v>-5703571891.079999</v>
      </c>
      <c r="AD604" s="1">
        <f t="shared" si="47"/>
        <v>-5703571891.079999</v>
      </c>
      <c r="AE604" s="1">
        <f t="shared" si="48"/>
        <v>-5703571891.079999</v>
      </c>
      <c r="AF604" s="1">
        <f t="shared" si="49"/>
        <v>-5703571891.079999</v>
      </c>
    </row>
    <row r="605" spans="1:32" x14ac:dyDescent="0.2">
      <c r="A605" t="s">
        <v>139</v>
      </c>
      <c r="B605" t="s">
        <v>73</v>
      </c>
      <c r="C605" t="s">
        <v>124</v>
      </c>
      <c r="D605" t="s">
        <v>1</v>
      </c>
      <c r="E605" t="s">
        <v>5</v>
      </c>
      <c r="F605">
        <v>201406</v>
      </c>
      <c r="G605" s="1">
        <v>1544683508</v>
      </c>
      <c r="H605" s="1">
        <v>1544683507.9999998</v>
      </c>
      <c r="I605" s="1">
        <v>1544683508</v>
      </c>
      <c r="J605" s="1">
        <v>1609325621.9999998</v>
      </c>
      <c r="K605" s="8">
        <v>31</v>
      </c>
      <c r="L605" s="8">
        <v>31</v>
      </c>
      <c r="M605" s="8">
        <v>0</v>
      </c>
      <c r="N605" s="8">
        <v>229508.09175627236</v>
      </c>
      <c r="O605" s="1">
        <v>0</v>
      </c>
      <c r="P605" s="1">
        <v>0</v>
      </c>
      <c r="Q605" s="1">
        <v>0</v>
      </c>
      <c r="R605" s="1">
        <v>0</v>
      </c>
      <c r="S605" s="29">
        <v>0</v>
      </c>
      <c r="T605" s="8">
        <f t="shared" si="45"/>
        <v>0</v>
      </c>
      <c r="U605" s="1">
        <v>0</v>
      </c>
      <c r="V605" s="1">
        <v>0</v>
      </c>
      <c r="W605" s="1">
        <v>0</v>
      </c>
      <c r="X605" s="1">
        <v>0</v>
      </c>
      <c r="Y605" s="1">
        <v>0</v>
      </c>
      <c r="Z605" s="1">
        <v>0</v>
      </c>
      <c r="AA605" s="1">
        <v>-2.384185791015625E-7</v>
      </c>
      <c r="AB605" s="1">
        <v>64642113.999999762</v>
      </c>
      <c r="AC605" s="1">
        <f t="shared" si="46"/>
        <v>-1544683507.9999998</v>
      </c>
      <c r="AD605" s="1">
        <f t="shared" si="47"/>
        <v>-1544683507.9999998</v>
      </c>
      <c r="AE605" s="1">
        <f t="shared" si="48"/>
        <v>-1609325621.9999998</v>
      </c>
      <c r="AF605" s="1">
        <f t="shared" si="49"/>
        <v>-1609325621.9999998</v>
      </c>
    </row>
    <row r="606" spans="1:32" x14ac:dyDescent="0.2">
      <c r="A606" t="s">
        <v>139</v>
      </c>
      <c r="B606" t="s">
        <v>73</v>
      </c>
      <c r="C606" t="s">
        <v>124</v>
      </c>
      <c r="D606" t="s">
        <v>1</v>
      </c>
      <c r="E606" t="s">
        <v>5</v>
      </c>
      <c r="F606">
        <v>201409</v>
      </c>
      <c r="G606" s="1">
        <v>1734045767</v>
      </c>
      <c r="H606" s="1">
        <v>1734045766.9999998</v>
      </c>
      <c r="I606" s="1">
        <v>1734045767</v>
      </c>
      <c r="J606" s="1">
        <v>1734045766.9999998</v>
      </c>
      <c r="K606" s="8">
        <v>41</v>
      </c>
      <c r="L606" s="8">
        <v>41</v>
      </c>
      <c r="M606" s="8">
        <v>0</v>
      </c>
      <c r="N606" s="8">
        <v>229919.10035842296</v>
      </c>
      <c r="O606" s="1">
        <v>0</v>
      </c>
      <c r="P606" s="1">
        <v>0</v>
      </c>
      <c r="Q606" s="1">
        <v>0</v>
      </c>
      <c r="R606" s="1">
        <v>0</v>
      </c>
      <c r="S606" s="29">
        <v>0</v>
      </c>
      <c r="T606" s="8">
        <f t="shared" si="45"/>
        <v>0</v>
      </c>
      <c r="U606" s="1">
        <v>0</v>
      </c>
      <c r="V606" s="1">
        <v>0</v>
      </c>
      <c r="W606" s="1">
        <v>0</v>
      </c>
      <c r="X606" s="1">
        <v>0</v>
      </c>
      <c r="Y606" s="1">
        <v>0</v>
      </c>
      <c r="Z606" s="1">
        <v>0</v>
      </c>
      <c r="AA606" s="1">
        <v>-2.384185791015625E-7</v>
      </c>
      <c r="AB606" s="1">
        <v>-2.384185791015625E-7</v>
      </c>
      <c r="AC606" s="1">
        <f t="shared" si="46"/>
        <v>-1734045766.9999998</v>
      </c>
      <c r="AD606" s="1">
        <f t="shared" si="47"/>
        <v>-1734045766.9999998</v>
      </c>
      <c r="AE606" s="1">
        <f t="shared" si="48"/>
        <v>-1734045766.9999998</v>
      </c>
      <c r="AF606" s="1">
        <f t="shared" si="49"/>
        <v>-1734045766.9999998</v>
      </c>
    </row>
    <row r="607" spans="1:32" x14ac:dyDescent="0.2">
      <c r="A607" t="s">
        <v>139</v>
      </c>
      <c r="B607" t="s">
        <v>73</v>
      </c>
      <c r="C607" t="s">
        <v>124</v>
      </c>
      <c r="D607" t="s">
        <v>1</v>
      </c>
      <c r="E607" t="s">
        <v>5</v>
      </c>
      <c r="F607">
        <v>201412</v>
      </c>
      <c r="G607" s="1">
        <v>1262668549</v>
      </c>
      <c r="H607" s="1">
        <v>1262668549.45</v>
      </c>
      <c r="I607" s="1">
        <v>1262668549</v>
      </c>
      <c r="J607" s="1">
        <v>1262668549.45</v>
      </c>
      <c r="K607" s="8">
        <v>32</v>
      </c>
      <c r="L607" s="8">
        <v>32</v>
      </c>
      <c r="M607" s="8">
        <v>0</v>
      </c>
      <c r="N607" s="8">
        <v>232807.1050179211</v>
      </c>
      <c r="O607" s="1">
        <v>0</v>
      </c>
      <c r="P607" s="1">
        <v>0</v>
      </c>
      <c r="Q607" s="1">
        <v>0</v>
      </c>
      <c r="R607" s="1">
        <v>0</v>
      </c>
      <c r="S607" s="29">
        <v>0</v>
      </c>
      <c r="T607" s="8">
        <f t="shared" si="45"/>
        <v>0</v>
      </c>
      <c r="U607" s="1">
        <v>0</v>
      </c>
      <c r="V607" s="1">
        <v>0</v>
      </c>
      <c r="W607" s="1">
        <v>0</v>
      </c>
      <c r="X607" s="1">
        <v>0</v>
      </c>
      <c r="Y607" s="1">
        <v>0</v>
      </c>
      <c r="Z607" s="1">
        <v>0</v>
      </c>
      <c r="AA607" s="1">
        <v>0.45000004768371582</v>
      </c>
      <c r="AB607" s="1">
        <v>0.45000004768371582</v>
      </c>
      <c r="AC607" s="1">
        <f t="shared" si="46"/>
        <v>-1262668549.45</v>
      </c>
      <c r="AD607" s="1">
        <f t="shared" si="47"/>
        <v>-1262668549.45</v>
      </c>
      <c r="AE607" s="1">
        <f t="shared" si="48"/>
        <v>-1262668549.45</v>
      </c>
      <c r="AF607" s="1">
        <f t="shared" si="49"/>
        <v>-1262668549.45</v>
      </c>
    </row>
    <row r="608" spans="1:32" x14ac:dyDescent="0.2">
      <c r="A608" t="s">
        <v>139</v>
      </c>
      <c r="B608" t="s">
        <v>73</v>
      </c>
      <c r="C608" t="s">
        <v>124</v>
      </c>
      <c r="D608" t="s">
        <v>1</v>
      </c>
      <c r="E608" t="s">
        <v>5</v>
      </c>
      <c r="F608">
        <v>201503</v>
      </c>
      <c r="G608" s="1">
        <v>1799872114</v>
      </c>
      <c r="H608" s="1">
        <v>1819344473.8600006</v>
      </c>
      <c r="I608" s="1">
        <v>1799872114</v>
      </c>
      <c r="J608" s="1">
        <v>1819344473.8600006</v>
      </c>
      <c r="K608" s="8">
        <v>51</v>
      </c>
      <c r="L608" s="8">
        <v>51</v>
      </c>
      <c r="M608" s="8">
        <v>0</v>
      </c>
      <c r="N608" s="8">
        <v>231178.61443932413</v>
      </c>
      <c r="O608" s="1">
        <v>0</v>
      </c>
      <c r="P608" s="1">
        <v>0</v>
      </c>
      <c r="Q608" s="1">
        <v>0</v>
      </c>
      <c r="R608" s="1">
        <v>0</v>
      </c>
      <c r="S608" s="29">
        <v>0</v>
      </c>
      <c r="T608" s="8">
        <f t="shared" si="45"/>
        <v>0</v>
      </c>
      <c r="U608" s="1">
        <v>0</v>
      </c>
      <c r="V608" s="1">
        <v>0</v>
      </c>
      <c r="W608" s="1">
        <v>0</v>
      </c>
      <c r="X608" s="1">
        <v>0</v>
      </c>
      <c r="Y608" s="1">
        <v>0</v>
      </c>
      <c r="Z608" s="1">
        <v>0</v>
      </c>
      <c r="AA608" s="1">
        <v>19472359.86000061</v>
      </c>
      <c r="AB608" s="1">
        <v>19472359.86000061</v>
      </c>
      <c r="AC608" s="1">
        <f t="shared" si="46"/>
        <v>-1819344473.8600006</v>
      </c>
      <c r="AD608" s="1">
        <f t="shared" si="47"/>
        <v>-1819344473.8600006</v>
      </c>
      <c r="AE608" s="1">
        <f t="shared" si="48"/>
        <v>-1819344473.8600006</v>
      </c>
      <c r="AF608" s="1">
        <f t="shared" si="49"/>
        <v>-1819344473.8600006</v>
      </c>
    </row>
    <row r="609" spans="1:32" x14ac:dyDescent="0.2">
      <c r="A609" t="s">
        <v>139</v>
      </c>
      <c r="B609" t="s">
        <v>73</v>
      </c>
      <c r="C609" t="s">
        <v>124</v>
      </c>
      <c r="D609" t="s">
        <v>1</v>
      </c>
      <c r="E609" t="s">
        <v>5</v>
      </c>
      <c r="F609">
        <v>201506</v>
      </c>
      <c r="G609" s="1">
        <v>1406911955</v>
      </c>
      <c r="H609" s="1">
        <v>1406911955</v>
      </c>
      <c r="I609" s="1">
        <v>1406911955</v>
      </c>
      <c r="J609" s="1">
        <v>1406911955</v>
      </c>
      <c r="K609" s="8">
        <v>43</v>
      </c>
      <c r="L609" s="8">
        <v>43</v>
      </c>
      <c r="M609" s="8">
        <v>0</v>
      </c>
      <c r="N609" s="8">
        <v>231825.7917562724</v>
      </c>
      <c r="O609" s="1">
        <v>0</v>
      </c>
      <c r="P609" s="1">
        <v>0</v>
      </c>
      <c r="Q609" s="1">
        <v>0</v>
      </c>
      <c r="R609" s="1">
        <v>0</v>
      </c>
      <c r="S609" s="29">
        <v>0</v>
      </c>
      <c r="T609" s="8">
        <f t="shared" si="45"/>
        <v>0</v>
      </c>
      <c r="U609" s="1">
        <v>0</v>
      </c>
      <c r="V609" s="1">
        <v>0</v>
      </c>
      <c r="W609" s="1">
        <v>0</v>
      </c>
      <c r="X609" s="1">
        <v>0</v>
      </c>
      <c r="Y609" s="1">
        <v>0</v>
      </c>
      <c r="Z609" s="1">
        <v>0</v>
      </c>
      <c r="AA609" s="1">
        <v>0</v>
      </c>
      <c r="AB609" s="1">
        <v>0</v>
      </c>
      <c r="AC609" s="1">
        <f t="shared" si="46"/>
        <v>-1406911955</v>
      </c>
      <c r="AD609" s="1">
        <f t="shared" si="47"/>
        <v>-1406911955</v>
      </c>
      <c r="AE609" s="1">
        <f t="shared" si="48"/>
        <v>-1406911955</v>
      </c>
      <c r="AF609" s="1">
        <f t="shared" si="49"/>
        <v>-1406911955</v>
      </c>
    </row>
    <row r="610" spans="1:32" x14ac:dyDescent="0.2">
      <c r="A610" t="s">
        <v>139</v>
      </c>
      <c r="B610" t="s">
        <v>73</v>
      </c>
      <c r="C610" t="s">
        <v>124</v>
      </c>
      <c r="D610" t="s">
        <v>1</v>
      </c>
      <c r="E610" t="s">
        <v>5</v>
      </c>
      <c r="F610">
        <v>201509</v>
      </c>
      <c r="G610" s="1">
        <v>2273020872</v>
      </c>
      <c r="H610" s="1">
        <v>2273020872.0000005</v>
      </c>
      <c r="I610" s="1">
        <v>2273020872</v>
      </c>
      <c r="J610" s="1">
        <v>2273020872.0000005</v>
      </c>
      <c r="K610" s="8">
        <v>55</v>
      </c>
      <c r="L610" s="8">
        <v>55</v>
      </c>
      <c r="M610" s="8">
        <v>0</v>
      </c>
      <c r="N610" s="8">
        <v>232989.29068100359</v>
      </c>
      <c r="O610" s="1">
        <v>0</v>
      </c>
      <c r="P610" s="1">
        <v>0</v>
      </c>
      <c r="Q610" s="1">
        <v>0</v>
      </c>
      <c r="R610" s="1">
        <v>0</v>
      </c>
      <c r="S610" s="29">
        <v>0</v>
      </c>
      <c r="T610" s="8">
        <f t="shared" si="45"/>
        <v>0</v>
      </c>
      <c r="U610" s="1">
        <v>0</v>
      </c>
      <c r="V610" s="1">
        <v>0</v>
      </c>
      <c r="W610" s="1">
        <v>0</v>
      </c>
      <c r="X610" s="1">
        <v>0</v>
      </c>
      <c r="Y610" s="1">
        <v>0</v>
      </c>
      <c r="Z610" s="1">
        <v>0</v>
      </c>
      <c r="AA610" s="1">
        <v>4.76837158203125E-7</v>
      </c>
      <c r="AB610" s="1">
        <v>4.76837158203125E-7</v>
      </c>
      <c r="AC610" s="1">
        <f t="shared" si="46"/>
        <v>-2273020872.0000005</v>
      </c>
      <c r="AD610" s="1">
        <f t="shared" si="47"/>
        <v>-2273020872.0000005</v>
      </c>
      <c r="AE610" s="1">
        <f t="shared" si="48"/>
        <v>-2273020872.0000005</v>
      </c>
      <c r="AF610" s="1">
        <f t="shared" si="49"/>
        <v>-2273020872.0000005</v>
      </c>
    </row>
    <row r="611" spans="1:32" x14ac:dyDescent="0.2">
      <c r="A611" t="s">
        <v>139</v>
      </c>
      <c r="B611" t="s">
        <v>73</v>
      </c>
      <c r="C611" t="s">
        <v>124</v>
      </c>
      <c r="D611" t="s">
        <v>1</v>
      </c>
      <c r="E611" t="s">
        <v>5</v>
      </c>
      <c r="F611">
        <v>201512</v>
      </c>
      <c r="G611" s="1">
        <v>2147261440</v>
      </c>
      <c r="H611" s="1">
        <v>2147261439.9999995</v>
      </c>
      <c r="I611" s="1">
        <v>2147261440</v>
      </c>
      <c r="J611" s="1">
        <v>2071704287.9999998</v>
      </c>
      <c r="K611" s="8">
        <v>40</v>
      </c>
      <c r="L611" s="8">
        <v>40</v>
      </c>
      <c r="M611" s="8">
        <v>0</v>
      </c>
      <c r="N611" s="8">
        <v>241463.41505376343</v>
      </c>
      <c r="O611" s="1">
        <v>0</v>
      </c>
      <c r="P611" s="1">
        <v>0</v>
      </c>
      <c r="Q611" s="1">
        <v>0</v>
      </c>
      <c r="R611" s="1">
        <v>0</v>
      </c>
      <c r="S611" s="29">
        <v>0</v>
      </c>
      <c r="T611" s="8">
        <f t="shared" si="45"/>
        <v>0</v>
      </c>
      <c r="U611" s="1">
        <v>0</v>
      </c>
      <c r="V611" s="1">
        <v>0</v>
      </c>
      <c r="W611" s="1">
        <v>0</v>
      </c>
      <c r="X611" s="1">
        <v>0</v>
      </c>
      <c r="Y611" s="1">
        <v>0</v>
      </c>
      <c r="Z611" s="1">
        <v>0</v>
      </c>
      <c r="AA611" s="1">
        <v>-4.76837158203125E-7</v>
      </c>
      <c r="AB611" s="1">
        <v>-75557152.000000238</v>
      </c>
      <c r="AC611" s="1">
        <f t="shared" si="46"/>
        <v>-2147261439.9999995</v>
      </c>
      <c r="AD611" s="1">
        <f t="shared" si="47"/>
        <v>-2147261439.9999995</v>
      </c>
      <c r="AE611" s="1">
        <f t="shared" si="48"/>
        <v>-2071704287.9999998</v>
      </c>
      <c r="AF611" s="1">
        <f t="shared" si="49"/>
        <v>-2071704287.9999998</v>
      </c>
    </row>
    <row r="612" spans="1:32" x14ac:dyDescent="0.2">
      <c r="A612" t="s">
        <v>139</v>
      </c>
      <c r="B612" t="s">
        <v>73</v>
      </c>
      <c r="C612" t="s">
        <v>124</v>
      </c>
      <c r="D612" t="s">
        <v>1</v>
      </c>
      <c r="E612" t="s">
        <v>5</v>
      </c>
      <c r="F612">
        <v>201603</v>
      </c>
      <c r="G612" s="1">
        <v>1745612643</v>
      </c>
      <c r="H612" s="1">
        <v>1745612642.9999998</v>
      </c>
      <c r="I612" s="1">
        <v>1745612643</v>
      </c>
      <c r="J612" s="1">
        <v>1745612642.9999998</v>
      </c>
      <c r="K612" s="8">
        <v>45</v>
      </c>
      <c r="L612" s="8">
        <v>45</v>
      </c>
      <c r="M612" s="8">
        <v>0</v>
      </c>
      <c r="N612" s="8">
        <v>247448.68112717837</v>
      </c>
      <c r="O612" s="1">
        <v>0</v>
      </c>
      <c r="P612" s="1">
        <v>0</v>
      </c>
      <c r="Q612" s="1">
        <v>0</v>
      </c>
      <c r="R612" s="1">
        <v>0</v>
      </c>
      <c r="S612" s="29">
        <v>0</v>
      </c>
      <c r="T612" s="8">
        <f t="shared" si="45"/>
        <v>0</v>
      </c>
      <c r="U612" s="1">
        <v>0</v>
      </c>
      <c r="V612" s="1">
        <v>0</v>
      </c>
      <c r="W612" s="1">
        <v>0</v>
      </c>
      <c r="X612" s="1">
        <v>0</v>
      </c>
      <c r="Y612" s="1">
        <v>0</v>
      </c>
      <c r="Z612" s="1">
        <v>0</v>
      </c>
      <c r="AA612" s="1">
        <v>-2.384185791015625E-7</v>
      </c>
      <c r="AB612" s="1">
        <v>-2.384185791015625E-7</v>
      </c>
      <c r="AC612" s="1">
        <f t="shared" si="46"/>
        <v>-1745612642.9999998</v>
      </c>
      <c r="AD612" s="1">
        <f t="shared" si="47"/>
        <v>-1745612642.9999998</v>
      </c>
      <c r="AE612" s="1">
        <f t="shared" si="48"/>
        <v>-1745612642.9999998</v>
      </c>
      <c r="AF612" s="1">
        <f t="shared" si="49"/>
        <v>-1745612642.9999998</v>
      </c>
    </row>
    <row r="613" spans="1:32" x14ac:dyDescent="0.2">
      <c r="A613" t="s">
        <v>139</v>
      </c>
      <c r="B613" t="s">
        <v>73</v>
      </c>
      <c r="C613" t="s">
        <v>124</v>
      </c>
      <c r="D613" t="s">
        <v>1</v>
      </c>
      <c r="E613" t="s">
        <v>5</v>
      </c>
      <c r="F613">
        <v>201606</v>
      </c>
      <c r="G613" s="1">
        <v>1799296933</v>
      </c>
      <c r="H613" s="1">
        <v>1799296933.0000005</v>
      </c>
      <c r="I613" s="1">
        <v>1799296933</v>
      </c>
      <c r="J613" s="1">
        <v>1799296933.0000005</v>
      </c>
      <c r="K613" s="8">
        <v>45</v>
      </c>
      <c r="L613" s="8">
        <v>45</v>
      </c>
      <c r="M613" s="8">
        <v>0</v>
      </c>
      <c r="N613" s="8">
        <v>245577.78351254479</v>
      </c>
      <c r="O613" s="1">
        <v>0</v>
      </c>
      <c r="P613" s="1">
        <v>0</v>
      </c>
      <c r="Q613" s="1">
        <v>0</v>
      </c>
      <c r="R613" s="1">
        <v>0</v>
      </c>
      <c r="S613" s="29">
        <v>0</v>
      </c>
      <c r="T613" s="8">
        <f t="shared" si="45"/>
        <v>0</v>
      </c>
      <c r="U613" s="1">
        <v>0</v>
      </c>
      <c r="V613" s="1">
        <v>0</v>
      </c>
      <c r="W613" s="1">
        <v>0</v>
      </c>
      <c r="X613" s="1">
        <v>0</v>
      </c>
      <c r="Y613" s="1">
        <v>0</v>
      </c>
      <c r="Z613" s="1">
        <v>0</v>
      </c>
      <c r="AA613" s="1">
        <v>4.76837158203125E-7</v>
      </c>
      <c r="AB613" s="1">
        <v>4.76837158203125E-7</v>
      </c>
      <c r="AC613" s="1">
        <f t="shared" si="46"/>
        <v>-1799296933.0000005</v>
      </c>
      <c r="AD613" s="1">
        <f t="shared" si="47"/>
        <v>-1799296933.0000005</v>
      </c>
      <c r="AE613" s="1">
        <f t="shared" si="48"/>
        <v>-1799296933.0000005</v>
      </c>
      <c r="AF613" s="1">
        <f t="shared" si="49"/>
        <v>-1799296933.0000005</v>
      </c>
    </row>
    <row r="614" spans="1:32" x14ac:dyDescent="0.2">
      <c r="A614" t="s">
        <v>139</v>
      </c>
      <c r="B614" t="s">
        <v>73</v>
      </c>
      <c r="C614" t="s">
        <v>124</v>
      </c>
      <c r="D614" t="s">
        <v>1</v>
      </c>
      <c r="E614" t="s">
        <v>5</v>
      </c>
      <c r="F614">
        <v>201609</v>
      </c>
      <c r="G614" s="1">
        <v>1617704523</v>
      </c>
      <c r="H614" s="1">
        <v>1617704523</v>
      </c>
      <c r="I614" s="1">
        <v>1617704523</v>
      </c>
      <c r="J614" s="1">
        <v>1617704518</v>
      </c>
      <c r="K614" s="8">
        <v>43</v>
      </c>
      <c r="L614" s="8">
        <v>43</v>
      </c>
      <c r="M614" s="8">
        <v>0</v>
      </c>
      <c r="N614" s="8">
        <v>246681.64157706095</v>
      </c>
      <c r="O614" s="1">
        <v>0</v>
      </c>
      <c r="P614" s="1">
        <v>0</v>
      </c>
      <c r="Q614" s="1">
        <v>0</v>
      </c>
      <c r="R614" s="1">
        <v>0</v>
      </c>
      <c r="S614" s="29">
        <v>0</v>
      </c>
      <c r="T614" s="8">
        <f t="shared" si="45"/>
        <v>0</v>
      </c>
      <c r="U614" s="1">
        <v>0</v>
      </c>
      <c r="V614" s="1">
        <v>0</v>
      </c>
      <c r="W614" s="1">
        <v>0</v>
      </c>
      <c r="X614" s="1">
        <v>0</v>
      </c>
      <c r="Y614" s="1">
        <v>0</v>
      </c>
      <c r="Z614" s="1">
        <v>0</v>
      </c>
      <c r="AA614" s="1">
        <v>0</v>
      </c>
      <c r="AB614" s="1">
        <v>-5</v>
      </c>
      <c r="AC614" s="1">
        <f t="shared" si="46"/>
        <v>-1617704523</v>
      </c>
      <c r="AD614" s="1">
        <f t="shared" si="47"/>
        <v>-1617704523</v>
      </c>
      <c r="AE614" s="1">
        <f t="shared" si="48"/>
        <v>-1617704518</v>
      </c>
      <c r="AF614" s="1">
        <f t="shared" si="49"/>
        <v>-1617704518</v>
      </c>
    </row>
    <row r="615" spans="1:32" x14ac:dyDescent="0.2">
      <c r="A615" t="s">
        <v>139</v>
      </c>
      <c r="B615" t="s">
        <v>73</v>
      </c>
      <c r="C615" t="s">
        <v>124</v>
      </c>
      <c r="D615" t="s">
        <v>1</v>
      </c>
      <c r="E615" t="s">
        <v>5</v>
      </c>
      <c r="F615">
        <v>201612</v>
      </c>
      <c r="G615" s="1">
        <v>2610654768</v>
      </c>
      <c r="H615" s="1">
        <v>2610654768</v>
      </c>
      <c r="I615" s="1">
        <v>2610654768</v>
      </c>
      <c r="J615" s="1">
        <v>2610654768</v>
      </c>
      <c r="K615" s="8">
        <v>38</v>
      </c>
      <c r="L615" s="8">
        <v>38</v>
      </c>
      <c r="M615" s="8">
        <v>0</v>
      </c>
      <c r="N615" s="8">
        <v>247851.68745519713</v>
      </c>
      <c r="O615" s="1">
        <v>0</v>
      </c>
      <c r="P615" s="1">
        <v>0</v>
      </c>
      <c r="Q615" s="1">
        <v>0</v>
      </c>
      <c r="R615" s="1">
        <v>0</v>
      </c>
      <c r="S615" s="29">
        <v>0</v>
      </c>
      <c r="T615" s="8">
        <f t="shared" si="45"/>
        <v>0</v>
      </c>
      <c r="U615" s="1">
        <v>0</v>
      </c>
      <c r="V615" s="1">
        <v>0</v>
      </c>
      <c r="W615" s="1">
        <v>0</v>
      </c>
      <c r="X615" s="1">
        <v>0</v>
      </c>
      <c r="Y615" s="1">
        <v>0</v>
      </c>
      <c r="Z615" s="1">
        <v>0</v>
      </c>
      <c r="AA615" s="1">
        <v>0</v>
      </c>
      <c r="AB615" s="1">
        <v>0</v>
      </c>
      <c r="AC615" s="1">
        <f t="shared" si="46"/>
        <v>-2610654768</v>
      </c>
      <c r="AD615" s="1">
        <f t="shared" si="47"/>
        <v>-2610654768</v>
      </c>
      <c r="AE615" s="1">
        <f t="shared" si="48"/>
        <v>-2610654768</v>
      </c>
      <c r="AF615" s="1">
        <f t="shared" si="49"/>
        <v>-2610654768</v>
      </c>
    </row>
    <row r="616" spans="1:32" x14ac:dyDescent="0.2">
      <c r="A616" t="s">
        <v>139</v>
      </c>
      <c r="B616" t="s">
        <v>73</v>
      </c>
      <c r="C616" t="s">
        <v>124</v>
      </c>
      <c r="D616" t="s">
        <v>1</v>
      </c>
      <c r="E616" t="s">
        <v>5</v>
      </c>
      <c r="F616">
        <v>201703</v>
      </c>
      <c r="G616" s="1">
        <v>2270059246</v>
      </c>
      <c r="H616" s="1">
        <v>2270059245.9999995</v>
      </c>
      <c r="I616" s="1">
        <v>2270059246</v>
      </c>
      <c r="J616" s="1">
        <v>2271376010.9999995</v>
      </c>
      <c r="K616" s="8">
        <v>45</v>
      </c>
      <c r="L616" s="8">
        <v>45</v>
      </c>
      <c r="M616" s="8">
        <v>0</v>
      </c>
      <c r="N616" s="8">
        <v>253886.11751152077</v>
      </c>
      <c r="O616" s="1">
        <v>0</v>
      </c>
      <c r="P616" s="1">
        <v>0</v>
      </c>
      <c r="Q616" s="1">
        <v>0</v>
      </c>
      <c r="R616" s="1">
        <v>0</v>
      </c>
      <c r="S616" s="29">
        <v>0</v>
      </c>
      <c r="T616" s="8">
        <f t="shared" si="45"/>
        <v>0</v>
      </c>
      <c r="U616" s="1">
        <v>0</v>
      </c>
      <c r="V616" s="1">
        <v>0</v>
      </c>
      <c r="W616" s="1">
        <v>0</v>
      </c>
      <c r="X616" s="1">
        <v>0</v>
      </c>
      <c r="Y616" s="1">
        <v>0</v>
      </c>
      <c r="Z616" s="1">
        <v>0</v>
      </c>
      <c r="AA616" s="1">
        <v>-4.76837158203125E-7</v>
      </c>
      <c r="AB616" s="1">
        <v>1316764.9999995232</v>
      </c>
      <c r="AC616" s="1">
        <f t="shared" si="46"/>
        <v>-2270059245.9999995</v>
      </c>
      <c r="AD616" s="1">
        <f t="shared" si="47"/>
        <v>-2270059245.9999995</v>
      </c>
      <c r="AE616" s="1">
        <f t="shared" si="48"/>
        <v>-2271376010.9999995</v>
      </c>
      <c r="AF616" s="1">
        <f t="shared" si="49"/>
        <v>-2271376010.9999995</v>
      </c>
    </row>
    <row r="617" spans="1:32" x14ac:dyDescent="0.2">
      <c r="A617" t="s">
        <v>139</v>
      </c>
      <c r="B617" t="s">
        <v>73</v>
      </c>
      <c r="C617" t="s">
        <v>124</v>
      </c>
      <c r="D617" t="s">
        <v>1</v>
      </c>
      <c r="E617" t="s">
        <v>5</v>
      </c>
      <c r="F617">
        <v>201706</v>
      </c>
      <c r="G617" s="1">
        <v>3120455030</v>
      </c>
      <c r="H617" s="1">
        <v>3120455029.5700006</v>
      </c>
      <c r="I617" s="1">
        <v>3120455030</v>
      </c>
      <c r="J617" s="1">
        <v>3120455025.5700006</v>
      </c>
      <c r="K617" s="8">
        <v>51</v>
      </c>
      <c r="L617" s="8">
        <v>51</v>
      </c>
      <c r="M617" s="8">
        <v>0</v>
      </c>
      <c r="N617" s="8">
        <v>248395.26594982078</v>
      </c>
      <c r="O617" s="1">
        <v>0</v>
      </c>
      <c r="P617" s="1">
        <v>0</v>
      </c>
      <c r="Q617" s="1">
        <v>0</v>
      </c>
      <c r="R617" s="1">
        <v>0</v>
      </c>
      <c r="S617" s="29">
        <v>0</v>
      </c>
      <c r="T617" s="8">
        <f t="shared" si="45"/>
        <v>0</v>
      </c>
      <c r="U617" s="1">
        <v>0</v>
      </c>
      <c r="V617" s="1">
        <v>0</v>
      </c>
      <c r="W617" s="1">
        <v>0</v>
      </c>
      <c r="X617" s="1">
        <v>0</v>
      </c>
      <c r="Y617" s="1">
        <v>0</v>
      </c>
      <c r="Z617" s="1">
        <v>0</v>
      </c>
      <c r="AA617" s="1">
        <v>-0.42999935150146484</v>
      </c>
      <c r="AB617" s="1">
        <v>-4.4299993515014648</v>
      </c>
      <c r="AC617" s="1">
        <f t="shared" si="46"/>
        <v>-3120455029.5700006</v>
      </c>
      <c r="AD617" s="1">
        <f t="shared" si="47"/>
        <v>-3120455029.5700006</v>
      </c>
      <c r="AE617" s="1">
        <f t="shared" si="48"/>
        <v>-3120455025.5700006</v>
      </c>
      <c r="AF617" s="1">
        <f t="shared" si="49"/>
        <v>-3120455025.5700006</v>
      </c>
    </row>
    <row r="618" spans="1:32" x14ac:dyDescent="0.2">
      <c r="A618" t="s">
        <v>139</v>
      </c>
      <c r="B618" t="s">
        <v>73</v>
      </c>
      <c r="C618" t="s">
        <v>124</v>
      </c>
      <c r="D618" t="s">
        <v>1</v>
      </c>
      <c r="E618" t="s">
        <v>5</v>
      </c>
      <c r="F618">
        <v>201709</v>
      </c>
      <c r="G618" s="1">
        <v>4485189279</v>
      </c>
      <c r="H618" s="1">
        <v>4485189279.3000002</v>
      </c>
      <c r="I618" s="1">
        <v>4485189279</v>
      </c>
      <c r="J618" s="1">
        <v>4485189279.3000002</v>
      </c>
      <c r="K618" s="8">
        <v>62</v>
      </c>
      <c r="L618" s="8">
        <v>62</v>
      </c>
      <c r="M618" s="8">
        <v>0</v>
      </c>
      <c r="N618" s="8">
        <v>236388.95340501788</v>
      </c>
      <c r="O618" s="1">
        <v>0</v>
      </c>
      <c r="P618" s="1">
        <v>0</v>
      </c>
      <c r="Q618" s="1">
        <v>0</v>
      </c>
      <c r="R618" s="1">
        <v>0</v>
      </c>
      <c r="S618" s="29">
        <v>0</v>
      </c>
      <c r="T618" s="8">
        <f t="shared" si="45"/>
        <v>0</v>
      </c>
      <c r="U618" s="1">
        <v>0</v>
      </c>
      <c r="V618" s="1">
        <v>0</v>
      </c>
      <c r="W618" s="1">
        <v>0</v>
      </c>
      <c r="X618" s="1">
        <v>0</v>
      </c>
      <c r="Y618" s="1">
        <v>0</v>
      </c>
      <c r="Z618" s="1">
        <v>0</v>
      </c>
      <c r="AA618" s="1">
        <v>0.30000019073486328</v>
      </c>
      <c r="AB618" s="1">
        <v>0.30000019073486328</v>
      </c>
      <c r="AC618" s="1">
        <f t="shared" si="46"/>
        <v>-4485189279.3000002</v>
      </c>
      <c r="AD618" s="1">
        <f t="shared" si="47"/>
        <v>-4485189279.3000002</v>
      </c>
      <c r="AE618" s="1">
        <f t="shared" si="48"/>
        <v>-4485189279.3000002</v>
      </c>
      <c r="AF618" s="1">
        <f t="shared" si="49"/>
        <v>-4485189279.3000002</v>
      </c>
    </row>
    <row r="619" spans="1:32" x14ac:dyDescent="0.2">
      <c r="A619" t="s">
        <v>139</v>
      </c>
      <c r="B619" t="s">
        <v>73</v>
      </c>
      <c r="C619" t="s">
        <v>124</v>
      </c>
      <c r="D619" t="s">
        <v>1</v>
      </c>
      <c r="E619" t="s">
        <v>5</v>
      </c>
      <c r="F619">
        <v>201712</v>
      </c>
      <c r="G619" s="1">
        <v>3187602719</v>
      </c>
      <c r="H619" s="1">
        <v>3195352632.5</v>
      </c>
      <c r="I619" s="1">
        <v>2914481951</v>
      </c>
      <c r="J619" s="1">
        <v>2915838214.0999999</v>
      </c>
      <c r="K619" s="8">
        <v>51</v>
      </c>
      <c r="L619" s="8">
        <v>51</v>
      </c>
      <c r="M619" s="8">
        <v>0</v>
      </c>
      <c r="N619" s="8">
        <v>238585.44695340507</v>
      </c>
      <c r="O619" s="1">
        <v>0</v>
      </c>
      <c r="P619" s="1">
        <v>0</v>
      </c>
      <c r="Q619" s="1">
        <v>0</v>
      </c>
      <c r="R619" s="1">
        <v>0</v>
      </c>
      <c r="S619" s="29">
        <v>0</v>
      </c>
      <c r="T619" s="8">
        <f t="shared" si="45"/>
        <v>0</v>
      </c>
      <c r="U619" s="1">
        <v>0</v>
      </c>
      <c r="V619" s="1">
        <v>0</v>
      </c>
      <c r="W619" s="1">
        <v>0</v>
      </c>
      <c r="X619" s="1">
        <v>0</v>
      </c>
      <c r="Y619" s="1">
        <v>0</v>
      </c>
      <c r="Z619" s="1">
        <v>0</v>
      </c>
      <c r="AA619" s="1">
        <v>7749913.5</v>
      </c>
      <c r="AB619" s="1">
        <v>1356263.0999999046</v>
      </c>
      <c r="AC619" s="1">
        <f t="shared" si="46"/>
        <v>-3195352632.5</v>
      </c>
      <c r="AD619" s="1">
        <f t="shared" si="47"/>
        <v>-3195352632.5</v>
      </c>
      <c r="AE619" s="1">
        <f t="shared" si="48"/>
        <v>-2915838214.0999999</v>
      </c>
      <c r="AF619" s="1">
        <f t="shared" si="49"/>
        <v>-2915838214.0999999</v>
      </c>
    </row>
    <row r="620" spans="1:32" x14ac:dyDescent="0.2">
      <c r="A620" t="s">
        <v>139</v>
      </c>
      <c r="B620" t="s">
        <v>73</v>
      </c>
      <c r="C620" t="s">
        <v>124</v>
      </c>
      <c r="D620" t="s">
        <v>1</v>
      </c>
      <c r="E620" t="s">
        <v>5</v>
      </c>
      <c r="F620">
        <v>201803</v>
      </c>
      <c r="G620" s="1">
        <v>2452740182</v>
      </c>
      <c r="H620" s="1">
        <v>2452740182</v>
      </c>
      <c r="I620" s="1">
        <v>2344251115.6999998</v>
      </c>
      <c r="J620" s="1">
        <v>2567638905.1999998</v>
      </c>
      <c r="K620" s="8">
        <v>44</v>
      </c>
      <c r="L620" s="8">
        <v>44</v>
      </c>
      <c r="M620" s="8">
        <v>0</v>
      </c>
      <c r="N620" s="8">
        <v>250896.77112135175</v>
      </c>
      <c r="O620" s="1">
        <v>0</v>
      </c>
      <c r="P620" s="1">
        <v>0</v>
      </c>
      <c r="Q620" s="1">
        <v>0</v>
      </c>
      <c r="R620" s="1">
        <v>0</v>
      </c>
      <c r="S620" s="29">
        <v>0</v>
      </c>
      <c r="T620" s="8">
        <f t="shared" si="45"/>
        <v>0</v>
      </c>
      <c r="U620" s="1">
        <v>0</v>
      </c>
      <c r="V620" s="1">
        <v>0</v>
      </c>
      <c r="W620" s="1">
        <v>0</v>
      </c>
      <c r="X620" s="1">
        <v>0</v>
      </c>
      <c r="Y620" s="1">
        <v>0</v>
      </c>
      <c r="Z620" s="1">
        <v>0</v>
      </c>
      <c r="AA620" s="1">
        <v>0</v>
      </c>
      <c r="AB620" s="1">
        <v>223387789.5</v>
      </c>
      <c r="AC620" s="1">
        <f t="shared" si="46"/>
        <v>-2452740182</v>
      </c>
      <c r="AD620" s="1">
        <f t="shared" si="47"/>
        <v>-2452740182</v>
      </c>
      <c r="AE620" s="1">
        <f t="shared" si="48"/>
        <v>-2567638905.1999998</v>
      </c>
      <c r="AF620" s="1">
        <f t="shared" si="49"/>
        <v>-2567638905.1999998</v>
      </c>
    </row>
    <row r="621" spans="1:32" x14ac:dyDescent="0.2">
      <c r="A621" t="s">
        <v>139</v>
      </c>
      <c r="B621" t="s">
        <v>73</v>
      </c>
      <c r="C621" t="s">
        <v>124</v>
      </c>
      <c r="D621" t="s">
        <v>1</v>
      </c>
      <c r="E621" t="s">
        <v>5</v>
      </c>
      <c r="F621">
        <v>201806</v>
      </c>
      <c r="G621" s="1">
        <v>4308644270</v>
      </c>
      <c r="H621" s="1">
        <v>4320987970.71</v>
      </c>
      <c r="I621" s="1">
        <v>4308644270</v>
      </c>
      <c r="J621" s="1">
        <v>4320987970.71</v>
      </c>
      <c r="K621" s="8">
        <v>61</v>
      </c>
      <c r="L621" s="8">
        <v>61</v>
      </c>
      <c r="M621" s="8">
        <v>0</v>
      </c>
      <c r="N621" s="8">
        <v>240352.56415770602</v>
      </c>
      <c r="O621" s="1">
        <v>0</v>
      </c>
      <c r="P621" s="1">
        <v>0</v>
      </c>
      <c r="Q621" s="1">
        <v>0</v>
      </c>
      <c r="R621" s="1">
        <v>0</v>
      </c>
      <c r="S621" s="29">
        <v>0</v>
      </c>
      <c r="T621" s="8">
        <f t="shared" si="45"/>
        <v>0</v>
      </c>
      <c r="U621" s="1">
        <v>0</v>
      </c>
      <c r="V621" s="1">
        <v>0</v>
      </c>
      <c r="W621" s="1">
        <v>0</v>
      </c>
      <c r="X621" s="1">
        <v>0</v>
      </c>
      <c r="Y621" s="1">
        <v>0</v>
      </c>
      <c r="Z621" s="1">
        <v>0</v>
      </c>
      <c r="AA621" s="1">
        <v>12343700.710000038</v>
      </c>
      <c r="AB621" s="1">
        <v>12343700.710000038</v>
      </c>
      <c r="AC621" s="1">
        <f t="shared" si="46"/>
        <v>-4320987970.71</v>
      </c>
      <c r="AD621" s="1">
        <f t="shared" si="47"/>
        <v>-4320987970.71</v>
      </c>
      <c r="AE621" s="1">
        <f t="shared" si="48"/>
        <v>-4320987970.71</v>
      </c>
      <c r="AF621" s="1">
        <f t="shared" si="49"/>
        <v>-4320987970.71</v>
      </c>
    </row>
    <row r="622" spans="1:32" x14ac:dyDescent="0.2">
      <c r="A622" t="s">
        <v>139</v>
      </c>
      <c r="B622" t="s">
        <v>73</v>
      </c>
      <c r="C622" t="s">
        <v>124</v>
      </c>
      <c r="D622" t="s">
        <v>1</v>
      </c>
      <c r="E622" t="s">
        <v>5</v>
      </c>
      <c r="F622">
        <v>201809</v>
      </c>
      <c r="G622" s="1">
        <v>3253662214</v>
      </c>
      <c r="H622" s="1">
        <v>3253662214.0000005</v>
      </c>
      <c r="I622" s="1">
        <v>3193673587</v>
      </c>
      <c r="J622" s="1">
        <v>3534353792.7999997</v>
      </c>
      <c r="K622" s="8">
        <v>49</v>
      </c>
      <c r="L622" s="8">
        <v>49</v>
      </c>
      <c r="M622" s="8">
        <v>0</v>
      </c>
      <c r="N622" s="8">
        <v>252829.06236559138</v>
      </c>
      <c r="O622" s="1">
        <v>0</v>
      </c>
      <c r="P622" s="1">
        <v>0</v>
      </c>
      <c r="Q622" s="1">
        <v>0</v>
      </c>
      <c r="R622" s="1">
        <v>0</v>
      </c>
      <c r="S622" s="29">
        <v>0</v>
      </c>
      <c r="T622" s="8">
        <f t="shared" si="45"/>
        <v>0</v>
      </c>
      <c r="U622" s="1">
        <v>0</v>
      </c>
      <c r="V622" s="1">
        <v>0</v>
      </c>
      <c r="W622" s="1">
        <v>0</v>
      </c>
      <c r="X622" s="1">
        <v>0</v>
      </c>
      <c r="Y622" s="1">
        <v>0</v>
      </c>
      <c r="Z622" s="1">
        <v>0</v>
      </c>
      <c r="AA622" s="1">
        <v>4.76837158203125E-7</v>
      </c>
      <c r="AB622" s="1">
        <v>340680205.79999971</v>
      </c>
      <c r="AC622" s="1">
        <f t="shared" si="46"/>
        <v>-3253662214.0000005</v>
      </c>
      <c r="AD622" s="1">
        <f t="shared" si="47"/>
        <v>-3253662214.0000005</v>
      </c>
      <c r="AE622" s="1">
        <f t="shared" si="48"/>
        <v>-3534353792.7999997</v>
      </c>
      <c r="AF622" s="1">
        <f t="shared" si="49"/>
        <v>-3534353792.7999997</v>
      </c>
    </row>
    <row r="623" spans="1:32" x14ac:dyDescent="0.2">
      <c r="A623" t="s">
        <v>139</v>
      </c>
      <c r="B623" t="s">
        <v>73</v>
      </c>
      <c r="C623" t="s">
        <v>124</v>
      </c>
      <c r="D623" t="s">
        <v>1</v>
      </c>
      <c r="E623" t="s">
        <v>5</v>
      </c>
      <c r="F623">
        <v>201812</v>
      </c>
      <c r="G623" s="1">
        <v>2356235496</v>
      </c>
      <c r="H623" s="1">
        <v>2356235496</v>
      </c>
      <c r="I623" s="1">
        <v>2164027982.4000001</v>
      </c>
      <c r="J623" s="1">
        <v>2297962876.500001</v>
      </c>
      <c r="K623" s="8">
        <v>34</v>
      </c>
      <c r="L623" s="8">
        <v>34</v>
      </c>
      <c r="M623" s="8">
        <v>0</v>
      </c>
      <c r="N623" s="8">
        <v>249138.32974910396</v>
      </c>
      <c r="O623" s="1">
        <v>0</v>
      </c>
      <c r="P623" s="1">
        <v>0</v>
      </c>
      <c r="Q623" s="1">
        <v>0</v>
      </c>
      <c r="R623" s="1">
        <v>0</v>
      </c>
      <c r="S623" s="29">
        <v>0</v>
      </c>
      <c r="T623" s="8">
        <f t="shared" si="45"/>
        <v>0</v>
      </c>
      <c r="U623" s="1">
        <v>0</v>
      </c>
      <c r="V623" s="1">
        <v>0</v>
      </c>
      <c r="W623" s="1">
        <v>0</v>
      </c>
      <c r="X623" s="1">
        <v>0</v>
      </c>
      <c r="Y623" s="1">
        <v>0</v>
      </c>
      <c r="Z623" s="1">
        <v>0</v>
      </c>
      <c r="AA623" s="1">
        <v>0</v>
      </c>
      <c r="AB623" s="1">
        <v>133934894.10000086</v>
      </c>
      <c r="AC623" s="1">
        <f t="shared" si="46"/>
        <v>-2356235496</v>
      </c>
      <c r="AD623" s="1">
        <f t="shared" si="47"/>
        <v>-2356235496</v>
      </c>
      <c r="AE623" s="1">
        <f t="shared" si="48"/>
        <v>-2297962876.500001</v>
      </c>
      <c r="AF623" s="1">
        <f t="shared" si="49"/>
        <v>-2297962876.500001</v>
      </c>
    </row>
    <row r="624" spans="1:32" x14ac:dyDescent="0.2">
      <c r="A624" t="s">
        <v>139</v>
      </c>
      <c r="B624" t="s">
        <v>73</v>
      </c>
      <c r="C624" t="s">
        <v>124</v>
      </c>
      <c r="D624" t="s">
        <v>1</v>
      </c>
      <c r="E624" t="s">
        <v>5</v>
      </c>
      <c r="F624">
        <v>201903</v>
      </c>
      <c r="G624" s="1">
        <v>2444223367</v>
      </c>
      <c r="H624" s="1">
        <v>2444223367</v>
      </c>
      <c r="I624" s="1">
        <v>2444223367</v>
      </c>
      <c r="J624" s="1">
        <v>2444223367</v>
      </c>
      <c r="K624" s="8">
        <v>36</v>
      </c>
      <c r="L624" s="8">
        <v>36</v>
      </c>
      <c r="M624" s="8">
        <v>0</v>
      </c>
      <c r="N624" s="8">
        <v>248453.61981566821</v>
      </c>
      <c r="O624" s="1">
        <v>0</v>
      </c>
      <c r="P624" s="1">
        <v>0</v>
      </c>
      <c r="Q624" s="1">
        <v>0</v>
      </c>
      <c r="R624" s="1">
        <v>0</v>
      </c>
      <c r="S624" s="29">
        <v>0</v>
      </c>
      <c r="T624" s="8">
        <f t="shared" si="45"/>
        <v>0</v>
      </c>
      <c r="U624" s="1">
        <v>0</v>
      </c>
      <c r="V624" s="1">
        <v>0</v>
      </c>
      <c r="W624" s="1">
        <v>0</v>
      </c>
      <c r="X624" s="1">
        <v>0</v>
      </c>
      <c r="Y624" s="1">
        <v>0</v>
      </c>
      <c r="Z624" s="1">
        <v>0</v>
      </c>
      <c r="AA624" s="1">
        <v>0</v>
      </c>
      <c r="AB624" s="1">
        <v>0</v>
      </c>
      <c r="AC624" s="1">
        <f t="shared" si="46"/>
        <v>-2444223367</v>
      </c>
      <c r="AD624" s="1">
        <f t="shared" si="47"/>
        <v>-2444223367</v>
      </c>
      <c r="AE624" s="1">
        <f t="shared" si="48"/>
        <v>-2444223367</v>
      </c>
      <c r="AF624" s="1">
        <f t="shared" si="49"/>
        <v>-2444223367</v>
      </c>
    </row>
    <row r="625" spans="1:32" x14ac:dyDescent="0.2">
      <c r="A625" t="s">
        <v>139</v>
      </c>
      <c r="B625" t="s">
        <v>73</v>
      </c>
      <c r="C625" t="s">
        <v>124</v>
      </c>
      <c r="D625" t="s">
        <v>1</v>
      </c>
      <c r="E625" t="s">
        <v>5</v>
      </c>
      <c r="F625">
        <v>201906</v>
      </c>
      <c r="G625" s="1">
        <v>2344931071</v>
      </c>
      <c r="H625" s="1">
        <v>2344931070.9999995</v>
      </c>
      <c r="I625" s="1">
        <v>2344931071</v>
      </c>
      <c r="J625" s="1">
        <v>2344931070.9999995</v>
      </c>
      <c r="K625" s="8">
        <v>43</v>
      </c>
      <c r="L625" s="8">
        <v>43</v>
      </c>
      <c r="M625" s="8">
        <v>0</v>
      </c>
      <c r="N625" s="8">
        <v>249509.09103942654</v>
      </c>
      <c r="O625" s="1">
        <v>0</v>
      </c>
      <c r="P625" s="1">
        <v>0</v>
      </c>
      <c r="Q625" s="1">
        <v>0</v>
      </c>
      <c r="R625" s="1">
        <v>0</v>
      </c>
      <c r="S625" s="29">
        <v>0</v>
      </c>
      <c r="T625" s="8">
        <f t="shared" si="45"/>
        <v>0</v>
      </c>
      <c r="U625" s="1">
        <v>0</v>
      </c>
      <c r="V625" s="1">
        <v>0</v>
      </c>
      <c r="W625" s="1">
        <v>0</v>
      </c>
      <c r="X625" s="1">
        <v>0</v>
      </c>
      <c r="Y625" s="1">
        <v>0</v>
      </c>
      <c r="Z625" s="1">
        <v>0</v>
      </c>
      <c r="AA625" s="1">
        <v>-4.76837158203125E-7</v>
      </c>
      <c r="AB625" s="1">
        <v>-4.76837158203125E-7</v>
      </c>
      <c r="AC625" s="1">
        <f t="shared" si="46"/>
        <v>-2344931070.9999995</v>
      </c>
      <c r="AD625" s="1">
        <f t="shared" si="47"/>
        <v>-2344931070.9999995</v>
      </c>
      <c r="AE625" s="1">
        <f t="shared" si="48"/>
        <v>-2344931070.9999995</v>
      </c>
      <c r="AF625" s="1">
        <f t="shared" si="49"/>
        <v>-2344931070.9999995</v>
      </c>
    </row>
    <row r="626" spans="1:32" x14ac:dyDescent="0.2">
      <c r="A626" t="s">
        <v>139</v>
      </c>
      <c r="B626" t="s">
        <v>73</v>
      </c>
      <c r="C626" t="s">
        <v>124</v>
      </c>
      <c r="D626" t="s">
        <v>1</v>
      </c>
      <c r="E626" t="s">
        <v>5</v>
      </c>
      <c r="F626">
        <v>201909</v>
      </c>
      <c r="G626" s="1">
        <v>1827052266</v>
      </c>
      <c r="H626" s="1">
        <v>1827052266</v>
      </c>
      <c r="I626" s="1">
        <v>1496282323.8000002</v>
      </c>
      <c r="J626" s="1">
        <v>1686109754.0999999</v>
      </c>
      <c r="K626" s="8">
        <v>36</v>
      </c>
      <c r="L626" s="8">
        <v>36</v>
      </c>
      <c r="M626" s="8">
        <v>0</v>
      </c>
      <c r="N626" s="8">
        <v>248042.65089605734</v>
      </c>
      <c r="O626" s="1">
        <v>0</v>
      </c>
      <c r="P626" s="1">
        <v>0</v>
      </c>
      <c r="Q626" s="1">
        <v>0</v>
      </c>
      <c r="R626" s="1">
        <v>0</v>
      </c>
      <c r="S626" s="29">
        <v>0</v>
      </c>
      <c r="T626" s="8">
        <f t="shared" si="45"/>
        <v>0</v>
      </c>
      <c r="U626" s="1">
        <v>0</v>
      </c>
      <c r="V626" s="1">
        <v>0</v>
      </c>
      <c r="W626" s="1">
        <v>0</v>
      </c>
      <c r="X626" s="1">
        <v>0</v>
      </c>
      <c r="Y626" s="1">
        <v>0</v>
      </c>
      <c r="Z626" s="1">
        <v>0</v>
      </c>
      <c r="AA626" s="1">
        <v>0</v>
      </c>
      <c r="AB626" s="1">
        <v>189827430.29999971</v>
      </c>
      <c r="AC626" s="1">
        <f t="shared" si="46"/>
        <v>-1827052266</v>
      </c>
      <c r="AD626" s="1">
        <f t="shared" si="47"/>
        <v>-1827052266</v>
      </c>
      <c r="AE626" s="1">
        <f t="shared" si="48"/>
        <v>-1686109754.0999999</v>
      </c>
      <c r="AF626" s="1">
        <f t="shared" si="49"/>
        <v>-1686109754.0999999</v>
      </c>
    </row>
    <row r="627" spans="1:32" x14ac:dyDescent="0.2">
      <c r="A627" t="s">
        <v>139</v>
      </c>
      <c r="B627" t="s">
        <v>73</v>
      </c>
      <c r="C627" t="s">
        <v>124</v>
      </c>
      <c r="D627" t="s">
        <v>1</v>
      </c>
      <c r="E627" t="s">
        <v>5</v>
      </c>
      <c r="F627">
        <v>201912</v>
      </c>
      <c r="G627" s="1">
        <v>2214314903</v>
      </c>
      <c r="H627" s="1">
        <v>2243503591.0500002</v>
      </c>
      <c r="I627" s="1">
        <v>2214314903</v>
      </c>
      <c r="J627" s="1">
        <v>2243503591.0500002</v>
      </c>
      <c r="K627" s="8">
        <v>34</v>
      </c>
      <c r="L627" s="8">
        <v>35</v>
      </c>
      <c r="M627" s="8">
        <v>0</v>
      </c>
      <c r="N627" s="8">
        <v>244712.69534050184</v>
      </c>
      <c r="O627" s="1">
        <v>0</v>
      </c>
      <c r="P627" s="1">
        <v>0</v>
      </c>
      <c r="Q627" s="1">
        <v>0</v>
      </c>
      <c r="R627" s="1">
        <v>0</v>
      </c>
      <c r="S627" s="29">
        <v>0</v>
      </c>
      <c r="T627" s="8">
        <f t="shared" si="45"/>
        <v>0</v>
      </c>
      <c r="U627" s="1">
        <v>0</v>
      </c>
      <c r="V627" s="1">
        <v>0</v>
      </c>
      <c r="W627" s="1">
        <v>0</v>
      </c>
      <c r="X627" s="1">
        <v>0</v>
      </c>
      <c r="Y627" s="1">
        <v>0</v>
      </c>
      <c r="Z627" s="1">
        <v>0</v>
      </c>
      <c r="AA627" s="1">
        <v>29188688.050000191</v>
      </c>
      <c r="AB627" s="1">
        <v>29188688.050000191</v>
      </c>
      <c r="AC627" s="1">
        <f t="shared" si="46"/>
        <v>-2243503591.0500002</v>
      </c>
      <c r="AD627" s="1">
        <f t="shared" si="47"/>
        <v>-2243503591.0500002</v>
      </c>
      <c r="AE627" s="1">
        <f t="shared" si="48"/>
        <v>-2243503591.0500002</v>
      </c>
      <c r="AF627" s="1">
        <f t="shared" si="49"/>
        <v>-2243503591.0500002</v>
      </c>
    </row>
    <row r="628" spans="1:32" x14ac:dyDescent="0.2">
      <c r="A628" t="s">
        <v>139</v>
      </c>
      <c r="B628" t="s">
        <v>73</v>
      </c>
      <c r="C628" t="s">
        <v>124</v>
      </c>
      <c r="D628" t="s">
        <v>1</v>
      </c>
      <c r="E628" t="s">
        <v>5</v>
      </c>
      <c r="F628">
        <v>202003</v>
      </c>
      <c r="G628" s="1">
        <v>3371469545</v>
      </c>
      <c r="H628" s="1">
        <v>3417409107.6599994</v>
      </c>
      <c r="I628" s="1">
        <v>3265050110.5999999</v>
      </c>
      <c r="J628" s="1">
        <v>3756740084.7599993</v>
      </c>
      <c r="K628" s="8">
        <v>43</v>
      </c>
      <c r="L628" s="8">
        <v>43</v>
      </c>
      <c r="M628" s="8">
        <v>0</v>
      </c>
      <c r="N628" s="8">
        <v>243226.22543566927</v>
      </c>
      <c r="O628" s="1">
        <v>0</v>
      </c>
      <c r="P628" s="1">
        <v>0</v>
      </c>
      <c r="Q628" s="1">
        <v>0</v>
      </c>
      <c r="R628" s="1">
        <v>0</v>
      </c>
      <c r="S628" s="29">
        <v>0</v>
      </c>
      <c r="T628" s="8">
        <f t="shared" si="45"/>
        <v>0</v>
      </c>
      <c r="U628" s="1">
        <v>0</v>
      </c>
      <c r="V628" s="1">
        <v>0</v>
      </c>
      <c r="W628" s="1">
        <v>0</v>
      </c>
      <c r="X628" s="1">
        <v>0</v>
      </c>
      <c r="Y628" s="1">
        <v>0</v>
      </c>
      <c r="Z628" s="1">
        <v>0</v>
      </c>
      <c r="AA628" s="1">
        <v>45939562.659999371</v>
      </c>
      <c r="AB628" s="1">
        <v>491689974.15999937</v>
      </c>
      <c r="AC628" s="1">
        <f t="shared" si="46"/>
        <v>-3417409107.6599994</v>
      </c>
      <c r="AD628" s="1">
        <f t="shared" si="47"/>
        <v>-3417409107.6599994</v>
      </c>
      <c r="AE628" s="1">
        <f t="shared" si="48"/>
        <v>-3756740084.7599993</v>
      </c>
      <c r="AF628" s="1">
        <f t="shared" si="49"/>
        <v>-3756740084.7599993</v>
      </c>
    </row>
    <row r="629" spans="1:32" x14ac:dyDescent="0.2">
      <c r="A629" t="s">
        <v>139</v>
      </c>
      <c r="B629" t="s">
        <v>73</v>
      </c>
      <c r="C629" t="s">
        <v>124</v>
      </c>
      <c r="D629" t="s">
        <v>1</v>
      </c>
      <c r="E629" t="s">
        <v>5</v>
      </c>
      <c r="F629">
        <v>202006</v>
      </c>
      <c r="G629" s="1">
        <v>2382812694</v>
      </c>
      <c r="H629" s="1">
        <v>2382812694.3000002</v>
      </c>
      <c r="I629" s="1">
        <v>2320428395.6999998</v>
      </c>
      <c r="J629" s="1">
        <v>2320428396.0000005</v>
      </c>
      <c r="K629" s="8">
        <v>29</v>
      </c>
      <c r="L629" s="8">
        <v>29</v>
      </c>
      <c r="M629" s="8">
        <v>0</v>
      </c>
      <c r="N629" s="8">
        <v>243053.93655913978</v>
      </c>
      <c r="O629" s="1">
        <v>0</v>
      </c>
      <c r="P629" s="1">
        <v>0</v>
      </c>
      <c r="Q629" s="1">
        <v>0</v>
      </c>
      <c r="R629" s="1">
        <v>0</v>
      </c>
      <c r="S629" s="29">
        <v>0</v>
      </c>
      <c r="T629" s="8">
        <f t="shared" si="45"/>
        <v>0</v>
      </c>
      <c r="U629" s="1">
        <v>0</v>
      </c>
      <c r="V629" s="1">
        <v>0</v>
      </c>
      <c r="W629" s="1">
        <v>0</v>
      </c>
      <c r="X629" s="1">
        <v>0</v>
      </c>
      <c r="Y629" s="1">
        <v>0</v>
      </c>
      <c r="Z629" s="1">
        <v>0</v>
      </c>
      <c r="AA629" s="1">
        <v>0.30000019073486328</v>
      </c>
      <c r="AB629" s="1">
        <v>0.30000066757202148</v>
      </c>
      <c r="AC629" s="1">
        <f t="shared" si="46"/>
        <v>-2382812694.3000002</v>
      </c>
      <c r="AD629" s="1">
        <f t="shared" si="47"/>
        <v>-2382812694.3000002</v>
      </c>
      <c r="AE629" s="1">
        <f t="shared" si="48"/>
        <v>-2320428396.0000005</v>
      </c>
      <c r="AF629" s="1">
        <f t="shared" si="49"/>
        <v>-2320428396.0000005</v>
      </c>
    </row>
    <row r="630" spans="1:32" x14ac:dyDescent="0.2">
      <c r="A630" t="s">
        <v>139</v>
      </c>
      <c r="B630" t="s">
        <v>73</v>
      </c>
      <c r="C630" t="s">
        <v>124</v>
      </c>
      <c r="D630" t="s">
        <v>1</v>
      </c>
      <c r="E630" t="s">
        <v>5</v>
      </c>
      <c r="F630">
        <v>202009</v>
      </c>
      <c r="G630" s="1">
        <v>4126146384</v>
      </c>
      <c r="H630" s="1">
        <v>4126146384.0700006</v>
      </c>
      <c r="I630" s="1">
        <v>3282467534.4000001</v>
      </c>
      <c r="J630" s="1">
        <v>3282467534.4700003</v>
      </c>
      <c r="K630" s="8">
        <v>41</v>
      </c>
      <c r="L630" s="8">
        <v>41</v>
      </c>
      <c r="M630" s="8">
        <v>0</v>
      </c>
      <c r="N630" s="8">
        <v>242319.48136200712</v>
      </c>
      <c r="O630" s="1">
        <v>0</v>
      </c>
      <c r="P630" s="1">
        <v>0</v>
      </c>
      <c r="Q630" s="1">
        <v>0</v>
      </c>
      <c r="R630" s="1">
        <v>0</v>
      </c>
      <c r="S630" s="29">
        <v>0</v>
      </c>
      <c r="T630" s="8">
        <f t="shared" si="45"/>
        <v>0</v>
      </c>
      <c r="U630" s="1">
        <v>0</v>
      </c>
      <c r="V630" s="1">
        <v>0</v>
      </c>
      <c r="W630" s="1">
        <v>0</v>
      </c>
      <c r="X630" s="1">
        <v>0</v>
      </c>
      <c r="Y630" s="1">
        <v>0</v>
      </c>
      <c r="Z630" s="1">
        <v>0</v>
      </c>
      <c r="AA630" s="1">
        <v>7.0000648498535156E-2</v>
      </c>
      <c r="AB630" s="1">
        <v>7.0000171661376953E-2</v>
      </c>
      <c r="AC630" s="1">
        <f t="shared" si="46"/>
        <v>-4126146384.0700006</v>
      </c>
      <c r="AD630" s="1">
        <f t="shared" si="47"/>
        <v>-4126146384.0700006</v>
      </c>
      <c r="AE630" s="1">
        <f t="shared" si="48"/>
        <v>-3282467534.4700003</v>
      </c>
      <c r="AF630" s="1">
        <f t="shared" si="49"/>
        <v>-3282467534.4700003</v>
      </c>
    </row>
    <row r="631" spans="1:32" x14ac:dyDescent="0.2">
      <c r="A631" t="s">
        <v>139</v>
      </c>
      <c r="B631" t="s">
        <v>73</v>
      </c>
      <c r="C631" t="s">
        <v>124</v>
      </c>
      <c r="D631" t="s">
        <v>1</v>
      </c>
      <c r="E631" t="s">
        <v>5</v>
      </c>
      <c r="F631">
        <v>202012</v>
      </c>
      <c r="G631" s="1">
        <v>2210157454</v>
      </c>
      <c r="H631" s="1">
        <v>2210157454.8900008</v>
      </c>
      <c r="I631" s="1">
        <v>2114633357.5</v>
      </c>
      <c r="J631" s="1">
        <v>2086204960.2900002</v>
      </c>
      <c r="K631" s="8">
        <v>35</v>
      </c>
      <c r="L631" s="8">
        <v>35</v>
      </c>
      <c r="M631" s="8">
        <v>0</v>
      </c>
      <c r="N631" s="8">
        <v>246046.58351254484</v>
      </c>
      <c r="O631" s="1">
        <v>0</v>
      </c>
      <c r="P631" s="1">
        <v>0</v>
      </c>
      <c r="Q631" s="1">
        <v>0</v>
      </c>
      <c r="R631" s="1">
        <v>0</v>
      </c>
      <c r="S631" s="29">
        <v>0</v>
      </c>
      <c r="T631" s="8">
        <f t="shared" si="45"/>
        <v>0</v>
      </c>
      <c r="U631" s="1">
        <v>0</v>
      </c>
      <c r="V631" s="1">
        <v>0</v>
      </c>
      <c r="W631" s="1">
        <v>0</v>
      </c>
      <c r="X631" s="1">
        <v>0</v>
      </c>
      <c r="Y631" s="1">
        <v>0</v>
      </c>
      <c r="Z631" s="1">
        <v>0</v>
      </c>
      <c r="AA631" s="1">
        <v>0.89000082015991211</v>
      </c>
      <c r="AB631" s="1">
        <v>-28428397.2099998</v>
      </c>
      <c r="AC631" s="1">
        <f t="shared" si="46"/>
        <v>-2210157454.8900008</v>
      </c>
      <c r="AD631" s="1">
        <f t="shared" si="47"/>
        <v>-2210157454.8900008</v>
      </c>
      <c r="AE631" s="1">
        <f t="shared" si="48"/>
        <v>-2086204960.2900002</v>
      </c>
      <c r="AF631" s="1">
        <f t="shared" si="49"/>
        <v>-2086204960.2900002</v>
      </c>
    </row>
    <row r="632" spans="1:32" x14ac:dyDescent="0.2">
      <c r="A632" t="s">
        <v>139</v>
      </c>
      <c r="B632" t="s">
        <v>73</v>
      </c>
      <c r="C632" t="s">
        <v>124</v>
      </c>
      <c r="D632" t="s">
        <v>1</v>
      </c>
      <c r="E632" t="s">
        <v>5</v>
      </c>
      <c r="F632">
        <v>202103</v>
      </c>
      <c r="G632" s="1">
        <v>1960206179</v>
      </c>
      <c r="H632" s="1">
        <v>1960206179.0999999</v>
      </c>
      <c r="I632" s="1">
        <v>1915067445.8</v>
      </c>
      <c r="J632" s="1">
        <v>1962009750.3</v>
      </c>
      <c r="K632" s="8">
        <v>29</v>
      </c>
      <c r="L632" s="8">
        <v>29</v>
      </c>
      <c r="M632" s="8">
        <v>0</v>
      </c>
      <c r="N632" s="8">
        <v>249647.39477726573</v>
      </c>
      <c r="O632" s="1">
        <v>0</v>
      </c>
      <c r="P632" s="1">
        <v>0</v>
      </c>
      <c r="Q632" s="1">
        <v>0</v>
      </c>
      <c r="R632" s="1">
        <v>0</v>
      </c>
      <c r="S632" s="29">
        <v>0</v>
      </c>
      <c r="T632" s="8">
        <f t="shared" si="45"/>
        <v>0</v>
      </c>
      <c r="U632" s="1">
        <v>0</v>
      </c>
      <c r="V632" s="1">
        <v>0</v>
      </c>
      <c r="W632" s="1">
        <v>0</v>
      </c>
      <c r="X632" s="1">
        <v>0</v>
      </c>
      <c r="Y632" s="1">
        <v>0</v>
      </c>
      <c r="Z632" s="1">
        <v>0</v>
      </c>
      <c r="AA632" s="1">
        <v>9.9999904632568359E-2</v>
      </c>
      <c r="AB632" s="1">
        <v>46942304.5</v>
      </c>
      <c r="AC632" s="1">
        <f t="shared" si="46"/>
        <v>-1960206179.0999999</v>
      </c>
      <c r="AD632" s="1">
        <f t="shared" si="47"/>
        <v>-1960206179.0999999</v>
      </c>
      <c r="AE632" s="1">
        <f t="shared" si="48"/>
        <v>-1962009750.3</v>
      </c>
      <c r="AF632" s="1">
        <f t="shared" si="49"/>
        <v>-1962009750.3</v>
      </c>
    </row>
    <row r="633" spans="1:32" x14ac:dyDescent="0.2">
      <c r="A633" t="s">
        <v>139</v>
      </c>
      <c r="B633" t="s">
        <v>73</v>
      </c>
      <c r="C633" t="s">
        <v>124</v>
      </c>
      <c r="D633" t="s">
        <v>1</v>
      </c>
      <c r="E633" t="s">
        <v>5</v>
      </c>
      <c r="F633">
        <v>202106</v>
      </c>
      <c r="G633" s="1">
        <v>2853819330</v>
      </c>
      <c r="H633" s="1">
        <v>2853819330.5500002</v>
      </c>
      <c r="I633" s="1">
        <v>2853819330</v>
      </c>
      <c r="J633" s="1">
        <v>2853819330.5500002</v>
      </c>
      <c r="K633" s="8">
        <v>30</v>
      </c>
      <c r="L633" s="8">
        <v>30</v>
      </c>
      <c r="M633" s="8">
        <v>0</v>
      </c>
      <c r="N633" s="8">
        <v>252977.34301075269</v>
      </c>
      <c r="O633" s="1">
        <v>0</v>
      </c>
      <c r="P633" s="1">
        <v>0</v>
      </c>
      <c r="Q633" s="1">
        <v>0</v>
      </c>
      <c r="R633" s="1">
        <v>0</v>
      </c>
      <c r="S633" s="29">
        <v>0</v>
      </c>
      <c r="T633" s="8">
        <f t="shared" si="45"/>
        <v>0</v>
      </c>
      <c r="U633" s="1">
        <v>0</v>
      </c>
      <c r="V633" s="1">
        <v>0</v>
      </c>
      <c r="W633" s="1">
        <v>0</v>
      </c>
      <c r="X633" s="1">
        <v>0</v>
      </c>
      <c r="Y633" s="1">
        <v>0</v>
      </c>
      <c r="Z633" s="1">
        <v>0</v>
      </c>
      <c r="AA633" s="1">
        <v>0.55000019073486328</v>
      </c>
      <c r="AB633" s="1">
        <v>0.55000019073486328</v>
      </c>
      <c r="AC633" s="1">
        <f t="shared" si="46"/>
        <v>-2853819330.5500002</v>
      </c>
      <c r="AD633" s="1">
        <f t="shared" si="47"/>
        <v>-2853819330.5500002</v>
      </c>
      <c r="AE633" s="1">
        <f t="shared" si="48"/>
        <v>-2853819330.5500002</v>
      </c>
      <c r="AF633" s="1">
        <f t="shared" si="49"/>
        <v>-2853819330.5500002</v>
      </c>
    </row>
    <row r="634" spans="1:32" x14ac:dyDescent="0.2">
      <c r="A634" t="s">
        <v>139</v>
      </c>
      <c r="B634" t="s">
        <v>73</v>
      </c>
      <c r="C634" t="s">
        <v>124</v>
      </c>
      <c r="D634" t="s">
        <v>1</v>
      </c>
      <c r="E634" t="s">
        <v>5</v>
      </c>
      <c r="F634">
        <v>202109</v>
      </c>
      <c r="G634" s="1">
        <v>1636549931</v>
      </c>
      <c r="H634" s="1">
        <v>1636549930.9999998</v>
      </c>
      <c r="I634" s="1">
        <v>1434912944.5999999</v>
      </c>
      <c r="J634" s="1">
        <v>1528735591.0999999</v>
      </c>
      <c r="K634" s="8">
        <v>33</v>
      </c>
      <c r="L634" s="8">
        <v>33</v>
      </c>
      <c r="M634" s="8">
        <v>0</v>
      </c>
      <c r="N634" s="8">
        <v>259275.91684587812</v>
      </c>
      <c r="O634" s="1">
        <v>0</v>
      </c>
      <c r="P634" s="1">
        <v>0</v>
      </c>
      <c r="Q634" s="1">
        <v>0</v>
      </c>
      <c r="R634" s="1">
        <v>0</v>
      </c>
      <c r="S634" s="29">
        <v>0</v>
      </c>
      <c r="T634" s="8">
        <f t="shared" si="45"/>
        <v>0</v>
      </c>
      <c r="U634" s="1">
        <v>0</v>
      </c>
      <c r="V634" s="1">
        <v>0</v>
      </c>
      <c r="W634" s="1">
        <v>0</v>
      </c>
      <c r="X634" s="1">
        <v>0</v>
      </c>
      <c r="Y634" s="1">
        <v>0</v>
      </c>
      <c r="Z634" s="1">
        <v>0</v>
      </c>
      <c r="AA634" s="1">
        <v>-2.384185791015625E-7</v>
      </c>
      <c r="AB634" s="1">
        <v>93822646.5</v>
      </c>
      <c r="AC634" s="1">
        <f t="shared" si="46"/>
        <v>-1636549930.9999998</v>
      </c>
      <c r="AD634" s="1">
        <f t="shared" si="47"/>
        <v>-1636549930.9999998</v>
      </c>
      <c r="AE634" s="1">
        <f t="shared" si="48"/>
        <v>-1528735591.0999999</v>
      </c>
      <c r="AF634" s="1">
        <f t="shared" si="49"/>
        <v>-1528735591.0999999</v>
      </c>
    </row>
    <row r="635" spans="1:32" x14ac:dyDescent="0.2">
      <c r="A635" t="s">
        <v>139</v>
      </c>
      <c r="B635" t="s">
        <v>73</v>
      </c>
      <c r="C635" t="s">
        <v>124</v>
      </c>
      <c r="D635" t="s">
        <v>1</v>
      </c>
      <c r="E635" t="s">
        <v>5</v>
      </c>
      <c r="F635">
        <v>202112</v>
      </c>
      <c r="G635" s="1">
        <v>1833434981</v>
      </c>
      <c r="H635" s="1">
        <v>1833434981.9999998</v>
      </c>
      <c r="I635" s="1">
        <v>1477382614.0999999</v>
      </c>
      <c r="J635" s="1">
        <v>1477382615.1000001</v>
      </c>
      <c r="K635" s="8">
        <v>24</v>
      </c>
      <c r="L635" s="8">
        <v>24</v>
      </c>
      <c r="M635" s="8">
        <v>0</v>
      </c>
      <c r="N635" s="8">
        <v>261304.36810035849</v>
      </c>
      <c r="O635" s="1">
        <v>0</v>
      </c>
      <c r="P635" s="1">
        <v>0</v>
      </c>
      <c r="Q635" s="1">
        <v>0</v>
      </c>
      <c r="R635" s="1">
        <v>0</v>
      </c>
      <c r="S635" s="29">
        <v>0</v>
      </c>
      <c r="T635" s="8">
        <f t="shared" si="45"/>
        <v>0</v>
      </c>
      <c r="U635" s="1">
        <v>0</v>
      </c>
      <c r="V635" s="1">
        <v>0</v>
      </c>
      <c r="W635" s="1">
        <v>0</v>
      </c>
      <c r="X635" s="1">
        <v>0</v>
      </c>
      <c r="Y635" s="1">
        <v>0</v>
      </c>
      <c r="Z635" s="1">
        <v>0</v>
      </c>
      <c r="AA635" s="1">
        <v>0.9999997615814209</v>
      </c>
      <c r="AB635" s="1">
        <v>1.0000002384185791</v>
      </c>
      <c r="AC635" s="1">
        <f t="shared" si="46"/>
        <v>-1833434981.9999998</v>
      </c>
      <c r="AD635" s="1">
        <f t="shared" si="47"/>
        <v>-1833434981.9999998</v>
      </c>
      <c r="AE635" s="1">
        <f t="shared" si="48"/>
        <v>-1477382615.1000001</v>
      </c>
      <c r="AF635" s="1">
        <f t="shared" si="49"/>
        <v>-1477382615.1000001</v>
      </c>
    </row>
    <row r="636" spans="1:32" x14ac:dyDescent="0.2">
      <c r="A636" t="s">
        <v>139</v>
      </c>
      <c r="B636" t="s">
        <v>73</v>
      </c>
      <c r="C636" t="s">
        <v>124</v>
      </c>
      <c r="D636" t="s">
        <v>1</v>
      </c>
      <c r="E636" t="s">
        <v>5</v>
      </c>
      <c r="F636">
        <v>202203</v>
      </c>
      <c r="G636" s="1">
        <v>2724877377</v>
      </c>
      <c r="H636" s="1">
        <v>2724877377.3600001</v>
      </c>
      <c r="I636" s="1">
        <v>2724877377</v>
      </c>
      <c r="J636" s="1">
        <v>2724877377.3600001</v>
      </c>
      <c r="K636" s="8">
        <v>28</v>
      </c>
      <c r="L636" s="8">
        <v>28</v>
      </c>
      <c r="M636" s="8">
        <v>0</v>
      </c>
      <c r="N636" s="8">
        <v>260374.93317972348</v>
      </c>
      <c r="O636" s="1">
        <v>0</v>
      </c>
      <c r="P636" s="1">
        <v>0</v>
      </c>
      <c r="Q636" s="1">
        <v>0</v>
      </c>
      <c r="R636" s="1">
        <v>0</v>
      </c>
      <c r="S636" s="29">
        <v>0</v>
      </c>
      <c r="T636" s="8">
        <f t="shared" si="45"/>
        <v>0</v>
      </c>
      <c r="U636" s="1">
        <v>0</v>
      </c>
      <c r="V636" s="1">
        <v>0</v>
      </c>
      <c r="W636" s="1">
        <v>0</v>
      </c>
      <c r="X636" s="1">
        <v>0</v>
      </c>
      <c r="Y636" s="1">
        <v>0</v>
      </c>
      <c r="Z636" s="1">
        <v>0</v>
      </c>
      <c r="AA636" s="1">
        <v>0.3600001335144043</v>
      </c>
      <c r="AB636" s="1">
        <v>0.3600001335144043</v>
      </c>
      <c r="AC636" s="1">
        <f t="shared" si="46"/>
        <v>-2724877377.3600001</v>
      </c>
      <c r="AD636" s="1">
        <f t="shared" si="47"/>
        <v>-2724877377.3600001</v>
      </c>
      <c r="AE636" s="1">
        <f t="shared" si="48"/>
        <v>-2724877377.3600001</v>
      </c>
      <c r="AF636" s="1">
        <f t="shared" si="49"/>
        <v>-2724877377.3600001</v>
      </c>
    </row>
    <row r="637" spans="1:32" x14ac:dyDescent="0.2">
      <c r="A637" t="s">
        <v>139</v>
      </c>
      <c r="B637" t="s">
        <v>73</v>
      </c>
      <c r="C637" t="s">
        <v>124</v>
      </c>
      <c r="D637" t="s">
        <v>1</v>
      </c>
      <c r="E637" t="s">
        <v>5</v>
      </c>
      <c r="F637">
        <v>202206</v>
      </c>
      <c r="G637" s="1">
        <v>2066208963</v>
      </c>
      <c r="H637" s="1">
        <v>2129227982.4399998</v>
      </c>
      <c r="I637" s="1">
        <v>2066208963</v>
      </c>
      <c r="J637" s="1">
        <v>2129227982.4399998</v>
      </c>
      <c r="K637" s="8">
        <v>34</v>
      </c>
      <c r="L637" s="8">
        <v>35</v>
      </c>
      <c r="M637" s="8">
        <v>0</v>
      </c>
      <c r="N637" s="8">
        <v>267499.32258064527</v>
      </c>
      <c r="O637" s="1">
        <v>0</v>
      </c>
      <c r="P637" s="1">
        <v>0</v>
      </c>
      <c r="Q637" s="1">
        <v>0</v>
      </c>
      <c r="R637" s="1">
        <v>0</v>
      </c>
      <c r="S637" s="29">
        <v>0</v>
      </c>
      <c r="T637" s="8">
        <f t="shared" si="45"/>
        <v>0</v>
      </c>
      <c r="U637" s="1">
        <v>0</v>
      </c>
      <c r="V637" s="1">
        <v>0</v>
      </c>
      <c r="W637" s="1">
        <v>0</v>
      </c>
      <c r="X637" s="1">
        <v>0</v>
      </c>
      <c r="Y637" s="1">
        <v>0</v>
      </c>
      <c r="Z637" s="1">
        <v>0</v>
      </c>
      <c r="AA637" s="1">
        <v>63019019.439999819</v>
      </c>
      <c r="AB637" s="1">
        <v>63019019.439999819</v>
      </c>
      <c r="AC637" s="1">
        <f t="shared" si="46"/>
        <v>-2129227982.4399998</v>
      </c>
      <c r="AD637" s="1">
        <f t="shared" si="47"/>
        <v>-2129227982.4399998</v>
      </c>
      <c r="AE637" s="1">
        <f t="shared" si="48"/>
        <v>-2129227982.4399998</v>
      </c>
      <c r="AF637" s="1">
        <f t="shared" si="49"/>
        <v>-2129227982.4399998</v>
      </c>
    </row>
    <row r="638" spans="1:32" x14ac:dyDescent="0.2">
      <c r="A638" t="s">
        <v>139</v>
      </c>
      <c r="B638" t="s">
        <v>73</v>
      </c>
      <c r="C638" t="s">
        <v>124</v>
      </c>
      <c r="D638" t="s">
        <v>1</v>
      </c>
      <c r="E638" t="s">
        <v>5</v>
      </c>
      <c r="F638">
        <v>202209</v>
      </c>
      <c r="G638" s="1">
        <v>1204944175</v>
      </c>
      <c r="H638" s="1">
        <v>1204944175.3100002</v>
      </c>
      <c r="I638" s="1">
        <v>1204944175</v>
      </c>
      <c r="J638" s="1">
        <v>1204944175.3100002</v>
      </c>
      <c r="K638" s="8">
        <v>25</v>
      </c>
      <c r="L638" s="8">
        <v>25</v>
      </c>
      <c r="M638" s="8">
        <v>0</v>
      </c>
      <c r="N638" s="8">
        <v>275541.48566308251</v>
      </c>
      <c r="O638" s="1">
        <v>0</v>
      </c>
      <c r="P638" s="1">
        <v>0</v>
      </c>
      <c r="Q638" s="1">
        <v>0</v>
      </c>
      <c r="R638" s="1">
        <v>0</v>
      </c>
      <c r="S638" s="29">
        <v>0</v>
      </c>
      <c r="T638" s="8">
        <f t="shared" si="45"/>
        <v>0</v>
      </c>
      <c r="U638" s="1">
        <v>0</v>
      </c>
      <c r="V638" s="1">
        <v>0</v>
      </c>
      <c r="W638" s="1">
        <v>0</v>
      </c>
      <c r="X638" s="1">
        <v>0</v>
      </c>
      <c r="Y638" s="1">
        <v>0</v>
      </c>
      <c r="Z638" s="1">
        <v>0</v>
      </c>
      <c r="AA638" s="1">
        <v>0.31000018119812012</v>
      </c>
      <c r="AB638" s="1">
        <v>0.31000018119812012</v>
      </c>
      <c r="AC638" s="1">
        <f t="shared" si="46"/>
        <v>-1204944175.3100002</v>
      </c>
      <c r="AD638" s="1">
        <f t="shared" si="47"/>
        <v>-1204944175.3100002</v>
      </c>
      <c r="AE638" s="1">
        <f t="shared" si="48"/>
        <v>-1204944175.3100002</v>
      </c>
      <c r="AF638" s="1">
        <f t="shared" si="49"/>
        <v>-1204944175.3100002</v>
      </c>
    </row>
    <row r="639" spans="1:32" x14ac:dyDescent="0.2">
      <c r="A639" t="s">
        <v>139</v>
      </c>
      <c r="B639" t="s">
        <v>73</v>
      </c>
      <c r="C639" t="s">
        <v>124</v>
      </c>
      <c r="D639" t="s">
        <v>1</v>
      </c>
      <c r="E639" t="s">
        <v>5</v>
      </c>
      <c r="F639">
        <v>202212</v>
      </c>
      <c r="G639" s="1">
        <v>2589581520</v>
      </c>
      <c r="H639" s="1">
        <v>2589581520.0199995</v>
      </c>
      <c r="I639" s="1">
        <v>2589581520</v>
      </c>
      <c r="J639" s="1">
        <v>2589581520.0199995</v>
      </c>
      <c r="K639" s="8">
        <v>32</v>
      </c>
      <c r="L639" s="8">
        <v>32</v>
      </c>
      <c r="M639" s="8">
        <v>0</v>
      </c>
      <c r="N639" s="8">
        <v>286430.50645161298</v>
      </c>
      <c r="O639" s="1">
        <v>0</v>
      </c>
      <c r="P639" s="1">
        <v>0</v>
      </c>
      <c r="Q639" s="1">
        <v>0</v>
      </c>
      <c r="R639" s="1">
        <v>0</v>
      </c>
      <c r="S639" s="29">
        <v>0</v>
      </c>
      <c r="T639" s="8">
        <f t="shared" si="45"/>
        <v>0</v>
      </c>
      <c r="U639" s="1">
        <v>0</v>
      </c>
      <c r="V639" s="1">
        <v>0</v>
      </c>
      <c r="W639" s="1">
        <v>0</v>
      </c>
      <c r="X639" s="1">
        <v>0</v>
      </c>
      <c r="Y639" s="1">
        <v>0</v>
      </c>
      <c r="Z639" s="1">
        <v>0</v>
      </c>
      <c r="AA639" s="1">
        <v>1.9999504089355469E-2</v>
      </c>
      <c r="AB639" s="1">
        <v>1.9999504089355469E-2</v>
      </c>
      <c r="AC639" s="1">
        <f t="shared" si="46"/>
        <v>-2589581520.0199995</v>
      </c>
      <c r="AD639" s="1">
        <f t="shared" si="47"/>
        <v>-2589581520.0199995</v>
      </c>
      <c r="AE639" s="1">
        <f t="shared" si="48"/>
        <v>-2589581520.0199995</v>
      </c>
      <c r="AF639" s="1">
        <f t="shared" si="49"/>
        <v>-2589581520.0199995</v>
      </c>
    </row>
    <row r="640" spans="1:32" x14ac:dyDescent="0.2">
      <c r="A640" t="s">
        <v>139</v>
      </c>
      <c r="B640" t="s">
        <v>73</v>
      </c>
      <c r="C640" t="s">
        <v>124</v>
      </c>
      <c r="D640" t="s">
        <v>1</v>
      </c>
      <c r="E640" t="s">
        <v>5</v>
      </c>
      <c r="F640">
        <v>202303</v>
      </c>
      <c r="G640" s="1">
        <v>2487276766</v>
      </c>
      <c r="H640" s="1">
        <v>2487276766</v>
      </c>
      <c r="I640" s="1">
        <v>2487276766</v>
      </c>
      <c r="J640" s="1">
        <v>2487276766</v>
      </c>
      <c r="K640" s="8">
        <v>26</v>
      </c>
      <c r="L640" s="8">
        <v>26</v>
      </c>
      <c r="M640" s="8">
        <v>0</v>
      </c>
      <c r="N640" s="8">
        <v>283341.4589093703</v>
      </c>
      <c r="O640" s="1">
        <v>0</v>
      </c>
      <c r="P640" s="1">
        <v>0</v>
      </c>
      <c r="Q640" s="1">
        <v>0</v>
      </c>
      <c r="R640" s="1">
        <v>0</v>
      </c>
      <c r="S640" s="29">
        <v>0</v>
      </c>
      <c r="T640" s="8">
        <f t="shared" si="45"/>
        <v>0</v>
      </c>
      <c r="U640" s="1">
        <v>0</v>
      </c>
      <c r="V640" s="1">
        <v>0</v>
      </c>
      <c r="W640" s="1">
        <v>0</v>
      </c>
      <c r="X640" s="1">
        <v>0</v>
      </c>
      <c r="Y640" s="1">
        <v>0</v>
      </c>
      <c r="Z640" s="1">
        <v>0</v>
      </c>
      <c r="AA640" s="1">
        <v>0</v>
      </c>
      <c r="AB640" s="1">
        <v>0</v>
      </c>
      <c r="AC640" s="1">
        <f t="shared" si="46"/>
        <v>-2487276766</v>
      </c>
      <c r="AD640" s="1">
        <f t="shared" si="47"/>
        <v>-2487276766</v>
      </c>
      <c r="AE640" s="1">
        <f t="shared" si="48"/>
        <v>-2487276766</v>
      </c>
      <c r="AF640" s="1">
        <f t="shared" si="49"/>
        <v>-2487276766</v>
      </c>
    </row>
    <row r="641" spans="1:32" x14ac:dyDescent="0.2">
      <c r="A641" t="s">
        <v>139</v>
      </c>
      <c r="B641" t="s">
        <v>73</v>
      </c>
      <c r="C641" t="s">
        <v>124</v>
      </c>
      <c r="D641" t="s">
        <v>1</v>
      </c>
      <c r="E641" t="s">
        <v>5</v>
      </c>
      <c r="F641">
        <v>202306</v>
      </c>
      <c r="G641" s="1">
        <v>2336044345</v>
      </c>
      <c r="H641" s="1">
        <v>2336044345.8100004</v>
      </c>
      <c r="I641" s="1">
        <v>2336044345</v>
      </c>
      <c r="J641" s="1">
        <v>2336044345.8100004</v>
      </c>
      <c r="K641" s="8">
        <v>33</v>
      </c>
      <c r="L641" s="8">
        <v>33</v>
      </c>
      <c r="M641" s="8">
        <v>0</v>
      </c>
      <c r="N641" s="8">
        <v>284215.04874551977</v>
      </c>
      <c r="O641" s="1">
        <v>0</v>
      </c>
      <c r="P641" s="1">
        <v>0</v>
      </c>
      <c r="Q641" s="1">
        <v>0</v>
      </c>
      <c r="R641" s="1">
        <v>0</v>
      </c>
      <c r="S641" s="29">
        <v>0</v>
      </c>
      <c r="T641" s="8">
        <f t="shared" si="45"/>
        <v>0</v>
      </c>
      <c r="U641" s="1">
        <v>0</v>
      </c>
      <c r="V641" s="1">
        <v>0</v>
      </c>
      <c r="W641" s="1">
        <v>0</v>
      </c>
      <c r="X641" s="1">
        <v>0</v>
      </c>
      <c r="Y641" s="1">
        <v>0</v>
      </c>
      <c r="Z641" s="1">
        <v>0</v>
      </c>
      <c r="AA641" s="1">
        <v>0.81000041961669922</v>
      </c>
      <c r="AB641" s="1">
        <v>0.81000041961669922</v>
      </c>
      <c r="AC641" s="1">
        <f t="shared" si="46"/>
        <v>-2336044345.8100004</v>
      </c>
      <c r="AD641" s="1">
        <f t="shared" si="47"/>
        <v>-2336044345.8100004</v>
      </c>
      <c r="AE641" s="1">
        <f t="shared" si="48"/>
        <v>-2336044345.8100004</v>
      </c>
      <c r="AF641" s="1">
        <f t="shared" si="49"/>
        <v>-2336044345.8100004</v>
      </c>
    </row>
    <row r="642" spans="1:32" x14ac:dyDescent="0.2">
      <c r="A642" t="s">
        <v>139</v>
      </c>
      <c r="B642" t="s">
        <v>73</v>
      </c>
      <c r="C642" t="s">
        <v>124</v>
      </c>
      <c r="D642" t="s">
        <v>1</v>
      </c>
      <c r="E642" t="s">
        <v>5</v>
      </c>
      <c r="F642">
        <v>202309</v>
      </c>
      <c r="G642" s="1">
        <v>2700833659</v>
      </c>
      <c r="H642" s="1">
        <v>2700833659.6899996</v>
      </c>
      <c r="I642" s="1">
        <v>2700833659</v>
      </c>
      <c r="J642" s="1">
        <v>2706442516.6899996</v>
      </c>
      <c r="K642" s="8">
        <v>23</v>
      </c>
      <c r="L642" s="8">
        <v>23</v>
      </c>
      <c r="M642" s="8">
        <v>0</v>
      </c>
      <c r="N642" s="8">
        <v>288476.79498207889</v>
      </c>
      <c r="O642" s="1">
        <v>0</v>
      </c>
      <c r="P642" s="1">
        <v>0</v>
      </c>
      <c r="Q642" s="1">
        <v>0</v>
      </c>
      <c r="R642" s="1">
        <v>0</v>
      </c>
      <c r="S642" s="29">
        <v>0</v>
      </c>
      <c r="T642" s="8">
        <f t="shared" ref="T642:T705" si="50">$S642 * $N642</f>
        <v>0</v>
      </c>
      <c r="U642" s="1">
        <v>0</v>
      </c>
      <c r="V642" s="1">
        <v>0</v>
      </c>
      <c r="W642" s="1">
        <v>0</v>
      </c>
      <c r="X642" s="1">
        <v>0</v>
      </c>
      <c r="Y642" s="1">
        <v>0</v>
      </c>
      <c r="Z642" s="1">
        <v>0</v>
      </c>
      <c r="AA642" s="1">
        <v>0.68999958038330078</v>
      </c>
      <c r="AB642" s="1">
        <v>5608857.6899995804</v>
      </c>
      <c r="AC642" s="1">
        <f t="shared" ref="AC642:AC705" si="51">$W642 - $H642</f>
        <v>-2700833659.6899996</v>
      </c>
      <c r="AD642" s="1">
        <f t="shared" ref="AD642:AD705" si="52">$X642 - $H642</f>
        <v>-2700833659.6899996</v>
      </c>
      <c r="AE642" s="1">
        <f t="shared" ref="AE642:AE705" si="53">$Y642 - $J642</f>
        <v>-2706442516.6899996</v>
      </c>
      <c r="AF642" s="1">
        <f t="shared" ref="AF642:AF705" si="54">$Z642 - $J642</f>
        <v>-2706442516.6899996</v>
      </c>
    </row>
    <row r="643" spans="1:32" x14ac:dyDescent="0.2">
      <c r="A643" t="s">
        <v>139</v>
      </c>
      <c r="B643" t="s">
        <v>73</v>
      </c>
      <c r="C643" t="s">
        <v>124</v>
      </c>
      <c r="D643" t="s">
        <v>1</v>
      </c>
      <c r="E643" t="s">
        <v>5</v>
      </c>
      <c r="F643">
        <v>202312</v>
      </c>
      <c r="G643" s="1">
        <v>3101463786</v>
      </c>
      <c r="H643" s="1">
        <v>3396826995.2199998</v>
      </c>
      <c r="I643" s="1">
        <v>2658703854</v>
      </c>
      <c r="J643" s="1">
        <v>2954067063.2199998</v>
      </c>
      <c r="K643" s="8">
        <v>32</v>
      </c>
      <c r="L643" s="8">
        <v>32</v>
      </c>
      <c r="M643" s="8">
        <v>0</v>
      </c>
      <c r="N643" s="8">
        <v>302850.37204301072</v>
      </c>
      <c r="O643" s="1">
        <v>0</v>
      </c>
      <c r="P643" s="1">
        <v>0</v>
      </c>
      <c r="Q643" s="1">
        <v>0</v>
      </c>
      <c r="R643" s="1">
        <v>0</v>
      </c>
      <c r="S643" s="29">
        <v>0</v>
      </c>
      <c r="T643" s="8">
        <f t="shared" si="50"/>
        <v>0</v>
      </c>
      <c r="U643" s="1">
        <v>0</v>
      </c>
      <c r="V643" s="1">
        <v>0</v>
      </c>
      <c r="W643" s="1">
        <v>0</v>
      </c>
      <c r="X643" s="1">
        <v>0</v>
      </c>
      <c r="Y643" s="1">
        <v>0</v>
      </c>
      <c r="Z643" s="1">
        <v>0</v>
      </c>
      <c r="AA643" s="1">
        <v>295363209.21999979</v>
      </c>
      <c r="AB643" s="1">
        <v>295363209.21999979</v>
      </c>
      <c r="AC643" s="1">
        <f t="shared" si="51"/>
        <v>-3396826995.2199998</v>
      </c>
      <c r="AD643" s="1">
        <f t="shared" si="52"/>
        <v>-3396826995.2199998</v>
      </c>
      <c r="AE643" s="1">
        <f t="shared" si="53"/>
        <v>-2954067063.2199998</v>
      </c>
      <c r="AF643" s="1">
        <f t="shared" si="54"/>
        <v>-2954067063.2199998</v>
      </c>
    </row>
    <row r="644" spans="1:32" x14ac:dyDescent="0.2">
      <c r="A644" t="s">
        <v>139</v>
      </c>
      <c r="B644" t="s">
        <v>73</v>
      </c>
      <c r="C644" t="s">
        <v>124</v>
      </c>
      <c r="D644" t="s">
        <v>1</v>
      </c>
      <c r="E644" t="s">
        <v>5</v>
      </c>
      <c r="F644">
        <v>202403</v>
      </c>
      <c r="G644" s="1">
        <v>1097477494</v>
      </c>
      <c r="H644" s="1">
        <v>1097477494.7</v>
      </c>
      <c r="I644" s="1">
        <v>1097477494</v>
      </c>
      <c r="J644" s="1">
        <v>1097477494.7</v>
      </c>
      <c r="K644" s="8">
        <v>9</v>
      </c>
      <c r="L644" s="8">
        <v>9</v>
      </c>
      <c r="M644" s="8">
        <v>0</v>
      </c>
      <c r="N644" s="8">
        <v>309688.06080830557</v>
      </c>
      <c r="O644" s="1">
        <v>0</v>
      </c>
      <c r="P644" s="1">
        <v>0</v>
      </c>
      <c r="Q644" s="1">
        <v>0</v>
      </c>
      <c r="R644" s="1">
        <v>0</v>
      </c>
      <c r="S644" s="29">
        <v>0</v>
      </c>
      <c r="T644" s="8">
        <f t="shared" si="50"/>
        <v>0</v>
      </c>
      <c r="U644" s="1">
        <v>0</v>
      </c>
      <c r="V644" s="1">
        <v>0</v>
      </c>
      <c r="W644" s="1">
        <v>0</v>
      </c>
      <c r="X644" s="1">
        <v>0</v>
      </c>
      <c r="Y644" s="1">
        <v>0</v>
      </c>
      <c r="Z644" s="1">
        <v>0</v>
      </c>
      <c r="AA644" s="1">
        <v>0.70000004768371582</v>
      </c>
      <c r="AB644" s="1">
        <v>0.70000004768371582</v>
      </c>
      <c r="AC644" s="1">
        <f t="shared" si="51"/>
        <v>-1097477494.7</v>
      </c>
      <c r="AD644" s="1">
        <f t="shared" si="52"/>
        <v>-1097477494.7</v>
      </c>
      <c r="AE644" s="1">
        <f t="shared" si="53"/>
        <v>-1097477494.7</v>
      </c>
      <c r="AF644" s="1">
        <f t="shared" si="54"/>
        <v>-1097477494.7</v>
      </c>
    </row>
    <row r="645" spans="1:32" x14ac:dyDescent="0.2">
      <c r="A645" t="s">
        <v>139</v>
      </c>
      <c r="B645" t="s">
        <v>73</v>
      </c>
      <c r="C645" t="s">
        <v>124</v>
      </c>
      <c r="D645" t="s">
        <v>1</v>
      </c>
      <c r="E645" t="s">
        <v>8</v>
      </c>
      <c r="F645">
        <v>202404</v>
      </c>
      <c r="G645" s="1">
        <v>153600000</v>
      </c>
      <c r="H645" s="1">
        <v>439506916.75</v>
      </c>
      <c r="I645" s="1">
        <v>153600000</v>
      </c>
      <c r="J645" s="1">
        <v>439506916.75</v>
      </c>
      <c r="K645" s="8">
        <v>1</v>
      </c>
      <c r="L645" s="8">
        <v>2</v>
      </c>
      <c r="M645" s="8">
        <v>0</v>
      </c>
      <c r="N645" s="8">
        <v>311399.26666666678</v>
      </c>
      <c r="O645" s="1">
        <v>0</v>
      </c>
      <c r="P645" s="1">
        <v>0</v>
      </c>
      <c r="Q645" s="1">
        <v>0</v>
      </c>
      <c r="R645" s="1">
        <v>0</v>
      </c>
      <c r="S645" s="29">
        <v>0</v>
      </c>
      <c r="T645" s="8">
        <f t="shared" si="50"/>
        <v>0</v>
      </c>
      <c r="U645" s="1">
        <v>0</v>
      </c>
      <c r="V645" s="1">
        <v>0</v>
      </c>
      <c r="W645" s="1">
        <v>0</v>
      </c>
      <c r="X645" s="1">
        <v>0</v>
      </c>
      <c r="Y645" s="1">
        <v>0</v>
      </c>
      <c r="Z645" s="1">
        <v>0</v>
      </c>
      <c r="AA645" s="1">
        <v>285906916.75</v>
      </c>
      <c r="AB645" s="1">
        <v>285906916.75</v>
      </c>
      <c r="AC645" s="1">
        <f t="shared" si="51"/>
        <v>-439506916.75</v>
      </c>
      <c r="AD645" s="1">
        <f t="shared" si="52"/>
        <v>-439506916.75</v>
      </c>
      <c r="AE645" s="1">
        <f t="shared" si="53"/>
        <v>-439506916.75</v>
      </c>
      <c r="AF645" s="1">
        <f t="shared" si="54"/>
        <v>-439506916.75</v>
      </c>
    </row>
    <row r="646" spans="1:32" x14ac:dyDescent="0.2">
      <c r="A646" t="s">
        <v>139</v>
      </c>
      <c r="B646" t="s">
        <v>73</v>
      </c>
      <c r="C646" t="s">
        <v>124</v>
      </c>
      <c r="D646" t="s">
        <v>1</v>
      </c>
      <c r="E646" t="s">
        <v>8</v>
      </c>
      <c r="F646">
        <v>202405</v>
      </c>
      <c r="G646" s="1">
        <v>0</v>
      </c>
      <c r="H646" s="1">
        <v>579572721.52999997</v>
      </c>
      <c r="I646" s="1">
        <v>0</v>
      </c>
      <c r="J646" s="1">
        <v>579572721.52999997</v>
      </c>
      <c r="K646" s="8">
        <v>0</v>
      </c>
      <c r="L646" s="8">
        <v>1</v>
      </c>
      <c r="M646" s="8">
        <v>0</v>
      </c>
      <c r="N646" s="8">
        <v>311743.06451612903</v>
      </c>
      <c r="O646" s="1">
        <v>0</v>
      </c>
      <c r="P646" s="1">
        <v>0</v>
      </c>
      <c r="Q646" s="1">
        <v>0</v>
      </c>
      <c r="R646" s="1">
        <v>0</v>
      </c>
      <c r="S646" s="29">
        <v>0</v>
      </c>
      <c r="T646" s="8">
        <f t="shared" si="50"/>
        <v>0</v>
      </c>
      <c r="U646" s="1">
        <v>0</v>
      </c>
      <c r="V646" s="1">
        <v>0</v>
      </c>
      <c r="W646" s="1">
        <v>0</v>
      </c>
      <c r="X646" s="1">
        <v>0</v>
      </c>
      <c r="Y646" s="1">
        <v>0</v>
      </c>
      <c r="Z646" s="1">
        <v>0</v>
      </c>
      <c r="AA646" s="1">
        <v>579572721.52999997</v>
      </c>
      <c r="AB646" s="1">
        <v>579572721.52999997</v>
      </c>
      <c r="AC646" s="1">
        <f t="shared" si="51"/>
        <v>-579572721.52999997</v>
      </c>
      <c r="AD646" s="1">
        <f t="shared" si="52"/>
        <v>-579572721.52999997</v>
      </c>
      <c r="AE646" s="1">
        <f t="shared" si="53"/>
        <v>-579572721.52999997</v>
      </c>
      <c r="AF646" s="1">
        <f t="shared" si="54"/>
        <v>-579572721.52999997</v>
      </c>
    </row>
    <row r="647" spans="1:32" x14ac:dyDescent="0.2">
      <c r="A647" t="s">
        <v>140</v>
      </c>
      <c r="B647" t="s">
        <v>73</v>
      </c>
      <c r="C647" t="s">
        <v>124</v>
      </c>
      <c r="D647" t="s">
        <v>0</v>
      </c>
      <c r="E647" t="s">
        <v>5</v>
      </c>
      <c r="F647">
        <v>201403</v>
      </c>
      <c r="G647" s="1">
        <v>6650380307</v>
      </c>
      <c r="H647" s="1">
        <v>5810279770</v>
      </c>
      <c r="I647" s="1">
        <v>6650380307</v>
      </c>
      <c r="J647" s="1">
        <v>5810279770</v>
      </c>
      <c r="K647" s="8">
        <v>165</v>
      </c>
      <c r="L647" s="8">
        <v>161</v>
      </c>
      <c r="M647" s="8">
        <v>0</v>
      </c>
      <c r="N647" s="8">
        <v>229470.70929339479</v>
      </c>
      <c r="O647" s="1">
        <v>0</v>
      </c>
      <c r="P647" s="1">
        <v>0</v>
      </c>
      <c r="Q647" s="1">
        <v>0</v>
      </c>
      <c r="R647" s="1">
        <v>0</v>
      </c>
      <c r="S647" s="29">
        <v>0</v>
      </c>
      <c r="T647" s="8">
        <f t="shared" si="50"/>
        <v>0</v>
      </c>
      <c r="U647" s="1">
        <v>0</v>
      </c>
      <c r="V647" s="1">
        <v>0</v>
      </c>
      <c r="W647" s="1">
        <v>0</v>
      </c>
      <c r="X647" s="1">
        <v>0</v>
      </c>
      <c r="Y647" s="1">
        <v>0</v>
      </c>
      <c r="Z647" s="1">
        <v>0</v>
      </c>
      <c r="AA647" s="1">
        <v>-840100537</v>
      </c>
      <c r="AB647" s="1">
        <v>-840100537</v>
      </c>
      <c r="AC647" s="1">
        <f t="shared" si="51"/>
        <v>-5810279770</v>
      </c>
      <c r="AD647" s="1">
        <f t="shared" si="52"/>
        <v>-5810279770</v>
      </c>
      <c r="AE647" s="1">
        <f t="shared" si="53"/>
        <v>-5810279770</v>
      </c>
      <c r="AF647" s="1">
        <f t="shared" si="54"/>
        <v>-5810279770</v>
      </c>
    </row>
    <row r="648" spans="1:32" x14ac:dyDescent="0.2">
      <c r="A648" t="s">
        <v>140</v>
      </c>
      <c r="B648" t="s">
        <v>73</v>
      </c>
      <c r="C648" t="s">
        <v>124</v>
      </c>
      <c r="D648" t="s">
        <v>0</v>
      </c>
      <c r="E648" t="s">
        <v>5</v>
      </c>
      <c r="F648">
        <v>201406</v>
      </c>
      <c r="G648" s="1">
        <v>3007993367</v>
      </c>
      <c r="H648" s="1">
        <v>3007993366.9999995</v>
      </c>
      <c r="I648" s="1">
        <v>3007993367</v>
      </c>
      <c r="J648" s="1">
        <v>3007993366.9999995</v>
      </c>
      <c r="K648" s="8">
        <v>80</v>
      </c>
      <c r="L648" s="8">
        <v>80</v>
      </c>
      <c r="M648" s="8">
        <v>0</v>
      </c>
      <c r="N648" s="8">
        <v>229508.09175627239</v>
      </c>
      <c r="O648" s="1">
        <v>0</v>
      </c>
      <c r="P648" s="1">
        <v>0</v>
      </c>
      <c r="Q648" s="1">
        <v>0</v>
      </c>
      <c r="R648" s="1">
        <v>0</v>
      </c>
      <c r="S648" s="29">
        <v>0</v>
      </c>
      <c r="T648" s="8">
        <f t="shared" si="50"/>
        <v>0</v>
      </c>
      <c r="U648" s="1">
        <v>0</v>
      </c>
      <c r="V648" s="1">
        <v>0</v>
      </c>
      <c r="W648" s="1">
        <v>0</v>
      </c>
      <c r="X648" s="1">
        <v>0</v>
      </c>
      <c r="Y648" s="1">
        <v>0</v>
      </c>
      <c r="Z648" s="1">
        <v>0</v>
      </c>
      <c r="AA648" s="1">
        <v>-4.76837158203125E-7</v>
      </c>
      <c r="AB648" s="1">
        <v>-4.76837158203125E-7</v>
      </c>
      <c r="AC648" s="1">
        <f t="shared" si="51"/>
        <v>-3007993366.9999995</v>
      </c>
      <c r="AD648" s="1">
        <f t="shared" si="52"/>
        <v>-3007993366.9999995</v>
      </c>
      <c r="AE648" s="1">
        <f t="shared" si="53"/>
        <v>-3007993366.9999995</v>
      </c>
      <c r="AF648" s="1">
        <f t="shared" si="54"/>
        <v>-3007993366.9999995</v>
      </c>
    </row>
    <row r="649" spans="1:32" x14ac:dyDescent="0.2">
      <c r="A649" t="s">
        <v>140</v>
      </c>
      <c r="B649" t="s">
        <v>73</v>
      </c>
      <c r="C649" t="s">
        <v>124</v>
      </c>
      <c r="D649" t="s">
        <v>0</v>
      </c>
      <c r="E649" t="s">
        <v>5</v>
      </c>
      <c r="F649">
        <v>201409</v>
      </c>
      <c r="G649" s="1">
        <v>2151116980</v>
      </c>
      <c r="H649" s="1">
        <v>2151116980</v>
      </c>
      <c r="I649" s="1">
        <v>2151116980</v>
      </c>
      <c r="J649" s="1">
        <v>2151116980</v>
      </c>
      <c r="K649" s="8">
        <v>67</v>
      </c>
      <c r="L649" s="8">
        <v>67</v>
      </c>
      <c r="M649" s="8">
        <v>0</v>
      </c>
      <c r="N649" s="8">
        <v>229919.12258064517</v>
      </c>
      <c r="O649" s="1">
        <v>0</v>
      </c>
      <c r="P649" s="1">
        <v>0</v>
      </c>
      <c r="Q649" s="1">
        <v>0</v>
      </c>
      <c r="R649" s="1">
        <v>0</v>
      </c>
      <c r="S649" s="29">
        <v>0</v>
      </c>
      <c r="T649" s="8">
        <f t="shared" si="50"/>
        <v>0</v>
      </c>
      <c r="U649" s="1">
        <v>0</v>
      </c>
      <c r="V649" s="1">
        <v>0</v>
      </c>
      <c r="W649" s="1">
        <v>0</v>
      </c>
      <c r="X649" s="1">
        <v>0</v>
      </c>
      <c r="Y649" s="1">
        <v>0</v>
      </c>
      <c r="Z649" s="1">
        <v>0</v>
      </c>
      <c r="AA649" s="1">
        <v>0</v>
      </c>
      <c r="AB649" s="1">
        <v>0</v>
      </c>
      <c r="AC649" s="1">
        <f t="shared" si="51"/>
        <v>-2151116980</v>
      </c>
      <c r="AD649" s="1">
        <f t="shared" si="52"/>
        <v>-2151116980</v>
      </c>
      <c r="AE649" s="1">
        <f t="shared" si="53"/>
        <v>-2151116980</v>
      </c>
      <c r="AF649" s="1">
        <f t="shared" si="54"/>
        <v>-2151116980</v>
      </c>
    </row>
    <row r="650" spans="1:32" x14ac:dyDescent="0.2">
      <c r="A650" t="s">
        <v>140</v>
      </c>
      <c r="B650" t="s">
        <v>73</v>
      </c>
      <c r="C650" t="s">
        <v>124</v>
      </c>
      <c r="D650" t="s">
        <v>0</v>
      </c>
      <c r="E650" t="s">
        <v>5</v>
      </c>
      <c r="F650">
        <v>201412</v>
      </c>
      <c r="G650" s="1">
        <v>3367663191</v>
      </c>
      <c r="H650" s="1">
        <v>3367663190.999999</v>
      </c>
      <c r="I650" s="1">
        <v>3367663191</v>
      </c>
      <c r="J650" s="1">
        <v>3367663190.999999</v>
      </c>
      <c r="K650" s="8">
        <v>65</v>
      </c>
      <c r="L650" s="8">
        <v>65</v>
      </c>
      <c r="M650" s="8">
        <v>0</v>
      </c>
      <c r="N650" s="8">
        <v>232807.12688172041</v>
      </c>
      <c r="O650" s="1">
        <v>0</v>
      </c>
      <c r="P650" s="1">
        <v>0</v>
      </c>
      <c r="Q650" s="1">
        <v>0</v>
      </c>
      <c r="R650" s="1">
        <v>0</v>
      </c>
      <c r="S650" s="29">
        <v>0</v>
      </c>
      <c r="T650" s="8">
        <f t="shared" si="50"/>
        <v>0</v>
      </c>
      <c r="U650" s="1">
        <v>0</v>
      </c>
      <c r="V650" s="1">
        <v>0</v>
      </c>
      <c r="W650" s="1">
        <v>0</v>
      </c>
      <c r="X650" s="1">
        <v>0</v>
      </c>
      <c r="Y650" s="1">
        <v>0</v>
      </c>
      <c r="Z650" s="1">
        <v>0</v>
      </c>
      <c r="AA650" s="1">
        <v>-9.5367431640625E-7</v>
      </c>
      <c r="AB650" s="1">
        <v>-9.5367431640625E-7</v>
      </c>
      <c r="AC650" s="1">
        <f t="shared" si="51"/>
        <v>-3367663190.999999</v>
      </c>
      <c r="AD650" s="1">
        <f t="shared" si="52"/>
        <v>-3367663190.999999</v>
      </c>
      <c r="AE650" s="1">
        <f t="shared" si="53"/>
        <v>-3367663190.999999</v>
      </c>
      <c r="AF650" s="1">
        <f t="shared" si="54"/>
        <v>-3367663190.999999</v>
      </c>
    </row>
    <row r="651" spans="1:32" x14ac:dyDescent="0.2">
      <c r="A651" t="s">
        <v>140</v>
      </c>
      <c r="B651" t="s">
        <v>73</v>
      </c>
      <c r="C651" t="s">
        <v>124</v>
      </c>
      <c r="D651" t="s">
        <v>0</v>
      </c>
      <c r="E651" t="s">
        <v>5</v>
      </c>
      <c r="F651">
        <v>201503</v>
      </c>
      <c r="G651" s="1">
        <v>2515879645</v>
      </c>
      <c r="H651" s="1">
        <v>2515879645.0000005</v>
      </c>
      <c r="I651" s="1">
        <v>2515879645</v>
      </c>
      <c r="J651" s="1">
        <v>2515879645.0000005</v>
      </c>
      <c r="K651" s="8">
        <v>60</v>
      </c>
      <c r="L651" s="8">
        <v>60</v>
      </c>
      <c r="M651" s="8">
        <v>0</v>
      </c>
      <c r="N651" s="8">
        <v>231178.62519201229</v>
      </c>
      <c r="O651" s="1">
        <v>0</v>
      </c>
      <c r="P651" s="1">
        <v>0</v>
      </c>
      <c r="Q651" s="1">
        <v>0</v>
      </c>
      <c r="R651" s="1">
        <v>0</v>
      </c>
      <c r="S651" s="29">
        <v>0</v>
      </c>
      <c r="T651" s="8">
        <f t="shared" si="50"/>
        <v>0</v>
      </c>
      <c r="U651" s="1">
        <v>0</v>
      </c>
      <c r="V651" s="1">
        <v>0</v>
      </c>
      <c r="W651" s="1">
        <v>0</v>
      </c>
      <c r="X651" s="1">
        <v>0</v>
      </c>
      <c r="Y651" s="1">
        <v>0</v>
      </c>
      <c r="Z651" s="1">
        <v>0</v>
      </c>
      <c r="AA651" s="1">
        <v>4.76837158203125E-7</v>
      </c>
      <c r="AB651" s="1">
        <v>4.76837158203125E-7</v>
      </c>
      <c r="AC651" s="1">
        <f t="shared" si="51"/>
        <v>-2515879645.0000005</v>
      </c>
      <c r="AD651" s="1">
        <f t="shared" si="52"/>
        <v>-2515879645.0000005</v>
      </c>
      <c r="AE651" s="1">
        <f t="shared" si="53"/>
        <v>-2515879645.0000005</v>
      </c>
      <c r="AF651" s="1">
        <f t="shared" si="54"/>
        <v>-2515879645.0000005</v>
      </c>
    </row>
    <row r="652" spans="1:32" x14ac:dyDescent="0.2">
      <c r="A652" t="s">
        <v>140</v>
      </c>
      <c r="B652" t="s">
        <v>73</v>
      </c>
      <c r="C652" t="s">
        <v>124</v>
      </c>
      <c r="D652" t="s">
        <v>0</v>
      </c>
      <c r="E652" t="s">
        <v>5</v>
      </c>
      <c r="F652">
        <v>201506</v>
      </c>
      <c r="G652" s="1">
        <v>2414353861</v>
      </c>
      <c r="H652" s="1">
        <v>2414353861.0000005</v>
      </c>
      <c r="I652" s="1">
        <v>2413860074</v>
      </c>
      <c r="J652" s="1">
        <v>2413860074.0000005</v>
      </c>
      <c r="K652" s="8">
        <v>66</v>
      </c>
      <c r="L652" s="8">
        <v>66</v>
      </c>
      <c r="M652" s="8">
        <v>0</v>
      </c>
      <c r="N652" s="8">
        <v>231825.7917562724</v>
      </c>
      <c r="O652" s="1">
        <v>0</v>
      </c>
      <c r="P652" s="1">
        <v>0</v>
      </c>
      <c r="Q652" s="1">
        <v>0</v>
      </c>
      <c r="R652" s="1">
        <v>0</v>
      </c>
      <c r="S652" s="29">
        <v>0</v>
      </c>
      <c r="T652" s="8">
        <f t="shared" si="50"/>
        <v>0</v>
      </c>
      <c r="U652" s="1">
        <v>0</v>
      </c>
      <c r="V652" s="1">
        <v>0</v>
      </c>
      <c r="W652" s="1">
        <v>0</v>
      </c>
      <c r="X652" s="1">
        <v>0</v>
      </c>
      <c r="Y652" s="1">
        <v>0</v>
      </c>
      <c r="Z652" s="1">
        <v>0</v>
      </c>
      <c r="AA652" s="1">
        <v>4.76837158203125E-7</v>
      </c>
      <c r="AB652" s="1">
        <v>4.76837158203125E-7</v>
      </c>
      <c r="AC652" s="1">
        <f t="shared" si="51"/>
        <v>-2414353861.0000005</v>
      </c>
      <c r="AD652" s="1">
        <f t="shared" si="52"/>
        <v>-2414353861.0000005</v>
      </c>
      <c r="AE652" s="1">
        <f t="shared" si="53"/>
        <v>-2413860074.0000005</v>
      </c>
      <c r="AF652" s="1">
        <f t="shared" si="54"/>
        <v>-2413860074.0000005</v>
      </c>
    </row>
    <row r="653" spans="1:32" x14ac:dyDescent="0.2">
      <c r="A653" t="s">
        <v>140</v>
      </c>
      <c r="B653" t="s">
        <v>73</v>
      </c>
      <c r="C653" t="s">
        <v>124</v>
      </c>
      <c r="D653" t="s">
        <v>0</v>
      </c>
      <c r="E653" t="s">
        <v>5</v>
      </c>
      <c r="F653">
        <v>201509</v>
      </c>
      <c r="G653" s="1">
        <v>2505098221</v>
      </c>
      <c r="H653" s="1">
        <v>2505098221</v>
      </c>
      <c r="I653" s="1">
        <v>2505098221</v>
      </c>
      <c r="J653" s="1">
        <v>2505098221</v>
      </c>
      <c r="K653" s="8">
        <v>56</v>
      </c>
      <c r="L653" s="8">
        <v>56</v>
      </c>
      <c r="M653" s="8">
        <v>0</v>
      </c>
      <c r="N653" s="8">
        <v>232989.29068100359</v>
      </c>
      <c r="O653" s="1">
        <v>0</v>
      </c>
      <c r="P653" s="1">
        <v>0</v>
      </c>
      <c r="Q653" s="1">
        <v>0</v>
      </c>
      <c r="R653" s="1">
        <v>0</v>
      </c>
      <c r="S653" s="29">
        <v>0</v>
      </c>
      <c r="T653" s="8">
        <f t="shared" si="50"/>
        <v>0</v>
      </c>
      <c r="U653" s="1">
        <v>0</v>
      </c>
      <c r="V653" s="1">
        <v>0</v>
      </c>
      <c r="W653" s="1">
        <v>0</v>
      </c>
      <c r="X653" s="1">
        <v>0</v>
      </c>
      <c r="Y653" s="1">
        <v>0</v>
      </c>
      <c r="Z653" s="1">
        <v>0</v>
      </c>
      <c r="AA653" s="1">
        <v>0</v>
      </c>
      <c r="AB653" s="1">
        <v>0</v>
      </c>
      <c r="AC653" s="1">
        <f t="shared" si="51"/>
        <v>-2505098221</v>
      </c>
      <c r="AD653" s="1">
        <f t="shared" si="52"/>
        <v>-2505098221</v>
      </c>
      <c r="AE653" s="1">
        <f t="shared" si="53"/>
        <v>-2505098221</v>
      </c>
      <c r="AF653" s="1">
        <f t="shared" si="54"/>
        <v>-2505098221</v>
      </c>
    </row>
    <row r="654" spans="1:32" x14ac:dyDescent="0.2">
      <c r="A654" t="s">
        <v>140</v>
      </c>
      <c r="B654" t="s">
        <v>73</v>
      </c>
      <c r="C654" t="s">
        <v>124</v>
      </c>
      <c r="D654" t="s">
        <v>0</v>
      </c>
      <c r="E654" t="s">
        <v>5</v>
      </c>
      <c r="F654">
        <v>201512</v>
      </c>
      <c r="G654" s="1">
        <v>4184772956</v>
      </c>
      <c r="H654" s="1">
        <v>4184772956.0000005</v>
      </c>
      <c r="I654" s="1">
        <v>4184772956</v>
      </c>
      <c r="J654" s="1">
        <v>4184772956.0000005</v>
      </c>
      <c r="K654" s="8">
        <v>89</v>
      </c>
      <c r="L654" s="8">
        <v>89</v>
      </c>
      <c r="M654" s="8">
        <v>0</v>
      </c>
      <c r="N654" s="8">
        <v>241513.08028673835</v>
      </c>
      <c r="O654" s="1">
        <v>0</v>
      </c>
      <c r="P654" s="1">
        <v>0</v>
      </c>
      <c r="Q654" s="1">
        <v>0</v>
      </c>
      <c r="R654" s="1">
        <v>0</v>
      </c>
      <c r="S654" s="29">
        <v>0</v>
      </c>
      <c r="T654" s="8">
        <f t="shared" si="50"/>
        <v>0</v>
      </c>
      <c r="U654" s="1">
        <v>0</v>
      </c>
      <c r="V654" s="1">
        <v>0</v>
      </c>
      <c r="W654" s="1">
        <v>0</v>
      </c>
      <c r="X654" s="1">
        <v>0</v>
      </c>
      <c r="Y654" s="1">
        <v>0</v>
      </c>
      <c r="Z654" s="1">
        <v>0</v>
      </c>
      <c r="AA654" s="1">
        <v>4.76837158203125E-7</v>
      </c>
      <c r="AB654" s="1">
        <v>4.76837158203125E-7</v>
      </c>
      <c r="AC654" s="1">
        <f t="shared" si="51"/>
        <v>-4184772956.0000005</v>
      </c>
      <c r="AD654" s="1">
        <f t="shared" si="52"/>
        <v>-4184772956.0000005</v>
      </c>
      <c r="AE654" s="1">
        <f t="shared" si="53"/>
        <v>-4184772956.0000005</v>
      </c>
      <c r="AF654" s="1">
        <f t="shared" si="54"/>
        <v>-4184772956.0000005</v>
      </c>
    </row>
    <row r="655" spans="1:32" x14ac:dyDescent="0.2">
      <c r="A655" t="s">
        <v>140</v>
      </c>
      <c r="B655" t="s">
        <v>73</v>
      </c>
      <c r="C655" t="s">
        <v>124</v>
      </c>
      <c r="D655" t="s">
        <v>0</v>
      </c>
      <c r="E655" t="s">
        <v>5</v>
      </c>
      <c r="F655">
        <v>201603</v>
      </c>
      <c r="G655" s="1">
        <v>3773741529</v>
      </c>
      <c r="H655" s="1">
        <v>3773741529</v>
      </c>
      <c r="I655" s="1">
        <v>3773741529</v>
      </c>
      <c r="J655" s="1">
        <v>3773741529</v>
      </c>
      <c r="K655" s="8">
        <v>75</v>
      </c>
      <c r="L655" s="8">
        <v>75</v>
      </c>
      <c r="M655" s="8">
        <v>0</v>
      </c>
      <c r="N655" s="8">
        <v>247528.67111605487</v>
      </c>
      <c r="O655" s="1">
        <v>0</v>
      </c>
      <c r="P655" s="1">
        <v>0</v>
      </c>
      <c r="Q655" s="1">
        <v>0</v>
      </c>
      <c r="R655" s="1">
        <v>0</v>
      </c>
      <c r="S655" s="29">
        <v>0</v>
      </c>
      <c r="T655" s="8">
        <f t="shared" si="50"/>
        <v>0</v>
      </c>
      <c r="U655" s="1">
        <v>0</v>
      </c>
      <c r="V655" s="1">
        <v>0</v>
      </c>
      <c r="W655" s="1">
        <v>0</v>
      </c>
      <c r="X655" s="1">
        <v>0</v>
      </c>
      <c r="Y655" s="1">
        <v>0</v>
      </c>
      <c r="Z655" s="1">
        <v>0</v>
      </c>
      <c r="AA655" s="1">
        <v>0</v>
      </c>
      <c r="AB655" s="1">
        <v>0</v>
      </c>
      <c r="AC655" s="1">
        <f t="shared" si="51"/>
        <v>-3773741529</v>
      </c>
      <c r="AD655" s="1">
        <f t="shared" si="52"/>
        <v>-3773741529</v>
      </c>
      <c r="AE655" s="1">
        <f t="shared" si="53"/>
        <v>-3773741529</v>
      </c>
      <c r="AF655" s="1">
        <f t="shared" si="54"/>
        <v>-3773741529</v>
      </c>
    </row>
    <row r="656" spans="1:32" x14ac:dyDescent="0.2">
      <c r="A656" t="s">
        <v>140</v>
      </c>
      <c r="B656" t="s">
        <v>73</v>
      </c>
      <c r="C656" t="s">
        <v>124</v>
      </c>
      <c r="D656" t="s">
        <v>0</v>
      </c>
      <c r="E656" t="s">
        <v>5</v>
      </c>
      <c r="F656">
        <v>201606</v>
      </c>
      <c r="G656" s="1">
        <v>4233826199</v>
      </c>
      <c r="H656" s="1">
        <v>4233826199</v>
      </c>
      <c r="I656" s="1">
        <v>4233826199</v>
      </c>
      <c r="J656" s="1">
        <v>4233826199</v>
      </c>
      <c r="K656" s="8">
        <v>75</v>
      </c>
      <c r="L656" s="8">
        <v>75</v>
      </c>
      <c r="M656" s="8">
        <v>0</v>
      </c>
      <c r="N656" s="8">
        <v>245658.98673835126</v>
      </c>
      <c r="O656" s="1">
        <v>0</v>
      </c>
      <c r="P656" s="1">
        <v>0</v>
      </c>
      <c r="Q656" s="1">
        <v>0</v>
      </c>
      <c r="R656" s="1">
        <v>0</v>
      </c>
      <c r="S656" s="29">
        <v>0</v>
      </c>
      <c r="T656" s="8">
        <f t="shared" si="50"/>
        <v>0</v>
      </c>
      <c r="U656" s="1">
        <v>0</v>
      </c>
      <c r="V656" s="1">
        <v>0</v>
      </c>
      <c r="W656" s="1">
        <v>0</v>
      </c>
      <c r="X656" s="1">
        <v>0</v>
      </c>
      <c r="Y656" s="1">
        <v>0</v>
      </c>
      <c r="Z656" s="1">
        <v>0</v>
      </c>
      <c r="AA656" s="1">
        <v>0</v>
      </c>
      <c r="AB656" s="1">
        <v>0</v>
      </c>
      <c r="AC656" s="1">
        <f t="shared" si="51"/>
        <v>-4233826199</v>
      </c>
      <c r="AD656" s="1">
        <f t="shared" si="52"/>
        <v>-4233826199</v>
      </c>
      <c r="AE656" s="1">
        <f t="shared" si="53"/>
        <v>-4233826199</v>
      </c>
      <c r="AF656" s="1">
        <f t="shared" si="54"/>
        <v>-4233826199</v>
      </c>
    </row>
    <row r="657" spans="1:32" x14ac:dyDescent="0.2">
      <c r="A657" t="s">
        <v>140</v>
      </c>
      <c r="B657" t="s">
        <v>73</v>
      </c>
      <c r="C657" t="s">
        <v>124</v>
      </c>
      <c r="D657" t="s">
        <v>0</v>
      </c>
      <c r="E657" t="s">
        <v>5</v>
      </c>
      <c r="F657">
        <v>201609</v>
      </c>
      <c r="G657" s="1">
        <v>4272524277</v>
      </c>
      <c r="H657" s="1">
        <v>4274856251.3299994</v>
      </c>
      <c r="I657" s="1">
        <v>4272524277</v>
      </c>
      <c r="J657" s="1">
        <v>4274856251.3299994</v>
      </c>
      <c r="K657" s="8">
        <v>84</v>
      </c>
      <c r="L657" s="8">
        <v>84</v>
      </c>
      <c r="M657" s="8">
        <v>0</v>
      </c>
      <c r="N657" s="8">
        <v>246766.92724014338</v>
      </c>
      <c r="O657" s="1">
        <v>0</v>
      </c>
      <c r="P657" s="1">
        <v>0</v>
      </c>
      <c r="Q657" s="1">
        <v>0</v>
      </c>
      <c r="R657" s="1">
        <v>0</v>
      </c>
      <c r="S657" s="29">
        <v>0</v>
      </c>
      <c r="T657" s="8">
        <f t="shared" si="50"/>
        <v>0</v>
      </c>
      <c r="U657" s="1">
        <v>0</v>
      </c>
      <c r="V657" s="1">
        <v>0</v>
      </c>
      <c r="W657" s="1">
        <v>0</v>
      </c>
      <c r="X657" s="1">
        <v>0</v>
      </c>
      <c r="Y657" s="1">
        <v>0</v>
      </c>
      <c r="Z657" s="1">
        <v>0</v>
      </c>
      <c r="AA657" s="1">
        <v>2331974.3299994469</v>
      </c>
      <c r="AB657" s="1">
        <v>2331974.3299994469</v>
      </c>
      <c r="AC657" s="1">
        <f t="shared" si="51"/>
        <v>-4274856251.3299994</v>
      </c>
      <c r="AD657" s="1">
        <f t="shared" si="52"/>
        <v>-4274856251.3299994</v>
      </c>
      <c r="AE657" s="1">
        <f t="shared" si="53"/>
        <v>-4274856251.3299994</v>
      </c>
      <c r="AF657" s="1">
        <f t="shared" si="54"/>
        <v>-4274856251.3299994</v>
      </c>
    </row>
    <row r="658" spans="1:32" x14ac:dyDescent="0.2">
      <c r="A658" t="s">
        <v>140</v>
      </c>
      <c r="B658" t="s">
        <v>73</v>
      </c>
      <c r="C658" t="s">
        <v>124</v>
      </c>
      <c r="D658" t="s">
        <v>0</v>
      </c>
      <c r="E658" t="s">
        <v>5</v>
      </c>
      <c r="F658">
        <v>201612</v>
      </c>
      <c r="G658" s="1">
        <v>4418211350</v>
      </c>
      <c r="H658" s="1">
        <v>4418211350.000001</v>
      </c>
      <c r="I658" s="1">
        <v>4450723051</v>
      </c>
      <c r="J658" s="1">
        <v>4450723048.000001</v>
      </c>
      <c r="K658" s="8">
        <v>79</v>
      </c>
      <c r="L658" s="8">
        <v>79</v>
      </c>
      <c r="M658" s="8">
        <v>0</v>
      </c>
      <c r="N658" s="8">
        <v>247940.19569892474</v>
      </c>
      <c r="O658" s="1">
        <v>0</v>
      </c>
      <c r="P658" s="1">
        <v>0</v>
      </c>
      <c r="Q658" s="1">
        <v>0</v>
      </c>
      <c r="R658" s="1">
        <v>0</v>
      </c>
      <c r="S658" s="29">
        <v>0</v>
      </c>
      <c r="T658" s="8">
        <f t="shared" si="50"/>
        <v>0</v>
      </c>
      <c r="U658" s="1">
        <v>0</v>
      </c>
      <c r="V658" s="1">
        <v>0</v>
      </c>
      <c r="W658" s="1">
        <v>0</v>
      </c>
      <c r="X658" s="1">
        <v>0</v>
      </c>
      <c r="Y658" s="1">
        <v>0</v>
      </c>
      <c r="Z658" s="1">
        <v>0</v>
      </c>
      <c r="AA658" s="1">
        <v>9.5367431640625E-7</v>
      </c>
      <c r="AB658" s="1">
        <v>-2.9999990463256836</v>
      </c>
      <c r="AC658" s="1">
        <f t="shared" si="51"/>
        <v>-4418211350.000001</v>
      </c>
      <c r="AD658" s="1">
        <f t="shared" si="52"/>
        <v>-4418211350.000001</v>
      </c>
      <c r="AE658" s="1">
        <f t="shared" si="53"/>
        <v>-4450723048.000001</v>
      </c>
      <c r="AF658" s="1">
        <f t="shared" si="54"/>
        <v>-4450723048.000001</v>
      </c>
    </row>
    <row r="659" spans="1:32" x14ac:dyDescent="0.2">
      <c r="A659" t="s">
        <v>140</v>
      </c>
      <c r="B659" t="s">
        <v>73</v>
      </c>
      <c r="C659" t="s">
        <v>124</v>
      </c>
      <c r="D659" t="s">
        <v>0</v>
      </c>
      <c r="E659" t="s">
        <v>5</v>
      </c>
      <c r="F659">
        <v>201703</v>
      </c>
      <c r="G659" s="1">
        <v>3922651293</v>
      </c>
      <c r="H659" s="1">
        <v>3922651293.000001</v>
      </c>
      <c r="I659" s="1">
        <v>3724795395</v>
      </c>
      <c r="J659" s="1">
        <v>3724795395.000001</v>
      </c>
      <c r="K659" s="8">
        <v>82</v>
      </c>
      <c r="L659" s="8">
        <v>82</v>
      </c>
      <c r="M659" s="8">
        <v>0</v>
      </c>
      <c r="N659" s="8">
        <v>253983.61751152072</v>
      </c>
      <c r="O659" s="1">
        <v>0</v>
      </c>
      <c r="P659" s="1">
        <v>0</v>
      </c>
      <c r="Q659" s="1">
        <v>0</v>
      </c>
      <c r="R659" s="1">
        <v>0</v>
      </c>
      <c r="S659" s="29">
        <v>0</v>
      </c>
      <c r="T659" s="8">
        <f t="shared" si="50"/>
        <v>0</v>
      </c>
      <c r="U659" s="1">
        <v>0</v>
      </c>
      <c r="V659" s="1">
        <v>0</v>
      </c>
      <c r="W659" s="1">
        <v>0</v>
      </c>
      <c r="X659" s="1">
        <v>0</v>
      </c>
      <c r="Y659" s="1">
        <v>0</v>
      </c>
      <c r="Z659" s="1">
        <v>0</v>
      </c>
      <c r="AA659" s="1">
        <v>9.5367431640625E-7</v>
      </c>
      <c r="AB659" s="1">
        <v>9.5367431640625E-7</v>
      </c>
      <c r="AC659" s="1">
        <f t="shared" si="51"/>
        <v>-3922651293.000001</v>
      </c>
      <c r="AD659" s="1">
        <f t="shared" si="52"/>
        <v>-3922651293.000001</v>
      </c>
      <c r="AE659" s="1">
        <f t="shared" si="53"/>
        <v>-3724795395.000001</v>
      </c>
      <c r="AF659" s="1">
        <f t="shared" si="54"/>
        <v>-3724795395.000001</v>
      </c>
    </row>
    <row r="660" spans="1:32" x14ac:dyDescent="0.2">
      <c r="A660" t="s">
        <v>140</v>
      </c>
      <c r="B660" t="s">
        <v>73</v>
      </c>
      <c r="C660" t="s">
        <v>124</v>
      </c>
      <c r="D660" t="s">
        <v>0</v>
      </c>
      <c r="E660" t="s">
        <v>5</v>
      </c>
      <c r="F660">
        <v>201706</v>
      </c>
      <c r="G660" s="1">
        <v>3887594580</v>
      </c>
      <c r="H660" s="1">
        <v>3904000396.6399999</v>
      </c>
      <c r="I660" s="1">
        <v>3701692255</v>
      </c>
      <c r="J660" s="1">
        <v>3913724768.6399999</v>
      </c>
      <c r="K660" s="8">
        <v>69</v>
      </c>
      <c r="L660" s="8">
        <v>69</v>
      </c>
      <c r="M660" s="8">
        <v>0</v>
      </c>
      <c r="N660" s="8">
        <v>248495.91003584224</v>
      </c>
      <c r="O660" s="1">
        <v>0</v>
      </c>
      <c r="P660" s="1">
        <v>0</v>
      </c>
      <c r="Q660" s="1">
        <v>0</v>
      </c>
      <c r="R660" s="1">
        <v>0</v>
      </c>
      <c r="S660" s="29">
        <v>0</v>
      </c>
      <c r="T660" s="8">
        <f t="shared" si="50"/>
        <v>0</v>
      </c>
      <c r="U660" s="1">
        <v>0</v>
      </c>
      <c r="V660" s="1">
        <v>0</v>
      </c>
      <c r="W660" s="1">
        <v>0</v>
      </c>
      <c r="X660" s="1">
        <v>0</v>
      </c>
      <c r="Y660" s="1">
        <v>0</v>
      </c>
      <c r="Z660" s="1">
        <v>0</v>
      </c>
      <c r="AA660" s="1">
        <v>16405816.639999866</v>
      </c>
      <c r="AB660" s="1">
        <v>212032513.63999987</v>
      </c>
      <c r="AC660" s="1">
        <f t="shared" si="51"/>
        <v>-3904000396.6399999</v>
      </c>
      <c r="AD660" s="1">
        <f t="shared" si="52"/>
        <v>-3904000396.6399999</v>
      </c>
      <c r="AE660" s="1">
        <f t="shared" si="53"/>
        <v>-3913724768.6399999</v>
      </c>
      <c r="AF660" s="1">
        <f t="shared" si="54"/>
        <v>-3913724768.6399999</v>
      </c>
    </row>
    <row r="661" spans="1:32" x14ac:dyDescent="0.2">
      <c r="A661" t="s">
        <v>140</v>
      </c>
      <c r="B661" t="s">
        <v>73</v>
      </c>
      <c r="C661" t="s">
        <v>124</v>
      </c>
      <c r="D661" t="s">
        <v>0</v>
      </c>
      <c r="E661" t="s">
        <v>5</v>
      </c>
      <c r="F661">
        <v>201709</v>
      </c>
      <c r="G661" s="1">
        <v>4093469405</v>
      </c>
      <c r="H661" s="1">
        <v>4093469405.0000005</v>
      </c>
      <c r="I661" s="1">
        <v>4093469405</v>
      </c>
      <c r="J661" s="1">
        <v>4093469402.0000005</v>
      </c>
      <c r="K661" s="8">
        <v>75</v>
      </c>
      <c r="L661" s="8">
        <v>75</v>
      </c>
      <c r="M661" s="8">
        <v>0</v>
      </c>
      <c r="N661" s="8">
        <v>237412.85161290327</v>
      </c>
      <c r="O661" s="1">
        <v>0</v>
      </c>
      <c r="P661" s="1">
        <v>0</v>
      </c>
      <c r="Q661" s="1">
        <v>0</v>
      </c>
      <c r="R661" s="1">
        <v>0</v>
      </c>
      <c r="S661" s="29">
        <v>0</v>
      </c>
      <c r="T661" s="8">
        <f t="shared" si="50"/>
        <v>0</v>
      </c>
      <c r="U661" s="1">
        <v>0</v>
      </c>
      <c r="V661" s="1">
        <v>0</v>
      </c>
      <c r="W661" s="1">
        <v>0</v>
      </c>
      <c r="X661" s="1">
        <v>0</v>
      </c>
      <c r="Y661" s="1">
        <v>0</v>
      </c>
      <c r="Z661" s="1">
        <v>0</v>
      </c>
      <c r="AA661" s="1">
        <v>4.76837158203125E-7</v>
      </c>
      <c r="AB661" s="1">
        <v>-2.9999995231628418</v>
      </c>
      <c r="AC661" s="1">
        <f t="shared" si="51"/>
        <v>-4093469405.0000005</v>
      </c>
      <c r="AD661" s="1">
        <f t="shared" si="52"/>
        <v>-4093469405.0000005</v>
      </c>
      <c r="AE661" s="1">
        <f t="shared" si="53"/>
        <v>-4093469402.0000005</v>
      </c>
      <c r="AF661" s="1">
        <f t="shared" si="54"/>
        <v>-4093469402.0000005</v>
      </c>
    </row>
    <row r="662" spans="1:32" x14ac:dyDescent="0.2">
      <c r="A662" t="s">
        <v>140</v>
      </c>
      <c r="B662" t="s">
        <v>73</v>
      </c>
      <c r="C662" t="s">
        <v>124</v>
      </c>
      <c r="D662" t="s">
        <v>0</v>
      </c>
      <c r="E662" t="s">
        <v>5</v>
      </c>
      <c r="F662" s="7">
        <v>201712</v>
      </c>
      <c r="G662" s="1">
        <v>4370172350</v>
      </c>
      <c r="H662" s="1">
        <v>4370172350</v>
      </c>
      <c r="I662" s="1">
        <v>4322869839.5</v>
      </c>
      <c r="J662" s="1">
        <v>4369110779.3000002</v>
      </c>
      <c r="K662" s="8">
        <v>81</v>
      </c>
      <c r="L662" s="8">
        <v>81</v>
      </c>
      <c r="M662" s="8">
        <v>0</v>
      </c>
      <c r="N662" s="8">
        <v>238718.93906810042</v>
      </c>
      <c r="O662" s="1">
        <v>0</v>
      </c>
      <c r="P662" s="1">
        <v>0</v>
      </c>
      <c r="Q662" s="1">
        <v>0</v>
      </c>
      <c r="R662" s="1">
        <v>0</v>
      </c>
      <c r="S662" s="29">
        <v>0</v>
      </c>
      <c r="T662" s="8">
        <f t="shared" si="50"/>
        <v>0</v>
      </c>
      <c r="U662" s="1">
        <v>0</v>
      </c>
      <c r="V662" s="1">
        <v>0</v>
      </c>
      <c r="W662" s="1">
        <v>0</v>
      </c>
      <c r="X662" s="1">
        <v>0</v>
      </c>
      <c r="Y662" s="1">
        <v>0</v>
      </c>
      <c r="Z662" s="1">
        <v>0</v>
      </c>
      <c r="AA662" s="1">
        <v>0</v>
      </c>
      <c r="AB662" s="1">
        <v>46240939.800000191</v>
      </c>
      <c r="AC662" s="1">
        <f t="shared" si="51"/>
        <v>-4370172350</v>
      </c>
      <c r="AD662" s="1">
        <f t="shared" si="52"/>
        <v>-4370172350</v>
      </c>
      <c r="AE662" s="1">
        <f t="shared" si="53"/>
        <v>-4369110779.3000002</v>
      </c>
      <c r="AF662" s="1">
        <f t="shared" si="54"/>
        <v>-4369110779.3000002</v>
      </c>
    </row>
    <row r="663" spans="1:32" x14ac:dyDescent="0.2">
      <c r="A663" t="s">
        <v>140</v>
      </c>
      <c r="B663" t="s">
        <v>73</v>
      </c>
      <c r="C663" t="s">
        <v>124</v>
      </c>
      <c r="D663" t="s">
        <v>0</v>
      </c>
      <c r="E663" t="s">
        <v>5</v>
      </c>
      <c r="F663" s="7">
        <v>201803</v>
      </c>
      <c r="G663" s="1">
        <v>5535452838</v>
      </c>
      <c r="H663" s="1">
        <v>5535452838</v>
      </c>
      <c r="I663" s="1">
        <v>5357006044.5</v>
      </c>
      <c r="J663" s="1">
        <v>5478980656.8000002</v>
      </c>
      <c r="K663" s="8">
        <v>76</v>
      </c>
      <c r="L663" s="8">
        <v>76</v>
      </c>
      <c r="M663" s="8">
        <v>0</v>
      </c>
      <c r="N663" s="8">
        <v>251059.42511520736</v>
      </c>
      <c r="O663" s="1">
        <v>0</v>
      </c>
      <c r="P663" s="1">
        <v>0</v>
      </c>
      <c r="Q663" s="1">
        <v>0</v>
      </c>
      <c r="R663" s="1">
        <v>0</v>
      </c>
      <c r="S663" s="29">
        <v>0</v>
      </c>
      <c r="T663" s="8">
        <f t="shared" si="50"/>
        <v>0</v>
      </c>
      <c r="U663" s="1">
        <v>0</v>
      </c>
      <c r="V663" s="1">
        <v>0</v>
      </c>
      <c r="W663" s="1">
        <v>0</v>
      </c>
      <c r="X663" s="1">
        <v>0</v>
      </c>
      <c r="Y663" s="1">
        <v>0</v>
      </c>
      <c r="Z663" s="1">
        <v>0</v>
      </c>
      <c r="AA663" s="1">
        <v>0</v>
      </c>
      <c r="AB663" s="1">
        <v>121974612.30000019</v>
      </c>
      <c r="AC663" s="1">
        <f t="shared" si="51"/>
        <v>-5535452838</v>
      </c>
      <c r="AD663" s="1">
        <f t="shared" si="52"/>
        <v>-5535452838</v>
      </c>
      <c r="AE663" s="1">
        <f t="shared" si="53"/>
        <v>-5478980656.8000002</v>
      </c>
      <c r="AF663" s="1">
        <f t="shared" si="54"/>
        <v>-5478980656.8000002</v>
      </c>
    </row>
    <row r="664" spans="1:32" x14ac:dyDescent="0.2">
      <c r="A664" t="s">
        <v>140</v>
      </c>
      <c r="B664" t="s">
        <v>73</v>
      </c>
      <c r="C664" t="s">
        <v>124</v>
      </c>
      <c r="D664" t="s">
        <v>0</v>
      </c>
      <c r="E664" t="s">
        <v>5</v>
      </c>
      <c r="F664" s="7">
        <v>201806</v>
      </c>
      <c r="G664" s="1">
        <v>3948175330</v>
      </c>
      <c r="H664" s="1">
        <v>3948175329.9999995</v>
      </c>
      <c r="I664" s="1">
        <v>3775134992.1999998</v>
      </c>
      <c r="J664" s="1">
        <v>3946052980.5999999</v>
      </c>
      <c r="K664" s="8">
        <v>68</v>
      </c>
      <c r="L664" s="8">
        <v>68</v>
      </c>
      <c r="M664" s="8">
        <v>0</v>
      </c>
      <c r="N664" s="8">
        <v>240516.27849462361</v>
      </c>
      <c r="O664" s="1">
        <v>0</v>
      </c>
      <c r="P664" s="1">
        <v>0</v>
      </c>
      <c r="Q664" s="1">
        <v>0</v>
      </c>
      <c r="R664" s="1">
        <v>0</v>
      </c>
      <c r="S664" s="29">
        <v>0</v>
      </c>
      <c r="T664" s="8">
        <f t="shared" si="50"/>
        <v>0</v>
      </c>
      <c r="U664" s="1">
        <v>0</v>
      </c>
      <c r="V664" s="1">
        <v>0</v>
      </c>
      <c r="W664" s="1">
        <v>0</v>
      </c>
      <c r="X664" s="1">
        <v>0</v>
      </c>
      <c r="Y664" s="1">
        <v>0</v>
      </c>
      <c r="Z664" s="1">
        <v>0</v>
      </c>
      <c r="AA664" s="1">
        <v>-4.76837158203125E-7</v>
      </c>
      <c r="AB664" s="1">
        <v>170917988.4000001</v>
      </c>
      <c r="AC664" s="1">
        <f t="shared" si="51"/>
        <v>-3948175329.9999995</v>
      </c>
      <c r="AD664" s="1">
        <f t="shared" si="52"/>
        <v>-3948175329.9999995</v>
      </c>
      <c r="AE664" s="1">
        <f t="shared" si="53"/>
        <v>-3946052980.5999999</v>
      </c>
      <c r="AF664" s="1">
        <f t="shared" si="54"/>
        <v>-3946052980.5999999</v>
      </c>
    </row>
    <row r="665" spans="1:32" x14ac:dyDescent="0.2">
      <c r="A665" t="s">
        <v>140</v>
      </c>
      <c r="B665" t="s">
        <v>73</v>
      </c>
      <c r="C665" t="s">
        <v>124</v>
      </c>
      <c r="D665" t="s">
        <v>0</v>
      </c>
      <c r="E665" t="s">
        <v>5</v>
      </c>
      <c r="F665" s="7">
        <v>201809</v>
      </c>
      <c r="G665" s="1">
        <v>4514883954</v>
      </c>
      <c r="H665" s="1">
        <v>4514883953.999999</v>
      </c>
      <c r="I665" s="1">
        <v>4386616540.8000002</v>
      </c>
      <c r="J665" s="1">
        <v>4489118581.1999998</v>
      </c>
      <c r="K665" s="8">
        <v>70</v>
      </c>
      <c r="L665" s="8">
        <v>70</v>
      </c>
      <c r="M665" s="8">
        <v>0</v>
      </c>
      <c r="N665" s="8">
        <v>253000.99677419351</v>
      </c>
      <c r="O665" s="1">
        <v>0</v>
      </c>
      <c r="P665" s="1">
        <v>0</v>
      </c>
      <c r="Q665" s="1">
        <v>0</v>
      </c>
      <c r="R665" s="1">
        <v>0</v>
      </c>
      <c r="S665" s="29">
        <v>0</v>
      </c>
      <c r="T665" s="8">
        <f t="shared" si="50"/>
        <v>0</v>
      </c>
      <c r="U665" s="1">
        <v>0</v>
      </c>
      <c r="V665" s="1">
        <v>0</v>
      </c>
      <c r="W665" s="1">
        <v>0</v>
      </c>
      <c r="X665" s="1">
        <v>0</v>
      </c>
      <c r="Y665" s="1">
        <v>0</v>
      </c>
      <c r="Z665" s="1">
        <v>0</v>
      </c>
      <c r="AA665" s="1">
        <v>-9.5367431640625E-7</v>
      </c>
      <c r="AB665" s="1">
        <v>102502040.39999962</v>
      </c>
      <c r="AC665" s="1">
        <f t="shared" si="51"/>
        <v>-4514883953.999999</v>
      </c>
      <c r="AD665" s="1">
        <f t="shared" si="52"/>
        <v>-4514883953.999999</v>
      </c>
      <c r="AE665" s="1">
        <f t="shared" si="53"/>
        <v>-4489118581.1999998</v>
      </c>
      <c r="AF665" s="1">
        <f t="shared" si="54"/>
        <v>-4489118581.1999998</v>
      </c>
    </row>
    <row r="666" spans="1:32" x14ac:dyDescent="0.2">
      <c r="A666" t="s">
        <v>140</v>
      </c>
      <c r="B666" t="s">
        <v>73</v>
      </c>
      <c r="C666" t="s">
        <v>124</v>
      </c>
      <c r="D666" t="s">
        <v>0</v>
      </c>
      <c r="E666" t="s">
        <v>5</v>
      </c>
      <c r="F666" s="7">
        <v>201812</v>
      </c>
      <c r="G666" s="1">
        <v>3385498562</v>
      </c>
      <c r="H666" s="1">
        <v>3385498561.9999995</v>
      </c>
      <c r="I666" s="1">
        <v>3323326124.6000004</v>
      </c>
      <c r="J666" s="1">
        <v>3323326124.5999999</v>
      </c>
      <c r="K666" s="8">
        <v>72</v>
      </c>
      <c r="L666" s="8">
        <v>72</v>
      </c>
      <c r="M666" s="8">
        <v>0</v>
      </c>
      <c r="N666" s="8">
        <v>249253.20716845876</v>
      </c>
      <c r="O666" s="1">
        <v>0</v>
      </c>
      <c r="P666" s="1">
        <v>0</v>
      </c>
      <c r="Q666" s="1">
        <v>0</v>
      </c>
      <c r="R666" s="1">
        <v>0</v>
      </c>
      <c r="S666" s="29">
        <v>0</v>
      </c>
      <c r="T666" s="8">
        <f t="shared" si="50"/>
        <v>0</v>
      </c>
      <c r="U666" s="1">
        <v>0</v>
      </c>
      <c r="V666" s="1">
        <v>0</v>
      </c>
      <c r="W666" s="1">
        <v>0</v>
      </c>
      <c r="X666" s="1">
        <v>0</v>
      </c>
      <c r="Y666" s="1">
        <v>0</v>
      </c>
      <c r="Z666" s="1">
        <v>0</v>
      </c>
      <c r="AA666" s="1">
        <v>-4.76837158203125E-7</v>
      </c>
      <c r="AB666" s="1">
        <v>-4.76837158203125E-7</v>
      </c>
      <c r="AC666" s="1">
        <f t="shared" si="51"/>
        <v>-3385498561.9999995</v>
      </c>
      <c r="AD666" s="1">
        <f t="shared" si="52"/>
        <v>-3385498561.9999995</v>
      </c>
      <c r="AE666" s="1">
        <f t="shared" si="53"/>
        <v>-3323326124.5999999</v>
      </c>
      <c r="AF666" s="1">
        <f t="shared" si="54"/>
        <v>-3323326124.5999999</v>
      </c>
    </row>
    <row r="667" spans="1:32" x14ac:dyDescent="0.2">
      <c r="A667" t="s">
        <v>140</v>
      </c>
      <c r="B667" t="s">
        <v>73</v>
      </c>
      <c r="C667" t="s">
        <v>124</v>
      </c>
      <c r="D667" t="s">
        <v>0</v>
      </c>
      <c r="E667" t="s">
        <v>5</v>
      </c>
      <c r="F667" s="7">
        <v>201903</v>
      </c>
      <c r="G667" s="1">
        <v>4736459803</v>
      </c>
      <c r="H667" s="1">
        <v>4736459802.999999</v>
      </c>
      <c r="I667" s="1">
        <v>4564847979.3999996</v>
      </c>
      <c r="J667" s="1">
        <v>4731707979.3999996</v>
      </c>
      <c r="K667" s="8">
        <v>74</v>
      </c>
      <c r="L667" s="8">
        <v>74</v>
      </c>
      <c r="M667" s="8">
        <v>0</v>
      </c>
      <c r="N667" s="8">
        <v>248543.00076804918</v>
      </c>
      <c r="O667" s="1">
        <v>0</v>
      </c>
      <c r="P667" s="1">
        <v>0</v>
      </c>
      <c r="Q667" s="1">
        <v>0</v>
      </c>
      <c r="R667" s="1">
        <v>0</v>
      </c>
      <c r="S667" s="29">
        <v>0</v>
      </c>
      <c r="T667" s="8">
        <f t="shared" si="50"/>
        <v>0</v>
      </c>
      <c r="U667" s="1">
        <v>0</v>
      </c>
      <c r="V667" s="1">
        <v>0</v>
      </c>
      <c r="W667" s="1">
        <v>0</v>
      </c>
      <c r="X667" s="1">
        <v>0</v>
      </c>
      <c r="Y667" s="1">
        <v>0</v>
      </c>
      <c r="Z667" s="1">
        <v>0</v>
      </c>
      <c r="AA667" s="1">
        <v>-9.5367431640625E-7</v>
      </c>
      <c r="AB667" s="1">
        <v>166860000</v>
      </c>
      <c r="AC667" s="1">
        <f t="shared" si="51"/>
        <v>-4736459802.999999</v>
      </c>
      <c r="AD667" s="1">
        <f t="shared" si="52"/>
        <v>-4736459802.999999</v>
      </c>
      <c r="AE667" s="1">
        <f t="shared" si="53"/>
        <v>-4731707979.3999996</v>
      </c>
      <c r="AF667" s="1">
        <f t="shared" si="54"/>
        <v>-4731707979.3999996</v>
      </c>
    </row>
    <row r="668" spans="1:32" x14ac:dyDescent="0.2">
      <c r="A668" t="s">
        <v>140</v>
      </c>
      <c r="B668" t="s">
        <v>73</v>
      </c>
      <c r="C668" t="s">
        <v>124</v>
      </c>
      <c r="D668" t="s">
        <v>0</v>
      </c>
      <c r="E668" t="s">
        <v>5</v>
      </c>
      <c r="F668" s="7">
        <v>201906</v>
      </c>
      <c r="G668" s="1">
        <v>4309900751</v>
      </c>
      <c r="H668" s="1">
        <v>4309900751</v>
      </c>
      <c r="I668" s="1">
        <v>4201415507</v>
      </c>
      <c r="J668" s="1">
        <v>4201415506.9999995</v>
      </c>
      <c r="K668" s="8">
        <v>78</v>
      </c>
      <c r="L668" s="8">
        <v>78</v>
      </c>
      <c r="M668" s="8">
        <v>0</v>
      </c>
      <c r="N668" s="8">
        <v>249607.1827956989</v>
      </c>
      <c r="O668" s="1">
        <v>0</v>
      </c>
      <c r="P668" s="1">
        <v>0</v>
      </c>
      <c r="Q668" s="1">
        <v>0</v>
      </c>
      <c r="R668" s="1">
        <v>0</v>
      </c>
      <c r="S668" s="29">
        <v>0</v>
      </c>
      <c r="T668" s="8">
        <f t="shared" si="50"/>
        <v>0</v>
      </c>
      <c r="U668" s="1">
        <v>0</v>
      </c>
      <c r="V668" s="1">
        <v>0</v>
      </c>
      <c r="W668" s="1">
        <v>0</v>
      </c>
      <c r="X668" s="1">
        <v>0</v>
      </c>
      <c r="Y668" s="1">
        <v>0</v>
      </c>
      <c r="Z668" s="1">
        <v>0</v>
      </c>
      <c r="AA668" s="1">
        <v>0</v>
      </c>
      <c r="AB668" s="1">
        <v>-4.76837158203125E-7</v>
      </c>
      <c r="AC668" s="1">
        <f t="shared" si="51"/>
        <v>-4309900751</v>
      </c>
      <c r="AD668" s="1">
        <f t="shared" si="52"/>
        <v>-4309900751</v>
      </c>
      <c r="AE668" s="1">
        <f t="shared" si="53"/>
        <v>-4201415506.9999995</v>
      </c>
      <c r="AF668" s="1">
        <f t="shared" si="54"/>
        <v>-4201415506.9999995</v>
      </c>
    </row>
    <row r="669" spans="1:32" x14ac:dyDescent="0.2">
      <c r="A669" t="s">
        <v>140</v>
      </c>
      <c r="B669" t="s">
        <v>73</v>
      </c>
      <c r="C669" t="s">
        <v>124</v>
      </c>
      <c r="D669" t="s">
        <v>0</v>
      </c>
      <c r="E669" t="s">
        <v>5</v>
      </c>
      <c r="F669" s="7">
        <v>201909</v>
      </c>
      <c r="G669" s="1">
        <v>3734270287</v>
      </c>
      <c r="H669" s="1">
        <v>3734270287.0000005</v>
      </c>
      <c r="I669" s="1">
        <v>3670921528</v>
      </c>
      <c r="J669" s="1">
        <v>3670921528.0000005</v>
      </c>
      <c r="K669" s="8">
        <v>82</v>
      </c>
      <c r="L669" s="8">
        <v>82</v>
      </c>
      <c r="M669" s="8">
        <v>0</v>
      </c>
      <c r="N669" s="8">
        <v>248141.70430107528</v>
      </c>
      <c r="O669" s="1">
        <v>0</v>
      </c>
      <c r="P669" s="1">
        <v>0</v>
      </c>
      <c r="Q669" s="1">
        <v>0</v>
      </c>
      <c r="R669" s="1">
        <v>0</v>
      </c>
      <c r="S669" s="29">
        <v>0</v>
      </c>
      <c r="T669" s="8">
        <f t="shared" si="50"/>
        <v>0</v>
      </c>
      <c r="U669" s="1">
        <v>0</v>
      </c>
      <c r="V669" s="1">
        <v>0</v>
      </c>
      <c r="W669" s="1">
        <v>0</v>
      </c>
      <c r="X669" s="1">
        <v>0</v>
      </c>
      <c r="Y669" s="1">
        <v>0</v>
      </c>
      <c r="Z669" s="1">
        <v>0</v>
      </c>
      <c r="AA669" s="1">
        <v>4.76837158203125E-7</v>
      </c>
      <c r="AB669" s="1">
        <v>4.76837158203125E-7</v>
      </c>
      <c r="AC669" s="1">
        <f t="shared" si="51"/>
        <v>-3734270287.0000005</v>
      </c>
      <c r="AD669" s="1">
        <f t="shared" si="52"/>
        <v>-3734270287.0000005</v>
      </c>
      <c r="AE669" s="1">
        <f t="shared" si="53"/>
        <v>-3670921528.0000005</v>
      </c>
      <c r="AF669" s="1">
        <f t="shared" si="54"/>
        <v>-3670921528.0000005</v>
      </c>
    </row>
    <row r="670" spans="1:32" x14ac:dyDescent="0.2">
      <c r="A670" t="s">
        <v>140</v>
      </c>
      <c r="B670" t="s">
        <v>73</v>
      </c>
      <c r="C670" t="s">
        <v>124</v>
      </c>
      <c r="D670" t="s">
        <v>0</v>
      </c>
      <c r="E670" t="s">
        <v>5</v>
      </c>
      <c r="F670" s="7">
        <v>201912</v>
      </c>
      <c r="G670" s="1">
        <v>6438703076</v>
      </c>
      <c r="H670" s="1">
        <v>6438703076.000001</v>
      </c>
      <c r="I670" s="1">
        <v>6360290481.5</v>
      </c>
      <c r="J670" s="1">
        <v>6360290481.5000019</v>
      </c>
      <c r="K670" s="8">
        <v>78</v>
      </c>
      <c r="L670" s="8">
        <v>78</v>
      </c>
      <c r="M670" s="8">
        <v>0</v>
      </c>
      <c r="N670" s="8">
        <v>244815.46810035841</v>
      </c>
      <c r="O670" s="1">
        <v>0</v>
      </c>
      <c r="P670" s="1">
        <v>0</v>
      </c>
      <c r="Q670" s="1">
        <v>0</v>
      </c>
      <c r="R670" s="1">
        <v>0</v>
      </c>
      <c r="S670" s="29">
        <v>0</v>
      </c>
      <c r="T670" s="8">
        <f t="shared" si="50"/>
        <v>0</v>
      </c>
      <c r="U670" s="1">
        <v>0</v>
      </c>
      <c r="V670" s="1">
        <v>0</v>
      </c>
      <c r="W670" s="1">
        <v>0</v>
      </c>
      <c r="X670" s="1">
        <v>0</v>
      </c>
      <c r="Y670" s="1">
        <v>0</v>
      </c>
      <c r="Z670" s="1">
        <v>0</v>
      </c>
      <c r="AA670" s="1">
        <v>9.5367431640625E-7</v>
      </c>
      <c r="AB670" s="1">
        <v>1.9073486328125E-6</v>
      </c>
      <c r="AC670" s="1">
        <f t="shared" si="51"/>
        <v>-6438703076.000001</v>
      </c>
      <c r="AD670" s="1">
        <f t="shared" si="52"/>
        <v>-6438703076.000001</v>
      </c>
      <c r="AE670" s="1">
        <f t="shared" si="53"/>
        <v>-6360290481.5000019</v>
      </c>
      <c r="AF670" s="1">
        <f t="shared" si="54"/>
        <v>-6360290481.5000019</v>
      </c>
    </row>
    <row r="671" spans="1:32" x14ac:dyDescent="0.2">
      <c r="A671" t="s">
        <v>140</v>
      </c>
      <c r="B671" t="s">
        <v>73</v>
      </c>
      <c r="C671" t="s">
        <v>124</v>
      </c>
      <c r="D671" t="s">
        <v>0</v>
      </c>
      <c r="E671" t="s">
        <v>5</v>
      </c>
      <c r="F671" s="7">
        <v>202003</v>
      </c>
      <c r="G671" s="1">
        <v>3833987016.7200003</v>
      </c>
      <c r="H671" s="1">
        <v>3833987017.8000002</v>
      </c>
      <c r="I671" s="1">
        <v>3833987016.7200003</v>
      </c>
      <c r="J671" s="1">
        <v>3833987017.8000002</v>
      </c>
      <c r="K671" s="8">
        <v>60</v>
      </c>
      <c r="L671" s="8">
        <v>60</v>
      </c>
      <c r="M671" s="8">
        <v>0</v>
      </c>
      <c r="N671" s="8">
        <v>243328.80719317761</v>
      </c>
      <c r="O671" s="1">
        <v>0</v>
      </c>
      <c r="P671" s="1">
        <v>0</v>
      </c>
      <c r="Q671" s="1">
        <v>0</v>
      </c>
      <c r="R671" s="1">
        <v>0</v>
      </c>
      <c r="S671" s="29">
        <v>0</v>
      </c>
      <c r="T671" s="8">
        <f t="shared" si="50"/>
        <v>0</v>
      </c>
      <c r="U671" s="1">
        <v>0</v>
      </c>
      <c r="V671" s="1">
        <v>0</v>
      </c>
      <c r="W671" s="1">
        <v>0</v>
      </c>
      <c r="X671" s="1">
        <v>0</v>
      </c>
      <c r="Y671" s="1">
        <v>0</v>
      </c>
      <c r="Z671" s="1">
        <v>0</v>
      </c>
      <c r="AA671" s="1">
        <v>1.0799999237060547</v>
      </c>
      <c r="AB671" s="1">
        <v>1.0799999237060547</v>
      </c>
      <c r="AC671" s="1">
        <f t="shared" si="51"/>
        <v>-3833987017.8000002</v>
      </c>
      <c r="AD671" s="1">
        <f t="shared" si="52"/>
        <v>-3833987017.8000002</v>
      </c>
      <c r="AE671" s="1">
        <f t="shared" si="53"/>
        <v>-3833987017.8000002</v>
      </c>
      <c r="AF671" s="1">
        <f t="shared" si="54"/>
        <v>-3833987017.8000002</v>
      </c>
    </row>
    <row r="672" spans="1:32" x14ac:dyDescent="0.2">
      <c r="A672" t="s">
        <v>140</v>
      </c>
      <c r="B672" t="s">
        <v>73</v>
      </c>
      <c r="C672" t="s">
        <v>124</v>
      </c>
      <c r="D672" t="s">
        <v>0</v>
      </c>
      <c r="E672" t="s">
        <v>5</v>
      </c>
      <c r="F672" s="7">
        <v>202006</v>
      </c>
      <c r="G672" s="1">
        <v>5048200823</v>
      </c>
      <c r="H672" s="1">
        <v>5048200823.6399994</v>
      </c>
      <c r="I672" s="1">
        <v>4899394315.3999996</v>
      </c>
      <c r="J672" s="1">
        <v>4903894316.9399996</v>
      </c>
      <c r="K672" s="8">
        <v>80</v>
      </c>
      <c r="L672" s="8">
        <v>80</v>
      </c>
      <c r="M672" s="8">
        <v>0</v>
      </c>
      <c r="N672" s="8">
        <v>243160.83548387093</v>
      </c>
      <c r="O672" s="1">
        <v>0</v>
      </c>
      <c r="P672" s="1">
        <v>0</v>
      </c>
      <c r="Q672" s="1">
        <v>0</v>
      </c>
      <c r="R672" s="1">
        <v>0</v>
      </c>
      <c r="S672" s="29">
        <v>0</v>
      </c>
      <c r="T672" s="8">
        <f t="shared" si="50"/>
        <v>0</v>
      </c>
      <c r="U672" s="1">
        <v>0</v>
      </c>
      <c r="V672" s="1">
        <v>0</v>
      </c>
      <c r="W672" s="1">
        <v>0</v>
      </c>
      <c r="X672" s="1">
        <v>0</v>
      </c>
      <c r="Y672" s="1">
        <v>0</v>
      </c>
      <c r="Z672" s="1">
        <v>0</v>
      </c>
      <c r="AA672" s="1">
        <v>0.6399993896484375</v>
      </c>
      <c r="AB672" s="1">
        <v>4500001.5399999619</v>
      </c>
      <c r="AC672" s="1">
        <f t="shared" si="51"/>
        <v>-5048200823.6399994</v>
      </c>
      <c r="AD672" s="1">
        <f t="shared" si="52"/>
        <v>-5048200823.6399994</v>
      </c>
      <c r="AE672" s="1">
        <f t="shared" si="53"/>
        <v>-4903894316.9399996</v>
      </c>
      <c r="AF672" s="1">
        <f t="shared" si="54"/>
        <v>-4903894316.9399996</v>
      </c>
    </row>
    <row r="673" spans="1:32" x14ac:dyDescent="0.2">
      <c r="A673" t="s">
        <v>140</v>
      </c>
      <c r="B673" t="s">
        <v>73</v>
      </c>
      <c r="C673" t="s">
        <v>124</v>
      </c>
      <c r="D673" t="s">
        <v>0</v>
      </c>
      <c r="E673" t="s">
        <v>5</v>
      </c>
      <c r="F673" s="7">
        <v>202009</v>
      </c>
      <c r="G673" s="1">
        <v>11740965488</v>
      </c>
      <c r="H673" s="1">
        <v>11740965489.740004</v>
      </c>
      <c r="I673" s="1">
        <v>11294892346.4</v>
      </c>
      <c r="J673" s="1">
        <v>11366130433.340002</v>
      </c>
      <c r="K673" s="8">
        <v>161</v>
      </c>
      <c r="L673" s="8">
        <v>161</v>
      </c>
      <c r="M673" s="8">
        <v>0</v>
      </c>
      <c r="N673" s="8">
        <v>242428.49426523302</v>
      </c>
      <c r="O673" s="1">
        <v>0</v>
      </c>
      <c r="P673" s="1">
        <v>0</v>
      </c>
      <c r="Q673" s="1">
        <v>0</v>
      </c>
      <c r="R673" s="1">
        <v>0</v>
      </c>
      <c r="S673" s="29">
        <v>0</v>
      </c>
      <c r="T673" s="8">
        <f t="shared" si="50"/>
        <v>0</v>
      </c>
      <c r="U673" s="1">
        <v>0</v>
      </c>
      <c r="V673" s="1">
        <v>0</v>
      </c>
      <c r="W673" s="1">
        <v>0</v>
      </c>
      <c r="X673" s="1">
        <v>0</v>
      </c>
      <c r="Y673" s="1">
        <v>0</v>
      </c>
      <c r="Z673" s="1">
        <v>0</v>
      </c>
      <c r="AA673" s="1">
        <v>1.7400035858154297</v>
      </c>
      <c r="AB673" s="1">
        <v>71238086.940002441</v>
      </c>
      <c r="AC673" s="1">
        <f t="shared" si="51"/>
        <v>-11740965489.740004</v>
      </c>
      <c r="AD673" s="1">
        <f t="shared" si="52"/>
        <v>-11740965489.740004</v>
      </c>
      <c r="AE673" s="1">
        <f t="shared" si="53"/>
        <v>-11366130433.340002</v>
      </c>
      <c r="AF673" s="1">
        <f t="shared" si="54"/>
        <v>-11366130433.340002</v>
      </c>
    </row>
    <row r="674" spans="1:32" x14ac:dyDescent="0.2">
      <c r="A674" t="s">
        <v>140</v>
      </c>
      <c r="B674" t="s">
        <v>73</v>
      </c>
      <c r="C674" t="s">
        <v>124</v>
      </c>
      <c r="D674" t="s">
        <v>0</v>
      </c>
      <c r="E674" t="s">
        <v>5</v>
      </c>
      <c r="F674" s="7">
        <v>202012</v>
      </c>
      <c r="G674" s="1">
        <v>9655332593</v>
      </c>
      <c r="H674" s="1">
        <v>9724411818.0199986</v>
      </c>
      <c r="I674" s="1">
        <v>9248731157.2999992</v>
      </c>
      <c r="J674" s="1">
        <v>9951670327.5199986</v>
      </c>
      <c r="K674" s="8">
        <v>145</v>
      </c>
      <c r="L674" s="8">
        <v>145</v>
      </c>
      <c r="M674" s="8">
        <v>0</v>
      </c>
      <c r="N674" s="8">
        <v>246166.74265232982</v>
      </c>
      <c r="O674" s="1">
        <v>0</v>
      </c>
      <c r="P674" s="1">
        <v>0</v>
      </c>
      <c r="Q674" s="1">
        <v>0</v>
      </c>
      <c r="R674" s="1">
        <v>0</v>
      </c>
      <c r="S674" s="29">
        <v>0</v>
      </c>
      <c r="T674" s="8">
        <f t="shared" si="50"/>
        <v>0</v>
      </c>
      <c r="U674" s="1">
        <v>0</v>
      </c>
      <c r="V674" s="1">
        <v>0</v>
      </c>
      <c r="W674" s="1">
        <v>0</v>
      </c>
      <c r="X674" s="1">
        <v>0</v>
      </c>
      <c r="Y674" s="1">
        <v>0</v>
      </c>
      <c r="Z674" s="1">
        <v>0</v>
      </c>
      <c r="AA674" s="1">
        <v>69079225.01999855</v>
      </c>
      <c r="AB674" s="1">
        <v>702939170.21999931</v>
      </c>
      <c r="AC674" s="1">
        <f t="shared" si="51"/>
        <v>-9724411818.0199986</v>
      </c>
      <c r="AD674" s="1">
        <f t="shared" si="52"/>
        <v>-9724411818.0199986</v>
      </c>
      <c r="AE674" s="1">
        <f t="shared" si="53"/>
        <v>-9951670327.5199986</v>
      </c>
      <c r="AF674" s="1">
        <f t="shared" si="54"/>
        <v>-9951670327.5199986</v>
      </c>
    </row>
    <row r="675" spans="1:32" x14ac:dyDescent="0.2">
      <c r="A675" t="s">
        <v>140</v>
      </c>
      <c r="B675" t="s">
        <v>73</v>
      </c>
      <c r="C675" t="s">
        <v>124</v>
      </c>
      <c r="D675" t="s">
        <v>0</v>
      </c>
      <c r="E675" t="s">
        <v>5</v>
      </c>
      <c r="F675" s="7">
        <v>202103</v>
      </c>
      <c r="G675" s="1">
        <v>12111987450.65</v>
      </c>
      <c r="H675" s="1">
        <v>12111987453.809999</v>
      </c>
      <c r="I675" s="1">
        <v>11341229575.549999</v>
      </c>
      <c r="J675" s="1">
        <v>11817970837.360001</v>
      </c>
      <c r="K675" s="8">
        <v>153</v>
      </c>
      <c r="L675" s="8">
        <v>153</v>
      </c>
      <c r="M675" s="8">
        <v>0</v>
      </c>
      <c r="N675" s="8">
        <v>249777.64592933946</v>
      </c>
      <c r="O675" s="1">
        <v>0</v>
      </c>
      <c r="P675" s="1">
        <v>0</v>
      </c>
      <c r="Q675" s="1">
        <v>0</v>
      </c>
      <c r="R675" s="1">
        <v>0</v>
      </c>
      <c r="S675" s="29">
        <v>0</v>
      </c>
      <c r="T675" s="8">
        <f t="shared" si="50"/>
        <v>0</v>
      </c>
      <c r="U675" s="1">
        <v>0</v>
      </c>
      <c r="V675" s="1">
        <v>0</v>
      </c>
      <c r="W675" s="1">
        <v>0</v>
      </c>
      <c r="X675" s="1">
        <v>0</v>
      </c>
      <c r="Y675" s="1">
        <v>0</v>
      </c>
      <c r="Z675" s="1">
        <v>0</v>
      </c>
      <c r="AA675" s="1">
        <v>3.1599998474121094</v>
      </c>
      <c r="AB675" s="1">
        <v>476741261.81000137</v>
      </c>
      <c r="AC675" s="1">
        <f t="shared" si="51"/>
        <v>-12111987453.809999</v>
      </c>
      <c r="AD675" s="1">
        <f t="shared" si="52"/>
        <v>-12111987453.809999</v>
      </c>
      <c r="AE675" s="1">
        <f t="shared" si="53"/>
        <v>-11817970837.360001</v>
      </c>
      <c r="AF675" s="1">
        <f t="shared" si="54"/>
        <v>-11817970837.360001</v>
      </c>
    </row>
    <row r="676" spans="1:32" x14ac:dyDescent="0.2">
      <c r="A676" t="s">
        <v>140</v>
      </c>
      <c r="B676" t="s">
        <v>73</v>
      </c>
      <c r="C676" t="s">
        <v>124</v>
      </c>
      <c r="D676" t="s">
        <v>0</v>
      </c>
      <c r="E676" t="s">
        <v>5</v>
      </c>
      <c r="F676" s="7">
        <v>202106</v>
      </c>
      <c r="G676" s="1">
        <v>23339316738</v>
      </c>
      <c r="H676" s="1">
        <v>23339316752.699997</v>
      </c>
      <c r="I676" s="1">
        <v>19713904514.400002</v>
      </c>
      <c r="J676" s="1">
        <v>22691793304.939999</v>
      </c>
      <c r="K676" s="8">
        <v>284</v>
      </c>
      <c r="L676" s="8">
        <v>284</v>
      </c>
      <c r="M676" s="8">
        <v>0</v>
      </c>
      <c r="N676" s="8">
        <v>253112.42473118278</v>
      </c>
      <c r="O676" s="1">
        <v>0</v>
      </c>
      <c r="P676" s="1">
        <v>0</v>
      </c>
      <c r="Q676" s="1">
        <v>0</v>
      </c>
      <c r="R676" s="1">
        <v>0</v>
      </c>
      <c r="S676" s="29">
        <v>0</v>
      </c>
      <c r="T676" s="8">
        <f t="shared" si="50"/>
        <v>0</v>
      </c>
      <c r="U676" s="1">
        <v>0</v>
      </c>
      <c r="V676" s="1">
        <v>0</v>
      </c>
      <c r="W676" s="1">
        <v>0</v>
      </c>
      <c r="X676" s="1">
        <v>0</v>
      </c>
      <c r="Y676" s="1">
        <v>0</v>
      </c>
      <c r="Z676" s="1">
        <v>0</v>
      </c>
      <c r="AA676" s="1">
        <v>14.699996948242188</v>
      </c>
      <c r="AB676" s="1">
        <v>2977888790.5399971</v>
      </c>
      <c r="AC676" s="1">
        <f t="shared" si="51"/>
        <v>-23339316752.699997</v>
      </c>
      <c r="AD676" s="1">
        <f t="shared" si="52"/>
        <v>-23339316752.699997</v>
      </c>
      <c r="AE676" s="1">
        <f t="shared" si="53"/>
        <v>-22691793304.939999</v>
      </c>
      <c r="AF676" s="1">
        <f t="shared" si="54"/>
        <v>-22691793304.939999</v>
      </c>
    </row>
    <row r="677" spans="1:32" x14ac:dyDescent="0.2">
      <c r="A677" t="s">
        <v>140</v>
      </c>
      <c r="B677" t="s">
        <v>73</v>
      </c>
      <c r="C677" t="s">
        <v>124</v>
      </c>
      <c r="D677" t="s">
        <v>0</v>
      </c>
      <c r="E677" t="s">
        <v>5</v>
      </c>
      <c r="F677" s="7">
        <v>202109</v>
      </c>
      <c r="G677" s="1">
        <v>11046707282</v>
      </c>
      <c r="H677" s="1">
        <v>11046707289.150002</v>
      </c>
      <c r="I677" s="1">
        <v>10743267908.9</v>
      </c>
      <c r="J677" s="1">
        <v>10831821762.52</v>
      </c>
      <c r="K677" s="8">
        <v>171</v>
      </c>
      <c r="L677" s="8">
        <v>171</v>
      </c>
      <c r="M677" s="8">
        <v>0</v>
      </c>
      <c r="N677" s="8">
        <v>259414.33620071682</v>
      </c>
      <c r="O677" s="1">
        <v>0</v>
      </c>
      <c r="P677" s="1">
        <v>0</v>
      </c>
      <c r="Q677" s="1">
        <v>0</v>
      </c>
      <c r="R677" s="1">
        <v>0</v>
      </c>
      <c r="S677" s="29">
        <v>0</v>
      </c>
      <c r="T677" s="8">
        <f t="shared" si="50"/>
        <v>0</v>
      </c>
      <c r="U677" s="1">
        <v>0</v>
      </c>
      <c r="V677" s="1">
        <v>0</v>
      </c>
      <c r="W677" s="1">
        <v>0</v>
      </c>
      <c r="X677" s="1">
        <v>0</v>
      </c>
      <c r="Y677" s="1">
        <v>0</v>
      </c>
      <c r="Z677" s="1">
        <v>0</v>
      </c>
      <c r="AA677" s="1">
        <v>7.1500015258789062</v>
      </c>
      <c r="AB677" s="1">
        <v>88553853.620000839</v>
      </c>
      <c r="AC677" s="1">
        <f t="shared" si="51"/>
        <v>-11046707289.150002</v>
      </c>
      <c r="AD677" s="1">
        <f t="shared" si="52"/>
        <v>-11046707289.150002</v>
      </c>
      <c r="AE677" s="1">
        <f t="shared" si="53"/>
        <v>-10831821762.52</v>
      </c>
      <c r="AF677" s="1">
        <f t="shared" si="54"/>
        <v>-10831821762.52</v>
      </c>
    </row>
    <row r="678" spans="1:32" x14ac:dyDescent="0.2">
      <c r="A678" t="s">
        <v>140</v>
      </c>
      <c r="B678" t="s">
        <v>73</v>
      </c>
      <c r="C678" t="s">
        <v>124</v>
      </c>
      <c r="D678" t="s">
        <v>0</v>
      </c>
      <c r="E678" t="s">
        <v>5</v>
      </c>
      <c r="F678" s="7">
        <v>202112</v>
      </c>
      <c r="G678" s="1">
        <v>5519283652</v>
      </c>
      <c r="H678" s="1">
        <v>5571657338.6599989</v>
      </c>
      <c r="I678" s="1">
        <v>5499442867.6000004</v>
      </c>
      <c r="J678" s="1">
        <v>5551816554.2599993</v>
      </c>
      <c r="K678" s="8">
        <v>86</v>
      </c>
      <c r="L678" s="8">
        <v>86</v>
      </c>
      <c r="M678" s="8">
        <v>0</v>
      </c>
      <c r="N678" s="8">
        <v>261507.470967742</v>
      </c>
      <c r="O678" s="1">
        <v>0</v>
      </c>
      <c r="P678" s="1">
        <v>0</v>
      </c>
      <c r="Q678" s="1">
        <v>0</v>
      </c>
      <c r="R678" s="1">
        <v>0</v>
      </c>
      <c r="S678" s="29">
        <v>0</v>
      </c>
      <c r="T678" s="8">
        <f t="shared" si="50"/>
        <v>0</v>
      </c>
      <c r="U678" s="1">
        <v>0</v>
      </c>
      <c r="V678" s="1">
        <v>0</v>
      </c>
      <c r="W678" s="1">
        <v>0</v>
      </c>
      <c r="X678" s="1">
        <v>0</v>
      </c>
      <c r="Y678" s="1">
        <v>0</v>
      </c>
      <c r="Z678" s="1">
        <v>0</v>
      </c>
      <c r="AA678" s="1">
        <v>52373686.659998894</v>
      </c>
      <c r="AB678" s="1">
        <v>52373686.659998894</v>
      </c>
      <c r="AC678" s="1">
        <f t="shared" si="51"/>
        <v>-5571657338.6599989</v>
      </c>
      <c r="AD678" s="1">
        <f t="shared" si="52"/>
        <v>-5571657338.6599989</v>
      </c>
      <c r="AE678" s="1">
        <f t="shared" si="53"/>
        <v>-5551816554.2599993</v>
      </c>
      <c r="AF678" s="1">
        <f t="shared" si="54"/>
        <v>-5551816554.2599993</v>
      </c>
    </row>
    <row r="679" spans="1:32" x14ac:dyDescent="0.2">
      <c r="A679" t="s">
        <v>140</v>
      </c>
      <c r="B679" t="s">
        <v>73</v>
      </c>
      <c r="C679" t="s">
        <v>124</v>
      </c>
      <c r="D679" t="s">
        <v>0</v>
      </c>
      <c r="E679" t="s">
        <v>5</v>
      </c>
      <c r="F679" s="7">
        <v>202203</v>
      </c>
      <c r="G679" s="1">
        <v>4618753823</v>
      </c>
      <c r="H679" s="1">
        <v>4618753823.999999</v>
      </c>
      <c r="I679" s="1">
        <v>4481214627</v>
      </c>
      <c r="J679" s="1">
        <v>4619932262.999999</v>
      </c>
      <c r="K679" s="8">
        <v>81</v>
      </c>
      <c r="L679" s="8">
        <v>81</v>
      </c>
      <c r="M679" s="8">
        <v>0</v>
      </c>
      <c r="N679" s="8">
        <v>260603.39554531491</v>
      </c>
      <c r="O679" s="1">
        <v>0</v>
      </c>
      <c r="P679" s="1">
        <v>0</v>
      </c>
      <c r="Q679" s="1">
        <v>0</v>
      </c>
      <c r="R679" s="1">
        <v>0</v>
      </c>
      <c r="S679" s="29">
        <v>0</v>
      </c>
      <c r="T679" s="8">
        <f t="shared" si="50"/>
        <v>0</v>
      </c>
      <c r="U679" s="1">
        <v>0</v>
      </c>
      <c r="V679" s="1">
        <v>0</v>
      </c>
      <c r="W679" s="1">
        <v>0</v>
      </c>
      <c r="X679" s="1">
        <v>0</v>
      </c>
      <c r="Y679" s="1">
        <v>0</v>
      </c>
      <c r="Z679" s="1">
        <v>0</v>
      </c>
      <c r="AA679" s="1">
        <v>0.99999904632568359</v>
      </c>
      <c r="AB679" s="1">
        <v>138717635.99999905</v>
      </c>
      <c r="AC679" s="1">
        <f t="shared" si="51"/>
        <v>-4618753823.999999</v>
      </c>
      <c r="AD679" s="1">
        <f t="shared" si="52"/>
        <v>-4618753823.999999</v>
      </c>
      <c r="AE679" s="1">
        <f t="shared" si="53"/>
        <v>-4619932262.999999</v>
      </c>
      <c r="AF679" s="1">
        <f t="shared" si="54"/>
        <v>-4619932262.999999</v>
      </c>
    </row>
    <row r="680" spans="1:32" x14ac:dyDescent="0.2">
      <c r="A680" t="s">
        <v>140</v>
      </c>
      <c r="B680" t="s">
        <v>73</v>
      </c>
      <c r="C680" t="s">
        <v>124</v>
      </c>
      <c r="D680" t="s">
        <v>0</v>
      </c>
      <c r="E680" t="s">
        <v>5</v>
      </c>
      <c r="F680" s="7">
        <v>202206</v>
      </c>
      <c r="G680" s="1">
        <v>7017096626</v>
      </c>
      <c r="H680" s="1">
        <v>7225038329.2799997</v>
      </c>
      <c r="I680" s="1">
        <v>6785789290</v>
      </c>
      <c r="J680" s="1">
        <v>7108363292.2799997</v>
      </c>
      <c r="K680" s="8">
        <v>89</v>
      </c>
      <c r="L680" s="8">
        <v>90</v>
      </c>
      <c r="M680" s="8">
        <v>0</v>
      </c>
      <c r="N680" s="8">
        <v>267727.43333333335</v>
      </c>
      <c r="O680" s="1">
        <v>0</v>
      </c>
      <c r="P680" s="1">
        <v>0</v>
      </c>
      <c r="Q680" s="1">
        <v>0</v>
      </c>
      <c r="R680" s="1">
        <v>0</v>
      </c>
      <c r="S680" s="29">
        <v>0</v>
      </c>
      <c r="T680" s="8">
        <f t="shared" si="50"/>
        <v>0</v>
      </c>
      <c r="U680" s="1">
        <v>0</v>
      </c>
      <c r="V680" s="1">
        <v>0</v>
      </c>
      <c r="W680" s="1">
        <v>0</v>
      </c>
      <c r="X680" s="1">
        <v>0</v>
      </c>
      <c r="Y680" s="1">
        <v>0</v>
      </c>
      <c r="Z680" s="1">
        <v>0</v>
      </c>
      <c r="AA680" s="1">
        <v>207941703.27999973</v>
      </c>
      <c r="AB680" s="1">
        <v>322574002.27999973</v>
      </c>
      <c r="AC680" s="1">
        <f t="shared" si="51"/>
        <v>-7225038329.2799997</v>
      </c>
      <c r="AD680" s="1">
        <f t="shared" si="52"/>
        <v>-7225038329.2799997</v>
      </c>
      <c r="AE680" s="1">
        <f t="shared" si="53"/>
        <v>-7108363292.2799997</v>
      </c>
      <c r="AF680" s="1">
        <f t="shared" si="54"/>
        <v>-7108363292.2799997</v>
      </c>
    </row>
    <row r="681" spans="1:32" x14ac:dyDescent="0.2">
      <c r="A681" t="s">
        <v>140</v>
      </c>
      <c r="B681" t="s">
        <v>73</v>
      </c>
      <c r="C681" t="s">
        <v>124</v>
      </c>
      <c r="D681" t="s">
        <v>0</v>
      </c>
      <c r="E681" t="s">
        <v>5</v>
      </c>
      <c r="F681" s="7">
        <v>202209</v>
      </c>
      <c r="G681" s="1">
        <v>7674147149</v>
      </c>
      <c r="H681" s="1">
        <v>7674147150.6500015</v>
      </c>
      <c r="I681" s="1">
        <v>7674147149</v>
      </c>
      <c r="J681" s="1">
        <v>7674147150.6500015</v>
      </c>
      <c r="K681" s="8">
        <v>106</v>
      </c>
      <c r="L681" s="8">
        <v>106</v>
      </c>
      <c r="M681" s="8">
        <v>0</v>
      </c>
      <c r="N681" s="8">
        <v>275771.71146953403</v>
      </c>
      <c r="O681" s="1">
        <v>0</v>
      </c>
      <c r="P681" s="1">
        <v>0</v>
      </c>
      <c r="Q681" s="1">
        <v>0</v>
      </c>
      <c r="R681" s="1">
        <v>0</v>
      </c>
      <c r="S681" s="29">
        <v>0</v>
      </c>
      <c r="T681" s="8">
        <f t="shared" si="50"/>
        <v>0</v>
      </c>
      <c r="U681" s="1">
        <v>0</v>
      </c>
      <c r="V681" s="1">
        <v>0</v>
      </c>
      <c r="W681" s="1">
        <v>0</v>
      </c>
      <c r="X681" s="1">
        <v>0</v>
      </c>
      <c r="Y681" s="1">
        <v>0</v>
      </c>
      <c r="Z681" s="1">
        <v>0</v>
      </c>
      <c r="AA681" s="1">
        <v>1.6500015258789062</v>
      </c>
      <c r="AB681" s="1">
        <v>1.6500015258789062</v>
      </c>
      <c r="AC681" s="1">
        <f t="shared" si="51"/>
        <v>-7674147150.6500015</v>
      </c>
      <c r="AD681" s="1">
        <f t="shared" si="52"/>
        <v>-7674147150.6500015</v>
      </c>
      <c r="AE681" s="1">
        <f t="shared" si="53"/>
        <v>-7674147150.6500015</v>
      </c>
      <c r="AF681" s="1">
        <f t="shared" si="54"/>
        <v>-7674147150.6500015</v>
      </c>
    </row>
    <row r="682" spans="1:32" x14ac:dyDescent="0.2">
      <c r="A682" t="s">
        <v>140</v>
      </c>
      <c r="B682" t="s">
        <v>73</v>
      </c>
      <c r="C682" t="s">
        <v>124</v>
      </c>
      <c r="D682" t="s">
        <v>0</v>
      </c>
      <c r="E682" t="s">
        <v>5</v>
      </c>
      <c r="F682" s="7">
        <v>202212</v>
      </c>
      <c r="G682" s="1">
        <v>5092620020</v>
      </c>
      <c r="H682" s="1">
        <v>5244261528.1899996</v>
      </c>
      <c r="I682" s="1">
        <v>5092620020</v>
      </c>
      <c r="J682" s="1">
        <v>5244261528.1899996</v>
      </c>
      <c r="K682" s="8">
        <v>73</v>
      </c>
      <c r="L682" s="8">
        <v>74</v>
      </c>
      <c r="M682" s="8">
        <v>0</v>
      </c>
      <c r="N682" s="8">
        <v>286594.1046594982</v>
      </c>
      <c r="O682" s="1">
        <v>0</v>
      </c>
      <c r="P682" s="1">
        <v>0</v>
      </c>
      <c r="Q682" s="1">
        <v>0</v>
      </c>
      <c r="R682" s="1">
        <v>0</v>
      </c>
      <c r="S682" s="29">
        <v>0</v>
      </c>
      <c r="T682" s="8">
        <f t="shared" si="50"/>
        <v>0</v>
      </c>
      <c r="U682" s="1">
        <v>0</v>
      </c>
      <c r="V682" s="1">
        <v>0</v>
      </c>
      <c r="W682" s="1">
        <v>0</v>
      </c>
      <c r="X682" s="1">
        <v>0</v>
      </c>
      <c r="Y682" s="1">
        <v>0</v>
      </c>
      <c r="Z682" s="1">
        <v>0</v>
      </c>
      <c r="AA682" s="1">
        <v>151641508.18999958</v>
      </c>
      <c r="AB682" s="1">
        <v>151641508.18999958</v>
      </c>
      <c r="AC682" s="1">
        <f t="shared" si="51"/>
        <v>-5244261528.1899996</v>
      </c>
      <c r="AD682" s="1">
        <f t="shared" si="52"/>
        <v>-5244261528.1899996</v>
      </c>
      <c r="AE682" s="1">
        <f t="shared" si="53"/>
        <v>-5244261528.1899996</v>
      </c>
      <c r="AF682" s="1">
        <f t="shared" si="54"/>
        <v>-5244261528.1899996</v>
      </c>
    </row>
    <row r="683" spans="1:32" x14ac:dyDescent="0.2">
      <c r="A683" t="s">
        <v>140</v>
      </c>
      <c r="B683" t="s">
        <v>73</v>
      </c>
      <c r="C683" t="s">
        <v>124</v>
      </c>
      <c r="D683" t="s">
        <v>0</v>
      </c>
      <c r="E683" t="s">
        <v>5</v>
      </c>
      <c r="F683" s="7">
        <v>202303</v>
      </c>
      <c r="G683" s="1">
        <v>5405859551</v>
      </c>
      <c r="H683" s="1">
        <v>5405859554.8299999</v>
      </c>
      <c r="I683" s="1">
        <v>5405555914</v>
      </c>
      <c r="J683" s="1">
        <v>5405555917.8299999</v>
      </c>
      <c r="K683" s="8">
        <v>88</v>
      </c>
      <c r="L683" s="8">
        <v>88</v>
      </c>
      <c r="M683" s="8">
        <v>0</v>
      </c>
      <c r="N683" s="8">
        <v>283471.17933947779</v>
      </c>
      <c r="O683" s="1">
        <v>0</v>
      </c>
      <c r="P683" s="1">
        <v>0</v>
      </c>
      <c r="Q683" s="1">
        <v>0</v>
      </c>
      <c r="R683" s="1">
        <v>0</v>
      </c>
      <c r="S683" s="29">
        <v>0</v>
      </c>
      <c r="T683" s="8">
        <f t="shared" si="50"/>
        <v>0</v>
      </c>
      <c r="U683" s="1">
        <v>0</v>
      </c>
      <c r="V683" s="1">
        <v>0</v>
      </c>
      <c r="W683" s="1">
        <v>0</v>
      </c>
      <c r="X683" s="1">
        <v>0</v>
      </c>
      <c r="Y683" s="1">
        <v>0</v>
      </c>
      <c r="Z683" s="1">
        <v>0</v>
      </c>
      <c r="AA683" s="1">
        <v>3.8299999237060547</v>
      </c>
      <c r="AB683" s="1">
        <v>3.8299999237060547</v>
      </c>
      <c r="AC683" s="1">
        <f t="shared" si="51"/>
        <v>-5405859554.8299999</v>
      </c>
      <c r="AD683" s="1">
        <f t="shared" si="52"/>
        <v>-5405859554.8299999</v>
      </c>
      <c r="AE683" s="1">
        <f t="shared" si="53"/>
        <v>-5405555917.8299999</v>
      </c>
      <c r="AF683" s="1">
        <f t="shared" si="54"/>
        <v>-5405555917.8299999</v>
      </c>
    </row>
    <row r="684" spans="1:32" x14ac:dyDescent="0.2">
      <c r="A684" t="s">
        <v>140</v>
      </c>
      <c r="B684" t="s">
        <v>73</v>
      </c>
      <c r="C684" t="s">
        <v>124</v>
      </c>
      <c r="D684" t="s">
        <v>0</v>
      </c>
      <c r="E684" t="s">
        <v>5</v>
      </c>
      <c r="F684" s="7">
        <v>202306</v>
      </c>
      <c r="G684" s="1">
        <v>7085516538</v>
      </c>
      <c r="H684" s="1">
        <v>7085516538.3800001</v>
      </c>
      <c r="I684" s="1">
        <v>7085516538</v>
      </c>
      <c r="J684" s="1">
        <v>7085516538.3800001</v>
      </c>
      <c r="K684" s="8">
        <v>71</v>
      </c>
      <c r="L684" s="8">
        <v>71</v>
      </c>
      <c r="M684" s="8">
        <v>0</v>
      </c>
      <c r="N684" s="8">
        <v>284345.04874551971</v>
      </c>
      <c r="O684" s="1">
        <v>0</v>
      </c>
      <c r="P684" s="1">
        <v>0</v>
      </c>
      <c r="Q684" s="1">
        <v>0</v>
      </c>
      <c r="R684" s="1">
        <v>0</v>
      </c>
      <c r="S684" s="29">
        <v>0</v>
      </c>
      <c r="T684" s="8">
        <f t="shared" si="50"/>
        <v>0</v>
      </c>
      <c r="U684" s="1">
        <v>0</v>
      </c>
      <c r="V684" s="1">
        <v>0</v>
      </c>
      <c r="W684" s="1">
        <v>0</v>
      </c>
      <c r="X684" s="1">
        <v>0</v>
      </c>
      <c r="Y684" s="1">
        <v>0</v>
      </c>
      <c r="Z684" s="1">
        <v>0</v>
      </c>
      <c r="AA684" s="1">
        <v>0.38000011444091797</v>
      </c>
      <c r="AB684" s="1">
        <v>0.38000011444091797</v>
      </c>
      <c r="AC684" s="1">
        <f t="shared" si="51"/>
        <v>-7085516538.3800001</v>
      </c>
      <c r="AD684" s="1">
        <f t="shared" si="52"/>
        <v>-7085516538.3800001</v>
      </c>
      <c r="AE684" s="1">
        <f t="shared" si="53"/>
        <v>-7085516538.3800001</v>
      </c>
      <c r="AF684" s="1">
        <f t="shared" si="54"/>
        <v>-7085516538.3800001</v>
      </c>
    </row>
    <row r="685" spans="1:32" x14ac:dyDescent="0.2">
      <c r="A685" t="s">
        <v>140</v>
      </c>
      <c r="B685" t="s">
        <v>73</v>
      </c>
      <c r="C685" t="s">
        <v>124</v>
      </c>
      <c r="D685" t="s">
        <v>0</v>
      </c>
      <c r="E685" t="s">
        <v>5</v>
      </c>
      <c r="F685" s="7">
        <v>202309</v>
      </c>
      <c r="G685" s="1">
        <v>5611657331</v>
      </c>
      <c r="H685" s="1">
        <v>5611657331</v>
      </c>
      <c r="I685" s="1">
        <v>5611657331</v>
      </c>
      <c r="J685" s="1">
        <v>5611657331</v>
      </c>
      <c r="K685" s="8">
        <v>74</v>
      </c>
      <c r="L685" s="8">
        <v>74</v>
      </c>
      <c r="M685" s="8">
        <v>0</v>
      </c>
      <c r="N685" s="8">
        <v>288606.79498207889</v>
      </c>
      <c r="O685" s="1">
        <v>0</v>
      </c>
      <c r="P685" s="1">
        <v>0</v>
      </c>
      <c r="Q685" s="1">
        <v>0</v>
      </c>
      <c r="R685" s="1">
        <v>0</v>
      </c>
      <c r="S685" s="29">
        <v>0</v>
      </c>
      <c r="T685" s="8">
        <f t="shared" si="50"/>
        <v>0</v>
      </c>
      <c r="U685" s="1">
        <v>0</v>
      </c>
      <c r="V685" s="1">
        <v>0</v>
      </c>
      <c r="W685" s="1">
        <v>0</v>
      </c>
      <c r="X685" s="1">
        <v>0</v>
      </c>
      <c r="Y685" s="1">
        <v>0</v>
      </c>
      <c r="Z685" s="1">
        <v>0</v>
      </c>
      <c r="AA685" s="1">
        <v>0</v>
      </c>
      <c r="AB685" s="1">
        <v>0</v>
      </c>
      <c r="AC685" s="1">
        <f t="shared" si="51"/>
        <v>-5611657331</v>
      </c>
      <c r="AD685" s="1">
        <f t="shared" si="52"/>
        <v>-5611657331</v>
      </c>
      <c r="AE685" s="1">
        <f t="shared" si="53"/>
        <v>-5611657331</v>
      </c>
      <c r="AF685" s="1">
        <f t="shared" si="54"/>
        <v>-5611657331</v>
      </c>
    </row>
    <row r="686" spans="1:32" x14ac:dyDescent="0.2">
      <c r="A686" t="s">
        <v>140</v>
      </c>
      <c r="B686" t="s">
        <v>73</v>
      </c>
      <c r="C686" t="s">
        <v>124</v>
      </c>
      <c r="D686" t="s">
        <v>0</v>
      </c>
      <c r="E686" t="s">
        <v>5</v>
      </c>
      <c r="F686" s="7">
        <v>202312</v>
      </c>
      <c r="G686" s="1">
        <v>7824808766</v>
      </c>
      <c r="H686" s="1">
        <v>7870188569.6999998</v>
      </c>
      <c r="I686" s="1">
        <v>7824808766</v>
      </c>
      <c r="J686" s="1">
        <v>7870188569.6999998</v>
      </c>
      <c r="K686" s="8">
        <v>99</v>
      </c>
      <c r="L686" s="8">
        <v>100</v>
      </c>
      <c r="M686" s="8">
        <v>0</v>
      </c>
      <c r="N686" s="8">
        <v>302992.69211469532</v>
      </c>
      <c r="O686" s="1">
        <v>0</v>
      </c>
      <c r="P686" s="1">
        <v>0</v>
      </c>
      <c r="Q686" s="1">
        <v>0</v>
      </c>
      <c r="R686" s="1">
        <v>0</v>
      </c>
      <c r="S686" s="29">
        <v>0</v>
      </c>
      <c r="T686" s="8">
        <f t="shared" si="50"/>
        <v>0</v>
      </c>
      <c r="U686" s="1">
        <v>0</v>
      </c>
      <c r="V686" s="1">
        <v>0</v>
      </c>
      <c r="W686" s="1">
        <v>0</v>
      </c>
      <c r="X686" s="1">
        <v>0</v>
      </c>
      <c r="Y686" s="1">
        <v>0</v>
      </c>
      <c r="Z686" s="1">
        <v>0</v>
      </c>
      <c r="AA686" s="1">
        <v>45379803.699999809</v>
      </c>
      <c r="AB686" s="1">
        <v>45379803.699999809</v>
      </c>
      <c r="AC686" s="1">
        <f t="shared" si="51"/>
        <v>-7870188569.6999998</v>
      </c>
      <c r="AD686" s="1">
        <f t="shared" si="52"/>
        <v>-7870188569.6999998</v>
      </c>
      <c r="AE686" s="1">
        <f t="shared" si="53"/>
        <v>-7870188569.6999998</v>
      </c>
      <c r="AF686" s="1">
        <f t="shared" si="54"/>
        <v>-7870188569.6999998</v>
      </c>
    </row>
    <row r="687" spans="1:32" x14ac:dyDescent="0.2">
      <c r="A687" t="s">
        <v>140</v>
      </c>
      <c r="B687" t="s">
        <v>73</v>
      </c>
      <c r="C687" t="s">
        <v>124</v>
      </c>
      <c r="D687" t="s">
        <v>0</v>
      </c>
      <c r="E687" t="s">
        <v>5</v>
      </c>
      <c r="F687" s="7">
        <v>202403</v>
      </c>
      <c r="G687" s="1">
        <v>6088702780</v>
      </c>
      <c r="H687" s="1">
        <v>6269114815.999999</v>
      </c>
      <c r="I687" s="1">
        <v>6039404368</v>
      </c>
      <c r="J687" s="1">
        <v>6264436207.999999</v>
      </c>
      <c r="K687" s="8">
        <v>81</v>
      </c>
      <c r="L687" s="8">
        <v>82</v>
      </c>
      <c r="M687" s="8">
        <v>0</v>
      </c>
      <c r="N687" s="8">
        <v>309830.74898034846</v>
      </c>
      <c r="O687" s="1">
        <v>0</v>
      </c>
      <c r="P687" s="1">
        <v>0</v>
      </c>
      <c r="Q687" s="1">
        <v>0</v>
      </c>
      <c r="R687" s="1">
        <v>0</v>
      </c>
      <c r="S687" s="29">
        <v>0</v>
      </c>
      <c r="T687" s="8">
        <f t="shared" si="50"/>
        <v>0</v>
      </c>
      <c r="U687" s="1">
        <v>0</v>
      </c>
      <c r="V687" s="1">
        <v>0</v>
      </c>
      <c r="W687" s="1">
        <v>0</v>
      </c>
      <c r="X687" s="1">
        <v>0</v>
      </c>
      <c r="Y687" s="1">
        <v>0</v>
      </c>
      <c r="Z687" s="1">
        <v>0</v>
      </c>
      <c r="AA687" s="1">
        <v>180412035.99999905</v>
      </c>
      <c r="AB687" s="1">
        <v>225031839.99999905</v>
      </c>
      <c r="AC687" s="1">
        <f t="shared" si="51"/>
        <v>-6269114815.999999</v>
      </c>
      <c r="AD687" s="1">
        <f t="shared" si="52"/>
        <v>-6269114815.999999</v>
      </c>
      <c r="AE687" s="1">
        <f t="shared" si="53"/>
        <v>-6264436207.999999</v>
      </c>
      <c r="AF687" s="1">
        <f t="shared" si="54"/>
        <v>-6264436207.999999</v>
      </c>
    </row>
    <row r="688" spans="1:32" x14ac:dyDescent="0.2">
      <c r="A688" t="s">
        <v>140</v>
      </c>
      <c r="B688" t="s">
        <v>73</v>
      </c>
      <c r="C688" t="s">
        <v>124</v>
      </c>
      <c r="D688" t="s">
        <v>0</v>
      </c>
      <c r="E688" t="s">
        <v>8</v>
      </c>
      <c r="F688" s="7">
        <v>202404</v>
      </c>
      <c r="G688" s="1">
        <v>1215420740</v>
      </c>
      <c r="H688" s="1">
        <v>2197707199.1100001</v>
      </c>
      <c r="I688" s="1">
        <v>1215420740</v>
      </c>
      <c r="J688" s="1">
        <v>2197707199.1100001</v>
      </c>
      <c r="K688" s="8">
        <v>21</v>
      </c>
      <c r="L688" s="8">
        <v>29</v>
      </c>
      <c r="M688" s="8">
        <v>0</v>
      </c>
      <c r="N688" s="8">
        <v>311542.26666666678</v>
      </c>
      <c r="O688" s="1">
        <v>0</v>
      </c>
      <c r="P688" s="1">
        <v>0</v>
      </c>
      <c r="Q688" s="1">
        <v>0</v>
      </c>
      <c r="R688" s="1">
        <v>0</v>
      </c>
      <c r="S688" s="29">
        <v>0</v>
      </c>
      <c r="T688" s="8">
        <f t="shared" si="50"/>
        <v>0</v>
      </c>
      <c r="U688" s="1">
        <v>0</v>
      </c>
      <c r="V688" s="1">
        <v>0</v>
      </c>
      <c r="W688" s="1">
        <v>0</v>
      </c>
      <c r="X688" s="1">
        <v>0</v>
      </c>
      <c r="Y688" s="1">
        <v>0</v>
      </c>
      <c r="Z688" s="1">
        <v>0</v>
      </c>
      <c r="AA688" s="1">
        <v>982286459.11000013</v>
      </c>
      <c r="AB688" s="1">
        <v>982286459.11000013</v>
      </c>
      <c r="AC688" s="1">
        <f t="shared" si="51"/>
        <v>-2197707199.1100001</v>
      </c>
      <c r="AD688" s="1">
        <f t="shared" si="52"/>
        <v>-2197707199.1100001</v>
      </c>
      <c r="AE688" s="1">
        <f t="shared" si="53"/>
        <v>-2197707199.1100001</v>
      </c>
      <c r="AF688" s="1">
        <f t="shared" si="54"/>
        <v>-2197707199.1100001</v>
      </c>
    </row>
    <row r="689" spans="1:32" x14ac:dyDescent="0.2">
      <c r="A689" t="s">
        <v>140</v>
      </c>
      <c r="B689" t="s">
        <v>73</v>
      </c>
      <c r="C689" t="s">
        <v>124</v>
      </c>
      <c r="D689" t="s">
        <v>0</v>
      </c>
      <c r="E689" t="s">
        <v>8</v>
      </c>
      <c r="F689" s="7">
        <v>202405</v>
      </c>
      <c r="G689" s="1">
        <v>8161356</v>
      </c>
      <c r="H689" s="1">
        <v>182672502.31999999</v>
      </c>
      <c r="I689" s="1">
        <v>8161356</v>
      </c>
      <c r="J689" s="1">
        <v>182672502.31999999</v>
      </c>
      <c r="K689" s="8">
        <v>1</v>
      </c>
      <c r="L689" s="8">
        <v>6</v>
      </c>
      <c r="M689" s="8">
        <v>0</v>
      </c>
      <c r="N689" s="8">
        <v>311886.06451612903</v>
      </c>
      <c r="O689" s="1">
        <v>0</v>
      </c>
      <c r="P689" s="1">
        <v>0</v>
      </c>
      <c r="Q689" s="1">
        <v>0</v>
      </c>
      <c r="R689" s="1">
        <v>0</v>
      </c>
      <c r="S689" s="29">
        <v>0</v>
      </c>
      <c r="T689" s="8">
        <f t="shared" si="50"/>
        <v>0</v>
      </c>
      <c r="U689" s="1">
        <v>0</v>
      </c>
      <c r="V689" s="1">
        <v>0</v>
      </c>
      <c r="W689" s="1">
        <v>0</v>
      </c>
      <c r="X689" s="1">
        <v>0</v>
      </c>
      <c r="Y689" s="1">
        <v>0</v>
      </c>
      <c r="Z689" s="1">
        <v>0</v>
      </c>
      <c r="AA689" s="1">
        <v>174511146.31999999</v>
      </c>
      <c r="AB689" s="1">
        <v>174511146.31999999</v>
      </c>
      <c r="AC689" s="1">
        <f t="shared" si="51"/>
        <v>-182672502.31999999</v>
      </c>
      <c r="AD689" s="1">
        <f t="shared" si="52"/>
        <v>-182672502.31999999</v>
      </c>
      <c r="AE689" s="1">
        <f t="shared" si="53"/>
        <v>-182672502.31999999</v>
      </c>
      <c r="AF689" s="1">
        <f t="shared" si="54"/>
        <v>-182672502.31999999</v>
      </c>
    </row>
    <row r="690" spans="1:32" x14ac:dyDescent="0.2">
      <c r="A690" t="s">
        <v>141</v>
      </c>
      <c r="B690" t="s">
        <v>73</v>
      </c>
      <c r="C690" t="s">
        <v>125</v>
      </c>
      <c r="D690" t="s">
        <v>1</v>
      </c>
      <c r="E690" t="s">
        <v>5</v>
      </c>
      <c r="F690" s="7">
        <v>201403</v>
      </c>
      <c r="G690" s="1">
        <v>3547896965.9499998</v>
      </c>
      <c r="H690" s="1">
        <v>2562200593.9500003</v>
      </c>
      <c r="I690" s="1">
        <v>3548876160.9499998</v>
      </c>
      <c r="J690" s="1">
        <v>2607373496.9500003</v>
      </c>
      <c r="K690" s="8">
        <v>214</v>
      </c>
      <c r="L690" s="8">
        <v>204</v>
      </c>
      <c r="M690" s="8">
        <v>0</v>
      </c>
      <c r="N690" s="8">
        <v>192180.8609831029</v>
      </c>
      <c r="O690" s="1">
        <v>0</v>
      </c>
      <c r="P690" s="1">
        <v>0</v>
      </c>
      <c r="Q690" s="1">
        <v>0</v>
      </c>
      <c r="R690" s="1">
        <v>0</v>
      </c>
      <c r="S690" s="29">
        <v>0</v>
      </c>
      <c r="T690" s="8">
        <f t="shared" si="50"/>
        <v>0</v>
      </c>
      <c r="U690" s="1">
        <v>0</v>
      </c>
      <c r="V690" s="1">
        <v>0</v>
      </c>
      <c r="W690" s="1">
        <v>0</v>
      </c>
      <c r="X690" s="1">
        <v>0</v>
      </c>
      <c r="Y690" s="1">
        <v>0</v>
      </c>
      <c r="Z690" s="1">
        <v>0</v>
      </c>
      <c r="AA690" s="1">
        <v>-985696371.99999952</v>
      </c>
      <c r="AB690" s="1">
        <v>-941502663.99999952</v>
      </c>
      <c r="AC690" s="1">
        <f t="shared" si="51"/>
        <v>-2562200593.9500003</v>
      </c>
      <c r="AD690" s="1">
        <f t="shared" si="52"/>
        <v>-2562200593.9500003</v>
      </c>
      <c r="AE690" s="1">
        <f t="shared" si="53"/>
        <v>-2607373496.9500003</v>
      </c>
      <c r="AF690" s="1">
        <f t="shared" si="54"/>
        <v>-2607373496.9500003</v>
      </c>
    </row>
    <row r="691" spans="1:32" x14ac:dyDescent="0.2">
      <c r="A691" t="s">
        <v>141</v>
      </c>
      <c r="B691" t="s">
        <v>73</v>
      </c>
      <c r="C691" t="s">
        <v>125</v>
      </c>
      <c r="D691" t="s">
        <v>1</v>
      </c>
      <c r="E691" t="s">
        <v>5</v>
      </c>
      <c r="F691" s="7">
        <v>201406</v>
      </c>
      <c r="G691" s="1">
        <v>1524280199</v>
      </c>
      <c r="H691" s="1">
        <v>1524280199.4300001</v>
      </c>
      <c r="I691" s="1">
        <v>1524280199</v>
      </c>
      <c r="J691" s="1">
        <v>1524280199.4300001</v>
      </c>
      <c r="K691" s="8">
        <v>42</v>
      </c>
      <c r="L691" s="8">
        <v>42</v>
      </c>
      <c r="M691" s="8">
        <v>0</v>
      </c>
      <c r="N691" s="8">
        <v>193651.50501792107</v>
      </c>
      <c r="O691" s="1">
        <v>0</v>
      </c>
      <c r="P691" s="1">
        <v>0</v>
      </c>
      <c r="Q691" s="1">
        <v>0</v>
      </c>
      <c r="R691" s="1">
        <v>0</v>
      </c>
      <c r="S691" s="29">
        <v>0</v>
      </c>
      <c r="T691" s="8">
        <f t="shared" si="50"/>
        <v>0</v>
      </c>
      <c r="U691" s="1">
        <v>0</v>
      </c>
      <c r="V691" s="1">
        <v>0</v>
      </c>
      <c r="W691" s="1">
        <v>0</v>
      </c>
      <c r="X691" s="1">
        <v>0</v>
      </c>
      <c r="Y691" s="1">
        <v>0</v>
      </c>
      <c r="Z691" s="1">
        <v>0</v>
      </c>
      <c r="AA691" s="1">
        <v>0.43000006675720215</v>
      </c>
      <c r="AB691" s="1">
        <v>0.43000006675720215</v>
      </c>
      <c r="AC691" s="1">
        <f t="shared" si="51"/>
        <v>-1524280199.4300001</v>
      </c>
      <c r="AD691" s="1">
        <f t="shared" si="52"/>
        <v>-1524280199.4300001</v>
      </c>
      <c r="AE691" s="1">
        <f t="shared" si="53"/>
        <v>-1524280199.4300001</v>
      </c>
      <c r="AF691" s="1">
        <f t="shared" si="54"/>
        <v>-1524280199.4300001</v>
      </c>
    </row>
    <row r="692" spans="1:32" x14ac:dyDescent="0.2">
      <c r="A692" t="s">
        <v>141</v>
      </c>
      <c r="B692" t="s">
        <v>73</v>
      </c>
      <c r="C692" t="s">
        <v>125</v>
      </c>
      <c r="D692" t="s">
        <v>1</v>
      </c>
      <c r="E692" t="s">
        <v>5</v>
      </c>
      <c r="F692" s="7">
        <v>201409</v>
      </c>
      <c r="G692" s="1">
        <v>1054521031</v>
      </c>
      <c r="H692" s="1">
        <v>1054521031</v>
      </c>
      <c r="I692" s="1">
        <v>1054521031</v>
      </c>
      <c r="J692" s="1">
        <v>1054521031</v>
      </c>
      <c r="K692" s="8">
        <v>35</v>
      </c>
      <c r="L692" s="8">
        <v>35</v>
      </c>
      <c r="M692" s="8">
        <v>0</v>
      </c>
      <c r="N692" s="8">
        <v>186543.16630824367</v>
      </c>
      <c r="O692" s="1">
        <v>0</v>
      </c>
      <c r="P692" s="1">
        <v>0</v>
      </c>
      <c r="Q692" s="1">
        <v>0</v>
      </c>
      <c r="R692" s="1">
        <v>0</v>
      </c>
      <c r="S692" s="29">
        <v>0</v>
      </c>
      <c r="T692" s="8">
        <f t="shared" si="50"/>
        <v>0</v>
      </c>
      <c r="U692" s="1">
        <v>0</v>
      </c>
      <c r="V692" s="1">
        <v>0</v>
      </c>
      <c r="W692" s="1">
        <v>0</v>
      </c>
      <c r="X692" s="1">
        <v>0</v>
      </c>
      <c r="Y692" s="1">
        <v>0</v>
      </c>
      <c r="Z692" s="1">
        <v>0</v>
      </c>
      <c r="AA692" s="1">
        <v>0</v>
      </c>
      <c r="AB692" s="1">
        <v>0</v>
      </c>
      <c r="AC692" s="1">
        <f t="shared" si="51"/>
        <v>-1054521031</v>
      </c>
      <c r="AD692" s="1">
        <f t="shared" si="52"/>
        <v>-1054521031</v>
      </c>
      <c r="AE692" s="1">
        <f t="shared" si="53"/>
        <v>-1054521031</v>
      </c>
      <c r="AF692" s="1">
        <f t="shared" si="54"/>
        <v>-1054521031</v>
      </c>
    </row>
    <row r="693" spans="1:32" x14ac:dyDescent="0.2">
      <c r="A693" t="s">
        <v>141</v>
      </c>
      <c r="B693" t="s">
        <v>73</v>
      </c>
      <c r="C693" t="s">
        <v>125</v>
      </c>
      <c r="D693" t="s">
        <v>1</v>
      </c>
      <c r="E693" t="s">
        <v>5</v>
      </c>
      <c r="F693" s="7">
        <v>201412</v>
      </c>
      <c r="G693" s="1">
        <v>738283368</v>
      </c>
      <c r="H693" s="1">
        <v>738283368.00000024</v>
      </c>
      <c r="I693" s="1">
        <v>738283368</v>
      </c>
      <c r="J693" s="1">
        <v>738283368.00000024</v>
      </c>
      <c r="K693" s="8">
        <v>36</v>
      </c>
      <c r="L693" s="8">
        <v>36</v>
      </c>
      <c r="M693" s="8">
        <v>0</v>
      </c>
      <c r="N693" s="8">
        <v>181867.86200716844</v>
      </c>
      <c r="O693" s="1">
        <v>0</v>
      </c>
      <c r="P693" s="1">
        <v>0</v>
      </c>
      <c r="Q693" s="1">
        <v>0</v>
      </c>
      <c r="R693" s="1">
        <v>0</v>
      </c>
      <c r="S693" s="29">
        <v>0</v>
      </c>
      <c r="T693" s="8">
        <f t="shared" si="50"/>
        <v>0</v>
      </c>
      <c r="U693" s="1">
        <v>0</v>
      </c>
      <c r="V693" s="1">
        <v>0</v>
      </c>
      <c r="W693" s="1">
        <v>0</v>
      </c>
      <c r="X693" s="1">
        <v>0</v>
      </c>
      <c r="Y693" s="1">
        <v>0</v>
      </c>
      <c r="Z693" s="1">
        <v>0</v>
      </c>
      <c r="AA693" s="1">
        <v>2.384185791015625E-7</v>
      </c>
      <c r="AB693" s="1">
        <v>2.384185791015625E-7</v>
      </c>
      <c r="AC693" s="1">
        <f t="shared" si="51"/>
        <v>-738283368.00000024</v>
      </c>
      <c r="AD693" s="1">
        <f t="shared" si="52"/>
        <v>-738283368.00000024</v>
      </c>
      <c r="AE693" s="1">
        <f t="shared" si="53"/>
        <v>-738283368.00000024</v>
      </c>
      <c r="AF693" s="1">
        <f t="shared" si="54"/>
        <v>-738283368.00000024</v>
      </c>
    </row>
    <row r="694" spans="1:32" x14ac:dyDescent="0.2">
      <c r="A694" t="s">
        <v>141</v>
      </c>
      <c r="B694" t="s">
        <v>73</v>
      </c>
      <c r="C694" t="s">
        <v>125</v>
      </c>
      <c r="D694" t="s">
        <v>1</v>
      </c>
      <c r="E694" t="s">
        <v>5</v>
      </c>
      <c r="F694" s="7">
        <v>201503</v>
      </c>
      <c r="G694" s="1">
        <v>1581153402</v>
      </c>
      <c r="H694" s="1">
        <v>1581153401.9999993</v>
      </c>
      <c r="I694" s="1">
        <v>1581153402</v>
      </c>
      <c r="J694" s="1">
        <v>1581153401.9999993</v>
      </c>
      <c r="K694" s="8">
        <v>44</v>
      </c>
      <c r="L694" s="8">
        <v>44</v>
      </c>
      <c r="M694" s="8">
        <v>0</v>
      </c>
      <c r="N694" s="8">
        <v>183462.26228878647</v>
      </c>
      <c r="O694" s="1">
        <v>0</v>
      </c>
      <c r="P694" s="1">
        <v>0</v>
      </c>
      <c r="Q694" s="1">
        <v>0</v>
      </c>
      <c r="R694" s="1">
        <v>0</v>
      </c>
      <c r="S694" s="29">
        <v>0</v>
      </c>
      <c r="T694" s="8">
        <f t="shared" si="50"/>
        <v>0</v>
      </c>
      <c r="U694" s="1">
        <v>0</v>
      </c>
      <c r="V694" s="1">
        <v>0</v>
      </c>
      <c r="W694" s="1">
        <v>0</v>
      </c>
      <c r="X694" s="1">
        <v>0</v>
      </c>
      <c r="Y694" s="1">
        <v>0</v>
      </c>
      <c r="Z694" s="1">
        <v>0</v>
      </c>
      <c r="AA694" s="1">
        <v>-7.152557373046875E-7</v>
      </c>
      <c r="AB694" s="1">
        <v>-7.152557373046875E-7</v>
      </c>
      <c r="AC694" s="1">
        <f t="shared" si="51"/>
        <v>-1581153401.9999993</v>
      </c>
      <c r="AD694" s="1">
        <f t="shared" si="52"/>
        <v>-1581153401.9999993</v>
      </c>
      <c r="AE694" s="1">
        <f t="shared" si="53"/>
        <v>-1581153401.9999993</v>
      </c>
      <c r="AF694" s="1">
        <f t="shared" si="54"/>
        <v>-1581153401.9999993</v>
      </c>
    </row>
    <row r="695" spans="1:32" x14ac:dyDescent="0.2">
      <c r="A695" t="s">
        <v>141</v>
      </c>
      <c r="B695" t="s">
        <v>73</v>
      </c>
      <c r="C695" t="s">
        <v>125</v>
      </c>
      <c r="D695" t="s">
        <v>1</v>
      </c>
      <c r="E695" t="s">
        <v>5</v>
      </c>
      <c r="F695" s="7">
        <v>201506</v>
      </c>
      <c r="G695" s="1">
        <v>1214686397</v>
      </c>
      <c r="H695" s="1">
        <v>1214686396.9999998</v>
      </c>
      <c r="I695" s="1">
        <v>1214686397</v>
      </c>
      <c r="J695" s="1">
        <v>1214686396.9999998</v>
      </c>
      <c r="K695" s="8">
        <v>38</v>
      </c>
      <c r="L695" s="8">
        <v>38</v>
      </c>
      <c r="M695" s="8">
        <v>0</v>
      </c>
      <c r="N695" s="8">
        <v>184560.70896057351</v>
      </c>
      <c r="O695" s="1">
        <v>0</v>
      </c>
      <c r="P695" s="1">
        <v>0</v>
      </c>
      <c r="Q695" s="1">
        <v>0</v>
      </c>
      <c r="R695" s="1">
        <v>0</v>
      </c>
      <c r="S695" s="29">
        <v>0</v>
      </c>
      <c r="T695" s="8">
        <f t="shared" si="50"/>
        <v>0</v>
      </c>
      <c r="U695" s="1">
        <v>0</v>
      </c>
      <c r="V695" s="1">
        <v>0</v>
      </c>
      <c r="W695" s="1">
        <v>0</v>
      </c>
      <c r="X695" s="1">
        <v>0</v>
      </c>
      <c r="Y695" s="1">
        <v>0</v>
      </c>
      <c r="Z695" s="1">
        <v>0</v>
      </c>
      <c r="AA695" s="1">
        <v>-2.384185791015625E-7</v>
      </c>
      <c r="AB695" s="1">
        <v>-2.384185791015625E-7</v>
      </c>
      <c r="AC695" s="1">
        <f t="shared" si="51"/>
        <v>-1214686396.9999998</v>
      </c>
      <c r="AD695" s="1">
        <f t="shared" si="52"/>
        <v>-1214686396.9999998</v>
      </c>
      <c r="AE695" s="1">
        <f t="shared" si="53"/>
        <v>-1214686396.9999998</v>
      </c>
      <c r="AF695" s="1">
        <f t="shared" si="54"/>
        <v>-1214686396.9999998</v>
      </c>
    </row>
    <row r="696" spans="1:32" x14ac:dyDescent="0.2">
      <c r="A696" t="s">
        <v>141</v>
      </c>
      <c r="B696" t="s">
        <v>73</v>
      </c>
      <c r="C696" t="s">
        <v>125</v>
      </c>
      <c r="D696" t="s">
        <v>1</v>
      </c>
      <c r="E696" t="s">
        <v>5</v>
      </c>
      <c r="F696" s="7">
        <v>201509</v>
      </c>
      <c r="G696" s="1">
        <v>1362534875</v>
      </c>
      <c r="H696" s="1">
        <v>1362534875</v>
      </c>
      <c r="I696" s="1">
        <v>1362534875</v>
      </c>
      <c r="J696" s="1">
        <v>1362534875</v>
      </c>
      <c r="K696" s="8">
        <v>44</v>
      </c>
      <c r="L696" s="8">
        <v>44</v>
      </c>
      <c r="M696" s="8">
        <v>0</v>
      </c>
      <c r="N696" s="8">
        <v>187557.08602150533</v>
      </c>
      <c r="O696" s="1">
        <v>0</v>
      </c>
      <c r="P696" s="1">
        <v>0</v>
      </c>
      <c r="Q696" s="1">
        <v>0</v>
      </c>
      <c r="R696" s="1">
        <v>0</v>
      </c>
      <c r="S696" s="29">
        <v>0</v>
      </c>
      <c r="T696" s="8">
        <f t="shared" si="50"/>
        <v>0</v>
      </c>
      <c r="U696" s="1">
        <v>0</v>
      </c>
      <c r="V696" s="1">
        <v>0</v>
      </c>
      <c r="W696" s="1">
        <v>0</v>
      </c>
      <c r="X696" s="1">
        <v>0</v>
      </c>
      <c r="Y696" s="1">
        <v>0</v>
      </c>
      <c r="Z696" s="1">
        <v>0</v>
      </c>
      <c r="AA696" s="1">
        <v>0</v>
      </c>
      <c r="AB696" s="1">
        <v>0</v>
      </c>
      <c r="AC696" s="1">
        <f t="shared" si="51"/>
        <v>-1362534875</v>
      </c>
      <c r="AD696" s="1">
        <f t="shared" si="52"/>
        <v>-1362534875</v>
      </c>
      <c r="AE696" s="1">
        <f t="shared" si="53"/>
        <v>-1362534875</v>
      </c>
      <c r="AF696" s="1">
        <f t="shared" si="54"/>
        <v>-1362534875</v>
      </c>
    </row>
    <row r="697" spans="1:32" x14ac:dyDescent="0.2">
      <c r="A697" t="s">
        <v>141</v>
      </c>
      <c r="B697" t="s">
        <v>73</v>
      </c>
      <c r="C697" t="s">
        <v>125</v>
      </c>
      <c r="D697" t="s">
        <v>1</v>
      </c>
      <c r="E697" t="s">
        <v>5</v>
      </c>
      <c r="F697" s="7">
        <v>201512</v>
      </c>
      <c r="G697" s="1">
        <v>3228883081</v>
      </c>
      <c r="H697" s="1">
        <v>3228883080.9999995</v>
      </c>
      <c r="I697" s="1">
        <v>2853205871</v>
      </c>
      <c r="J697" s="1">
        <v>3398416787.9999995</v>
      </c>
      <c r="K697" s="8">
        <v>133</v>
      </c>
      <c r="L697" s="8">
        <v>133</v>
      </c>
      <c r="M697" s="8">
        <v>0</v>
      </c>
      <c r="N697" s="8">
        <v>822316.98458781373</v>
      </c>
      <c r="O697" s="1">
        <v>0</v>
      </c>
      <c r="P697" s="1">
        <v>0</v>
      </c>
      <c r="Q697" s="1">
        <v>0</v>
      </c>
      <c r="R697" s="1">
        <v>0</v>
      </c>
      <c r="S697" s="29">
        <v>0</v>
      </c>
      <c r="T697" s="8">
        <f t="shared" si="50"/>
        <v>0</v>
      </c>
      <c r="U697" s="1">
        <v>0</v>
      </c>
      <c r="V697" s="1">
        <v>0</v>
      </c>
      <c r="W697" s="1">
        <v>0</v>
      </c>
      <c r="X697" s="1">
        <v>0</v>
      </c>
      <c r="Y697" s="1">
        <v>0</v>
      </c>
      <c r="Z697" s="1">
        <v>0</v>
      </c>
      <c r="AA697" s="1">
        <v>-4.76837158203125E-7</v>
      </c>
      <c r="AB697" s="1">
        <v>545210916.99999952</v>
      </c>
      <c r="AC697" s="1">
        <f t="shared" si="51"/>
        <v>-3228883080.9999995</v>
      </c>
      <c r="AD697" s="1">
        <f t="shared" si="52"/>
        <v>-3228883080.9999995</v>
      </c>
      <c r="AE697" s="1">
        <f t="shared" si="53"/>
        <v>-3398416787.9999995</v>
      </c>
      <c r="AF697" s="1">
        <f t="shared" si="54"/>
        <v>-3398416787.9999995</v>
      </c>
    </row>
    <row r="698" spans="1:32" x14ac:dyDescent="0.2">
      <c r="A698" t="s">
        <v>141</v>
      </c>
      <c r="B698" t="s">
        <v>73</v>
      </c>
      <c r="C698" t="s">
        <v>125</v>
      </c>
      <c r="D698" t="s">
        <v>1</v>
      </c>
      <c r="E698" t="s">
        <v>5</v>
      </c>
      <c r="F698" s="7">
        <v>201603</v>
      </c>
      <c r="G698" s="1">
        <v>2366719853</v>
      </c>
      <c r="H698" s="1">
        <v>2366719852.9999995</v>
      </c>
      <c r="I698" s="1">
        <v>2366719853</v>
      </c>
      <c r="J698" s="1">
        <v>2366719852.9999995</v>
      </c>
      <c r="K698" s="8">
        <v>73</v>
      </c>
      <c r="L698" s="8">
        <v>73</v>
      </c>
      <c r="M698" s="8">
        <v>0</v>
      </c>
      <c r="N698" s="8">
        <v>713479.15239154641</v>
      </c>
      <c r="O698" s="1">
        <v>0</v>
      </c>
      <c r="P698" s="1">
        <v>0</v>
      </c>
      <c r="Q698" s="1">
        <v>0</v>
      </c>
      <c r="R698" s="1">
        <v>0</v>
      </c>
      <c r="S698" s="29">
        <v>0</v>
      </c>
      <c r="T698" s="8">
        <f t="shared" si="50"/>
        <v>0</v>
      </c>
      <c r="U698" s="1">
        <v>0</v>
      </c>
      <c r="V698" s="1">
        <v>0</v>
      </c>
      <c r="W698" s="1">
        <v>0</v>
      </c>
      <c r="X698" s="1">
        <v>0</v>
      </c>
      <c r="Y698" s="1">
        <v>0</v>
      </c>
      <c r="Z698" s="1">
        <v>0</v>
      </c>
      <c r="AA698" s="1">
        <v>-4.76837158203125E-7</v>
      </c>
      <c r="AB698" s="1">
        <v>-4.76837158203125E-7</v>
      </c>
      <c r="AC698" s="1">
        <f t="shared" si="51"/>
        <v>-2366719852.9999995</v>
      </c>
      <c r="AD698" s="1">
        <f t="shared" si="52"/>
        <v>-2366719852.9999995</v>
      </c>
      <c r="AE698" s="1">
        <f t="shared" si="53"/>
        <v>-2366719852.9999995</v>
      </c>
      <c r="AF698" s="1">
        <f t="shared" si="54"/>
        <v>-2366719852.9999995</v>
      </c>
    </row>
    <row r="699" spans="1:32" x14ac:dyDescent="0.2">
      <c r="A699" t="s">
        <v>141</v>
      </c>
      <c r="B699" t="s">
        <v>73</v>
      </c>
      <c r="C699" t="s">
        <v>125</v>
      </c>
      <c r="D699" t="s">
        <v>1</v>
      </c>
      <c r="E699" t="s">
        <v>5</v>
      </c>
      <c r="F699" s="7">
        <v>201606</v>
      </c>
      <c r="G699" s="1">
        <v>2749840719</v>
      </c>
      <c r="H699" s="1">
        <v>2749840719.0000005</v>
      </c>
      <c r="I699" s="1">
        <v>2749840719</v>
      </c>
      <c r="J699" s="1">
        <v>2749840719.0000005</v>
      </c>
      <c r="K699" s="8">
        <v>69</v>
      </c>
      <c r="L699" s="8">
        <v>69</v>
      </c>
      <c r="M699" s="8">
        <v>0</v>
      </c>
      <c r="N699" s="8">
        <v>668027.31756272388</v>
      </c>
      <c r="O699" s="1">
        <v>0</v>
      </c>
      <c r="P699" s="1">
        <v>0</v>
      </c>
      <c r="Q699" s="1">
        <v>0</v>
      </c>
      <c r="R699" s="1">
        <v>0</v>
      </c>
      <c r="S699" s="29">
        <v>0</v>
      </c>
      <c r="T699" s="8">
        <f t="shared" si="50"/>
        <v>0</v>
      </c>
      <c r="U699" s="1">
        <v>0</v>
      </c>
      <c r="V699" s="1">
        <v>0</v>
      </c>
      <c r="W699" s="1">
        <v>0</v>
      </c>
      <c r="X699" s="1">
        <v>0</v>
      </c>
      <c r="Y699" s="1">
        <v>0</v>
      </c>
      <c r="Z699" s="1">
        <v>0</v>
      </c>
      <c r="AA699" s="1">
        <v>4.76837158203125E-7</v>
      </c>
      <c r="AB699" s="1">
        <v>4.76837158203125E-7</v>
      </c>
      <c r="AC699" s="1">
        <f t="shared" si="51"/>
        <v>-2749840719.0000005</v>
      </c>
      <c r="AD699" s="1">
        <f t="shared" si="52"/>
        <v>-2749840719.0000005</v>
      </c>
      <c r="AE699" s="1">
        <f t="shared" si="53"/>
        <v>-2749840719.0000005</v>
      </c>
      <c r="AF699" s="1">
        <f t="shared" si="54"/>
        <v>-2749840719.0000005</v>
      </c>
    </row>
    <row r="700" spans="1:32" x14ac:dyDescent="0.2">
      <c r="A700" t="s">
        <v>141</v>
      </c>
      <c r="B700" t="s">
        <v>73</v>
      </c>
      <c r="C700" t="s">
        <v>125</v>
      </c>
      <c r="D700" t="s">
        <v>1</v>
      </c>
      <c r="E700" t="s">
        <v>5</v>
      </c>
      <c r="F700" s="7">
        <v>201609</v>
      </c>
      <c r="G700" s="1">
        <v>1951585424</v>
      </c>
      <c r="H700" s="1">
        <v>1951585424.000001</v>
      </c>
      <c r="I700" s="1">
        <v>1951585424</v>
      </c>
      <c r="J700" s="1">
        <v>1951585424.000001</v>
      </c>
      <c r="K700" s="8">
        <v>69</v>
      </c>
      <c r="L700" s="8">
        <v>69</v>
      </c>
      <c r="M700" s="8">
        <v>0</v>
      </c>
      <c r="N700" s="8">
        <v>681747.98960573482</v>
      </c>
      <c r="O700" s="1">
        <v>0</v>
      </c>
      <c r="P700" s="1">
        <v>0</v>
      </c>
      <c r="Q700" s="1">
        <v>0</v>
      </c>
      <c r="R700" s="1">
        <v>0</v>
      </c>
      <c r="S700" s="29">
        <v>0</v>
      </c>
      <c r="T700" s="8">
        <f t="shared" si="50"/>
        <v>0</v>
      </c>
      <c r="U700" s="1">
        <v>0</v>
      </c>
      <c r="V700" s="1">
        <v>0</v>
      </c>
      <c r="W700" s="1">
        <v>0</v>
      </c>
      <c r="X700" s="1">
        <v>0</v>
      </c>
      <c r="Y700" s="1">
        <v>0</v>
      </c>
      <c r="Z700" s="1">
        <v>0</v>
      </c>
      <c r="AA700" s="1">
        <v>9.5367431640625E-7</v>
      </c>
      <c r="AB700" s="1">
        <v>9.5367431640625E-7</v>
      </c>
      <c r="AC700" s="1">
        <f t="shared" si="51"/>
        <v>-1951585424.000001</v>
      </c>
      <c r="AD700" s="1">
        <f t="shared" si="52"/>
        <v>-1951585424.000001</v>
      </c>
      <c r="AE700" s="1">
        <f t="shared" si="53"/>
        <v>-1951585424.000001</v>
      </c>
      <c r="AF700" s="1">
        <f t="shared" si="54"/>
        <v>-1951585424.000001</v>
      </c>
    </row>
    <row r="701" spans="1:32" x14ac:dyDescent="0.2">
      <c r="A701" t="s">
        <v>141</v>
      </c>
      <c r="B701" t="s">
        <v>73</v>
      </c>
      <c r="C701" t="s">
        <v>125</v>
      </c>
      <c r="D701" t="s">
        <v>1</v>
      </c>
      <c r="E701" t="s">
        <v>5</v>
      </c>
      <c r="F701" s="7">
        <v>201612</v>
      </c>
      <c r="G701" s="1">
        <v>3045585063</v>
      </c>
      <c r="H701" s="1">
        <v>3059643863</v>
      </c>
      <c r="I701" s="1">
        <v>3045585063</v>
      </c>
      <c r="J701" s="1">
        <v>2953187842</v>
      </c>
      <c r="K701" s="8">
        <v>82</v>
      </c>
      <c r="L701" s="8">
        <v>82</v>
      </c>
      <c r="M701" s="8">
        <v>0</v>
      </c>
      <c r="N701" s="8">
        <v>728710.08709677414</v>
      </c>
      <c r="O701" s="1">
        <v>0</v>
      </c>
      <c r="P701" s="1">
        <v>0</v>
      </c>
      <c r="Q701" s="1">
        <v>0</v>
      </c>
      <c r="R701" s="1">
        <v>0</v>
      </c>
      <c r="S701" s="29">
        <v>0</v>
      </c>
      <c r="T701" s="8">
        <f t="shared" si="50"/>
        <v>0</v>
      </c>
      <c r="U701" s="1">
        <v>0</v>
      </c>
      <c r="V701" s="1">
        <v>0</v>
      </c>
      <c r="W701" s="1">
        <v>0</v>
      </c>
      <c r="X701" s="1">
        <v>0</v>
      </c>
      <c r="Y701" s="1">
        <v>0</v>
      </c>
      <c r="Z701" s="1">
        <v>0</v>
      </c>
      <c r="AA701" s="1">
        <v>14058800</v>
      </c>
      <c r="AB701" s="1">
        <v>-92397221</v>
      </c>
      <c r="AC701" s="1">
        <f t="shared" si="51"/>
        <v>-3059643863</v>
      </c>
      <c r="AD701" s="1">
        <f t="shared" si="52"/>
        <v>-3059643863</v>
      </c>
      <c r="AE701" s="1">
        <f t="shared" si="53"/>
        <v>-2953187842</v>
      </c>
      <c r="AF701" s="1">
        <f t="shared" si="54"/>
        <v>-2953187842</v>
      </c>
    </row>
    <row r="702" spans="1:32" x14ac:dyDescent="0.2">
      <c r="A702" t="s">
        <v>141</v>
      </c>
      <c r="B702" t="s">
        <v>73</v>
      </c>
      <c r="C702" t="s">
        <v>125</v>
      </c>
      <c r="D702" t="s">
        <v>1</v>
      </c>
      <c r="E702" t="s">
        <v>5</v>
      </c>
      <c r="F702" s="7">
        <v>201703</v>
      </c>
      <c r="G702" s="1">
        <v>2840655272</v>
      </c>
      <c r="H702" s="1">
        <v>2840655272.3000002</v>
      </c>
      <c r="I702" s="1">
        <v>2840655272</v>
      </c>
      <c r="J702" s="1">
        <v>2841920396.3000002</v>
      </c>
      <c r="K702" s="8">
        <v>87</v>
      </c>
      <c r="L702" s="8">
        <v>87</v>
      </c>
      <c r="M702" s="8">
        <v>0</v>
      </c>
      <c r="N702" s="8">
        <v>741051.04646697361</v>
      </c>
      <c r="O702" s="1">
        <v>0</v>
      </c>
      <c r="P702" s="1">
        <v>0</v>
      </c>
      <c r="Q702" s="1">
        <v>0</v>
      </c>
      <c r="R702" s="1">
        <v>0</v>
      </c>
      <c r="S702" s="29">
        <v>0</v>
      </c>
      <c r="T702" s="8">
        <f t="shared" si="50"/>
        <v>0</v>
      </c>
      <c r="U702" s="1">
        <v>0</v>
      </c>
      <c r="V702" s="1">
        <v>0</v>
      </c>
      <c r="W702" s="1">
        <v>0</v>
      </c>
      <c r="X702" s="1">
        <v>0</v>
      </c>
      <c r="Y702" s="1">
        <v>0</v>
      </c>
      <c r="Z702" s="1">
        <v>0</v>
      </c>
      <c r="AA702" s="1">
        <v>0.30000019073486328</v>
      </c>
      <c r="AB702" s="1">
        <v>1265124.3000001907</v>
      </c>
      <c r="AC702" s="1">
        <f t="shared" si="51"/>
        <v>-2840655272.3000002</v>
      </c>
      <c r="AD702" s="1">
        <f t="shared" si="52"/>
        <v>-2840655272.3000002</v>
      </c>
      <c r="AE702" s="1">
        <f t="shared" si="53"/>
        <v>-2841920396.3000002</v>
      </c>
      <c r="AF702" s="1">
        <f t="shared" si="54"/>
        <v>-2841920396.3000002</v>
      </c>
    </row>
    <row r="703" spans="1:32" x14ac:dyDescent="0.2">
      <c r="A703" t="s">
        <v>141</v>
      </c>
      <c r="B703" t="s">
        <v>73</v>
      </c>
      <c r="C703" t="s">
        <v>125</v>
      </c>
      <c r="D703" t="s">
        <v>1</v>
      </c>
      <c r="E703" t="s">
        <v>5</v>
      </c>
      <c r="F703" s="7">
        <v>201706</v>
      </c>
      <c r="G703" s="1">
        <v>3005004164</v>
      </c>
      <c r="H703" s="1">
        <v>3005004164.0000005</v>
      </c>
      <c r="I703" s="1">
        <v>3005004164</v>
      </c>
      <c r="J703" s="1">
        <v>3040994164.0000005</v>
      </c>
      <c r="K703" s="8">
        <v>85</v>
      </c>
      <c r="L703" s="8">
        <v>85</v>
      </c>
      <c r="M703" s="8">
        <v>0</v>
      </c>
      <c r="N703" s="8">
        <v>762309.6508960569</v>
      </c>
      <c r="O703" s="1">
        <v>0</v>
      </c>
      <c r="P703" s="1">
        <v>0</v>
      </c>
      <c r="Q703" s="1">
        <v>0</v>
      </c>
      <c r="R703" s="1">
        <v>0</v>
      </c>
      <c r="S703" s="29">
        <v>0</v>
      </c>
      <c r="T703" s="8">
        <f t="shared" si="50"/>
        <v>0</v>
      </c>
      <c r="U703" s="1">
        <v>0</v>
      </c>
      <c r="V703" s="1">
        <v>0</v>
      </c>
      <c r="W703" s="1">
        <v>0</v>
      </c>
      <c r="X703" s="1">
        <v>0</v>
      </c>
      <c r="Y703" s="1">
        <v>0</v>
      </c>
      <c r="Z703" s="1">
        <v>0</v>
      </c>
      <c r="AA703" s="1">
        <v>4.76837158203125E-7</v>
      </c>
      <c r="AB703" s="1">
        <v>35990000.000000477</v>
      </c>
      <c r="AC703" s="1">
        <f t="shared" si="51"/>
        <v>-3005004164.0000005</v>
      </c>
      <c r="AD703" s="1">
        <f t="shared" si="52"/>
        <v>-3005004164.0000005</v>
      </c>
      <c r="AE703" s="1">
        <f t="shared" si="53"/>
        <v>-3040994164.0000005</v>
      </c>
      <c r="AF703" s="1">
        <f t="shared" si="54"/>
        <v>-3040994164.0000005</v>
      </c>
    </row>
    <row r="704" spans="1:32" x14ac:dyDescent="0.2">
      <c r="A704" t="s">
        <v>141</v>
      </c>
      <c r="B704" t="s">
        <v>73</v>
      </c>
      <c r="C704" t="s">
        <v>125</v>
      </c>
      <c r="D704" t="s">
        <v>1</v>
      </c>
      <c r="E704" t="s">
        <v>5</v>
      </c>
      <c r="F704" s="7">
        <v>201709</v>
      </c>
      <c r="G704" s="1">
        <v>3007355992</v>
      </c>
      <c r="H704" s="1">
        <v>3067607992</v>
      </c>
      <c r="I704" s="1">
        <v>3007355992</v>
      </c>
      <c r="J704" s="1">
        <v>3110607992</v>
      </c>
      <c r="K704" s="8">
        <v>86</v>
      </c>
      <c r="L704" s="8">
        <v>86</v>
      </c>
      <c r="M704" s="8">
        <v>0</v>
      </c>
      <c r="N704" s="8">
        <v>783327.51433691755</v>
      </c>
      <c r="O704" s="1">
        <v>0</v>
      </c>
      <c r="P704" s="1">
        <v>0</v>
      </c>
      <c r="Q704" s="1">
        <v>0</v>
      </c>
      <c r="R704" s="1">
        <v>0</v>
      </c>
      <c r="S704" s="29">
        <v>0</v>
      </c>
      <c r="T704" s="8">
        <f t="shared" si="50"/>
        <v>0</v>
      </c>
      <c r="U704" s="1">
        <v>0</v>
      </c>
      <c r="V704" s="1">
        <v>0</v>
      </c>
      <c r="W704" s="1">
        <v>0</v>
      </c>
      <c r="X704" s="1">
        <v>0</v>
      </c>
      <c r="Y704" s="1">
        <v>0</v>
      </c>
      <c r="Z704" s="1">
        <v>0</v>
      </c>
      <c r="AA704" s="1">
        <v>60252000</v>
      </c>
      <c r="AB704" s="1">
        <v>103252000</v>
      </c>
      <c r="AC704" s="1">
        <f t="shared" si="51"/>
        <v>-3067607992</v>
      </c>
      <c r="AD704" s="1">
        <f t="shared" si="52"/>
        <v>-3067607992</v>
      </c>
      <c r="AE704" s="1">
        <f t="shared" si="53"/>
        <v>-3110607992</v>
      </c>
      <c r="AF704" s="1">
        <f t="shared" si="54"/>
        <v>-3110607992</v>
      </c>
    </row>
    <row r="705" spans="1:32" x14ac:dyDescent="0.2">
      <c r="A705" t="s">
        <v>141</v>
      </c>
      <c r="B705" t="s">
        <v>73</v>
      </c>
      <c r="C705" t="s">
        <v>125</v>
      </c>
      <c r="D705" t="s">
        <v>1</v>
      </c>
      <c r="E705" t="s">
        <v>5</v>
      </c>
      <c r="F705" s="7">
        <v>201712</v>
      </c>
      <c r="G705" s="1">
        <v>3747622987</v>
      </c>
      <c r="H705" s="1">
        <v>3774088760.3399997</v>
      </c>
      <c r="I705" s="1">
        <v>3747622987</v>
      </c>
      <c r="J705" s="1">
        <v>3687088760.3399997</v>
      </c>
      <c r="K705" s="8">
        <v>94</v>
      </c>
      <c r="L705" s="8">
        <v>94</v>
      </c>
      <c r="M705" s="8">
        <v>0</v>
      </c>
      <c r="N705" s="8">
        <v>811794.09498207876</v>
      </c>
      <c r="O705" s="1">
        <v>0</v>
      </c>
      <c r="P705" s="1">
        <v>0</v>
      </c>
      <c r="Q705" s="1">
        <v>0</v>
      </c>
      <c r="R705" s="1">
        <v>0</v>
      </c>
      <c r="S705" s="29">
        <v>0</v>
      </c>
      <c r="T705" s="8">
        <f t="shared" si="50"/>
        <v>0</v>
      </c>
      <c r="U705" s="1">
        <v>0</v>
      </c>
      <c r="V705" s="1">
        <v>0</v>
      </c>
      <c r="W705" s="1">
        <v>0</v>
      </c>
      <c r="X705" s="1">
        <v>0</v>
      </c>
      <c r="Y705" s="1">
        <v>0</v>
      </c>
      <c r="Z705" s="1">
        <v>0</v>
      </c>
      <c r="AA705" s="1">
        <v>26465773.339999676</v>
      </c>
      <c r="AB705" s="1">
        <v>-60534226.660000324</v>
      </c>
      <c r="AC705" s="1">
        <f t="shared" si="51"/>
        <v>-3774088760.3399997</v>
      </c>
      <c r="AD705" s="1">
        <f t="shared" si="52"/>
        <v>-3774088760.3399997</v>
      </c>
      <c r="AE705" s="1">
        <f t="shared" si="53"/>
        <v>-3687088760.3399997</v>
      </c>
      <c r="AF705" s="1">
        <f t="shared" si="54"/>
        <v>-3687088760.3399997</v>
      </c>
    </row>
    <row r="706" spans="1:32" x14ac:dyDescent="0.2">
      <c r="A706" t="s">
        <v>141</v>
      </c>
      <c r="B706" t="s">
        <v>73</v>
      </c>
      <c r="C706" t="s">
        <v>125</v>
      </c>
      <c r="D706" t="s">
        <v>1</v>
      </c>
      <c r="E706" t="s">
        <v>5</v>
      </c>
      <c r="F706" s="7">
        <v>201803</v>
      </c>
      <c r="G706" s="1">
        <v>2861960704</v>
      </c>
      <c r="H706" s="1">
        <v>2861960704</v>
      </c>
      <c r="I706" s="1">
        <v>2689976092</v>
      </c>
      <c r="J706" s="1">
        <v>2861960704</v>
      </c>
      <c r="K706" s="8">
        <v>103</v>
      </c>
      <c r="L706" s="8">
        <v>103</v>
      </c>
      <c r="M706" s="8">
        <v>0</v>
      </c>
      <c r="N706" s="8">
        <v>825568.43356374803</v>
      </c>
      <c r="O706" s="1">
        <v>0</v>
      </c>
      <c r="P706" s="1">
        <v>0</v>
      </c>
      <c r="Q706" s="1">
        <v>0</v>
      </c>
      <c r="R706" s="1">
        <v>0</v>
      </c>
      <c r="S706" s="29">
        <v>0</v>
      </c>
      <c r="T706" s="8">
        <f t="shared" ref="T706:T769" si="55">$S706 * $N706</f>
        <v>0</v>
      </c>
      <c r="U706" s="1">
        <v>0</v>
      </c>
      <c r="V706" s="1">
        <v>0</v>
      </c>
      <c r="W706" s="1">
        <v>0</v>
      </c>
      <c r="X706" s="1">
        <v>0</v>
      </c>
      <c r="Y706" s="1">
        <v>0</v>
      </c>
      <c r="Z706" s="1">
        <v>0</v>
      </c>
      <c r="AA706" s="1">
        <v>0</v>
      </c>
      <c r="AB706" s="1">
        <v>171984612</v>
      </c>
      <c r="AC706" s="1">
        <f t="shared" ref="AC706:AC769" si="56">$W706 - $H706</f>
        <v>-2861960704</v>
      </c>
      <c r="AD706" s="1">
        <f t="shared" ref="AD706:AD769" si="57">$X706 - $H706</f>
        <v>-2861960704</v>
      </c>
      <c r="AE706" s="1">
        <f t="shared" ref="AE706:AE769" si="58">$Y706 - $J706</f>
        <v>-2861960704</v>
      </c>
      <c r="AF706" s="1">
        <f t="shared" ref="AF706:AF769" si="59">$Z706 - $J706</f>
        <v>-2861960704</v>
      </c>
    </row>
    <row r="707" spans="1:32" x14ac:dyDescent="0.2">
      <c r="A707" t="s">
        <v>141</v>
      </c>
      <c r="B707" t="s">
        <v>73</v>
      </c>
      <c r="C707" t="s">
        <v>125</v>
      </c>
      <c r="D707" t="s">
        <v>1</v>
      </c>
      <c r="E707" t="s">
        <v>5</v>
      </c>
      <c r="F707" s="7">
        <v>201806</v>
      </c>
      <c r="G707" s="1">
        <v>2125605892</v>
      </c>
      <c r="H707" s="1">
        <v>2125605892.0000002</v>
      </c>
      <c r="I707" s="1">
        <v>2125605892</v>
      </c>
      <c r="J707" s="1">
        <v>2125605892.0000002</v>
      </c>
      <c r="K707" s="8">
        <v>68</v>
      </c>
      <c r="L707" s="8">
        <v>68</v>
      </c>
      <c r="M707" s="8">
        <v>0</v>
      </c>
      <c r="N707" s="8">
        <v>823869.33046594961</v>
      </c>
      <c r="O707" s="1">
        <v>0</v>
      </c>
      <c r="P707" s="1">
        <v>0</v>
      </c>
      <c r="Q707" s="1">
        <v>0</v>
      </c>
      <c r="R707" s="1">
        <v>0</v>
      </c>
      <c r="S707" s="29">
        <v>0</v>
      </c>
      <c r="T707" s="8">
        <f t="shared" si="55"/>
        <v>0</v>
      </c>
      <c r="U707" s="1">
        <v>0</v>
      </c>
      <c r="V707" s="1">
        <v>0</v>
      </c>
      <c r="W707" s="1">
        <v>0</v>
      </c>
      <c r="X707" s="1">
        <v>0</v>
      </c>
      <c r="Y707" s="1">
        <v>0</v>
      </c>
      <c r="Z707" s="1">
        <v>0</v>
      </c>
      <c r="AA707" s="1">
        <v>2.384185791015625E-7</v>
      </c>
      <c r="AB707" s="1">
        <v>2.384185791015625E-7</v>
      </c>
      <c r="AC707" s="1">
        <f t="shared" si="56"/>
        <v>-2125605892.0000002</v>
      </c>
      <c r="AD707" s="1">
        <f t="shared" si="57"/>
        <v>-2125605892.0000002</v>
      </c>
      <c r="AE707" s="1">
        <f t="shared" si="58"/>
        <v>-2125605892.0000002</v>
      </c>
      <c r="AF707" s="1">
        <f t="shared" si="59"/>
        <v>-2125605892.0000002</v>
      </c>
    </row>
    <row r="708" spans="1:32" x14ac:dyDescent="0.2">
      <c r="A708" t="s">
        <v>141</v>
      </c>
      <c r="B708" t="s">
        <v>73</v>
      </c>
      <c r="C708" t="s">
        <v>125</v>
      </c>
      <c r="D708" t="s">
        <v>1</v>
      </c>
      <c r="E708" t="s">
        <v>5</v>
      </c>
      <c r="F708" s="7">
        <v>201809</v>
      </c>
      <c r="G708" s="1">
        <v>2590801925</v>
      </c>
      <c r="H708" s="1">
        <v>2640503634.1100006</v>
      </c>
      <c r="I708" s="1">
        <v>2590801925</v>
      </c>
      <c r="J708" s="1">
        <v>2641503634.1100006</v>
      </c>
      <c r="K708" s="8">
        <v>88</v>
      </c>
      <c r="L708" s="8">
        <v>88</v>
      </c>
      <c r="M708" s="8">
        <v>0</v>
      </c>
      <c r="N708" s="8">
        <v>878272.67562724033</v>
      </c>
      <c r="O708" s="1">
        <v>0</v>
      </c>
      <c r="P708" s="1">
        <v>0</v>
      </c>
      <c r="Q708" s="1">
        <v>0</v>
      </c>
      <c r="R708" s="1">
        <v>0</v>
      </c>
      <c r="S708" s="29">
        <v>0</v>
      </c>
      <c r="T708" s="8">
        <f t="shared" si="55"/>
        <v>0</v>
      </c>
      <c r="U708" s="1">
        <v>0</v>
      </c>
      <c r="V708" s="1">
        <v>0</v>
      </c>
      <c r="W708" s="1">
        <v>0</v>
      </c>
      <c r="X708" s="1">
        <v>0</v>
      </c>
      <c r="Y708" s="1">
        <v>0</v>
      </c>
      <c r="Z708" s="1">
        <v>0</v>
      </c>
      <c r="AA708" s="1">
        <v>49701709.11000061</v>
      </c>
      <c r="AB708" s="1">
        <v>50701709.11000061</v>
      </c>
      <c r="AC708" s="1">
        <f t="shared" si="56"/>
        <v>-2640503634.1100006</v>
      </c>
      <c r="AD708" s="1">
        <f t="shared" si="57"/>
        <v>-2640503634.1100006</v>
      </c>
      <c r="AE708" s="1">
        <f t="shared" si="58"/>
        <v>-2641503634.1100006</v>
      </c>
      <c r="AF708" s="1">
        <f t="shared" si="59"/>
        <v>-2641503634.1100006</v>
      </c>
    </row>
    <row r="709" spans="1:32" x14ac:dyDescent="0.2">
      <c r="A709" t="s">
        <v>141</v>
      </c>
      <c r="B709" t="s">
        <v>73</v>
      </c>
      <c r="C709" t="s">
        <v>125</v>
      </c>
      <c r="D709" t="s">
        <v>1</v>
      </c>
      <c r="E709" t="s">
        <v>5</v>
      </c>
      <c r="F709" s="7">
        <v>201812</v>
      </c>
      <c r="G709" s="1">
        <v>2848894845</v>
      </c>
      <c r="H709" s="1">
        <v>2848894844.999999</v>
      </c>
      <c r="I709" s="1">
        <v>2829173244</v>
      </c>
      <c r="J709" s="1">
        <v>2909897450.999999</v>
      </c>
      <c r="K709" s="8">
        <v>77</v>
      </c>
      <c r="L709" s="8">
        <v>77</v>
      </c>
      <c r="M709" s="8">
        <v>0</v>
      </c>
      <c r="N709" s="8">
        <v>1040953.6258064513</v>
      </c>
      <c r="O709" s="1">
        <v>0</v>
      </c>
      <c r="P709" s="1">
        <v>0</v>
      </c>
      <c r="Q709" s="1">
        <v>0</v>
      </c>
      <c r="R709" s="1">
        <v>0</v>
      </c>
      <c r="S709" s="29">
        <v>0</v>
      </c>
      <c r="T709" s="8">
        <f t="shared" si="55"/>
        <v>0</v>
      </c>
      <c r="U709" s="1">
        <v>0</v>
      </c>
      <c r="V709" s="1">
        <v>0</v>
      </c>
      <c r="W709" s="1">
        <v>0</v>
      </c>
      <c r="X709" s="1">
        <v>0</v>
      </c>
      <c r="Y709" s="1">
        <v>0</v>
      </c>
      <c r="Z709" s="1">
        <v>0</v>
      </c>
      <c r="AA709" s="1">
        <v>-9.5367431640625E-7</v>
      </c>
      <c r="AB709" s="1">
        <v>80724206.999999046</v>
      </c>
      <c r="AC709" s="1">
        <f t="shared" si="56"/>
        <v>-2848894844.999999</v>
      </c>
      <c r="AD709" s="1">
        <f t="shared" si="57"/>
        <v>-2848894844.999999</v>
      </c>
      <c r="AE709" s="1">
        <f t="shared" si="58"/>
        <v>-2909897450.999999</v>
      </c>
      <c r="AF709" s="1">
        <f t="shared" si="59"/>
        <v>-2909897450.999999</v>
      </c>
    </row>
    <row r="710" spans="1:32" x14ac:dyDescent="0.2">
      <c r="A710" t="s">
        <v>141</v>
      </c>
      <c r="B710" t="s">
        <v>73</v>
      </c>
      <c r="C710" t="s">
        <v>125</v>
      </c>
      <c r="D710" t="s">
        <v>1</v>
      </c>
      <c r="E710" t="s">
        <v>5</v>
      </c>
      <c r="F710" s="7">
        <v>201903</v>
      </c>
      <c r="G710" s="1">
        <v>3364944949</v>
      </c>
      <c r="H710" s="1">
        <v>3388702463.2299995</v>
      </c>
      <c r="I710" s="1">
        <v>3364944949</v>
      </c>
      <c r="J710" s="1">
        <v>3388702463.2299995</v>
      </c>
      <c r="K710" s="8">
        <v>108</v>
      </c>
      <c r="L710" s="8">
        <v>108</v>
      </c>
      <c r="M710" s="8">
        <v>0</v>
      </c>
      <c r="N710" s="8">
        <v>1106299.1962365594</v>
      </c>
      <c r="O710" s="1">
        <v>0</v>
      </c>
      <c r="P710" s="1">
        <v>0</v>
      </c>
      <c r="Q710" s="1">
        <v>0</v>
      </c>
      <c r="R710" s="1">
        <v>0</v>
      </c>
      <c r="S710" s="29">
        <v>0</v>
      </c>
      <c r="T710" s="8">
        <f t="shared" si="55"/>
        <v>0</v>
      </c>
      <c r="U710" s="1">
        <v>0</v>
      </c>
      <c r="V710" s="1">
        <v>0</v>
      </c>
      <c r="W710" s="1">
        <v>0</v>
      </c>
      <c r="X710" s="1">
        <v>0</v>
      </c>
      <c r="Y710" s="1">
        <v>0</v>
      </c>
      <c r="Z710" s="1">
        <v>0</v>
      </c>
      <c r="AA710" s="1">
        <v>23757514.229999542</v>
      </c>
      <c r="AB710" s="1">
        <v>23757514.229999542</v>
      </c>
      <c r="AC710" s="1">
        <f t="shared" si="56"/>
        <v>-3388702463.2299995</v>
      </c>
      <c r="AD710" s="1">
        <f t="shared" si="57"/>
        <v>-3388702463.2299995</v>
      </c>
      <c r="AE710" s="1">
        <f t="shared" si="58"/>
        <v>-3388702463.2299995</v>
      </c>
      <c r="AF710" s="1">
        <f t="shared" si="59"/>
        <v>-3388702463.2299995</v>
      </c>
    </row>
    <row r="711" spans="1:32" x14ac:dyDescent="0.2">
      <c r="A711" t="s">
        <v>141</v>
      </c>
      <c r="B711" t="s">
        <v>73</v>
      </c>
      <c r="C711" t="s">
        <v>125</v>
      </c>
      <c r="D711" t="s">
        <v>1</v>
      </c>
      <c r="E711" t="s">
        <v>5</v>
      </c>
      <c r="F711" s="7">
        <v>201906</v>
      </c>
      <c r="G711" s="1">
        <v>3355176784</v>
      </c>
      <c r="H711" s="1">
        <v>3357734107.8399992</v>
      </c>
      <c r="I711" s="1">
        <v>3355176784</v>
      </c>
      <c r="J711" s="1">
        <v>3357734107.8399992</v>
      </c>
      <c r="K711" s="8">
        <v>134</v>
      </c>
      <c r="L711" s="8">
        <v>134</v>
      </c>
      <c r="M711" s="8">
        <v>0</v>
      </c>
      <c r="N711" s="8">
        <v>1215035.6541218634</v>
      </c>
      <c r="O711" s="1">
        <v>0</v>
      </c>
      <c r="P711" s="1">
        <v>0</v>
      </c>
      <c r="Q711" s="1">
        <v>0</v>
      </c>
      <c r="R711" s="1">
        <v>0</v>
      </c>
      <c r="S711" s="29">
        <v>0</v>
      </c>
      <c r="T711" s="8">
        <f t="shared" si="55"/>
        <v>0</v>
      </c>
      <c r="U711" s="1">
        <v>0</v>
      </c>
      <c r="V711" s="1">
        <v>0</v>
      </c>
      <c r="W711" s="1">
        <v>0</v>
      </c>
      <c r="X711" s="1">
        <v>0</v>
      </c>
      <c r="Y711" s="1">
        <v>0</v>
      </c>
      <c r="Z711" s="1">
        <v>0</v>
      </c>
      <c r="AA711" s="1">
        <v>2557323.8399991989</v>
      </c>
      <c r="AB711" s="1">
        <v>2557323.8399991989</v>
      </c>
      <c r="AC711" s="1">
        <f t="shared" si="56"/>
        <v>-3357734107.8399992</v>
      </c>
      <c r="AD711" s="1">
        <f t="shared" si="57"/>
        <v>-3357734107.8399992</v>
      </c>
      <c r="AE711" s="1">
        <f t="shared" si="58"/>
        <v>-3357734107.8399992</v>
      </c>
      <c r="AF711" s="1">
        <f t="shared" si="59"/>
        <v>-3357734107.8399992</v>
      </c>
    </row>
    <row r="712" spans="1:32" x14ac:dyDescent="0.2">
      <c r="A712" t="s">
        <v>141</v>
      </c>
      <c r="B712" t="s">
        <v>73</v>
      </c>
      <c r="C712" t="s">
        <v>125</v>
      </c>
      <c r="D712" t="s">
        <v>1</v>
      </c>
      <c r="E712" t="s">
        <v>5</v>
      </c>
      <c r="F712" s="7">
        <v>201909</v>
      </c>
      <c r="G712" s="1">
        <v>3502330211</v>
      </c>
      <c r="H712" s="1">
        <v>3539310474.5000005</v>
      </c>
      <c r="I712" s="1">
        <v>3502330211</v>
      </c>
      <c r="J712" s="1">
        <v>3539310474.5000005</v>
      </c>
      <c r="K712" s="8">
        <v>123</v>
      </c>
      <c r="L712" s="8">
        <v>123</v>
      </c>
      <c r="M712" s="8">
        <v>0</v>
      </c>
      <c r="N712" s="8">
        <v>1343854.507526882</v>
      </c>
      <c r="O712" s="1">
        <v>0</v>
      </c>
      <c r="P712" s="1">
        <v>0</v>
      </c>
      <c r="Q712" s="1">
        <v>0</v>
      </c>
      <c r="R712" s="1">
        <v>0</v>
      </c>
      <c r="S712" s="29">
        <v>0</v>
      </c>
      <c r="T712" s="8">
        <f t="shared" si="55"/>
        <v>0</v>
      </c>
      <c r="U712" s="1">
        <v>0</v>
      </c>
      <c r="V712" s="1">
        <v>0</v>
      </c>
      <c r="W712" s="1">
        <v>0</v>
      </c>
      <c r="X712" s="1">
        <v>0</v>
      </c>
      <c r="Y712" s="1">
        <v>0</v>
      </c>
      <c r="Z712" s="1">
        <v>0</v>
      </c>
      <c r="AA712" s="1">
        <v>36980263.500000477</v>
      </c>
      <c r="AB712" s="1">
        <v>36980263.500000477</v>
      </c>
      <c r="AC712" s="1">
        <f t="shared" si="56"/>
        <v>-3539310474.5000005</v>
      </c>
      <c r="AD712" s="1">
        <f t="shared" si="57"/>
        <v>-3539310474.5000005</v>
      </c>
      <c r="AE712" s="1">
        <f t="shared" si="58"/>
        <v>-3539310474.5000005</v>
      </c>
      <c r="AF712" s="1">
        <f t="shared" si="59"/>
        <v>-3539310474.5000005</v>
      </c>
    </row>
    <row r="713" spans="1:32" x14ac:dyDescent="0.2">
      <c r="A713" t="s">
        <v>141</v>
      </c>
      <c r="B713" t="s">
        <v>73</v>
      </c>
      <c r="C713" t="s">
        <v>125</v>
      </c>
      <c r="D713" t="s">
        <v>1</v>
      </c>
      <c r="E713" t="s">
        <v>5</v>
      </c>
      <c r="F713" s="7">
        <v>201912</v>
      </c>
      <c r="G713" s="1">
        <v>3581712614</v>
      </c>
      <c r="H713" s="1">
        <v>3581712614.0000005</v>
      </c>
      <c r="I713" s="1">
        <v>3581712614</v>
      </c>
      <c r="J713" s="1">
        <v>3581712614.0000005</v>
      </c>
      <c r="K713" s="8">
        <v>175</v>
      </c>
      <c r="L713" s="8">
        <v>175</v>
      </c>
      <c r="M713" s="8">
        <v>0</v>
      </c>
      <c r="N713" s="8">
        <v>1389454.8666666665</v>
      </c>
      <c r="O713" s="1">
        <v>0</v>
      </c>
      <c r="P713" s="1">
        <v>0</v>
      </c>
      <c r="Q713" s="1">
        <v>0</v>
      </c>
      <c r="R713" s="1">
        <v>0</v>
      </c>
      <c r="S713" s="29">
        <v>0</v>
      </c>
      <c r="T713" s="8">
        <f t="shared" si="55"/>
        <v>0</v>
      </c>
      <c r="U713" s="1">
        <v>0</v>
      </c>
      <c r="V713" s="1">
        <v>0</v>
      </c>
      <c r="W713" s="1">
        <v>0</v>
      </c>
      <c r="X713" s="1">
        <v>0</v>
      </c>
      <c r="Y713" s="1">
        <v>0</v>
      </c>
      <c r="Z713" s="1">
        <v>0</v>
      </c>
      <c r="AA713" s="1">
        <v>4.76837158203125E-7</v>
      </c>
      <c r="AB713" s="1">
        <v>4.76837158203125E-7</v>
      </c>
      <c r="AC713" s="1">
        <f t="shared" si="56"/>
        <v>-3581712614.0000005</v>
      </c>
      <c r="AD713" s="1">
        <f t="shared" si="57"/>
        <v>-3581712614.0000005</v>
      </c>
      <c r="AE713" s="1">
        <f t="shared" si="58"/>
        <v>-3581712614.0000005</v>
      </c>
      <c r="AF713" s="1">
        <f t="shared" si="59"/>
        <v>-3581712614.0000005</v>
      </c>
    </row>
    <row r="714" spans="1:32" x14ac:dyDescent="0.2">
      <c r="A714" t="s">
        <v>141</v>
      </c>
      <c r="B714" t="s">
        <v>73</v>
      </c>
      <c r="C714" t="s">
        <v>125</v>
      </c>
      <c r="D714" t="s">
        <v>1</v>
      </c>
      <c r="E714" t="s">
        <v>5</v>
      </c>
      <c r="F714" s="7">
        <v>202003</v>
      </c>
      <c r="G714" s="1">
        <v>2720366158</v>
      </c>
      <c r="H714" s="1">
        <v>2720366158.27</v>
      </c>
      <c r="I714" s="1">
        <v>2720366158</v>
      </c>
      <c r="J714" s="1">
        <v>2698366158.27</v>
      </c>
      <c r="K714" s="8">
        <v>134</v>
      </c>
      <c r="L714" s="8">
        <v>134</v>
      </c>
      <c r="M714" s="8">
        <v>0</v>
      </c>
      <c r="N714" s="8">
        <v>1396592.5380051911</v>
      </c>
      <c r="O714" s="1">
        <v>0</v>
      </c>
      <c r="P714" s="1">
        <v>0</v>
      </c>
      <c r="Q714" s="1">
        <v>0</v>
      </c>
      <c r="R714" s="1">
        <v>0</v>
      </c>
      <c r="S714" s="29">
        <v>0</v>
      </c>
      <c r="T714" s="8">
        <f t="shared" si="55"/>
        <v>0</v>
      </c>
      <c r="U714" s="1">
        <v>0</v>
      </c>
      <c r="V714" s="1">
        <v>0</v>
      </c>
      <c r="W714" s="1">
        <v>0</v>
      </c>
      <c r="X714" s="1">
        <v>0</v>
      </c>
      <c r="Y714" s="1">
        <v>0</v>
      </c>
      <c r="Z714" s="1">
        <v>0</v>
      </c>
      <c r="AA714" s="1">
        <v>0.26999998092651367</v>
      </c>
      <c r="AB714" s="1">
        <v>-21999999.730000019</v>
      </c>
      <c r="AC714" s="1">
        <f t="shared" si="56"/>
        <v>-2720366158.27</v>
      </c>
      <c r="AD714" s="1">
        <f t="shared" si="57"/>
        <v>-2720366158.27</v>
      </c>
      <c r="AE714" s="1">
        <f t="shared" si="58"/>
        <v>-2698366158.27</v>
      </c>
      <c r="AF714" s="1">
        <f t="shared" si="59"/>
        <v>-2698366158.27</v>
      </c>
    </row>
    <row r="715" spans="1:32" x14ac:dyDescent="0.2">
      <c r="A715" t="s">
        <v>141</v>
      </c>
      <c r="B715" t="s">
        <v>73</v>
      </c>
      <c r="C715" t="s">
        <v>125</v>
      </c>
      <c r="D715" t="s">
        <v>1</v>
      </c>
      <c r="E715" t="s">
        <v>5</v>
      </c>
      <c r="F715" s="7">
        <v>202006</v>
      </c>
      <c r="G715" s="1">
        <v>1912236205</v>
      </c>
      <c r="H715" s="1">
        <v>1924286605.1399996</v>
      </c>
      <c r="I715" s="1">
        <v>1912236205</v>
      </c>
      <c r="J715" s="1">
        <v>1924286605.1399996</v>
      </c>
      <c r="K715" s="8">
        <v>60</v>
      </c>
      <c r="L715" s="8">
        <v>61</v>
      </c>
      <c r="M715" s="8">
        <v>0</v>
      </c>
      <c r="N715" s="8">
        <v>1345091.8129032261</v>
      </c>
      <c r="O715" s="1">
        <v>0</v>
      </c>
      <c r="P715" s="1">
        <v>0</v>
      </c>
      <c r="Q715" s="1">
        <v>0</v>
      </c>
      <c r="R715" s="1">
        <v>0</v>
      </c>
      <c r="S715" s="29">
        <v>0</v>
      </c>
      <c r="T715" s="8">
        <f t="shared" si="55"/>
        <v>0</v>
      </c>
      <c r="U715" s="1">
        <v>0</v>
      </c>
      <c r="V715" s="1">
        <v>0</v>
      </c>
      <c r="W715" s="1">
        <v>0</v>
      </c>
      <c r="X715" s="1">
        <v>0</v>
      </c>
      <c r="Y715" s="1">
        <v>0</v>
      </c>
      <c r="Z715" s="1">
        <v>0</v>
      </c>
      <c r="AA715" s="1">
        <v>12050400.139999628</v>
      </c>
      <c r="AB715" s="1">
        <v>12050400.139999628</v>
      </c>
      <c r="AC715" s="1">
        <f t="shared" si="56"/>
        <v>-1924286605.1399996</v>
      </c>
      <c r="AD715" s="1">
        <f t="shared" si="57"/>
        <v>-1924286605.1399996</v>
      </c>
      <c r="AE715" s="1">
        <f t="shared" si="58"/>
        <v>-1924286605.1399996</v>
      </c>
      <c r="AF715" s="1">
        <f t="shared" si="59"/>
        <v>-1924286605.1399996</v>
      </c>
    </row>
    <row r="716" spans="1:32" x14ac:dyDescent="0.2">
      <c r="A716" t="s">
        <v>141</v>
      </c>
      <c r="B716" t="s">
        <v>73</v>
      </c>
      <c r="C716" t="s">
        <v>125</v>
      </c>
      <c r="D716" t="s">
        <v>1</v>
      </c>
      <c r="E716" t="s">
        <v>5</v>
      </c>
      <c r="F716" s="7">
        <v>202009</v>
      </c>
      <c r="G716" s="1">
        <v>3080569981</v>
      </c>
      <c r="H716" s="1">
        <v>3080569981.4099989</v>
      </c>
      <c r="I716" s="1">
        <v>3080569981</v>
      </c>
      <c r="J716" s="1">
        <v>3080569981.4099989</v>
      </c>
      <c r="K716" s="8">
        <v>115</v>
      </c>
      <c r="L716" s="8">
        <v>115</v>
      </c>
      <c r="M716" s="8">
        <v>0</v>
      </c>
      <c r="N716" s="8">
        <v>1301185.586738351</v>
      </c>
      <c r="O716" s="1">
        <v>0</v>
      </c>
      <c r="P716" s="1">
        <v>0</v>
      </c>
      <c r="Q716" s="1">
        <v>0</v>
      </c>
      <c r="R716" s="1">
        <v>0</v>
      </c>
      <c r="S716" s="29">
        <v>0</v>
      </c>
      <c r="T716" s="8">
        <f t="shared" si="55"/>
        <v>0</v>
      </c>
      <c r="U716" s="1">
        <v>0</v>
      </c>
      <c r="V716" s="1">
        <v>0</v>
      </c>
      <c r="W716" s="1">
        <v>0</v>
      </c>
      <c r="X716" s="1">
        <v>0</v>
      </c>
      <c r="Y716" s="1">
        <v>0</v>
      </c>
      <c r="Z716" s="1">
        <v>0</v>
      </c>
      <c r="AA716" s="1">
        <v>0.40999889373779297</v>
      </c>
      <c r="AB716" s="1">
        <v>0.40999889373779297</v>
      </c>
      <c r="AC716" s="1">
        <f t="shared" si="56"/>
        <v>-3080569981.4099989</v>
      </c>
      <c r="AD716" s="1">
        <f t="shared" si="57"/>
        <v>-3080569981.4099989</v>
      </c>
      <c r="AE716" s="1">
        <f t="shared" si="58"/>
        <v>-3080569981.4099989</v>
      </c>
      <c r="AF716" s="1">
        <f t="shared" si="59"/>
        <v>-3080569981.4099989</v>
      </c>
    </row>
    <row r="717" spans="1:32" x14ac:dyDescent="0.2">
      <c r="A717" t="s">
        <v>141</v>
      </c>
      <c r="B717" t="s">
        <v>73</v>
      </c>
      <c r="C717" t="s">
        <v>125</v>
      </c>
      <c r="D717" t="s">
        <v>1</v>
      </c>
      <c r="E717" t="s">
        <v>5</v>
      </c>
      <c r="F717" s="7">
        <v>202012</v>
      </c>
      <c r="G717" s="1">
        <v>3599348957</v>
      </c>
      <c r="H717" s="1">
        <v>3696922858.8600006</v>
      </c>
      <c r="I717" s="1">
        <v>3599348957</v>
      </c>
      <c r="J717" s="1">
        <v>3742505906.8600006</v>
      </c>
      <c r="K717" s="8">
        <v>128</v>
      </c>
      <c r="L717" s="8">
        <v>130</v>
      </c>
      <c r="M717" s="8">
        <v>0</v>
      </c>
      <c r="N717" s="8">
        <v>1227336.5602150538</v>
      </c>
      <c r="O717" s="1">
        <v>0</v>
      </c>
      <c r="P717" s="1">
        <v>0</v>
      </c>
      <c r="Q717" s="1">
        <v>0</v>
      </c>
      <c r="R717" s="1">
        <v>0</v>
      </c>
      <c r="S717" s="29">
        <v>0</v>
      </c>
      <c r="T717" s="8">
        <f t="shared" si="55"/>
        <v>0</v>
      </c>
      <c r="U717" s="1">
        <v>0</v>
      </c>
      <c r="V717" s="1">
        <v>0</v>
      </c>
      <c r="W717" s="1">
        <v>0</v>
      </c>
      <c r="X717" s="1">
        <v>0</v>
      </c>
      <c r="Y717" s="1">
        <v>0</v>
      </c>
      <c r="Z717" s="1">
        <v>0</v>
      </c>
      <c r="AA717" s="1">
        <v>97573901.86000061</v>
      </c>
      <c r="AB717" s="1">
        <v>143156949.86000061</v>
      </c>
      <c r="AC717" s="1">
        <f t="shared" si="56"/>
        <v>-3696922858.8600006</v>
      </c>
      <c r="AD717" s="1">
        <f t="shared" si="57"/>
        <v>-3696922858.8600006</v>
      </c>
      <c r="AE717" s="1">
        <f t="shared" si="58"/>
        <v>-3742505906.8600006</v>
      </c>
      <c r="AF717" s="1">
        <f t="shared" si="59"/>
        <v>-3742505906.8600006</v>
      </c>
    </row>
    <row r="718" spans="1:32" x14ac:dyDescent="0.2">
      <c r="A718" t="s">
        <v>141</v>
      </c>
      <c r="B718" t="s">
        <v>73</v>
      </c>
      <c r="C718" t="s">
        <v>125</v>
      </c>
      <c r="D718" t="s">
        <v>1</v>
      </c>
      <c r="E718" t="s">
        <v>5</v>
      </c>
      <c r="F718" s="7">
        <v>202103</v>
      </c>
      <c r="G718" s="1">
        <v>3633322210</v>
      </c>
      <c r="H718" s="1">
        <v>3642608745.3199997</v>
      </c>
      <c r="I718" s="1">
        <v>3548052792</v>
      </c>
      <c r="J718" s="1">
        <v>3557339327.3199992</v>
      </c>
      <c r="K718" s="8">
        <v>148</v>
      </c>
      <c r="L718" s="8">
        <v>148</v>
      </c>
      <c r="M718" s="8">
        <v>0</v>
      </c>
      <c r="N718" s="8">
        <v>1179510.6797235024</v>
      </c>
      <c r="O718" s="1">
        <v>0</v>
      </c>
      <c r="P718" s="1">
        <v>0</v>
      </c>
      <c r="Q718" s="1">
        <v>0</v>
      </c>
      <c r="R718" s="1">
        <v>0</v>
      </c>
      <c r="S718" s="29">
        <v>0</v>
      </c>
      <c r="T718" s="8">
        <f t="shared" si="55"/>
        <v>0</v>
      </c>
      <c r="U718" s="1">
        <v>0</v>
      </c>
      <c r="V718" s="1">
        <v>0</v>
      </c>
      <c r="W718" s="1">
        <v>0</v>
      </c>
      <c r="X718" s="1">
        <v>0</v>
      </c>
      <c r="Y718" s="1">
        <v>0</v>
      </c>
      <c r="Z718" s="1">
        <v>0</v>
      </c>
      <c r="AA718" s="1">
        <v>9286535.3199996948</v>
      </c>
      <c r="AB718" s="1">
        <v>9286535.319999218</v>
      </c>
      <c r="AC718" s="1">
        <f t="shared" si="56"/>
        <v>-3642608745.3199997</v>
      </c>
      <c r="AD718" s="1">
        <f t="shared" si="57"/>
        <v>-3642608745.3199997</v>
      </c>
      <c r="AE718" s="1">
        <f t="shared" si="58"/>
        <v>-3557339327.3199992</v>
      </c>
      <c r="AF718" s="1">
        <f t="shared" si="59"/>
        <v>-3557339327.3199992</v>
      </c>
    </row>
    <row r="719" spans="1:32" x14ac:dyDescent="0.2">
      <c r="A719" t="s">
        <v>141</v>
      </c>
      <c r="B719" t="s">
        <v>73</v>
      </c>
      <c r="C719" t="s">
        <v>125</v>
      </c>
      <c r="D719" t="s">
        <v>1</v>
      </c>
      <c r="E719" t="s">
        <v>5</v>
      </c>
      <c r="F719" s="7">
        <v>202106</v>
      </c>
      <c r="G719" s="1">
        <v>3906886036</v>
      </c>
      <c r="H719" s="1">
        <v>3951916121.2600012</v>
      </c>
      <c r="I719" s="1">
        <v>3906886036</v>
      </c>
      <c r="J719" s="1">
        <v>3951916121.2600012</v>
      </c>
      <c r="K719" s="8">
        <v>167</v>
      </c>
      <c r="L719" s="8">
        <v>175</v>
      </c>
      <c r="M719" s="8">
        <v>0</v>
      </c>
      <c r="N719" s="8">
        <v>1229869.450537635</v>
      </c>
      <c r="O719" s="1">
        <v>0</v>
      </c>
      <c r="P719" s="1">
        <v>0</v>
      </c>
      <c r="Q719" s="1">
        <v>0</v>
      </c>
      <c r="R719" s="1">
        <v>0</v>
      </c>
      <c r="S719" s="29">
        <v>0</v>
      </c>
      <c r="T719" s="8">
        <f t="shared" si="55"/>
        <v>0</v>
      </c>
      <c r="U719" s="1">
        <v>0</v>
      </c>
      <c r="V719" s="1">
        <v>0</v>
      </c>
      <c r="W719" s="1">
        <v>0</v>
      </c>
      <c r="X719" s="1">
        <v>0</v>
      </c>
      <c r="Y719" s="1">
        <v>0</v>
      </c>
      <c r="Z719" s="1">
        <v>0</v>
      </c>
      <c r="AA719" s="1">
        <v>45030085.260001183</v>
      </c>
      <c r="AB719" s="1">
        <v>45030085.260001183</v>
      </c>
      <c r="AC719" s="1">
        <f t="shared" si="56"/>
        <v>-3951916121.2600012</v>
      </c>
      <c r="AD719" s="1">
        <f t="shared" si="57"/>
        <v>-3951916121.2600012</v>
      </c>
      <c r="AE719" s="1">
        <f t="shared" si="58"/>
        <v>-3951916121.2600012</v>
      </c>
      <c r="AF719" s="1">
        <f t="shared" si="59"/>
        <v>-3951916121.2600012</v>
      </c>
    </row>
    <row r="720" spans="1:32" x14ac:dyDescent="0.2">
      <c r="A720" t="s">
        <v>141</v>
      </c>
      <c r="B720" t="s">
        <v>73</v>
      </c>
      <c r="C720" t="s">
        <v>125</v>
      </c>
      <c r="D720" t="s">
        <v>1</v>
      </c>
      <c r="E720" t="s">
        <v>5</v>
      </c>
      <c r="F720" s="7">
        <v>202109</v>
      </c>
      <c r="G720" s="1">
        <v>5622572408</v>
      </c>
      <c r="H720" s="1">
        <v>5642656408</v>
      </c>
      <c r="I720" s="1">
        <v>5622572408</v>
      </c>
      <c r="J720" s="1">
        <v>5645156408</v>
      </c>
      <c r="K720" s="8">
        <v>172</v>
      </c>
      <c r="L720" s="8">
        <v>176</v>
      </c>
      <c r="M720" s="8">
        <v>0</v>
      </c>
      <c r="N720" s="8">
        <v>1271099.5523297489</v>
      </c>
      <c r="O720" s="1">
        <v>0</v>
      </c>
      <c r="P720" s="1">
        <v>0</v>
      </c>
      <c r="Q720" s="1">
        <v>0</v>
      </c>
      <c r="R720" s="1">
        <v>0</v>
      </c>
      <c r="S720" s="29">
        <v>0</v>
      </c>
      <c r="T720" s="8">
        <f t="shared" si="55"/>
        <v>0</v>
      </c>
      <c r="U720" s="1">
        <v>0</v>
      </c>
      <c r="V720" s="1">
        <v>0</v>
      </c>
      <c r="W720" s="1">
        <v>0</v>
      </c>
      <c r="X720" s="1">
        <v>0</v>
      </c>
      <c r="Y720" s="1">
        <v>0</v>
      </c>
      <c r="Z720" s="1">
        <v>0</v>
      </c>
      <c r="AA720" s="1">
        <v>20084000</v>
      </c>
      <c r="AB720" s="1">
        <v>22584000</v>
      </c>
      <c r="AC720" s="1">
        <f t="shared" si="56"/>
        <v>-5642656408</v>
      </c>
      <c r="AD720" s="1">
        <f t="shared" si="57"/>
        <v>-5642656408</v>
      </c>
      <c r="AE720" s="1">
        <f t="shared" si="58"/>
        <v>-5645156408</v>
      </c>
      <c r="AF720" s="1">
        <f t="shared" si="59"/>
        <v>-5645156408</v>
      </c>
    </row>
    <row r="721" spans="1:32" x14ac:dyDescent="0.2">
      <c r="A721" t="s">
        <v>141</v>
      </c>
      <c r="B721" t="s">
        <v>73</v>
      </c>
      <c r="C721" t="s">
        <v>125</v>
      </c>
      <c r="D721" t="s">
        <v>1</v>
      </c>
      <c r="E721" t="s">
        <v>5</v>
      </c>
      <c r="F721" s="7">
        <v>202112</v>
      </c>
      <c r="G721" s="1">
        <v>3553282626</v>
      </c>
      <c r="H721" s="1">
        <v>3664380657.3600006</v>
      </c>
      <c r="I721" s="1">
        <v>3553282626</v>
      </c>
      <c r="J721" s="1">
        <v>3664380657.3600006</v>
      </c>
      <c r="K721" s="8">
        <v>167</v>
      </c>
      <c r="L721" s="8">
        <v>171</v>
      </c>
      <c r="M721" s="8">
        <v>0</v>
      </c>
      <c r="N721" s="8">
        <v>1283462.8788530466</v>
      </c>
      <c r="O721" s="1">
        <v>0</v>
      </c>
      <c r="P721" s="1">
        <v>0</v>
      </c>
      <c r="Q721" s="1">
        <v>0</v>
      </c>
      <c r="R721" s="1">
        <v>0</v>
      </c>
      <c r="S721" s="29">
        <v>0</v>
      </c>
      <c r="T721" s="8">
        <f t="shared" si="55"/>
        <v>0</v>
      </c>
      <c r="U721" s="1">
        <v>0</v>
      </c>
      <c r="V721" s="1">
        <v>0</v>
      </c>
      <c r="W721" s="1">
        <v>0</v>
      </c>
      <c r="X721" s="1">
        <v>0</v>
      </c>
      <c r="Y721" s="1">
        <v>0</v>
      </c>
      <c r="Z721" s="1">
        <v>0</v>
      </c>
      <c r="AA721" s="1">
        <v>111098031.36000061</v>
      </c>
      <c r="AB721" s="1">
        <v>111098031.36000061</v>
      </c>
      <c r="AC721" s="1">
        <f t="shared" si="56"/>
        <v>-3664380657.3600006</v>
      </c>
      <c r="AD721" s="1">
        <f t="shared" si="57"/>
        <v>-3664380657.3600006</v>
      </c>
      <c r="AE721" s="1">
        <f t="shared" si="58"/>
        <v>-3664380657.3600006</v>
      </c>
      <c r="AF721" s="1">
        <f t="shared" si="59"/>
        <v>-3664380657.3600006</v>
      </c>
    </row>
    <row r="722" spans="1:32" x14ac:dyDescent="0.2">
      <c r="A722" t="s">
        <v>141</v>
      </c>
      <c r="B722" t="s">
        <v>73</v>
      </c>
      <c r="C722" t="s">
        <v>125</v>
      </c>
      <c r="D722" t="s">
        <v>1</v>
      </c>
      <c r="E722" t="s">
        <v>5</v>
      </c>
      <c r="F722" s="7">
        <v>202203</v>
      </c>
      <c r="G722" s="1">
        <v>3726294326</v>
      </c>
      <c r="H722" s="1">
        <v>3772583586.7699995</v>
      </c>
      <c r="I722" s="1">
        <v>3726294326</v>
      </c>
      <c r="J722" s="1">
        <v>3780083586.7699995</v>
      </c>
      <c r="K722" s="8">
        <v>182</v>
      </c>
      <c r="L722" s="8">
        <v>185</v>
      </c>
      <c r="M722" s="8">
        <v>0</v>
      </c>
      <c r="N722" s="8">
        <v>1367870.5145929337</v>
      </c>
      <c r="O722" s="1">
        <v>0</v>
      </c>
      <c r="P722" s="1">
        <v>0</v>
      </c>
      <c r="Q722" s="1">
        <v>0</v>
      </c>
      <c r="R722" s="1">
        <v>0</v>
      </c>
      <c r="S722" s="29">
        <v>0</v>
      </c>
      <c r="T722" s="8">
        <f t="shared" si="55"/>
        <v>0</v>
      </c>
      <c r="U722" s="1">
        <v>0</v>
      </c>
      <c r="V722" s="1">
        <v>0</v>
      </c>
      <c r="W722" s="1">
        <v>0</v>
      </c>
      <c r="X722" s="1">
        <v>0</v>
      </c>
      <c r="Y722" s="1">
        <v>0</v>
      </c>
      <c r="Z722" s="1">
        <v>0</v>
      </c>
      <c r="AA722" s="1">
        <v>46289260.769999504</v>
      </c>
      <c r="AB722" s="1">
        <v>53789260.769999504</v>
      </c>
      <c r="AC722" s="1">
        <f t="shared" si="56"/>
        <v>-3772583586.7699995</v>
      </c>
      <c r="AD722" s="1">
        <f t="shared" si="57"/>
        <v>-3772583586.7699995</v>
      </c>
      <c r="AE722" s="1">
        <f t="shared" si="58"/>
        <v>-3780083586.7699995</v>
      </c>
      <c r="AF722" s="1">
        <f t="shared" si="59"/>
        <v>-3780083586.7699995</v>
      </c>
    </row>
    <row r="723" spans="1:32" x14ac:dyDescent="0.2">
      <c r="A723" t="s">
        <v>141</v>
      </c>
      <c r="B723" t="s">
        <v>73</v>
      </c>
      <c r="C723" t="s">
        <v>125</v>
      </c>
      <c r="D723" t="s">
        <v>1</v>
      </c>
      <c r="E723" t="s">
        <v>5</v>
      </c>
      <c r="F723" s="7">
        <v>202206</v>
      </c>
      <c r="G723" s="1">
        <v>3948588250</v>
      </c>
      <c r="H723" s="1">
        <v>4036848755.8200002</v>
      </c>
      <c r="I723" s="1">
        <v>3948588250</v>
      </c>
      <c r="J723" s="1">
        <v>4036848755.8200002</v>
      </c>
      <c r="K723" s="8">
        <v>174</v>
      </c>
      <c r="L723" s="8">
        <v>179</v>
      </c>
      <c r="M723" s="8">
        <v>0</v>
      </c>
      <c r="N723" s="8">
        <v>1557914.3379928314</v>
      </c>
      <c r="O723" s="1">
        <v>0</v>
      </c>
      <c r="P723" s="1">
        <v>0</v>
      </c>
      <c r="Q723" s="1">
        <v>0</v>
      </c>
      <c r="R723" s="1">
        <v>0</v>
      </c>
      <c r="S723" s="29">
        <v>0</v>
      </c>
      <c r="T723" s="8">
        <f t="shared" si="55"/>
        <v>0</v>
      </c>
      <c r="U723" s="1">
        <v>0</v>
      </c>
      <c r="V723" s="1">
        <v>0</v>
      </c>
      <c r="W723" s="1">
        <v>0</v>
      </c>
      <c r="X723" s="1">
        <v>0</v>
      </c>
      <c r="Y723" s="1">
        <v>0</v>
      </c>
      <c r="Z723" s="1">
        <v>0</v>
      </c>
      <c r="AA723" s="1">
        <v>88260505.820000172</v>
      </c>
      <c r="AB723" s="1">
        <v>88260505.820000172</v>
      </c>
      <c r="AC723" s="1">
        <f t="shared" si="56"/>
        <v>-4036848755.8200002</v>
      </c>
      <c r="AD723" s="1">
        <f t="shared" si="57"/>
        <v>-4036848755.8200002</v>
      </c>
      <c r="AE723" s="1">
        <f t="shared" si="58"/>
        <v>-4036848755.8200002</v>
      </c>
      <c r="AF723" s="1">
        <f t="shared" si="59"/>
        <v>-4036848755.8200002</v>
      </c>
    </row>
    <row r="724" spans="1:32" x14ac:dyDescent="0.2">
      <c r="A724" t="s">
        <v>141</v>
      </c>
      <c r="B724" t="s">
        <v>73</v>
      </c>
      <c r="C724" t="s">
        <v>125</v>
      </c>
      <c r="D724" t="s">
        <v>1</v>
      </c>
      <c r="E724" t="s">
        <v>5</v>
      </c>
      <c r="F724" s="7">
        <v>202209</v>
      </c>
      <c r="G724" s="1">
        <v>4590326862</v>
      </c>
      <c r="H724" s="1">
        <v>4663606367.170001</v>
      </c>
      <c r="I724" s="1">
        <v>4590326862</v>
      </c>
      <c r="J724" s="1">
        <v>4663606367.170001</v>
      </c>
      <c r="K724" s="8">
        <v>193</v>
      </c>
      <c r="L724" s="8">
        <v>200</v>
      </c>
      <c r="M724" s="8">
        <v>0</v>
      </c>
      <c r="N724" s="8">
        <v>1570585.5501792114</v>
      </c>
      <c r="O724" s="1">
        <v>0</v>
      </c>
      <c r="P724" s="1">
        <v>0</v>
      </c>
      <c r="Q724" s="1">
        <v>0</v>
      </c>
      <c r="R724" s="1">
        <v>0</v>
      </c>
      <c r="S724" s="29">
        <v>0</v>
      </c>
      <c r="T724" s="8">
        <f t="shared" si="55"/>
        <v>0</v>
      </c>
      <c r="U724" s="1">
        <v>0</v>
      </c>
      <c r="V724" s="1">
        <v>0</v>
      </c>
      <c r="W724" s="1">
        <v>0</v>
      </c>
      <c r="X724" s="1">
        <v>0</v>
      </c>
      <c r="Y724" s="1">
        <v>0</v>
      </c>
      <c r="Z724" s="1">
        <v>0</v>
      </c>
      <c r="AA724" s="1">
        <v>73279505.17000103</v>
      </c>
      <c r="AB724" s="1">
        <v>73279505.17000103</v>
      </c>
      <c r="AC724" s="1">
        <f t="shared" si="56"/>
        <v>-4663606367.170001</v>
      </c>
      <c r="AD724" s="1">
        <f t="shared" si="57"/>
        <v>-4663606367.170001</v>
      </c>
      <c r="AE724" s="1">
        <f t="shared" si="58"/>
        <v>-4663606367.170001</v>
      </c>
      <c r="AF724" s="1">
        <f t="shared" si="59"/>
        <v>-4663606367.170001</v>
      </c>
    </row>
    <row r="725" spans="1:32" x14ac:dyDescent="0.2">
      <c r="A725" t="s">
        <v>141</v>
      </c>
      <c r="B725" t="s">
        <v>73</v>
      </c>
      <c r="C725" t="s">
        <v>125</v>
      </c>
      <c r="D725" t="s">
        <v>1</v>
      </c>
      <c r="E725" t="s">
        <v>5</v>
      </c>
      <c r="F725" s="7">
        <v>202212</v>
      </c>
      <c r="G725" s="1">
        <v>4479322287</v>
      </c>
      <c r="H725" s="1">
        <v>4629261204.4099998</v>
      </c>
      <c r="I725" s="1">
        <v>4479322287</v>
      </c>
      <c r="J725" s="1">
        <v>4629261204.4099998</v>
      </c>
      <c r="K725" s="8">
        <v>193</v>
      </c>
      <c r="L725" s="8">
        <v>209</v>
      </c>
      <c r="M725" s="8">
        <v>0</v>
      </c>
      <c r="N725" s="8">
        <v>1695139.762365557</v>
      </c>
      <c r="O725" s="1">
        <v>0</v>
      </c>
      <c r="P725" s="1">
        <v>0</v>
      </c>
      <c r="Q725" s="1">
        <v>0</v>
      </c>
      <c r="R725" s="1">
        <v>0</v>
      </c>
      <c r="S725" s="29">
        <v>0</v>
      </c>
      <c r="T725" s="8">
        <f t="shared" si="55"/>
        <v>0</v>
      </c>
      <c r="U725" s="1">
        <v>0</v>
      </c>
      <c r="V725" s="1">
        <v>0</v>
      </c>
      <c r="W725" s="1">
        <v>0</v>
      </c>
      <c r="X725" s="1">
        <v>0</v>
      </c>
      <c r="Y725" s="1">
        <v>0</v>
      </c>
      <c r="Z725" s="1">
        <v>0</v>
      </c>
      <c r="AA725" s="1">
        <v>149938917.40999985</v>
      </c>
      <c r="AB725" s="1">
        <v>149938917.40999985</v>
      </c>
      <c r="AC725" s="1">
        <f t="shared" si="56"/>
        <v>-4629261204.4099998</v>
      </c>
      <c r="AD725" s="1">
        <f t="shared" si="57"/>
        <v>-4629261204.4099998</v>
      </c>
      <c r="AE725" s="1">
        <f t="shared" si="58"/>
        <v>-4629261204.4099998</v>
      </c>
      <c r="AF725" s="1">
        <f t="shared" si="59"/>
        <v>-4629261204.4099998</v>
      </c>
    </row>
    <row r="726" spans="1:32" x14ac:dyDescent="0.2">
      <c r="A726" t="s">
        <v>141</v>
      </c>
      <c r="B726" t="s">
        <v>73</v>
      </c>
      <c r="C726" t="s">
        <v>125</v>
      </c>
      <c r="D726" t="s">
        <v>1</v>
      </c>
      <c r="E726" t="s">
        <v>5</v>
      </c>
      <c r="F726" s="7">
        <v>202303</v>
      </c>
      <c r="G726" s="1">
        <v>5315365943</v>
      </c>
      <c r="H726" s="1">
        <v>6038912882.1800022</v>
      </c>
      <c r="I726" s="1">
        <v>5315365943</v>
      </c>
      <c r="J726" s="1">
        <v>6040912882.1800022</v>
      </c>
      <c r="K726" s="8">
        <v>211</v>
      </c>
      <c r="L726" s="8">
        <v>257</v>
      </c>
      <c r="M726" s="8">
        <v>0</v>
      </c>
      <c r="N726" s="8">
        <v>1823793.7027649775</v>
      </c>
      <c r="O726" s="1">
        <v>0</v>
      </c>
      <c r="P726" s="1">
        <v>0</v>
      </c>
      <c r="Q726" s="1">
        <v>0</v>
      </c>
      <c r="R726" s="1">
        <v>0</v>
      </c>
      <c r="S726" s="29">
        <v>0</v>
      </c>
      <c r="T726" s="8">
        <f t="shared" si="55"/>
        <v>0</v>
      </c>
      <c r="U726" s="1">
        <v>0</v>
      </c>
      <c r="V726" s="1">
        <v>0</v>
      </c>
      <c r="W726" s="1">
        <v>0</v>
      </c>
      <c r="X726" s="1">
        <v>0</v>
      </c>
      <c r="Y726" s="1">
        <v>0</v>
      </c>
      <c r="Z726" s="1">
        <v>0</v>
      </c>
      <c r="AA726" s="1">
        <v>723546939.18000221</v>
      </c>
      <c r="AB726" s="1">
        <v>725546939.18000221</v>
      </c>
      <c r="AC726" s="1">
        <f t="shared" si="56"/>
        <v>-6038912882.1800022</v>
      </c>
      <c r="AD726" s="1">
        <f t="shared" si="57"/>
        <v>-6038912882.1800022</v>
      </c>
      <c r="AE726" s="1">
        <f t="shared" si="58"/>
        <v>-6040912882.1800022</v>
      </c>
      <c r="AF726" s="1">
        <f t="shared" si="59"/>
        <v>-6040912882.1800022</v>
      </c>
    </row>
    <row r="727" spans="1:32" x14ac:dyDescent="0.2">
      <c r="A727" t="s">
        <v>141</v>
      </c>
      <c r="B727" t="s">
        <v>73</v>
      </c>
      <c r="C727" t="s">
        <v>125</v>
      </c>
      <c r="D727" t="s">
        <v>1</v>
      </c>
      <c r="E727" t="s">
        <v>5</v>
      </c>
      <c r="F727" s="7">
        <v>202306</v>
      </c>
      <c r="G727" s="1">
        <v>4622193366</v>
      </c>
      <c r="H727" s="1">
        <v>6045952466.1599989</v>
      </c>
      <c r="I727" s="1">
        <v>4617693366</v>
      </c>
      <c r="J727" s="1">
        <v>6038952465.1599989</v>
      </c>
      <c r="K727" s="8">
        <v>209</v>
      </c>
      <c r="L727" s="8">
        <v>276</v>
      </c>
      <c r="M727" s="8">
        <v>0</v>
      </c>
      <c r="N727" s="8">
        <v>1827955.1172043011</v>
      </c>
      <c r="O727" s="1">
        <v>0</v>
      </c>
      <c r="P727" s="1">
        <v>0</v>
      </c>
      <c r="Q727" s="1">
        <v>0</v>
      </c>
      <c r="R727" s="1">
        <v>0</v>
      </c>
      <c r="S727" s="29">
        <v>0</v>
      </c>
      <c r="T727" s="8">
        <f t="shared" si="55"/>
        <v>0</v>
      </c>
      <c r="U727" s="1">
        <v>0</v>
      </c>
      <c r="V727" s="1">
        <v>0</v>
      </c>
      <c r="W727" s="1">
        <v>0</v>
      </c>
      <c r="X727" s="1">
        <v>0</v>
      </c>
      <c r="Y727" s="1">
        <v>0</v>
      </c>
      <c r="Z727" s="1">
        <v>0</v>
      </c>
      <c r="AA727" s="1">
        <v>1423759100.1599989</v>
      </c>
      <c r="AB727" s="1">
        <v>1421259099.1599989</v>
      </c>
      <c r="AC727" s="1">
        <f t="shared" si="56"/>
        <v>-6045952466.1599989</v>
      </c>
      <c r="AD727" s="1">
        <f t="shared" si="57"/>
        <v>-6045952466.1599989</v>
      </c>
      <c r="AE727" s="1">
        <f t="shared" si="58"/>
        <v>-6038952465.1599989</v>
      </c>
      <c r="AF727" s="1">
        <f t="shared" si="59"/>
        <v>-6038952465.1599989</v>
      </c>
    </row>
    <row r="728" spans="1:32" x14ac:dyDescent="0.2">
      <c r="A728" t="s">
        <v>141</v>
      </c>
      <c r="B728" t="s">
        <v>73</v>
      </c>
      <c r="C728" t="s">
        <v>125</v>
      </c>
      <c r="D728" t="s">
        <v>1</v>
      </c>
      <c r="E728" t="s">
        <v>5</v>
      </c>
      <c r="F728" s="7">
        <v>202309</v>
      </c>
      <c r="G728" s="1">
        <v>4265439259</v>
      </c>
      <c r="H728" s="1">
        <v>4568679807.5</v>
      </c>
      <c r="I728" s="1">
        <v>4115300577</v>
      </c>
      <c r="J728" s="1">
        <v>4509101338.5</v>
      </c>
      <c r="K728" s="8">
        <v>176</v>
      </c>
      <c r="L728" s="8">
        <v>207</v>
      </c>
      <c r="M728" s="8">
        <v>0</v>
      </c>
      <c r="N728" s="8">
        <v>1812448.9068100352</v>
      </c>
      <c r="O728" s="1">
        <v>0</v>
      </c>
      <c r="P728" s="1">
        <v>0</v>
      </c>
      <c r="Q728" s="1">
        <v>0</v>
      </c>
      <c r="R728" s="1">
        <v>0</v>
      </c>
      <c r="S728" s="29">
        <v>0</v>
      </c>
      <c r="T728" s="8">
        <f t="shared" si="55"/>
        <v>0</v>
      </c>
      <c r="U728" s="1">
        <v>0</v>
      </c>
      <c r="V728" s="1">
        <v>0</v>
      </c>
      <c r="W728" s="1">
        <v>0</v>
      </c>
      <c r="X728" s="1">
        <v>0</v>
      </c>
      <c r="Y728" s="1">
        <v>0</v>
      </c>
      <c r="Z728" s="1">
        <v>0</v>
      </c>
      <c r="AA728" s="1">
        <v>303240548.5</v>
      </c>
      <c r="AB728" s="1">
        <v>393800761.5</v>
      </c>
      <c r="AC728" s="1">
        <f t="shared" si="56"/>
        <v>-4568679807.5</v>
      </c>
      <c r="AD728" s="1">
        <f t="shared" si="57"/>
        <v>-4568679807.5</v>
      </c>
      <c r="AE728" s="1">
        <f t="shared" si="58"/>
        <v>-4509101338.5</v>
      </c>
      <c r="AF728" s="1">
        <f t="shared" si="59"/>
        <v>-4509101338.5</v>
      </c>
    </row>
    <row r="729" spans="1:32" x14ac:dyDescent="0.2">
      <c r="A729" t="s">
        <v>141</v>
      </c>
      <c r="B729" t="s">
        <v>73</v>
      </c>
      <c r="C729" t="s">
        <v>125</v>
      </c>
      <c r="D729" t="s">
        <v>1</v>
      </c>
      <c r="E729" t="s">
        <v>5</v>
      </c>
      <c r="F729" s="7">
        <v>202312</v>
      </c>
      <c r="G729" s="1">
        <v>4104305976</v>
      </c>
      <c r="H729" s="1">
        <v>4536467174.6000004</v>
      </c>
      <c r="I729" s="1">
        <v>3726405988</v>
      </c>
      <c r="J729" s="1">
        <v>4193459725.6000004</v>
      </c>
      <c r="K729" s="8">
        <v>160</v>
      </c>
      <c r="L729" s="8">
        <v>212</v>
      </c>
      <c r="M729" s="8">
        <v>0</v>
      </c>
      <c r="N729" s="8">
        <v>1763020.4641577061</v>
      </c>
      <c r="O729" s="1">
        <v>0</v>
      </c>
      <c r="P729" s="1">
        <v>0</v>
      </c>
      <c r="Q729" s="1">
        <v>0</v>
      </c>
      <c r="R729" s="1">
        <v>0</v>
      </c>
      <c r="S729" s="29">
        <v>0</v>
      </c>
      <c r="T729" s="8">
        <f t="shared" si="55"/>
        <v>0</v>
      </c>
      <c r="U729" s="1">
        <v>0</v>
      </c>
      <c r="V729" s="1">
        <v>0</v>
      </c>
      <c r="W729" s="1">
        <v>0</v>
      </c>
      <c r="X729" s="1">
        <v>0</v>
      </c>
      <c r="Y729" s="1">
        <v>0</v>
      </c>
      <c r="Z729" s="1">
        <v>0</v>
      </c>
      <c r="AA729" s="1">
        <v>432161198.60000038</v>
      </c>
      <c r="AB729" s="1">
        <v>467053737.60000038</v>
      </c>
      <c r="AC729" s="1">
        <f t="shared" si="56"/>
        <v>-4536467174.6000004</v>
      </c>
      <c r="AD729" s="1">
        <f t="shared" si="57"/>
        <v>-4536467174.6000004</v>
      </c>
      <c r="AE729" s="1">
        <f t="shared" si="58"/>
        <v>-4193459725.6000004</v>
      </c>
      <c r="AF729" s="1">
        <f t="shared" si="59"/>
        <v>-4193459725.6000004</v>
      </c>
    </row>
    <row r="730" spans="1:32" x14ac:dyDescent="0.2">
      <c r="A730" t="s">
        <v>141</v>
      </c>
      <c r="B730" t="s">
        <v>73</v>
      </c>
      <c r="C730" t="s">
        <v>125</v>
      </c>
      <c r="D730" t="s">
        <v>1</v>
      </c>
      <c r="E730" t="s">
        <v>5</v>
      </c>
      <c r="F730" s="7">
        <v>202403</v>
      </c>
      <c r="G730" s="1">
        <v>1209550018</v>
      </c>
      <c r="H730" s="1">
        <v>1759492499.0100002</v>
      </c>
      <c r="I730" s="1">
        <v>1209550018</v>
      </c>
      <c r="J730" s="1">
        <v>1756992499.0100002</v>
      </c>
      <c r="K730" s="8">
        <v>108</v>
      </c>
      <c r="L730" s="8">
        <v>180</v>
      </c>
      <c r="M730" s="8">
        <v>0</v>
      </c>
      <c r="N730" s="8">
        <v>1714906.8579903592</v>
      </c>
      <c r="O730" s="1">
        <v>0</v>
      </c>
      <c r="P730" s="1">
        <v>0</v>
      </c>
      <c r="Q730" s="1">
        <v>0</v>
      </c>
      <c r="R730" s="1">
        <v>0</v>
      </c>
      <c r="S730" s="29">
        <v>0</v>
      </c>
      <c r="T730" s="8">
        <f t="shared" si="55"/>
        <v>0</v>
      </c>
      <c r="U730" s="1">
        <v>0</v>
      </c>
      <c r="V730" s="1">
        <v>0</v>
      </c>
      <c r="W730" s="1">
        <v>0</v>
      </c>
      <c r="X730" s="1">
        <v>0</v>
      </c>
      <c r="Y730" s="1">
        <v>0</v>
      </c>
      <c r="Z730" s="1">
        <v>0</v>
      </c>
      <c r="AA730" s="1">
        <v>549942481.01000023</v>
      </c>
      <c r="AB730" s="1">
        <v>547442481.01000023</v>
      </c>
      <c r="AC730" s="1">
        <f t="shared" si="56"/>
        <v>-1759492499.0100002</v>
      </c>
      <c r="AD730" s="1">
        <f t="shared" si="57"/>
        <v>-1759492499.0100002</v>
      </c>
      <c r="AE730" s="1">
        <f t="shared" si="58"/>
        <v>-1756992499.0100002</v>
      </c>
      <c r="AF730" s="1">
        <f t="shared" si="59"/>
        <v>-1756992499.0100002</v>
      </c>
    </row>
    <row r="731" spans="1:32" x14ac:dyDescent="0.2">
      <c r="A731" t="s">
        <v>141</v>
      </c>
      <c r="B731" t="s">
        <v>73</v>
      </c>
      <c r="C731" t="s">
        <v>125</v>
      </c>
      <c r="D731" t="s">
        <v>1</v>
      </c>
      <c r="E731" t="s">
        <v>8</v>
      </c>
      <c r="F731" s="7">
        <v>202404</v>
      </c>
      <c r="G731" s="1">
        <v>186964911</v>
      </c>
      <c r="H731" s="1">
        <v>324173585.20000005</v>
      </c>
      <c r="I731" s="1">
        <v>186964911</v>
      </c>
      <c r="J731" s="1">
        <v>324173585.20000005</v>
      </c>
      <c r="K731" s="8">
        <v>16</v>
      </c>
      <c r="L731" s="8">
        <v>51</v>
      </c>
      <c r="M731" s="8">
        <v>0</v>
      </c>
      <c r="N731" s="8">
        <v>1707495.8000000003</v>
      </c>
      <c r="O731" s="1">
        <v>0</v>
      </c>
      <c r="P731" s="1">
        <v>0</v>
      </c>
      <c r="Q731" s="1">
        <v>0</v>
      </c>
      <c r="R731" s="1">
        <v>0</v>
      </c>
      <c r="S731" s="29">
        <v>0</v>
      </c>
      <c r="T731" s="8">
        <f t="shared" si="55"/>
        <v>0</v>
      </c>
      <c r="U731" s="1">
        <v>0</v>
      </c>
      <c r="V731" s="1">
        <v>0</v>
      </c>
      <c r="W731" s="1">
        <v>0</v>
      </c>
      <c r="X731" s="1">
        <v>0</v>
      </c>
      <c r="Y731" s="1">
        <v>0</v>
      </c>
      <c r="Z731" s="1">
        <v>0</v>
      </c>
      <c r="AA731" s="1">
        <v>137208674.20000005</v>
      </c>
      <c r="AB731" s="1">
        <v>137208674.20000005</v>
      </c>
      <c r="AC731" s="1">
        <f t="shared" si="56"/>
        <v>-324173585.20000005</v>
      </c>
      <c r="AD731" s="1">
        <f t="shared" si="57"/>
        <v>-324173585.20000005</v>
      </c>
      <c r="AE731" s="1">
        <f t="shared" si="58"/>
        <v>-324173585.20000005</v>
      </c>
      <c r="AF731" s="1">
        <f t="shared" si="59"/>
        <v>-324173585.20000005</v>
      </c>
    </row>
    <row r="732" spans="1:32" x14ac:dyDescent="0.2">
      <c r="A732" t="s">
        <v>141</v>
      </c>
      <c r="B732" t="s">
        <v>73</v>
      </c>
      <c r="C732" t="s">
        <v>125</v>
      </c>
      <c r="D732" t="s">
        <v>1</v>
      </c>
      <c r="E732" t="s">
        <v>8</v>
      </c>
      <c r="F732" s="7">
        <v>202405</v>
      </c>
      <c r="G732" s="1">
        <v>12160000</v>
      </c>
      <c r="H732" s="1">
        <v>148684327.96999997</v>
      </c>
      <c r="I732" s="1">
        <v>12160000</v>
      </c>
      <c r="J732" s="1">
        <v>148684327.96999997</v>
      </c>
      <c r="K732" s="8">
        <v>4</v>
      </c>
      <c r="L732" s="8">
        <v>43</v>
      </c>
      <c r="M732" s="8">
        <v>0</v>
      </c>
      <c r="N732" s="8">
        <v>1561232.0645161287</v>
      </c>
      <c r="O732" s="1">
        <v>0</v>
      </c>
      <c r="P732" s="1">
        <v>0</v>
      </c>
      <c r="Q732" s="1">
        <v>0</v>
      </c>
      <c r="R732" s="1">
        <v>0</v>
      </c>
      <c r="S732" s="29">
        <v>0</v>
      </c>
      <c r="T732" s="8">
        <f t="shared" si="55"/>
        <v>0</v>
      </c>
      <c r="U732" s="1">
        <v>0</v>
      </c>
      <c r="V732" s="1">
        <v>0</v>
      </c>
      <c r="W732" s="1">
        <v>0</v>
      </c>
      <c r="X732" s="1">
        <v>0</v>
      </c>
      <c r="Y732" s="1">
        <v>0</v>
      </c>
      <c r="Z732" s="1">
        <v>0</v>
      </c>
      <c r="AA732" s="1">
        <v>136524327.96999997</v>
      </c>
      <c r="AB732" s="1">
        <v>136524327.96999997</v>
      </c>
      <c r="AC732" s="1">
        <f t="shared" si="56"/>
        <v>-148684327.96999997</v>
      </c>
      <c r="AD732" s="1">
        <f t="shared" si="57"/>
        <v>-148684327.96999997</v>
      </c>
      <c r="AE732" s="1">
        <f t="shared" si="58"/>
        <v>-148684327.96999997</v>
      </c>
      <c r="AF732" s="1">
        <f t="shared" si="59"/>
        <v>-148684327.96999997</v>
      </c>
    </row>
    <row r="733" spans="1:32" x14ac:dyDescent="0.2">
      <c r="A733" t="s">
        <v>142</v>
      </c>
      <c r="B733" t="s">
        <v>73</v>
      </c>
      <c r="C733" t="s">
        <v>125</v>
      </c>
      <c r="D733" t="s">
        <v>0</v>
      </c>
      <c r="E733" t="s">
        <v>5</v>
      </c>
      <c r="F733" s="7">
        <v>201403</v>
      </c>
      <c r="G733" s="1">
        <v>12041731287.719999</v>
      </c>
      <c r="H733" s="1">
        <v>9444176791.6600018</v>
      </c>
      <c r="I733" s="1">
        <v>12067765649.719999</v>
      </c>
      <c r="J733" s="1">
        <v>9476120879.6600018</v>
      </c>
      <c r="K733" s="8">
        <v>718</v>
      </c>
      <c r="L733" s="8">
        <v>641</v>
      </c>
      <c r="M733" s="8">
        <v>0</v>
      </c>
      <c r="N733" s="8">
        <v>193668.40514592934</v>
      </c>
      <c r="O733" s="1">
        <v>0</v>
      </c>
      <c r="P733" s="1">
        <v>0</v>
      </c>
      <c r="Q733" s="1">
        <v>0</v>
      </c>
      <c r="R733" s="1">
        <v>0</v>
      </c>
      <c r="S733" s="29">
        <v>0</v>
      </c>
      <c r="T733" s="8">
        <f t="shared" si="55"/>
        <v>0</v>
      </c>
      <c r="U733" s="1">
        <v>0</v>
      </c>
      <c r="V733" s="1">
        <v>0</v>
      </c>
      <c r="W733" s="1">
        <v>0</v>
      </c>
      <c r="X733" s="1">
        <v>0</v>
      </c>
      <c r="Y733" s="1">
        <v>0</v>
      </c>
      <c r="Z733" s="1">
        <v>0</v>
      </c>
      <c r="AA733" s="1">
        <v>-2597554496.0599976</v>
      </c>
      <c r="AB733" s="1">
        <v>-2591644770.0599976</v>
      </c>
      <c r="AC733" s="1">
        <f t="shared" si="56"/>
        <v>-9444176791.6600018</v>
      </c>
      <c r="AD733" s="1">
        <f t="shared" si="57"/>
        <v>-9444176791.6600018</v>
      </c>
      <c r="AE733" s="1">
        <f t="shared" si="58"/>
        <v>-9476120879.6600018</v>
      </c>
      <c r="AF733" s="1">
        <f t="shared" si="59"/>
        <v>-9476120879.6600018</v>
      </c>
    </row>
    <row r="734" spans="1:32" x14ac:dyDescent="0.2">
      <c r="A734" t="s">
        <v>142</v>
      </c>
      <c r="B734" t="s">
        <v>73</v>
      </c>
      <c r="C734" t="s">
        <v>125</v>
      </c>
      <c r="D734" t="s">
        <v>0</v>
      </c>
      <c r="E734" t="s">
        <v>5</v>
      </c>
      <c r="F734" s="7">
        <v>201406</v>
      </c>
      <c r="G734" s="1">
        <v>4072638512</v>
      </c>
      <c r="H734" s="1">
        <v>4072638512.0000005</v>
      </c>
      <c r="I734" s="1">
        <v>4072638512</v>
      </c>
      <c r="J734" s="1">
        <v>4072638512.0000005</v>
      </c>
      <c r="K734" s="8">
        <v>226</v>
      </c>
      <c r="L734" s="8">
        <v>226</v>
      </c>
      <c r="M734" s="8">
        <v>0</v>
      </c>
      <c r="N734" s="8">
        <v>195389.5032258064</v>
      </c>
      <c r="O734" s="1">
        <v>0</v>
      </c>
      <c r="P734" s="1">
        <v>0</v>
      </c>
      <c r="Q734" s="1">
        <v>0</v>
      </c>
      <c r="R734" s="1">
        <v>0</v>
      </c>
      <c r="S734" s="29">
        <v>0</v>
      </c>
      <c r="T734" s="8">
        <f t="shared" si="55"/>
        <v>0</v>
      </c>
      <c r="U734" s="1">
        <v>0</v>
      </c>
      <c r="V734" s="1">
        <v>0</v>
      </c>
      <c r="W734" s="1">
        <v>0</v>
      </c>
      <c r="X734" s="1">
        <v>0</v>
      </c>
      <c r="Y734" s="1">
        <v>0</v>
      </c>
      <c r="Z734" s="1">
        <v>0</v>
      </c>
      <c r="AA734" s="1">
        <v>4.76837158203125E-7</v>
      </c>
      <c r="AB734" s="1">
        <v>4.76837158203125E-7</v>
      </c>
      <c r="AC734" s="1">
        <f t="shared" si="56"/>
        <v>-4072638512.0000005</v>
      </c>
      <c r="AD734" s="1">
        <f t="shared" si="57"/>
        <v>-4072638512.0000005</v>
      </c>
      <c r="AE734" s="1">
        <f t="shared" si="58"/>
        <v>-4072638512.0000005</v>
      </c>
      <c r="AF734" s="1">
        <f t="shared" si="59"/>
        <v>-4072638512.0000005</v>
      </c>
    </row>
    <row r="735" spans="1:32" x14ac:dyDescent="0.2">
      <c r="A735" t="s">
        <v>142</v>
      </c>
      <c r="B735" t="s">
        <v>73</v>
      </c>
      <c r="C735" t="s">
        <v>125</v>
      </c>
      <c r="D735" t="s">
        <v>0</v>
      </c>
      <c r="E735" t="s">
        <v>5</v>
      </c>
      <c r="F735" s="7">
        <v>201409</v>
      </c>
      <c r="G735" s="1">
        <v>3895572783</v>
      </c>
      <c r="H735" s="1">
        <v>3895572783.000001</v>
      </c>
      <c r="I735" s="1">
        <v>3847170247</v>
      </c>
      <c r="J735" s="1">
        <v>3895572783.000001</v>
      </c>
      <c r="K735" s="8">
        <v>206</v>
      </c>
      <c r="L735" s="8">
        <v>206</v>
      </c>
      <c r="M735" s="8">
        <v>0</v>
      </c>
      <c r="N735" s="8">
        <v>188001.67275985656</v>
      </c>
      <c r="O735" s="1">
        <v>0</v>
      </c>
      <c r="P735" s="1">
        <v>0</v>
      </c>
      <c r="Q735" s="1">
        <v>0</v>
      </c>
      <c r="R735" s="1">
        <v>0</v>
      </c>
      <c r="S735" s="29">
        <v>0</v>
      </c>
      <c r="T735" s="8">
        <f t="shared" si="55"/>
        <v>0</v>
      </c>
      <c r="U735" s="1">
        <v>0</v>
      </c>
      <c r="V735" s="1">
        <v>0</v>
      </c>
      <c r="W735" s="1">
        <v>0</v>
      </c>
      <c r="X735" s="1">
        <v>0</v>
      </c>
      <c r="Y735" s="1">
        <v>0</v>
      </c>
      <c r="Z735" s="1">
        <v>0</v>
      </c>
      <c r="AA735" s="1">
        <v>9.5367431640625E-7</v>
      </c>
      <c r="AB735" s="1">
        <v>48402536.000000954</v>
      </c>
      <c r="AC735" s="1">
        <f t="shared" si="56"/>
        <v>-3895572783.000001</v>
      </c>
      <c r="AD735" s="1">
        <f t="shared" si="57"/>
        <v>-3895572783.000001</v>
      </c>
      <c r="AE735" s="1">
        <f t="shared" si="58"/>
        <v>-3895572783.000001</v>
      </c>
      <c r="AF735" s="1">
        <f t="shared" si="59"/>
        <v>-3895572783.000001</v>
      </c>
    </row>
    <row r="736" spans="1:32" x14ac:dyDescent="0.2">
      <c r="A736" t="s">
        <v>142</v>
      </c>
      <c r="B736" t="s">
        <v>73</v>
      </c>
      <c r="C736" t="s">
        <v>125</v>
      </c>
      <c r="D736" t="s">
        <v>0</v>
      </c>
      <c r="E736" t="s">
        <v>5</v>
      </c>
      <c r="F736" s="7">
        <v>201412</v>
      </c>
      <c r="G736" s="1">
        <v>5112531763</v>
      </c>
      <c r="H736" s="1">
        <v>5112531763.000001</v>
      </c>
      <c r="I736" s="1">
        <v>5112531763</v>
      </c>
      <c r="J736" s="1">
        <v>5112531763.000001</v>
      </c>
      <c r="K736" s="8">
        <v>253</v>
      </c>
      <c r="L736" s="8">
        <v>253</v>
      </c>
      <c r="M736" s="8">
        <v>0</v>
      </c>
      <c r="N736" s="8">
        <v>182678.18530465945</v>
      </c>
      <c r="O736" s="1">
        <v>0</v>
      </c>
      <c r="P736" s="1">
        <v>0</v>
      </c>
      <c r="Q736" s="1">
        <v>0</v>
      </c>
      <c r="R736" s="1">
        <v>0</v>
      </c>
      <c r="S736" s="29">
        <v>0</v>
      </c>
      <c r="T736" s="8">
        <f t="shared" si="55"/>
        <v>0</v>
      </c>
      <c r="U736" s="1">
        <v>0</v>
      </c>
      <c r="V736" s="1">
        <v>0</v>
      </c>
      <c r="W736" s="1">
        <v>0</v>
      </c>
      <c r="X736" s="1">
        <v>0</v>
      </c>
      <c r="Y736" s="1">
        <v>0</v>
      </c>
      <c r="Z736" s="1">
        <v>0</v>
      </c>
      <c r="AA736" s="1">
        <v>9.5367431640625E-7</v>
      </c>
      <c r="AB736" s="1">
        <v>9.5367431640625E-7</v>
      </c>
      <c r="AC736" s="1">
        <f t="shared" si="56"/>
        <v>-5112531763.000001</v>
      </c>
      <c r="AD736" s="1">
        <f t="shared" si="57"/>
        <v>-5112531763.000001</v>
      </c>
      <c r="AE736" s="1">
        <f t="shared" si="58"/>
        <v>-5112531763.000001</v>
      </c>
      <c r="AF736" s="1">
        <f t="shared" si="59"/>
        <v>-5112531763.000001</v>
      </c>
    </row>
    <row r="737" spans="1:32" x14ac:dyDescent="0.2">
      <c r="A737" t="s">
        <v>142</v>
      </c>
      <c r="B737" t="s">
        <v>73</v>
      </c>
      <c r="C737" t="s">
        <v>125</v>
      </c>
      <c r="D737" t="s">
        <v>0</v>
      </c>
      <c r="E737" t="s">
        <v>5</v>
      </c>
      <c r="F737" s="7">
        <v>201503</v>
      </c>
      <c r="G737" s="1">
        <v>6089570031</v>
      </c>
      <c r="H737" s="1">
        <v>6089570031</v>
      </c>
      <c r="I737" s="1">
        <v>6089570031</v>
      </c>
      <c r="J737" s="1">
        <v>6089570031</v>
      </c>
      <c r="K737" s="8">
        <v>282</v>
      </c>
      <c r="L737" s="8">
        <v>282</v>
      </c>
      <c r="M737" s="8">
        <v>0</v>
      </c>
      <c r="N737" s="8">
        <v>183986.54646697393</v>
      </c>
      <c r="O737" s="1">
        <v>0</v>
      </c>
      <c r="P737" s="1">
        <v>0</v>
      </c>
      <c r="Q737" s="1">
        <v>0</v>
      </c>
      <c r="R737" s="1">
        <v>0</v>
      </c>
      <c r="S737" s="29">
        <v>0</v>
      </c>
      <c r="T737" s="8">
        <f t="shared" si="55"/>
        <v>0</v>
      </c>
      <c r="U737" s="1">
        <v>0</v>
      </c>
      <c r="V737" s="1">
        <v>0</v>
      </c>
      <c r="W737" s="1">
        <v>0</v>
      </c>
      <c r="X737" s="1">
        <v>0</v>
      </c>
      <c r="Y737" s="1">
        <v>0</v>
      </c>
      <c r="Z737" s="1">
        <v>0</v>
      </c>
      <c r="AA737" s="1">
        <v>0</v>
      </c>
      <c r="AB737" s="1">
        <v>0</v>
      </c>
      <c r="AC737" s="1">
        <f t="shared" si="56"/>
        <v>-6089570031</v>
      </c>
      <c r="AD737" s="1">
        <f t="shared" si="57"/>
        <v>-6089570031</v>
      </c>
      <c r="AE737" s="1">
        <f t="shared" si="58"/>
        <v>-6089570031</v>
      </c>
      <c r="AF737" s="1">
        <f t="shared" si="59"/>
        <v>-6089570031</v>
      </c>
    </row>
    <row r="738" spans="1:32" x14ac:dyDescent="0.2">
      <c r="A738" t="s">
        <v>142</v>
      </c>
      <c r="B738" t="s">
        <v>73</v>
      </c>
      <c r="C738" t="s">
        <v>125</v>
      </c>
      <c r="D738" t="s">
        <v>0</v>
      </c>
      <c r="E738" t="s">
        <v>5</v>
      </c>
      <c r="F738" s="7">
        <v>201506</v>
      </c>
      <c r="G738" s="1">
        <v>5569167816</v>
      </c>
      <c r="H738" s="1">
        <v>5569167815.999999</v>
      </c>
      <c r="I738" s="1">
        <v>5506920621</v>
      </c>
      <c r="J738" s="1">
        <v>5522605649.999999</v>
      </c>
      <c r="K738" s="8">
        <v>244</v>
      </c>
      <c r="L738" s="8">
        <v>244</v>
      </c>
      <c r="M738" s="8">
        <v>0</v>
      </c>
      <c r="N738" s="8">
        <v>185074.8035842294</v>
      </c>
      <c r="O738" s="1">
        <v>0</v>
      </c>
      <c r="P738" s="1">
        <v>0</v>
      </c>
      <c r="Q738" s="1">
        <v>0</v>
      </c>
      <c r="R738" s="1">
        <v>0</v>
      </c>
      <c r="S738" s="29">
        <v>0</v>
      </c>
      <c r="T738" s="8">
        <f t="shared" si="55"/>
        <v>0</v>
      </c>
      <c r="U738" s="1">
        <v>0</v>
      </c>
      <c r="V738" s="1">
        <v>0</v>
      </c>
      <c r="W738" s="1">
        <v>0</v>
      </c>
      <c r="X738" s="1">
        <v>0</v>
      </c>
      <c r="Y738" s="1">
        <v>0</v>
      </c>
      <c r="Z738" s="1">
        <v>0</v>
      </c>
      <c r="AA738" s="1">
        <v>-9.5367431640625E-7</v>
      </c>
      <c r="AB738" s="1">
        <v>15685028.999999046</v>
      </c>
      <c r="AC738" s="1">
        <f t="shared" si="56"/>
        <v>-5569167815.999999</v>
      </c>
      <c r="AD738" s="1">
        <f t="shared" si="57"/>
        <v>-5569167815.999999</v>
      </c>
      <c r="AE738" s="1">
        <f t="shared" si="58"/>
        <v>-5522605649.999999</v>
      </c>
      <c r="AF738" s="1">
        <f t="shared" si="59"/>
        <v>-5522605649.999999</v>
      </c>
    </row>
    <row r="739" spans="1:32" x14ac:dyDescent="0.2">
      <c r="A739" t="s">
        <v>142</v>
      </c>
      <c r="B739" t="s">
        <v>73</v>
      </c>
      <c r="C739" t="s">
        <v>125</v>
      </c>
      <c r="D739" t="s">
        <v>0</v>
      </c>
      <c r="E739" t="s">
        <v>5</v>
      </c>
      <c r="F739" s="7">
        <v>201509</v>
      </c>
      <c r="G739" s="1">
        <v>4971409731</v>
      </c>
      <c r="H739" s="1">
        <v>4971409731</v>
      </c>
      <c r="I739" s="1">
        <v>4971409731</v>
      </c>
      <c r="J739" s="1">
        <v>4969653964</v>
      </c>
      <c r="K739" s="8">
        <v>255</v>
      </c>
      <c r="L739" s="8">
        <v>255</v>
      </c>
      <c r="M739" s="8">
        <v>0</v>
      </c>
      <c r="N739" s="8">
        <v>188078.49749103942</v>
      </c>
      <c r="O739" s="1">
        <v>0</v>
      </c>
      <c r="P739" s="1">
        <v>0</v>
      </c>
      <c r="Q739" s="1">
        <v>0</v>
      </c>
      <c r="R739" s="1">
        <v>0</v>
      </c>
      <c r="S739" s="29">
        <v>0</v>
      </c>
      <c r="T739" s="8">
        <f t="shared" si="55"/>
        <v>0</v>
      </c>
      <c r="U739" s="1">
        <v>0</v>
      </c>
      <c r="V739" s="1">
        <v>0</v>
      </c>
      <c r="W739" s="1">
        <v>0</v>
      </c>
      <c r="X739" s="1">
        <v>0</v>
      </c>
      <c r="Y739" s="1">
        <v>0</v>
      </c>
      <c r="Z739" s="1">
        <v>0</v>
      </c>
      <c r="AA739" s="1">
        <v>0</v>
      </c>
      <c r="AB739" s="1">
        <v>-1755767</v>
      </c>
      <c r="AC739" s="1">
        <f t="shared" si="56"/>
        <v>-4971409731</v>
      </c>
      <c r="AD739" s="1">
        <f t="shared" si="57"/>
        <v>-4971409731</v>
      </c>
      <c r="AE739" s="1">
        <f t="shared" si="58"/>
        <v>-4969653964</v>
      </c>
      <c r="AF739" s="1">
        <f t="shared" si="59"/>
        <v>-4969653964</v>
      </c>
    </row>
    <row r="740" spans="1:32" x14ac:dyDescent="0.2">
      <c r="A740" t="s">
        <v>142</v>
      </c>
      <c r="B740" t="s">
        <v>73</v>
      </c>
      <c r="C740" t="s">
        <v>125</v>
      </c>
      <c r="D740" t="s">
        <v>0</v>
      </c>
      <c r="E740" t="s">
        <v>5</v>
      </c>
      <c r="F740" s="7">
        <v>201512</v>
      </c>
      <c r="G740" s="1">
        <v>6245632510</v>
      </c>
      <c r="H740" s="1">
        <v>6245632509.9899998</v>
      </c>
      <c r="I740" s="1">
        <v>6213063137</v>
      </c>
      <c r="J740" s="1">
        <v>6213063136.9899998</v>
      </c>
      <c r="K740" s="8">
        <v>356</v>
      </c>
      <c r="L740" s="8">
        <v>356</v>
      </c>
      <c r="M740" s="8">
        <v>0</v>
      </c>
      <c r="N740" s="8">
        <v>822646.55161290301</v>
      </c>
      <c r="O740" s="1">
        <v>0</v>
      </c>
      <c r="P740" s="1">
        <v>0</v>
      </c>
      <c r="Q740" s="1">
        <v>0</v>
      </c>
      <c r="R740" s="1">
        <v>0</v>
      </c>
      <c r="S740" s="29">
        <v>0</v>
      </c>
      <c r="T740" s="8">
        <f t="shared" si="55"/>
        <v>0</v>
      </c>
      <c r="U740" s="1">
        <v>0</v>
      </c>
      <c r="V740" s="1">
        <v>0</v>
      </c>
      <c r="W740" s="1">
        <v>0</v>
      </c>
      <c r="X740" s="1">
        <v>0</v>
      </c>
      <c r="Y740" s="1">
        <v>0</v>
      </c>
      <c r="Z740" s="1">
        <v>0</v>
      </c>
      <c r="AA740" s="1">
        <v>-1.0000228881835938E-2</v>
      </c>
      <c r="AB740" s="1">
        <v>-1.0000228881835938E-2</v>
      </c>
      <c r="AC740" s="1">
        <f t="shared" si="56"/>
        <v>-6245632509.9899998</v>
      </c>
      <c r="AD740" s="1">
        <f t="shared" si="57"/>
        <v>-6245632509.9899998</v>
      </c>
      <c r="AE740" s="1">
        <f t="shared" si="58"/>
        <v>-6213063136.9899998</v>
      </c>
      <c r="AF740" s="1">
        <f t="shared" si="59"/>
        <v>-6213063136.9899998</v>
      </c>
    </row>
    <row r="741" spans="1:32" x14ac:dyDescent="0.2">
      <c r="A741" t="s">
        <v>142</v>
      </c>
      <c r="B741" t="s">
        <v>73</v>
      </c>
      <c r="C741" t="s">
        <v>125</v>
      </c>
      <c r="D741" t="s">
        <v>0</v>
      </c>
      <c r="E741" t="s">
        <v>5</v>
      </c>
      <c r="F741" s="7">
        <v>201603</v>
      </c>
      <c r="G741" s="1">
        <v>7382200514</v>
      </c>
      <c r="H741" s="1">
        <v>7383276801.499999</v>
      </c>
      <c r="I741" s="1">
        <v>7382200514</v>
      </c>
      <c r="J741" s="1">
        <v>7383276801.499999</v>
      </c>
      <c r="K741" s="8">
        <v>320</v>
      </c>
      <c r="L741" s="8">
        <v>320</v>
      </c>
      <c r="M741" s="8">
        <v>0</v>
      </c>
      <c r="N741" s="8">
        <v>713704.6106785317</v>
      </c>
      <c r="O741" s="1">
        <v>0</v>
      </c>
      <c r="P741" s="1">
        <v>0</v>
      </c>
      <c r="Q741" s="1">
        <v>0</v>
      </c>
      <c r="R741" s="1">
        <v>0</v>
      </c>
      <c r="S741" s="29">
        <v>0</v>
      </c>
      <c r="T741" s="8">
        <f t="shared" si="55"/>
        <v>0</v>
      </c>
      <c r="U741" s="1">
        <v>0</v>
      </c>
      <c r="V741" s="1">
        <v>0</v>
      </c>
      <c r="W741" s="1">
        <v>0</v>
      </c>
      <c r="X741" s="1">
        <v>0</v>
      </c>
      <c r="Y741" s="1">
        <v>0</v>
      </c>
      <c r="Z741" s="1">
        <v>0</v>
      </c>
      <c r="AA741" s="1">
        <v>1076287.4999990463</v>
      </c>
      <c r="AB741" s="1">
        <v>1076287.4999990463</v>
      </c>
      <c r="AC741" s="1">
        <f t="shared" si="56"/>
        <v>-7383276801.499999</v>
      </c>
      <c r="AD741" s="1">
        <f t="shared" si="57"/>
        <v>-7383276801.499999</v>
      </c>
      <c r="AE741" s="1">
        <f t="shared" si="58"/>
        <v>-7383276801.499999</v>
      </c>
      <c r="AF741" s="1">
        <f t="shared" si="59"/>
        <v>-7383276801.499999</v>
      </c>
    </row>
    <row r="742" spans="1:32" x14ac:dyDescent="0.2">
      <c r="A742" t="s">
        <v>142</v>
      </c>
      <c r="B742" t="s">
        <v>73</v>
      </c>
      <c r="C742" t="s">
        <v>125</v>
      </c>
      <c r="D742" t="s">
        <v>0</v>
      </c>
      <c r="E742" t="s">
        <v>5</v>
      </c>
      <c r="F742" s="7">
        <v>201606</v>
      </c>
      <c r="G742" s="1">
        <v>6481500843</v>
      </c>
      <c r="H742" s="1">
        <v>6483370553.9399996</v>
      </c>
      <c r="I742" s="1">
        <v>6481500843</v>
      </c>
      <c r="J742" s="1">
        <v>6483370553.9399996</v>
      </c>
      <c r="K742" s="8">
        <v>318</v>
      </c>
      <c r="L742" s="8">
        <v>318</v>
      </c>
      <c r="M742" s="8">
        <v>0</v>
      </c>
      <c r="N742" s="8">
        <v>668257.393189964</v>
      </c>
      <c r="O742" s="1">
        <v>0</v>
      </c>
      <c r="P742" s="1">
        <v>0</v>
      </c>
      <c r="Q742" s="1">
        <v>0</v>
      </c>
      <c r="R742" s="1">
        <v>0</v>
      </c>
      <c r="S742" s="29">
        <v>0</v>
      </c>
      <c r="T742" s="8">
        <f t="shared" si="55"/>
        <v>0</v>
      </c>
      <c r="U742" s="1">
        <v>0</v>
      </c>
      <c r="V742" s="1">
        <v>0</v>
      </c>
      <c r="W742" s="1">
        <v>0</v>
      </c>
      <c r="X742" s="1">
        <v>0</v>
      </c>
      <c r="Y742" s="1">
        <v>0</v>
      </c>
      <c r="Z742" s="1">
        <v>0</v>
      </c>
      <c r="AA742" s="1">
        <v>1869710.9399995804</v>
      </c>
      <c r="AB742" s="1">
        <v>1869710.9399995804</v>
      </c>
      <c r="AC742" s="1">
        <f t="shared" si="56"/>
        <v>-6483370553.9399996</v>
      </c>
      <c r="AD742" s="1">
        <f t="shared" si="57"/>
        <v>-6483370553.9399996</v>
      </c>
      <c r="AE742" s="1">
        <f t="shared" si="58"/>
        <v>-6483370553.9399996</v>
      </c>
      <c r="AF742" s="1">
        <f t="shared" si="59"/>
        <v>-6483370553.9399996</v>
      </c>
    </row>
    <row r="743" spans="1:32" x14ac:dyDescent="0.2">
      <c r="A743" t="s">
        <v>142</v>
      </c>
      <c r="B743" t="s">
        <v>73</v>
      </c>
      <c r="C743" t="s">
        <v>125</v>
      </c>
      <c r="D743" t="s">
        <v>0</v>
      </c>
      <c r="E743" t="s">
        <v>5</v>
      </c>
      <c r="F743" s="7">
        <v>201609</v>
      </c>
      <c r="G743" s="1">
        <v>5913898151</v>
      </c>
      <c r="H743" s="1">
        <v>5985613094</v>
      </c>
      <c r="I743" s="1">
        <v>5913898151</v>
      </c>
      <c r="J743" s="1">
        <v>6233553094</v>
      </c>
      <c r="K743" s="8">
        <v>301</v>
      </c>
      <c r="L743" s="8">
        <v>302</v>
      </c>
      <c r="M743" s="8">
        <v>0</v>
      </c>
      <c r="N743" s="8">
        <v>681974.36200716847</v>
      </c>
      <c r="O743" s="1">
        <v>0</v>
      </c>
      <c r="P743" s="1">
        <v>0</v>
      </c>
      <c r="Q743" s="1">
        <v>0</v>
      </c>
      <c r="R743" s="1">
        <v>0</v>
      </c>
      <c r="S743" s="29">
        <v>0</v>
      </c>
      <c r="T743" s="8">
        <f t="shared" si="55"/>
        <v>0</v>
      </c>
      <c r="U743" s="1">
        <v>0</v>
      </c>
      <c r="V743" s="1">
        <v>0</v>
      </c>
      <c r="W743" s="1">
        <v>0</v>
      </c>
      <c r="X743" s="1">
        <v>0</v>
      </c>
      <c r="Y743" s="1">
        <v>0</v>
      </c>
      <c r="Z743" s="1">
        <v>0</v>
      </c>
      <c r="AA743" s="1">
        <v>71714943</v>
      </c>
      <c r="AB743" s="1">
        <v>319654943</v>
      </c>
      <c r="AC743" s="1">
        <f t="shared" si="56"/>
        <v>-5985613094</v>
      </c>
      <c r="AD743" s="1">
        <f t="shared" si="57"/>
        <v>-5985613094</v>
      </c>
      <c r="AE743" s="1">
        <f t="shared" si="58"/>
        <v>-6233553094</v>
      </c>
      <c r="AF743" s="1">
        <f t="shared" si="59"/>
        <v>-6233553094</v>
      </c>
    </row>
    <row r="744" spans="1:32" x14ac:dyDescent="0.2">
      <c r="A744" t="s">
        <v>142</v>
      </c>
      <c r="B744" t="s">
        <v>73</v>
      </c>
      <c r="C744" t="s">
        <v>125</v>
      </c>
      <c r="D744" t="s">
        <v>0</v>
      </c>
      <c r="E744" t="s">
        <v>5</v>
      </c>
      <c r="F744" s="7">
        <v>201612</v>
      </c>
      <c r="G744" s="1">
        <v>10089158530</v>
      </c>
      <c r="H744" s="1">
        <v>10099452510.890003</v>
      </c>
      <c r="I744" s="1">
        <v>10089158530</v>
      </c>
      <c r="J744" s="1">
        <v>10136343904.890003</v>
      </c>
      <c r="K744" s="8">
        <v>335</v>
      </c>
      <c r="L744" s="8">
        <v>335</v>
      </c>
      <c r="M744" s="8">
        <v>0</v>
      </c>
      <c r="N744" s="8">
        <v>728931.96881720435</v>
      </c>
      <c r="O744" s="1">
        <v>0</v>
      </c>
      <c r="P744" s="1">
        <v>0</v>
      </c>
      <c r="Q744" s="1">
        <v>0</v>
      </c>
      <c r="R744" s="1">
        <v>0</v>
      </c>
      <c r="S744" s="29">
        <v>0</v>
      </c>
      <c r="T744" s="8">
        <f t="shared" si="55"/>
        <v>0</v>
      </c>
      <c r="U744" s="1">
        <v>0</v>
      </c>
      <c r="V744" s="1">
        <v>0</v>
      </c>
      <c r="W744" s="1">
        <v>0</v>
      </c>
      <c r="X744" s="1">
        <v>0</v>
      </c>
      <c r="Y744" s="1">
        <v>0</v>
      </c>
      <c r="Z744" s="1">
        <v>0</v>
      </c>
      <c r="AA744" s="1">
        <v>10293980.890003204</v>
      </c>
      <c r="AB744" s="1">
        <v>47185374.890003204</v>
      </c>
      <c r="AC744" s="1">
        <f t="shared" si="56"/>
        <v>-10099452510.890003</v>
      </c>
      <c r="AD744" s="1">
        <f t="shared" si="57"/>
        <v>-10099452510.890003</v>
      </c>
      <c r="AE744" s="1">
        <f t="shared" si="58"/>
        <v>-10136343904.890003</v>
      </c>
      <c r="AF744" s="1">
        <f t="shared" si="59"/>
        <v>-10136343904.890003</v>
      </c>
    </row>
    <row r="745" spans="1:32" x14ac:dyDescent="0.2">
      <c r="A745" t="s">
        <v>142</v>
      </c>
      <c r="B745" t="s">
        <v>73</v>
      </c>
      <c r="C745" t="s">
        <v>125</v>
      </c>
      <c r="D745" t="s">
        <v>0</v>
      </c>
      <c r="E745" t="s">
        <v>5</v>
      </c>
      <c r="F745" s="7">
        <v>201703</v>
      </c>
      <c r="G745" s="1">
        <v>6940057307</v>
      </c>
      <c r="H745" s="1">
        <v>6953436277.6600008</v>
      </c>
      <c r="I745" s="1">
        <v>6927188753</v>
      </c>
      <c r="J745" s="1">
        <v>6955247723.6600008</v>
      </c>
      <c r="K745" s="8">
        <v>327</v>
      </c>
      <c r="L745" s="8">
        <v>327</v>
      </c>
      <c r="M745" s="8">
        <v>0</v>
      </c>
      <c r="N745" s="8">
        <v>741273.99385560642</v>
      </c>
      <c r="O745" s="1">
        <v>0</v>
      </c>
      <c r="P745" s="1">
        <v>0</v>
      </c>
      <c r="Q745" s="1">
        <v>0</v>
      </c>
      <c r="R745" s="1">
        <v>0</v>
      </c>
      <c r="S745" s="29">
        <v>0</v>
      </c>
      <c r="T745" s="8">
        <f t="shared" si="55"/>
        <v>0</v>
      </c>
      <c r="U745" s="1">
        <v>0</v>
      </c>
      <c r="V745" s="1">
        <v>0</v>
      </c>
      <c r="W745" s="1">
        <v>0</v>
      </c>
      <c r="X745" s="1">
        <v>0</v>
      </c>
      <c r="Y745" s="1">
        <v>0</v>
      </c>
      <c r="Z745" s="1">
        <v>0</v>
      </c>
      <c r="AA745" s="1">
        <v>13378970.660000801</v>
      </c>
      <c r="AB745" s="1">
        <v>28058970.660000801</v>
      </c>
      <c r="AC745" s="1">
        <f t="shared" si="56"/>
        <v>-6953436277.6600008</v>
      </c>
      <c r="AD745" s="1">
        <f t="shared" si="57"/>
        <v>-6953436277.6600008</v>
      </c>
      <c r="AE745" s="1">
        <f t="shared" si="58"/>
        <v>-6955247723.6600008</v>
      </c>
      <c r="AF745" s="1">
        <f t="shared" si="59"/>
        <v>-6955247723.6600008</v>
      </c>
    </row>
    <row r="746" spans="1:32" x14ac:dyDescent="0.2">
      <c r="A746" t="s">
        <v>142</v>
      </c>
      <c r="B746" t="s">
        <v>73</v>
      </c>
      <c r="C746" t="s">
        <v>125</v>
      </c>
      <c r="D746" t="s">
        <v>0</v>
      </c>
      <c r="E746" t="s">
        <v>5</v>
      </c>
      <c r="F746" s="7">
        <v>201706</v>
      </c>
      <c r="G746" s="1">
        <v>8990002837</v>
      </c>
      <c r="H746" s="1">
        <v>8990002837.3999939</v>
      </c>
      <c r="I746" s="1">
        <v>8991749240</v>
      </c>
      <c r="J746" s="1">
        <v>9165826199.3999939</v>
      </c>
      <c r="K746" s="8">
        <v>356</v>
      </c>
      <c r="L746" s="8">
        <v>356</v>
      </c>
      <c r="M746" s="8">
        <v>0</v>
      </c>
      <c r="N746" s="8">
        <v>762535.58781361952</v>
      </c>
      <c r="O746" s="1">
        <v>0</v>
      </c>
      <c r="P746" s="1">
        <v>0</v>
      </c>
      <c r="Q746" s="1">
        <v>0</v>
      </c>
      <c r="R746" s="1">
        <v>0</v>
      </c>
      <c r="S746" s="29">
        <v>0</v>
      </c>
      <c r="T746" s="8">
        <f t="shared" si="55"/>
        <v>0</v>
      </c>
      <c r="U746" s="1">
        <v>0</v>
      </c>
      <c r="V746" s="1">
        <v>0</v>
      </c>
      <c r="W746" s="1">
        <v>0</v>
      </c>
      <c r="X746" s="1">
        <v>0</v>
      </c>
      <c r="Y746" s="1">
        <v>0</v>
      </c>
      <c r="Z746" s="1">
        <v>0</v>
      </c>
      <c r="AA746" s="1">
        <v>0.399993896484375</v>
      </c>
      <c r="AB746" s="1">
        <v>174076959.3999939</v>
      </c>
      <c r="AC746" s="1">
        <f t="shared" si="56"/>
        <v>-8990002837.3999939</v>
      </c>
      <c r="AD746" s="1">
        <f t="shared" si="57"/>
        <v>-8990002837.3999939</v>
      </c>
      <c r="AE746" s="1">
        <f t="shared" si="58"/>
        <v>-9165826199.3999939</v>
      </c>
      <c r="AF746" s="1">
        <f t="shared" si="59"/>
        <v>-9165826199.3999939</v>
      </c>
    </row>
    <row r="747" spans="1:32" x14ac:dyDescent="0.2">
      <c r="A747" t="s">
        <v>142</v>
      </c>
      <c r="B747" t="s">
        <v>73</v>
      </c>
      <c r="C747" t="s">
        <v>125</v>
      </c>
      <c r="D747" t="s">
        <v>0</v>
      </c>
      <c r="E747" t="s">
        <v>5</v>
      </c>
      <c r="F747" s="7">
        <v>201709</v>
      </c>
      <c r="G747" s="1">
        <v>9235956971.0100002</v>
      </c>
      <c r="H747" s="1">
        <v>9235956971.0100002</v>
      </c>
      <c r="I747" s="1">
        <v>9214034523.0100002</v>
      </c>
      <c r="J747" s="1">
        <v>9294034521.0100002</v>
      </c>
      <c r="K747" s="8">
        <v>349</v>
      </c>
      <c r="L747" s="8">
        <v>349</v>
      </c>
      <c r="M747" s="8">
        <v>0</v>
      </c>
      <c r="N747" s="8">
        <v>794097.74301075272</v>
      </c>
      <c r="O747" s="1">
        <v>0</v>
      </c>
      <c r="P747" s="1">
        <v>0</v>
      </c>
      <c r="Q747" s="1">
        <v>0</v>
      </c>
      <c r="R747" s="1">
        <v>0</v>
      </c>
      <c r="S747" s="29">
        <v>0</v>
      </c>
      <c r="T747" s="8">
        <f t="shared" si="55"/>
        <v>0</v>
      </c>
      <c r="U747" s="1">
        <v>0</v>
      </c>
      <c r="V747" s="1">
        <v>0</v>
      </c>
      <c r="W747" s="1">
        <v>0</v>
      </c>
      <c r="X747" s="1">
        <v>0</v>
      </c>
      <c r="Y747" s="1">
        <v>0</v>
      </c>
      <c r="Z747" s="1">
        <v>0</v>
      </c>
      <c r="AA747" s="1">
        <v>0</v>
      </c>
      <c r="AB747" s="1">
        <v>79999998</v>
      </c>
      <c r="AC747" s="1">
        <f t="shared" si="56"/>
        <v>-9235956971.0100002</v>
      </c>
      <c r="AD747" s="1">
        <f t="shared" si="57"/>
        <v>-9235956971.0100002</v>
      </c>
      <c r="AE747" s="1">
        <f t="shared" si="58"/>
        <v>-9294034521.0100002</v>
      </c>
      <c r="AF747" s="1">
        <f t="shared" si="59"/>
        <v>-9294034521.0100002</v>
      </c>
    </row>
    <row r="748" spans="1:32" x14ac:dyDescent="0.2">
      <c r="A748" t="s">
        <v>142</v>
      </c>
      <c r="B748" t="s">
        <v>73</v>
      </c>
      <c r="C748" t="s">
        <v>125</v>
      </c>
      <c r="D748" t="s">
        <v>0</v>
      </c>
      <c r="E748" t="s">
        <v>5</v>
      </c>
      <c r="F748" s="7">
        <v>201712</v>
      </c>
      <c r="G748" s="1">
        <v>9316374129</v>
      </c>
      <c r="H748" s="1">
        <v>9316374129.2999954</v>
      </c>
      <c r="I748" s="1">
        <v>9316374129</v>
      </c>
      <c r="J748" s="1">
        <v>9316711013.2999954</v>
      </c>
      <c r="K748" s="8">
        <v>363</v>
      </c>
      <c r="L748" s="8">
        <v>363</v>
      </c>
      <c r="M748" s="8">
        <v>0</v>
      </c>
      <c r="N748" s="8">
        <v>824278.07275985647</v>
      </c>
      <c r="O748" s="1">
        <v>0</v>
      </c>
      <c r="P748" s="1">
        <v>0</v>
      </c>
      <c r="Q748" s="1">
        <v>0</v>
      </c>
      <c r="R748" s="1">
        <v>0</v>
      </c>
      <c r="S748" s="29">
        <v>0</v>
      </c>
      <c r="T748" s="8">
        <f t="shared" si="55"/>
        <v>0</v>
      </c>
      <c r="U748" s="1">
        <v>0</v>
      </c>
      <c r="V748" s="1">
        <v>0</v>
      </c>
      <c r="W748" s="1">
        <v>0</v>
      </c>
      <c r="X748" s="1">
        <v>0</v>
      </c>
      <c r="Y748" s="1">
        <v>0</v>
      </c>
      <c r="Z748" s="1">
        <v>0</v>
      </c>
      <c r="AA748" s="1">
        <v>0.29999542236328125</v>
      </c>
      <c r="AB748" s="1">
        <v>336884.29999542236</v>
      </c>
      <c r="AC748" s="1">
        <f t="shared" si="56"/>
        <v>-9316374129.2999954</v>
      </c>
      <c r="AD748" s="1">
        <f t="shared" si="57"/>
        <v>-9316374129.2999954</v>
      </c>
      <c r="AE748" s="1">
        <f t="shared" si="58"/>
        <v>-9316711013.2999954</v>
      </c>
      <c r="AF748" s="1">
        <f t="shared" si="59"/>
        <v>-9316711013.2999954</v>
      </c>
    </row>
    <row r="749" spans="1:32" x14ac:dyDescent="0.2">
      <c r="A749" t="s">
        <v>142</v>
      </c>
      <c r="B749" t="s">
        <v>73</v>
      </c>
      <c r="C749" t="s">
        <v>125</v>
      </c>
      <c r="D749" t="s">
        <v>0</v>
      </c>
      <c r="E749" t="s">
        <v>5</v>
      </c>
      <c r="F749" s="7">
        <v>201803</v>
      </c>
      <c r="G749" s="1">
        <v>8870182394</v>
      </c>
      <c r="H749" s="1">
        <v>8870182394.2999992</v>
      </c>
      <c r="I749" s="1">
        <v>8870182394</v>
      </c>
      <c r="J749" s="1">
        <v>8870182394.2999992</v>
      </c>
      <c r="K749" s="8">
        <v>354</v>
      </c>
      <c r="L749" s="8">
        <v>354</v>
      </c>
      <c r="M749" s="8">
        <v>0</v>
      </c>
      <c r="N749" s="8">
        <v>839575.62749615975</v>
      </c>
      <c r="O749" s="1">
        <v>0</v>
      </c>
      <c r="P749" s="1">
        <v>0</v>
      </c>
      <c r="Q749" s="1">
        <v>0</v>
      </c>
      <c r="R749" s="1">
        <v>0</v>
      </c>
      <c r="S749" s="29">
        <v>0</v>
      </c>
      <c r="T749" s="8">
        <f t="shared" si="55"/>
        <v>0</v>
      </c>
      <c r="U749" s="1">
        <v>0</v>
      </c>
      <c r="V749" s="1">
        <v>0</v>
      </c>
      <c r="W749" s="1">
        <v>0</v>
      </c>
      <c r="X749" s="1">
        <v>0</v>
      </c>
      <c r="Y749" s="1">
        <v>0</v>
      </c>
      <c r="Z749" s="1">
        <v>0</v>
      </c>
      <c r="AA749" s="1">
        <v>0.29999923706054688</v>
      </c>
      <c r="AB749" s="1">
        <v>0.29999923706054688</v>
      </c>
      <c r="AC749" s="1">
        <f t="shared" si="56"/>
        <v>-8870182394.2999992</v>
      </c>
      <c r="AD749" s="1">
        <f t="shared" si="57"/>
        <v>-8870182394.2999992</v>
      </c>
      <c r="AE749" s="1">
        <f t="shared" si="58"/>
        <v>-8870182394.2999992</v>
      </c>
      <c r="AF749" s="1">
        <f t="shared" si="59"/>
        <v>-8870182394.2999992</v>
      </c>
    </row>
    <row r="750" spans="1:32" x14ac:dyDescent="0.2">
      <c r="A750" t="s">
        <v>142</v>
      </c>
      <c r="B750" t="s">
        <v>73</v>
      </c>
      <c r="C750" t="s">
        <v>125</v>
      </c>
      <c r="D750" t="s">
        <v>0</v>
      </c>
      <c r="E750" t="s">
        <v>5</v>
      </c>
      <c r="F750" s="7">
        <v>201806</v>
      </c>
      <c r="G750" s="1">
        <v>10342715864</v>
      </c>
      <c r="H750" s="1">
        <v>10386011819.469999</v>
      </c>
      <c r="I750" s="1">
        <v>10342715864</v>
      </c>
      <c r="J750" s="1">
        <v>10386011819.469999</v>
      </c>
      <c r="K750" s="8">
        <v>409</v>
      </c>
      <c r="L750" s="8">
        <v>409</v>
      </c>
      <c r="M750" s="8">
        <v>0</v>
      </c>
      <c r="N750" s="8">
        <v>836073.06666666677</v>
      </c>
      <c r="O750" s="1">
        <v>0</v>
      </c>
      <c r="P750" s="1">
        <v>0</v>
      </c>
      <c r="Q750" s="1">
        <v>0</v>
      </c>
      <c r="R750" s="1">
        <v>0</v>
      </c>
      <c r="S750" s="29">
        <v>0</v>
      </c>
      <c r="T750" s="8">
        <f t="shared" si="55"/>
        <v>0</v>
      </c>
      <c r="U750" s="1">
        <v>0</v>
      </c>
      <c r="V750" s="1">
        <v>0</v>
      </c>
      <c r="W750" s="1">
        <v>0</v>
      </c>
      <c r="X750" s="1">
        <v>0</v>
      </c>
      <c r="Y750" s="1">
        <v>0</v>
      </c>
      <c r="Z750" s="1">
        <v>0</v>
      </c>
      <c r="AA750" s="1">
        <v>43295955.469999313</v>
      </c>
      <c r="AB750" s="1">
        <v>43295955.469999313</v>
      </c>
      <c r="AC750" s="1">
        <f t="shared" si="56"/>
        <v>-10386011819.469999</v>
      </c>
      <c r="AD750" s="1">
        <f t="shared" si="57"/>
        <v>-10386011819.469999</v>
      </c>
      <c r="AE750" s="1">
        <f t="shared" si="58"/>
        <v>-10386011819.469999</v>
      </c>
      <c r="AF750" s="1">
        <f t="shared" si="59"/>
        <v>-10386011819.469999</v>
      </c>
    </row>
    <row r="751" spans="1:32" x14ac:dyDescent="0.2">
      <c r="A751" t="s">
        <v>142</v>
      </c>
      <c r="B751" t="s">
        <v>73</v>
      </c>
      <c r="C751" t="s">
        <v>125</v>
      </c>
      <c r="D751" t="s">
        <v>0</v>
      </c>
      <c r="E751" t="s">
        <v>5</v>
      </c>
      <c r="F751" s="7">
        <v>201809</v>
      </c>
      <c r="G751" s="1">
        <v>10768061565</v>
      </c>
      <c r="H751" s="1">
        <v>10768061565.900002</v>
      </c>
      <c r="I751" s="1">
        <v>10768061565</v>
      </c>
      <c r="J751" s="1">
        <v>10822061565.900002</v>
      </c>
      <c r="K751" s="8">
        <v>412</v>
      </c>
      <c r="L751" s="8">
        <v>412</v>
      </c>
      <c r="M751" s="8">
        <v>0</v>
      </c>
      <c r="N751" s="8">
        <v>895428.48637992842</v>
      </c>
      <c r="O751" s="1">
        <v>0</v>
      </c>
      <c r="P751" s="1">
        <v>0</v>
      </c>
      <c r="Q751" s="1">
        <v>0</v>
      </c>
      <c r="R751" s="1">
        <v>0</v>
      </c>
      <c r="S751" s="29">
        <v>0</v>
      </c>
      <c r="T751" s="8">
        <f t="shared" si="55"/>
        <v>0</v>
      </c>
      <c r="U751" s="1">
        <v>0</v>
      </c>
      <c r="V751" s="1">
        <v>0</v>
      </c>
      <c r="W751" s="1">
        <v>0</v>
      </c>
      <c r="X751" s="1">
        <v>0</v>
      </c>
      <c r="Y751" s="1">
        <v>0</v>
      </c>
      <c r="Z751" s="1">
        <v>0</v>
      </c>
      <c r="AA751" s="1">
        <v>0.90000152587890625</v>
      </c>
      <c r="AB751" s="1">
        <v>54000000.900001526</v>
      </c>
      <c r="AC751" s="1">
        <f t="shared" si="56"/>
        <v>-10768061565.900002</v>
      </c>
      <c r="AD751" s="1">
        <f t="shared" si="57"/>
        <v>-10768061565.900002</v>
      </c>
      <c r="AE751" s="1">
        <f t="shared" si="58"/>
        <v>-10822061565.900002</v>
      </c>
      <c r="AF751" s="1">
        <f t="shared" si="59"/>
        <v>-10822061565.900002</v>
      </c>
    </row>
    <row r="752" spans="1:32" x14ac:dyDescent="0.2">
      <c r="A752" t="s">
        <v>142</v>
      </c>
      <c r="B752" t="s">
        <v>73</v>
      </c>
      <c r="C752" t="s">
        <v>125</v>
      </c>
      <c r="D752" t="s">
        <v>0</v>
      </c>
      <c r="E752" t="s">
        <v>5</v>
      </c>
      <c r="F752" s="7">
        <v>201812</v>
      </c>
      <c r="G752" s="1">
        <v>11618739788</v>
      </c>
      <c r="H752" s="1">
        <v>11618739789.290003</v>
      </c>
      <c r="I752" s="1">
        <v>11578738706</v>
      </c>
      <c r="J752" s="1">
        <v>11618739789.290003</v>
      </c>
      <c r="K752" s="8">
        <v>459</v>
      </c>
      <c r="L752" s="8">
        <v>459</v>
      </c>
      <c r="M752" s="8">
        <v>0</v>
      </c>
      <c r="N752" s="8">
        <v>1070809.2448028673</v>
      </c>
      <c r="O752" s="1">
        <v>0</v>
      </c>
      <c r="P752" s="1">
        <v>0</v>
      </c>
      <c r="Q752" s="1">
        <v>0</v>
      </c>
      <c r="R752" s="1">
        <v>0</v>
      </c>
      <c r="S752" s="29">
        <v>0</v>
      </c>
      <c r="T752" s="8">
        <f t="shared" si="55"/>
        <v>0</v>
      </c>
      <c r="U752" s="1">
        <v>0</v>
      </c>
      <c r="V752" s="1">
        <v>0</v>
      </c>
      <c r="W752" s="1">
        <v>0</v>
      </c>
      <c r="X752" s="1">
        <v>0</v>
      </c>
      <c r="Y752" s="1">
        <v>0</v>
      </c>
      <c r="Z752" s="1">
        <v>0</v>
      </c>
      <c r="AA752" s="1">
        <v>1.2900028228759766</v>
      </c>
      <c r="AB752" s="1">
        <v>40001083.290002823</v>
      </c>
      <c r="AC752" s="1">
        <f t="shared" si="56"/>
        <v>-11618739789.290003</v>
      </c>
      <c r="AD752" s="1">
        <f t="shared" si="57"/>
        <v>-11618739789.290003</v>
      </c>
      <c r="AE752" s="1">
        <f t="shared" si="58"/>
        <v>-11618739789.290003</v>
      </c>
      <c r="AF752" s="1">
        <f t="shared" si="59"/>
        <v>-11618739789.290003</v>
      </c>
    </row>
    <row r="753" spans="1:32" x14ac:dyDescent="0.2">
      <c r="A753" t="s">
        <v>142</v>
      </c>
      <c r="B753" t="s">
        <v>73</v>
      </c>
      <c r="C753" t="s">
        <v>125</v>
      </c>
      <c r="D753" t="s">
        <v>0</v>
      </c>
      <c r="E753" t="s">
        <v>5</v>
      </c>
      <c r="F753" s="7">
        <v>201903</v>
      </c>
      <c r="G753" s="1">
        <v>12710012783</v>
      </c>
      <c r="H753" s="1">
        <v>12710012783.4</v>
      </c>
      <c r="I753" s="1">
        <v>12710012783</v>
      </c>
      <c r="J753" s="1">
        <v>12710012783.4</v>
      </c>
      <c r="K753" s="8">
        <v>504</v>
      </c>
      <c r="L753" s="8">
        <v>504</v>
      </c>
      <c r="M753" s="8">
        <v>0</v>
      </c>
      <c r="N753" s="8">
        <v>1128441.4650537637</v>
      </c>
      <c r="O753" s="1">
        <v>0</v>
      </c>
      <c r="P753" s="1">
        <v>0</v>
      </c>
      <c r="Q753" s="1">
        <v>0</v>
      </c>
      <c r="R753" s="1">
        <v>0</v>
      </c>
      <c r="S753" s="29">
        <v>0</v>
      </c>
      <c r="T753" s="8">
        <f t="shared" si="55"/>
        <v>0</v>
      </c>
      <c r="U753" s="1">
        <v>0</v>
      </c>
      <c r="V753" s="1">
        <v>0</v>
      </c>
      <c r="W753" s="1">
        <v>0</v>
      </c>
      <c r="X753" s="1">
        <v>0</v>
      </c>
      <c r="Y753" s="1">
        <v>0</v>
      </c>
      <c r="Z753" s="1">
        <v>0</v>
      </c>
      <c r="AA753" s="1">
        <v>0.39999961853027344</v>
      </c>
      <c r="AB753" s="1">
        <v>0.39999961853027344</v>
      </c>
      <c r="AC753" s="1">
        <f t="shared" si="56"/>
        <v>-12710012783.4</v>
      </c>
      <c r="AD753" s="1">
        <f t="shared" si="57"/>
        <v>-12710012783.4</v>
      </c>
      <c r="AE753" s="1">
        <f t="shared" si="58"/>
        <v>-12710012783.4</v>
      </c>
      <c r="AF753" s="1">
        <f t="shared" si="59"/>
        <v>-12710012783.4</v>
      </c>
    </row>
    <row r="754" spans="1:32" x14ac:dyDescent="0.2">
      <c r="A754" t="s">
        <v>142</v>
      </c>
      <c r="B754" t="s">
        <v>73</v>
      </c>
      <c r="C754" t="s">
        <v>125</v>
      </c>
      <c r="D754" t="s">
        <v>0</v>
      </c>
      <c r="E754" t="s">
        <v>5</v>
      </c>
      <c r="F754" s="7">
        <v>201906</v>
      </c>
      <c r="G754" s="1">
        <v>14957453137</v>
      </c>
      <c r="H754" s="1">
        <v>14968503717.519993</v>
      </c>
      <c r="I754" s="1">
        <v>14957453137</v>
      </c>
      <c r="J754" s="1">
        <v>14968503717.519993</v>
      </c>
      <c r="K754" s="8">
        <v>504</v>
      </c>
      <c r="L754" s="8">
        <v>504</v>
      </c>
      <c r="M754" s="8">
        <v>0</v>
      </c>
      <c r="N754" s="8">
        <v>1215219.0089605732</v>
      </c>
      <c r="O754" s="1">
        <v>0</v>
      </c>
      <c r="P754" s="1">
        <v>0</v>
      </c>
      <c r="Q754" s="1">
        <v>0</v>
      </c>
      <c r="R754" s="1">
        <v>0</v>
      </c>
      <c r="S754" s="29">
        <v>0</v>
      </c>
      <c r="T754" s="8">
        <f t="shared" si="55"/>
        <v>0</v>
      </c>
      <c r="U754" s="1">
        <v>0</v>
      </c>
      <c r="V754" s="1">
        <v>0</v>
      </c>
      <c r="W754" s="1">
        <v>0</v>
      </c>
      <c r="X754" s="1">
        <v>0</v>
      </c>
      <c r="Y754" s="1">
        <v>0</v>
      </c>
      <c r="Z754" s="1">
        <v>0</v>
      </c>
      <c r="AA754" s="1">
        <v>11050580.519992828</v>
      </c>
      <c r="AB754" s="1">
        <v>11050580.519992828</v>
      </c>
      <c r="AC754" s="1">
        <f t="shared" si="56"/>
        <v>-14968503717.519993</v>
      </c>
      <c r="AD754" s="1">
        <f t="shared" si="57"/>
        <v>-14968503717.519993</v>
      </c>
      <c r="AE754" s="1">
        <f t="shared" si="58"/>
        <v>-14968503717.519993</v>
      </c>
      <c r="AF754" s="1">
        <f t="shared" si="59"/>
        <v>-14968503717.519993</v>
      </c>
    </row>
    <row r="755" spans="1:32" x14ac:dyDescent="0.2">
      <c r="A755" t="s">
        <v>142</v>
      </c>
      <c r="B755" t="s">
        <v>73</v>
      </c>
      <c r="C755" t="s">
        <v>125</v>
      </c>
      <c r="D755" t="s">
        <v>0</v>
      </c>
      <c r="E755" t="s">
        <v>5</v>
      </c>
      <c r="F755" s="7">
        <v>201909</v>
      </c>
      <c r="G755" s="1">
        <v>13231800393.459999</v>
      </c>
      <c r="H755" s="1">
        <v>13231800393.459999</v>
      </c>
      <c r="I755" s="1">
        <v>13231800393.459999</v>
      </c>
      <c r="J755" s="1">
        <v>13259000393.459999</v>
      </c>
      <c r="K755" s="8">
        <v>527</v>
      </c>
      <c r="L755" s="8">
        <v>527</v>
      </c>
      <c r="M755" s="8">
        <v>0</v>
      </c>
      <c r="N755" s="8">
        <v>1344082.4344086021</v>
      </c>
      <c r="O755" s="1">
        <v>0</v>
      </c>
      <c r="P755" s="1">
        <v>0</v>
      </c>
      <c r="Q755" s="1">
        <v>0</v>
      </c>
      <c r="R755" s="1">
        <v>0</v>
      </c>
      <c r="S755" s="29">
        <v>0</v>
      </c>
      <c r="T755" s="8">
        <f t="shared" si="55"/>
        <v>0</v>
      </c>
      <c r="U755" s="1">
        <v>0</v>
      </c>
      <c r="V755" s="1">
        <v>0</v>
      </c>
      <c r="W755" s="1">
        <v>0</v>
      </c>
      <c r="X755" s="1">
        <v>0</v>
      </c>
      <c r="Y755" s="1">
        <v>0</v>
      </c>
      <c r="Z755" s="1">
        <v>0</v>
      </c>
      <c r="AA755" s="1">
        <v>0</v>
      </c>
      <c r="AB755" s="1">
        <v>27200000</v>
      </c>
      <c r="AC755" s="1">
        <f t="shared" si="56"/>
        <v>-13231800393.459999</v>
      </c>
      <c r="AD755" s="1">
        <f t="shared" si="57"/>
        <v>-13231800393.459999</v>
      </c>
      <c r="AE755" s="1">
        <f t="shared" si="58"/>
        <v>-13259000393.459999</v>
      </c>
      <c r="AF755" s="1">
        <f t="shared" si="59"/>
        <v>-13259000393.459999</v>
      </c>
    </row>
    <row r="756" spans="1:32" x14ac:dyDescent="0.2">
      <c r="A756" t="s">
        <v>142</v>
      </c>
      <c r="B756" t="s">
        <v>73</v>
      </c>
      <c r="C756" t="s">
        <v>125</v>
      </c>
      <c r="D756" t="s">
        <v>0</v>
      </c>
      <c r="E756" t="s">
        <v>5</v>
      </c>
      <c r="F756" s="7">
        <v>201912</v>
      </c>
      <c r="G756" s="1">
        <v>15975308532</v>
      </c>
      <c r="H756" s="1">
        <v>15979473336.019999</v>
      </c>
      <c r="I756" s="1">
        <v>15968973136</v>
      </c>
      <c r="J756" s="1">
        <v>16285914434.019999</v>
      </c>
      <c r="K756" s="8">
        <v>598</v>
      </c>
      <c r="L756" s="8">
        <v>598</v>
      </c>
      <c r="M756" s="8">
        <v>0</v>
      </c>
      <c r="N756" s="8">
        <v>1389560.8129032252</v>
      </c>
      <c r="O756" s="1">
        <v>0</v>
      </c>
      <c r="P756" s="1">
        <v>0</v>
      </c>
      <c r="Q756" s="1">
        <v>0</v>
      </c>
      <c r="R756" s="1">
        <v>0</v>
      </c>
      <c r="S756" s="29">
        <v>0</v>
      </c>
      <c r="T756" s="8">
        <f t="shared" si="55"/>
        <v>0</v>
      </c>
      <c r="U756" s="1">
        <v>0</v>
      </c>
      <c r="V756" s="1">
        <v>0</v>
      </c>
      <c r="W756" s="1">
        <v>0</v>
      </c>
      <c r="X756" s="1">
        <v>0</v>
      </c>
      <c r="Y756" s="1">
        <v>0</v>
      </c>
      <c r="Z756" s="1">
        <v>0</v>
      </c>
      <c r="AA756" s="1">
        <v>4164804.0199985504</v>
      </c>
      <c r="AB756" s="1">
        <v>316941298.01999855</v>
      </c>
      <c r="AC756" s="1">
        <f t="shared" si="56"/>
        <v>-15979473336.019999</v>
      </c>
      <c r="AD756" s="1">
        <f t="shared" si="57"/>
        <v>-15979473336.019999</v>
      </c>
      <c r="AE756" s="1">
        <f t="shared" si="58"/>
        <v>-16285914434.019999</v>
      </c>
      <c r="AF756" s="1">
        <f t="shared" si="59"/>
        <v>-16285914434.019999</v>
      </c>
    </row>
    <row r="757" spans="1:32" x14ac:dyDescent="0.2">
      <c r="A757" t="s">
        <v>142</v>
      </c>
      <c r="B757" t="s">
        <v>73</v>
      </c>
      <c r="C757" t="s">
        <v>125</v>
      </c>
      <c r="D757" t="s">
        <v>0</v>
      </c>
      <c r="E757" t="s">
        <v>5</v>
      </c>
      <c r="F757" s="7">
        <v>202003</v>
      </c>
      <c r="G757" s="1">
        <v>14980860996.02</v>
      </c>
      <c r="H757" s="1">
        <v>15038000559.59</v>
      </c>
      <c r="I757" s="1">
        <v>14980860996.02</v>
      </c>
      <c r="J757" s="1">
        <v>15038000559.59</v>
      </c>
      <c r="K757" s="8">
        <v>524</v>
      </c>
      <c r="L757" s="8">
        <v>525</v>
      </c>
      <c r="M757" s="8">
        <v>0</v>
      </c>
      <c r="N757" s="8">
        <v>1396601.5595105677</v>
      </c>
      <c r="O757" s="1">
        <v>0</v>
      </c>
      <c r="P757" s="1">
        <v>0</v>
      </c>
      <c r="Q757" s="1">
        <v>0</v>
      </c>
      <c r="R757" s="1">
        <v>0</v>
      </c>
      <c r="S757" s="29">
        <v>0</v>
      </c>
      <c r="T757" s="8">
        <f t="shared" si="55"/>
        <v>0</v>
      </c>
      <c r="U757" s="1">
        <v>0</v>
      </c>
      <c r="V757" s="1">
        <v>0</v>
      </c>
      <c r="W757" s="1">
        <v>0</v>
      </c>
      <c r="X757" s="1">
        <v>0</v>
      </c>
      <c r="Y757" s="1">
        <v>0</v>
      </c>
      <c r="Z757" s="1">
        <v>0</v>
      </c>
      <c r="AA757" s="1">
        <v>57139563.569999695</v>
      </c>
      <c r="AB757" s="1">
        <v>57139563.569999695</v>
      </c>
      <c r="AC757" s="1">
        <f t="shared" si="56"/>
        <v>-15038000559.59</v>
      </c>
      <c r="AD757" s="1">
        <f t="shared" si="57"/>
        <v>-15038000559.59</v>
      </c>
      <c r="AE757" s="1">
        <f t="shared" si="58"/>
        <v>-15038000559.59</v>
      </c>
      <c r="AF757" s="1">
        <f t="shared" si="59"/>
        <v>-15038000559.59</v>
      </c>
    </row>
    <row r="758" spans="1:32" x14ac:dyDescent="0.2">
      <c r="A758" t="s">
        <v>142</v>
      </c>
      <c r="B758" t="s">
        <v>73</v>
      </c>
      <c r="C758" t="s">
        <v>125</v>
      </c>
      <c r="D758" t="s">
        <v>0</v>
      </c>
      <c r="E758" t="s">
        <v>5</v>
      </c>
      <c r="F758" s="7">
        <v>202006</v>
      </c>
      <c r="G758" s="1">
        <v>20360336304.119999</v>
      </c>
      <c r="H758" s="1">
        <v>20361194103.779995</v>
      </c>
      <c r="I758" s="1">
        <v>20360336304.119999</v>
      </c>
      <c r="J758" s="1">
        <v>20082311413.779995</v>
      </c>
      <c r="K758" s="8">
        <v>643</v>
      </c>
      <c r="L758" s="8">
        <v>643</v>
      </c>
      <c r="M758" s="8">
        <v>0</v>
      </c>
      <c r="N758" s="8">
        <v>1345093.3197132617</v>
      </c>
      <c r="O758" s="1">
        <v>0</v>
      </c>
      <c r="P758" s="1">
        <v>0</v>
      </c>
      <c r="Q758" s="1">
        <v>0</v>
      </c>
      <c r="R758" s="1">
        <v>0</v>
      </c>
      <c r="S758" s="29">
        <v>0</v>
      </c>
      <c r="T758" s="8">
        <f t="shared" si="55"/>
        <v>0</v>
      </c>
      <c r="U758" s="1">
        <v>0</v>
      </c>
      <c r="V758" s="1">
        <v>0</v>
      </c>
      <c r="W758" s="1">
        <v>0</v>
      </c>
      <c r="X758" s="1">
        <v>0</v>
      </c>
      <c r="Y758" s="1">
        <v>0</v>
      </c>
      <c r="Z758" s="1">
        <v>0</v>
      </c>
      <c r="AA758" s="1">
        <v>857799.65999603271</v>
      </c>
      <c r="AB758" s="1">
        <v>-278024890.34000397</v>
      </c>
      <c r="AC758" s="1">
        <f t="shared" si="56"/>
        <v>-20361194103.779995</v>
      </c>
      <c r="AD758" s="1">
        <f t="shared" si="57"/>
        <v>-20361194103.779995</v>
      </c>
      <c r="AE758" s="1">
        <f t="shared" si="58"/>
        <v>-20082311413.779995</v>
      </c>
      <c r="AF758" s="1">
        <f t="shared" si="59"/>
        <v>-20082311413.779995</v>
      </c>
    </row>
    <row r="759" spans="1:32" x14ac:dyDescent="0.2">
      <c r="A759" t="s">
        <v>142</v>
      </c>
      <c r="B759" t="s">
        <v>73</v>
      </c>
      <c r="C759" t="s">
        <v>125</v>
      </c>
      <c r="D759" t="s">
        <v>0</v>
      </c>
      <c r="E759" t="s">
        <v>5</v>
      </c>
      <c r="F759" s="7">
        <v>202009</v>
      </c>
      <c r="G759" s="1">
        <v>37492987649</v>
      </c>
      <c r="H759" s="1">
        <v>37501267133.730019</v>
      </c>
      <c r="I759" s="1">
        <v>37419687649</v>
      </c>
      <c r="J759" s="1">
        <v>37492467133.730019</v>
      </c>
      <c r="K759" s="8">
        <v>1148</v>
      </c>
      <c r="L759" s="8">
        <v>1148</v>
      </c>
      <c r="M759" s="8">
        <v>0</v>
      </c>
      <c r="N759" s="8">
        <v>1301185.5867383508</v>
      </c>
      <c r="O759" s="1">
        <v>0</v>
      </c>
      <c r="P759" s="1">
        <v>0</v>
      </c>
      <c r="Q759" s="1">
        <v>0</v>
      </c>
      <c r="R759" s="1">
        <v>0</v>
      </c>
      <c r="S759" s="29">
        <v>0</v>
      </c>
      <c r="T759" s="8">
        <f t="shared" si="55"/>
        <v>0</v>
      </c>
      <c r="U759" s="1">
        <v>0</v>
      </c>
      <c r="V759" s="1">
        <v>0</v>
      </c>
      <c r="W759" s="1">
        <v>0</v>
      </c>
      <c r="X759" s="1">
        <v>0</v>
      </c>
      <c r="Y759" s="1">
        <v>0</v>
      </c>
      <c r="Z759" s="1">
        <v>0</v>
      </c>
      <c r="AA759" s="1">
        <v>8279484.7300186157</v>
      </c>
      <c r="AB759" s="1">
        <v>72779484.730018616</v>
      </c>
      <c r="AC759" s="1">
        <f t="shared" si="56"/>
        <v>-37501267133.730019</v>
      </c>
      <c r="AD759" s="1">
        <f t="shared" si="57"/>
        <v>-37501267133.730019</v>
      </c>
      <c r="AE759" s="1">
        <f t="shared" si="58"/>
        <v>-37492467133.730019</v>
      </c>
      <c r="AF759" s="1">
        <f t="shared" si="59"/>
        <v>-37492467133.730019</v>
      </c>
    </row>
    <row r="760" spans="1:32" x14ac:dyDescent="0.2">
      <c r="A760" t="s">
        <v>142</v>
      </c>
      <c r="B760" t="s">
        <v>73</v>
      </c>
      <c r="C760" t="s">
        <v>125</v>
      </c>
      <c r="D760" t="s">
        <v>0</v>
      </c>
      <c r="E760" t="s">
        <v>5</v>
      </c>
      <c r="F760" s="7">
        <v>202012</v>
      </c>
      <c r="G760" s="1">
        <v>37498968262</v>
      </c>
      <c r="H760" s="1">
        <v>37531411328.289993</v>
      </c>
      <c r="I760" s="1">
        <v>37317491616</v>
      </c>
      <c r="J760" s="1">
        <v>37295073685.289993</v>
      </c>
      <c r="K760" s="8">
        <v>1106</v>
      </c>
      <c r="L760" s="8">
        <v>1106</v>
      </c>
      <c r="M760" s="8">
        <v>0</v>
      </c>
      <c r="N760" s="8">
        <v>1227336.5602150538</v>
      </c>
      <c r="O760" s="1">
        <v>0</v>
      </c>
      <c r="P760" s="1">
        <v>0</v>
      </c>
      <c r="Q760" s="1">
        <v>0</v>
      </c>
      <c r="R760" s="1">
        <v>0</v>
      </c>
      <c r="S760" s="29">
        <v>0</v>
      </c>
      <c r="T760" s="8">
        <f t="shared" si="55"/>
        <v>0</v>
      </c>
      <c r="U760" s="1">
        <v>0</v>
      </c>
      <c r="V760" s="1">
        <v>0</v>
      </c>
      <c r="W760" s="1">
        <v>0</v>
      </c>
      <c r="X760" s="1">
        <v>0</v>
      </c>
      <c r="Y760" s="1">
        <v>0</v>
      </c>
      <c r="Z760" s="1">
        <v>0</v>
      </c>
      <c r="AA760" s="1">
        <v>32443066.289993286</v>
      </c>
      <c r="AB760" s="1">
        <v>-22417930.710006714</v>
      </c>
      <c r="AC760" s="1">
        <f t="shared" si="56"/>
        <v>-37531411328.289993</v>
      </c>
      <c r="AD760" s="1">
        <f t="shared" si="57"/>
        <v>-37531411328.289993</v>
      </c>
      <c r="AE760" s="1">
        <f t="shared" si="58"/>
        <v>-37295073685.289993</v>
      </c>
      <c r="AF760" s="1">
        <f t="shared" si="59"/>
        <v>-37295073685.289993</v>
      </c>
    </row>
    <row r="761" spans="1:32" x14ac:dyDescent="0.2">
      <c r="A761" t="s">
        <v>142</v>
      </c>
      <c r="B761" t="s">
        <v>73</v>
      </c>
      <c r="C761" t="s">
        <v>125</v>
      </c>
      <c r="D761" t="s">
        <v>0</v>
      </c>
      <c r="E761" t="s">
        <v>5</v>
      </c>
      <c r="F761" s="7">
        <v>202103</v>
      </c>
      <c r="G761" s="1">
        <v>43983397047</v>
      </c>
      <c r="H761" s="1">
        <v>44014891429.359993</v>
      </c>
      <c r="I761" s="1">
        <v>43835700590</v>
      </c>
      <c r="J761" s="1">
        <v>43902876123.359993</v>
      </c>
      <c r="K761" s="8">
        <v>1194</v>
      </c>
      <c r="L761" s="8">
        <v>1194</v>
      </c>
      <c r="M761" s="8">
        <v>0</v>
      </c>
      <c r="N761" s="8">
        <v>1179510.6797235021</v>
      </c>
      <c r="O761" s="1">
        <v>0</v>
      </c>
      <c r="P761" s="1">
        <v>0</v>
      </c>
      <c r="Q761" s="1">
        <v>0</v>
      </c>
      <c r="R761" s="1">
        <v>0</v>
      </c>
      <c r="S761" s="29">
        <v>0</v>
      </c>
      <c r="T761" s="8">
        <f t="shared" si="55"/>
        <v>0</v>
      </c>
      <c r="U761" s="1">
        <v>0</v>
      </c>
      <c r="V761" s="1">
        <v>0</v>
      </c>
      <c r="W761" s="1">
        <v>0</v>
      </c>
      <c r="X761" s="1">
        <v>0</v>
      </c>
      <c r="Y761" s="1">
        <v>0</v>
      </c>
      <c r="Z761" s="1">
        <v>0</v>
      </c>
      <c r="AA761" s="1">
        <v>31494382.359992981</v>
      </c>
      <c r="AB761" s="1">
        <v>67175533.359992981</v>
      </c>
      <c r="AC761" s="1">
        <f t="shared" si="56"/>
        <v>-44014891429.359993</v>
      </c>
      <c r="AD761" s="1">
        <f t="shared" si="57"/>
        <v>-44014891429.359993</v>
      </c>
      <c r="AE761" s="1">
        <f t="shared" si="58"/>
        <v>-43902876123.359993</v>
      </c>
      <c r="AF761" s="1">
        <f t="shared" si="59"/>
        <v>-43902876123.359993</v>
      </c>
    </row>
    <row r="762" spans="1:32" x14ac:dyDescent="0.2">
      <c r="A762" t="s">
        <v>142</v>
      </c>
      <c r="B762" t="s">
        <v>73</v>
      </c>
      <c r="C762" t="s">
        <v>125</v>
      </c>
      <c r="D762" t="s">
        <v>0</v>
      </c>
      <c r="E762" t="s">
        <v>5</v>
      </c>
      <c r="F762" s="7">
        <v>202106</v>
      </c>
      <c r="G762" s="1">
        <v>93288208380.040009</v>
      </c>
      <c r="H762" s="1">
        <v>93371962557.869995</v>
      </c>
      <c r="I762" s="1">
        <v>93105374718.040009</v>
      </c>
      <c r="J762" s="1">
        <v>92742177859.87001</v>
      </c>
      <c r="K762" s="8">
        <v>2209</v>
      </c>
      <c r="L762" s="8">
        <v>2209</v>
      </c>
      <c r="M762" s="8">
        <v>0</v>
      </c>
      <c r="N762" s="8">
        <v>1229869.4505376343</v>
      </c>
      <c r="O762" s="1">
        <v>0</v>
      </c>
      <c r="P762" s="1">
        <v>0</v>
      </c>
      <c r="Q762" s="1">
        <v>0</v>
      </c>
      <c r="R762" s="1">
        <v>0</v>
      </c>
      <c r="S762" s="29">
        <v>0</v>
      </c>
      <c r="T762" s="8">
        <f t="shared" si="55"/>
        <v>0</v>
      </c>
      <c r="U762" s="1">
        <v>0</v>
      </c>
      <c r="V762" s="1">
        <v>0</v>
      </c>
      <c r="W762" s="1">
        <v>0</v>
      </c>
      <c r="X762" s="1">
        <v>0</v>
      </c>
      <c r="Y762" s="1">
        <v>0</v>
      </c>
      <c r="Z762" s="1">
        <v>0</v>
      </c>
      <c r="AA762" s="1">
        <v>83754177.829986572</v>
      </c>
      <c r="AB762" s="1">
        <v>-363196858.16999817</v>
      </c>
      <c r="AC762" s="1">
        <f t="shared" si="56"/>
        <v>-93371962557.869995</v>
      </c>
      <c r="AD762" s="1">
        <f t="shared" si="57"/>
        <v>-93371962557.869995</v>
      </c>
      <c r="AE762" s="1">
        <f t="shared" si="58"/>
        <v>-92742177859.87001</v>
      </c>
      <c r="AF762" s="1">
        <f t="shared" si="59"/>
        <v>-92742177859.87001</v>
      </c>
    </row>
    <row r="763" spans="1:32" x14ac:dyDescent="0.2">
      <c r="A763" t="s">
        <v>142</v>
      </c>
      <c r="B763" t="s">
        <v>73</v>
      </c>
      <c r="C763" t="s">
        <v>125</v>
      </c>
      <c r="D763" t="s">
        <v>0</v>
      </c>
      <c r="E763" t="s">
        <v>5</v>
      </c>
      <c r="F763" s="7">
        <v>202109</v>
      </c>
      <c r="G763" s="1">
        <v>40788685562</v>
      </c>
      <c r="H763" s="1">
        <v>40824393599.809998</v>
      </c>
      <c r="I763" s="1">
        <v>40508851269</v>
      </c>
      <c r="J763" s="1">
        <v>41029315198.010002</v>
      </c>
      <c r="K763" s="8">
        <v>1132</v>
      </c>
      <c r="L763" s="8">
        <v>1132</v>
      </c>
      <c r="M763" s="8">
        <v>0</v>
      </c>
      <c r="N763" s="8">
        <v>1271099.5523297491</v>
      </c>
      <c r="O763" s="1">
        <v>0</v>
      </c>
      <c r="P763" s="1">
        <v>0</v>
      </c>
      <c r="Q763" s="1">
        <v>0</v>
      </c>
      <c r="R763" s="1">
        <v>0</v>
      </c>
      <c r="S763" s="29">
        <v>0</v>
      </c>
      <c r="T763" s="8">
        <f t="shared" si="55"/>
        <v>0</v>
      </c>
      <c r="U763" s="1">
        <v>0</v>
      </c>
      <c r="V763" s="1">
        <v>0</v>
      </c>
      <c r="W763" s="1">
        <v>0</v>
      </c>
      <c r="X763" s="1">
        <v>0</v>
      </c>
      <c r="Y763" s="1">
        <v>0</v>
      </c>
      <c r="Z763" s="1">
        <v>0</v>
      </c>
      <c r="AA763" s="1">
        <v>35708037.809997559</v>
      </c>
      <c r="AB763" s="1">
        <v>520463929.01000214</v>
      </c>
      <c r="AC763" s="1">
        <f t="shared" si="56"/>
        <v>-40824393599.809998</v>
      </c>
      <c r="AD763" s="1">
        <f t="shared" si="57"/>
        <v>-40824393599.809998</v>
      </c>
      <c r="AE763" s="1">
        <f t="shared" si="58"/>
        <v>-41029315198.010002</v>
      </c>
      <c r="AF763" s="1">
        <f t="shared" si="59"/>
        <v>-41029315198.010002</v>
      </c>
    </row>
    <row r="764" spans="1:32" x14ac:dyDescent="0.2">
      <c r="A764" t="s">
        <v>142</v>
      </c>
      <c r="B764" t="s">
        <v>73</v>
      </c>
      <c r="C764" t="s">
        <v>125</v>
      </c>
      <c r="D764" t="s">
        <v>0</v>
      </c>
      <c r="E764" t="s">
        <v>5</v>
      </c>
      <c r="F764" s="7">
        <v>202112</v>
      </c>
      <c r="G764" s="1">
        <v>25779380513</v>
      </c>
      <c r="H764" s="1">
        <v>26130108889.619995</v>
      </c>
      <c r="I764" s="1">
        <v>25779380513</v>
      </c>
      <c r="J764" s="1">
        <v>25940368889.619995</v>
      </c>
      <c r="K764" s="8">
        <v>756</v>
      </c>
      <c r="L764" s="8">
        <v>756</v>
      </c>
      <c r="M764" s="8">
        <v>0</v>
      </c>
      <c r="N764" s="8">
        <v>1283462.8788530466</v>
      </c>
      <c r="O764" s="1">
        <v>0</v>
      </c>
      <c r="P764" s="1">
        <v>0</v>
      </c>
      <c r="Q764" s="1">
        <v>0</v>
      </c>
      <c r="R764" s="1">
        <v>0</v>
      </c>
      <c r="S764" s="29">
        <v>0</v>
      </c>
      <c r="T764" s="8">
        <f t="shared" si="55"/>
        <v>0</v>
      </c>
      <c r="U764" s="1">
        <v>0</v>
      </c>
      <c r="V764" s="1">
        <v>0</v>
      </c>
      <c r="W764" s="1">
        <v>0</v>
      </c>
      <c r="X764" s="1">
        <v>0</v>
      </c>
      <c r="Y764" s="1">
        <v>0</v>
      </c>
      <c r="Z764" s="1">
        <v>0</v>
      </c>
      <c r="AA764" s="1">
        <v>350728376.61999512</v>
      </c>
      <c r="AB764" s="1">
        <v>160988376.61999512</v>
      </c>
      <c r="AC764" s="1">
        <f t="shared" si="56"/>
        <v>-26130108889.619995</v>
      </c>
      <c r="AD764" s="1">
        <f t="shared" si="57"/>
        <v>-26130108889.619995</v>
      </c>
      <c r="AE764" s="1">
        <f t="shared" si="58"/>
        <v>-25940368889.619995</v>
      </c>
      <c r="AF764" s="1">
        <f t="shared" si="59"/>
        <v>-25940368889.619995</v>
      </c>
    </row>
    <row r="765" spans="1:32" x14ac:dyDescent="0.2">
      <c r="A765" t="s">
        <v>142</v>
      </c>
      <c r="B765" t="s">
        <v>73</v>
      </c>
      <c r="C765" t="s">
        <v>125</v>
      </c>
      <c r="D765" t="s">
        <v>0</v>
      </c>
      <c r="E765" t="s">
        <v>5</v>
      </c>
      <c r="F765" s="7">
        <v>202203</v>
      </c>
      <c r="G765" s="1">
        <v>31580493688</v>
      </c>
      <c r="H765" s="1">
        <v>32173994528.970009</v>
      </c>
      <c r="I765" s="1">
        <v>31559508014</v>
      </c>
      <c r="J765" s="1">
        <v>32141069877.970009</v>
      </c>
      <c r="K765" s="8">
        <v>805</v>
      </c>
      <c r="L765" s="8">
        <v>805</v>
      </c>
      <c r="M765" s="8">
        <v>0</v>
      </c>
      <c r="N765" s="8">
        <v>1367870.5145929337</v>
      </c>
      <c r="O765" s="1">
        <v>0</v>
      </c>
      <c r="P765" s="1">
        <v>0</v>
      </c>
      <c r="Q765" s="1">
        <v>0</v>
      </c>
      <c r="R765" s="1">
        <v>0</v>
      </c>
      <c r="S765" s="29">
        <v>0</v>
      </c>
      <c r="T765" s="8">
        <f t="shared" si="55"/>
        <v>0</v>
      </c>
      <c r="U765" s="1">
        <v>0</v>
      </c>
      <c r="V765" s="1">
        <v>0</v>
      </c>
      <c r="W765" s="1">
        <v>0</v>
      </c>
      <c r="X765" s="1">
        <v>0</v>
      </c>
      <c r="Y765" s="1">
        <v>0</v>
      </c>
      <c r="Z765" s="1">
        <v>0</v>
      </c>
      <c r="AA765" s="1">
        <v>593500840.97000885</v>
      </c>
      <c r="AB765" s="1">
        <v>581561863.97000885</v>
      </c>
      <c r="AC765" s="1">
        <f t="shared" si="56"/>
        <v>-32173994528.970009</v>
      </c>
      <c r="AD765" s="1">
        <f t="shared" si="57"/>
        <v>-32173994528.970009</v>
      </c>
      <c r="AE765" s="1">
        <f t="shared" si="58"/>
        <v>-32141069877.970009</v>
      </c>
      <c r="AF765" s="1">
        <f t="shared" si="59"/>
        <v>-32141069877.970009</v>
      </c>
    </row>
    <row r="766" spans="1:32" x14ac:dyDescent="0.2">
      <c r="A766" t="s">
        <v>142</v>
      </c>
      <c r="B766" t="s">
        <v>73</v>
      </c>
      <c r="C766" t="s">
        <v>125</v>
      </c>
      <c r="D766" t="s">
        <v>0</v>
      </c>
      <c r="E766" t="s">
        <v>5</v>
      </c>
      <c r="F766" s="7">
        <v>202206</v>
      </c>
      <c r="G766" s="1">
        <v>25640899120.5</v>
      </c>
      <c r="H766" s="1">
        <v>26113240670.749996</v>
      </c>
      <c r="I766" s="1">
        <v>25616773843.5</v>
      </c>
      <c r="J766" s="1">
        <v>26089115393.749996</v>
      </c>
      <c r="K766" s="8">
        <v>637</v>
      </c>
      <c r="L766" s="8">
        <v>637</v>
      </c>
      <c r="M766" s="8">
        <v>0</v>
      </c>
      <c r="N766" s="8">
        <v>1557914.3379928311</v>
      </c>
      <c r="O766" s="1">
        <v>0</v>
      </c>
      <c r="P766" s="1">
        <v>0</v>
      </c>
      <c r="Q766" s="1">
        <v>0</v>
      </c>
      <c r="R766" s="1">
        <v>0</v>
      </c>
      <c r="S766" s="29">
        <v>0</v>
      </c>
      <c r="T766" s="8">
        <f t="shared" si="55"/>
        <v>0</v>
      </c>
      <c r="U766" s="1">
        <v>0</v>
      </c>
      <c r="V766" s="1">
        <v>0</v>
      </c>
      <c r="W766" s="1">
        <v>0</v>
      </c>
      <c r="X766" s="1">
        <v>0</v>
      </c>
      <c r="Y766" s="1">
        <v>0</v>
      </c>
      <c r="Z766" s="1">
        <v>0</v>
      </c>
      <c r="AA766" s="1">
        <v>472341550.24999619</v>
      </c>
      <c r="AB766" s="1">
        <v>472341550.24999619</v>
      </c>
      <c r="AC766" s="1">
        <f t="shared" si="56"/>
        <v>-26113240670.749996</v>
      </c>
      <c r="AD766" s="1">
        <f t="shared" si="57"/>
        <v>-26113240670.749996</v>
      </c>
      <c r="AE766" s="1">
        <f t="shared" si="58"/>
        <v>-26089115393.749996</v>
      </c>
      <c r="AF766" s="1">
        <f t="shared" si="59"/>
        <v>-26089115393.749996</v>
      </c>
    </row>
    <row r="767" spans="1:32" x14ac:dyDescent="0.2">
      <c r="A767" t="s">
        <v>142</v>
      </c>
      <c r="B767" t="s">
        <v>73</v>
      </c>
      <c r="C767" t="s">
        <v>125</v>
      </c>
      <c r="D767" t="s">
        <v>0</v>
      </c>
      <c r="E767" t="s">
        <v>5</v>
      </c>
      <c r="F767" s="7">
        <v>202209</v>
      </c>
      <c r="G767" s="1">
        <v>30130361587</v>
      </c>
      <c r="H767" s="1">
        <v>31096520980.689999</v>
      </c>
      <c r="I767" s="1">
        <v>29976759841</v>
      </c>
      <c r="J767" s="1">
        <v>31066164930.689999</v>
      </c>
      <c r="K767" s="8">
        <v>747</v>
      </c>
      <c r="L767" s="8">
        <v>747</v>
      </c>
      <c r="M767" s="8">
        <v>0</v>
      </c>
      <c r="N767" s="8">
        <v>1570585.5501792114</v>
      </c>
      <c r="O767" s="1">
        <v>0</v>
      </c>
      <c r="P767" s="1">
        <v>0</v>
      </c>
      <c r="Q767" s="1">
        <v>0</v>
      </c>
      <c r="R767" s="1">
        <v>0</v>
      </c>
      <c r="S767" s="29">
        <v>0</v>
      </c>
      <c r="T767" s="8">
        <f t="shared" si="55"/>
        <v>0</v>
      </c>
      <c r="U767" s="1">
        <v>0</v>
      </c>
      <c r="V767" s="1">
        <v>0</v>
      </c>
      <c r="W767" s="1">
        <v>0</v>
      </c>
      <c r="X767" s="1">
        <v>0</v>
      </c>
      <c r="Y767" s="1">
        <v>0</v>
      </c>
      <c r="Z767" s="1">
        <v>0</v>
      </c>
      <c r="AA767" s="1">
        <v>966159393.68999863</v>
      </c>
      <c r="AB767" s="1">
        <v>1089405089.6899986</v>
      </c>
      <c r="AC767" s="1">
        <f t="shared" si="56"/>
        <v>-31096520980.689999</v>
      </c>
      <c r="AD767" s="1">
        <f t="shared" si="57"/>
        <v>-31096520980.689999</v>
      </c>
      <c r="AE767" s="1">
        <f t="shared" si="58"/>
        <v>-31066164930.689999</v>
      </c>
      <c r="AF767" s="1">
        <f t="shared" si="59"/>
        <v>-31066164930.689999</v>
      </c>
    </row>
    <row r="768" spans="1:32" x14ac:dyDescent="0.2">
      <c r="A768" t="s">
        <v>142</v>
      </c>
      <c r="B768" t="s">
        <v>73</v>
      </c>
      <c r="C768" t="s">
        <v>125</v>
      </c>
      <c r="D768" t="s">
        <v>0</v>
      </c>
      <c r="E768" t="s">
        <v>5</v>
      </c>
      <c r="F768" s="7">
        <v>202212</v>
      </c>
      <c r="G768" s="1">
        <v>25188841320</v>
      </c>
      <c r="H768" s="1">
        <v>26248631923.039997</v>
      </c>
      <c r="I768" s="1">
        <v>25179341320</v>
      </c>
      <c r="J768" s="1">
        <v>26248631923.039997</v>
      </c>
      <c r="K768" s="8">
        <v>722</v>
      </c>
      <c r="L768" s="8">
        <v>723</v>
      </c>
      <c r="M768" s="8">
        <v>0</v>
      </c>
      <c r="N768" s="8">
        <v>1695139.7623655575</v>
      </c>
      <c r="O768" s="1">
        <v>0</v>
      </c>
      <c r="P768" s="1">
        <v>0</v>
      </c>
      <c r="Q768" s="1">
        <v>0</v>
      </c>
      <c r="R768" s="1">
        <v>0</v>
      </c>
      <c r="S768" s="29">
        <v>0</v>
      </c>
      <c r="T768" s="8">
        <f t="shared" si="55"/>
        <v>0</v>
      </c>
      <c r="U768" s="1">
        <v>0</v>
      </c>
      <c r="V768" s="1">
        <v>0</v>
      </c>
      <c r="W768" s="1">
        <v>0</v>
      </c>
      <c r="X768" s="1">
        <v>0</v>
      </c>
      <c r="Y768" s="1">
        <v>0</v>
      </c>
      <c r="Z768" s="1">
        <v>0</v>
      </c>
      <c r="AA768" s="1">
        <v>1059790603.0399971</v>
      </c>
      <c r="AB768" s="1">
        <v>1069290603.0399971</v>
      </c>
      <c r="AC768" s="1">
        <f t="shared" si="56"/>
        <v>-26248631923.039997</v>
      </c>
      <c r="AD768" s="1">
        <f t="shared" si="57"/>
        <v>-26248631923.039997</v>
      </c>
      <c r="AE768" s="1">
        <f t="shared" si="58"/>
        <v>-26248631923.039997</v>
      </c>
      <c r="AF768" s="1">
        <f t="shared" si="59"/>
        <v>-26248631923.039997</v>
      </c>
    </row>
    <row r="769" spans="1:32" x14ac:dyDescent="0.2">
      <c r="A769" t="s">
        <v>142</v>
      </c>
      <c r="B769" t="s">
        <v>73</v>
      </c>
      <c r="C769" t="s">
        <v>125</v>
      </c>
      <c r="D769" t="s">
        <v>0</v>
      </c>
      <c r="E769" t="s">
        <v>5</v>
      </c>
      <c r="F769" s="7">
        <v>202303</v>
      </c>
      <c r="G769" s="1">
        <v>24137933046</v>
      </c>
      <c r="H769" s="1">
        <v>25355460929.990005</v>
      </c>
      <c r="I769" s="1">
        <v>24132933046</v>
      </c>
      <c r="J769" s="1">
        <v>25333629432.990005</v>
      </c>
      <c r="K769" s="8">
        <v>786</v>
      </c>
      <c r="L769" s="8">
        <v>786</v>
      </c>
      <c r="M769" s="8">
        <v>0</v>
      </c>
      <c r="N769" s="8">
        <v>1823793.7027649768</v>
      </c>
      <c r="O769" s="1">
        <v>0</v>
      </c>
      <c r="P769" s="1">
        <v>0</v>
      </c>
      <c r="Q769" s="1">
        <v>0</v>
      </c>
      <c r="R769" s="1">
        <v>0</v>
      </c>
      <c r="S769" s="29">
        <v>0</v>
      </c>
      <c r="T769" s="8">
        <f t="shared" si="55"/>
        <v>0</v>
      </c>
      <c r="U769" s="1">
        <v>0</v>
      </c>
      <c r="V769" s="1">
        <v>0</v>
      </c>
      <c r="W769" s="1">
        <v>0</v>
      </c>
      <c r="X769" s="1">
        <v>0</v>
      </c>
      <c r="Y769" s="1">
        <v>0</v>
      </c>
      <c r="Z769" s="1">
        <v>0</v>
      </c>
      <c r="AA769" s="1">
        <v>1217527883.9900055</v>
      </c>
      <c r="AB769" s="1">
        <v>1200696386.9900055</v>
      </c>
      <c r="AC769" s="1">
        <f t="shared" si="56"/>
        <v>-25355460929.990005</v>
      </c>
      <c r="AD769" s="1">
        <f t="shared" si="57"/>
        <v>-25355460929.990005</v>
      </c>
      <c r="AE769" s="1">
        <f t="shared" si="58"/>
        <v>-25333629432.990005</v>
      </c>
      <c r="AF769" s="1">
        <f t="shared" si="59"/>
        <v>-25333629432.990005</v>
      </c>
    </row>
    <row r="770" spans="1:32" x14ac:dyDescent="0.2">
      <c r="A770" t="s">
        <v>142</v>
      </c>
      <c r="B770" t="s">
        <v>73</v>
      </c>
      <c r="C770" t="s">
        <v>125</v>
      </c>
      <c r="D770" t="s">
        <v>0</v>
      </c>
      <c r="E770" t="s">
        <v>5</v>
      </c>
      <c r="F770" s="7">
        <v>202306</v>
      </c>
      <c r="G770" s="1">
        <v>28616238775</v>
      </c>
      <c r="H770" s="1">
        <v>29941744796.169998</v>
      </c>
      <c r="I770" s="1">
        <v>28567077277</v>
      </c>
      <c r="J770" s="1">
        <v>30016444796.169998</v>
      </c>
      <c r="K770" s="8">
        <v>856</v>
      </c>
      <c r="L770" s="8">
        <v>858</v>
      </c>
      <c r="M770" s="8">
        <v>0</v>
      </c>
      <c r="N770" s="8">
        <v>1827955.1172043011</v>
      </c>
      <c r="O770" s="1">
        <v>0</v>
      </c>
      <c r="P770" s="1">
        <v>0</v>
      </c>
      <c r="Q770" s="1">
        <v>0</v>
      </c>
      <c r="R770" s="1">
        <v>0</v>
      </c>
      <c r="S770" s="29">
        <v>0</v>
      </c>
      <c r="T770" s="8">
        <f t="shared" ref="T770:T833" si="60">$S770 * $N770</f>
        <v>0</v>
      </c>
      <c r="U770" s="1">
        <v>0</v>
      </c>
      <c r="V770" s="1">
        <v>0</v>
      </c>
      <c r="W770" s="1">
        <v>0</v>
      </c>
      <c r="X770" s="1">
        <v>0</v>
      </c>
      <c r="Y770" s="1">
        <v>0</v>
      </c>
      <c r="Z770" s="1">
        <v>0</v>
      </c>
      <c r="AA770" s="1">
        <v>1325506021.1699982</v>
      </c>
      <c r="AB770" s="1">
        <v>1449367519.1699982</v>
      </c>
      <c r="AC770" s="1">
        <f t="shared" ref="AC770:AC833" si="61">$W770 - $H770</f>
        <v>-29941744796.169998</v>
      </c>
      <c r="AD770" s="1">
        <f t="shared" ref="AD770:AD833" si="62">$X770 - $H770</f>
        <v>-29941744796.169998</v>
      </c>
      <c r="AE770" s="1">
        <f t="shared" ref="AE770:AE833" si="63">$Y770 - $J770</f>
        <v>-30016444796.169998</v>
      </c>
      <c r="AF770" s="1">
        <f t="shared" ref="AF770:AF833" si="64">$Z770 - $J770</f>
        <v>-30016444796.169998</v>
      </c>
    </row>
    <row r="771" spans="1:32" x14ac:dyDescent="0.2">
      <c r="A771" t="s">
        <v>142</v>
      </c>
      <c r="B771" t="s">
        <v>73</v>
      </c>
      <c r="C771" t="s">
        <v>125</v>
      </c>
      <c r="D771" t="s">
        <v>0</v>
      </c>
      <c r="E771" t="s">
        <v>5</v>
      </c>
      <c r="F771" s="7">
        <v>202309</v>
      </c>
      <c r="G771" s="1">
        <v>24529349267</v>
      </c>
      <c r="H771" s="1">
        <v>25933115769.429996</v>
      </c>
      <c r="I771" s="1">
        <v>24529349267</v>
      </c>
      <c r="J771" s="1">
        <v>25946063614.429996</v>
      </c>
      <c r="K771" s="8">
        <v>772</v>
      </c>
      <c r="L771" s="8">
        <v>772</v>
      </c>
      <c r="M771" s="8">
        <v>0</v>
      </c>
      <c r="N771" s="8">
        <v>1812448.9068100357</v>
      </c>
      <c r="O771" s="1">
        <v>0</v>
      </c>
      <c r="P771" s="1">
        <v>0</v>
      </c>
      <c r="Q771" s="1">
        <v>0</v>
      </c>
      <c r="R771" s="1">
        <v>0</v>
      </c>
      <c r="S771" s="29">
        <v>0</v>
      </c>
      <c r="T771" s="8">
        <f t="shared" si="60"/>
        <v>0</v>
      </c>
      <c r="U771" s="1">
        <v>0</v>
      </c>
      <c r="V771" s="1">
        <v>0</v>
      </c>
      <c r="W771" s="1">
        <v>0</v>
      </c>
      <c r="X771" s="1">
        <v>0</v>
      </c>
      <c r="Y771" s="1">
        <v>0</v>
      </c>
      <c r="Z771" s="1">
        <v>0</v>
      </c>
      <c r="AA771" s="1">
        <v>1403766502.4299965</v>
      </c>
      <c r="AB771" s="1">
        <v>1416714347.4299965</v>
      </c>
      <c r="AC771" s="1">
        <f t="shared" si="61"/>
        <v>-25933115769.429996</v>
      </c>
      <c r="AD771" s="1">
        <f t="shared" si="62"/>
        <v>-25933115769.429996</v>
      </c>
      <c r="AE771" s="1">
        <f t="shared" si="63"/>
        <v>-25946063614.429996</v>
      </c>
      <c r="AF771" s="1">
        <f t="shared" si="64"/>
        <v>-25946063614.429996</v>
      </c>
    </row>
    <row r="772" spans="1:32" x14ac:dyDescent="0.2">
      <c r="A772" t="s">
        <v>142</v>
      </c>
      <c r="B772" t="s">
        <v>73</v>
      </c>
      <c r="C772" t="s">
        <v>125</v>
      </c>
      <c r="D772" t="s">
        <v>0</v>
      </c>
      <c r="E772" t="s">
        <v>5</v>
      </c>
      <c r="F772" s="7">
        <v>202312</v>
      </c>
      <c r="G772" s="1">
        <v>25066586415</v>
      </c>
      <c r="H772" s="1">
        <v>26476774862.27</v>
      </c>
      <c r="I772" s="1">
        <v>25066586415</v>
      </c>
      <c r="J772" s="1">
        <v>26456607312.27</v>
      </c>
      <c r="K772" s="8">
        <v>815</v>
      </c>
      <c r="L772" s="8">
        <v>815</v>
      </c>
      <c r="M772" s="8">
        <v>0</v>
      </c>
      <c r="N772" s="8">
        <v>1763019.1311827956</v>
      </c>
      <c r="O772" s="1">
        <v>0</v>
      </c>
      <c r="P772" s="1">
        <v>0</v>
      </c>
      <c r="Q772" s="1">
        <v>0</v>
      </c>
      <c r="R772" s="1">
        <v>0</v>
      </c>
      <c r="S772" s="29">
        <v>0</v>
      </c>
      <c r="T772" s="8">
        <f t="shared" si="60"/>
        <v>0</v>
      </c>
      <c r="U772" s="1">
        <v>0</v>
      </c>
      <c r="V772" s="1">
        <v>0</v>
      </c>
      <c r="W772" s="1">
        <v>0</v>
      </c>
      <c r="X772" s="1">
        <v>0</v>
      </c>
      <c r="Y772" s="1">
        <v>0</v>
      </c>
      <c r="Z772" s="1">
        <v>0</v>
      </c>
      <c r="AA772" s="1">
        <v>1410188447.2700005</v>
      </c>
      <c r="AB772" s="1">
        <v>1390020897.2700005</v>
      </c>
      <c r="AC772" s="1">
        <f t="shared" si="61"/>
        <v>-26476774862.27</v>
      </c>
      <c r="AD772" s="1">
        <f t="shared" si="62"/>
        <v>-26476774862.27</v>
      </c>
      <c r="AE772" s="1">
        <f t="shared" si="63"/>
        <v>-26456607312.27</v>
      </c>
      <c r="AF772" s="1">
        <f t="shared" si="64"/>
        <v>-26456607312.27</v>
      </c>
    </row>
    <row r="773" spans="1:32" x14ac:dyDescent="0.2">
      <c r="A773" t="s">
        <v>142</v>
      </c>
      <c r="B773" t="s">
        <v>73</v>
      </c>
      <c r="C773" t="s">
        <v>125</v>
      </c>
      <c r="D773" t="s">
        <v>0</v>
      </c>
      <c r="E773" t="s">
        <v>5</v>
      </c>
      <c r="F773" s="7">
        <v>202403</v>
      </c>
      <c r="G773" s="1">
        <v>23241429480</v>
      </c>
      <c r="H773" s="1">
        <v>25278836150.920002</v>
      </c>
      <c r="I773" s="1">
        <v>23203979480</v>
      </c>
      <c r="J773" s="1">
        <v>25243886150.920002</v>
      </c>
      <c r="K773" s="8">
        <v>721</v>
      </c>
      <c r="L773" s="8">
        <v>734</v>
      </c>
      <c r="M773" s="8">
        <v>0</v>
      </c>
      <c r="N773" s="8">
        <v>1714906.8472376715</v>
      </c>
      <c r="O773" s="1">
        <v>0</v>
      </c>
      <c r="P773" s="1">
        <v>0</v>
      </c>
      <c r="Q773" s="1">
        <v>0</v>
      </c>
      <c r="R773" s="1">
        <v>0</v>
      </c>
      <c r="S773" s="29">
        <v>0</v>
      </c>
      <c r="T773" s="8">
        <f t="shared" si="60"/>
        <v>0</v>
      </c>
      <c r="U773" s="1">
        <v>0</v>
      </c>
      <c r="V773" s="1">
        <v>0</v>
      </c>
      <c r="W773" s="1">
        <v>0</v>
      </c>
      <c r="X773" s="1">
        <v>0</v>
      </c>
      <c r="Y773" s="1">
        <v>0</v>
      </c>
      <c r="Z773" s="1">
        <v>0</v>
      </c>
      <c r="AA773" s="1">
        <v>2037406670.920002</v>
      </c>
      <c r="AB773" s="1">
        <v>2039906670.920002</v>
      </c>
      <c r="AC773" s="1">
        <f t="shared" si="61"/>
        <v>-25278836150.920002</v>
      </c>
      <c r="AD773" s="1">
        <f t="shared" si="62"/>
        <v>-25278836150.920002</v>
      </c>
      <c r="AE773" s="1">
        <f t="shared" si="63"/>
        <v>-25243886150.920002</v>
      </c>
      <c r="AF773" s="1">
        <f t="shared" si="64"/>
        <v>-25243886150.920002</v>
      </c>
    </row>
    <row r="774" spans="1:32" x14ac:dyDescent="0.2">
      <c r="A774" t="s">
        <v>142</v>
      </c>
      <c r="B774" t="s">
        <v>73</v>
      </c>
      <c r="C774" t="s">
        <v>125</v>
      </c>
      <c r="D774" t="s">
        <v>0</v>
      </c>
      <c r="E774" t="s">
        <v>8</v>
      </c>
      <c r="F774" s="7">
        <v>202404</v>
      </c>
      <c r="G774" s="1">
        <v>6326809930</v>
      </c>
      <c r="H774" s="1">
        <v>7533790516.4200001</v>
      </c>
      <c r="I774" s="1">
        <v>6326809930</v>
      </c>
      <c r="J774" s="1">
        <v>7533790516.4200001</v>
      </c>
      <c r="K774" s="8">
        <v>209</v>
      </c>
      <c r="L774" s="8">
        <v>218</v>
      </c>
      <c r="M774" s="8">
        <v>0</v>
      </c>
      <c r="N774" s="8">
        <v>1707495.8000000003</v>
      </c>
      <c r="O774" s="1">
        <v>0</v>
      </c>
      <c r="P774" s="1">
        <v>0</v>
      </c>
      <c r="Q774" s="1">
        <v>0</v>
      </c>
      <c r="R774" s="1">
        <v>0</v>
      </c>
      <c r="S774" s="29">
        <v>0</v>
      </c>
      <c r="T774" s="8">
        <f t="shared" si="60"/>
        <v>0</v>
      </c>
      <c r="U774" s="1">
        <v>0</v>
      </c>
      <c r="V774" s="1">
        <v>0</v>
      </c>
      <c r="W774" s="1">
        <v>0</v>
      </c>
      <c r="X774" s="1">
        <v>0</v>
      </c>
      <c r="Y774" s="1">
        <v>0</v>
      </c>
      <c r="Z774" s="1">
        <v>0</v>
      </c>
      <c r="AA774" s="1">
        <v>1206980586.4200001</v>
      </c>
      <c r="AB774" s="1">
        <v>1206980586.4200001</v>
      </c>
      <c r="AC774" s="1">
        <f t="shared" si="61"/>
        <v>-7533790516.4200001</v>
      </c>
      <c r="AD774" s="1">
        <f t="shared" si="62"/>
        <v>-7533790516.4200001</v>
      </c>
      <c r="AE774" s="1">
        <f t="shared" si="63"/>
        <v>-7533790516.4200001</v>
      </c>
      <c r="AF774" s="1">
        <f t="shared" si="64"/>
        <v>-7533790516.4200001</v>
      </c>
    </row>
    <row r="775" spans="1:32" x14ac:dyDescent="0.2">
      <c r="A775" t="s">
        <v>142</v>
      </c>
      <c r="B775" t="s">
        <v>73</v>
      </c>
      <c r="C775" t="s">
        <v>125</v>
      </c>
      <c r="D775" t="s">
        <v>0</v>
      </c>
      <c r="E775" t="s">
        <v>8</v>
      </c>
      <c r="F775" s="7">
        <v>202405</v>
      </c>
      <c r="G775" s="1">
        <v>1681524913</v>
      </c>
      <c r="H775" s="1">
        <v>2713526151.8400002</v>
      </c>
      <c r="I775" s="1">
        <v>1681524913</v>
      </c>
      <c r="J775" s="1">
        <v>2713526151.8400002</v>
      </c>
      <c r="K775" s="8">
        <v>62</v>
      </c>
      <c r="L775" s="8">
        <v>83</v>
      </c>
      <c r="M775" s="8">
        <v>0</v>
      </c>
      <c r="N775" s="8">
        <v>1561232.064516129</v>
      </c>
      <c r="O775" s="1">
        <v>0</v>
      </c>
      <c r="P775" s="1">
        <v>0</v>
      </c>
      <c r="Q775" s="1">
        <v>0</v>
      </c>
      <c r="R775" s="1">
        <v>0</v>
      </c>
      <c r="S775" s="29">
        <v>0</v>
      </c>
      <c r="T775" s="8">
        <f t="shared" si="60"/>
        <v>0</v>
      </c>
      <c r="U775" s="1">
        <v>0</v>
      </c>
      <c r="V775" s="1">
        <v>0</v>
      </c>
      <c r="W775" s="1">
        <v>0</v>
      </c>
      <c r="X775" s="1">
        <v>0</v>
      </c>
      <c r="Y775" s="1">
        <v>0</v>
      </c>
      <c r="Z775" s="1">
        <v>0</v>
      </c>
      <c r="AA775" s="1">
        <v>1032001238.8400002</v>
      </c>
      <c r="AB775" s="1">
        <v>1032001238.8400002</v>
      </c>
      <c r="AC775" s="1">
        <f t="shared" si="61"/>
        <v>-2713526151.8400002</v>
      </c>
      <c r="AD775" s="1">
        <f t="shared" si="62"/>
        <v>-2713526151.8400002</v>
      </c>
      <c r="AE775" s="1">
        <f t="shared" si="63"/>
        <v>-2713526151.8400002</v>
      </c>
      <c r="AF775" s="1">
        <f t="shared" si="64"/>
        <v>-2713526151.8400002</v>
      </c>
    </row>
    <row r="776" spans="1:32" x14ac:dyDescent="0.2">
      <c r="A776" t="s">
        <v>172</v>
      </c>
      <c r="B776" t="s">
        <v>73</v>
      </c>
      <c r="C776" t="s">
        <v>126</v>
      </c>
      <c r="D776" t="s">
        <v>1</v>
      </c>
      <c r="E776" t="s">
        <v>5</v>
      </c>
      <c r="F776" s="7">
        <v>201403</v>
      </c>
      <c r="G776" s="1">
        <v>0</v>
      </c>
      <c r="H776" s="1">
        <v>0</v>
      </c>
      <c r="I776" s="1">
        <v>0</v>
      </c>
      <c r="J776" s="1">
        <v>0</v>
      </c>
      <c r="K776" s="8">
        <v>0</v>
      </c>
      <c r="L776" s="8">
        <v>0</v>
      </c>
      <c r="M776" s="8">
        <v>0</v>
      </c>
      <c r="N776" s="8">
        <v>0</v>
      </c>
      <c r="O776" s="1">
        <v>0</v>
      </c>
      <c r="P776" s="1">
        <v>0</v>
      </c>
      <c r="Q776" s="1">
        <v>0</v>
      </c>
      <c r="R776" s="1">
        <v>0</v>
      </c>
      <c r="S776" s="29">
        <v>0</v>
      </c>
      <c r="T776" s="8">
        <f t="shared" si="60"/>
        <v>0</v>
      </c>
      <c r="U776" s="1">
        <v>0</v>
      </c>
      <c r="V776" s="1">
        <v>0</v>
      </c>
      <c r="W776" s="1">
        <v>0</v>
      </c>
      <c r="X776" s="1">
        <v>0</v>
      </c>
      <c r="Y776" s="1">
        <v>0</v>
      </c>
      <c r="Z776" s="1">
        <v>0</v>
      </c>
      <c r="AA776" s="1">
        <v>0</v>
      </c>
      <c r="AB776" s="1">
        <v>0</v>
      </c>
      <c r="AC776" s="1">
        <f t="shared" si="61"/>
        <v>0</v>
      </c>
      <c r="AD776" s="1">
        <f t="shared" si="62"/>
        <v>0</v>
      </c>
      <c r="AE776" s="1">
        <f t="shared" si="63"/>
        <v>0</v>
      </c>
      <c r="AF776" s="1">
        <f t="shared" si="64"/>
        <v>0</v>
      </c>
    </row>
    <row r="777" spans="1:32" x14ac:dyDescent="0.2">
      <c r="A777" t="s">
        <v>172</v>
      </c>
      <c r="B777" t="s">
        <v>73</v>
      </c>
      <c r="C777" t="s">
        <v>126</v>
      </c>
      <c r="D777" t="s">
        <v>1</v>
      </c>
      <c r="E777" t="s">
        <v>5</v>
      </c>
      <c r="F777" s="7">
        <v>201406</v>
      </c>
      <c r="G777" s="1">
        <v>0</v>
      </c>
      <c r="H777" s="1">
        <v>0</v>
      </c>
      <c r="I777" s="1">
        <v>0</v>
      </c>
      <c r="J777" s="1">
        <v>0</v>
      </c>
      <c r="K777" s="8">
        <v>0</v>
      </c>
      <c r="L777" s="8">
        <v>0</v>
      </c>
      <c r="M777" s="8">
        <v>0</v>
      </c>
      <c r="N777" s="8">
        <v>0</v>
      </c>
      <c r="O777" s="1">
        <v>0</v>
      </c>
      <c r="P777" s="1">
        <v>0</v>
      </c>
      <c r="Q777" s="1">
        <v>0</v>
      </c>
      <c r="R777" s="1">
        <v>0</v>
      </c>
      <c r="S777" s="29">
        <v>0</v>
      </c>
      <c r="T777" s="8">
        <f t="shared" si="60"/>
        <v>0</v>
      </c>
      <c r="U777" s="1">
        <v>0</v>
      </c>
      <c r="V777" s="1">
        <v>0</v>
      </c>
      <c r="W777" s="1">
        <v>0</v>
      </c>
      <c r="X777" s="1">
        <v>0</v>
      </c>
      <c r="Y777" s="1">
        <v>0</v>
      </c>
      <c r="Z777" s="1">
        <v>0</v>
      </c>
      <c r="AA777" s="1">
        <v>0</v>
      </c>
      <c r="AB777" s="1">
        <v>0</v>
      </c>
      <c r="AC777" s="1">
        <f t="shared" si="61"/>
        <v>0</v>
      </c>
      <c r="AD777" s="1">
        <f t="shared" si="62"/>
        <v>0</v>
      </c>
      <c r="AE777" s="1">
        <f t="shared" si="63"/>
        <v>0</v>
      </c>
      <c r="AF777" s="1">
        <f t="shared" si="64"/>
        <v>0</v>
      </c>
    </row>
    <row r="778" spans="1:32" x14ac:dyDescent="0.2">
      <c r="A778" t="s">
        <v>172</v>
      </c>
      <c r="B778" t="s">
        <v>73</v>
      </c>
      <c r="C778" t="s">
        <v>126</v>
      </c>
      <c r="D778" t="s">
        <v>1</v>
      </c>
      <c r="E778" t="s">
        <v>5</v>
      </c>
      <c r="F778" s="7">
        <v>201409</v>
      </c>
      <c r="G778" s="1">
        <v>0</v>
      </c>
      <c r="H778" s="1">
        <v>0</v>
      </c>
      <c r="I778" s="1">
        <v>0</v>
      </c>
      <c r="J778" s="1">
        <v>0</v>
      </c>
      <c r="K778" s="8">
        <v>0</v>
      </c>
      <c r="L778" s="8">
        <v>0</v>
      </c>
      <c r="M778" s="8">
        <v>0</v>
      </c>
      <c r="N778" s="8">
        <v>0</v>
      </c>
      <c r="O778" s="1">
        <v>0</v>
      </c>
      <c r="P778" s="1">
        <v>0</v>
      </c>
      <c r="Q778" s="1">
        <v>0</v>
      </c>
      <c r="R778" s="1">
        <v>0</v>
      </c>
      <c r="S778" s="29">
        <v>0</v>
      </c>
      <c r="T778" s="8">
        <f t="shared" si="60"/>
        <v>0</v>
      </c>
      <c r="U778" s="1">
        <v>0</v>
      </c>
      <c r="V778" s="1">
        <v>0</v>
      </c>
      <c r="W778" s="1">
        <v>0</v>
      </c>
      <c r="X778" s="1">
        <v>0</v>
      </c>
      <c r="Y778" s="1">
        <v>0</v>
      </c>
      <c r="Z778" s="1">
        <v>0</v>
      </c>
      <c r="AA778" s="1">
        <v>0</v>
      </c>
      <c r="AB778" s="1">
        <v>0</v>
      </c>
      <c r="AC778" s="1">
        <f t="shared" si="61"/>
        <v>0</v>
      </c>
      <c r="AD778" s="1">
        <f t="shared" si="62"/>
        <v>0</v>
      </c>
      <c r="AE778" s="1">
        <f t="shared" si="63"/>
        <v>0</v>
      </c>
      <c r="AF778" s="1">
        <f t="shared" si="64"/>
        <v>0</v>
      </c>
    </row>
    <row r="779" spans="1:32" x14ac:dyDescent="0.2">
      <c r="A779" t="s">
        <v>172</v>
      </c>
      <c r="B779" t="s">
        <v>73</v>
      </c>
      <c r="C779" t="s">
        <v>126</v>
      </c>
      <c r="D779" t="s">
        <v>1</v>
      </c>
      <c r="E779" t="s">
        <v>5</v>
      </c>
      <c r="F779" s="7">
        <v>201412</v>
      </c>
      <c r="G779" s="1">
        <v>0</v>
      </c>
      <c r="H779" s="1">
        <v>0</v>
      </c>
      <c r="I779" s="1">
        <v>0</v>
      </c>
      <c r="J779" s="1">
        <v>0</v>
      </c>
      <c r="K779" s="8">
        <v>0</v>
      </c>
      <c r="L779" s="8">
        <v>0</v>
      </c>
      <c r="M779" s="8">
        <v>0</v>
      </c>
      <c r="N779" s="8">
        <v>0</v>
      </c>
      <c r="O779" s="1">
        <v>0</v>
      </c>
      <c r="P779" s="1">
        <v>0</v>
      </c>
      <c r="Q779" s="1">
        <v>0</v>
      </c>
      <c r="R779" s="1">
        <v>0</v>
      </c>
      <c r="S779" s="29">
        <v>0</v>
      </c>
      <c r="T779" s="8">
        <f t="shared" si="60"/>
        <v>0</v>
      </c>
      <c r="U779" s="1">
        <v>0</v>
      </c>
      <c r="V779" s="1">
        <v>0</v>
      </c>
      <c r="W779" s="1">
        <v>0</v>
      </c>
      <c r="X779" s="1">
        <v>0</v>
      </c>
      <c r="Y779" s="1">
        <v>0</v>
      </c>
      <c r="Z779" s="1">
        <v>0</v>
      </c>
      <c r="AA779" s="1">
        <v>0</v>
      </c>
      <c r="AB779" s="1">
        <v>0</v>
      </c>
      <c r="AC779" s="1">
        <f t="shared" si="61"/>
        <v>0</v>
      </c>
      <c r="AD779" s="1">
        <f t="shared" si="62"/>
        <v>0</v>
      </c>
      <c r="AE779" s="1">
        <f t="shared" si="63"/>
        <v>0</v>
      </c>
      <c r="AF779" s="1">
        <f t="shared" si="64"/>
        <v>0</v>
      </c>
    </row>
    <row r="780" spans="1:32" x14ac:dyDescent="0.2">
      <c r="A780" t="s">
        <v>172</v>
      </c>
      <c r="B780" t="s">
        <v>73</v>
      </c>
      <c r="C780" t="s">
        <v>126</v>
      </c>
      <c r="D780" t="s">
        <v>1</v>
      </c>
      <c r="E780" t="s">
        <v>5</v>
      </c>
      <c r="F780" s="7">
        <v>201503</v>
      </c>
      <c r="G780" s="1">
        <v>0</v>
      </c>
      <c r="H780" s="1">
        <v>0</v>
      </c>
      <c r="I780" s="1">
        <v>0</v>
      </c>
      <c r="J780" s="1">
        <v>0</v>
      </c>
      <c r="K780" s="8">
        <v>0</v>
      </c>
      <c r="L780" s="8">
        <v>0</v>
      </c>
      <c r="M780" s="8">
        <v>0</v>
      </c>
      <c r="N780" s="8">
        <v>0</v>
      </c>
      <c r="O780" s="1">
        <v>0</v>
      </c>
      <c r="P780" s="1">
        <v>0</v>
      </c>
      <c r="Q780" s="1">
        <v>0</v>
      </c>
      <c r="R780" s="1">
        <v>0</v>
      </c>
      <c r="S780" s="29">
        <v>0</v>
      </c>
      <c r="T780" s="8">
        <f t="shared" si="60"/>
        <v>0</v>
      </c>
      <c r="U780" s="1">
        <v>0</v>
      </c>
      <c r="V780" s="1">
        <v>0</v>
      </c>
      <c r="W780" s="1">
        <v>0</v>
      </c>
      <c r="X780" s="1">
        <v>0</v>
      </c>
      <c r="Y780" s="1">
        <v>0</v>
      </c>
      <c r="Z780" s="1">
        <v>0</v>
      </c>
      <c r="AA780" s="1">
        <v>0</v>
      </c>
      <c r="AB780" s="1">
        <v>0</v>
      </c>
      <c r="AC780" s="1">
        <f t="shared" si="61"/>
        <v>0</v>
      </c>
      <c r="AD780" s="1">
        <f t="shared" si="62"/>
        <v>0</v>
      </c>
      <c r="AE780" s="1">
        <f t="shared" si="63"/>
        <v>0</v>
      </c>
      <c r="AF780" s="1">
        <f t="shared" si="64"/>
        <v>0</v>
      </c>
    </row>
    <row r="781" spans="1:32" x14ac:dyDescent="0.2">
      <c r="A781" t="s">
        <v>172</v>
      </c>
      <c r="B781" t="s">
        <v>73</v>
      </c>
      <c r="C781" t="s">
        <v>126</v>
      </c>
      <c r="D781" t="s">
        <v>1</v>
      </c>
      <c r="E781" t="s">
        <v>5</v>
      </c>
      <c r="F781" s="7">
        <v>201506</v>
      </c>
      <c r="G781" s="1">
        <v>0</v>
      </c>
      <c r="H781" s="1">
        <v>0</v>
      </c>
      <c r="I781" s="1">
        <v>0</v>
      </c>
      <c r="J781" s="1">
        <v>0</v>
      </c>
      <c r="K781" s="8">
        <v>0</v>
      </c>
      <c r="L781" s="8">
        <v>0</v>
      </c>
      <c r="M781" s="8">
        <v>0</v>
      </c>
      <c r="N781" s="8">
        <v>0</v>
      </c>
      <c r="O781" s="1">
        <v>0</v>
      </c>
      <c r="P781" s="1">
        <v>0</v>
      </c>
      <c r="Q781" s="1">
        <v>0</v>
      </c>
      <c r="R781" s="1">
        <v>0</v>
      </c>
      <c r="S781" s="29">
        <v>0</v>
      </c>
      <c r="T781" s="8">
        <f t="shared" si="60"/>
        <v>0</v>
      </c>
      <c r="U781" s="1">
        <v>0</v>
      </c>
      <c r="V781" s="1">
        <v>0</v>
      </c>
      <c r="W781" s="1">
        <v>0</v>
      </c>
      <c r="X781" s="1">
        <v>0</v>
      </c>
      <c r="Y781" s="1">
        <v>0</v>
      </c>
      <c r="Z781" s="1">
        <v>0</v>
      </c>
      <c r="AA781" s="1">
        <v>0</v>
      </c>
      <c r="AB781" s="1">
        <v>0</v>
      </c>
      <c r="AC781" s="1">
        <f t="shared" si="61"/>
        <v>0</v>
      </c>
      <c r="AD781" s="1">
        <f t="shared" si="62"/>
        <v>0</v>
      </c>
      <c r="AE781" s="1">
        <f t="shared" si="63"/>
        <v>0</v>
      </c>
      <c r="AF781" s="1">
        <f t="shared" si="64"/>
        <v>0</v>
      </c>
    </row>
    <row r="782" spans="1:32" x14ac:dyDescent="0.2">
      <c r="A782" t="s">
        <v>172</v>
      </c>
      <c r="B782" t="s">
        <v>73</v>
      </c>
      <c r="C782" t="s">
        <v>126</v>
      </c>
      <c r="D782" t="s">
        <v>1</v>
      </c>
      <c r="E782" t="s">
        <v>5</v>
      </c>
      <c r="F782" s="7">
        <v>201509</v>
      </c>
      <c r="G782" s="1">
        <v>0</v>
      </c>
      <c r="H782" s="1">
        <v>0</v>
      </c>
      <c r="I782" s="1">
        <v>0</v>
      </c>
      <c r="J782" s="1">
        <v>0</v>
      </c>
      <c r="K782" s="8">
        <v>0</v>
      </c>
      <c r="L782" s="8">
        <v>0</v>
      </c>
      <c r="M782" s="8">
        <v>0</v>
      </c>
      <c r="N782" s="8">
        <v>0</v>
      </c>
      <c r="O782" s="1">
        <v>0</v>
      </c>
      <c r="P782" s="1">
        <v>0</v>
      </c>
      <c r="Q782" s="1">
        <v>0</v>
      </c>
      <c r="R782" s="1">
        <v>0</v>
      </c>
      <c r="S782" s="29">
        <v>0</v>
      </c>
      <c r="T782" s="8">
        <f t="shared" si="60"/>
        <v>0</v>
      </c>
      <c r="U782" s="1">
        <v>0</v>
      </c>
      <c r="V782" s="1">
        <v>0</v>
      </c>
      <c r="W782" s="1">
        <v>0</v>
      </c>
      <c r="X782" s="1">
        <v>0</v>
      </c>
      <c r="Y782" s="1">
        <v>0</v>
      </c>
      <c r="Z782" s="1">
        <v>0</v>
      </c>
      <c r="AA782" s="1">
        <v>0</v>
      </c>
      <c r="AB782" s="1">
        <v>0</v>
      </c>
      <c r="AC782" s="1">
        <f t="shared" si="61"/>
        <v>0</v>
      </c>
      <c r="AD782" s="1">
        <f t="shared" si="62"/>
        <v>0</v>
      </c>
      <c r="AE782" s="1">
        <f t="shared" si="63"/>
        <v>0</v>
      </c>
      <c r="AF782" s="1">
        <f t="shared" si="64"/>
        <v>0</v>
      </c>
    </row>
    <row r="783" spans="1:32" x14ac:dyDescent="0.2">
      <c r="A783" t="s">
        <v>172</v>
      </c>
      <c r="B783" t="s">
        <v>73</v>
      </c>
      <c r="C783" t="s">
        <v>126</v>
      </c>
      <c r="D783" t="s">
        <v>1</v>
      </c>
      <c r="E783" t="s">
        <v>5</v>
      </c>
      <c r="F783" s="7">
        <v>201512</v>
      </c>
      <c r="G783" s="1">
        <v>0</v>
      </c>
      <c r="H783" s="1">
        <v>0</v>
      </c>
      <c r="I783" s="1">
        <v>0</v>
      </c>
      <c r="J783" s="1">
        <v>0</v>
      </c>
      <c r="K783" s="8">
        <v>0</v>
      </c>
      <c r="L783" s="8">
        <v>0</v>
      </c>
      <c r="M783" s="8">
        <v>0</v>
      </c>
      <c r="N783" s="8">
        <v>0</v>
      </c>
      <c r="O783" s="1">
        <v>0</v>
      </c>
      <c r="P783" s="1">
        <v>0</v>
      </c>
      <c r="Q783" s="1">
        <v>0</v>
      </c>
      <c r="R783" s="1">
        <v>0</v>
      </c>
      <c r="S783" s="29">
        <v>0</v>
      </c>
      <c r="T783" s="8">
        <f t="shared" si="60"/>
        <v>0</v>
      </c>
      <c r="U783" s="1">
        <v>0</v>
      </c>
      <c r="V783" s="1">
        <v>0</v>
      </c>
      <c r="W783" s="1">
        <v>0</v>
      </c>
      <c r="X783" s="1">
        <v>0</v>
      </c>
      <c r="Y783" s="1">
        <v>0</v>
      </c>
      <c r="Z783" s="1">
        <v>0</v>
      </c>
      <c r="AA783" s="1">
        <v>0</v>
      </c>
      <c r="AB783" s="1">
        <v>0</v>
      </c>
      <c r="AC783" s="1">
        <f t="shared" si="61"/>
        <v>0</v>
      </c>
      <c r="AD783" s="1">
        <f t="shared" si="62"/>
        <v>0</v>
      </c>
      <c r="AE783" s="1">
        <f t="shared" si="63"/>
        <v>0</v>
      </c>
      <c r="AF783" s="1">
        <f t="shared" si="64"/>
        <v>0</v>
      </c>
    </row>
    <row r="784" spans="1:32" x14ac:dyDescent="0.2">
      <c r="A784" t="s">
        <v>172</v>
      </c>
      <c r="B784" t="s">
        <v>73</v>
      </c>
      <c r="C784" t="s">
        <v>126</v>
      </c>
      <c r="D784" t="s">
        <v>1</v>
      </c>
      <c r="E784" t="s">
        <v>5</v>
      </c>
      <c r="F784" s="7">
        <v>201603</v>
      </c>
      <c r="G784" s="1">
        <v>0</v>
      </c>
      <c r="H784" s="1">
        <v>0</v>
      </c>
      <c r="I784" s="1">
        <v>0</v>
      </c>
      <c r="J784" s="1">
        <v>0</v>
      </c>
      <c r="K784" s="8">
        <v>0</v>
      </c>
      <c r="L784" s="8">
        <v>0</v>
      </c>
      <c r="M784" s="8">
        <v>0</v>
      </c>
      <c r="N784" s="8">
        <v>0</v>
      </c>
      <c r="O784" s="1">
        <v>0</v>
      </c>
      <c r="P784" s="1">
        <v>0</v>
      </c>
      <c r="Q784" s="1">
        <v>0</v>
      </c>
      <c r="R784" s="1">
        <v>0</v>
      </c>
      <c r="S784" s="29">
        <v>0</v>
      </c>
      <c r="T784" s="8">
        <f t="shared" si="60"/>
        <v>0</v>
      </c>
      <c r="U784" s="1">
        <v>0</v>
      </c>
      <c r="V784" s="1">
        <v>0</v>
      </c>
      <c r="W784" s="1">
        <v>0</v>
      </c>
      <c r="X784" s="1">
        <v>0</v>
      </c>
      <c r="Y784" s="1">
        <v>0</v>
      </c>
      <c r="Z784" s="1">
        <v>0</v>
      </c>
      <c r="AA784" s="1">
        <v>0</v>
      </c>
      <c r="AB784" s="1">
        <v>0</v>
      </c>
      <c r="AC784" s="1">
        <f t="shared" si="61"/>
        <v>0</v>
      </c>
      <c r="AD784" s="1">
        <f t="shared" si="62"/>
        <v>0</v>
      </c>
      <c r="AE784" s="1">
        <f t="shared" si="63"/>
        <v>0</v>
      </c>
      <c r="AF784" s="1">
        <f t="shared" si="64"/>
        <v>0</v>
      </c>
    </row>
    <row r="785" spans="1:32" x14ac:dyDescent="0.2">
      <c r="A785" t="s">
        <v>172</v>
      </c>
      <c r="B785" t="s">
        <v>73</v>
      </c>
      <c r="C785" t="s">
        <v>126</v>
      </c>
      <c r="D785" t="s">
        <v>1</v>
      </c>
      <c r="E785" t="s">
        <v>5</v>
      </c>
      <c r="F785" s="7">
        <v>201606</v>
      </c>
      <c r="G785" s="1">
        <v>0</v>
      </c>
      <c r="H785" s="1">
        <v>0</v>
      </c>
      <c r="I785" s="1">
        <v>0</v>
      </c>
      <c r="J785" s="1">
        <v>0</v>
      </c>
      <c r="K785" s="8">
        <v>0</v>
      </c>
      <c r="L785" s="8">
        <v>0</v>
      </c>
      <c r="M785" s="8">
        <v>0</v>
      </c>
      <c r="N785" s="8">
        <v>0</v>
      </c>
      <c r="O785" s="1">
        <v>0</v>
      </c>
      <c r="P785" s="1">
        <v>0</v>
      </c>
      <c r="Q785" s="1">
        <v>0</v>
      </c>
      <c r="R785" s="1">
        <v>0</v>
      </c>
      <c r="S785" s="29">
        <v>0</v>
      </c>
      <c r="T785" s="8">
        <f t="shared" si="60"/>
        <v>0</v>
      </c>
      <c r="U785" s="1">
        <v>0</v>
      </c>
      <c r="V785" s="1">
        <v>0</v>
      </c>
      <c r="W785" s="1">
        <v>0</v>
      </c>
      <c r="X785" s="1">
        <v>0</v>
      </c>
      <c r="Y785" s="1">
        <v>0</v>
      </c>
      <c r="Z785" s="1">
        <v>0</v>
      </c>
      <c r="AA785" s="1">
        <v>0</v>
      </c>
      <c r="AB785" s="1">
        <v>0</v>
      </c>
      <c r="AC785" s="1">
        <f t="shared" si="61"/>
        <v>0</v>
      </c>
      <c r="AD785" s="1">
        <f t="shared" si="62"/>
        <v>0</v>
      </c>
      <c r="AE785" s="1">
        <f t="shared" si="63"/>
        <v>0</v>
      </c>
      <c r="AF785" s="1">
        <f t="shared" si="64"/>
        <v>0</v>
      </c>
    </row>
    <row r="786" spans="1:32" x14ac:dyDescent="0.2">
      <c r="A786" t="s">
        <v>172</v>
      </c>
      <c r="B786" t="s">
        <v>73</v>
      </c>
      <c r="C786" t="s">
        <v>126</v>
      </c>
      <c r="D786" t="s">
        <v>1</v>
      </c>
      <c r="E786" t="s">
        <v>5</v>
      </c>
      <c r="F786" s="7">
        <v>201609</v>
      </c>
      <c r="G786" s="1">
        <v>0</v>
      </c>
      <c r="H786" s="1">
        <v>0</v>
      </c>
      <c r="I786" s="1">
        <v>0</v>
      </c>
      <c r="J786" s="1">
        <v>0</v>
      </c>
      <c r="K786" s="8">
        <v>0</v>
      </c>
      <c r="L786" s="8">
        <v>0</v>
      </c>
      <c r="M786" s="8">
        <v>0</v>
      </c>
      <c r="N786" s="8">
        <v>0</v>
      </c>
      <c r="O786" s="1">
        <v>0</v>
      </c>
      <c r="P786" s="1">
        <v>0</v>
      </c>
      <c r="Q786" s="1">
        <v>0</v>
      </c>
      <c r="R786" s="1">
        <v>0</v>
      </c>
      <c r="S786" s="29">
        <v>0</v>
      </c>
      <c r="T786" s="8">
        <f t="shared" si="60"/>
        <v>0</v>
      </c>
      <c r="U786" s="1">
        <v>0</v>
      </c>
      <c r="V786" s="1">
        <v>0</v>
      </c>
      <c r="W786" s="1">
        <v>0</v>
      </c>
      <c r="X786" s="1">
        <v>0</v>
      </c>
      <c r="Y786" s="1">
        <v>0</v>
      </c>
      <c r="Z786" s="1">
        <v>0</v>
      </c>
      <c r="AA786" s="1">
        <v>0</v>
      </c>
      <c r="AB786" s="1">
        <v>0</v>
      </c>
      <c r="AC786" s="1">
        <f t="shared" si="61"/>
        <v>0</v>
      </c>
      <c r="AD786" s="1">
        <f t="shared" si="62"/>
        <v>0</v>
      </c>
      <c r="AE786" s="1">
        <f t="shared" si="63"/>
        <v>0</v>
      </c>
      <c r="AF786" s="1">
        <f t="shared" si="64"/>
        <v>0</v>
      </c>
    </row>
    <row r="787" spans="1:32" x14ac:dyDescent="0.2">
      <c r="A787" t="s">
        <v>172</v>
      </c>
      <c r="B787" t="s">
        <v>73</v>
      </c>
      <c r="C787" t="s">
        <v>126</v>
      </c>
      <c r="D787" t="s">
        <v>1</v>
      </c>
      <c r="E787" t="s">
        <v>5</v>
      </c>
      <c r="F787" s="7">
        <v>201612</v>
      </c>
      <c r="G787" s="1">
        <v>0</v>
      </c>
      <c r="H787" s="1">
        <v>0</v>
      </c>
      <c r="I787" s="1">
        <v>0</v>
      </c>
      <c r="J787" s="1">
        <v>0</v>
      </c>
      <c r="K787" s="8">
        <v>0</v>
      </c>
      <c r="L787" s="8">
        <v>0</v>
      </c>
      <c r="M787" s="8">
        <v>0</v>
      </c>
      <c r="N787" s="8">
        <v>0</v>
      </c>
      <c r="O787" s="1">
        <v>0</v>
      </c>
      <c r="P787" s="1">
        <v>0</v>
      </c>
      <c r="Q787" s="1">
        <v>0</v>
      </c>
      <c r="R787" s="1">
        <v>0</v>
      </c>
      <c r="S787" s="29">
        <v>0</v>
      </c>
      <c r="T787" s="8">
        <f t="shared" si="60"/>
        <v>0</v>
      </c>
      <c r="U787" s="1">
        <v>0</v>
      </c>
      <c r="V787" s="1">
        <v>0</v>
      </c>
      <c r="W787" s="1">
        <v>0</v>
      </c>
      <c r="X787" s="1">
        <v>0</v>
      </c>
      <c r="Y787" s="1">
        <v>0</v>
      </c>
      <c r="Z787" s="1">
        <v>0</v>
      </c>
      <c r="AA787" s="1">
        <v>0</v>
      </c>
      <c r="AB787" s="1">
        <v>0</v>
      </c>
      <c r="AC787" s="1">
        <f t="shared" si="61"/>
        <v>0</v>
      </c>
      <c r="AD787" s="1">
        <f t="shared" si="62"/>
        <v>0</v>
      </c>
      <c r="AE787" s="1">
        <f t="shared" si="63"/>
        <v>0</v>
      </c>
      <c r="AF787" s="1">
        <f t="shared" si="64"/>
        <v>0</v>
      </c>
    </row>
    <row r="788" spans="1:32" x14ac:dyDescent="0.2">
      <c r="A788" t="s">
        <v>172</v>
      </c>
      <c r="B788" t="s">
        <v>73</v>
      </c>
      <c r="C788" t="s">
        <v>126</v>
      </c>
      <c r="D788" t="s">
        <v>1</v>
      </c>
      <c r="E788" t="s">
        <v>5</v>
      </c>
      <c r="F788" s="7">
        <v>201703</v>
      </c>
      <c r="G788" s="1">
        <v>0</v>
      </c>
      <c r="H788" s="1">
        <v>0</v>
      </c>
      <c r="I788" s="1">
        <v>0</v>
      </c>
      <c r="J788" s="1">
        <v>0</v>
      </c>
      <c r="K788" s="8">
        <v>0</v>
      </c>
      <c r="L788" s="8">
        <v>0</v>
      </c>
      <c r="M788" s="8">
        <v>0</v>
      </c>
      <c r="N788" s="8">
        <v>0</v>
      </c>
      <c r="O788" s="1">
        <v>0</v>
      </c>
      <c r="P788" s="1">
        <v>0</v>
      </c>
      <c r="Q788" s="1">
        <v>0</v>
      </c>
      <c r="R788" s="1">
        <v>0</v>
      </c>
      <c r="S788" s="29">
        <v>0</v>
      </c>
      <c r="T788" s="8">
        <f t="shared" si="60"/>
        <v>0</v>
      </c>
      <c r="U788" s="1">
        <v>0</v>
      </c>
      <c r="V788" s="1">
        <v>0</v>
      </c>
      <c r="W788" s="1">
        <v>0</v>
      </c>
      <c r="X788" s="1">
        <v>0</v>
      </c>
      <c r="Y788" s="1">
        <v>0</v>
      </c>
      <c r="Z788" s="1">
        <v>0</v>
      </c>
      <c r="AA788" s="1">
        <v>0</v>
      </c>
      <c r="AB788" s="1">
        <v>0</v>
      </c>
      <c r="AC788" s="1">
        <f t="shared" si="61"/>
        <v>0</v>
      </c>
      <c r="AD788" s="1">
        <f t="shared" si="62"/>
        <v>0</v>
      </c>
      <c r="AE788" s="1">
        <f t="shared" si="63"/>
        <v>0</v>
      </c>
      <c r="AF788" s="1">
        <f t="shared" si="64"/>
        <v>0</v>
      </c>
    </row>
    <row r="789" spans="1:32" x14ac:dyDescent="0.2">
      <c r="A789" t="s">
        <v>172</v>
      </c>
      <c r="B789" t="s">
        <v>73</v>
      </c>
      <c r="C789" t="s">
        <v>126</v>
      </c>
      <c r="D789" t="s">
        <v>1</v>
      </c>
      <c r="E789" t="s">
        <v>5</v>
      </c>
      <c r="F789" s="7">
        <v>201706</v>
      </c>
      <c r="G789" s="1">
        <v>0</v>
      </c>
      <c r="H789" s="1">
        <v>0</v>
      </c>
      <c r="I789" s="1">
        <v>0</v>
      </c>
      <c r="J789" s="1">
        <v>0</v>
      </c>
      <c r="K789" s="8">
        <v>0</v>
      </c>
      <c r="L789" s="8">
        <v>0</v>
      </c>
      <c r="M789" s="8">
        <v>0</v>
      </c>
      <c r="N789" s="8">
        <v>0</v>
      </c>
      <c r="O789" s="1">
        <v>0</v>
      </c>
      <c r="P789" s="1">
        <v>0</v>
      </c>
      <c r="Q789" s="1">
        <v>0</v>
      </c>
      <c r="R789" s="1">
        <v>0</v>
      </c>
      <c r="S789" s="29">
        <v>0</v>
      </c>
      <c r="T789" s="8">
        <f t="shared" si="60"/>
        <v>0</v>
      </c>
      <c r="U789" s="1">
        <v>0</v>
      </c>
      <c r="V789" s="1">
        <v>0</v>
      </c>
      <c r="W789" s="1">
        <v>0</v>
      </c>
      <c r="X789" s="1">
        <v>0</v>
      </c>
      <c r="Y789" s="1">
        <v>0</v>
      </c>
      <c r="Z789" s="1">
        <v>0</v>
      </c>
      <c r="AA789" s="1">
        <v>0</v>
      </c>
      <c r="AB789" s="1">
        <v>0</v>
      </c>
      <c r="AC789" s="1">
        <f t="shared" si="61"/>
        <v>0</v>
      </c>
      <c r="AD789" s="1">
        <f t="shared" si="62"/>
        <v>0</v>
      </c>
      <c r="AE789" s="1">
        <f t="shared" si="63"/>
        <v>0</v>
      </c>
      <c r="AF789" s="1">
        <f t="shared" si="64"/>
        <v>0</v>
      </c>
    </row>
    <row r="790" spans="1:32" x14ac:dyDescent="0.2">
      <c r="A790" t="s">
        <v>172</v>
      </c>
      <c r="B790" t="s">
        <v>73</v>
      </c>
      <c r="C790" t="s">
        <v>126</v>
      </c>
      <c r="D790" t="s">
        <v>1</v>
      </c>
      <c r="E790" t="s">
        <v>5</v>
      </c>
      <c r="F790" s="7">
        <v>201709</v>
      </c>
      <c r="G790" s="1">
        <v>0</v>
      </c>
      <c r="H790" s="1">
        <v>0</v>
      </c>
      <c r="I790" s="1">
        <v>0</v>
      </c>
      <c r="J790" s="1">
        <v>0</v>
      </c>
      <c r="K790" s="8">
        <v>0</v>
      </c>
      <c r="L790" s="8">
        <v>0</v>
      </c>
      <c r="M790" s="8">
        <v>0</v>
      </c>
      <c r="N790" s="8">
        <v>0</v>
      </c>
      <c r="O790" s="1">
        <v>0</v>
      </c>
      <c r="P790" s="1">
        <v>0</v>
      </c>
      <c r="Q790" s="1">
        <v>0</v>
      </c>
      <c r="R790" s="1">
        <v>0</v>
      </c>
      <c r="S790" s="29">
        <v>0</v>
      </c>
      <c r="T790" s="8">
        <f t="shared" si="60"/>
        <v>0</v>
      </c>
      <c r="U790" s="1">
        <v>0</v>
      </c>
      <c r="V790" s="1">
        <v>0</v>
      </c>
      <c r="W790" s="1">
        <v>0</v>
      </c>
      <c r="X790" s="1">
        <v>0</v>
      </c>
      <c r="Y790" s="1">
        <v>0</v>
      </c>
      <c r="Z790" s="1">
        <v>0</v>
      </c>
      <c r="AA790" s="1">
        <v>0</v>
      </c>
      <c r="AB790" s="1">
        <v>0</v>
      </c>
      <c r="AC790" s="1">
        <f t="shared" si="61"/>
        <v>0</v>
      </c>
      <c r="AD790" s="1">
        <f t="shared" si="62"/>
        <v>0</v>
      </c>
      <c r="AE790" s="1">
        <f t="shared" si="63"/>
        <v>0</v>
      </c>
      <c r="AF790" s="1">
        <f t="shared" si="64"/>
        <v>0</v>
      </c>
    </row>
    <row r="791" spans="1:32" x14ac:dyDescent="0.2">
      <c r="A791" t="s">
        <v>172</v>
      </c>
      <c r="B791" t="s">
        <v>73</v>
      </c>
      <c r="C791" t="s">
        <v>126</v>
      </c>
      <c r="D791" t="s">
        <v>1</v>
      </c>
      <c r="E791" t="s">
        <v>5</v>
      </c>
      <c r="F791" s="7">
        <v>201712</v>
      </c>
      <c r="G791" s="1">
        <v>0</v>
      </c>
      <c r="H791" s="1">
        <v>0</v>
      </c>
      <c r="I791" s="1">
        <v>0</v>
      </c>
      <c r="J791" s="1">
        <v>0</v>
      </c>
      <c r="K791" s="8">
        <v>0</v>
      </c>
      <c r="L791" s="8">
        <v>0</v>
      </c>
      <c r="M791" s="8">
        <v>0</v>
      </c>
      <c r="N791" s="8">
        <v>0</v>
      </c>
      <c r="O791" s="1">
        <v>0</v>
      </c>
      <c r="P791" s="1">
        <v>0</v>
      </c>
      <c r="Q791" s="1">
        <v>0</v>
      </c>
      <c r="R791" s="1">
        <v>0</v>
      </c>
      <c r="S791" s="29">
        <v>0</v>
      </c>
      <c r="T791" s="8">
        <f t="shared" si="60"/>
        <v>0</v>
      </c>
      <c r="U791" s="1">
        <v>0</v>
      </c>
      <c r="V791" s="1">
        <v>0</v>
      </c>
      <c r="W791" s="1">
        <v>0</v>
      </c>
      <c r="X791" s="1">
        <v>0</v>
      </c>
      <c r="Y791" s="1">
        <v>0</v>
      </c>
      <c r="Z791" s="1">
        <v>0</v>
      </c>
      <c r="AA791" s="1">
        <v>0</v>
      </c>
      <c r="AB791" s="1">
        <v>0</v>
      </c>
      <c r="AC791" s="1">
        <f t="shared" si="61"/>
        <v>0</v>
      </c>
      <c r="AD791" s="1">
        <f t="shared" si="62"/>
        <v>0</v>
      </c>
      <c r="AE791" s="1">
        <f t="shared" si="63"/>
        <v>0</v>
      </c>
      <c r="AF791" s="1">
        <f t="shared" si="64"/>
        <v>0</v>
      </c>
    </row>
    <row r="792" spans="1:32" x14ac:dyDescent="0.2">
      <c r="A792" t="s">
        <v>172</v>
      </c>
      <c r="B792" t="s">
        <v>73</v>
      </c>
      <c r="C792" t="s">
        <v>126</v>
      </c>
      <c r="D792" t="s">
        <v>1</v>
      </c>
      <c r="E792" t="s">
        <v>5</v>
      </c>
      <c r="F792" s="7">
        <v>201803</v>
      </c>
      <c r="G792" s="1">
        <v>0</v>
      </c>
      <c r="H792" s="1">
        <v>0</v>
      </c>
      <c r="I792" s="1">
        <v>0</v>
      </c>
      <c r="J792" s="1">
        <v>0</v>
      </c>
      <c r="K792" s="8">
        <v>0</v>
      </c>
      <c r="L792" s="8">
        <v>0</v>
      </c>
      <c r="M792" s="8">
        <v>0</v>
      </c>
      <c r="N792" s="8">
        <v>0</v>
      </c>
      <c r="O792" s="1">
        <v>0</v>
      </c>
      <c r="P792" s="1">
        <v>0</v>
      </c>
      <c r="Q792" s="1">
        <v>0</v>
      </c>
      <c r="R792" s="1">
        <v>0</v>
      </c>
      <c r="S792" s="29">
        <v>0</v>
      </c>
      <c r="T792" s="8">
        <f t="shared" si="60"/>
        <v>0</v>
      </c>
      <c r="U792" s="1">
        <v>0</v>
      </c>
      <c r="V792" s="1">
        <v>0</v>
      </c>
      <c r="W792" s="1">
        <v>0</v>
      </c>
      <c r="X792" s="1">
        <v>0</v>
      </c>
      <c r="Y792" s="1">
        <v>0</v>
      </c>
      <c r="Z792" s="1">
        <v>0</v>
      </c>
      <c r="AA792" s="1">
        <v>0</v>
      </c>
      <c r="AB792" s="1">
        <v>0</v>
      </c>
      <c r="AC792" s="1">
        <f t="shared" si="61"/>
        <v>0</v>
      </c>
      <c r="AD792" s="1">
        <f t="shared" si="62"/>
        <v>0</v>
      </c>
      <c r="AE792" s="1">
        <f t="shared" si="63"/>
        <v>0</v>
      </c>
      <c r="AF792" s="1">
        <f t="shared" si="64"/>
        <v>0</v>
      </c>
    </row>
    <row r="793" spans="1:32" x14ac:dyDescent="0.2">
      <c r="A793" t="s">
        <v>172</v>
      </c>
      <c r="B793" t="s">
        <v>73</v>
      </c>
      <c r="C793" t="s">
        <v>126</v>
      </c>
      <c r="D793" t="s">
        <v>1</v>
      </c>
      <c r="E793" t="s">
        <v>5</v>
      </c>
      <c r="F793" s="7">
        <v>201806</v>
      </c>
      <c r="G793" s="1">
        <v>0</v>
      </c>
      <c r="H793" s="1">
        <v>0</v>
      </c>
      <c r="I793" s="1">
        <v>0</v>
      </c>
      <c r="J793" s="1">
        <v>0</v>
      </c>
      <c r="K793" s="8">
        <v>0</v>
      </c>
      <c r="L793" s="8">
        <v>0</v>
      </c>
      <c r="M793" s="8">
        <v>0</v>
      </c>
      <c r="N793" s="8">
        <v>0</v>
      </c>
      <c r="O793" s="1">
        <v>0</v>
      </c>
      <c r="P793" s="1">
        <v>0</v>
      </c>
      <c r="Q793" s="1">
        <v>0</v>
      </c>
      <c r="R793" s="1">
        <v>0</v>
      </c>
      <c r="S793" s="29">
        <v>0</v>
      </c>
      <c r="T793" s="8">
        <f t="shared" si="60"/>
        <v>0</v>
      </c>
      <c r="U793" s="1">
        <v>0</v>
      </c>
      <c r="V793" s="1">
        <v>0</v>
      </c>
      <c r="W793" s="1">
        <v>0</v>
      </c>
      <c r="X793" s="1">
        <v>0</v>
      </c>
      <c r="Y793" s="1">
        <v>0</v>
      </c>
      <c r="Z793" s="1">
        <v>0</v>
      </c>
      <c r="AA793" s="1">
        <v>0</v>
      </c>
      <c r="AB793" s="1">
        <v>0</v>
      </c>
      <c r="AC793" s="1">
        <f t="shared" si="61"/>
        <v>0</v>
      </c>
      <c r="AD793" s="1">
        <f t="shared" si="62"/>
        <v>0</v>
      </c>
      <c r="AE793" s="1">
        <f t="shared" si="63"/>
        <v>0</v>
      </c>
      <c r="AF793" s="1">
        <f t="shared" si="64"/>
        <v>0</v>
      </c>
    </row>
    <row r="794" spans="1:32" x14ac:dyDescent="0.2">
      <c r="A794" t="s">
        <v>172</v>
      </c>
      <c r="B794" t="s">
        <v>73</v>
      </c>
      <c r="C794" t="s">
        <v>126</v>
      </c>
      <c r="D794" t="s">
        <v>1</v>
      </c>
      <c r="E794" t="s">
        <v>5</v>
      </c>
      <c r="F794" s="7">
        <v>201809</v>
      </c>
      <c r="G794" s="1">
        <v>0</v>
      </c>
      <c r="H794" s="1">
        <v>0</v>
      </c>
      <c r="I794" s="1">
        <v>0</v>
      </c>
      <c r="J794" s="1">
        <v>0</v>
      </c>
      <c r="K794" s="8">
        <v>0</v>
      </c>
      <c r="L794" s="8">
        <v>0</v>
      </c>
      <c r="M794" s="8">
        <v>0</v>
      </c>
      <c r="N794" s="8">
        <v>0</v>
      </c>
      <c r="O794" s="1">
        <v>0</v>
      </c>
      <c r="P794" s="1">
        <v>0</v>
      </c>
      <c r="Q794" s="1">
        <v>0</v>
      </c>
      <c r="R794" s="1">
        <v>0</v>
      </c>
      <c r="S794" s="29">
        <v>0</v>
      </c>
      <c r="T794" s="8">
        <f t="shared" si="60"/>
        <v>0</v>
      </c>
      <c r="U794" s="1">
        <v>0</v>
      </c>
      <c r="V794" s="1">
        <v>0</v>
      </c>
      <c r="W794" s="1">
        <v>0</v>
      </c>
      <c r="X794" s="1">
        <v>0</v>
      </c>
      <c r="Y794" s="1">
        <v>0</v>
      </c>
      <c r="Z794" s="1">
        <v>0</v>
      </c>
      <c r="AA794" s="1">
        <v>0</v>
      </c>
      <c r="AB794" s="1">
        <v>0</v>
      </c>
      <c r="AC794" s="1">
        <f t="shared" si="61"/>
        <v>0</v>
      </c>
      <c r="AD794" s="1">
        <f t="shared" si="62"/>
        <v>0</v>
      </c>
      <c r="AE794" s="1">
        <f t="shared" si="63"/>
        <v>0</v>
      </c>
      <c r="AF794" s="1">
        <f t="shared" si="64"/>
        <v>0</v>
      </c>
    </row>
    <row r="795" spans="1:32" x14ac:dyDescent="0.2">
      <c r="A795" t="s">
        <v>172</v>
      </c>
      <c r="B795" t="s">
        <v>73</v>
      </c>
      <c r="C795" t="s">
        <v>126</v>
      </c>
      <c r="D795" t="s">
        <v>1</v>
      </c>
      <c r="E795" t="s">
        <v>5</v>
      </c>
      <c r="F795" s="7">
        <v>201812</v>
      </c>
      <c r="G795" s="1">
        <v>0</v>
      </c>
      <c r="H795" s="1">
        <v>0</v>
      </c>
      <c r="I795" s="1">
        <v>0</v>
      </c>
      <c r="J795" s="1">
        <v>0</v>
      </c>
      <c r="K795" s="8">
        <v>0</v>
      </c>
      <c r="L795" s="8">
        <v>0</v>
      </c>
      <c r="M795" s="8">
        <v>0</v>
      </c>
      <c r="N795" s="8">
        <v>0</v>
      </c>
      <c r="O795" s="1">
        <v>0</v>
      </c>
      <c r="P795" s="1">
        <v>0</v>
      </c>
      <c r="Q795" s="1">
        <v>0</v>
      </c>
      <c r="R795" s="1">
        <v>0</v>
      </c>
      <c r="S795" s="29">
        <v>0</v>
      </c>
      <c r="T795" s="8">
        <f t="shared" si="60"/>
        <v>0</v>
      </c>
      <c r="U795" s="1">
        <v>0</v>
      </c>
      <c r="V795" s="1">
        <v>0</v>
      </c>
      <c r="W795" s="1">
        <v>0</v>
      </c>
      <c r="X795" s="1">
        <v>0</v>
      </c>
      <c r="Y795" s="1">
        <v>0</v>
      </c>
      <c r="Z795" s="1">
        <v>0</v>
      </c>
      <c r="AA795" s="1">
        <v>0</v>
      </c>
      <c r="AB795" s="1">
        <v>0</v>
      </c>
      <c r="AC795" s="1">
        <f t="shared" si="61"/>
        <v>0</v>
      </c>
      <c r="AD795" s="1">
        <f t="shared" si="62"/>
        <v>0</v>
      </c>
      <c r="AE795" s="1">
        <f t="shared" si="63"/>
        <v>0</v>
      </c>
      <c r="AF795" s="1">
        <f t="shared" si="64"/>
        <v>0</v>
      </c>
    </row>
    <row r="796" spans="1:32" x14ac:dyDescent="0.2">
      <c r="A796" t="s">
        <v>172</v>
      </c>
      <c r="B796" t="s">
        <v>73</v>
      </c>
      <c r="C796" t="s">
        <v>126</v>
      </c>
      <c r="D796" t="s">
        <v>1</v>
      </c>
      <c r="E796" t="s">
        <v>5</v>
      </c>
      <c r="F796" s="7">
        <v>201903</v>
      </c>
      <c r="G796" s="1">
        <v>0</v>
      </c>
      <c r="H796" s="1">
        <v>0</v>
      </c>
      <c r="I796" s="1">
        <v>0</v>
      </c>
      <c r="J796" s="1">
        <v>0</v>
      </c>
      <c r="K796" s="8">
        <v>0</v>
      </c>
      <c r="L796" s="8">
        <v>0</v>
      </c>
      <c r="M796" s="8">
        <v>0</v>
      </c>
      <c r="N796" s="8">
        <v>0</v>
      </c>
      <c r="O796" s="1">
        <v>0</v>
      </c>
      <c r="P796" s="1">
        <v>0</v>
      </c>
      <c r="Q796" s="1">
        <v>0</v>
      </c>
      <c r="R796" s="1">
        <v>0</v>
      </c>
      <c r="S796" s="29">
        <v>0</v>
      </c>
      <c r="T796" s="8">
        <f t="shared" si="60"/>
        <v>0</v>
      </c>
      <c r="U796" s="1">
        <v>0</v>
      </c>
      <c r="V796" s="1">
        <v>0</v>
      </c>
      <c r="W796" s="1">
        <v>0</v>
      </c>
      <c r="X796" s="1">
        <v>0</v>
      </c>
      <c r="Y796" s="1">
        <v>0</v>
      </c>
      <c r="Z796" s="1">
        <v>0</v>
      </c>
      <c r="AA796" s="1">
        <v>0</v>
      </c>
      <c r="AB796" s="1">
        <v>0</v>
      </c>
      <c r="AC796" s="1">
        <f t="shared" si="61"/>
        <v>0</v>
      </c>
      <c r="AD796" s="1">
        <f t="shared" si="62"/>
        <v>0</v>
      </c>
      <c r="AE796" s="1">
        <f t="shared" si="63"/>
        <v>0</v>
      </c>
      <c r="AF796" s="1">
        <f t="shared" si="64"/>
        <v>0</v>
      </c>
    </row>
    <row r="797" spans="1:32" x14ac:dyDescent="0.2">
      <c r="A797" t="s">
        <v>172</v>
      </c>
      <c r="B797" t="s">
        <v>73</v>
      </c>
      <c r="C797" t="s">
        <v>126</v>
      </c>
      <c r="D797" t="s">
        <v>1</v>
      </c>
      <c r="E797" t="s">
        <v>5</v>
      </c>
      <c r="F797" s="7">
        <v>201906</v>
      </c>
      <c r="G797" s="1">
        <v>0</v>
      </c>
      <c r="H797" s="1">
        <v>0</v>
      </c>
      <c r="I797" s="1">
        <v>0</v>
      </c>
      <c r="J797" s="1">
        <v>0</v>
      </c>
      <c r="K797" s="8">
        <v>0</v>
      </c>
      <c r="L797" s="8">
        <v>0</v>
      </c>
      <c r="M797" s="8">
        <v>0</v>
      </c>
      <c r="N797" s="8">
        <v>0</v>
      </c>
      <c r="O797" s="1">
        <v>0</v>
      </c>
      <c r="P797" s="1">
        <v>0</v>
      </c>
      <c r="Q797" s="1">
        <v>0</v>
      </c>
      <c r="R797" s="1">
        <v>0</v>
      </c>
      <c r="S797" s="29">
        <v>0</v>
      </c>
      <c r="T797" s="8">
        <f t="shared" si="60"/>
        <v>0</v>
      </c>
      <c r="U797" s="1">
        <v>0</v>
      </c>
      <c r="V797" s="1">
        <v>0</v>
      </c>
      <c r="W797" s="1">
        <v>0</v>
      </c>
      <c r="X797" s="1">
        <v>0</v>
      </c>
      <c r="Y797" s="1">
        <v>0</v>
      </c>
      <c r="Z797" s="1">
        <v>0</v>
      </c>
      <c r="AA797" s="1">
        <v>0</v>
      </c>
      <c r="AB797" s="1">
        <v>0</v>
      </c>
      <c r="AC797" s="1">
        <f t="shared" si="61"/>
        <v>0</v>
      </c>
      <c r="AD797" s="1">
        <f t="shared" si="62"/>
        <v>0</v>
      </c>
      <c r="AE797" s="1">
        <f t="shared" si="63"/>
        <v>0</v>
      </c>
      <c r="AF797" s="1">
        <f t="shared" si="64"/>
        <v>0</v>
      </c>
    </row>
    <row r="798" spans="1:32" x14ac:dyDescent="0.2">
      <c r="A798" t="s">
        <v>172</v>
      </c>
      <c r="B798" t="s">
        <v>73</v>
      </c>
      <c r="C798" t="s">
        <v>126</v>
      </c>
      <c r="D798" t="s">
        <v>1</v>
      </c>
      <c r="E798" t="s">
        <v>5</v>
      </c>
      <c r="F798" s="7">
        <v>201909</v>
      </c>
      <c r="G798" s="1">
        <v>0</v>
      </c>
      <c r="H798" s="1">
        <v>0</v>
      </c>
      <c r="I798" s="1">
        <v>0</v>
      </c>
      <c r="J798" s="1">
        <v>0</v>
      </c>
      <c r="K798" s="8">
        <v>0</v>
      </c>
      <c r="L798" s="8">
        <v>0</v>
      </c>
      <c r="M798" s="8">
        <v>0</v>
      </c>
      <c r="N798" s="8">
        <v>0</v>
      </c>
      <c r="O798" s="1">
        <v>0</v>
      </c>
      <c r="P798" s="1">
        <v>0</v>
      </c>
      <c r="Q798" s="1">
        <v>0</v>
      </c>
      <c r="R798" s="1">
        <v>0</v>
      </c>
      <c r="S798" s="29">
        <v>0</v>
      </c>
      <c r="T798" s="8">
        <f t="shared" si="60"/>
        <v>0</v>
      </c>
      <c r="U798" s="1">
        <v>0</v>
      </c>
      <c r="V798" s="1">
        <v>0</v>
      </c>
      <c r="W798" s="1">
        <v>0</v>
      </c>
      <c r="X798" s="1">
        <v>0</v>
      </c>
      <c r="Y798" s="1">
        <v>0</v>
      </c>
      <c r="Z798" s="1">
        <v>0</v>
      </c>
      <c r="AA798" s="1">
        <v>0</v>
      </c>
      <c r="AB798" s="1">
        <v>0</v>
      </c>
      <c r="AC798" s="1">
        <f t="shared" si="61"/>
        <v>0</v>
      </c>
      <c r="AD798" s="1">
        <f t="shared" si="62"/>
        <v>0</v>
      </c>
      <c r="AE798" s="1">
        <f t="shared" si="63"/>
        <v>0</v>
      </c>
      <c r="AF798" s="1">
        <f t="shared" si="64"/>
        <v>0</v>
      </c>
    </row>
    <row r="799" spans="1:32" x14ac:dyDescent="0.2">
      <c r="A799" t="s">
        <v>172</v>
      </c>
      <c r="B799" t="s">
        <v>73</v>
      </c>
      <c r="C799" t="s">
        <v>126</v>
      </c>
      <c r="D799" t="s">
        <v>1</v>
      </c>
      <c r="E799" t="s">
        <v>5</v>
      </c>
      <c r="F799" s="7">
        <v>201912</v>
      </c>
      <c r="G799" s="1">
        <v>1514064617</v>
      </c>
      <c r="H799" s="1">
        <v>1514064617</v>
      </c>
      <c r="I799" s="1">
        <v>1514064617</v>
      </c>
      <c r="J799" s="1">
        <v>1514064617</v>
      </c>
      <c r="K799" s="8">
        <v>23</v>
      </c>
      <c r="L799" s="8">
        <v>23</v>
      </c>
      <c r="M799" s="8">
        <v>0</v>
      </c>
      <c r="N799" s="8">
        <v>3213.2258064516127</v>
      </c>
      <c r="O799" s="1">
        <v>0</v>
      </c>
      <c r="P799" s="1">
        <v>0</v>
      </c>
      <c r="Q799" s="1">
        <v>0</v>
      </c>
      <c r="R799" s="1">
        <v>0</v>
      </c>
      <c r="S799" s="29">
        <v>0</v>
      </c>
      <c r="T799" s="8">
        <f t="shared" si="60"/>
        <v>0</v>
      </c>
      <c r="U799" s="1">
        <v>0</v>
      </c>
      <c r="V799" s="1">
        <v>0</v>
      </c>
      <c r="W799" s="1">
        <v>0</v>
      </c>
      <c r="X799" s="1">
        <v>0</v>
      </c>
      <c r="Y799" s="1">
        <v>0</v>
      </c>
      <c r="Z799" s="1">
        <v>0</v>
      </c>
      <c r="AA799" s="1">
        <v>0</v>
      </c>
      <c r="AB799" s="1">
        <v>0</v>
      </c>
      <c r="AC799" s="1">
        <f t="shared" si="61"/>
        <v>-1514064617</v>
      </c>
      <c r="AD799" s="1">
        <f t="shared" si="62"/>
        <v>-1514064617</v>
      </c>
      <c r="AE799" s="1">
        <f t="shared" si="63"/>
        <v>-1514064617</v>
      </c>
      <c r="AF799" s="1">
        <f t="shared" si="64"/>
        <v>-1514064617</v>
      </c>
    </row>
    <row r="800" spans="1:32" x14ac:dyDescent="0.2">
      <c r="A800" t="s">
        <v>172</v>
      </c>
      <c r="B800" t="s">
        <v>73</v>
      </c>
      <c r="C800" t="s">
        <v>126</v>
      </c>
      <c r="D800" t="s">
        <v>1</v>
      </c>
      <c r="E800" t="s">
        <v>5</v>
      </c>
      <c r="F800" s="7">
        <v>202003</v>
      </c>
      <c r="G800" s="1">
        <v>2081110863</v>
      </c>
      <c r="H800" s="1">
        <v>2081110863</v>
      </c>
      <c r="I800" s="1">
        <v>2018262106</v>
      </c>
      <c r="J800" s="1">
        <v>2081110863</v>
      </c>
      <c r="K800" s="8">
        <v>59</v>
      </c>
      <c r="L800" s="8">
        <v>59</v>
      </c>
      <c r="M800" s="8">
        <v>0</v>
      </c>
      <c r="N800" s="8">
        <v>3168.610678531702</v>
      </c>
      <c r="O800" s="1">
        <v>0</v>
      </c>
      <c r="P800" s="1">
        <v>0</v>
      </c>
      <c r="Q800" s="1">
        <v>0</v>
      </c>
      <c r="R800" s="1">
        <v>0</v>
      </c>
      <c r="S800" s="29">
        <v>0</v>
      </c>
      <c r="T800" s="8">
        <f t="shared" si="60"/>
        <v>0</v>
      </c>
      <c r="U800" s="1">
        <v>0</v>
      </c>
      <c r="V800" s="1">
        <v>0</v>
      </c>
      <c r="W800" s="1">
        <v>0</v>
      </c>
      <c r="X800" s="1">
        <v>0</v>
      </c>
      <c r="Y800" s="1">
        <v>0</v>
      </c>
      <c r="Z800" s="1">
        <v>0</v>
      </c>
      <c r="AA800" s="1">
        <v>0</v>
      </c>
      <c r="AB800" s="1">
        <v>62848757</v>
      </c>
      <c r="AC800" s="1">
        <f t="shared" si="61"/>
        <v>-2081110863</v>
      </c>
      <c r="AD800" s="1">
        <f t="shared" si="62"/>
        <v>-2081110863</v>
      </c>
      <c r="AE800" s="1">
        <f t="shared" si="63"/>
        <v>-2081110863</v>
      </c>
      <c r="AF800" s="1">
        <f t="shared" si="64"/>
        <v>-2081110863</v>
      </c>
    </row>
    <row r="801" spans="1:32" x14ac:dyDescent="0.2">
      <c r="A801" t="s">
        <v>172</v>
      </c>
      <c r="B801" t="s">
        <v>73</v>
      </c>
      <c r="C801" t="s">
        <v>126</v>
      </c>
      <c r="D801" t="s">
        <v>1</v>
      </c>
      <c r="E801" t="s">
        <v>5</v>
      </c>
      <c r="F801" s="7">
        <v>202006</v>
      </c>
      <c r="G801" s="1">
        <v>1937114448</v>
      </c>
      <c r="H801" s="1">
        <v>1937114448</v>
      </c>
      <c r="I801" s="1">
        <v>1937114448</v>
      </c>
      <c r="J801" s="1">
        <v>1937114448</v>
      </c>
      <c r="K801" s="8">
        <v>40</v>
      </c>
      <c r="L801" s="8">
        <v>40</v>
      </c>
      <c r="M801" s="8">
        <v>0</v>
      </c>
      <c r="N801" s="8">
        <v>3134.1229390681001</v>
      </c>
      <c r="O801" s="1">
        <v>0</v>
      </c>
      <c r="P801" s="1">
        <v>0</v>
      </c>
      <c r="Q801" s="1">
        <v>0</v>
      </c>
      <c r="R801" s="1">
        <v>0</v>
      </c>
      <c r="S801" s="29">
        <v>0</v>
      </c>
      <c r="T801" s="8">
        <f t="shared" si="60"/>
        <v>0</v>
      </c>
      <c r="U801" s="1">
        <v>0</v>
      </c>
      <c r="V801" s="1">
        <v>0</v>
      </c>
      <c r="W801" s="1">
        <v>0</v>
      </c>
      <c r="X801" s="1">
        <v>0</v>
      </c>
      <c r="Y801" s="1">
        <v>0</v>
      </c>
      <c r="Z801" s="1">
        <v>0</v>
      </c>
      <c r="AA801" s="1">
        <v>0</v>
      </c>
      <c r="AB801" s="1">
        <v>0</v>
      </c>
      <c r="AC801" s="1">
        <f t="shared" si="61"/>
        <v>-1937114448</v>
      </c>
      <c r="AD801" s="1">
        <f t="shared" si="62"/>
        <v>-1937114448</v>
      </c>
      <c r="AE801" s="1">
        <f t="shared" si="63"/>
        <v>-1937114448</v>
      </c>
      <c r="AF801" s="1">
        <f t="shared" si="64"/>
        <v>-1937114448</v>
      </c>
    </row>
    <row r="802" spans="1:32" x14ac:dyDescent="0.2">
      <c r="A802" t="s">
        <v>172</v>
      </c>
      <c r="B802" t="s">
        <v>73</v>
      </c>
      <c r="C802" t="s">
        <v>126</v>
      </c>
      <c r="D802" t="s">
        <v>1</v>
      </c>
      <c r="E802" t="s">
        <v>5</v>
      </c>
      <c r="F802" s="7">
        <v>202009</v>
      </c>
      <c r="G802" s="1">
        <v>3193448877</v>
      </c>
      <c r="H802" s="1">
        <v>3193448877</v>
      </c>
      <c r="I802" s="1">
        <v>3193448877</v>
      </c>
      <c r="J802" s="1">
        <v>3193448877</v>
      </c>
      <c r="K802" s="8">
        <v>90</v>
      </c>
      <c r="L802" s="8">
        <v>90</v>
      </c>
      <c r="M802" s="8">
        <v>0</v>
      </c>
      <c r="N802" s="8">
        <v>3117.5526881720421</v>
      </c>
      <c r="O802" s="1">
        <v>0</v>
      </c>
      <c r="P802" s="1">
        <v>0</v>
      </c>
      <c r="Q802" s="1">
        <v>0</v>
      </c>
      <c r="R802" s="1">
        <v>0</v>
      </c>
      <c r="S802" s="29">
        <v>0</v>
      </c>
      <c r="T802" s="8">
        <f t="shared" si="60"/>
        <v>0</v>
      </c>
      <c r="U802" s="1">
        <v>0</v>
      </c>
      <c r="V802" s="1">
        <v>0</v>
      </c>
      <c r="W802" s="1">
        <v>0</v>
      </c>
      <c r="X802" s="1">
        <v>0</v>
      </c>
      <c r="Y802" s="1">
        <v>0</v>
      </c>
      <c r="Z802" s="1">
        <v>0</v>
      </c>
      <c r="AA802" s="1">
        <v>0</v>
      </c>
      <c r="AB802" s="1">
        <v>0</v>
      </c>
      <c r="AC802" s="1">
        <f t="shared" si="61"/>
        <v>-3193448877</v>
      </c>
      <c r="AD802" s="1">
        <f t="shared" si="62"/>
        <v>-3193448877</v>
      </c>
      <c r="AE802" s="1">
        <f t="shared" si="63"/>
        <v>-3193448877</v>
      </c>
      <c r="AF802" s="1">
        <f t="shared" si="64"/>
        <v>-3193448877</v>
      </c>
    </row>
    <row r="803" spans="1:32" x14ac:dyDescent="0.2">
      <c r="A803" t="s">
        <v>172</v>
      </c>
      <c r="B803" t="s">
        <v>73</v>
      </c>
      <c r="C803" t="s">
        <v>126</v>
      </c>
      <c r="D803" t="s">
        <v>1</v>
      </c>
      <c r="E803" t="s">
        <v>5</v>
      </c>
      <c r="F803" s="7">
        <v>202012</v>
      </c>
      <c r="G803" s="1">
        <v>5844650489</v>
      </c>
      <c r="H803" s="1">
        <v>5844650489.2300005</v>
      </c>
      <c r="I803" s="1">
        <v>5777226434</v>
      </c>
      <c r="J803" s="1">
        <v>5841420019.2300005</v>
      </c>
      <c r="K803" s="8">
        <v>121</v>
      </c>
      <c r="L803" s="8">
        <v>121</v>
      </c>
      <c r="M803" s="8">
        <v>0</v>
      </c>
      <c r="N803" s="8">
        <v>3118.6100358422941</v>
      </c>
      <c r="O803" s="1">
        <v>0</v>
      </c>
      <c r="P803" s="1">
        <v>0</v>
      </c>
      <c r="Q803" s="1">
        <v>0</v>
      </c>
      <c r="R803" s="1">
        <v>0</v>
      </c>
      <c r="S803" s="29">
        <v>0</v>
      </c>
      <c r="T803" s="8">
        <f t="shared" si="60"/>
        <v>0</v>
      </c>
      <c r="U803" s="1">
        <v>0</v>
      </c>
      <c r="V803" s="1">
        <v>0</v>
      </c>
      <c r="W803" s="1">
        <v>0</v>
      </c>
      <c r="X803" s="1">
        <v>0</v>
      </c>
      <c r="Y803" s="1">
        <v>0</v>
      </c>
      <c r="Z803" s="1">
        <v>0</v>
      </c>
      <c r="AA803" s="1">
        <v>0.23000049591064453</v>
      </c>
      <c r="AB803" s="1">
        <v>64193585.230000496</v>
      </c>
      <c r="AC803" s="1">
        <f t="shared" si="61"/>
        <v>-5844650489.2300005</v>
      </c>
      <c r="AD803" s="1">
        <f t="shared" si="62"/>
        <v>-5844650489.2300005</v>
      </c>
      <c r="AE803" s="1">
        <f t="shared" si="63"/>
        <v>-5841420019.2300005</v>
      </c>
      <c r="AF803" s="1">
        <f t="shared" si="64"/>
        <v>-5841420019.2300005</v>
      </c>
    </row>
    <row r="804" spans="1:32" x14ac:dyDescent="0.2">
      <c r="A804" t="s">
        <v>172</v>
      </c>
      <c r="B804" t="s">
        <v>73</v>
      </c>
      <c r="C804" t="s">
        <v>126</v>
      </c>
      <c r="D804" t="s">
        <v>1</v>
      </c>
      <c r="E804" t="s">
        <v>5</v>
      </c>
      <c r="F804" s="7">
        <v>202103</v>
      </c>
      <c r="G804" s="1">
        <v>6009554886</v>
      </c>
      <c r="H804" s="1">
        <v>6009554886.000001</v>
      </c>
      <c r="I804" s="1">
        <v>6009554886</v>
      </c>
      <c r="J804" s="1">
        <v>6009554886.000001</v>
      </c>
      <c r="K804" s="8">
        <v>123</v>
      </c>
      <c r="L804" s="8">
        <v>123</v>
      </c>
      <c r="M804" s="8">
        <v>0</v>
      </c>
      <c r="N804" s="8">
        <v>3117.7492319508442</v>
      </c>
      <c r="O804" s="1">
        <v>0</v>
      </c>
      <c r="P804" s="1">
        <v>0</v>
      </c>
      <c r="Q804" s="1">
        <v>0</v>
      </c>
      <c r="R804" s="1">
        <v>0</v>
      </c>
      <c r="S804" s="29">
        <v>0</v>
      </c>
      <c r="T804" s="8">
        <f t="shared" si="60"/>
        <v>0</v>
      </c>
      <c r="U804" s="1">
        <v>0</v>
      </c>
      <c r="V804" s="1">
        <v>0</v>
      </c>
      <c r="W804" s="1">
        <v>0</v>
      </c>
      <c r="X804" s="1">
        <v>0</v>
      </c>
      <c r="Y804" s="1">
        <v>0</v>
      </c>
      <c r="Z804" s="1">
        <v>0</v>
      </c>
      <c r="AA804" s="1">
        <v>9.5367431640625E-7</v>
      </c>
      <c r="AB804" s="1">
        <v>9.5367431640625E-7</v>
      </c>
      <c r="AC804" s="1">
        <f t="shared" si="61"/>
        <v>-6009554886.000001</v>
      </c>
      <c r="AD804" s="1">
        <f t="shared" si="62"/>
        <v>-6009554886.000001</v>
      </c>
      <c r="AE804" s="1">
        <f t="shared" si="63"/>
        <v>-6009554886.000001</v>
      </c>
      <c r="AF804" s="1">
        <f t="shared" si="64"/>
        <v>-6009554886.000001</v>
      </c>
    </row>
    <row r="805" spans="1:32" x14ac:dyDescent="0.2">
      <c r="A805" t="s">
        <v>172</v>
      </c>
      <c r="B805" t="s">
        <v>73</v>
      </c>
      <c r="C805" t="s">
        <v>126</v>
      </c>
      <c r="D805" t="s">
        <v>1</v>
      </c>
      <c r="E805" t="s">
        <v>5</v>
      </c>
      <c r="F805" s="7">
        <v>202106</v>
      </c>
      <c r="G805" s="1">
        <v>7927166027</v>
      </c>
      <c r="H805" s="1">
        <v>7927166027.000001</v>
      </c>
      <c r="I805" s="1">
        <v>7909421318</v>
      </c>
      <c r="J805" s="1">
        <v>7905221318.000001</v>
      </c>
      <c r="K805" s="8">
        <v>134</v>
      </c>
      <c r="L805" s="8">
        <v>134</v>
      </c>
      <c r="M805" s="8">
        <v>0</v>
      </c>
      <c r="N805" s="8">
        <v>3248.5096774193539</v>
      </c>
      <c r="O805" s="1">
        <v>0</v>
      </c>
      <c r="P805" s="1">
        <v>0</v>
      </c>
      <c r="Q805" s="1">
        <v>0</v>
      </c>
      <c r="R805" s="1">
        <v>0</v>
      </c>
      <c r="S805" s="29">
        <v>0</v>
      </c>
      <c r="T805" s="8">
        <f t="shared" si="60"/>
        <v>0</v>
      </c>
      <c r="U805" s="1">
        <v>0</v>
      </c>
      <c r="V805" s="1">
        <v>0</v>
      </c>
      <c r="W805" s="1">
        <v>0</v>
      </c>
      <c r="X805" s="1">
        <v>0</v>
      </c>
      <c r="Y805" s="1">
        <v>0</v>
      </c>
      <c r="Z805" s="1">
        <v>0</v>
      </c>
      <c r="AA805" s="1">
        <v>9.5367431640625E-7</v>
      </c>
      <c r="AB805" s="1">
        <v>-4199999.9999990463</v>
      </c>
      <c r="AC805" s="1">
        <f t="shared" si="61"/>
        <v>-7927166027.000001</v>
      </c>
      <c r="AD805" s="1">
        <f t="shared" si="62"/>
        <v>-7927166027.000001</v>
      </c>
      <c r="AE805" s="1">
        <f t="shared" si="63"/>
        <v>-7905221318.000001</v>
      </c>
      <c r="AF805" s="1">
        <f t="shared" si="64"/>
        <v>-7905221318.000001</v>
      </c>
    </row>
    <row r="806" spans="1:32" x14ac:dyDescent="0.2">
      <c r="A806" t="s">
        <v>172</v>
      </c>
      <c r="B806" t="s">
        <v>73</v>
      </c>
      <c r="C806" t="s">
        <v>126</v>
      </c>
      <c r="D806" t="s">
        <v>1</v>
      </c>
      <c r="E806" t="s">
        <v>5</v>
      </c>
      <c r="F806" s="7">
        <v>202109</v>
      </c>
      <c r="G806" s="1">
        <v>5623298133</v>
      </c>
      <c r="H806" s="1">
        <v>5627242692.8600006</v>
      </c>
      <c r="I806" s="1">
        <v>5623298133</v>
      </c>
      <c r="J806" s="1">
        <v>5708408278.8600006</v>
      </c>
      <c r="K806" s="8">
        <v>104</v>
      </c>
      <c r="L806" s="8">
        <v>104</v>
      </c>
      <c r="M806" s="8">
        <v>0</v>
      </c>
      <c r="N806" s="8">
        <v>3242.4308243727592</v>
      </c>
      <c r="O806" s="1">
        <v>0</v>
      </c>
      <c r="P806" s="1">
        <v>0</v>
      </c>
      <c r="Q806" s="1">
        <v>0</v>
      </c>
      <c r="R806" s="1">
        <v>0</v>
      </c>
      <c r="S806" s="29">
        <v>0</v>
      </c>
      <c r="T806" s="8">
        <f t="shared" si="60"/>
        <v>0</v>
      </c>
      <c r="U806" s="1">
        <v>0</v>
      </c>
      <c r="V806" s="1">
        <v>0</v>
      </c>
      <c r="W806" s="1">
        <v>0</v>
      </c>
      <c r="X806" s="1">
        <v>0</v>
      </c>
      <c r="Y806" s="1">
        <v>0</v>
      </c>
      <c r="Z806" s="1">
        <v>0</v>
      </c>
      <c r="AA806" s="1">
        <v>3944559.8600006104</v>
      </c>
      <c r="AB806" s="1">
        <v>85110145.86000061</v>
      </c>
      <c r="AC806" s="1">
        <f t="shared" si="61"/>
        <v>-5627242692.8600006</v>
      </c>
      <c r="AD806" s="1">
        <f t="shared" si="62"/>
        <v>-5627242692.8600006</v>
      </c>
      <c r="AE806" s="1">
        <f t="shared" si="63"/>
        <v>-5708408278.8600006</v>
      </c>
      <c r="AF806" s="1">
        <f t="shared" si="64"/>
        <v>-5708408278.8600006</v>
      </c>
    </row>
    <row r="807" spans="1:32" x14ac:dyDescent="0.2">
      <c r="A807" t="s">
        <v>172</v>
      </c>
      <c r="B807" t="s">
        <v>73</v>
      </c>
      <c r="C807" t="s">
        <v>126</v>
      </c>
      <c r="D807" t="s">
        <v>1</v>
      </c>
      <c r="E807" t="s">
        <v>5</v>
      </c>
      <c r="F807" s="7">
        <v>202112</v>
      </c>
      <c r="G807" s="1">
        <v>5062760842</v>
      </c>
      <c r="H807" s="1">
        <v>5121111399.3400002</v>
      </c>
      <c r="I807" s="1">
        <v>5062760842</v>
      </c>
      <c r="J807" s="1">
        <v>5121111399.3400002</v>
      </c>
      <c r="K807" s="8">
        <v>99</v>
      </c>
      <c r="L807" s="8">
        <v>99</v>
      </c>
      <c r="M807" s="8">
        <v>0</v>
      </c>
      <c r="N807" s="8">
        <v>3253.3358422939068</v>
      </c>
      <c r="O807" s="1">
        <v>0</v>
      </c>
      <c r="P807" s="1">
        <v>0</v>
      </c>
      <c r="Q807" s="1">
        <v>0</v>
      </c>
      <c r="R807" s="1">
        <v>0</v>
      </c>
      <c r="S807" s="29">
        <v>0</v>
      </c>
      <c r="T807" s="8">
        <f t="shared" si="60"/>
        <v>0</v>
      </c>
      <c r="U807" s="1">
        <v>0</v>
      </c>
      <c r="V807" s="1">
        <v>0</v>
      </c>
      <c r="W807" s="1">
        <v>0</v>
      </c>
      <c r="X807" s="1">
        <v>0</v>
      </c>
      <c r="Y807" s="1">
        <v>0</v>
      </c>
      <c r="Z807" s="1">
        <v>0</v>
      </c>
      <c r="AA807" s="1">
        <v>58350557.340000153</v>
      </c>
      <c r="AB807" s="1">
        <v>58350557.340000153</v>
      </c>
      <c r="AC807" s="1">
        <f t="shared" si="61"/>
        <v>-5121111399.3400002</v>
      </c>
      <c r="AD807" s="1">
        <f t="shared" si="62"/>
        <v>-5121111399.3400002</v>
      </c>
      <c r="AE807" s="1">
        <f t="shared" si="63"/>
        <v>-5121111399.3400002</v>
      </c>
      <c r="AF807" s="1">
        <f t="shared" si="64"/>
        <v>-5121111399.3400002</v>
      </c>
    </row>
    <row r="808" spans="1:32" x14ac:dyDescent="0.2">
      <c r="A808" t="s">
        <v>172</v>
      </c>
      <c r="B808" t="s">
        <v>73</v>
      </c>
      <c r="C808" t="s">
        <v>126</v>
      </c>
      <c r="D808" t="s">
        <v>1</v>
      </c>
      <c r="E808" t="s">
        <v>5</v>
      </c>
      <c r="F808" s="7">
        <v>202203</v>
      </c>
      <c r="G808" s="1">
        <v>3373421697</v>
      </c>
      <c r="H808" s="1">
        <v>3373421696.9999995</v>
      </c>
      <c r="I808" s="1">
        <v>3373239982</v>
      </c>
      <c r="J808" s="1">
        <v>3373239980.9999995</v>
      </c>
      <c r="K808" s="8">
        <v>69</v>
      </c>
      <c r="L808" s="8">
        <v>69</v>
      </c>
      <c r="M808" s="8">
        <v>0</v>
      </c>
      <c r="N808" s="8">
        <v>3256.9132104454675</v>
      </c>
      <c r="O808" s="1">
        <v>0</v>
      </c>
      <c r="P808" s="1">
        <v>0</v>
      </c>
      <c r="Q808" s="1">
        <v>0</v>
      </c>
      <c r="R808" s="1">
        <v>0</v>
      </c>
      <c r="S808" s="29">
        <v>0</v>
      </c>
      <c r="T808" s="8">
        <f t="shared" si="60"/>
        <v>0</v>
      </c>
      <c r="U808" s="1">
        <v>0</v>
      </c>
      <c r="V808" s="1">
        <v>0</v>
      </c>
      <c r="W808" s="1">
        <v>0</v>
      </c>
      <c r="X808" s="1">
        <v>0</v>
      </c>
      <c r="Y808" s="1">
        <v>0</v>
      </c>
      <c r="Z808" s="1">
        <v>0</v>
      </c>
      <c r="AA808" s="1">
        <v>-4.76837158203125E-7</v>
      </c>
      <c r="AB808" s="1">
        <v>-1.0000004768371582</v>
      </c>
      <c r="AC808" s="1">
        <f t="shared" si="61"/>
        <v>-3373421696.9999995</v>
      </c>
      <c r="AD808" s="1">
        <f t="shared" si="62"/>
        <v>-3373421696.9999995</v>
      </c>
      <c r="AE808" s="1">
        <f t="shared" si="63"/>
        <v>-3373239980.9999995</v>
      </c>
      <c r="AF808" s="1">
        <f t="shared" si="64"/>
        <v>-3373239980.9999995</v>
      </c>
    </row>
    <row r="809" spans="1:32" x14ac:dyDescent="0.2">
      <c r="A809" t="s">
        <v>172</v>
      </c>
      <c r="B809" t="s">
        <v>73</v>
      </c>
      <c r="C809" t="s">
        <v>126</v>
      </c>
      <c r="D809" t="s">
        <v>1</v>
      </c>
      <c r="E809" t="s">
        <v>5</v>
      </c>
      <c r="F809" s="7">
        <v>202206</v>
      </c>
      <c r="G809" s="1">
        <v>1639116486</v>
      </c>
      <c r="H809" s="1">
        <v>1639116486</v>
      </c>
      <c r="I809" s="1">
        <v>1639116486</v>
      </c>
      <c r="J809" s="1">
        <v>1639116486</v>
      </c>
      <c r="K809" s="8">
        <v>31</v>
      </c>
      <c r="L809" s="8">
        <v>31</v>
      </c>
      <c r="M809" s="8">
        <v>0</v>
      </c>
      <c r="N809" s="8">
        <v>3233.4745519713265</v>
      </c>
      <c r="O809" s="1">
        <v>0</v>
      </c>
      <c r="P809" s="1">
        <v>0</v>
      </c>
      <c r="Q809" s="1">
        <v>0</v>
      </c>
      <c r="R809" s="1">
        <v>0</v>
      </c>
      <c r="S809" s="29">
        <v>0</v>
      </c>
      <c r="T809" s="8">
        <f t="shared" si="60"/>
        <v>0</v>
      </c>
      <c r="U809" s="1">
        <v>0</v>
      </c>
      <c r="V809" s="1">
        <v>0</v>
      </c>
      <c r="W809" s="1">
        <v>0</v>
      </c>
      <c r="X809" s="1">
        <v>0</v>
      </c>
      <c r="Y809" s="1">
        <v>0</v>
      </c>
      <c r="Z809" s="1">
        <v>0</v>
      </c>
      <c r="AA809" s="1">
        <v>0</v>
      </c>
      <c r="AB809" s="1">
        <v>0</v>
      </c>
      <c r="AC809" s="1">
        <f t="shared" si="61"/>
        <v>-1639116486</v>
      </c>
      <c r="AD809" s="1">
        <f t="shared" si="62"/>
        <v>-1639116486</v>
      </c>
      <c r="AE809" s="1">
        <f t="shared" si="63"/>
        <v>-1639116486</v>
      </c>
      <c r="AF809" s="1">
        <f t="shared" si="64"/>
        <v>-1639116486</v>
      </c>
    </row>
    <row r="810" spans="1:32" x14ac:dyDescent="0.2">
      <c r="A810" t="s">
        <v>172</v>
      </c>
      <c r="B810" t="s">
        <v>73</v>
      </c>
      <c r="C810" t="s">
        <v>126</v>
      </c>
      <c r="D810" t="s">
        <v>1</v>
      </c>
      <c r="E810" t="s">
        <v>5</v>
      </c>
      <c r="F810" s="7">
        <v>202209</v>
      </c>
      <c r="G810" s="1">
        <v>2970159582</v>
      </c>
      <c r="H810" s="1">
        <v>2983136481.5</v>
      </c>
      <c r="I810" s="1">
        <v>2970159582</v>
      </c>
      <c r="J810" s="1">
        <v>2983136481.5</v>
      </c>
      <c r="K810" s="8">
        <v>50</v>
      </c>
      <c r="L810" s="8">
        <v>50</v>
      </c>
      <c r="M810" s="8">
        <v>0</v>
      </c>
      <c r="N810" s="8">
        <v>3203.0648745519716</v>
      </c>
      <c r="O810" s="1">
        <v>0</v>
      </c>
      <c r="P810" s="1">
        <v>0</v>
      </c>
      <c r="Q810" s="1">
        <v>0</v>
      </c>
      <c r="R810" s="1">
        <v>0</v>
      </c>
      <c r="S810" s="29">
        <v>0</v>
      </c>
      <c r="T810" s="8">
        <f t="shared" si="60"/>
        <v>0</v>
      </c>
      <c r="U810" s="1">
        <v>0</v>
      </c>
      <c r="V810" s="1">
        <v>0</v>
      </c>
      <c r="W810" s="1">
        <v>0</v>
      </c>
      <c r="X810" s="1">
        <v>0</v>
      </c>
      <c r="Y810" s="1">
        <v>0</v>
      </c>
      <c r="Z810" s="1">
        <v>0</v>
      </c>
      <c r="AA810" s="1">
        <v>12976899.5</v>
      </c>
      <c r="AB810" s="1">
        <v>12976899.5</v>
      </c>
      <c r="AC810" s="1">
        <f t="shared" si="61"/>
        <v>-2983136481.5</v>
      </c>
      <c r="AD810" s="1">
        <f t="shared" si="62"/>
        <v>-2983136481.5</v>
      </c>
      <c r="AE810" s="1">
        <f t="shared" si="63"/>
        <v>-2983136481.5</v>
      </c>
      <c r="AF810" s="1">
        <f t="shared" si="64"/>
        <v>-2983136481.5</v>
      </c>
    </row>
    <row r="811" spans="1:32" x14ac:dyDescent="0.2">
      <c r="A811" t="s">
        <v>172</v>
      </c>
      <c r="B811" t="s">
        <v>73</v>
      </c>
      <c r="C811" t="s">
        <v>126</v>
      </c>
      <c r="D811" t="s">
        <v>1</v>
      </c>
      <c r="E811" t="s">
        <v>5</v>
      </c>
      <c r="F811" s="7">
        <v>202212</v>
      </c>
      <c r="G811" s="1">
        <v>2038012252</v>
      </c>
      <c r="H811" s="1">
        <v>2054321664.04</v>
      </c>
      <c r="I811" s="1">
        <v>2038012252</v>
      </c>
      <c r="J811" s="1">
        <v>2054321664.04</v>
      </c>
      <c r="K811" s="8">
        <v>55</v>
      </c>
      <c r="L811" s="8">
        <v>56</v>
      </c>
      <c r="M811" s="8">
        <v>0</v>
      </c>
      <c r="N811" s="8">
        <v>3147.7258064516132</v>
      </c>
      <c r="O811" s="1">
        <v>0</v>
      </c>
      <c r="P811" s="1">
        <v>0</v>
      </c>
      <c r="Q811" s="1">
        <v>0</v>
      </c>
      <c r="R811" s="1">
        <v>0</v>
      </c>
      <c r="S811" s="29">
        <v>0</v>
      </c>
      <c r="T811" s="8">
        <f t="shared" si="60"/>
        <v>0</v>
      </c>
      <c r="U811" s="1">
        <v>0</v>
      </c>
      <c r="V811" s="1">
        <v>0</v>
      </c>
      <c r="W811" s="1">
        <v>0</v>
      </c>
      <c r="X811" s="1">
        <v>0</v>
      </c>
      <c r="Y811" s="1">
        <v>0</v>
      </c>
      <c r="Z811" s="1">
        <v>0</v>
      </c>
      <c r="AA811" s="1">
        <v>16309412.039999962</v>
      </c>
      <c r="AB811" s="1">
        <v>16309412.039999962</v>
      </c>
      <c r="AC811" s="1">
        <f t="shared" si="61"/>
        <v>-2054321664.04</v>
      </c>
      <c r="AD811" s="1">
        <f t="shared" si="62"/>
        <v>-2054321664.04</v>
      </c>
      <c r="AE811" s="1">
        <f t="shared" si="63"/>
        <v>-2054321664.04</v>
      </c>
      <c r="AF811" s="1">
        <f t="shared" si="64"/>
        <v>-2054321664.04</v>
      </c>
    </row>
    <row r="812" spans="1:32" x14ac:dyDescent="0.2">
      <c r="A812" t="s">
        <v>172</v>
      </c>
      <c r="B812" t="s">
        <v>73</v>
      </c>
      <c r="C812" t="s">
        <v>126</v>
      </c>
      <c r="D812" t="s">
        <v>1</v>
      </c>
      <c r="E812" t="s">
        <v>5</v>
      </c>
      <c r="F812" s="7">
        <v>202303</v>
      </c>
      <c r="G812" s="1">
        <v>2075079131</v>
      </c>
      <c r="H812" s="1">
        <v>2118992451.5599999</v>
      </c>
      <c r="I812" s="1">
        <v>2075079131</v>
      </c>
      <c r="J812" s="1">
        <v>2118992451.5599999</v>
      </c>
      <c r="K812" s="8">
        <v>51</v>
      </c>
      <c r="L812" s="8">
        <v>52</v>
      </c>
      <c r="M812" s="8">
        <v>0</v>
      </c>
      <c r="N812" s="8">
        <v>3054.685867895545</v>
      </c>
      <c r="O812" s="1">
        <v>0</v>
      </c>
      <c r="P812" s="1">
        <v>0</v>
      </c>
      <c r="Q812" s="1">
        <v>0</v>
      </c>
      <c r="R812" s="1">
        <v>0</v>
      </c>
      <c r="S812" s="29">
        <v>0</v>
      </c>
      <c r="T812" s="8">
        <f t="shared" si="60"/>
        <v>0</v>
      </c>
      <c r="U812" s="1">
        <v>0</v>
      </c>
      <c r="V812" s="1">
        <v>0</v>
      </c>
      <c r="W812" s="1">
        <v>0</v>
      </c>
      <c r="X812" s="1">
        <v>0</v>
      </c>
      <c r="Y812" s="1">
        <v>0</v>
      </c>
      <c r="Z812" s="1">
        <v>0</v>
      </c>
      <c r="AA812" s="1">
        <v>43913320.559999943</v>
      </c>
      <c r="AB812" s="1">
        <v>43913320.559999943</v>
      </c>
      <c r="AC812" s="1">
        <f t="shared" si="61"/>
        <v>-2118992451.5599999</v>
      </c>
      <c r="AD812" s="1">
        <f t="shared" si="62"/>
        <v>-2118992451.5599999</v>
      </c>
      <c r="AE812" s="1">
        <f t="shared" si="63"/>
        <v>-2118992451.5599999</v>
      </c>
      <c r="AF812" s="1">
        <f t="shared" si="64"/>
        <v>-2118992451.5599999</v>
      </c>
    </row>
    <row r="813" spans="1:32" x14ac:dyDescent="0.2">
      <c r="A813" t="s">
        <v>172</v>
      </c>
      <c r="B813" t="s">
        <v>73</v>
      </c>
      <c r="C813" t="s">
        <v>126</v>
      </c>
      <c r="D813" t="s">
        <v>1</v>
      </c>
      <c r="E813" t="s">
        <v>5</v>
      </c>
      <c r="F813" s="7">
        <v>202306</v>
      </c>
      <c r="G813" s="1">
        <v>2552991301</v>
      </c>
      <c r="H813" s="1">
        <v>2609475092.7100005</v>
      </c>
      <c r="I813" s="1">
        <v>2552991301</v>
      </c>
      <c r="J813" s="1">
        <v>2609475092.7100005</v>
      </c>
      <c r="K813" s="8">
        <v>51</v>
      </c>
      <c r="L813" s="8">
        <v>52</v>
      </c>
      <c r="M813" s="8">
        <v>0</v>
      </c>
      <c r="N813" s="8">
        <v>3053.7505376344088</v>
      </c>
      <c r="O813" s="1">
        <v>0</v>
      </c>
      <c r="P813" s="1">
        <v>0</v>
      </c>
      <c r="Q813" s="1">
        <v>0</v>
      </c>
      <c r="R813" s="1">
        <v>0</v>
      </c>
      <c r="S813" s="29">
        <v>0</v>
      </c>
      <c r="T813" s="8">
        <f t="shared" si="60"/>
        <v>0</v>
      </c>
      <c r="U813" s="1">
        <v>0</v>
      </c>
      <c r="V813" s="1">
        <v>0</v>
      </c>
      <c r="W813" s="1">
        <v>0</v>
      </c>
      <c r="X813" s="1">
        <v>0</v>
      </c>
      <c r="Y813" s="1">
        <v>0</v>
      </c>
      <c r="Z813" s="1">
        <v>0</v>
      </c>
      <c r="AA813" s="1">
        <v>56483791.710000515</v>
      </c>
      <c r="AB813" s="1">
        <v>56483791.710000515</v>
      </c>
      <c r="AC813" s="1">
        <f t="shared" si="61"/>
        <v>-2609475092.7100005</v>
      </c>
      <c r="AD813" s="1">
        <f t="shared" si="62"/>
        <v>-2609475092.7100005</v>
      </c>
      <c r="AE813" s="1">
        <f t="shared" si="63"/>
        <v>-2609475092.7100005</v>
      </c>
      <c r="AF813" s="1">
        <f t="shared" si="64"/>
        <v>-2609475092.7100005</v>
      </c>
    </row>
    <row r="814" spans="1:32" x14ac:dyDescent="0.2">
      <c r="A814" t="s">
        <v>172</v>
      </c>
      <c r="B814" t="s">
        <v>73</v>
      </c>
      <c r="C814" t="s">
        <v>126</v>
      </c>
      <c r="D814" t="s">
        <v>1</v>
      </c>
      <c r="E814" t="s">
        <v>5</v>
      </c>
      <c r="F814" s="7">
        <v>202309</v>
      </c>
      <c r="G814" s="1">
        <v>1941144109</v>
      </c>
      <c r="H814" s="1">
        <v>1962025664.7299998</v>
      </c>
      <c r="I814" s="1">
        <v>1931591389</v>
      </c>
      <c r="J814" s="1">
        <v>1962025665.7299998</v>
      </c>
      <c r="K814" s="8">
        <v>41</v>
      </c>
      <c r="L814" s="8">
        <v>41</v>
      </c>
      <c r="M814" s="8">
        <v>0</v>
      </c>
      <c r="N814" s="8">
        <v>3053.5136200716843</v>
      </c>
      <c r="O814" s="1">
        <v>0</v>
      </c>
      <c r="P814" s="1">
        <v>0</v>
      </c>
      <c r="Q814" s="1">
        <v>0</v>
      </c>
      <c r="R814" s="1">
        <v>0</v>
      </c>
      <c r="S814" s="29">
        <v>0</v>
      </c>
      <c r="T814" s="8">
        <f t="shared" si="60"/>
        <v>0</v>
      </c>
      <c r="U814" s="1">
        <v>0</v>
      </c>
      <c r="V814" s="1">
        <v>0</v>
      </c>
      <c r="W814" s="1">
        <v>0</v>
      </c>
      <c r="X814" s="1">
        <v>0</v>
      </c>
      <c r="Y814" s="1">
        <v>0</v>
      </c>
      <c r="Z814" s="1">
        <v>0</v>
      </c>
      <c r="AA814" s="1">
        <v>20881555.729999781</v>
      </c>
      <c r="AB814" s="1">
        <v>30434276.729999781</v>
      </c>
      <c r="AC814" s="1">
        <f t="shared" si="61"/>
        <v>-1962025664.7299998</v>
      </c>
      <c r="AD814" s="1">
        <f t="shared" si="62"/>
        <v>-1962025664.7299998</v>
      </c>
      <c r="AE814" s="1">
        <f t="shared" si="63"/>
        <v>-1962025665.7299998</v>
      </c>
      <c r="AF814" s="1">
        <f t="shared" si="64"/>
        <v>-1962025665.7299998</v>
      </c>
    </row>
    <row r="815" spans="1:32" x14ac:dyDescent="0.2">
      <c r="A815" t="s">
        <v>172</v>
      </c>
      <c r="B815" t="s">
        <v>73</v>
      </c>
      <c r="C815" t="s">
        <v>126</v>
      </c>
      <c r="D815" t="s">
        <v>1</v>
      </c>
      <c r="E815" t="s">
        <v>5</v>
      </c>
      <c r="F815" s="7">
        <v>202312</v>
      </c>
      <c r="G815" s="1">
        <v>3249829434</v>
      </c>
      <c r="H815" s="1">
        <v>3434124254.8800006</v>
      </c>
      <c r="I815" s="1">
        <v>3249829434</v>
      </c>
      <c r="J815" s="1">
        <v>3434124254.8800006</v>
      </c>
      <c r="K815" s="8">
        <v>45</v>
      </c>
      <c r="L815" s="8">
        <v>48</v>
      </c>
      <c r="M815" s="8">
        <v>0</v>
      </c>
      <c r="N815" s="8">
        <v>2971.0089605734761</v>
      </c>
      <c r="O815" s="1">
        <v>0</v>
      </c>
      <c r="P815" s="1">
        <v>0</v>
      </c>
      <c r="Q815" s="1">
        <v>0</v>
      </c>
      <c r="R815" s="1">
        <v>0</v>
      </c>
      <c r="S815" s="29">
        <v>0</v>
      </c>
      <c r="T815" s="8">
        <f t="shared" si="60"/>
        <v>0</v>
      </c>
      <c r="U815" s="1">
        <v>0</v>
      </c>
      <c r="V815" s="1">
        <v>0</v>
      </c>
      <c r="W815" s="1">
        <v>0</v>
      </c>
      <c r="X815" s="1">
        <v>0</v>
      </c>
      <c r="Y815" s="1">
        <v>0</v>
      </c>
      <c r="Z815" s="1">
        <v>0</v>
      </c>
      <c r="AA815" s="1">
        <v>184294820.88000059</v>
      </c>
      <c r="AB815" s="1">
        <v>184294820.88000059</v>
      </c>
      <c r="AC815" s="1">
        <f t="shared" si="61"/>
        <v>-3434124254.8800006</v>
      </c>
      <c r="AD815" s="1">
        <f t="shared" si="62"/>
        <v>-3434124254.8800006</v>
      </c>
      <c r="AE815" s="1">
        <f t="shared" si="63"/>
        <v>-3434124254.8800006</v>
      </c>
      <c r="AF815" s="1">
        <f t="shared" si="64"/>
        <v>-3434124254.8800006</v>
      </c>
    </row>
    <row r="816" spans="1:32" x14ac:dyDescent="0.2">
      <c r="A816" t="s">
        <v>172</v>
      </c>
      <c r="B816" t="s">
        <v>73</v>
      </c>
      <c r="C816" t="s">
        <v>126</v>
      </c>
      <c r="D816" t="s">
        <v>1</v>
      </c>
      <c r="E816" t="s">
        <v>5</v>
      </c>
      <c r="F816" s="7">
        <v>202403</v>
      </c>
      <c r="G816" s="1">
        <v>1202709282</v>
      </c>
      <c r="H816" s="1">
        <v>1205183456.0699999</v>
      </c>
      <c r="I816" s="1">
        <v>1202709282</v>
      </c>
      <c r="J816" s="1">
        <v>1205183456.0699999</v>
      </c>
      <c r="K816" s="8">
        <v>19</v>
      </c>
      <c r="L816" s="8">
        <v>19</v>
      </c>
      <c r="M816" s="8">
        <v>0</v>
      </c>
      <c r="N816" s="8">
        <v>2823.7608453837597</v>
      </c>
      <c r="O816" s="1">
        <v>0</v>
      </c>
      <c r="P816" s="1">
        <v>0</v>
      </c>
      <c r="Q816" s="1">
        <v>0</v>
      </c>
      <c r="R816" s="1">
        <v>0</v>
      </c>
      <c r="S816" s="29">
        <v>0</v>
      </c>
      <c r="T816" s="8">
        <f t="shared" si="60"/>
        <v>0</v>
      </c>
      <c r="U816" s="1">
        <v>0</v>
      </c>
      <c r="V816" s="1">
        <v>0</v>
      </c>
      <c r="W816" s="1">
        <v>0</v>
      </c>
      <c r="X816" s="1">
        <v>0</v>
      </c>
      <c r="Y816" s="1">
        <v>0</v>
      </c>
      <c r="Z816" s="1">
        <v>0</v>
      </c>
      <c r="AA816" s="1">
        <v>2474174.0699999332</v>
      </c>
      <c r="AB816" s="1">
        <v>2474174.0699999332</v>
      </c>
      <c r="AC816" s="1">
        <f t="shared" si="61"/>
        <v>-1205183456.0699999</v>
      </c>
      <c r="AD816" s="1">
        <f t="shared" si="62"/>
        <v>-1205183456.0699999</v>
      </c>
      <c r="AE816" s="1">
        <f t="shared" si="63"/>
        <v>-1205183456.0699999</v>
      </c>
      <c r="AF816" s="1">
        <f t="shared" si="64"/>
        <v>-1205183456.0699999</v>
      </c>
    </row>
    <row r="817" spans="1:32" x14ac:dyDescent="0.2">
      <c r="A817" t="s">
        <v>172</v>
      </c>
      <c r="B817" t="s">
        <v>73</v>
      </c>
      <c r="C817" t="s">
        <v>126</v>
      </c>
      <c r="D817" t="s">
        <v>1</v>
      </c>
      <c r="E817" t="s">
        <v>8</v>
      </c>
      <c r="F817" s="7">
        <v>202404</v>
      </c>
      <c r="G817" s="1">
        <v>1847690</v>
      </c>
      <c r="H817" s="1">
        <v>102321210.85000001</v>
      </c>
      <c r="I817" s="1">
        <v>1847690</v>
      </c>
      <c r="J817" s="1">
        <v>102321210.85000001</v>
      </c>
      <c r="K817" s="8">
        <v>2</v>
      </c>
      <c r="L817" s="8">
        <v>5</v>
      </c>
      <c r="M817" s="8">
        <v>0</v>
      </c>
      <c r="N817" s="8">
        <v>2806.2333333333336</v>
      </c>
      <c r="O817" s="1">
        <v>0</v>
      </c>
      <c r="P817" s="1">
        <v>0</v>
      </c>
      <c r="Q817" s="1">
        <v>0</v>
      </c>
      <c r="R817" s="1">
        <v>0</v>
      </c>
      <c r="S817" s="29">
        <v>0</v>
      </c>
      <c r="T817" s="8">
        <f t="shared" si="60"/>
        <v>0</v>
      </c>
      <c r="U817" s="1">
        <v>0</v>
      </c>
      <c r="V817" s="1">
        <v>0</v>
      </c>
      <c r="W817" s="1">
        <v>0</v>
      </c>
      <c r="X817" s="1">
        <v>0</v>
      </c>
      <c r="Y817" s="1">
        <v>0</v>
      </c>
      <c r="Z817" s="1">
        <v>0</v>
      </c>
      <c r="AA817" s="1">
        <v>100473520.85000001</v>
      </c>
      <c r="AB817" s="1">
        <v>100473520.85000001</v>
      </c>
      <c r="AC817" s="1">
        <f t="shared" si="61"/>
        <v>-102321210.85000001</v>
      </c>
      <c r="AD817" s="1">
        <f t="shared" si="62"/>
        <v>-102321210.85000001</v>
      </c>
      <c r="AE817" s="1">
        <f t="shared" si="63"/>
        <v>-102321210.85000001</v>
      </c>
      <c r="AF817" s="1">
        <f t="shared" si="64"/>
        <v>-102321210.85000001</v>
      </c>
    </row>
    <row r="818" spans="1:32" x14ac:dyDescent="0.2">
      <c r="A818" t="s">
        <v>172</v>
      </c>
      <c r="B818" t="s">
        <v>73</v>
      </c>
      <c r="C818" t="s">
        <v>126</v>
      </c>
      <c r="D818" t="s">
        <v>1</v>
      </c>
      <c r="E818" t="s">
        <v>8</v>
      </c>
      <c r="F818" s="7">
        <v>202405</v>
      </c>
      <c r="G818" s="1">
        <v>0</v>
      </c>
      <c r="H818" s="1">
        <v>0</v>
      </c>
      <c r="I818" s="1">
        <v>0</v>
      </c>
      <c r="J818" s="1">
        <v>0</v>
      </c>
      <c r="K818" s="8">
        <v>0</v>
      </c>
      <c r="L818" s="8">
        <v>0</v>
      </c>
      <c r="M818" s="8">
        <v>0</v>
      </c>
      <c r="N818" s="8">
        <v>2799.3870967741932</v>
      </c>
      <c r="O818" s="1">
        <v>0</v>
      </c>
      <c r="P818" s="1">
        <v>0</v>
      </c>
      <c r="Q818" s="1">
        <v>0</v>
      </c>
      <c r="R818" s="1">
        <v>0</v>
      </c>
      <c r="S818" s="29">
        <v>0</v>
      </c>
      <c r="T818" s="8">
        <f t="shared" si="60"/>
        <v>0</v>
      </c>
      <c r="U818" s="1">
        <v>0</v>
      </c>
      <c r="V818" s="1">
        <v>0</v>
      </c>
      <c r="W818" s="1">
        <v>0</v>
      </c>
      <c r="X818" s="1">
        <v>0</v>
      </c>
      <c r="Y818" s="1">
        <v>0</v>
      </c>
      <c r="Z818" s="1">
        <v>0</v>
      </c>
      <c r="AA818" s="1">
        <v>0</v>
      </c>
      <c r="AB818" s="1">
        <v>0</v>
      </c>
      <c r="AC818" s="1">
        <f t="shared" si="61"/>
        <v>0</v>
      </c>
      <c r="AD818" s="1">
        <f t="shared" si="62"/>
        <v>0</v>
      </c>
      <c r="AE818" s="1">
        <f t="shared" si="63"/>
        <v>0</v>
      </c>
      <c r="AF818" s="1">
        <f t="shared" si="64"/>
        <v>0</v>
      </c>
    </row>
    <row r="819" spans="1:32" x14ac:dyDescent="0.2">
      <c r="A819" t="s">
        <v>173</v>
      </c>
      <c r="B819" t="s">
        <v>73</v>
      </c>
      <c r="C819" t="s">
        <v>114</v>
      </c>
      <c r="D819" t="s">
        <v>1</v>
      </c>
      <c r="E819" t="s">
        <v>5</v>
      </c>
      <c r="F819" s="7">
        <v>201403</v>
      </c>
      <c r="G819" s="1">
        <v>0</v>
      </c>
      <c r="H819" s="1">
        <v>0</v>
      </c>
      <c r="I819" s="1">
        <v>0</v>
      </c>
      <c r="J819" s="1">
        <v>0</v>
      </c>
      <c r="K819" s="8">
        <v>0</v>
      </c>
      <c r="L819" s="8">
        <v>0</v>
      </c>
      <c r="M819" s="8">
        <v>0</v>
      </c>
      <c r="N819" s="8">
        <v>0</v>
      </c>
      <c r="O819" s="1">
        <v>0</v>
      </c>
      <c r="P819" s="1">
        <v>0</v>
      </c>
      <c r="Q819" s="1">
        <v>0</v>
      </c>
      <c r="R819" s="1">
        <v>0</v>
      </c>
      <c r="S819" s="29">
        <v>0</v>
      </c>
      <c r="T819" s="8">
        <f t="shared" si="60"/>
        <v>0</v>
      </c>
      <c r="U819" s="1">
        <v>0</v>
      </c>
      <c r="V819" s="1">
        <v>0</v>
      </c>
      <c r="W819" s="1">
        <v>0</v>
      </c>
      <c r="X819" s="1">
        <v>0</v>
      </c>
      <c r="Y819" s="1">
        <v>0</v>
      </c>
      <c r="Z819" s="1">
        <v>0</v>
      </c>
      <c r="AA819" s="1">
        <v>0</v>
      </c>
      <c r="AB819" s="1">
        <v>0</v>
      </c>
      <c r="AC819" s="1">
        <f t="shared" si="61"/>
        <v>0</v>
      </c>
      <c r="AD819" s="1">
        <f t="shared" si="62"/>
        <v>0</v>
      </c>
      <c r="AE819" s="1">
        <f t="shared" si="63"/>
        <v>0</v>
      </c>
      <c r="AF819" s="1">
        <f t="shared" si="64"/>
        <v>0</v>
      </c>
    </row>
    <row r="820" spans="1:32" x14ac:dyDescent="0.2">
      <c r="A820" t="s">
        <v>173</v>
      </c>
      <c r="B820" t="s">
        <v>73</v>
      </c>
      <c r="C820" t="s">
        <v>114</v>
      </c>
      <c r="D820" t="s">
        <v>1</v>
      </c>
      <c r="E820" t="s">
        <v>5</v>
      </c>
      <c r="F820" s="7">
        <v>201406</v>
      </c>
      <c r="G820" s="1">
        <v>0</v>
      </c>
      <c r="H820" s="1">
        <v>0</v>
      </c>
      <c r="I820" s="1">
        <v>0</v>
      </c>
      <c r="J820" s="1">
        <v>0</v>
      </c>
      <c r="K820" s="8">
        <v>0</v>
      </c>
      <c r="L820" s="8">
        <v>0</v>
      </c>
      <c r="M820" s="8">
        <v>0</v>
      </c>
      <c r="N820" s="8">
        <v>0</v>
      </c>
      <c r="O820" s="1">
        <v>0</v>
      </c>
      <c r="P820" s="1">
        <v>0</v>
      </c>
      <c r="Q820" s="1">
        <v>0</v>
      </c>
      <c r="R820" s="1">
        <v>0</v>
      </c>
      <c r="S820" s="29">
        <v>0</v>
      </c>
      <c r="T820" s="8">
        <f t="shared" si="60"/>
        <v>0</v>
      </c>
      <c r="U820" s="1">
        <v>0</v>
      </c>
      <c r="V820" s="1">
        <v>0</v>
      </c>
      <c r="W820" s="1">
        <v>0</v>
      </c>
      <c r="X820" s="1">
        <v>0</v>
      </c>
      <c r="Y820" s="1">
        <v>0</v>
      </c>
      <c r="Z820" s="1">
        <v>0</v>
      </c>
      <c r="AA820" s="1">
        <v>0</v>
      </c>
      <c r="AB820" s="1">
        <v>0</v>
      </c>
      <c r="AC820" s="1">
        <f t="shared" si="61"/>
        <v>0</v>
      </c>
      <c r="AD820" s="1">
        <f t="shared" si="62"/>
        <v>0</v>
      </c>
      <c r="AE820" s="1">
        <f t="shared" si="63"/>
        <v>0</v>
      </c>
      <c r="AF820" s="1">
        <f t="shared" si="64"/>
        <v>0</v>
      </c>
    </row>
    <row r="821" spans="1:32" x14ac:dyDescent="0.2">
      <c r="A821" t="s">
        <v>173</v>
      </c>
      <c r="B821" t="s">
        <v>73</v>
      </c>
      <c r="C821" t="s">
        <v>114</v>
      </c>
      <c r="D821" t="s">
        <v>1</v>
      </c>
      <c r="E821" t="s">
        <v>5</v>
      </c>
      <c r="F821" s="7">
        <v>201409</v>
      </c>
      <c r="G821" s="1">
        <v>0</v>
      </c>
      <c r="H821" s="1">
        <v>0</v>
      </c>
      <c r="I821" s="1">
        <v>0</v>
      </c>
      <c r="J821" s="1">
        <v>0</v>
      </c>
      <c r="K821" s="8">
        <v>0</v>
      </c>
      <c r="L821" s="8">
        <v>0</v>
      </c>
      <c r="M821" s="8">
        <v>0</v>
      </c>
      <c r="N821" s="8">
        <v>0</v>
      </c>
      <c r="O821" s="1">
        <v>0</v>
      </c>
      <c r="P821" s="1">
        <v>0</v>
      </c>
      <c r="Q821" s="1">
        <v>0</v>
      </c>
      <c r="R821" s="1">
        <v>0</v>
      </c>
      <c r="S821" s="29">
        <v>0</v>
      </c>
      <c r="T821" s="8">
        <f t="shared" si="60"/>
        <v>0</v>
      </c>
      <c r="U821" s="1">
        <v>0</v>
      </c>
      <c r="V821" s="1">
        <v>0</v>
      </c>
      <c r="W821" s="1">
        <v>0</v>
      </c>
      <c r="X821" s="1">
        <v>0</v>
      </c>
      <c r="Y821" s="1">
        <v>0</v>
      </c>
      <c r="Z821" s="1">
        <v>0</v>
      </c>
      <c r="AA821" s="1">
        <v>0</v>
      </c>
      <c r="AB821" s="1">
        <v>0</v>
      </c>
      <c r="AC821" s="1">
        <f t="shared" si="61"/>
        <v>0</v>
      </c>
      <c r="AD821" s="1">
        <f t="shared" si="62"/>
        <v>0</v>
      </c>
      <c r="AE821" s="1">
        <f t="shared" si="63"/>
        <v>0</v>
      </c>
      <c r="AF821" s="1">
        <f t="shared" si="64"/>
        <v>0</v>
      </c>
    </row>
    <row r="822" spans="1:32" x14ac:dyDescent="0.2">
      <c r="A822" t="s">
        <v>173</v>
      </c>
      <c r="B822" t="s">
        <v>73</v>
      </c>
      <c r="C822" t="s">
        <v>114</v>
      </c>
      <c r="D822" t="s">
        <v>1</v>
      </c>
      <c r="E822" t="s">
        <v>5</v>
      </c>
      <c r="F822" s="7">
        <v>201412</v>
      </c>
      <c r="G822" s="1">
        <v>0</v>
      </c>
      <c r="H822" s="1">
        <v>0</v>
      </c>
      <c r="I822" s="1">
        <v>0</v>
      </c>
      <c r="J822" s="1">
        <v>0</v>
      </c>
      <c r="K822" s="8">
        <v>0</v>
      </c>
      <c r="L822" s="8">
        <v>0</v>
      </c>
      <c r="M822" s="8">
        <v>0</v>
      </c>
      <c r="N822" s="8">
        <v>0</v>
      </c>
      <c r="O822" s="1">
        <v>0</v>
      </c>
      <c r="P822" s="1">
        <v>0</v>
      </c>
      <c r="Q822" s="1">
        <v>0</v>
      </c>
      <c r="R822" s="1">
        <v>0</v>
      </c>
      <c r="S822" s="29">
        <v>0</v>
      </c>
      <c r="T822" s="8">
        <f t="shared" si="60"/>
        <v>0</v>
      </c>
      <c r="U822" s="1">
        <v>0</v>
      </c>
      <c r="V822" s="1">
        <v>0</v>
      </c>
      <c r="W822" s="1">
        <v>0</v>
      </c>
      <c r="X822" s="1">
        <v>0</v>
      </c>
      <c r="Y822" s="1">
        <v>0</v>
      </c>
      <c r="Z822" s="1">
        <v>0</v>
      </c>
      <c r="AA822" s="1">
        <v>0</v>
      </c>
      <c r="AB822" s="1">
        <v>0</v>
      </c>
      <c r="AC822" s="1">
        <f t="shared" si="61"/>
        <v>0</v>
      </c>
      <c r="AD822" s="1">
        <f t="shared" si="62"/>
        <v>0</v>
      </c>
      <c r="AE822" s="1">
        <f t="shared" si="63"/>
        <v>0</v>
      </c>
      <c r="AF822" s="1">
        <f t="shared" si="64"/>
        <v>0</v>
      </c>
    </row>
    <row r="823" spans="1:32" x14ac:dyDescent="0.2">
      <c r="A823" t="s">
        <v>173</v>
      </c>
      <c r="B823" t="s">
        <v>73</v>
      </c>
      <c r="C823" t="s">
        <v>114</v>
      </c>
      <c r="D823" t="s">
        <v>1</v>
      </c>
      <c r="E823" t="s">
        <v>5</v>
      </c>
      <c r="F823" s="7">
        <v>201503</v>
      </c>
      <c r="G823" s="1">
        <v>0</v>
      </c>
      <c r="H823" s="1">
        <v>0</v>
      </c>
      <c r="I823" s="1">
        <v>0</v>
      </c>
      <c r="J823" s="1">
        <v>0</v>
      </c>
      <c r="K823" s="8">
        <v>0</v>
      </c>
      <c r="L823" s="8">
        <v>0</v>
      </c>
      <c r="M823" s="8">
        <v>0</v>
      </c>
      <c r="N823" s="8">
        <v>0</v>
      </c>
      <c r="O823" s="1">
        <v>0</v>
      </c>
      <c r="P823" s="1">
        <v>0</v>
      </c>
      <c r="Q823" s="1">
        <v>0</v>
      </c>
      <c r="R823" s="1">
        <v>0</v>
      </c>
      <c r="S823" s="29">
        <v>0</v>
      </c>
      <c r="T823" s="8">
        <f t="shared" si="60"/>
        <v>0</v>
      </c>
      <c r="U823" s="1">
        <v>0</v>
      </c>
      <c r="V823" s="1">
        <v>0</v>
      </c>
      <c r="W823" s="1">
        <v>0</v>
      </c>
      <c r="X823" s="1">
        <v>0</v>
      </c>
      <c r="Y823" s="1">
        <v>0</v>
      </c>
      <c r="Z823" s="1">
        <v>0</v>
      </c>
      <c r="AA823" s="1">
        <v>0</v>
      </c>
      <c r="AB823" s="1">
        <v>0</v>
      </c>
      <c r="AC823" s="1">
        <f t="shared" si="61"/>
        <v>0</v>
      </c>
      <c r="AD823" s="1">
        <f t="shared" si="62"/>
        <v>0</v>
      </c>
      <c r="AE823" s="1">
        <f t="shared" si="63"/>
        <v>0</v>
      </c>
      <c r="AF823" s="1">
        <f t="shared" si="64"/>
        <v>0</v>
      </c>
    </row>
    <row r="824" spans="1:32" x14ac:dyDescent="0.2">
      <c r="A824" t="s">
        <v>173</v>
      </c>
      <c r="B824" t="s">
        <v>73</v>
      </c>
      <c r="C824" t="s">
        <v>114</v>
      </c>
      <c r="D824" t="s">
        <v>1</v>
      </c>
      <c r="E824" t="s">
        <v>5</v>
      </c>
      <c r="F824" s="7">
        <v>201506</v>
      </c>
      <c r="G824" s="1">
        <v>0</v>
      </c>
      <c r="H824" s="1">
        <v>0</v>
      </c>
      <c r="I824" s="1">
        <v>0</v>
      </c>
      <c r="J824" s="1">
        <v>0</v>
      </c>
      <c r="K824" s="8">
        <v>0</v>
      </c>
      <c r="L824" s="8">
        <v>0</v>
      </c>
      <c r="M824" s="8">
        <v>0</v>
      </c>
      <c r="N824" s="8">
        <v>0</v>
      </c>
      <c r="O824" s="1">
        <v>0</v>
      </c>
      <c r="P824" s="1">
        <v>0</v>
      </c>
      <c r="Q824" s="1">
        <v>0</v>
      </c>
      <c r="R824" s="1">
        <v>0</v>
      </c>
      <c r="S824" s="29">
        <v>0</v>
      </c>
      <c r="T824" s="8">
        <f t="shared" si="60"/>
        <v>0</v>
      </c>
      <c r="U824" s="1">
        <v>0</v>
      </c>
      <c r="V824" s="1">
        <v>0</v>
      </c>
      <c r="W824" s="1">
        <v>0</v>
      </c>
      <c r="X824" s="1">
        <v>0</v>
      </c>
      <c r="Y824" s="1">
        <v>0</v>
      </c>
      <c r="Z824" s="1">
        <v>0</v>
      </c>
      <c r="AA824" s="1">
        <v>0</v>
      </c>
      <c r="AB824" s="1">
        <v>0</v>
      </c>
      <c r="AC824" s="1">
        <f t="shared" si="61"/>
        <v>0</v>
      </c>
      <c r="AD824" s="1">
        <f t="shared" si="62"/>
        <v>0</v>
      </c>
      <c r="AE824" s="1">
        <f t="shared" si="63"/>
        <v>0</v>
      </c>
      <c r="AF824" s="1">
        <f t="shared" si="64"/>
        <v>0</v>
      </c>
    </row>
    <row r="825" spans="1:32" x14ac:dyDescent="0.2">
      <c r="A825" t="s">
        <v>173</v>
      </c>
      <c r="B825" t="s">
        <v>73</v>
      </c>
      <c r="C825" t="s">
        <v>114</v>
      </c>
      <c r="D825" t="s">
        <v>1</v>
      </c>
      <c r="E825" t="s">
        <v>5</v>
      </c>
      <c r="F825" s="7">
        <v>201509</v>
      </c>
      <c r="G825" s="1">
        <v>0</v>
      </c>
      <c r="H825" s="1">
        <v>0</v>
      </c>
      <c r="I825" s="1">
        <v>0</v>
      </c>
      <c r="J825" s="1">
        <v>0</v>
      </c>
      <c r="K825" s="8">
        <v>0</v>
      </c>
      <c r="L825" s="8">
        <v>0</v>
      </c>
      <c r="M825" s="8">
        <v>0</v>
      </c>
      <c r="N825" s="8">
        <v>246.72724014336919</v>
      </c>
      <c r="O825" s="1">
        <v>0</v>
      </c>
      <c r="P825" s="1">
        <v>0</v>
      </c>
      <c r="Q825" s="1">
        <v>0</v>
      </c>
      <c r="R825" s="1">
        <v>0</v>
      </c>
      <c r="S825" s="29">
        <v>0</v>
      </c>
      <c r="T825" s="8">
        <f t="shared" si="60"/>
        <v>0</v>
      </c>
      <c r="U825" s="1">
        <v>0</v>
      </c>
      <c r="V825" s="1">
        <v>0</v>
      </c>
      <c r="W825" s="1">
        <v>0</v>
      </c>
      <c r="X825" s="1">
        <v>0</v>
      </c>
      <c r="Y825" s="1">
        <v>0</v>
      </c>
      <c r="Z825" s="1">
        <v>0</v>
      </c>
      <c r="AA825" s="1">
        <v>0</v>
      </c>
      <c r="AB825" s="1">
        <v>0</v>
      </c>
      <c r="AC825" s="1">
        <f t="shared" si="61"/>
        <v>0</v>
      </c>
      <c r="AD825" s="1">
        <f t="shared" si="62"/>
        <v>0</v>
      </c>
      <c r="AE825" s="1">
        <f t="shared" si="63"/>
        <v>0</v>
      </c>
      <c r="AF825" s="1">
        <f t="shared" si="64"/>
        <v>0</v>
      </c>
    </row>
    <row r="826" spans="1:32" x14ac:dyDescent="0.2">
      <c r="A826" t="s">
        <v>173</v>
      </c>
      <c r="B826" t="s">
        <v>73</v>
      </c>
      <c r="C826" t="s">
        <v>114</v>
      </c>
      <c r="D826" t="s">
        <v>1</v>
      </c>
      <c r="E826" t="s">
        <v>5</v>
      </c>
      <c r="F826" s="7">
        <v>201512</v>
      </c>
      <c r="G826" s="1">
        <v>0</v>
      </c>
      <c r="H826" s="1">
        <v>0</v>
      </c>
      <c r="I826" s="1">
        <v>0</v>
      </c>
      <c r="J826" s="1">
        <v>0</v>
      </c>
      <c r="K826" s="8">
        <v>0</v>
      </c>
      <c r="L826" s="8">
        <v>0</v>
      </c>
      <c r="M826" s="8">
        <v>0</v>
      </c>
      <c r="N826" s="8">
        <v>3174.6408602150536</v>
      </c>
      <c r="O826" s="1">
        <v>0</v>
      </c>
      <c r="P826" s="1">
        <v>0</v>
      </c>
      <c r="Q826" s="1">
        <v>0</v>
      </c>
      <c r="R826" s="1">
        <v>0</v>
      </c>
      <c r="S826" s="29">
        <v>0</v>
      </c>
      <c r="T826" s="8">
        <f t="shared" si="60"/>
        <v>0</v>
      </c>
      <c r="U826" s="1">
        <v>0</v>
      </c>
      <c r="V826" s="1">
        <v>0</v>
      </c>
      <c r="W826" s="1">
        <v>0</v>
      </c>
      <c r="X826" s="1">
        <v>0</v>
      </c>
      <c r="Y826" s="1">
        <v>0</v>
      </c>
      <c r="Z826" s="1">
        <v>0</v>
      </c>
      <c r="AA826" s="1">
        <v>0</v>
      </c>
      <c r="AB826" s="1">
        <v>0</v>
      </c>
      <c r="AC826" s="1">
        <f t="shared" si="61"/>
        <v>0</v>
      </c>
      <c r="AD826" s="1">
        <f t="shared" si="62"/>
        <v>0</v>
      </c>
      <c r="AE826" s="1">
        <f t="shared" si="63"/>
        <v>0</v>
      </c>
      <c r="AF826" s="1">
        <f t="shared" si="64"/>
        <v>0</v>
      </c>
    </row>
    <row r="827" spans="1:32" x14ac:dyDescent="0.2">
      <c r="A827" t="s">
        <v>173</v>
      </c>
      <c r="B827" t="s">
        <v>73</v>
      </c>
      <c r="C827" t="s">
        <v>114</v>
      </c>
      <c r="D827" t="s">
        <v>1</v>
      </c>
      <c r="E827" t="s">
        <v>5</v>
      </c>
      <c r="F827" s="7">
        <v>201603</v>
      </c>
      <c r="G827" s="1">
        <v>0</v>
      </c>
      <c r="H827" s="1">
        <v>0</v>
      </c>
      <c r="I827" s="1">
        <v>0</v>
      </c>
      <c r="J827" s="1">
        <v>0</v>
      </c>
      <c r="K827" s="8">
        <v>0</v>
      </c>
      <c r="L827" s="8">
        <v>0</v>
      </c>
      <c r="M827" s="8">
        <v>0</v>
      </c>
      <c r="N827" s="8">
        <v>5151.8980348535415</v>
      </c>
      <c r="O827" s="1">
        <v>0</v>
      </c>
      <c r="P827" s="1">
        <v>0</v>
      </c>
      <c r="Q827" s="1">
        <v>0</v>
      </c>
      <c r="R827" s="1">
        <v>0</v>
      </c>
      <c r="S827" s="29">
        <v>0</v>
      </c>
      <c r="T827" s="8">
        <f t="shared" si="60"/>
        <v>0</v>
      </c>
      <c r="U827" s="1">
        <v>0</v>
      </c>
      <c r="V827" s="1">
        <v>0</v>
      </c>
      <c r="W827" s="1">
        <v>0</v>
      </c>
      <c r="X827" s="1">
        <v>0</v>
      </c>
      <c r="Y827" s="1">
        <v>0</v>
      </c>
      <c r="Z827" s="1">
        <v>0</v>
      </c>
      <c r="AA827" s="1">
        <v>0</v>
      </c>
      <c r="AB827" s="1">
        <v>0</v>
      </c>
      <c r="AC827" s="1">
        <f t="shared" si="61"/>
        <v>0</v>
      </c>
      <c r="AD827" s="1">
        <f t="shared" si="62"/>
        <v>0</v>
      </c>
      <c r="AE827" s="1">
        <f t="shared" si="63"/>
        <v>0</v>
      </c>
      <c r="AF827" s="1">
        <f t="shared" si="64"/>
        <v>0</v>
      </c>
    </row>
    <row r="828" spans="1:32" x14ac:dyDescent="0.2">
      <c r="A828" t="s">
        <v>173</v>
      </c>
      <c r="B828" t="s">
        <v>73</v>
      </c>
      <c r="C828" t="s">
        <v>114</v>
      </c>
      <c r="D828" t="s">
        <v>1</v>
      </c>
      <c r="E828" t="s">
        <v>5</v>
      </c>
      <c r="F828" s="7">
        <v>201606</v>
      </c>
      <c r="G828" s="1">
        <v>12332666</v>
      </c>
      <c r="H828" s="1">
        <v>12332666</v>
      </c>
      <c r="I828" s="1">
        <v>12332666</v>
      </c>
      <c r="J828" s="1">
        <v>12332666</v>
      </c>
      <c r="K828" s="8">
        <v>1</v>
      </c>
      <c r="L828" s="8">
        <v>1</v>
      </c>
      <c r="M828" s="8">
        <v>0</v>
      </c>
      <c r="N828" s="8">
        <v>8444.6745519713259</v>
      </c>
      <c r="O828" s="1">
        <v>0</v>
      </c>
      <c r="P828" s="1">
        <v>0</v>
      </c>
      <c r="Q828" s="1">
        <v>0</v>
      </c>
      <c r="R828" s="1">
        <v>0</v>
      </c>
      <c r="S828" s="29">
        <v>0</v>
      </c>
      <c r="T828" s="8">
        <f t="shared" si="60"/>
        <v>0</v>
      </c>
      <c r="U828" s="1">
        <v>0</v>
      </c>
      <c r="V828" s="1">
        <v>0</v>
      </c>
      <c r="W828" s="1">
        <v>0</v>
      </c>
      <c r="X828" s="1">
        <v>0</v>
      </c>
      <c r="Y828" s="1">
        <v>0</v>
      </c>
      <c r="Z828" s="1">
        <v>0</v>
      </c>
      <c r="AA828" s="1">
        <v>0</v>
      </c>
      <c r="AB828" s="1">
        <v>0</v>
      </c>
      <c r="AC828" s="1">
        <f t="shared" si="61"/>
        <v>-12332666</v>
      </c>
      <c r="AD828" s="1">
        <f t="shared" si="62"/>
        <v>-12332666</v>
      </c>
      <c r="AE828" s="1">
        <f t="shared" si="63"/>
        <v>-12332666</v>
      </c>
      <c r="AF828" s="1">
        <f t="shared" si="64"/>
        <v>-12332666</v>
      </c>
    </row>
    <row r="829" spans="1:32" x14ac:dyDescent="0.2">
      <c r="A829" t="s">
        <v>173</v>
      </c>
      <c r="B829" t="s">
        <v>73</v>
      </c>
      <c r="C829" t="s">
        <v>114</v>
      </c>
      <c r="D829" t="s">
        <v>1</v>
      </c>
      <c r="E829" t="s">
        <v>5</v>
      </c>
      <c r="F829" s="7">
        <v>201609</v>
      </c>
      <c r="G829" s="1">
        <v>0</v>
      </c>
      <c r="H829" s="1">
        <v>0</v>
      </c>
      <c r="I829" s="1">
        <v>0</v>
      </c>
      <c r="J829" s="1">
        <v>0</v>
      </c>
      <c r="K829" s="8">
        <v>0</v>
      </c>
      <c r="L829" s="8">
        <v>0</v>
      </c>
      <c r="M829" s="8">
        <v>0</v>
      </c>
      <c r="N829" s="8">
        <v>11818.654121863799</v>
      </c>
      <c r="O829" s="1">
        <v>0</v>
      </c>
      <c r="P829" s="1">
        <v>0</v>
      </c>
      <c r="Q829" s="1">
        <v>0</v>
      </c>
      <c r="R829" s="1">
        <v>0</v>
      </c>
      <c r="S829" s="29">
        <v>0</v>
      </c>
      <c r="T829" s="8">
        <f t="shared" si="60"/>
        <v>0</v>
      </c>
      <c r="U829" s="1">
        <v>0</v>
      </c>
      <c r="V829" s="1">
        <v>0</v>
      </c>
      <c r="W829" s="1">
        <v>0</v>
      </c>
      <c r="X829" s="1">
        <v>0</v>
      </c>
      <c r="Y829" s="1">
        <v>0</v>
      </c>
      <c r="Z829" s="1">
        <v>0</v>
      </c>
      <c r="AA829" s="1">
        <v>0</v>
      </c>
      <c r="AB829" s="1">
        <v>0</v>
      </c>
      <c r="AC829" s="1">
        <f t="shared" si="61"/>
        <v>0</v>
      </c>
      <c r="AD829" s="1">
        <f t="shared" si="62"/>
        <v>0</v>
      </c>
      <c r="AE829" s="1">
        <f t="shared" si="63"/>
        <v>0</v>
      </c>
      <c r="AF829" s="1">
        <f t="shared" si="64"/>
        <v>0</v>
      </c>
    </row>
    <row r="830" spans="1:32" x14ac:dyDescent="0.2">
      <c r="A830" t="s">
        <v>173</v>
      </c>
      <c r="B830" t="s">
        <v>73</v>
      </c>
      <c r="C830" t="s">
        <v>114</v>
      </c>
      <c r="D830" t="s">
        <v>1</v>
      </c>
      <c r="E830" t="s">
        <v>5</v>
      </c>
      <c r="F830" s="7">
        <v>201612</v>
      </c>
      <c r="G830" s="1">
        <v>0</v>
      </c>
      <c r="H830" s="1">
        <v>0</v>
      </c>
      <c r="I830" s="1">
        <v>0</v>
      </c>
      <c r="J830" s="1">
        <v>0</v>
      </c>
      <c r="K830" s="8">
        <v>0</v>
      </c>
      <c r="L830" s="8">
        <v>0</v>
      </c>
      <c r="M830" s="8">
        <v>0</v>
      </c>
      <c r="N830" s="8">
        <v>15735.49283154122</v>
      </c>
      <c r="O830" s="1">
        <v>0</v>
      </c>
      <c r="P830" s="1">
        <v>0</v>
      </c>
      <c r="Q830" s="1">
        <v>0</v>
      </c>
      <c r="R830" s="1">
        <v>0</v>
      </c>
      <c r="S830" s="29">
        <v>0</v>
      </c>
      <c r="T830" s="8">
        <f t="shared" si="60"/>
        <v>0</v>
      </c>
      <c r="U830" s="1">
        <v>0</v>
      </c>
      <c r="V830" s="1">
        <v>0</v>
      </c>
      <c r="W830" s="1">
        <v>0</v>
      </c>
      <c r="X830" s="1">
        <v>0</v>
      </c>
      <c r="Y830" s="1">
        <v>0</v>
      </c>
      <c r="Z830" s="1">
        <v>0</v>
      </c>
      <c r="AA830" s="1">
        <v>0</v>
      </c>
      <c r="AB830" s="1">
        <v>0</v>
      </c>
      <c r="AC830" s="1">
        <f t="shared" si="61"/>
        <v>0</v>
      </c>
      <c r="AD830" s="1">
        <f t="shared" si="62"/>
        <v>0</v>
      </c>
      <c r="AE830" s="1">
        <f t="shared" si="63"/>
        <v>0</v>
      </c>
      <c r="AF830" s="1">
        <f t="shared" si="64"/>
        <v>0</v>
      </c>
    </row>
    <row r="831" spans="1:32" x14ac:dyDescent="0.2">
      <c r="A831" t="s">
        <v>173</v>
      </c>
      <c r="B831" t="s">
        <v>73</v>
      </c>
      <c r="C831" t="s">
        <v>114</v>
      </c>
      <c r="D831" t="s">
        <v>1</v>
      </c>
      <c r="E831" t="s">
        <v>5</v>
      </c>
      <c r="F831" s="7">
        <v>201703</v>
      </c>
      <c r="G831" s="1">
        <v>133363767</v>
      </c>
      <c r="H831" s="1">
        <v>133363767.84</v>
      </c>
      <c r="I831" s="1">
        <v>133363767</v>
      </c>
      <c r="J831" s="1">
        <v>133363767.84</v>
      </c>
      <c r="K831" s="8">
        <v>13</v>
      </c>
      <c r="L831" s="8">
        <v>13</v>
      </c>
      <c r="M831" s="8">
        <v>0</v>
      </c>
      <c r="N831" s="8">
        <v>83706.531490015346</v>
      </c>
      <c r="O831" s="1">
        <v>0</v>
      </c>
      <c r="P831" s="1">
        <v>0</v>
      </c>
      <c r="Q831" s="1">
        <v>0</v>
      </c>
      <c r="R831" s="1">
        <v>0</v>
      </c>
      <c r="S831" s="29">
        <v>0</v>
      </c>
      <c r="T831" s="8">
        <f t="shared" si="60"/>
        <v>0</v>
      </c>
      <c r="U831" s="1">
        <v>0</v>
      </c>
      <c r="V831" s="1">
        <v>0</v>
      </c>
      <c r="W831" s="1">
        <v>0</v>
      </c>
      <c r="X831" s="1">
        <v>0</v>
      </c>
      <c r="Y831" s="1">
        <v>0</v>
      </c>
      <c r="Z831" s="1">
        <v>0</v>
      </c>
      <c r="AA831" s="1">
        <v>0.84000000357627869</v>
      </c>
      <c r="AB831" s="1">
        <v>0.84000000357627869</v>
      </c>
      <c r="AC831" s="1">
        <f t="shared" si="61"/>
        <v>-133363767.84</v>
      </c>
      <c r="AD831" s="1">
        <f t="shared" si="62"/>
        <v>-133363767.84</v>
      </c>
      <c r="AE831" s="1">
        <f t="shared" si="63"/>
        <v>-133363767.84</v>
      </c>
      <c r="AF831" s="1">
        <f t="shared" si="64"/>
        <v>-133363767.84</v>
      </c>
    </row>
    <row r="832" spans="1:32" x14ac:dyDescent="0.2">
      <c r="A832" t="s">
        <v>173</v>
      </c>
      <c r="B832" t="s">
        <v>73</v>
      </c>
      <c r="C832" t="s">
        <v>114</v>
      </c>
      <c r="D832" t="s">
        <v>1</v>
      </c>
      <c r="E832" t="s">
        <v>5</v>
      </c>
      <c r="F832" s="7">
        <v>201706</v>
      </c>
      <c r="G832" s="1">
        <v>121354675</v>
      </c>
      <c r="H832" s="1">
        <v>121354675.23999999</v>
      </c>
      <c r="I832" s="1">
        <v>121354675</v>
      </c>
      <c r="J832" s="1">
        <v>121354675.23999999</v>
      </c>
      <c r="K832" s="8">
        <v>15</v>
      </c>
      <c r="L832" s="8">
        <v>15</v>
      </c>
      <c r="M832" s="8">
        <v>0</v>
      </c>
      <c r="N832" s="8">
        <v>88757.777060931898</v>
      </c>
      <c r="O832" s="1">
        <v>0</v>
      </c>
      <c r="P832" s="1">
        <v>0</v>
      </c>
      <c r="Q832" s="1">
        <v>0</v>
      </c>
      <c r="R832" s="1">
        <v>0</v>
      </c>
      <c r="S832" s="29">
        <v>0</v>
      </c>
      <c r="T832" s="8">
        <f t="shared" si="60"/>
        <v>0</v>
      </c>
      <c r="U832" s="1">
        <v>0</v>
      </c>
      <c r="V832" s="1">
        <v>0</v>
      </c>
      <c r="W832" s="1">
        <v>0</v>
      </c>
      <c r="X832" s="1">
        <v>0</v>
      </c>
      <c r="Y832" s="1">
        <v>0</v>
      </c>
      <c r="Z832" s="1">
        <v>0</v>
      </c>
      <c r="AA832" s="1">
        <v>0.23999999463558197</v>
      </c>
      <c r="AB832" s="1">
        <v>0.23999999463558197</v>
      </c>
      <c r="AC832" s="1">
        <f t="shared" si="61"/>
        <v>-121354675.23999999</v>
      </c>
      <c r="AD832" s="1">
        <f t="shared" si="62"/>
        <v>-121354675.23999999</v>
      </c>
      <c r="AE832" s="1">
        <f t="shared" si="63"/>
        <v>-121354675.23999999</v>
      </c>
      <c r="AF832" s="1">
        <f t="shared" si="64"/>
        <v>-121354675.23999999</v>
      </c>
    </row>
    <row r="833" spans="1:32" x14ac:dyDescent="0.2">
      <c r="A833" t="s">
        <v>173</v>
      </c>
      <c r="B833" t="s">
        <v>73</v>
      </c>
      <c r="C833" t="s">
        <v>114</v>
      </c>
      <c r="D833" t="s">
        <v>1</v>
      </c>
      <c r="E833" t="s">
        <v>5</v>
      </c>
      <c r="F833" s="7">
        <v>201709</v>
      </c>
      <c r="G833" s="1">
        <v>127513109</v>
      </c>
      <c r="H833" s="1">
        <v>127513109.35000002</v>
      </c>
      <c r="I833" s="1">
        <v>127513109</v>
      </c>
      <c r="J833" s="1">
        <v>127513109.35000002</v>
      </c>
      <c r="K833" s="8">
        <v>18</v>
      </c>
      <c r="L833" s="8">
        <v>18</v>
      </c>
      <c r="M833" s="8">
        <v>0</v>
      </c>
      <c r="N833" s="8">
        <v>91035.795340501776</v>
      </c>
      <c r="O833" s="1">
        <v>0</v>
      </c>
      <c r="P833" s="1">
        <v>0</v>
      </c>
      <c r="Q833" s="1">
        <v>0</v>
      </c>
      <c r="R833" s="1">
        <v>0</v>
      </c>
      <c r="S833" s="29">
        <v>0</v>
      </c>
      <c r="T833" s="8">
        <f t="shared" si="60"/>
        <v>0</v>
      </c>
      <c r="U833" s="1">
        <v>0</v>
      </c>
      <c r="V833" s="1">
        <v>0</v>
      </c>
      <c r="W833" s="1">
        <v>0</v>
      </c>
      <c r="X833" s="1">
        <v>0</v>
      </c>
      <c r="Y833" s="1">
        <v>0</v>
      </c>
      <c r="Z833" s="1">
        <v>0</v>
      </c>
      <c r="AA833" s="1">
        <v>0.35000002384185791</v>
      </c>
      <c r="AB833" s="1">
        <v>0.35000002384185791</v>
      </c>
      <c r="AC833" s="1">
        <f t="shared" si="61"/>
        <v>-127513109.35000002</v>
      </c>
      <c r="AD833" s="1">
        <f t="shared" si="62"/>
        <v>-127513109.35000002</v>
      </c>
      <c r="AE833" s="1">
        <f t="shared" si="63"/>
        <v>-127513109.35000002</v>
      </c>
      <c r="AF833" s="1">
        <f t="shared" si="64"/>
        <v>-127513109.35000002</v>
      </c>
    </row>
    <row r="834" spans="1:32" x14ac:dyDescent="0.2">
      <c r="A834" t="s">
        <v>173</v>
      </c>
      <c r="B834" t="s">
        <v>73</v>
      </c>
      <c r="C834" t="s">
        <v>114</v>
      </c>
      <c r="D834" t="s">
        <v>1</v>
      </c>
      <c r="E834" t="s">
        <v>5</v>
      </c>
      <c r="F834" s="7">
        <v>201712</v>
      </c>
      <c r="G834" s="1">
        <v>138464777</v>
      </c>
      <c r="H834" s="1">
        <v>138464777</v>
      </c>
      <c r="I834" s="1">
        <v>138464777</v>
      </c>
      <c r="J834" s="1">
        <v>138464777</v>
      </c>
      <c r="K834" s="8">
        <v>16</v>
      </c>
      <c r="L834" s="8">
        <v>16</v>
      </c>
      <c r="M834" s="8">
        <v>0</v>
      </c>
      <c r="N834" s="8">
        <v>94890.834050179226</v>
      </c>
      <c r="O834" s="1">
        <v>0</v>
      </c>
      <c r="P834" s="1">
        <v>0</v>
      </c>
      <c r="Q834" s="1">
        <v>0</v>
      </c>
      <c r="R834" s="1">
        <v>0</v>
      </c>
      <c r="S834" s="29">
        <v>0</v>
      </c>
      <c r="T834" s="8">
        <f t="shared" ref="T834:T897" si="65">$S834 * $N834</f>
        <v>0</v>
      </c>
      <c r="U834" s="1">
        <v>0</v>
      </c>
      <c r="V834" s="1">
        <v>0</v>
      </c>
      <c r="W834" s="1">
        <v>0</v>
      </c>
      <c r="X834" s="1">
        <v>0</v>
      </c>
      <c r="Y834" s="1">
        <v>0</v>
      </c>
      <c r="Z834" s="1">
        <v>0</v>
      </c>
      <c r="AA834" s="1">
        <v>0</v>
      </c>
      <c r="AB834" s="1">
        <v>0</v>
      </c>
      <c r="AC834" s="1">
        <f t="shared" ref="AC834:AC897" si="66">$W834 - $H834</f>
        <v>-138464777</v>
      </c>
      <c r="AD834" s="1">
        <f t="shared" ref="AD834:AD897" si="67">$X834 - $H834</f>
        <v>-138464777</v>
      </c>
      <c r="AE834" s="1">
        <f t="shared" ref="AE834:AE897" si="68">$Y834 - $J834</f>
        <v>-138464777</v>
      </c>
      <c r="AF834" s="1">
        <f t="shared" ref="AF834:AF897" si="69">$Z834 - $J834</f>
        <v>-138464777</v>
      </c>
    </row>
    <row r="835" spans="1:32" x14ac:dyDescent="0.2">
      <c r="A835" t="s">
        <v>173</v>
      </c>
      <c r="B835" t="s">
        <v>73</v>
      </c>
      <c r="C835" t="s">
        <v>114</v>
      </c>
      <c r="D835" t="s">
        <v>1</v>
      </c>
      <c r="E835" t="s">
        <v>5</v>
      </c>
      <c r="F835" s="7">
        <v>201803</v>
      </c>
      <c r="G835" s="1">
        <v>55539387</v>
      </c>
      <c r="H835" s="1">
        <v>55539387.000000007</v>
      </c>
      <c r="I835" s="1">
        <v>55539387</v>
      </c>
      <c r="J835" s="1">
        <v>55539387.000000007</v>
      </c>
      <c r="K835" s="8">
        <v>8</v>
      </c>
      <c r="L835" s="8">
        <v>8</v>
      </c>
      <c r="M835" s="8">
        <v>0</v>
      </c>
      <c r="N835" s="8">
        <v>119703.89592933947</v>
      </c>
      <c r="O835" s="1">
        <v>0</v>
      </c>
      <c r="P835" s="1">
        <v>0</v>
      </c>
      <c r="Q835" s="1">
        <v>0</v>
      </c>
      <c r="R835" s="1">
        <v>0</v>
      </c>
      <c r="S835" s="29">
        <v>0</v>
      </c>
      <c r="T835" s="8">
        <f t="shared" si="65"/>
        <v>0</v>
      </c>
      <c r="U835" s="1">
        <v>0</v>
      </c>
      <c r="V835" s="1">
        <v>0</v>
      </c>
      <c r="W835" s="1">
        <v>0</v>
      </c>
      <c r="X835" s="1">
        <v>0</v>
      </c>
      <c r="Y835" s="1">
        <v>0</v>
      </c>
      <c r="Z835" s="1">
        <v>0</v>
      </c>
      <c r="AA835" s="1">
        <v>7.4505805969238281E-9</v>
      </c>
      <c r="AB835" s="1">
        <v>7.4505805969238281E-9</v>
      </c>
      <c r="AC835" s="1">
        <f t="shared" si="66"/>
        <v>-55539387.000000007</v>
      </c>
      <c r="AD835" s="1">
        <f t="shared" si="67"/>
        <v>-55539387.000000007</v>
      </c>
      <c r="AE835" s="1">
        <f t="shared" si="68"/>
        <v>-55539387.000000007</v>
      </c>
      <c r="AF835" s="1">
        <f t="shared" si="69"/>
        <v>-55539387.000000007</v>
      </c>
    </row>
    <row r="836" spans="1:32" x14ac:dyDescent="0.2">
      <c r="A836" t="s">
        <v>173</v>
      </c>
      <c r="B836" t="s">
        <v>73</v>
      </c>
      <c r="C836" t="s">
        <v>114</v>
      </c>
      <c r="D836" t="s">
        <v>1</v>
      </c>
      <c r="E836" t="s">
        <v>5</v>
      </c>
      <c r="F836" s="7">
        <v>201806</v>
      </c>
      <c r="G836" s="1">
        <v>138640449</v>
      </c>
      <c r="H836" s="1">
        <v>138640449</v>
      </c>
      <c r="I836" s="1">
        <v>138640449</v>
      </c>
      <c r="J836" s="1">
        <v>138640449</v>
      </c>
      <c r="K836" s="8">
        <v>19</v>
      </c>
      <c r="L836" s="8">
        <v>19</v>
      </c>
      <c r="M836" s="8">
        <v>0</v>
      </c>
      <c r="N836" s="8">
        <v>155141.24050179214</v>
      </c>
      <c r="O836" s="1">
        <v>0</v>
      </c>
      <c r="P836" s="1">
        <v>0</v>
      </c>
      <c r="Q836" s="1">
        <v>0</v>
      </c>
      <c r="R836" s="1">
        <v>0</v>
      </c>
      <c r="S836" s="29">
        <v>0</v>
      </c>
      <c r="T836" s="8">
        <f t="shared" si="65"/>
        <v>0</v>
      </c>
      <c r="U836" s="1">
        <v>0</v>
      </c>
      <c r="V836" s="1">
        <v>0</v>
      </c>
      <c r="W836" s="1">
        <v>0</v>
      </c>
      <c r="X836" s="1">
        <v>0</v>
      </c>
      <c r="Y836" s="1">
        <v>0</v>
      </c>
      <c r="Z836" s="1">
        <v>0</v>
      </c>
      <c r="AA836" s="1">
        <v>0</v>
      </c>
      <c r="AB836" s="1">
        <v>0</v>
      </c>
      <c r="AC836" s="1">
        <f t="shared" si="66"/>
        <v>-138640449</v>
      </c>
      <c r="AD836" s="1">
        <f t="shared" si="67"/>
        <v>-138640449</v>
      </c>
      <c r="AE836" s="1">
        <f t="shared" si="68"/>
        <v>-138640449</v>
      </c>
      <c r="AF836" s="1">
        <f t="shared" si="69"/>
        <v>-138640449</v>
      </c>
    </row>
    <row r="837" spans="1:32" x14ac:dyDescent="0.2">
      <c r="A837" t="s">
        <v>173</v>
      </c>
      <c r="B837" t="s">
        <v>73</v>
      </c>
      <c r="C837" t="s">
        <v>114</v>
      </c>
      <c r="D837" t="s">
        <v>1</v>
      </c>
      <c r="E837" t="s">
        <v>5</v>
      </c>
      <c r="F837" s="7">
        <v>201809</v>
      </c>
      <c r="G837" s="1">
        <v>219267655</v>
      </c>
      <c r="H837" s="1">
        <v>219267655.20000002</v>
      </c>
      <c r="I837" s="1">
        <v>219267655</v>
      </c>
      <c r="J837" s="1">
        <v>219267655.20000002</v>
      </c>
      <c r="K837" s="8">
        <v>29</v>
      </c>
      <c r="L837" s="8">
        <v>29</v>
      </c>
      <c r="M837" s="8">
        <v>0</v>
      </c>
      <c r="N837" s="8">
        <v>193451.06810035839</v>
      </c>
      <c r="O837" s="1">
        <v>0</v>
      </c>
      <c r="P837" s="1">
        <v>0</v>
      </c>
      <c r="Q837" s="1">
        <v>0</v>
      </c>
      <c r="R837" s="1">
        <v>0</v>
      </c>
      <c r="S837" s="29">
        <v>0</v>
      </c>
      <c r="T837" s="8">
        <f t="shared" si="65"/>
        <v>0</v>
      </c>
      <c r="U837" s="1">
        <v>0</v>
      </c>
      <c r="V837" s="1">
        <v>0</v>
      </c>
      <c r="W837" s="1">
        <v>0</v>
      </c>
      <c r="X837" s="1">
        <v>0</v>
      </c>
      <c r="Y837" s="1">
        <v>0</v>
      </c>
      <c r="Z837" s="1">
        <v>0</v>
      </c>
      <c r="AA837" s="1">
        <v>0.20000001788139343</v>
      </c>
      <c r="AB837" s="1">
        <v>0.20000001788139343</v>
      </c>
      <c r="AC837" s="1">
        <f t="shared" si="66"/>
        <v>-219267655.20000002</v>
      </c>
      <c r="AD837" s="1">
        <f t="shared" si="67"/>
        <v>-219267655.20000002</v>
      </c>
      <c r="AE837" s="1">
        <f t="shared" si="68"/>
        <v>-219267655.20000002</v>
      </c>
      <c r="AF837" s="1">
        <f t="shared" si="69"/>
        <v>-219267655.20000002</v>
      </c>
    </row>
    <row r="838" spans="1:32" x14ac:dyDescent="0.2">
      <c r="A838" t="s">
        <v>173</v>
      </c>
      <c r="B838" t="s">
        <v>73</v>
      </c>
      <c r="C838" t="s">
        <v>114</v>
      </c>
      <c r="D838" t="s">
        <v>1</v>
      </c>
      <c r="E838" t="s">
        <v>5</v>
      </c>
      <c r="F838" s="7">
        <v>201812</v>
      </c>
      <c r="G838" s="1">
        <v>89706918</v>
      </c>
      <c r="H838" s="1">
        <v>89706918</v>
      </c>
      <c r="I838" s="1">
        <v>89706918</v>
      </c>
      <c r="J838" s="1">
        <v>89706918</v>
      </c>
      <c r="K838" s="8">
        <v>15</v>
      </c>
      <c r="L838" s="8">
        <v>15</v>
      </c>
      <c r="M838" s="8">
        <v>0</v>
      </c>
      <c r="N838" s="8">
        <v>224377.54014336914</v>
      </c>
      <c r="O838" s="1">
        <v>0</v>
      </c>
      <c r="P838" s="1">
        <v>0</v>
      </c>
      <c r="Q838" s="1">
        <v>0</v>
      </c>
      <c r="R838" s="1">
        <v>0</v>
      </c>
      <c r="S838" s="29">
        <v>0</v>
      </c>
      <c r="T838" s="8">
        <f t="shared" si="65"/>
        <v>0</v>
      </c>
      <c r="U838" s="1">
        <v>0</v>
      </c>
      <c r="V838" s="1">
        <v>0</v>
      </c>
      <c r="W838" s="1">
        <v>0</v>
      </c>
      <c r="X838" s="1">
        <v>0</v>
      </c>
      <c r="Y838" s="1">
        <v>0</v>
      </c>
      <c r="Z838" s="1">
        <v>0</v>
      </c>
      <c r="AA838" s="1">
        <v>0</v>
      </c>
      <c r="AB838" s="1">
        <v>0</v>
      </c>
      <c r="AC838" s="1">
        <f t="shared" si="66"/>
        <v>-89706918</v>
      </c>
      <c r="AD838" s="1">
        <f t="shared" si="67"/>
        <v>-89706918</v>
      </c>
      <c r="AE838" s="1">
        <f t="shared" si="68"/>
        <v>-89706918</v>
      </c>
      <c r="AF838" s="1">
        <f t="shared" si="69"/>
        <v>-89706918</v>
      </c>
    </row>
    <row r="839" spans="1:32" x14ac:dyDescent="0.2">
      <c r="A839" t="s">
        <v>173</v>
      </c>
      <c r="B839" t="s">
        <v>73</v>
      </c>
      <c r="C839" t="s">
        <v>114</v>
      </c>
      <c r="D839" t="s">
        <v>1</v>
      </c>
      <c r="E839" t="s">
        <v>5</v>
      </c>
      <c r="F839" s="7">
        <v>201903</v>
      </c>
      <c r="G839" s="1">
        <v>291708382</v>
      </c>
      <c r="H839" s="1">
        <v>291708382.24000001</v>
      </c>
      <c r="I839" s="1">
        <v>291708382</v>
      </c>
      <c r="J839" s="1">
        <v>291708382.24000001</v>
      </c>
      <c r="K839" s="8">
        <v>29</v>
      </c>
      <c r="L839" s="8">
        <v>29</v>
      </c>
      <c r="M839" s="8">
        <v>0</v>
      </c>
      <c r="N839" s="8">
        <v>194208.01036866361</v>
      </c>
      <c r="O839" s="1">
        <v>0</v>
      </c>
      <c r="P839" s="1">
        <v>0</v>
      </c>
      <c r="Q839" s="1">
        <v>0</v>
      </c>
      <c r="R839" s="1">
        <v>0</v>
      </c>
      <c r="S839" s="29">
        <v>0</v>
      </c>
      <c r="T839" s="8">
        <f t="shared" si="65"/>
        <v>0</v>
      </c>
      <c r="U839" s="1">
        <v>0</v>
      </c>
      <c r="V839" s="1">
        <v>0</v>
      </c>
      <c r="W839" s="1">
        <v>0</v>
      </c>
      <c r="X839" s="1">
        <v>0</v>
      </c>
      <c r="Y839" s="1">
        <v>0</v>
      </c>
      <c r="Z839" s="1">
        <v>0</v>
      </c>
      <c r="AA839" s="1">
        <v>0.24000000953674316</v>
      </c>
      <c r="AB839" s="1">
        <v>0.24000000953674316</v>
      </c>
      <c r="AC839" s="1">
        <f t="shared" si="66"/>
        <v>-291708382.24000001</v>
      </c>
      <c r="AD839" s="1">
        <f t="shared" si="67"/>
        <v>-291708382.24000001</v>
      </c>
      <c r="AE839" s="1">
        <f t="shared" si="68"/>
        <v>-291708382.24000001</v>
      </c>
      <c r="AF839" s="1">
        <f t="shared" si="69"/>
        <v>-291708382.24000001</v>
      </c>
    </row>
    <row r="840" spans="1:32" x14ac:dyDescent="0.2">
      <c r="A840" t="s">
        <v>173</v>
      </c>
      <c r="B840" t="s">
        <v>73</v>
      </c>
      <c r="C840" t="s">
        <v>114</v>
      </c>
      <c r="D840" t="s">
        <v>1</v>
      </c>
      <c r="E840" t="s">
        <v>5</v>
      </c>
      <c r="F840" s="7">
        <v>201906</v>
      </c>
      <c r="G840" s="1">
        <v>275532030</v>
      </c>
      <c r="H840" s="1">
        <v>275532030</v>
      </c>
      <c r="I840" s="1">
        <v>275532030</v>
      </c>
      <c r="J840" s="1">
        <v>275532030</v>
      </c>
      <c r="K840" s="8">
        <v>26</v>
      </c>
      <c r="L840" s="8">
        <v>26</v>
      </c>
      <c r="M840" s="8">
        <v>0</v>
      </c>
      <c r="N840" s="8">
        <v>179747.74229390683</v>
      </c>
      <c r="O840" s="1">
        <v>0</v>
      </c>
      <c r="P840" s="1">
        <v>0</v>
      </c>
      <c r="Q840" s="1">
        <v>0</v>
      </c>
      <c r="R840" s="1">
        <v>0</v>
      </c>
      <c r="S840" s="29">
        <v>0</v>
      </c>
      <c r="T840" s="8">
        <f t="shared" si="65"/>
        <v>0</v>
      </c>
      <c r="U840" s="1">
        <v>0</v>
      </c>
      <c r="V840" s="1">
        <v>0</v>
      </c>
      <c r="W840" s="1">
        <v>0</v>
      </c>
      <c r="X840" s="1">
        <v>0</v>
      </c>
      <c r="Y840" s="1">
        <v>0</v>
      </c>
      <c r="Z840" s="1">
        <v>0</v>
      </c>
      <c r="AA840" s="1">
        <v>0</v>
      </c>
      <c r="AB840" s="1">
        <v>0</v>
      </c>
      <c r="AC840" s="1">
        <f t="shared" si="66"/>
        <v>-275532030</v>
      </c>
      <c r="AD840" s="1">
        <f t="shared" si="67"/>
        <v>-275532030</v>
      </c>
      <c r="AE840" s="1">
        <f t="shared" si="68"/>
        <v>-275532030</v>
      </c>
      <c r="AF840" s="1">
        <f t="shared" si="69"/>
        <v>-275532030</v>
      </c>
    </row>
    <row r="841" spans="1:32" x14ac:dyDescent="0.2">
      <c r="A841" t="s">
        <v>173</v>
      </c>
      <c r="B841" t="s">
        <v>73</v>
      </c>
      <c r="C841" t="s">
        <v>114</v>
      </c>
      <c r="D841" t="s">
        <v>1</v>
      </c>
      <c r="E841" t="s">
        <v>5</v>
      </c>
      <c r="F841" s="7">
        <v>201909</v>
      </c>
      <c r="G841" s="1">
        <v>335106839</v>
      </c>
      <c r="H841" s="1">
        <v>335106839.27999997</v>
      </c>
      <c r="I841" s="1">
        <v>335106839</v>
      </c>
      <c r="J841" s="1">
        <v>335106839.27999997</v>
      </c>
      <c r="K841" s="8">
        <v>30</v>
      </c>
      <c r="L841" s="8">
        <v>30</v>
      </c>
      <c r="M841" s="8">
        <v>0</v>
      </c>
      <c r="N841" s="8">
        <v>261020.67025089613</v>
      </c>
      <c r="O841" s="1">
        <v>0</v>
      </c>
      <c r="P841" s="1">
        <v>0</v>
      </c>
      <c r="Q841" s="1">
        <v>0</v>
      </c>
      <c r="R841" s="1">
        <v>0</v>
      </c>
      <c r="S841" s="29">
        <v>0</v>
      </c>
      <c r="T841" s="8">
        <f t="shared" si="65"/>
        <v>0</v>
      </c>
      <c r="U841" s="1">
        <v>0</v>
      </c>
      <c r="V841" s="1">
        <v>0</v>
      </c>
      <c r="W841" s="1">
        <v>0</v>
      </c>
      <c r="X841" s="1">
        <v>0</v>
      </c>
      <c r="Y841" s="1">
        <v>0</v>
      </c>
      <c r="Z841" s="1">
        <v>0</v>
      </c>
      <c r="AA841" s="1">
        <v>0.27999997138977051</v>
      </c>
      <c r="AB841" s="1">
        <v>0.27999997138977051</v>
      </c>
      <c r="AC841" s="1">
        <f t="shared" si="66"/>
        <v>-335106839.27999997</v>
      </c>
      <c r="AD841" s="1">
        <f t="shared" si="67"/>
        <v>-335106839.27999997</v>
      </c>
      <c r="AE841" s="1">
        <f t="shared" si="68"/>
        <v>-335106839.27999997</v>
      </c>
      <c r="AF841" s="1">
        <f t="shared" si="69"/>
        <v>-335106839.27999997</v>
      </c>
    </row>
    <row r="842" spans="1:32" x14ac:dyDescent="0.2">
      <c r="A842" t="s">
        <v>173</v>
      </c>
      <c r="B842" t="s">
        <v>73</v>
      </c>
      <c r="C842" t="s">
        <v>114</v>
      </c>
      <c r="D842" t="s">
        <v>1</v>
      </c>
      <c r="E842" t="s">
        <v>5</v>
      </c>
      <c r="F842" s="7">
        <v>201912</v>
      </c>
      <c r="G842" s="1">
        <v>215262110</v>
      </c>
      <c r="H842" s="1">
        <v>215262110.00000003</v>
      </c>
      <c r="I842" s="1">
        <v>215262110</v>
      </c>
      <c r="J842" s="1">
        <v>215262110.00000003</v>
      </c>
      <c r="K842" s="8">
        <v>29</v>
      </c>
      <c r="L842" s="8">
        <v>29</v>
      </c>
      <c r="M842" s="8">
        <v>0</v>
      </c>
      <c r="N842" s="8">
        <v>281300.38243727601</v>
      </c>
      <c r="O842" s="1">
        <v>0</v>
      </c>
      <c r="P842" s="1">
        <v>0</v>
      </c>
      <c r="Q842" s="1">
        <v>0</v>
      </c>
      <c r="R842" s="1">
        <v>0</v>
      </c>
      <c r="S842" s="29">
        <v>0</v>
      </c>
      <c r="T842" s="8">
        <f t="shared" si="65"/>
        <v>0</v>
      </c>
      <c r="U842" s="1">
        <v>0</v>
      </c>
      <c r="V842" s="1">
        <v>0</v>
      </c>
      <c r="W842" s="1">
        <v>0</v>
      </c>
      <c r="X842" s="1">
        <v>0</v>
      </c>
      <c r="Y842" s="1">
        <v>0</v>
      </c>
      <c r="Z842" s="1">
        <v>0</v>
      </c>
      <c r="AA842" s="1">
        <v>2.9802322387695312E-8</v>
      </c>
      <c r="AB842" s="1">
        <v>2.9802322387695312E-8</v>
      </c>
      <c r="AC842" s="1">
        <f t="shared" si="66"/>
        <v>-215262110.00000003</v>
      </c>
      <c r="AD842" s="1">
        <f t="shared" si="67"/>
        <v>-215262110.00000003</v>
      </c>
      <c r="AE842" s="1">
        <f t="shared" si="68"/>
        <v>-215262110.00000003</v>
      </c>
      <c r="AF842" s="1">
        <f t="shared" si="69"/>
        <v>-215262110.00000003</v>
      </c>
    </row>
    <row r="843" spans="1:32" x14ac:dyDescent="0.2">
      <c r="A843" t="s">
        <v>173</v>
      </c>
      <c r="B843" t="s">
        <v>73</v>
      </c>
      <c r="C843" t="s">
        <v>114</v>
      </c>
      <c r="D843" t="s">
        <v>1</v>
      </c>
      <c r="E843" t="s">
        <v>5</v>
      </c>
      <c r="F843" s="7">
        <v>202003</v>
      </c>
      <c r="G843" s="1">
        <v>245120289</v>
      </c>
      <c r="H843" s="1">
        <v>245120289</v>
      </c>
      <c r="I843" s="1">
        <v>245120289</v>
      </c>
      <c r="J843" s="1">
        <v>245120289</v>
      </c>
      <c r="K843" s="8">
        <v>27</v>
      </c>
      <c r="L843" s="8">
        <v>27</v>
      </c>
      <c r="M843" s="8">
        <v>0</v>
      </c>
      <c r="N843" s="8">
        <v>210152.2406377451</v>
      </c>
      <c r="O843" s="1">
        <v>0</v>
      </c>
      <c r="P843" s="1">
        <v>0</v>
      </c>
      <c r="Q843" s="1">
        <v>0</v>
      </c>
      <c r="R843" s="1">
        <v>0</v>
      </c>
      <c r="S843" s="29">
        <v>0</v>
      </c>
      <c r="T843" s="8">
        <f t="shared" si="65"/>
        <v>0</v>
      </c>
      <c r="U843" s="1">
        <v>0</v>
      </c>
      <c r="V843" s="1">
        <v>0</v>
      </c>
      <c r="W843" s="1">
        <v>0</v>
      </c>
      <c r="X843" s="1">
        <v>0</v>
      </c>
      <c r="Y843" s="1">
        <v>0</v>
      </c>
      <c r="Z843" s="1">
        <v>0</v>
      </c>
      <c r="AA843" s="1">
        <v>0</v>
      </c>
      <c r="AB843" s="1">
        <v>0</v>
      </c>
      <c r="AC843" s="1">
        <f t="shared" si="66"/>
        <v>-245120289</v>
      </c>
      <c r="AD843" s="1">
        <f t="shared" si="67"/>
        <v>-245120289</v>
      </c>
      <c r="AE843" s="1">
        <f t="shared" si="68"/>
        <v>-245120289</v>
      </c>
      <c r="AF843" s="1">
        <f t="shared" si="69"/>
        <v>-245120289</v>
      </c>
    </row>
    <row r="844" spans="1:32" x14ac:dyDescent="0.2">
      <c r="A844" t="s">
        <v>173</v>
      </c>
      <c r="B844" t="s">
        <v>73</v>
      </c>
      <c r="C844" t="s">
        <v>114</v>
      </c>
      <c r="D844" t="s">
        <v>1</v>
      </c>
      <c r="E844" t="s">
        <v>5</v>
      </c>
      <c r="F844" s="7">
        <v>202006</v>
      </c>
      <c r="G844" s="1">
        <v>230812946</v>
      </c>
      <c r="H844" s="1">
        <v>230812946</v>
      </c>
      <c r="I844" s="1">
        <v>230812946</v>
      </c>
      <c r="J844" s="1">
        <v>230812946</v>
      </c>
      <c r="K844" s="8">
        <v>19</v>
      </c>
      <c r="L844" s="8">
        <v>19</v>
      </c>
      <c r="M844" s="8">
        <v>0</v>
      </c>
      <c r="N844" s="8">
        <v>180653.28279569896</v>
      </c>
      <c r="O844" s="1">
        <v>0</v>
      </c>
      <c r="P844" s="1">
        <v>0</v>
      </c>
      <c r="Q844" s="1">
        <v>0</v>
      </c>
      <c r="R844" s="1">
        <v>0</v>
      </c>
      <c r="S844" s="29">
        <v>0</v>
      </c>
      <c r="T844" s="8">
        <f t="shared" si="65"/>
        <v>0</v>
      </c>
      <c r="U844" s="1">
        <v>0</v>
      </c>
      <c r="V844" s="1">
        <v>0</v>
      </c>
      <c r="W844" s="1">
        <v>0</v>
      </c>
      <c r="X844" s="1">
        <v>0</v>
      </c>
      <c r="Y844" s="1">
        <v>0</v>
      </c>
      <c r="Z844" s="1">
        <v>0</v>
      </c>
      <c r="AA844" s="1">
        <v>0</v>
      </c>
      <c r="AB844" s="1">
        <v>0</v>
      </c>
      <c r="AC844" s="1">
        <f t="shared" si="66"/>
        <v>-230812946</v>
      </c>
      <c r="AD844" s="1">
        <f t="shared" si="67"/>
        <v>-230812946</v>
      </c>
      <c r="AE844" s="1">
        <f t="shared" si="68"/>
        <v>-230812946</v>
      </c>
      <c r="AF844" s="1">
        <f t="shared" si="69"/>
        <v>-230812946</v>
      </c>
    </row>
    <row r="845" spans="1:32" x14ac:dyDescent="0.2">
      <c r="A845" t="s">
        <v>173</v>
      </c>
      <c r="B845" t="s">
        <v>73</v>
      </c>
      <c r="C845" t="s">
        <v>114</v>
      </c>
      <c r="D845" t="s">
        <v>1</v>
      </c>
      <c r="E845" t="s">
        <v>5</v>
      </c>
      <c r="F845" s="7">
        <v>202009</v>
      </c>
      <c r="G845" s="1">
        <v>325033641</v>
      </c>
      <c r="H845" s="1">
        <v>325033641</v>
      </c>
      <c r="I845" s="1">
        <v>325033641</v>
      </c>
      <c r="J845" s="1">
        <v>325033641</v>
      </c>
      <c r="K845" s="8">
        <v>20</v>
      </c>
      <c r="L845" s="8">
        <v>20</v>
      </c>
      <c r="M845" s="8">
        <v>0</v>
      </c>
      <c r="N845" s="8">
        <v>242682.97741935481</v>
      </c>
      <c r="O845" s="1">
        <v>0</v>
      </c>
      <c r="P845" s="1">
        <v>0</v>
      </c>
      <c r="Q845" s="1">
        <v>0</v>
      </c>
      <c r="R845" s="1">
        <v>0</v>
      </c>
      <c r="S845" s="29">
        <v>0</v>
      </c>
      <c r="T845" s="8">
        <f t="shared" si="65"/>
        <v>0</v>
      </c>
      <c r="U845" s="1">
        <v>0</v>
      </c>
      <c r="V845" s="1">
        <v>0</v>
      </c>
      <c r="W845" s="1">
        <v>0</v>
      </c>
      <c r="X845" s="1">
        <v>0</v>
      </c>
      <c r="Y845" s="1">
        <v>0</v>
      </c>
      <c r="Z845" s="1">
        <v>0</v>
      </c>
      <c r="AA845" s="1">
        <v>0</v>
      </c>
      <c r="AB845" s="1">
        <v>0</v>
      </c>
      <c r="AC845" s="1">
        <f t="shared" si="66"/>
        <v>-325033641</v>
      </c>
      <c r="AD845" s="1">
        <f t="shared" si="67"/>
        <v>-325033641</v>
      </c>
      <c r="AE845" s="1">
        <f t="shared" si="68"/>
        <v>-325033641</v>
      </c>
      <c r="AF845" s="1">
        <f t="shared" si="69"/>
        <v>-325033641</v>
      </c>
    </row>
    <row r="846" spans="1:32" x14ac:dyDescent="0.2">
      <c r="A846" t="s">
        <v>173</v>
      </c>
      <c r="B846" t="s">
        <v>73</v>
      </c>
      <c r="C846" t="s">
        <v>114</v>
      </c>
      <c r="D846" t="s">
        <v>1</v>
      </c>
      <c r="E846" t="s">
        <v>5</v>
      </c>
      <c r="F846" s="7">
        <v>202012</v>
      </c>
      <c r="G846" s="1">
        <v>195316380</v>
      </c>
      <c r="H846" s="1">
        <v>195316379.99999997</v>
      </c>
      <c r="I846" s="1">
        <v>195316380</v>
      </c>
      <c r="J846" s="1">
        <v>195316379.99999997</v>
      </c>
      <c r="K846" s="8">
        <v>17</v>
      </c>
      <c r="L846" s="8">
        <v>17</v>
      </c>
      <c r="M846" s="8">
        <v>0</v>
      </c>
      <c r="N846" s="8">
        <v>202093.17491039424</v>
      </c>
      <c r="O846" s="1">
        <v>0</v>
      </c>
      <c r="P846" s="1">
        <v>0</v>
      </c>
      <c r="Q846" s="1">
        <v>0</v>
      </c>
      <c r="R846" s="1">
        <v>0</v>
      </c>
      <c r="S846" s="29">
        <v>0</v>
      </c>
      <c r="T846" s="8">
        <f t="shared" si="65"/>
        <v>0</v>
      </c>
      <c r="U846" s="1">
        <v>0</v>
      </c>
      <c r="V846" s="1">
        <v>0</v>
      </c>
      <c r="W846" s="1">
        <v>0</v>
      </c>
      <c r="X846" s="1">
        <v>0</v>
      </c>
      <c r="Y846" s="1">
        <v>0</v>
      </c>
      <c r="Z846" s="1">
        <v>0</v>
      </c>
      <c r="AA846" s="1">
        <v>-2.9802322387695312E-8</v>
      </c>
      <c r="AB846" s="1">
        <v>-2.9802322387695312E-8</v>
      </c>
      <c r="AC846" s="1">
        <f t="shared" si="66"/>
        <v>-195316379.99999997</v>
      </c>
      <c r="AD846" s="1">
        <f t="shared" si="67"/>
        <v>-195316379.99999997</v>
      </c>
      <c r="AE846" s="1">
        <f t="shared" si="68"/>
        <v>-195316379.99999997</v>
      </c>
      <c r="AF846" s="1">
        <f t="shared" si="69"/>
        <v>-195316379.99999997</v>
      </c>
    </row>
    <row r="847" spans="1:32" x14ac:dyDescent="0.2">
      <c r="A847" t="s">
        <v>173</v>
      </c>
      <c r="B847" t="s">
        <v>73</v>
      </c>
      <c r="C847" t="s">
        <v>114</v>
      </c>
      <c r="D847" t="s">
        <v>1</v>
      </c>
      <c r="E847" t="s">
        <v>5</v>
      </c>
      <c r="F847" s="7">
        <v>202103</v>
      </c>
      <c r="G847" s="1">
        <v>358606565</v>
      </c>
      <c r="H847" s="1">
        <v>358606564.99999994</v>
      </c>
      <c r="I847" s="1">
        <v>358606565</v>
      </c>
      <c r="J847" s="1">
        <v>358606564.99999994</v>
      </c>
      <c r="K847" s="8">
        <v>25</v>
      </c>
      <c r="L847" s="8">
        <v>25</v>
      </c>
      <c r="M847" s="8">
        <v>0</v>
      </c>
      <c r="N847" s="8">
        <v>183338.14247311826</v>
      </c>
      <c r="O847" s="1">
        <v>0</v>
      </c>
      <c r="P847" s="1">
        <v>0</v>
      </c>
      <c r="Q847" s="1">
        <v>0</v>
      </c>
      <c r="R847" s="1">
        <v>0</v>
      </c>
      <c r="S847" s="29">
        <v>0</v>
      </c>
      <c r="T847" s="8">
        <f t="shared" si="65"/>
        <v>0</v>
      </c>
      <c r="U847" s="1">
        <v>0</v>
      </c>
      <c r="V847" s="1">
        <v>0</v>
      </c>
      <c r="W847" s="1">
        <v>0</v>
      </c>
      <c r="X847" s="1">
        <v>0</v>
      </c>
      <c r="Y847" s="1">
        <v>0</v>
      </c>
      <c r="Z847" s="1">
        <v>0</v>
      </c>
      <c r="AA847" s="1">
        <v>-5.9604644775390625E-8</v>
      </c>
      <c r="AB847" s="1">
        <v>-5.9604644775390625E-8</v>
      </c>
      <c r="AC847" s="1">
        <f t="shared" si="66"/>
        <v>-358606564.99999994</v>
      </c>
      <c r="AD847" s="1">
        <f t="shared" si="67"/>
        <v>-358606564.99999994</v>
      </c>
      <c r="AE847" s="1">
        <f t="shared" si="68"/>
        <v>-358606564.99999994</v>
      </c>
      <c r="AF847" s="1">
        <f t="shared" si="69"/>
        <v>-358606564.99999994</v>
      </c>
    </row>
    <row r="848" spans="1:32" x14ac:dyDescent="0.2">
      <c r="A848" t="s">
        <v>173</v>
      </c>
      <c r="B848" t="s">
        <v>73</v>
      </c>
      <c r="C848" t="s">
        <v>114</v>
      </c>
      <c r="D848" t="s">
        <v>1</v>
      </c>
      <c r="E848" t="s">
        <v>5</v>
      </c>
      <c r="F848" s="7">
        <v>202106</v>
      </c>
      <c r="G848" s="1">
        <v>249921558</v>
      </c>
      <c r="H848" s="1">
        <v>249921558.00000003</v>
      </c>
      <c r="I848" s="1">
        <v>249921558</v>
      </c>
      <c r="J848" s="1">
        <v>249921558.00000003</v>
      </c>
      <c r="K848" s="8">
        <v>25</v>
      </c>
      <c r="L848" s="8">
        <v>25</v>
      </c>
      <c r="M848" s="8">
        <v>0</v>
      </c>
      <c r="N848" s="8">
        <v>199613.36129032253</v>
      </c>
      <c r="O848" s="1">
        <v>0</v>
      </c>
      <c r="P848" s="1">
        <v>0</v>
      </c>
      <c r="Q848" s="1">
        <v>0</v>
      </c>
      <c r="R848" s="1">
        <v>0</v>
      </c>
      <c r="S848" s="29">
        <v>0</v>
      </c>
      <c r="T848" s="8">
        <f t="shared" si="65"/>
        <v>0</v>
      </c>
      <c r="U848" s="1">
        <v>0</v>
      </c>
      <c r="V848" s="1">
        <v>0</v>
      </c>
      <c r="W848" s="1">
        <v>0</v>
      </c>
      <c r="X848" s="1">
        <v>0</v>
      </c>
      <c r="Y848" s="1">
        <v>0</v>
      </c>
      <c r="Z848" s="1">
        <v>0</v>
      </c>
      <c r="AA848" s="1">
        <v>2.9802322387695312E-8</v>
      </c>
      <c r="AB848" s="1">
        <v>2.9802322387695312E-8</v>
      </c>
      <c r="AC848" s="1">
        <f t="shared" si="66"/>
        <v>-249921558.00000003</v>
      </c>
      <c r="AD848" s="1">
        <f t="shared" si="67"/>
        <v>-249921558.00000003</v>
      </c>
      <c r="AE848" s="1">
        <f t="shared" si="68"/>
        <v>-249921558.00000003</v>
      </c>
      <c r="AF848" s="1">
        <f t="shared" si="69"/>
        <v>-249921558.00000003</v>
      </c>
    </row>
    <row r="849" spans="1:32" x14ac:dyDescent="0.2">
      <c r="A849" t="s">
        <v>173</v>
      </c>
      <c r="B849" t="s">
        <v>73</v>
      </c>
      <c r="C849" t="s">
        <v>114</v>
      </c>
      <c r="D849" t="s">
        <v>1</v>
      </c>
      <c r="E849" t="s">
        <v>5</v>
      </c>
      <c r="F849" s="7">
        <v>202109</v>
      </c>
      <c r="G849" s="1">
        <v>254902056</v>
      </c>
      <c r="H849" s="1">
        <v>254902056</v>
      </c>
      <c r="I849" s="1">
        <v>254902056</v>
      </c>
      <c r="J849" s="1">
        <v>254902056</v>
      </c>
      <c r="K849" s="8">
        <v>22</v>
      </c>
      <c r="L849" s="8">
        <v>22</v>
      </c>
      <c r="M849" s="8">
        <v>0</v>
      </c>
      <c r="N849" s="8">
        <v>211295.40358422941</v>
      </c>
      <c r="O849" s="1">
        <v>0</v>
      </c>
      <c r="P849" s="1">
        <v>0</v>
      </c>
      <c r="Q849" s="1">
        <v>0</v>
      </c>
      <c r="R849" s="1">
        <v>0</v>
      </c>
      <c r="S849" s="29">
        <v>0</v>
      </c>
      <c r="T849" s="8">
        <f t="shared" si="65"/>
        <v>0</v>
      </c>
      <c r="U849" s="1">
        <v>0</v>
      </c>
      <c r="V849" s="1">
        <v>0</v>
      </c>
      <c r="W849" s="1">
        <v>0</v>
      </c>
      <c r="X849" s="1">
        <v>0</v>
      </c>
      <c r="Y849" s="1">
        <v>0</v>
      </c>
      <c r="Z849" s="1">
        <v>0</v>
      </c>
      <c r="AA849" s="1">
        <v>0</v>
      </c>
      <c r="AB849" s="1">
        <v>0</v>
      </c>
      <c r="AC849" s="1">
        <f t="shared" si="66"/>
        <v>-254902056</v>
      </c>
      <c r="AD849" s="1">
        <f t="shared" si="67"/>
        <v>-254902056</v>
      </c>
      <c r="AE849" s="1">
        <f t="shared" si="68"/>
        <v>-254902056</v>
      </c>
      <c r="AF849" s="1">
        <f t="shared" si="69"/>
        <v>-254902056</v>
      </c>
    </row>
    <row r="850" spans="1:32" x14ac:dyDescent="0.2">
      <c r="A850" t="s">
        <v>173</v>
      </c>
      <c r="B850" t="s">
        <v>73</v>
      </c>
      <c r="C850" t="s">
        <v>114</v>
      </c>
      <c r="D850" t="s">
        <v>1</v>
      </c>
      <c r="E850" t="s">
        <v>5</v>
      </c>
      <c r="F850" s="7">
        <v>202112</v>
      </c>
      <c r="G850" s="1">
        <v>266802370</v>
      </c>
      <c r="H850" s="1">
        <v>272381472.22999996</v>
      </c>
      <c r="I850" s="1">
        <v>266802370</v>
      </c>
      <c r="J850" s="1">
        <v>272381472.22999996</v>
      </c>
      <c r="K850" s="8">
        <v>28</v>
      </c>
      <c r="L850" s="8">
        <v>29</v>
      </c>
      <c r="M850" s="8">
        <v>0</v>
      </c>
      <c r="N850" s="8">
        <v>242657.80394265233</v>
      </c>
      <c r="O850" s="1">
        <v>0</v>
      </c>
      <c r="P850" s="1">
        <v>0</v>
      </c>
      <c r="Q850" s="1">
        <v>0</v>
      </c>
      <c r="R850" s="1">
        <v>0</v>
      </c>
      <c r="S850" s="29">
        <v>0</v>
      </c>
      <c r="T850" s="8">
        <f t="shared" si="65"/>
        <v>0</v>
      </c>
      <c r="U850" s="1">
        <v>0</v>
      </c>
      <c r="V850" s="1">
        <v>0</v>
      </c>
      <c r="W850" s="1">
        <v>0</v>
      </c>
      <c r="X850" s="1">
        <v>0</v>
      </c>
      <c r="Y850" s="1">
        <v>0</v>
      </c>
      <c r="Z850" s="1">
        <v>0</v>
      </c>
      <c r="AA850" s="1">
        <v>5579102.2299999595</v>
      </c>
      <c r="AB850" s="1">
        <v>5579102.2299999595</v>
      </c>
      <c r="AC850" s="1">
        <f t="shared" si="66"/>
        <v>-272381472.22999996</v>
      </c>
      <c r="AD850" s="1">
        <f t="shared" si="67"/>
        <v>-272381472.22999996</v>
      </c>
      <c r="AE850" s="1">
        <f t="shared" si="68"/>
        <v>-272381472.22999996</v>
      </c>
      <c r="AF850" s="1">
        <f t="shared" si="69"/>
        <v>-272381472.22999996</v>
      </c>
    </row>
    <row r="851" spans="1:32" x14ac:dyDescent="0.2">
      <c r="A851" t="s">
        <v>173</v>
      </c>
      <c r="B851" t="s">
        <v>73</v>
      </c>
      <c r="C851" t="s">
        <v>114</v>
      </c>
      <c r="D851" t="s">
        <v>1</v>
      </c>
      <c r="E851" t="s">
        <v>5</v>
      </c>
      <c r="F851" s="7">
        <v>202203</v>
      </c>
      <c r="G851" s="1">
        <v>372428858</v>
      </c>
      <c r="H851" s="1">
        <v>393217520.19999999</v>
      </c>
      <c r="I851" s="1">
        <v>372428858</v>
      </c>
      <c r="J851" s="1">
        <v>393217520.19999999</v>
      </c>
      <c r="K851" s="8">
        <v>28</v>
      </c>
      <c r="L851" s="8">
        <v>28</v>
      </c>
      <c r="M851" s="8">
        <v>0</v>
      </c>
      <c r="N851" s="8">
        <v>259182.06912442399</v>
      </c>
      <c r="O851" s="1">
        <v>0</v>
      </c>
      <c r="P851" s="1">
        <v>0</v>
      </c>
      <c r="Q851" s="1">
        <v>0</v>
      </c>
      <c r="R851" s="1">
        <v>0</v>
      </c>
      <c r="S851" s="29">
        <v>0</v>
      </c>
      <c r="T851" s="8">
        <f t="shared" si="65"/>
        <v>0</v>
      </c>
      <c r="U851" s="1">
        <v>0</v>
      </c>
      <c r="V851" s="1">
        <v>0</v>
      </c>
      <c r="W851" s="1">
        <v>0</v>
      </c>
      <c r="X851" s="1">
        <v>0</v>
      </c>
      <c r="Y851" s="1">
        <v>0</v>
      </c>
      <c r="Z851" s="1">
        <v>0</v>
      </c>
      <c r="AA851" s="1">
        <v>20788662.199999988</v>
      </c>
      <c r="AB851" s="1">
        <v>20788662.199999988</v>
      </c>
      <c r="AC851" s="1">
        <f t="shared" si="66"/>
        <v>-393217520.19999999</v>
      </c>
      <c r="AD851" s="1">
        <f t="shared" si="67"/>
        <v>-393217520.19999999</v>
      </c>
      <c r="AE851" s="1">
        <f t="shared" si="68"/>
        <v>-393217520.19999999</v>
      </c>
      <c r="AF851" s="1">
        <f t="shared" si="69"/>
        <v>-393217520.19999999</v>
      </c>
    </row>
    <row r="852" spans="1:32" x14ac:dyDescent="0.2">
      <c r="A852" t="s">
        <v>173</v>
      </c>
      <c r="B852" t="s">
        <v>73</v>
      </c>
      <c r="C852" t="s">
        <v>114</v>
      </c>
      <c r="D852" t="s">
        <v>1</v>
      </c>
      <c r="E852" t="s">
        <v>5</v>
      </c>
      <c r="F852" s="7">
        <v>202206</v>
      </c>
      <c r="G852" s="1">
        <v>445754044</v>
      </c>
      <c r="H852" s="1">
        <v>450643312.04000014</v>
      </c>
      <c r="I852" s="1">
        <v>433904676.80000001</v>
      </c>
      <c r="J852" s="1">
        <v>452617391.24000007</v>
      </c>
      <c r="K852" s="8">
        <v>23</v>
      </c>
      <c r="L852" s="8">
        <v>25</v>
      </c>
      <c r="M852" s="8">
        <v>0</v>
      </c>
      <c r="N852" s="8">
        <v>285534.35806451616</v>
      </c>
      <c r="O852" s="1">
        <v>0</v>
      </c>
      <c r="P852" s="1">
        <v>0</v>
      </c>
      <c r="Q852" s="1">
        <v>0</v>
      </c>
      <c r="R852" s="1">
        <v>0</v>
      </c>
      <c r="S852" s="29">
        <v>0</v>
      </c>
      <c r="T852" s="8">
        <f t="shared" si="65"/>
        <v>0</v>
      </c>
      <c r="U852" s="1">
        <v>0</v>
      </c>
      <c r="V852" s="1">
        <v>0</v>
      </c>
      <c r="W852" s="1">
        <v>0</v>
      </c>
      <c r="X852" s="1">
        <v>0</v>
      </c>
      <c r="Y852" s="1">
        <v>0</v>
      </c>
      <c r="Z852" s="1">
        <v>0</v>
      </c>
      <c r="AA852" s="1">
        <v>4889268.0400001407</v>
      </c>
      <c r="AB852" s="1">
        <v>18712714.440000057</v>
      </c>
      <c r="AC852" s="1">
        <f t="shared" si="66"/>
        <v>-450643312.04000014</v>
      </c>
      <c r="AD852" s="1">
        <f t="shared" si="67"/>
        <v>-450643312.04000014</v>
      </c>
      <c r="AE852" s="1">
        <f t="shared" si="68"/>
        <v>-452617391.24000007</v>
      </c>
      <c r="AF852" s="1">
        <f t="shared" si="69"/>
        <v>-452617391.24000007</v>
      </c>
    </row>
    <row r="853" spans="1:32" x14ac:dyDescent="0.2">
      <c r="A853" t="s">
        <v>173</v>
      </c>
      <c r="B853" t="s">
        <v>73</v>
      </c>
      <c r="C853" t="s">
        <v>114</v>
      </c>
      <c r="D853" t="s">
        <v>1</v>
      </c>
      <c r="E853" t="s">
        <v>5</v>
      </c>
      <c r="F853" s="7">
        <v>202209</v>
      </c>
      <c r="G853" s="1">
        <v>657782589</v>
      </c>
      <c r="H853" s="1">
        <v>715059493.94999993</v>
      </c>
      <c r="I853" s="1">
        <v>614538091.39999998</v>
      </c>
      <c r="J853" s="1">
        <v>726654626.74999988</v>
      </c>
      <c r="K853" s="8">
        <v>25</v>
      </c>
      <c r="L853" s="8">
        <v>26</v>
      </c>
      <c r="M853" s="8">
        <v>0</v>
      </c>
      <c r="N853" s="8">
        <v>292618.2035842294</v>
      </c>
      <c r="O853" s="1">
        <v>0</v>
      </c>
      <c r="P853" s="1">
        <v>0</v>
      </c>
      <c r="Q853" s="1">
        <v>0</v>
      </c>
      <c r="R853" s="1">
        <v>0</v>
      </c>
      <c r="S853" s="29">
        <v>0</v>
      </c>
      <c r="T853" s="8">
        <f t="shared" si="65"/>
        <v>0</v>
      </c>
      <c r="U853" s="1">
        <v>0</v>
      </c>
      <c r="V853" s="1">
        <v>0</v>
      </c>
      <c r="W853" s="1">
        <v>0</v>
      </c>
      <c r="X853" s="1">
        <v>0</v>
      </c>
      <c r="Y853" s="1">
        <v>0</v>
      </c>
      <c r="Z853" s="1">
        <v>0</v>
      </c>
      <c r="AA853" s="1">
        <v>57276904.949999928</v>
      </c>
      <c r="AB853" s="1">
        <v>112116535.3499999</v>
      </c>
      <c r="AC853" s="1">
        <f t="shared" si="66"/>
        <v>-715059493.94999993</v>
      </c>
      <c r="AD853" s="1">
        <f t="shared" si="67"/>
        <v>-715059493.94999993</v>
      </c>
      <c r="AE853" s="1">
        <f t="shared" si="68"/>
        <v>-726654626.74999988</v>
      </c>
      <c r="AF853" s="1">
        <f t="shared" si="69"/>
        <v>-726654626.74999988</v>
      </c>
    </row>
    <row r="854" spans="1:32" x14ac:dyDescent="0.2">
      <c r="A854" t="s">
        <v>173</v>
      </c>
      <c r="B854" t="s">
        <v>73</v>
      </c>
      <c r="C854" t="s">
        <v>114</v>
      </c>
      <c r="D854" t="s">
        <v>1</v>
      </c>
      <c r="E854" t="s">
        <v>5</v>
      </c>
      <c r="F854" s="7">
        <v>202212</v>
      </c>
      <c r="G854" s="1">
        <v>250774695</v>
      </c>
      <c r="H854" s="1">
        <v>277554464.60999995</v>
      </c>
      <c r="I854" s="1">
        <v>250774695</v>
      </c>
      <c r="J854" s="1">
        <v>259866942.20999998</v>
      </c>
      <c r="K854" s="8">
        <v>24</v>
      </c>
      <c r="L854" s="8">
        <v>25</v>
      </c>
      <c r="M854" s="8">
        <v>0</v>
      </c>
      <c r="N854" s="8">
        <v>284751.45985663083</v>
      </c>
      <c r="O854" s="1">
        <v>0</v>
      </c>
      <c r="P854" s="1">
        <v>0</v>
      </c>
      <c r="Q854" s="1">
        <v>0</v>
      </c>
      <c r="R854" s="1">
        <v>0</v>
      </c>
      <c r="S854" s="29">
        <v>0</v>
      </c>
      <c r="T854" s="8">
        <f t="shared" si="65"/>
        <v>0</v>
      </c>
      <c r="U854" s="1">
        <v>0</v>
      </c>
      <c r="V854" s="1">
        <v>0</v>
      </c>
      <c r="W854" s="1">
        <v>0</v>
      </c>
      <c r="X854" s="1">
        <v>0</v>
      </c>
      <c r="Y854" s="1">
        <v>0</v>
      </c>
      <c r="Z854" s="1">
        <v>0</v>
      </c>
      <c r="AA854" s="1">
        <v>26779769.609999955</v>
      </c>
      <c r="AB854" s="1">
        <v>9092247.2099999785</v>
      </c>
      <c r="AC854" s="1">
        <f t="shared" si="66"/>
        <v>-277554464.60999995</v>
      </c>
      <c r="AD854" s="1">
        <f t="shared" si="67"/>
        <v>-277554464.60999995</v>
      </c>
      <c r="AE854" s="1">
        <f t="shared" si="68"/>
        <v>-259866942.20999998</v>
      </c>
      <c r="AF854" s="1">
        <f t="shared" si="69"/>
        <v>-259866942.20999998</v>
      </c>
    </row>
    <row r="855" spans="1:32" x14ac:dyDescent="0.2">
      <c r="A855" t="s">
        <v>173</v>
      </c>
      <c r="B855" t="s">
        <v>73</v>
      </c>
      <c r="C855" t="s">
        <v>114</v>
      </c>
      <c r="D855" t="s">
        <v>1</v>
      </c>
      <c r="E855" t="s">
        <v>5</v>
      </c>
      <c r="F855" s="7">
        <v>202303</v>
      </c>
      <c r="G855" s="1">
        <v>568151426</v>
      </c>
      <c r="H855" s="1">
        <v>604867999.63999975</v>
      </c>
      <c r="I855" s="1">
        <v>554588862.79999995</v>
      </c>
      <c r="J855" s="1">
        <v>601324859.63999999</v>
      </c>
      <c r="K855" s="8">
        <v>29</v>
      </c>
      <c r="L855" s="8">
        <v>30</v>
      </c>
      <c r="M855" s="8">
        <v>0</v>
      </c>
      <c r="N855" s="8">
        <v>273537.52572964667</v>
      </c>
      <c r="O855" s="1">
        <v>0</v>
      </c>
      <c r="P855" s="1">
        <v>0</v>
      </c>
      <c r="Q855" s="1">
        <v>0</v>
      </c>
      <c r="R855" s="1">
        <v>0</v>
      </c>
      <c r="S855" s="29">
        <v>0</v>
      </c>
      <c r="T855" s="8">
        <f t="shared" si="65"/>
        <v>0</v>
      </c>
      <c r="U855" s="1">
        <v>0</v>
      </c>
      <c r="V855" s="1">
        <v>0</v>
      </c>
      <c r="W855" s="1">
        <v>0</v>
      </c>
      <c r="X855" s="1">
        <v>0</v>
      </c>
      <c r="Y855" s="1">
        <v>0</v>
      </c>
      <c r="Z855" s="1">
        <v>0</v>
      </c>
      <c r="AA855" s="1">
        <v>36716573.639999747</v>
      </c>
      <c r="AB855" s="1">
        <v>46735996.840000033</v>
      </c>
      <c r="AC855" s="1">
        <f t="shared" si="66"/>
        <v>-604867999.63999975</v>
      </c>
      <c r="AD855" s="1">
        <f t="shared" si="67"/>
        <v>-604867999.63999975</v>
      </c>
      <c r="AE855" s="1">
        <f t="shared" si="68"/>
        <v>-601324859.63999999</v>
      </c>
      <c r="AF855" s="1">
        <f t="shared" si="69"/>
        <v>-601324859.63999999</v>
      </c>
    </row>
    <row r="856" spans="1:32" x14ac:dyDescent="0.2">
      <c r="A856" t="s">
        <v>173</v>
      </c>
      <c r="B856" t="s">
        <v>73</v>
      </c>
      <c r="C856" t="s">
        <v>114</v>
      </c>
      <c r="D856" t="s">
        <v>1</v>
      </c>
      <c r="E856" t="s">
        <v>5</v>
      </c>
      <c r="F856" s="7">
        <v>202306</v>
      </c>
      <c r="G856" s="1">
        <v>315186336</v>
      </c>
      <c r="H856" s="1">
        <v>315186336.13</v>
      </c>
      <c r="I856" s="1">
        <v>313029117.60000002</v>
      </c>
      <c r="J856" s="1">
        <v>313029117.72999996</v>
      </c>
      <c r="K856" s="8">
        <v>19</v>
      </c>
      <c r="L856" s="8">
        <v>19</v>
      </c>
      <c r="M856" s="8">
        <v>0</v>
      </c>
      <c r="N856" s="8">
        <v>249618.28458781366</v>
      </c>
      <c r="O856" s="1">
        <v>0</v>
      </c>
      <c r="P856" s="1">
        <v>0</v>
      </c>
      <c r="Q856" s="1">
        <v>0</v>
      </c>
      <c r="R856" s="1">
        <v>0</v>
      </c>
      <c r="S856" s="29">
        <v>0</v>
      </c>
      <c r="T856" s="8">
        <f t="shared" si="65"/>
        <v>0</v>
      </c>
      <c r="U856" s="1">
        <v>0</v>
      </c>
      <c r="V856" s="1">
        <v>0</v>
      </c>
      <c r="W856" s="1">
        <v>0</v>
      </c>
      <c r="X856" s="1">
        <v>0</v>
      </c>
      <c r="Y856" s="1">
        <v>0</v>
      </c>
      <c r="Z856" s="1">
        <v>0</v>
      </c>
      <c r="AA856" s="1">
        <v>0.12999999523162842</v>
      </c>
      <c r="AB856" s="1">
        <v>0.12999993562698364</v>
      </c>
      <c r="AC856" s="1">
        <f t="shared" si="66"/>
        <v>-315186336.13</v>
      </c>
      <c r="AD856" s="1">
        <f t="shared" si="67"/>
        <v>-315186336.13</v>
      </c>
      <c r="AE856" s="1">
        <f t="shared" si="68"/>
        <v>-313029117.72999996</v>
      </c>
      <c r="AF856" s="1">
        <f t="shared" si="69"/>
        <v>-313029117.72999996</v>
      </c>
    </row>
    <row r="857" spans="1:32" x14ac:dyDescent="0.2">
      <c r="A857" t="s">
        <v>173</v>
      </c>
      <c r="B857" t="s">
        <v>73</v>
      </c>
      <c r="C857" t="s">
        <v>114</v>
      </c>
      <c r="D857" t="s">
        <v>1</v>
      </c>
      <c r="E857" t="s">
        <v>5</v>
      </c>
      <c r="F857" s="7">
        <v>202309</v>
      </c>
      <c r="G857" s="1">
        <v>126094033</v>
      </c>
      <c r="H857" s="1">
        <v>147997163.75</v>
      </c>
      <c r="I857" s="1">
        <v>126094033</v>
      </c>
      <c r="J857" s="1">
        <v>147997163.75</v>
      </c>
      <c r="K857" s="8">
        <v>14</v>
      </c>
      <c r="L857" s="8">
        <v>14</v>
      </c>
      <c r="M857" s="8">
        <v>0</v>
      </c>
      <c r="N857" s="8">
        <v>237632.98064516135</v>
      </c>
      <c r="O857" s="1">
        <v>0</v>
      </c>
      <c r="P857" s="1">
        <v>0</v>
      </c>
      <c r="Q857" s="1">
        <v>0</v>
      </c>
      <c r="R857" s="1">
        <v>0</v>
      </c>
      <c r="S857" s="29">
        <v>0</v>
      </c>
      <c r="T857" s="8">
        <f t="shared" si="65"/>
        <v>0</v>
      </c>
      <c r="U857" s="1">
        <v>0</v>
      </c>
      <c r="V857" s="1">
        <v>0</v>
      </c>
      <c r="W857" s="1">
        <v>0</v>
      </c>
      <c r="X857" s="1">
        <v>0</v>
      </c>
      <c r="Y857" s="1">
        <v>0</v>
      </c>
      <c r="Z857" s="1">
        <v>0</v>
      </c>
      <c r="AA857" s="1">
        <v>21903130.75</v>
      </c>
      <c r="AB857" s="1">
        <v>21903130.75</v>
      </c>
      <c r="AC857" s="1">
        <f t="shared" si="66"/>
        <v>-147997163.75</v>
      </c>
      <c r="AD857" s="1">
        <f t="shared" si="67"/>
        <v>-147997163.75</v>
      </c>
      <c r="AE857" s="1">
        <f t="shared" si="68"/>
        <v>-147997163.75</v>
      </c>
      <c r="AF857" s="1">
        <f t="shared" si="69"/>
        <v>-147997163.75</v>
      </c>
    </row>
    <row r="858" spans="1:32" x14ac:dyDescent="0.2">
      <c r="A858" t="s">
        <v>173</v>
      </c>
      <c r="B858" t="s">
        <v>73</v>
      </c>
      <c r="C858" t="s">
        <v>114</v>
      </c>
      <c r="D858" t="s">
        <v>1</v>
      </c>
      <c r="E858" t="s">
        <v>5</v>
      </c>
      <c r="F858" s="7">
        <v>202312</v>
      </c>
      <c r="G858" s="1">
        <v>174623349</v>
      </c>
      <c r="H858" s="1">
        <v>174623349</v>
      </c>
      <c r="I858" s="1">
        <v>154776021</v>
      </c>
      <c r="J858" s="1">
        <v>174485436.20000002</v>
      </c>
      <c r="K858" s="8">
        <v>16</v>
      </c>
      <c r="L858" s="8">
        <v>16</v>
      </c>
      <c r="M858" s="8">
        <v>0</v>
      </c>
      <c r="N858" s="8">
        <v>231942.19318996416</v>
      </c>
      <c r="O858" s="1">
        <v>0</v>
      </c>
      <c r="P858" s="1">
        <v>0</v>
      </c>
      <c r="Q858" s="1">
        <v>0</v>
      </c>
      <c r="R858" s="1">
        <v>0</v>
      </c>
      <c r="S858" s="29">
        <v>0</v>
      </c>
      <c r="T858" s="8">
        <f t="shared" si="65"/>
        <v>0</v>
      </c>
      <c r="U858" s="1">
        <v>0</v>
      </c>
      <c r="V858" s="1">
        <v>0</v>
      </c>
      <c r="W858" s="1">
        <v>0</v>
      </c>
      <c r="X858" s="1">
        <v>0</v>
      </c>
      <c r="Y858" s="1">
        <v>0</v>
      </c>
      <c r="Z858" s="1">
        <v>0</v>
      </c>
      <c r="AA858" s="1">
        <v>0</v>
      </c>
      <c r="AB858" s="1">
        <v>19709415.200000018</v>
      </c>
      <c r="AC858" s="1">
        <f t="shared" si="66"/>
        <v>-174623349</v>
      </c>
      <c r="AD858" s="1">
        <f t="shared" si="67"/>
        <v>-174623349</v>
      </c>
      <c r="AE858" s="1">
        <f t="shared" si="68"/>
        <v>-174485436.20000002</v>
      </c>
      <c r="AF858" s="1">
        <f t="shared" si="69"/>
        <v>-174485436.20000002</v>
      </c>
    </row>
    <row r="859" spans="1:32" x14ac:dyDescent="0.2">
      <c r="A859" t="s">
        <v>173</v>
      </c>
      <c r="B859" t="s">
        <v>73</v>
      </c>
      <c r="C859" t="s">
        <v>114</v>
      </c>
      <c r="D859" t="s">
        <v>1</v>
      </c>
      <c r="E859" t="s">
        <v>5</v>
      </c>
      <c r="F859" s="7">
        <v>202403</v>
      </c>
      <c r="G859" s="1">
        <v>59951180</v>
      </c>
      <c r="H859" s="1">
        <v>84851549.149999991</v>
      </c>
      <c r="I859" s="1">
        <v>59951180</v>
      </c>
      <c r="J859" s="1">
        <v>84851549.149999991</v>
      </c>
      <c r="K859" s="8">
        <v>7</v>
      </c>
      <c r="L859" s="8">
        <v>8</v>
      </c>
      <c r="M859" s="8">
        <v>0</v>
      </c>
      <c r="N859" s="8">
        <v>218885.79384501302</v>
      </c>
      <c r="O859" s="1">
        <v>0</v>
      </c>
      <c r="P859" s="1">
        <v>0</v>
      </c>
      <c r="Q859" s="1">
        <v>0</v>
      </c>
      <c r="R859" s="1">
        <v>0</v>
      </c>
      <c r="S859" s="29">
        <v>0</v>
      </c>
      <c r="T859" s="8">
        <f t="shared" si="65"/>
        <v>0</v>
      </c>
      <c r="U859" s="1">
        <v>0</v>
      </c>
      <c r="V859" s="1">
        <v>0</v>
      </c>
      <c r="W859" s="1">
        <v>0</v>
      </c>
      <c r="X859" s="1">
        <v>0</v>
      </c>
      <c r="Y859" s="1">
        <v>0</v>
      </c>
      <c r="Z859" s="1">
        <v>0</v>
      </c>
      <c r="AA859" s="1">
        <v>24900369.149999991</v>
      </c>
      <c r="AB859" s="1">
        <v>24900369.149999991</v>
      </c>
      <c r="AC859" s="1">
        <f t="shared" si="66"/>
        <v>-84851549.149999991</v>
      </c>
      <c r="AD859" s="1">
        <f t="shared" si="67"/>
        <v>-84851549.149999991</v>
      </c>
      <c r="AE859" s="1">
        <f t="shared" si="68"/>
        <v>-84851549.149999991</v>
      </c>
      <c r="AF859" s="1">
        <f t="shared" si="69"/>
        <v>-84851549.149999991</v>
      </c>
    </row>
    <row r="860" spans="1:32" x14ac:dyDescent="0.2">
      <c r="A860" t="s">
        <v>173</v>
      </c>
      <c r="B860" t="s">
        <v>73</v>
      </c>
      <c r="C860" t="s">
        <v>114</v>
      </c>
      <c r="D860" t="s">
        <v>1</v>
      </c>
      <c r="E860" t="s">
        <v>8</v>
      </c>
      <c r="F860" s="7">
        <v>202404</v>
      </c>
      <c r="G860" s="1">
        <v>0</v>
      </c>
      <c r="H860" s="1">
        <v>36527414.490000002</v>
      </c>
      <c r="I860" s="1">
        <v>0</v>
      </c>
      <c r="J860" s="1">
        <v>36527414.490000002</v>
      </c>
      <c r="K860" s="8">
        <v>0</v>
      </c>
      <c r="L860" s="8">
        <v>1</v>
      </c>
      <c r="M860" s="8">
        <v>0</v>
      </c>
      <c r="N860" s="8">
        <v>420080.06666666665</v>
      </c>
      <c r="O860" s="1">
        <v>0</v>
      </c>
      <c r="P860" s="1">
        <v>0</v>
      </c>
      <c r="Q860" s="1">
        <v>0</v>
      </c>
      <c r="R860" s="1">
        <v>0</v>
      </c>
      <c r="S860" s="29">
        <v>0</v>
      </c>
      <c r="T860" s="8">
        <f t="shared" si="65"/>
        <v>0</v>
      </c>
      <c r="U860" s="1">
        <v>0</v>
      </c>
      <c r="V860" s="1">
        <v>0</v>
      </c>
      <c r="W860" s="1">
        <v>0</v>
      </c>
      <c r="X860" s="1">
        <v>0</v>
      </c>
      <c r="Y860" s="1">
        <v>0</v>
      </c>
      <c r="Z860" s="1">
        <v>0</v>
      </c>
      <c r="AA860" s="1">
        <v>36527414.490000002</v>
      </c>
      <c r="AB860" s="1">
        <v>36527414.490000002</v>
      </c>
      <c r="AC860" s="1">
        <f t="shared" si="66"/>
        <v>-36527414.490000002</v>
      </c>
      <c r="AD860" s="1">
        <f t="shared" si="67"/>
        <v>-36527414.490000002</v>
      </c>
      <c r="AE860" s="1">
        <f t="shared" si="68"/>
        <v>-36527414.490000002</v>
      </c>
      <c r="AF860" s="1">
        <f t="shared" si="69"/>
        <v>-36527414.490000002</v>
      </c>
    </row>
    <row r="861" spans="1:32" x14ac:dyDescent="0.2">
      <c r="A861" t="s">
        <v>173</v>
      </c>
      <c r="B861" t="s">
        <v>73</v>
      </c>
      <c r="C861" t="s">
        <v>114</v>
      </c>
      <c r="D861" t="s">
        <v>1</v>
      </c>
      <c r="E861" t="s">
        <v>8</v>
      </c>
      <c r="F861" s="7">
        <v>202405</v>
      </c>
      <c r="G861" s="1">
        <v>0</v>
      </c>
      <c r="H861" s="1">
        <v>0</v>
      </c>
      <c r="I861" s="1">
        <v>0</v>
      </c>
      <c r="J861" s="1">
        <v>0</v>
      </c>
      <c r="K861" s="8">
        <v>0</v>
      </c>
      <c r="L861" s="8">
        <v>0</v>
      </c>
      <c r="M861" s="8">
        <v>0</v>
      </c>
      <c r="N861" s="8">
        <v>396796.6129032257</v>
      </c>
      <c r="O861" s="1">
        <v>0</v>
      </c>
      <c r="P861" s="1">
        <v>0</v>
      </c>
      <c r="Q861" s="1">
        <v>0</v>
      </c>
      <c r="R861" s="1">
        <v>0</v>
      </c>
      <c r="S861" s="29">
        <v>0</v>
      </c>
      <c r="T861" s="8">
        <f t="shared" si="65"/>
        <v>0</v>
      </c>
      <c r="U861" s="1">
        <v>0</v>
      </c>
      <c r="V861" s="1">
        <v>0</v>
      </c>
      <c r="W861" s="1">
        <v>0</v>
      </c>
      <c r="X861" s="1">
        <v>0</v>
      </c>
      <c r="Y861" s="1">
        <v>0</v>
      </c>
      <c r="Z861" s="1">
        <v>0</v>
      </c>
      <c r="AA861" s="1">
        <v>0</v>
      </c>
      <c r="AB861" s="1">
        <v>0</v>
      </c>
      <c r="AC861" s="1">
        <f t="shared" si="66"/>
        <v>0</v>
      </c>
      <c r="AD861" s="1">
        <f t="shared" si="67"/>
        <v>0</v>
      </c>
      <c r="AE861" s="1">
        <f t="shared" si="68"/>
        <v>0</v>
      </c>
      <c r="AF861" s="1">
        <f t="shared" si="69"/>
        <v>0</v>
      </c>
    </row>
    <row r="862" spans="1:32" x14ac:dyDescent="0.2">
      <c r="A862" t="s">
        <v>174</v>
      </c>
      <c r="B862" t="s">
        <v>73</v>
      </c>
      <c r="C862" t="s">
        <v>114</v>
      </c>
      <c r="D862" t="s">
        <v>0</v>
      </c>
      <c r="E862" t="s">
        <v>5</v>
      </c>
      <c r="F862" s="7">
        <v>201403</v>
      </c>
      <c r="G862" s="1">
        <v>0</v>
      </c>
      <c r="H862" s="1">
        <v>0</v>
      </c>
      <c r="I862" s="1">
        <v>0</v>
      </c>
      <c r="J862" s="1">
        <v>0</v>
      </c>
      <c r="K862" s="8">
        <v>0</v>
      </c>
      <c r="L862" s="8">
        <v>0</v>
      </c>
      <c r="M862" s="8">
        <v>0</v>
      </c>
      <c r="N862" s="8">
        <v>0</v>
      </c>
      <c r="O862" s="1">
        <v>0</v>
      </c>
      <c r="P862" s="1">
        <v>0</v>
      </c>
      <c r="Q862" s="1">
        <v>0</v>
      </c>
      <c r="R862" s="1">
        <v>0</v>
      </c>
      <c r="S862" s="29">
        <v>0</v>
      </c>
      <c r="T862" s="8">
        <f t="shared" si="65"/>
        <v>0</v>
      </c>
      <c r="U862" s="1">
        <v>0</v>
      </c>
      <c r="V862" s="1">
        <v>0</v>
      </c>
      <c r="W862" s="1">
        <v>0</v>
      </c>
      <c r="X862" s="1">
        <v>0</v>
      </c>
      <c r="Y862" s="1">
        <v>0</v>
      </c>
      <c r="Z862" s="1">
        <v>0</v>
      </c>
      <c r="AA862" s="1">
        <v>0</v>
      </c>
      <c r="AB862" s="1">
        <v>0</v>
      </c>
      <c r="AC862" s="1">
        <f t="shared" si="66"/>
        <v>0</v>
      </c>
      <c r="AD862" s="1">
        <f t="shared" si="67"/>
        <v>0</v>
      </c>
      <c r="AE862" s="1">
        <f t="shared" si="68"/>
        <v>0</v>
      </c>
      <c r="AF862" s="1">
        <f t="shared" si="69"/>
        <v>0</v>
      </c>
    </row>
    <row r="863" spans="1:32" x14ac:dyDescent="0.2">
      <c r="A863" t="s">
        <v>174</v>
      </c>
      <c r="B863" t="s">
        <v>73</v>
      </c>
      <c r="C863" t="s">
        <v>114</v>
      </c>
      <c r="D863" t="s">
        <v>0</v>
      </c>
      <c r="E863" t="s">
        <v>5</v>
      </c>
      <c r="F863" s="7">
        <v>201406</v>
      </c>
      <c r="G863" s="1">
        <v>0</v>
      </c>
      <c r="H863" s="1">
        <v>0</v>
      </c>
      <c r="I863" s="1">
        <v>0</v>
      </c>
      <c r="J863" s="1">
        <v>0</v>
      </c>
      <c r="K863" s="8">
        <v>0</v>
      </c>
      <c r="L863" s="8">
        <v>0</v>
      </c>
      <c r="M863" s="8">
        <v>0</v>
      </c>
      <c r="N863" s="8">
        <v>0</v>
      </c>
      <c r="O863" s="1">
        <v>0</v>
      </c>
      <c r="P863" s="1">
        <v>0</v>
      </c>
      <c r="Q863" s="1">
        <v>0</v>
      </c>
      <c r="R863" s="1">
        <v>0</v>
      </c>
      <c r="S863" s="29">
        <v>0</v>
      </c>
      <c r="T863" s="8">
        <f t="shared" si="65"/>
        <v>0</v>
      </c>
      <c r="U863" s="1">
        <v>0</v>
      </c>
      <c r="V863" s="1">
        <v>0</v>
      </c>
      <c r="W863" s="1">
        <v>0</v>
      </c>
      <c r="X863" s="1">
        <v>0</v>
      </c>
      <c r="Y863" s="1">
        <v>0</v>
      </c>
      <c r="Z863" s="1">
        <v>0</v>
      </c>
      <c r="AA863" s="1">
        <v>0</v>
      </c>
      <c r="AB863" s="1">
        <v>0</v>
      </c>
      <c r="AC863" s="1">
        <f t="shared" si="66"/>
        <v>0</v>
      </c>
      <c r="AD863" s="1">
        <f t="shared" si="67"/>
        <v>0</v>
      </c>
      <c r="AE863" s="1">
        <f t="shared" si="68"/>
        <v>0</v>
      </c>
      <c r="AF863" s="1">
        <f t="shared" si="69"/>
        <v>0</v>
      </c>
    </row>
    <row r="864" spans="1:32" x14ac:dyDescent="0.2">
      <c r="A864" t="s">
        <v>174</v>
      </c>
      <c r="B864" t="s">
        <v>73</v>
      </c>
      <c r="C864" t="s">
        <v>114</v>
      </c>
      <c r="D864" t="s">
        <v>0</v>
      </c>
      <c r="E864" t="s">
        <v>5</v>
      </c>
      <c r="F864" s="7">
        <v>201409</v>
      </c>
      <c r="G864" s="1">
        <v>0</v>
      </c>
      <c r="H864" s="1">
        <v>0</v>
      </c>
      <c r="I864" s="1">
        <v>0</v>
      </c>
      <c r="J864" s="1">
        <v>0</v>
      </c>
      <c r="K864" s="8">
        <v>0</v>
      </c>
      <c r="L864" s="8">
        <v>0</v>
      </c>
      <c r="M864" s="8">
        <v>0</v>
      </c>
      <c r="N864" s="8">
        <v>0</v>
      </c>
      <c r="O864" s="1">
        <v>0</v>
      </c>
      <c r="P864" s="1">
        <v>0</v>
      </c>
      <c r="Q864" s="1">
        <v>0</v>
      </c>
      <c r="R864" s="1">
        <v>0</v>
      </c>
      <c r="S864" s="29">
        <v>0</v>
      </c>
      <c r="T864" s="8">
        <f t="shared" si="65"/>
        <v>0</v>
      </c>
      <c r="U864" s="1">
        <v>0</v>
      </c>
      <c r="V864" s="1">
        <v>0</v>
      </c>
      <c r="W864" s="1">
        <v>0</v>
      </c>
      <c r="X864" s="1">
        <v>0</v>
      </c>
      <c r="Y864" s="1">
        <v>0</v>
      </c>
      <c r="Z864" s="1">
        <v>0</v>
      </c>
      <c r="AA864" s="1">
        <v>0</v>
      </c>
      <c r="AB864" s="1">
        <v>0</v>
      </c>
      <c r="AC864" s="1">
        <f t="shared" si="66"/>
        <v>0</v>
      </c>
      <c r="AD864" s="1">
        <f t="shared" si="67"/>
        <v>0</v>
      </c>
      <c r="AE864" s="1">
        <f t="shared" si="68"/>
        <v>0</v>
      </c>
      <c r="AF864" s="1">
        <f t="shared" si="69"/>
        <v>0</v>
      </c>
    </row>
    <row r="865" spans="1:32" x14ac:dyDescent="0.2">
      <c r="A865" t="s">
        <v>174</v>
      </c>
      <c r="B865" t="s">
        <v>73</v>
      </c>
      <c r="C865" t="s">
        <v>114</v>
      </c>
      <c r="D865" t="s">
        <v>0</v>
      </c>
      <c r="E865" t="s">
        <v>5</v>
      </c>
      <c r="F865" s="7">
        <v>201412</v>
      </c>
      <c r="G865" s="1">
        <v>0</v>
      </c>
      <c r="H865" s="1">
        <v>0</v>
      </c>
      <c r="I865" s="1">
        <v>0</v>
      </c>
      <c r="J865" s="1">
        <v>0</v>
      </c>
      <c r="K865" s="8">
        <v>0</v>
      </c>
      <c r="L865" s="8">
        <v>0</v>
      </c>
      <c r="M865" s="8">
        <v>0</v>
      </c>
      <c r="N865" s="8">
        <v>0</v>
      </c>
      <c r="O865" s="1">
        <v>0</v>
      </c>
      <c r="P865" s="1">
        <v>0</v>
      </c>
      <c r="Q865" s="1">
        <v>0</v>
      </c>
      <c r="R865" s="1">
        <v>0</v>
      </c>
      <c r="S865" s="29">
        <v>0</v>
      </c>
      <c r="T865" s="8">
        <f t="shared" si="65"/>
        <v>0</v>
      </c>
      <c r="U865" s="1">
        <v>0</v>
      </c>
      <c r="V865" s="1">
        <v>0</v>
      </c>
      <c r="W865" s="1">
        <v>0</v>
      </c>
      <c r="X865" s="1">
        <v>0</v>
      </c>
      <c r="Y865" s="1">
        <v>0</v>
      </c>
      <c r="Z865" s="1">
        <v>0</v>
      </c>
      <c r="AA865" s="1">
        <v>0</v>
      </c>
      <c r="AB865" s="1">
        <v>0</v>
      </c>
      <c r="AC865" s="1">
        <f t="shared" si="66"/>
        <v>0</v>
      </c>
      <c r="AD865" s="1">
        <f t="shared" si="67"/>
        <v>0</v>
      </c>
      <c r="AE865" s="1">
        <f t="shared" si="68"/>
        <v>0</v>
      </c>
      <c r="AF865" s="1">
        <f t="shared" si="69"/>
        <v>0</v>
      </c>
    </row>
    <row r="866" spans="1:32" x14ac:dyDescent="0.2">
      <c r="A866" t="s">
        <v>174</v>
      </c>
      <c r="B866" t="s">
        <v>73</v>
      </c>
      <c r="C866" t="s">
        <v>114</v>
      </c>
      <c r="D866" t="s">
        <v>0</v>
      </c>
      <c r="E866" t="s">
        <v>5</v>
      </c>
      <c r="F866" s="7">
        <v>201503</v>
      </c>
      <c r="G866" s="1">
        <v>0</v>
      </c>
      <c r="H866" s="1">
        <v>0</v>
      </c>
      <c r="I866" s="1">
        <v>0</v>
      </c>
      <c r="J866" s="1">
        <v>0</v>
      </c>
      <c r="K866" s="8">
        <v>0</v>
      </c>
      <c r="L866" s="8">
        <v>0</v>
      </c>
      <c r="M866" s="8">
        <v>0</v>
      </c>
      <c r="N866" s="8">
        <v>0</v>
      </c>
      <c r="O866" s="1">
        <v>0</v>
      </c>
      <c r="P866" s="1">
        <v>0</v>
      </c>
      <c r="Q866" s="1">
        <v>0</v>
      </c>
      <c r="R866" s="1">
        <v>0</v>
      </c>
      <c r="S866" s="29">
        <v>0</v>
      </c>
      <c r="T866" s="8">
        <f t="shared" si="65"/>
        <v>0</v>
      </c>
      <c r="U866" s="1">
        <v>0</v>
      </c>
      <c r="V866" s="1">
        <v>0</v>
      </c>
      <c r="W866" s="1">
        <v>0</v>
      </c>
      <c r="X866" s="1">
        <v>0</v>
      </c>
      <c r="Y866" s="1">
        <v>0</v>
      </c>
      <c r="Z866" s="1">
        <v>0</v>
      </c>
      <c r="AA866" s="1">
        <v>0</v>
      </c>
      <c r="AB866" s="1">
        <v>0</v>
      </c>
      <c r="AC866" s="1">
        <f t="shared" si="66"/>
        <v>0</v>
      </c>
      <c r="AD866" s="1">
        <f t="shared" si="67"/>
        <v>0</v>
      </c>
      <c r="AE866" s="1">
        <f t="shared" si="68"/>
        <v>0</v>
      </c>
      <c r="AF866" s="1">
        <f t="shared" si="69"/>
        <v>0</v>
      </c>
    </row>
    <row r="867" spans="1:32" x14ac:dyDescent="0.2">
      <c r="A867" t="s">
        <v>174</v>
      </c>
      <c r="B867" t="s">
        <v>73</v>
      </c>
      <c r="C867" t="s">
        <v>114</v>
      </c>
      <c r="D867" t="s">
        <v>0</v>
      </c>
      <c r="E867" t="s">
        <v>5</v>
      </c>
      <c r="F867" s="7">
        <v>201506</v>
      </c>
      <c r="G867" s="1">
        <v>0</v>
      </c>
      <c r="H867" s="1">
        <v>0</v>
      </c>
      <c r="I867" s="1">
        <v>0</v>
      </c>
      <c r="J867" s="1">
        <v>0</v>
      </c>
      <c r="K867" s="8">
        <v>0</v>
      </c>
      <c r="L867" s="8">
        <v>0</v>
      </c>
      <c r="M867" s="8">
        <v>0</v>
      </c>
      <c r="N867" s="8">
        <v>0</v>
      </c>
      <c r="O867" s="1">
        <v>0</v>
      </c>
      <c r="P867" s="1">
        <v>0</v>
      </c>
      <c r="Q867" s="1">
        <v>0</v>
      </c>
      <c r="R867" s="1">
        <v>0</v>
      </c>
      <c r="S867" s="29">
        <v>0</v>
      </c>
      <c r="T867" s="8">
        <f t="shared" si="65"/>
        <v>0</v>
      </c>
      <c r="U867" s="1">
        <v>0</v>
      </c>
      <c r="V867" s="1">
        <v>0</v>
      </c>
      <c r="W867" s="1">
        <v>0</v>
      </c>
      <c r="X867" s="1">
        <v>0</v>
      </c>
      <c r="Y867" s="1">
        <v>0</v>
      </c>
      <c r="Z867" s="1">
        <v>0</v>
      </c>
      <c r="AA867" s="1">
        <v>0</v>
      </c>
      <c r="AB867" s="1">
        <v>0</v>
      </c>
      <c r="AC867" s="1">
        <f t="shared" si="66"/>
        <v>0</v>
      </c>
      <c r="AD867" s="1">
        <f t="shared" si="67"/>
        <v>0</v>
      </c>
      <c r="AE867" s="1">
        <f t="shared" si="68"/>
        <v>0</v>
      </c>
      <c r="AF867" s="1">
        <f t="shared" si="69"/>
        <v>0</v>
      </c>
    </row>
    <row r="868" spans="1:32" x14ac:dyDescent="0.2">
      <c r="A868" t="s">
        <v>174</v>
      </c>
      <c r="B868" t="s">
        <v>73</v>
      </c>
      <c r="C868" t="s">
        <v>114</v>
      </c>
      <c r="D868" t="s">
        <v>0</v>
      </c>
      <c r="E868" t="s">
        <v>5</v>
      </c>
      <c r="F868" s="7">
        <v>201509</v>
      </c>
      <c r="G868" s="1">
        <v>0</v>
      </c>
      <c r="H868" s="1">
        <v>0</v>
      </c>
      <c r="I868" s="1">
        <v>0</v>
      </c>
      <c r="J868" s="1">
        <v>0</v>
      </c>
      <c r="K868" s="8">
        <v>0</v>
      </c>
      <c r="L868" s="8">
        <v>0</v>
      </c>
      <c r="M868" s="8">
        <v>0</v>
      </c>
      <c r="N868" s="8">
        <v>246.72724014336916</v>
      </c>
      <c r="O868" s="1">
        <v>0</v>
      </c>
      <c r="P868" s="1">
        <v>0</v>
      </c>
      <c r="Q868" s="1">
        <v>0</v>
      </c>
      <c r="R868" s="1">
        <v>0</v>
      </c>
      <c r="S868" s="29">
        <v>0</v>
      </c>
      <c r="T868" s="8">
        <f t="shared" si="65"/>
        <v>0</v>
      </c>
      <c r="U868" s="1">
        <v>0</v>
      </c>
      <c r="V868" s="1">
        <v>0</v>
      </c>
      <c r="W868" s="1">
        <v>0</v>
      </c>
      <c r="X868" s="1">
        <v>0</v>
      </c>
      <c r="Y868" s="1">
        <v>0</v>
      </c>
      <c r="Z868" s="1">
        <v>0</v>
      </c>
      <c r="AA868" s="1">
        <v>0</v>
      </c>
      <c r="AB868" s="1">
        <v>0</v>
      </c>
      <c r="AC868" s="1">
        <f t="shared" si="66"/>
        <v>0</v>
      </c>
      <c r="AD868" s="1">
        <f t="shared" si="67"/>
        <v>0</v>
      </c>
      <c r="AE868" s="1">
        <f t="shared" si="68"/>
        <v>0</v>
      </c>
      <c r="AF868" s="1">
        <f t="shared" si="69"/>
        <v>0</v>
      </c>
    </row>
    <row r="869" spans="1:32" x14ac:dyDescent="0.2">
      <c r="A869" t="s">
        <v>174</v>
      </c>
      <c r="B869" t="s">
        <v>73</v>
      </c>
      <c r="C869" t="s">
        <v>114</v>
      </c>
      <c r="D869" t="s">
        <v>0</v>
      </c>
      <c r="E869" t="s">
        <v>5</v>
      </c>
      <c r="F869" s="7">
        <v>201512</v>
      </c>
      <c r="G869" s="1">
        <v>0</v>
      </c>
      <c r="H869" s="1">
        <v>0</v>
      </c>
      <c r="I869" s="1">
        <v>0</v>
      </c>
      <c r="J869" s="1">
        <v>0</v>
      </c>
      <c r="K869" s="8">
        <v>0</v>
      </c>
      <c r="L869" s="8">
        <v>0</v>
      </c>
      <c r="M869" s="8">
        <v>0</v>
      </c>
      <c r="N869" s="8">
        <v>3174.6408602150536</v>
      </c>
      <c r="O869" s="1">
        <v>0</v>
      </c>
      <c r="P869" s="1">
        <v>0</v>
      </c>
      <c r="Q869" s="1">
        <v>0</v>
      </c>
      <c r="R869" s="1">
        <v>0</v>
      </c>
      <c r="S869" s="29">
        <v>0</v>
      </c>
      <c r="T869" s="8">
        <f t="shared" si="65"/>
        <v>0</v>
      </c>
      <c r="U869" s="1">
        <v>0</v>
      </c>
      <c r="V869" s="1">
        <v>0</v>
      </c>
      <c r="W869" s="1">
        <v>0</v>
      </c>
      <c r="X869" s="1">
        <v>0</v>
      </c>
      <c r="Y869" s="1">
        <v>0</v>
      </c>
      <c r="Z869" s="1">
        <v>0</v>
      </c>
      <c r="AA869" s="1">
        <v>0</v>
      </c>
      <c r="AB869" s="1">
        <v>0</v>
      </c>
      <c r="AC869" s="1">
        <f t="shared" si="66"/>
        <v>0</v>
      </c>
      <c r="AD869" s="1">
        <f t="shared" si="67"/>
        <v>0</v>
      </c>
      <c r="AE869" s="1">
        <f t="shared" si="68"/>
        <v>0</v>
      </c>
      <c r="AF869" s="1">
        <f t="shared" si="69"/>
        <v>0</v>
      </c>
    </row>
    <row r="870" spans="1:32" x14ac:dyDescent="0.2">
      <c r="A870" t="s">
        <v>174</v>
      </c>
      <c r="B870" t="s">
        <v>73</v>
      </c>
      <c r="C870" t="s">
        <v>114</v>
      </c>
      <c r="D870" t="s">
        <v>0</v>
      </c>
      <c r="E870" t="s">
        <v>5</v>
      </c>
      <c r="F870" s="7">
        <v>201603</v>
      </c>
      <c r="G870" s="1">
        <v>0</v>
      </c>
      <c r="H870" s="1">
        <v>0</v>
      </c>
      <c r="I870" s="1">
        <v>0</v>
      </c>
      <c r="J870" s="1">
        <v>0</v>
      </c>
      <c r="K870" s="8">
        <v>0</v>
      </c>
      <c r="L870" s="8">
        <v>0</v>
      </c>
      <c r="M870" s="8">
        <v>0</v>
      </c>
      <c r="N870" s="8">
        <v>5151.8980348535415</v>
      </c>
      <c r="O870" s="1">
        <v>0</v>
      </c>
      <c r="P870" s="1">
        <v>0</v>
      </c>
      <c r="Q870" s="1">
        <v>0</v>
      </c>
      <c r="R870" s="1">
        <v>0</v>
      </c>
      <c r="S870" s="29">
        <v>0</v>
      </c>
      <c r="T870" s="8">
        <f t="shared" si="65"/>
        <v>0</v>
      </c>
      <c r="U870" s="1">
        <v>0</v>
      </c>
      <c r="V870" s="1">
        <v>0</v>
      </c>
      <c r="W870" s="1">
        <v>0</v>
      </c>
      <c r="X870" s="1">
        <v>0</v>
      </c>
      <c r="Y870" s="1">
        <v>0</v>
      </c>
      <c r="Z870" s="1">
        <v>0</v>
      </c>
      <c r="AA870" s="1">
        <v>0</v>
      </c>
      <c r="AB870" s="1">
        <v>0</v>
      </c>
      <c r="AC870" s="1">
        <f t="shared" si="66"/>
        <v>0</v>
      </c>
      <c r="AD870" s="1">
        <f t="shared" si="67"/>
        <v>0</v>
      </c>
      <c r="AE870" s="1">
        <f t="shared" si="68"/>
        <v>0</v>
      </c>
      <c r="AF870" s="1">
        <f t="shared" si="69"/>
        <v>0</v>
      </c>
    </row>
    <row r="871" spans="1:32" x14ac:dyDescent="0.2">
      <c r="A871" t="s">
        <v>174</v>
      </c>
      <c r="B871" t="s">
        <v>73</v>
      </c>
      <c r="C871" t="s">
        <v>114</v>
      </c>
      <c r="D871" t="s">
        <v>0</v>
      </c>
      <c r="E871" t="s">
        <v>5</v>
      </c>
      <c r="F871" s="7">
        <v>201606</v>
      </c>
      <c r="G871" s="1">
        <v>0</v>
      </c>
      <c r="H871" s="1">
        <v>0</v>
      </c>
      <c r="I871" s="1">
        <v>0</v>
      </c>
      <c r="J871" s="1">
        <v>0</v>
      </c>
      <c r="K871" s="8">
        <v>0</v>
      </c>
      <c r="L871" s="8">
        <v>0</v>
      </c>
      <c r="M871" s="8">
        <v>0</v>
      </c>
      <c r="N871" s="8">
        <v>8444.6745519713259</v>
      </c>
      <c r="O871" s="1">
        <v>0</v>
      </c>
      <c r="P871" s="1">
        <v>0</v>
      </c>
      <c r="Q871" s="1">
        <v>0</v>
      </c>
      <c r="R871" s="1">
        <v>0</v>
      </c>
      <c r="S871" s="29">
        <v>0</v>
      </c>
      <c r="T871" s="8">
        <f t="shared" si="65"/>
        <v>0</v>
      </c>
      <c r="U871" s="1">
        <v>0</v>
      </c>
      <c r="V871" s="1">
        <v>0</v>
      </c>
      <c r="W871" s="1">
        <v>0</v>
      </c>
      <c r="X871" s="1">
        <v>0</v>
      </c>
      <c r="Y871" s="1">
        <v>0</v>
      </c>
      <c r="Z871" s="1">
        <v>0</v>
      </c>
      <c r="AA871" s="1">
        <v>0</v>
      </c>
      <c r="AB871" s="1">
        <v>0</v>
      </c>
      <c r="AC871" s="1">
        <f t="shared" si="66"/>
        <v>0</v>
      </c>
      <c r="AD871" s="1">
        <f t="shared" si="67"/>
        <v>0</v>
      </c>
      <c r="AE871" s="1">
        <f t="shared" si="68"/>
        <v>0</v>
      </c>
      <c r="AF871" s="1">
        <f t="shared" si="69"/>
        <v>0</v>
      </c>
    </row>
    <row r="872" spans="1:32" x14ac:dyDescent="0.2">
      <c r="A872" t="s">
        <v>174</v>
      </c>
      <c r="B872" t="s">
        <v>73</v>
      </c>
      <c r="C872" t="s">
        <v>114</v>
      </c>
      <c r="D872" t="s">
        <v>0</v>
      </c>
      <c r="E872" t="s">
        <v>5</v>
      </c>
      <c r="F872" s="7">
        <v>201609</v>
      </c>
      <c r="G872" s="1">
        <v>0</v>
      </c>
      <c r="H872" s="1">
        <v>0</v>
      </c>
      <c r="I872" s="1">
        <v>0</v>
      </c>
      <c r="J872" s="1">
        <v>0</v>
      </c>
      <c r="K872" s="8">
        <v>0</v>
      </c>
      <c r="L872" s="8">
        <v>0</v>
      </c>
      <c r="M872" s="8">
        <v>0</v>
      </c>
      <c r="N872" s="8">
        <v>11818.654121863796</v>
      </c>
      <c r="O872" s="1">
        <v>0</v>
      </c>
      <c r="P872" s="1">
        <v>0</v>
      </c>
      <c r="Q872" s="1">
        <v>0</v>
      </c>
      <c r="R872" s="1">
        <v>0</v>
      </c>
      <c r="S872" s="29">
        <v>0</v>
      </c>
      <c r="T872" s="8">
        <f t="shared" si="65"/>
        <v>0</v>
      </c>
      <c r="U872" s="1">
        <v>0</v>
      </c>
      <c r="V872" s="1">
        <v>0</v>
      </c>
      <c r="W872" s="1">
        <v>0</v>
      </c>
      <c r="X872" s="1">
        <v>0</v>
      </c>
      <c r="Y872" s="1">
        <v>0</v>
      </c>
      <c r="Z872" s="1">
        <v>0</v>
      </c>
      <c r="AA872" s="1">
        <v>0</v>
      </c>
      <c r="AB872" s="1">
        <v>0</v>
      </c>
      <c r="AC872" s="1">
        <f t="shared" si="66"/>
        <v>0</v>
      </c>
      <c r="AD872" s="1">
        <f t="shared" si="67"/>
        <v>0</v>
      </c>
      <c r="AE872" s="1">
        <f t="shared" si="68"/>
        <v>0</v>
      </c>
      <c r="AF872" s="1">
        <f t="shared" si="69"/>
        <v>0</v>
      </c>
    </row>
    <row r="873" spans="1:32" x14ac:dyDescent="0.2">
      <c r="A873" t="s">
        <v>174</v>
      </c>
      <c r="B873" t="s">
        <v>73</v>
      </c>
      <c r="C873" t="s">
        <v>114</v>
      </c>
      <c r="D873" t="s">
        <v>0</v>
      </c>
      <c r="E873" t="s">
        <v>5</v>
      </c>
      <c r="F873" s="7">
        <v>201612</v>
      </c>
      <c r="G873" s="1">
        <v>0</v>
      </c>
      <c r="H873" s="1">
        <v>0</v>
      </c>
      <c r="I873" s="1">
        <v>0</v>
      </c>
      <c r="J873" s="1">
        <v>0</v>
      </c>
      <c r="K873" s="8">
        <v>0</v>
      </c>
      <c r="L873" s="8">
        <v>0</v>
      </c>
      <c r="M873" s="8">
        <v>0</v>
      </c>
      <c r="N873" s="8">
        <v>15735.49283154122</v>
      </c>
      <c r="O873" s="1">
        <v>0</v>
      </c>
      <c r="P873" s="1">
        <v>0</v>
      </c>
      <c r="Q873" s="1">
        <v>0</v>
      </c>
      <c r="R873" s="1">
        <v>0</v>
      </c>
      <c r="S873" s="29">
        <v>0</v>
      </c>
      <c r="T873" s="8">
        <f t="shared" si="65"/>
        <v>0</v>
      </c>
      <c r="U873" s="1">
        <v>0</v>
      </c>
      <c r="V873" s="1">
        <v>0</v>
      </c>
      <c r="W873" s="1">
        <v>0</v>
      </c>
      <c r="X873" s="1">
        <v>0</v>
      </c>
      <c r="Y873" s="1">
        <v>0</v>
      </c>
      <c r="Z873" s="1">
        <v>0</v>
      </c>
      <c r="AA873" s="1">
        <v>0</v>
      </c>
      <c r="AB873" s="1">
        <v>0</v>
      </c>
      <c r="AC873" s="1">
        <f t="shared" si="66"/>
        <v>0</v>
      </c>
      <c r="AD873" s="1">
        <f t="shared" si="67"/>
        <v>0</v>
      </c>
      <c r="AE873" s="1">
        <f t="shared" si="68"/>
        <v>0</v>
      </c>
      <c r="AF873" s="1">
        <f t="shared" si="69"/>
        <v>0</v>
      </c>
    </row>
    <row r="874" spans="1:32" x14ac:dyDescent="0.2">
      <c r="A874" t="s">
        <v>174</v>
      </c>
      <c r="B874" t="s">
        <v>73</v>
      </c>
      <c r="C874" t="s">
        <v>114</v>
      </c>
      <c r="D874" t="s">
        <v>0</v>
      </c>
      <c r="E874" t="s">
        <v>5</v>
      </c>
      <c r="F874" s="7">
        <v>201703</v>
      </c>
      <c r="G874" s="1">
        <v>231191128</v>
      </c>
      <c r="H874" s="1">
        <v>231191130.75999999</v>
      </c>
      <c r="I874" s="1">
        <v>231191128</v>
      </c>
      <c r="J874" s="1">
        <v>231191130.75999999</v>
      </c>
      <c r="K874" s="8">
        <v>34</v>
      </c>
      <c r="L874" s="8">
        <v>34</v>
      </c>
      <c r="M874" s="8">
        <v>0</v>
      </c>
      <c r="N874" s="8">
        <v>83707.597158218137</v>
      </c>
      <c r="O874" s="1">
        <v>0</v>
      </c>
      <c r="P874" s="1">
        <v>0</v>
      </c>
      <c r="Q874" s="1">
        <v>0</v>
      </c>
      <c r="R874" s="1">
        <v>0</v>
      </c>
      <c r="S874" s="29">
        <v>0</v>
      </c>
      <c r="T874" s="8">
        <f t="shared" si="65"/>
        <v>0</v>
      </c>
      <c r="U874" s="1">
        <v>0</v>
      </c>
      <c r="V874" s="1">
        <v>0</v>
      </c>
      <c r="W874" s="1">
        <v>0</v>
      </c>
      <c r="X874" s="1">
        <v>0</v>
      </c>
      <c r="Y874" s="1">
        <v>0</v>
      </c>
      <c r="Z874" s="1">
        <v>0</v>
      </c>
      <c r="AA874" s="1">
        <v>2.7599999904632568</v>
      </c>
      <c r="AB874" s="1">
        <v>2.7599999904632568</v>
      </c>
      <c r="AC874" s="1">
        <f t="shared" si="66"/>
        <v>-231191130.75999999</v>
      </c>
      <c r="AD874" s="1">
        <f t="shared" si="67"/>
        <v>-231191130.75999999</v>
      </c>
      <c r="AE874" s="1">
        <f t="shared" si="68"/>
        <v>-231191130.75999999</v>
      </c>
      <c r="AF874" s="1">
        <f t="shared" si="69"/>
        <v>-231191130.75999999</v>
      </c>
    </row>
    <row r="875" spans="1:32" x14ac:dyDescent="0.2">
      <c r="A875" t="s">
        <v>174</v>
      </c>
      <c r="B875" t="s">
        <v>73</v>
      </c>
      <c r="C875" t="s">
        <v>114</v>
      </c>
      <c r="D875" t="s">
        <v>0</v>
      </c>
      <c r="E875" t="s">
        <v>5</v>
      </c>
      <c r="F875" s="7">
        <v>201706</v>
      </c>
      <c r="G875" s="1">
        <v>277043478</v>
      </c>
      <c r="H875" s="1">
        <v>277043479.33999997</v>
      </c>
      <c r="I875" s="1">
        <v>277043478</v>
      </c>
      <c r="J875" s="1">
        <v>277043479.33999997</v>
      </c>
      <c r="K875" s="8">
        <v>36</v>
      </c>
      <c r="L875" s="8">
        <v>36</v>
      </c>
      <c r="M875" s="8">
        <v>0</v>
      </c>
      <c r="N875" s="8">
        <v>88925.96129032255</v>
      </c>
      <c r="O875" s="1">
        <v>0</v>
      </c>
      <c r="P875" s="1">
        <v>0</v>
      </c>
      <c r="Q875" s="1">
        <v>0</v>
      </c>
      <c r="R875" s="1">
        <v>0</v>
      </c>
      <c r="S875" s="29">
        <v>0</v>
      </c>
      <c r="T875" s="8">
        <f t="shared" si="65"/>
        <v>0</v>
      </c>
      <c r="U875" s="1">
        <v>0</v>
      </c>
      <c r="V875" s="1">
        <v>0</v>
      </c>
      <c r="W875" s="1">
        <v>0</v>
      </c>
      <c r="X875" s="1">
        <v>0</v>
      </c>
      <c r="Y875" s="1">
        <v>0</v>
      </c>
      <c r="Z875" s="1">
        <v>0</v>
      </c>
      <c r="AA875" s="1">
        <v>1.3399999737739563</v>
      </c>
      <c r="AB875" s="1">
        <v>1.3399999737739563</v>
      </c>
      <c r="AC875" s="1">
        <f t="shared" si="66"/>
        <v>-277043479.33999997</v>
      </c>
      <c r="AD875" s="1">
        <f t="shared" si="67"/>
        <v>-277043479.33999997</v>
      </c>
      <c r="AE875" s="1">
        <f t="shared" si="68"/>
        <v>-277043479.33999997</v>
      </c>
      <c r="AF875" s="1">
        <f t="shared" si="69"/>
        <v>-277043479.33999997</v>
      </c>
    </row>
    <row r="876" spans="1:32" x14ac:dyDescent="0.2">
      <c r="A876" t="s">
        <v>174</v>
      </c>
      <c r="B876" t="s">
        <v>73</v>
      </c>
      <c r="C876" t="s">
        <v>114</v>
      </c>
      <c r="D876" t="s">
        <v>0</v>
      </c>
      <c r="E876" t="s">
        <v>5</v>
      </c>
      <c r="F876" s="7">
        <v>201709</v>
      </c>
      <c r="G876" s="1">
        <v>231993226</v>
      </c>
      <c r="H876" s="1">
        <v>231993226.24999997</v>
      </c>
      <c r="I876" s="1">
        <v>231993226</v>
      </c>
      <c r="J876" s="1">
        <v>231993226.24999997</v>
      </c>
      <c r="K876" s="8">
        <v>37</v>
      </c>
      <c r="L876" s="8">
        <v>37</v>
      </c>
      <c r="M876" s="8">
        <v>0</v>
      </c>
      <c r="N876" s="8">
        <v>91139.034767025092</v>
      </c>
      <c r="O876" s="1">
        <v>0</v>
      </c>
      <c r="P876" s="1">
        <v>0</v>
      </c>
      <c r="Q876" s="1">
        <v>0</v>
      </c>
      <c r="R876" s="1">
        <v>0</v>
      </c>
      <c r="S876" s="29">
        <v>0</v>
      </c>
      <c r="T876" s="8">
        <f t="shared" si="65"/>
        <v>0</v>
      </c>
      <c r="U876" s="1">
        <v>0</v>
      </c>
      <c r="V876" s="1">
        <v>0</v>
      </c>
      <c r="W876" s="1">
        <v>0</v>
      </c>
      <c r="X876" s="1">
        <v>0</v>
      </c>
      <c r="Y876" s="1">
        <v>0</v>
      </c>
      <c r="Z876" s="1">
        <v>0</v>
      </c>
      <c r="AA876" s="1">
        <v>0.24999997019767761</v>
      </c>
      <c r="AB876" s="1">
        <v>0.24999997019767761</v>
      </c>
      <c r="AC876" s="1">
        <f t="shared" si="66"/>
        <v>-231993226.24999997</v>
      </c>
      <c r="AD876" s="1">
        <f t="shared" si="67"/>
        <v>-231993226.24999997</v>
      </c>
      <c r="AE876" s="1">
        <f t="shared" si="68"/>
        <v>-231993226.24999997</v>
      </c>
      <c r="AF876" s="1">
        <f t="shared" si="69"/>
        <v>-231993226.24999997</v>
      </c>
    </row>
    <row r="877" spans="1:32" x14ac:dyDescent="0.2">
      <c r="A877" t="s">
        <v>174</v>
      </c>
      <c r="B877" t="s">
        <v>73</v>
      </c>
      <c r="C877" t="s">
        <v>114</v>
      </c>
      <c r="D877" t="s">
        <v>0</v>
      </c>
      <c r="E877" t="s">
        <v>5</v>
      </c>
      <c r="F877" s="7">
        <v>201712</v>
      </c>
      <c r="G877" s="1">
        <v>236556924</v>
      </c>
      <c r="H877" s="1">
        <v>236556925.25</v>
      </c>
      <c r="I877" s="1">
        <v>236556924</v>
      </c>
      <c r="J877" s="1">
        <v>236556925.25</v>
      </c>
      <c r="K877" s="8">
        <v>43</v>
      </c>
      <c r="L877" s="8">
        <v>43</v>
      </c>
      <c r="M877" s="8">
        <v>0</v>
      </c>
      <c r="N877" s="8">
        <v>92850.394982078869</v>
      </c>
      <c r="O877" s="1">
        <v>0</v>
      </c>
      <c r="P877" s="1">
        <v>0</v>
      </c>
      <c r="Q877" s="1">
        <v>0</v>
      </c>
      <c r="R877" s="1">
        <v>0</v>
      </c>
      <c r="S877" s="29">
        <v>0</v>
      </c>
      <c r="T877" s="8">
        <f t="shared" si="65"/>
        <v>0</v>
      </c>
      <c r="U877" s="1">
        <v>0</v>
      </c>
      <c r="V877" s="1">
        <v>0</v>
      </c>
      <c r="W877" s="1">
        <v>0</v>
      </c>
      <c r="X877" s="1">
        <v>0</v>
      </c>
      <c r="Y877" s="1">
        <v>0</v>
      </c>
      <c r="Z877" s="1">
        <v>0</v>
      </c>
      <c r="AA877" s="1">
        <v>1.25</v>
      </c>
      <c r="AB877" s="1">
        <v>1.25</v>
      </c>
      <c r="AC877" s="1">
        <f t="shared" si="66"/>
        <v>-236556925.25</v>
      </c>
      <c r="AD877" s="1">
        <f t="shared" si="67"/>
        <v>-236556925.25</v>
      </c>
      <c r="AE877" s="1">
        <f t="shared" si="68"/>
        <v>-236556925.25</v>
      </c>
      <c r="AF877" s="1">
        <f t="shared" si="69"/>
        <v>-236556925.25</v>
      </c>
    </row>
    <row r="878" spans="1:32" x14ac:dyDescent="0.2">
      <c r="A878" t="s">
        <v>174</v>
      </c>
      <c r="B878" t="s">
        <v>73</v>
      </c>
      <c r="C878" t="s">
        <v>114</v>
      </c>
      <c r="D878" t="s">
        <v>0</v>
      </c>
      <c r="E878" t="s">
        <v>5</v>
      </c>
      <c r="F878" s="7">
        <v>201803</v>
      </c>
      <c r="G878" s="1">
        <v>177801532</v>
      </c>
      <c r="H878" s="1">
        <v>177801532</v>
      </c>
      <c r="I878" s="1">
        <v>177801532</v>
      </c>
      <c r="J878" s="1">
        <v>177801531</v>
      </c>
      <c r="K878" s="8">
        <v>41</v>
      </c>
      <c r="L878" s="8">
        <v>41</v>
      </c>
      <c r="M878" s="8">
        <v>0</v>
      </c>
      <c r="N878" s="8">
        <v>120668.29685099849</v>
      </c>
      <c r="O878" s="1">
        <v>0</v>
      </c>
      <c r="P878" s="1">
        <v>0</v>
      </c>
      <c r="Q878" s="1">
        <v>0</v>
      </c>
      <c r="R878" s="1">
        <v>0</v>
      </c>
      <c r="S878" s="29">
        <v>0</v>
      </c>
      <c r="T878" s="8">
        <f t="shared" si="65"/>
        <v>0</v>
      </c>
      <c r="U878" s="1">
        <v>0</v>
      </c>
      <c r="V878" s="1">
        <v>0</v>
      </c>
      <c r="W878" s="1">
        <v>0</v>
      </c>
      <c r="X878" s="1">
        <v>0</v>
      </c>
      <c r="Y878" s="1">
        <v>0</v>
      </c>
      <c r="Z878" s="1">
        <v>0</v>
      </c>
      <c r="AA878" s="1">
        <v>0</v>
      </c>
      <c r="AB878" s="1">
        <v>-1</v>
      </c>
      <c r="AC878" s="1">
        <f t="shared" si="66"/>
        <v>-177801532</v>
      </c>
      <c r="AD878" s="1">
        <f t="shared" si="67"/>
        <v>-177801532</v>
      </c>
      <c r="AE878" s="1">
        <f t="shared" si="68"/>
        <v>-177801531</v>
      </c>
      <c r="AF878" s="1">
        <f t="shared" si="69"/>
        <v>-177801531</v>
      </c>
    </row>
    <row r="879" spans="1:32" x14ac:dyDescent="0.2">
      <c r="A879" t="s">
        <v>174</v>
      </c>
      <c r="B879" t="s">
        <v>73</v>
      </c>
      <c r="C879" t="s">
        <v>114</v>
      </c>
      <c r="D879" t="s">
        <v>0</v>
      </c>
      <c r="E879" t="s">
        <v>5</v>
      </c>
      <c r="F879" s="7">
        <v>201806</v>
      </c>
      <c r="G879" s="1">
        <v>358946914</v>
      </c>
      <c r="H879" s="1">
        <v>399235691.43999994</v>
      </c>
      <c r="I879" s="1">
        <v>358946914</v>
      </c>
      <c r="J879" s="1">
        <v>399235691.43999994</v>
      </c>
      <c r="K879" s="8">
        <v>62</v>
      </c>
      <c r="L879" s="8">
        <v>62</v>
      </c>
      <c r="M879" s="8">
        <v>0</v>
      </c>
      <c r="N879" s="8">
        <v>155141.329390681</v>
      </c>
      <c r="O879" s="1">
        <v>0</v>
      </c>
      <c r="P879" s="1">
        <v>0</v>
      </c>
      <c r="Q879" s="1">
        <v>0</v>
      </c>
      <c r="R879" s="1">
        <v>0</v>
      </c>
      <c r="S879" s="29">
        <v>0</v>
      </c>
      <c r="T879" s="8">
        <f t="shared" si="65"/>
        <v>0</v>
      </c>
      <c r="U879" s="1">
        <v>0</v>
      </c>
      <c r="V879" s="1">
        <v>0</v>
      </c>
      <c r="W879" s="1">
        <v>0</v>
      </c>
      <c r="X879" s="1">
        <v>0</v>
      </c>
      <c r="Y879" s="1">
        <v>0</v>
      </c>
      <c r="Z879" s="1">
        <v>0</v>
      </c>
      <c r="AA879" s="1">
        <v>40288777.439999938</v>
      </c>
      <c r="AB879" s="1">
        <v>40288777.439999938</v>
      </c>
      <c r="AC879" s="1">
        <f t="shared" si="66"/>
        <v>-399235691.43999994</v>
      </c>
      <c r="AD879" s="1">
        <f t="shared" si="67"/>
        <v>-399235691.43999994</v>
      </c>
      <c r="AE879" s="1">
        <f t="shared" si="68"/>
        <v>-399235691.43999994</v>
      </c>
      <c r="AF879" s="1">
        <f t="shared" si="69"/>
        <v>-399235691.43999994</v>
      </c>
    </row>
    <row r="880" spans="1:32" x14ac:dyDescent="0.2">
      <c r="A880" t="s">
        <v>174</v>
      </c>
      <c r="B880" t="s">
        <v>73</v>
      </c>
      <c r="C880" t="s">
        <v>114</v>
      </c>
      <c r="D880" t="s">
        <v>0</v>
      </c>
      <c r="E880" t="s">
        <v>5</v>
      </c>
      <c r="F880" s="7">
        <v>201809</v>
      </c>
      <c r="G880" s="1">
        <v>382137777</v>
      </c>
      <c r="H880" s="1">
        <v>382137777.35999995</v>
      </c>
      <c r="I880" s="1">
        <v>382137777</v>
      </c>
      <c r="J880" s="1">
        <v>382137777.35999995</v>
      </c>
      <c r="K880" s="8">
        <v>38</v>
      </c>
      <c r="L880" s="8">
        <v>38</v>
      </c>
      <c r="M880" s="8">
        <v>0</v>
      </c>
      <c r="N880" s="8">
        <v>193451.07885304661</v>
      </c>
      <c r="O880" s="1">
        <v>0</v>
      </c>
      <c r="P880" s="1">
        <v>0</v>
      </c>
      <c r="Q880" s="1">
        <v>0</v>
      </c>
      <c r="R880" s="1">
        <v>0</v>
      </c>
      <c r="S880" s="29">
        <v>0</v>
      </c>
      <c r="T880" s="8">
        <f t="shared" si="65"/>
        <v>0</v>
      </c>
      <c r="U880" s="1">
        <v>0</v>
      </c>
      <c r="V880" s="1">
        <v>0</v>
      </c>
      <c r="W880" s="1">
        <v>0</v>
      </c>
      <c r="X880" s="1">
        <v>0</v>
      </c>
      <c r="Y880" s="1">
        <v>0</v>
      </c>
      <c r="Z880" s="1">
        <v>0</v>
      </c>
      <c r="AA880" s="1">
        <v>0.35999995470046997</v>
      </c>
      <c r="AB880" s="1">
        <v>0.35999995470046997</v>
      </c>
      <c r="AC880" s="1">
        <f t="shared" si="66"/>
        <v>-382137777.35999995</v>
      </c>
      <c r="AD880" s="1">
        <f t="shared" si="67"/>
        <v>-382137777.35999995</v>
      </c>
      <c r="AE880" s="1">
        <f t="shared" si="68"/>
        <v>-382137777.35999995</v>
      </c>
      <c r="AF880" s="1">
        <f t="shared" si="69"/>
        <v>-382137777.35999995</v>
      </c>
    </row>
    <row r="881" spans="1:32" x14ac:dyDescent="0.2">
      <c r="A881" t="s">
        <v>174</v>
      </c>
      <c r="B881" t="s">
        <v>73</v>
      </c>
      <c r="C881" t="s">
        <v>114</v>
      </c>
      <c r="D881" t="s">
        <v>0</v>
      </c>
      <c r="E881" t="s">
        <v>5</v>
      </c>
      <c r="F881" s="7">
        <v>201812</v>
      </c>
      <c r="G881" s="1">
        <v>252483959</v>
      </c>
      <c r="H881" s="1">
        <v>252483959.49000001</v>
      </c>
      <c r="I881" s="1">
        <v>252483959</v>
      </c>
      <c r="J881" s="1">
        <v>252483959.49000001</v>
      </c>
      <c r="K881" s="8">
        <v>24</v>
      </c>
      <c r="L881" s="8">
        <v>24</v>
      </c>
      <c r="M881" s="8">
        <v>0</v>
      </c>
      <c r="N881" s="8">
        <v>224377.54014336914</v>
      </c>
      <c r="O881" s="1">
        <v>0</v>
      </c>
      <c r="P881" s="1">
        <v>0</v>
      </c>
      <c r="Q881" s="1">
        <v>0</v>
      </c>
      <c r="R881" s="1">
        <v>0</v>
      </c>
      <c r="S881" s="29">
        <v>0</v>
      </c>
      <c r="T881" s="8">
        <f t="shared" si="65"/>
        <v>0</v>
      </c>
      <c r="U881" s="1">
        <v>0</v>
      </c>
      <c r="V881" s="1">
        <v>0</v>
      </c>
      <c r="W881" s="1">
        <v>0</v>
      </c>
      <c r="X881" s="1">
        <v>0</v>
      </c>
      <c r="Y881" s="1">
        <v>0</v>
      </c>
      <c r="Z881" s="1">
        <v>0</v>
      </c>
      <c r="AA881" s="1">
        <v>0.49000000953674316</v>
      </c>
      <c r="AB881" s="1">
        <v>0.49000000953674316</v>
      </c>
      <c r="AC881" s="1">
        <f t="shared" si="66"/>
        <v>-252483959.49000001</v>
      </c>
      <c r="AD881" s="1">
        <f t="shared" si="67"/>
        <v>-252483959.49000001</v>
      </c>
      <c r="AE881" s="1">
        <f t="shared" si="68"/>
        <v>-252483959.49000001</v>
      </c>
      <c r="AF881" s="1">
        <f t="shared" si="69"/>
        <v>-252483959.49000001</v>
      </c>
    </row>
    <row r="882" spans="1:32" x14ac:dyDescent="0.2">
      <c r="A882" t="s">
        <v>174</v>
      </c>
      <c r="B882" t="s">
        <v>73</v>
      </c>
      <c r="C882" t="s">
        <v>114</v>
      </c>
      <c r="D882" t="s">
        <v>0</v>
      </c>
      <c r="E882" t="s">
        <v>5</v>
      </c>
      <c r="F882" s="7">
        <v>201903</v>
      </c>
      <c r="G882" s="1">
        <v>408911669</v>
      </c>
      <c r="H882" s="1">
        <v>408911669.12</v>
      </c>
      <c r="I882" s="1">
        <v>408911669</v>
      </c>
      <c r="J882" s="1">
        <v>408911669.12</v>
      </c>
      <c r="K882" s="8">
        <v>45</v>
      </c>
      <c r="L882" s="8">
        <v>45</v>
      </c>
      <c r="M882" s="8">
        <v>0</v>
      </c>
      <c r="N882" s="8">
        <v>194210.94239631333</v>
      </c>
      <c r="O882" s="1">
        <v>0</v>
      </c>
      <c r="P882" s="1">
        <v>0</v>
      </c>
      <c r="Q882" s="1">
        <v>0</v>
      </c>
      <c r="R882" s="1">
        <v>0</v>
      </c>
      <c r="S882" s="29">
        <v>0</v>
      </c>
      <c r="T882" s="8">
        <f t="shared" si="65"/>
        <v>0</v>
      </c>
      <c r="U882" s="1">
        <v>0</v>
      </c>
      <c r="V882" s="1">
        <v>0</v>
      </c>
      <c r="W882" s="1">
        <v>0</v>
      </c>
      <c r="X882" s="1">
        <v>0</v>
      </c>
      <c r="Y882" s="1">
        <v>0</v>
      </c>
      <c r="Z882" s="1">
        <v>0</v>
      </c>
      <c r="AA882" s="1">
        <v>0.12000000476837158</v>
      </c>
      <c r="AB882" s="1">
        <v>0.12000000476837158</v>
      </c>
      <c r="AC882" s="1">
        <f t="shared" si="66"/>
        <v>-408911669.12</v>
      </c>
      <c r="AD882" s="1">
        <f t="shared" si="67"/>
        <v>-408911669.12</v>
      </c>
      <c r="AE882" s="1">
        <f t="shared" si="68"/>
        <v>-408911669.12</v>
      </c>
      <c r="AF882" s="1">
        <f t="shared" si="69"/>
        <v>-408911669.12</v>
      </c>
    </row>
    <row r="883" spans="1:32" x14ac:dyDescent="0.2">
      <c r="A883" t="s">
        <v>174</v>
      </c>
      <c r="B883" t="s">
        <v>73</v>
      </c>
      <c r="C883" t="s">
        <v>114</v>
      </c>
      <c r="D883" t="s">
        <v>0</v>
      </c>
      <c r="E883" t="s">
        <v>5</v>
      </c>
      <c r="F883" s="7">
        <v>201906</v>
      </c>
      <c r="G883" s="1">
        <v>765584084</v>
      </c>
      <c r="H883" s="1">
        <v>765584084.63</v>
      </c>
      <c r="I883" s="1">
        <v>765584084</v>
      </c>
      <c r="J883" s="1">
        <v>765584084.63</v>
      </c>
      <c r="K883" s="8">
        <v>77</v>
      </c>
      <c r="L883" s="8">
        <v>77</v>
      </c>
      <c r="M883" s="8">
        <v>0</v>
      </c>
      <c r="N883" s="8">
        <v>179897.96308243729</v>
      </c>
      <c r="O883" s="1">
        <v>0</v>
      </c>
      <c r="P883" s="1">
        <v>0</v>
      </c>
      <c r="Q883" s="1">
        <v>0</v>
      </c>
      <c r="R883" s="1">
        <v>0</v>
      </c>
      <c r="S883" s="29">
        <v>0</v>
      </c>
      <c r="T883" s="8">
        <f t="shared" si="65"/>
        <v>0</v>
      </c>
      <c r="U883" s="1">
        <v>0</v>
      </c>
      <c r="V883" s="1">
        <v>0</v>
      </c>
      <c r="W883" s="1">
        <v>0</v>
      </c>
      <c r="X883" s="1">
        <v>0</v>
      </c>
      <c r="Y883" s="1">
        <v>0</v>
      </c>
      <c r="Z883" s="1">
        <v>0</v>
      </c>
      <c r="AA883" s="1">
        <v>0.62999999523162842</v>
      </c>
      <c r="AB883" s="1">
        <v>0.62999999523162842</v>
      </c>
      <c r="AC883" s="1">
        <f t="shared" si="66"/>
        <v>-765584084.63</v>
      </c>
      <c r="AD883" s="1">
        <f t="shared" si="67"/>
        <v>-765584084.63</v>
      </c>
      <c r="AE883" s="1">
        <f t="shared" si="68"/>
        <v>-765584084.63</v>
      </c>
      <c r="AF883" s="1">
        <f t="shared" si="69"/>
        <v>-765584084.63</v>
      </c>
    </row>
    <row r="884" spans="1:32" x14ac:dyDescent="0.2">
      <c r="A884" t="s">
        <v>174</v>
      </c>
      <c r="B884" t="s">
        <v>73</v>
      </c>
      <c r="C884" t="s">
        <v>114</v>
      </c>
      <c r="D884" t="s">
        <v>0</v>
      </c>
      <c r="E884" t="s">
        <v>5</v>
      </c>
      <c r="F884" s="7">
        <v>201909</v>
      </c>
      <c r="G884" s="1">
        <v>1066064694</v>
      </c>
      <c r="H884" s="1">
        <v>1066064694.5699999</v>
      </c>
      <c r="I884" s="1">
        <v>1066064694</v>
      </c>
      <c r="J884" s="1">
        <v>1066064694.5699999</v>
      </c>
      <c r="K884" s="8">
        <v>115</v>
      </c>
      <c r="L884" s="8">
        <v>115</v>
      </c>
      <c r="M884" s="8">
        <v>0</v>
      </c>
      <c r="N884" s="8">
        <v>266013.31541218638</v>
      </c>
      <c r="O884" s="1">
        <v>0</v>
      </c>
      <c r="P884" s="1">
        <v>0</v>
      </c>
      <c r="Q884" s="1">
        <v>0</v>
      </c>
      <c r="R884" s="1">
        <v>0</v>
      </c>
      <c r="S884" s="29">
        <v>0</v>
      </c>
      <c r="T884" s="8">
        <f t="shared" si="65"/>
        <v>0</v>
      </c>
      <c r="U884" s="1">
        <v>0</v>
      </c>
      <c r="V884" s="1">
        <v>0</v>
      </c>
      <c r="W884" s="1">
        <v>0</v>
      </c>
      <c r="X884" s="1">
        <v>0</v>
      </c>
      <c r="Y884" s="1">
        <v>0</v>
      </c>
      <c r="Z884" s="1">
        <v>0</v>
      </c>
      <c r="AA884" s="1">
        <v>0.56999993324279785</v>
      </c>
      <c r="AB884" s="1">
        <v>0.56999993324279785</v>
      </c>
      <c r="AC884" s="1">
        <f t="shared" si="66"/>
        <v>-1066064694.5699999</v>
      </c>
      <c r="AD884" s="1">
        <f t="shared" si="67"/>
        <v>-1066064694.5699999</v>
      </c>
      <c r="AE884" s="1">
        <f t="shared" si="68"/>
        <v>-1066064694.5699999</v>
      </c>
      <c r="AF884" s="1">
        <f t="shared" si="69"/>
        <v>-1066064694.5699999</v>
      </c>
    </row>
    <row r="885" spans="1:32" x14ac:dyDescent="0.2">
      <c r="A885" t="s">
        <v>174</v>
      </c>
      <c r="B885" t="s">
        <v>73</v>
      </c>
      <c r="C885" t="s">
        <v>114</v>
      </c>
      <c r="D885" t="s">
        <v>0</v>
      </c>
      <c r="E885" t="s">
        <v>5</v>
      </c>
      <c r="F885" s="7">
        <v>201912</v>
      </c>
      <c r="G885" s="1">
        <v>1176333992</v>
      </c>
      <c r="H885" s="1">
        <v>1176333992.5300004</v>
      </c>
      <c r="I885" s="1">
        <v>1176333992</v>
      </c>
      <c r="J885" s="1">
        <v>1176333992.5300004</v>
      </c>
      <c r="K885" s="8">
        <v>111</v>
      </c>
      <c r="L885" s="8">
        <v>111</v>
      </c>
      <c r="M885" s="8">
        <v>0</v>
      </c>
      <c r="N885" s="8">
        <v>281611.38422939065</v>
      </c>
      <c r="O885" s="1">
        <v>0</v>
      </c>
      <c r="P885" s="1">
        <v>0</v>
      </c>
      <c r="Q885" s="1">
        <v>0</v>
      </c>
      <c r="R885" s="1">
        <v>0</v>
      </c>
      <c r="S885" s="29">
        <v>0</v>
      </c>
      <c r="T885" s="8">
        <f t="shared" si="65"/>
        <v>0</v>
      </c>
      <c r="U885" s="1">
        <v>0</v>
      </c>
      <c r="V885" s="1">
        <v>0</v>
      </c>
      <c r="W885" s="1">
        <v>0</v>
      </c>
      <c r="X885" s="1">
        <v>0</v>
      </c>
      <c r="Y885" s="1">
        <v>0</v>
      </c>
      <c r="Z885" s="1">
        <v>0</v>
      </c>
      <c r="AA885" s="1">
        <v>0.53000044822692871</v>
      </c>
      <c r="AB885" s="1">
        <v>0.53000044822692871</v>
      </c>
      <c r="AC885" s="1">
        <f t="shared" si="66"/>
        <v>-1176333992.5300004</v>
      </c>
      <c r="AD885" s="1">
        <f t="shared" si="67"/>
        <v>-1176333992.5300004</v>
      </c>
      <c r="AE885" s="1">
        <f t="shared" si="68"/>
        <v>-1176333992.5300004</v>
      </c>
      <c r="AF885" s="1">
        <f t="shared" si="69"/>
        <v>-1176333992.5300004</v>
      </c>
    </row>
    <row r="886" spans="1:32" x14ac:dyDescent="0.2">
      <c r="A886" t="s">
        <v>174</v>
      </c>
      <c r="B886" t="s">
        <v>73</v>
      </c>
      <c r="C886" t="s">
        <v>114</v>
      </c>
      <c r="D886" t="s">
        <v>0</v>
      </c>
      <c r="E886" t="s">
        <v>5</v>
      </c>
      <c r="F886" s="7">
        <v>202003</v>
      </c>
      <c r="G886" s="1">
        <v>1015167551</v>
      </c>
      <c r="H886" s="1">
        <v>1016729231.3499998</v>
      </c>
      <c r="I886" s="1">
        <v>1015167551</v>
      </c>
      <c r="J886" s="1">
        <v>1016729231.3499998</v>
      </c>
      <c r="K886" s="8">
        <v>105</v>
      </c>
      <c r="L886" s="8">
        <v>106</v>
      </c>
      <c r="M886" s="8">
        <v>0</v>
      </c>
      <c r="N886" s="8">
        <v>210151.24063774516</v>
      </c>
      <c r="O886" s="1">
        <v>0</v>
      </c>
      <c r="P886" s="1">
        <v>0</v>
      </c>
      <c r="Q886" s="1">
        <v>0</v>
      </c>
      <c r="R886" s="1">
        <v>0</v>
      </c>
      <c r="S886" s="29">
        <v>0</v>
      </c>
      <c r="T886" s="8">
        <f t="shared" si="65"/>
        <v>0</v>
      </c>
      <c r="U886" s="1">
        <v>0</v>
      </c>
      <c r="V886" s="1">
        <v>0</v>
      </c>
      <c r="W886" s="1">
        <v>0</v>
      </c>
      <c r="X886" s="1">
        <v>0</v>
      </c>
      <c r="Y886" s="1">
        <v>0</v>
      </c>
      <c r="Z886" s="1">
        <v>0</v>
      </c>
      <c r="AA886" s="1">
        <v>1561680.3499997854</v>
      </c>
      <c r="AB886" s="1">
        <v>1561680.3499997854</v>
      </c>
      <c r="AC886" s="1">
        <f t="shared" si="66"/>
        <v>-1016729231.3499998</v>
      </c>
      <c r="AD886" s="1">
        <f t="shared" si="67"/>
        <v>-1016729231.3499998</v>
      </c>
      <c r="AE886" s="1">
        <f t="shared" si="68"/>
        <v>-1016729231.3499998</v>
      </c>
      <c r="AF886" s="1">
        <f t="shared" si="69"/>
        <v>-1016729231.3499998</v>
      </c>
    </row>
    <row r="887" spans="1:32" x14ac:dyDescent="0.2">
      <c r="A887" t="s">
        <v>174</v>
      </c>
      <c r="B887" t="s">
        <v>73</v>
      </c>
      <c r="C887" t="s">
        <v>114</v>
      </c>
      <c r="D887" t="s">
        <v>0</v>
      </c>
      <c r="E887" t="s">
        <v>5</v>
      </c>
      <c r="F887" s="7">
        <v>202006</v>
      </c>
      <c r="G887" s="1">
        <v>1067814477</v>
      </c>
      <c r="H887" s="1">
        <v>1071018593.5600002</v>
      </c>
      <c r="I887" s="1">
        <v>1067814477</v>
      </c>
      <c r="J887" s="1">
        <v>1071018593.5600002</v>
      </c>
      <c r="K887" s="8">
        <v>95</v>
      </c>
      <c r="L887" s="8">
        <v>96</v>
      </c>
      <c r="M887" s="8">
        <v>0</v>
      </c>
      <c r="N887" s="8">
        <v>180653.27168458785</v>
      </c>
      <c r="O887" s="1">
        <v>0</v>
      </c>
      <c r="P887" s="1">
        <v>0</v>
      </c>
      <c r="Q887" s="1">
        <v>0</v>
      </c>
      <c r="R887" s="1">
        <v>0</v>
      </c>
      <c r="S887" s="29">
        <v>0</v>
      </c>
      <c r="T887" s="8">
        <f t="shared" si="65"/>
        <v>0</v>
      </c>
      <c r="U887" s="1">
        <v>0</v>
      </c>
      <c r="V887" s="1">
        <v>0</v>
      </c>
      <c r="W887" s="1">
        <v>0</v>
      </c>
      <c r="X887" s="1">
        <v>0</v>
      </c>
      <c r="Y887" s="1">
        <v>0</v>
      </c>
      <c r="Z887" s="1">
        <v>0</v>
      </c>
      <c r="AA887" s="1">
        <v>3204116.5600001812</v>
      </c>
      <c r="AB887" s="1">
        <v>3204116.5600001812</v>
      </c>
      <c r="AC887" s="1">
        <f t="shared" si="66"/>
        <v>-1071018593.5600002</v>
      </c>
      <c r="AD887" s="1">
        <f t="shared" si="67"/>
        <v>-1071018593.5600002</v>
      </c>
      <c r="AE887" s="1">
        <f t="shared" si="68"/>
        <v>-1071018593.5600002</v>
      </c>
      <c r="AF887" s="1">
        <f t="shared" si="69"/>
        <v>-1071018593.5600002</v>
      </c>
    </row>
    <row r="888" spans="1:32" x14ac:dyDescent="0.2">
      <c r="A888" t="s">
        <v>174</v>
      </c>
      <c r="B888" t="s">
        <v>73</v>
      </c>
      <c r="C888" t="s">
        <v>114</v>
      </c>
      <c r="D888" t="s">
        <v>0</v>
      </c>
      <c r="E888" t="s">
        <v>5</v>
      </c>
      <c r="F888" s="7">
        <v>202009</v>
      </c>
      <c r="G888" s="1">
        <v>2265371576</v>
      </c>
      <c r="H888" s="1">
        <v>2265371580.3799996</v>
      </c>
      <c r="I888" s="1">
        <v>2265371576</v>
      </c>
      <c r="J888" s="1">
        <v>2265371580.3799996</v>
      </c>
      <c r="K888" s="8">
        <v>198</v>
      </c>
      <c r="L888" s="8">
        <v>198</v>
      </c>
      <c r="M888" s="8">
        <v>0</v>
      </c>
      <c r="N888" s="8">
        <v>242682.97741935484</v>
      </c>
      <c r="O888" s="1">
        <v>0</v>
      </c>
      <c r="P888" s="1">
        <v>0</v>
      </c>
      <c r="Q888" s="1">
        <v>0</v>
      </c>
      <c r="R888" s="1">
        <v>0</v>
      </c>
      <c r="S888" s="29">
        <v>0</v>
      </c>
      <c r="T888" s="8">
        <f t="shared" si="65"/>
        <v>0</v>
      </c>
      <c r="U888" s="1">
        <v>0</v>
      </c>
      <c r="V888" s="1">
        <v>0</v>
      </c>
      <c r="W888" s="1">
        <v>0</v>
      </c>
      <c r="X888" s="1">
        <v>0</v>
      </c>
      <c r="Y888" s="1">
        <v>0</v>
      </c>
      <c r="Z888" s="1">
        <v>0</v>
      </c>
      <c r="AA888" s="1">
        <v>4.3799996376037598</v>
      </c>
      <c r="AB888" s="1">
        <v>4.3799996376037598</v>
      </c>
      <c r="AC888" s="1">
        <f t="shared" si="66"/>
        <v>-2265371580.3799996</v>
      </c>
      <c r="AD888" s="1">
        <f t="shared" si="67"/>
        <v>-2265371580.3799996</v>
      </c>
      <c r="AE888" s="1">
        <f t="shared" si="68"/>
        <v>-2265371580.3799996</v>
      </c>
      <c r="AF888" s="1">
        <f t="shared" si="69"/>
        <v>-2265371580.3799996</v>
      </c>
    </row>
    <row r="889" spans="1:32" x14ac:dyDescent="0.2">
      <c r="A889" t="s">
        <v>174</v>
      </c>
      <c r="B889" t="s">
        <v>73</v>
      </c>
      <c r="C889" t="s">
        <v>114</v>
      </c>
      <c r="D889" t="s">
        <v>0</v>
      </c>
      <c r="E889" t="s">
        <v>5</v>
      </c>
      <c r="F889" s="7">
        <v>202012</v>
      </c>
      <c r="G889" s="1">
        <v>2261911632</v>
      </c>
      <c r="H889" s="1">
        <v>2287229988.4300003</v>
      </c>
      <c r="I889" s="1">
        <v>2261911632</v>
      </c>
      <c r="J889" s="1">
        <v>2287229988.4300003</v>
      </c>
      <c r="K889" s="8">
        <v>201</v>
      </c>
      <c r="L889" s="8">
        <v>202</v>
      </c>
      <c r="M889" s="8">
        <v>0</v>
      </c>
      <c r="N889" s="8">
        <v>192668.73046594986</v>
      </c>
      <c r="O889" s="1">
        <v>0</v>
      </c>
      <c r="P889" s="1">
        <v>0</v>
      </c>
      <c r="Q889" s="1">
        <v>0</v>
      </c>
      <c r="R889" s="1">
        <v>0</v>
      </c>
      <c r="S889" s="29">
        <v>0</v>
      </c>
      <c r="T889" s="8">
        <f t="shared" si="65"/>
        <v>0</v>
      </c>
      <c r="U889" s="1">
        <v>0</v>
      </c>
      <c r="V889" s="1">
        <v>0</v>
      </c>
      <c r="W889" s="1">
        <v>0</v>
      </c>
      <c r="X889" s="1">
        <v>0</v>
      </c>
      <c r="Y889" s="1">
        <v>0</v>
      </c>
      <c r="Z889" s="1">
        <v>0</v>
      </c>
      <c r="AA889" s="1">
        <v>25318356.430000305</v>
      </c>
      <c r="AB889" s="1">
        <v>25318356.430000305</v>
      </c>
      <c r="AC889" s="1">
        <f t="shared" si="66"/>
        <v>-2287229988.4300003</v>
      </c>
      <c r="AD889" s="1">
        <f t="shared" si="67"/>
        <v>-2287229988.4300003</v>
      </c>
      <c r="AE889" s="1">
        <f t="shared" si="68"/>
        <v>-2287229988.4300003</v>
      </c>
      <c r="AF889" s="1">
        <f t="shared" si="69"/>
        <v>-2287229988.4300003</v>
      </c>
    </row>
    <row r="890" spans="1:32" x14ac:dyDescent="0.2">
      <c r="A890" t="s">
        <v>174</v>
      </c>
      <c r="B890" t="s">
        <v>73</v>
      </c>
      <c r="C890" t="s">
        <v>114</v>
      </c>
      <c r="D890" t="s">
        <v>0</v>
      </c>
      <c r="E890" t="s">
        <v>5</v>
      </c>
      <c r="F890" s="7">
        <v>202103</v>
      </c>
      <c r="G890" s="1">
        <v>2828419724</v>
      </c>
      <c r="H890" s="1">
        <v>2838248336.7600002</v>
      </c>
      <c r="I890" s="1">
        <v>2828419724</v>
      </c>
      <c r="J890" s="1">
        <v>2838248336.7600002</v>
      </c>
      <c r="K890" s="8">
        <v>243</v>
      </c>
      <c r="L890" s="8">
        <v>244</v>
      </c>
      <c r="M890" s="8">
        <v>0</v>
      </c>
      <c r="N890" s="8">
        <v>183338.14247311826</v>
      </c>
      <c r="O890" s="1">
        <v>0</v>
      </c>
      <c r="P890" s="1">
        <v>0</v>
      </c>
      <c r="Q890" s="1">
        <v>0</v>
      </c>
      <c r="R890" s="1">
        <v>0</v>
      </c>
      <c r="S890" s="29">
        <v>0</v>
      </c>
      <c r="T890" s="8">
        <f t="shared" si="65"/>
        <v>0</v>
      </c>
      <c r="U890" s="1">
        <v>0</v>
      </c>
      <c r="V890" s="1">
        <v>0</v>
      </c>
      <c r="W890" s="1">
        <v>0</v>
      </c>
      <c r="X890" s="1">
        <v>0</v>
      </c>
      <c r="Y890" s="1">
        <v>0</v>
      </c>
      <c r="Z890" s="1">
        <v>0</v>
      </c>
      <c r="AA890" s="1">
        <v>9828612.7600002289</v>
      </c>
      <c r="AB890" s="1">
        <v>9828612.7600002289</v>
      </c>
      <c r="AC890" s="1">
        <f t="shared" si="66"/>
        <v>-2838248336.7600002</v>
      </c>
      <c r="AD890" s="1">
        <f t="shared" si="67"/>
        <v>-2838248336.7600002</v>
      </c>
      <c r="AE890" s="1">
        <f t="shared" si="68"/>
        <v>-2838248336.7600002</v>
      </c>
      <c r="AF890" s="1">
        <f t="shared" si="69"/>
        <v>-2838248336.7600002</v>
      </c>
    </row>
    <row r="891" spans="1:32" x14ac:dyDescent="0.2">
      <c r="A891" t="s">
        <v>174</v>
      </c>
      <c r="B891" t="s">
        <v>73</v>
      </c>
      <c r="C891" t="s">
        <v>114</v>
      </c>
      <c r="D891" t="s">
        <v>0</v>
      </c>
      <c r="E891" t="s">
        <v>5</v>
      </c>
      <c r="F891" s="7">
        <v>202106</v>
      </c>
      <c r="G891" s="1">
        <v>6059355878</v>
      </c>
      <c r="H891" s="1">
        <v>6070555748.7199993</v>
      </c>
      <c r="I891" s="1">
        <v>6059355878</v>
      </c>
      <c r="J891" s="1">
        <v>6070555748.7199993</v>
      </c>
      <c r="K891" s="8">
        <v>509</v>
      </c>
      <c r="L891" s="8">
        <v>511</v>
      </c>
      <c r="M891" s="8">
        <v>0</v>
      </c>
      <c r="N891" s="8">
        <v>199613.36129032259</v>
      </c>
      <c r="O891" s="1">
        <v>0</v>
      </c>
      <c r="P891" s="1">
        <v>0</v>
      </c>
      <c r="Q891" s="1">
        <v>0</v>
      </c>
      <c r="R891" s="1">
        <v>0</v>
      </c>
      <c r="S891" s="29">
        <v>0</v>
      </c>
      <c r="T891" s="8">
        <f t="shared" si="65"/>
        <v>0</v>
      </c>
      <c r="U891" s="1">
        <v>0</v>
      </c>
      <c r="V891" s="1">
        <v>0</v>
      </c>
      <c r="W891" s="1">
        <v>0</v>
      </c>
      <c r="X891" s="1">
        <v>0</v>
      </c>
      <c r="Y891" s="1">
        <v>0</v>
      </c>
      <c r="Z891" s="1">
        <v>0</v>
      </c>
      <c r="AA891" s="1">
        <v>11199870.719999313</v>
      </c>
      <c r="AB891" s="1">
        <v>11199870.719999313</v>
      </c>
      <c r="AC891" s="1">
        <f t="shared" si="66"/>
        <v>-6070555748.7199993</v>
      </c>
      <c r="AD891" s="1">
        <f t="shared" si="67"/>
        <v>-6070555748.7199993</v>
      </c>
      <c r="AE891" s="1">
        <f t="shared" si="68"/>
        <v>-6070555748.7199993</v>
      </c>
      <c r="AF891" s="1">
        <f t="shared" si="69"/>
        <v>-6070555748.7199993</v>
      </c>
    </row>
    <row r="892" spans="1:32" x14ac:dyDescent="0.2">
      <c r="A892" t="s">
        <v>174</v>
      </c>
      <c r="B892" t="s">
        <v>73</v>
      </c>
      <c r="C892" t="s">
        <v>114</v>
      </c>
      <c r="D892" t="s">
        <v>0</v>
      </c>
      <c r="E892" t="s">
        <v>5</v>
      </c>
      <c r="F892" s="7">
        <v>202109</v>
      </c>
      <c r="G892" s="1">
        <v>2713584356</v>
      </c>
      <c r="H892" s="1">
        <v>2713584355.9999995</v>
      </c>
      <c r="I892" s="1">
        <v>2713584356</v>
      </c>
      <c r="J892" s="1">
        <v>2713584355.9999995</v>
      </c>
      <c r="K892" s="8">
        <v>240</v>
      </c>
      <c r="L892" s="8">
        <v>240</v>
      </c>
      <c r="M892" s="8">
        <v>0</v>
      </c>
      <c r="N892" s="8">
        <v>211295.40358422938</v>
      </c>
      <c r="O892" s="1">
        <v>0</v>
      </c>
      <c r="P892" s="1">
        <v>0</v>
      </c>
      <c r="Q892" s="1">
        <v>0</v>
      </c>
      <c r="R892" s="1">
        <v>0</v>
      </c>
      <c r="S892" s="29">
        <v>0</v>
      </c>
      <c r="T892" s="8">
        <f t="shared" si="65"/>
        <v>0</v>
      </c>
      <c r="U892" s="1">
        <v>0</v>
      </c>
      <c r="V892" s="1">
        <v>0</v>
      </c>
      <c r="W892" s="1">
        <v>0</v>
      </c>
      <c r="X892" s="1">
        <v>0</v>
      </c>
      <c r="Y892" s="1">
        <v>0</v>
      </c>
      <c r="Z892" s="1">
        <v>0</v>
      </c>
      <c r="AA892" s="1">
        <v>-4.76837158203125E-7</v>
      </c>
      <c r="AB892" s="1">
        <v>-4.76837158203125E-7</v>
      </c>
      <c r="AC892" s="1">
        <f t="shared" si="66"/>
        <v>-2713584355.9999995</v>
      </c>
      <c r="AD892" s="1">
        <f t="shared" si="67"/>
        <v>-2713584355.9999995</v>
      </c>
      <c r="AE892" s="1">
        <f t="shared" si="68"/>
        <v>-2713584355.9999995</v>
      </c>
      <c r="AF892" s="1">
        <f t="shared" si="69"/>
        <v>-2713584355.9999995</v>
      </c>
    </row>
    <row r="893" spans="1:32" x14ac:dyDescent="0.2">
      <c r="A893" t="s">
        <v>174</v>
      </c>
      <c r="B893" t="s">
        <v>73</v>
      </c>
      <c r="C893" t="s">
        <v>114</v>
      </c>
      <c r="D893" t="s">
        <v>0</v>
      </c>
      <c r="E893" t="s">
        <v>5</v>
      </c>
      <c r="F893" s="7">
        <v>202112</v>
      </c>
      <c r="G893" s="1">
        <v>1587960536</v>
      </c>
      <c r="H893" s="1">
        <v>1603656977.3199999</v>
      </c>
      <c r="I893" s="1">
        <v>1587960536</v>
      </c>
      <c r="J893" s="1">
        <v>1603656977.3199999</v>
      </c>
      <c r="K893" s="8">
        <v>147</v>
      </c>
      <c r="L893" s="8">
        <v>149</v>
      </c>
      <c r="M893" s="8">
        <v>0</v>
      </c>
      <c r="N893" s="8">
        <v>242657.80394265239</v>
      </c>
      <c r="O893" s="1">
        <v>0</v>
      </c>
      <c r="P893" s="1">
        <v>0</v>
      </c>
      <c r="Q893" s="1">
        <v>0</v>
      </c>
      <c r="R893" s="1">
        <v>0</v>
      </c>
      <c r="S893" s="29">
        <v>0</v>
      </c>
      <c r="T893" s="8">
        <f t="shared" si="65"/>
        <v>0</v>
      </c>
      <c r="U893" s="1">
        <v>0</v>
      </c>
      <c r="V893" s="1">
        <v>0</v>
      </c>
      <c r="W893" s="1">
        <v>0</v>
      </c>
      <c r="X893" s="1">
        <v>0</v>
      </c>
      <c r="Y893" s="1">
        <v>0</v>
      </c>
      <c r="Z893" s="1">
        <v>0</v>
      </c>
      <c r="AA893" s="1">
        <v>15696441.319999933</v>
      </c>
      <c r="AB893" s="1">
        <v>15696441.319999933</v>
      </c>
      <c r="AC893" s="1">
        <f t="shared" si="66"/>
        <v>-1603656977.3199999</v>
      </c>
      <c r="AD893" s="1">
        <f t="shared" si="67"/>
        <v>-1603656977.3199999</v>
      </c>
      <c r="AE893" s="1">
        <f t="shared" si="68"/>
        <v>-1603656977.3199999</v>
      </c>
      <c r="AF893" s="1">
        <f t="shared" si="69"/>
        <v>-1603656977.3199999</v>
      </c>
    </row>
    <row r="894" spans="1:32" x14ac:dyDescent="0.2">
      <c r="A894" t="s">
        <v>174</v>
      </c>
      <c r="B894" t="s">
        <v>73</v>
      </c>
      <c r="C894" t="s">
        <v>114</v>
      </c>
      <c r="D894" t="s">
        <v>0</v>
      </c>
      <c r="E894" t="s">
        <v>5</v>
      </c>
      <c r="F894" s="7">
        <v>202203</v>
      </c>
      <c r="G894" s="1">
        <v>2307446292</v>
      </c>
      <c r="H894" s="1">
        <v>2316799134.6599998</v>
      </c>
      <c r="I894" s="1">
        <v>2307446292</v>
      </c>
      <c r="J894" s="1">
        <v>2316799134.6599998</v>
      </c>
      <c r="K894" s="8">
        <v>198</v>
      </c>
      <c r="L894" s="8">
        <v>198</v>
      </c>
      <c r="M894" s="8">
        <v>0</v>
      </c>
      <c r="N894" s="8">
        <v>259182.06912442399</v>
      </c>
      <c r="O894" s="1">
        <v>0</v>
      </c>
      <c r="P894" s="1">
        <v>0</v>
      </c>
      <c r="Q894" s="1">
        <v>0</v>
      </c>
      <c r="R894" s="1">
        <v>0</v>
      </c>
      <c r="S894" s="29">
        <v>0</v>
      </c>
      <c r="T894" s="8">
        <f t="shared" si="65"/>
        <v>0</v>
      </c>
      <c r="U894" s="1">
        <v>0</v>
      </c>
      <c r="V894" s="1">
        <v>0</v>
      </c>
      <c r="W894" s="1">
        <v>0</v>
      </c>
      <c r="X894" s="1">
        <v>0</v>
      </c>
      <c r="Y894" s="1">
        <v>0</v>
      </c>
      <c r="Z894" s="1">
        <v>0</v>
      </c>
      <c r="AA894" s="1">
        <v>9352842.6599998474</v>
      </c>
      <c r="AB894" s="1">
        <v>9352842.6599998474</v>
      </c>
      <c r="AC894" s="1">
        <f t="shared" si="66"/>
        <v>-2316799134.6599998</v>
      </c>
      <c r="AD894" s="1">
        <f t="shared" si="67"/>
        <v>-2316799134.6599998</v>
      </c>
      <c r="AE894" s="1">
        <f t="shared" si="68"/>
        <v>-2316799134.6599998</v>
      </c>
      <c r="AF894" s="1">
        <f t="shared" si="69"/>
        <v>-2316799134.6599998</v>
      </c>
    </row>
    <row r="895" spans="1:32" x14ac:dyDescent="0.2">
      <c r="A895" t="s">
        <v>174</v>
      </c>
      <c r="B895" t="s">
        <v>73</v>
      </c>
      <c r="C895" t="s">
        <v>114</v>
      </c>
      <c r="D895" t="s">
        <v>0</v>
      </c>
      <c r="E895" t="s">
        <v>5</v>
      </c>
      <c r="F895" s="7">
        <v>202206</v>
      </c>
      <c r="G895" s="1">
        <v>1658037598</v>
      </c>
      <c r="H895" s="1">
        <v>1658037597.9999995</v>
      </c>
      <c r="I895" s="1">
        <v>1494776592.4000001</v>
      </c>
      <c r="J895" s="1">
        <v>1647108756.3999999</v>
      </c>
      <c r="K895" s="8">
        <v>105</v>
      </c>
      <c r="L895" s="8">
        <v>105</v>
      </c>
      <c r="M895" s="8">
        <v>0</v>
      </c>
      <c r="N895" s="8">
        <v>285534.35806451616</v>
      </c>
      <c r="O895" s="1">
        <v>0</v>
      </c>
      <c r="P895" s="1">
        <v>0</v>
      </c>
      <c r="Q895" s="1">
        <v>0</v>
      </c>
      <c r="R895" s="1">
        <v>0</v>
      </c>
      <c r="S895" s="29">
        <v>0</v>
      </c>
      <c r="T895" s="8">
        <f t="shared" si="65"/>
        <v>0</v>
      </c>
      <c r="U895" s="1">
        <v>0</v>
      </c>
      <c r="V895" s="1">
        <v>0</v>
      </c>
      <c r="W895" s="1">
        <v>0</v>
      </c>
      <c r="X895" s="1">
        <v>0</v>
      </c>
      <c r="Y895" s="1">
        <v>0</v>
      </c>
      <c r="Z895" s="1">
        <v>0</v>
      </c>
      <c r="AA895" s="1">
        <v>-4.76837158203125E-7</v>
      </c>
      <c r="AB895" s="1">
        <v>152332163.99999976</v>
      </c>
      <c r="AC895" s="1">
        <f t="shared" si="66"/>
        <v>-1658037597.9999995</v>
      </c>
      <c r="AD895" s="1">
        <f t="shared" si="67"/>
        <v>-1658037597.9999995</v>
      </c>
      <c r="AE895" s="1">
        <f t="shared" si="68"/>
        <v>-1647108756.3999999</v>
      </c>
      <c r="AF895" s="1">
        <f t="shared" si="69"/>
        <v>-1647108756.3999999</v>
      </c>
    </row>
    <row r="896" spans="1:32" x14ac:dyDescent="0.2">
      <c r="A896" t="s">
        <v>174</v>
      </c>
      <c r="B896" t="s">
        <v>73</v>
      </c>
      <c r="C896" t="s">
        <v>114</v>
      </c>
      <c r="D896" t="s">
        <v>0</v>
      </c>
      <c r="E896" t="s">
        <v>5</v>
      </c>
      <c r="F896" s="7">
        <v>202209</v>
      </c>
      <c r="G896" s="1">
        <v>1922232555</v>
      </c>
      <c r="H896" s="1">
        <v>1922232555</v>
      </c>
      <c r="I896" s="1">
        <v>1812699620.5999999</v>
      </c>
      <c r="J896" s="1">
        <v>1838712365.3999999</v>
      </c>
      <c r="K896" s="8">
        <v>168</v>
      </c>
      <c r="L896" s="8">
        <v>168</v>
      </c>
      <c r="M896" s="8">
        <v>0</v>
      </c>
      <c r="N896" s="8">
        <v>292618.2035842294</v>
      </c>
      <c r="O896" s="1">
        <v>0</v>
      </c>
      <c r="P896" s="1">
        <v>0</v>
      </c>
      <c r="Q896" s="1">
        <v>0</v>
      </c>
      <c r="R896" s="1">
        <v>0</v>
      </c>
      <c r="S896" s="29">
        <v>0</v>
      </c>
      <c r="T896" s="8">
        <f t="shared" si="65"/>
        <v>0</v>
      </c>
      <c r="U896" s="1">
        <v>0</v>
      </c>
      <c r="V896" s="1">
        <v>0</v>
      </c>
      <c r="W896" s="1">
        <v>0</v>
      </c>
      <c r="X896" s="1">
        <v>0</v>
      </c>
      <c r="Y896" s="1">
        <v>0</v>
      </c>
      <c r="Z896" s="1">
        <v>0</v>
      </c>
      <c r="AA896" s="1">
        <v>0</v>
      </c>
      <c r="AB896" s="1">
        <v>26012744.799999952</v>
      </c>
      <c r="AC896" s="1">
        <f t="shared" si="66"/>
        <v>-1922232555</v>
      </c>
      <c r="AD896" s="1">
        <f t="shared" si="67"/>
        <v>-1922232555</v>
      </c>
      <c r="AE896" s="1">
        <f t="shared" si="68"/>
        <v>-1838712365.3999999</v>
      </c>
      <c r="AF896" s="1">
        <f t="shared" si="69"/>
        <v>-1838712365.3999999</v>
      </c>
    </row>
    <row r="897" spans="1:32" x14ac:dyDescent="0.2">
      <c r="A897" t="s">
        <v>174</v>
      </c>
      <c r="B897" t="s">
        <v>73</v>
      </c>
      <c r="C897" t="s">
        <v>114</v>
      </c>
      <c r="D897" t="s">
        <v>0</v>
      </c>
      <c r="E897" t="s">
        <v>5</v>
      </c>
      <c r="F897" s="7">
        <v>202212</v>
      </c>
      <c r="G897" s="1">
        <v>1621918188</v>
      </c>
      <c r="H897" s="1">
        <v>1624009671.3700004</v>
      </c>
      <c r="I897" s="1">
        <v>1581316736</v>
      </c>
      <c r="J897" s="1">
        <v>1611652716.1700001</v>
      </c>
      <c r="K897" s="8">
        <v>116</v>
      </c>
      <c r="L897" s="8">
        <v>117</v>
      </c>
      <c r="M897" s="8">
        <v>0</v>
      </c>
      <c r="N897" s="8">
        <v>284751.45985663089</v>
      </c>
      <c r="O897" s="1">
        <v>0</v>
      </c>
      <c r="P897" s="1">
        <v>0</v>
      </c>
      <c r="Q897" s="1">
        <v>0</v>
      </c>
      <c r="R897" s="1">
        <v>0</v>
      </c>
      <c r="S897" s="29">
        <v>0</v>
      </c>
      <c r="T897" s="8">
        <f t="shared" si="65"/>
        <v>0</v>
      </c>
      <c r="U897" s="1">
        <v>0</v>
      </c>
      <c r="V897" s="1">
        <v>0</v>
      </c>
      <c r="W897" s="1">
        <v>0</v>
      </c>
      <c r="X897" s="1">
        <v>0</v>
      </c>
      <c r="Y897" s="1">
        <v>0</v>
      </c>
      <c r="Z897" s="1">
        <v>0</v>
      </c>
      <c r="AA897" s="1">
        <v>2091483.3700003624</v>
      </c>
      <c r="AB897" s="1">
        <v>30335980.170000076</v>
      </c>
      <c r="AC897" s="1">
        <f t="shared" si="66"/>
        <v>-1624009671.3700004</v>
      </c>
      <c r="AD897" s="1">
        <f t="shared" si="67"/>
        <v>-1624009671.3700004</v>
      </c>
      <c r="AE897" s="1">
        <f t="shared" si="68"/>
        <v>-1611652716.1700001</v>
      </c>
      <c r="AF897" s="1">
        <f t="shared" si="69"/>
        <v>-1611652716.1700001</v>
      </c>
    </row>
    <row r="898" spans="1:32" x14ac:dyDescent="0.2">
      <c r="A898" t="s">
        <v>174</v>
      </c>
      <c r="B898" t="s">
        <v>73</v>
      </c>
      <c r="C898" t="s">
        <v>114</v>
      </c>
      <c r="D898" t="s">
        <v>0</v>
      </c>
      <c r="E898" t="s">
        <v>5</v>
      </c>
      <c r="F898" s="7">
        <v>202303</v>
      </c>
      <c r="G898" s="1">
        <v>2048402297</v>
      </c>
      <c r="H898" s="1">
        <v>2059300716.2499998</v>
      </c>
      <c r="I898" s="1">
        <v>1953981421</v>
      </c>
      <c r="J898" s="1">
        <v>2013726701.0499997</v>
      </c>
      <c r="K898" s="8">
        <v>171</v>
      </c>
      <c r="L898" s="8">
        <v>171</v>
      </c>
      <c r="M898" s="8">
        <v>0</v>
      </c>
      <c r="N898" s="8">
        <v>273537.52572964673</v>
      </c>
      <c r="O898" s="1">
        <v>0</v>
      </c>
      <c r="P898" s="1">
        <v>0</v>
      </c>
      <c r="Q898" s="1">
        <v>0</v>
      </c>
      <c r="R898" s="1">
        <v>0</v>
      </c>
      <c r="S898" s="29">
        <v>0</v>
      </c>
      <c r="T898" s="8">
        <f t="shared" ref="T898:T961" si="70">$S898 * $N898</f>
        <v>0</v>
      </c>
      <c r="U898" s="1">
        <v>0</v>
      </c>
      <c r="V898" s="1">
        <v>0</v>
      </c>
      <c r="W898" s="1">
        <v>0</v>
      </c>
      <c r="X898" s="1">
        <v>0</v>
      </c>
      <c r="Y898" s="1">
        <v>0</v>
      </c>
      <c r="Z898" s="1">
        <v>0</v>
      </c>
      <c r="AA898" s="1">
        <v>10898419.249999762</v>
      </c>
      <c r="AB898" s="1">
        <v>59745280.049999714</v>
      </c>
      <c r="AC898" s="1">
        <f t="shared" ref="AC898:AC961" si="71">$W898 - $H898</f>
        <v>-2059300716.2499998</v>
      </c>
      <c r="AD898" s="1">
        <f t="shared" ref="AD898:AD961" si="72">$X898 - $H898</f>
        <v>-2059300716.2499998</v>
      </c>
      <c r="AE898" s="1">
        <f t="shared" ref="AE898:AE961" si="73">$Y898 - $J898</f>
        <v>-2013726701.0499997</v>
      </c>
      <c r="AF898" s="1">
        <f t="shared" ref="AF898:AF961" si="74">$Z898 - $J898</f>
        <v>-2013726701.0499997</v>
      </c>
    </row>
    <row r="899" spans="1:32" x14ac:dyDescent="0.2">
      <c r="A899" t="s">
        <v>174</v>
      </c>
      <c r="B899" t="s">
        <v>73</v>
      </c>
      <c r="C899" t="s">
        <v>114</v>
      </c>
      <c r="D899" t="s">
        <v>0</v>
      </c>
      <c r="E899" t="s">
        <v>5</v>
      </c>
      <c r="F899" s="7">
        <v>202306</v>
      </c>
      <c r="G899" s="1">
        <v>1474485072</v>
      </c>
      <c r="H899" s="1">
        <v>1476048951.8599997</v>
      </c>
      <c r="I899" s="1">
        <v>1429082732</v>
      </c>
      <c r="J899" s="1">
        <v>1442740119.8599997</v>
      </c>
      <c r="K899" s="8">
        <v>96</v>
      </c>
      <c r="L899" s="8">
        <v>97</v>
      </c>
      <c r="M899" s="8">
        <v>0</v>
      </c>
      <c r="N899" s="8">
        <v>249618.28458781363</v>
      </c>
      <c r="O899" s="1">
        <v>0</v>
      </c>
      <c r="P899" s="1">
        <v>0</v>
      </c>
      <c r="Q899" s="1">
        <v>0</v>
      </c>
      <c r="R899" s="1">
        <v>0</v>
      </c>
      <c r="S899" s="29">
        <v>0</v>
      </c>
      <c r="T899" s="8">
        <f t="shared" si="70"/>
        <v>0</v>
      </c>
      <c r="U899" s="1">
        <v>0</v>
      </c>
      <c r="V899" s="1">
        <v>0</v>
      </c>
      <c r="W899" s="1">
        <v>0</v>
      </c>
      <c r="X899" s="1">
        <v>0</v>
      </c>
      <c r="Y899" s="1">
        <v>0</v>
      </c>
      <c r="Z899" s="1">
        <v>0</v>
      </c>
      <c r="AA899" s="1">
        <v>1563879.8599996567</v>
      </c>
      <c r="AB899" s="1">
        <v>13657387.859999657</v>
      </c>
      <c r="AC899" s="1">
        <f t="shared" si="71"/>
        <v>-1476048951.8599997</v>
      </c>
      <c r="AD899" s="1">
        <f t="shared" si="72"/>
        <v>-1476048951.8599997</v>
      </c>
      <c r="AE899" s="1">
        <f t="shared" si="73"/>
        <v>-1442740119.8599997</v>
      </c>
      <c r="AF899" s="1">
        <f t="shared" si="74"/>
        <v>-1442740119.8599997</v>
      </c>
    </row>
    <row r="900" spans="1:32" x14ac:dyDescent="0.2">
      <c r="A900" t="s">
        <v>174</v>
      </c>
      <c r="B900" t="s">
        <v>73</v>
      </c>
      <c r="C900" t="s">
        <v>114</v>
      </c>
      <c r="D900" t="s">
        <v>0</v>
      </c>
      <c r="E900" t="s">
        <v>5</v>
      </c>
      <c r="F900" s="7">
        <v>202309</v>
      </c>
      <c r="G900" s="1">
        <v>1222970608</v>
      </c>
      <c r="H900" s="1">
        <v>1222970607.9999998</v>
      </c>
      <c r="I900" s="1">
        <v>1164475945.5999999</v>
      </c>
      <c r="J900" s="1">
        <v>1160198429.5999997</v>
      </c>
      <c r="K900" s="8">
        <v>110</v>
      </c>
      <c r="L900" s="8">
        <v>110</v>
      </c>
      <c r="M900" s="8">
        <v>0</v>
      </c>
      <c r="N900" s="8">
        <v>237632.98064516133</v>
      </c>
      <c r="O900" s="1">
        <v>0</v>
      </c>
      <c r="P900" s="1">
        <v>0</v>
      </c>
      <c r="Q900" s="1">
        <v>0</v>
      </c>
      <c r="R900" s="1">
        <v>0</v>
      </c>
      <c r="S900" s="29">
        <v>0</v>
      </c>
      <c r="T900" s="8">
        <f t="shared" si="70"/>
        <v>0</v>
      </c>
      <c r="U900" s="1">
        <v>0</v>
      </c>
      <c r="V900" s="1">
        <v>0</v>
      </c>
      <c r="W900" s="1">
        <v>0</v>
      </c>
      <c r="X900" s="1">
        <v>0</v>
      </c>
      <c r="Y900" s="1">
        <v>0</v>
      </c>
      <c r="Z900" s="1">
        <v>0</v>
      </c>
      <c r="AA900" s="1">
        <v>-2.384185791015625E-7</v>
      </c>
      <c r="AB900" s="1">
        <v>-4277516.0000002384</v>
      </c>
      <c r="AC900" s="1">
        <f t="shared" si="71"/>
        <v>-1222970607.9999998</v>
      </c>
      <c r="AD900" s="1">
        <f t="shared" si="72"/>
        <v>-1222970607.9999998</v>
      </c>
      <c r="AE900" s="1">
        <f t="shared" si="73"/>
        <v>-1160198429.5999997</v>
      </c>
      <c r="AF900" s="1">
        <f t="shared" si="74"/>
        <v>-1160198429.5999997</v>
      </c>
    </row>
    <row r="901" spans="1:32" x14ac:dyDescent="0.2">
      <c r="A901" t="s">
        <v>174</v>
      </c>
      <c r="B901" t="s">
        <v>73</v>
      </c>
      <c r="C901" t="s">
        <v>114</v>
      </c>
      <c r="D901" t="s">
        <v>0</v>
      </c>
      <c r="E901" t="s">
        <v>5</v>
      </c>
      <c r="F901" s="7">
        <v>202312</v>
      </c>
      <c r="G901" s="1">
        <v>1439257325</v>
      </c>
      <c r="H901" s="1">
        <v>1509455919.97</v>
      </c>
      <c r="I901" s="1">
        <v>1326025077</v>
      </c>
      <c r="J901" s="1">
        <v>1493782407.97</v>
      </c>
      <c r="K901" s="8">
        <v>112</v>
      </c>
      <c r="L901" s="8">
        <v>116</v>
      </c>
      <c r="M901" s="8">
        <v>0</v>
      </c>
      <c r="N901" s="8">
        <v>231942.19318996416</v>
      </c>
      <c r="O901" s="1">
        <v>0</v>
      </c>
      <c r="P901" s="1">
        <v>0</v>
      </c>
      <c r="Q901" s="1">
        <v>0</v>
      </c>
      <c r="R901" s="1">
        <v>0</v>
      </c>
      <c r="S901" s="29">
        <v>0</v>
      </c>
      <c r="T901" s="8">
        <f t="shared" si="70"/>
        <v>0</v>
      </c>
      <c r="U901" s="1">
        <v>0</v>
      </c>
      <c r="V901" s="1">
        <v>0</v>
      </c>
      <c r="W901" s="1">
        <v>0</v>
      </c>
      <c r="X901" s="1">
        <v>0</v>
      </c>
      <c r="Y901" s="1">
        <v>0</v>
      </c>
      <c r="Z901" s="1">
        <v>0</v>
      </c>
      <c r="AA901" s="1">
        <v>70198594.970000029</v>
      </c>
      <c r="AB901" s="1">
        <v>167757330.97000003</v>
      </c>
      <c r="AC901" s="1">
        <f t="shared" si="71"/>
        <v>-1509455919.97</v>
      </c>
      <c r="AD901" s="1">
        <f t="shared" si="72"/>
        <v>-1509455919.97</v>
      </c>
      <c r="AE901" s="1">
        <f t="shared" si="73"/>
        <v>-1493782407.97</v>
      </c>
      <c r="AF901" s="1">
        <f t="shared" si="74"/>
        <v>-1493782407.97</v>
      </c>
    </row>
    <row r="902" spans="1:32" x14ac:dyDescent="0.2">
      <c r="A902" t="s">
        <v>174</v>
      </c>
      <c r="B902" t="s">
        <v>73</v>
      </c>
      <c r="C902" t="s">
        <v>114</v>
      </c>
      <c r="D902" t="s">
        <v>0</v>
      </c>
      <c r="E902" t="s">
        <v>5</v>
      </c>
      <c r="F902" s="7">
        <v>202403</v>
      </c>
      <c r="G902" s="1">
        <v>1247282959</v>
      </c>
      <c r="H902" s="1">
        <v>1259284044.74</v>
      </c>
      <c r="I902" s="1">
        <v>1197181799.8</v>
      </c>
      <c r="J902" s="1">
        <v>1253331587.1399999</v>
      </c>
      <c r="K902" s="8">
        <v>107</v>
      </c>
      <c r="L902" s="8">
        <v>108</v>
      </c>
      <c r="M902" s="8">
        <v>0</v>
      </c>
      <c r="N902" s="8">
        <v>218885.79384501299</v>
      </c>
      <c r="O902" s="1">
        <v>0</v>
      </c>
      <c r="P902" s="1">
        <v>0</v>
      </c>
      <c r="Q902" s="1">
        <v>0</v>
      </c>
      <c r="R902" s="1">
        <v>0</v>
      </c>
      <c r="S902" s="29">
        <v>0</v>
      </c>
      <c r="T902" s="8">
        <f t="shared" si="70"/>
        <v>0</v>
      </c>
      <c r="U902" s="1">
        <v>0</v>
      </c>
      <c r="V902" s="1">
        <v>0</v>
      </c>
      <c r="W902" s="1">
        <v>0</v>
      </c>
      <c r="X902" s="1">
        <v>0</v>
      </c>
      <c r="Y902" s="1">
        <v>0</v>
      </c>
      <c r="Z902" s="1">
        <v>0</v>
      </c>
      <c r="AA902" s="1">
        <v>12001085.74000001</v>
      </c>
      <c r="AB902" s="1">
        <v>56149787.339999914</v>
      </c>
      <c r="AC902" s="1">
        <f t="shared" si="71"/>
        <v>-1259284044.74</v>
      </c>
      <c r="AD902" s="1">
        <f t="shared" si="72"/>
        <v>-1259284044.74</v>
      </c>
      <c r="AE902" s="1">
        <f t="shared" si="73"/>
        <v>-1253331587.1399999</v>
      </c>
      <c r="AF902" s="1">
        <f t="shared" si="74"/>
        <v>-1253331587.1399999</v>
      </c>
    </row>
    <row r="903" spans="1:32" x14ac:dyDescent="0.2">
      <c r="A903" t="s">
        <v>174</v>
      </c>
      <c r="B903" t="s">
        <v>73</v>
      </c>
      <c r="C903" t="s">
        <v>114</v>
      </c>
      <c r="D903" t="s">
        <v>0</v>
      </c>
      <c r="E903" t="s">
        <v>8</v>
      </c>
      <c r="F903" s="7">
        <v>202404</v>
      </c>
      <c r="G903" s="1">
        <v>284512556</v>
      </c>
      <c r="H903" s="1">
        <v>286318090.52999997</v>
      </c>
      <c r="I903" s="1">
        <v>284512556</v>
      </c>
      <c r="J903" s="1">
        <v>286318090.52999997</v>
      </c>
      <c r="K903" s="8">
        <v>22</v>
      </c>
      <c r="L903" s="8">
        <v>24</v>
      </c>
      <c r="M903" s="8">
        <v>0</v>
      </c>
      <c r="N903" s="8">
        <v>420080.06666666671</v>
      </c>
      <c r="O903" s="1">
        <v>0</v>
      </c>
      <c r="P903" s="1">
        <v>0</v>
      </c>
      <c r="Q903" s="1">
        <v>0</v>
      </c>
      <c r="R903" s="1">
        <v>0</v>
      </c>
      <c r="S903" s="29">
        <v>0</v>
      </c>
      <c r="T903" s="8">
        <f t="shared" si="70"/>
        <v>0</v>
      </c>
      <c r="U903" s="1">
        <v>0</v>
      </c>
      <c r="V903" s="1">
        <v>0</v>
      </c>
      <c r="W903" s="1">
        <v>0</v>
      </c>
      <c r="X903" s="1">
        <v>0</v>
      </c>
      <c r="Y903" s="1">
        <v>0</v>
      </c>
      <c r="Z903" s="1">
        <v>0</v>
      </c>
      <c r="AA903" s="1">
        <v>1805534.5299999714</v>
      </c>
      <c r="AB903" s="1">
        <v>1805534.5299999714</v>
      </c>
      <c r="AC903" s="1">
        <f t="shared" si="71"/>
        <v>-286318090.52999997</v>
      </c>
      <c r="AD903" s="1">
        <f t="shared" si="72"/>
        <v>-286318090.52999997</v>
      </c>
      <c r="AE903" s="1">
        <f t="shared" si="73"/>
        <v>-286318090.52999997</v>
      </c>
      <c r="AF903" s="1">
        <f t="shared" si="74"/>
        <v>-286318090.52999997</v>
      </c>
    </row>
    <row r="904" spans="1:32" x14ac:dyDescent="0.2">
      <c r="A904" t="s">
        <v>174</v>
      </c>
      <c r="B904" t="s">
        <v>73</v>
      </c>
      <c r="C904" t="s">
        <v>114</v>
      </c>
      <c r="D904" t="s">
        <v>0</v>
      </c>
      <c r="E904" t="s">
        <v>8</v>
      </c>
      <c r="F904" s="7">
        <v>202405</v>
      </c>
      <c r="G904" s="1">
        <v>53959005</v>
      </c>
      <c r="H904" s="1">
        <v>83891435.399999991</v>
      </c>
      <c r="I904" s="1">
        <v>53959005</v>
      </c>
      <c r="J904" s="1">
        <v>83891435.399999991</v>
      </c>
      <c r="K904" s="8">
        <v>6</v>
      </c>
      <c r="L904" s="8">
        <v>10</v>
      </c>
      <c r="M904" s="8">
        <v>0</v>
      </c>
      <c r="N904" s="8">
        <v>396796.61290322576</v>
      </c>
      <c r="O904" s="1">
        <v>0</v>
      </c>
      <c r="P904" s="1">
        <v>0</v>
      </c>
      <c r="Q904" s="1">
        <v>0</v>
      </c>
      <c r="R904" s="1">
        <v>0</v>
      </c>
      <c r="S904" s="29">
        <v>0</v>
      </c>
      <c r="T904" s="8">
        <f t="shared" si="70"/>
        <v>0</v>
      </c>
      <c r="U904" s="1">
        <v>0</v>
      </c>
      <c r="V904" s="1">
        <v>0</v>
      </c>
      <c r="W904" s="1">
        <v>0</v>
      </c>
      <c r="X904" s="1">
        <v>0</v>
      </c>
      <c r="Y904" s="1">
        <v>0</v>
      </c>
      <c r="Z904" s="1">
        <v>0</v>
      </c>
      <c r="AA904" s="1">
        <v>29932430.399999991</v>
      </c>
      <c r="AB904" s="1">
        <v>29932430.399999991</v>
      </c>
      <c r="AC904" s="1">
        <f t="shared" si="71"/>
        <v>-83891435.399999991</v>
      </c>
      <c r="AD904" s="1">
        <f t="shared" si="72"/>
        <v>-83891435.399999991</v>
      </c>
      <c r="AE904" s="1">
        <f t="shared" si="73"/>
        <v>-83891435.399999991</v>
      </c>
      <c r="AF904" s="1">
        <f t="shared" si="74"/>
        <v>-83891435.399999991</v>
      </c>
    </row>
    <row r="905" spans="1:32" x14ac:dyDescent="0.2">
      <c r="A905" t="s">
        <v>143</v>
      </c>
      <c r="B905" t="s">
        <v>73</v>
      </c>
      <c r="C905" t="s">
        <v>119</v>
      </c>
      <c r="D905" t="s">
        <v>2</v>
      </c>
      <c r="E905" t="s">
        <v>5</v>
      </c>
      <c r="F905" s="7">
        <v>201403</v>
      </c>
      <c r="G905" s="1">
        <v>11303820193.99</v>
      </c>
      <c r="H905" s="1">
        <v>9809853455.8099995</v>
      </c>
      <c r="I905" s="1">
        <v>11233820193.99</v>
      </c>
      <c r="J905" s="1">
        <v>9753603455.8099995</v>
      </c>
      <c r="K905" s="8">
        <v>500</v>
      </c>
      <c r="L905" s="8">
        <v>476</v>
      </c>
      <c r="M905" s="8">
        <v>0</v>
      </c>
      <c r="N905" s="8">
        <v>702668.23617511522</v>
      </c>
      <c r="O905" s="1">
        <v>0</v>
      </c>
      <c r="P905" s="1">
        <v>0</v>
      </c>
      <c r="Q905" s="1">
        <v>0</v>
      </c>
      <c r="R905" s="1">
        <v>0</v>
      </c>
      <c r="S905" s="29">
        <v>0</v>
      </c>
      <c r="T905" s="8">
        <f t="shared" si="70"/>
        <v>0</v>
      </c>
      <c r="U905" s="1">
        <v>0</v>
      </c>
      <c r="V905" s="1">
        <v>0</v>
      </c>
      <c r="W905" s="1">
        <v>0</v>
      </c>
      <c r="X905" s="1">
        <v>0</v>
      </c>
      <c r="Y905" s="1">
        <v>0</v>
      </c>
      <c r="Z905" s="1">
        <v>0</v>
      </c>
      <c r="AA905" s="1">
        <v>-1493966738.1800003</v>
      </c>
      <c r="AB905" s="1">
        <v>-1480216738.1800003</v>
      </c>
      <c r="AC905" s="1">
        <f t="shared" si="71"/>
        <v>-9809853455.8099995</v>
      </c>
      <c r="AD905" s="1">
        <f t="shared" si="72"/>
        <v>-9809853455.8099995</v>
      </c>
      <c r="AE905" s="1">
        <f t="shared" si="73"/>
        <v>-9753603455.8099995</v>
      </c>
      <c r="AF905" s="1">
        <f t="shared" si="74"/>
        <v>-9753603455.8099995</v>
      </c>
    </row>
    <row r="906" spans="1:32" x14ac:dyDescent="0.2">
      <c r="A906" t="s">
        <v>143</v>
      </c>
      <c r="B906" t="s">
        <v>73</v>
      </c>
      <c r="C906" t="s">
        <v>119</v>
      </c>
      <c r="D906" t="s">
        <v>2</v>
      </c>
      <c r="E906" t="s">
        <v>5</v>
      </c>
      <c r="F906" s="7">
        <v>201406</v>
      </c>
      <c r="G906" s="1">
        <v>3473024514.9899998</v>
      </c>
      <c r="H906" s="1">
        <v>3473024514.9899993</v>
      </c>
      <c r="I906" s="1">
        <v>3473024514.9899998</v>
      </c>
      <c r="J906" s="1">
        <v>3473024514.9899993</v>
      </c>
      <c r="K906" s="8">
        <v>128</v>
      </c>
      <c r="L906" s="8">
        <v>128</v>
      </c>
      <c r="M906" s="8">
        <v>0</v>
      </c>
      <c r="N906" s="8">
        <v>723561.32473118266</v>
      </c>
      <c r="O906" s="1">
        <v>0</v>
      </c>
      <c r="P906" s="1">
        <v>0</v>
      </c>
      <c r="Q906" s="1">
        <v>0</v>
      </c>
      <c r="R906" s="1">
        <v>0</v>
      </c>
      <c r="S906" s="29">
        <v>0</v>
      </c>
      <c r="T906" s="8">
        <f t="shared" si="70"/>
        <v>0</v>
      </c>
      <c r="U906" s="1">
        <v>0</v>
      </c>
      <c r="V906" s="1">
        <v>0</v>
      </c>
      <c r="W906" s="1">
        <v>0</v>
      </c>
      <c r="X906" s="1">
        <v>0</v>
      </c>
      <c r="Y906" s="1">
        <v>0</v>
      </c>
      <c r="Z906" s="1">
        <v>0</v>
      </c>
      <c r="AA906" s="1">
        <v>-4.76837158203125E-7</v>
      </c>
      <c r="AB906" s="1">
        <v>-4.76837158203125E-7</v>
      </c>
      <c r="AC906" s="1">
        <f t="shared" si="71"/>
        <v>-3473024514.9899993</v>
      </c>
      <c r="AD906" s="1">
        <f t="shared" si="72"/>
        <v>-3473024514.9899993</v>
      </c>
      <c r="AE906" s="1">
        <f t="shared" si="73"/>
        <v>-3473024514.9899993</v>
      </c>
      <c r="AF906" s="1">
        <f t="shared" si="74"/>
        <v>-3473024514.9899993</v>
      </c>
    </row>
    <row r="907" spans="1:32" x14ac:dyDescent="0.2">
      <c r="A907" t="s">
        <v>143</v>
      </c>
      <c r="B907" t="s">
        <v>73</v>
      </c>
      <c r="C907" t="s">
        <v>119</v>
      </c>
      <c r="D907" t="s">
        <v>2</v>
      </c>
      <c r="E907" t="s">
        <v>5</v>
      </c>
      <c r="F907" s="7">
        <v>201409</v>
      </c>
      <c r="G907" s="1">
        <v>3436363956</v>
      </c>
      <c r="H907" s="1">
        <v>3436363956.0000005</v>
      </c>
      <c r="I907" s="1">
        <v>3436363956</v>
      </c>
      <c r="J907" s="1">
        <v>3486363956.0000005</v>
      </c>
      <c r="K907" s="8">
        <v>149</v>
      </c>
      <c r="L907" s="8">
        <v>149</v>
      </c>
      <c r="M907" s="8">
        <v>0</v>
      </c>
      <c r="N907" s="8">
        <v>747508.4240143369</v>
      </c>
      <c r="O907" s="1">
        <v>0</v>
      </c>
      <c r="P907" s="1">
        <v>0</v>
      </c>
      <c r="Q907" s="1">
        <v>0</v>
      </c>
      <c r="R907" s="1">
        <v>0</v>
      </c>
      <c r="S907" s="29">
        <v>0</v>
      </c>
      <c r="T907" s="8">
        <f t="shared" si="70"/>
        <v>0</v>
      </c>
      <c r="U907" s="1">
        <v>0</v>
      </c>
      <c r="V907" s="1">
        <v>0</v>
      </c>
      <c r="W907" s="1">
        <v>0</v>
      </c>
      <c r="X907" s="1">
        <v>0</v>
      </c>
      <c r="Y907" s="1">
        <v>0</v>
      </c>
      <c r="Z907" s="1">
        <v>0</v>
      </c>
      <c r="AA907" s="1">
        <v>4.76837158203125E-7</v>
      </c>
      <c r="AB907" s="1">
        <v>50000000.000000477</v>
      </c>
      <c r="AC907" s="1">
        <f t="shared" si="71"/>
        <v>-3436363956.0000005</v>
      </c>
      <c r="AD907" s="1">
        <f t="shared" si="72"/>
        <v>-3436363956.0000005</v>
      </c>
      <c r="AE907" s="1">
        <f t="shared" si="73"/>
        <v>-3486363956.0000005</v>
      </c>
      <c r="AF907" s="1">
        <f t="shared" si="74"/>
        <v>-3486363956.0000005</v>
      </c>
    </row>
    <row r="908" spans="1:32" x14ac:dyDescent="0.2">
      <c r="A908" t="s">
        <v>143</v>
      </c>
      <c r="B908" t="s">
        <v>73</v>
      </c>
      <c r="C908" t="s">
        <v>119</v>
      </c>
      <c r="D908" t="s">
        <v>2</v>
      </c>
      <c r="E908" t="s">
        <v>5</v>
      </c>
      <c r="F908" s="7">
        <v>201412</v>
      </c>
      <c r="G908" s="1">
        <v>3126655224</v>
      </c>
      <c r="H908" s="1">
        <v>3126655224.0000005</v>
      </c>
      <c r="I908" s="1">
        <v>3126655224</v>
      </c>
      <c r="J908" s="1">
        <v>3126655224.0000005</v>
      </c>
      <c r="K908" s="8">
        <v>142</v>
      </c>
      <c r="L908" s="8">
        <v>142</v>
      </c>
      <c r="M908" s="8">
        <v>0</v>
      </c>
      <c r="N908" s="8">
        <v>771125.69211469556</v>
      </c>
      <c r="O908" s="1">
        <v>0</v>
      </c>
      <c r="P908" s="1">
        <v>0</v>
      </c>
      <c r="Q908" s="1">
        <v>0</v>
      </c>
      <c r="R908" s="1">
        <v>0</v>
      </c>
      <c r="S908" s="29">
        <v>0</v>
      </c>
      <c r="T908" s="8">
        <f t="shared" si="70"/>
        <v>0</v>
      </c>
      <c r="U908" s="1">
        <v>0</v>
      </c>
      <c r="V908" s="1">
        <v>0</v>
      </c>
      <c r="W908" s="1">
        <v>0</v>
      </c>
      <c r="X908" s="1">
        <v>0</v>
      </c>
      <c r="Y908" s="1">
        <v>0</v>
      </c>
      <c r="Z908" s="1">
        <v>0</v>
      </c>
      <c r="AA908" s="1">
        <v>4.76837158203125E-7</v>
      </c>
      <c r="AB908" s="1">
        <v>4.76837158203125E-7</v>
      </c>
      <c r="AC908" s="1">
        <f t="shared" si="71"/>
        <v>-3126655224.0000005</v>
      </c>
      <c r="AD908" s="1">
        <f t="shared" si="72"/>
        <v>-3126655224.0000005</v>
      </c>
      <c r="AE908" s="1">
        <f t="shared" si="73"/>
        <v>-3126655224.0000005</v>
      </c>
      <c r="AF908" s="1">
        <f t="shared" si="74"/>
        <v>-3126655224.0000005</v>
      </c>
    </row>
    <row r="909" spans="1:32" x14ac:dyDescent="0.2">
      <c r="A909" t="s">
        <v>143</v>
      </c>
      <c r="B909" t="s">
        <v>73</v>
      </c>
      <c r="C909" t="s">
        <v>119</v>
      </c>
      <c r="D909" t="s">
        <v>2</v>
      </c>
      <c r="E909" t="s">
        <v>5</v>
      </c>
      <c r="F909" s="7">
        <v>201503</v>
      </c>
      <c r="G909" s="1">
        <v>4331440062.0200005</v>
      </c>
      <c r="H909" s="1">
        <v>4331440062.0200005</v>
      </c>
      <c r="I909" s="1">
        <v>4331440062.0200005</v>
      </c>
      <c r="J909" s="1">
        <v>4331440062.0200005</v>
      </c>
      <c r="K909" s="8">
        <v>158</v>
      </c>
      <c r="L909" s="8">
        <v>158</v>
      </c>
      <c r="M909" s="8">
        <v>0</v>
      </c>
      <c r="N909" s="8">
        <v>787872.67127496155</v>
      </c>
      <c r="O909" s="1">
        <v>0</v>
      </c>
      <c r="P909" s="1">
        <v>0</v>
      </c>
      <c r="Q909" s="1">
        <v>0</v>
      </c>
      <c r="R909" s="1">
        <v>0</v>
      </c>
      <c r="S909" s="29">
        <v>0</v>
      </c>
      <c r="T909" s="8">
        <f t="shared" si="70"/>
        <v>0</v>
      </c>
      <c r="U909" s="1">
        <v>0</v>
      </c>
      <c r="V909" s="1">
        <v>0</v>
      </c>
      <c r="W909" s="1">
        <v>0</v>
      </c>
      <c r="X909" s="1">
        <v>0</v>
      </c>
      <c r="Y909" s="1">
        <v>0</v>
      </c>
      <c r="Z909" s="1">
        <v>0</v>
      </c>
      <c r="AA909" s="1">
        <v>0</v>
      </c>
      <c r="AB909" s="1">
        <v>0</v>
      </c>
      <c r="AC909" s="1">
        <f t="shared" si="71"/>
        <v>-4331440062.0200005</v>
      </c>
      <c r="AD909" s="1">
        <f t="shared" si="72"/>
        <v>-4331440062.0200005</v>
      </c>
      <c r="AE909" s="1">
        <f t="shared" si="73"/>
        <v>-4331440062.0200005</v>
      </c>
      <c r="AF909" s="1">
        <f t="shared" si="74"/>
        <v>-4331440062.0200005</v>
      </c>
    </row>
    <row r="910" spans="1:32" x14ac:dyDescent="0.2">
      <c r="A910" t="s">
        <v>143</v>
      </c>
      <c r="B910" t="s">
        <v>73</v>
      </c>
      <c r="C910" t="s">
        <v>119</v>
      </c>
      <c r="D910" t="s">
        <v>2</v>
      </c>
      <c r="E910" t="s">
        <v>5</v>
      </c>
      <c r="F910" s="7">
        <v>201506</v>
      </c>
      <c r="G910" s="1">
        <v>3832431887.9000001</v>
      </c>
      <c r="H910" s="1">
        <v>3832431887.8999996</v>
      </c>
      <c r="I910" s="1">
        <v>3832431887.9000001</v>
      </c>
      <c r="J910" s="1">
        <v>3895350463.8999996</v>
      </c>
      <c r="K910" s="8">
        <v>162</v>
      </c>
      <c r="L910" s="8">
        <v>162</v>
      </c>
      <c r="M910" s="8">
        <v>0</v>
      </c>
      <c r="N910" s="8">
        <v>809987.05304659496</v>
      </c>
      <c r="O910" s="1">
        <v>0</v>
      </c>
      <c r="P910" s="1">
        <v>0</v>
      </c>
      <c r="Q910" s="1">
        <v>0</v>
      </c>
      <c r="R910" s="1">
        <v>0</v>
      </c>
      <c r="S910" s="29">
        <v>0</v>
      </c>
      <c r="T910" s="8">
        <f t="shared" si="70"/>
        <v>0</v>
      </c>
      <c r="U910" s="1">
        <v>0</v>
      </c>
      <c r="V910" s="1">
        <v>0</v>
      </c>
      <c r="W910" s="1">
        <v>0</v>
      </c>
      <c r="X910" s="1">
        <v>0</v>
      </c>
      <c r="Y910" s="1">
        <v>0</v>
      </c>
      <c r="Z910" s="1">
        <v>0</v>
      </c>
      <c r="AA910" s="1">
        <v>-4.76837158203125E-7</v>
      </c>
      <c r="AB910" s="1">
        <v>62918575.999999523</v>
      </c>
      <c r="AC910" s="1">
        <f t="shared" si="71"/>
        <v>-3832431887.8999996</v>
      </c>
      <c r="AD910" s="1">
        <f t="shared" si="72"/>
        <v>-3832431887.8999996</v>
      </c>
      <c r="AE910" s="1">
        <f t="shared" si="73"/>
        <v>-3895350463.8999996</v>
      </c>
      <c r="AF910" s="1">
        <f t="shared" si="74"/>
        <v>-3895350463.8999996</v>
      </c>
    </row>
    <row r="911" spans="1:32" x14ac:dyDescent="0.2">
      <c r="A911" t="s">
        <v>143</v>
      </c>
      <c r="B911" t="s">
        <v>73</v>
      </c>
      <c r="C911" t="s">
        <v>119</v>
      </c>
      <c r="D911" t="s">
        <v>2</v>
      </c>
      <c r="E911" t="s">
        <v>5</v>
      </c>
      <c r="F911" s="7">
        <v>201509</v>
      </c>
      <c r="G911" s="1">
        <v>4655591154.9899998</v>
      </c>
      <c r="H911" s="1">
        <v>4655591154.9899998</v>
      </c>
      <c r="I911" s="1">
        <v>4655591154.9899998</v>
      </c>
      <c r="J911" s="1">
        <v>4662769236.9899988</v>
      </c>
      <c r="K911" s="8">
        <v>187</v>
      </c>
      <c r="L911" s="8">
        <v>187</v>
      </c>
      <c r="M911" s="8">
        <v>0</v>
      </c>
      <c r="N911" s="8">
        <v>830542.78566308261</v>
      </c>
      <c r="O911" s="1">
        <v>0</v>
      </c>
      <c r="P911" s="1">
        <v>0</v>
      </c>
      <c r="Q911" s="1">
        <v>0</v>
      </c>
      <c r="R911" s="1">
        <v>0</v>
      </c>
      <c r="S911" s="29">
        <v>0</v>
      </c>
      <c r="T911" s="8">
        <f t="shared" si="70"/>
        <v>0</v>
      </c>
      <c r="U911" s="1">
        <v>0</v>
      </c>
      <c r="V911" s="1">
        <v>0</v>
      </c>
      <c r="W911" s="1">
        <v>0</v>
      </c>
      <c r="X911" s="1">
        <v>0</v>
      </c>
      <c r="Y911" s="1">
        <v>0</v>
      </c>
      <c r="Z911" s="1">
        <v>0</v>
      </c>
      <c r="AA911" s="1">
        <v>0</v>
      </c>
      <c r="AB911" s="1">
        <v>7178081.9999990463</v>
      </c>
      <c r="AC911" s="1">
        <f t="shared" si="71"/>
        <v>-4655591154.9899998</v>
      </c>
      <c r="AD911" s="1">
        <f t="shared" si="72"/>
        <v>-4655591154.9899998</v>
      </c>
      <c r="AE911" s="1">
        <f t="shared" si="73"/>
        <v>-4662769236.9899988</v>
      </c>
      <c r="AF911" s="1">
        <f t="shared" si="74"/>
        <v>-4662769236.9899988</v>
      </c>
    </row>
    <row r="912" spans="1:32" x14ac:dyDescent="0.2">
      <c r="A912" t="s">
        <v>143</v>
      </c>
      <c r="B912" t="s">
        <v>73</v>
      </c>
      <c r="C912" t="s">
        <v>119</v>
      </c>
      <c r="D912" t="s">
        <v>2</v>
      </c>
      <c r="E912" t="s">
        <v>5</v>
      </c>
      <c r="F912" s="7">
        <v>201512</v>
      </c>
      <c r="G912" s="1">
        <v>5195741151</v>
      </c>
      <c r="H912" s="1">
        <v>5195741150.999999</v>
      </c>
      <c r="I912" s="1">
        <v>5195741151</v>
      </c>
      <c r="J912" s="1">
        <v>5195741150.999999</v>
      </c>
      <c r="K912" s="8">
        <v>162</v>
      </c>
      <c r="L912" s="8">
        <v>162</v>
      </c>
      <c r="M912" s="8">
        <v>0</v>
      </c>
      <c r="N912" s="8">
        <v>767183.71792114712</v>
      </c>
      <c r="O912" s="1">
        <v>0</v>
      </c>
      <c r="P912" s="1">
        <v>0</v>
      </c>
      <c r="Q912" s="1">
        <v>0</v>
      </c>
      <c r="R912" s="1">
        <v>0</v>
      </c>
      <c r="S912" s="29">
        <v>0</v>
      </c>
      <c r="T912" s="8">
        <f t="shared" si="70"/>
        <v>0</v>
      </c>
      <c r="U912" s="1">
        <v>0</v>
      </c>
      <c r="V912" s="1">
        <v>0</v>
      </c>
      <c r="W912" s="1">
        <v>0</v>
      </c>
      <c r="X912" s="1">
        <v>0</v>
      </c>
      <c r="Y912" s="1">
        <v>0</v>
      </c>
      <c r="Z912" s="1">
        <v>0</v>
      </c>
      <c r="AA912" s="1">
        <v>-9.5367431640625E-7</v>
      </c>
      <c r="AB912" s="1">
        <v>-9.5367431640625E-7</v>
      </c>
      <c r="AC912" s="1">
        <f t="shared" si="71"/>
        <v>-5195741150.999999</v>
      </c>
      <c r="AD912" s="1">
        <f t="shared" si="72"/>
        <v>-5195741150.999999</v>
      </c>
      <c r="AE912" s="1">
        <f t="shared" si="73"/>
        <v>-5195741150.999999</v>
      </c>
      <c r="AF912" s="1">
        <f t="shared" si="74"/>
        <v>-5195741150.999999</v>
      </c>
    </row>
    <row r="913" spans="1:32" x14ac:dyDescent="0.2">
      <c r="A913" t="s">
        <v>143</v>
      </c>
      <c r="B913" t="s">
        <v>73</v>
      </c>
      <c r="C913" t="s">
        <v>119</v>
      </c>
      <c r="D913" t="s">
        <v>2</v>
      </c>
      <c r="E913" t="s">
        <v>5</v>
      </c>
      <c r="F913" s="7">
        <v>201603</v>
      </c>
      <c r="G913" s="1">
        <v>4143501727.5500002</v>
      </c>
      <c r="H913" s="1">
        <v>4143501727.5499992</v>
      </c>
      <c r="I913" s="1">
        <v>4143501727.5500002</v>
      </c>
      <c r="J913" s="1">
        <v>4143501727.5499992</v>
      </c>
      <c r="K913" s="8">
        <v>152</v>
      </c>
      <c r="L913" s="8">
        <v>152</v>
      </c>
      <c r="M913" s="8">
        <v>0</v>
      </c>
      <c r="N913" s="8">
        <v>730347.42565813882</v>
      </c>
      <c r="O913" s="1">
        <v>0</v>
      </c>
      <c r="P913" s="1">
        <v>0</v>
      </c>
      <c r="Q913" s="1">
        <v>0</v>
      </c>
      <c r="R913" s="1">
        <v>0</v>
      </c>
      <c r="S913" s="29">
        <v>0</v>
      </c>
      <c r="T913" s="8">
        <f t="shared" si="70"/>
        <v>0</v>
      </c>
      <c r="U913" s="1">
        <v>0</v>
      </c>
      <c r="V913" s="1">
        <v>0</v>
      </c>
      <c r="W913" s="1">
        <v>0</v>
      </c>
      <c r="X913" s="1">
        <v>0</v>
      </c>
      <c r="Y913" s="1">
        <v>0</v>
      </c>
      <c r="Z913" s="1">
        <v>0</v>
      </c>
      <c r="AA913" s="1">
        <v>-9.5367431640625E-7</v>
      </c>
      <c r="AB913" s="1">
        <v>-9.5367431640625E-7</v>
      </c>
      <c r="AC913" s="1">
        <f t="shared" si="71"/>
        <v>-4143501727.5499992</v>
      </c>
      <c r="AD913" s="1">
        <f t="shared" si="72"/>
        <v>-4143501727.5499992</v>
      </c>
      <c r="AE913" s="1">
        <f t="shared" si="73"/>
        <v>-4143501727.5499992</v>
      </c>
      <c r="AF913" s="1">
        <f t="shared" si="74"/>
        <v>-4143501727.5499992</v>
      </c>
    </row>
    <row r="914" spans="1:32" x14ac:dyDescent="0.2">
      <c r="A914" t="s">
        <v>143</v>
      </c>
      <c r="B914" t="s">
        <v>73</v>
      </c>
      <c r="C914" t="s">
        <v>119</v>
      </c>
      <c r="D914" t="s">
        <v>2</v>
      </c>
      <c r="E914" t="s">
        <v>5</v>
      </c>
      <c r="F914" s="7">
        <v>201606</v>
      </c>
      <c r="G914" s="1">
        <v>4368602524.0100002</v>
      </c>
      <c r="H914" s="1">
        <v>4368602524</v>
      </c>
      <c r="I914" s="1">
        <v>4368602524.0100002</v>
      </c>
      <c r="J914" s="1">
        <v>4368602524</v>
      </c>
      <c r="K914" s="8">
        <v>174</v>
      </c>
      <c r="L914" s="8">
        <v>174</v>
      </c>
      <c r="M914" s="8">
        <v>0</v>
      </c>
      <c r="N914" s="8">
        <v>743194.03548387077</v>
      </c>
      <c r="O914" s="1">
        <v>0</v>
      </c>
      <c r="P914" s="1">
        <v>0</v>
      </c>
      <c r="Q914" s="1">
        <v>0</v>
      </c>
      <c r="R914" s="1">
        <v>0</v>
      </c>
      <c r="S914" s="29">
        <v>0</v>
      </c>
      <c r="T914" s="8">
        <f t="shared" si="70"/>
        <v>0</v>
      </c>
      <c r="U914" s="1">
        <v>0</v>
      </c>
      <c r="V914" s="1">
        <v>0</v>
      </c>
      <c r="W914" s="1">
        <v>0</v>
      </c>
      <c r="X914" s="1">
        <v>0</v>
      </c>
      <c r="Y914" s="1">
        <v>0</v>
      </c>
      <c r="Z914" s="1">
        <v>0</v>
      </c>
      <c r="AA914" s="1">
        <v>-1.0000228881835938E-2</v>
      </c>
      <c r="AB914" s="1">
        <v>-1.0000228881835938E-2</v>
      </c>
      <c r="AC914" s="1">
        <f t="shared" si="71"/>
        <v>-4368602524</v>
      </c>
      <c r="AD914" s="1">
        <f t="shared" si="72"/>
        <v>-4368602524</v>
      </c>
      <c r="AE914" s="1">
        <f t="shared" si="73"/>
        <v>-4368602524</v>
      </c>
      <c r="AF914" s="1">
        <f t="shared" si="74"/>
        <v>-4368602524</v>
      </c>
    </row>
    <row r="915" spans="1:32" x14ac:dyDescent="0.2">
      <c r="A915" t="s">
        <v>143</v>
      </c>
      <c r="B915" t="s">
        <v>73</v>
      </c>
      <c r="C915" t="s">
        <v>119</v>
      </c>
      <c r="D915" t="s">
        <v>2</v>
      </c>
      <c r="E915" t="s">
        <v>5</v>
      </c>
      <c r="F915" s="7">
        <v>201609</v>
      </c>
      <c r="G915" s="1">
        <v>3749203938.5100002</v>
      </c>
      <c r="H915" s="1">
        <v>3749203938.5100007</v>
      </c>
      <c r="I915" s="1">
        <v>3715453938.5100002</v>
      </c>
      <c r="J915" s="1">
        <v>3715453938.5100007</v>
      </c>
      <c r="K915" s="8">
        <v>159</v>
      </c>
      <c r="L915" s="8">
        <v>159</v>
      </c>
      <c r="M915" s="8">
        <v>0</v>
      </c>
      <c r="N915" s="8">
        <v>742981.64982078841</v>
      </c>
      <c r="O915" s="1">
        <v>0</v>
      </c>
      <c r="P915" s="1">
        <v>0</v>
      </c>
      <c r="Q915" s="1">
        <v>0</v>
      </c>
      <c r="R915" s="1">
        <v>0</v>
      </c>
      <c r="S915" s="29">
        <v>0</v>
      </c>
      <c r="T915" s="8">
        <f t="shared" si="70"/>
        <v>0</v>
      </c>
      <c r="U915" s="1">
        <v>0</v>
      </c>
      <c r="V915" s="1">
        <v>0</v>
      </c>
      <c r="W915" s="1">
        <v>0</v>
      </c>
      <c r="X915" s="1">
        <v>0</v>
      </c>
      <c r="Y915" s="1">
        <v>0</v>
      </c>
      <c r="Z915" s="1">
        <v>0</v>
      </c>
      <c r="AA915" s="1">
        <v>4.76837158203125E-7</v>
      </c>
      <c r="AB915" s="1">
        <v>4.76837158203125E-7</v>
      </c>
      <c r="AC915" s="1">
        <f t="shared" si="71"/>
        <v>-3749203938.5100007</v>
      </c>
      <c r="AD915" s="1">
        <f t="shared" si="72"/>
        <v>-3749203938.5100007</v>
      </c>
      <c r="AE915" s="1">
        <f t="shared" si="73"/>
        <v>-3715453938.5100007</v>
      </c>
      <c r="AF915" s="1">
        <f t="shared" si="74"/>
        <v>-3715453938.5100007</v>
      </c>
    </row>
    <row r="916" spans="1:32" x14ac:dyDescent="0.2">
      <c r="A916" t="s">
        <v>143</v>
      </c>
      <c r="B916" t="s">
        <v>73</v>
      </c>
      <c r="C916" t="s">
        <v>119</v>
      </c>
      <c r="D916" t="s">
        <v>2</v>
      </c>
      <c r="E916" t="s">
        <v>5</v>
      </c>
      <c r="F916" s="7">
        <v>201612</v>
      </c>
      <c r="G916" s="1">
        <v>5749801816.6000004</v>
      </c>
      <c r="H916" s="1">
        <v>5749801816.5999994</v>
      </c>
      <c r="I916" s="1">
        <v>5749801816.6000004</v>
      </c>
      <c r="J916" s="1">
        <v>5718120316.5999994</v>
      </c>
      <c r="K916" s="8">
        <v>166</v>
      </c>
      <c r="L916" s="8">
        <v>166</v>
      </c>
      <c r="M916" s="8">
        <v>0</v>
      </c>
      <c r="N916" s="8">
        <v>751126.17132616474</v>
      </c>
      <c r="O916" s="1">
        <v>0</v>
      </c>
      <c r="P916" s="1">
        <v>0</v>
      </c>
      <c r="Q916" s="1">
        <v>0</v>
      </c>
      <c r="R916" s="1">
        <v>0</v>
      </c>
      <c r="S916" s="29">
        <v>0</v>
      </c>
      <c r="T916" s="8">
        <f t="shared" si="70"/>
        <v>0</v>
      </c>
      <c r="U916" s="1">
        <v>0</v>
      </c>
      <c r="V916" s="1">
        <v>0</v>
      </c>
      <c r="W916" s="1">
        <v>0</v>
      </c>
      <c r="X916" s="1">
        <v>0</v>
      </c>
      <c r="Y916" s="1">
        <v>0</v>
      </c>
      <c r="Z916" s="1">
        <v>0</v>
      </c>
      <c r="AA916" s="1">
        <v>-9.5367431640625E-7</v>
      </c>
      <c r="AB916" s="1">
        <v>-31681500.000000954</v>
      </c>
      <c r="AC916" s="1">
        <f t="shared" si="71"/>
        <v>-5749801816.5999994</v>
      </c>
      <c r="AD916" s="1">
        <f t="shared" si="72"/>
        <v>-5749801816.5999994</v>
      </c>
      <c r="AE916" s="1">
        <f t="shared" si="73"/>
        <v>-5718120316.5999994</v>
      </c>
      <c r="AF916" s="1">
        <f t="shared" si="74"/>
        <v>-5718120316.5999994</v>
      </c>
    </row>
    <row r="917" spans="1:32" x14ac:dyDescent="0.2">
      <c r="A917" t="s">
        <v>143</v>
      </c>
      <c r="B917" t="s">
        <v>73</v>
      </c>
      <c r="C917" t="s">
        <v>119</v>
      </c>
      <c r="D917" t="s">
        <v>2</v>
      </c>
      <c r="E917" t="s">
        <v>5</v>
      </c>
      <c r="F917" s="7">
        <v>201703</v>
      </c>
      <c r="G917" s="1">
        <v>4481015782.0100002</v>
      </c>
      <c r="H917" s="1">
        <v>4481015782.0100002</v>
      </c>
      <c r="I917" s="1">
        <v>4481015782.0100002</v>
      </c>
      <c r="J917" s="1">
        <v>4481015782.0100002</v>
      </c>
      <c r="K917" s="8">
        <v>158</v>
      </c>
      <c r="L917" s="8">
        <v>158</v>
      </c>
      <c r="M917" s="8">
        <v>0</v>
      </c>
      <c r="N917" s="8">
        <v>766087.19930875581</v>
      </c>
      <c r="O917" s="1">
        <v>0</v>
      </c>
      <c r="P917" s="1">
        <v>0</v>
      </c>
      <c r="Q917" s="1">
        <v>0</v>
      </c>
      <c r="R917" s="1">
        <v>0</v>
      </c>
      <c r="S917" s="29">
        <v>0</v>
      </c>
      <c r="T917" s="8">
        <f t="shared" si="70"/>
        <v>0</v>
      </c>
      <c r="U917" s="1">
        <v>0</v>
      </c>
      <c r="V917" s="1">
        <v>0</v>
      </c>
      <c r="W917" s="1">
        <v>0</v>
      </c>
      <c r="X917" s="1">
        <v>0</v>
      </c>
      <c r="Y917" s="1">
        <v>0</v>
      </c>
      <c r="Z917" s="1">
        <v>0</v>
      </c>
      <c r="AA917" s="1">
        <v>0</v>
      </c>
      <c r="AB917" s="1">
        <v>0</v>
      </c>
      <c r="AC917" s="1">
        <f t="shared" si="71"/>
        <v>-4481015782.0100002</v>
      </c>
      <c r="AD917" s="1">
        <f t="shared" si="72"/>
        <v>-4481015782.0100002</v>
      </c>
      <c r="AE917" s="1">
        <f t="shared" si="73"/>
        <v>-4481015782.0100002</v>
      </c>
      <c r="AF917" s="1">
        <f t="shared" si="74"/>
        <v>-4481015782.0100002</v>
      </c>
    </row>
    <row r="918" spans="1:32" x14ac:dyDescent="0.2">
      <c r="A918" t="s">
        <v>143</v>
      </c>
      <c r="B918" t="s">
        <v>73</v>
      </c>
      <c r="C918" t="s">
        <v>119</v>
      </c>
      <c r="D918" t="s">
        <v>2</v>
      </c>
      <c r="E918" t="s">
        <v>5</v>
      </c>
      <c r="F918" s="7">
        <v>201706</v>
      </c>
      <c r="G918" s="1">
        <v>6775295679.0200005</v>
      </c>
      <c r="H918" s="1">
        <v>6801234132.0200005</v>
      </c>
      <c r="I918" s="1">
        <v>6775295679.0200005</v>
      </c>
      <c r="J918" s="1">
        <v>6890169194.0200005</v>
      </c>
      <c r="K918" s="8">
        <v>200</v>
      </c>
      <c r="L918" s="8">
        <v>200</v>
      </c>
      <c r="M918" s="8">
        <v>0</v>
      </c>
      <c r="N918" s="8">
        <v>794364.31469534023</v>
      </c>
      <c r="O918" s="1">
        <v>0</v>
      </c>
      <c r="P918" s="1">
        <v>0</v>
      </c>
      <c r="Q918" s="1">
        <v>0</v>
      </c>
      <c r="R918" s="1">
        <v>0</v>
      </c>
      <c r="S918" s="29">
        <v>0</v>
      </c>
      <c r="T918" s="8">
        <f t="shared" si="70"/>
        <v>0</v>
      </c>
      <c r="U918" s="1">
        <v>0</v>
      </c>
      <c r="V918" s="1">
        <v>0</v>
      </c>
      <c r="W918" s="1">
        <v>0</v>
      </c>
      <c r="X918" s="1">
        <v>0</v>
      </c>
      <c r="Y918" s="1">
        <v>0</v>
      </c>
      <c r="Z918" s="1">
        <v>0</v>
      </c>
      <c r="AA918" s="1">
        <v>25938453</v>
      </c>
      <c r="AB918" s="1">
        <v>114873515</v>
      </c>
      <c r="AC918" s="1">
        <f t="shared" si="71"/>
        <v>-6801234132.0200005</v>
      </c>
      <c r="AD918" s="1">
        <f t="shared" si="72"/>
        <v>-6801234132.0200005</v>
      </c>
      <c r="AE918" s="1">
        <f t="shared" si="73"/>
        <v>-6890169194.0200005</v>
      </c>
      <c r="AF918" s="1">
        <f t="shared" si="74"/>
        <v>-6890169194.0200005</v>
      </c>
    </row>
    <row r="919" spans="1:32" x14ac:dyDescent="0.2">
      <c r="A919" t="s">
        <v>143</v>
      </c>
      <c r="B919" t="s">
        <v>73</v>
      </c>
      <c r="C919" t="s">
        <v>119</v>
      </c>
      <c r="D919" t="s">
        <v>2</v>
      </c>
      <c r="E919" t="s">
        <v>5</v>
      </c>
      <c r="F919" s="7">
        <v>201709</v>
      </c>
      <c r="G919" s="1">
        <v>5758200783</v>
      </c>
      <c r="H919" s="1">
        <v>5758200782.999999</v>
      </c>
      <c r="I919" s="1">
        <v>5758200783</v>
      </c>
      <c r="J919" s="1">
        <v>5758200782.999999</v>
      </c>
      <c r="K919" s="8">
        <v>211</v>
      </c>
      <c r="L919" s="8">
        <v>211</v>
      </c>
      <c r="M919" s="8">
        <v>0</v>
      </c>
      <c r="N919" s="8">
        <v>851400.59139784938</v>
      </c>
      <c r="O919" s="1">
        <v>0</v>
      </c>
      <c r="P919" s="1">
        <v>0</v>
      </c>
      <c r="Q919" s="1">
        <v>0</v>
      </c>
      <c r="R919" s="1">
        <v>0</v>
      </c>
      <c r="S919" s="29">
        <v>0</v>
      </c>
      <c r="T919" s="8">
        <f t="shared" si="70"/>
        <v>0</v>
      </c>
      <c r="U919" s="1">
        <v>0</v>
      </c>
      <c r="V919" s="1">
        <v>0</v>
      </c>
      <c r="W919" s="1">
        <v>0</v>
      </c>
      <c r="X919" s="1">
        <v>0</v>
      </c>
      <c r="Y919" s="1">
        <v>0</v>
      </c>
      <c r="Z919" s="1">
        <v>0</v>
      </c>
      <c r="AA919" s="1">
        <v>-9.5367431640625E-7</v>
      </c>
      <c r="AB919" s="1">
        <v>-9.5367431640625E-7</v>
      </c>
      <c r="AC919" s="1">
        <f t="shared" si="71"/>
        <v>-5758200782.999999</v>
      </c>
      <c r="AD919" s="1">
        <f t="shared" si="72"/>
        <v>-5758200782.999999</v>
      </c>
      <c r="AE919" s="1">
        <f t="shared" si="73"/>
        <v>-5758200782.999999</v>
      </c>
      <c r="AF919" s="1">
        <f t="shared" si="74"/>
        <v>-5758200782.999999</v>
      </c>
    </row>
    <row r="920" spans="1:32" x14ac:dyDescent="0.2">
      <c r="A920" t="s">
        <v>143</v>
      </c>
      <c r="B920" t="s">
        <v>73</v>
      </c>
      <c r="C920" t="s">
        <v>119</v>
      </c>
      <c r="D920" t="s">
        <v>2</v>
      </c>
      <c r="E920" t="s">
        <v>5</v>
      </c>
      <c r="F920" s="7">
        <v>201712</v>
      </c>
      <c r="G920" s="1">
        <v>6300917380</v>
      </c>
      <c r="H920" s="1">
        <v>6363389264.8000002</v>
      </c>
      <c r="I920" s="1">
        <v>6300917380</v>
      </c>
      <c r="J920" s="1">
        <v>6363389264.8000002</v>
      </c>
      <c r="K920" s="8">
        <v>212</v>
      </c>
      <c r="L920" s="8">
        <v>213</v>
      </c>
      <c r="M920" s="8">
        <v>0</v>
      </c>
      <c r="N920" s="8">
        <v>937739.01111111126</v>
      </c>
      <c r="O920" s="1">
        <v>0</v>
      </c>
      <c r="P920" s="1">
        <v>0</v>
      </c>
      <c r="Q920" s="1">
        <v>0</v>
      </c>
      <c r="R920" s="1">
        <v>0</v>
      </c>
      <c r="S920" s="29">
        <v>0</v>
      </c>
      <c r="T920" s="8">
        <f t="shared" si="70"/>
        <v>0</v>
      </c>
      <c r="U920" s="1">
        <v>0</v>
      </c>
      <c r="V920" s="1">
        <v>0</v>
      </c>
      <c r="W920" s="1">
        <v>0</v>
      </c>
      <c r="X920" s="1">
        <v>0</v>
      </c>
      <c r="Y920" s="1">
        <v>0</v>
      </c>
      <c r="Z920" s="1">
        <v>0</v>
      </c>
      <c r="AA920" s="1">
        <v>62471884.800000191</v>
      </c>
      <c r="AB920" s="1">
        <v>62471884.800000191</v>
      </c>
      <c r="AC920" s="1">
        <f t="shared" si="71"/>
        <v>-6363389264.8000002</v>
      </c>
      <c r="AD920" s="1">
        <f t="shared" si="72"/>
        <v>-6363389264.8000002</v>
      </c>
      <c r="AE920" s="1">
        <f t="shared" si="73"/>
        <v>-6363389264.8000002</v>
      </c>
      <c r="AF920" s="1">
        <f t="shared" si="74"/>
        <v>-6363389264.8000002</v>
      </c>
    </row>
    <row r="921" spans="1:32" x14ac:dyDescent="0.2">
      <c r="A921" t="s">
        <v>143</v>
      </c>
      <c r="B921" t="s">
        <v>73</v>
      </c>
      <c r="C921" t="s">
        <v>119</v>
      </c>
      <c r="D921" t="s">
        <v>2</v>
      </c>
      <c r="E921" t="s">
        <v>5</v>
      </c>
      <c r="F921" s="7">
        <v>201803</v>
      </c>
      <c r="G921" s="1">
        <v>5603825624.8000002</v>
      </c>
      <c r="H921" s="1">
        <v>5603825624.8000002</v>
      </c>
      <c r="I921" s="1">
        <v>5603825624.8000002</v>
      </c>
      <c r="J921" s="1">
        <v>5729825624.8000002</v>
      </c>
      <c r="K921" s="8">
        <v>200</v>
      </c>
      <c r="L921" s="8">
        <v>200</v>
      </c>
      <c r="M921" s="8">
        <v>0</v>
      </c>
      <c r="N921" s="8">
        <v>927284.57488479267</v>
      </c>
      <c r="O921" s="1">
        <v>0</v>
      </c>
      <c r="P921" s="1">
        <v>0</v>
      </c>
      <c r="Q921" s="1">
        <v>0</v>
      </c>
      <c r="R921" s="1">
        <v>0</v>
      </c>
      <c r="S921" s="29">
        <v>0</v>
      </c>
      <c r="T921" s="8">
        <f t="shared" si="70"/>
        <v>0</v>
      </c>
      <c r="U921" s="1">
        <v>0</v>
      </c>
      <c r="V921" s="1">
        <v>0</v>
      </c>
      <c r="W921" s="1">
        <v>0</v>
      </c>
      <c r="X921" s="1">
        <v>0</v>
      </c>
      <c r="Y921" s="1">
        <v>0</v>
      </c>
      <c r="Z921" s="1">
        <v>0</v>
      </c>
      <c r="AA921" s="1">
        <v>0</v>
      </c>
      <c r="AB921" s="1">
        <v>126000000</v>
      </c>
      <c r="AC921" s="1">
        <f t="shared" si="71"/>
        <v>-5603825624.8000002</v>
      </c>
      <c r="AD921" s="1">
        <f t="shared" si="72"/>
        <v>-5603825624.8000002</v>
      </c>
      <c r="AE921" s="1">
        <f t="shared" si="73"/>
        <v>-5729825624.8000002</v>
      </c>
      <c r="AF921" s="1">
        <f t="shared" si="74"/>
        <v>-5729825624.8000002</v>
      </c>
    </row>
    <row r="922" spans="1:32" x14ac:dyDescent="0.2">
      <c r="A922" t="s">
        <v>143</v>
      </c>
      <c r="B922" t="s">
        <v>73</v>
      </c>
      <c r="C922" t="s">
        <v>119</v>
      </c>
      <c r="D922" t="s">
        <v>2</v>
      </c>
      <c r="E922" t="s">
        <v>5</v>
      </c>
      <c r="F922" s="7">
        <v>201806</v>
      </c>
      <c r="G922" s="1">
        <v>7674887210</v>
      </c>
      <c r="H922" s="1">
        <v>7674887210</v>
      </c>
      <c r="I922" s="1">
        <v>7605047530</v>
      </c>
      <c r="J922" s="1">
        <v>7674887210</v>
      </c>
      <c r="K922" s="8">
        <v>222</v>
      </c>
      <c r="L922" s="8">
        <v>222</v>
      </c>
      <c r="M922" s="8">
        <v>0</v>
      </c>
      <c r="N922" s="8">
        <v>939339.95770609297</v>
      </c>
      <c r="O922" s="1">
        <v>0</v>
      </c>
      <c r="P922" s="1">
        <v>0</v>
      </c>
      <c r="Q922" s="1">
        <v>0</v>
      </c>
      <c r="R922" s="1">
        <v>0</v>
      </c>
      <c r="S922" s="29">
        <v>0</v>
      </c>
      <c r="T922" s="8">
        <f t="shared" si="70"/>
        <v>0</v>
      </c>
      <c r="U922" s="1">
        <v>0</v>
      </c>
      <c r="V922" s="1">
        <v>0</v>
      </c>
      <c r="W922" s="1">
        <v>0</v>
      </c>
      <c r="X922" s="1">
        <v>0</v>
      </c>
      <c r="Y922" s="1">
        <v>0</v>
      </c>
      <c r="Z922" s="1">
        <v>0</v>
      </c>
      <c r="AA922" s="1">
        <v>0</v>
      </c>
      <c r="AB922" s="1">
        <v>69839680</v>
      </c>
      <c r="AC922" s="1">
        <f t="shared" si="71"/>
        <v>-7674887210</v>
      </c>
      <c r="AD922" s="1">
        <f t="shared" si="72"/>
        <v>-7674887210</v>
      </c>
      <c r="AE922" s="1">
        <f t="shared" si="73"/>
        <v>-7674887210</v>
      </c>
      <c r="AF922" s="1">
        <f t="shared" si="74"/>
        <v>-7674887210</v>
      </c>
    </row>
    <row r="923" spans="1:32" x14ac:dyDescent="0.2">
      <c r="A923" t="s">
        <v>143</v>
      </c>
      <c r="B923" t="s">
        <v>73</v>
      </c>
      <c r="C923" t="s">
        <v>119</v>
      </c>
      <c r="D923" t="s">
        <v>2</v>
      </c>
      <c r="E923" t="s">
        <v>5</v>
      </c>
      <c r="F923" s="7">
        <v>201809</v>
      </c>
      <c r="G923" s="1">
        <v>5905462259</v>
      </c>
      <c r="H923" s="1">
        <v>5905462259.000001</v>
      </c>
      <c r="I923" s="1">
        <v>5905462259</v>
      </c>
      <c r="J923" s="1">
        <v>5905462259.000001</v>
      </c>
      <c r="K923" s="8">
        <v>187</v>
      </c>
      <c r="L923" s="8">
        <v>187</v>
      </c>
      <c r="M923" s="8">
        <v>0</v>
      </c>
      <c r="N923" s="8">
        <v>920991.1537634409</v>
      </c>
      <c r="O923" s="1">
        <v>0</v>
      </c>
      <c r="P923" s="1">
        <v>0</v>
      </c>
      <c r="Q923" s="1">
        <v>0</v>
      </c>
      <c r="R923" s="1">
        <v>0</v>
      </c>
      <c r="S923" s="29">
        <v>0</v>
      </c>
      <c r="T923" s="8">
        <f t="shared" si="70"/>
        <v>0</v>
      </c>
      <c r="U923" s="1">
        <v>0</v>
      </c>
      <c r="V923" s="1">
        <v>0</v>
      </c>
      <c r="W923" s="1">
        <v>0</v>
      </c>
      <c r="X923" s="1">
        <v>0</v>
      </c>
      <c r="Y923" s="1">
        <v>0</v>
      </c>
      <c r="Z923" s="1">
        <v>0</v>
      </c>
      <c r="AA923" s="1">
        <v>9.5367431640625E-7</v>
      </c>
      <c r="AB923" s="1">
        <v>9.5367431640625E-7</v>
      </c>
      <c r="AC923" s="1">
        <f t="shared" si="71"/>
        <v>-5905462259.000001</v>
      </c>
      <c r="AD923" s="1">
        <f t="shared" si="72"/>
        <v>-5905462259.000001</v>
      </c>
      <c r="AE923" s="1">
        <f t="shared" si="73"/>
        <v>-5905462259.000001</v>
      </c>
      <c r="AF923" s="1">
        <f t="shared" si="74"/>
        <v>-5905462259.000001</v>
      </c>
    </row>
    <row r="924" spans="1:32" x14ac:dyDescent="0.2">
      <c r="A924" t="s">
        <v>143</v>
      </c>
      <c r="B924" t="s">
        <v>73</v>
      </c>
      <c r="C924" t="s">
        <v>119</v>
      </c>
      <c r="D924" t="s">
        <v>2</v>
      </c>
      <c r="E924" t="s">
        <v>5</v>
      </c>
      <c r="F924" s="7">
        <v>201812</v>
      </c>
      <c r="G924" s="1">
        <v>6189488720.5500002</v>
      </c>
      <c r="H924" s="1">
        <v>6189488720.5500011</v>
      </c>
      <c r="I924" s="1">
        <v>6187888720.5500002</v>
      </c>
      <c r="J924" s="1">
        <v>6546800178.5499992</v>
      </c>
      <c r="K924" s="8">
        <v>204</v>
      </c>
      <c r="L924" s="8">
        <v>204</v>
      </c>
      <c r="M924" s="8">
        <v>0</v>
      </c>
      <c r="N924" s="8">
        <v>940240.78100358415</v>
      </c>
      <c r="O924" s="1">
        <v>0</v>
      </c>
      <c r="P924" s="1">
        <v>0</v>
      </c>
      <c r="Q924" s="1">
        <v>0</v>
      </c>
      <c r="R924" s="1">
        <v>0</v>
      </c>
      <c r="S924" s="29">
        <v>0</v>
      </c>
      <c r="T924" s="8">
        <f t="shared" si="70"/>
        <v>0</v>
      </c>
      <c r="U924" s="1">
        <v>0</v>
      </c>
      <c r="V924" s="1">
        <v>0</v>
      </c>
      <c r="W924" s="1">
        <v>0</v>
      </c>
      <c r="X924" s="1">
        <v>0</v>
      </c>
      <c r="Y924" s="1">
        <v>0</v>
      </c>
      <c r="Z924" s="1">
        <v>0</v>
      </c>
      <c r="AA924" s="1">
        <v>9.5367431640625E-7</v>
      </c>
      <c r="AB924" s="1">
        <v>358911457.99999905</v>
      </c>
      <c r="AC924" s="1">
        <f t="shared" si="71"/>
        <v>-6189488720.5500011</v>
      </c>
      <c r="AD924" s="1">
        <f t="shared" si="72"/>
        <v>-6189488720.5500011</v>
      </c>
      <c r="AE924" s="1">
        <f t="shared" si="73"/>
        <v>-6546800178.5499992</v>
      </c>
      <c r="AF924" s="1">
        <f t="shared" si="74"/>
        <v>-6546800178.5499992</v>
      </c>
    </row>
    <row r="925" spans="1:32" x14ac:dyDescent="0.2">
      <c r="A925" t="s">
        <v>143</v>
      </c>
      <c r="B925" t="s">
        <v>73</v>
      </c>
      <c r="C925" t="s">
        <v>119</v>
      </c>
      <c r="D925" t="s">
        <v>2</v>
      </c>
      <c r="E925" t="s">
        <v>5</v>
      </c>
      <c r="F925" s="7">
        <v>201903</v>
      </c>
      <c r="G925" s="1">
        <v>6759761705.9899998</v>
      </c>
      <c r="H925" s="1">
        <v>6761268005.9899998</v>
      </c>
      <c r="I925" s="1">
        <v>6759761705.9899998</v>
      </c>
      <c r="J925" s="1">
        <v>6761268005.9899998</v>
      </c>
      <c r="K925" s="8">
        <v>219</v>
      </c>
      <c r="L925" s="8">
        <v>219</v>
      </c>
      <c r="M925" s="8">
        <v>0</v>
      </c>
      <c r="N925" s="8">
        <v>932055.21390168974</v>
      </c>
      <c r="O925" s="1">
        <v>0</v>
      </c>
      <c r="P925" s="1">
        <v>0</v>
      </c>
      <c r="Q925" s="1">
        <v>0</v>
      </c>
      <c r="R925" s="1">
        <v>0</v>
      </c>
      <c r="S925" s="29">
        <v>0</v>
      </c>
      <c r="T925" s="8">
        <f t="shared" si="70"/>
        <v>0</v>
      </c>
      <c r="U925" s="1">
        <v>0</v>
      </c>
      <c r="V925" s="1">
        <v>0</v>
      </c>
      <c r="W925" s="1">
        <v>0</v>
      </c>
      <c r="X925" s="1">
        <v>0</v>
      </c>
      <c r="Y925" s="1">
        <v>0</v>
      </c>
      <c r="Z925" s="1">
        <v>0</v>
      </c>
      <c r="AA925" s="1">
        <v>1506300</v>
      </c>
      <c r="AB925" s="1">
        <v>1506300</v>
      </c>
      <c r="AC925" s="1">
        <f t="shared" si="71"/>
        <v>-6761268005.9899998</v>
      </c>
      <c r="AD925" s="1">
        <f t="shared" si="72"/>
        <v>-6761268005.9899998</v>
      </c>
      <c r="AE925" s="1">
        <f t="shared" si="73"/>
        <v>-6761268005.9899998</v>
      </c>
      <c r="AF925" s="1">
        <f t="shared" si="74"/>
        <v>-6761268005.9899998</v>
      </c>
    </row>
    <row r="926" spans="1:32" x14ac:dyDescent="0.2">
      <c r="A926" t="s">
        <v>143</v>
      </c>
      <c r="B926" t="s">
        <v>73</v>
      </c>
      <c r="C926" t="s">
        <v>119</v>
      </c>
      <c r="D926" t="s">
        <v>2</v>
      </c>
      <c r="E926" t="s">
        <v>5</v>
      </c>
      <c r="F926" s="7">
        <v>201906</v>
      </c>
      <c r="G926" s="1">
        <v>6187291942.8000002</v>
      </c>
      <c r="H926" s="1">
        <v>6187291942.8000002</v>
      </c>
      <c r="I926" s="1">
        <v>6187291942.8000002</v>
      </c>
      <c r="J926" s="1">
        <v>6187291942.8000002</v>
      </c>
      <c r="K926" s="8">
        <v>223</v>
      </c>
      <c r="L926" s="8">
        <v>223</v>
      </c>
      <c r="M926" s="8">
        <v>0</v>
      </c>
      <c r="N926" s="8">
        <v>945400.11469534051</v>
      </c>
      <c r="O926" s="1">
        <v>0</v>
      </c>
      <c r="P926" s="1">
        <v>0</v>
      </c>
      <c r="Q926" s="1">
        <v>0</v>
      </c>
      <c r="R926" s="1">
        <v>0</v>
      </c>
      <c r="S926" s="29">
        <v>0</v>
      </c>
      <c r="T926" s="8">
        <f t="shared" si="70"/>
        <v>0</v>
      </c>
      <c r="U926" s="1">
        <v>0</v>
      </c>
      <c r="V926" s="1">
        <v>0</v>
      </c>
      <c r="W926" s="1">
        <v>0</v>
      </c>
      <c r="X926" s="1">
        <v>0</v>
      </c>
      <c r="Y926" s="1">
        <v>0</v>
      </c>
      <c r="Z926" s="1">
        <v>0</v>
      </c>
      <c r="AA926" s="1">
        <v>0</v>
      </c>
      <c r="AB926" s="1">
        <v>0</v>
      </c>
      <c r="AC926" s="1">
        <f t="shared" si="71"/>
        <v>-6187291942.8000002</v>
      </c>
      <c r="AD926" s="1">
        <f t="shared" si="72"/>
        <v>-6187291942.8000002</v>
      </c>
      <c r="AE926" s="1">
        <f t="shared" si="73"/>
        <v>-6187291942.8000002</v>
      </c>
      <c r="AF926" s="1">
        <f t="shared" si="74"/>
        <v>-6187291942.8000002</v>
      </c>
    </row>
    <row r="927" spans="1:32" x14ac:dyDescent="0.2">
      <c r="A927" t="s">
        <v>143</v>
      </c>
      <c r="B927" t="s">
        <v>73</v>
      </c>
      <c r="C927" t="s">
        <v>119</v>
      </c>
      <c r="D927" t="s">
        <v>2</v>
      </c>
      <c r="E927" t="s">
        <v>5</v>
      </c>
      <c r="F927" s="7">
        <v>201909</v>
      </c>
      <c r="G927" s="1">
        <v>6183379382</v>
      </c>
      <c r="H927" s="1">
        <v>6183379382.0100002</v>
      </c>
      <c r="I927" s="1">
        <v>6183379382</v>
      </c>
      <c r="J927" s="1">
        <v>6183379382.0100002</v>
      </c>
      <c r="K927" s="8">
        <v>218</v>
      </c>
      <c r="L927" s="8">
        <v>218</v>
      </c>
      <c r="M927" s="8">
        <v>0</v>
      </c>
      <c r="N927" s="8">
        <v>980397.51003584231</v>
      </c>
      <c r="O927" s="1">
        <v>0</v>
      </c>
      <c r="P927" s="1">
        <v>0</v>
      </c>
      <c r="Q927" s="1">
        <v>0</v>
      </c>
      <c r="R927" s="1">
        <v>0</v>
      </c>
      <c r="S927" s="29">
        <v>0</v>
      </c>
      <c r="T927" s="8">
        <f t="shared" si="70"/>
        <v>0</v>
      </c>
      <c r="U927" s="1">
        <v>0</v>
      </c>
      <c r="V927" s="1">
        <v>0</v>
      </c>
      <c r="W927" s="1">
        <v>0</v>
      </c>
      <c r="X927" s="1">
        <v>0</v>
      </c>
      <c r="Y927" s="1">
        <v>0</v>
      </c>
      <c r="Z927" s="1">
        <v>0</v>
      </c>
      <c r="AA927" s="1">
        <v>1.0000228881835938E-2</v>
      </c>
      <c r="AB927" s="1">
        <v>1.0000228881835938E-2</v>
      </c>
      <c r="AC927" s="1">
        <f t="shared" si="71"/>
        <v>-6183379382.0100002</v>
      </c>
      <c r="AD927" s="1">
        <f t="shared" si="72"/>
        <v>-6183379382.0100002</v>
      </c>
      <c r="AE927" s="1">
        <f t="shared" si="73"/>
        <v>-6183379382.0100002</v>
      </c>
      <c r="AF927" s="1">
        <f t="shared" si="74"/>
        <v>-6183379382.0100002</v>
      </c>
    </row>
    <row r="928" spans="1:32" x14ac:dyDescent="0.2">
      <c r="A928" t="s">
        <v>143</v>
      </c>
      <c r="B928" t="s">
        <v>73</v>
      </c>
      <c r="C928" t="s">
        <v>119</v>
      </c>
      <c r="D928" t="s">
        <v>2</v>
      </c>
      <c r="E928" t="s">
        <v>5</v>
      </c>
      <c r="F928" s="7">
        <v>201912</v>
      </c>
      <c r="G928" s="1">
        <v>5435882264.8000002</v>
      </c>
      <c r="H928" s="1">
        <v>5435882264.8000021</v>
      </c>
      <c r="I928" s="1">
        <v>5435882264.8000002</v>
      </c>
      <c r="J928" s="1">
        <v>5435882264.8000021</v>
      </c>
      <c r="K928" s="8">
        <v>212</v>
      </c>
      <c r="L928" s="8">
        <v>212</v>
      </c>
      <c r="M928" s="8">
        <v>0</v>
      </c>
      <c r="N928" s="8">
        <v>991309.02401433734</v>
      </c>
      <c r="O928" s="1">
        <v>0</v>
      </c>
      <c r="P928" s="1">
        <v>0</v>
      </c>
      <c r="Q928" s="1">
        <v>0</v>
      </c>
      <c r="R928" s="1">
        <v>0</v>
      </c>
      <c r="S928" s="29">
        <v>0</v>
      </c>
      <c r="T928" s="8">
        <f t="shared" si="70"/>
        <v>0</v>
      </c>
      <c r="U928" s="1">
        <v>0</v>
      </c>
      <c r="V928" s="1">
        <v>0</v>
      </c>
      <c r="W928" s="1">
        <v>0</v>
      </c>
      <c r="X928" s="1">
        <v>0</v>
      </c>
      <c r="Y928" s="1">
        <v>0</v>
      </c>
      <c r="Z928" s="1">
        <v>0</v>
      </c>
      <c r="AA928" s="1">
        <v>1.9073486328125E-6</v>
      </c>
      <c r="AB928" s="1">
        <v>1.9073486328125E-6</v>
      </c>
      <c r="AC928" s="1">
        <f t="shared" si="71"/>
        <v>-5435882264.8000021</v>
      </c>
      <c r="AD928" s="1">
        <f t="shared" si="72"/>
        <v>-5435882264.8000021</v>
      </c>
      <c r="AE928" s="1">
        <f t="shared" si="73"/>
        <v>-5435882264.8000021</v>
      </c>
      <c r="AF928" s="1">
        <f t="shared" si="74"/>
        <v>-5435882264.8000021</v>
      </c>
    </row>
    <row r="929" spans="1:32" x14ac:dyDescent="0.2">
      <c r="A929" t="s">
        <v>143</v>
      </c>
      <c r="B929" t="s">
        <v>73</v>
      </c>
      <c r="C929" t="s">
        <v>119</v>
      </c>
      <c r="D929" t="s">
        <v>2</v>
      </c>
      <c r="E929" t="s">
        <v>5</v>
      </c>
      <c r="F929" s="7">
        <v>202003</v>
      </c>
      <c r="G929" s="1">
        <v>6042638151.5900002</v>
      </c>
      <c r="H929" s="1">
        <v>6047377975.579999</v>
      </c>
      <c r="I929" s="1">
        <v>6042638151.5900002</v>
      </c>
      <c r="J929" s="1">
        <v>6047377975.579999</v>
      </c>
      <c r="K929" s="8">
        <v>213</v>
      </c>
      <c r="L929" s="8">
        <v>214</v>
      </c>
      <c r="M929" s="8">
        <v>0</v>
      </c>
      <c r="N929" s="8">
        <v>996234.78494623676</v>
      </c>
      <c r="O929" s="1">
        <v>0</v>
      </c>
      <c r="P929" s="1">
        <v>0</v>
      </c>
      <c r="Q929" s="1">
        <v>0</v>
      </c>
      <c r="R929" s="1">
        <v>0</v>
      </c>
      <c r="S929" s="29">
        <v>0</v>
      </c>
      <c r="T929" s="8">
        <f t="shared" si="70"/>
        <v>0</v>
      </c>
      <c r="U929" s="1">
        <v>0</v>
      </c>
      <c r="V929" s="1">
        <v>0</v>
      </c>
      <c r="W929" s="1">
        <v>0</v>
      </c>
      <c r="X929" s="1">
        <v>0</v>
      </c>
      <c r="Y929" s="1">
        <v>0</v>
      </c>
      <c r="Z929" s="1">
        <v>0</v>
      </c>
      <c r="AA929" s="1">
        <v>4739823.9899988174</v>
      </c>
      <c r="AB929" s="1">
        <v>4739823.9899988174</v>
      </c>
      <c r="AC929" s="1">
        <f t="shared" si="71"/>
        <v>-6047377975.579999</v>
      </c>
      <c r="AD929" s="1">
        <f t="shared" si="72"/>
        <v>-6047377975.579999</v>
      </c>
      <c r="AE929" s="1">
        <f t="shared" si="73"/>
        <v>-6047377975.579999</v>
      </c>
      <c r="AF929" s="1">
        <f t="shared" si="74"/>
        <v>-6047377975.579999</v>
      </c>
    </row>
    <row r="930" spans="1:32" x14ac:dyDescent="0.2">
      <c r="A930" t="s">
        <v>143</v>
      </c>
      <c r="B930" t="s">
        <v>73</v>
      </c>
      <c r="C930" t="s">
        <v>119</v>
      </c>
      <c r="D930" t="s">
        <v>2</v>
      </c>
      <c r="E930" t="s">
        <v>5</v>
      </c>
      <c r="F930" s="7">
        <v>202006</v>
      </c>
      <c r="G930" s="1">
        <v>6193536496</v>
      </c>
      <c r="H930" s="1">
        <v>6193536495.9999971</v>
      </c>
      <c r="I930" s="1">
        <v>6193536496</v>
      </c>
      <c r="J930" s="1">
        <v>6193536495.9999971</v>
      </c>
      <c r="K930" s="8">
        <v>149</v>
      </c>
      <c r="L930" s="8">
        <v>149</v>
      </c>
      <c r="M930" s="8">
        <v>0</v>
      </c>
      <c r="N930" s="8">
        <v>980905.15734766994</v>
      </c>
      <c r="O930" s="1">
        <v>0</v>
      </c>
      <c r="P930" s="1">
        <v>0</v>
      </c>
      <c r="Q930" s="1">
        <v>0</v>
      </c>
      <c r="R930" s="1">
        <v>0</v>
      </c>
      <c r="S930" s="29">
        <v>0</v>
      </c>
      <c r="T930" s="8">
        <f t="shared" si="70"/>
        <v>0</v>
      </c>
      <c r="U930" s="1">
        <v>0</v>
      </c>
      <c r="V930" s="1">
        <v>0</v>
      </c>
      <c r="W930" s="1">
        <v>0</v>
      </c>
      <c r="X930" s="1">
        <v>0</v>
      </c>
      <c r="Y930" s="1">
        <v>0</v>
      </c>
      <c r="Z930" s="1">
        <v>0</v>
      </c>
      <c r="AA930" s="1">
        <v>-2.86102294921875E-6</v>
      </c>
      <c r="AB930" s="1">
        <v>-2.86102294921875E-6</v>
      </c>
      <c r="AC930" s="1">
        <f t="shared" si="71"/>
        <v>-6193536495.9999971</v>
      </c>
      <c r="AD930" s="1">
        <f t="shared" si="72"/>
        <v>-6193536495.9999971</v>
      </c>
      <c r="AE930" s="1">
        <f t="shared" si="73"/>
        <v>-6193536495.9999971</v>
      </c>
      <c r="AF930" s="1">
        <f t="shared" si="74"/>
        <v>-6193536495.9999971</v>
      </c>
    </row>
    <row r="931" spans="1:32" x14ac:dyDescent="0.2">
      <c r="A931" t="s">
        <v>143</v>
      </c>
      <c r="B931" t="s">
        <v>73</v>
      </c>
      <c r="C931" t="s">
        <v>119</v>
      </c>
      <c r="D931" t="s">
        <v>2</v>
      </c>
      <c r="E931" t="s">
        <v>5</v>
      </c>
      <c r="F931" s="7">
        <v>202009</v>
      </c>
      <c r="G931" s="1">
        <v>4913257994</v>
      </c>
      <c r="H931" s="1">
        <v>4913257994.000001</v>
      </c>
      <c r="I931" s="1">
        <v>4913257994</v>
      </c>
      <c r="J931" s="1">
        <v>4913257994.000001</v>
      </c>
      <c r="K931" s="8">
        <v>185</v>
      </c>
      <c r="L931" s="8">
        <v>185</v>
      </c>
      <c r="M931" s="8">
        <v>0</v>
      </c>
      <c r="N931" s="8">
        <v>948877.53118279588</v>
      </c>
      <c r="O931" s="1">
        <v>0</v>
      </c>
      <c r="P931" s="1">
        <v>0</v>
      </c>
      <c r="Q931" s="1">
        <v>0</v>
      </c>
      <c r="R931" s="1">
        <v>0</v>
      </c>
      <c r="S931" s="29">
        <v>0</v>
      </c>
      <c r="T931" s="8">
        <f t="shared" si="70"/>
        <v>0</v>
      </c>
      <c r="U931" s="1">
        <v>0</v>
      </c>
      <c r="V931" s="1">
        <v>0</v>
      </c>
      <c r="W931" s="1">
        <v>0</v>
      </c>
      <c r="X931" s="1">
        <v>0</v>
      </c>
      <c r="Y931" s="1">
        <v>0</v>
      </c>
      <c r="Z931" s="1">
        <v>0</v>
      </c>
      <c r="AA931" s="1">
        <v>9.5367431640625E-7</v>
      </c>
      <c r="AB931" s="1">
        <v>9.5367431640625E-7</v>
      </c>
      <c r="AC931" s="1">
        <f t="shared" si="71"/>
        <v>-4913257994.000001</v>
      </c>
      <c r="AD931" s="1">
        <f t="shared" si="72"/>
        <v>-4913257994.000001</v>
      </c>
      <c r="AE931" s="1">
        <f t="shared" si="73"/>
        <v>-4913257994.000001</v>
      </c>
      <c r="AF931" s="1">
        <f t="shared" si="74"/>
        <v>-4913257994.000001</v>
      </c>
    </row>
    <row r="932" spans="1:32" x14ac:dyDescent="0.2">
      <c r="A932" t="s">
        <v>143</v>
      </c>
      <c r="B932" t="s">
        <v>73</v>
      </c>
      <c r="C932" t="s">
        <v>119</v>
      </c>
      <c r="D932" t="s">
        <v>2</v>
      </c>
      <c r="E932" t="s">
        <v>5</v>
      </c>
      <c r="F932" s="7">
        <v>202012</v>
      </c>
      <c r="G932" s="1">
        <v>6867534086.3999996</v>
      </c>
      <c r="H932" s="1">
        <v>6884265404.4299994</v>
      </c>
      <c r="I932" s="1">
        <v>6827534086.3999996</v>
      </c>
      <c r="J932" s="1">
        <v>6884265404.4299994</v>
      </c>
      <c r="K932" s="8">
        <v>174</v>
      </c>
      <c r="L932" s="8">
        <v>175</v>
      </c>
      <c r="M932" s="8">
        <v>0</v>
      </c>
      <c r="N932" s="8">
        <v>933957.17168458784</v>
      </c>
      <c r="O932" s="1">
        <v>0</v>
      </c>
      <c r="P932" s="1">
        <v>0</v>
      </c>
      <c r="Q932" s="1">
        <v>0</v>
      </c>
      <c r="R932" s="1">
        <v>0</v>
      </c>
      <c r="S932" s="29">
        <v>0</v>
      </c>
      <c r="T932" s="8">
        <f t="shared" si="70"/>
        <v>0</v>
      </c>
      <c r="U932" s="1">
        <v>0</v>
      </c>
      <c r="V932" s="1">
        <v>0</v>
      </c>
      <c r="W932" s="1">
        <v>0</v>
      </c>
      <c r="X932" s="1">
        <v>0</v>
      </c>
      <c r="Y932" s="1">
        <v>0</v>
      </c>
      <c r="Z932" s="1">
        <v>0</v>
      </c>
      <c r="AA932" s="1">
        <v>16731318.029999733</v>
      </c>
      <c r="AB932" s="1">
        <v>56731318.029999733</v>
      </c>
      <c r="AC932" s="1">
        <f t="shared" si="71"/>
        <v>-6884265404.4299994</v>
      </c>
      <c r="AD932" s="1">
        <f t="shared" si="72"/>
        <v>-6884265404.4299994</v>
      </c>
      <c r="AE932" s="1">
        <f t="shared" si="73"/>
        <v>-6884265404.4299994</v>
      </c>
      <c r="AF932" s="1">
        <f t="shared" si="74"/>
        <v>-6884265404.4299994</v>
      </c>
    </row>
    <row r="933" spans="1:32" x14ac:dyDescent="0.2">
      <c r="A933" t="s">
        <v>143</v>
      </c>
      <c r="B933" t="s">
        <v>73</v>
      </c>
      <c r="C933" t="s">
        <v>119</v>
      </c>
      <c r="D933" t="s">
        <v>2</v>
      </c>
      <c r="E933" t="s">
        <v>5</v>
      </c>
      <c r="F933" s="7">
        <v>202103</v>
      </c>
      <c r="G933" s="1">
        <v>7086785153.0199995</v>
      </c>
      <c r="H933" s="1">
        <v>7122638306.4499998</v>
      </c>
      <c r="I933" s="1">
        <v>7086785153.0199995</v>
      </c>
      <c r="J933" s="1">
        <v>7122638306.4499998</v>
      </c>
      <c r="K933" s="8">
        <v>205</v>
      </c>
      <c r="L933" s="8">
        <v>205</v>
      </c>
      <c r="M933" s="8">
        <v>0</v>
      </c>
      <c r="N933" s="8">
        <v>888303.40168970823</v>
      </c>
      <c r="O933" s="1">
        <v>0</v>
      </c>
      <c r="P933" s="1">
        <v>0</v>
      </c>
      <c r="Q933" s="1">
        <v>0</v>
      </c>
      <c r="R933" s="1">
        <v>0</v>
      </c>
      <c r="S933" s="29">
        <v>0</v>
      </c>
      <c r="T933" s="8">
        <f t="shared" si="70"/>
        <v>0</v>
      </c>
      <c r="U933" s="1">
        <v>0</v>
      </c>
      <c r="V933" s="1">
        <v>0</v>
      </c>
      <c r="W933" s="1">
        <v>0</v>
      </c>
      <c r="X933" s="1">
        <v>0</v>
      </c>
      <c r="Y933" s="1">
        <v>0</v>
      </c>
      <c r="Z933" s="1">
        <v>0</v>
      </c>
      <c r="AA933" s="1">
        <v>35853153.430000305</v>
      </c>
      <c r="AB933" s="1">
        <v>35853153.430000305</v>
      </c>
      <c r="AC933" s="1">
        <f t="shared" si="71"/>
        <v>-7122638306.4499998</v>
      </c>
      <c r="AD933" s="1">
        <f t="shared" si="72"/>
        <v>-7122638306.4499998</v>
      </c>
      <c r="AE933" s="1">
        <f t="shared" si="73"/>
        <v>-7122638306.4499998</v>
      </c>
      <c r="AF933" s="1">
        <f t="shared" si="74"/>
        <v>-7122638306.4499998</v>
      </c>
    </row>
    <row r="934" spans="1:32" x14ac:dyDescent="0.2">
      <c r="A934" t="s">
        <v>143</v>
      </c>
      <c r="B934" t="s">
        <v>73</v>
      </c>
      <c r="C934" t="s">
        <v>119</v>
      </c>
      <c r="D934" t="s">
        <v>2</v>
      </c>
      <c r="E934" t="s">
        <v>5</v>
      </c>
      <c r="F934" s="7">
        <v>202106</v>
      </c>
      <c r="G934" s="1">
        <v>7617452612.8000002</v>
      </c>
      <c r="H934" s="1">
        <v>7628498813.2000008</v>
      </c>
      <c r="I934" s="1">
        <v>7617452612.8000002</v>
      </c>
      <c r="J934" s="1">
        <v>7488744442.2000008</v>
      </c>
      <c r="K934" s="8">
        <v>189</v>
      </c>
      <c r="L934" s="8">
        <v>189</v>
      </c>
      <c r="M934" s="8">
        <v>0</v>
      </c>
      <c r="N934" s="8">
        <v>897849.73727598542</v>
      </c>
      <c r="O934" s="1">
        <v>0</v>
      </c>
      <c r="P934" s="1">
        <v>0</v>
      </c>
      <c r="Q934" s="1">
        <v>0</v>
      </c>
      <c r="R934" s="1">
        <v>0</v>
      </c>
      <c r="S934" s="29">
        <v>0</v>
      </c>
      <c r="T934" s="8">
        <f t="shared" si="70"/>
        <v>0</v>
      </c>
      <c r="U934" s="1">
        <v>0</v>
      </c>
      <c r="V934" s="1">
        <v>0</v>
      </c>
      <c r="W934" s="1">
        <v>0</v>
      </c>
      <c r="X934" s="1">
        <v>0</v>
      </c>
      <c r="Y934" s="1">
        <v>0</v>
      </c>
      <c r="Z934" s="1">
        <v>0</v>
      </c>
      <c r="AA934" s="1">
        <v>11046200.400000572</v>
      </c>
      <c r="AB934" s="1">
        <v>-128708170.59999943</v>
      </c>
      <c r="AC934" s="1">
        <f t="shared" si="71"/>
        <v>-7628498813.2000008</v>
      </c>
      <c r="AD934" s="1">
        <f t="shared" si="72"/>
        <v>-7628498813.2000008</v>
      </c>
      <c r="AE934" s="1">
        <f t="shared" si="73"/>
        <v>-7488744442.2000008</v>
      </c>
      <c r="AF934" s="1">
        <f t="shared" si="74"/>
        <v>-7488744442.2000008</v>
      </c>
    </row>
    <row r="935" spans="1:32" x14ac:dyDescent="0.2">
      <c r="A935" t="s">
        <v>143</v>
      </c>
      <c r="B935" t="s">
        <v>73</v>
      </c>
      <c r="C935" t="s">
        <v>119</v>
      </c>
      <c r="D935" t="s">
        <v>2</v>
      </c>
      <c r="E935" t="s">
        <v>5</v>
      </c>
      <c r="F935" s="7">
        <v>202109</v>
      </c>
      <c r="G935" s="1">
        <v>6146724551.3999996</v>
      </c>
      <c r="H935" s="1">
        <v>6146724551.3999987</v>
      </c>
      <c r="I935" s="1">
        <v>6146724551.3999996</v>
      </c>
      <c r="J935" s="1">
        <v>6146724551.3999987</v>
      </c>
      <c r="K935" s="8">
        <v>205</v>
      </c>
      <c r="L935" s="8">
        <v>205</v>
      </c>
      <c r="M935" s="8">
        <v>0</v>
      </c>
      <c r="N935" s="8">
        <v>871667.27634408639</v>
      </c>
      <c r="O935" s="1">
        <v>0</v>
      </c>
      <c r="P935" s="1">
        <v>0</v>
      </c>
      <c r="Q935" s="1">
        <v>0</v>
      </c>
      <c r="R935" s="1">
        <v>0</v>
      </c>
      <c r="S935" s="29">
        <v>0</v>
      </c>
      <c r="T935" s="8">
        <f t="shared" si="70"/>
        <v>0</v>
      </c>
      <c r="U935" s="1">
        <v>0</v>
      </c>
      <c r="V935" s="1">
        <v>0</v>
      </c>
      <c r="W935" s="1">
        <v>0</v>
      </c>
      <c r="X935" s="1">
        <v>0</v>
      </c>
      <c r="Y935" s="1">
        <v>0</v>
      </c>
      <c r="Z935" s="1">
        <v>0</v>
      </c>
      <c r="AA935" s="1">
        <v>-9.5367431640625E-7</v>
      </c>
      <c r="AB935" s="1">
        <v>-9.5367431640625E-7</v>
      </c>
      <c r="AC935" s="1">
        <f t="shared" si="71"/>
        <v>-6146724551.3999987</v>
      </c>
      <c r="AD935" s="1">
        <f t="shared" si="72"/>
        <v>-6146724551.3999987</v>
      </c>
      <c r="AE935" s="1">
        <f t="shared" si="73"/>
        <v>-6146724551.3999987</v>
      </c>
      <c r="AF935" s="1">
        <f t="shared" si="74"/>
        <v>-6146724551.3999987</v>
      </c>
    </row>
    <row r="936" spans="1:32" x14ac:dyDescent="0.2">
      <c r="A936" t="s">
        <v>143</v>
      </c>
      <c r="B936" t="s">
        <v>73</v>
      </c>
      <c r="C936" t="s">
        <v>119</v>
      </c>
      <c r="D936" t="s">
        <v>2</v>
      </c>
      <c r="E936" t="s">
        <v>5</v>
      </c>
      <c r="F936" s="7">
        <v>202112</v>
      </c>
      <c r="G936" s="1">
        <v>7933644599.3999996</v>
      </c>
      <c r="H936" s="1">
        <v>7937378215.1000013</v>
      </c>
      <c r="I936" s="1">
        <v>7933644599.3999996</v>
      </c>
      <c r="J936" s="1">
        <v>7937378215.1000013</v>
      </c>
      <c r="K936" s="8">
        <v>225</v>
      </c>
      <c r="L936" s="8">
        <v>226</v>
      </c>
      <c r="M936" s="8">
        <v>0</v>
      </c>
      <c r="N936" s="8">
        <v>906477.44802867377</v>
      </c>
      <c r="O936" s="1">
        <v>0</v>
      </c>
      <c r="P936" s="1">
        <v>0</v>
      </c>
      <c r="Q936" s="1">
        <v>0</v>
      </c>
      <c r="R936" s="1">
        <v>0</v>
      </c>
      <c r="S936" s="29">
        <v>0</v>
      </c>
      <c r="T936" s="8">
        <f t="shared" si="70"/>
        <v>0</v>
      </c>
      <c r="U936" s="1">
        <v>0</v>
      </c>
      <c r="V936" s="1">
        <v>0</v>
      </c>
      <c r="W936" s="1">
        <v>0</v>
      </c>
      <c r="X936" s="1">
        <v>0</v>
      </c>
      <c r="Y936" s="1">
        <v>0</v>
      </c>
      <c r="Z936" s="1">
        <v>0</v>
      </c>
      <c r="AA936" s="1">
        <v>3733615.7000017166</v>
      </c>
      <c r="AB936" s="1">
        <v>3733615.7000017166</v>
      </c>
      <c r="AC936" s="1">
        <f t="shared" si="71"/>
        <v>-7937378215.1000013</v>
      </c>
      <c r="AD936" s="1">
        <f t="shared" si="72"/>
        <v>-7937378215.1000013</v>
      </c>
      <c r="AE936" s="1">
        <f t="shared" si="73"/>
        <v>-7937378215.1000013</v>
      </c>
      <c r="AF936" s="1">
        <f t="shared" si="74"/>
        <v>-7937378215.1000013</v>
      </c>
    </row>
    <row r="937" spans="1:32" x14ac:dyDescent="0.2">
      <c r="A937" t="s">
        <v>143</v>
      </c>
      <c r="B937" t="s">
        <v>73</v>
      </c>
      <c r="C937" t="s">
        <v>119</v>
      </c>
      <c r="D937" t="s">
        <v>2</v>
      </c>
      <c r="E937" t="s">
        <v>5</v>
      </c>
      <c r="F937" s="7">
        <v>202203</v>
      </c>
      <c r="G937" s="1">
        <v>7828876626</v>
      </c>
      <c r="H937" s="1">
        <v>7828876625.999999</v>
      </c>
      <c r="I937" s="1">
        <v>7828876626</v>
      </c>
      <c r="J937" s="1">
        <v>7940876625.999999</v>
      </c>
      <c r="K937" s="8">
        <v>201</v>
      </c>
      <c r="L937" s="8">
        <v>201</v>
      </c>
      <c r="M937" s="8">
        <v>0</v>
      </c>
      <c r="N937" s="8">
        <v>875871.08486943191</v>
      </c>
      <c r="O937" s="1">
        <v>0</v>
      </c>
      <c r="P937" s="1">
        <v>0</v>
      </c>
      <c r="Q937" s="1">
        <v>0</v>
      </c>
      <c r="R937" s="1">
        <v>0</v>
      </c>
      <c r="S937" s="29">
        <v>0</v>
      </c>
      <c r="T937" s="8">
        <f t="shared" si="70"/>
        <v>0</v>
      </c>
      <c r="U937" s="1">
        <v>0</v>
      </c>
      <c r="V937" s="1">
        <v>0</v>
      </c>
      <c r="W937" s="1">
        <v>0</v>
      </c>
      <c r="X937" s="1">
        <v>0</v>
      </c>
      <c r="Y937" s="1">
        <v>0</v>
      </c>
      <c r="Z937" s="1">
        <v>0</v>
      </c>
      <c r="AA937" s="1">
        <v>-9.5367431640625E-7</v>
      </c>
      <c r="AB937" s="1">
        <v>111999999.99999905</v>
      </c>
      <c r="AC937" s="1">
        <f t="shared" si="71"/>
        <v>-7828876625.999999</v>
      </c>
      <c r="AD937" s="1">
        <f t="shared" si="72"/>
        <v>-7828876625.999999</v>
      </c>
      <c r="AE937" s="1">
        <f t="shared" si="73"/>
        <v>-7940876625.999999</v>
      </c>
      <c r="AF937" s="1">
        <f t="shared" si="74"/>
        <v>-7940876625.999999</v>
      </c>
    </row>
    <row r="938" spans="1:32" x14ac:dyDescent="0.2">
      <c r="A938" t="s">
        <v>143</v>
      </c>
      <c r="B938" t="s">
        <v>73</v>
      </c>
      <c r="C938" t="s">
        <v>119</v>
      </c>
      <c r="D938" t="s">
        <v>2</v>
      </c>
      <c r="E938" t="s">
        <v>5</v>
      </c>
      <c r="F938" s="7">
        <v>202206</v>
      </c>
      <c r="G938" s="1">
        <v>6706647333.3999996</v>
      </c>
      <c r="H938" s="1">
        <v>6706647333.4000015</v>
      </c>
      <c r="I938" s="1">
        <v>6498917581.3999996</v>
      </c>
      <c r="J938" s="1">
        <v>6549917581.4000015</v>
      </c>
      <c r="K938" s="8">
        <v>176</v>
      </c>
      <c r="L938" s="8">
        <v>176</v>
      </c>
      <c r="M938" s="8">
        <v>0</v>
      </c>
      <c r="N938" s="8">
        <v>886359.18817204295</v>
      </c>
      <c r="O938" s="1">
        <v>0</v>
      </c>
      <c r="P938" s="1">
        <v>0</v>
      </c>
      <c r="Q938" s="1">
        <v>0</v>
      </c>
      <c r="R938" s="1">
        <v>0</v>
      </c>
      <c r="S938" s="29">
        <v>0</v>
      </c>
      <c r="T938" s="8">
        <f t="shared" si="70"/>
        <v>0</v>
      </c>
      <c r="U938" s="1">
        <v>0</v>
      </c>
      <c r="V938" s="1">
        <v>0</v>
      </c>
      <c r="W938" s="1">
        <v>0</v>
      </c>
      <c r="X938" s="1">
        <v>0</v>
      </c>
      <c r="Y938" s="1">
        <v>0</v>
      </c>
      <c r="Z938" s="1">
        <v>0</v>
      </c>
      <c r="AA938" s="1">
        <v>1.9073486328125E-6</v>
      </c>
      <c r="AB938" s="1">
        <v>51000000.000001907</v>
      </c>
      <c r="AC938" s="1">
        <f t="shared" si="71"/>
        <v>-6706647333.4000015</v>
      </c>
      <c r="AD938" s="1">
        <f t="shared" si="72"/>
        <v>-6706647333.4000015</v>
      </c>
      <c r="AE938" s="1">
        <f t="shared" si="73"/>
        <v>-6549917581.4000015</v>
      </c>
      <c r="AF938" s="1">
        <f t="shared" si="74"/>
        <v>-6549917581.4000015</v>
      </c>
    </row>
    <row r="939" spans="1:32" x14ac:dyDescent="0.2">
      <c r="A939" t="s">
        <v>143</v>
      </c>
      <c r="B939" t="s">
        <v>73</v>
      </c>
      <c r="C939" t="s">
        <v>119</v>
      </c>
      <c r="D939" t="s">
        <v>2</v>
      </c>
      <c r="E939" t="s">
        <v>5</v>
      </c>
      <c r="F939" s="7">
        <v>202209</v>
      </c>
      <c r="G939" s="1">
        <v>6847248796</v>
      </c>
      <c r="H939" s="1">
        <v>6883160745.3500023</v>
      </c>
      <c r="I939" s="1">
        <v>6847248796</v>
      </c>
      <c r="J939" s="1">
        <v>6883160745.3500023</v>
      </c>
      <c r="K939" s="8">
        <v>225</v>
      </c>
      <c r="L939" s="8">
        <v>225</v>
      </c>
      <c r="M939" s="8">
        <v>0</v>
      </c>
      <c r="N939" s="8">
        <v>880053.83548387105</v>
      </c>
      <c r="O939" s="1">
        <v>0</v>
      </c>
      <c r="P939" s="1">
        <v>0</v>
      </c>
      <c r="Q939" s="1">
        <v>0</v>
      </c>
      <c r="R939" s="1">
        <v>0</v>
      </c>
      <c r="S939" s="29">
        <v>0</v>
      </c>
      <c r="T939" s="8">
        <f t="shared" si="70"/>
        <v>0</v>
      </c>
      <c r="U939" s="1">
        <v>0</v>
      </c>
      <c r="V939" s="1">
        <v>0</v>
      </c>
      <c r="W939" s="1">
        <v>0</v>
      </c>
      <c r="X939" s="1">
        <v>0</v>
      </c>
      <c r="Y939" s="1">
        <v>0</v>
      </c>
      <c r="Z939" s="1">
        <v>0</v>
      </c>
      <c r="AA939" s="1">
        <v>35911949.350002289</v>
      </c>
      <c r="AB939" s="1">
        <v>35911949.350002289</v>
      </c>
      <c r="AC939" s="1">
        <f t="shared" si="71"/>
        <v>-6883160745.3500023</v>
      </c>
      <c r="AD939" s="1">
        <f t="shared" si="72"/>
        <v>-6883160745.3500023</v>
      </c>
      <c r="AE939" s="1">
        <f t="shared" si="73"/>
        <v>-6883160745.3500023</v>
      </c>
      <c r="AF939" s="1">
        <f t="shared" si="74"/>
        <v>-6883160745.3500023</v>
      </c>
    </row>
    <row r="940" spans="1:32" x14ac:dyDescent="0.2">
      <c r="A940" t="s">
        <v>143</v>
      </c>
      <c r="B940" t="s">
        <v>73</v>
      </c>
      <c r="C940" t="s">
        <v>119</v>
      </c>
      <c r="D940" t="s">
        <v>2</v>
      </c>
      <c r="E940" t="s">
        <v>5</v>
      </c>
      <c r="F940" s="7">
        <v>202212</v>
      </c>
      <c r="G940" s="1">
        <v>8753916148.7999992</v>
      </c>
      <c r="H940" s="1">
        <v>8918552021.8299961</v>
      </c>
      <c r="I940" s="1">
        <v>8483825070.8000002</v>
      </c>
      <c r="J940" s="1">
        <v>8931106150.8299961</v>
      </c>
      <c r="K940" s="8">
        <v>223</v>
      </c>
      <c r="L940" s="8">
        <v>225</v>
      </c>
      <c r="M940" s="8">
        <v>0</v>
      </c>
      <c r="N940" s="8">
        <v>893103.24767025094</v>
      </c>
      <c r="O940" s="1">
        <v>0</v>
      </c>
      <c r="P940" s="1">
        <v>0</v>
      </c>
      <c r="Q940" s="1">
        <v>0</v>
      </c>
      <c r="R940" s="1">
        <v>0</v>
      </c>
      <c r="S940" s="29">
        <v>0</v>
      </c>
      <c r="T940" s="8">
        <f t="shared" si="70"/>
        <v>0</v>
      </c>
      <c r="U940" s="1">
        <v>0</v>
      </c>
      <c r="V940" s="1">
        <v>0</v>
      </c>
      <c r="W940" s="1">
        <v>0</v>
      </c>
      <c r="X940" s="1">
        <v>0</v>
      </c>
      <c r="Y940" s="1">
        <v>0</v>
      </c>
      <c r="Z940" s="1">
        <v>0</v>
      </c>
      <c r="AA940" s="1">
        <v>164635873.02999687</v>
      </c>
      <c r="AB940" s="1">
        <v>447281080.02999592</v>
      </c>
      <c r="AC940" s="1">
        <f t="shared" si="71"/>
        <v>-8918552021.8299961</v>
      </c>
      <c r="AD940" s="1">
        <f t="shared" si="72"/>
        <v>-8918552021.8299961</v>
      </c>
      <c r="AE940" s="1">
        <f t="shared" si="73"/>
        <v>-8931106150.8299961</v>
      </c>
      <c r="AF940" s="1">
        <f t="shared" si="74"/>
        <v>-8931106150.8299961</v>
      </c>
    </row>
    <row r="941" spans="1:32" x14ac:dyDescent="0.2">
      <c r="A941" t="s">
        <v>143</v>
      </c>
      <c r="B941" t="s">
        <v>73</v>
      </c>
      <c r="C941" t="s">
        <v>119</v>
      </c>
      <c r="D941" t="s">
        <v>2</v>
      </c>
      <c r="E941" t="s">
        <v>5</v>
      </c>
      <c r="F941" s="7">
        <v>202303</v>
      </c>
      <c r="G941" s="1">
        <v>8335426866.2000008</v>
      </c>
      <c r="H941" s="1">
        <v>8417426562.9000006</v>
      </c>
      <c r="I941" s="1">
        <v>8335426866.2000008</v>
      </c>
      <c r="J941" s="1">
        <v>8417426562.9000006</v>
      </c>
      <c r="K941" s="8">
        <v>205</v>
      </c>
      <c r="L941" s="8">
        <v>207</v>
      </c>
      <c r="M941" s="8">
        <v>0</v>
      </c>
      <c r="N941" s="8">
        <v>893613.97311827959</v>
      </c>
      <c r="O941" s="1">
        <v>0</v>
      </c>
      <c r="P941" s="1">
        <v>0</v>
      </c>
      <c r="Q941" s="1">
        <v>0</v>
      </c>
      <c r="R941" s="1">
        <v>0</v>
      </c>
      <c r="S941" s="29">
        <v>0</v>
      </c>
      <c r="T941" s="8">
        <f t="shared" si="70"/>
        <v>0</v>
      </c>
      <c r="U941" s="1">
        <v>0</v>
      </c>
      <c r="V941" s="1">
        <v>0</v>
      </c>
      <c r="W941" s="1">
        <v>0</v>
      </c>
      <c r="X941" s="1">
        <v>0</v>
      </c>
      <c r="Y941" s="1">
        <v>0</v>
      </c>
      <c r="Z941" s="1">
        <v>0</v>
      </c>
      <c r="AA941" s="1">
        <v>81999696.699999809</v>
      </c>
      <c r="AB941" s="1">
        <v>81999696.699999809</v>
      </c>
      <c r="AC941" s="1">
        <f t="shared" si="71"/>
        <v>-8417426562.9000006</v>
      </c>
      <c r="AD941" s="1">
        <f t="shared" si="72"/>
        <v>-8417426562.9000006</v>
      </c>
      <c r="AE941" s="1">
        <f t="shared" si="73"/>
        <v>-8417426562.9000006</v>
      </c>
      <c r="AF941" s="1">
        <f t="shared" si="74"/>
        <v>-8417426562.9000006</v>
      </c>
    </row>
    <row r="942" spans="1:32" x14ac:dyDescent="0.2">
      <c r="A942" t="s">
        <v>143</v>
      </c>
      <c r="B942" t="s">
        <v>73</v>
      </c>
      <c r="C942" t="s">
        <v>119</v>
      </c>
      <c r="D942" t="s">
        <v>2</v>
      </c>
      <c r="E942" t="s">
        <v>5</v>
      </c>
      <c r="F942" s="7">
        <v>202306</v>
      </c>
      <c r="G942" s="1">
        <v>7827212689.0200005</v>
      </c>
      <c r="H942" s="1">
        <v>7953762441.9799995</v>
      </c>
      <c r="I942" s="1">
        <v>7827212689.0200005</v>
      </c>
      <c r="J942" s="1">
        <v>7953762441.9799995</v>
      </c>
      <c r="K942" s="8">
        <v>202</v>
      </c>
      <c r="L942" s="8">
        <v>205</v>
      </c>
      <c r="M942" s="8">
        <v>0</v>
      </c>
      <c r="N942" s="8">
        <v>898674.07025089615</v>
      </c>
      <c r="O942" s="1">
        <v>0</v>
      </c>
      <c r="P942" s="1">
        <v>0</v>
      </c>
      <c r="Q942" s="1">
        <v>0</v>
      </c>
      <c r="R942" s="1">
        <v>0</v>
      </c>
      <c r="S942" s="29">
        <v>0</v>
      </c>
      <c r="T942" s="8">
        <f t="shared" si="70"/>
        <v>0</v>
      </c>
      <c r="U942" s="1">
        <v>0</v>
      </c>
      <c r="V942" s="1">
        <v>0</v>
      </c>
      <c r="W942" s="1">
        <v>0</v>
      </c>
      <c r="X942" s="1">
        <v>0</v>
      </c>
      <c r="Y942" s="1">
        <v>0</v>
      </c>
      <c r="Z942" s="1">
        <v>0</v>
      </c>
      <c r="AA942" s="1">
        <v>126549752.95999908</v>
      </c>
      <c r="AB942" s="1">
        <v>126549752.95999908</v>
      </c>
      <c r="AC942" s="1">
        <f t="shared" si="71"/>
        <v>-7953762441.9799995</v>
      </c>
      <c r="AD942" s="1">
        <f t="shared" si="72"/>
        <v>-7953762441.9799995</v>
      </c>
      <c r="AE942" s="1">
        <f t="shared" si="73"/>
        <v>-7953762441.9799995</v>
      </c>
      <c r="AF942" s="1">
        <f t="shared" si="74"/>
        <v>-7953762441.9799995</v>
      </c>
    </row>
    <row r="943" spans="1:32" x14ac:dyDescent="0.2">
      <c r="A943" t="s">
        <v>143</v>
      </c>
      <c r="B943" t="s">
        <v>73</v>
      </c>
      <c r="C943" t="s">
        <v>119</v>
      </c>
      <c r="D943" t="s">
        <v>2</v>
      </c>
      <c r="E943" t="s">
        <v>5</v>
      </c>
      <c r="F943" s="7">
        <v>202309</v>
      </c>
      <c r="G943" s="1">
        <v>6123046847.8000002</v>
      </c>
      <c r="H943" s="1">
        <v>6328762091.1800003</v>
      </c>
      <c r="I943" s="1">
        <v>6123046847.8000002</v>
      </c>
      <c r="J943" s="1">
        <v>6328762091.1800003</v>
      </c>
      <c r="K943" s="8">
        <v>165</v>
      </c>
      <c r="L943" s="8">
        <v>166</v>
      </c>
      <c r="M943" s="8">
        <v>0</v>
      </c>
      <c r="N943" s="8">
        <v>896543.88996415772</v>
      </c>
      <c r="O943" s="1">
        <v>0</v>
      </c>
      <c r="P943" s="1">
        <v>0</v>
      </c>
      <c r="Q943" s="1">
        <v>0</v>
      </c>
      <c r="R943" s="1">
        <v>0</v>
      </c>
      <c r="S943" s="29">
        <v>0</v>
      </c>
      <c r="T943" s="8">
        <f t="shared" si="70"/>
        <v>0</v>
      </c>
      <c r="U943" s="1">
        <v>0</v>
      </c>
      <c r="V943" s="1">
        <v>0</v>
      </c>
      <c r="W943" s="1">
        <v>0</v>
      </c>
      <c r="X943" s="1">
        <v>0</v>
      </c>
      <c r="Y943" s="1">
        <v>0</v>
      </c>
      <c r="Z943" s="1">
        <v>0</v>
      </c>
      <c r="AA943" s="1">
        <v>205715243.38000011</v>
      </c>
      <c r="AB943" s="1">
        <v>205715243.38000011</v>
      </c>
      <c r="AC943" s="1">
        <f t="shared" si="71"/>
        <v>-6328762091.1800003</v>
      </c>
      <c r="AD943" s="1">
        <f t="shared" si="72"/>
        <v>-6328762091.1800003</v>
      </c>
      <c r="AE943" s="1">
        <f t="shared" si="73"/>
        <v>-6328762091.1800003</v>
      </c>
      <c r="AF943" s="1">
        <f t="shared" si="74"/>
        <v>-6328762091.1800003</v>
      </c>
    </row>
    <row r="944" spans="1:32" x14ac:dyDescent="0.2">
      <c r="A944" t="s">
        <v>143</v>
      </c>
      <c r="B944" t="s">
        <v>73</v>
      </c>
      <c r="C944" t="s">
        <v>119</v>
      </c>
      <c r="D944" t="s">
        <v>2</v>
      </c>
      <c r="E944" t="s">
        <v>5</v>
      </c>
      <c r="F944" s="7">
        <v>202312</v>
      </c>
      <c r="G944" s="1">
        <v>4764259140.1999998</v>
      </c>
      <c r="H944" s="1">
        <v>4850300255.460001</v>
      </c>
      <c r="I944" s="1">
        <v>4764259140.1999998</v>
      </c>
      <c r="J944" s="1">
        <v>4850300255.460001</v>
      </c>
      <c r="K944" s="8">
        <v>138</v>
      </c>
      <c r="L944" s="8">
        <v>140</v>
      </c>
      <c r="M944" s="8">
        <v>0</v>
      </c>
      <c r="N944" s="8">
        <v>823762.83870967757</v>
      </c>
      <c r="O944" s="1">
        <v>0</v>
      </c>
      <c r="P944" s="1">
        <v>0</v>
      </c>
      <c r="Q944" s="1">
        <v>0</v>
      </c>
      <c r="R944" s="1">
        <v>0</v>
      </c>
      <c r="S944" s="29">
        <v>0</v>
      </c>
      <c r="T944" s="8">
        <f t="shared" si="70"/>
        <v>0</v>
      </c>
      <c r="U944" s="1">
        <v>0</v>
      </c>
      <c r="V944" s="1">
        <v>0</v>
      </c>
      <c r="W944" s="1">
        <v>0</v>
      </c>
      <c r="X944" s="1">
        <v>0</v>
      </c>
      <c r="Y944" s="1">
        <v>0</v>
      </c>
      <c r="Z944" s="1">
        <v>0</v>
      </c>
      <c r="AA944" s="1">
        <v>86041115.260001183</v>
      </c>
      <c r="AB944" s="1">
        <v>86041115.260001183</v>
      </c>
      <c r="AC944" s="1">
        <f t="shared" si="71"/>
        <v>-4850300255.460001</v>
      </c>
      <c r="AD944" s="1">
        <f t="shared" si="72"/>
        <v>-4850300255.460001</v>
      </c>
      <c r="AE944" s="1">
        <f t="shared" si="73"/>
        <v>-4850300255.460001</v>
      </c>
      <c r="AF944" s="1">
        <f t="shared" si="74"/>
        <v>-4850300255.460001</v>
      </c>
    </row>
    <row r="945" spans="1:32" x14ac:dyDescent="0.2">
      <c r="A945" t="s">
        <v>143</v>
      </c>
      <c r="B945" t="s">
        <v>73</v>
      </c>
      <c r="C945" t="s">
        <v>119</v>
      </c>
      <c r="D945" t="s">
        <v>2</v>
      </c>
      <c r="E945" t="s">
        <v>5</v>
      </c>
      <c r="F945" s="7">
        <v>202403</v>
      </c>
      <c r="G945" s="1">
        <v>3131428198.8099999</v>
      </c>
      <c r="H945" s="1">
        <v>3424208766.1499996</v>
      </c>
      <c r="I945" s="1">
        <v>3131428198.8099999</v>
      </c>
      <c r="J945" s="1">
        <v>3424208766.1499996</v>
      </c>
      <c r="K945" s="8">
        <v>100</v>
      </c>
      <c r="L945" s="8">
        <v>102</v>
      </c>
      <c r="M945" s="8">
        <v>0</v>
      </c>
      <c r="N945" s="8">
        <v>766496.31516499817</v>
      </c>
      <c r="O945" s="1">
        <v>0</v>
      </c>
      <c r="P945" s="1">
        <v>0</v>
      </c>
      <c r="Q945" s="1">
        <v>0</v>
      </c>
      <c r="R945" s="1">
        <v>0</v>
      </c>
      <c r="S945" s="29">
        <v>0</v>
      </c>
      <c r="T945" s="8">
        <f t="shared" si="70"/>
        <v>0</v>
      </c>
      <c r="U945" s="1">
        <v>0</v>
      </c>
      <c r="V945" s="1">
        <v>0</v>
      </c>
      <c r="W945" s="1">
        <v>0</v>
      </c>
      <c r="X945" s="1">
        <v>0</v>
      </c>
      <c r="Y945" s="1">
        <v>0</v>
      </c>
      <c r="Z945" s="1">
        <v>0</v>
      </c>
      <c r="AA945" s="1">
        <v>292780567.33999968</v>
      </c>
      <c r="AB945" s="1">
        <v>292780567.33999968</v>
      </c>
      <c r="AC945" s="1">
        <f t="shared" si="71"/>
        <v>-3424208766.1499996</v>
      </c>
      <c r="AD945" s="1">
        <f t="shared" si="72"/>
        <v>-3424208766.1499996</v>
      </c>
      <c r="AE945" s="1">
        <f t="shared" si="73"/>
        <v>-3424208766.1499996</v>
      </c>
      <c r="AF945" s="1">
        <f t="shared" si="74"/>
        <v>-3424208766.1499996</v>
      </c>
    </row>
    <row r="946" spans="1:32" x14ac:dyDescent="0.2">
      <c r="A946" t="s">
        <v>143</v>
      </c>
      <c r="B946" t="s">
        <v>73</v>
      </c>
      <c r="C946" t="s">
        <v>119</v>
      </c>
      <c r="D946" t="s">
        <v>2</v>
      </c>
      <c r="E946" t="s">
        <v>8</v>
      </c>
      <c r="F946" s="7">
        <v>202404</v>
      </c>
      <c r="G946" s="1">
        <v>1263508131</v>
      </c>
      <c r="H946" s="1">
        <v>1702826318.23</v>
      </c>
      <c r="I946" s="1">
        <v>1263508131</v>
      </c>
      <c r="J946" s="1">
        <v>1702826318.23</v>
      </c>
      <c r="K946" s="8">
        <v>21</v>
      </c>
      <c r="L946" s="8">
        <v>29</v>
      </c>
      <c r="M946" s="8">
        <v>0</v>
      </c>
      <c r="N946" s="8">
        <v>749084.9</v>
      </c>
      <c r="O946" s="1">
        <v>0</v>
      </c>
      <c r="P946" s="1">
        <v>0</v>
      </c>
      <c r="Q946" s="1">
        <v>0</v>
      </c>
      <c r="R946" s="1">
        <v>0</v>
      </c>
      <c r="S946" s="29">
        <v>0</v>
      </c>
      <c r="T946" s="8">
        <f t="shared" si="70"/>
        <v>0</v>
      </c>
      <c r="U946" s="1">
        <v>0</v>
      </c>
      <c r="V946" s="1">
        <v>0</v>
      </c>
      <c r="W946" s="1">
        <v>0</v>
      </c>
      <c r="X946" s="1">
        <v>0</v>
      </c>
      <c r="Y946" s="1">
        <v>0</v>
      </c>
      <c r="Z946" s="1">
        <v>0</v>
      </c>
      <c r="AA946" s="1">
        <v>439318187.23000002</v>
      </c>
      <c r="AB946" s="1">
        <v>439318187.23000002</v>
      </c>
      <c r="AC946" s="1">
        <f t="shared" si="71"/>
        <v>-1702826318.23</v>
      </c>
      <c r="AD946" s="1">
        <f t="shared" si="72"/>
        <v>-1702826318.23</v>
      </c>
      <c r="AE946" s="1">
        <f t="shared" si="73"/>
        <v>-1702826318.23</v>
      </c>
      <c r="AF946" s="1">
        <f t="shared" si="74"/>
        <v>-1702826318.23</v>
      </c>
    </row>
    <row r="947" spans="1:32" x14ac:dyDescent="0.2">
      <c r="A947" t="s">
        <v>143</v>
      </c>
      <c r="B947" t="s">
        <v>73</v>
      </c>
      <c r="C947" t="s">
        <v>119</v>
      </c>
      <c r="D947" t="s">
        <v>2</v>
      </c>
      <c r="E947" t="s">
        <v>8</v>
      </c>
      <c r="F947" s="7">
        <v>202405</v>
      </c>
      <c r="G947" s="1">
        <v>1062387139</v>
      </c>
      <c r="H947" s="1">
        <v>1712373470.78</v>
      </c>
      <c r="I947" s="1">
        <v>1062387139</v>
      </c>
      <c r="J947" s="1">
        <v>1712373470.78</v>
      </c>
      <c r="K947" s="8">
        <v>5</v>
      </c>
      <c r="L947" s="8">
        <v>8</v>
      </c>
      <c r="M947" s="8">
        <v>0</v>
      </c>
      <c r="N947" s="8">
        <v>732951.74193548411</v>
      </c>
      <c r="O947" s="1">
        <v>0</v>
      </c>
      <c r="P947" s="1">
        <v>0</v>
      </c>
      <c r="Q947" s="1">
        <v>0</v>
      </c>
      <c r="R947" s="1">
        <v>0</v>
      </c>
      <c r="S947" s="29">
        <v>0</v>
      </c>
      <c r="T947" s="8">
        <f t="shared" si="70"/>
        <v>0</v>
      </c>
      <c r="U947" s="1">
        <v>0</v>
      </c>
      <c r="V947" s="1">
        <v>0</v>
      </c>
      <c r="W947" s="1">
        <v>0</v>
      </c>
      <c r="X947" s="1">
        <v>0</v>
      </c>
      <c r="Y947" s="1">
        <v>0</v>
      </c>
      <c r="Z947" s="1">
        <v>0</v>
      </c>
      <c r="AA947" s="1">
        <v>649986331.77999997</v>
      </c>
      <c r="AB947" s="1">
        <v>649986331.77999997</v>
      </c>
      <c r="AC947" s="1">
        <f t="shared" si="71"/>
        <v>-1712373470.78</v>
      </c>
      <c r="AD947" s="1">
        <f t="shared" si="72"/>
        <v>-1712373470.78</v>
      </c>
      <c r="AE947" s="1">
        <f t="shared" si="73"/>
        <v>-1712373470.78</v>
      </c>
      <c r="AF947" s="1">
        <f t="shared" si="74"/>
        <v>-1712373470.78</v>
      </c>
    </row>
    <row r="948" spans="1:32" x14ac:dyDescent="0.2">
      <c r="A948" t="s">
        <v>144</v>
      </c>
      <c r="B948" t="s">
        <v>73</v>
      </c>
      <c r="C948" t="s">
        <v>119</v>
      </c>
      <c r="D948" t="s">
        <v>3</v>
      </c>
      <c r="E948" t="s">
        <v>5</v>
      </c>
      <c r="F948" s="7">
        <v>201403</v>
      </c>
      <c r="G948" s="1">
        <v>28287379134.600002</v>
      </c>
      <c r="H948" s="1">
        <v>25820863780.400005</v>
      </c>
      <c r="I948" s="1">
        <v>27871877596.600002</v>
      </c>
      <c r="J948" s="1">
        <v>25843174814.400005</v>
      </c>
      <c r="K948" s="8">
        <v>1227</v>
      </c>
      <c r="L948" s="8">
        <v>1184</v>
      </c>
      <c r="M948" s="8">
        <v>0</v>
      </c>
      <c r="N948" s="8">
        <v>1053406.6920122888</v>
      </c>
      <c r="O948" s="1">
        <v>0</v>
      </c>
      <c r="P948" s="1">
        <v>0</v>
      </c>
      <c r="Q948" s="1">
        <v>0</v>
      </c>
      <c r="R948" s="1">
        <v>0</v>
      </c>
      <c r="S948" s="29">
        <v>0</v>
      </c>
      <c r="T948" s="8">
        <f t="shared" si="70"/>
        <v>0</v>
      </c>
      <c r="U948" s="1">
        <v>0</v>
      </c>
      <c r="V948" s="1">
        <v>0</v>
      </c>
      <c r="W948" s="1">
        <v>0</v>
      </c>
      <c r="X948" s="1">
        <v>0</v>
      </c>
      <c r="Y948" s="1">
        <v>0</v>
      </c>
      <c r="Z948" s="1">
        <v>0</v>
      </c>
      <c r="AA948" s="1">
        <v>-2466515354.1999969</v>
      </c>
      <c r="AB948" s="1">
        <v>-2028702782.1999969</v>
      </c>
      <c r="AC948" s="1">
        <f t="shared" si="71"/>
        <v>-25820863780.400005</v>
      </c>
      <c r="AD948" s="1">
        <f t="shared" si="72"/>
        <v>-25820863780.400005</v>
      </c>
      <c r="AE948" s="1">
        <f t="shared" si="73"/>
        <v>-25843174814.400005</v>
      </c>
      <c r="AF948" s="1">
        <f t="shared" si="74"/>
        <v>-25843174814.400005</v>
      </c>
    </row>
    <row r="949" spans="1:32" x14ac:dyDescent="0.2">
      <c r="A949" t="s">
        <v>144</v>
      </c>
      <c r="B949" t="s">
        <v>73</v>
      </c>
      <c r="C949" t="s">
        <v>119</v>
      </c>
      <c r="D949" t="s">
        <v>3</v>
      </c>
      <c r="E949" t="s">
        <v>5</v>
      </c>
      <c r="F949" s="7">
        <v>201406</v>
      </c>
      <c r="G949" s="1">
        <v>6448026332.1999998</v>
      </c>
      <c r="H949" s="1">
        <v>6476595929.6399994</v>
      </c>
      <c r="I949" s="1">
        <v>6392439262.1999998</v>
      </c>
      <c r="J949" s="1">
        <v>6427845929.6399994</v>
      </c>
      <c r="K949" s="8">
        <v>322</v>
      </c>
      <c r="L949" s="8">
        <v>322</v>
      </c>
      <c r="M949" s="8">
        <v>0</v>
      </c>
      <c r="N949" s="8">
        <v>1083324.8512544802</v>
      </c>
      <c r="O949" s="1">
        <v>0</v>
      </c>
      <c r="P949" s="1">
        <v>0</v>
      </c>
      <c r="Q949" s="1">
        <v>0</v>
      </c>
      <c r="R949" s="1">
        <v>0</v>
      </c>
      <c r="S949" s="29">
        <v>0</v>
      </c>
      <c r="T949" s="8">
        <f t="shared" si="70"/>
        <v>0</v>
      </c>
      <c r="U949" s="1">
        <v>0</v>
      </c>
      <c r="V949" s="1">
        <v>0</v>
      </c>
      <c r="W949" s="1">
        <v>0</v>
      </c>
      <c r="X949" s="1">
        <v>0</v>
      </c>
      <c r="Y949" s="1">
        <v>0</v>
      </c>
      <c r="Z949" s="1">
        <v>0</v>
      </c>
      <c r="AA949" s="1">
        <v>28569597.43999958</v>
      </c>
      <c r="AB949" s="1">
        <v>35406667.43999958</v>
      </c>
      <c r="AC949" s="1">
        <f t="shared" si="71"/>
        <v>-6476595929.6399994</v>
      </c>
      <c r="AD949" s="1">
        <f t="shared" si="72"/>
        <v>-6476595929.6399994</v>
      </c>
      <c r="AE949" s="1">
        <f t="shared" si="73"/>
        <v>-6427845929.6399994</v>
      </c>
      <c r="AF949" s="1">
        <f t="shared" si="74"/>
        <v>-6427845929.6399994</v>
      </c>
    </row>
    <row r="950" spans="1:32" x14ac:dyDescent="0.2">
      <c r="A950" t="s">
        <v>144</v>
      </c>
      <c r="B950" t="s">
        <v>73</v>
      </c>
      <c r="C950" t="s">
        <v>119</v>
      </c>
      <c r="D950" t="s">
        <v>3</v>
      </c>
      <c r="E950" t="s">
        <v>5</v>
      </c>
      <c r="F950" s="7">
        <v>201409</v>
      </c>
      <c r="G950" s="1">
        <v>6126737271.9899998</v>
      </c>
      <c r="H950" s="1">
        <v>6133508454.3100014</v>
      </c>
      <c r="I950" s="1">
        <v>6115983919.9899998</v>
      </c>
      <c r="J950" s="1">
        <v>6131129458.3100014</v>
      </c>
      <c r="K950" s="8">
        <v>375</v>
      </c>
      <c r="L950" s="8">
        <v>374</v>
      </c>
      <c r="M950" s="8">
        <v>0</v>
      </c>
      <c r="N950" s="8">
        <v>1110935.253763441</v>
      </c>
      <c r="O950" s="1">
        <v>0</v>
      </c>
      <c r="P950" s="1">
        <v>0</v>
      </c>
      <c r="Q950" s="1">
        <v>0</v>
      </c>
      <c r="R950" s="1">
        <v>0</v>
      </c>
      <c r="S950" s="29">
        <v>0</v>
      </c>
      <c r="T950" s="8">
        <f t="shared" si="70"/>
        <v>0</v>
      </c>
      <c r="U950" s="1">
        <v>0</v>
      </c>
      <c r="V950" s="1">
        <v>0</v>
      </c>
      <c r="W950" s="1">
        <v>0</v>
      </c>
      <c r="X950" s="1">
        <v>0</v>
      </c>
      <c r="Y950" s="1">
        <v>0</v>
      </c>
      <c r="Z950" s="1">
        <v>0</v>
      </c>
      <c r="AA950" s="1">
        <v>6771182.3200016022</v>
      </c>
      <c r="AB950" s="1">
        <v>15145538.320001602</v>
      </c>
      <c r="AC950" s="1">
        <f t="shared" si="71"/>
        <v>-6133508454.3100014</v>
      </c>
      <c r="AD950" s="1">
        <f t="shared" si="72"/>
        <v>-6133508454.3100014</v>
      </c>
      <c r="AE950" s="1">
        <f t="shared" si="73"/>
        <v>-6131129458.3100014</v>
      </c>
      <c r="AF950" s="1">
        <f t="shared" si="74"/>
        <v>-6131129458.3100014</v>
      </c>
    </row>
    <row r="951" spans="1:32" x14ac:dyDescent="0.2">
      <c r="A951" t="s">
        <v>144</v>
      </c>
      <c r="B951" t="s">
        <v>73</v>
      </c>
      <c r="C951" t="s">
        <v>119</v>
      </c>
      <c r="D951" t="s">
        <v>3</v>
      </c>
      <c r="E951" t="s">
        <v>5</v>
      </c>
      <c r="F951" s="7">
        <v>201412</v>
      </c>
      <c r="G951" s="1">
        <v>6483813052.3999996</v>
      </c>
      <c r="H951" s="1">
        <v>6518960052.4000006</v>
      </c>
      <c r="I951" s="1">
        <v>6483813052.3999996</v>
      </c>
      <c r="J951" s="1">
        <v>6518960052.4000006</v>
      </c>
      <c r="K951" s="8">
        <v>450</v>
      </c>
      <c r="L951" s="8">
        <v>450</v>
      </c>
      <c r="M951" s="8">
        <v>0</v>
      </c>
      <c r="N951" s="8">
        <v>1160553.6412186378</v>
      </c>
      <c r="O951" s="1">
        <v>0</v>
      </c>
      <c r="P951" s="1">
        <v>0</v>
      </c>
      <c r="Q951" s="1">
        <v>0</v>
      </c>
      <c r="R951" s="1">
        <v>0</v>
      </c>
      <c r="S951" s="29">
        <v>0</v>
      </c>
      <c r="T951" s="8">
        <f t="shared" si="70"/>
        <v>0</v>
      </c>
      <c r="U951" s="1">
        <v>0</v>
      </c>
      <c r="V951" s="1">
        <v>0</v>
      </c>
      <c r="W951" s="1">
        <v>0</v>
      </c>
      <c r="X951" s="1">
        <v>0</v>
      </c>
      <c r="Y951" s="1">
        <v>0</v>
      </c>
      <c r="Z951" s="1">
        <v>0</v>
      </c>
      <c r="AA951" s="1">
        <v>35147000.000000954</v>
      </c>
      <c r="AB951" s="1">
        <v>35147000.000000954</v>
      </c>
      <c r="AC951" s="1">
        <f t="shared" si="71"/>
        <v>-6518960052.4000006</v>
      </c>
      <c r="AD951" s="1">
        <f t="shared" si="72"/>
        <v>-6518960052.4000006</v>
      </c>
      <c r="AE951" s="1">
        <f t="shared" si="73"/>
        <v>-6518960052.4000006</v>
      </c>
      <c r="AF951" s="1">
        <f t="shared" si="74"/>
        <v>-6518960052.4000006</v>
      </c>
    </row>
    <row r="952" spans="1:32" x14ac:dyDescent="0.2">
      <c r="A952" t="s">
        <v>144</v>
      </c>
      <c r="B952" t="s">
        <v>73</v>
      </c>
      <c r="C952" t="s">
        <v>119</v>
      </c>
      <c r="D952" t="s">
        <v>3</v>
      </c>
      <c r="E952" t="s">
        <v>5</v>
      </c>
      <c r="F952" s="7">
        <v>201503</v>
      </c>
      <c r="G952" s="1">
        <v>5877309633.4000006</v>
      </c>
      <c r="H952" s="1">
        <v>5877309633.4000006</v>
      </c>
      <c r="I952" s="1">
        <v>5877309633.4000006</v>
      </c>
      <c r="J952" s="1">
        <v>6170319732.6800013</v>
      </c>
      <c r="K952" s="8">
        <v>519</v>
      </c>
      <c r="L952" s="8">
        <v>519</v>
      </c>
      <c r="M952" s="8">
        <v>0</v>
      </c>
      <c r="N952" s="8">
        <v>1213102.580645161</v>
      </c>
      <c r="O952" s="1">
        <v>0</v>
      </c>
      <c r="P952" s="1">
        <v>0</v>
      </c>
      <c r="Q952" s="1">
        <v>0</v>
      </c>
      <c r="R952" s="1">
        <v>0</v>
      </c>
      <c r="S952" s="29">
        <v>0</v>
      </c>
      <c r="T952" s="8">
        <f t="shared" si="70"/>
        <v>0</v>
      </c>
      <c r="U952" s="1">
        <v>0</v>
      </c>
      <c r="V952" s="1">
        <v>0</v>
      </c>
      <c r="W952" s="1">
        <v>0</v>
      </c>
      <c r="X952" s="1">
        <v>0</v>
      </c>
      <c r="Y952" s="1">
        <v>0</v>
      </c>
      <c r="Z952" s="1">
        <v>0</v>
      </c>
      <c r="AA952" s="1">
        <v>0</v>
      </c>
      <c r="AB952" s="1">
        <v>293010099.28000069</v>
      </c>
      <c r="AC952" s="1">
        <f t="shared" si="71"/>
        <v>-5877309633.4000006</v>
      </c>
      <c r="AD952" s="1">
        <f t="shared" si="72"/>
        <v>-5877309633.4000006</v>
      </c>
      <c r="AE952" s="1">
        <f t="shared" si="73"/>
        <v>-6170319732.6800013</v>
      </c>
      <c r="AF952" s="1">
        <f t="shared" si="74"/>
        <v>-6170319732.6800013</v>
      </c>
    </row>
    <row r="953" spans="1:32" x14ac:dyDescent="0.2">
      <c r="A953" t="s">
        <v>144</v>
      </c>
      <c r="B953" t="s">
        <v>73</v>
      </c>
      <c r="C953" t="s">
        <v>119</v>
      </c>
      <c r="D953" t="s">
        <v>3</v>
      </c>
      <c r="E953" t="s">
        <v>5</v>
      </c>
      <c r="F953" s="7">
        <v>201506</v>
      </c>
      <c r="G953" s="1">
        <v>5262234214.0100002</v>
      </c>
      <c r="H953" s="1">
        <v>5262234214.0099993</v>
      </c>
      <c r="I953" s="1">
        <v>5178004436.7399998</v>
      </c>
      <c r="J953" s="1">
        <v>5513000755.8599997</v>
      </c>
      <c r="K953" s="8">
        <v>584</v>
      </c>
      <c r="L953" s="8">
        <v>584</v>
      </c>
      <c r="M953" s="8">
        <v>0</v>
      </c>
      <c r="N953" s="8">
        <v>1251059.1218637992</v>
      </c>
      <c r="O953" s="1">
        <v>0</v>
      </c>
      <c r="P953" s="1">
        <v>0</v>
      </c>
      <c r="Q953" s="1">
        <v>0</v>
      </c>
      <c r="R953" s="1">
        <v>0</v>
      </c>
      <c r="S953" s="29">
        <v>0</v>
      </c>
      <c r="T953" s="8">
        <f t="shared" si="70"/>
        <v>0</v>
      </c>
      <c r="U953" s="1">
        <v>0</v>
      </c>
      <c r="V953" s="1">
        <v>0</v>
      </c>
      <c r="W953" s="1">
        <v>0</v>
      </c>
      <c r="X953" s="1">
        <v>0</v>
      </c>
      <c r="Y953" s="1">
        <v>0</v>
      </c>
      <c r="Z953" s="1">
        <v>0</v>
      </c>
      <c r="AA953" s="1">
        <v>-9.5367431640625E-7</v>
      </c>
      <c r="AB953" s="1">
        <v>334996319.11999989</v>
      </c>
      <c r="AC953" s="1">
        <f t="shared" si="71"/>
        <v>-5262234214.0099993</v>
      </c>
      <c r="AD953" s="1">
        <f t="shared" si="72"/>
        <v>-5262234214.0099993</v>
      </c>
      <c r="AE953" s="1">
        <f t="shared" si="73"/>
        <v>-5513000755.8599997</v>
      </c>
      <c r="AF953" s="1">
        <f t="shared" si="74"/>
        <v>-5513000755.8599997</v>
      </c>
    </row>
    <row r="954" spans="1:32" x14ac:dyDescent="0.2">
      <c r="A954" t="s">
        <v>144</v>
      </c>
      <c r="B954" t="s">
        <v>73</v>
      </c>
      <c r="C954" t="s">
        <v>119</v>
      </c>
      <c r="D954" t="s">
        <v>3</v>
      </c>
      <c r="E954" t="s">
        <v>5</v>
      </c>
      <c r="F954" s="7">
        <v>201509</v>
      </c>
      <c r="G954" s="1">
        <v>6674454328.4099998</v>
      </c>
      <c r="H954" s="1">
        <v>6674454328.2199965</v>
      </c>
      <c r="I954" s="1">
        <v>6527731181.4099998</v>
      </c>
      <c r="J954" s="1">
        <v>6709183334.2199955</v>
      </c>
      <c r="K954" s="8">
        <v>571</v>
      </c>
      <c r="L954" s="8">
        <v>571</v>
      </c>
      <c r="M954" s="8">
        <v>0</v>
      </c>
      <c r="N954" s="8">
        <v>1299203.8387096776</v>
      </c>
      <c r="O954" s="1">
        <v>0</v>
      </c>
      <c r="P954" s="1">
        <v>0</v>
      </c>
      <c r="Q954" s="1">
        <v>0</v>
      </c>
      <c r="R954" s="1">
        <v>0</v>
      </c>
      <c r="S954" s="29">
        <v>0</v>
      </c>
      <c r="T954" s="8">
        <f t="shared" si="70"/>
        <v>0</v>
      </c>
      <c r="U954" s="1">
        <v>0</v>
      </c>
      <c r="V954" s="1">
        <v>0</v>
      </c>
      <c r="W954" s="1">
        <v>0</v>
      </c>
      <c r="X954" s="1">
        <v>0</v>
      </c>
      <c r="Y954" s="1">
        <v>0</v>
      </c>
      <c r="Z954" s="1">
        <v>0</v>
      </c>
      <c r="AA954" s="1">
        <v>-0.19000339508056641</v>
      </c>
      <c r="AB954" s="1">
        <v>181452152.80999565</v>
      </c>
      <c r="AC954" s="1">
        <f t="shared" si="71"/>
        <v>-6674454328.2199965</v>
      </c>
      <c r="AD954" s="1">
        <f t="shared" si="72"/>
        <v>-6674454328.2199965</v>
      </c>
      <c r="AE954" s="1">
        <f t="shared" si="73"/>
        <v>-6709183334.2199955</v>
      </c>
      <c r="AF954" s="1">
        <f t="shared" si="74"/>
        <v>-6709183334.2199955</v>
      </c>
    </row>
    <row r="955" spans="1:32" x14ac:dyDescent="0.2">
      <c r="A955" t="s">
        <v>144</v>
      </c>
      <c r="B955" t="s">
        <v>73</v>
      </c>
      <c r="C955" t="s">
        <v>119</v>
      </c>
      <c r="D955" t="s">
        <v>3</v>
      </c>
      <c r="E955" t="s">
        <v>5</v>
      </c>
      <c r="F955" s="7">
        <v>201512</v>
      </c>
      <c r="G955" s="1">
        <v>6735779105.5</v>
      </c>
      <c r="H955" s="1">
        <v>6735779105.500001</v>
      </c>
      <c r="I955" s="1">
        <v>6562769105.5</v>
      </c>
      <c r="J955" s="1">
        <v>6562769105.500001</v>
      </c>
      <c r="K955" s="8">
        <v>430</v>
      </c>
      <c r="L955" s="8">
        <v>430</v>
      </c>
      <c r="M955" s="8">
        <v>0</v>
      </c>
      <c r="N955" s="8">
        <v>1244985.7347670251</v>
      </c>
      <c r="O955" s="1">
        <v>0</v>
      </c>
      <c r="P955" s="1">
        <v>0</v>
      </c>
      <c r="Q955" s="1">
        <v>0</v>
      </c>
      <c r="R955" s="1">
        <v>0</v>
      </c>
      <c r="S955" s="29">
        <v>0</v>
      </c>
      <c r="T955" s="8">
        <f t="shared" si="70"/>
        <v>0</v>
      </c>
      <c r="U955" s="1">
        <v>0</v>
      </c>
      <c r="V955" s="1">
        <v>0</v>
      </c>
      <c r="W955" s="1">
        <v>0</v>
      </c>
      <c r="X955" s="1">
        <v>0</v>
      </c>
      <c r="Y955" s="1">
        <v>0</v>
      </c>
      <c r="Z955" s="1">
        <v>0</v>
      </c>
      <c r="AA955" s="1">
        <v>9.5367431640625E-7</v>
      </c>
      <c r="AB955" s="1">
        <v>9.5367431640625E-7</v>
      </c>
      <c r="AC955" s="1">
        <f t="shared" si="71"/>
        <v>-6735779105.500001</v>
      </c>
      <c r="AD955" s="1">
        <f t="shared" si="72"/>
        <v>-6735779105.500001</v>
      </c>
      <c r="AE955" s="1">
        <f t="shared" si="73"/>
        <v>-6562769105.500001</v>
      </c>
      <c r="AF955" s="1">
        <f t="shared" si="74"/>
        <v>-6562769105.500001</v>
      </c>
    </row>
    <row r="956" spans="1:32" x14ac:dyDescent="0.2">
      <c r="A956" t="s">
        <v>144</v>
      </c>
      <c r="B956" t="s">
        <v>73</v>
      </c>
      <c r="C956" t="s">
        <v>119</v>
      </c>
      <c r="D956" t="s">
        <v>3</v>
      </c>
      <c r="E956" t="s">
        <v>5</v>
      </c>
      <c r="F956" s="7">
        <v>201603</v>
      </c>
      <c r="G956" s="1">
        <v>5060083407.2999992</v>
      </c>
      <c r="H956" s="1">
        <v>5065661672.9899988</v>
      </c>
      <c r="I956" s="1">
        <v>5060083407.2999992</v>
      </c>
      <c r="J956" s="1">
        <v>5065661672.9899988</v>
      </c>
      <c r="K956" s="8">
        <v>430</v>
      </c>
      <c r="L956" s="8">
        <v>430</v>
      </c>
      <c r="M956" s="8">
        <v>0</v>
      </c>
      <c r="N956" s="8">
        <v>1214815.5984427142</v>
      </c>
      <c r="O956" s="1">
        <v>0</v>
      </c>
      <c r="P956" s="1">
        <v>0</v>
      </c>
      <c r="Q956" s="1">
        <v>0</v>
      </c>
      <c r="R956" s="1">
        <v>0</v>
      </c>
      <c r="S956" s="29">
        <v>0</v>
      </c>
      <c r="T956" s="8">
        <f t="shared" si="70"/>
        <v>0</v>
      </c>
      <c r="U956" s="1">
        <v>0</v>
      </c>
      <c r="V956" s="1">
        <v>0</v>
      </c>
      <c r="W956" s="1">
        <v>0</v>
      </c>
      <c r="X956" s="1">
        <v>0</v>
      </c>
      <c r="Y956" s="1">
        <v>0</v>
      </c>
      <c r="Z956" s="1">
        <v>0</v>
      </c>
      <c r="AA956" s="1">
        <v>5578265.6899995804</v>
      </c>
      <c r="AB956" s="1">
        <v>5578265.6899995804</v>
      </c>
      <c r="AC956" s="1">
        <f t="shared" si="71"/>
        <v>-5065661672.9899988</v>
      </c>
      <c r="AD956" s="1">
        <f t="shared" si="72"/>
        <v>-5065661672.9899988</v>
      </c>
      <c r="AE956" s="1">
        <f t="shared" si="73"/>
        <v>-5065661672.9899988</v>
      </c>
      <c r="AF956" s="1">
        <f t="shared" si="74"/>
        <v>-5065661672.9899988</v>
      </c>
    </row>
    <row r="957" spans="1:32" x14ac:dyDescent="0.2">
      <c r="A957" t="s">
        <v>144</v>
      </c>
      <c r="B957" t="s">
        <v>73</v>
      </c>
      <c r="C957" t="s">
        <v>119</v>
      </c>
      <c r="D957" t="s">
        <v>3</v>
      </c>
      <c r="E957" t="s">
        <v>5</v>
      </c>
      <c r="F957" s="7">
        <v>201606</v>
      </c>
      <c r="G957" s="1">
        <v>7278342358</v>
      </c>
      <c r="H957" s="1">
        <v>7282516665.7700014</v>
      </c>
      <c r="I957" s="1">
        <v>7222395227</v>
      </c>
      <c r="J957" s="1">
        <v>7290106156.7700014</v>
      </c>
      <c r="K957" s="8">
        <v>345</v>
      </c>
      <c r="L957" s="8">
        <v>345</v>
      </c>
      <c r="M957" s="8">
        <v>0</v>
      </c>
      <c r="N957" s="8">
        <v>1236599.0211469538</v>
      </c>
      <c r="O957" s="1">
        <v>0</v>
      </c>
      <c r="P957" s="1">
        <v>0</v>
      </c>
      <c r="Q957" s="1">
        <v>0</v>
      </c>
      <c r="R957" s="1">
        <v>0</v>
      </c>
      <c r="S957" s="29">
        <v>0</v>
      </c>
      <c r="T957" s="8">
        <f t="shared" si="70"/>
        <v>0</v>
      </c>
      <c r="U957" s="1">
        <v>0</v>
      </c>
      <c r="V957" s="1">
        <v>0</v>
      </c>
      <c r="W957" s="1">
        <v>0</v>
      </c>
      <c r="X957" s="1">
        <v>0</v>
      </c>
      <c r="Y957" s="1">
        <v>0</v>
      </c>
      <c r="Z957" s="1">
        <v>0</v>
      </c>
      <c r="AA957" s="1">
        <v>4174307.7700014114</v>
      </c>
      <c r="AB957" s="1">
        <v>67710929.770001411</v>
      </c>
      <c r="AC957" s="1">
        <f t="shared" si="71"/>
        <v>-7282516665.7700014</v>
      </c>
      <c r="AD957" s="1">
        <f t="shared" si="72"/>
        <v>-7282516665.7700014</v>
      </c>
      <c r="AE957" s="1">
        <f t="shared" si="73"/>
        <v>-7290106156.7700014</v>
      </c>
      <c r="AF957" s="1">
        <f t="shared" si="74"/>
        <v>-7290106156.7700014</v>
      </c>
    </row>
    <row r="958" spans="1:32" x14ac:dyDescent="0.2">
      <c r="A958" t="s">
        <v>144</v>
      </c>
      <c r="B958" t="s">
        <v>73</v>
      </c>
      <c r="C958" t="s">
        <v>119</v>
      </c>
      <c r="D958" t="s">
        <v>3</v>
      </c>
      <c r="E958" t="s">
        <v>5</v>
      </c>
      <c r="F958" s="7">
        <v>201609</v>
      </c>
      <c r="G958" s="1">
        <v>5569806807.2600002</v>
      </c>
      <c r="H958" s="1">
        <v>5578816931.5099993</v>
      </c>
      <c r="I958" s="1">
        <v>5569806807.2600002</v>
      </c>
      <c r="J958" s="1">
        <v>5578816931.5099993</v>
      </c>
      <c r="K958" s="8">
        <v>310</v>
      </c>
      <c r="L958" s="8">
        <v>310</v>
      </c>
      <c r="M958" s="8">
        <v>0</v>
      </c>
      <c r="N958" s="8">
        <v>1250835.9706093196</v>
      </c>
      <c r="O958" s="1">
        <v>0</v>
      </c>
      <c r="P958" s="1">
        <v>0</v>
      </c>
      <c r="Q958" s="1">
        <v>0</v>
      </c>
      <c r="R958" s="1">
        <v>0</v>
      </c>
      <c r="S958" s="29">
        <v>0</v>
      </c>
      <c r="T958" s="8">
        <f t="shared" si="70"/>
        <v>0</v>
      </c>
      <c r="U958" s="1">
        <v>0</v>
      </c>
      <c r="V958" s="1">
        <v>0</v>
      </c>
      <c r="W958" s="1">
        <v>0</v>
      </c>
      <c r="X958" s="1">
        <v>0</v>
      </c>
      <c r="Y958" s="1">
        <v>0</v>
      </c>
      <c r="Z958" s="1">
        <v>0</v>
      </c>
      <c r="AA958" s="1">
        <v>9010124.2499990463</v>
      </c>
      <c r="AB958" s="1">
        <v>9010124.2499990463</v>
      </c>
      <c r="AC958" s="1">
        <f t="shared" si="71"/>
        <v>-5578816931.5099993</v>
      </c>
      <c r="AD958" s="1">
        <f t="shared" si="72"/>
        <v>-5578816931.5099993</v>
      </c>
      <c r="AE958" s="1">
        <f t="shared" si="73"/>
        <v>-5578816931.5099993</v>
      </c>
      <c r="AF958" s="1">
        <f t="shared" si="74"/>
        <v>-5578816931.5099993</v>
      </c>
    </row>
    <row r="959" spans="1:32" x14ac:dyDescent="0.2">
      <c r="A959" t="s">
        <v>144</v>
      </c>
      <c r="B959" t="s">
        <v>73</v>
      </c>
      <c r="C959" t="s">
        <v>119</v>
      </c>
      <c r="D959" t="s">
        <v>3</v>
      </c>
      <c r="E959" t="s">
        <v>5</v>
      </c>
      <c r="F959" s="7">
        <v>201612</v>
      </c>
      <c r="G959" s="1">
        <v>6360830552.6500006</v>
      </c>
      <c r="H959" s="1">
        <v>6501023919.1400003</v>
      </c>
      <c r="I959" s="1">
        <v>6360830552.6500006</v>
      </c>
      <c r="J959" s="1">
        <v>6501023919.1400003</v>
      </c>
      <c r="K959" s="8">
        <v>309</v>
      </c>
      <c r="L959" s="8">
        <v>309</v>
      </c>
      <c r="M959" s="8">
        <v>0</v>
      </c>
      <c r="N959" s="8">
        <v>1325511.7372759858</v>
      </c>
      <c r="O959" s="1">
        <v>0</v>
      </c>
      <c r="P959" s="1">
        <v>0</v>
      </c>
      <c r="Q959" s="1">
        <v>0</v>
      </c>
      <c r="R959" s="1">
        <v>0</v>
      </c>
      <c r="S959" s="29">
        <v>0</v>
      </c>
      <c r="T959" s="8">
        <f t="shared" si="70"/>
        <v>0</v>
      </c>
      <c r="U959" s="1">
        <v>0</v>
      </c>
      <c r="V959" s="1">
        <v>0</v>
      </c>
      <c r="W959" s="1">
        <v>0</v>
      </c>
      <c r="X959" s="1">
        <v>0</v>
      </c>
      <c r="Y959" s="1">
        <v>0</v>
      </c>
      <c r="Z959" s="1">
        <v>0</v>
      </c>
      <c r="AA959" s="1">
        <v>140193366.48999977</v>
      </c>
      <c r="AB959" s="1">
        <v>140193366.48999977</v>
      </c>
      <c r="AC959" s="1">
        <f t="shared" si="71"/>
        <v>-6501023919.1400003</v>
      </c>
      <c r="AD959" s="1">
        <f t="shared" si="72"/>
        <v>-6501023919.1400003</v>
      </c>
      <c r="AE959" s="1">
        <f t="shared" si="73"/>
        <v>-6501023919.1400003</v>
      </c>
      <c r="AF959" s="1">
        <f t="shared" si="74"/>
        <v>-6501023919.1400003</v>
      </c>
    </row>
    <row r="960" spans="1:32" x14ac:dyDescent="0.2">
      <c r="A960" t="s">
        <v>144</v>
      </c>
      <c r="B960" t="s">
        <v>73</v>
      </c>
      <c r="C960" t="s">
        <v>119</v>
      </c>
      <c r="D960" t="s">
        <v>3</v>
      </c>
      <c r="E960" t="s">
        <v>5</v>
      </c>
      <c r="F960" s="7">
        <v>201703</v>
      </c>
      <c r="G960" s="1">
        <v>5018085259.5100002</v>
      </c>
      <c r="H960" s="1">
        <v>5018085259.71</v>
      </c>
      <c r="I960" s="1">
        <v>5018085259.5100002</v>
      </c>
      <c r="J960" s="1">
        <v>5018085256.71</v>
      </c>
      <c r="K960" s="8">
        <v>290</v>
      </c>
      <c r="L960" s="8">
        <v>290</v>
      </c>
      <c r="M960" s="8">
        <v>0</v>
      </c>
      <c r="N960" s="8">
        <v>1373064.8659754221</v>
      </c>
      <c r="O960" s="1">
        <v>0</v>
      </c>
      <c r="P960" s="1">
        <v>0</v>
      </c>
      <c r="Q960" s="1">
        <v>0</v>
      </c>
      <c r="R960" s="1">
        <v>0</v>
      </c>
      <c r="S960" s="29">
        <v>0</v>
      </c>
      <c r="T960" s="8">
        <f t="shared" si="70"/>
        <v>0</v>
      </c>
      <c r="U960" s="1">
        <v>0</v>
      </c>
      <c r="V960" s="1">
        <v>0</v>
      </c>
      <c r="W960" s="1">
        <v>0</v>
      </c>
      <c r="X960" s="1">
        <v>0</v>
      </c>
      <c r="Y960" s="1">
        <v>0</v>
      </c>
      <c r="Z960" s="1">
        <v>0</v>
      </c>
      <c r="AA960" s="1">
        <v>0.19999980926513672</v>
      </c>
      <c r="AB960" s="1">
        <v>-2.8000001907348633</v>
      </c>
      <c r="AC960" s="1">
        <f t="shared" si="71"/>
        <v>-5018085259.71</v>
      </c>
      <c r="AD960" s="1">
        <f t="shared" si="72"/>
        <v>-5018085259.71</v>
      </c>
      <c r="AE960" s="1">
        <f t="shared" si="73"/>
        <v>-5018085256.71</v>
      </c>
      <c r="AF960" s="1">
        <f t="shared" si="74"/>
        <v>-5018085256.71</v>
      </c>
    </row>
    <row r="961" spans="1:32" x14ac:dyDescent="0.2">
      <c r="A961" t="s">
        <v>144</v>
      </c>
      <c r="B961" t="s">
        <v>73</v>
      </c>
      <c r="C961" t="s">
        <v>119</v>
      </c>
      <c r="D961" t="s">
        <v>3</v>
      </c>
      <c r="E961" t="s">
        <v>5</v>
      </c>
      <c r="F961" s="7">
        <v>201706</v>
      </c>
      <c r="G961" s="1">
        <v>5598936689.0499992</v>
      </c>
      <c r="H961" s="1">
        <v>5696500204.039999</v>
      </c>
      <c r="I961" s="1">
        <v>5598936689.0499992</v>
      </c>
      <c r="J961" s="1">
        <v>5696500204.039999</v>
      </c>
      <c r="K961" s="8">
        <v>279</v>
      </c>
      <c r="L961" s="8">
        <v>281</v>
      </c>
      <c r="M961" s="8">
        <v>0</v>
      </c>
      <c r="N961" s="8">
        <v>1468652.7103942649</v>
      </c>
      <c r="O961" s="1">
        <v>0</v>
      </c>
      <c r="P961" s="1">
        <v>0</v>
      </c>
      <c r="Q961" s="1">
        <v>0</v>
      </c>
      <c r="R961" s="1">
        <v>0</v>
      </c>
      <c r="S961" s="29">
        <v>0</v>
      </c>
      <c r="T961" s="8">
        <f t="shared" si="70"/>
        <v>0</v>
      </c>
      <c r="U961" s="1">
        <v>0</v>
      </c>
      <c r="V961" s="1">
        <v>0</v>
      </c>
      <c r="W961" s="1">
        <v>0</v>
      </c>
      <c r="X961" s="1">
        <v>0</v>
      </c>
      <c r="Y961" s="1">
        <v>0</v>
      </c>
      <c r="Z961" s="1">
        <v>0</v>
      </c>
      <c r="AA961" s="1">
        <v>97563514.989999771</v>
      </c>
      <c r="AB961" s="1">
        <v>97563514.989999771</v>
      </c>
      <c r="AC961" s="1">
        <f t="shared" si="71"/>
        <v>-5696500204.039999</v>
      </c>
      <c r="AD961" s="1">
        <f t="shared" si="72"/>
        <v>-5696500204.039999</v>
      </c>
      <c r="AE961" s="1">
        <f t="shared" si="73"/>
        <v>-5696500204.039999</v>
      </c>
      <c r="AF961" s="1">
        <f t="shared" si="74"/>
        <v>-5696500204.039999</v>
      </c>
    </row>
    <row r="962" spans="1:32" x14ac:dyDescent="0.2">
      <c r="A962" t="s">
        <v>144</v>
      </c>
      <c r="B962" t="s">
        <v>73</v>
      </c>
      <c r="C962" t="s">
        <v>119</v>
      </c>
      <c r="D962" t="s">
        <v>3</v>
      </c>
      <c r="E962" t="s">
        <v>5</v>
      </c>
      <c r="F962" s="7">
        <v>201709</v>
      </c>
      <c r="G962" s="1">
        <v>7096974467</v>
      </c>
      <c r="H962" s="1">
        <v>7096974466.9999981</v>
      </c>
      <c r="I962" s="1">
        <v>7019867267</v>
      </c>
      <c r="J962" s="1">
        <v>7147867266.9999981</v>
      </c>
      <c r="K962" s="8">
        <v>318</v>
      </c>
      <c r="L962" s="8">
        <v>318</v>
      </c>
      <c r="M962" s="8">
        <v>0</v>
      </c>
      <c r="N962" s="8">
        <v>1559965.1075268816</v>
      </c>
      <c r="O962" s="1">
        <v>0</v>
      </c>
      <c r="P962" s="1">
        <v>0</v>
      </c>
      <c r="Q962" s="1">
        <v>0</v>
      </c>
      <c r="R962" s="1">
        <v>0</v>
      </c>
      <c r="S962" s="29">
        <v>0</v>
      </c>
      <c r="T962" s="8">
        <f t="shared" ref="T962:T1025" si="75">$S962 * $N962</f>
        <v>0</v>
      </c>
      <c r="U962" s="1">
        <v>0</v>
      </c>
      <c r="V962" s="1">
        <v>0</v>
      </c>
      <c r="W962" s="1">
        <v>0</v>
      </c>
      <c r="X962" s="1">
        <v>0</v>
      </c>
      <c r="Y962" s="1">
        <v>0</v>
      </c>
      <c r="Z962" s="1">
        <v>0</v>
      </c>
      <c r="AA962" s="1">
        <v>-1.9073486328125E-6</v>
      </c>
      <c r="AB962" s="1">
        <v>127999999.99999809</v>
      </c>
      <c r="AC962" s="1">
        <f t="shared" ref="AC962:AC1025" si="76">$W962 - $H962</f>
        <v>-7096974466.9999981</v>
      </c>
      <c r="AD962" s="1">
        <f t="shared" ref="AD962:AD1025" si="77">$X962 - $H962</f>
        <v>-7096974466.9999981</v>
      </c>
      <c r="AE962" s="1">
        <f t="shared" ref="AE962:AE1025" si="78">$Y962 - $J962</f>
        <v>-7147867266.9999981</v>
      </c>
      <c r="AF962" s="1">
        <f t="shared" ref="AF962:AF1025" si="79">$Z962 - $J962</f>
        <v>-7147867266.9999981</v>
      </c>
    </row>
    <row r="963" spans="1:32" x14ac:dyDescent="0.2">
      <c r="A963" t="s">
        <v>144</v>
      </c>
      <c r="B963" t="s">
        <v>73</v>
      </c>
      <c r="C963" t="s">
        <v>119</v>
      </c>
      <c r="D963" t="s">
        <v>3</v>
      </c>
      <c r="E963" t="s">
        <v>5</v>
      </c>
      <c r="F963" s="7">
        <v>201712</v>
      </c>
      <c r="G963" s="1">
        <v>6532225073.3699999</v>
      </c>
      <c r="H963" s="1">
        <v>6581974352.4399996</v>
      </c>
      <c r="I963" s="1">
        <v>6532225073.3699999</v>
      </c>
      <c r="J963" s="1">
        <v>6581974352.4399996</v>
      </c>
      <c r="K963" s="8">
        <v>310</v>
      </c>
      <c r="L963" s="8">
        <v>310</v>
      </c>
      <c r="M963" s="8">
        <v>0</v>
      </c>
      <c r="N963" s="8">
        <v>1655020.1956989244</v>
      </c>
      <c r="O963" s="1">
        <v>0</v>
      </c>
      <c r="P963" s="1">
        <v>0</v>
      </c>
      <c r="Q963" s="1">
        <v>0</v>
      </c>
      <c r="R963" s="1">
        <v>0</v>
      </c>
      <c r="S963" s="29">
        <v>0</v>
      </c>
      <c r="T963" s="8">
        <f t="shared" si="75"/>
        <v>0</v>
      </c>
      <c r="U963" s="1">
        <v>0</v>
      </c>
      <c r="V963" s="1">
        <v>0</v>
      </c>
      <c r="W963" s="1">
        <v>0</v>
      </c>
      <c r="X963" s="1">
        <v>0</v>
      </c>
      <c r="Y963" s="1">
        <v>0</v>
      </c>
      <c r="Z963" s="1">
        <v>0</v>
      </c>
      <c r="AA963" s="1">
        <v>49749279.069999695</v>
      </c>
      <c r="AB963" s="1">
        <v>49749279.069999695</v>
      </c>
      <c r="AC963" s="1">
        <f t="shared" si="76"/>
        <v>-6581974352.4399996</v>
      </c>
      <c r="AD963" s="1">
        <f t="shared" si="77"/>
        <v>-6581974352.4399996</v>
      </c>
      <c r="AE963" s="1">
        <f t="shared" si="78"/>
        <v>-6581974352.4399996</v>
      </c>
      <c r="AF963" s="1">
        <f t="shared" si="79"/>
        <v>-6581974352.4399996</v>
      </c>
    </row>
    <row r="964" spans="1:32" x14ac:dyDescent="0.2">
      <c r="A964" t="s">
        <v>144</v>
      </c>
      <c r="B964" t="s">
        <v>73</v>
      </c>
      <c r="C964" t="s">
        <v>119</v>
      </c>
      <c r="D964" t="s">
        <v>3</v>
      </c>
      <c r="E964" t="s">
        <v>5</v>
      </c>
      <c r="F964" s="7">
        <v>201803</v>
      </c>
      <c r="G964" s="1">
        <v>5269228212.6000004</v>
      </c>
      <c r="H964" s="1">
        <v>5269228212.6000004</v>
      </c>
      <c r="I964" s="1">
        <v>5269228212.6000004</v>
      </c>
      <c r="J964" s="1">
        <v>5269228212.6000004</v>
      </c>
      <c r="K964" s="8">
        <v>231</v>
      </c>
      <c r="L964" s="8">
        <v>231</v>
      </c>
      <c r="M964" s="8">
        <v>0</v>
      </c>
      <c r="N964" s="8">
        <v>1676760.7569124419</v>
      </c>
      <c r="O964" s="1">
        <v>0</v>
      </c>
      <c r="P964" s="1">
        <v>0</v>
      </c>
      <c r="Q964" s="1">
        <v>0</v>
      </c>
      <c r="R964" s="1">
        <v>0</v>
      </c>
      <c r="S964" s="29">
        <v>0</v>
      </c>
      <c r="T964" s="8">
        <f t="shared" si="75"/>
        <v>0</v>
      </c>
      <c r="U964" s="1">
        <v>0</v>
      </c>
      <c r="V964" s="1">
        <v>0</v>
      </c>
      <c r="W964" s="1">
        <v>0</v>
      </c>
      <c r="X964" s="1">
        <v>0</v>
      </c>
      <c r="Y964" s="1">
        <v>0</v>
      </c>
      <c r="Z964" s="1">
        <v>0</v>
      </c>
      <c r="AA964" s="1">
        <v>0</v>
      </c>
      <c r="AB964" s="1">
        <v>0</v>
      </c>
      <c r="AC964" s="1">
        <f t="shared" si="76"/>
        <v>-5269228212.6000004</v>
      </c>
      <c r="AD964" s="1">
        <f t="shared" si="77"/>
        <v>-5269228212.6000004</v>
      </c>
      <c r="AE964" s="1">
        <f t="shared" si="78"/>
        <v>-5269228212.6000004</v>
      </c>
      <c r="AF964" s="1">
        <f t="shared" si="79"/>
        <v>-5269228212.6000004</v>
      </c>
    </row>
    <row r="965" spans="1:32" x14ac:dyDescent="0.2">
      <c r="A965" t="s">
        <v>144</v>
      </c>
      <c r="B965" t="s">
        <v>73</v>
      </c>
      <c r="C965" t="s">
        <v>119</v>
      </c>
      <c r="D965" t="s">
        <v>3</v>
      </c>
      <c r="E965" t="s">
        <v>5</v>
      </c>
      <c r="F965" s="7">
        <v>201806</v>
      </c>
      <c r="G965" s="1">
        <v>6419617797.0100002</v>
      </c>
      <c r="H965" s="1">
        <v>6437693397.0099974</v>
      </c>
      <c r="I965" s="1">
        <v>6419617797.0100002</v>
      </c>
      <c r="J965" s="1">
        <v>6437693397.0099974</v>
      </c>
      <c r="K965" s="8">
        <v>248</v>
      </c>
      <c r="L965" s="8">
        <v>249</v>
      </c>
      <c r="M965" s="8">
        <v>0</v>
      </c>
      <c r="N965" s="8">
        <v>1717261.468458781</v>
      </c>
      <c r="O965" s="1">
        <v>0</v>
      </c>
      <c r="P965" s="1">
        <v>0</v>
      </c>
      <c r="Q965" s="1">
        <v>0</v>
      </c>
      <c r="R965" s="1">
        <v>0</v>
      </c>
      <c r="S965" s="29">
        <v>0</v>
      </c>
      <c r="T965" s="8">
        <f t="shared" si="75"/>
        <v>0</v>
      </c>
      <c r="U965" s="1">
        <v>0</v>
      </c>
      <c r="V965" s="1">
        <v>0</v>
      </c>
      <c r="W965" s="1">
        <v>0</v>
      </c>
      <c r="X965" s="1">
        <v>0</v>
      </c>
      <c r="Y965" s="1">
        <v>0</v>
      </c>
      <c r="Z965" s="1">
        <v>0</v>
      </c>
      <c r="AA965" s="1">
        <v>18075599.999997139</v>
      </c>
      <c r="AB965" s="1">
        <v>18075599.999997139</v>
      </c>
      <c r="AC965" s="1">
        <f t="shared" si="76"/>
        <v>-6437693397.0099974</v>
      </c>
      <c r="AD965" s="1">
        <f t="shared" si="77"/>
        <v>-6437693397.0099974</v>
      </c>
      <c r="AE965" s="1">
        <f t="shared" si="78"/>
        <v>-6437693397.0099974</v>
      </c>
      <c r="AF965" s="1">
        <f t="shared" si="79"/>
        <v>-6437693397.0099974</v>
      </c>
    </row>
    <row r="966" spans="1:32" x14ac:dyDescent="0.2">
      <c r="A966" t="s">
        <v>144</v>
      </c>
      <c r="B966" t="s">
        <v>73</v>
      </c>
      <c r="C966" t="s">
        <v>119</v>
      </c>
      <c r="D966" t="s">
        <v>3</v>
      </c>
      <c r="E966" t="s">
        <v>5</v>
      </c>
      <c r="F966" s="7">
        <v>201809</v>
      </c>
      <c r="G966" s="1">
        <v>6371069227</v>
      </c>
      <c r="H966" s="1">
        <v>6371069227.000001</v>
      </c>
      <c r="I966" s="1">
        <v>6371069227</v>
      </c>
      <c r="J966" s="1">
        <v>6371069227.000001</v>
      </c>
      <c r="K966" s="8">
        <v>324</v>
      </c>
      <c r="L966" s="8">
        <v>324</v>
      </c>
      <c r="M966" s="8">
        <v>0</v>
      </c>
      <c r="N966" s="8">
        <v>1686633.85125448</v>
      </c>
      <c r="O966" s="1">
        <v>0</v>
      </c>
      <c r="P966" s="1">
        <v>0</v>
      </c>
      <c r="Q966" s="1">
        <v>0</v>
      </c>
      <c r="R966" s="1">
        <v>0</v>
      </c>
      <c r="S966" s="29">
        <v>0</v>
      </c>
      <c r="T966" s="8">
        <f t="shared" si="75"/>
        <v>0</v>
      </c>
      <c r="U966" s="1">
        <v>0</v>
      </c>
      <c r="V966" s="1">
        <v>0</v>
      </c>
      <c r="W966" s="1">
        <v>0</v>
      </c>
      <c r="X966" s="1">
        <v>0</v>
      </c>
      <c r="Y966" s="1">
        <v>0</v>
      </c>
      <c r="Z966" s="1">
        <v>0</v>
      </c>
      <c r="AA966" s="1">
        <v>9.5367431640625E-7</v>
      </c>
      <c r="AB966" s="1">
        <v>9.5367431640625E-7</v>
      </c>
      <c r="AC966" s="1">
        <f t="shared" si="76"/>
        <v>-6371069227.000001</v>
      </c>
      <c r="AD966" s="1">
        <f t="shared" si="77"/>
        <v>-6371069227.000001</v>
      </c>
      <c r="AE966" s="1">
        <f t="shared" si="78"/>
        <v>-6371069227.000001</v>
      </c>
      <c r="AF966" s="1">
        <f t="shared" si="79"/>
        <v>-6371069227.000001</v>
      </c>
    </row>
    <row r="967" spans="1:32" x14ac:dyDescent="0.2">
      <c r="A967" t="s">
        <v>144</v>
      </c>
      <c r="B967" t="s">
        <v>73</v>
      </c>
      <c r="C967" t="s">
        <v>119</v>
      </c>
      <c r="D967" t="s">
        <v>3</v>
      </c>
      <c r="E967" t="s">
        <v>5</v>
      </c>
      <c r="F967" s="7">
        <v>201812</v>
      </c>
      <c r="G967" s="1">
        <v>5673361627.0100002</v>
      </c>
      <c r="H967" s="1">
        <v>5673361627.0099983</v>
      </c>
      <c r="I967" s="1">
        <v>5673361627.0100002</v>
      </c>
      <c r="J967" s="1">
        <v>5253757458.0099983</v>
      </c>
      <c r="K967" s="8">
        <v>303</v>
      </c>
      <c r="L967" s="8">
        <v>303</v>
      </c>
      <c r="M967" s="8">
        <v>0</v>
      </c>
      <c r="N967" s="8">
        <v>1711942.4555555554</v>
      </c>
      <c r="O967" s="1">
        <v>0</v>
      </c>
      <c r="P967" s="1">
        <v>0</v>
      </c>
      <c r="Q967" s="1">
        <v>0</v>
      </c>
      <c r="R967" s="1">
        <v>0</v>
      </c>
      <c r="S967" s="29">
        <v>0</v>
      </c>
      <c r="T967" s="8">
        <f t="shared" si="75"/>
        <v>0</v>
      </c>
      <c r="U967" s="1">
        <v>0</v>
      </c>
      <c r="V967" s="1">
        <v>0</v>
      </c>
      <c r="W967" s="1">
        <v>0</v>
      </c>
      <c r="X967" s="1">
        <v>0</v>
      </c>
      <c r="Y967" s="1">
        <v>0</v>
      </c>
      <c r="Z967" s="1">
        <v>0</v>
      </c>
      <c r="AA967" s="1">
        <v>-1.9073486328125E-6</v>
      </c>
      <c r="AB967" s="1">
        <v>-419604169.00000191</v>
      </c>
      <c r="AC967" s="1">
        <f t="shared" si="76"/>
        <v>-5673361627.0099983</v>
      </c>
      <c r="AD967" s="1">
        <f t="shared" si="77"/>
        <v>-5673361627.0099983</v>
      </c>
      <c r="AE967" s="1">
        <f t="shared" si="78"/>
        <v>-5253757458.0099983</v>
      </c>
      <c r="AF967" s="1">
        <f t="shared" si="79"/>
        <v>-5253757458.0099983</v>
      </c>
    </row>
    <row r="968" spans="1:32" x14ac:dyDescent="0.2">
      <c r="A968" t="s">
        <v>144</v>
      </c>
      <c r="B968" t="s">
        <v>73</v>
      </c>
      <c r="C968" t="s">
        <v>119</v>
      </c>
      <c r="D968" t="s">
        <v>3</v>
      </c>
      <c r="E968" t="s">
        <v>5</v>
      </c>
      <c r="F968" s="7">
        <v>201903</v>
      </c>
      <c r="G968" s="1">
        <v>7243414406.8000002</v>
      </c>
      <c r="H968" s="1">
        <v>7243414407.5199995</v>
      </c>
      <c r="I968" s="1">
        <v>7243414406.8000002</v>
      </c>
      <c r="J968" s="1">
        <v>7243414407.5199995</v>
      </c>
      <c r="K968" s="8">
        <v>393</v>
      </c>
      <c r="L968" s="8">
        <v>393</v>
      </c>
      <c r="M968" s="8">
        <v>0</v>
      </c>
      <c r="N968" s="8">
        <v>1718976.7764976963</v>
      </c>
      <c r="O968" s="1">
        <v>0</v>
      </c>
      <c r="P968" s="1">
        <v>0</v>
      </c>
      <c r="Q968" s="1">
        <v>0</v>
      </c>
      <c r="R968" s="1">
        <v>0</v>
      </c>
      <c r="S968" s="29">
        <v>0</v>
      </c>
      <c r="T968" s="8">
        <f t="shared" si="75"/>
        <v>0</v>
      </c>
      <c r="U968" s="1">
        <v>0</v>
      </c>
      <c r="V968" s="1">
        <v>0</v>
      </c>
      <c r="W968" s="1">
        <v>0</v>
      </c>
      <c r="X968" s="1">
        <v>0</v>
      </c>
      <c r="Y968" s="1">
        <v>0</v>
      </c>
      <c r="Z968" s="1">
        <v>0</v>
      </c>
      <c r="AA968" s="1">
        <v>0.71999931335449219</v>
      </c>
      <c r="AB968" s="1">
        <v>0.71999931335449219</v>
      </c>
      <c r="AC968" s="1">
        <f t="shared" si="76"/>
        <v>-7243414407.5199995</v>
      </c>
      <c r="AD968" s="1">
        <f t="shared" si="77"/>
        <v>-7243414407.5199995</v>
      </c>
      <c r="AE968" s="1">
        <f t="shared" si="78"/>
        <v>-7243414407.5199995</v>
      </c>
      <c r="AF968" s="1">
        <f t="shared" si="79"/>
        <v>-7243414407.5199995</v>
      </c>
    </row>
    <row r="969" spans="1:32" x14ac:dyDescent="0.2">
      <c r="A969" t="s">
        <v>144</v>
      </c>
      <c r="B969" t="s">
        <v>73</v>
      </c>
      <c r="C969" t="s">
        <v>119</v>
      </c>
      <c r="D969" t="s">
        <v>3</v>
      </c>
      <c r="E969" t="s">
        <v>5</v>
      </c>
      <c r="F969" s="7">
        <v>201906</v>
      </c>
      <c r="G969" s="1">
        <v>7174732373.6000004</v>
      </c>
      <c r="H969" s="1">
        <v>7174732373.6099997</v>
      </c>
      <c r="I969" s="1">
        <v>7174732373.6000004</v>
      </c>
      <c r="J969" s="1">
        <v>7174732373.6099997</v>
      </c>
      <c r="K969" s="8">
        <v>622</v>
      </c>
      <c r="L969" s="8">
        <v>622</v>
      </c>
      <c r="M969" s="8">
        <v>0</v>
      </c>
      <c r="N969" s="8">
        <v>1741021.4867383514</v>
      </c>
      <c r="O969" s="1">
        <v>0</v>
      </c>
      <c r="P969" s="1">
        <v>0</v>
      </c>
      <c r="Q969" s="1">
        <v>0</v>
      </c>
      <c r="R969" s="1">
        <v>0</v>
      </c>
      <c r="S969" s="29">
        <v>0</v>
      </c>
      <c r="T969" s="8">
        <f t="shared" si="75"/>
        <v>0</v>
      </c>
      <c r="U969" s="1">
        <v>0</v>
      </c>
      <c r="V969" s="1">
        <v>0</v>
      </c>
      <c r="W969" s="1">
        <v>0</v>
      </c>
      <c r="X969" s="1">
        <v>0</v>
      </c>
      <c r="Y969" s="1">
        <v>0</v>
      </c>
      <c r="Z969" s="1">
        <v>0</v>
      </c>
      <c r="AA969" s="1">
        <v>9.9992752075195312E-3</v>
      </c>
      <c r="AB969" s="1">
        <v>9.9992752075195312E-3</v>
      </c>
      <c r="AC969" s="1">
        <f t="shared" si="76"/>
        <v>-7174732373.6099997</v>
      </c>
      <c r="AD969" s="1">
        <f t="shared" si="77"/>
        <v>-7174732373.6099997</v>
      </c>
      <c r="AE969" s="1">
        <f t="shared" si="78"/>
        <v>-7174732373.6099997</v>
      </c>
      <c r="AF969" s="1">
        <f t="shared" si="79"/>
        <v>-7174732373.6099997</v>
      </c>
    </row>
    <row r="970" spans="1:32" x14ac:dyDescent="0.2">
      <c r="A970" t="s">
        <v>144</v>
      </c>
      <c r="B970" t="s">
        <v>73</v>
      </c>
      <c r="C970" t="s">
        <v>119</v>
      </c>
      <c r="D970" t="s">
        <v>3</v>
      </c>
      <c r="E970" t="s">
        <v>5</v>
      </c>
      <c r="F970" s="7">
        <v>201909</v>
      </c>
      <c r="G970" s="1">
        <v>7761627977.3900003</v>
      </c>
      <c r="H970" s="1">
        <v>7772135889.0400009</v>
      </c>
      <c r="I970" s="1">
        <v>7761627977.3900003</v>
      </c>
      <c r="J970" s="1">
        <v>7778635889.0400009</v>
      </c>
      <c r="K970" s="8">
        <v>753</v>
      </c>
      <c r="L970" s="8">
        <v>753</v>
      </c>
      <c r="M970" s="8">
        <v>0</v>
      </c>
      <c r="N970" s="8">
        <v>1917239.1071684591</v>
      </c>
      <c r="O970" s="1">
        <v>0</v>
      </c>
      <c r="P970" s="1">
        <v>0</v>
      </c>
      <c r="Q970" s="1">
        <v>0</v>
      </c>
      <c r="R970" s="1">
        <v>0</v>
      </c>
      <c r="S970" s="29">
        <v>0</v>
      </c>
      <c r="T970" s="8">
        <f t="shared" si="75"/>
        <v>0</v>
      </c>
      <c r="U970" s="1">
        <v>0</v>
      </c>
      <c r="V970" s="1">
        <v>0</v>
      </c>
      <c r="W970" s="1">
        <v>0</v>
      </c>
      <c r="X970" s="1">
        <v>0</v>
      </c>
      <c r="Y970" s="1">
        <v>0</v>
      </c>
      <c r="Z970" s="1">
        <v>0</v>
      </c>
      <c r="AA970" s="1">
        <v>10507911.650000572</v>
      </c>
      <c r="AB970" s="1">
        <v>17007911.650000572</v>
      </c>
      <c r="AC970" s="1">
        <f t="shared" si="76"/>
        <v>-7772135889.0400009</v>
      </c>
      <c r="AD970" s="1">
        <f t="shared" si="77"/>
        <v>-7772135889.0400009</v>
      </c>
      <c r="AE970" s="1">
        <f t="shared" si="78"/>
        <v>-7778635889.0400009</v>
      </c>
      <c r="AF970" s="1">
        <f t="shared" si="79"/>
        <v>-7778635889.0400009</v>
      </c>
    </row>
    <row r="971" spans="1:32" x14ac:dyDescent="0.2">
      <c r="A971" t="s">
        <v>144</v>
      </c>
      <c r="B971" t="s">
        <v>73</v>
      </c>
      <c r="C971" t="s">
        <v>119</v>
      </c>
      <c r="D971" t="s">
        <v>3</v>
      </c>
      <c r="E971" t="s">
        <v>5</v>
      </c>
      <c r="F971" s="7">
        <v>201912</v>
      </c>
      <c r="G971" s="1">
        <v>5702227655.3000002</v>
      </c>
      <c r="H971" s="1">
        <v>5806224096.7099991</v>
      </c>
      <c r="I971" s="1">
        <v>5684292862.3000002</v>
      </c>
      <c r="J971" s="1">
        <v>5692226748.7099991</v>
      </c>
      <c r="K971" s="8">
        <v>721</v>
      </c>
      <c r="L971" s="8">
        <v>721</v>
      </c>
      <c r="M971" s="8">
        <v>0</v>
      </c>
      <c r="N971" s="8">
        <v>1958831.531541219</v>
      </c>
      <c r="O971" s="1">
        <v>0</v>
      </c>
      <c r="P971" s="1">
        <v>0</v>
      </c>
      <c r="Q971" s="1">
        <v>0</v>
      </c>
      <c r="R971" s="1">
        <v>0</v>
      </c>
      <c r="S971" s="29">
        <v>0</v>
      </c>
      <c r="T971" s="8">
        <f t="shared" si="75"/>
        <v>0</v>
      </c>
      <c r="U971" s="1">
        <v>0</v>
      </c>
      <c r="V971" s="1">
        <v>0</v>
      </c>
      <c r="W971" s="1">
        <v>0</v>
      </c>
      <c r="X971" s="1">
        <v>0</v>
      </c>
      <c r="Y971" s="1">
        <v>0</v>
      </c>
      <c r="Z971" s="1">
        <v>0</v>
      </c>
      <c r="AA971" s="1">
        <v>103996441.40999889</v>
      </c>
      <c r="AB971" s="1">
        <v>7933886.4099988937</v>
      </c>
      <c r="AC971" s="1">
        <f t="shared" si="76"/>
        <v>-5806224096.7099991</v>
      </c>
      <c r="AD971" s="1">
        <f t="shared" si="77"/>
        <v>-5806224096.7099991</v>
      </c>
      <c r="AE971" s="1">
        <f t="shared" si="78"/>
        <v>-5692226748.7099991</v>
      </c>
      <c r="AF971" s="1">
        <f t="shared" si="79"/>
        <v>-5692226748.7099991</v>
      </c>
    </row>
    <row r="972" spans="1:32" x14ac:dyDescent="0.2">
      <c r="A972" t="s">
        <v>144</v>
      </c>
      <c r="B972" t="s">
        <v>73</v>
      </c>
      <c r="C972" t="s">
        <v>119</v>
      </c>
      <c r="D972" t="s">
        <v>3</v>
      </c>
      <c r="E972" t="s">
        <v>5</v>
      </c>
      <c r="F972" s="7">
        <v>202003</v>
      </c>
      <c r="G972" s="1">
        <v>6535382460.1999998</v>
      </c>
      <c r="H972" s="1">
        <v>6539738555.3999987</v>
      </c>
      <c r="I972" s="1">
        <v>6535382460.1999998</v>
      </c>
      <c r="J972" s="1">
        <v>6539738555.3999987</v>
      </c>
      <c r="K972" s="8">
        <v>477</v>
      </c>
      <c r="L972" s="8">
        <v>477</v>
      </c>
      <c r="M972" s="8">
        <v>0</v>
      </c>
      <c r="N972" s="8">
        <v>1987240.8060808305</v>
      </c>
      <c r="O972" s="1">
        <v>0</v>
      </c>
      <c r="P972" s="1">
        <v>0</v>
      </c>
      <c r="Q972" s="1">
        <v>0</v>
      </c>
      <c r="R972" s="1">
        <v>0</v>
      </c>
      <c r="S972" s="29">
        <v>0</v>
      </c>
      <c r="T972" s="8">
        <f t="shared" si="75"/>
        <v>0</v>
      </c>
      <c r="U972" s="1">
        <v>0</v>
      </c>
      <c r="V972" s="1">
        <v>0</v>
      </c>
      <c r="W972" s="1">
        <v>0</v>
      </c>
      <c r="X972" s="1">
        <v>0</v>
      </c>
      <c r="Y972" s="1">
        <v>0</v>
      </c>
      <c r="Z972" s="1">
        <v>0</v>
      </c>
      <c r="AA972" s="1">
        <v>4356095.1999988556</v>
      </c>
      <c r="AB972" s="1">
        <v>4356095.1999988556</v>
      </c>
      <c r="AC972" s="1">
        <f t="shared" si="76"/>
        <v>-6539738555.3999987</v>
      </c>
      <c r="AD972" s="1">
        <f t="shared" si="77"/>
        <v>-6539738555.3999987</v>
      </c>
      <c r="AE972" s="1">
        <f t="shared" si="78"/>
        <v>-6539738555.3999987</v>
      </c>
      <c r="AF972" s="1">
        <f t="shared" si="79"/>
        <v>-6539738555.3999987</v>
      </c>
    </row>
    <row r="973" spans="1:32" x14ac:dyDescent="0.2">
      <c r="A973" t="s">
        <v>144</v>
      </c>
      <c r="B973" t="s">
        <v>73</v>
      </c>
      <c r="C973" t="s">
        <v>119</v>
      </c>
      <c r="D973" t="s">
        <v>3</v>
      </c>
      <c r="E973" t="s">
        <v>5</v>
      </c>
      <c r="F973" s="7">
        <v>202006</v>
      </c>
      <c r="G973" s="1">
        <v>5208697839.0100002</v>
      </c>
      <c r="H973" s="1">
        <v>5309117839.329999</v>
      </c>
      <c r="I973" s="1">
        <v>5208697839.0100002</v>
      </c>
      <c r="J973" s="1">
        <v>5310323839.329999</v>
      </c>
      <c r="K973" s="8">
        <v>267</v>
      </c>
      <c r="L973" s="8">
        <v>267</v>
      </c>
      <c r="M973" s="8">
        <v>0</v>
      </c>
      <c r="N973" s="8">
        <v>1947801.8458781361</v>
      </c>
      <c r="O973" s="1">
        <v>0</v>
      </c>
      <c r="P973" s="1">
        <v>0</v>
      </c>
      <c r="Q973" s="1">
        <v>0</v>
      </c>
      <c r="R973" s="1">
        <v>0</v>
      </c>
      <c r="S973" s="29">
        <v>0</v>
      </c>
      <c r="T973" s="8">
        <f t="shared" si="75"/>
        <v>0</v>
      </c>
      <c r="U973" s="1">
        <v>0</v>
      </c>
      <c r="V973" s="1">
        <v>0</v>
      </c>
      <c r="W973" s="1">
        <v>0</v>
      </c>
      <c r="X973" s="1">
        <v>0</v>
      </c>
      <c r="Y973" s="1">
        <v>0</v>
      </c>
      <c r="Z973" s="1">
        <v>0</v>
      </c>
      <c r="AA973" s="1">
        <v>100420000.31999874</v>
      </c>
      <c r="AB973" s="1">
        <v>101626000.31999874</v>
      </c>
      <c r="AC973" s="1">
        <f t="shared" si="76"/>
        <v>-5309117839.329999</v>
      </c>
      <c r="AD973" s="1">
        <f t="shared" si="77"/>
        <v>-5309117839.329999</v>
      </c>
      <c r="AE973" s="1">
        <f t="shared" si="78"/>
        <v>-5310323839.329999</v>
      </c>
      <c r="AF973" s="1">
        <f t="shared" si="79"/>
        <v>-5310323839.329999</v>
      </c>
    </row>
    <row r="974" spans="1:32" x14ac:dyDescent="0.2">
      <c r="A974" t="s">
        <v>144</v>
      </c>
      <c r="B974" t="s">
        <v>73</v>
      </c>
      <c r="C974" t="s">
        <v>119</v>
      </c>
      <c r="D974" t="s">
        <v>3</v>
      </c>
      <c r="E974" t="s">
        <v>5</v>
      </c>
      <c r="F974" s="7">
        <v>202009</v>
      </c>
      <c r="G974" s="1">
        <v>5876072827.6000004</v>
      </c>
      <c r="H974" s="1">
        <v>5876072827.5999975</v>
      </c>
      <c r="I974" s="1">
        <v>5876072827.6000004</v>
      </c>
      <c r="J974" s="1">
        <v>5876072827.5999975</v>
      </c>
      <c r="K974" s="8">
        <v>378</v>
      </c>
      <c r="L974" s="8">
        <v>378</v>
      </c>
      <c r="M974" s="8">
        <v>0</v>
      </c>
      <c r="N974" s="8">
        <v>1926662.8189964157</v>
      </c>
      <c r="O974" s="1">
        <v>0</v>
      </c>
      <c r="P974" s="1">
        <v>0</v>
      </c>
      <c r="Q974" s="1">
        <v>0</v>
      </c>
      <c r="R974" s="1">
        <v>0</v>
      </c>
      <c r="S974" s="29">
        <v>0</v>
      </c>
      <c r="T974" s="8">
        <f t="shared" si="75"/>
        <v>0</v>
      </c>
      <c r="U974" s="1">
        <v>0</v>
      </c>
      <c r="V974" s="1">
        <v>0</v>
      </c>
      <c r="W974" s="1">
        <v>0</v>
      </c>
      <c r="X974" s="1">
        <v>0</v>
      </c>
      <c r="Y974" s="1">
        <v>0</v>
      </c>
      <c r="Z974" s="1">
        <v>0</v>
      </c>
      <c r="AA974" s="1">
        <v>-2.86102294921875E-6</v>
      </c>
      <c r="AB974" s="1">
        <v>-2.86102294921875E-6</v>
      </c>
      <c r="AC974" s="1">
        <f t="shared" si="76"/>
        <v>-5876072827.5999975</v>
      </c>
      <c r="AD974" s="1">
        <f t="shared" si="77"/>
        <v>-5876072827.5999975</v>
      </c>
      <c r="AE974" s="1">
        <f t="shared" si="78"/>
        <v>-5876072827.5999975</v>
      </c>
      <c r="AF974" s="1">
        <f t="shared" si="79"/>
        <v>-5876072827.5999975</v>
      </c>
    </row>
    <row r="975" spans="1:32" x14ac:dyDescent="0.2">
      <c r="A975" t="s">
        <v>144</v>
      </c>
      <c r="B975" t="s">
        <v>73</v>
      </c>
      <c r="C975" t="s">
        <v>119</v>
      </c>
      <c r="D975" t="s">
        <v>3</v>
      </c>
      <c r="E975" t="s">
        <v>5</v>
      </c>
      <c r="F975" s="7">
        <v>202012</v>
      </c>
      <c r="G975" s="1">
        <v>5386712228</v>
      </c>
      <c r="H975" s="1">
        <v>5428937111.1999998</v>
      </c>
      <c r="I975" s="1">
        <v>5356736327</v>
      </c>
      <c r="J975" s="1">
        <v>5428937111.1999998</v>
      </c>
      <c r="K975" s="8">
        <v>423</v>
      </c>
      <c r="L975" s="8">
        <v>424</v>
      </c>
      <c r="M975" s="8">
        <v>0</v>
      </c>
      <c r="N975" s="8">
        <v>1919607.1824372758</v>
      </c>
      <c r="O975" s="1">
        <v>0</v>
      </c>
      <c r="P975" s="1">
        <v>0</v>
      </c>
      <c r="Q975" s="1">
        <v>0</v>
      </c>
      <c r="R975" s="1">
        <v>0</v>
      </c>
      <c r="S975" s="29">
        <v>0</v>
      </c>
      <c r="T975" s="8">
        <f t="shared" si="75"/>
        <v>0</v>
      </c>
      <c r="U975" s="1">
        <v>0</v>
      </c>
      <c r="V975" s="1">
        <v>0</v>
      </c>
      <c r="W975" s="1">
        <v>0</v>
      </c>
      <c r="X975" s="1">
        <v>0</v>
      </c>
      <c r="Y975" s="1">
        <v>0</v>
      </c>
      <c r="Z975" s="1">
        <v>0</v>
      </c>
      <c r="AA975" s="1">
        <v>42224883.199999809</v>
      </c>
      <c r="AB975" s="1">
        <v>72200784.199999809</v>
      </c>
      <c r="AC975" s="1">
        <f t="shared" si="76"/>
        <v>-5428937111.1999998</v>
      </c>
      <c r="AD975" s="1">
        <f t="shared" si="77"/>
        <v>-5428937111.1999998</v>
      </c>
      <c r="AE975" s="1">
        <f t="shared" si="78"/>
        <v>-5428937111.1999998</v>
      </c>
      <c r="AF975" s="1">
        <f t="shared" si="79"/>
        <v>-5428937111.1999998</v>
      </c>
    </row>
    <row r="976" spans="1:32" x14ac:dyDescent="0.2">
      <c r="A976" t="s">
        <v>144</v>
      </c>
      <c r="B976" t="s">
        <v>73</v>
      </c>
      <c r="C976" t="s">
        <v>119</v>
      </c>
      <c r="D976" t="s">
        <v>3</v>
      </c>
      <c r="E976" t="s">
        <v>5</v>
      </c>
      <c r="F976" s="7">
        <v>202103</v>
      </c>
      <c r="G976" s="1">
        <v>6125977928.8000002</v>
      </c>
      <c r="H976" s="1">
        <v>6160501776.2199993</v>
      </c>
      <c r="I976" s="1">
        <v>6054497928.8000002</v>
      </c>
      <c r="J976" s="1">
        <v>6268572020.2199993</v>
      </c>
      <c r="K976" s="8">
        <v>342</v>
      </c>
      <c r="L976" s="8">
        <v>343</v>
      </c>
      <c r="M976" s="8">
        <v>0</v>
      </c>
      <c r="N976" s="8">
        <v>1869743.0602918591</v>
      </c>
      <c r="O976" s="1">
        <v>0</v>
      </c>
      <c r="P976" s="1">
        <v>0</v>
      </c>
      <c r="Q976" s="1">
        <v>0</v>
      </c>
      <c r="R976" s="1">
        <v>0</v>
      </c>
      <c r="S976" s="29">
        <v>0</v>
      </c>
      <c r="T976" s="8">
        <f t="shared" si="75"/>
        <v>0</v>
      </c>
      <c r="U976" s="1">
        <v>0</v>
      </c>
      <c r="V976" s="1">
        <v>0</v>
      </c>
      <c r="W976" s="1">
        <v>0</v>
      </c>
      <c r="X976" s="1">
        <v>0</v>
      </c>
      <c r="Y976" s="1">
        <v>0</v>
      </c>
      <c r="Z976" s="1">
        <v>0</v>
      </c>
      <c r="AA976" s="1">
        <v>34523847.419999123</v>
      </c>
      <c r="AB976" s="1">
        <v>214074091.41999912</v>
      </c>
      <c r="AC976" s="1">
        <f t="shared" si="76"/>
        <v>-6160501776.2199993</v>
      </c>
      <c r="AD976" s="1">
        <f t="shared" si="77"/>
        <v>-6160501776.2199993</v>
      </c>
      <c r="AE976" s="1">
        <f t="shared" si="78"/>
        <v>-6268572020.2199993</v>
      </c>
      <c r="AF976" s="1">
        <f t="shared" si="79"/>
        <v>-6268572020.2199993</v>
      </c>
    </row>
    <row r="977" spans="1:32" x14ac:dyDescent="0.2">
      <c r="A977" t="s">
        <v>144</v>
      </c>
      <c r="B977" t="s">
        <v>73</v>
      </c>
      <c r="C977" t="s">
        <v>119</v>
      </c>
      <c r="D977" t="s">
        <v>3</v>
      </c>
      <c r="E977" t="s">
        <v>5</v>
      </c>
      <c r="F977" s="7">
        <v>202106</v>
      </c>
      <c r="G977" s="1">
        <v>4642692082.3999996</v>
      </c>
      <c r="H977" s="1">
        <v>4942092530.96</v>
      </c>
      <c r="I977" s="1">
        <v>4642692082.3999996</v>
      </c>
      <c r="J977" s="1">
        <v>4892092530.96</v>
      </c>
      <c r="K977" s="8">
        <v>468</v>
      </c>
      <c r="L977" s="8">
        <v>469</v>
      </c>
      <c r="M977" s="8">
        <v>0</v>
      </c>
      <c r="N977" s="8">
        <v>1878840.8673835124</v>
      </c>
      <c r="O977" s="1">
        <v>0</v>
      </c>
      <c r="P977" s="1">
        <v>0</v>
      </c>
      <c r="Q977" s="1">
        <v>0</v>
      </c>
      <c r="R977" s="1">
        <v>0</v>
      </c>
      <c r="S977" s="29">
        <v>0</v>
      </c>
      <c r="T977" s="8">
        <f t="shared" si="75"/>
        <v>0</v>
      </c>
      <c r="U977" s="1">
        <v>0</v>
      </c>
      <c r="V977" s="1">
        <v>0</v>
      </c>
      <c r="W977" s="1">
        <v>0</v>
      </c>
      <c r="X977" s="1">
        <v>0</v>
      </c>
      <c r="Y977" s="1">
        <v>0</v>
      </c>
      <c r="Z977" s="1">
        <v>0</v>
      </c>
      <c r="AA977" s="1">
        <v>299400448.56000042</v>
      </c>
      <c r="AB977" s="1">
        <v>249400448.56000042</v>
      </c>
      <c r="AC977" s="1">
        <f t="shared" si="76"/>
        <v>-4942092530.96</v>
      </c>
      <c r="AD977" s="1">
        <f t="shared" si="77"/>
        <v>-4942092530.96</v>
      </c>
      <c r="AE977" s="1">
        <f t="shared" si="78"/>
        <v>-4892092530.96</v>
      </c>
      <c r="AF977" s="1">
        <f t="shared" si="79"/>
        <v>-4892092530.96</v>
      </c>
    </row>
    <row r="978" spans="1:32" x14ac:dyDescent="0.2">
      <c r="A978" t="s">
        <v>144</v>
      </c>
      <c r="B978" t="s">
        <v>73</v>
      </c>
      <c r="C978" t="s">
        <v>119</v>
      </c>
      <c r="D978" t="s">
        <v>3</v>
      </c>
      <c r="E978" t="s">
        <v>5</v>
      </c>
      <c r="F978" s="7">
        <v>202109</v>
      </c>
      <c r="G978" s="1">
        <v>4912547759</v>
      </c>
      <c r="H978" s="1">
        <v>4976968193.1999998</v>
      </c>
      <c r="I978" s="1">
        <v>4912547759</v>
      </c>
      <c r="J978" s="1">
        <v>4976968193.1999998</v>
      </c>
      <c r="K978" s="8">
        <v>400</v>
      </c>
      <c r="L978" s="8">
        <v>400</v>
      </c>
      <c r="M978" s="8">
        <v>0</v>
      </c>
      <c r="N978" s="8">
        <v>1869196.0491039425</v>
      </c>
      <c r="O978" s="1">
        <v>0</v>
      </c>
      <c r="P978" s="1">
        <v>0</v>
      </c>
      <c r="Q978" s="1">
        <v>0</v>
      </c>
      <c r="R978" s="1">
        <v>0</v>
      </c>
      <c r="S978" s="29">
        <v>0</v>
      </c>
      <c r="T978" s="8">
        <f t="shared" si="75"/>
        <v>0</v>
      </c>
      <c r="U978" s="1">
        <v>0</v>
      </c>
      <c r="V978" s="1">
        <v>0</v>
      </c>
      <c r="W978" s="1">
        <v>0</v>
      </c>
      <c r="X978" s="1">
        <v>0</v>
      </c>
      <c r="Y978" s="1">
        <v>0</v>
      </c>
      <c r="Z978" s="1">
        <v>0</v>
      </c>
      <c r="AA978" s="1">
        <v>64420434.199999809</v>
      </c>
      <c r="AB978" s="1">
        <v>64420434.199999809</v>
      </c>
      <c r="AC978" s="1">
        <f t="shared" si="76"/>
        <v>-4976968193.1999998</v>
      </c>
      <c r="AD978" s="1">
        <f t="shared" si="77"/>
        <v>-4976968193.1999998</v>
      </c>
      <c r="AE978" s="1">
        <f t="shared" si="78"/>
        <v>-4976968193.1999998</v>
      </c>
      <c r="AF978" s="1">
        <f t="shared" si="79"/>
        <v>-4976968193.1999998</v>
      </c>
    </row>
    <row r="979" spans="1:32" x14ac:dyDescent="0.2">
      <c r="A979" t="s">
        <v>144</v>
      </c>
      <c r="B979" t="s">
        <v>73</v>
      </c>
      <c r="C979" t="s">
        <v>119</v>
      </c>
      <c r="D979" t="s">
        <v>3</v>
      </c>
      <c r="E979" t="s">
        <v>5</v>
      </c>
      <c r="F979" s="7">
        <v>202112</v>
      </c>
      <c r="G979" s="1">
        <v>5944147288</v>
      </c>
      <c r="H979" s="1">
        <v>6051508693.29</v>
      </c>
      <c r="I979" s="1">
        <v>5944147288</v>
      </c>
      <c r="J979" s="1">
        <v>6051508693.29</v>
      </c>
      <c r="K979" s="8">
        <v>419</v>
      </c>
      <c r="L979" s="8">
        <v>420</v>
      </c>
      <c r="M979" s="8">
        <v>0</v>
      </c>
      <c r="N979" s="8">
        <v>1951911.3480286731</v>
      </c>
      <c r="O979" s="1">
        <v>0</v>
      </c>
      <c r="P979" s="1">
        <v>0</v>
      </c>
      <c r="Q979" s="1">
        <v>0</v>
      </c>
      <c r="R979" s="1">
        <v>0</v>
      </c>
      <c r="S979" s="29">
        <v>0</v>
      </c>
      <c r="T979" s="8">
        <f t="shared" si="75"/>
        <v>0</v>
      </c>
      <c r="U979" s="1">
        <v>0</v>
      </c>
      <c r="V979" s="1">
        <v>0</v>
      </c>
      <c r="W979" s="1">
        <v>0</v>
      </c>
      <c r="X979" s="1">
        <v>0</v>
      </c>
      <c r="Y979" s="1">
        <v>0</v>
      </c>
      <c r="Z979" s="1">
        <v>0</v>
      </c>
      <c r="AA979" s="1">
        <v>107361405.28999996</v>
      </c>
      <c r="AB979" s="1">
        <v>107361405.28999996</v>
      </c>
      <c r="AC979" s="1">
        <f t="shared" si="76"/>
        <v>-6051508693.29</v>
      </c>
      <c r="AD979" s="1">
        <f t="shared" si="77"/>
        <v>-6051508693.29</v>
      </c>
      <c r="AE979" s="1">
        <f t="shared" si="78"/>
        <v>-6051508693.29</v>
      </c>
      <c r="AF979" s="1">
        <f t="shared" si="79"/>
        <v>-6051508693.29</v>
      </c>
    </row>
    <row r="980" spans="1:32" x14ac:dyDescent="0.2">
      <c r="A980" t="s">
        <v>144</v>
      </c>
      <c r="B980" t="s">
        <v>73</v>
      </c>
      <c r="C980" t="s">
        <v>119</v>
      </c>
      <c r="D980" t="s">
        <v>3</v>
      </c>
      <c r="E980" t="s">
        <v>5</v>
      </c>
      <c r="F980" s="7">
        <v>202203</v>
      </c>
      <c r="G980" s="1">
        <v>5109994918</v>
      </c>
      <c r="H980" s="1">
        <v>5172456492.3999996</v>
      </c>
      <c r="I980" s="1">
        <v>5109994918</v>
      </c>
      <c r="J980" s="1">
        <v>5172456492.3999996</v>
      </c>
      <c r="K980" s="8">
        <v>365</v>
      </c>
      <c r="L980" s="8">
        <v>365</v>
      </c>
      <c r="M980" s="8">
        <v>0</v>
      </c>
      <c r="N980" s="8">
        <v>1922410.4735023037</v>
      </c>
      <c r="O980" s="1">
        <v>0</v>
      </c>
      <c r="P980" s="1">
        <v>0</v>
      </c>
      <c r="Q980" s="1">
        <v>0</v>
      </c>
      <c r="R980" s="1">
        <v>0</v>
      </c>
      <c r="S980" s="29">
        <v>0</v>
      </c>
      <c r="T980" s="8">
        <f t="shared" si="75"/>
        <v>0</v>
      </c>
      <c r="U980" s="1">
        <v>0</v>
      </c>
      <c r="V980" s="1">
        <v>0</v>
      </c>
      <c r="W980" s="1">
        <v>0</v>
      </c>
      <c r="X980" s="1">
        <v>0</v>
      </c>
      <c r="Y980" s="1">
        <v>0</v>
      </c>
      <c r="Z980" s="1">
        <v>0</v>
      </c>
      <c r="AA980" s="1">
        <v>62461574.399999619</v>
      </c>
      <c r="AB980" s="1">
        <v>62461574.399999619</v>
      </c>
      <c r="AC980" s="1">
        <f t="shared" si="76"/>
        <v>-5172456492.3999996</v>
      </c>
      <c r="AD980" s="1">
        <f t="shared" si="77"/>
        <v>-5172456492.3999996</v>
      </c>
      <c r="AE980" s="1">
        <f t="shared" si="78"/>
        <v>-5172456492.3999996</v>
      </c>
      <c r="AF980" s="1">
        <f t="shared" si="79"/>
        <v>-5172456492.3999996</v>
      </c>
    </row>
    <row r="981" spans="1:32" x14ac:dyDescent="0.2">
      <c r="A981" t="s">
        <v>144</v>
      </c>
      <c r="B981" t="s">
        <v>73</v>
      </c>
      <c r="C981" t="s">
        <v>119</v>
      </c>
      <c r="D981" t="s">
        <v>3</v>
      </c>
      <c r="E981" t="s">
        <v>5</v>
      </c>
      <c r="F981" s="7">
        <v>202206</v>
      </c>
      <c r="G981" s="1">
        <v>3897252117</v>
      </c>
      <c r="H981" s="1">
        <v>4490312771.4800005</v>
      </c>
      <c r="I981" s="1">
        <v>3897252117</v>
      </c>
      <c r="J981" s="1">
        <v>4490312771.4800005</v>
      </c>
      <c r="K981" s="8">
        <v>311</v>
      </c>
      <c r="L981" s="8">
        <v>315</v>
      </c>
      <c r="M981" s="8">
        <v>0</v>
      </c>
      <c r="N981" s="8">
        <v>1946412.601075269</v>
      </c>
      <c r="O981" s="1">
        <v>0</v>
      </c>
      <c r="P981" s="1">
        <v>0</v>
      </c>
      <c r="Q981" s="1">
        <v>0</v>
      </c>
      <c r="R981" s="1">
        <v>0</v>
      </c>
      <c r="S981" s="29">
        <v>0</v>
      </c>
      <c r="T981" s="8">
        <f t="shared" si="75"/>
        <v>0</v>
      </c>
      <c r="U981" s="1">
        <v>0</v>
      </c>
      <c r="V981" s="1">
        <v>0</v>
      </c>
      <c r="W981" s="1">
        <v>0</v>
      </c>
      <c r="X981" s="1">
        <v>0</v>
      </c>
      <c r="Y981" s="1">
        <v>0</v>
      </c>
      <c r="Z981" s="1">
        <v>0</v>
      </c>
      <c r="AA981" s="1">
        <v>593060654.4800005</v>
      </c>
      <c r="AB981" s="1">
        <v>593060654.4800005</v>
      </c>
      <c r="AC981" s="1">
        <f t="shared" si="76"/>
        <v>-4490312771.4800005</v>
      </c>
      <c r="AD981" s="1">
        <f t="shared" si="77"/>
        <v>-4490312771.4800005</v>
      </c>
      <c r="AE981" s="1">
        <f t="shared" si="78"/>
        <v>-4490312771.4800005</v>
      </c>
      <c r="AF981" s="1">
        <f t="shared" si="79"/>
        <v>-4490312771.4800005</v>
      </c>
    </row>
    <row r="982" spans="1:32" x14ac:dyDescent="0.2">
      <c r="A982" t="s">
        <v>144</v>
      </c>
      <c r="B982" t="s">
        <v>73</v>
      </c>
      <c r="C982" t="s">
        <v>119</v>
      </c>
      <c r="D982" t="s">
        <v>3</v>
      </c>
      <c r="E982" t="s">
        <v>5</v>
      </c>
      <c r="F982" s="7">
        <v>202209</v>
      </c>
      <c r="G982" s="1">
        <v>5527612188</v>
      </c>
      <c r="H982" s="1">
        <v>5614209054.6799984</v>
      </c>
      <c r="I982" s="1">
        <v>5527612188</v>
      </c>
      <c r="J982" s="1">
        <v>5614209054.6799984</v>
      </c>
      <c r="K982" s="8">
        <v>376</v>
      </c>
      <c r="L982" s="8">
        <v>385</v>
      </c>
      <c r="M982" s="8">
        <v>0</v>
      </c>
      <c r="N982" s="8">
        <v>1884789.6326164876</v>
      </c>
      <c r="O982" s="1">
        <v>0</v>
      </c>
      <c r="P982" s="1">
        <v>0</v>
      </c>
      <c r="Q982" s="1">
        <v>0</v>
      </c>
      <c r="R982" s="1">
        <v>0</v>
      </c>
      <c r="S982" s="29">
        <v>0</v>
      </c>
      <c r="T982" s="8">
        <f t="shared" si="75"/>
        <v>0</v>
      </c>
      <c r="U982" s="1">
        <v>0</v>
      </c>
      <c r="V982" s="1">
        <v>0</v>
      </c>
      <c r="W982" s="1">
        <v>0</v>
      </c>
      <c r="X982" s="1">
        <v>0</v>
      </c>
      <c r="Y982" s="1">
        <v>0</v>
      </c>
      <c r="Z982" s="1">
        <v>0</v>
      </c>
      <c r="AA982" s="1">
        <v>86596866.679998398</v>
      </c>
      <c r="AB982" s="1">
        <v>86596866.679998398</v>
      </c>
      <c r="AC982" s="1">
        <f t="shared" si="76"/>
        <v>-5614209054.6799984</v>
      </c>
      <c r="AD982" s="1">
        <f t="shared" si="77"/>
        <v>-5614209054.6799984</v>
      </c>
      <c r="AE982" s="1">
        <f t="shared" si="78"/>
        <v>-5614209054.6799984</v>
      </c>
      <c r="AF982" s="1">
        <f t="shared" si="79"/>
        <v>-5614209054.6799984</v>
      </c>
    </row>
    <row r="983" spans="1:32" x14ac:dyDescent="0.2">
      <c r="A983" t="s">
        <v>144</v>
      </c>
      <c r="B983" t="s">
        <v>73</v>
      </c>
      <c r="C983" t="s">
        <v>119</v>
      </c>
      <c r="D983" t="s">
        <v>3</v>
      </c>
      <c r="E983" t="s">
        <v>5</v>
      </c>
      <c r="F983" s="7">
        <v>202212</v>
      </c>
      <c r="G983" s="1">
        <v>5458757976</v>
      </c>
      <c r="H983" s="1">
        <v>5604515121.6499987</v>
      </c>
      <c r="I983" s="1">
        <v>5458757976</v>
      </c>
      <c r="J983" s="1">
        <v>5604515122.6499987</v>
      </c>
      <c r="K983" s="8">
        <v>338</v>
      </c>
      <c r="L983" s="8">
        <v>349</v>
      </c>
      <c r="M983" s="8">
        <v>0</v>
      </c>
      <c r="N983" s="8">
        <v>1846763.6207885307</v>
      </c>
      <c r="O983" s="1">
        <v>0</v>
      </c>
      <c r="P983" s="1">
        <v>0</v>
      </c>
      <c r="Q983" s="1">
        <v>0</v>
      </c>
      <c r="R983" s="1">
        <v>0</v>
      </c>
      <c r="S983" s="29">
        <v>0</v>
      </c>
      <c r="T983" s="8">
        <f t="shared" si="75"/>
        <v>0</v>
      </c>
      <c r="U983" s="1">
        <v>0</v>
      </c>
      <c r="V983" s="1">
        <v>0</v>
      </c>
      <c r="W983" s="1">
        <v>0</v>
      </c>
      <c r="X983" s="1">
        <v>0</v>
      </c>
      <c r="Y983" s="1">
        <v>0</v>
      </c>
      <c r="Z983" s="1">
        <v>0</v>
      </c>
      <c r="AA983" s="1">
        <v>145757145.64999866</v>
      </c>
      <c r="AB983" s="1">
        <v>145757146.64999866</v>
      </c>
      <c r="AC983" s="1">
        <f t="shared" si="76"/>
        <v>-5604515121.6499987</v>
      </c>
      <c r="AD983" s="1">
        <f t="shared" si="77"/>
        <v>-5604515121.6499987</v>
      </c>
      <c r="AE983" s="1">
        <f t="shared" si="78"/>
        <v>-5604515122.6499987</v>
      </c>
      <c r="AF983" s="1">
        <f t="shared" si="79"/>
        <v>-5604515122.6499987</v>
      </c>
    </row>
    <row r="984" spans="1:32" x14ac:dyDescent="0.2">
      <c r="A984" t="s">
        <v>144</v>
      </c>
      <c r="B984" t="s">
        <v>73</v>
      </c>
      <c r="C984" t="s">
        <v>119</v>
      </c>
      <c r="D984" t="s">
        <v>3</v>
      </c>
      <c r="E984" t="s">
        <v>5</v>
      </c>
      <c r="F984" s="7">
        <v>202303</v>
      </c>
      <c r="G984" s="1">
        <v>5449397047.6000004</v>
      </c>
      <c r="H984" s="1">
        <v>5857548362.4499998</v>
      </c>
      <c r="I984" s="1">
        <v>5099397047.6000004</v>
      </c>
      <c r="J984" s="1">
        <v>5507548362.4499998</v>
      </c>
      <c r="K984" s="8">
        <v>394</v>
      </c>
      <c r="L984" s="8">
        <v>402</v>
      </c>
      <c r="M984" s="8">
        <v>0</v>
      </c>
      <c r="N984" s="8">
        <v>1842628.4120583718</v>
      </c>
      <c r="O984" s="1">
        <v>0</v>
      </c>
      <c r="P984" s="1">
        <v>0</v>
      </c>
      <c r="Q984" s="1">
        <v>0</v>
      </c>
      <c r="R984" s="1">
        <v>0</v>
      </c>
      <c r="S984" s="29">
        <v>0</v>
      </c>
      <c r="T984" s="8">
        <f t="shared" si="75"/>
        <v>0</v>
      </c>
      <c r="U984" s="1">
        <v>0</v>
      </c>
      <c r="V984" s="1">
        <v>0</v>
      </c>
      <c r="W984" s="1">
        <v>0</v>
      </c>
      <c r="X984" s="1">
        <v>0</v>
      </c>
      <c r="Y984" s="1">
        <v>0</v>
      </c>
      <c r="Z984" s="1">
        <v>0</v>
      </c>
      <c r="AA984" s="1">
        <v>408151314.84999943</v>
      </c>
      <c r="AB984" s="1">
        <v>408151314.84999943</v>
      </c>
      <c r="AC984" s="1">
        <f t="shared" si="76"/>
        <v>-5857548362.4499998</v>
      </c>
      <c r="AD984" s="1">
        <f t="shared" si="77"/>
        <v>-5857548362.4499998</v>
      </c>
      <c r="AE984" s="1">
        <f t="shared" si="78"/>
        <v>-5507548362.4499998</v>
      </c>
      <c r="AF984" s="1">
        <f t="shared" si="79"/>
        <v>-5507548362.4499998</v>
      </c>
    </row>
    <row r="985" spans="1:32" x14ac:dyDescent="0.2">
      <c r="A985" t="s">
        <v>144</v>
      </c>
      <c r="B985" t="s">
        <v>73</v>
      </c>
      <c r="C985" t="s">
        <v>119</v>
      </c>
      <c r="D985" t="s">
        <v>3</v>
      </c>
      <c r="E985" t="s">
        <v>5</v>
      </c>
      <c r="F985" s="7">
        <v>202306</v>
      </c>
      <c r="G985" s="1">
        <v>4622919980</v>
      </c>
      <c r="H985" s="1">
        <v>5029023499.0899982</v>
      </c>
      <c r="I985" s="1">
        <v>4622919980</v>
      </c>
      <c r="J985" s="1">
        <v>5029023499.0899982</v>
      </c>
      <c r="K985" s="8">
        <v>368</v>
      </c>
      <c r="L985" s="8">
        <v>380</v>
      </c>
      <c r="M985" s="8">
        <v>0</v>
      </c>
      <c r="N985" s="8">
        <v>1788099.7727598569</v>
      </c>
      <c r="O985" s="1">
        <v>0</v>
      </c>
      <c r="P985" s="1">
        <v>0</v>
      </c>
      <c r="Q985" s="1">
        <v>0</v>
      </c>
      <c r="R985" s="1">
        <v>0</v>
      </c>
      <c r="S985" s="29">
        <v>0</v>
      </c>
      <c r="T985" s="8">
        <f t="shared" si="75"/>
        <v>0</v>
      </c>
      <c r="U985" s="1">
        <v>0</v>
      </c>
      <c r="V985" s="1">
        <v>0</v>
      </c>
      <c r="W985" s="1">
        <v>0</v>
      </c>
      <c r="X985" s="1">
        <v>0</v>
      </c>
      <c r="Y985" s="1">
        <v>0</v>
      </c>
      <c r="Z985" s="1">
        <v>0</v>
      </c>
      <c r="AA985" s="1">
        <v>406103519.08999825</v>
      </c>
      <c r="AB985" s="1">
        <v>406103519.08999825</v>
      </c>
      <c r="AC985" s="1">
        <f t="shared" si="76"/>
        <v>-5029023499.0899982</v>
      </c>
      <c r="AD985" s="1">
        <f t="shared" si="77"/>
        <v>-5029023499.0899982</v>
      </c>
      <c r="AE985" s="1">
        <f t="shared" si="78"/>
        <v>-5029023499.0899982</v>
      </c>
      <c r="AF985" s="1">
        <f t="shared" si="79"/>
        <v>-5029023499.0899982</v>
      </c>
    </row>
    <row r="986" spans="1:32" x14ac:dyDescent="0.2">
      <c r="A986" t="s">
        <v>144</v>
      </c>
      <c r="B986" t="s">
        <v>73</v>
      </c>
      <c r="C986" t="s">
        <v>119</v>
      </c>
      <c r="D986" t="s">
        <v>3</v>
      </c>
      <c r="E986" t="s">
        <v>5</v>
      </c>
      <c r="F986" s="7">
        <v>202309</v>
      </c>
      <c r="G986" s="1">
        <v>4037736834</v>
      </c>
      <c r="H986" s="1">
        <v>4276575219.0499997</v>
      </c>
      <c r="I986" s="1">
        <v>3684516529</v>
      </c>
      <c r="J986" s="1">
        <v>4355194914.0500002</v>
      </c>
      <c r="K986" s="8">
        <v>313</v>
      </c>
      <c r="L986" s="8">
        <v>319</v>
      </c>
      <c r="M986" s="8">
        <v>0</v>
      </c>
      <c r="N986" s="8">
        <v>1676200.6878136201</v>
      </c>
      <c r="O986" s="1">
        <v>0</v>
      </c>
      <c r="P986" s="1">
        <v>0</v>
      </c>
      <c r="Q986" s="1">
        <v>0</v>
      </c>
      <c r="R986" s="1">
        <v>0</v>
      </c>
      <c r="S986" s="29">
        <v>0</v>
      </c>
      <c r="T986" s="8">
        <f t="shared" si="75"/>
        <v>0</v>
      </c>
      <c r="U986" s="1">
        <v>0</v>
      </c>
      <c r="V986" s="1">
        <v>0</v>
      </c>
      <c r="W986" s="1">
        <v>0</v>
      </c>
      <c r="X986" s="1">
        <v>0</v>
      </c>
      <c r="Y986" s="1">
        <v>0</v>
      </c>
      <c r="Z986" s="1">
        <v>0</v>
      </c>
      <c r="AA986" s="1">
        <v>238838385.04999971</v>
      </c>
      <c r="AB986" s="1">
        <v>670678385.05000019</v>
      </c>
      <c r="AC986" s="1">
        <f t="shared" si="76"/>
        <v>-4276575219.0499997</v>
      </c>
      <c r="AD986" s="1">
        <f t="shared" si="77"/>
        <v>-4276575219.0499997</v>
      </c>
      <c r="AE986" s="1">
        <f t="shared" si="78"/>
        <v>-4355194914.0500002</v>
      </c>
      <c r="AF986" s="1">
        <f t="shared" si="79"/>
        <v>-4355194914.0500002</v>
      </c>
    </row>
    <row r="987" spans="1:32" x14ac:dyDescent="0.2">
      <c r="A987" t="s">
        <v>144</v>
      </c>
      <c r="B987" t="s">
        <v>73</v>
      </c>
      <c r="C987" t="s">
        <v>119</v>
      </c>
      <c r="D987" t="s">
        <v>3</v>
      </c>
      <c r="E987" t="s">
        <v>5</v>
      </c>
      <c r="F987" s="7">
        <v>202312</v>
      </c>
      <c r="G987" s="1">
        <v>1846459812</v>
      </c>
      <c r="H987" s="1">
        <v>2748380257.1500001</v>
      </c>
      <c r="I987" s="1">
        <v>1846459812</v>
      </c>
      <c r="J987" s="1">
        <v>2748380257.1500001</v>
      </c>
      <c r="K987" s="8">
        <v>164</v>
      </c>
      <c r="L987" s="8">
        <v>186</v>
      </c>
      <c r="M987" s="8">
        <v>0</v>
      </c>
      <c r="N987" s="8">
        <v>1559063.9376344085</v>
      </c>
      <c r="O987" s="1">
        <v>0</v>
      </c>
      <c r="P987" s="1">
        <v>0</v>
      </c>
      <c r="Q987" s="1">
        <v>0</v>
      </c>
      <c r="R987" s="1">
        <v>0</v>
      </c>
      <c r="S987" s="29">
        <v>0</v>
      </c>
      <c r="T987" s="8">
        <f t="shared" si="75"/>
        <v>0</v>
      </c>
      <c r="U987" s="1">
        <v>0</v>
      </c>
      <c r="V987" s="1">
        <v>0</v>
      </c>
      <c r="W987" s="1">
        <v>0</v>
      </c>
      <c r="X987" s="1">
        <v>0</v>
      </c>
      <c r="Y987" s="1">
        <v>0</v>
      </c>
      <c r="Z987" s="1">
        <v>0</v>
      </c>
      <c r="AA987" s="1">
        <v>901920445.1500001</v>
      </c>
      <c r="AB987" s="1">
        <v>901920445.1500001</v>
      </c>
      <c r="AC987" s="1">
        <f t="shared" si="76"/>
        <v>-2748380257.1500001</v>
      </c>
      <c r="AD987" s="1">
        <f t="shared" si="77"/>
        <v>-2748380257.1500001</v>
      </c>
      <c r="AE987" s="1">
        <f t="shared" si="78"/>
        <v>-2748380257.1500001</v>
      </c>
      <c r="AF987" s="1">
        <f t="shared" si="79"/>
        <v>-2748380257.1500001</v>
      </c>
    </row>
    <row r="988" spans="1:32" x14ac:dyDescent="0.2">
      <c r="A988" t="s">
        <v>144</v>
      </c>
      <c r="B988" t="s">
        <v>73</v>
      </c>
      <c r="C988" t="s">
        <v>119</v>
      </c>
      <c r="D988" t="s">
        <v>3</v>
      </c>
      <c r="E988" t="s">
        <v>5</v>
      </c>
      <c r="F988" s="7">
        <v>202403</v>
      </c>
      <c r="G988" s="1">
        <v>892838776</v>
      </c>
      <c r="H988" s="1">
        <v>2701597923.3300004</v>
      </c>
      <c r="I988" s="1">
        <v>892838776</v>
      </c>
      <c r="J988" s="1">
        <v>2701597923.3300004</v>
      </c>
      <c r="K988" s="8">
        <v>119</v>
      </c>
      <c r="L988" s="8">
        <v>143</v>
      </c>
      <c r="M988" s="8">
        <v>0</v>
      </c>
      <c r="N988" s="8">
        <v>1467545.9373377834</v>
      </c>
      <c r="O988" s="1">
        <v>0</v>
      </c>
      <c r="P988" s="1">
        <v>0</v>
      </c>
      <c r="Q988" s="1">
        <v>0</v>
      </c>
      <c r="R988" s="1">
        <v>0</v>
      </c>
      <c r="S988" s="29">
        <v>0</v>
      </c>
      <c r="T988" s="8">
        <f t="shared" si="75"/>
        <v>0</v>
      </c>
      <c r="U988" s="1">
        <v>0</v>
      </c>
      <c r="V988" s="1">
        <v>0</v>
      </c>
      <c r="W988" s="1">
        <v>0</v>
      </c>
      <c r="X988" s="1">
        <v>0</v>
      </c>
      <c r="Y988" s="1">
        <v>0</v>
      </c>
      <c r="Z988" s="1">
        <v>0</v>
      </c>
      <c r="AA988" s="1">
        <v>1808759147.3300004</v>
      </c>
      <c r="AB988" s="1">
        <v>1808759147.3300004</v>
      </c>
      <c r="AC988" s="1">
        <f t="shared" si="76"/>
        <v>-2701597923.3300004</v>
      </c>
      <c r="AD988" s="1">
        <f t="shared" si="77"/>
        <v>-2701597923.3300004</v>
      </c>
      <c r="AE988" s="1">
        <f t="shared" si="78"/>
        <v>-2701597923.3300004</v>
      </c>
      <c r="AF988" s="1">
        <f t="shared" si="79"/>
        <v>-2701597923.3300004</v>
      </c>
    </row>
    <row r="989" spans="1:32" x14ac:dyDescent="0.2">
      <c r="A989" t="s">
        <v>144</v>
      </c>
      <c r="B989" t="s">
        <v>73</v>
      </c>
      <c r="C989" t="s">
        <v>119</v>
      </c>
      <c r="D989" t="s">
        <v>3</v>
      </c>
      <c r="E989" t="s">
        <v>8</v>
      </c>
      <c r="F989" s="7">
        <v>202404</v>
      </c>
      <c r="G989" s="1">
        <v>130623161</v>
      </c>
      <c r="H989" s="1">
        <v>306590212.53999996</v>
      </c>
      <c r="I989" s="1">
        <v>130623161</v>
      </c>
      <c r="J989" s="1">
        <v>306590212.53999996</v>
      </c>
      <c r="K989" s="8">
        <v>10</v>
      </c>
      <c r="L989" s="8">
        <v>14</v>
      </c>
      <c r="M989" s="8">
        <v>0</v>
      </c>
      <c r="N989" s="8">
        <v>1480292.8333333335</v>
      </c>
      <c r="O989" s="1">
        <v>0</v>
      </c>
      <c r="P989" s="1">
        <v>0</v>
      </c>
      <c r="Q989" s="1">
        <v>0</v>
      </c>
      <c r="R989" s="1">
        <v>0</v>
      </c>
      <c r="S989" s="29">
        <v>0</v>
      </c>
      <c r="T989" s="8">
        <f t="shared" si="75"/>
        <v>0</v>
      </c>
      <c r="U989" s="1">
        <v>0</v>
      </c>
      <c r="V989" s="1">
        <v>0</v>
      </c>
      <c r="W989" s="1">
        <v>0</v>
      </c>
      <c r="X989" s="1">
        <v>0</v>
      </c>
      <c r="Y989" s="1">
        <v>0</v>
      </c>
      <c r="Z989" s="1">
        <v>0</v>
      </c>
      <c r="AA989" s="1">
        <v>175967051.53999996</v>
      </c>
      <c r="AB989" s="1">
        <v>175967051.53999996</v>
      </c>
      <c r="AC989" s="1">
        <f t="shared" si="76"/>
        <v>-306590212.53999996</v>
      </c>
      <c r="AD989" s="1">
        <f t="shared" si="77"/>
        <v>-306590212.53999996</v>
      </c>
      <c r="AE989" s="1">
        <f t="shared" si="78"/>
        <v>-306590212.53999996</v>
      </c>
      <c r="AF989" s="1">
        <f t="shared" si="79"/>
        <v>-306590212.53999996</v>
      </c>
    </row>
    <row r="990" spans="1:32" x14ac:dyDescent="0.2">
      <c r="A990" t="s">
        <v>144</v>
      </c>
      <c r="B990" t="s">
        <v>73</v>
      </c>
      <c r="C990" t="s">
        <v>119</v>
      </c>
      <c r="D990" t="s">
        <v>3</v>
      </c>
      <c r="E990" t="s">
        <v>8</v>
      </c>
      <c r="F990" s="7">
        <v>202405</v>
      </c>
      <c r="G990" s="1">
        <v>0</v>
      </c>
      <c r="H990" s="1">
        <v>190993297.82000002</v>
      </c>
      <c r="I990" s="1">
        <v>0</v>
      </c>
      <c r="J990" s="1">
        <v>190993297.82000002</v>
      </c>
      <c r="K990" s="8">
        <v>0</v>
      </c>
      <c r="L990" s="8">
        <v>6</v>
      </c>
      <c r="M990" s="8">
        <v>0</v>
      </c>
      <c r="N990" s="8">
        <v>1452175.548387097</v>
      </c>
      <c r="O990" s="1">
        <v>0</v>
      </c>
      <c r="P990" s="1">
        <v>0</v>
      </c>
      <c r="Q990" s="1">
        <v>0</v>
      </c>
      <c r="R990" s="1">
        <v>0</v>
      </c>
      <c r="S990" s="29">
        <v>0</v>
      </c>
      <c r="T990" s="8">
        <f t="shared" si="75"/>
        <v>0</v>
      </c>
      <c r="U990" s="1">
        <v>0</v>
      </c>
      <c r="V990" s="1">
        <v>0</v>
      </c>
      <c r="W990" s="1">
        <v>0</v>
      </c>
      <c r="X990" s="1">
        <v>0</v>
      </c>
      <c r="Y990" s="1">
        <v>0</v>
      </c>
      <c r="Z990" s="1">
        <v>0</v>
      </c>
      <c r="AA990" s="1">
        <v>190993297.82000002</v>
      </c>
      <c r="AB990" s="1">
        <v>190993297.82000002</v>
      </c>
      <c r="AC990" s="1">
        <f t="shared" si="76"/>
        <v>-190993297.82000002</v>
      </c>
      <c r="AD990" s="1">
        <f t="shared" si="77"/>
        <v>-190993297.82000002</v>
      </c>
      <c r="AE990" s="1">
        <f t="shared" si="78"/>
        <v>-190993297.82000002</v>
      </c>
      <c r="AF990" s="1">
        <f t="shared" si="79"/>
        <v>-190993297.82000002</v>
      </c>
    </row>
    <row r="991" spans="1:32" x14ac:dyDescent="0.2">
      <c r="A991" t="s">
        <v>145</v>
      </c>
      <c r="B991" t="s">
        <v>73</v>
      </c>
      <c r="C991" t="s">
        <v>119</v>
      </c>
      <c r="D991" t="s">
        <v>1</v>
      </c>
      <c r="E991" t="s">
        <v>5</v>
      </c>
      <c r="F991" s="7">
        <v>201403</v>
      </c>
      <c r="G991" s="1">
        <v>45158225</v>
      </c>
      <c r="H991" s="1">
        <v>16047176</v>
      </c>
      <c r="I991" s="1">
        <v>45158225</v>
      </c>
      <c r="J991" s="1">
        <v>16047176</v>
      </c>
      <c r="K991" s="8">
        <v>42</v>
      </c>
      <c r="L991" s="8">
        <v>41</v>
      </c>
      <c r="M991" s="8">
        <v>0</v>
      </c>
      <c r="N991" s="8">
        <v>18672.722350230415</v>
      </c>
      <c r="O991" s="1">
        <v>0</v>
      </c>
      <c r="P991" s="1">
        <v>0</v>
      </c>
      <c r="Q991" s="1">
        <v>0</v>
      </c>
      <c r="R991" s="1">
        <v>0</v>
      </c>
      <c r="S991" s="29">
        <v>0</v>
      </c>
      <c r="T991" s="8">
        <f t="shared" si="75"/>
        <v>0</v>
      </c>
      <c r="U991" s="1">
        <v>0</v>
      </c>
      <c r="V991" s="1">
        <v>0</v>
      </c>
      <c r="W991" s="1">
        <v>0</v>
      </c>
      <c r="X991" s="1">
        <v>0</v>
      </c>
      <c r="Y991" s="1">
        <v>0</v>
      </c>
      <c r="Z991" s="1">
        <v>0</v>
      </c>
      <c r="AA991" s="1">
        <v>-29111049</v>
      </c>
      <c r="AB991" s="1">
        <v>-29111049</v>
      </c>
      <c r="AC991" s="1">
        <f t="shared" si="76"/>
        <v>-16047176</v>
      </c>
      <c r="AD991" s="1">
        <f t="shared" si="77"/>
        <v>-16047176</v>
      </c>
      <c r="AE991" s="1">
        <f t="shared" si="78"/>
        <v>-16047176</v>
      </c>
      <c r="AF991" s="1">
        <f t="shared" si="79"/>
        <v>-16047176</v>
      </c>
    </row>
    <row r="992" spans="1:32" x14ac:dyDescent="0.2">
      <c r="A992" t="s">
        <v>145</v>
      </c>
      <c r="B992" t="s">
        <v>73</v>
      </c>
      <c r="C992" t="s">
        <v>119</v>
      </c>
      <c r="D992" t="s">
        <v>1</v>
      </c>
      <c r="E992" t="s">
        <v>5</v>
      </c>
      <c r="F992" s="7">
        <v>201406</v>
      </c>
      <c r="G992" s="1">
        <v>27939062</v>
      </c>
      <c r="H992" s="1">
        <v>32439062</v>
      </c>
      <c r="I992" s="1">
        <v>27939062</v>
      </c>
      <c r="J992" s="1">
        <v>32439062</v>
      </c>
      <c r="K992" s="8">
        <v>60</v>
      </c>
      <c r="L992" s="8">
        <v>62</v>
      </c>
      <c r="M992" s="8">
        <v>0</v>
      </c>
      <c r="N992" s="8">
        <v>33009.005734767023</v>
      </c>
      <c r="O992" s="1">
        <v>0</v>
      </c>
      <c r="P992" s="1">
        <v>0</v>
      </c>
      <c r="Q992" s="1">
        <v>0</v>
      </c>
      <c r="R992" s="1">
        <v>0</v>
      </c>
      <c r="S992" s="29">
        <v>0</v>
      </c>
      <c r="T992" s="8">
        <f t="shared" si="75"/>
        <v>0</v>
      </c>
      <c r="U992" s="1">
        <v>0</v>
      </c>
      <c r="V992" s="1">
        <v>0</v>
      </c>
      <c r="W992" s="1">
        <v>0</v>
      </c>
      <c r="X992" s="1">
        <v>0</v>
      </c>
      <c r="Y992" s="1">
        <v>0</v>
      </c>
      <c r="Z992" s="1">
        <v>0</v>
      </c>
      <c r="AA992" s="1">
        <v>4500000</v>
      </c>
      <c r="AB992" s="1">
        <v>4500000</v>
      </c>
      <c r="AC992" s="1">
        <f t="shared" si="76"/>
        <v>-32439062</v>
      </c>
      <c r="AD992" s="1">
        <f t="shared" si="77"/>
        <v>-32439062</v>
      </c>
      <c r="AE992" s="1">
        <f t="shared" si="78"/>
        <v>-32439062</v>
      </c>
      <c r="AF992" s="1">
        <f t="shared" si="79"/>
        <v>-32439062</v>
      </c>
    </row>
    <row r="993" spans="1:32" x14ac:dyDescent="0.2">
      <c r="A993" t="s">
        <v>145</v>
      </c>
      <c r="B993" t="s">
        <v>73</v>
      </c>
      <c r="C993" t="s">
        <v>119</v>
      </c>
      <c r="D993" t="s">
        <v>1</v>
      </c>
      <c r="E993" t="s">
        <v>5</v>
      </c>
      <c r="F993" s="7">
        <v>201409</v>
      </c>
      <c r="G993" s="1">
        <v>52254794</v>
      </c>
      <c r="H993" s="1">
        <v>57254794</v>
      </c>
      <c r="I993" s="1">
        <v>52254794</v>
      </c>
      <c r="J993" s="1">
        <v>57254794</v>
      </c>
      <c r="K993" s="8">
        <v>144</v>
      </c>
      <c r="L993" s="8">
        <v>145</v>
      </c>
      <c r="M993" s="8">
        <v>0</v>
      </c>
      <c r="N993" s="8">
        <v>56349.4551971326</v>
      </c>
      <c r="O993" s="1">
        <v>0</v>
      </c>
      <c r="P993" s="1">
        <v>0</v>
      </c>
      <c r="Q993" s="1">
        <v>0</v>
      </c>
      <c r="R993" s="1">
        <v>0</v>
      </c>
      <c r="S993" s="29">
        <v>0</v>
      </c>
      <c r="T993" s="8">
        <f t="shared" si="75"/>
        <v>0</v>
      </c>
      <c r="U993" s="1">
        <v>0</v>
      </c>
      <c r="V993" s="1">
        <v>0</v>
      </c>
      <c r="W993" s="1">
        <v>0</v>
      </c>
      <c r="X993" s="1">
        <v>0</v>
      </c>
      <c r="Y993" s="1">
        <v>0</v>
      </c>
      <c r="Z993" s="1">
        <v>0</v>
      </c>
      <c r="AA993" s="1">
        <v>5000000</v>
      </c>
      <c r="AB993" s="1">
        <v>5000000</v>
      </c>
      <c r="AC993" s="1">
        <f t="shared" si="76"/>
        <v>-57254794</v>
      </c>
      <c r="AD993" s="1">
        <f t="shared" si="77"/>
        <v>-57254794</v>
      </c>
      <c r="AE993" s="1">
        <f t="shared" si="78"/>
        <v>-57254794</v>
      </c>
      <c r="AF993" s="1">
        <f t="shared" si="79"/>
        <v>-57254794</v>
      </c>
    </row>
    <row r="994" spans="1:32" x14ac:dyDescent="0.2">
      <c r="A994" t="s">
        <v>145</v>
      </c>
      <c r="B994" t="s">
        <v>73</v>
      </c>
      <c r="C994" t="s">
        <v>119</v>
      </c>
      <c r="D994" t="s">
        <v>1</v>
      </c>
      <c r="E994" t="s">
        <v>5</v>
      </c>
      <c r="F994" s="7">
        <v>201412</v>
      </c>
      <c r="G994" s="1">
        <v>136128988</v>
      </c>
      <c r="H994" s="1">
        <v>136128987.99999997</v>
      </c>
      <c r="I994" s="1">
        <v>136128988</v>
      </c>
      <c r="J994" s="1">
        <v>136128987.99999997</v>
      </c>
      <c r="K994" s="8">
        <v>466</v>
      </c>
      <c r="L994" s="8">
        <v>466</v>
      </c>
      <c r="M994" s="8">
        <v>0</v>
      </c>
      <c r="N994" s="8">
        <v>91514.574910394265</v>
      </c>
      <c r="O994" s="1">
        <v>0</v>
      </c>
      <c r="P994" s="1">
        <v>0</v>
      </c>
      <c r="Q994" s="1">
        <v>0</v>
      </c>
      <c r="R994" s="1">
        <v>0</v>
      </c>
      <c r="S994" s="29">
        <v>0</v>
      </c>
      <c r="T994" s="8">
        <f t="shared" si="75"/>
        <v>0</v>
      </c>
      <c r="U994" s="1">
        <v>0</v>
      </c>
      <c r="V994" s="1">
        <v>0</v>
      </c>
      <c r="W994" s="1">
        <v>0</v>
      </c>
      <c r="X994" s="1">
        <v>0</v>
      </c>
      <c r="Y994" s="1">
        <v>0</v>
      </c>
      <c r="Z994" s="1">
        <v>0</v>
      </c>
      <c r="AA994" s="1">
        <v>-2.9802322387695312E-8</v>
      </c>
      <c r="AB994" s="1">
        <v>-2.9802322387695312E-8</v>
      </c>
      <c r="AC994" s="1">
        <f t="shared" si="76"/>
        <v>-136128987.99999997</v>
      </c>
      <c r="AD994" s="1">
        <f t="shared" si="77"/>
        <v>-136128987.99999997</v>
      </c>
      <c r="AE994" s="1">
        <f t="shared" si="78"/>
        <v>-136128987.99999997</v>
      </c>
      <c r="AF994" s="1">
        <f t="shared" si="79"/>
        <v>-136128987.99999997</v>
      </c>
    </row>
    <row r="995" spans="1:32" x14ac:dyDescent="0.2">
      <c r="A995" t="s">
        <v>145</v>
      </c>
      <c r="B995" t="s">
        <v>73</v>
      </c>
      <c r="C995" t="s">
        <v>119</v>
      </c>
      <c r="D995" t="s">
        <v>1</v>
      </c>
      <c r="E995" t="s">
        <v>5</v>
      </c>
      <c r="F995" s="7">
        <v>201503</v>
      </c>
      <c r="G995" s="1">
        <v>314835453</v>
      </c>
      <c r="H995" s="1">
        <v>314835453</v>
      </c>
      <c r="I995" s="1">
        <v>314835453</v>
      </c>
      <c r="J995" s="1">
        <v>314835453</v>
      </c>
      <c r="K995" s="8">
        <v>927</v>
      </c>
      <c r="L995" s="8">
        <v>927</v>
      </c>
      <c r="M995" s="8">
        <v>0</v>
      </c>
      <c r="N995" s="8">
        <v>117565.36904761905</v>
      </c>
      <c r="O995" s="1">
        <v>0</v>
      </c>
      <c r="P995" s="1">
        <v>0</v>
      </c>
      <c r="Q995" s="1">
        <v>0</v>
      </c>
      <c r="R995" s="1">
        <v>0</v>
      </c>
      <c r="S995" s="29">
        <v>0</v>
      </c>
      <c r="T995" s="8">
        <f t="shared" si="75"/>
        <v>0</v>
      </c>
      <c r="U995" s="1">
        <v>0</v>
      </c>
      <c r="V995" s="1">
        <v>0</v>
      </c>
      <c r="W995" s="1">
        <v>0</v>
      </c>
      <c r="X995" s="1">
        <v>0</v>
      </c>
      <c r="Y995" s="1">
        <v>0</v>
      </c>
      <c r="Z995" s="1">
        <v>0</v>
      </c>
      <c r="AA995" s="1">
        <v>0</v>
      </c>
      <c r="AB995" s="1">
        <v>0</v>
      </c>
      <c r="AC995" s="1">
        <f t="shared" si="76"/>
        <v>-314835453</v>
      </c>
      <c r="AD995" s="1">
        <f t="shared" si="77"/>
        <v>-314835453</v>
      </c>
      <c r="AE995" s="1">
        <f t="shared" si="78"/>
        <v>-314835453</v>
      </c>
      <c r="AF995" s="1">
        <f t="shared" si="79"/>
        <v>-314835453</v>
      </c>
    </row>
    <row r="996" spans="1:32" x14ac:dyDescent="0.2">
      <c r="A996" t="s">
        <v>145</v>
      </c>
      <c r="B996" t="s">
        <v>73</v>
      </c>
      <c r="C996" t="s">
        <v>119</v>
      </c>
      <c r="D996" t="s">
        <v>1</v>
      </c>
      <c r="E996" t="s">
        <v>5</v>
      </c>
      <c r="F996" s="7">
        <v>201506</v>
      </c>
      <c r="G996" s="1">
        <v>383712334</v>
      </c>
      <c r="H996" s="1">
        <v>383712333.99999994</v>
      </c>
      <c r="I996" s="1">
        <v>383712334</v>
      </c>
      <c r="J996" s="1">
        <v>383712333.99999994</v>
      </c>
      <c r="K996" s="8">
        <v>1266</v>
      </c>
      <c r="L996" s="8">
        <v>1266</v>
      </c>
      <c r="M996" s="8">
        <v>0</v>
      </c>
      <c r="N996" s="8">
        <v>142043.54336917555</v>
      </c>
      <c r="O996" s="1">
        <v>0</v>
      </c>
      <c r="P996" s="1">
        <v>0</v>
      </c>
      <c r="Q996" s="1">
        <v>0</v>
      </c>
      <c r="R996" s="1">
        <v>0</v>
      </c>
      <c r="S996" s="29">
        <v>0</v>
      </c>
      <c r="T996" s="8">
        <f t="shared" si="75"/>
        <v>0</v>
      </c>
      <c r="U996" s="1">
        <v>0</v>
      </c>
      <c r="V996" s="1">
        <v>0</v>
      </c>
      <c r="W996" s="1">
        <v>0</v>
      </c>
      <c r="X996" s="1">
        <v>0</v>
      </c>
      <c r="Y996" s="1">
        <v>0</v>
      </c>
      <c r="Z996" s="1">
        <v>0</v>
      </c>
      <c r="AA996" s="1">
        <v>-5.9604644775390625E-8</v>
      </c>
      <c r="AB996" s="1">
        <v>-5.9604644775390625E-8</v>
      </c>
      <c r="AC996" s="1">
        <f t="shared" si="76"/>
        <v>-383712333.99999994</v>
      </c>
      <c r="AD996" s="1">
        <f t="shared" si="77"/>
        <v>-383712333.99999994</v>
      </c>
      <c r="AE996" s="1">
        <f t="shared" si="78"/>
        <v>-383712333.99999994</v>
      </c>
      <c r="AF996" s="1">
        <f t="shared" si="79"/>
        <v>-383712333.99999994</v>
      </c>
    </row>
    <row r="997" spans="1:32" x14ac:dyDescent="0.2">
      <c r="A997" t="s">
        <v>145</v>
      </c>
      <c r="B997" t="s">
        <v>73</v>
      </c>
      <c r="C997" t="s">
        <v>119</v>
      </c>
      <c r="D997" t="s">
        <v>1</v>
      </c>
      <c r="E997" t="s">
        <v>5</v>
      </c>
      <c r="F997" s="7">
        <v>201509</v>
      </c>
      <c r="G997" s="1">
        <v>638878026</v>
      </c>
      <c r="H997" s="1">
        <v>638878026.00000024</v>
      </c>
      <c r="I997" s="1">
        <v>638878026</v>
      </c>
      <c r="J997" s="1">
        <v>638878026.00000024</v>
      </c>
      <c r="K997" s="8">
        <v>1718</v>
      </c>
      <c r="L997" s="8">
        <v>1718</v>
      </c>
      <c r="M997" s="8">
        <v>0</v>
      </c>
      <c r="N997" s="8">
        <v>164230.6007168458</v>
      </c>
      <c r="O997" s="1">
        <v>0</v>
      </c>
      <c r="P997" s="1">
        <v>0</v>
      </c>
      <c r="Q997" s="1">
        <v>0</v>
      </c>
      <c r="R997" s="1">
        <v>0</v>
      </c>
      <c r="S997" s="29">
        <v>0</v>
      </c>
      <c r="T997" s="8">
        <f t="shared" si="75"/>
        <v>0</v>
      </c>
      <c r="U997" s="1">
        <v>0</v>
      </c>
      <c r="V997" s="1">
        <v>0</v>
      </c>
      <c r="W997" s="1">
        <v>0</v>
      </c>
      <c r="X997" s="1">
        <v>0</v>
      </c>
      <c r="Y997" s="1">
        <v>0</v>
      </c>
      <c r="Z997" s="1">
        <v>0</v>
      </c>
      <c r="AA997" s="1">
        <v>2.384185791015625E-7</v>
      </c>
      <c r="AB997" s="1">
        <v>2.384185791015625E-7</v>
      </c>
      <c r="AC997" s="1">
        <f t="shared" si="76"/>
        <v>-638878026.00000024</v>
      </c>
      <c r="AD997" s="1">
        <f t="shared" si="77"/>
        <v>-638878026.00000024</v>
      </c>
      <c r="AE997" s="1">
        <f t="shared" si="78"/>
        <v>-638878026.00000024</v>
      </c>
      <c r="AF997" s="1">
        <f t="shared" si="79"/>
        <v>-638878026.00000024</v>
      </c>
    </row>
    <row r="998" spans="1:32" x14ac:dyDescent="0.2">
      <c r="A998" t="s">
        <v>145</v>
      </c>
      <c r="B998" t="s">
        <v>73</v>
      </c>
      <c r="C998" t="s">
        <v>119</v>
      </c>
      <c r="D998" t="s">
        <v>1</v>
      </c>
      <c r="E998" t="s">
        <v>5</v>
      </c>
      <c r="F998" s="7">
        <v>201512</v>
      </c>
      <c r="G998" s="1">
        <v>758158695.5</v>
      </c>
      <c r="H998" s="1">
        <v>758158695.5</v>
      </c>
      <c r="I998" s="1">
        <v>758158695.5</v>
      </c>
      <c r="J998" s="1">
        <v>758158695.5</v>
      </c>
      <c r="K998" s="8">
        <v>1869</v>
      </c>
      <c r="L998" s="8">
        <v>1869</v>
      </c>
      <c r="M998" s="8">
        <v>0</v>
      </c>
      <c r="N998" s="8">
        <v>188364.94910394269</v>
      </c>
      <c r="O998" s="1">
        <v>0</v>
      </c>
      <c r="P998" s="1">
        <v>0</v>
      </c>
      <c r="Q998" s="1">
        <v>0</v>
      </c>
      <c r="R998" s="1">
        <v>0</v>
      </c>
      <c r="S998" s="29">
        <v>0</v>
      </c>
      <c r="T998" s="8">
        <f t="shared" si="75"/>
        <v>0</v>
      </c>
      <c r="U998" s="1">
        <v>0</v>
      </c>
      <c r="V998" s="1">
        <v>0</v>
      </c>
      <c r="W998" s="1">
        <v>0</v>
      </c>
      <c r="X998" s="1">
        <v>0</v>
      </c>
      <c r="Y998" s="1">
        <v>0</v>
      </c>
      <c r="Z998" s="1">
        <v>0</v>
      </c>
      <c r="AA998" s="1">
        <v>0</v>
      </c>
      <c r="AB998" s="1">
        <v>0</v>
      </c>
      <c r="AC998" s="1">
        <f t="shared" si="76"/>
        <v>-758158695.5</v>
      </c>
      <c r="AD998" s="1">
        <f t="shared" si="77"/>
        <v>-758158695.5</v>
      </c>
      <c r="AE998" s="1">
        <f t="shared" si="78"/>
        <v>-758158695.5</v>
      </c>
      <c r="AF998" s="1">
        <f t="shared" si="79"/>
        <v>-758158695.5</v>
      </c>
    </row>
    <row r="999" spans="1:32" x14ac:dyDescent="0.2">
      <c r="A999" t="s">
        <v>145</v>
      </c>
      <c r="B999" t="s">
        <v>73</v>
      </c>
      <c r="C999" t="s">
        <v>119</v>
      </c>
      <c r="D999" t="s">
        <v>1</v>
      </c>
      <c r="E999" t="s">
        <v>5</v>
      </c>
      <c r="F999" s="7">
        <v>201603</v>
      </c>
      <c r="G999" s="1">
        <v>958593024.05999994</v>
      </c>
      <c r="H999" s="1">
        <v>958593024.06000006</v>
      </c>
      <c r="I999" s="1">
        <v>958593024.05999994</v>
      </c>
      <c r="J999" s="1">
        <v>958593024.06000006</v>
      </c>
      <c r="K999" s="8">
        <v>2453</v>
      </c>
      <c r="L999" s="8">
        <v>2453</v>
      </c>
      <c r="M999" s="8">
        <v>0</v>
      </c>
      <c r="N999" s="8">
        <v>211620.79718205414</v>
      </c>
      <c r="O999" s="1">
        <v>0</v>
      </c>
      <c r="P999" s="1">
        <v>0</v>
      </c>
      <c r="Q999" s="1">
        <v>0</v>
      </c>
      <c r="R999" s="1">
        <v>0</v>
      </c>
      <c r="S999" s="29">
        <v>0</v>
      </c>
      <c r="T999" s="8">
        <f t="shared" si="75"/>
        <v>0</v>
      </c>
      <c r="U999" s="1">
        <v>0</v>
      </c>
      <c r="V999" s="1">
        <v>0</v>
      </c>
      <c r="W999" s="1">
        <v>0</v>
      </c>
      <c r="X999" s="1">
        <v>0</v>
      </c>
      <c r="Y999" s="1">
        <v>0</v>
      </c>
      <c r="Z999" s="1">
        <v>0</v>
      </c>
      <c r="AA999" s="1">
        <v>1.1920928955078125E-7</v>
      </c>
      <c r="AB999" s="1">
        <v>1.1920928955078125E-7</v>
      </c>
      <c r="AC999" s="1">
        <f t="shared" si="76"/>
        <v>-958593024.06000006</v>
      </c>
      <c r="AD999" s="1">
        <f t="shared" si="77"/>
        <v>-958593024.06000006</v>
      </c>
      <c r="AE999" s="1">
        <f t="shared" si="78"/>
        <v>-958593024.06000006</v>
      </c>
      <c r="AF999" s="1">
        <f t="shared" si="79"/>
        <v>-958593024.06000006</v>
      </c>
    </row>
    <row r="1000" spans="1:32" x14ac:dyDescent="0.2">
      <c r="A1000" t="s">
        <v>145</v>
      </c>
      <c r="B1000" t="s">
        <v>73</v>
      </c>
      <c r="C1000" t="s">
        <v>119</v>
      </c>
      <c r="D1000" t="s">
        <v>1</v>
      </c>
      <c r="E1000" t="s">
        <v>5</v>
      </c>
      <c r="F1000" s="7">
        <v>201606</v>
      </c>
      <c r="G1000" s="1">
        <v>1216202395.01</v>
      </c>
      <c r="H1000" s="1">
        <v>1216202395.0100002</v>
      </c>
      <c r="I1000" s="1">
        <v>1216202395.01</v>
      </c>
      <c r="J1000" s="1">
        <v>1216202395.0100002</v>
      </c>
      <c r="K1000" s="8">
        <v>3020</v>
      </c>
      <c r="L1000" s="8">
        <v>3020</v>
      </c>
      <c r="M1000" s="8">
        <v>0</v>
      </c>
      <c r="N1000" s="8">
        <v>229457.61433691756</v>
      </c>
      <c r="O1000" s="1">
        <v>0</v>
      </c>
      <c r="P1000" s="1">
        <v>0</v>
      </c>
      <c r="Q1000" s="1">
        <v>0</v>
      </c>
      <c r="R1000" s="1">
        <v>0</v>
      </c>
      <c r="S1000" s="29">
        <v>0</v>
      </c>
      <c r="T1000" s="8">
        <f t="shared" si="75"/>
        <v>0</v>
      </c>
      <c r="U1000" s="1">
        <v>0</v>
      </c>
      <c r="V1000" s="1">
        <v>0</v>
      </c>
      <c r="W1000" s="1">
        <v>0</v>
      </c>
      <c r="X1000" s="1">
        <v>0</v>
      </c>
      <c r="Y1000" s="1">
        <v>0</v>
      </c>
      <c r="Z1000" s="1">
        <v>0</v>
      </c>
      <c r="AA1000" s="1">
        <v>2.384185791015625E-7</v>
      </c>
      <c r="AB1000" s="1">
        <v>2.384185791015625E-7</v>
      </c>
      <c r="AC1000" s="1">
        <f t="shared" si="76"/>
        <v>-1216202395.0100002</v>
      </c>
      <c r="AD1000" s="1">
        <f t="shared" si="77"/>
        <v>-1216202395.0100002</v>
      </c>
      <c r="AE1000" s="1">
        <f t="shared" si="78"/>
        <v>-1216202395.0100002</v>
      </c>
      <c r="AF1000" s="1">
        <f t="shared" si="79"/>
        <v>-1216202395.0100002</v>
      </c>
    </row>
    <row r="1001" spans="1:32" x14ac:dyDescent="0.2">
      <c r="A1001" t="s">
        <v>145</v>
      </c>
      <c r="B1001" t="s">
        <v>73</v>
      </c>
      <c r="C1001" t="s">
        <v>119</v>
      </c>
      <c r="D1001" t="s">
        <v>1</v>
      </c>
      <c r="E1001" t="s">
        <v>5</v>
      </c>
      <c r="F1001" s="7">
        <v>201609</v>
      </c>
      <c r="G1001" s="1">
        <v>1455821806.02</v>
      </c>
      <c r="H1001" s="1">
        <v>1456947014.23</v>
      </c>
      <c r="I1001" s="1">
        <v>1455821806.02</v>
      </c>
      <c r="J1001" s="1">
        <v>1456947014.23</v>
      </c>
      <c r="K1001" s="8">
        <v>3471</v>
      </c>
      <c r="L1001" s="8">
        <v>3471</v>
      </c>
      <c r="M1001" s="8">
        <v>0</v>
      </c>
      <c r="N1001" s="8">
        <v>252842.84516129029</v>
      </c>
      <c r="O1001" s="1">
        <v>0</v>
      </c>
      <c r="P1001" s="1">
        <v>0</v>
      </c>
      <c r="Q1001" s="1">
        <v>0</v>
      </c>
      <c r="R1001" s="1">
        <v>0</v>
      </c>
      <c r="S1001" s="29">
        <v>0</v>
      </c>
      <c r="T1001" s="8">
        <f t="shared" si="75"/>
        <v>0</v>
      </c>
      <c r="U1001" s="1">
        <v>0</v>
      </c>
      <c r="V1001" s="1">
        <v>0</v>
      </c>
      <c r="W1001" s="1">
        <v>0</v>
      </c>
      <c r="X1001" s="1">
        <v>0</v>
      </c>
      <c r="Y1001" s="1">
        <v>0</v>
      </c>
      <c r="Z1001" s="1">
        <v>0</v>
      </c>
      <c r="AA1001" s="1">
        <v>1125208.2100000381</v>
      </c>
      <c r="AB1001" s="1">
        <v>1125208.2100000381</v>
      </c>
      <c r="AC1001" s="1">
        <f t="shared" si="76"/>
        <v>-1456947014.23</v>
      </c>
      <c r="AD1001" s="1">
        <f t="shared" si="77"/>
        <v>-1456947014.23</v>
      </c>
      <c r="AE1001" s="1">
        <f t="shared" si="78"/>
        <v>-1456947014.23</v>
      </c>
      <c r="AF1001" s="1">
        <f t="shared" si="79"/>
        <v>-1456947014.23</v>
      </c>
    </row>
    <row r="1002" spans="1:32" x14ac:dyDescent="0.2">
      <c r="A1002" t="s">
        <v>145</v>
      </c>
      <c r="B1002" t="s">
        <v>73</v>
      </c>
      <c r="C1002" t="s">
        <v>119</v>
      </c>
      <c r="D1002" t="s">
        <v>1</v>
      </c>
      <c r="E1002" t="s">
        <v>5</v>
      </c>
      <c r="F1002" s="7">
        <v>201612</v>
      </c>
      <c r="G1002" s="1">
        <v>1574298326.6500001</v>
      </c>
      <c r="H1002" s="1">
        <v>1574895098.71</v>
      </c>
      <c r="I1002" s="1">
        <v>1574298326.6500001</v>
      </c>
      <c r="J1002" s="1">
        <v>1574895098.71</v>
      </c>
      <c r="K1002" s="8">
        <v>3573</v>
      </c>
      <c r="L1002" s="8">
        <v>3574</v>
      </c>
      <c r="M1002" s="8">
        <v>0</v>
      </c>
      <c r="N1002" s="8">
        <v>274159.14910394268</v>
      </c>
      <c r="O1002" s="1">
        <v>0</v>
      </c>
      <c r="P1002" s="1">
        <v>0</v>
      </c>
      <c r="Q1002" s="1">
        <v>0</v>
      </c>
      <c r="R1002" s="1">
        <v>0</v>
      </c>
      <c r="S1002" s="29">
        <v>0</v>
      </c>
      <c r="T1002" s="8">
        <f t="shared" si="75"/>
        <v>0</v>
      </c>
      <c r="U1002" s="1">
        <v>0</v>
      </c>
      <c r="V1002" s="1">
        <v>0</v>
      </c>
      <c r="W1002" s="1">
        <v>0</v>
      </c>
      <c r="X1002" s="1">
        <v>0</v>
      </c>
      <c r="Y1002" s="1">
        <v>0</v>
      </c>
      <c r="Z1002" s="1">
        <v>0</v>
      </c>
      <c r="AA1002" s="1">
        <v>596772.05999994278</v>
      </c>
      <c r="AB1002" s="1">
        <v>596772.05999994278</v>
      </c>
      <c r="AC1002" s="1">
        <f t="shared" si="76"/>
        <v>-1574895098.71</v>
      </c>
      <c r="AD1002" s="1">
        <f t="shared" si="77"/>
        <v>-1574895098.71</v>
      </c>
      <c r="AE1002" s="1">
        <f t="shared" si="78"/>
        <v>-1574895098.71</v>
      </c>
      <c r="AF1002" s="1">
        <f t="shared" si="79"/>
        <v>-1574895098.71</v>
      </c>
    </row>
    <row r="1003" spans="1:32" x14ac:dyDescent="0.2">
      <c r="A1003" t="s">
        <v>145</v>
      </c>
      <c r="B1003" t="s">
        <v>73</v>
      </c>
      <c r="C1003" t="s">
        <v>119</v>
      </c>
      <c r="D1003" t="s">
        <v>1</v>
      </c>
      <c r="E1003" t="s">
        <v>5</v>
      </c>
      <c r="F1003" s="7">
        <v>201703</v>
      </c>
      <c r="G1003" s="1">
        <v>1796248424.99</v>
      </c>
      <c r="H1003" s="1">
        <v>1796248428.1799998</v>
      </c>
      <c r="I1003" s="1">
        <v>1796248424.99</v>
      </c>
      <c r="J1003" s="1">
        <v>1796248428.1799998</v>
      </c>
      <c r="K1003" s="8">
        <v>4101</v>
      </c>
      <c r="L1003" s="8">
        <v>4101</v>
      </c>
      <c r="M1003" s="8">
        <v>0</v>
      </c>
      <c r="N1003" s="8">
        <v>304611.05145929358</v>
      </c>
      <c r="O1003" s="1">
        <v>0</v>
      </c>
      <c r="P1003" s="1">
        <v>0</v>
      </c>
      <c r="Q1003" s="1">
        <v>0</v>
      </c>
      <c r="R1003" s="1">
        <v>0</v>
      </c>
      <c r="S1003" s="29">
        <v>0</v>
      </c>
      <c r="T1003" s="8">
        <f t="shared" si="75"/>
        <v>0</v>
      </c>
      <c r="U1003" s="1">
        <v>0</v>
      </c>
      <c r="V1003" s="1">
        <v>0</v>
      </c>
      <c r="W1003" s="1">
        <v>0</v>
      </c>
      <c r="X1003" s="1">
        <v>0</v>
      </c>
      <c r="Y1003" s="1">
        <v>0</v>
      </c>
      <c r="Z1003" s="1">
        <v>0</v>
      </c>
      <c r="AA1003" s="1">
        <v>3.1899998188018799</v>
      </c>
      <c r="AB1003" s="1">
        <v>3.1899998188018799</v>
      </c>
      <c r="AC1003" s="1">
        <f t="shared" si="76"/>
        <v>-1796248428.1799998</v>
      </c>
      <c r="AD1003" s="1">
        <f t="shared" si="77"/>
        <v>-1796248428.1799998</v>
      </c>
      <c r="AE1003" s="1">
        <f t="shared" si="78"/>
        <v>-1796248428.1799998</v>
      </c>
      <c r="AF1003" s="1">
        <f t="shared" si="79"/>
        <v>-1796248428.1799998</v>
      </c>
    </row>
    <row r="1004" spans="1:32" x14ac:dyDescent="0.2">
      <c r="A1004" t="s">
        <v>145</v>
      </c>
      <c r="B1004" t="s">
        <v>73</v>
      </c>
      <c r="C1004" t="s">
        <v>119</v>
      </c>
      <c r="D1004" t="s">
        <v>1</v>
      </c>
      <c r="E1004" t="s">
        <v>5</v>
      </c>
      <c r="F1004" s="7">
        <v>201706</v>
      </c>
      <c r="G1004" s="1">
        <v>2063644722.1399999</v>
      </c>
      <c r="H1004" s="1">
        <v>2063765451.7599998</v>
      </c>
      <c r="I1004" s="1">
        <v>2063644722.1399999</v>
      </c>
      <c r="J1004" s="1">
        <v>2063765451.7599998</v>
      </c>
      <c r="K1004" s="8">
        <v>4657</v>
      </c>
      <c r="L1004" s="8">
        <v>4657</v>
      </c>
      <c r="M1004" s="8">
        <v>0</v>
      </c>
      <c r="N1004" s="8">
        <v>334085.35232974909</v>
      </c>
      <c r="O1004" s="1">
        <v>0</v>
      </c>
      <c r="P1004" s="1">
        <v>0</v>
      </c>
      <c r="Q1004" s="1">
        <v>0</v>
      </c>
      <c r="R1004" s="1">
        <v>0</v>
      </c>
      <c r="S1004" s="29">
        <v>0</v>
      </c>
      <c r="T1004" s="8">
        <f t="shared" si="75"/>
        <v>0</v>
      </c>
      <c r="U1004" s="1">
        <v>0</v>
      </c>
      <c r="V1004" s="1">
        <v>0</v>
      </c>
      <c r="W1004" s="1">
        <v>0</v>
      </c>
      <c r="X1004" s="1">
        <v>0</v>
      </c>
      <c r="Y1004" s="1">
        <v>0</v>
      </c>
      <c r="Z1004" s="1">
        <v>0</v>
      </c>
      <c r="AA1004" s="1">
        <v>120729.61999988556</v>
      </c>
      <c r="AB1004" s="1">
        <v>120729.61999988556</v>
      </c>
      <c r="AC1004" s="1">
        <f t="shared" si="76"/>
        <v>-2063765451.7599998</v>
      </c>
      <c r="AD1004" s="1">
        <f t="shared" si="77"/>
        <v>-2063765451.7599998</v>
      </c>
      <c r="AE1004" s="1">
        <f t="shared" si="78"/>
        <v>-2063765451.7599998</v>
      </c>
      <c r="AF1004" s="1">
        <f t="shared" si="79"/>
        <v>-2063765451.7599998</v>
      </c>
    </row>
    <row r="1005" spans="1:32" x14ac:dyDescent="0.2">
      <c r="A1005" t="s">
        <v>145</v>
      </c>
      <c r="B1005" t="s">
        <v>73</v>
      </c>
      <c r="C1005" t="s">
        <v>119</v>
      </c>
      <c r="D1005" t="s">
        <v>1</v>
      </c>
      <c r="E1005" t="s">
        <v>5</v>
      </c>
      <c r="F1005" s="7">
        <v>201709</v>
      </c>
      <c r="G1005" s="1">
        <v>2530256479.3199997</v>
      </c>
      <c r="H1005" s="1">
        <v>2530256480.3800001</v>
      </c>
      <c r="I1005" s="1">
        <v>2530256479.3199997</v>
      </c>
      <c r="J1005" s="1">
        <v>2530256480.3800001</v>
      </c>
      <c r="K1005" s="8">
        <v>5564</v>
      </c>
      <c r="L1005" s="8">
        <v>5564</v>
      </c>
      <c r="M1005" s="8">
        <v>0</v>
      </c>
      <c r="N1005" s="8">
        <v>369959.5032258064</v>
      </c>
      <c r="O1005" s="1">
        <v>0</v>
      </c>
      <c r="P1005" s="1">
        <v>0</v>
      </c>
      <c r="Q1005" s="1">
        <v>0</v>
      </c>
      <c r="R1005" s="1">
        <v>0</v>
      </c>
      <c r="S1005" s="29">
        <v>0</v>
      </c>
      <c r="T1005" s="8">
        <f t="shared" si="75"/>
        <v>0</v>
      </c>
      <c r="U1005" s="1">
        <v>0</v>
      </c>
      <c r="V1005" s="1">
        <v>0</v>
      </c>
      <c r="W1005" s="1">
        <v>0</v>
      </c>
      <c r="X1005" s="1">
        <v>0</v>
      </c>
      <c r="Y1005" s="1">
        <v>0</v>
      </c>
      <c r="Z1005" s="1">
        <v>0</v>
      </c>
      <c r="AA1005" s="1">
        <v>1.0600004196166992</v>
      </c>
      <c r="AB1005" s="1">
        <v>1.0600004196166992</v>
      </c>
      <c r="AC1005" s="1">
        <f t="shared" si="76"/>
        <v>-2530256480.3800001</v>
      </c>
      <c r="AD1005" s="1">
        <f t="shared" si="77"/>
        <v>-2530256480.3800001</v>
      </c>
      <c r="AE1005" s="1">
        <f t="shared" si="78"/>
        <v>-2530256480.3800001</v>
      </c>
      <c r="AF1005" s="1">
        <f t="shared" si="79"/>
        <v>-2530256480.3800001</v>
      </c>
    </row>
    <row r="1006" spans="1:32" x14ac:dyDescent="0.2">
      <c r="A1006" t="s">
        <v>145</v>
      </c>
      <c r="B1006" t="s">
        <v>73</v>
      </c>
      <c r="C1006" t="s">
        <v>119</v>
      </c>
      <c r="D1006" t="s">
        <v>1</v>
      </c>
      <c r="E1006" t="s">
        <v>5</v>
      </c>
      <c r="F1006" s="7">
        <v>201712</v>
      </c>
      <c r="G1006" s="1">
        <v>2646545257.9300003</v>
      </c>
      <c r="H1006" s="1">
        <v>2648557558.7500005</v>
      </c>
      <c r="I1006" s="1">
        <v>2646545257.9300003</v>
      </c>
      <c r="J1006" s="1">
        <v>2648557558.7500005</v>
      </c>
      <c r="K1006" s="8">
        <v>5673</v>
      </c>
      <c r="L1006" s="8">
        <v>5673</v>
      </c>
      <c r="M1006" s="8">
        <v>0</v>
      </c>
      <c r="N1006" s="8">
        <v>383423.41326164873</v>
      </c>
      <c r="O1006" s="1">
        <v>0</v>
      </c>
      <c r="P1006" s="1">
        <v>0</v>
      </c>
      <c r="Q1006" s="1">
        <v>0</v>
      </c>
      <c r="R1006" s="1">
        <v>0</v>
      </c>
      <c r="S1006" s="29">
        <v>0</v>
      </c>
      <c r="T1006" s="8">
        <f t="shared" si="75"/>
        <v>0</v>
      </c>
      <c r="U1006" s="1">
        <v>0</v>
      </c>
      <c r="V1006" s="1">
        <v>0</v>
      </c>
      <c r="W1006" s="1">
        <v>0</v>
      </c>
      <c r="X1006" s="1">
        <v>0</v>
      </c>
      <c r="Y1006" s="1">
        <v>0</v>
      </c>
      <c r="Z1006" s="1">
        <v>0</v>
      </c>
      <c r="AA1006" s="1">
        <v>2012300.8200001717</v>
      </c>
      <c r="AB1006" s="1">
        <v>2012300.8200001717</v>
      </c>
      <c r="AC1006" s="1">
        <f t="shared" si="76"/>
        <v>-2648557558.7500005</v>
      </c>
      <c r="AD1006" s="1">
        <f t="shared" si="77"/>
        <v>-2648557558.7500005</v>
      </c>
      <c r="AE1006" s="1">
        <f t="shared" si="78"/>
        <v>-2648557558.7500005</v>
      </c>
      <c r="AF1006" s="1">
        <f t="shared" si="79"/>
        <v>-2648557558.7500005</v>
      </c>
    </row>
    <row r="1007" spans="1:32" x14ac:dyDescent="0.2">
      <c r="A1007" t="s">
        <v>145</v>
      </c>
      <c r="B1007" t="s">
        <v>73</v>
      </c>
      <c r="C1007" t="s">
        <v>119</v>
      </c>
      <c r="D1007" t="s">
        <v>1</v>
      </c>
      <c r="E1007" t="s">
        <v>5</v>
      </c>
      <c r="F1007" s="7">
        <v>201803</v>
      </c>
      <c r="G1007" s="1">
        <v>2830795128.8100004</v>
      </c>
      <c r="H1007" s="1">
        <v>2830795130.2399998</v>
      </c>
      <c r="I1007" s="1">
        <v>2830795128.8100004</v>
      </c>
      <c r="J1007" s="1">
        <v>2830795130.2399998</v>
      </c>
      <c r="K1007" s="8">
        <v>5941</v>
      </c>
      <c r="L1007" s="8">
        <v>5941</v>
      </c>
      <c r="M1007" s="8">
        <v>0</v>
      </c>
      <c r="N1007" s="8">
        <v>387723.71466973895</v>
      </c>
      <c r="O1007" s="1">
        <v>0</v>
      </c>
      <c r="P1007" s="1">
        <v>0</v>
      </c>
      <c r="Q1007" s="1">
        <v>0</v>
      </c>
      <c r="R1007" s="1">
        <v>0</v>
      </c>
      <c r="S1007" s="29">
        <v>0</v>
      </c>
      <c r="T1007" s="8">
        <f t="shared" si="75"/>
        <v>0</v>
      </c>
      <c r="U1007" s="1">
        <v>0</v>
      </c>
      <c r="V1007" s="1">
        <v>0</v>
      </c>
      <c r="W1007" s="1">
        <v>0</v>
      </c>
      <c r="X1007" s="1">
        <v>0</v>
      </c>
      <c r="Y1007" s="1">
        <v>0</v>
      </c>
      <c r="Z1007" s="1">
        <v>0</v>
      </c>
      <c r="AA1007" s="1">
        <v>1.4299993515014648</v>
      </c>
      <c r="AB1007" s="1">
        <v>1.4299993515014648</v>
      </c>
      <c r="AC1007" s="1">
        <f t="shared" si="76"/>
        <v>-2830795130.2399998</v>
      </c>
      <c r="AD1007" s="1">
        <f t="shared" si="77"/>
        <v>-2830795130.2399998</v>
      </c>
      <c r="AE1007" s="1">
        <f t="shared" si="78"/>
        <v>-2830795130.2399998</v>
      </c>
      <c r="AF1007" s="1">
        <f t="shared" si="79"/>
        <v>-2830795130.2399998</v>
      </c>
    </row>
    <row r="1008" spans="1:32" x14ac:dyDescent="0.2">
      <c r="A1008" t="s">
        <v>145</v>
      </c>
      <c r="B1008" t="s">
        <v>73</v>
      </c>
      <c r="C1008" t="s">
        <v>119</v>
      </c>
      <c r="D1008" t="s">
        <v>1</v>
      </c>
      <c r="E1008" t="s">
        <v>5</v>
      </c>
      <c r="F1008" s="7">
        <v>201806</v>
      </c>
      <c r="G1008" s="1">
        <v>3246011709.6999998</v>
      </c>
      <c r="H1008" s="1">
        <v>3246011710.7999997</v>
      </c>
      <c r="I1008" s="1">
        <v>3246011709.6999998</v>
      </c>
      <c r="J1008" s="1">
        <v>3246011710.7999997</v>
      </c>
      <c r="K1008" s="8">
        <v>6683</v>
      </c>
      <c r="L1008" s="8">
        <v>6683</v>
      </c>
      <c r="M1008" s="8">
        <v>0</v>
      </c>
      <c r="N1008" s="8">
        <v>411074.21111111116</v>
      </c>
      <c r="O1008" s="1">
        <v>0</v>
      </c>
      <c r="P1008" s="1">
        <v>0</v>
      </c>
      <c r="Q1008" s="1">
        <v>0</v>
      </c>
      <c r="R1008" s="1">
        <v>0</v>
      </c>
      <c r="S1008" s="29">
        <v>0</v>
      </c>
      <c r="T1008" s="8">
        <f t="shared" si="75"/>
        <v>0</v>
      </c>
      <c r="U1008" s="1">
        <v>0</v>
      </c>
      <c r="V1008" s="1">
        <v>0</v>
      </c>
      <c r="W1008" s="1">
        <v>0</v>
      </c>
      <c r="X1008" s="1">
        <v>0</v>
      </c>
      <c r="Y1008" s="1">
        <v>0</v>
      </c>
      <c r="Z1008" s="1">
        <v>0</v>
      </c>
      <c r="AA1008" s="1">
        <v>1.0999999046325684</v>
      </c>
      <c r="AB1008" s="1">
        <v>1.0999999046325684</v>
      </c>
      <c r="AC1008" s="1">
        <f t="shared" si="76"/>
        <v>-3246011710.7999997</v>
      </c>
      <c r="AD1008" s="1">
        <f t="shared" si="77"/>
        <v>-3246011710.7999997</v>
      </c>
      <c r="AE1008" s="1">
        <f t="shared" si="78"/>
        <v>-3246011710.7999997</v>
      </c>
      <c r="AF1008" s="1">
        <f t="shared" si="79"/>
        <v>-3246011710.7999997</v>
      </c>
    </row>
    <row r="1009" spans="1:32" x14ac:dyDescent="0.2">
      <c r="A1009" t="s">
        <v>145</v>
      </c>
      <c r="B1009" t="s">
        <v>73</v>
      </c>
      <c r="C1009" t="s">
        <v>119</v>
      </c>
      <c r="D1009" t="s">
        <v>1</v>
      </c>
      <c r="E1009" t="s">
        <v>5</v>
      </c>
      <c r="F1009" s="7">
        <v>201809</v>
      </c>
      <c r="G1009" s="1">
        <v>3805065745.7900004</v>
      </c>
      <c r="H1009" s="1">
        <v>3805065747.7299995</v>
      </c>
      <c r="I1009" s="1">
        <v>3805065745.7900004</v>
      </c>
      <c r="J1009" s="1">
        <v>3805065747.7299995</v>
      </c>
      <c r="K1009" s="8">
        <v>7397</v>
      </c>
      <c r="L1009" s="8">
        <v>7397</v>
      </c>
      <c r="M1009" s="8">
        <v>0</v>
      </c>
      <c r="N1009" s="8">
        <v>434937.60824372759</v>
      </c>
      <c r="O1009" s="1">
        <v>0</v>
      </c>
      <c r="P1009" s="1">
        <v>0</v>
      </c>
      <c r="Q1009" s="1">
        <v>0</v>
      </c>
      <c r="R1009" s="1">
        <v>0</v>
      </c>
      <c r="S1009" s="29">
        <v>0</v>
      </c>
      <c r="T1009" s="8">
        <f t="shared" si="75"/>
        <v>0</v>
      </c>
      <c r="U1009" s="1">
        <v>0</v>
      </c>
      <c r="V1009" s="1">
        <v>0</v>
      </c>
      <c r="W1009" s="1">
        <v>0</v>
      </c>
      <c r="X1009" s="1">
        <v>0</v>
      </c>
      <c r="Y1009" s="1">
        <v>0</v>
      </c>
      <c r="Z1009" s="1">
        <v>0</v>
      </c>
      <c r="AA1009" s="1">
        <v>1.9399991035461426</v>
      </c>
      <c r="AB1009" s="1">
        <v>1.9399991035461426</v>
      </c>
      <c r="AC1009" s="1">
        <f t="shared" si="76"/>
        <v>-3805065747.7299995</v>
      </c>
      <c r="AD1009" s="1">
        <f t="shared" si="77"/>
        <v>-3805065747.7299995</v>
      </c>
      <c r="AE1009" s="1">
        <f t="shared" si="78"/>
        <v>-3805065747.7299995</v>
      </c>
      <c r="AF1009" s="1">
        <f t="shared" si="79"/>
        <v>-3805065747.7299995</v>
      </c>
    </row>
    <row r="1010" spans="1:32" x14ac:dyDescent="0.2">
      <c r="A1010" t="s">
        <v>145</v>
      </c>
      <c r="B1010" t="s">
        <v>73</v>
      </c>
      <c r="C1010" t="s">
        <v>119</v>
      </c>
      <c r="D1010" t="s">
        <v>1</v>
      </c>
      <c r="E1010" t="s">
        <v>5</v>
      </c>
      <c r="F1010" s="7">
        <v>201812</v>
      </c>
      <c r="G1010" s="1">
        <v>3961338003.1799994</v>
      </c>
      <c r="H1010" s="1">
        <v>3961579015.6399994</v>
      </c>
      <c r="I1010" s="1">
        <v>3961338003.1799994</v>
      </c>
      <c r="J1010" s="1">
        <v>3961579015.6399994</v>
      </c>
      <c r="K1010" s="8">
        <v>7468</v>
      </c>
      <c r="L1010" s="8">
        <v>7468</v>
      </c>
      <c r="M1010" s="8">
        <v>0</v>
      </c>
      <c r="N1010" s="8">
        <v>451046.94336917577</v>
      </c>
      <c r="O1010" s="1">
        <v>0</v>
      </c>
      <c r="P1010" s="1">
        <v>0</v>
      </c>
      <c r="Q1010" s="1">
        <v>0</v>
      </c>
      <c r="R1010" s="1">
        <v>0</v>
      </c>
      <c r="S1010" s="29">
        <v>0</v>
      </c>
      <c r="T1010" s="8">
        <f t="shared" si="75"/>
        <v>0</v>
      </c>
      <c r="U1010" s="1">
        <v>0</v>
      </c>
      <c r="V1010" s="1">
        <v>0</v>
      </c>
      <c r="W1010" s="1">
        <v>0</v>
      </c>
      <c r="X1010" s="1">
        <v>0</v>
      </c>
      <c r="Y1010" s="1">
        <v>0</v>
      </c>
      <c r="Z1010" s="1">
        <v>0</v>
      </c>
      <c r="AA1010" s="1">
        <v>241012.46000003815</v>
      </c>
      <c r="AB1010" s="1">
        <v>241012.46000003815</v>
      </c>
      <c r="AC1010" s="1">
        <f t="shared" si="76"/>
        <v>-3961579015.6399994</v>
      </c>
      <c r="AD1010" s="1">
        <f t="shared" si="77"/>
        <v>-3961579015.6399994</v>
      </c>
      <c r="AE1010" s="1">
        <f t="shared" si="78"/>
        <v>-3961579015.6399994</v>
      </c>
      <c r="AF1010" s="1">
        <f t="shared" si="79"/>
        <v>-3961579015.6399994</v>
      </c>
    </row>
    <row r="1011" spans="1:32" x14ac:dyDescent="0.2">
      <c r="A1011" t="s">
        <v>145</v>
      </c>
      <c r="B1011" t="s">
        <v>73</v>
      </c>
      <c r="C1011" t="s">
        <v>119</v>
      </c>
      <c r="D1011" t="s">
        <v>1</v>
      </c>
      <c r="E1011" t="s">
        <v>5</v>
      </c>
      <c r="F1011" s="7">
        <v>201903</v>
      </c>
      <c r="G1011" s="1">
        <v>4075825347.8200002</v>
      </c>
      <c r="H1011" s="1">
        <v>4075825353.8200006</v>
      </c>
      <c r="I1011" s="1">
        <v>4075825347.8200002</v>
      </c>
      <c r="J1011" s="1">
        <v>4075825353.8200006</v>
      </c>
      <c r="K1011" s="8">
        <v>7875</v>
      </c>
      <c r="L1011" s="8">
        <v>7875</v>
      </c>
      <c r="M1011" s="8">
        <v>0</v>
      </c>
      <c r="N1011" s="8">
        <v>445887.28955453169</v>
      </c>
      <c r="O1011" s="1">
        <v>0</v>
      </c>
      <c r="P1011" s="1">
        <v>0</v>
      </c>
      <c r="Q1011" s="1">
        <v>0</v>
      </c>
      <c r="R1011" s="1">
        <v>0</v>
      </c>
      <c r="S1011" s="29">
        <v>0</v>
      </c>
      <c r="T1011" s="8">
        <f t="shared" si="75"/>
        <v>0</v>
      </c>
      <c r="U1011" s="1">
        <v>0</v>
      </c>
      <c r="V1011" s="1">
        <v>0</v>
      </c>
      <c r="W1011" s="1">
        <v>0</v>
      </c>
      <c r="X1011" s="1">
        <v>0</v>
      </c>
      <c r="Y1011" s="1">
        <v>0</v>
      </c>
      <c r="Z1011" s="1">
        <v>0</v>
      </c>
      <c r="AA1011" s="1">
        <v>6.0000004768371582</v>
      </c>
      <c r="AB1011" s="1">
        <v>6.0000004768371582</v>
      </c>
      <c r="AC1011" s="1">
        <f t="shared" si="76"/>
        <v>-4075825353.8200006</v>
      </c>
      <c r="AD1011" s="1">
        <f t="shared" si="77"/>
        <v>-4075825353.8200006</v>
      </c>
      <c r="AE1011" s="1">
        <f t="shared" si="78"/>
        <v>-4075825353.8200006</v>
      </c>
      <c r="AF1011" s="1">
        <f t="shared" si="79"/>
        <v>-4075825353.8200006</v>
      </c>
    </row>
    <row r="1012" spans="1:32" x14ac:dyDescent="0.2">
      <c r="A1012" t="s">
        <v>145</v>
      </c>
      <c r="B1012" t="s">
        <v>73</v>
      </c>
      <c r="C1012" t="s">
        <v>119</v>
      </c>
      <c r="D1012" t="s">
        <v>1</v>
      </c>
      <c r="E1012" t="s">
        <v>5</v>
      </c>
      <c r="F1012" s="7">
        <v>201906</v>
      </c>
      <c r="G1012" s="1">
        <v>4134360711.0700006</v>
      </c>
      <c r="H1012" s="1">
        <v>4134360715.48</v>
      </c>
      <c r="I1012" s="1">
        <v>4134360711.0700006</v>
      </c>
      <c r="J1012" s="1">
        <v>4134360715.48</v>
      </c>
      <c r="K1012" s="8">
        <v>8239</v>
      </c>
      <c r="L1012" s="8">
        <v>8239</v>
      </c>
      <c r="M1012" s="8">
        <v>0</v>
      </c>
      <c r="N1012" s="8">
        <v>459257.48924731166</v>
      </c>
      <c r="O1012" s="1">
        <v>0</v>
      </c>
      <c r="P1012" s="1">
        <v>0</v>
      </c>
      <c r="Q1012" s="1">
        <v>0</v>
      </c>
      <c r="R1012" s="1">
        <v>0</v>
      </c>
      <c r="S1012" s="29">
        <v>0</v>
      </c>
      <c r="T1012" s="8">
        <f t="shared" si="75"/>
        <v>0</v>
      </c>
      <c r="U1012" s="1">
        <v>0</v>
      </c>
      <c r="V1012" s="1">
        <v>0</v>
      </c>
      <c r="W1012" s="1">
        <v>0</v>
      </c>
      <c r="X1012" s="1">
        <v>0</v>
      </c>
      <c r="Y1012" s="1">
        <v>0</v>
      </c>
      <c r="Z1012" s="1">
        <v>0</v>
      </c>
      <c r="AA1012" s="1">
        <v>4.4099993705749512</v>
      </c>
      <c r="AB1012" s="1">
        <v>4.4099993705749512</v>
      </c>
      <c r="AC1012" s="1">
        <f t="shared" si="76"/>
        <v>-4134360715.48</v>
      </c>
      <c r="AD1012" s="1">
        <f t="shared" si="77"/>
        <v>-4134360715.48</v>
      </c>
      <c r="AE1012" s="1">
        <f t="shared" si="78"/>
        <v>-4134360715.48</v>
      </c>
      <c r="AF1012" s="1">
        <f t="shared" si="79"/>
        <v>-4134360715.48</v>
      </c>
    </row>
    <row r="1013" spans="1:32" x14ac:dyDescent="0.2">
      <c r="A1013" t="s">
        <v>145</v>
      </c>
      <c r="B1013" t="s">
        <v>73</v>
      </c>
      <c r="C1013" t="s">
        <v>119</v>
      </c>
      <c r="D1013" t="s">
        <v>1</v>
      </c>
      <c r="E1013" t="s">
        <v>5</v>
      </c>
      <c r="F1013" s="7">
        <v>201909</v>
      </c>
      <c r="G1013" s="1">
        <v>4795311191.2999992</v>
      </c>
      <c r="H1013" s="1">
        <v>4795311193.5600014</v>
      </c>
      <c r="I1013" s="1">
        <v>4795311191.2999992</v>
      </c>
      <c r="J1013" s="1">
        <v>4795311193.5600014</v>
      </c>
      <c r="K1013" s="8">
        <v>9932</v>
      </c>
      <c r="L1013" s="8">
        <v>9932</v>
      </c>
      <c r="M1013" s="8">
        <v>0</v>
      </c>
      <c r="N1013" s="8">
        <v>485779.26487455197</v>
      </c>
      <c r="O1013" s="1">
        <v>0</v>
      </c>
      <c r="P1013" s="1">
        <v>0</v>
      </c>
      <c r="Q1013" s="1">
        <v>0</v>
      </c>
      <c r="R1013" s="1">
        <v>0</v>
      </c>
      <c r="S1013" s="29">
        <v>0</v>
      </c>
      <c r="T1013" s="8">
        <f t="shared" si="75"/>
        <v>0</v>
      </c>
      <c r="U1013" s="1">
        <v>0</v>
      </c>
      <c r="V1013" s="1">
        <v>0</v>
      </c>
      <c r="W1013" s="1">
        <v>0</v>
      </c>
      <c r="X1013" s="1">
        <v>0</v>
      </c>
      <c r="Y1013" s="1">
        <v>0</v>
      </c>
      <c r="Z1013" s="1">
        <v>0</v>
      </c>
      <c r="AA1013" s="1">
        <v>2.2600021362304688</v>
      </c>
      <c r="AB1013" s="1">
        <v>2.2600021362304688</v>
      </c>
      <c r="AC1013" s="1">
        <f t="shared" si="76"/>
        <v>-4795311193.5600014</v>
      </c>
      <c r="AD1013" s="1">
        <f t="shared" si="77"/>
        <v>-4795311193.5600014</v>
      </c>
      <c r="AE1013" s="1">
        <f t="shared" si="78"/>
        <v>-4795311193.5600014</v>
      </c>
      <c r="AF1013" s="1">
        <f t="shared" si="79"/>
        <v>-4795311193.5600014</v>
      </c>
    </row>
    <row r="1014" spans="1:32" x14ac:dyDescent="0.2">
      <c r="A1014" t="s">
        <v>145</v>
      </c>
      <c r="B1014" t="s">
        <v>73</v>
      </c>
      <c r="C1014" t="s">
        <v>119</v>
      </c>
      <c r="D1014" t="s">
        <v>1</v>
      </c>
      <c r="E1014" t="s">
        <v>5</v>
      </c>
      <c r="F1014" s="7">
        <v>201912</v>
      </c>
      <c r="G1014" s="1">
        <v>5255404441.1400003</v>
      </c>
      <c r="H1014" s="1">
        <v>5255162969.6100025</v>
      </c>
      <c r="I1014" s="1">
        <v>5255404441.1400003</v>
      </c>
      <c r="J1014" s="1">
        <v>5255162969.6100025</v>
      </c>
      <c r="K1014" s="8">
        <v>10291</v>
      </c>
      <c r="L1014" s="8">
        <v>10291</v>
      </c>
      <c r="M1014" s="8">
        <v>0</v>
      </c>
      <c r="N1014" s="8">
        <v>500597.34265232977</v>
      </c>
      <c r="O1014" s="1">
        <v>0</v>
      </c>
      <c r="P1014" s="1">
        <v>0</v>
      </c>
      <c r="Q1014" s="1">
        <v>0</v>
      </c>
      <c r="R1014" s="1">
        <v>0</v>
      </c>
      <c r="S1014" s="29">
        <v>0</v>
      </c>
      <c r="T1014" s="8">
        <f t="shared" si="75"/>
        <v>0</v>
      </c>
      <c r="U1014" s="1">
        <v>0</v>
      </c>
      <c r="V1014" s="1">
        <v>0</v>
      </c>
      <c r="W1014" s="1">
        <v>0</v>
      </c>
      <c r="X1014" s="1">
        <v>0</v>
      </c>
      <c r="Y1014" s="1">
        <v>0</v>
      </c>
      <c r="Z1014" s="1">
        <v>0</v>
      </c>
      <c r="AA1014" s="1">
        <v>-241471.52999782562</v>
      </c>
      <c r="AB1014" s="1">
        <v>-241471.52999782562</v>
      </c>
      <c r="AC1014" s="1">
        <f t="shared" si="76"/>
        <v>-5255162969.6100025</v>
      </c>
      <c r="AD1014" s="1">
        <f t="shared" si="77"/>
        <v>-5255162969.6100025</v>
      </c>
      <c r="AE1014" s="1">
        <f t="shared" si="78"/>
        <v>-5255162969.6100025</v>
      </c>
      <c r="AF1014" s="1">
        <f t="shared" si="79"/>
        <v>-5255162969.6100025</v>
      </c>
    </row>
    <row r="1015" spans="1:32" x14ac:dyDescent="0.2">
      <c r="A1015" t="s">
        <v>145</v>
      </c>
      <c r="B1015" t="s">
        <v>73</v>
      </c>
      <c r="C1015" t="s">
        <v>119</v>
      </c>
      <c r="D1015" t="s">
        <v>1</v>
      </c>
      <c r="E1015" t="s">
        <v>5</v>
      </c>
      <c r="F1015" s="7">
        <v>202003</v>
      </c>
      <c r="G1015" s="1">
        <v>4851327285.6899996</v>
      </c>
      <c r="H1015" s="1">
        <v>4851287173.829999</v>
      </c>
      <c r="I1015" s="1">
        <v>4851327285.6899996</v>
      </c>
      <c r="J1015" s="1">
        <v>4851287173.829999</v>
      </c>
      <c r="K1015" s="8">
        <v>9037</v>
      </c>
      <c r="L1015" s="8">
        <v>9037</v>
      </c>
      <c r="M1015" s="8">
        <v>0</v>
      </c>
      <c r="N1015" s="8">
        <v>504454.36336670379</v>
      </c>
      <c r="O1015" s="1">
        <v>0</v>
      </c>
      <c r="P1015" s="1">
        <v>0</v>
      </c>
      <c r="Q1015" s="1">
        <v>0</v>
      </c>
      <c r="R1015" s="1">
        <v>0</v>
      </c>
      <c r="S1015" s="29">
        <v>0</v>
      </c>
      <c r="T1015" s="8">
        <f t="shared" si="75"/>
        <v>0</v>
      </c>
      <c r="U1015" s="1">
        <v>0</v>
      </c>
      <c r="V1015" s="1">
        <v>0</v>
      </c>
      <c r="W1015" s="1">
        <v>0</v>
      </c>
      <c r="X1015" s="1">
        <v>0</v>
      </c>
      <c r="Y1015" s="1">
        <v>0</v>
      </c>
      <c r="Z1015" s="1">
        <v>0</v>
      </c>
      <c r="AA1015" s="1">
        <v>-40111.860000610352</v>
      </c>
      <c r="AB1015" s="1">
        <v>-40111.860000610352</v>
      </c>
      <c r="AC1015" s="1">
        <f t="shared" si="76"/>
        <v>-4851287173.829999</v>
      </c>
      <c r="AD1015" s="1">
        <f t="shared" si="77"/>
        <v>-4851287173.829999</v>
      </c>
      <c r="AE1015" s="1">
        <f t="shared" si="78"/>
        <v>-4851287173.829999</v>
      </c>
      <c r="AF1015" s="1">
        <f t="shared" si="79"/>
        <v>-4851287173.829999</v>
      </c>
    </row>
    <row r="1016" spans="1:32" x14ac:dyDescent="0.2">
      <c r="A1016" t="s">
        <v>145</v>
      </c>
      <c r="B1016" t="s">
        <v>73</v>
      </c>
      <c r="C1016" t="s">
        <v>119</v>
      </c>
      <c r="D1016" t="s">
        <v>1</v>
      </c>
      <c r="E1016" t="s">
        <v>5</v>
      </c>
      <c r="F1016" s="7">
        <v>202006</v>
      </c>
      <c r="G1016" s="1">
        <v>3859133791.5900002</v>
      </c>
      <c r="H1016" s="1">
        <v>3859133793.5199995</v>
      </c>
      <c r="I1016" s="1">
        <v>3859133791.5900002</v>
      </c>
      <c r="J1016" s="1">
        <v>3859133793.5199995</v>
      </c>
      <c r="K1016" s="8">
        <v>6290</v>
      </c>
      <c r="L1016" s="8">
        <v>6290</v>
      </c>
      <c r="M1016" s="8">
        <v>0</v>
      </c>
      <c r="N1016" s="8">
        <v>499785.08673835133</v>
      </c>
      <c r="O1016" s="1">
        <v>0</v>
      </c>
      <c r="P1016" s="1">
        <v>0</v>
      </c>
      <c r="Q1016" s="1">
        <v>0</v>
      </c>
      <c r="R1016" s="1">
        <v>0</v>
      </c>
      <c r="S1016" s="29">
        <v>0</v>
      </c>
      <c r="T1016" s="8">
        <f t="shared" si="75"/>
        <v>0</v>
      </c>
      <c r="U1016" s="1">
        <v>0</v>
      </c>
      <c r="V1016" s="1">
        <v>0</v>
      </c>
      <c r="W1016" s="1">
        <v>0</v>
      </c>
      <c r="X1016" s="1">
        <v>0</v>
      </c>
      <c r="Y1016" s="1">
        <v>0</v>
      </c>
      <c r="Z1016" s="1">
        <v>0</v>
      </c>
      <c r="AA1016" s="1">
        <v>1.9299993515014648</v>
      </c>
      <c r="AB1016" s="1">
        <v>1.9299993515014648</v>
      </c>
      <c r="AC1016" s="1">
        <f t="shared" si="76"/>
        <v>-3859133793.5199995</v>
      </c>
      <c r="AD1016" s="1">
        <f t="shared" si="77"/>
        <v>-3859133793.5199995</v>
      </c>
      <c r="AE1016" s="1">
        <f t="shared" si="78"/>
        <v>-3859133793.5199995</v>
      </c>
      <c r="AF1016" s="1">
        <f t="shared" si="79"/>
        <v>-3859133793.5199995</v>
      </c>
    </row>
    <row r="1017" spans="1:32" x14ac:dyDescent="0.2">
      <c r="A1017" t="s">
        <v>145</v>
      </c>
      <c r="B1017" t="s">
        <v>73</v>
      </c>
      <c r="C1017" t="s">
        <v>119</v>
      </c>
      <c r="D1017" t="s">
        <v>1</v>
      </c>
      <c r="E1017" t="s">
        <v>5</v>
      </c>
      <c r="F1017" s="7">
        <v>202009</v>
      </c>
      <c r="G1017" s="1">
        <v>5135313120.3100004</v>
      </c>
      <c r="H1017" s="1">
        <v>5135815222.8700008</v>
      </c>
      <c r="I1017" s="1">
        <v>5135313120.3100004</v>
      </c>
      <c r="J1017" s="1">
        <v>5135815222.8700008</v>
      </c>
      <c r="K1017" s="8">
        <v>11732</v>
      </c>
      <c r="L1017" s="8">
        <v>11732</v>
      </c>
      <c r="M1017" s="8">
        <v>0</v>
      </c>
      <c r="N1017" s="8">
        <v>488929.06953405024</v>
      </c>
      <c r="O1017" s="1">
        <v>0</v>
      </c>
      <c r="P1017" s="1">
        <v>0</v>
      </c>
      <c r="Q1017" s="1">
        <v>0</v>
      </c>
      <c r="R1017" s="1">
        <v>0</v>
      </c>
      <c r="S1017" s="29">
        <v>0</v>
      </c>
      <c r="T1017" s="8">
        <f t="shared" si="75"/>
        <v>0</v>
      </c>
      <c r="U1017" s="1">
        <v>0</v>
      </c>
      <c r="V1017" s="1">
        <v>0</v>
      </c>
      <c r="W1017" s="1">
        <v>0</v>
      </c>
      <c r="X1017" s="1">
        <v>0</v>
      </c>
      <c r="Y1017" s="1">
        <v>0</v>
      </c>
      <c r="Z1017" s="1">
        <v>0</v>
      </c>
      <c r="AA1017" s="1">
        <v>502102.56000041962</v>
      </c>
      <c r="AB1017" s="1">
        <v>502102.56000041962</v>
      </c>
      <c r="AC1017" s="1">
        <f t="shared" si="76"/>
        <v>-5135815222.8700008</v>
      </c>
      <c r="AD1017" s="1">
        <f t="shared" si="77"/>
        <v>-5135815222.8700008</v>
      </c>
      <c r="AE1017" s="1">
        <f t="shared" si="78"/>
        <v>-5135815222.8700008</v>
      </c>
      <c r="AF1017" s="1">
        <f t="shared" si="79"/>
        <v>-5135815222.8700008</v>
      </c>
    </row>
    <row r="1018" spans="1:32" x14ac:dyDescent="0.2">
      <c r="A1018" t="s">
        <v>145</v>
      </c>
      <c r="B1018" t="s">
        <v>73</v>
      </c>
      <c r="C1018" t="s">
        <v>119</v>
      </c>
      <c r="D1018" t="s">
        <v>1</v>
      </c>
      <c r="E1018" t="s">
        <v>5</v>
      </c>
      <c r="F1018" s="7">
        <v>202012</v>
      </c>
      <c r="G1018" s="1">
        <v>4171789822.8300004</v>
      </c>
      <c r="H1018" s="1">
        <v>4172291924.0800004</v>
      </c>
      <c r="I1018" s="1">
        <v>4171789822.8300004</v>
      </c>
      <c r="J1018" s="1">
        <v>4172291924.0800004</v>
      </c>
      <c r="K1018" s="8">
        <v>9590</v>
      </c>
      <c r="L1018" s="8">
        <v>9590</v>
      </c>
      <c r="M1018" s="8">
        <v>0</v>
      </c>
      <c r="N1018" s="8">
        <v>490003.65519713279</v>
      </c>
      <c r="O1018" s="1">
        <v>0</v>
      </c>
      <c r="P1018" s="1">
        <v>0</v>
      </c>
      <c r="Q1018" s="1">
        <v>0</v>
      </c>
      <c r="R1018" s="1">
        <v>0</v>
      </c>
      <c r="S1018" s="29">
        <v>0</v>
      </c>
      <c r="T1018" s="8">
        <f t="shared" si="75"/>
        <v>0</v>
      </c>
      <c r="U1018" s="1">
        <v>0</v>
      </c>
      <c r="V1018" s="1">
        <v>0</v>
      </c>
      <c r="W1018" s="1">
        <v>0</v>
      </c>
      <c r="X1018" s="1">
        <v>0</v>
      </c>
      <c r="Y1018" s="1">
        <v>0</v>
      </c>
      <c r="Z1018" s="1">
        <v>0</v>
      </c>
      <c r="AA1018" s="1">
        <v>502101.25</v>
      </c>
      <c r="AB1018" s="1">
        <v>502101.25</v>
      </c>
      <c r="AC1018" s="1">
        <f t="shared" si="76"/>
        <v>-4172291924.0800004</v>
      </c>
      <c r="AD1018" s="1">
        <f t="shared" si="77"/>
        <v>-4172291924.0800004</v>
      </c>
      <c r="AE1018" s="1">
        <f t="shared" si="78"/>
        <v>-4172291924.0800004</v>
      </c>
      <c r="AF1018" s="1">
        <f t="shared" si="79"/>
        <v>-4172291924.0800004</v>
      </c>
    </row>
    <row r="1019" spans="1:32" x14ac:dyDescent="0.2">
      <c r="A1019" t="s">
        <v>145</v>
      </c>
      <c r="B1019" t="s">
        <v>73</v>
      </c>
      <c r="C1019" t="s">
        <v>119</v>
      </c>
      <c r="D1019" t="s">
        <v>1</v>
      </c>
      <c r="E1019" t="s">
        <v>5</v>
      </c>
      <c r="F1019" s="7">
        <v>202103</v>
      </c>
      <c r="G1019" s="1">
        <v>3748470300.6899996</v>
      </c>
      <c r="H1019" s="1">
        <v>3748470303.7200003</v>
      </c>
      <c r="I1019" s="1">
        <v>3748470300.6899996</v>
      </c>
      <c r="J1019" s="1">
        <v>3748470303.7200003</v>
      </c>
      <c r="K1019" s="8">
        <v>7271</v>
      </c>
      <c r="L1019" s="8">
        <v>7271</v>
      </c>
      <c r="M1019" s="8">
        <v>0</v>
      </c>
      <c r="N1019" s="8">
        <v>480813.52227342565</v>
      </c>
      <c r="O1019" s="1">
        <v>0</v>
      </c>
      <c r="P1019" s="1">
        <v>0</v>
      </c>
      <c r="Q1019" s="1">
        <v>0</v>
      </c>
      <c r="R1019" s="1">
        <v>0</v>
      </c>
      <c r="S1019" s="29">
        <v>0</v>
      </c>
      <c r="T1019" s="8">
        <f t="shared" si="75"/>
        <v>0</v>
      </c>
      <c r="U1019" s="1">
        <v>0</v>
      </c>
      <c r="V1019" s="1">
        <v>0</v>
      </c>
      <c r="W1019" s="1">
        <v>0</v>
      </c>
      <c r="X1019" s="1">
        <v>0</v>
      </c>
      <c r="Y1019" s="1">
        <v>0</v>
      </c>
      <c r="Z1019" s="1">
        <v>0</v>
      </c>
      <c r="AA1019" s="1">
        <v>3.0300006866455078</v>
      </c>
      <c r="AB1019" s="1">
        <v>3.0300006866455078</v>
      </c>
      <c r="AC1019" s="1">
        <f t="shared" si="76"/>
        <v>-3748470303.7200003</v>
      </c>
      <c r="AD1019" s="1">
        <f t="shared" si="77"/>
        <v>-3748470303.7200003</v>
      </c>
      <c r="AE1019" s="1">
        <f t="shared" si="78"/>
        <v>-3748470303.7200003</v>
      </c>
      <c r="AF1019" s="1">
        <f t="shared" si="79"/>
        <v>-3748470303.7200003</v>
      </c>
    </row>
    <row r="1020" spans="1:32" x14ac:dyDescent="0.2">
      <c r="A1020" t="s">
        <v>145</v>
      </c>
      <c r="B1020" t="s">
        <v>73</v>
      </c>
      <c r="C1020" t="s">
        <v>119</v>
      </c>
      <c r="D1020" t="s">
        <v>1</v>
      </c>
      <c r="E1020" t="s">
        <v>5</v>
      </c>
      <c r="F1020" s="7">
        <v>202106</v>
      </c>
      <c r="G1020" s="1">
        <v>4081839978.1900005</v>
      </c>
      <c r="H1020" s="1">
        <v>4082342081.1700001</v>
      </c>
      <c r="I1020" s="1">
        <v>4081839978.1900005</v>
      </c>
      <c r="J1020" s="1">
        <v>4082342081.1700001</v>
      </c>
      <c r="K1020" s="8">
        <v>9780</v>
      </c>
      <c r="L1020" s="8">
        <v>9780</v>
      </c>
      <c r="M1020" s="8">
        <v>0</v>
      </c>
      <c r="N1020" s="8">
        <v>478951.96989247296</v>
      </c>
      <c r="O1020" s="1">
        <v>0</v>
      </c>
      <c r="P1020" s="1">
        <v>0</v>
      </c>
      <c r="Q1020" s="1">
        <v>0</v>
      </c>
      <c r="R1020" s="1">
        <v>0</v>
      </c>
      <c r="S1020" s="29">
        <v>0</v>
      </c>
      <c r="T1020" s="8">
        <f t="shared" si="75"/>
        <v>0</v>
      </c>
      <c r="U1020" s="1">
        <v>0</v>
      </c>
      <c r="V1020" s="1">
        <v>0</v>
      </c>
      <c r="W1020" s="1">
        <v>0</v>
      </c>
      <c r="X1020" s="1">
        <v>0</v>
      </c>
      <c r="Y1020" s="1">
        <v>0</v>
      </c>
      <c r="Z1020" s="1">
        <v>0</v>
      </c>
      <c r="AA1020" s="1">
        <v>502102.97999954224</v>
      </c>
      <c r="AB1020" s="1">
        <v>502102.97999954224</v>
      </c>
      <c r="AC1020" s="1">
        <f t="shared" si="76"/>
        <v>-4082342081.1700001</v>
      </c>
      <c r="AD1020" s="1">
        <f t="shared" si="77"/>
        <v>-4082342081.1700001</v>
      </c>
      <c r="AE1020" s="1">
        <f t="shared" si="78"/>
        <v>-4082342081.1700001</v>
      </c>
      <c r="AF1020" s="1">
        <f t="shared" si="79"/>
        <v>-4082342081.1700001</v>
      </c>
    </row>
    <row r="1021" spans="1:32" x14ac:dyDescent="0.2">
      <c r="A1021" t="s">
        <v>145</v>
      </c>
      <c r="B1021" t="s">
        <v>73</v>
      </c>
      <c r="C1021" t="s">
        <v>119</v>
      </c>
      <c r="D1021" t="s">
        <v>1</v>
      </c>
      <c r="E1021" t="s">
        <v>5</v>
      </c>
      <c r="F1021" s="7">
        <v>202109</v>
      </c>
      <c r="G1021" s="1">
        <v>3654065522.98</v>
      </c>
      <c r="H1021" s="1">
        <v>3654644437.52</v>
      </c>
      <c r="I1021" s="1">
        <v>3653915522.98</v>
      </c>
      <c r="J1021" s="1">
        <v>3654494437.52</v>
      </c>
      <c r="K1021" s="8">
        <v>6497</v>
      </c>
      <c r="L1021" s="8">
        <v>6497</v>
      </c>
      <c r="M1021" s="8">
        <v>0</v>
      </c>
      <c r="N1021" s="8">
        <v>480532.18387096771</v>
      </c>
      <c r="O1021" s="1">
        <v>0</v>
      </c>
      <c r="P1021" s="1">
        <v>0</v>
      </c>
      <c r="Q1021" s="1">
        <v>0</v>
      </c>
      <c r="R1021" s="1">
        <v>0</v>
      </c>
      <c r="S1021" s="29">
        <v>0</v>
      </c>
      <c r="T1021" s="8">
        <f t="shared" si="75"/>
        <v>0</v>
      </c>
      <c r="U1021" s="1">
        <v>0</v>
      </c>
      <c r="V1021" s="1">
        <v>0</v>
      </c>
      <c r="W1021" s="1">
        <v>0</v>
      </c>
      <c r="X1021" s="1">
        <v>0</v>
      </c>
      <c r="Y1021" s="1">
        <v>0</v>
      </c>
      <c r="Z1021" s="1">
        <v>0</v>
      </c>
      <c r="AA1021" s="1">
        <v>578914.53999996185</v>
      </c>
      <c r="AB1021" s="1">
        <v>578914.53999996185</v>
      </c>
      <c r="AC1021" s="1">
        <f t="shared" si="76"/>
        <v>-3654644437.52</v>
      </c>
      <c r="AD1021" s="1">
        <f t="shared" si="77"/>
        <v>-3654644437.52</v>
      </c>
      <c r="AE1021" s="1">
        <f t="shared" si="78"/>
        <v>-3654494437.52</v>
      </c>
      <c r="AF1021" s="1">
        <f t="shared" si="79"/>
        <v>-3654494437.52</v>
      </c>
    </row>
    <row r="1022" spans="1:32" x14ac:dyDescent="0.2">
      <c r="A1022" t="s">
        <v>145</v>
      </c>
      <c r="B1022" t="s">
        <v>73</v>
      </c>
      <c r="C1022" t="s">
        <v>119</v>
      </c>
      <c r="D1022" t="s">
        <v>1</v>
      </c>
      <c r="E1022" t="s">
        <v>5</v>
      </c>
      <c r="F1022" s="7">
        <v>202112</v>
      </c>
      <c r="G1022" s="1">
        <v>3348909900.1800003</v>
      </c>
      <c r="H1022" s="1">
        <v>3348909902.1999993</v>
      </c>
      <c r="I1022" s="1">
        <v>3348759900.1800003</v>
      </c>
      <c r="J1022" s="1">
        <v>3348759902.1999993</v>
      </c>
      <c r="K1022" s="8">
        <v>5084</v>
      </c>
      <c r="L1022" s="8">
        <v>5084</v>
      </c>
      <c r="M1022" s="8">
        <v>0</v>
      </c>
      <c r="N1022" s="8">
        <v>486077.87419354846</v>
      </c>
      <c r="O1022" s="1">
        <v>0</v>
      </c>
      <c r="P1022" s="1">
        <v>0</v>
      </c>
      <c r="Q1022" s="1">
        <v>0</v>
      </c>
      <c r="R1022" s="1">
        <v>0</v>
      </c>
      <c r="S1022" s="29">
        <v>0</v>
      </c>
      <c r="T1022" s="8">
        <f t="shared" si="75"/>
        <v>0</v>
      </c>
      <c r="U1022" s="1">
        <v>0</v>
      </c>
      <c r="V1022" s="1">
        <v>0</v>
      </c>
      <c r="W1022" s="1">
        <v>0</v>
      </c>
      <c r="X1022" s="1">
        <v>0</v>
      </c>
      <c r="Y1022" s="1">
        <v>0</v>
      </c>
      <c r="Z1022" s="1">
        <v>0</v>
      </c>
      <c r="AA1022" s="1">
        <v>2.0199990272521973</v>
      </c>
      <c r="AB1022" s="1">
        <v>2.0199990272521973</v>
      </c>
      <c r="AC1022" s="1">
        <f t="shared" si="76"/>
        <v>-3348909902.1999993</v>
      </c>
      <c r="AD1022" s="1">
        <f t="shared" si="77"/>
        <v>-3348909902.1999993</v>
      </c>
      <c r="AE1022" s="1">
        <f t="shared" si="78"/>
        <v>-3348759902.1999993</v>
      </c>
      <c r="AF1022" s="1">
        <f t="shared" si="79"/>
        <v>-3348759902.1999993</v>
      </c>
    </row>
    <row r="1023" spans="1:32" x14ac:dyDescent="0.2">
      <c r="A1023" t="s">
        <v>145</v>
      </c>
      <c r="B1023" t="s">
        <v>73</v>
      </c>
      <c r="C1023" t="s">
        <v>119</v>
      </c>
      <c r="D1023" t="s">
        <v>1</v>
      </c>
      <c r="E1023" t="s">
        <v>5</v>
      </c>
      <c r="F1023" s="7">
        <v>202203</v>
      </c>
      <c r="G1023" s="1">
        <v>3011213260.23</v>
      </c>
      <c r="H1023" s="1">
        <v>3012468514.0799999</v>
      </c>
      <c r="I1023" s="1">
        <v>3011213260.23</v>
      </c>
      <c r="J1023" s="1">
        <v>3012468514.0799999</v>
      </c>
      <c r="K1023" s="8">
        <v>4605</v>
      </c>
      <c r="L1023" s="8">
        <v>4605</v>
      </c>
      <c r="M1023" s="8">
        <v>0</v>
      </c>
      <c r="N1023" s="8">
        <v>483498.59254992334</v>
      </c>
      <c r="O1023" s="1">
        <v>0</v>
      </c>
      <c r="P1023" s="1">
        <v>0</v>
      </c>
      <c r="Q1023" s="1">
        <v>0</v>
      </c>
      <c r="R1023" s="1">
        <v>0</v>
      </c>
      <c r="S1023" s="29">
        <v>0</v>
      </c>
      <c r="T1023" s="8">
        <f t="shared" si="75"/>
        <v>0</v>
      </c>
      <c r="U1023" s="1">
        <v>0</v>
      </c>
      <c r="V1023" s="1">
        <v>0</v>
      </c>
      <c r="W1023" s="1">
        <v>0</v>
      </c>
      <c r="X1023" s="1">
        <v>0</v>
      </c>
      <c r="Y1023" s="1">
        <v>0</v>
      </c>
      <c r="Z1023" s="1">
        <v>0</v>
      </c>
      <c r="AA1023" s="1">
        <v>1255253.8499999046</v>
      </c>
      <c r="AB1023" s="1">
        <v>1255253.8499999046</v>
      </c>
      <c r="AC1023" s="1">
        <f t="shared" si="76"/>
        <v>-3012468514.0799999</v>
      </c>
      <c r="AD1023" s="1">
        <f t="shared" si="77"/>
        <v>-3012468514.0799999</v>
      </c>
      <c r="AE1023" s="1">
        <f t="shared" si="78"/>
        <v>-3012468514.0799999</v>
      </c>
      <c r="AF1023" s="1">
        <f t="shared" si="79"/>
        <v>-3012468514.0799999</v>
      </c>
    </row>
    <row r="1024" spans="1:32" x14ac:dyDescent="0.2">
      <c r="A1024" t="s">
        <v>145</v>
      </c>
      <c r="B1024" t="s">
        <v>73</v>
      </c>
      <c r="C1024" t="s">
        <v>119</v>
      </c>
      <c r="D1024" t="s">
        <v>1</v>
      </c>
      <c r="E1024" t="s">
        <v>5</v>
      </c>
      <c r="F1024" s="7">
        <v>202206</v>
      </c>
      <c r="G1024" s="1">
        <v>3068446464</v>
      </c>
      <c r="H1024" s="1">
        <v>3068647306.6899996</v>
      </c>
      <c r="I1024" s="1">
        <v>3068446464</v>
      </c>
      <c r="J1024" s="1">
        <v>3068647306.6899996</v>
      </c>
      <c r="K1024" s="8">
        <v>4141</v>
      </c>
      <c r="L1024" s="8">
        <v>4142</v>
      </c>
      <c r="M1024" s="8">
        <v>0</v>
      </c>
      <c r="N1024" s="8">
        <v>486842.84910394269</v>
      </c>
      <c r="O1024" s="1">
        <v>0</v>
      </c>
      <c r="P1024" s="1">
        <v>0</v>
      </c>
      <c r="Q1024" s="1">
        <v>0</v>
      </c>
      <c r="R1024" s="1">
        <v>0</v>
      </c>
      <c r="S1024" s="29">
        <v>0</v>
      </c>
      <c r="T1024" s="8">
        <f t="shared" si="75"/>
        <v>0</v>
      </c>
      <c r="U1024" s="1">
        <v>0</v>
      </c>
      <c r="V1024" s="1">
        <v>0</v>
      </c>
      <c r="W1024" s="1">
        <v>0</v>
      </c>
      <c r="X1024" s="1">
        <v>0</v>
      </c>
      <c r="Y1024" s="1">
        <v>0</v>
      </c>
      <c r="Z1024" s="1">
        <v>0</v>
      </c>
      <c r="AA1024" s="1">
        <v>200842.68999958038</v>
      </c>
      <c r="AB1024" s="1">
        <v>200842.68999958038</v>
      </c>
      <c r="AC1024" s="1">
        <f t="shared" si="76"/>
        <v>-3068647306.6899996</v>
      </c>
      <c r="AD1024" s="1">
        <f t="shared" si="77"/>
        <v>-3068647306.6899996</v>
      </c>
      <c r="AE1024" s="1">
        <f t="shared" si="78"/>
        <v>-3068647306.6899996</v>
      </c>
      <c r="AF1024" s="1">
        <f t="shared" si="79"/>
        <v>-3068647306.6899996</v>
      </c>
    </row>
    <row r="1025" spans="1:32" x14ac:dyDescent="0.2">
      <c r="A1025" t="s">
        <v>145</v>
      </c>
      <c r="B1025" t="s">
        <v>73</v>
      </c>
      <c r="C1025" t="s">
        <v>119</v>
      </c>
      <c r="D1025" t="s">
        <v>1</v>
      </c>
      <c r="E1025" t="s">
        <v>5</v>
      </c>
      <c r="F1025" s="7">
        <v>202209</v>
      </c>
      <c r="G1025" s="1">
        <v>3100467435</v>
      </c>
      <c r="H1025" s="1">
        <v>3100554301.9499998</v>
      </c>
      <c r="I1025" s="1">
        <v>3100467435</v>
      </c>
      <c r="J1025" s="1">
        <v>3100554301.9499998</v>
      </c>
      <c r="K1025" s="8">
        <v>3990</v>
      </c>
      <c r="L1025" s="8">
        <v>3990</v>
      </c>
      <c r="M1025" s="8">
        <v>0</v>
      </c>
      <c r="N1025" s="8">
        <v>509501.11003584246</v>
      </c>
      <c r="O1025" s="1">
        <v>0</v>
      </c>
      <c r="P1025" s="1">
        <v>0</v>
      </c>
      <c r="Q1025" s="1">
        <v>0</v>
      </c>
      <c r="R1025" s="1">
        <v>0</v>
      </c>
      <c r="S1025" s="29">
        <v>0</v>
      </c>
      <c r="T1025" s="8">
        <f t="shared" si="75"/>
        <v>0</v>
      </c>
      <c r="U1025" s="1">
        <v>0</v>
      </c>
      <c r="V1025" s="1">
        <v>0</v>
      </c>
      <c r="W1025" s="1">
        <v>0</v>
      </c>
      <c r="X1025" s="1">
        <v>0</v>
      </c>
      <c r="Y1025" s="1">
        <v>0</v>
      </c>
      <c r="Z1025" s="1">
        <v>0</v>
      </c>
      <c r="AA1025" s="1">
        <v>86866.949999809265</v>
      </c>
      <c r="AB1025" s="1">
        <v>86866.949999809265</v>
      </c>
      <c r="AC1025" s="1">
        <f t="shared" si="76"/>
        <v>-3100554301.9499998</v>
      </c>
      <c r="AD1025" s="1">
        <f t="shared" si="77"/>
        <v>-3100554301.9499998</v>
      </c>
      <c r="AE1025" s="1">
        <f t="shared" si="78"/>
        <v>-3100554301.9499998</v>
      </c>
      <c r="AF1025" s="1">
        <f t="shared" si="79"/>
        <v>-3100554301.9499998</v>
      </c>
    </row>
    <row r="1026" spans="1:32" x14ac:dyDescent="0.2">
      <c r="A1026" t="s">
        <v>145</v>
      </c>
      <c r="B1026" t="s">
        <v>73</v>
      </c>
      <c r="C1026" t="s">
        <v>119</v>
      </c>
      <c r="D1026" t="s">
        <v>1</v>
      </c>
      <c r="E1026" t="s">
        <v>5</v>
      </c>
      <c r="F1026" s="7">
        <v>202212</v>
      </c>
      <c r="G1026" s="1">
        <v>2749918157</v>
      </c>
      <c r="H1026" s="1">
        <v>2755190212.3200002</v>
      </c>
      <c r="I1026" s="1">
        <v>2749318157</v>
      </c>
      <c r="J1026" s="1">
        <v>2754590212.3200002</v>
      </c>
      <c r="K1026" s="8">
        <v>3511</v>
      </c>
      <c r="L1026" s="8">
        <v>3511</v>
      </c>
      <c r="M1026" s="8">
        <v>0</v>
      </c>
      <c r="N1026" s="8">
        <v>528769.41326164862</v>
      </c>
      <c r="O1026" s="1">
        <v>0</v>
      </c>
      <c r="P1026" s="1">
        <v>0</v>
      </c>
      <c r="Q1026" s="1">
        <v>0</v>
      </c>
      <c r="R1026" s="1">
        <v>0</v>
      </c>
      <c r="S1026" s="29">
        <v>0</v>
      </c>
      <c r="T1026" s="8">
        <f t="shared" ref="T1026:T1089" si="80">$S1026 * $N1026</f>
        <v>0</v>
      </c>
      <c r="U1026" s="1">
        <v>0</v>
      </c>
      <c r="V1026" s="1">
        <v>0</v>
      </c>
      <c r="W1026" s="1">
        <v>0</v>
      </c>
      <c r="X1026" s="1">
        <v>0</v>
      </c>
      <c r="Y1026" s="1">
        <v>0</v>
      </c>
      <c r="Z1026" s="1">
        <v>0</v>
      </c>
      <c r="AA1026" s="1">
        <v>5272055.3200001717</v>
      </c>
      <c r="AB1026" s="1">
        <v>5272055.3200001717</v>
      </c>
      <c r="AC1026" s="1">
        <f t="shared" ref="AC1026:AC1089" si="81">$W1026 - $H1026</f>
        <v>-2755190212.3200002</v>
      </c>
      <c r="AD1026" s="1">
        <f t="shared" ref="AD1026:AD1089" si="82">$X1026 - $H1026</f>
        <v>-2755190212.3200002</v>
      </c>
      <c r="AE1026" s="1">
        <f t="shared" ref="AE1026:AE1089" si="83">$Y1026 - $J1026</f>
        <v>-2754590212.3200002</v>
      </c>
      <c r="AF1026" s="1">
        <f t="shared" ref="AF1026:AF1089" si="84">$Z1026 - $J1026</f>
        <v>-2754590212.3200002</v>
      </c>
    </row>
    <row r="1027" spans="1:32" x14ac:dyDescent="0.2">
      <c r="A1027" t="s">
        <v>145</v>
      </c>
      <c r="B1027" t="s">
        <v>73</v>
      </c>
      <c r="C1027" t="s">
        <v>119</v>
      </c>
      <c r="D1027" t="s">
        <v>1</v>
      </c>
      <c r="E1027" t="s">
        <v>5</v>
      </c>
      <c r="F1027" s="7">
        <v>202303</v>
      </c>
      <c r="G1027" s="1">
        <v>2305762556</v>
      </c>
      <c r="H1027" s="1">
        <v>2325976701.3500004</v>
      </c>
      <c r="I1027" s="1">
        <v>2305762556</v>
      </c>
      <c r="J1027" s="1">
        <v>2325976701.3500004</v>
      </c>
      <c r="K1027" s="8">
        <v>3075</v>
      </c>
      <c r="L1027" s="8">
        <v>3076</v>
      </c>
      <c r="M1027" s="8">
        <v>0</v>
      </c>
      <c r="N1027" s="8">
        <v>532040.21774193551</v>
      </c>
      <c r="O1027" s="1">
        <v>0</v>
      </c>
      <c r="P1027" s="1">
        <v>0</v>
      </c>
      <c r="Q1027" s="1">
        <v>0</v>
      </c>
      <c r="R1027" s="1">
        <v>0</v>
      </c>
      <c r="S1027" s="29">
        <v>0</v>
      </c>
      <c r="T1027" s="8">
        <f t="shared" si="80"/>
        <v>0</v>
      </c>
      <c r="U1027" s="1">
        <v>0</v>
      </c>
      <c r="V1027" s="1">
        <v>0</v>
      </c>
      <c r="W1027" s="1">
        <v>0</v>
      </c>
      <c r="X1027" s="1">
        <v>0</v>
      </c>
      <c r="Y1027" s="1">
        <v>0</v>
      </c>
      <c r="Z1027" s="1">
        <v>0</v>
      </c>
      <c r="AA1027" s="1">
        <v>20214145.350000381</v>
      </c>
      <c r="AB1027" s="1">
        <v>20214145.350000381</v>
      </c>
      <c r="AC1027" s="1">
        <f t="shared" si="81"/>
        <v>-2325976701.3500004</v>
      </c>
      <c r="AD1027" s="1">
        <f t="shared" si="82"/>
        <v>-2325976701.3500004</v>
      </c>
      <c r="AE1027" s="1">
        <f t="shared" si="83"/>
        <v>-2325976701.3500004</v>
      </c>
      <c r="AF1027" s="1">
        <f t="shared" si="84"/>
        <v>-2325976701.3500004</v>
      </c>
    </row>
    <row r="1028" spans="1:32" x14ac:dyDescent="0.2">
      <c r="A1028" t="s">
        <v>145</v>
      </c>
      <c r="B1028" t="s">
        <v>73</v>
      </c>
      <c r="C1028" t="s">
        <v>119</v>
      </c>
      <c r="D1028" t="s">
        <v>1</v>
      </c>
      <c r="E1028" t="s">
        <v>5</v>
      </c>
      <c r="F1028" s="7">
        <v>202306</v>
      </c>
      <c r="G1028" s="1">
        <v>2231704429</v>
      </c>
      <c r="H1028" s="1">
        <v>2237824858.6100001</v>
      </c>
      <c r="I1028" s="1">
        <v>2231329429</v>
      </c>
      <c r="J1028" s="1">
        <v>2237449858.6100001</v>
      </c>
      <c r="K1028" s="8">
        <v>2959</v>
      </c>
      <c r="L1028" s="8">
        <v>2963</v>
      </c>
      <c r="M1028" s="8">
        <v>0</v>
      </c>
      <c r="N1028" s="8">
        <v>532128.81720430113</v>
      </c>
      <c r="O1028" s="1">
        <v>0</v>
      </c>
      <c r="P1028" s="1">
        <v>0</v>
      </c>
      <c r="Q1028" s="1">
        <v>0</v>
      </c>
      <c r="R1028" s="1">
        <v>0</v>
      </c>
      <c r="S1028" s="29">
        <v>0</v>
      </c>
      <c r="T1028" s="8">
        <f t="shared" si="80"/>
        <v>0</v>
      </c>
      <c r="U1028" s="1">
        <v>0</v>
      </c>
      <c r="V1028" s="1">
        <v>0</v>
      </c>
      <c r="W1028" s="1">
        <v>0</v>
      </c>
      <c r="X1028" s="1">
        <v>0</v>
      </c>
      <c r="Y1028" s="1">
        <v>0</v>
      </c>
      <c r="Z1028" s="1">
        <v>0</v>
      </c>
      <c r="AA1028" s="1">
        <v>6120429.6100001335</v>
      </c>
      <c r="AB1028" s="1">
        <v>6120429.6100001335</v>
      </c>
      <c r="AC1028" s="1">
        <f t="shared" si="81"/>
        <v>-2237824858.6100001</v>
      </c>
      <c r="AD1028" s="1">
        <f t="shared" si="82"/>
        <v>-2237824858.6100001</v>
      </c>
      <c r="AE1028" s="1">
        <f t="shared" si="83"/>
        <v>-2237449858.6100001</v>
      </c>
      <c r="AF1028" s="1">
        <f t="shared" si="84"/>
        <v>-2237449858.6100001</v>
      </c>
    </row>
    <row r="1029" spans="1:32" x14ac:dyDescent="0.2">
      <c r="A1029" t="s">
        <v>145</v>
      </c>
      <c r="B1029" t="s">
        <v>73</v>
      </c>
      <c r="C1029" t="s">
        <v>119</v>
      </c>
      <c r="D1029" t="s">
        <v>1</v>
      </c>
      <c r="E1029" t="s">
        <v>5</v>
      </c>
      <c r="F1029" s="7">
        <v>202309</v>
      </c>
      <c r="G1029" s="1">
        <v>2270416388</v>
      </c>
      <c r="H1029" s="1">
        <v>2274634037.1999998</v>
      </c>
      <c r="I1029" s="1">
        <v>2270041388</v>
      </c>
      <c r="J1029" s="1">
        <v>2274259037.1999998</v>
      </c>
      <c r="K1029" s="8">
        <v>3088</v>
      </c>
      <c r="L1029" s="8">
        <v>3090</v>
      </c>
      <c r="M1029" s="8">
        <v>0</v>
      </c>
      <c r="N1029" s="8">
        <v>513687.26774193562</v>
      </c>
      <c r="O1029" s="1">
        <v>0</v>
      </c>
      <c r="P1029" s="1">
        <v>0</v>
      </c>
      <c r="Q1029" s="1">
        <v>0</v>
      </c>
      <c r="R1029" s="1">
        <v>0</v>
      </c>
      <c r="S1029" s="29">
        <v>0</v>
      </c>
      <c r="T1029" s="8">
        <f t="shared" si="80"/>
        <v>0</v>
      </c>
      <c r="U1029" s="1">
        <v>0</v>
      </c>
      <c r="V1029" s="1">
        <v>0</v>
      </c>
      <c r="W1029" s="1">
        <v>0</v>
      </c>
      <c r="X1029" s="1">
        <v>0</v>
      </c>
      <c r="Y1029" s="1">
        <v>0</v>
      </c>
      <c r="Z1029" s="1">
        <v>0</v>
      </c>
      <c r="AA1029" s="1">
        <v>4217649.1999998093</v>
      </c>
      <c r="AB1029" s="1">
        <v>4217649.1999998093</v>
      </c>
      <c r="AC1029" s="1">
        <f t="shared" si="81"/>
        <v>-2274634037.1999998</v>
      </c>
      <c r="AD1029" s="1">
        <f t="shared" si="82"/>
        <v>-2274634037.1999998</v>
      </c>
      <c r="AE1029" s="1">
        <f t="shared" si="83"/>
        <v>-2274259037.1999998</v>
      </c>
      <c r="AF1029" s="1">
        <f t="shared" si="84"/>
        <v>-2274259037.1999998</v>
      </c>
    </row>
    <row r="1030" spans="1:32" x14ac:dyDescent="0.2">
      <c r="A1030" t="s">
        <v>145</v>
      </c>
      <c r="B1030" t="s">
        <v>73</v>
      </c>
      <c r="C1030" t="s">
        <v>119</v>
      </c>
      <c r="D1030" t="s">
        <v>1</v>
      </c>
      <c r="E1030" t="s">
        <v>5</v>
      </c>
      <c r="F1030" s="7">
        <v>202312</v>
      </c>
      <c r="G1030" s="1">
        <v>2003178104</v>
      </c>
      <c r="H1030" s="1">
        <v>2031052073.7</v>
      </c>
      <c r="I1030" s="1">
        <v>2002803104</v>
      </c>
      <c r="J1030" s="1">
        <v>2030677073.7</v>
      </c>
      <c r="K1030" s="8">
        <v>2708</v>
      </c>
      <c r="L1030" s="8">
        <v>2719</v>
      </c>
      <c r="M1030" s="8">
        <v>0</v>
      </c>
      <c r="N1030" s="8">
        <v>505854.28279569902</v>
      </c>
      <c r="O1030" s="1">
        <v>0</v>
      </c>
      <c r="P1030" s="1">
        <v>0</v>
      </c>
      <c r="Q1030" s="1">
        <v>0</v>
      </c>
      <c r="R1030" s="1">
        <v>0</v>
      </c>
      <c r="S1030" s="29">
        <v>0</v>
      </c>
      <c r="T1030" s="8">
        <f t="shared" si="80"/>
        <v>0</v>
      </c>
      <c r="U1030" s="1">
        <v>0</v>
      </c>
      <c r="V1030" s="1">
        <v>0</v>
      </c>
      <c r="W1030" s="1">
        <v>0</v>
      </c>
      <c r="X1030" s="1">
        <v>0</v>
      </c>
      <c r="Y1030" s="1">
        <v>0</v>
      </c>
      <c r="Z1030" s="1">
        <v>0</v>
      </c>
      <c r="AA1030" s="1">
        <v>27873969.700000048</v>
      </c>
      <c r="AB1030" s="1">
        <v>27873969.700000048</v>
      </c>
      <c r="AC1030" s="1">
        <f t="shared" si="81"/>
        <v>-2031052073.7</v>
      </c>
      <c r="AD1030" s="1">
        <f t="shared" si="82"/>
        <v>-2031052073.7</v>
      </c>
      <c r="AE1030" s="1">
        <f t="shared" si="83"/>
        <v>-2030677073.7</v>
      </c>
      <c r="AF1030" s="1">
        <f t="shared" si="84"/>
        <v>-2030677073.7</v>
      </c>
    </row>
    <row r="1031" spans="1:32" x14ac:dyDescent="0.2">
      <c r="A1031" t="s">
        <v>145</v>
      </c>
      <c r="B1031" t="s">
        <v>73</v>
      </c>
      <c r="C1031" t="s">
        <v>119</v>
      </c>
      <c r="D1031" t="s">
        <v>1</v>
      </c>
      <c r="E1031" t="s">
        <v>5</v>
      </c>
      <c r="F1031" s="7">
        <v>202403</v>
      </c>
      <c r="G1031" s="1">
        <v>1638475730</v>
      </c>
      <c r="H1031" s="1">
        <v>1694509256.2299998</v>
      </c>
      <c r="I1031" s="1">
        <v>1636600730</v>
      </c>
      <c r="J1031" s="1">
        <v>1693009256.2299998</v>
      </c>
      <c r="K1031" s="8">
        <v>2443</v>
      </c>
      <c r="L1031" s="8">
        <v>2494</v>
      </c>
      <c r="M1031" s="8">
        <v>0</v>
      </c>
      <c r="N1031" s="8">
        <v>460475.545420838</v>
      </c>
      <c r="O1031" s="1">
        <v>0</v>
      </c>
      <c r="P1031" s="1">
        <v>0</v>
      </c>
      <c r="Q1031" s="1">
        <v>0</v>
      </c>
      <c r="R1031" s="1">
        <v>0</v>
      </c>
      <c r="S1031" s="29">
        <v>0</v>
      </c>
      <c r="T1031" s="8">
        <f t="shared" si="80"/>
        <v>0</v>
      </c>
      <c r="U1031" s="1">
        <v>0</v>
      </c>
      <c r="V1031" s="1">
        <v>0</v>
      </c>
      <c r="W1031" s="1">
        <v>0</v>
      </c>
      <c r="X1031" s="1">
        <v>0</v>
      </c>
      <c r="Y1031" s="1">
        <v>0</v>
      </c>
      <c r="Z1031" s="1">
        <v>0</v>
      </c>
      <c r="AA1031" s="1">
        <v>56033526.229999781</v>
      </c>
      <c r="AB1031" s="1">
        <v>56408526.229999781</v>
      </c>
      <c r="AC1031" s="1">
        <f t="shared" si="81"/>
        <v>-1694509256.2299998</v>
      </c>
      <c r="AD1031" s="1">
        <f t="shared" si="82"/>
        <v>-1694509256.2299998</v>
      </c>
      <c r="AE1031" s="1">
        <f t="shared" si="83"/>
        <v>-1693009256.2299998</v>
      </c>
      <c r="AF1031" s="1">
        <f t="shared" si="84"/>
        <v>-1693009256.2299998</v>
      </c>
    </row>
    <row r="1032" spans="1:32" x14ac:dyDescent="0.2">
      <c r="A1032" t="s">
        <v>145</v>
      </c>
      <c r="B1032" t="s">
        <v>73</v>
      </c>
      <c r="C1032" t="s">
        <v>119</v>
      </c>
      <c r="D1032" t="s">
        <v>1</v>
      </c>
      <c r="E1032" t="s">
        <v>8</v>
      </c>
      <c r="F1032" s="7">
        <v>202404</v>
      </c>
      <c r="G1032" s="1">
        <v>422405566</v>
      </c>
      <c r="H1032" s="1">
        <v>440830201.41999996</v>
      </c>
      <c r="I1032" s="1">
        <v>421655566</v>
      </c>
      <c r="J1032" s="1">
        <v>440080201.41999996</v>
      </c>
      <c r="K1032" s="8">
        <v>692</v>
      </c>
      <c r="L1032" s="8">
        <v>711</v>
      </c>
      <c r="M1032" s="8">
        <v>0</v>
      </c>
      <c r="N1032" s="8">
        <v>454811.13333333336</v>
      </c>
      <c r="O1032" s="1">
        <v>0</v>
      </c>
      <c r="P1032" s="1">
        <v>0</v>
      </c>
      <c r="Q1032" s="1">
        <v>0</v>
      </c>
      <c r="R1032" s="1">
        <v>0</v>
      </c>
      <c r="S1032" s="29">
        <v>0</v>
      </c>
      <c r="T1032" s="8">
        <f t="shared" si="80"/>
        <v>0</v>
      </c>
      <c r="U1032" s="1">
        <v>0</v>
      </c>
      <c r="V1032" s="1">
        <v>0</v>
      </c>
      <c r="W1032" s="1">
        <v>0</v>
      </c>
      <c r="X1032" s="1">
        <v>0</v>
      </c>
      <c r="Y1032" s="1">
        <v>0</v>
      </c>
      <c r="Z1032" s="1">
        <v>0</v>
      </c>
      <c r="AA1032" s="1">
        <v>18424635.419999957</v>
      </c>
      <c r="AB1032" s="1">
        <v>18424635.419999957</v>
      </c>
      <c r="AC1032" s="1">
        <f t="shared" si="81"/>
        <v>-440830201.41999996</v>
      </c>
      <c r="AD1032" s="1">
        <f t="shared" si="82"/>
        <v>-440830201.41999996</v>
      </c>
      <c r="AE1032" s="1">
        <f t="shared" si="83"/>
        <v>-440080201.41999996</v>
      </c>
      <c r="AF1032" s="1">
        <f t="shared" si="84"/>
        <v>-440080201.41999996</v>
      </c>
    </row>
    <row r="1033" spans="1:32" x14ac:dyDescent="0.2">
      <c r="A1033" t="s">
        <v>145</v>
      </c>
      <c r="B1033" t="s">
        <v>73</v>
      </c>
      <c r="C1033" t="s">
        <v>119</v>
      </c>
      <c r="D1033" t="s">
        <v>1</v>
      </c>
      <c r="E1033" t="s">
        <v>8</v>
      </c>
      <c r="F1033" s="7">
        <v>202405</v>
      </c>
      <c r="G1033" s="1">
        <v>146146911</v>
      </c>
      <c r="H1033" s="1">
        <v>154042134.59999999</v>
      </c>
      <c r="I1033" s="1">
        <v>146146911</v>
      </c>
      <c r="J1033" s="1">
        <v>154042134.59999999</v>
      </c>
      <c r="K1033" s="8">
        <v>353</v>
      </c>
      <c r="L1033" s="8">
        <v>371</v>
      </c>
      <c r="M1033" s="8">
        <v>0</v>
      </c>
      <c r="N1033" s="8">
        <v>454440.06451612926</v>
      </c>
      <c r="O1033" s="1">
        <v>0</v>
      </c>
      <c r="P1033" s="1">
        <v>0</v>
      </c>
      <c r="Q1033" s="1">
        <v>0</v>
      </c>
      <c r="R1033" s="1">
        <v>0</v>
      </c>
      <c r="S1033" s="29">
        <v>0</v>
      </c>
      <c r="T1033" s="8">
        <f t="shared" si="80"/>
        <v>0</v>
      </c>
      <c r="U1033" s="1">
        <v>0</v>
      </c>
      <c r="V1033" s="1">
        <v>0</v>
      </c>
      <c r="W1033" s="1">
        <v>0</v>
      </c>
      <c r="X1033" s="1">
        <v>0</v>
      </c>
      <c r="Y1033" s="1">
        <v>0</v>
      </c>
      <c r="Z1033" s="1">
        <v>0</v>
      </c>
      <c r="AA1033" s="1">
        <v>7895223.599999994</v>
      </c>
      <c r="AB1033" s="1">
        <v>7895223.599999994</v>
      </c>
      <c r="AC1033" s="1">
        <f t="shared" si="81"/>
        <v>-154042134.59999999</v>
      </c>
      <c r="AD1033" s="1">
        <f t="shared" si="82"/>
        <v>-154042134.59999999</v>
      </c>
      <c r="AE1033" s="1">
        <f t="shared" si="83"/>
        <v>-154042134.59999999</v>
      </c>
      <c r="AF1033" s="1">
        <f t="shared" si="84"/>
        <v>-154042134.59999999</v>
      </c>
    </row>
    <row r="1034" spans="1:32" x14ac:dyDescent="0.2">
      <c r="A1034" t="s">
        <v>146</v>
      </c>
      <c r="B1034" t="s">
        <v>73</v>
      </c>
      <c r="C1034" t="s">
        <v>119</v>
      </c>
      <c r="D1034" t="s">
        <v>0</v>
      </c>
      <c r="E1034" t="s">
        <v>5</v>
      </c>
      <c r="F1034" s="7">
        <v>201403</v>
      </c>
      <c r="G1034" s="1">
        <v>27815469929.360001</v>
      </c>
      <c r="H1034" s="1">
        <v>22715501848.900005</v>
      </c>
      <c r="I1034" s="1">
        <v>27645444915.360001</v>
      </c>
      <c r="J1034" s="1">
        <v>22712432063.300007</v>
      </c>
      <c r="K1034" s="8">
        <v>3005</v>
      </c>
      <c r="L1034" s="8">
        <v>2840</v>
      </c>
      <c r="M1034" s="8">
        <v>0</v>
      </c>
      <c r="N1034" s="8">
        <v>1208166.0065284178</v>
      </c>
      <c r="O1034" s="1">
        <v>0</v>
      </c>
      <c r="P1034" s="1">
        <v>0</v>
      </c>
      <c r="Q1034" s="1">
        <v>0</v>
      </c>
      <c r="R1034" s="1">
        <v>0</v>
      </c>
      <c r="S1034" s="29">
        <v>0</v>
      </c>
      <c r="T1034" s="8">
        <f t="shared" si="80"/>
        <v>0</v>
      </c>
      <c r="U1034" s="1">
        <v>0</v>
      </c>
      <c r="V1034" s="1">
        <v>0</v>
      </c>
      <c r="W1034" s="1">
        <v>0</v>
      </c>
      <c r="X1034" s="1">
        <v>0</v>
      </c>
      <c r="Y1034" s="1">
        <v>0</v>
      </c>
      <c r="Z1034" s="1">
        <v>0</v>
      </c>
      <c r="AA1034" s="1">
        <v>-5099968080.4599953</v>
      </c>
      <c r="AB1034" s="1">
        <v>-4933012852.0599937</v>
      </c>
      <c r="AC1034" s="1">
        <f t="shared" si="81"/>
        <v>-22715501848.900005</v>
      </c>
      <c r="AD1034" s="1">
        <f t="shared" si="82"/>
        <v>-22715501848.900005</v>
      </c>
      <c r="AE1034" s="1">
        <f t="shared" si="83"/>
        <v>-22712432063.300007</v>
      </c>
      <c r="AF1034" s="1">
        <f t="shared" si="84"/>
        <v>-22712432063.300007</v>
      </c>
    </row>
    <row r="1035" spans="1:32" x14ac:dyDescent="0.2">
      <c r="A1035" t="s">
        <v>146</v>
      </c>
      <c r="B1035" t="s">
        <v>73</v>
      </c>
      <c r="C1035" t="s">
        <v>119</v>
      </c>
      <c r="D1035" t="s">
        <v>0</v>
      </c>
      <c r="E1035" t="s">
        <v>5</v>
      </c>
      <c r="F1035" s="7">
        <v>201406</v>
      </c>
      <c r="G1035" s="1">
        <v>9155035687.1799984</v>
      </c>
      <c r="H1035" s="1">
        <v>9165598687.1799946</v>
      </c>
      <c r="I1035" s="1">
        <v>9071893015.1799984</v>
      </c>
      <c r="J1035" s="1">
        <v>9082456015.1799965</v>
      </c>
      <c r="K1035" s="8">
        <v>887</v>
      </c>
      <c r="L1035" s="8">
        <v>887</v>
      </c>
      <c r="M1035" s="8">
        <v>0</v>
      </c>
      <c r="N1035" s="8">
        <v>1238096.6197132617</v>
      </c>
      <c r="O1035" s="1">
        <v>0</v>
      </c>
      <c r="P1035" s="1">
        <v>0</v>
      </c>
      <c r="Q1035" s="1">
        <v>0</v>
      </c>
      <c r="R1035" s="1">
        <v>0</v>
      </c>
      <c r="S1035" s="29">
        <v>0</v>
      </c>
      <c r="T1035" s="8">
        <f t="shared" si="80"/>
        <v>0</v>
      </c>
      <c r="U1035" s="1">
        <v>0</v>
      </c>
      <c r="V1035" s="1">
        <v>0</v>
      </c>
      <c r="W1035" s="1">
        <v>0</v>
      </c>
      <c r="X1035" s="1">
        <v>0</v>
      </c>
      <c r="Y1035" s="1">
        <v>0</v>
      </c>
      <c r="Z1035" s="1">
        <v>0</v>
      </c>
      <c r="AA1035" s="1">
        <v>10562999.999996185</v>
      </c>
      <c r="AB1035" s="1">
        <v>10562999.999998093</v>
      </c>
      <c r="AC1035" s="1">
        <f t="shared" si="81"/>
        <v>-9165598687.1799946</v>
      </c>
      <c r="AD1035" s="1">
        <f t="shared" si="82"/>
        <v>-9165598687.1799946</v>
      </c>
      <c r="AE1035" s="1">
        <f t="shared" si="83"/>
        <v>-9082456015.1799965</v>
      </c>
      <c r="AF1035" s="1">
        <f t="shared" si="84"/>
        <v>-9082456015.1799965</v>
      </c>
    </row>
    <row r="1036" spans="1:32" x14ac:dyDescent="0.2">
      <c r="A1036" t="s">
        <v>146</v>
      </c>
      <c r="B1036" t="s">
        <v>73</v>
      </c>
      <c r="C1036" t="s">
        <v>119</v>
      </c>
      <c r="D1036" t="s">
        <v>0</v>
      </c>
      <c r="E1036" t="s">
        <v>5</v>
      </c>
      <c r="F1036" s="7">
        <v>201409</v>
      </c>
      <c r="G1036" s="1">
        <v>9776744358</v>
      </c>
      <c r="H1036" s="1">
        <v>9841960056.6499996</v>
      </c>
      <c r="I1036" s="1">
        <v>9718634760</v>
      </c>
      <c r="J1036" s="1">
        <v>9862703312.6499996</v>
      </c>
      <c r="K1036" s="8">
        <v>998</v>
      </c>
      <c r="L1036" s="8">
        <v>998</v>
      </c>
      <c r="M1036" s="8">
        <v>0</v>
      </c>
      <c r="N1036" s="8">
        <v>1266052.7483870964</v>
      </c>
      <c r="O1036" s="1">
        <v>0</v>
      </c>
      <c r="P1036" s="1">
        <v>0</v>
      </c>
      <c r="Q1036" s="1">
        <v>0</v>
      </c>
      <c r="R1036" s="1">
        <v>0</v>
      </c>
      <c r="S1036" s="29">
        <v>0</v>
      </c>
      <c r="T1036" s="8">
        <f t="shared" si="80"/>
        <v>0</v>
      </c>
      <c r="U1036" s="1">
        <v>0</v>
      </c>
      <c r="V1036" s="1">
        <v>0</v>
      </c>
      <c r="W1036" s="1">
        <v>0</v>
      </c>
      <c r="X1036" s="1">
        <v>0</v>
      </c>
      <c r="Y1036" s="1">
        <v>0</v>
      </c>
      <c r="Z1036" s="1">
        <v>0</v>
      </c>
      <c r="AA1036" s="1">
        <v>65215698.649999619</v>
      </c>
      <c r="AB1036" s="1">
        <v>144068552.64999962</v>
      </c>
      <c r="AC1036" s="1">
        <f t="shared" si="81"/>
        <v>-9841960056.6499996</v>
      </c>
      <c r="AD1036" s="1">
        <f t="shared" si="82"/>
        <v>-9841960056.6499996</v>
      </c>
      <c r="AE1036" s="1">
        <f t="shared" si="83"/>
        <v>-9862703312.6499996</v>
      </c>
      <c r="AF1036" s="1">
        <f t="shared" si="84"/>
        <v>-9862703312.6499996</v>
      </c>
    </row>
    <row r="1037" spans="1:32" x14ac:dyDescent="0.2">
      <c r="A1037" t="s">
        <v>146</v>
      </c>
      <c r="B1037" t="s">
        <v>73</v>
      </c>
      <c r="C1037" t="s">
        <v>119</v>
      </c>
      <c r="D1037" t="s">
        <v>0</v>
      </c>
      <c r="E1037" t="s">
        <v>5</v>
      </c>
      <c r="F1037" s="7">
        <v>201412</v>
      </c>
      <c r="G1037" s="1">
        <v>12365824341.4</v>
      </c>
      <c r="H1037" s="1">
        <v>12395950341.370001</v>
      </c>
      <c r="I1037" s="1">
        <v>12365824341.4</v>
      </c>
      <c r="J1037" s="1">
        <v>12395950341.370001</v>
      </c>
      <c r="K1037" s="8">
        <v>1072</v>
      </c>
      <c r="L1037" s="8">
        <v>1072</v>
      </c>
      <c r="M1037" s="8">
        <v>0</v>
      </c>
      <c r="N1037" s="8">
        <v>1315111.2283154128</v>
      </c>
      <c r="O1037" s="1">
        <v>0</v>
      </c>
      <c r="P1037" s="1">
        <v>0</v>
      </c>
      <c r="Q1037" s="1">
        <v>0</v>
      </c>
      <c r="R1037" s="1">
        <v>0</v>
      </c>
      <c r="S1037" s="29">
        <v>0</v>
      </c>
      <c r="T1037" s="8">
        <f t="shared" si="80"/>
        <v>0</v>
      </c>
      <c r="U1037" s="1">
        <v>0</v>
      </c>
      <c r="V1037" s="1">
        <v>0</v>
      </c>
      <c r="W1037" s="1">
        <v>0</v>
      </c>
      <c r="X1037" s="1">
        <v>0</v>
      </c>
      <c r="Y1037" s="1">
        <v>0</v>
      </c>
      <c r="Z1037" s="1">
        <v>0</v>
      </c>
      <c r="AA1037" s="1">
        <v>30125999.970001221</v>
      </c>
      <c r="AB1037" s="1">
        <v>30125999.970001221</v>
      </c>
      <c r="AC1037" s="1">
        <f t="shared" si="81"/>
        <v>-12395950341.370001</v>
      </c>
      <c r="AD1037" s="1">
        <f t="shared" si="82"/>
        <v>-12395950341.370001</v>
      </c>
      <c r="AE1037" s="1">
        <f t="shared" si="83"/>
        <v>-12395950341.370001</v>
      </c>
      <c r="AF1037" s="1">
        <f t="shared" si="84"/>
        <v>-12395950341.370001</v>
      </c>
    </row>
    <row r="1038" spans="1:32" x14ac:dyDescent="0.2">
      <c r="A1038" t="s">
        <v>146</v>
      </c>
      <c r="B1038" t="s">
        <v>73</v>
      </c>
      <c r="C1038" t="s">
        <v>119</v>
      </c>
      <c r="D1038" t="s">
        <v>0</v>
      </c>
      <c r="E1038" t="s">
        <v>5</v>
      </c>
      <c r="F1038" s="7">
        <v>201503</v>
      </c>
      <c r="G1038" s="1">
        <v>11972563638.450001</v>
      </c>
      <c r="H1038" s="1">
        <v>11972563638.400002</v>
      </c>
      <c r="I1038" s="1">
        <v>11950215711.450001</v>
      </c>
      <c r="J1038" s="1">
        <v>11891087398.400002</v>
      </c>
      <c r="K1038" s="8">
        <v>1043</v>
      </c>
      <c r="L1038" s="8">
        <v>1043</v>
      </c>
      <c r="M1038" s="8">
        <v>0</v>
      </c>
      <c r="N1038" s="8">
        <v>1372658.6666666665</v>
      </c>
      <c r="O1038" s="1">
        <v>0</v>
      </c>
      <c r="P1038" s="1">
        <v>0</v>
      </c>
      <c r="Q1038" s="1">
        <v>0</v>
      </c>
      <c r="R1038" s="1">
        <v>0</v>
      </c>
      <c r="S1038" s="29">
        <v>0</v>
      </c>
      <c r="T1038" s="8">
        <f t="shared" si="80"/>
        <v>0</v>
      </c>
      <c r="U1038" s="1">
        <v>0</v>
      </c>
      <c r="V1038" s="1">
        <v>0</v>
      </c>
      <c r="W1038" s="1">
        <v>0</v>
      </c>
      <c r="X1038" s="1">
        <v>0</v>
      </c>
      <c r="Y1038" s="1">
        <v>0</v>
      </c>
      <c r="Z1038" s="1">
        <v>0</v>
      </c>
      <c r="AA1038" s="1">
        <v>-4.9999237060546875E-2</v>
      </c>
      <c r="AB1038" s="1">
        <v>-59128313.049999237</v>
      </c>
      <c r="AC1038" s="1">
        <f t="shared" si="81"/>
        <v>-11972563638.400002</v>
      </c>
      <c r="AD1038" s="1">
        <f t="shared" si="82"/>
        <v>-11972563638.400002</v>
      </c>
      <c r="AE1038" s="1">
        <f t="shared" si="83"/>
        <v>-11891087398.400002</v>
      </c>
      <c r="AF1038" s="1">
        <f t="shared" si="84"/>
        <v>-11891087398.400002</v>
      </c>
    </row>
    <row r="1039" spans="1:32" x14ac:dyDescent="0.2">
      <c r="A1039" t="s">
        <v>146</v>
      </c>
      <c r="B1039" t="s">
        <v>73</v>
      </c>
      <c r="C1039" t="s">
        <v>119</v>
      </c>
      <c r="D1039" t="s">
        <v>0</v>
      </c>
      <c r="E1039" t="s">
        <v>5</v>
      </c>
      <c r="F1039" s="7">
        <v>201506</v>
      </c>
      <c r="G1039" s="1">
        <v>9650983504</v>
      </c>
      <c r="H1039" s="1">
        <v>9650983503.9999981</v>
      </c>
      <c r="I1039" s="1">
        <v>9642959177.7299995</v>
      </c>
      <c r="J1039" s="1">
        <v>9650483503.9999981</v>
      </c>
      <c r="K1039" s="8">
        <v>1022</v>
      </c>
      <c r="L1039" s="8">
        <v>1022</v>
      </c>
      <c r="M1039" s="8">
        <v>0</v>
      </c>
      <c r="N1039" s="8">
        <v>1410535.6329749105</v>
      </c>
      <c r="O1039" s="1">
        <v>0</v>
      </c>
      <c r="P1039" s="1">
        <v>0</v>
      </c>
      <c r="Q1039" s="1">
        <v>0</v>
      </c>
      <c r="R1039" s="1">
        <v>0</v>
      </c>
      <c r="S1039" s="29">
        <v>0</v>
      </c>
      <c r="T1039" s="8">
        <f t="shared" si="80"/>
        <v>0</v>
      </c>
      <c r="U1039" s="1">
        <v>0</v>
      </c>
      <c r="V1039" s="1">
        <v>0</v>
      </c>
      <c r="W1039" s="1">
        <v>0</v>
      </c>
      <c r="X1039" s="1">
        <v>0</v>
      </c>
      <c r="Y1039" s="1">
        <v>0</v>
      </c>
      <c r="Z1039" s="1">
        <v>0</v>
      </c>
      <c r="AA1039" s="1">
        <v>-1.9073486328125E-6</v>
      </c>
      <c r="AB1039" s="1">
        <v>7524326.2699985504</v>
      </c>
      <c r="AC1039" s="1">
        <f t="shared" si="81"/>
        <v>-9650983503.9999981</v>
      </c>
      <c r="AD1039" s="1">
        <f t="shared" si="82"/>
        <v>-9650983503.9999981</v>
      </c>
      <c r="AE1039" s="1">
        <f t="shared" si="83"/>
        <v>-9650483503.9999981</v>
      </c>
      <c r="AF1039" s="1">
        <f t="shared" si="84"/>
        <v>-9650483503.9999981</v>
      </c>
    </row>
    <row r="1040" spans="1:32" x14ac:dyDescent="0.2">
      <c r="A1040" t="s">
        <v>146</v>
      </c>
      <c r="B1040" t="s">
        <v>73</v>
      </c>
      <c r="C1040" t="s">
        <v>119</v>
      </c>
      <c r="D1040" t="s">
        <v>0</v>
      </c>
      <c r="E1040" t="s">
        <v>5</v>
      </c>
      <c r="F1040" s="7">
        <v>201509</v>
      </c>
      <c r="G1040" s="1">
        <v>10479263865.800001</v>
      </c>
      <c r="H1040" s="1">
        <v>10479263865.800001</v>
      </c>
      <c r="I1040" s="1">
        <v>10452563865.800001</v>
      </c>
      <c r="J1040" s="1">
        <v>10485563865.800001</v>
      </c>
      <c r="K1040" s="8">
        <v>1128</v>
      </c>
      <c r="L1040" s="8">
        <v>1128</v>
      </c>
      <c r="M1040" s="8">
        <v>0</v>
      </c>
      <c r="N1040" s="8">
        <v>1466527.4172043011</v>
      </c>
      <c r="O1040" s="1">
        <v>0</v>
      </c>
      <c r="P1040" s="1">
        <v>0</v>
      </c>
      <c r="Q1040" s="1">
        <v>0</v>
      </c>
      <c r="R1040" s="1">
        <v>0</v>
      </c>
      <c r="S1040" s="29">
        <v>0</v>
      </c>
      <c r="T1040" s="8">
        <f t="shared" si="80"/>
        <v>0</v>
      </c>
      <c r="U1040" s="1">
        <v>0</v>
      </c>
      <c r="V1040" s="1">
        <v>0</v>
      </c>
      <c r="W1040" s="1">
        <v>0</v>
      </c>
      <c r="X1040" s="1">
        <v>0</v>
      </c>
      <c r="Y1040" s="1">
        <v>0</v>
      </c>
      <c r="Z1040" s="1">
        <v>0</v>
      </c>
      <c r="AA1040" s="1">
        <v>0</v>
      </c>
      <c r="AB1040" s="1">
        <v>33000000</v>
      </c>
      <c r="AC1040" s="1">
        <f t="shared" si="81"/>
        <v>-10479263865.800001</v>
      </c>
      <c r="AD1040" s="1">
        <f t="shared" si="82"/>
        <v>-10479263865.800001</v>
      </c>
      <c r="AE1040" s="1">
        <f t="shared" si="83"/>
        <v>-10485563865.800001</v>
      </c>
      <c r="AF1040" s="1">
        <f t="shared" si="84"/>
        <v>-10485563865.800001</v>
      </c>
    </row>
    <row r="1041" spans="1:32" x14ac:dyDescent="0.2">
      <c r="A1041" t="s">
        <v>146</v>
      </c>
      <c r="B1041" t="s">
        <v>73</v>
      </c>
      <c r="C1041" t="s">
        <v>119</v>
      </c>
      <c r="D1041" t="s">
        <v>0</v>
      </c>
      <c r="E1041" t="s">
        <v>5</v>
      </c>
      <c r="F1041" s="7">
        <v>201512</v>
      </c>
      <c r="G1041" s="1">
        <v>11198946607.609999</v>
      </c>
      <c r="H1041" s="1">
        <v>11198946607.66</v>
      </c>
      <c r="I1041" s="1">
        <v>11198946607.609999</v>
      </c>
      <c r="J1041" s="1">
        <v>11198946607.66</v>
      </c>
      <c r="K1041" s="8">
        <v>1102</v>
      </c>
      <c r="L1041" s="8">
        <v>1102</v>
      </c>
      <c r="M1041" s="8">
        <v>0</v>
      </c>
      <c r="N1041" s="8">
        <v>1418815.0523297491</v>
      </c>
      <c r="O1041" s="1">
        <v>0</v>
      </c>
      <c r="P1041" s="1">
        <v>0</v>
      </c>
      <c r="Q1041" s="1">
        <v>0</v>
      </c>
      <c r="R1041" s="1">
        <v>0</v>
      </c>
      <c r="S1041" s="29">
        <v>0</v>
      </c>
      <c r="T1041" s="8">
        <f t="shared" si="80"/>
        <v>0</v>
      </c>
      <c r="U1041" s="1">
        <v>0</v>
      </c>
      <c r="V1041" s="1">
        <v>0</v>
      </c>
      <c r="W1041" s="1">
        <v>0</v>
      </c>
      <c r="X1041" s="1">
        <v>0</v>
      </c>
      <c r="Y1041" s="1">
        <v>0</v>
      </c>
      <c r="Z1041" s="1">
        <v>0</v>
      </c>
      <c r="AA1041" s="1">
        <v>5.0001144409179688E-2</v>
      </c>
      <c r="AB1041" s="1">
        <v>5.0001144409179688E-2</v>
      </c>
      <c r="AC1041" s="1">
        <f t="shared" si="81"/>
        <v>-11198946607.66</v>
      </c>
      <c r="AD1041" s="1">
        <f t="shared" si="82"/>
        <v>-11198946607.66</v>
      </c>
      <c r="AE1041" s="1">
        <f t="shared" si="83"/>
        <v>-11198946607.66</v>
      </c>
      <c r="AF1041" s="1">
        <f t="shared" si="84"/>
        <v>-11198946607.66</v>
      </c>
    </row>
    <row r="1042" spans="1:32" x14ac:dyDescent="0.2">
      <c r="A1042" t="s">
        <v>146</v>
      </c>
      <c r="B1042" t="s">
        <v>73</v>
      </c>
      <c r="C1042" t="s">
        <v>119</v>
      </c>
      <c r="D1042" t="s">
        <v>0</v>
      </c>
      <c r="E1042" t="s">
        <v>5</v>
      </c>
      <c r="F1042" s="7">
        <v>201603</v>
      </c>
      <c r="G1042" s="1">
        <v>12945288468.619999</v>
      </c>
      <c r="H1042" s="1">
        <v>12945288468.59</v>
      </c>
      <c r="I1042" s="1">
        <v>12945288468.619999</v>
      </c>
      <c r="J1042" s="1">
        <v>12932288468.59</v>
      </c>
      <c r="K1042" s="8">
        <v>1312</v>
      </c>
      <c r="L1042" s="8">
        <v>1312</v>
      </c>
      <c r="M1042" s="8">
        <v>0</v>
      </c>
      <c r="N1042" s="8">
        <v>1384298.3500185388</v>
      </c>
      <c r="O1042" s="1">
        <v>0</v>
      </c>
      <c r="P1042" s="1">
        <v>0</v>
      </c>
      <c r="Q1042" s="1">
        <v>0</v>
      </c>
      <c r="R1042" s="1">
        <v>0</v>
      </c>
      <c r="S1042" s="29">
        <v>0</v>
      </c>
      <c r="T1042" s="8">
        <f t="shared" si="80"/>
        <v>0</v>
      </c>
      <c r="U1042" s="1">
        <v>0</v>
      </c>
      <c r="V1042" s="1">
        <v>0</v>
      </c>
      <c r="W1042" s="1">
        <v>0</v>
      </c>
      <c r="X1042" s="1">
        <v>0</v>
      </c>
      <c r="Y1042" s="1">
        <v>0</v>
      </c>
      <c r="Z1042" s="1">
        <v>0</v>
      </c>
      <c r="AA1042" s="1">
        <v>-2.9998779296875E-2</v>
      </c>
      <c r="AB1042" s="1">
        <v>-13000000.029998779</v>
      </c>
      <c r="AC1042" s="1">
        <f t="shared" si="81"/>
        <v>-12945288468.59</v>
      </c>
      <c r="AD1042" s="1">
        <f t="shared" si="82"/>
        <v>-12945288468.59</v>
      </c>
      <c r="AE1042" s="1">
        <f t="shared" si="83"/>
        <v>-12932288468.59</v>
      </c>
      <c r="AF1042" s="1">
        <f t="shared" si="84"/>
        <v>-12932288468.59</v>
      </c>
    </row>
    <row r="1043" spans="1:32" x14ac:dyDescent="0.2">
      <c r="A1043" t="s">
        <v>146</v>
      </c>
      <c r="B1043" t="s">
        <v>73</v>
      </c>
      <c r="C1043" t="s">
        <v>119</v>
      </c>
      <c r="D1043" t="s">
        <v>0</v>
      </c>
      <c r="E1043" t="s">
        <v>5</v>
      </c>
      <c r="F1043" s="7">
        <v>201606</v>
      </c>
      <c r="G1043" s="1">
        <v>12975682318.200001</v>
      </c>
      <c r="H1043" s="1">
        <v>12977709687.539995</v>
      </c>
      <c r="I1043" s="1">
        <v>12815682318.200001</v>
      </c>
      <c r="J1043" s="1">
        <v>12977709687.539995</v>
      </c>
      <c r="K1043" s="8">
        <v>1144</v>
      </c>
      <c r="L1043" s="8">
        <v>1144</v>
      </c>
      <c r="M1043" s="8">
        <v>0</v>
      </c>
      <c r="N1043" s="8">
        <v>1390747.5756272401</v>
      </c>
      <c r="O1043" s="1">
        <v>0</v>
      </c>
      <c r="P1043" s="1">
        <v>0</v>
      </c>
      <c r="Q1043" s="1">
        <v>0</v>
      </c>
      <c r="R1043" s="1">
        <v>0</v>
      </c>
      <c r="S1043" s="29">
        <v>0</v>
      </c>
      <c r="T1043" s="8">
        <f t="shared" si="80"/>
        <v>0</v>
      </c>
      <c r="U1043" s="1">
        <v>0</v>
      </c>
      <c r="V1043" s="1">
        <v>0</v>
      </c>
      <c r="W1043" s="1">
        <v>0</v>
      </c>
      <c r="X1043" s="1">
        <v>0</v>
      </c>
      <c r="Y1043" s="1">
        <v>0</v>
      </c>
      <c r="Z1043" s="1">
        <v>0</v>
      </c>
      <c r="AA1043" s="1">
        <v>2027369.3399944305</v>
      </c>
      <c r="AB1043" s="1">
        <v>162027369.33999443</v>
      </c>
      <c r="AC1043" s="1">
        <f t="shared" si="81"/>
        <v>-12977709687.539995</v>
      </c>
      <c r="AD1043" s="1">
        <f t="shared" si="82"/>
        <v>-12977709687.539995</v>
      </c>
      <c r="AE1043" s="1">
        <f t="shared" si="83"/>
        <v>-12977709687.539995</v>
      </c>
      <c r="AF1043" s="1">
        <f t="shared" si="84"/>
        <v>-12977709687.539995</v>
      </c>
    </row>
    <row r="1044" spans="1:32" x14ac:dyDescent="0.2">
      <c r="A1044" t="s">
        <v>146</v>
      </c>
      <c r="B1044" t="s">
        <v>73</v>
      </c>
      <c r="C1044" t="s">
        <v>119</v>
      </c>
      <c r="D1044" t="s">
        <v>0</v>
      </c>
      <c r="E1044" t="s">
        <v>5</v>
      </c>
      <c r="F1044" s="7">
        <v>201609</v>
      </c>
      <c r="G1044" s="1">
        <v>12933556442.050001</v>
      </c>
      <c r="H1044" s="1">
        <v>13063427267.120008</v>
      </c>
      <c r="I1044" s="1">
        <v>12933556442.050001</v>
      </c>
      <c r="J1044" s="1">
        <v>13063427267.120008</v>
      </c>
      <c r="K1044" s="8">
        <v>1070</v>
      </c>
      <c r="L1044" s="8">
        <v>1072</v>
      </c>
      <c r="M1044" s="8">
        <v>0</v>
      </c>
      <c r="N1044" s="8">
        <v>1404959.483512545</v>
      </c>
      <c r="O1044" s="1">
        <v>0</v>
      </c>
      <c r="P1044" s="1">
        <v>0</v>
      </c>
      <c r="Q1044" s="1">
        <v>0</v>
      </c>
      <c r="R1044" s="1">
        <v>0</v>
      </c>
      <c r="S1044" s="29">
        <v>0</v>
      </c>
      <c r="T1044" s="8">
        <f t="shared" si="80"/>
        <v>0</v>
      </c>
      <c r="U1044" s="1">
        <v>0</v>
      </c>
      <c r="V1044" s="1">
        <v>0</v>
      </c>
      <c r="W1044" s="1">
        <v>0</v>
      </c>
      <c r="X1044" s="1">
        <v>0</v>
      </c>
      <c r="Y1044" s="1">
        <v>0</v>
      </c>
      <c r="Z1044" s="1">
        <v>0</v>
      </c>
      <c r="AA1044" s="1">
        <v>129870825.07000732</v>
      </c>
      <c r="AB1044" s="1">
        <v>129870825.07000732</v>
      </c>
      <c r="AC1044" s="1">
        <f t="shared" si="81"/>
        <v>-13063427267.120008</v>
      </c>
      <c r="AD1044" s="1">
        <f t="shared" si="82"/>
        <v>-13063427267.120008</v>
      </c>
      <c r="AE1044" s="1">
        <f t="shared" si="83"/>
        <v>-13063427267.120008</v>
      </c>
      <c r="AF1044" s="1">
        <f t="shared" si="84"/>
        <v>-13063427267.120008</v>
      </c>
    </row>
    <row r="1045" spans="1:32" x14ac:dyDescent="0.2">
      <c r="A1045" t="s">
        <v>146</v>
      </c>
      <c r="B1045" t="s">
        <v>73</v>
      </c>
      <c r="C1045" t="s">
        <v>119</v>
      </c>
      <c r="D1045" t="s">
        <v>0</v>
      </c>
      <c r="E1045" t="s">
        <v>5</v>
      </c>
      <c r="F1045" s="7">
        <v>201612</v>
      </c>
      <c r="G1045" s="1">
        <v>12510337880.949999</v>
      </c>
      <c r="H1045" s="1">
        <v>12512121741.830002</v>
      </c>
      <c r="I1045" s="1">
        <v>12510337880.949999</v>
      </c>
      <c r="J1045" s="1">
        <v>12512121740.830002</v>
      </c>
      <c r="K1045" s="8">
        <v>986</v>
      </c>
      <c r="L1045" s="8">
        <v>986</v>
      </c>
      <c r="M1045" s="8">
        <v>0</v>
      </c>
      <c r="N1045" s="8">
        <v>1489225.61218638</v>
      </c>
      <c r="O1045" s="1">
        <v>0</v>
      </c>
      <c r="P1045" s="1">
        <v>0</v>
      </c>
      <c r="Q1045" s="1">
        <v>0</v>
      </c>
      <c r="R1045" s="1">
        <v>0</v>
      </c>
      <c r="S1045" s="29">
        <v>0</v>
      </c>
      <c r="T1045" s="8">
        <f t="shared" si="80"/>
        <v>0</v>
      </c>
      <c r="U1045" s="1">
        <v>0</v>
      </c>
      <c r="V1045" s="1">
        <v>0</v>
      </c>
      <c r="W1045" s="1">
        <v>0</v>
      </c>
      <c r="X1045" s="1">
        <v>0</v>
      </c>
      <c r="Y1045" s="1">
        <v>0</v>
      </c>
      <c r="Z1045" s="1">
        <v>0</v>
      </c>
      <c r="AA1045" s="1">
        <v>1783860.8800029755</v>
      </c>
      <c r="AB1045" s="1">
        <v>1783859.8800029755</v>
      </c>
      <c r="AC1045" s="1">
        <f t="shared" si="81"/>
        <v>-12512121741.830002</v>
      </c>
      <c r="AD1045" s="1">
        <f t="shared" si="82"/>
        <v>-12512121741.830002</v>
      </c>
      <c r="AE1045" s="1">
        <f t="shared" si="83"/>
        <v>-12512121740.830002</v>
      </c>
      <c r="AF1045" s="1">
        <f t="shared" si="84"/>
        <v>-12512121740.830002</v>
      </c>
    </row>
    <row r="1046" spans="1:32" x14ac:dyDescent="0.2">
      <c r="A1046" t="s">
        <v>146</v>
      </c>
      <c r="B1046" t="s">
        <v>73</v>
      </c>
      <c r="C1046" t="s">
        <v>119</v>
      </c>
      <c r="D1046" t="s">
        <v>0</v>
      </c>
      <c r="E1046" t="s">
        <v>5</v>
      </c>
      <c r="F1046" s="7">
        <v>201703</v>
      </c>
      <c r="G1046" s="1">
        <v>13483508618.4</v>
      </c>
      <c r="H1046" s="1">
        <v>13490640239.920004</v>
      </c>
      <c r="I1046" s="1">
        <v>13480071377.4</v>
      </c>
      <c r="J1046" s="1">
        <v>13490640239.920004</v>
      </c>
      <c r="K1046" s="8">
        <v>1124</v>
      </c>
      <c r="L1046" s="8">
        <v>1124</v>
      </c>
      <c r="M1046" s="8">
        <v>0</v>
      </c>
      <c r="N1046" s="8">
        <v>1542989.5595238097</v>
      </c>
      <c r="O1046" s="1">
        <v>0</v>
      </c>
      <c r="P1046" s="1">
        <v>0</v>
      </c>
      <c r="Q1046" s="1">
        <v>0</v>
      </c>
      <c r="R1046" s="1">
        <v>0</v>
      </c>
      <c r="S1046" s="29">
        <v>0</v>
      </c>
      <c r="T1046" s="8">
        <f t="shared" si="80"/>
        <v>0</v>
      </c>
      <c r="U1046" s="1">
        <v>0</v>
      </c>
      <c r="V1046" s="1">
        <v>0</v>
      </c>
      <c r="W1046" s="1">
        <v>0</v>
      </c>
      <c r="X1046" s="1">
        <v>0</v>
      </c>
      <c r="Y1046" s="1">
        <v>0</v>
      </c>
      <c r="Z1046" s="1">
        <v>0</v>
      </c>
      <c r="AA1046" s="1">
        <v>7131621.5200042725</v>
      </c>
      <c r="AB1046" s="1">
        <v>10568862.520004272</v>
      </c>
      <c r="AC1046" s="1">
        <f t="shared" si="81"/>
        <v>-13490640239.920004</v>
      </c>
      <c r="AD1046" s="1">
        <f t="shared" si="82"/>
        <v>-13490640239.920004</v>
      </c>
      <c r="AE1046" s="1">
        <f t="shared" si="83"/>
        <v>-13490640239.920004</v>
      </c>
      <c r="AF1046" s="1">
        <f t="shared" si="84"/>
        <v>-13490640239.920004</v>
      </c>
    </row>
    <row r="1047" spans="1:32" x14ac:dyDescent="0.2">
      <c r="A1047" t="s">
        <v>146</v>
      </c>
      <c r="B1047" t="s">
        <v>73</v>
      </c>
      <c r="C1047" t="s">
        <v>119</v>
      </c>
      <c r="D1047" t="s">
        <v>0</v>
      </c>
      <c r="E1047" t="s">
        <v>5</v>
      </c>
      <c r="F1047" s="7">
        <v>201706</v>
      </c>
      <c r="G1047" s="1">
        <v>12656222540.650002</v>
      </c>
      <c r="H1047" s="1">
        <v>12669612390.77</v>
      </c>
      <c r="I1047" s="1">
        <v>12656959857.650002</v>
      </c>
      <c r="J1047" s="1">
        <v>12670349702.77</v>
      </c>
      <c r="K1047" s="8">
        <v>1048</v>
      </c>
      <c r="L1047" s="8">
        <v>1051</v>
      </c>
      <c r="M1047" s="8">
        <v>0</v>
      </c>
      <c r="N1047" s="8">
        <v>1634082.0508960572</v>
      </c>
      <c r="O1047" s="1">
        <v>0</v>
      </c>
      <c r="P1047" s="1">
        <v>0</v>
      </c>
      <c r="Q1047" s="1">
        <v>0</v>
      </c>
      <c r="R1047" s="1">
        <v>0</v>
      </c>
      <c r="S1047" s="29">
        <v>0</v>
      </c>
      <c r="T1047" s="8">
        <f t="shared" si="80"/>
        <v>0</v>
      </c>
      <c r="U1047" s="1">
        <v>0</v>
      </c>
      <c r="V1047" s="1">
        <v>0</v>
      </c>
      <c r="W1047" s="1">
        <v>0</v>
      </c>
      <c r="X1047" s="1">
        <v>0</v>
      </c>
      <c r="Y1047" s="1">
        <v>0</v>
      </c>
      <c r="Z1047" s="1">
        <v>0</v>
      </c>
      <c r="AA1047" s="1">
        <v>13389850.119998932</v>
      </c>
      <c r="AB1047" s="1">
        <v>13389845.119998932</v>
      </c>
      <c r="AC1047" s="1">
        <f t="shared" si="81"/>
        <v>-12669612390.77</v>
      </c>
      <c r="AD1047" s="1">
        <f t="shared" si="82"/>
        <v>-12669612390.77</v>
      </c>
      <c r="AE1047" s="1">
        <f t="shared" si="83"/>
        <v>-12670349702.77</v>
      </c>
      <c r="AF1047" s="1">
        <f t="shared" si="84"/>
        <v>-12670349702.77</v>
      </c>
    </row>
    <row r="1048" spans="1:32" x14ac:dyDescent="0.2">
      <c r="A1048" t="s">
        <v>146</v>
      </c>
      <c r="B1048" t="s">
        <v>73</v>
      </c>
      <c r="C1048" t="s">
        <v>119</v>
      </c>
      <c r="D1048" t="s">
        <v>0</v>
      </c>
      <c r="E1048" t="s">
        <v>5</v>
      </c>
      <c r="F1048" s="7">
        <v>201709</v>
      </c>
      <c r="G1048" s="1">
        <v>13256272365.99</v>
      </c>
      <c r="H1048" s="1">
        <v>13260559985.679995</v>
      </c>
      <c r="I1048" s="1">
        <v>13219748039.99</v>
      </c>
      <c r="J1048" s="1">
        <v>13250559985.679995</v>
      </c>
      <c r="K1048" s="8">
        <v>1058</v>
      </c>
      <c r="L1048" s="8">
        <v>1058</v>
      </c>
      <c r="M1048" s="8">
        <v>0</v>
      </c>
      <c r="N1048" s="8">
        <v>1731396.6017921148</v>
      </c>
      <c r="O1048" s="1">
        <v>0</v>
      </c>
      <c r="P1048" s="1">
        <v>0</v>
      </c>
      <c r="Q1048" s="1">
        <v>0</v>
      </c>
      <c r="R1048" s="1">
        <v>0</v>
      </c>
      <c r="S1048" s="29">
        <v>0</v>
      </c>
      <c r="T1048" s="8">
        <f t="shared" si="80"/>
        <v>0</v>
      </c>
      <c r="U1048" s="1">
        <v>0</v>
      </c>
      <c r="V1048" s="1">
        <v>0</v>
      </c>
      <c r="W1048" s="1">
        <v>0</v>
      </c>
      <c r="X1048" s="1">
        <v>0</v>
      </c>
      <c r="Y1048" s="1">
        <v>0</v>
      </c>
      <c r="Z1048" s="1">
        <v>0</v>
      </c>
      <c r="AA1048" s="1">
        <v>4287619.689994812</v>
      </c>
      <c r="AB1048" s="1">
        <v>30811945.689994812</v>
      </c>
      <c r="AC1048" s="1">
        <f t="shared" si="81"/>
        <v>-13260559985.679995</v>
      </c>
      <c r="AD1048" s="1">
        <f t="shared" si="82"/>
        <v>-13260559985.679995</v>
      </c>
      <c r="AE1048" s="1">
        <f t="shared" si="83"/>
        <v>-13250559985.679995</v>
      </c>
      <c r="AF1048" s="1">
        <f t="shared" si="84"/>
        <v>-13250559985.679995</v>
      </c>
    </row>
    <row r="1049" spans="1:32" x14ac:dyDescent="0.2">
      <c r="A1049" t="s">
        <v>146</v>
      </c>
      <c r="B1049" t="s">
        <v>73</v>
      </c>
      <c r="C1049" t="s">
        <v>119</v>
      </c>
      <c r="D1049" t="s">
        <v>0</v>
      </c>
      <c r="E1049" t="s">
        <v>5</v>
      </c>
      <c r="F1049" s="7">
        <v>201712</v>
      </c>
      <c r="G1049" s="1">
        <v>14556192976.810001</v>
      </c>
      <c r="H1049" s="1">
        <v>14557040115.580006</v>
      </c>
      <c r="I1049" s="1">
        <v>14556192976.810001</v>
      </c>
      <c r="J1049" s="1">
        <v>14557040115.580006</v>
      </c>
      <c r="K1049" s="8">
        <v>1165</v>
      </c>
      <c r="L1049" s="8">
        <v>1165</v>
      </c>
      <c r="M1049" s="8">
        <v>0</v>
      </c>
      <c r="N1049" s="8">
        <v>1828545.0885304662</v>
      </c>
      <c r="O1049" s="1">
        <v>0</v>
      </c>
      <c r="P1049" s="1">
        <v>0</v>
      </c>
      <c r="Q1049" s="1">
        <v>0</v>
      </c>
      <c r="R1049" s="1">
        <v>0</v>
      </c>
      <c r="S1049" s="29">
        <v>0</v>
      </c>
      <c r="T1049" s="8">
        <f t="shared" si="80"/>
        <v>0</v>
      </c>
      <c r="U1049" s="1">
        <v>0</v>
      </c>
      <c r="V1049" s="1">
        <v>0</v>
      </c>
      <c r="W1049" s="1">
        <v>0</v>
      </c>
      <c r="X1049" s="1">
        <v>0</v>
      </c>
      <c r="Y1049" s="1">
        <v>0</v>
      </c>
      <c r="Z1049" s="1">
        <v>0</v>
      </c>
      <c r="AA1049" s="1">
        <v>847138.77000427246</v>
      </c>
      <c r="AB1049" s="1">
        <v>847138.77000427246</v>
      </c>
      <c r="AC1049" s="1">
        <f t="shared" si="81"/>
        <v>-14557040115.580006</v>
      </c>
      <c r="AD1049" s="1">
        <f t="shared" si="82"/>
        <v>-14557040115.580006</v>
      </c>
      <c r="AE1049" s="1">
        <f t="shared" si="83"/>
        <v>-14557040115.580006</v>
      </c>
      <c r="AF1049" s="1">
        <f t="shared" si="84"/>
        <v>-14557040115.580006</v>
      </c>
    </row>
    <row r="1050" spans="1:32" x14ac:dyDescent="0.2">
      <c r="A1050" t="s">
        <v>146</v>
      </c>
      <c r="B1050" t="s">
        <v>73</v>
      </c>
      <c r="C1050" t="s">
        <v>119</v>
      </c>
      <c r="D1050" t="s">
        <v>0</v>
      </c>
      <c r="E1050" t="s">
        <v>5</v>
      </c>
      <c r="F1050" s="7">
        <v>201803</v>
      </c>
      <c r="G1050" s="1">
        <v>15358803194.6</v>
      </c>
      <c r="H1050" s="1">
        <v>15366099835.319998</v>
      </c>
      <c r="I1050" s="1">
        <v>15306803194.6</v>
      </c>
      <c r="J1050" s="1">
        <v>15279233531.319998</v>
      </c>
      <c r="K1050" s="8">
        <v>1194</v>
      </c>
      <c r="L1050" s="8">
        <v>1194</v>
      </c>
      <c r="M1050" s="8">
        <v>0</v>
      </c>
      <c r="N1050" s="8">
        <v>1846495.5115207375</v>
      </c>
      <c r="O1050" s="1">
        <v>0</v>
      </c>
      <c r="P1050" s="1">
        <v>0</v>
      </c>
      <c r="Q1050" s="1">
        <v>0</v>
      </c>
      <c r="R1050" s="1">
        <v>0</v>
      </c>
      <c r="S1050" s="29">
        <v>0</v>
      </c>
      <c r="T1050" s="8">
        <f t="shared" si="80"/>
        <v>0</v>
      </c>
      <c r="U1050" s="1">
        <v>0</v>
      </c>
      <c r="V1050" s="1">
        <v>0</v>
      </c>
      <c r="W1050" s="1">
        <v>0</v>
      </c>
      <c r="X1050" s="1">
        <v>0</v>
      </c>
      <c r="Y1050" s="1">
        <v>0</v>
      </c>
      <c r="Z1050" s="1">
        <v>0</v>
      </c>
      <c r="AA1050" s="1">
        <v>7296640.719997406</v>
      </c>
      <c r="AB1050" s="1">
        <v>-27569663.280002594</v>
      </c>
      <c r="AC1050" s="1">
        <f t="shared" si="81"/>
        <v>-15366099835.319998</v>
      </c>
      <c r="AD1050" s="1">
        <f t="shared" si="82"/>
        <v>-15366099835.319998</v>
      </c>
      <c r="AE1050" s="1">
        <f t="shared" si="83"/>
        <v>-15279233531.319998</v>
      </c>
      <c r="AF1050" s="1">
        <f t="shared" si="84"/>
        <v>-15279233531.319998</v>
      </c>
    </row>
    <row r="1051" spans="1:32" x14ac:dyDescent="0.2">
      <c r="A1051" t="s">
        <v>146</v>
      </c>
      <c r="B1051" t="s">
        <v>73</v>
      </c>
      <c r="C1051" t="s">
        <v>119</v>
      </c>
      <c r="D1051" t="s">
        <v>0</v>
      </c>
      <c r="E1051" t="s">
        <v>5</v>
      </c>
      <c r="F1051" s="7">
        <v>201806</v>
      </c>
      <c r="G1051" s="1">
        <v>16264869665.4</v>
      </c>
      <c r="H1051" s="1">
        <v>16264869665.449997</v>
      </c>
      <c r="I1051" s="1">
        <v>16264869665.4</v>
      </c>
      <c r="J1051" s="1">
        <v>16264869665.449997</v>
      </c>
      <c r="K1051" s="8">
        <v>1177</v>
      </c>
      <c r="L1051" s="8">
        <v>1177</v>
      </c>
      <c r="M1051" s="8">
        <v>0</v>
      </c>
      <c r="N1051" s="8">
        <v>1888044.3430107525</v>
      </c>
      <c r="O1051" s="1">
        <v>0</v>
      </c>
      <c r="P1051" s="1">
        <v>0</v>
      </c>
      <c r="Q1051" s="1">
        <v>0</v>
      </c>
      <c r="R1051" s="1">
        <v>0</v>
      </c>
      <c r="S1051" s="29">
        <v>0</v>
      </c>
      <c r="T1051" s="8">
        <f t="shared" si="80"/>
        <v>0</v>
      </c>
      <c r="U1051" s="1">
        <v>0</v>
      </c>
      <c r="V1051" s="1">
        <v>0</v>
      </c>
      <c r="W1051" s="1">
        <v>0</v>
      </c>
      <c r="X1051" s="1">
        <v>0</v>
      </c>
      <c r="Y1051" s="1">
        <v>0</v>
      </c>
      <c r="Z1051" s="1">
        <v>0</v>
      </c>
      <c r="AA1051" s="1">
        <v>4.9997329711914062E-2</v>
      </c>
      <c r="AB1051" s="1">
        <v>4.9997329711914062E-2</v>
      </c>
      <c r="AC1051" s="1">
        <f t="shared" si="81"/>
        <v>-16264869665.449997</v>
      </c>
      <c r="AD1051" s="1">
        <f t="shared" si="82"/>
        <v>-16264869665.449997</v>
      </c>
      <c r="AE1051" s="1">
        <f t="shared" si="83"/>
        <v>-16264869665.449997</v>
      </c>
      <c r="AF1051" s="1">
        <f t="shared" si="84"/>
        <v>-16264869665.449997</v>
      </c>
    </row>
    <row r="1052" spans="1:32" x14ac:dyDescent="0.2">
      <c r="A1052" t="s">
        <v>146</v>
      </c>
      <c r="B1052" t="s">
        <v>73</v>
      </c>
      <c r="C1052" t="s">
        <v>119</v>
      </c>
      <c r="D1052" t="s">
        <v>0</v>
      </c>
      <c r="E1052" t="s">
        <v>5</v>
      </c>
      <c r="F1052" s="7">
        <v>201809</v>
      </c>
      <c r="G1052" s="1">
        <v>17082214121.800001</v>
      </c>
      <c r="H1052" s="1">
        <v>17082765740.920004</v>
      </c>
      <c r="I1052" s="1">
        <v>16887374121.800001</v>
      </c>
      <c r="J1052" s="1">
        <v>17031485740.920004</v>
      </c>
      <c r="K1052" s="8">
        <v>1031</v>
      </c>
      <c r="L1052" s="8">
        <v>1032</v>
      </c>
      <c r="M1052" s="8">
        <v>0</v>
      </c>
      <c r="N1052" s="8">
        <v>1851762.1838709675</v>
      </c>
      <c r="O1052" s="1">
        <v>0</v>
      </c>
      <c r="P1052" s="1">
        <v>0</v>
      </c>
      <c r="Q1052" s="1">
        <v>0</v>
      </c>
      <c r="R1052" s="1">
        <v>0</v>
      </c>
      <c r="S1052" s="29">
        <v>0</v>
      </c>
      <c r="T1052" s="8">
        <f t="shared" si="80"/>
        <v>0</v>
      </c>
      <c r="U1052" s="1">
        <v>0</v>
      </c>
      <c r="V1052" s="1">
        <v>0</v>
      </c>
      <c r="W1052" s="1">
        <v>0</v>
      </c>
      <c r="X1052" s="1">
        <v>0</v>
      </c>
      <c r="Y1052" s="1">
        <v>0</v>
      </c>
      <c r="Z1052" s="1">
        <v>0</v>
      </c>
      <c r="AA1052" s="1">
        <v>551619.12000274658</v>
      </c>
      <c r="AB1052" s="1">
        <v>144111619.12000275</v>
      </c>
      <c r="AC1052" s="1">
        <f t="shared" si="81"/>
        <v>-17082765740.920004</v>
      </c>
      <c r="AD1052" s="1">
        <f t="shared" si="82"/>
        <v>-17082765740.920004</v>
      </c>
      <c r="AE1052" s="1">
        <f t="shared" si="83"/>
        <v>-17031485740.920004</v>
      </c>
      <c r="AF1052" s="1">
        <f t="shared" si="84"/>
        <v>-17031485740.920004</v>
      </c>
    </row>
    <row r="1053" spans="1:32" x14ac:dyDescent="0.2">
      <c r="A1053" t="s">
        <v>146</v>
      </c>
      <c r="B1053" t="s">
        <v>73</v>
      </c>
      <c r="C1053" t="s">
        <v>119</v>
      </c>
      <c r="D1053" t="s">
        <v>0</v>
      </c>
      <c r="E1053" t="s">
        <v>5</v>
      </c>
      <c r="F1053" s="7">
        <v>201812</v>
      </c>
      <c r="G1053" s="1">
        <v>17083669436.199999</v>
      </c>
      <c r="H1053" s="1">
        <v>17083669436.199995</v>
      </c>
      <c r="I1053" s="1">
        <v>17065109436.199999</v>
      </c>
      <c r="J1053" s="1">
        <v>17083669436.199995</v>
      </c>
      <c r="K1053" s="8">
        <v>1074</v>
      </c>
      <c r="L1053" s="8">
        <v>1074</v>
      </c>
      <c r="M1053" s="8">
        <v>0</v>
      </c>
      <c r="N1053" s="8">
        <v>1875753.092114696</v>
      </c>
      <c r="O1053" s="1">
        <v>0</v>
      </c>
      <c r="P1053" s="1">
        <v>0</v>
      </c>
      <c r="Q1053" s="1">
        <v>0</v>
      </c>
      <c r="R1053" s="1">
        <v>0</v>
      </c>
      <c r="S1053" s="29">
        <v>0</v>
      </c>
      <c r="T1053" s="8">
        <f t="shared" si="80"/>
        <v>0</v>
      </c>
      <c r="U1053" s="1">
        <v>0</v>
      </c>
      <c r="V1053" s="1">
        <v>0</v>
      </c>
      <c r="W1053" s="1">
        <v>0</v>
      </c>
      <c r="X1053" s="1">
        <v>0</v>
      </c>
      <c r="Y1053" s="1">
        <v>0</v>
      </c>
      <c r="Z1053" s="1">
        <v>0</v>
      </c>
      <c r="AA1053" s="1">
        <v>-3.814697265625E-6</v>
      </c>
      <c r="AB1053" s="1">
        <v>18559999.999996185</v>
      </c>
      <c r="AC1053" s="1">
        <f t="shared" si="81"/>
        <v>-17083669436.199995</v>
      </c>
      <c r="AD1053" s="1">
        <f t="shared" si="82"/>
        <v>-17083669436.199995</v>
      </c>
      <c r="AE1053" s="1">
        <f t="shared" si="83"/>
        <v>-17083669436.199995</v>
      </c>
      <c r="AF1053" s="1">
        <f t="shared" si="84"/>
        <v>-17083669436.199995</v>
      </c>
    </row>
    <row r="1054" spans="1:32" x14ac:dyDescent="0.2">
      <c r="A1054" t="s">
        <v>146</v>
      </c>
      <c r="B1054" t="s">
        <v>73</v>
      </c>
      <c r="C1054" t="s">
        <v>119</v>
      </c>
      <c r="D1054" t="s">
        <v>0</v>
      </c>
      <c r="E1054" t="s">
        <v>5</v>
      </c>
      <c r="F1054" s="7">
        <v>201903</v>
      </c>
      <c r="G1054" s="1">
        <v>16300212245.799997</v>
      </c>
      <c r="H1054" s="1">
        <v>16303767709.270002</v>
      </c>
      <c r="I1054" s="1">
        <v>16263092245.799997</v>
      </c>
      <c r="J1054" s="1">
        <v>16303767709.270002</v>
      </c>
      <c r="K1054" s="8">
        <v>1099</v>
      </c>
      <c r="L1054" s="8">
        <v>1100</v>
      </c>
      <c r="M1054" s="8">
        <v>0</v>
      </c>
      <c r="N1054" s="8">
        <v>1885410.212749616</v>
      </c>
      <c r="O1054" s="1">
        <v>0</v>
      </c>
      <c r="P1054" s="1">
        <v>0</v>
      </c>
      <c r="Q1054" s="1">
        <v>0</v>
      </c>
      <c r="R1054" s="1">
        <v>0</v>
      </c>
      <c r="S1054" s="29">
        <v>0</v>
      </c>
      <c r="T1054" s="8">
        <f t="shared" si="80"/>
        <v>0</v>
      </c>
      <c r="U1054" s="1">
        <v>0</v>
      </c>
      <c r="V1054" s="1">
        <v>0</v>
      </c>
      <c r="W1054" s="1">
        <v>0</v>
      </c>
      <c r="X1054" s="1">
        <v>0</v>
      </c>
      <c r="Y1054" s="1">
        <v>0</v>
      </c>
      <c r="Z1054" s="1">
        <v>0</v>
      </c>
      <c r="AA1054" s="1">
        <v>3555463.4700050354</v>
      </c>
      <c r="AB1054" s="1">
        <v>40675463.470005035</v>
      </c>
      <c r="AC1054" s="1">
        <f t="shared" si="81"/>
        <v>-16303767709.270002</v>
      </c>
      <c r="AD1054" s="1">
        <f t="shared" si="82"/>
        <v>-16303767709.270002</v>
      </c>
      <c r="AE1054" s="1">
        <f t="shared" si="83"/>
        <v>-16303767709.270002</v>
      </c>
      <c r="AF1054" s="1">
        <f t="shared" si="84"/>
        <v>-16303767709.270002</v>
      </c>
    </row>
    <row r="1055" spans="1:32" x14ac:dyDescent="0.2">
      <c r="A1055" t="s">
        <v>146</v>
      </c>
      <c r="B1055" t="s">
        <v>73</v>
      </c>
      <c r="C1055" t="s">
        <v>119</v>
      </c>
      <c r="D1055" t="s">
        <v>0</v>
      </c>
      <c r="E1055" t="s">
        <v>5</v>
      </c>
      <c r="F1055" s="7">
        <v>201906</v>
      </c>
      <c r="G1055" s="1">
        <v>15549568663.000002</v>
      </c>
      <c r="H1055" s="1">
        <v>15549568663</v>
      </c>
      <c r="I1055" s="1">
        <v>15549568663.000002</v>
      </c>
      <c r="J1055" s="1">
        <v>15549568663</v>
      </c>
      <c r="K1055" s="8">
        <v>1020</v>
      </c>
      <c r="L1055" s="8">
        <v>1020</v>
      </c>
      <c r="M1055" s="8">
        <v>0</v>
      </c>
      <c r="N1055" s="8">
        <v>1903452.7451612905</v>
      </c>
      <c r="O1055" s="1">
        <v>0</v>
      </c>
      <c r="P1055" s="1">
        <v>0</v>
      </c>
      <c r="Q1055" s="1">
        <v>0</v>
      </c>
      <c r="R1055" s="1">
        <v>0</v>
      </c>
      <c r="S1055" s="29">
        <v>0</v>
      </c>
      <c r="T1055" s="8">
        <f t="shared" si="80"/>
        <v>0</v>
      </c>
      <c r="U1055" s="1">
        <v>0</v>
      </c>
      <c r="V1055" s="1">
        <v>0</v>
      </c>
      <c r="W1055" s="1">
        <v>0</v>
      </c>
      <c r="X1055" s="1">
        <v>0</v>
      </c>
      <c r="Y1055" s="1">
        <v>0</v>
      </c>
      <c r="Z1055" s="1">
        <v>0</v>
      </c>
      <c r="AA1055" s="1">
        <v>-1.9073486328125E-6</v>
      </c>
      <c r="AB1055" s="1">
        <v>-1.9073486328125E-6</v>
      </c>
      <c r="AC1055" s="1">
        <f t="shared" si="81"/>
        <v>-15549568663</v>
      </c>
      <c r="AD1055" s="1">
        <f t="shared" si="82"/>
        <v>-15549568663</v>
      </c>
      <c r="AE1055" s="1">
        <f t="shared" si="83"/>
        <v>-15549568663</v>
      </c>
      <c r="AF1055" s="1">
        <f t="shared" si="84"/>
        <v>-15549568663</v>
      </c>
    </row>
    <row r="1056" spans="1:32" x14ac:dyDescent="0.2">
      <c r="A1056" t="s">
        <v>146</v>
      </c>
      <c r="B1056" t="s">
        <v>73</v>
      </c>
      <c r="C1056" t="s">
        <v>119</v>
      </c>
      <c r="D1056" t="s">
        <v>0</v>
      </c>
      <c r="E1056" t="s">
        <v>5</v>
      </c>
      <c r="F1056" s="7">
        <v>201909</v>
      </c>
      <c r="G1056" s="1">
        <v>18696408153.389999</v>
      </c>
      <c r="H1056" s="1">
        <v>18821352268.89999</v>
      </c>
      <c r="I1056" s="1">
        <v>18696408153.389999</v>
      </c>
      <c r="J1056" s="1">
        <v>18821352268.89999</v>
      </c>
      <c r="K1056" s="8">
        <v>1252</v>
      </c>
      <c r="L1056" s="8">
        <v>1255</v>
      </c>
      <c r="M1056" s="8">
        <v>0</v>
      </c>
      <c r="N1056" s="8">
        <v>2077250.0534050176</v>
      </c>
      <c r="O1056" s="1">
        <v>0</v>
      </c>
      <c r="P1056" s="1">
        <v>0</v>
      </c>
      <c r="Q1056" s="1">
        <v>0</v>
      </c>
      <c r="R1056" s="1">
        <v>0</v>
      </c>
      <c r="S1056" s="29">
        <v>0</v>
      </c>
      <c r="T1056" s="8">
        <f t="shared" si="80"/>
        <v>0</v>
      </c>
      <c r="U1056" s="1">
        <v>0</v>
      </c>
      <c r="V1056" s="1">
        <v>0</v>
      </c>
      <c r="W1056" s="1">
        <v>0</v>
      </c>
      <c r="X1056" s="1">
        <v>0</v>
      </c>
      <c r="Y1056" s="1">
        <v>0</v>
      </c>
      <c r="Z1056" s="1">
        <v>0</v>
      </c>
      <c r="AA1056" s="1">
        <v>124944115.50999069</v>
      </c>
      <c r="AB1056" s="1">
        <v>124944115.50999069</v>
      </c>
      <c r="AC1056" s="1">
        <f t="shared" si="81"/>
        <v>-18821352268.89999</v>
      </c>
      <c r="AD1056" s="1">
        <f t="shared" si="82"/>
        <v>-18821352268.89999</v>
      </c>
      <c r="AE1056" s="1">
        <f t="shared" si="83"/>
        <v>-18821352268.89999</v>
      </c>
      <c r="AF1056" s="1">
        <f t="shared" si="84"/>
        <v>-18821352268.89999</v>
      </c>
    </row>
    <row r="1057" spans="1:32" x14ac:dyDescent="0.2">
      <c r="A1057" t="s">
        <v>146</v>
      </c>
      <c r="B1057" t="s">
        <v>73</v>
      </c>
      <c r="C1057" t="s">
        <v>119</v>
      </c>
      <c r="D1057" t="s">
        <v>0</v>
      </c>
      <c r="E1057" t="s">
        <v>5</v>
      </c>
      <c r="F1057" s="7">
        <v>201912</v>
      </c>
      <c r="G1057" s="1">
        <v>19445878847.599995</v>
      </c>
      <c r="H1057" s="1">
        <v>19471643544.750004</v>
      </c>
      <c r="I1057" s="1">
        <v>19445878847.599995</v>
      </c>
      <c r="J1057" s="1">
        <v>19471643544.750004</v>
      </c>
      <c r="K1057" s="8">
        <v>1182</v>
      </c>
      <c r="L1057" s="8">
        <v>1186</v>
      </c>
      <c r="M1057" s="8">
        <v>0</v>
      </c>
      <c r="N1057" s="8">
        <v>2112234.3157706098</v>
      </c>
      <c r="O1057" s="1">
        <v>0</v>
      </c>
      <c r="P1057" s="1">
        <v>0</v>
      </c>
      <c r="Q1057" s="1">
        <v>0</v>
      </c>
      <c r="R1057" s="1">
        <v>0</v>
      </c>
      <c r="S1057" s="29">
        <v>0</v>
      </c>
      <c r="T1057" s="8">
        <f t="shared" si="80"/>
        <v>0</v>
      </c>
      <c r="U1057" s="1">
        <v>0</v>
      </c>
      <c r="V1057" s="1">
        <v>0</v>
      </c>
      <c r="W1057" s="1">
        <v>0</v>
      </c>
      <c r="X1057" s="1">
        <v>0</v>
      </c>
      <c r="Y1057" s="1">
        <v>0</v>
      </c>
      <c r="Z1057" s="1">
        <v>0</v>
      </c>
      <c r="AA1057" s="1">
        <v>25764697.150009155</v>
      </c>
      <c r="AB1057" s="1">
        <v>25764697.150009155</v>
      </c>
      <c r="AC1057" s="1">
        <f t="shared" si="81"/>
        <v>-19471643544.750004</v>
      </c>
      <c r="AD1057" s="1">
        <f t="shared" si="82"/>
        <v>-19471643544.750004</v>
      </c>
      <c r="AE1057" s="1">
        <f t="shared" si="83"/>
        <v>-19471643544.750004</v>
      </c>
      <c r="AF1057" s="1">
        <f t="shared" si="84"/>
        <v>-19471643544.750004</v>
      </c>
    </row>
    <row r="1058" spans="1:32" x14ac:dyDescent="0.2">
      <c r="A1058" t="s">
        <v>146</v>
      </c>
      <c r="B1058" t="s">
        <v>73</v>
      </c>
      <c r="C1058" t="s">
        <v>119</v>
      </c>
      <c r="D1058" t="s">
        <v>0</v>
      </c>
      <c r="E1058" t="s">
        <v>5</v>
      </c>
      <c r="F1058" s="7">
        <v>202003</v>
      </c>
      <c r="G1058" s="1">
        <v>17744977616.320004</v>
      </c>
      <c r="H1058" s="1">
        <v>17750763370.049995</v>
      </c>
      <c r="I1058" s="1">
        <v>17744977616.320004</v>
      </c>
      <c r="J1058" s="1">
        <v>17750763370.049995</v>
      </c>
      <c r="K1058" s="8">
        <v>1129</v>
      </c>
      <c r="L1058" s="8">
        <v>1130</v>
      </c>
      <c r="M1058" s="8">
        <v>0</v>
      </c>
      <c r="N1058" s="8">
        <v>2141408.0114942524</v>
      </c>
      <c r="O1058" s="1">
        <v>0</v>
      </c>
      <c r="P1058" s="1">
        <v>0</v>
      </c>
      <c r="Q1058" s="1">
        <v>0</v>
      </c>
      <c r="R1058" s="1">
        <v>0</v>
      </c>
      <c r="S1058" s="29">
        <v>0</v>
      </c>
      <c r="T1058" s="8">
        <f t="shared" si="80"/>
        <v>0</v>
      </c>
      <c r="U1058" s="1">
        <v>0</v>
      </c>
      <c r="V1058" s="1">
        <v>0</v>
      </c>
      <c r="W1058" s="1">
        <v>0</v>
      </c>
      <c r="X1058" s="1">
        <v>0</v>
      </c>
      <c r="Y1058" s="1">
        <v>0</v>
      </c>
      <c r="Z1058" s="1">
        <v>0</v>
      </c>
      <c r="AA1058" s="1">
        <v>5785753.7299919128</v>
      </c>
      <c r="AB1058" s="1">
        <v>5785753.7299919128</v>
      </c>
      <c r="AC1058" s="1">
        <f t="shared" si="81"/>
        <v>-17750763370.049995</v>
      </c>
      <c r="AD1058" s="1">
        <f t="shared" si="82"/>
        <v>-17750763370.049995</v>
      </c>
      <c r="AE1058" s="1">
        <f t="shared" si="83"/>
        <v>-17750763370.049995</v>
      </c>
      <c r="AF1058" s="1">
        <f t="shared" si="84"/>
        <v>-17750763370.049995</v>
      </c>
    </row>
    <row r="1059" spans="1:32" x14ac:dyDescent="0.2">
      <c r="A1059" t="s">
        <v>146</v>
      </c>
      <c r="B1059" t="s">
        <v>73</v>
      </c>
      <c r="C1059" t="s">
        <v>119</v>
      </c>
      <c r="D1059" t="s">
        <v>0</v>
      </c>
      <c r="E1059" t="s">
        <v>5</v>
      </c>
      <c r="F1059" s="7">
        <v>202006</v>
      </c>
      <c r="G1059" s="1">
        <v>21828893300.390007</v>
      </c>
      <c r="H1059" s="1">
        <v>21841647279.059994</v>
      </c>
      <c r="I1059" s="1">
        <v>21714106425.390007</v>
      </c>
      <c r="J1059" s="1">
        <v>21892749451.059994</v>
      </c>
      <c r="K1059" s="8">
        <v>1161</v>
      </c>
      <c r="L1059" s="8">
        <v>1163</v>
      </c>
      <c r="M1059" s="8">
        <v>0</v>
      </c>
      <c r="N1059" s="8">
        <v>2123585.3161290321</v>
      </c>
      <c r="O1059" s="1">
        <v>0</v>
      </c>
      <c r="P1059" s="1">
        <v>0</v>
      </c>
      <c r="Q1059" s="1">
        <v>0</v>
      </c>
      <c r="R1059" s="1">
        <v>0</v>
      </c>
      <c r="S1059" s="29">
        <v>0</v>
      </c>
      <c r="T1059" s="8">
        <f t="shared" si="80"/>
        <v>0</v>
      </c>
      <c r="U1059" s="1">
        <v>0</v>
      </c>
      <c r="V1059" s="1">
        <v>0</v>
      </c>
      <c r="W1059" s="1">
        <v>0</v>
      </c>
      <c r="X1059" s="1">
        <v>0</v>
      </c>
      <c r="Y1059" s="1">
        <v>0</v>
      </c>
      <c r="Z1059" s="1">
        <v>0</v>
      </c>
      <c r="AA1059" s="1">
        <v>12753978.669986725</v>
      </c>
      <c r="AB1059" s="1">
        <v>178643025.66998672</v>
      </c>
      <c r="AC1059" s="1">
        <f t="shared" si="81"/>
        <v>-21841647279.059994</v>
      </c>
      <c r="AD1059" s="1">
        <f t="shared" si="82"/>
        <v>-21841647279.059994</v>
      </c>
      <c r="AE1059" s="1">
        <f t="shared" si="83"/>
        <v>-21892749451.059994</v>
      </c>
      <c r="AF1059" s="1">
        <f t="shared" si="84"/>
        <v>-21892749451.059994</v>
      </c>
    </row>
    <row r="1060" spans="1:32" x14ac:dyDescent="0.2">
      <c r="A1060" t="s">
        <v>146</v>
      </c>
      <c r="B1060" t="s">
        <v>73</v>
      </c>
      <c r="C1060" t="s">
        <v>119</v>
      </c>
      <c r="D1060" t="s">
        <v>0</v>
      </c>
      <c r="E1060" t="s">
        <v>5</v>
      </c>
      <c r="F1060" s="7">
        <v>202009</v>
      </c>
      <c r="G1060" s="1">
        <v>38690798124.979996</v>
      </c>
      <c r="H1060" s="1">
        <v>38747129374.200027</v>
      </c>
      <c r="I1060" s="1">
        <v>38569652203.979996</v>
      </c>
      <c r="J1060" s="1">
        <v>38595143451.200027</v>
      </c>
      <c r="K1060" s="8">
        <v>2251</v>
      </c>
      <c r="L1060" s="8">
        <v>2256</v>
      </c>
      <c r="M1060" s="8">
        <v>0</v>
      </c>
      <c r="N1060" s="8">
        <v>2065734.7189964158</v>
      </c>
      <c r="O1060" s="1">
        <v>0</v>
      </c>
      <c r="P1060" s="1">
        <v>0</v>
      </c>
      <c r="Q1060" s="1">
        <v>0</v>
      </c>
      <c r="R1060" s="1">
        <v>0</v>
      </c>
      <c r="S1060" s="29">
        <v>0</v>
      </c>
      <c r="T1060" s="8">
        <f t="shared" si="80"/>
        <v>0</v>
      </c>
      <c r="U1060" s="1">
        <v>0</v>
      </c>
      <c r="V1060" s="1">
        <v>0</v>
      </c>
      <c r="W1060" s="1">
        <v>0</v>
      </c>
      <c r="X1060" s="1">
        <v>0</v>
      </c>
      <c r="Y1060" s="1">
        <v>0</v>
      </c>
      <c r="Z1060" s="1">
        <v>0</v>
      </c>
      <c r="AA1060" s="1">
        <v>56331249.220031738</v>
      </c>
      <c r="AB1060" s="1">
        <v>25491247.220031738</v>
      </c>
      <c r="AC1060" s="1">
        <f t="shared" si="81"/>
        <v>-38747129374.200027</v>
      </c>
      <c r="AD1060" s="1">
        <f t="shared" si="82"/>
        <v>-38747129374.200027</v>
      </c>
      <c r="AE1060" s="1">
        <f t="shared" si="83"/>
        <v>-38595143451.200027</v>
      </c>
      <c r="AF1060" s="1">
        <f t="shared" si="84"/>
        <v>-38595143451.200027</v>
      </c>
    </row>
    <row r="1061" spans="1:32" x14ac:dyDescent="0.2">
      <c r="A1061" t="s">
        <v>146</v>
      </c>
      <c r="B1061" t="s">
        <v>73</v>
      </c>
      <c r="C1061" t="s">
        <v>119</v>
      </c>
      <c r="D1061" t="s">
        <v>0</v>
      </c>
      <c r="E1061" t="s">
        <v>5</v>
      </c>
      <c r="F1061" s="7">
        <v>202012</v>
      </c>
      <c r="G1061" s="1">
        <v>33602467422.700001</v>
      </c>
      <c r="H1061" s="1">
        <v>33614192012.739994</v>
      </c>
      <c r="I1061" s="1">
        <v>33530447422.700001</v>
      </c>
      <c r="J1061" s="1">
        <v>33912034500.739994</v>
      </c>
      <c r="K1061" s="8">
        <v>1933</v>
      </c>
      <c r="L1061" s="8">
        <v>1937</v>
      </c>
      <c r="M1061" s="8">
        <v>0</v>
      </c>
      <c r="N1061" s="8">
        <v>2060862.706810036</v>
      </c>
      <c r="O1061" s="1">
        <v>0</v>
      </c>
      <c r="P1061" s="1">
        <v>0</v>
      </c>
      <c r="Q1061" s="1">
        <v>0</v>
      </c>
      <c r="R1061" s="1">
        <v>0</v>
      </c>
      <c r="S1061" s="29">
        <v>0</v>
      </c>
      <c r="T1061" s="8">
        <f t="shared" si="80"/>
        <v>0</v>
      </c>
      <c r="U1061" s="1">
        <v>0</v>
      </c>
      <c r="V1061" s="1">
        <v>0</v>
      </c>
      <c r="W1061" s="1">
        <v>0</v>
      </c>
      <c r="X1061" s="1">
        <v>0</v>
      </c>
      <c r="Y1061" s="1">
        <v>0</v>
      </c>
      <c r="Z1061" s="1">
        <v>0</v>
      </c>
      <c r="AA1061" s="1">
        <v>11724590.039993286</v>
      </c>
      <c r="AB1061" s="1">
        <v>381587078.03999329</v>
      </c>
      <c r="AC1061" s="1">
        <f t="shared" si="81"/>
        <v>-33614192012.739994</v>
      </c>
      <c r="AD1061" s="1">
        <f t="shared" si="82"/>
        <v>-33614192012.739994</v>
      </c>
      <c r="AE1061" s="1">
        <f t="shared" si="83"/>
        <v>-33912034500.739994</v>
      </c>
      <c r="AF1061" s="1">
        <f t="shared" si="84"/>
        <v>-33912034500.739994</v>
      </c>
    </row>
    <row r="1062" spans="1:32" x14ac:dyDescent="0.2">
      <c r="A1062" t="s">
        <v>146</v>
      </c>
      <c r="B1062" t="s">
        <v>73</v>
      </c>
      <c r="C1062" t="s">
        <v>119</v>
      </c>
      <c r="D1062" t="s">
        <v>0</v>
      </c>
      <c r="E1062" t="s">
        <v>5</v>
      </c>
      <c r="F1062" s="7">
        <v>202103</v>
      </c>
      <c r="G1062" s="1">
        <v>35362747000.790001</v>
      </c>
      <c r="H1062" s="1">
        <v>35604455928.669998</v>
      </c>
      <c r="I1062" s="1">
        <v>35232499000.790001</v>
      </c>
      <c r="J1062" s="1">
        <v>35360588428.669998</v>
      </c>
      <c r="K1062" s="8">
        <v>2128</v>
      </c>
      <c r="L1062" s="8">
        <v>2139</v>
      </c>
      <c r="M1062" s="8">
        <v>0</v>
      </c>
      <c r="N1062" s="8">
        <v>2015995.5042242703</v>
      </c>
      <c r="O1062" s="1">
        <v>0</v>
      </c>
      <c r="P1062" s="1">
        <v>0</v>
      </c>
      <c r="Q1062" s="1">
        <v>0</v>
      </c>
      <c r="R1062" s="1">
        <v>0</v>
      </c>
      <c r="S1062" s="29">
        <v>0</v>
      </c>
      <c r="T1062" s="8">
        <f t="shared" si="80"/>
        <v>0</v>
      </c>
      <c r="U1062" s="1">
        <v>0</v>
      </c>
      <c r="V1062" s="1">
        <v>0</v>
      </c>
      <c r="W1062" s="1">
        <v>0</v>
      </c>
      <c r="X1062" s="1">
        <v>0</v>
      </c>
      <c r="Y1062" s="1">
        <v>0</v>
      </c>
      <c r="Z1062" s="1">
        <v>0</v>
      </c>
      <c r="AA1062" s="1">
        <v>241708927.87999725</v>
      </c>
      <c r="AB1062" s="1">
        <v>128089427.87999725</v>
      </c>
      <c r="AC1062" s="1">
        <f t="shared" si="81"/>
        <v>-35604455928.669998</v>
      </c>
      <c r="AD1062" s="1">
        <f t="shared" si="82"/>
        <v>-35604455928.669998</v>
      </c>
      <c r="AE1062" s="1">
        <f t="shared" si="83"/>
        <v>-35360588428.669998</v>
      </c>
      <c r="AF1062" s="1">
        <f t="shared" si="84"/>
        <v>-35360588428.669998</v>
      </c>
    </row>
    <row r="1063" spans="1:32" x14ac:dyDescent="0.2">
      <c r="A1063" t="s">
        <v>146</v>
      </c>
      <c r="B1063" t="s">
        <v>73</v>
      </c>
      <c r="C1063" t="s">
        <v>119</v>
      </c>
      <c r="D1063" t="s">
        <v>0</v>
      </c>
      <c r="E1063" t="s">
        <v>5</v>
      </c>
      <c r="F1063" s="7">
        <v>202106</v>
      </c>
      <c r="G1063" s="1">
        <v>73770322349.439987</v>
      </c>
      <c r="H1063" s="1">
        <v>73917813709.080017</v>
      </c>
      <c r="I1063" s="1">
        <v>73712722349.439987</v>
      </c>
      <c r="J1063" s="1">
        <v>73549359358.080017</v>
      </c>
      <c r="K1063" s="8">
        <v>3599</v>
      </c>
      <c r="L1063" s="8">
        <v>3605</v>
      </c>
      <c r="M1063" s="8">
        <v>0</v>
      </c>
      <c r="N1063" s="8">
        <v>2041358.3150537631</v>
      </c>
      <c r="O1063" s="1">
        <v>0</v>
      </c>
      <c r="P1063" s="1">
        <v>0</v>
      </c>
      <c r="Q1063" s="1">
        <v>0</v>
      </c>
      <c r="R1063" s="1">
        <v>0</v>
      </c>
      <c r="S1063" s="29">
        <v>0</v>
      </c>
      <c r="T1063" s="8">
        <f t="shared" si="80"/>
        <v>0</v>
      </c>
      <c r="U1063" s="1">
        <v>0</v>
      </c>
      <c r="V1063" s="1">
        <v>0</v>
      </c>
      <c r="W1063" s="1">
        <v>0</v>
      </c>
      <c r="X1063" s="1">
        <v>0</v>
      </c>
      <c r="Y1063" s="1">
        <v>0</v>
      </c>
      <c r="Z1063" s="1">
        <v>0</v>
      </c>
      <c r="AA1063" s="1">
        <v>147491359.64002991</v>
      </c>
      <c r="AB1063" s="1">
        <v>-163362991.35997009</v>
      </c>
      <c r="AC1063" s="1">
        <f t="shared" si="81"/>
        <v>-73917813709.080017</v>
      </c>
      <c r="AD1063" s="1">
        <f t="shared" si="82"/>
        <v>-73917813709.080017</v>
      </c>
      <c r="AE1063" s="1">
        <f t="shared" si="83"/>
        <v>-73549359358.080017</v>
      </c>
      <c r="AF1063" s="1">
        <f t="shared" si="84"/>
        <v>-73549359358.080017</v>
      </c>
    </row>
    <row r="1064" spans="1:32" x14ac:dyDescent="0.2">
      <c r="A1064" t="s">
        <v>146</v>
      </c>
      <c r="B1064" t="s">
        <v>73</v>
      </c>
      <c r="C1064" t="s">
        <v>119</v>
      </c>
      <c r="D1064" t="s">
        <v>0</v>
      </c>
      <c r="E1064" t="s">
        <v>5</v>
      </c>
      <c r="F1064" s="7">
        <v>202109</v>
      </c>
      <c r="G1064" s="1">
        <v>40518677486.339996</v>
      </c>
      <c r="H1064" s="1">
        <v>40575198674.319992</v>
      </c>
      <c r="I1064" s="1">
        <v>40247407984.339996</v>
      </c>
      <c r="J1064" s="1">
        <v>40451001674.319992</v>
      </c>
      <c r="K1064" s="8">
        <v>2084</v>
      </c>
      <c r="L1064" s="8">
        <v>2091</v>
      </c>
      <c r="M1064" s="8">
        <v>0</v>
      </c>
      <c r="N1064" s="8">
        <v>2067049.7508960571</v>
      </c>
      <c r="O1064" s="1">
        <v>0</v>
      </c>
      <c r="P1064" s="1">
        <v>0</v>
      </c>
      <c r="Q1064" s="1">
        <v>0</v>
      </c>
      <c r="R1064" s="1">
        <v>0</v>
      </c>
      <c r="S1064" s="29">
        <v>0</v>
      </c>
      <c r="T1064" s="8">
        <f t="shared" si="80"/>
        <v>0</v>
      </c>
      <c r="U1064" s="1">
        <v>0</v>
      </c>
      <c r="V1064" s="1">
        <v>0</v>
      </c>
      <c r="W1064" s="1">
        <v>0</v>
      </c>
      <c r="X1064" s="1">
        <v>0</v>
      </c>
      <c r="Y1064" s="1">
        <v>0</v>
      </c>
      <c r="Z1064" s="1">
        <v>0</v>
      </c>
      <c r="AA1064" s="1">
        <v>56521187.979995728</v>
      </c>
      <c r="AB1064" s="1">
        <v>203593689.97999573</v>
      </c>
      <c r="AC1064" s="1">
        <f t="shared" si="81"/>
        <v>-40575198674.319992</v>
      </c>
      <c r="AD1064" s="1">
        <f t="shared" si="82"/>
        <v>-40575198674.319992</v>
      </c>
      <c r="AE1064" s="1">
        <f t="shared" si="83"/>
        <v>-40451001674.319992</v>
      </c>
      <c r="AF1064" s="1">
        <f t="shared" si="84"/>
        <v>-40451001674.319992</v>
      </c>
    </row>
    <row r="1065" spans="1:32" x14ac:dyDescent="0.2">
      <c r="A1065" t="s">
        <v>146</v>
      </c>
      <c r="B1065" t="s">
        <v>73</v>
      </c>
      <c r="C1065" t="s">
        <v>119</v>
      </c>
      <c r="D1065" t="s">
        <v>0</v>
      </c>
      <c r="E1065" t="s">
        <v>5</v>
      </c>
      <c r="F1065" s="7">
        <v>202112</v>
      </c>
      <c r="G1065" s="1">
        <v>20640523671</v>
      </c>
      <c r="H1065" s="1">
        <v>20716199420.869999</v>
      </c>
      <c r="I1065" s="1">
        <v>20358931289</v>
      </c>
      <c r="J1065" s="1">
        <v>20583242353.869999</v>
      </c>
      <c r="K1065" s="8">
        <v>1368</v>
      </c>
      <c r="L1065" s="8">
        <v>1376</v>
      </c>
      <c r="M1065" s="8">
        <v>0</v>
      </c>
      <c r="N1065" s="8">
        <v>2158428.7971326164</v>
      </c>
      <c r="O1065" s="1">
        <v>0</v>
      </c>
      <c r="P1065" s="1">
        <v>0</v>
      </c>
      <c r="Q1065" s="1">
        <v>0</v>
      </c>
      <c r="R1065" s="1">
        <v>0</v>
      </c>
      <c r="S1065" s="29">
        <v>0</v>
      </c>
      <c r="T1065" s="8">
        <f t="shared" si="80"/>
        <v>0</v>
      </c>
      <c r="U1065" s="1">
        <v>0</v>
      </c>
      <c r="V1065" s="1">
        <v>0</v>
      </c>
      <c r="W1065" s="1">
        <v>0</v>
      </c>
      <c r="X1065" s="1">
        <v>0</v>
      </c>
      <c r="Y1065" s="1">
        <v>0</v>
      </c>
      <c r="Z1065" s="1">
        <v>0</v>
      </c>
      <c r="AA1065" s="1">
        <v>75675749.869998932</v>
      </c>
      <c r="AB1065" s="1">
        <v>224311064.86999893</v>
      </c>
      <c r="AC1065" s="1">
        <f t="shared" si="81"/>
        <v>-20716199420.869999</v>
      </c>
      <c r="AD1065" s="1">
        <f t="shared" si="82"/>
        <v>-20716199420.869999</v>
      </c>
      <c r="AE1065" s="1">
        <f t="shared" si="83"/>
        <v>-20583242353.869999</v>
      </c>
      <c r="AF1065" s="1">
        <f t="shared" si="84"/>
        <v>-20583242353.869999</v>
      </c>
    </row>
    <row r="1066" spans="1:32" x14ac:dyDescent="0.2">
      <c r="A1066" t="s">
        <v>146</v>
      </c>
      <c r="B1066" t="s">
        <v>73</v>
      </c>
      <c r="C1066" t="s">
        <v>119</v>
      </c>
      <c r="D1066" t="s">
        <v>0</v>
      </c>
      <c r="E1066" t="s">
        <v>5</v>
      </c>
      <c r="F1066" s="7">
        <v>202203</v>
      </c>
      <c r="G1066" s="1">
        <v>23201203787</v>
      </c>
      <c r="H1066" s="1">
        <v>23489531870.169998</v>
      </c>
      <c r="I1066" s="1">
        <v>23077264787</v>
      </c>
      <c r="J1066" s="1">
        <v>23378963440.919998</v>
      </c>
      <c r="K1066" s="8">
        <v>1500</v>
      </c>
      <c r="L1066" s="8">
        <v>1511</v>
      </c>
      <c r="M1066" s="8">
        <v>0</v>
      </c>
      <c r="N1066" s="8">
        <v>2120357.3974654377</v>
      </c>
      <c r="O1066" s="1">
        <v>0</v>
      </c>
      <c r="P1066" s="1">
        <v>0</v>
      </c>
      <c r="Q1066" s="1">
        <v>0</v>
      </c>
      <c r="R1066" s="1">
        <v>0</v>
      </c>
      <c r="S1066" s="29">
        <v>0</v>
      </c>
      <c r="T1066" s="8">
        <f t="shared" si="80"/>
        <v>0</v>
      </c>
      <c r="U1066" s="1">
        <v>0</v>
      </c>
      <c r="V1066" s="1">
        <v>0</v>
      </c>
      <c r="W1066" s="1">
        <v>0</v>
      </c>
      <c r="X1066" s="1">
        <v>0</v>
      </c>
      <c r="Y1066" s="1">
        <v>0</v>
      </c>
      <c r="Z1066" s="1">
        <v>0</v>
      </c>
      <c r="AA1066" s="1">
        <v>288328083.16999817</v>
      </c>
      <c r="AB1066" s="1">
        <v>301698653.91999817</v>
      </c>
      <c r="AC1066" s="1">
        <f t="shared" si="81"/>
        <v>-23489531870.169998</v>
      </c>
      <c r="AD1066" s="1">
        <f t="shared" si="82"/>
        <v>-23489531870.169998</v>
      </c>
      <c r="AE1066" s="1">
        <f t="shared" si="83"/>
        <v>-23378963440.919998</v>
      </c>
      <c r="AF1066" s="1">
        <f t="shared" si="84"/>
        <v>-23378963440.919998</v>
      </c>
    </row>
    <row r="1067" spans="1:32" x14ac:dyDescent="0.2">
      <c r="A1067" t="s">
        <v>146</v>
      </c>
      <c r="B1067" t="s">
        <v>73</v>
      </c>
      <c r="C1067" t="s">
        <v>119</v>
      </c>
      <c r="D1067" t="s">
        <v>0</v>
      </c>
      <c r="E1067" t="s">
        <v>5</v>
      </c>
      <c r="F1067" s="7">
        <v>202206</v>
      </c>
      <c r="G1067" s="1">
        <v>17308161255</v>
      </c>
      <c r="H1067" s="1">
        <v>17481879185.489998</v>
      </c>
      <c r="I1067" s="1">
        <v>17229128090</v>
      </c>
      <c r="J1067" s="1">
        <v>17465767318.489998</v>
      </c>
      <c r="K1067" s="8">
        <v>1147</v>
      </c>
      <c r="L1067" s="8">
        <v>1153</v>
      </c>
      <c r="M1067" s="8">
        <v>0</v>
      </c>
      <c r="N1067" s="8">
        <v>2122846.705017921</v>
      </c>
      <c r="O1067" s="1">
        <v>0</v>
      </c>
      <c r="P1067" s="1">
        <v>0</v>
      </c>
      <c r="Q1067" s="1">
        <v>0</v>
      </c>
      <c r="R1067" s="1">
        <v>0</v>
      </c>
      <c r="S1067" s="29">
        <v>0</v>
      </c>
      <c r="T1067" s="8">
        <f t="shared" si="80"/>
        <v>0</v>
      </c>
      <c r="U1067" s="1">
        <v>0</v>
      </c>
      <c r="V1067" s="1">
        <v>0</v>
      </c>
      <c r="W1067" s="1">
        <v>0</v>
      </c>
      <c r="X1067" s="1">
        <v>0</v>
      </c>
      <c r="Y1067" s="1">
        <v>0</v>
      </c>
      <c r="Z1067" s="1">
        <v>0</v>
      </c>
      <c r="AA1067" s="1">
        <v>173717930.48999786</v>
      </c>
      <c r="AB1067" s="1">
        <v>236639228.48999786</v>
      </c>
      <c r="AC1067" s="1">
        <f t="shared" si="81"/>
        <v>-17481879185.489998</v>
      </c>
      <c r="AD1067" s="1">
        <f t="shared" si="82"/>
        <v>-17481879185.489998</v>
      </c>
      <c r="AE1067" s="1">
        <f t="shared" si="83"/>
        <v>-17465767318.489998</v>
      </c>
      <c r="AF1067" s="1">
        <f t="shared" si="84"/>
        <v>-17465767318.489998</v>
      </c>
    </row>
    <row r="1068" spans="1:32" x14ac:dyDescent="0.2">
      <c r="A1068" t="s">
        <v>146</v>
      </c>
      <c r="B1068" t="s">
        <v>73</v>
      </c>
      <c r="C1068" t="s">
        <v>119</v>
      </c>
      <c r="D1068" t="s">
        <v>0</v>
      </c>
      <c r="E1068" t="s">
        <v>5</v>
      </c>
      <c r="F1068" s="7">
        <v>202209</v>
      </c>
      <c r="G1068" s="1">
        <v>20504875561.010002</v>
      </c>
      <c r="H1068" s="1">
        <v>21077097957.479996</v>
      </c>
      <c r="I1068" s="1">
        <v>20496954211.010002</v>
      </c>
      <c r="J1068" s="1">
        <v>21072876957.479996</v>
      </c>
      <c r="K1068" s="8">
        <v>1461</v>
      </c>
      <c r="L1068" s="8">
        <v>1490</v>
      </c>
      <c r="M1068" s="8">
        <v>0</v>
      </c>
      <c r="N1068" s="8">
        <v>2059234.9412186376</v>
      </c>
      <c r="O1068" s="1">
        <v>0</v>
      </c>
      <c r="P1068" s="1">
        <v>0</v>
      </c>
      <c r="Q1068" s="1">
        <v>0</v>
      </c>
      <c r="R1068" s="1">
        <v>0</v>
      </c>
      <c r="S1068" s="29">
        <v>0</v>
      </c>
      <c r="T1068" s="8">
        <f t="shared" si="80"/>
        <v>0</v>
      </c>
      <c r="U1068" s="1">
        <v>0</v>
      </c>
      <c r="V1068" s="1">
        <v>0</v>
      </c>
      <c r="W1068" s="1">
        <v>0</v>
      </c>
      <c r="X1068" s="1">
        <v>0</v>
      </c>
      <c r="Y1068" s="1">
        <v>0</v>
      </c>
      <c r="Z1068" s="1">
        <v>0</v>
      </c>
      <c r="AA1068" s="1">
        <v>572222396.46999359</v>
      </c>
      <c r="AB1068" s="1">
        <v>575922746.46999359</v>
      </c>
      <c r="AC1068" s="1">
        <f t="shared" si="81"/>
        <v>-21077097957.479996</v>
      </c>
      <c r="AD1068" s="1">
        <f t="shared" si="82"/>
        <v>-21077097957.479996</v>
      </c>
      <c r="AE1068" s="1">
        <f t="shared" si="83"/>
        <v>-21072876957.479996</v>
      </c>
      <c r="AF1068" s="1">
        <f t="shared" si="84"/>
        <v>-21072876957.479996</v>
      </c>
    </row>
    <row r="1069" spans="1:32" x14ac:dyDescent="0.2">
      <c r="A1069" t="s">
        <v>146</v>
      </c>
      <c r="B1069" t="s">
        <v>73</v>
      </c>
      <c r="C1069" t="s">
        <v>119</v>
      </c>
      <c r="D1069" t="s">
        <v>0</v>
      </c>
      <c r="E1069" t="s">
        <v>5</v>
      </c>
      <c r="F1069" s="7">
        <v>202212</v>
      </c>
      <c r="G1069" s="1">
        <v>25322580380.299999</v>
      </c>
      <c r="H1069" s="1">
        <v>25698740596.799999</v>
      </c>
      <c r="I1069" s="1">
        <v>25234795760</v>
      </c>
      <c r="J1069" s="1">
        <v>25782831596.799999</v>
      </c>
      <c r="K1069" s="8">
        <v>1287</v>
      </c>
      <c r="L1069" s="8">
        <v>1319</v>
      </c>
      <c r="M1069" s="8">
        <v>0</v>
      </c>
      <c r="N1069" s="8">
        <v>2010943.2222222222</v>
      </c>
      <c r="O1069" s="1">
        <v>0</v>
      </c>
      <c r="P1069" s="1">
        <v>0</v>
      </c>
      <c r="Q1069" s="1">
        <v>0</v>
      </c>
      <c r="R1069" s="1">
        <v>0</v>
      </c>
      <c r="S1069" s="29">
        <v>0</v>
      </c>
      <c r="T1069" s="8">
        <f t="shared" si="80"/>
        <v>0</v>
      </c>
      <c r="U1069" s="1">
        <v>0</v>
      </c>
      <c r="V1069" s="1">
        <v>0</v>
      </c>
      <c r="W1069" s="1">
        <v>0</v>
      </c>
      <c r="X1069" s="1">
        <v>0</v>
      </c>
      <c r="Y1069" s="1">
        <v>0</v>
      </c>
      <c r="Z1069" s="1">
        <v>0</v>
      </c>
      <c r="AA1069" s="1">
        <v>376160216.5</v>
      </c>
      <c r="AB1069" s="1">
        <v>548035836.79999924</v>
      </c>
      <c r="AC1069" s="1">
        <f t="shared" si="81"/>
        <v>-25698740596.799999</v>
      </c>
      <c r="AD1069" s="1">
        <f t="shared" si="82"/>
        <v>-25698740596.799999</v>
      </c>
      <c r="AE1069" s="1">
        <f t="shared" si="83"/>
        <v>-25782831596.799999</v>
      </c>
      <c r="AF1069" s="1">
        <f t="shared" si="84"/>
        <v>-25782831596.799999</v>
      </c>
    </row>
    <row r="1070" spans="1:32" x14ac:dyDescent="0.2">
      <c r="A1070" t="s">
        <v>146</v>
      </c>
      <c r="B1070" t="s">
        <v>73</v>
      </c>
      <c r="C1070" t="s">
        <v>119</v>
      </c>
      <c r="D1070" t="s">
        <v>0</v>
      </c>
      <c r="E1070" t="s">
        <v>5</v>
      </c>
      <c r="F1070" s="7">
        <v>202303</v>
      </c>
      <c r="G1070" s="1">
        <v>19086231518.48</v>
      </c>
      <c r="H1070" s="1">
        <v>19856829085.739998</v>
      </c>
      <c r="I1070" s="1">
        <v>19086231518.48</v>
      </c>
      <c r="J1070" s="1">
        <v>19856829085.739998</v>
      </c>
      <c r="K1070" s="8">
        <v>1118</v>
      </c>
      <c r="L1070" s="8">
        <v>1165</v>
      </c>
      <c r="M1070" s="8">
        <v>0</v>
      </c>
      <c r="N1070" s="8">
        <v>2006912.2284946234</v>
      </c>
      <c r="O1070" s="1">
        <v>0</v>
      </c>
      <c r="P1070" s="1">
        <v>0</v>
      </c>
      <c r="Q1070" s="1">
        <v>0</v>
      </c>
      <c r="R1070" s="1">
        <v>0</v>
      </c>
      <c r="S1070" s="29">
        <v>0</v>
      </c>
      <c r="T1070" s="8">
        <f t="shared" si="80"/>
        <v>0</v>
      </c>
      <c r="U1070" s="1">
        <v>0</v>
      </c>
      <c r="V1070" s="1">
        <v>0</v>
      </c>
      <c r="W1070" s="1">
        <v>0</v>
      </c>
      <c r="X1070" s="1">
        <v>0</v>
      </c>
      <c r="Y1070" s="1">
        <v>0</v>
      </c>
      <c r="Z1070" s="1">
        <v>0</v>
      </c>
      <c r="AA1070" s="1">
        <v>770597567.25999832</v>
      </c>
      <c r="AB1070" s="1">
        <v>770597567.25999832</v>
      </c>
      <c r="AC1070" s="1">
        <f t="shared" si="81"/>
        <v>-19856829085.739998</v>
      </c>
      <c r="AD1070" s="1">
        <f t="shared" si="82"/>
        <v>-19856829085.739998</v>
      </c>
      <c r="AE1070" s="1">
        <f t="shared" si="83"/>
        <v>-19856829085.739998</v>
      </c>
      <c r="AF1070" s="1">
        <f t="shared" si="84"/>
        <v>-19856829085.739998</v>
      </c>
    </row>
    <row r="1071" spans="1:32" x14ac:dyDescent="0.2">
      <c r="A1071" t="s">
        <v>146</v>
      </c>
      <c r="B1071" t="s">
        <v>73</v>
      </c>
      <c r="C1071" t="s">
        <v>119</v>
      </c>
      <c r="D1071" t="s">
        <v>0</v>
      </c>
      <c r="E1071" t="s">
        <v>5</v>
      </c>
      <c r="F1071" s="7">
        <v>202306</v>
      </c>
      <c r="G1071" s="1">
        <v>19859048068.400002</v>
      </c>
      <c r="H1071" s="1">
        <v>20786296586.950001</v>
      </c>
      <c r="I1071" s="1">
        <v>19859048068.400002</v>
      </c>
      <c r="J1071" s="1">
        <v>20786296586.950001</v>
      </c>
      <c r="K1071" s="8">
        <v>1091</v>
      </c>
      <c r="L1071" s="8">
        <v>1167</v>
      </c>
      <c r="M1071" s="8">
        <v>0</v>
      </c>
      <c r="N1071" s="8">
        <v>1957282.341218638</v>
      </c>
      <c r="O1071" s="1">
        <v>0</v>
      </c>
      <c r="P1071" s="1">
        <v>0</v>
      </c>
      <c r="Q1071" s="1">
        <v>0</v>
      </c>
      <c r="R1071" s="1">
        <v>0</v>
      </c>
      <c r="S1071" s="29">
        <v>0</v>
      </c>
      <c r="T1071" s="8">
        <f t="shared" si="80"/>
        <v>0</v>
      </c>
      <c r="U1071" s="1">
        <v>0</v>
      </c>
      <c r="V1071" s="1">
        <v>0</v>
      </c>
      <c r="W1071" s="1">
        <v>0</v>
      </c>
      <c r="X1071" s="1">
        <v>0</v>
      </c>
      <c r="Y1071" s="1">
        <v>0</v>
      </c>
      <c r="Z1071" s="1">
        <v>0</v>
      </c>
      <c r="AA1071" s="1">
        <v>927248518.54999924</v>
      </c>
      <c r="AB1071" s="1">
        <v>927248518.54999924</v>
      </c>
      <c r="AC1071" s="1">
        <f t="shared" si="81"/>
        <v>-20786296586.950001</v>
      </c>
      <c r="AD1071" s="1">
        <f t="shared" si="82"/>
        <v>-20786296586.950001</v>
      </c>
      <c r="AE1071" s="1">
        <f t="shared" si="83"/>
        <v>-20786296586.950001</v>
      </c>
      <c r="AF1071" s="1">
        <f t="shared" si="84"/>
        <v>-20786296586.950001</v>
      </c>
    </row>
    <row r="1072" spans="1:32" x14ac:dyDescent="0.2">
      <c r="A1072" t="s">
        <v>146</v>
      </c>
      <c r="B1072" t="s">
        <v>73</v>
      </c>
      <c r="C1072" t="s">
        <v>119</v>
      </c>
      <c r="D1072" t="s">
        <v>0</v>
      </c>
      <c r="E1072" t="s">
        <v>5</v>
      </c>
      <c r="F1072" s="7">
        <v>202309</v>
      </c>
      <c r="G1072" s="1">
        <v>19753107391</v>
      </c>
      <c r="H1072" s="1">
        <v>21788174634.469997</v>
      </c>
      <c r="I1072" s="1">
        <v>19278434151</v>
      </c>
      <c r="J1072" s="1">
        <v>21351111257.469997</v>
      </c>
      <c r="K1072" s="8">
        <v>1125</v>
      </c>
      <c r="L1072" s="8">
        <v>1194</v>
      </c>
      <c r="M1072" s="8">
        <v>0</v>
      </c>
      <c r="N1072" s="8">
        <v>1853417.8612903228</v>
      </c>
      <c r="O1072" s="1">
        <v>0</v>
      </c>
      <c r="P1072" s="1">
        <v>0</v>
      </c>
      <c r="Q1072" s="1">
        <v>0</v>
      </c>
      <c r="R1072" s="1">
        <v>0</v>
      </c>
      <c r="S1072" s="29">
        <v>0</v>
      </c>
      <c r="T1072" s="8">
        <f t="shared" si="80"/>
        <v>0</v>
      </c>
      <c r="U1072" s="1">
        <v>0</v>
      </c>
      <c r="V1072" s="1">
        <v>0</v>
      </c>
      <c r="W1072" s="1">
        <v>0</v>
      </c>
      <c r="X1072" s="1">
        <v>0</v>
      </c>
      <c r="Y1072" s="1">
        <v>0</v>
      </c>
      <c r="Z1072" s="1">
        <v>0</v>
      </c>
      <c r="AA1072" s="1">
        <v>2035067243.4699974</v>
      </c>
      <c r="AB1072" s="1">
        <v>2072677106.4699974</v>
      </c>
      <c r="AC1072" s="1">
        <f t="shared" si="81"/>
        <v>-21788174634.469997</v>
      </c>
      <c r="AD1072" s="1">
        <f t="shared" si="82"/>
        <v>-21788174634.469997</v>
      </c>
      <c r="AE1072" s="1">
        <f t="shared" si="83"/>
        <v>-21351111257.469997</v>
      </c>
      <c r="AF1072" s="1">
        <f t="shared" si="84"/>
        <v>-21351111257.469997</v>
      </c>
    </row>
    <row r="1073" spans="1:32" x14ac:dyDescent="0.2">
      <c r="A1073" t="s">
        <v>146</v>
      </c>
      <c r="B1073" t="s">
        <v>73</v>
      </c>
      <c r="C1073" t="s">
        <v>119</v>
      </c>
      <c r="D1073" t="s">
        <v>0</v>
      </c>
      <c r="E1073" t="s">
        <v>5</v>
      </c>
      <c r="F1073" s="7">
        <v>202312</v>
      </c>
      <c r="G1073" s="1">
        <v>18243722462.010002</v>
      </c>
      <c r="H1073" s="1">
        <v>20390984303.490002</v>
      </c>
      <c r="I1073" s="1">
        <v>18243722462.010002</v>
      </c>
      <c r="J1073" s="1">
        <v>20214738820.490002</v>
      </c>
      <c r="K1073" s="8">
        <v>916</v>
      </c>
      <c r="L1073" s="8">
        <v>1012</v>
      </c>
      <c r="M1073" s="8">
        <v>0</v>
      </c>
      <c r="N1073" s="8">
        <v>1753675.4032258068</v>
      </c>
      <c r="O1073" s="1">
        <v>0</v>
      </c>
      <c r="P1073" s="1">
        <v>0</v>
      </c>
      <c r="Q1073" s="1">
        <v>0</v>
      </c>
      <c r="R1073" s="1">
        <v>0</v>
      </c>
      <c r="S1073" s="29">
        <v>0</v>
      </c>
      <c r="T1073" s="8">
        <f t="shared" si="80"/>
        <v>0</v>
      </c>
      <c r="U1073" s="1">
        <v>0</v>
      </c>
      <c r="V1073" s="1">
        <v>0</v>
      </c>
      <c r="W1073" s="1">
        <v>0</v>
      </c>
      <c r="X1073" s="1">
        <v>0</v>
      </c>
      <c r="Y1073" s="1">
        <v>0</v>
      </c>
      <c r="Z1073" s="1">
        <v>0</v>
      </c>
      <c r="AA1073" s="1">
        <v>2147261841.4799995</v>
      </c>
      <c r="AB1073" s="1">
        <v>1971016358.4799995</v>
      </c>
      <c r="AC1073" s="1">
        <f t="shared" si="81"/>
        <v>-20390984303.490002</v>
      </c>
      <c r="AD1073" s="1">
        <f t="shared" si="82"/>
        <v>-20390984303.490002</v>
      </c>
      <c r="AE1073" s="1">
        <f t="shared" si="83"/>
        <v>-20214738820.490002</v>
      </c>
      <c r="AF1073" s="1">
        <f t="shared" si="84"/>
        <v>-20214738820.490002</v>
      </c>
    </row>
    <row r="1074" spans="1:32" x14ac:dyDescent="0.2">
      <c r="A1074" t="s">
        <v>146</v>
      </c>
      <c r="B1074" t="s">
        <v>73</v>
      </c>
      <c r="C1074" t="s">
        <v>119</v>
      </c>
      <c r="D1074" t="s">
        <v>0</v>
      </c>
      <c r="E1074" t="s">
        <v>5</v>
      </c>
      <c r="F1074" s="7">
        <v>202403</v>
      </c>
      <c r="G1074" s="1">
        <v>12684977704</v>
      </c>
      <c r="H1074" s="1">
        <v>16639460952.189999</v>
      </c>
      <c r="I1074" s="1">
        <v>12684977704</v>
      </c>
      <c r="J1074" s="1">
        <v>16582788616.189999</v>
      </c>
      <c r="K1074" s="8">
        <v>600</v>
      </c>
      <c r="L1074" s="8">
        <v>718</v>
      </c>
      <c r="M1074" s="8">
        <v>0</v>
      </c>
      <c r="N1074" s="8">
        <v>1675156.8724508712</v>
      </c>
      <c r="O1074" s="1">
        <v>0</v>
      </c>
      <c r="P1074" s="1">
        <v>0</v>
      </c>
      <c r="Q1074" s="1">
        <v>0</v>
      </c>
      <c r="R1074" s="1">
        <v>0</v>
      </c>
      <c r="S1074" s="29">
        <v>0</v>
      </c>
      <c r="T1074" s="8">
        <f t="shared" si="80"/>
        <v>0</v>
      </c>
      <c r="U1074" s="1">
        <v>0</v>
      </c>
      <c r="V1074" s="1">
        <v>0</v>
      </c>
      <c r="W1074" s="1">
        <v>0</v>
      </c>
      <c r="X1074" s="1">
        <v>0</v>
      </c>
      <c r="Y1074" s="1">
        <v>0</v>
      </c>
      <c r="Z1074" s="1">
        <v>0</v>
      </c>
      <c r="AA1074" s="1">
        <v>3954483248.1899986</v>
      </c>
      <c r="AB1074" s="1">
        <v>3897810912.1899986</v>
      </c>
      <c r="AC1074" s="1">
        <f t="shared" si="81"/>
        <v>-16639460952.189999</v>
      </c>
      <c r="AD1074" s="1">
        <f t="shared" si="82"/>
        <v>-16639460952.189999</v>
      </c>
      <c r="AE1074" s="1">
        <f t="shared" si="83"/>
        <v>-16582788616.189999</v>
      </c>
      <c r="AF1074" s="1">
        <f t="shared" si="84"/>
        <v>-16582788616.189999</v>
      </c>
    </row>
    <row r="1075" spans="1:32" x14ac:dyDescent="0.2">
      <c r="A1075" t="s">
        <v>146</v>
      </c>
      <c r="B1075" t="s">
        <v>73</v>
      </c>
      <c r="C1075" t="s">
        <v>119</v>
      </c>
      <c r="D1075" t="s">
        <v>0</v>
      </c>
      <c r="E1075" t="s">
        <v>8</v>
      </c>
      <c r="F1075" s="7">
        <v>202404</v>
      </c>
      <c r="G1075" s="1">
        <v>1206484627</v>
      </c>
      <c r="H1075" s="1">
        <v>3545826840.9099998</v>
      </c>
      <c r="I1075" s="1">
        <v>1206484627</v>
      </c>
      <c r="J1075" s="1">
        <v>3545826840.9099998</v>
      </c>
      <c r="K1075" s="8">
        <v>65</v>
      </c>
      <c r="L1075" s="8">
        <v>131</v>
      </c>
      <c r="M1075" s="8">
        <v>0</v>
      </c>
      <c r="N1075" s="8">
        <v>1673642.2000000002</v>
      </c>
      <c r="O1075" s="1">
        <v>0</v>
      </c>
      <c r="P1075" s="1">
        <v>0</v>
      </c>
      <c r="Q1075" s="1">
        <v>0</v>
      </c>
      <c r="R1075" s="1">
        <v>0</v>
      </c>
      <c r="S1075" s="29">
        <v>0</v>
      </c>
      <c r="T1075" s="8">
        <f t="shared" si="80"/>
        <v>0</v>
      </c>
      <c r="U1075" s="1">
        <v>0</v>
      </c>
      <c r="V1075" s="1">
        <v>0</v>
      </c>
      <c r="W1075" s="1">
        <v>0</v>
      </c>
      <c r="X1075" s="1">
        <v>0</v>
      </c>
      <c r="Y1075" s="1">
        <v>0</v>
      </c>
      <c r="Z1075" s="1">
        <v>0</v>
      </c>
      <c r="AA1075" s="1">
        <v>2339342213.9099998</v>
      </c>
      <c r="AB1075" s="1">
        <v>2339342213.9099998</v>
      </c>
      <c r="AC1075" s="1">
        <f t="shared" si="81"/>
        <v>-3545826840.9099998</v>
      </c>
      <c r="AD1075" s="1">
        <f t="shared" si="82"/>
        <v>-3545826840.9099998</v>
      </c>
      <c r="AE1075" s="1">
        <f t="shared" si="83"/>
        <v>-3545826840.9099998</v>
      </c>
      <c r="AF1075" s="1">
        <f t="shared" si="84"/>
        <v>-3545826840.9099998</v>
      </c>
    </row>
    <row r="1076" spans="1:32" x14ac:dyDescent="0.2">
      <c r="A1076" t="s">
        <v>146</v>
      </c>
      <c r="B1076" t="s">
        <v>73</v>
      </c>
      <c r="C1076" t="s">
        <v>119</v>
      </c>
      <c r="D1076" t="s">
        <v>0</v>
      </c>
      <c r="E1076" t="s">
        <v>8</v>
      </c>
      <c r="F1076" s="7">
        <v>202405</v>
      </c>
      <c r="G1076" s="1">
        <v>266888513</v>
      </c>
      <c r="H1076" s="1">
        <v>2173380013.4500003</v>
      </c>
      <c r="I1076" s="1">
        <v>266888513</v>
      </c>
      <c r="J1076" s="1">
        <v>2173380013.4500003</v>
      </c>
      <c r="K1076" s="8">
        <v>24</v>
      </c>
      <c r="L1076" s="8">
        <v>75</v>
      </c>
      <c r="M1076" s="8">
        <v>0</v>
      </c>
      <c r="N1076" s="8">
        <v>1638789.4838709687</v>
      </c>
      <c r="O1076" s="1">
        <v>0</v>
      </c>
      <c r="P1076" s="1">
        <v>0</v>
      </c>
      <c r="Q1076" s="1">
        <v>0</v>
      </c>
      <c r="R1076" s="1">
        <v>0</v>
      </c>
      <c r="S1076" s="29">
        <v>0</v>
      </c>
      <c r="T1076" s="8">
        <f t="shared" si="80"/>
        <v>0</v>
      </c>
      <c r="U1076" s="1">
        <v>0</v>
      </c>
      <c r="V1076" s="1">
        <v>0</v>
      </c>
      <c r="W1076" s="1">
        <v>0</v>
      </c>
      <c r="X1076" s="1">
        <v>0</v>
      </c>
      <c r="Y1076" s="1">
        <v>0</v>
      </c>
      <c r="Z1076" s="1">
        <v>0</v>
      </c>
      <c r="AA1076" s="1">
        <v>1906491500.4500003</v>
      </c>
      <c r="AB1076" s="1">
        <v>1906491500.4500003</v>
      </c>
      <c r="AC1076" s="1">
        <f t="shared" si="81"/>
        <v>-2173380013.4500003</v>
      </c>
      <c r="AD1076" s="1">
        <f t="shared" si="82"/>
        <v>-2173380013.4500003</v>
      </c>
      <c r="AE1076" s="1">
        <f t="shared" si="83"/>
        <v>-2173380013.4500003</v>
      </c>
      <c r="AF1076" s="1">
        <f t="shared" si="84"/>
        <v>-2173380013.4500003</v>
      </c>
    </row>
    <row r="1077" spans="1:32" x14ac:dyDescent="0.2">
      <c r="A1077" t="s">
        <v>147</v>
      </c>
      <c r="B1077" t="s">
        <v>73</v>
      </c>
      <c r="C1077" t="s">
        <v>120</v>
      </c>
      <c r="D1077" t="s">
        <v>2</v>
      </c>
      <c r="E1077" t="s">
        <v>5</v>
      </c>
      <c r="F1077" s="7">
        <v>201403</v>
      </c>
      <c r="G1077" s="1">
        <v>528578700</v>
      </c>
      <c r="H1077" s="1">
        <v>491310700</v>
      </c>
      <c r="I1077" s="1">
        <v>528578700</v>
      </c>
      <c r="J1077" s="1">
        <v>491310700</v>
      </c>
      <c r="K1077" s="8">
        <v>14</v>
      </c>
      <c r="L1077" s="8">
        <v>14</v>
      </c>
      <c r="M1077" s="8">
        <v>0</v>
      </c>
      <c r="N1077" s="8">
        <v>8580.7342549923196</v>
      </c>
      <c r="O1077" s="1">
        <v>0</v>
      </c>
      <c r="P1077" s="1">
        <v>0</v>
      </c>
      <c r="Q1077" s="1">
        <v>0</v>
      </c>
      <c r="R1077" s="1">
        <v>0</v>
      </c>
      <c r="S1077" s="29">
        <v>0</v>
      </c>
      <c r="T1077" s="8">
        <f t="shared" si="80"/>
        <v>0</v>
      </c>
      <c r="U1077" s="1">
        <v>0</v>
      </c>
      <c r="V1077" s="1">
        <v>0</v>
      </c>
      <c r="W1077" s="1">
        <v>0</v>
      </c>
      <c r="X1077" s="1">
        <v>0</v>
      </c>
      <c r="Y1077" s="1">
        <v>0</v>
      </c>
      <c r="Z1077" s="1">
        <v>0</v>
      </c>
      <c r="AA1077" s="1">
        <v>-37268000</v>
      </c>
      <c r="AB1077" s="1">
        <v>-37268000</v>
      </c>
      <c r="AC1077" s="1">
        <f t="shared" si="81"/>
        <v>-491310700</v>
      </c>
      <c r="AD1077" s="1">
        <f t="shared" si="82"/>
        <v>-491310700</v>
      </c>
      <c r="AE1077" s="1">
        <f t="shared" si="83"/>
        <v>-491310700</v>
      </c>
      <c r="AF1077" s="1">
        <f t="shared" si="84"/>
        <v>-491310700</v>
      </c>
    </row>
    <row r="1078" spans="1:32" x14ac:dyDescent="0.2">
      <c r="A1078" t="s">
        <v>147</v>
      </c>
      <c r="B1078" t="s">
        <v>73</v>
      </c>
      <c r="C1078" t="s">
        <v>120</v>
      </c>
      <c r="D1078" t="s">
        <v>2</v>
      </c>
      <c r="E1078" t="s">
        <v>5</v>
      </c>
      <c r="F1078" s="7">
        <v>201406</v>
      </c>
      <c r="G1078" s="1">
        <v>72000000</v>
      </c>
      <c r="H1078" s="1">
        <v>72000000</v>
      </c>
      <c r="I1078" s="1">
        <v>72000000</v>
      </c>
      <c r="J1078" s="1">
        <v>72000000</v>
      </c>
      <c r="K1078" s="8">
        <v>1</v>
      </c>
      <c r="L1078" s="8">
        <v>1</v>
      </c>
      <c r="M1078" s="8">
        <v>0</v>
      </c>
      <c r="N1078" s="8">
        <v>8683.8802867383511</v>
      </c>
      <c r="O1078" s="1">
        <v>0</v>
      </c>
      <c r="P1078" s="1">
        <v>0</v>
      </c>
      <c r="Q1078" s="1">
        <v>0</v>
      </c>
      <c r="R1078" s="1">
        <v>0</v>
      </c>
      <c r="S1078" s="29">
        <v>0</v>
      </c>
      <c r="T1078" s="8">
        <f t="shared" si="80"/>
        <v>0</v>
      </c>
      <c r="U1078" s="1">
        <v>0</v>
      </c>
      <c r="V1078" s="1">
        <v>0</v>
      </c>
      <c r="W1078" s="1">
        <v>0</v>
      </c>
      <c r="X1078" s="1">
        <v>0</v>
      </c>
      <c r="Y1078" s="1">
        <v>0</v>
      </c>
      <c r="Z1078" s="1">
        <v>0</v>
      </c>
      <c r="AA1078" s="1">
        <v>0</v>
      </c>
      <c r="AB1078" s="1">
        <v>0</v>
      </c>
      <c r="AC1078" s="1">
        <f t="shared" si="81"/>
        <v>-72000000</v>
      </c>
      <c r="AD1078" s="1">
        <f t="shared" si="82"/>
        <v>-72000000</v>
      </c>
      <c r="AE1078" s="1">
        <f t="shared" si="83"/>
        <v>-72000000</v>
      </c>
      <c r="AF1078" s="1">
        <f t="shared" si="84"/>
        <v>-72000000</v>
      </c>
    </row>
    <row r="1079" spans="1:32" x14ac:dyDescent="0.2">
      <c r="A1079" t="s">
        <v>147</v>
      </c>
      <c r="B1079" t="s">
        <v>73</v>
      </c>
      <c r="C1079" t="s">
        <v>120</v>
      </c>
      <c r="D1079" t="s">
        <v>2</v>
      </c>
      <c r="E1079" t="s">
        <v>5</v>
      </c>
      <c r="F1079" s="7">
        <v>201409</v>
      </c>
      <c r="G1079" s="1">
        <v>55000000</v>
      </c>
      <c r="H1079" s="1">
        <v>55000000</v>
      </c>
      <c r="I1079" s="1">
        <v>55000000</v>
      </c>
      <c r="J1079" s="1">
        <v>55000000</v>
      </c>
      <c r="K1079" s="8">
        <v>1</v>
      </c>
      <c r="L1079" s="8">
        <v>1</v>
      </c>
      <c r="M1079" s="8">
        <v>0</v>
      </c>
      <c r="N1079" s="8">
        <v>9102.5028673835131</v>
      </c>
      <c r="O1079" s="1">
        <v>0</v>
      </c>
      <c r="P1079" s="1">
        <v>0</v>
      </c>
      <c r="Q1079" s="1">
        <v>0</v>
      </c>
      <c r="R1079" s="1">
        <v>0</v>
      </c>
      <c r="S1079" s="29">
        <v>0</v>
      </c>
      <c r="T1079" s="8">
        <f t="shared" si="80"/>
        <v>0</v>
      </c>
      <c r="U1079" s="1">
        <v>0</v>
      </c>
      <c r="V1079" s="1">
        <v>0</v>
      </c>
      <c r="W1079" s="1">
        <v>0</v>
      </c>
      <c r="X1079" s="1">
        <v>0</v>
      </c>
      <c r="Y1079" s="1">
        <v>0</v>
      </c>
      <c r="Z1079" s="1">
        <v>0</v>
      </c>
      <c r="AA1079" s="1">
        <v>0</v>
      </c>
      <c r="AB1079" s="1">
        <v>0</v>
      </c>
      <c r="AC1079" s="1">
        <f t="shared" si="81"/>
        <v>-55000000</v>
      </c>
      <c r="AD1079" s="1">
        <f t="shared" si="82"/>
        <v>-55000000</v>
      </c>
      <c r="AE1079" s="1">
        <f t="shared" si="83"/>
        <v>-55000000</v>
      </c>
      <c r="AF1079" s="1">
        <f t="shared" si="84"/>
        <v>-55000000</v>
      </c>
    </row>
    <row r="1080" spans="1:32" x14ac:dyDescent="0.2">
      <c r="A1080" t="s">
        <v>147</v>
      </c>
      <c r="B1080" t="s">
        <v>73</v>
      </c>
      <c r="C1080" t="s">
        <v>120</v>
      </c>
      <c r="D1080" t="s">
        <v>2</v>
      </c>
      <c r="E1080" t="s">
        <v>5</v>
      </c>
      <c r="F1080" s="7">
        <v>201412</v>
      </c>
      <c r="G1080" s="1">
        <v>78536184</v>
      </c>
      <c r="H1080" s="1">
        <v>78536184</v>
      </c>
      <c r="I1080" s="1">
        <v>78536184</v>
      </c>
      <c r="J1080" s="1">
        <v>78536184</v>
      </c>
      <c r="K1080" s="8">
        <v>4</v>
      </c>
      <c r="L1080" s="8">
        <v>4</v>
      </c>
      <c r="M1080" s="8">
        <v>0</v>
      </c>
      <c r="N1080" s="8">
        <v>9814.5412186379926</v>
      </c>
      <c r="O1080" s="1">
        <v>0</v>
      </c>
      <c r="P1080" s="1">
        <v>0</v>
      </c>
      <c r="Q1080" s="1">
        <v>0</v>
      </c>
      <c r="R1080" s="1">
        <v>0</v>
      </c>
      <c r="S1080" s="29">
        <v>0</v>
      </c>
      <c r="T1080" s="8">
        <f t="shared" si="80"/>
        <v>0</v>
      </c>
      <c r="U1080" s="1">
        <v>0</v>
      </c>
      <c r="V1080" s="1">
        <v>0</v>
      </c>
      <c r="W1080" s="1">
        <v>0</v>
      </c>
      <c r="X1080" s="1">
        <v>0</v>
      </c>
      <c r="Y1080" s="1">
        <v>0</v>
      </c>
      <c r="Z1080" s="1">
        <v>0</v>
      </c>
      <c r="AA1080" s="1">
        <v>0</v>
      </c>
      <c r="AB1080" s="1">
        <v>0</v>
      </c>
      <c r="AC1080" s="1">
        <f t="shared" si="81"/>
        <v>-78536184</v>
      </c>
      <c r="AD1080" s="1">
        <f t="shared" si="82"/>
        <v>-78536184</v>
      </c>
      <c r="AE1080" s="1">
        <f t="shared" si="83"/>
        <v>-78536184</v>
      </c>
      <c r="AF1080" s="1">
        <f t="shared" si="84"/>
        <v>-78536184</v>
      </c>
    </row>
    <row r="1081" spans="1:32" x14ac:dyDescent="0.2">
      <c r="A1081" t="s">
        <v>147</v>
      </c>
      <c r="B1081" t="s">
        <v>73</v>
      </c>
      <c r="C1081" t="s">
        <v>120</v>
      </c>
      <c r="D1081" t="s">
        <v>2</v>
      </c>
      <c r="E1081" t="s">
        <v>5</v>
      </c>
      <c r="F1081" s="7">
        <v>201503</v>
      </c>
      <c r="G1081" s="1">
        <v>6372000</v>
      </c>
      <c r="H1081" s="1">
        <v>6372000.0000000019</v>
      </c>
      <c r="I1081" s="1">
        <v>6372000</v>
      </c>
      <c r="J1081" s="1">
        <v>6372000.0000000019</v>
      </c>
      <c r="K1081" s="8">
        <v>1</v>
      </c>
      <c r="L1081" s="8">
        <v>1</v>
      </c>
      <c r="M1081" s="8">
        <v>0</v>
      </c>
      <c r="N1081" s="8">
        <v>17001.636328725039</v>
      </c>
      <c r="O1081" s="1">
        <v>0</v>
      </c>
      <c r="P1081" s="1">
        <v>0</v>
      </c>
      <c r="Q1081" s="1">
        <v>0</v>
      </c>
      <c r="R1081" s="1">
        <v>0</v>
      </c>
      <c r="S1081" s="29">
        <v>0</v>
      </c>
      <c r="T1081" s="8">
        <f t="shared" si="80"/>
        <v>0</v>
      </c>
      <c r="U1081" s="1">
        <v>0</v>
      </c>
      <c r="V1081" s="1">
        <v>0</v>
      </c>
      <c r="W1081" s="1">
        <v>0</v>
      </c>
      <c r="X1081" s="1">
        <v>0</v>
      </c>
      <c r="Y1081" s="1">
        <v>0</v>
      </c>
      <c r="Z1081" s="1">
        <v>0</v>
      </c>
      <c r="AA1081" s="1">
        <v>1.862645149230957E-9</v>
      </c>
      <c r="AB1081" s="1">
        <v>1.862645149230957E-9</v>
      </c>
      <c r="AC1081" s="1">
        <f t="shared" si="81"/>
        <v>-6372000.0000000019</v>
      </c>
      <c r="AD1081" s="1">
        <f t="shared" si="82"/>
        <v>-6372000.0000000019</v>
      </c>
      <c r="AE1081" s="1">
        <f t="shared" si="83"/>
        <v>-6372000.0000000019</v>
      </c>
      <c r="AF1081" s="1">
        <f t="shared" si="84"/>
        <v>-6372000.0000000019</v>
      </c>
    </row>
    <row r="1082" spans="1:32" x14ac:dyDescent="0.2">
      <c r="A1082" t="s">
        <v>147</v>
      </c>
      <c r="B1082" t="s">
        <v>73</v>
      </c>
      <c r="C1082" t="s">
        <v>120</v>
      </c>
      <c r="D1082" t="s">
        <v>2</v>
      </c>
      <c r="E1082" t="s">
        <v>5</v>
      </c>
      <c r="F1082" s="7">
        <v>201506</v>
      </c>
      <c r="G1082" s="1">
        <v>254000000</v>
      </c>
      <c r="H1082" s="1">
        <v>254000000</v>
      </c>
      <c r="I1082" s="1">
        <v>254000000</v>
      </c>
      <c r="J1082" s="1">
        <v>254000000</v>
      </c>
      <c r="K1082" s="8">
        <v>2</v>
      </c>
      <c r="L1082" s="8">
        <v>2</v>
      </c>
      <c r="M1082" s="8">
        <v>0</v>
      </c>
      <c r="N1082" s="8">
        <v>30999.38458781362</v>
      </c>
      <c r="O1082" s="1">
        <v>0</v>
      </c>
      <c r="P1082" s="1">
        <v>0</v>
      </c>
      <c r="Q1082" s="1">
        <v>0</v>
      </c>
      <c r="R1082" s="1">
        <v>0</v>
      </c>
      <c r="S1082" s="29">
        <v>0</v>
      </c>
      <c r="T1082" s="8">
        <f t="shared" si="80"/>
        <v>0</v>
      </c>
      <c r="U1082" s="1">
        <v>0</v>
      </c>
      <c r="V1082" s="1">
        <v>0</v>
      </c>
      <c r="W1082" s="1">
        <v>0</v>
      </c>
      <c r="X1082" s="1">
        <v>0</v>
      </c>
      <c r="Y1082" s="1">
        <v>0</v>
      </c>
      <c r="Z1082" s="1">
        <v>0</v>
      </c>
      <c r="AA1082" s="1">
        <v>0</v>
      </c>
      <c r="AB1082" s="1">
        <v>0</v>
      </c>
      <c r="AC1082" s="1">
        <f t="shared" si="81"/>
        <v>-254000000</v>
      </c>
      <c r="AD1082" s="1">
        <f t="shared" si="82"/>
        <v>-254000000</v>
      </c>
      <c r="AE1082" s="1">
        <f t="shared" si="83"/>
        <v>-254000000</v>
      </c>
      <c r="AF1082" s="1">
        <f t="shared" si="84"/>
        <v>-254000000</v>
      </c>
    </row>
    <row r="1083" spans="1:32" x14ac:dyDescent="0.2">
      <c r="A1083" t="s">
        <v>147</v>
      </c>
      <c r="B1083" t="s">
        <v>73</v>
      </c>
      <c r="C1083" t="s">
        <v>120</v>
      </c>
      <c r="D1083" t="s">
        <v>2</v>
      </c>
      <c r="E1083" t="s">
        <v>5</v>
      </c>
      <c r="F1083" s="7">
        <v>201509</v>
      </c>
      <c r="G1083" s="1">
        <v>211418875</v>
      </c>
      <c r="H1083" s="1">
        <v>211418875</v>
      </c>
      <c r="I1083" s="1">
        <v>211418875</v>
      </c>
      <c r="J1083" s="1">
        <v>211418875</v>
      </c>
      <c r="K1083" s="8">
        <v>6</v>
      </c>
      <c r="L1083" s="8">
        <v>6</v>
      </c>
      <c r="M1083" s="8">
        <v>0</v>
      </c>
      <c r="N1083" s="8">
        <v>51879.204659498217</v>
      </c>
      <c r="O1083" s="1">
        <v>0</v>
      </c>
      <c r="P1083" s="1">
        <v>0</v>
      </c>
      <c r="Q1083" s="1">
        <v>0</v>
      </c>
      <c r="R1083" s="1">
        <v>0</v>
      </c>
      <c r="S1083" s="29">
        <v>0</v>
      </c>
      <c r="T1083" s="8">
        <f t="shared" si="80"/>
        <v>0</v>
      </c>
      <c r="U1083" s="1">
        <v>0</v>
      </c>
      <c r="V1083" s="1">
        <v>0</v>
      </c>
      <c r="W1083" s="1">
        <v>0</v>
      </c>
      <c r="X1083" s="1">
        <v>0</v>
      </c>
      <c r="Y1083" s="1">
        <v>0</v>
      </c>
      <c r="Z1083" s="1">
        <v>0</v>
      </c>
      <c r="AA1083" s="1">
        <v>0</v>
      </c>
      <c r="AB1083" s="1">
        <v>0</v>
      </c>
      <c r="AC1083" s="1">
        <f t="shared" si="81"/>
        <v>-211418875</v>
      </c>
      <c r="AD1083" s="1">
        <f t="shared" si="82"/>
        <v>-211418875</v>
      </c>
      <c r="AE1083" s="1">
        <f t="shared" si="83"/>
        <v>-211418875</v>
      </c>
      <c r="AF1083" s="1">
        <f t="shared" si="84"/>
        <v>-211418875</v>
      </c>
    </row>
    <row r="1084" spans="1:32" x14ac:dyDescent="0.2">
      <c r="A1084" t="s">
        <v>147</v>
      </c>
      <c r="B1084" t="s">
        <v>73</v>
      </c>
      <c r="C1084" t="s">
        <v>120</v>
      </c>
      <c r="D1084" t="s">
        <v>2</v>
      </c>
      <c r="E1084" t="s">
        <v>5</v>
      </c>
      <c r="F1084" s="7">
        <v>201512</v>
      </c>
      <c r="G1084" s="1">
        <v>451700103</v>
      </c>
      <c r="H1084" s="1">
        <v>451700103</v>
      </c>
      <c r="I1084" s="1">
        <v>451700103</v>
      </c>
      <c r="J1084" s="1">
        <v>451700103</v>
      </c>
      <c r="K1084" s="8">
        <v>15</v>
      </c>
      <c r="L1084" s="8">
        <v>15</v>
      </c>
      <c r="M1084" s="8">
        <v>0</v>
      </c>
      <c r="N1084" s="8">
        <v>39024.451254480293</v>
      </c>
      <c r="O1084" s="1">
        <v>0</v>
      </c>
      <c r="P1084" s="1">
        <v>0</v>
      </c>
      <c r="Q1084" s="1">
        <v>0</v>
      </c>
      <c r="R1084" s="1">
        <v>0</v>
      </c>
      <c r="S1084" s="29">
        <v>0</v>
      </c>
      <c r="T1084" s="8">
        <f t="shared" si="80"/>
        <v>0</v>
      </c>
      <c r="U1084" s="1">
        <v>0</v>
      </c>
      <c r="V1084" s="1">
        <v>0</v>
      </c>
      <c r="W1084" s="1">
        <v>0</v>
      </c>
      <c r="X1084" s="1">
        <v>0</v>
      </c>
      <c r="Y1084" s="1">
        <v>0</v>
      </c>
      <c r="Z1084" s="1">
        <v>0</v>
      </c>
      <c r="AA1084" s="1">
        <v>0</v>
      </c>
      <c r="AB1084" s="1">
        <v>0</v>
      </c>
      <c r="AC1084" s="1">
        <f t="shared" si="81"/>
        <v>-451700103</v>
      </c>
      <c r="AD1084" s="1">
        <f t="shared" si="82"/>
        <v>-451700103</v>
      </c>
      <c r="AE1084" s="1">
        <f t="shared" si="83"/>
        <v>-451700103</v>
      </c>
      <c r="AF1084" s="1">
        <f t="shared" si="84"/>
        <v>-451700103</v>
      </c>
    </row>
    <row r="1085" spans="1:32" x14ac:dyDescent="0.2">
      <c r="A1085" t="s">
        <v>147</v>
      </c>
      <c r="B1085" t="s">
        <v>73</v>
      </c>
      <c r="C1085" t="s">
        <v>120</v>
      </c>
      <c r="D1085" t="s">
        <v>2</v>
      </c>
      <c r="E1085" t="s">
        <v>5</v>
      </c>
      <c r="F1085" s="7">
        <v>201603</v>
      </c>
      <c r="G1085" s="1">
        <v>485348231</v>
      </c>
      <c r="H1085" s="1">
        <v>485348231</v>
      </c>
      <c r="I1085" s="1">
        <v>485348231</v>
      </c>
      <c r="J1085" s="1">
        <v>485348231</v>
      </c>
      <c r="K1085" s="8">
        <v>16</v>
      </c>
      <c r="L1085" s="8">
        <v>16</v>
      </c>
      <c r="M1085" s="8">
        <v>0</v>
      </c>
      <c r="N1085" s="8">
        <v>32866.333333333336</v>
      </c>
      <c r="O1085" s="1">
        <v>0</v>
      </c>
      <c r="P1085" s="1">
        <v>0</v>
      </c>
      <c r="Q1085" s="1">
        <v>0</v>
      </c>
      <c r="R1085" s="1">
        <v>0</v>
      </c>
      <c r="S1085" s="29">
        <v>0</v>
      </c>
      <c r="T1085" s="8">
        <f t="shared" si="80"/>
        <v>0</v>
      </c>
      <c r="U1085" s="1">
        <v>0</v>
      </c>
      <c r="V1085" s="1">
        <v>0</v>
      </c>
      <c r="W1085" s="1">
        <v>0</v>
      </c>
      <c r="X1085" s="1">
        <v>0</v>
      </c>
      <c r="Y1085" s="1">
        <v>0</v>
      </c>
      <c r="Z1085" s="1">
        <v>0</v>
      </c>
      <c r="AA1085" s="1">
        <v>0</v>
      </c>
      <c r="AB1085" s="1">
        <v>0</v>
      </c>
      <c r="AC1085" s="1">
        <f t="shared" si="81"/>
        <v>-485348231</v>
      </c>
      <c r="AD1085" s="1">
        <f t="shared" si="82"/>
        <v>-485348231</v>
      </c>
      <c r="AE1085" s="1">
        <f t="shared" si="83"/>
        <v>-485348231</v>
      </c>
      <c r="AF1085" s="1">
        <f t="shared" si="84"/>
        <v>-485348231</v>
      </c>
    </row>
    <row r="1086" spans="1:32" x14ac:dyDescent="0.2">
      <c r="A1086" t="s">
        <v>147</v>
      </c>
      <c r="B1086" t="s">
        <v>73</v>
      </c>
      <c r="C1086" t="s">
        <v>120</v>
      </c>
      <c r="D1086" t="s">
        <v>2</v>
      </c>
      <c r="E1086" t="s">
        <v>5</v>
      </c>
      <c r="F1086" s="7">
        <v>201606</v>
      </c>
      <c r="G1086" s="1">
        <v>281303606</v>
      </c>
      <c r="H1086" s="1">
        <v>281303606</v>
      </c>
      <c r="I1086" s="1">
        <v>281303606</v>
      </c>
      <c r="J1086" s="1">
        <v>281303606</v>
      </c>
      <c r="K1086" s="8">
        <v>11</v>
      </c>
      <c r="L1086" s="8">
        <v>11</v>
      </c>
      <c r="M1086" s="8">
        <v>0</v>
      </c>
      <c r="N1086" s="8">
        <v>33360.748028673836</v>
      </c>
      <c r="O1086" s="1">
        <v>0</v>
      </c>
      <c r="P1086" s="1">
        <v>0</v>
      </c>
      <c r="Q1086" s="1">
        <v>0</v>
      </c>
      <c r="R1086" s="1">
        <v>0</v>
      </c>
      <c r="S1086" s="29">
        <v>0</v>
      </c>
      <c r="T1086" s="8">
        <f t="shared" si="80"/>
        <v>0</v>
      </c>
      <c r="U1086" s="1">
        <v>0</v>
      </c>
      <c r="V1086" s="1">
        <v>0</v>
      </c>
      <c r="W1086" s="1">
        <v>0</v>
      </c>
      <c r="X1086" s="1">
        <v>0</v>
      </c>
      <c r="Y1086" s="1">
        <v>0</v>
      </c>
      <c r="Z1086" s="1">
        <v>0</v>
      </c>
      <c r="AA1086" s="1">
        <v>0</v>
      </c>
      <c r="AB1086" s="1">
        <v>0</v>
      </c>
      <c r="AC1086" s="1">
        <f t="shared" si="81"/>
        <v>-281303606</v>
      </c>
      <c r="AD1086" s="1">
        <f t="shared" si="82"/>
        <v>-281303606</v>
      </c>
      <c r="AE1086" s="1">
        <f t="shared" si="83"/>
        <v>-281303606</v>
      </c>
      <c r="AF1086" s="1">
        <f t="shared" si="84"/>
        <v>-281303606</v>
      </c>
    </row>
    <row r="1087" spans="1:32" x14ac:dyDescent="0.2">
      <c r="A1087" t="s">
        <v>147</v>
      </c>
      <c r="B1087" t="s">
        <v>73</v>
      </c>
      <c r="C1087" t="s">
        <v>120</v>
      </c>
      <c r="D1087" t="s">
        <v>2</v>
      </c>
      <c r="E1087" t="s">
        <v>5</v>
      </c>
      <c r="F1087" s="7">
        <v>201609</v>
      </c>
      <c r="G1087" s="1">
        <v>485253032</v>
      </c>
      <c r="H1087" s="1">
        <v>485253032</v>
      </c>
      <c r="I1087" s="1">
        <v>485253032</v>
      </c>
      <c r="J1087" s="1">
        <v>485253032</v>
      </c>
      <c r="K1087" s="8">
        <v>16</v>
      </c>
      <c r="L1087" s="8">
        <v>16</v>
      </c>
      <c r="M1087" s="8">
        <v>0</v>
      </c>
      <c r="N1087" s="8">
        <v>37553.454480286739</v>
      </c>
      <c r="O1087" s="1">
        <v>0</v>
      </c>
      <c r="P1087" s="1">
        <v>0</v>
      </c>
      <c r="Q1087" s="1">
        <v>0</v>
      </c>
      <c r="R1087" s="1">
        <v>0</v>
      </c>
      <c r="S1087" s="29">
        <v>0</v>
      </c>
      <c r="T1087" s="8">
        <f t="shared" si="80"/>
        <v>0</v>
      </c>
      <c r="U1087" s="1">
        <v>0</v>
      </c>
      <c r="V1087" s="1">
        <v>0</v>
      </c>
      <c r="W1087" s="1">
        <v>0</v>
      </c>
      <c r="X1087" s="1">
        <v>0</v>
      </c>
      <c r="Y1087" s="1">
        <v>0</v>
      </c>
      <c r="Z1087" s="1">
        <v>0</v>
      </c>
      <c r="AA1087" s="1">
        <v>0</v>
      </c>
      <c r="AB1087" s="1">
        <v>0</v>
      </c>
      <c r="AC1087" s="1">
        <f t="shared" si="81"/>
        <v>-485253032</v>
      </c>
      <c r="AD1087" s="1">
        <f t="shared" si="82"/>
        <v>-485253032</v>
      </c>
      <c r="AE1087" s="1">
        <f t="shared" si="83"/>
        <v>-485253032</v>
      </c>
      <c r="AF1087" s="1">
        <f t="shared" si="84"/>
        <v>-485253032</v>
      </c>
    </row>
    <row r="1088" spans="1:32" x14ac:dyDescent="0.2">
      <c r="A1088" t="s">
        <v>147</v>
      </c>
      <c r="B1088" t="s">
        <v>73</v>
      </c>
      <c r="C1088" t="s">
        <v>120</v>
      </c>
      <c r="D1088" t="s">
        <v>2</v>
      </c>
      <c r="E1088" t="s">
        <v>5</v>
      </c>
      <c r="F1088" s="7">
        <v>201612</v>
      </c>
      <c r="G1088" s="1">
        <v>91891787</v>
      </c>
      <c r="H1088" s="1">
        <v>91891787</v>
      </c>
      <c r="I1088" s="1">
        <v>91891787</v>
      </c>
      <c r="J1088" s="1">
        <v>91891787</v>
      </c>
      <c r="K1088" s="8">
        <v>7</v>
      </c>
      <c r="L1088" s="8">
        <v>7</v>
      </c>
      <c r="M1088" s="8">
        <v>0</v>
      </c>
      <c r="N1088" s="8">
        <v>39152.63870967742</v>
      </c>
      <c r="O1088" s="1">
        <v>0</v>
      </c>
      <c r="P1088" s="1">
        <v>0</v>
      </c>
      <c r="Q1088" s="1">
        <v>0</v>
      </c>
      <c r="R1088" s="1">
        <v>0</v>
      </c>
      <c r="S1088" s="29">
        <v>0</v>
      </c>
      <c r="T1088" s="8">
        <f t="shared" si="80"/>
        <v>0</v>
      </c>
      <c r="U1088" s="1">
        <v>0</v>
      </c>
      <c r="V1088" s="1">
        <v>0</v>
      </c>
      <c r="W1088" s="1">
        <v>0</v>
      </c>
      <c r="X1088" s="1">
        <v>0</v>
      </c>
      <c r="Y1088" s="1">
        <v>0</v>
      </c>
      <c r="Z1088" s="1">
        <v>0</v>
      </c>
      <c r="AA1088" s="1">
        <v>0</v>
      </c>
      <c r="AB1088" s="1">
        <v>0</v>
      </c>
      <c r="AC1088" s="1">
        <f t="shared" si="81"/>
        <v>-91891787</v>
      </c>
      <c r="AD1088" s="1">
        <f t="shared" si="82"/>
        <v>-91891787</v>
      </c>
      <c r="AE1088" s="1">
        <f t="shared" si="83"/>
        <v>-91891787</v>
      </c>
      <c r="AF1088" s="1">
        <f t="shared" si="84"/>
        <v>-91891787</v>
      </c>
    </row>
    <row r="1089" spans="1:32" x14ac:dyDescent="0.2">
      <c r="A1089" t="s">
        <v>147</v>
      </c>
      <c r="B1089" t="s">
        <v>73</v>
      </c>
      <c r="C1089" t="s">
        <v>120</v>
      </c>
      <c r="D1089" t="s">
        <v>2</v>
      </c>
      <c r="E1089" t="s">
        <v>5</v>
      </c>
      <c r="F1089" s="7">
        <v>201703</v>
      </c>
      <c r="G1089" s="1">
        <v>320728007</v>
      </c>
      <c r="H1089" s="1">
        <v>320728006.99999994</v>
      </c>
      <c r="I1089" s="1">
        <v>320728007</v>
      </c>
      <c r="J1089" s="1">
        <v>320728006.99999994</v>
      </c>
      <c r="K1089" s="8">
        <v>15</v>
      </c>
      <c r="L1089" s="8">
        <v>15</v>
      </c>
      <c r="M1089" s="8">
        <v>0</v>
      </c>
      <c r="N1089" s="8">
        <v>43795.255760368666</v>
      </c>
      <c r="O1089" s="1">
        <v>0</v>
      </c>
      <c r="P1089" s="1">
        <v>0</v>
      </c>
      <c r="Q1089" s="1">
        <v>0</v>
      </c>
      <c r="R1089" s="1">
        <v>0</v>
      </c>
      <c r="S1089" s="29">
        <v>0</v>
      </c>
      <c r="T1089" s="8">
        <f t="shared" si="80"/>
        <v>0</v>
      </c>
      <c r="U1089" s="1">
        <v>0</v>
      </c>
      <c r="V1089" s="1">
        <v>0</v>
      </c>
      <c r="W1089" s="1">
        <v>0</v>
      </c>
      <c r="X1089" s="1">
        <v>0</v>
      </c>
      <c r="Y1089" s="1">
        <v>0</v>
      </c>
      <c r="Z1089" s="1">
        <v>0</v>
      </c>
      <c r="AA1089" s="1">
        <v>-5.9604644775390625E-8</v>
      </c>
      <c r="AB1089" s="1">
        <v>-5.9604644775390625E-8</v>
      </c>
      <c r="AC1089" s="1">
        <f t="shared" si="81"/>
        <v>-320728006.99999994</v>
      </c>
      <c r="AD1089" s="1">
        <f t="shared" si="82"/>
        <v>-320728006.99999994</v>
      </c>
      <c r="AE1089" s="1">
        <f t="shared" si="83"/>
        <v>-320728006.99999994</v>
      </c>
      <c r="AF1089" s="1">
        <f t="shared" si="84"/>
        <v>-320728006.99999994</v>
      </c>
    </row>
    <row r="1090" spans="1:32" x14ac:dyDescent="0.2">
      <c r="A1090" t="s">
        <v>147</v>
      </c>
      <c r="B1090" t="s">
        <v>73</v>
      </c>
      <c r="C1090" t="s">
        <v>120</v>
      </c>
      <c r="D1090" t="s">
        <v>2</v>
      </c>
      <c r="E1090" t="s">
        <v>5</v>
      </c>
      <c r="F1090" s="7">
        <v>201706</v>
      </c>
      <c r="G1090" s="1">
        <v>437169727</v>
      </c>
      <c r="H1090" s="1">
        <v>437169727</v>
      </c>
      <c r="I1090" s="1">
        <v>437169727</v>
      </c>
      <c r="J1090" s="1">
        <v>437169727</v>
      </c>
      <c r="K1090" s="8">
        <v>18</v>
      </c>
      <c r="L1090" s="8">
        <v>18</v>
      </c>
      <c r="M1090" s="8">
        <v>0</v>
      </c>
      <c r="N1090" s="8">
        <v>50814.785663082439</v>
      </c>
      <c r="O1090" s="1">
        <v>0</v>
      </c>
      <c r="P1090" s="1">
        <v>0</v>
      </c>
      <c r="Q1090" s="1">
        <v>0</v>
      </c>
      <c r="R1090" s="1">
        <v>0</v>
      </c>
      <c r="S1090" s="29">
        <v>0</v>
      </c>
      <c r="T1090" s="8">
        <f t="shared" ref="T1090:T1153" si="85">$S1090 * $N1090</f>
        <v>0</v>
      </c>
      <c r="U1090" s="1">
        <v>0</v>
      </c>
      <c r="V1090" s="1">
        <v>0</v>
      </c>
      <c r="W1090" s="1">
        <v>0</v>
      </c>
      <c r="X1090" s="1">
        <v>0</v>
      </c>
      <c r="Y1090" s="1">
        <v>0</v>
      </c>
      <c r="Z1090" s="1">
        <v>0</v>
      </c>
      <c r="AA1090" s="1">
        <v>0</v>
      </c>
      <c r="AB1090" s="1">
        <v>0</v>
      </c>
      <c r="AC1090" s="1">
        <f t="shared" ref="AC1090:AC1153" si="86">$W1090 - $H1090</f>
        <v>-437169727</v>
      </c>
      <c r="AD1090" s="1">
        <f t="shared" ref="AD1090:AD1153" si="87">$X1090 - $H1090</f>
        <v>-437169727</v>
      </c>
      <c r="AE1090" s="1">
        <f t="shared" ref="AE1090:AE1153" si="88">$Y1090 - $J1090</f>
        <v>-437169727</v>
      </c>
      <c r="AF1090" s="1">
        <f t="shared" ref="AF1090:AF1153" si="89">$Z1090 - $J1090</f>
        <v>-437169727</v>
      </c>
    </row>
    <row r="1091" spans="1:32" x14ac:dyDescent="0.2">
      <c r="A1091" t="s">
        <v>147</v>
      </c>
      <c r="B1091" t="s">
        <v>73</v>
      </c>
      <c r="C1091" t="s">
        <v>120</v>
      </c>
      <c r="D1091" t="s">
        <v>2</v>
      </c>
      <c r="E1091" t="s">
        <v>5</v>
      </c>
      <c r="F1091" s="7">
        <v>201709</v>
      </c>
      <c r="G1091" s="1">
        <v>364614925</v>
      </c>
      <c r="H1091" s="1">
        <v>364614925</v>
      </c>
      <c r="I1091" s="1">
        <v>364614925</v>
      </c>
      <c r="J1091" s="1">
        <v>364614925</v>
      </c>
      <c r="K1091" s="8">
        <v>22</v>
      </c>
      <c r="L1091" s="8">
        <v>22</v>
      </c>
      <c r="M1091" s="8">
        <v>0</v>
      </c>
      <c r="N1091" s="8">
        <v>48505.907526881725</v>
      </c>
      <c r="O1091" s="1">
        <v>0</v>
      </c>
      <c r="P1091" s="1">
        <v>0</v>
      </c>
      <c r="Q1091" s="1">
        <v>0</v>
      </c>
      <c r="R1091" s="1">
        <v>0</v>
      </c>
      <c r="S1091" s="29">
        <v>0</v>
      </c>
      <c r="T1091" s="8">
        <f t="shared" si="85"/>
        <v>0</v>
      </c>
      <c r="U1091" s="1">
        <v>0</v>
      </c>
      <c r="V1091" s="1">
        <v>0</v>
      </c>
      <c r="W1091" s="1">
        <v>0</v>
      </c>
      <c r="X1091" s="1">
        <v>0</v>
      </c>
      <c r="Y1091" s="1">
        <v>0</v>
      </c>
      <c r="Z1091" s="1">
        <v>0</v>
      </c>
      <c r="AA1091" s="1">
        <v>0</v>
      </c>
      <c r="AB1091" s="1">
        <v>0</v>
      </c>
      <c r="AC1091" s="1">
        <f t="shared" si="86"/>
        <v>-364614925</v>
      </c>
      <c r="AD1091" s="1">
        <f t="shared" si="87"/>
        <v>-364614925</v>
      </c>
      <c r="AE1091" s="1">
        <f t="shared" si="88"/>
        <v>-364614925</v>
      </c>
      <c r="AF1091" s="1">
        <f t="shared" si="89"/>
        <v>-364614925</v>
      </c>
    </row>
    <row r="1092" spans="1:32" x14ac:dyDescent="0.2">
      <c r="A1092" t="s">
        <v>147</v>
      </c>
      <c r="B1092" t="s">
        <v>73</v>
      </c>
      <c r="C1092" t="s">
        <v>120</v>
      </c>
      <c r="D1092" t="s">
        <v>2</v>
      </c>
      <c r="E1092" t="s">
        <v>5</v>
      </c>
      <c r="F1092" s="7">
        <v>201712</v>
      </c>
      <c r="G1092" s="1">
        <v>373258900</v>
      </c>
      <c r="H1092" s="1">
        <v>373258900</v>
      </c>
      <c r="I1092" s="1">
        <v>373258900</v>
      </c>
      <c r="J1092" s="1">
        <v>373258900</v>
      </c>
      <c r="K1092" s="8">
        <v>16</v>
      </c>
      <c r="L1092" s="8">
        <v>16</v>
      </c>
      <c r="M1092" s="8">
        <v>0</v>
      </c>
      <c r="N1092" s="8">
        <v>47598.10035842294</v>
      </c>
      <c r="O1092" s="1">
        <v>0</v>
      </c>
      <c r="P1092" s="1">
        <v>0</v>
      </c>
      <c r="Q1092" s="1">
        <v>0</v>
      </c>
      <c r="R1092" s="1">
        <v>0</v>
      </c>
      <c r="S1092" s="29">
        <v>0</v>
      </c>
      <c r="T1092" s="8">
        <f t="shared" si="85"/>
        <v>0</v>
      </c>
      <c r="U1092" s="1">
        <v>0</v>
      </c>
      <c r="V1092" s="1">
        <v>0</v>
      </c>
      <c r="W1092" s="1">
        <v>0</v>
      </c>
      <c r="X1092" s="1">
        <v>0</v>
      </c>
      <c r="Y1092" s="1">
        <v>0</v>
      </c>
      <c r="Z1092" s="1">
        <v>0</v>
      </c>
      <c r="AA1092" s="1">
        <v>0</v>
      </c>
      <c r="AB1092" s="1">
        <v>0</v>
      </c>
      <c r="AC1092" s="1">
        <f t="shared" si="86"/>
        <v>-373258900</v>
      </c>
      <c r="AD1092" s="1">
        <f t="shared" si="87"/>
        <v>-373258900</v>
      </c>
      <c r="AE1092" s="1">
        <f t="shared" si="88"/>
        <v>-373258900</v>
      </c>
      <c r="AF1092" s="1">
        <f t="shared" si="89"/>
        <v>-373258900</v>
      </c>
    </row>
    <row r="1093" spans="1:32" x14ac:dyDescent="0.2">
      <c r="A1093" t="s">
        <v>147</v>
      </c>
      <c r="B1093" t="s">
        <v>73</v>
      </c>
      <c r="C1093" t="s">
        <v>120</v>
      </c>
      <c r="D1093" t="s">
        <v>2</v>
      </c>
      <c r="E1093" t="s">
        <v>5</v>
      </c>
      <c r="F1093" s="7">
        <v>201803</v>
      </c>
      <c r="G1093" s="1">
        <v>277934688</v>
      </c>
      <c r="H1093" s="1">
        <v>277934688</v>
      </c>
      <c r="I1093" s="1">
        <v>277934688</v>
      </c>
      <c r="J1093" s="1">
        <v>277934688</v>
      </c>
      <c r="K1093" s="8">
        <v>16</v>
      </c>
      <c r="L1093" s="8">
        <v>16</v>
      </c>
      <c r="M1093" s="8">
        <v>0</v>
      </c>
      <c r="N1093" s="8">
        <v>47537.686635944709</v>
      </c>
      <c r="O1093" s="1">
        <v>0</v>
      </c>
      <c r="P1093" s="1">
        <v>0</v>
      </c>
      <c r="Q1093" s="1">
        <v>0</v>
      </c>
      <c r="R1093" s="1">
        <v>0</v>
      </c>
      <c r="S1093" s="29">
        <v>0</v>
      </c>
      <c r="T1093" s="8">
        <f t="shared" si="85"/>
        <v>0</v>
      </c>
      <c r="U1093" s="1">
        <v>0</v>
      </c>
      <c r="V1093" s="1">
        <v>0</v>
      </c>
      <c r="W1093" s="1">
        <v>0</v>
      </c>
      <c r="X1093" s="1">
        <v>0</v>
      </c>
      <c r="Y1093" s="1">
        <v>0</v>
      </c>
      <c r="Z1093" s="1">
        <v>0</v>
      </c>
      <c r="AA1093" s="1">
        <v>0</v>
      </c>
      <c r="AB1093" s="1">
        <v>0</v>
      </c>
      <c r="AC1093" s="1">
        <f t="shared" si="86"/>
        <v>-277934688</v>
      </c>
      <c r="AD1093" s="1">
        <f t="shared" si="87"/>
        <v>-277934688</v>
      </c>
      <c r="AE1093" s="1">
        <f t="shared" si="88"/>
        <v>-277934688</v>
      </c>
      <c r="AF1093" s="1">
        <f t="shared" si="89"/>
        <v>-277934688</v>
      </c>
    </row>
    <row r="1094" spans="1:32" x14ac:dyDescent="0.2">
      <c r="A1094" t="s">
        <v>147</v>
      </c>
      <c r="B1094" t="s">
        <v>73</v>
      </c>
      <c r="C1094" t="s">
        <v>120</v>
      </c>
      <c r="D1094" t="s">
        <v>2</v>
      </c>
      <c r="E1094" t="s">
        <v>5</v>
      </c>
      <c r="F1094" s="7">
        <v>201806</v>
      </c>
      <c r="G1094" s="1">
        <v>571122737</v>
      </c>
      <c r="H1094" s="1">
        <v>571122737</v>
      </c>
      <c r="I1094" s="1">
        <v>571122737</v>
      </c>
      <c r="J1094" s="1">
        <v>571122737</v>
      </c>
      <c r="K1094" s="8">
        <v>16</v>
      </c>
      <c r="L1094" s="8">
        <v>16</v>
      </c>
      <c r="M1094" s="8">
        <v>0</v>
      </c>
      <c r="N1094" s="8">
        <v>46675.795698924725</v>
      </c>
      <c r="O1094" s="1">
        <v>0</v>
      </c>
      <c r="P1094" s="1">
        <v>0</v>
      </c>
      <c r="Q1094" s="1">
        <v>0</v>
      </c>
      <c r="R1094" s="1">
        <v>0</v>
      </c>
      <c r="S1094" s="29">
        <v>0</v>
      </c>
      <c r="T1094" s="8">
        <f t="shared" si="85"/>
        <v>0</v>
      </c>
      <c r="U1094" s="1">
        <v>0</v>
      </c>
      <c r="V1094" s="1">
        <v>0</v>
      </c>
      <c r="W1094" s="1">
        <v>0</v>
      </c>
      <c r="X1094" s="1">
        <v>0</v>
      </c>
      <c r="Y1094" s="1">
        <v>0</v>
      </c>
      <c r="Z1094" s="1">
        <v>0</v>
      </c>
      <c r="AA1094" s="1">
        <v>0</v>
      </c>
      <c r="AB1094" s="1">
        <v>0</v>
      </c>
      <c r="AC1094" s="1">
        <f t="shared" si="86"/>
        <v>-571122737</v>
      </c>
      <c r="AD1094" s="1">
        <f t="shared" si="87"/>
        <v>-571122737</v>
      </c>
      <c r="AE1094" s="1">
        <f t="shared" si="88"/>
        <v>-571122737</v>
      </c>
      <c r="AF1094" s="1">
        <f t="shared" si="89"/>
        <v>-571122737</v>
      </c>
    </row>
    <row r="1095" spans="1:32" x14ac:dyDescent="0.2">
      <c r="A1095" t="s">
        <v>147</v>
      </c>
      <c r="B1095" t="s">
        <v>73</v>
      </c>
      <c r="C1095" t="s">
        <v>120</v>
      </c>
      <c r="D1095" t="s">
        <v>2</v>
      </c>
      <c r="E1095" t="s">
        <v>5</v>
      </c>
      <c r="F1095" s="7">
        <v>201809</v>
      </c>
      <c r="G1095" s="1">
        <v>312482799</v>
      </c>
      <c r="H1095" s="1">
        <v>312482799</v>
      </c>
      <c r="I1095" s="1">
        <v>312482799</v>
      </c>
      <c r="J1095" s="1">
        <v>312482799</v>
      </c>
      <c r="K1095" s="8">
        <v>11</v>
      </c>
      <c r="L1095" s="8">
        <v>11</v>
      </c>
      <c r="M1095" s="8">
        <v>0</v>
      </c>
      <c r="N1095" s="8">
        <v>46360.482437275983</v>
      </c>
      <c r="O1095" s="1">
        <v>0</v>
      </c>
      <c r="P1095" s="1">
        <v>0</v>
      </c>
      <c r="Q1095" s="1">
        <v>0</v>
      </c>
      <c r="R1095" s="1">
        <v>0</v>
      </c>
      <c r="S1095" s="29">
        <v>0</v>
      </c>
      <c r="T1095" s="8">
        <f t="shared" si="85"/>
        <v>0</v>
      </c>
      <c r="U1095" s="1">
        <v>0</v>
      </c>
      <c r="V1095" s="1">
        <v>0</v>
      </c>
      <c r="W1095" s="1">
        <v>0</v>
      </c>
      <c r="X1095" s="1">
        <v>0</v>
      </c>
      <c r="Y1095" s="1">
        <v>0</v>
      </c>
      <c r="Z1095" s="1">
        <v>0</v>
      </c>
      <c r="AA1095" s="1">
        <v>0</v>
      </c>
      <c r="AB1095" s="1">
        <v>0</v>
      </c>
      <c r="AC1095" s="1">
        <f t="shared" si="86"/>
        <v>-312482799</v>
      </c>
      <c r="AD1095" s="1">
        <f t="shared" si="87"/>
        <v>-312482799</v>
      </c>
      <c r="AE1095" s="1">
        <f t="shared" si="88"/>
        <v>-312482799</v>
      </c>
      <c r="AF1095" s="1">
        <f t="shared" si="89"/>
        <v>-312482799</v>
      </c>
    </row>
    <row r="1096" spans="1:32" x14ac:dyDescent="0.2">
      <c r="A1096" t="s">
        <v>147</v>
      </c>
      <c r="B1096" t="s">
        <v>73</v>
      </c>
      <c r="C1096" t="s">
        <v>120</v>
      </c>
      <c r="D1096" t="s">
        <v>2</v>
      </c>
      <c r="E1096" t="s">
        <v>5</v>
      </c>
      <c r="F1096" s="7">
        <v>201812</v>
      </c>
      <c r="G1096" s="1">
        <v>547710757</v>
      </c>
      <c r="H1096" s="1">
        <v>547710757.00000012</v>
      </c>
      <c r="I1096" s="1">
        <v>547710757</v>
      </c>
      <c r="J1096" s="1">
        <v>547710757.00000012</v>
      </c>
      <c r="K1096" s="8">
        <v>16</v>
      </c>
      <c r="L1096" s="8">
        <v>16</v>
      </c>
      <c r="M1096" s="8">
        <v>0</v>
      </c>
      <c r="N1096" s="8">
        <v>45796.684587813616</v>
      </c>
      <c r="O1096" s="1">
        <v>0</v>
      </c>
      <c r="P1096" s="1">
        <v>0</v>
      </c>
      <c r="Q1096" s="1">
        <v>0</v>
      </c>
      <c r="R1096" s="1">
        <v>0</v>
      </c>
      <c r="S1096" s="29">
        <v>0</v>
      </c>
      <c r="T1096" s="8">
        <f t="shared" si="85"/>
        <v>0</v>
      </c>
      <c r="U1096" s="1">
        <v>0</v>
      </c>
      <c r="V1096" s="1">
        <v>0</v>
      </c>
      <c r="W1096" s="1">
        <v>0</v>
      </c>
      <c r="X1096" s="1">
        <v>0</v>
      </c>
      <c r="Y1096" s="1">
        <v>0</v>
      </c>
      <c r="Z1096" s="1">
        <v>0</v>
      </c>
      <c r="AA1096" s="1">
        <v>1.1920928955078125E-7</v>
      </c>
      <c r="AB1096" s="1">
        <v>1.1920928955078125E-7</v>
      </c>
      <c r="AC1096" s="1">
        <f t="shared" si="86"/>
        <v>-547710757.00000012</v>
      </c>
      <c r="AD1096" s="1">
        <f t="shared" si="87"/>
        <v>-547710757.00000012</v>
      </c>
      <c r="AE1096" s="1">
        <f t="shared" si="88"/>
        <v>-547710757.00000012</v>
      </c>
      <c r="AF1096" s="1">
        <f t="shared" si="89"/>
        <v>-547710757.00000012</v>
      </c>
    </row>
    <row r="1097" spans="1:32" x14ac:dyDescent="0.2">
      <c r="A1097" t="s">
        <v>147</v>
      </c>
      <c r="B1097" t="s">
        <v>73</v>
      </c>
      <c r="C1097" t="s">
        <v>120</v>
      </c>
      <c r="D1097" t="s">
        <v>2</v>
      </c>
      <c r="E1097" t="s">
        <v>5</v>
      </c>
      <c r="F1097" s="7">
        <v>201903</v>
      </c>
      <c r="G1097" s="1">
        <v>371298944</v>
      </c>
      <c r="H1097" s="1">
        <v>371298943.99999994</v>
      </c>
      <c r="I1097" s="1">
        <v>371298944</v>
      </c>
      <c r="J1097" s="1">
        <v>371298943.99999994</v>
      </c>
      <c r="K1097" s="8">
        <v>17</v>
      </c>
      <c r="L1097" s="8">
        <v>17</v>
      </c>
      <c r="M1097" s="8">
        <v>0</v>
      </c>
      <c r="N1097" s="8">
        <v>46098.018433179743</v>
      </c>
      <c r="O1097" s="1">
        <v>0</v>
      </c>
      <c r="P1097" s="1">
        <v>0</v>
      </c>
      <c r="Q1097" s="1">
        <v>0</v>
      </c>
      <c r="R1097" s="1">
        <v>0</v>
      </c>
      <c r="S1097" s="29">
        <v>0</v>
      </c>
      <c r="T1097" s="8">
        <f t="shared" si="85"/>
        <v>0</v>
      </c>
      <c r="U1097" s="1">
        <v>0</v>
      </c>
      <c r="V1097" s="1">
        <v>0</v>
      </c>
      <c r="W1097" s="1">
        <v>0</v>
      </c>
      <c r="X1097" s="1">
        <v>0</v>
      </c>
      <c r="Y1097" s="1">
        <v>0</v>
      </c>
      <c r="Z1097" s="1">
        <v>0</v>
      </c>
      <c r="AA1097" s="1">
        <v>-5.9604644775390625E-8</v>
      </c>
      <c r="AB1097" s="1">
        <v>-5.9604644775390625E-8</v>
      </c>
      <c r="AC1097" s="1">
        <f t="shared" si="86"/>
        <v>-371298943.99999994</v>
      </c>
      <c r="AD1097" s="1">
        <f t="shared" si="87"/>
        <v>-371298943.99999994</v>
      </c>
      <c r="AE1097" s="1">
        <f t="shared" si="88"/>
        <v>-371298943.99999994</v>
      </c>
      <c r="AF1097" s="1">
        <f t="shared" si="89"/>
        <v>-371298943.99999994</v>
      </c>
    </row>
    <row r="1098" spans="1:32" x14ac:dyDescent="0.2">
      <c r="A1098" t="s">
        <v>147</v>
      </c>
      <c r="B1098" t="s">
        <v>73</v>
      </c>
      <c r="C1098" t="s">
        <v>120</v>
      </c>
      <c r="D1098" t="s">
        <v>2</v>
      </c>
      <c r="E1098" t="s">
        <v>5</v>
      </c>
      <c r="F1098" s="7">
        <v>201906</v>
      </c>
      <c r="G1098" s="1">
        <v>232695419</v>
      </c>
      <c r="H1098" s="1">
        <v>232695418.99999997</v>
      </c>
      <c r="I1098" s="1">
        <v>232695419</v>
      </c>
      <c r="J1098" s="1">
        <v>232695418.99999997</v>
      </c>
      <c r="K1098" s="8">
        <v>15</v>
      </c>
      <c r="L1098" s="8">
        <v>15</v>
      </c>
      <c r="M1098" s="8">
        <v>0</v>
      </c>
      <c r="N1098" s="8">
        <v>46450.90896057347</v>
      </c>
      <c r="O1098" s="1">
        <v>0</v>
      </c>
      <c r="P1098" s="1">
        <v>0</v>
      </c>
      <c r="Q1098" s="1">
        <v>0</v>
      </c>
      <c r="R1098" s="1">
        <v>0</v>
      </c>
      <c r="S1098" s="29">
        <v>0</v>
      </c>
      <c r="T1098" s="8">
        <f t="shared" si="85"/>
        <v>0</v>
      </c>
      <c r="U1098" s="1">
        <v>0</v>
      </c>
      <c r="V1098" s="1">
        <v>0</v>
      </c>
      <c r="W1098" s="1">
        <v>0</v>
      </c>
      <c r="X1098" s="1">
        <v>0</v>
      </c>
      <c r="Y1098" s="1">
        <v>0</v>
      </c>
      <c r="Z1098" s="1">
        <v>0</v>
      </c>
      <c r="AA1098" s="1">
        <v>-2.9802322387695312E-8</v>
      </c>
      <c r="AB1098" s="1">
        <v>-2.9802322387695312E-8</v>
      </c>
      <c r="AC1098" s="1">
        <f t="shared" si="86"/>
        <v>-232695418.99999997</v>
      </c>
      <c r="AD1098" s="1">
        <f t="shared" si="87"/>
        <v>-232695418.99999997</v>
      </c>
      <c r="AE1098" s="1">
        <f t="shared" si="88"/>
        <v>-232695418.99999997</v>
      </c>
      <c r="AF1098" s="1">
        <f t="shared" si="89"/>
        <v>-232695418.99999997</v>
      </c>
    </row>
    <row r="1099" spans="1:32" x14ac:dyDescent="0.2">
      <c r="A1099" t="s">
        <v>147</v>
      </c>
      <c r="B1099" t="s">
        <v>73</v>
      </c>
      <c r="C1099" t="s">
        <v>120</v>
      </c>
      <c r="D1099" t="s">
        <v>2</v>
      </c>
      <c r="E1099" t="s">
        <v>5</v>
      </c>
      <c r="F1099" s="7">
        <v>201909</v>
      </c>
      <c r="G1099" s="1">
        <v>184240732</v>
      </c>
      <c r="H1099" s="1">
        <v>317127522.19999987</v>
      </c>
      <c r="I1099" s="1">
        <v>184240732</v>
      </c>
      <c r="J1099" s="1">
        <v>317127522.19999987</v>
      </c>
      <c r="K1099" s="8">
        <v>11</v>
      </c>
      <c r="L1099" s="8">
        <v>12</v>
      </c>
      <c r="M1099" s="8">
        <v>0</v>
      </c>
      <c r="N1099" s="8">
        <v>46844.847670250892</v>
      </c>
      <c r="O1099" s="1">
        <v>0</v>
      </c>
      <c r="P1099" s="1">
        <v>0</v>
      </c>
      <c r="Q1099" s="1">
        <v>0</v>
      </c>
      <c r="R1099" s="1">
        <v>0</v>
      </c>
      <c r="S1099" s="29">
        <v>0</v>
      </c>
      <c r="T1099" s="8">
        <f t="shared" si="85"/>
        <v>0</v>
      </c>
      <c r="U1099" s="1">
        <v>0</v>
      </c>
      <c r="V1099" s="1">
        <v>0</v>
      </c>
      <c r="W1099" s="1">
        <v>0</v>
      </c>
      <c r="X1099" s="1">
        <v>0</v>
      </c>
      <c r="Y1099" s="1">
        <v>0</v>
      </c>
      <c r="Z1099" s="1">
        <v>0</v>
      </c>
      <c r="AA1099" s="1">
        <v>132886790.19999987</v>
      </c>
      <c r="AB1099" s="1">
        <v>132886790.19999987</v>
      </c>
      <c r="AC1099" s="1">
        <f t="shared" si="86"/>
        <v>-317127522.19999987</v>
      </c>
      <c r="AD1099" s="1">
        <f t="shared" si="87"/>
        <v>-317127522.19999987</v>
      </c>
      <c r="AE1099" s="1">
        <f t="shared" si="88"/>
        <v>-317127522.19999987</v>
      </c>
      <c r="AF1099" s="1">
        <f t="shared" si="89"/>
        <v>-317127522.19999987</v>
      </c>
    </row>
    <row r="1100" spans="1:32" x14ac:dyDescent="0.2">
      <c r="A1100" t="s">
        <v>147</v>
      </c>
      <c r="B1100" t="s">
        <v>73</v>
      </c>
      <c r="C1100" t="s">
        <v>120</v>
      </c>
      <c r="D1100" t="s">
        <v>2</v>
      </c>
      <c r="E1100" t="s">
        <v>5</v>
      </c>
      <c r="F1100" s="7">
        <v>201912</v>
      </c>
      <c r="G1100" s="1">
        <v>781510849</v>
      </c>
      <c r="H1100" s="1">
        <v>781510849</v>
      </c>
      <c r="I1100" s="1">
        <v>781510849</v>
      </c>
      <c r="J1100" s="1">
        <v>781510849</v>
      </c>
      <c r="K1100" s="8">
        <v>15</v>
      </c>
      <c r="L1100" s="8">
        <v>15</v>
      </c>
      <c r="M1100" s="8">
        <v>0</v>
      </c>
      <c r="N1100" s="8">
        <v>47196.066666666658</v>
      </c>
      <c r="O1100" s="1">
        <v>0</v>
      </c>
      <c r="P1100" s="1">
        <v>0</v>
      </c>
      <c r="Q1100" s="1">
        <v>0</v>
      </c>
      <c r="R1100" s="1">
        <v>0</v>
      </c>
      <c r="S1100" s="29">
        <v>0</v>
      </c>
      <c r="T1100" s="8">
        <f t="shared" si="85"/>
        <v>0</v>
      </c>
      <c r="U1100" s="1">
        <v>0</v>
      </c>
      <c r="V1100" s="1">
        <v>0</v>
      </c>
      <c r="W1100" s="1">
        <v>0</v>
      </c>
      <c r="X1100" s="1">
        <v>0</v>
      </c>
      <c r="Y1100" s="1">
        <v>0</v>
      </c>
      <c r="Z1100" s="1">
        <v>0</v>
      </c>
      <c r="AA1100" s="1">
        <v>0</v>
      </c>
      <c r="AB1100" s="1">
        <v>0</v>
      </c>
      <c r="AC1100" s="1">
        <f t="shared" si="86"/>
        <v>-781510849</v>
      </c>
      <c r="AD1100" s="1">
        <f t="shared" si="87"/>
        <v>-781510849</v>
      </c>
      <c r="AE1100" s="1">
        <f t="shared" si="88"/>
        <v>-781510849</v>
      </c>
      <c r="AF1100" s="1">
        <f t="shared" si="89"/>
        <v>-781510849</v>
      </c>
    </row>
    <row r="1101" spans="1:32" x14ac:dyDescent="0.2">
      <c r="A1101" t="s">
        <v>147</v>
      </c>
      <c r="B1101" t="s">
        <v>73</v>
      </c>
      <c r="C1101" t="s">
        <v>120</v>
      </c>
      <c r="D1101" t="s">
        <v>2</v>
      </c>
      <c r="E1101" t="s">
        <v>5</v>
      </c>
      <c r="F1101" s="7">
        <v>202003</v>
      </c>
      <c r="G1101" s="1">
        <v>351150426</v>
      </c>
      <c r="H1101" s="1">
        <v>360462467.00000012</v>
      </c>
      <c r="I1101" s="1">
        <v>351150426</v>
      </c>
      <c r="J1101" s="1">
        <v>360462467.00000012</v>
      </c>
      <c r="K1101" s="8">
        <v>13</v>
      </c>
      <c r="L1101" s="8">
        <v>13</v>
      </c>
      <c r="M1101" s="8">
        <v>0</v>
      </c>
      <c r="N1101" s="8">
        <v>48534.876158694853</v>
      </c>
      <c r="O1101" s="1">
        <v>0</v>
      </c>
      <c r="P1101" s="1">
        <v>0</v>
      </c>
      <c r="Q1101" s="1">
        <v>0</v>
      </c>
      <c r="R1101" s="1">
        <v>0</v>
      </c>
      <c r="S1101" s="29">
        <v>0</v>
      </c>
      <c r="T1101" s="8">
        <f t="shared" si="85"/>
        <v>0</v>
      </c>
      <c r="U1101" s="1">
        <v>0</v>
      </c>
      <c r="V1101" s="1">
        <v>0</v>
      </c>
      <c r="W1101" s="1">
        <v>0</v>
      </c>
      <c r="X1101" s="1">
        <v>0</v>
      </c>
      <c r="Y1101" s="1">
        <v>0</v>
      </c>
      <c r="Z1101" s="1">
        <v>0</v>
      </c>
      <c r="AA1101" s="1">
        <v>9312041.0000001192</v>
      </c>
      <c r="AB1101" s="1">
        <v>9312041.0000001192</v>
      </c>
      <c r="AC1101" s="1">
        <f t="shared" si="86"/>
        <v>-360462467.00000012</v>
      </c>
      <c r="AD1101" s="1">
        <f t="shared" si="87"/>
        <v>-360462467.00000012</v>
      </c>
      <c r="AE1101" s="1">
        <f t="shared" si="88"/>
        <v>-360462467.00000012</v>
      </c>
      <c r="AF1101" s="1">
        <f t="shared" si="89"/>
        <v>-360462467.00000012</v>
      </c>
    </row>
    <row r="1102" spans="1:32" x14ac:dyDescent="0.2">
      <c r="A1102" t="s">
        <v>147</v>
      </c>
      <c r="B1102" t="s">
        <v>73</v>
      </c>
      <c r="C1102" t="s">
        <v>120</v>
      </c>
      <c r="D1102" t="s">
        <v>2</v>
      </c>
      <c r="E1102" t="s">
        <v>5</v>
      </c>
      <c r="F1102" s="7">
        <v>202006</v>
      </c>
      <c r="G1102" s="1">
        <v>178343800</v>
      </c>
      <c r="H1102" s="1">
        <v>178343800.00000006</v>
      </c>
      <c r="I1102" s="1">
        <v>178343800</v>
      </c>
      <c r="J1102" s="1">
        <v>178343800.00000006</v>
      </c>
      <c r="K1102" s="8">
        <v>5</v>
      </c>
      <c r="L1102" s="8">
        <v>5</v>
      </c>
      <c r="M1102" s="8">
        <v>0</v>
      </c>
      <c r="N1102" s="8">
        <v>49656.566308243731</v>
      </c>
      <c r="O1102" s="1">
        <v>0</v>
      </c>
      <c r="P1102" s="1">
        <v>0</v>
      </c>
      <c r="Q1102" s="1">
        <v>0</v>
      </c>
      <c r="R1102" s="1">
        <v>0</v>
      </c>
      <c r="S1102" s="29">
        <v>0</v>
      </c>
      <c r="T1102" s="8">
        <f t="shared" si="85"/>
        <v>0</v>
      </c>
      <c r="U1102" s="1">
        <v>0</v>
      </c>
      <c r="V1102" s="1">
        <v>0</v>
      </c>
      <c r="W1102" s="1">
        <v>0</v>
      </c>
      <c r="X1102" s="1">
        <v>0</v>
      </c>
      <c r="Y1102" s="1">
        <v>0</v>
      </c>
      <c r="Z1102" s="1">
        <v>0</v>
      </c>
      <c r="AA1102" s="1">
        <v>5.9604644775390625E-8</v>
      </c>
      <c r="AB1102" s="1">
        <v>5.9604644775390625E-8</v>
      </c>
      <c r="AC1102" s="1">
        <f t="shared" si="86"/>
        <v>-178343800.00000006</v>
      </c>
      <c r="AD1102" s="1">
        <f t="shared" si="87"/>
        <v>-178343800.00000006</v>
      </c>
      <c r="AE1102" s="1">
        <f t="shared" si="88"/>
        <v>-178343800.00000006</v>
      </c>
      <c r="AF1102" s="1">
        <f t="shared" si="89"/>
        <v>-178343800.00000006</v>
      </c>
    </row>
    <row r="1103" spans="1:32" x14ac:dyDescent="0.2">
      <c r="A1103" t="s">
        <v>147</v>
      </c>
      <c r="B1103" t="s">
        <v>73</v>
      </c>
      <c r="C1103" t="s">
        <v>120</v>
      </c>
      <c r="D1103" t="s">
        <v>2</v>
      </c>
      <c r="E1103" t="s">
        <v>5</v>
      </c>
      <c r="F1103" s="7">
        <v>202009</v>
      </c>
      <c r="G1103" s="1">
        <v>463155630</v>
      </c>
      <c r="H1103" s="1">
        <v>515248655.63000017</v>
      </c>
      <c r="I1103" s="1">
        <v>463155630</v>
      </c>
      <c r="J1103" s="1">
        <v>515248655.63000017</v>
      </c>
      <c r="K1103" s="8">
        <v>16</v>
      </c>
      <c r="L1103" s="8">
        <v>16</v>
      </c>
      <c r="M1103" s="8">
        <v>0</v>
      </c>
      <c r="N1103" s="8">
        <v>48442.541218637991</v>
      </c>
      <c r="O1103" s="1">
        <v>0</v>
      </c>
      <c r="P1103" s="1">
        <v>0</v>
      </c>
      <c r="Q1103" s="1">
        <v>0</v>
      </c>
      <c r="R1103" s="1">
        <v>0</v>
      </c>
      <c r="S1103" s="29">
        <v>0</v>
      </c>
      <c r="T1103" s="8">
        <f t="shared" si="85"/>
        <v>0</v>
      </c>
      <c r="U1103" s="1">
        <v>0</v>
      </c>
      <c r="V1103" s="1">
        <v>0</v>
      </c>
      <c r="W1103" s="1">
        <v>0</v>
      </c>
      <c r="X1103" s="1">
        <v>0</v>
      </c>
      <c r="Y1103" s="1">
        <v>0</v>
      </c>
      <c r="Z1103" s="1">
        <v>0</v>
      </c>
      <c r="AA1103" s="1">
        <v>52093025.630000174</v>
      </c>
      <c r="AB1103" s="1">
        <v>52093025.630000174</v>
      </c>
      <c r="AC1103" s="1">
        <f t="shared" si="86"/>
        <v>-515248655.63000017</v>
      </c>
      <c r="AD1103" s="1">
        <f t="shared" si="87"/>
        <v>-515248655.63000017</v>
      </c>
      <c r="AE1103" s="1">
        <f t="shared" si="88"/>
        <v>-515248655.63000017</v>
      </c>
      <c r="AF1103" s="1">
        <f t="shared" si="89"/>
        <v>-515248655.63000017</v>
      </c>
    </row>
    <row r="1104" spans="1:32" x14ac:dyDescent="0.2">
      <c r="A1104" t="s">
        <v>147</v>
      </c>
      <c r="B1104" t="s">
        <v>73</v>
      </c>
      <c r="C1104" t="s">
        <v>120</v>
      </c>
      <c r="D1104" t="s">
        <v>2</v>
      </c>
      <c r="E1104" t="s">
        <v>5</v>
      </c>
      <c r="F1104" s="7">
        <v>202012</v>
      </c>
      <c r="G1104" s="1">
        <v>195220763</v>
      </c>
      <c r="H1104" s="1">
        <v>195220762.99999994</v>
      </c>
      <c r="I1104" s="1">
        <v>195220763</v>
      </c>
      <c r="J1104" s="1">
        <v>195220762.99999994</v>
      </c>
      <c r="K1104" s="8">
        <v>10</v>
      </c>
      <c r="L1104" s="8">
        <v>10</v>
      </c>
      <c r="M1104" s="8">
        <v>0</v>
      </c>
      <c r="N1104" s="8">
        <v>47711.795698924725</v>
      </c>
      <c r="O1104" s="1">
        <v>0</v>
      </c>
      <c r="P1104" s="1">
        <v>0</v>
      </c>
      <c r="Q1104" s="1">
        <v>0</v>
      </c>
      <c r="R1104" s="1">
        <v>0</v>
      </c>
      <c r="S1104" s="29">
        <v>0</v>
      </c>
      <c r="T1104" s="8">
        <f t="shared" si="85"/>
        <v>0</v>
      </c>
      <c r="U1104" s="1">
        <v>0</v>
      </c>
      <c r="V1104" s="1">
        <v>0</v>
      </c>
      <c r="W1104" s="1">
        <v>0</v>
      </c>
      <c r="X1104" s="1">
        <v>0</v>
      </c>
      <c r="Y1104" s="1">
        <v>0</v>
      </c>
      <c r="Z1104" s="1">
        <v>0</v>
      </c>
      <c r="AA1104" s="1">
        <v>-5.9604644775390625E-8</v>
      </c>
      <c r="AB1104" s="1">
        <v>-5.9604644775390625E-8</v>
      </c>
      <c r="AC1104" s="1">
        <f t="shared" si="86"/>
        <v>-195220762.99999994</v>
      </c>
      <c r="AD1104" s="1">
        <f t="shared" si="87"/>
        <v>-195220762.99999994</v>
      </c>
      <c r="AE1104" s="1">
        <f t="shared" si="88"/>
        <v>-195220762.99999994</v>
      </c>
      <c r="AF1104" s="1">
        <f t="shared" si="89"/>
        <v>-195220762.99999994</v>
      </c>
    </row>
    <row r="1105" spans="1:32" x14ac:dyDescent="0.2">
      <c r="A1105" t="s">
        <v>147</v>
      </c>
      <c r="B1105" t="s">
        <v>73</v>
      </c>
      <c r="C1105" t="s">
        <v>120</v>
      </c>
      <c r="D1105" t="s">
        <v>2</v>
      </c>
      <c r="E1105" t="s">
        <v>5</v>
      </c>
      <c r="F1105" s="7">
        <v>202103</v>
      </c>
      <c r="G1105" s="1">
        <v>231730036</v>
      </c>
      <c r="H1105" s="1">
        <v>231730036</v>
      </c>
      <c r="I1105" s="1">
        <v>231730036</v>
      </c>
      <c r="J1105" s="1">
        <v>231730036</v>
      </c>
      <c r="K1105" s="8">
        <v>11</v>
      </c>
      <c r="L1105" s="8">
        <v>11</v>
      </c>
      <c r="M1105" s="8">
        <v>0</v>
      </c>
      <c r="N1105" s="8">
        <v>48169.871351766516</v>
      </c>
      <c r="O1105" s="1">
        <v>0</v>
      </c>
      <c r="P1105" s="1">
        <v>0</v>
      </c>
      <c r="Q1105" s="1">
        <v>0</v>
      </c>
      <c r="R1105" s="1">
        <v>0</v>
      </c>
      <c r="S1105" s="29">
        <v>0</v>
      </c>
      <c r="T1105" s="8">
        <f t="shared" si="85"/>
        <v>0</v>
      </c>
      <c r="U1105" s="1">
        <v>0</v>
      </c>
      <c r="V1105" s="1">
        <v>0</v>
      </c>
      <c r="W1105" s="1">
        <v>0</v>
      </c>
      <c r="X1105" s="1">
        <v>0</v>
      </c>
      <c r="Y1105" s="1">
        <v>0</v>
      </c>
      <c r="Z1105" s="1">
        <v>0</v>
      </c>
      <c r="AA1105" s="1">
        <v>0</v>
      </c>
      <c r="AB1105" s="1">
        <v>0</v>
      </c>
      <c r="AC1105" s="1">
        <f t="shared" si="86"/>
        <v>-231730036</v>
      </c>
      <c r="AD1105" s="1">
        <f t="shared" si="87"/>
        <v>-231730036</v>
      </c>
      <c r="AE1105" s="1">
        <f t="shared" si="88"/>
        <v>-231730036</v>
      </c>
      <c r="AF1105" s="1">
        <f t="shared" si="89"/>
        <v>-231730036</v>
      </c>
    </row>
    <row r="1106" spans="1:32" x14ac:dyDescent="0.2">
      <c r="A1106" t="s">
        <v>147</v>
      </c>
      <c r="B1106" t="s">
        <v>73</v>
      </c>
      <c r="C1106" t="s">
        <v>120</v>
      </c>
      <c r="D1106" t="s">
        <v>2</v>
      </c>
      <c r="E1106" t="s">
        <v>5</v>
      </c>
      <c r="F1106" s="7">
        <v>202106</v>
      </c>
      <c r="G1106" s="1">
        <v>255275783</v>
      </c>
      <c r="H1106" s="1">
        <v>255275783</v>
      </c>
      <c r="I1106" s="1">
        <v>255275783</v>
      </c>
      <c r="J1106" s="1">
        <v>255275783</v>
      </c>
      <c r="K1106" s="8">
        <v>9</v>
      </c>
      <c r="L1106" s="8">
        <v>9</v>
      </c>
      <c r="M1106" s="8">
        <v>0</v>
      </c>
      <c r="N1106" s="8">
        <v>48334.467741935485</v>
      </c>
      <c r="O1106" s="1">
        <v>0</v>
      </c>
      <c r="P1106" s="1">
        <v>0</v>
      </c>
      <c r="Q1106" s="1">
        <v>0</v>
      </c>
      <c r="R1106" s="1">
        <v>0</v>
      </c>
      <c r="S1106" s="29">
        <v>0</v>
      </c>
      <c r="T1106" s="8">
        <f t="shared" si="85"/>
        <v>0</v>
      </c>
      <c r="U1106" s="1">
        <v>0</v>
      </c>
      <c r="V1106" s="1">
        <v>0</v>
      </c>
      <c r="W1106" s="1">
        <v>0</v>
      </c>
      <c r="X1106" s="1">
        <v>0</v>
      </c>
      <c r="Y1106" s="1">
        <v>0</v>
      </c>
      <c r="Z1106" s="1">
        <v>0</v>
      </c>
      <c r="AA1106" s="1">
        <v>0</v>
      </c>
      <c r="AB1106" s="1">
        <v>0</v>
      </c>
      <c r="AC1106" s="1">
        <f t="shared" si="86"/>
        <v>-255275783</v>
      </c>
      <c r="AD1106" s="1">
        <f t="shared" si="87"/>
        <v>-255275783</v>
      </c>
      <c r="AE1106" s="1">
        <f t="shared" si="88"/>
        <v>-255275783</v>
      </c>
      <c r="AF1106" s="1">
        <f t="shared" si="89"/>
        <v>-255275783</v>
      </c>
    </row>
    <row r="1107" spans="1:32" x14ac:dyDescent="0.2">
      <c r="A1107" t="s">
        <v>147</v>
      </c>
      <c r="B1107" t="s">
        <v>73</v>
      </c>
      <c r="C1107" t="s">
        <v>120</v>
      </c>
      <c r="D1107" t="s">
        <v>2</v>
      </c>
      <c r="E1107" t="s">
        <v>5</v>
      </c>
      <c r="F1107" s="7">
        <v>202109</v>
      </c>
      <c r="G1107" s="1">
        <v>451821675</v>
      </c>
      <c r="H1107" s="1">
        <v>451821675.00000006</v>
      </c>
      <c r="I1107" s="1">
        <v>451821675</v>
      </c>
      <c r="J1107" s="1">
        <v>451821675.00000006</v>
      </c>
      <c r="K1107" s="8">
        <v>18</v>
      </c>
      <c r="L1107" s="8">
        <v>18</v>
      </c>
      <c r="M1107" s="8">
        <v>0</v>
      </c>
      <c r="N1107" s="8">
        <v>87267.036200716844</v>
      </c>
      <c r="O1107" s="1">
        <v>0</v>
      </c>
      <c r="P1107" s="1">
        <v>0</v>
      </c>
      <c r="Q1107" s="1">
        <v>0</v>
      </c>
      <c r="R1107" s="1">
        <v>0</v>
      </c>
      <c r="S1107" s="29">
        <v>0</v>
      </c>
      <c r="T1107" s="8">
        <f t="shared" si="85"/>
        <v>0</v>
      </c>
      <c r="U1107" s="1">
        <v>0</v>
      </c>
      <c r="V1107" s="1">
        <v>0</v>
      </c>
      <c r="W1107" s="1">
        <v>0</v>
      </c>
      <c r="X1107" s="1">
        <v>0</v>
      </c>
      <c r="Y1107" s="1">
        <v>0</v>
      </c>
      <c r="Z1107" s="1">
        <v>0</v>
      </c>
      <c r="AA1107" s="1">
        <v>5.9604644775390625E-8</v>
      </c>
      <c r="AB1107" s="1">
        <v>5.9604644775390625E-8</v>
      </c>
      <c r="AC1107" s="1">
        <f t="shared" si="86"/>
        <v>-451821675.00000006</v>
      </c>
      <c r="AD1107" s="1">
        <f t="shared" si="87"/>
        <v>-451821675.00000006</v>
      </c>
      <c r="AE1107" s="1">
        <f t="shared" si="88"/>
        <v>-451821675.00000006</v>
      </c>
      <c r="AF1107" s="1">
        <f t="shared" si="89"/>
        <v>-451821675.00000006</v>
      </c>
    </row>
    <row r="1108" spans="1:32" x14ac:dyDescent="0.2">
      <c r="A1108" t="s">
        <v>147</v>
      </c>
      <c r="B1108" t="s">
        <v>73</v>
      </c>
      <c r="C1108" t="s">
        <v>120</v>
      </c>
      <c r="D1108" t="s">
        <v>2</v>
      </c>
      <c r="E1108" t="s">
        <v>5</v>
      </c>
      <c r="F1108" s="7">
        <v>202112</v>
      </c>
      <c r="G1108" s="1">
        <v>235591812</v>
      </c>
      <c r="H1108" s="1">
        <v>235591812</v>
      </c>
      <c r="I1108" s="1">
        <v>235591812</v>
      </c>
      <c r="J1108" s="1">
        <v>235591812</v>
      </c>
      <c r="K1108" s="8">
        <v>13</v>
      </c>
      <c r="L1108" s="8">
        <v>13</v>
      </c>
      <c r="M1108" s="8">
        <v>0</v>
      </c>
      <c r="N1108" s="8">
        <v>82439.159856630824</v>
      </c>
      <c r="O1108" s="1">
        <v>0</v>
      </c>
      <c r="P1108" s="1">
        <v>0</v>
      </c>
      <c r="Q1108" s="1">
        <v>0</v>
      </c>
      <c r="R1108" s="1">
        <v>0</v>
      </c>
      <c r="S1108" s="29">
        <v>0</v>
      </c>
      <c r="T1108" s="8">
        <f t="shared" si="85"/>
        <v>0</v>
      </c>
      <c r="U1108" s="1">
        <v>0</v>
      </c>
      <c r="V1108" s="1">
        <v>0</v>
      </c>
      <c r="W1108" s="1">
        <v>0</v>
      </c>
      <c r="X1108" s="1">
        <v>0</v>
      </c>
      <c r="Y1108" s="1">
        <v>0</v>
      </c>
      <c r="Z1108" s="1">
        <v>0</v>
      </c>
      <c r="AA1108" s="1">
        <v>0</v>
      </c>
      <c r="AB1108" s="1">
        <v>0</v>
      </c>
      <c r="AC1108" s="1">
        <f t="shared" si="86"/>
        <v>-235591812</v>
      </c>
      <c r="AD1108" s="1">
        <f t="shared" si="87"/>
        <v>-235591812</v>
      </c>
      <c r="AE1108" s="1">
        <f t="shared" si="88"/>
        <v>-235591812</v>
      </c>
      <c r="AF1108" s="1">
        <f t="shared" si="89"/>
        <v>-235591812</v>
      </c>
    </row>
    <row r="1109" spans="1:32" x14ac:dyDescent="0.2">
      <c r="A1109" t="s">
        <v>147</v>
      </c>
      <c r="B1109" t="s">
        <v>73</v>
      </c>
      <c r="C1109" t="s">
        <v>120</v>
      </c>
      <c r="D1109" t="s">
        <v>2</v>
      </c>
      <c r="E1109" t="s">
        <v>5</v>
      </c>
      <c r="F1109" s="7">
        <v>202203</v>
      </c>
      <c r="G1109" s="1">
        <v>505175320</v>
      </c>
      <c r="H1109" s="1">
        <v>505175319.99999994</v>
      </c>
      <c r="I1109" s="1">
        <v>505175320</v>
      </c>
      <c r="J1109" s="1">
        <v>505175319.99999994</v>
      </c>
      <c r="K1109" s="8">
        <v>22</v>
      </c>
      <c r="L1109" s="8">
        <v>22</v>
      </c>
      <c r="M1109" s="8">
        <v>0</v>
      </c>
      <c r="N1109" s="8">
        <v>81107.268049155144</v>
      </c>
      <c r="O1109" s="1">
        <v>0</v>
      </c>
      <c r="P1109" s="1">
        <v>0</v>
      </c>
      <c r="Q1109" s="1">
        <v>0</v>
      </c>
      <c r="R1109" s="1">
        <v>0</v>
      </c>
      <c r="S1109" s="29">
        <v>0</v>
      </c>
      <c r="T1109" s="8">
        <f t="shared" si="85"/>
        <v>0</v>
      </c>
      <c r="U1109" s="1">
        <v>0</v>
      </c>
      <c r="V1109" s="1">
        <v>0</v>
      </c>
      <c r="W1109" s="1">
        <v>0</v>
      </c>
      <c r="X1109" s="1">
        <v>0</v>
      </c>
      <c r="Y1109" s="1">
        <v>0</v>
      </c>
      <c r="Z1109" s="1">
        <v>0</v>
      </c>
      <c r="AA1109" s="1">
        <v>-5.9604644775390625E-8</v>
      </c>
      <c r="AB1109" s="1">
        <v>-5.9604644775390625E-8</v>
      </c>
      <c r="AC1109" s="1">
        <f t="shared" si="86"/>
        <v>-505175319.99999994</v>
      </c>
      <c r="AD1109" s="1">
        <f t="shared" si="87"/>
        <v>-505175319.99999994</v>
      </c>
      <c r="AE1109" s="1">
        <f t="shared" si="88"/>
        <v>-505175319.99999994</v>
      </c>
      <c r="AF1109" s="1">
        <f t="shared" si="89"/>
        <v>-505175319.99999994</v>
      </c>
    </row>
    <row r="1110" spans="1:32" x14ac:dyDescent="0.2">
      <c r="A1110" t="s">
        <v>147</v>
      </c>
      <c r="B1110" t="s">
        <v>73</v>
      </c>
      <c r="C1110" t="s">
        <v>120</v>
      </c>
      <c r="D1110" t="s">
        <v>2</v>
      </c>
      <c r="E1110" t="s">
        <v>5</v>
      </c>
      <c r="F1110" s="7">
        <v>202206</v>
      </c>
      <c r="G1110" s="1">
        <v>237838938</v>
      </c>
      <c r="H1110" s="1">
        <v>237838937.99999994</v>
      </c>
      <c r="I1110" s="1">
        <v>237838938</v>
      </c>
      <c r="J1110" s="1">
        <v>237838937.99999994</v>
      </c>
      <c r="K1110" s="8">
        <v>11</v>
      </c>
      <c r="L1110" s="8">
        <v>11</v>
      </c>
      <c r="M1110" s="8">
        <v>0</v>
      </c>
      <c r="N1110" s="8">
        <v>80685.708602150538</v>
      </c>
      <c r="O1110" s="1">
        <v>0</v>
      </c>
      <c r="P1110" s="1">
        <v>0</v>
      </c>
      <c r="Q1110" s="1">
        <v>0</v>
      </c>
      <c r="R1110" s="1">
        <v>0</v>
      </c>
      <c r="S1110" s="29">
        <v>0</v>
      </c>
      <c r="T1110" s="8">
        <f t="shared" si="85"/>
        <v>0</v>
      </c>
      <c r="U1110" s="1">
        <v>0</v>
      </c>
      <c r="V1110" s="1">
        <v>0</v>
      </c>
      <c r="W1110" s="1">
        <v>0</v>
      </c>
      <c r="X1110" s="1">
        <v>0</v>
      </c>
      <c r="Y1110" s="1">
        <v>0</v>
      </c>
      <c r="Z1110" s="1">
        <v>0</v>
      </c>
      <c r="AA1110" s="1">
        <v>-5.9604644775390625E-8</v>
      </c>
      <c r="AB1110" s="1">
        <v>-5.9604644775390625E-8</v>
      </c>
      <c r="AC1110" s="1">
        <f t="shared" si="86"/>
        <v>-237838937.99999994</v>
      </c>
      <c r="AD1110" s="1">
        <f t="shared" si="87"/>
        <v>-237838937.99999994</v>
      </c>
      <c r="AE1110" s="1">
        <f t="shared" si="88"/>
        <v>-237838937.99999994</v>
      </c>
      <c r="AF1110" s="1">
        <f t="shared" si="89"/>
        <v>-237838937.99999994</v>
      </c>
    </row>
    <row r="1111" spans="1:32" x14ac:dyDescent="0.2">
      <c r="A1111" t="s">
        <v>147</v>
      </c>
      <c r="B1111" t="s">
        <v>73</v>
      </c>
      <c r="C1111" t="s">
        <v>120</v>
      </c>
      <c r="D1111" t="s">
        <v>2</v>
      </c>
      <c r="E1111" t="s">
        <v>5</v>
      </c>
      <c r="F1111" s="7">
        <v>202209</v>
      </c>
      <c r="G1111" s="1">
        <v>578456014</v>
      </c>
      <c r="H1111" s="1">
        <v>578456014</v>
      </c>
      <c r="I1111" s="1">
        <v>578456014</v>
      </c>
      <c r="J1111" s="1">
        <v>578456014</v>
      </c>
      <c r="K1111" s="8">
        <v>15</v>
      </c>
      <c r="L1111" s="8">
        <v>15</v>
      </c>
      <c r="M1111" s="8">
        <v>0</v>
      </c>
      <c r="N1111" s="8">
        <v>57981.228673835118</v>
      </c>
      <c r="O1111" s="1">
        <v>0</v>
      </c>
      <c r="P1111" s="1">
        <v>0</v>
      </c>
      <c r="Q1111" s="1">
        <v>0</v>
      </c>
      <c r="R1111" s="1">
        <v>0</v>
      </c>
      <c r="S1111" s="29">
        <v>0</v>
      </c>
      <c r="T1111" s="8">
        <f t="shared" si="85"/>
        <v>0</v>
      </c>
      <c r="U1111" s="1">
        <v>0</v>
      </c>
      <c r="V1111" s="1">
        <v>0</v>
      </c>
      <c r="W1111" s="1">
        <v>0</v>
      </c>
      <c r="X1111" s="1">
        <v>0</v>
      </c>
      <c r="Y1111" s="1">
        <v>0</v>
      </c>
      <c r="Z1111" s="1">
        <v>0</v>
      </c>
      <c r="AA1111" s="1">
        <v>0</v>
      </c>
      <c r="AB1111" s="1">
        <v>0</v>
      </c>
      <c r="AC1111" s="1">
        <f t="shared" si="86"/>
        <v>-578456014</v>
      </c>
      <c r="AD1111" s="1">
        <f t="shared" si="87"/>
        <v>-578456014</v>
      </c>
      <c r="AE1111" s="1">
        <f t="shared" si="88"/>
        <v>-578456014</v>
      </c>
      <c r="AF1111" s="1">
        <f t="shared" si="89"/>
        <v>-578456014</v>
      </c>
    </row>
    <row r="1112" spans="1:32" x14ac:dyDescent="0.2">
      <c r="A1112" t="s">
        <v>147</v>
      </c>
      <c r="B1112" t="s">
        <v>73</v>
      </c>
      <c r="C1112" t="s">
        <v>120</v>
      </c>
      <c r="D1112" t="s">
        <v>2</v>
      </c>
      <c r="E1112" t="s">
        <v>5</v>
      </c>
      <c r="F1112" s="7">
        <v>202212</v>
      </c>
      <c r="G1112" s="1">
        <v>195725819</v>
      </c>
      <c r="H1112" s="1">
        <v>196428759.00000003</v>
      </c>
      <c r="I1112" s="1">
        <v>195725819</v>
      </c>
      <c r="J1112" s="1">
        <v>196428759.00000003</v>
      </c>
      <c r="K1112" s="8">
        <v>8</v>
      </c>
      <c r="L1112" s="8">
        <v>9</v>
      </c>
      <c r="M1112" s="8">
        <v>0</v>
      </c>
      <c r="N1112" s="8">
        <v>53721.808960573479</v>
      </c>
      <c r="O1112" s="1">
        <v>0</v>
      </c>
      <c r="P1112" s="1">
        <v>0</v>
      </c>
      <c r="Q1112" s="1">
        <v>0</v>
      </c>
      <c r="R1112" s="1">
        <v>0</v>
      </c>
      <c r="S1112" s="29">
        <v>0</v>
      </c>
      <c r="T1112" s="8">
        <f t="shared" si="85"/>
        <v>0</v>
      </c>
      <c r="U1112" s="1">
        <v>0</v>
      </c>
      <c r="V1112" s="1">
        <v>0</v>
      </c>
      <c r="W1112" s="1">
        <v>0</v>
      </c>
      <c r="X1112" s="1">
        <v>0</v>
      </c>
      <c r="Y1112" s="1">
        <v>0</v>
      </c>
      <c r="Z1112" s="1">
        <v>0</v>
      </c>
      <c r="AA1112" s="1">
        <v>702940.0000000298</v>
      </c>
      <c r="AB1112" s="1">
        <v>702940.0000000298</v>
      </c>
      <c r="AC1112" s="1">
        <f t="shared" si="86"/>
        <v>-196428759.00000003</v>
      </c>
      <c r="AD1112" s="1">
        <f t="shared" si="87"/>
        <v>-196428759.00000003</v>
      </c>
      <c r="AE1112" s="1">
        <f t="shared" si="88"/>
        <v>-196428759.00000003</v>
      </c>
      <c r="AF1112" s="1">
        <f t="shared" si="89"/>
        <v>-196428759.00000003</v>
      </c>
    </row>
    <row r="1113" spans="1:32" x14ac:dyDescent="0.2">
      <c r="A1113" t="s">
        <v>147</v>
      </c>
      <c r="B1113" t="s">
        <v>73</v>
      </c>
      <c r="C1113" t="s">
        <v>120</v>
      </c>
      <c r="D1113" t="s">
        <v>2</v>
      </c>
      <c r="E1113" t="s">
        <v>5</v>
      </c>
      <c r="F1113" s="7">
        <v>202303</v>
      </c>
      <c r="G1113" s="1">
        <v>792031183</v>
      </c>
      <c r="H1113" s="1">
        <v>799562683</v>
      </c>
      <c r="I1113" s="1">
        <v>792031183</v>
      </c>
      <c r="J1113" s="1">
        <v>799562683</v>
      </c>
      <c r="K1113" s="8">
        <v>15</v>
      </c>
      <c r="L1113" s="8">
        <v>15</v>
      </c>
      <c r="M1113" s="8">
        <v>0</v>
      </c>
      <c r="N1113" s="8">
        <v>56522.605222734252</v>
      </c>
      <c r="O1113" s="1">
        <v>0</v>
      </c>
      <c r="P1113" s="1">
        <v>0</v>
      </c>
      <c r="Q1113" s="1">
        <v>0</v>
      </c>
      <c r="R1113" s="1">
        <v>0</v>
      </c>
      <c r="S1113" s="29">
        <v>0</v>
      </c>
      <c r="T1113" s="8">
        <f t="shared" si="85"/>
        <v>0</v>
      </c>
      <c r="U1113" s="1">
        <v>0</v>
      </c>
      <c r="V1113" s="1">
        <v>0</v>
      </c>
      <c r="W1113" s="1">
        <v>0</v>
      </c>
      <c r="X1113" s="1">
        <v>0</v>
      </c>
      <c r="Y1113" s="1">
        <v>0</v>
      </c>
      <c r="Z1113" s="1">
        <v>0</v>
      </c>
      <c r="AA1113" s="1">
        <v>7531500</v>
      </c>
      <c r="AB1113" s="1">
        <v>7531500</v>
      </c>
      <c r="AC1113" s="1">
        <f t="shared" si="86"/>
        <v>-799562683</v>
      </c>
      <c r="AD1113" s="1">
        <f t="shared" si="87"/>
        <v>-799562683</v>
      </c>
      <c r="AE1113" s="1">
        <f t="shared" si="88"/>
        <v>-799562683</v>
      </c>
      <c r="AF1113" s="1">
        <f t="shared" si="89"/>
        <v>-799562683</v>
      </c>
    </row>
    <row r="1114" spans="1:32" x14ac:dyDescent="0.2">
      <c r="A1114" t="s">
        <v>147</v>
      </c>
      <c r="B1114" t="s">
        <v>73</v>
      </c>
      <c r="C1114" t="s">
        <v>120</v>
      </c>
      <c r="D1114" t="s">
        <v>2</v>
      </c>
      <c r="E1114" t="s">
        <v>5</v>
      </c>
      <c r="F1114" s="7">
        <v>202306</v>
      </c>
      <c r="G1114" s="1">
        <v>724327024</v>
      </c>
      <c r="H1114" s="1">
        <v>724327023.99999988</v>
      </c>
      <c r="I1114" s="1">
        <v>724327024</v>
      </c>
      <c r="J1114" s="1">
        <v>724327023.99999988</v>
      </c>
      <c r="K1114" s="8">
        <v>14</v>
      </c>
      <c r="L1114" s="8">
        <v>14</v>
      </c>
      <c r="M1114" s="8">
        <v>0</v>
      </c>
      <c r="N1114" s="8">
        <v>63383.822580645174</v>
      </c>
      <c r="O1114" s="1">
        <v>0</v>
      </c>
      <c r="P1114" s="1">
        <v>0</v>
      </c>
      <c r="Q1114" s="1">
        <v>0</v>
      </c>
      <c r="R1114" s="1">
        <v>0</v>
      </c>
      <c r="S1114" s="29">
        <v>0</v>
      </c>
      <c r="T1114" s="8">
        <f t="shared" si="85"/>
        <v>0</v>
      </c>
      <c r="U1114" s="1">
        <v>0</v>
      </c>
      <c r="V1114" s="1">
        <v>0</v>
      </c>
      <c r="W1114" s="1">
        <v>0</v>
      </c>
      <c r="X1114" s="1">
        <v>0</v>
      </c>
      <c r="Y1114" s="1">
        <v>0</v>
      </c>
      <c r="Z1114" s="1">
        <v>0</v>
      </c>
      <c r="AA1114" s="1">
        <v>-1.1920928955078125E-7</v>
      </c>
      <c r="AB1114" s="1">
        <v>-1.1920928955078125E-7</v>
      </c>
      <c r="AC1114" s="1">
        <f t="shared" si="86"/>
        <v>-724327023.99999988</v>
      </c>
      <c r="AD1114" s="1">
        <f t="shared" si="87"/>
        <v>-724327023.99999988</v>
      </c>
      <c r="AE1114" s="1">
        <f t="shared" si="88"/>
        <v>-724327023.99999988</v>
      </c>
      <c r="AF1114" s="1">
        <f t="shared" si="89"/>
        <v>-724327023.99999988</v>
      </c>
    </row>
    <row r="1115" spans="1:32" x14ac:dyDescent="0.2">
      <c r="A1115" t="s">
        <v>147</v>
      </c>
      <c r="B1115" t="s">
        <v>73</v>
      </c>
      <c r="C1115" t="s">
        <v>120</v>
      </c>
      <c r="D1115" t="s">
        <v>2</v>
      </c>
      <c r="E1115" t="s">
        <v>5</v>
      </c>
      <c r="F1115" s="7">
        <v>202309</v>
      </c>
      <c r="G1115" s="1">
        <v>602472183</v>
      </c>
      <c r="H1115" s="1">
        <v>602472183</v>
      </c>
      <c r="I1115" s="1">
        <v>602472183</v>
      </c>
      <c r="J1115" s="1">
        <v>602472183</v>
      </c>
      <c r="K1115" s="8">
        <v>14</v>
      </c>
      <c r="L1115" s="8">
        <v>14</v>
      </c>
      <c r="M1115" s="8">
        <v>0</v>
      </c>
      <c r="N1115" s="8">
        <v>61936.131541218638</v>
      </c>
      <c r="O1115" s="1">
        <v>0</v>
      </c>
      <c r="P1115" s="1">
        <v>0</v>
      </c>
      <c r="Q1115" s="1">
        <v>0</v>
      </c>
      <c r="R1115" s="1">
        <v>0</v>
      </c>
      <c r="S1115" s="29">
        <v>0</v>
      </c>
      <c r="T1115" s="8">
        <f t="shared" si="85"/>
        <v>0</v>
      </c>
      <c r="U1115" s="1">
        <v>0</v>
      </c>
      <c r="V1115" s="1">
        <v>0</v>
      </c>
      <c r="W1115" s="1">
        <v>0</v>
      </c>
      <c r="X1115" s="1">
        <v>0</v>
      </c>
      <c r="Y1115" s="1">
        <v>0</v>
      </c>
      <c r="Z1115" s="1">
        <v>0</v>
      </c>
      <c r="AA1115" s="1">
        <v>0</v>
      </c>
      <c r="AB1115" s="1">
        <v>0</v>
      </c>
      <c r="AC1115" s="1">
        <f t="shared" si="86"/>
        <v>-602472183</v>
      </c>
      <c r="AD1115" s="1">
        <f t="shared" si="87"/>
        <v>-602472183</v>
      </c>
      <c r="AE1115" s="1">
        <f t="shared" si="88"/>
        <v>-602472183</v>
      </c>
      <c r="AF1115" s="1">
        <f t="shared" si="89"/>
        <v>-602472183</v>
      </c>
    </row>
    <row r="1116" spans="1:32" x14ac:dyDescent="0.2">
      <c r="A1116" t="s">
        <v>147</v>
      </c>
      <c r="B1116" t="s">
        <v>73</v>
      </c>
      <c r="C1116" t="s">
        <v>120</v>
      </c>
      <c r="D1116" t="s">
        <v>2</v>
      </c>
      <c r="E1116" t="s">
        <v>5</v>
      </c>
      <c r="F1116" s="7">
        <v>202312</v>
      </c>
      <c r="G1116" s="1">
        <v>331560488</v>
      </c>
      <c r="H1116" s="1">
        <v>559871734.67000008</v>
      </c>
      <c r="I1116" s="1">
        <v>331560488</v>
      </c>
      <c r="J1116" s="1">
        <v>559871734.67000008</v>
      </c>
      <c r="K1116" s="8">
        <v>12</v>
      </c>
      <c r="L1116" s="8">
        <v>14</v>
      </c>
      <c r="M1116" s="8">
        <v>0</v>
      </c>
      <c r="N1116" s="8">
        <v>62921.156630824378</v>
      </c>
      <c r="O1116" s="1">
        <v>0</v>
      </c>
      <c r="P1116" s="1">
        <v>0</v>
      </c>
      <c r="Q1116" s="1">
        <v>0</v>
      </c>
      <c r="R1116" s="1">
        <v>0</v>
      </c>
      <c r="S1116" s="29">
        <v>0</v>
      </c>
      <c r="T1116" s="8">
        <f t="shared" si="85"/>
        <v>0</v>
      </c>
      <c r="U1116" s="1">
        <v>0</v>
      </c>
      <c r="V1116" s="1">
        <v>0</v>
      </c>
      <c r="W1116" s="1">
        <v>0</v>
      </c>
      <c r="X1116" s="1">
        <v>0</v>
      </c>
      <c r="Y1116" s="1">
        <v>0</v>
      </c>
      <c r="Z1116" s="1">
        <v>0</v>
      </c>
      <c r="AA1116" s="1">
        <v>228311246.67000008</v>
      </c>
      <c r="AB1116" s="1">
        <v>228311246.67000008</v>
      </c>
      <c r="AC1116" s="1">
        <f t="shared" si="86"/>
        <v>-559871734.67000008</v>
      </c>
      <c r="AD1116" s="1">
        <f t="shared" si="87"/>
        <v>-559871734.67000008</v>
      </c>
      <c r="AE1116" s="1">
        <f t="shared" si="88"/>
        <v>-559871734.67000008</v>
      </c>
      <c r="AF1116" s="1">
        <f t="shared" si="89"/>
        <v>-559871734.67000008</v>
      </c>
    </row>
    <row r="1117" spans="1:32" x14ac:dyDescent="0.2">
      <c r="A1117" t="s">
        <v>147</v>
      </c>
      <c r="B1117" t="s">
        <v>73</v>
      </c>
      <c r="C1117" t="s">
        <v>120</v>
      </c>
      <c r="D1117" t="s">
        <v>2</v>
      </c>
      <c r="E1117" t="s">
        <v>5</v>
      </c>
      <c r="F1117" s="7">
        <v>202403</v>
      </c>
      <c r="G1117" s="1">
        <v>602321751</v>
      </c>
      <c r="H1117" s="1">
        <v>722770946.78999996</v>
      </c>
      <c r="I1117" s="1">
        <v>602321751</v>
      </c>
      <c r="J1117" s="1">
        <v>722770946.78999996</v>
      </c>
      <c r="K1117" s="8">
        <v>20</v>
      </c>
      <c r="L1117" s="8">
        <v>22</v>
      </c>
      <c r="M1117" s="8">
        <v>0</v>
      </c>
      <c r="N1117" s="8">
        <v>64641.530218761589</v>
      </c>
      <c r="O1117" s="1">
        <v>0</v>
      </c>
      <c r="P1117" s="1">
        <v>0</v>
      </c>
      <c r="Q1117" s="1">
        <v>0</v>
      </c>
      <c r="R1117" s="1">
        <v>0</v>
      </c>
      <c r="S1117" s="29">
        <v>0</v>
      </c>
      <c r="T1117" s="8">
        <f t="shared" si="85"/>
        <v>0</v>
      </c>
      <c r="U1117" s="1">
        <v>0</v>
      </c>
      <c r="V1117" s="1">
        <v>0</v>
      </c>
      <c r="W1117" s="1">
        <v>0</v>
      </c>
      <c r="X1117" s="1">
        <v>0</v>
      </c>
      <c r="Y1117" s="1">
        <v>0</v>
      </c>
      <c r="Z1117" s="1">
        <v>0</v>
      </c>
      <c r="AA1117" s="1">
        <v>120449195.78999996</v>
      </c>
      <c r="AB1117" s="1">
        <v>120449195.78999996</v>
      </c>
      <c r="AC1117" s="1">
        <f t="shared" si="86"/>
        <v>-722770946.78999996</v>
      </c>
      <c r="AD1117" s="1">
        <f t="shared" si="87"/>
        <v>-722770946.78999996</v>
      </c>
      <c r="AE1117" s="1">
        <f t="shared" si="88"/>
        <v>-722770946.78999996</v>
      </c>
      <c r="AF1117" s="1">
        <f t="shared" si="89"/>
        <v>-722770946.78999996</v>
      </c>
    </row>
    <row r="1118" spans="1:32" x14ac:dyDescent="0.2">
      <c r="A1118" t="s">
        <v>147</v>
      </c>
      <c r="B1118" t="s">
        <v>73</v>
      </c>
      <c r="C1118" t="s">
        <v>120</v>
      </c>
      <c r="D1118" t="s">
        <v>2</v>
      </c>
      <c r="E1118" t="s">
        <v>8</v>
      </c>
      <c r="F1118" s="7">
        <v>202404</v>
      </c>
      <c r="G1118" s="1">
        <v>8250000</v>
      </c>
      <c r="H1118" s="1">
        <v>103719294</v>
      </c>
      <c r="I1118" s="1">
        <v>8250000</v>
      </c>
      <c r="J1118" s="1">
        <v>103719294</v>
      </c>
      <c r="K1118" s="8">
        <v>1</v>
      </c>
      <c r="L1118" s="8">
        <v>3</v>
      </c>
      <c r="M1118" s="8">
        <v>0</v>
      </c>
      <c r="N1118" s="8">
        <v>61028.13333333331</v>
      </c>
      <c r="O1118" s="1">
        <v>0</v>
      </c>
      <c r="P1118" s="1">
        <v>0</v>
      </c>
      <c r="Q1118" s="1">
        <v>0</v>
      </c>
      <c r="R1118" s="1">
        <v>0</v>
      </c>
      <c r="S1118" s="29">
        <v>0</v>
      </c>
      <c r="T1118" s="8">
        <f t="shared" si="85"/>
        <v>0</v>
      </c>
      <c r="U1118" s="1">
        <v>0</v>
      </c>
      <c r="V1118" s="1">
        <v>0</v>
      </c>
      <c r="W1118" s="1">
        <v>0</v>
      </c>
      <c r="X1118" s="1">
        <v>0</v>
      </c>
      <c r="Y1118" s="1">
        <v>0</v>
      </c>
      <c r="Z1118" s="1">
        <v>0</v>
      </c>
      <c r="AA1118" s="1">
        <v>95469294</v>
      </c>
      <c r="AB1118" s="1">
        <v>95469294</v>
      </c>
      <c r="AC1118" s="1">
        <f t="shared" si="86"/>
        <v>-103719294</v>
      </c>
      <c r="AD1118" s="1">
        <f t="shared" si="87"/>
        <v>-103719294</v>
      </c>
      <c r="AE1118" s="1">
        <f t="shared" si="88"/>
        <v>-103719294</v>
      </c>
      <c r="AF1118" s="1">
        <f t="shared" si="89"/>
        <v>-103719294</v>
      </c>
    </row>
    <row r="1119" spans="1:32" x14ac:dyDescent="0.2">
      <c r="A1119" t="s">
        <v>147</v>
      </c>
      <c r="B1119" t="s">
        <v>73</v>
      </c>
      <c r="C1119" t="s">
        <v>120</v>
      </c>
      <c r="D1119" t="s">
        <v>2</v>
      </c>
      <c r="E1119" t="s">
        <v>8</v>
      </c>
      <c r="F1119" s="7">
        <v>202405</v>
      </c>
      <c r="G1119" s="1">
        <v>0</v>
      </c>
      <c r="H1119" s="1">
        <v>8033600</v>
      </c>
      <c r="I1119" s="1">
        <v>0</v>
      </c>
      <c r="J1119" s="1">
        <v>8033600</v>
      </c>
      <c r="K1119" s="8">
        <v>0</v>
      </c>
      <c r="L1119" s="8">
        <v>0</v>
      </c>
      <c r="M1119" s="8">
        <v>0</v>
      </c>
      <c r="N1119" s="8">
        <v>67849.548387096773</v>
      </c>
      <c r="O1119" s="1">
        <v>0</v>
      </c>
      <c r="P1119" s="1">
        <v>0</v>
      </c>
      <c r="Q1119" s="1">
        <v>0</v>
      </c>
      <c r="R1119" s="1">
        <v>0</v>
      </c>
      <c r="S1119" s="29">
        <v>0</v>
      </c>
      <c r="T1119" s="8">
        <f t="shared" si="85"/>
        <v>0</v>
      </c>
      <c r="U1119" s="1">
        <v>0</v>
      </c>
      <c r="V1119" s="1">
        <v>0</v>
      </c>
      <c r="W1119" s="1">
        <v>0</v>
      </c>
      <c r="X1119" s="1">
        <v>0</v>
      </c>
      <c r="Y1119" s="1">
        <v>0</v>
      </c>
      <c r="Z1119" s="1">
        <v>0</v>
      </c>
      <c r="AA1119" s="1">
        <v>8033600</v>
      </c>
      <c r="AB1119" s="1">
        <v>8033600</v>
      </c>
      <c r="AC1119" s="1">
        <f t="shared" si="86"/>
        <v>-8033600</v>
      </c>
      <c r="AD1119" s="1">
        <f t="shared" si="87"/>
        <v>-8033600</v>
      </c>
      <c r="AE1119" s="1">
        <f t="shared" si="88"/>
        <v>-8033600</v>
      </c>
      <c r="AF1119" s="1">
        <f t="shared" si="89"/>
        <v>-8033600</v>
      </c>
    </row>
    <row r="1120" spans="1:32" x14ac:dyDescent="0.2">
      <c r="A1120" t="s">
        <v>148</v>
      </c>
      <c r="B1120" t="s">
        <v>73</v>
      </c>
      <c r="C1120" t="s">
        <v>120</v>
      </c>
      <c r="D1120" t="s">
        <v>3</v>
      </c>
      <c r="E1120" t="s">
        <v>5</v>
      </c>
      <c r="F1120" s="7">
        <v>201403</v>
      </c>
      <c r="G1120" s="1">
        <v>2860772460</v>
      </c>
      <c r="H1120" s="1">
        <v>2730992651</v>
      </c>
      <c r="I1120" s="1">
        <v>2860772460</v>
      </c>
      <c r="J1120" s="1">
        <v>2730992651</v>
      </c>
      <c r="K1120" s="8">
        <v>24</v>
      </c>
      <c r="L1120" s="8">
        <v>24</v>
      </c>
      <c r="M1120" s="8">
        <v>0</v>
      </c>
      <c r="N1120" s="8">
        <v>37233.488095238092</v>
      </c>
      <c r="O1120" s="1">
        <v>0</v>
      </c>
      <c r="P1120" s="1">
        <v>0</v>
      </c>
      <c r="Q1120" s="1">
        <v>0</v>
      </c>
      <c r="R1120" s="1">
        <v>0</v>
      </c>
      <c r="S1120" s="29">
        <v>0</v>
      </c>
      <c r="T1120" s="8">
        <f t="shared" si="85"/>
        <v>0</v>
      </c>
      <c r="U1120" s="1">
        <v>0</v>
      </c>
      <c r="V1120" s="1">
        <v>0</v>
      </c>
      <c r="W1120" s="1">
        <v>0</v>
      </c>
      <c r="X1120" s="1">
        <v>0</v>
      </c>
      <c r="Y1120" s="1">
        <v>0</v>
      </c>
      <c r="Z1120" s="1">
        <v>0</v>
      </c>
      <c r="AA1120" s="1">
        <v>-129779809</v>
      </c>
      <c r="AB1120" s="1">
        <v>-129779809</v>
      </c>
      <c r="AC1120" s="1">
        <f t="shared" si="86"/>
        <v>-2730992651</v>
      </c>
      <c r="AD1120" s="1">
        <f t="shared" si="87"/>
        <v>-2730992651</v>
      </c>
      <c r="AE1120" s="1">
        <f t="shared" si="88"/>
        <v>-2730992651</v>
      </c>
      <c r="AF1120" s="1">
        <f t="shared" si="89"/>
        <v>-2730992651</v>
      </c>
    </row>
    <row r="1121" spans="1:32" x14ac:dyDescent="0.2">
      <c r="A1121" t="s">
        <v>148</v>
      </c>
      <c r="B1121" t="s">
        <v>73</v>
      </c>
      <c r="C1121" t="s">
        <v>120</v>
      </c>
      <c r="D1121" t="s">
        <v>3</v>
      </c>
      <c r="E1121" t="s">
        <v>5</v>
      </c>
      <c r="F1121" s="7">
        <v>201406</v>
      </c>
      <c r="G1121" s="1">
        <v>490696852</v>
      </c>
      <c r="H1121" s="1">
        <v>490696852</v>
      </c>
      <c r="I1121" s="1">
        <v>490696852</v>
      </c>
      <c r="J1121" s="1">
        <v>490696852</v>
      </c>
      <c r="K1121" s="8">
        <v>5</v>
      </c>
      <c r="L1121" s="8">
        <v>5</v>
      </c>
      <c r="M1121" s="8">
        <v>0</v>
      </c>
      <c r="N1121" s="8">
        <v>50806.834050179204</v>
      </c>
      <c r="O1121" s="1">
        <v>0</v>
      </c>
      <c r="P1121" s="1">
        <v>0</v>
      </c>
      <c r="Q1121" s="1">
        <v>0</v>
      </c>
      <c r="R1121" s="1">
        <v>0</v>
      </c>
      <c r="S1121" s="29">
        <v>0</v>
      </c>
      <c r="T1121" s="8">
        <f t="shared" si="85"/>
        <v>0</v>
      </c>
      <c r="U1121" s="1">
        <v>0</v>
      </c>
      <c r="V1121" s="1">
        <v>0</v>
      </c>
      <c r="W1121" s="1">
        <v>0</v>
      </c>
      <c r="X1121" s="1">
        <v>0</v>
      </c>
      <c r="Y1121" s="1">
        <v>0</v>
      </c>
      <c r="Z1121" s="1">
        <v>0</v>
      </c>
      <c r="AA1121" s="1">
        <v>0</v>
      </c>
      <c r="AB1121" s="1">
        <v>0</v>
      </c>
      <c r="AC1121" s="1">
        <f t="shared" si="86"/>
        <v>-490696852</v>
      </c>
      <c r="AD1121" s="1">
        <f t="shared" si="87"/>
        <v>-490696852</v>
      </c>
      <c r="AE1121" s="1">
        <f t="shared" si="88"/>
        <v>-490696852</v>
      </c>
      <c r="AF1121" s="1">
        <f t="shared" si="89"/>
        <v>-490696852</v>
      </c>
    </row>
    <row r="1122" spans="1:32" x14ac:dyDescent="0.2">
      <c r="A1122" t="s">
        <v>148</v>
      </c>
      <c r="B1122" t="s">
        <v>73</v>
      </c>
      <c r="C1122" t="s">
        <v>120</v>
      </c>
      <c r="D1122" t="s">
        <v>3</v>
      </c>
      <c r="E1122" t="s">
        <v>5</v>
      </c>
      <c r="F1122" s="7">
        <v>201409</v>
      </c>
      <c r="G1122" s="1">
        <v>182356160</v>
      </c>
      <c r="H1122" s="1">
        <v>182356160.00000003</v>
      </c>
      <c r="I1122" s="1">
        <v>182356160</v>
      </c>
      <c r="J1122" s="1">
        <v>182356160.00000003</v>
      </c>
      <c r="K1122" s="8">
        <v>7</v>
      </c>
      <c r="L1122" s="8">
        <v>7</v>
      </c>
      <c r="M1122" s="8">
        <v>0</v>
      </c>
      <c r="N1122" s="8">
        <v>55546.474910394267</v>
      </c>
      <c r="O1122" s="1">
        <v>0</v>
      </c>
      <c r="P1122" s="1">
        <v>0</v>
      </c>
      <c r="Q1122" s="1">
        <v>0</v>
      </c>
      <c r="R1122" s="1">
        <v>0</v>
      </c>
      <c r="S1122" s="29">
        <v>0</v>
      </c>
      <c r="T1122" s="8">
        <f t="shared" si="85"/>
        <v>0</v>
      </c>
      <c r="U1122" s="1">
        <v>0</v>
      </c>
      <c r="V1122" s="1">
        <v>0</v>
      </c>
      <c r="W1122" s="1">
        <v>0</v>
      </c>
      <c r="X1122" s="1">
        <v>0</v>
      </c>
      <c r="Y1122" s="1">
        <v>0</v>
      </c>
      <c r="Z1122" s="1">
        <v>0</v>
      </c>
      <c r="AA1122" s="1">
        <v>2.9802322387695312E-8</v>
      </c>
      <c r="AB1122" s="1">
        <v>2.9802322387695312E-8</v>
      </c>
      <c r="AC1122" s="1">
        <f t="shared" si="86"/>
        <v>-182356160.00000003</v>
      </c>
      <c r="AD1122" s="1">
        <f t="shared" si="87"/>
        <v>-182356160.00000003</v>
      </c>
      <c r="AE1122" s="1">
        <f t="shared" si="88"/>
        <v>-182356160.00000003</v>
      </c>
      <c r="AF1122" s="1">
        <f t="shared" si="89"/>
        <v>-182356160.00000003</v>
      </c>
    </row>
    <row r="1123" spans="1:32" x14ac:dyDescent="0.2">
      <c r="A1123" t="s">
        <v>148</v>
      </c>
      <c r="B1123" t="s">
        <v>73</v>
      </c>
      <c r="C1123" t="s">
        <v>120</v>
      </c>
      <c r="D1123" t="s">
        <v>3</v>
      </c>
      <c r="E1123" t="s">
        <v>5</v>
      </c>
      <c r="F1123" s="7">
        <v>201412</v>
      </c>
      <c r="G1123" s="1">
        <v>0</v>
      </c>
      <c r="H1123" s="1">
        <v>-9.3132257461547852E-10</v>
      </c>
      <c r="I1123" s="1">
        <v>0</v>
      </c>
      <c r="J1123" s="1">
        <v>-9.3132257461547852E-10</v>
      </c>
      <c r="K1123" s="8">
        <v>0</v>
      </c>
      <c r="L1123" s="8">
        <v>0</v>
      </c>
      <c r="M1123" s="8">
        <v>0</v>
      </c>
      <c r="N1123" s="8">
        <v>59568.863082437259</v>
      </c>
      <c r="O1123" s="1">
        <v>0</v>
      </c>
      <c r="P1123" s="1">
        <v>0</v>
      </c>
      <c r="Q1123" s="1">
        <v>0</v>
      </c>
      <c r="R1123" s="1">
        <v>0</v>
      </c>
      <c r="S1123" s="29">
        <v>0</v>
      </c>
      <c r="T1123" s="8">
        <f t="shared" si="85"/>
        <v>0</v>
      </c>
      <c r="U1123" s="1">
        <v>0</v>
      </c>
      <c r="V1123" s="1">
        <v>0</v>
      </c>
      <c r="W1123" s="1">
        <v>0</v>
      </c>
      <c r="X1123" s="1">
        <v>0</v>
      </c>
      <c r="Y1123" s="1">
        <v>0</v>
      </c>
      <c r="Z1123" s="1">
        <v>0</v>
      </c>
      <c r="AA1123" s="1">
        <v>-9.3132257461547852E-10</v>
      </c>
      <c r="AB1123" s="1">
        <v>-9.3132257461547852E-10</v>
      </c>
      <c r="AC1123" s="1">
        <f t="shared" si="86"/>
        <v>9.3132257461547852E-10</v>
      </c>
      <c r="AD1123" s="1">
        <f t="shared" si="87"/>
        <v>9.3132257461547852E-10</v>
      </c>
      <c r="AE1123" s="1">
        <f t="shared" si="88"/>
        <v>9.3132257461547852E-10</v>
      </c>
      <c r="AF1123" s="1">
        <f t="shared" si="89"/>
        <v>9.3132257461547852E-10</v>
      </c>
    </row>
    <row r="1124" spans="1:32" x14ac:dyDescent="0.2">
      <c r="A1124" t="s">
        <v>148</v>
      </c>
      <c r="B1124" t="s">
        <v>73</v>
      </c>
      <c r="C1124" t="s">
        <v>120</v>
      </c>
      <c r="D1124" t="s">
        <v>3</v>
      </c>
      <c r="E1124" t="s">
        <v>5</v>
      </c>
      <c r="F1124" s="7">
        <v>201503</v>
      </c>
      <c r="G1124" s="1">
        <v>486226682</v>
      </c>
      <c r="H1124" s="1">
        <v>535116054.55999994</v>
      </c>
      <c r="I1124" s="1">
        <v>486226682</v>
      </c>
      <c r="J1124" s="1">
        <v>535116054.55999994</v>
      </c>
      <c r="K1124" s="8">
        <v>10</v>
      </c>
      <c r="L1124" s="8">
        <v>12</v>
      </c>
      <c r="M1124" s="8">
        <v>0</v>
      </c>
      <c r="N1124" s="8">
        <v>68508.147081413204</v>
      </c>
      <c r="O1124" s="1">
        <v>0</v>
      </c>
      <c r="P1124" s="1">
        <v>0</v>
      </c>
      <c r="Q1124" s="1">
        <v>0</v>
      </c>
      <c r="R1124" s="1">
        <v>0</v>
      </c>
      <c r="S1124" s="29">
        <v>0</v>
      </c>
      <c r="T1124" s="8">
        <f t="shared" si="85"/>
        <v>0</v>
      </c>
      <c r="U1124" s="1">
        <v>0</v>
      </c>
      <c r="V1124" s="1">
        <v>0</v>
      </c>
      <c r="W1124" s="1">
        <v>0</v>
      </c>
      <c r="X1124" s="1">
        <v>0</v>
      </c>
      <c r="Y1124" s="1">
        <v>0</v>
      </c>
      <c r="Z1124" s="1">
        <v>0</v>
      </c>
      <c r="AA1124" s="1">
        <v>48889372.559999943</v>
      </c>
      <c r="AB1124" s="1">
        <v>48889372.559999943</v>
      </c>
      <c r="AC1124" s="1">
        <f t="shared" si="86"/>
        <v>-535116054.55999994</v>
      </c>
      <c r="AD1124" s="1">
        <f t="shared" si="87"/>
        <v>-535116054.55999994</v>
      </c>
      <c r="AE1124" s="1">
        <f t="shared" si="88"/>
        <v>-535116054.55999994</v>
      </c>
      <c r="AF1124" s="1">
        <f t="shared" si="89"/>
        <v>-535116054.55999994</v>
      </c>
    </row>
    <row r="1125" spans="1:32" x14ac:dyDescent="0.2">
      <c r="A1125" t="s">
        <v>148</v>
      </c>
      <c r="B1125" t="s">
        <v>73</v>
      </c>
      <c r="C1125" t="s">
        <v>120</v>
      </c>
      <c r="D1125" t="s">
        <v>3</v>
      </c>
      <c r="E1125" t="s">
        <v>5</v>
      </c>
      <c r="F1125" s="7">
        <v>201506</v>
      </c>
      <c r="G1125" s="1">
        <v>654050838</v>
      </c>
      <c r="H1125" s="1">
        <v>654050837.99999988</v>
      </c>
      <c r="I1125" s="1">
        <v>654050838</v>
      </c>
      <c r="J1125" s="1">
        <v>654050837.99999988</v>
      </c>
      <c r="K1125" s="8">
        <v>9</v>
      </c>
      <c r="L1125" s="8">
        <v>9</v>
      </c>
      <c r="M1125" s="8">
        <v>0</v>
      </c>
      <c r="N1125" s="8">
        <v>84108.92616487456</v>
      </c>
      <c r="O1125" s="1">
        <v>0</v>
      </c>
      <c r="P1125" s="1">
        <v>0</v>
      </c>
      <c r="Q1125" s="1">
        <v>0</v>
      </c>
      <c r="R1125" s="1">
        <v>0</v>
      </c>
      <c r="S1125" s="29">
        <v>0</v>
      </c>
      <c r="T1125" s="8">
        <f t="shared" si="85"/>
        <v>0</v>
      </c>
      <c r="U1125" s="1">
        <v>0</v>
      </c>
      <c r="V1125" s="1">
        <v>0</v>
      </c>
      <c r="W1125" s="1">
        <v>0</v>
      </c>
      <c r="X1125" s="1">
        <v>0</v>
      </c>
      <c r="Y1125" s="1">
        <v>0</v>
      </c>
      <c r="Z1125" s="1">
        <v>0</v>
      </c>
      <c r="AA1125" s="1">
        <v>-1.1920928955078125E-7</v>
      </c>
      <c r="AB1125" s="1">
        <v>-1.1920928955078125E-7</v>
      </c>
      <c r="AC1125" s="1">
        <f t="shared" si="86"/>
        <v>-654050837.99999988</v>
      </c>
      <c r="AD1125" s="1">
        <f t="shared" si="87"/>
        <v>-654050837.99999988</v>
      </c>
      <c r="AE1125" s="1">
        <f t="shared" si="88"/>
        <v>-654050837.99999988</v>
      </c>
      <c r="AF1125" s="1">
        <f t="shared" si="89"/>
        <v>-654050837.99999988</v>
      </c>
    </row>
    <row r="1126" spans="1:32" x14ac:dyDescent="0.2">
      <c r="A1126" t="s">
        <v>148</v>
      </c>
      <c r="B1126" t="s">
        <v>73</v>
      </c>
      <c r="C1126" t="s">
        <v>120</v>
      </c>
      <c r="D1126" t="s">
        <v>3</v>
      </c>
      <c r="E1126" t="s">
        <v>5</v>
      </c>
      <c r="F1126" s="7">
        <v>201509</v>
      </c>
      <c r="G1126" s="1">
        <v>1886952550</v>
      </c>
      <c r="H1126" s="1">
        <v>1886952550.0000002</v>
      </c>
      <c r="I1126" s="1">
        <v>1886952550</v>
      </c>
      <c r="J1126" s="1">
        <v>1886952550.0000002</v>
      </c>
      <c r="K1126" s="8">
        <v>7</v>
      </c>
      <c r="L1126" s="8">
        <v>7</v>
      </c>
      <c r="M1126" s="8">
        <v>0</v>
      </c>
      <c r="N1126" s="8">
        <v>88273.559498207876</v>
      </c>
      <c r="O1126" s="1">
        <v>0</v>
      </c>
      <c r="P1126" s="1">
        <v>0</v>
      </c>
      <c r="Q1126" s="1">
        <v>0</v>
      </c>
      <c r="R1126" s="1">
        <v>0</v>
      </c>
      <c r="S1126" s="29">
        <v>0</v>
      </c>
      <c r="T1126" s="8">
        <f t="shared" si="85"/>
        <v>0</v>
      </c>
      <c r="U1126" s="1">
        <v>0</v>
      </c>
      <c r="V1126" s="1">
        <v>0</v>
      </c>
      <c r="W1126" s="1">
        <v>0</v>
      </c>
      <c r="X1126" s="1">
        <v>0</v>
      </c>
      <c r="Y1126" s="1">
        <v>0</v>
      </c>
      <c r="Z1126" s="1">
        <v>0</v>
      </c>
      <c r="AA1126" s="1">
        <v>2.384185791015625E-7</v>
      </c>
      <c r="AB1126" s="1">
        <v>2.384185791015625E-7</v>
      </c>
      <c r="AC1126" s="1">
        <f t="shared" si="86"/>
        <v>-1886952550.0000002</v>
      </c>
      <c r="AD1126" s="1">
        <f t="shared" si="87"/>
        <v>-1886952550.0000002</v>
      </c>
      <c r="AE1126" s="1">
        <f t="shared" si="88"/>
        <v>-1886952550.0000002</v>
      </c>
      <c r="AF1126" s="1">
        <f t="shared" si="89"/>
        <v>-1886952550.0000002</v>
      </c>
    </row>
    <row r="1127" spans="1:32" x14ac:dyDescent="0.2">
      <c r="A1127" t="s">
        <v>148</v>
      </c>
      <c r="B1127" t="s">
        <v>73</v>
      </c>
      <c r="C1127" t="s">
        <v>120</v>
      </c>
      <c r="D1127" t="s">
        <v>3</v>
      </c>
      <c r="E1127" t="s">
        <v>5</v>
      </c>
      <c r="F1127" s="7">
        <v>201512</v>
      </c>
      <c r="G1127" s="1">
        <v>338095007</v>
      </c>
      <c r="H1127" s="1">
        <v>338095007</v>
      </c>
      <c r="I1127" s="1">
        <v>338095007</v>
      </c>
      <c r="J1127" s="1">
        <v>338095007</v>
      </c>
      <c r="K1127" s="8">
        <v>4</v>
      </c>
      <c r="L1127" s="8">
        <v>4</v>
      </c>
      <c r="M1127" s="8">
        <v>0</v>
      </c>
      <c r="N1127" s="8">
        <v>83844.193906810033</v>
      </c>
      <c r="O1127" s="1">
        <v>0</v>
      </c>
      <c r="P1127" s="1">
        <v>0</v>
      </c>
      <c r="Q1127" s="1">
        <v>0</v>
      </c>
      <c r="R1127" s="1">
        <v>0</v>
      </c>
      <c r="S1127" s="29">
        <v>0</v>
      </c>
      <c r="T1127" s="8">
        <f t="shared" si="85"/>
        <v>0</v>
      </c>
      <c r="U1127" s="1">
        <v>0</v>
      </c>
      <c r="V1127" s="1">
        <v>0</v>
      </c>
      <c r="W1127" s="1">
        <v>0</v>
      </c>
      <c r="X1127" s="1">
        <v>0</v>
      </c>
      <c r="Y1127" s="1">
        <v>0</v>
      </c>
      <c r="Z1127" s="1">
        <v>0</v>
      </c>
      <c r="AA1127" s="1">
        <v>0</v>
      </c>
      <c r="AB1127" s="1">
        <v>0</v>
      </c>
      <c r="AC1127" s="1">
        <f t="shared" si="86"/>
        <v>-338095007</v>
      </c>
      <c r="AD1127" s="1">
        <f t="shared" si="87"/>
        <v>-338095007</v>
      </c>
      <c r="AE1127" s="1">
        <f t="shared" si="88"/>
        <v>-338095007</v>
      </c>
      <c r="AF1127" s="1">
        <f t="shared" si="89"/>
        <v>-338095007</v>
      </c>
    </row>
    <row r="1128" spans="1:32" x14ac:dyDescent="0.2">
      <c r="A1128" t="s">
        <v>148</v>
      </c>
      <c r="B1128" t="s">
        <v>73</v>
      </c>
      <c r="C1128" t="s">
        <v>120</v>
      </c>
      <c r="D1128" t="s">
        <v>3</v>
      </c>
      <c r="E1128" t="s">
        <v>5</v>
      </c>
      <c r="F1128" s="7">
        <v>201603</v>
      </c>
      <c r="G1128" s="1">
        <v>1322560826</v>
      </c>
      <c r="H1128" s="1">
        <v>1322560826</v>
      </c>
      <c r="I1128" s="1">
        <v>1322560826</v>
      </c>
      <c r="J1128" s="1">
        <v>1322560826</v>
      </c>
      <c r="K1128" s="8">
        <v>14</v>
      </c>
      <c r="L1128" s="8">
        <v>14</v>
      </c>
      <c r="M1128" s="8">
        <v>0</v>
      </c>
      <c r="N1128" s="8">
        <v>97034.621802002206</v>
      </c>
      <c r="O1128" s="1">
        <v>0</v>
      </c>
      <c r="P1128" s="1">
        <v>0</v>
      </c>
      <c r="Q1128" s="1">
        <v>0</v>
      </c>
      <c r="R1128" s="1">
        <v>0</v>
      </c>
      <c r="S1128" s="29">
        <v>0</v>
      </c>
      <c r="T1128" s="8">
        <f t="shared" si="85"/>
        <v>0</v>
      </c>
      <c r="U1128" s="1">
        <v>0</v>
      </c>
      <c r="V1128" s="1">
        <v>0</v>
      </c>
      <c r="W1128" s="1">
        <v>0</v>
      </c>
      <c r="X1128" s="1">
        <v>0</v>
      </c>
      <c r="Y1128" s="1">
        <v>0</v>
      </c>
      <c r="Z1128" s="1">
        <v>0</v>
      </c>
      <c r="AA1128" s="1">
        <v>0</v>
      </c>
      <c r="AB1128" s="1">
        <v>0</v>
      </c>
      <c r="AC1128" s="1">
        <f t="shared" si="86"/>
        <v>-1322560826</v>
      </c>
      <c r="AD1128" s="1">
        <f t="shared" si="87"/>
        <v>-1322560826</v>
      </c>
      <c r="AE1128" s="1">
        <f t="shared" si="88"/>
        <v>-1322560826</v>
      </c>
      <c r="AF1128" s="1">
        <f t="shared" si="89"/>
        <v>-1322560826</v>
      </c>
    </row>
    <row r="1129" spans="1:32" x14ac:dyDescent="0.2">
      <c r="A1129" t="s">
        <v>148</v>
      </c>
      <c r="B1129" t="s">
        <v>73</v>
      </c>
      <c r="C1129" t="s">
        <v>120</v>
      </c>
      <c r="D1129" t="s">
        <v>3</v>
      </c>
      <c r="E1129" t="s">
        <v>5</v>
      </c>
      <c r="F1129" s="7">
        <v>201606</v>
      </c>
      <c r="G1129" s="1">
        <v>1171325793</v>
      </c>
      <c r="H1129" s="1">
        <v>1171325792.9999998</v>
      </c>
      <c r="I1129" s="1">
        <v>1171325793</v>
      </c>
      <c r="J1129" s="1">
        <v>1171325792.9999998</v>
      </c>
      <c r="K1129" s="8">
        <v>10</v>
      </c>
      <c r="L1129" s="8">
        <v>10</v>
      </c>
      <c r="M1129" s="8">
        <v>0</v>
      </c>
      <c r="N1129" s="8">
        <v>107373.14516129035</v>
      </c>
      <c r="O1129" s="1">
        <v>0</v>
      </c>
      <c r="P1129" s="1">
        <v>0</v>
      </c>
      <c r="Q1129" s="1">
        <v>0</v>
      </c>
      <c r="R1129" s="1">
        <v>0</v>
      </c>
      <c r="S1129" s="29">
        <v>0</v>
      </c>
      <c r="T1129" s="8">
        <f t="shared" si="85"/>
        <v>0</v>
      </c>
      <c r="U1129" s="1">
        <v>0</v>
      </c>
      <c r="V1129" s="1">
        <v>0</v>
      </c>
      <c r="W1129" s="1">
        <v>0</v>
      </c>
      <c r="X1129" s="1">
        <v>0</v>
      </c>
      <c r="Y1129" s="1">
        <v>0</v>
      </c>
      <c r="Z1129" s="1">
        <v>0</v>
      </c>
      <c r="AA1129" s="1">
        <v>-2.384185791015625E-7</v>
      </c>
      <c r="AB1129" s="1">
        <v>-2.384185791015625E-7</v>
      </c>
      <c r="AC1129" s="1">
        <f t="shared" si="86"/>
        <v>-1171325792.9999998</v>
      </c>
      <c r="AD1129" s="1">
        <f t="shared" si="87"/>
        <v>-1171325792.9999998</v>
      </c>
      <c r="AE1129" s="1">
        <f t="shared" si="88"/>
        <v>-1171325792.9999998</v>
      </c>
      <c r="AF1129" s="1">
        <f t="shared" si="89"/>
        <v>-1171325792.9999998</v>
      </c>
    </row>
    <row r="1130" spans="1:32" x14ac:dyDescent="0.2">
      <c r="A1130" t="s">
        <v>148</v>
      </c>
      <c r="B1130" t="s">
        <v>73</v>
      </c>
      <c r="C1130" t="s">
        <v>120</v>
      </c>
      <c r="D1130" t="s">
        <v>3</v>
      </c>
      <c r="E1130" t="s">
        <v>5</v>
      </c>
      <c r="F1130" s="7">
        <v>201609</v>
      </c>
      <c r="G1130" s="1">
        <v>483911918</v>
      </c>
      <c r="H1130" s="1">
        <v>483911918</v>
      </c>
      <c r="I1130" s="1">
        <v>483911918</v>
      </c>
      <c r="J1130" s="1">
        <v>483911918</v>
      </c>
      <c r="K1130" s="8">
        <v>6</v>
      </c>
      <c r="L1130" s="8">
        <v>6</v>
      </c>
      <c r="M1130" s="8">
        <v>0</v>
      </c>
      <c r="N1130" s="8">
        <v>117367.96415770611</v>
      </c>
      <c r="O1130" s="1">
        <v>0</v>
      </c>
      <c r="P1130" s="1">
        <v>0</v>
      </c>
      <c r="Q1130" s="1">
        <v>0</v>
      </c>
      <c r="R1130" s="1">
        <v>0</v>
      </c>
      <c r="S1130" s="29">
        <v>0</v>
      </c>
      <c r="T1130" s="8">
        <f t="shared" si="85"/>
        <v>0</v>
      </c>
      <c r="U1130" s="1">
        <v>0</v>
      </c>
      <c r="V1130" s="1">
        <v>0</v>
      </c>
      <c r="W1130" s="1">
        <v>0</v>
      </c>
      <c r="X1130" s="1">
        <v>0</v>
      </c>
      <c r="Y1130" s="1">
        <v>0</v>
      </c>
      <c r="Z1130" s="1">
        <v>0</v>
      </c>
      <c r="AA1130" s="1">
        <v>0</v>
      </c>
      <c r="AB1130" s="1">
        <v>0</v>
      </c>
      <c r="AC1130" s="1">
        <f t="shared" si="86"/>
        <v>-483911918</v>
      </c>
      <c r="AD1130" s="1">
        <f t="shared" si="87"/>
        <v>-483911918</v>
      </c>
      <c r="AE1130" s="1">
        <f t="shared" si="88"/>
        <v>-483911918</v>
      </c>
      <c r="AF1130" s="1">
        <f t="shared" si="89"/>
        <v>-483911918</v>
      </c>
    </row>
    <row r="1131" spans="1:32" x14ac:dyDescent="0.2">
      <c r="A1131" t="s">
        <v>148</v>
      </c>
      <c r="B1131" t="s">
        <v>73</v>
      </c>
      <c r="C1131" t="s">
        <v>120</v>
      </c>
      <c r="D1131" t="s">
        <v>3</v>
      </c>
      <c r="E1131" t="s">
        <v>5</v>
      </c>
      <c r="F1131" s="7">
        <v>201612</v>
      </c>
      <c r="G1131" s="1">
        <v>1325170056</v>
      </c>
      <c r="H1131" s="1">
        <v>1325170056</v>
      </c>
      <c r="I1131" s="1">
        <v>1325170056</v>
      </c>
      <c r="J1131" s="1">
        <v>1325170056</v>
      </c>
      <c r="K1131" s="8">
        <v>9</v>
      </c>
      <c r="L1131" s="8">
        <v>9</v>
      </c>
      <c r="M1131" s="8">
        <v>0</v>
      </c>
      <c r="N1131" s="8">
        <v>119176.20035842292</v>
      </c>
      <c r="O1131" s="1">
        <v>0</v>
      </c>
      <c r="P1131" s="1">
        <v>0</v>
      </c>
      <c r="Q1131" s="1">
        <v>0</v>
      </c>
      <c r="R1131" s="1">
        <v>0</v>
      </c>
      <c r="S1131" s="29">
        <v>0</v>
      </c>
      <c r="T1131" s="8">
        <f t="shared" si="85"/>
        <v>0</v>
      </c>
      <c r="U1131" s="1">
        <v>0</v>
      </c>
      <c r="V1131" s="1">
        <v>0</v>
      </c>
      <c r="W1131" s="1">
        <v>0</v>
      </c>
      <c r="X1131" s="1">
        <v>0</v>
      </c>
      <c r="Y1131" s="1">
        <v>0</v>
      </c>
      <c r="Z1131" s="1">
        <v>0</v>
      </c>
      <c r="AA1131" s="1">
        <v>0</v>
      </c>
      <c r="AB1131" s="1">
        <v>0</v>
      </c>
      <c r="AC1131" s="1">
        <f t="shared" si="86"/>
        <v>-1325170056</v>
      </c>
      <c r="AD1131" s="1">
        <f t="shared" si="87"/>
        <v>-1325170056</v>
      </c>
      <c r="AE1131" s="1">
        <f t="shared" si="88"/>
        <v>-1325170056</v>
      </c>
      <c r="AF1131" s="1">
        <f t="shared" si="89"/>
        <v>-1325170056</v>
      </c>
    </row>
    <row r="1132" spans="1:32" x14ac:dyDescent="0.2">
      <c r="A1132" t="s">
        <v>148</v>
      </c>
      <c r="B1132" t="s">
        <v>73</v>
      </c>
      <c r="C1132" t="s">
        <v>120</v>
      </c>
      <c r="D1132" t="s">
        <v>3</v>
      </c>
      <c r="E1132" t="s">
        <v>5</v>
      </c>
      <c r="F1132" s="7">
        <v>201703</v>
      </c>
      <c r="G1132" s="1">
        <v>930938746</v>
      </c>
      <c r="H1132" s="1">
        <v>930938745.99999988</v>
      </c>
      <c r="I1132" s="1">
        <v>930938746</v>
      </c>
      <c r="J1132" s="1">
        <v>930938745.99999988</v>
      </c>
      <c r="K1132" s="8">
        <v>20</v>
      </c>
      <c r="L1132" s="8">
        <v>20</v>
      </c>
      <c r="M1132" s="8">
        <v>0</v>
      </c>
      <c r="N1132" s="8">
        <v>118733.3701996928</v>
      </c>
      <c r="O1132" s="1">
        <v>0</v>
      </c>
      <c r="P1132" s="1">
        <v>0</v>
      </c>
      <c r="Q1132" s="1">
        <v>0</v>
      </c>
      <c r="R1132" s="1">
        <v>0</v>
      </c>
      <c r="S1132" s="29">
        <v>0</v>
      </c>
      <c r="T1132" s="8">
        <f t="shared" si="85"/>
        <v>0</v>
      </c>
      <c r="U1132" s="1">
        <v>0</v>
      </c>
      <c r="V1132" s="1">
        <v>0</v>
      </c>
      <c r="W1132" s="1">
        <v>0</v>
      </c>
      <c r="X1132" s="1">
        <v>0</v>
      </c>
      <c r="Y1132" s="1">
        <v>0</v>
      </c>
      <c r="Z1132" s="1">
        <v>0</v>
      </c>
      <c r="AA1132" s="1">
        <v>-1.1920928955078125E-7</v>
      </c>
      <c r="AB1132" s="1">
        <v>-1.1920928955078125E-7</v>
      </c>
      <c r="AC1132" s="1">
        <f t="shared" si="86"/>
        <v>-930938745.99999988</v>
      </c>
      <c r="AD1132" s="1">
        <f t="shared" si="87"/>
        <v>-930938745.99999988</v>
      </c>
      <c r="AE1132" s="1">
        <f t="shared" si="88"/>
        <v>-930938745.99999988</v>
      </c>
      <c r="AF1132" s="1">
        <f t="shared" si="89"/>
        <v>-930938745.99999988</v>
      </c>
    </row>
    <row r="1133" spans="1:32" x14ac:dyDescent="0.2">
      <c r="A1133" t="s">
        <v>148</v>
      </c>
      <c r="B1133" t="s">
        <v>73</v>
      </c>
      <c r="C1133" t="s">
        <v>120</v>
      </c>
      <c r="D1133" t="s">
        <v>3</v>
      </c>
      <c r="E1133" t="s">
        <v>5</v>
      </c>
      <c r="F1133" s="7">
        <v>201706</v>
      </c>
      <c r="G1133" s="1">
        <v>1397988195</v>
      </c>
      <c r="H1133" s="1">
        <v>1397988194.9999998</v>
      </c>
      <c r="I1133" s="1">
        <v>1397988195</v>
      </c>
      <c r="J1133" s="1">
        <v>1397988194.9999998</v>
      </c>
      <c r="K1133" s="8">
        <v>19</v>
      </c>
      <c r="L1133" s="8">
        <v>19</v>
      </c>
      <c r="M1133" s="8">
        <v>0</v>
      </c>
      <c r="N1133" s="8">
        <v>133826.71684587811</v>
      </c>
      <c r="O1133" s="1">
        <v>0</v>
      </c>
      <c r="P1133" s="1">
        <v>0</v>
      </c>
      <c r="Q1133" s="1">
        <v>0</v>
      </c>
      <c r="R1133" s="1">
        <v>0</v>
      </c>
      <c r="S1133" s="29">
        <v>0</v>
      </c>
      <c r="T1133" s="8">
        <f t="shared" si="85"/>
        <v>0</v>
      </c>
      <c r="U1133" s="1">
        <v>0</v>
      </c>
      <c r="V1133" s="1">
        <v>0</v>
      </c>
      <c r="W1133" s="1">
        <v>0</v>
      </c>
      <c r="X1133" s="1">
        <v>0</v>
      </c>
      <c r="Y1133" s="1">
        <v>0</v>
      </c>
      <c r="Z1133" s="1">
        <v>0</v>
      </c>
      <c r="AA1133" s="1">
        <v>-2.384185791015625E-7</v>
      </c>
      <c r="AB1133" s="1">
        <v>-2.384185791015625E-7</v>
      </c>
      <c r="AC1133" s="1">
        <f t="shared" si="86"/>
        <v>-1397988194.9999998</v>
      </c>
      <c r="AD1133" s="1">
        <f t="shared" si="87"/>
        <v>-1397988194.9999998</v>
      </c>
      <c r="AE1133" s="1">
        <f t="shared" si="88"/>
        <v>-1397988194.9999998</v>
      </c>
      <c r="AF1133" s="1">
        <f t="shared" si="89"/>
        <v>-1397988194.9999998</v>
      </c>
    </row>
    <row r="1134" spans="1:32" x14ac:dyDescent="0.2">
      <c r="A1134" t="s">
        <v>148</v>
      </c>
      <c r="B1134" t="s">
        <v>73</v>
      </c>
      <c r="C1134" t="s">
        <v>120</v>
      </c>
      <c r="D1134" t="s">
        <v>3</v>
      </c>
      <c r="E1134" t="s">
        <v>5</v>
      </c>
      <c r="F1134" s="7">
        <v>201709</v>
      </c>
      <c r="G1134" s="1">
        <v>477450757</v>
      </c>
      <c r="H1134" s="1">
        <v>477450757</v>
      </c>
      <c r="I1134" s="1">
        <v>477450757</v>
      </c>
      <c r="J1134" s="1">
        <v>477450757</v>
      </c>
      <c r="K1134" s="8">
        <v>13</v>
      </c>
      <c r="L1134" s="8">
        <v>13</v>
      </c>
      <c r="M1134" s="8">
        <v>0</v>
      </c>
      <c r="N1134" s="8">
        <v>142908.66953405013</v>
      </c>
      <c r="O1134" s="1">
        <v>0</v>
      </c>
      <c r="P1134" s="1">
        <v>0</v>
      </c>
      <c r="Q1134" s="1">
        <v>0</v>
      </c>
      <c r="R1134" s="1">
        <v>0</v>
      </c>
      <c r="S1134" s="29">
        <v>0</v>
      </c>
      <c r="T1134" s="8">
        <f t="shared" si="85"/>
        <v>0</v>
      </c>
      <c r="U1134" s="1">
        <v>0</v>
      </c>
      <c r="V1134" s="1">
        <v>0</v>
      </c>
      <c r="W1134" s="1">
        <v>0</v>
      </c>
      <c r="X1134" s="1">
        <v>0</v>
      </c>
      <c r="Y1134" s="1">
        <v>0</v>
      </c>
      <c r="Z1134" s="1">
        <v>0</v>
      </c>
      <c r="AA1134" s="1">
        <v>0</v>
      </c>
      <c r="AB1134" s="1">
        <v>0</v>
      </c>
      <c r="AC1134" s="1">
        <f t="shared" si="86"/>
        <v>-477450757</v>
      </c>
      <c r="AD1134" s="1">
        <f t="shared" si="87"/>
        <v>-477450757</v>
      </c>
      <c r="AE1134" s="1">
        <f t="shared" si="88"/>
        <v>-477450757</v>
      </c>
      <c r="AF1134" s="1">
        <f t="shared" si="89"/>
        <v>-477450757</v>
      </c>
    </row>
    <row r="1135" spans="1:32" x14ac:dyDescent="0.2">
      <c r="A1135" t="s">
        <v>148</v>
      </c>
      <c r="B1135" t="s">
        <v>73</v>
      </c>
      <c r="C1135" t="s">
        <v>120</v>
      </c>
      <c r="D1135" t="s">
        <v>3</v>
      </c>
      <c r="E1135" t="s">
        <v>5</v>
      </c>
      <c r="F1135" s="7">
        <v>201712</v>
      </c>
      <c r="G1135" s="1">
        <v>797138896</v>
      </c>
      <c r="H1135" s="1">
        <v>797138896</v>
      </c>
      <c r="I1135" s="1">
        <v>797138896</v>
      </c>
      <c r="J1135" s="1">
        <v>797138896</v>
      </c>
      <c r="K1135" s="8">
        <v>9</v>
      </c>
      <c r="L1135" s="8">
        <v>9</v>
      </c>
      <c r="M1135" s="8">
        <v>0</v>
      </c>
      <c r="N1135" s="8">
        <v>153911.60824372756</v>
      </c>
      <c r="O1135" s="1">
        <v>0</v>
      </c>
      <c r="P1135" s="1">
        <v>0</v>
      </c>
      <c r="Q1135" s="1">
        <v>0</v>
      </c>
      <c r="R1135" s="1">
        <v>0</v>
      </c>
      <c r="S1135" s="29">
        <v>0</v>
      </c>
      <c r="T1135" s="8">
        <f t="shared" si="85"/>
        <v>0</v>
      </c>
      <c r="U1135" s="1">
        <v>0</v>
      </c>
      <c r="V1135" s="1">
        <v>0</v>
      </c>
      <c r="W1135" s="1">
        <v>0</v>
      </c>
      <c r="X1135" s="1">
        <v>0</v>
      </c>
      <c r="Y1135" s="1">
        <v>0</v>
      </c>
      <c r="Z1135" s="1">
        <v>0</v>
      </c>
      <c r="AA1135" s="1">
        <v>0</v>
      </c>
      <c r="AB1135" s="1">
        <v>0</v>
      </c>
      <c r="AC1135" s="1">
        <f t="shared" si="86"/>
        <v>-797138896</v>
      </c>
      <c r="AD1135" s="1">
        <f t="shared" si="87"/>
        <v>-797138896</v>
      </c>
      <c r="AE1135" s="1">
        <f t="shared" si="88"/>
        <v>-797138896</v>
      </c>
      <c r="AF1135" s="1">
        <f t="shared" si="89"/>
        <v>-797138896</v>
      </c>
    </row>
    <row r="1136" spans="1:32" x14ac:dyDescent="0.2">
      <c r="A1136" t="s">
        <v>148</v>
      </c>
      <c r="B1136" t="s">
        <v>73</v>
      </c>
      <c r="C1136" t="s">
        <v>120</v>
      </c>
      <c r="D1136" t="s">
        <v>3</v>
      </c>
      <c r="E1136" t="s">
        <v>5</v>
      </c>
      <c r="F1136" s="7">
        <v>201803</v>
      </c>
      <c r="G1136" s="1">
        <v>800622954</v>
      </c>
      <c r="H1136" s="1">
        <v>800622954</v>
      </c>
      <c r="I1136" s="1">
        <v>727352317</v>
      </c>
      <c r="J1136" s="1">
        <v>780516954</v>
      </c>
      <c r="K1136" s="8">
        <v>13</v>
      </c>
      <c r="L1136" s="8">
        <v>13</v>
      </c>
      <c r="M1136" s="8">
        <v>0</v>
      </c>
      <c r="N1136" s="8">
        <v>160011.95506912438</v>
      </c>
      <c r="O1136" s="1">
        <v>0</v>
      </c>
      <c r="P1136" s="1">
        <v>0</v>
      </c>
      <c r="Q1136" s="1">
        <v>0</v>
      </c>
      <c r="R1136" s="1">
        <v>0</v>
      </c>
      <c r="S1136" s="29">
        <v>0</v>
      </c>
      <c r="T1136" s="8">
        <f t="shared" si="85"/>
        <v>0</v>
      </c>
      <c r="U1136" s="1">
        <v>0</v>
      </c>
      <c r="V1136" s="1">
        <v>0</v>
      </c>
      <c r="W1136" s="1">
        <v>0</v>
      </c>
      <c r="X1136" s="1">
        <v>0</v>
      </c>
      <c r="Y1136" s="1">
        <v>0</v>
      </c>
      <c r="Z1136" s="1">
        <v>0</v>
      </c>
      <c r="AA1136" s="1">
        <v>0</v>
      </c>
      <c r="AB1136" s="1">
        <v>53164637</v>
      </c>
      <c r="AC1136" s="1">
        <f t="shared" si="86"/>
        <v>-800622954</v>
      </c>
      <c r="AD1136" s="1">
        <f t="shared" si="87"/>
        <v>-800622954</v>
      </c>
      <c r="AE1136" s="1">
        <f t="shared" si="88"/>
        <v>-780516954</v>
      </c>
      <c r="AF1136" s="1">
        <f t="shared" si="89"/>
        <v>-780516954</v>
      </c>
    </row>
    <row r="1137" spans="1:32" x14ac:dyDescent="0.2">
      <c r="A1137" t="s">
        <v>148</v>
      </c>
      <c r="B1137" t="s">
        <v>73</v>
      </c>
      <c r="C1137" t="s">
        <v>120</v>
      </c>
      <c r="D1137" t="s">
        <v>3</v>
      </c>
      <c r="E1137" t="s">
        <v>5</v>
      </c>
      <c r="F1137" s="7">
        <v>201806</v>
      </c>
      <c r="G1137" s="1">
        <v>387803702</v>
      </c>
      <c r="H1137" s="1">
        <v>387803702</v>
      </c>
      <c r="I1137" s="1">
        <v>387803702</v>
      </c>
      <c r="J1137" s="1">
        <v>387803702</v>
      </c>
      <c r="K1137" s="8">
        <v>11</v>
      </c>
      <c r="L1137" s="8">
        <v>11</v>
      </c>
      <c r="M1137" s="8">
        <v>0</v>
      </c>
      <c r="N1137" s="8">
        <v>168802.54659498204</v>
      </c>
      <c r="O1137" s="1">
        <v>0</v>
      </c>
      <c r="P1137" s="1">
        <v>0</v>
      </c>
      <c r="Q1137" s="1">
        <v>0</v>
      </c>
      <c r="R1137" s="1">
        <v>0</v>
      </c>
      <c r="S1137" s="29">
        <v>0</v>
      </c>
      <c r="T1137" s="8">
        <f t="shared" si="85"/>
        <v>0</v>
      </c>
      <c r="U1137" s="1">
        <v>0</v>
      </c>
      <c r="V1137" s="1">
        <v>0</v>
      </c>
      <c r="W1137" s="1">
        <v>0</v>
      </c>
      <c r="X1137" s="1">
        <v>0</v>
      </c>
      <c r="Y1137" s="1">
        <v>0</v>
      </c>
      <c r="Z1137" s="1">
        <v>0</v>
      </c>
      <c r="AA1137" s="1">
        <v>0</v>
      </c>
      <c r="AB1137" s="1">
        <v>0</v>
      </c>
      <c r="AC1137" s="1">
        <f t="shared" si="86"/>
        <v>-387803702</v>
      </c>
      <c r="AD1137" s="1">
        <f t="shared" si="87"/>
        <v>-387803702</v>
      </c>
      <c r="AE1137" s="1">
        <f t="shared" si="88"/>
        <v>-387803702</v>
      </c>
      <c r="AF1137" s="1">
        <f t="shared" si="89"/>
        <v>-387803702</v>
      </c>
    </row>
    <row r="1138" spans="1:32" x14ac:dyDescent="0.2">
      <c r="A1138" t="s">
        <v>148</v>
      </c>
      <c r="B1138" t="s">
        <v>73</v>
      </c>
      <c r="C1138" t="s">
        <v>120</v>
      </c>
      <c r="D1138" t="s">
        <v>3</v>
      </c>
      <c r="E1138" t="s">
        <v>5</v>
      </c>
      <c r="F1138" s="7">
        <v>201809</v>
      </c>
      <c r="G1138" s="1">
        <v>2100559845</v>
      </c>
      <c r="H1138" s="1">
        <v>2100559844.9999995</v>
      </c>
      <c r="I1138" s="1">
        <v>2100559845</v>
      </c>
      <c r="J1138" s="1">
        <v>2100559844.9999995</v>
      </c>
      <c r="K1138" s="8">
        <v>24</v>
      </c>
      <c r="L1138" s="8">
        <v>24</v>
      </c>
      <c r="M1138" s="8">
        <v>0</v>
      </c>
      <c r="N1138" s="8">
        <v>180162.00824372759</v>
      </c>
      <c r="O1138" s="1">
        <v>0</v>
      </c>
      <c r="P1138" s="1">
        <v>0</v>
      </c>
      <c r="Q1138" s="1">
        <v>0</v>
      </c>
      <c r="R1138" s="1">
        <v>0</v>
      </c>
      <c r="S1138" s="29">
        <v>0</v>
      </c>
      <c r="T1138" s="8">
        <f t="shared" si="85"/>
        <v>0</v>
      </c>
      <c r="U1138" s="1">
        <v>0</v>
      </c>
      <c r="V1138" s="1">
        <v>0</v>
      </c>
      <c r="W1138" s="1">
        <v>0</v>
      </c>
      <c r="X1138" s="1">
        <v>0</v>
      </c>
      <c r="Y1138" s="1">
        <v>0</v>
      </c>
      <c r="Z1138" s="1">
        <v>0</v>
      </c>
      <c r="AA1138" s="1">
        <v>-4.76837158203125E-7</v>
      </c>
      <c r="AB1138" s="1">
        <v>-4.76837158203125E-7</v>
      </c>
      <c r="AC1138" s="1">
        <f t="shared" si="86"/>
        <v>-2100559844.9999995</v>
      </c>
      <c r="AD1138" s="1">
        <f t="shared" si="87"/>
        <v>-2100559844.9999995</v>
      </c>
      <c r="AE1138" s="1">
        <f t="shared" si="88"/>
        <v>-2100559844.9999995</v>
      </c>
      <c r="AF1138" s="1">
        <f t="shared" si="89"/>
        <v>-2100559844.9999995</v>
      </c>
    </row>
    <row r="1139" spans="1:32" x14ac:dyDescent="0.2">
      <c r="A1139" t="s">
        <v>148</v>
      </c>
      <c r="B1139" t="s">
        <v>73</v>
      </c>
      <c r="C1139" t="s">
        <v>120</v>
      </c>
      <c r="D1139" t="s">
        <v>3</v>
      </c>
      <c r="E1139" t="s">
        <v>5</v>
      </c>
      <c r="F1139" s="7">
        <v>201812</v>
      </c>
      <c r="G1139" s="1">
        <v>1544366205</v>
      </c>
      <c r="H1139" s="1">
        <v>1544366205.0000002</v>
      </c>
      <c r="I1139" s="1">
        <v>1544366205</v>
      </c>
      <c r="J1139" s="1">
        <v>1544366205.0000002</v>
      </c>
      <c r="K1139" s="8">
        <v>18</v>
      </c>
      <c r="L1139" s="8">
        <v>18</v>
      </c>
      <c r="M1139" s="8">
        <v>0</v>
      </c>
      <c r="N1139" s="8">
        <v>188076.25232974914</v>
      </c>
      <c r="O1139" s="1">
        <v>0</v>
      </c>
      <c r="P1139" s="1">
        <v>0</v>
      </c>
      <c r="Q1139" s="1">
        <v>0</v>
      </c>
      <c r="R1139" s="1">
        <v>0</v>
      </c>
      <c r="S1139" s="29">
        <v>0</v>
      </c>
      <c r="T1139" s="8">
        <f t="shared" si="85"/>
        <v>0</v>
      </c>
      <c r="U1139" s="1">
        <v>0</v>
      </c>
      <c r="V1139" s="1">
        <v>0</v>
      </c>
      <c r="W1139" s="1">
        <v>0</v>
      </c>
      <c r="X1139" s="1">
        <v>0</v>
      </c>
      <c r="Y1139" s="1">
        <v>0</v>
      </c>
      <c r="Z1139" s="1">
        <v>0</v>
      </c>
      <c r="AA1139" s="1">
        <v>2.384185791015625E-7</v>
      </c>
      <c r="AB1139" s="1">
        <v>2.384185791015625E-7</v>
      </c>
      <c r="AC1139" s="1">
        <f t="shared" si="86"/>
        <v>-1544366205.0000002</v>
      </c>
      <c r="AD1139" s="1">
        <f t="shared" si="87"/>
        <v>-1544366205.0000002</v>
      </c>
      <c r="AE1139" s="1">
        <f t="shared" si="88"/>
        <v>-1544366205.0000002</v>
      </c>
      <c r="AF1139" s="1">
        <f t="shared" si="89"/>
        <v>-1544366205.0000002</v>
      </c>
    </row>
    <row r="1140" spans="1:32" x14ac:dyDescent="0.2">
      <c r="A1140" t="s">
        <v>148</v>
      </c>
      <c r="B1140" t="s">
        <v>73</v>
      </c>
      <c r="C1140" t="s">
        <v>120</v>
      </c>
      <c r="D1140" t="s">
        <v>3</v>
      </c>
      <c r="E1140" t="s">
        <v>5</v>
      </c>
      <c r="F1140" s="7">
        <v>201903</v>
      </c>
      <c r="G1140" s="1">
        <v>880908844</v>
      </c>
      <c r="H1140" s="1">
        <v>880908843.99999988</v>
      </c>
      <c r="I1140" s="1">
        <v>880908844</v>
      </c>
      <c r="J1140" s="1">
        <v>880908843.99999988</v>
      </c>
      <c r="K1140" s="8">
        <v>16</v>
      </c>
      <c r="L1140" s="8">
        <v>16</v>
      </c>
      <c r="M1140" s="8">
        <v>0</v>
      </c>
      <c r="N1140" s="8">
        <v>184709.86367127494</v>
      </c>
      <c r="O1140" s="1">
        <v>0</v>
      </c>
      <c r="P1140" s="1">
        <v>0</v>
      </c>
      <c r="Q1140" s="1">
        <v>0</v>
      </c>
      <c r="R1140" s="1">
        <v>0</v>
      </c>
      <c r="S1140" s="29">
        <v>0</v>
      </c>
      <c r="T1140" s="8">
        <f t="shared" si="85"/>
        <v>0</v>
      </c>
      <c r="U1140" s="1">
        <v>0</v>
      </c>
      <c r="V1140" s="1">
        <v>0</v>
      </c>
      <c r="W1140" s="1">
        <v>0</v>
      </c>
      <c r="X1140" s="1">
        <v>0</v>
      </c>
      <c r="Y1140" s="1">
        <v>0</v>
      </c>
      <c r="Z1140" s="1">
        <v>0</v>
      </c>
      <c r="AA1140" s="1">
        <v>-1.1920928955078125E-7</v>
      </c>
      <c r="AB1140" s="1">
        <v>-1.1920928955078125E-7</v>
      </c>
      <c r="AC1140" s="1">
        <f t="shared" si="86"/>
        <v>-880908843.99999988</v>
      </c>
      <c r="AD1140" s="1">
        <f t="shared" si="87"/>
        <v>-880908843.99999988</v>
      </c>
      <c r="AE1140" s="1">
        <f t="shared" si="88"/>
        <v>-880908843.99999988</v>
      </c>
      <c r="AF1140" s="1">
        <f t="shared" si="89"/>
        <v>-880908843.99999988</v>
      </c>
    </row>
    <row r="1141" spans="1:32" x14ac:dyDescent="0.2">
      <c r="A1141" t="s">
        <v>148</v>
      </c>
      <c r="B1141" t="s">
        <v>73</v>
      </c>
      <c r="C1141" t="s">
        <v>120</v>
      </c>
      <c r="D1141" t="s">
        <v>3</v>
      </c>
      <c r="E1141" t="s">
        <v>5</v>
      </c>
      <c r="F1141" s="7">
        <v>201906</v>
      </c>
      <c r="G1141" s="1">
        <v>1000032991</v>
      </c>
      <c r="H1141" s="1">
        <v>1000032990.9999999</v>
      </c>
      <c r="I1141" s="1">
        <v>1000032991</v>
      </c>
      <c r="J1141" s="1">
        <v>1000032990.9999999</v>
      </c>
      <c r="K1141" s="8">
        <v>20</v>
      </c>
      <c r="L1141" s="8">
        <v>20</v>
      </c>
      <c r="M1141" s="8">
        <v>0</v>
      </c>
      <c r="N1141" s="8">
        <v>254458.07240143369</v>
      </c>
      <c r="O1141" s="1">
        <v>0</v>
      </c>
      <c r="P1141" s="1">
        <v>0</v>
      </c>
      <c r="Q1141" s="1">
        <v>0</v>
      </c>
      <c r="R1141" s="1">
        <v>0</v>
      </c>
      <c r="S1141" s="29">
        <v>0</v>
      </c>
      <c r="T1141" s="8">
        <f t="shared" si="85"/>
        <v>0</v>
      </c>
      <c r="U1141" s="1">
        <v>0</v>
      </c>
      <c r="V1141" s="1">
        <v>0</v>
      </c>
      <c r="W1141" s="1">
        <v>0</v>
      </c>
      <c r="X1141" s="1">
        <v>0</v>
      </c>
      <c r="Y1141" s="1">
        <v>0</v>
      </c>
      <c r="Z1141" s="1">
        <v>0</v>
      </c>
      <c r="AA1141" s="1">
        <v>-1.1920928955078125E-7</v>
      </c>
      <c r="AB1141" s="1">
        <v>-1.1920928955078125E-7</v>
      </c>
      <c r="AC1141" s="1">
        <f t="shared" si="86"/>
        <v>-1000032990.9999999</v>
      </c>
      <c r="AD1141" s="1">
        <f t="shared" si="87"/>
        <v>-1000032990.9999999</v>
      </c>
      <c r="AE1141" s="1">
        <f t="shared" si="88"/>
        <v>-1000032990.9999999</v>
      </c>
      <c r="AF1141" s="1">
        <f t="shared" si="89"/>
        <v>-1000032990.9999999</v>
      </c>
    </row>
    <row r="1142" spans="1:32" x14ac:dyDescent="0.2">
      <c r="A1142" t="s">
        <v>148</v>
      </c>
      <c r="B1142" t="s">
        <v>73</v>
      </c>
      <c r="C1142" t="s">
        <v>120</v>
      </c>
      <c r="D1142" t="s">
        <v>3</v>
      </c>
      <c r="E1142" t="s">
        <v>5</v>
      </c>
      <c r="F1142" s="7">
        <v>201909</v>
      </c>
      <c r="G1142" s="1">
        <v>2383395918</v>
      </c>
      <c r="H1142" s="1">
        <v>2432650819.3599992</v>
      </c>
      <c r="I1142" s="1">
        <v>2383395918</v>
      </c>
      <c r="J1142" s="1">
        <v>2432650819.3599992</v>
      </c>
      <c r="K1142" s="8">
        <v>22</v>
      </c>
      <c r="L1142" s="8">
        <v>22</v>
      </c>
      <c r="M1142" s="8">
        <v>0</v>
      </c>
      <c r="N1142" s="8">
        <v>292248.09068100352</v>
      </c>
      <c r="O1142" s="1">
        <v>0</v>
      </c>
      <c r="P1142" s="1">
        <v>0</v>
      </c>
      <c r="Q1142" s="1">
        <v>0</v>
      </c>
      <c r="R1142" s="1">
        <v>0</v>
      </c>
      <c r="S1142" s="29">
        <v>0</v>
      </c>
      <c r="T1142" s="8">
        <f t="shared" si="85"/>
        <v>0</v>
      </c>
      <c r="U1142" s="1">
        <v>0</v>
      </c>
      <c r="V1142" s="1">
        <v>0</v>
      </c>
      <c r="W1142" s="1">
        <v>0</v>
      </c>
      <c r="X1142" s="1">
        <v>0</v>
      </c>
      <c r="Y1142" s="1">
        <v>0</v>
      </c>
      <c r="Z1142" s="1">
        <v>0</v>
      </c>
      <c r="AA1142" s="1">
        <v>49254901.35999918</v>
      </c>
      <c r="AB1142" s="1">
        <v>49254901.35999918</v>
      </c>
      <c r="AC1142" s="1">
        <f t="shared" si="86"/>
        <v>-2432650819.3599992</v>
      </c>
      <c r="AD1142" s="1">
        <f t="shared" si="87"/>
        <v>-2432650819.3599992</v>
      </c>
      <c r="AE1142" s="1">
        <f t="shared" si="88"/>
        <v>-2432650819.3599992</v>
      </c>
      <c r="AF1142" s="1">
        <f t="shared" si="89"/>
        <v>-2432650819.3599992</v>
      </c>
    </row>
    <row r="1143" spans="1:32" x14ac:dyDescent="0.2">
      <c r="A1143" t="s">
        <v>148</v>
      </c>
      <c r="B1143" t="s">
        <v>73</v>
      </c>
      <c r="C1143" t="s">
        <v>120</v>
      </c>
      <c r="D1143" t="s">
        <v>3</v>
      </c>
      <c r="E1143" t="s">
        <v>5</v>
      </c>
      <c r="F1143" s="7">
        <v>201912</v>
      </c>
      <c r="G1143" s="1">
        <v>676444005</v>
      </c>
      <c r="H1143" s="1">
        <v>724324094.29999995</v>
      </c>
      <c r="I1143" s="1">
        <v>676444005</v>
      </c>
      <c r="J1143" s="1">
        <v>724324094.29999995</v>
      </c>
      <c r="K1143" s="8">
        <v>17</v>
      </c>
      <c r="L1143" s="8">
        <v>18</v>
      </c>
      <c r="M1143" s="8">
        <v>0</v>
      </c>
      <c r="N1143" s="8">
        <v>340387.63799283147</v>
      </c>
      <c r="O1143" s="1">
        <v>0</v>
      </c>
      <c r="P1143" s="1">
        <v>0</v>
      </c>
      <c r="Q1143" s="1">
        <v>0</v>
      </c>
      <c r="R1143" s="1">
        <v>0</v>
      </c>
      <c r="S1143" s="29">
        <v>0</v>
      </c>
      <c r="T1143" s="8">
        <f t="shared" si="85"/>
        <v>0</v>
      </c>
      <c r="U1143" s="1">
        <v>0</v>
      </c>
      <c r="V1143" s="1">
        <v>0</v>
      </c>
      <c r="W1143" s="1">
        <v>0</v>
      </c>
      <c r="X1143" s="1">
        <v>0</v>
      </c>
      <c r="Y1143" s="1">
        <v>0</v>
      </c>
      <c r="Z1143" s="1">
        <v>0</v>
      </c>
      <c r="AA1143" s="1">
        <v>47880089.299999952</v>
      </c>
      <c r="AB1143" s="1">
        <v>47880089.299999952</v>
      </c>
      <c r="AC1143" s="1">
        <f t="shared" si="86"/>
        <v>-724324094.29999995</v>
      </c>
      <c r="AD1143" s="1">
        <f t="shared" si="87"/>
        <v>-724324094.29999995</v>
      </c>
      <c r="AE1143" s="1">
        <f t="shared" si="88"/>
        <v>-724324094.29999995</v>
      </c>
      <c r="AF1143" s="1">
        <f t="shared" si="89"/>
        <v>-724324094.29999995</v>
      </c>
    </row>
    <row r="1144" spans="1:32" x14ac:dyDescent="0.2">
      <c r="A1144" t="s">
        <v>148</v>
      </c>
      <c r="B1144" t="s">
        <v>73</v>
      </c>
      <c r="C1144" t="s">
        <v>120</v>
      </c>
      <c r="D1144" t="s">
        <v>3</v>
      </c>
      <c r="E1144" t="s">
        <v>5</v>
      </c>
      <c r="F1144" s="7">
        <v>202003</v>
      </c>
      <c r="G1144" s="1">
        <v>1133124071</v>
      </c>
      <c r="H1144" s="1">
        <v>1356842334.8299999</v>
      </c>
      <c r="I1144" s="1">
        <v>1133124071</v>
      </c>
      <c r="J1144" s="1">
        <v>1356842334.8299999</v>
      </c>
      <c r="K1144" s="8">
        <v>12</v>
      </c>
      <c r="L1144" s="8">
        <v>12</v>
      </c>
      <c r="M1144" s="8">
        <v>0</v>
      </c>
      <c r="N1144" s="8">
        <v>369298.67296996666</v>
      </c>
      <c r="O1144" s="1">
        <v>0</v>
      </c>
      <c r="P1144" s="1">
        <v>0</v>
      </c>
      <c r="Q1144" s="1">
        <v>0</v>
      </c>
      <c r="R1144" s="1">
        <v>0</v>
      </c>
      <c r="S1144" s="29">
        <v>0</v>
      </c>
      <c r="T1144" s="8">
        <f t="shared" si="85"/>
        <v>0</v>
      </c>
      <c r="U1144" s="1">
        <v>0</v>
      </c>
      <c r="V1144" s="1">
        <v>0</v>
      </c>
      <c r="W1144" s="1">
        <v>0</v>
      </c>
      <c r="X1144" s="1">
        <v>0</v>
      </c>
      <c r="Y1144" s="1">
        <v>0</v>
      </c>
      <c r="Z1144" s="1">
        <v>0</v>
      </c>
      <c r="AA1144" s="1">
        <v>223718263.82999992</v>
      </c>
      <c r="AB1144" s="1">
        <v>223718263.82999992</v>
      </c>
      <c r="AC1144" s="1">
        <f t="shared" si="86"/>
        <v>-1356842334.8299999</v>
      </c>
      <c r="AD1144" s="1">
        <f t="shared" si="87"/>
        <v>-1356842334.8299999</v>
      </c>
      <c r="AE1144" s="1">
        <f t="shared" si="88"/>
        <v>-1356842334.8299999</v>
      </c>
      <c r="AF1144" s="1">
        <f t="shared" si="89"/>
        <v>-1356842334.8299999</v>
      </c>
    </row>
    <row r="1145" spans="1:32" x14ac:dyDescent="0.2">
      <c r="A1145" t="s">
        <v>148</v>
      </c>
      <c r="B1145" t="s">
        <v>73</v>
      </c>
      <c r="C1145" t="s">
        <v>120</v>
      </c>
      <c r="D1145" t="s">
        <v>3</v>
      </c>
      <c r="E1145" t="s">
        <v>5</v>
      </c>
      <c r="F1145" s="7">
        <v>202006</v>
      </c>
      <c r="G1145" s="1">
        <v>799966489</v>
      </c>
      <c r="H1145" s="1">
        <v>829933568.31999981</v>
      </c>
      <c r="I1145" s="1">
        <v>799966489</v>
      </c>
      <c r="J1145" s="1">
        <v>829933568.31999981</v>
      </c>
      <c r="K1145" s="8">
        <v>21</v>
      </c>
      <c r="L1145" s="8">
        <v>21</v>
      </c>
      <c r="M1145" s="8">
        <v>0</v>
      </c>
      <c r="N1145" s="8">
        <v>299886.32759856631</v>
      </c>
      <c r="O1145" s="1">
        <v>0</v>
      </c>
      <c r="P1145" s="1">
        <v>0</v>
      </c>
      <c r="Q1145" s="1">
        <v>0</v>
      </c>
      <c r="R1145" s="1">
        <v>0</v>
      </c>
      <c r="S1145" s="29">
        <v>0</v>
      </c>
      <c r="T1145" s="8">
        <f t="shared" si="85"/>
        <v>0</v>
      </c>
      <c r="U1145" s="1">
        <v>0</v>
      </c>
      <c r="V1145" s="1">
        <v>0</v>
      </c>
      <c r="W1145" s="1">
        <v>0</v>
      </c>
      <c r="X1145" s="1">
        <v>0</v>
      </c>
      <c r="Y1145" s="1">
        <v>0</v>
      </c>
      <c r="Z1145" s="1">
        <v>0</v>
      </c>
      <c r="AA1145" s="1">
        <v>29967079.319999814</v>
      </c>
      <c r="AB1145" s="1">
        <v>29967079.319999814</v>
      </c>
      <c r="AC1145" s="1">
        <f t="shared" si="86"/>
        <v>-829933568.31999981</v>
      </c>
      <c r="AD1145" s="1">
        <f t="shared" si="87"/>
        <v>-829933568.31999981</v>
      </c>
      <c r="AE1145" s="1">
        <f t="shared" si="88"/>
        <v>-829933568.31999981</v>
      </c>
      <c r="AF1145" s="1">
        <f t="shared" si="89"/>
        <v>-829933568.31999981</v>
      </c>
    </row>
    <row r="1146" spans="1:32" x14ac:dyDescent="0.2">
      <c r="A1146" t="s">
        <v>148</v>
      </c>
      <c r="B1146" t="s">
        <v>73</v>
      </c>
      <c r="C1146" t="s">
        <v>120</v>
      </c>
      <c r="D1146" t="s">
        <v>3</v>
      </c>
      <c r="E1146" t="s">
        <v>5</v>
      </c>
      <c r="F1146" s="7">
        <v>202009</v>
      </c>
      <c r="G1146" s="1">
        <v>682813560</v>
      </c>
      <c r="H1146" s="1">
        <v>847538791.37999988</v>
      </c>
      <c r="I1146" s="1">
        <v>682813560</v>
      </c>
      <c r="J1146" s="1">
        <v>847538791.37999988</v>
      </c>
      <c r="K1146" s="8">
        <v>16</v>
      </c>
      <c r="L1146" s="8">
        <v>16</v>
      </c>
      <c r="M1146" s="8">
        <v>0</v>
      </c>
      <c r="N1146" s="8">
        <v>316376.71792114689</v>
      </c>
      <c r="O1146" s="1">
        <v>0</v>
      </c>
      <c r="P1146" s="1">
        <v>0</v>
      </c>
      <c r="Q1146" s="1">
        <v>0</v>
      </c>
      <c r="R1146" s="1">
        <v>0</v>
      </c>
      <c r="S1146" s="29">
        <v>0</v>
      </c>
      <c r="T1146" s="8">
        <f t="shared" si="85"/>
        <v>0</v>
      </c>
      <c r="U1146" s="1">
        <v>0</v>
      </c>
      <c r="V1146" s="1">
        <v>0</v>
      </c>
      <c r="W1146" s="1">
        <v>0</v>
      </c>
      <c r="X1146" s="1">
        <v>0</v>
      </c>
      <c r="Y1146" s="1">
        <v>0</v>
      </c>
      <c r="Z1146" s="1">
        <v>0</v>
      </c>
      <c r="AA1146" s="1">
        <v>164725231.37999988</v>
      </c>
      <c r="AB1146" s="1">
        <v>164725231.37999988</v>
      </c>
      <c r="AC1146" s="1">
        <f t="shared" si="86"/>
        <v>-847538791.37999988</v>
      </c>
      <c r="AD1146" s="1">
        <f t="shared" si="87"/>
        <v>-847538791.37999988</v>
      </c>
      <c r="AE1146" s="1">
        <f t="shared" si="88"/>
        <v>-847538791.37999988</v>
      </c>
      <c r="AF1146" s="1">
        <f t="shared" si="89"/>
        <v>-847538791.37999988</v>
      </c>
    </row>
    <row r="1147" spans="1:32" x14ac:dyDescent="0.2">
      <c r="A1147" t="s">
        <v>148</v>
      </c>
      <c r="B1147" t="s">
        <v>73</v>
      </c>
      <c r="C1147" t="s">
        <v>120</v>
      </c>
      <c r="D1147" t="s">
        <v>3</v>
      </c>
      <c r="E1147" t="s">
        <v>5</v>
      </c>
      <c r="F1147" s="7">
        <v>202012</v>
      </c>
      <c r="G1147" s="1">
        <v>1208237971</v>
      </c>
      <c r="H1147" s="1">
        <v>1271588012.3699994</v>
      </c>
      <c r="I1147" s="1">
        <v>1208237971</v>
      </c>
      <c r="J1147" s="1">
        <v>1271588012.3699994</v>
      </c>
      <c r="K1147" s="8">
        <v>17</v>
      </c>
      <c r="L1147" s="8">
        <v>17</v>
      </c>
      <c r="M1147" s="8">
        <v>0</v>
      </c>
      <c r="N1147" s="8">
        <v>414574.59713261644</v>
      </c>
      <c r="O1147" s="1">
        <v>0</v>
      </c>
      <c r="P1147" s="1">
        <v>0</v>
      </c>
      <c r="Q1147" s="1">
        <v>0</v>
      </c>
      <c r="R1147" s="1">
        <v>0</v>
      </c>
      <c r="S1147" s="29">
        <v>0</v>
      </c>
      <c r="T1147" s="8">
        <f t="shared" si="85"/>
        <v>0</v>
      </c>
      <c r="U1147" s="1">
        <v>0</v>
      </c>
      <c r="V1147" s="1">
        <v>0</v>
      </c>
      <c r="W1147" s="1">
        <v>0</v>
      </c>
      <c r="X1147" s="1">
        <v>0</v>
      </c>
      <c r="Y1147" s="1">
        <v>0</v>
      </c>
      <c r="Z1147" s="1">
        <v>0</v>
      </c>
      <c r="AA1147" s="1">
        <v>63350041.369999409</v>
      </c>
      <c r="AB1147" s="1">
        <v>63350041.369999409</v>
      </c>
      <c r="AC1147" s="1">
        <f t="shared" si="86"/>
        <v>-1271588012.3699994</v>
      </c>
      <c r="AD1147" s="1">
        <f t="shared" si="87"/>
        <v>-1271588012.3699994</v>
      </c>
      <c r="AE1147" s="1">
        <f t="shared" si="88"/>
        <v>-1271588012.3699994</v>
      </c>
      <c r="AF1147" s="1">
        <f t="shared" si="89"/>
        <v>-1271588012.3699994</v>
      </c>
    </row>
    <row r="1148" spans="1:32" x14ac:dyDescent="0.2">
      <c r="A1148" t="s">
        <v>148</v>
      </c>
      <c r="B1148" t="s">
        <v>73</v>
      </c>
      <c r="C1148" t="s">
        <v>120</v>
      </c>
      <c r="D1148" t="s">
        <v>3</v>
      </c>
      <c r="E1148" t="s">
        <v>5</v>
      </c>
      <c r="F1148" s="7">
        <v>202103</v>
      </c>
      <c r="G1148" s="1">
        <v>1045498946</v>
      </c>
      <c r="H1148" s="1">
        <v>1310133372.9699993</v>
      </c>
      <c r="I1148" s="1">
        <v>1045498946</v>
      </c>
      <c r="J1148" s="1">
        <v>1310133372.9699993</v>
      </c>
      <c r="K1148" s="8">
        <v>19</v>
      </c>
      <c r="L1148" s="8">
        <v>20</v>
      </c>
      <c r="M1148" s="8">
        <v>0</v>
      </c>
      <c r="N1148" s="8">
        <v>499048.21774193551</v>
      </c>
      <c r="O1148" s="1">
        <v>0</v>
      </c>
      <c r="P1148" s="1">
        <v>0</v>
      </c>
      <c r="Q1148" s="1">
        <v>0</v>
      </c>
      <c r="R1148" s="1">
        <v>0</v>
      </c>
      <c r="S1148" s="29">
        <v>0</v>
      </c>
      <c r="T1148" s="8">
        <f t="shared" si="85"/>
        <v>0</v>
      </c>
      <c r="U1148" s="1">
        <v>0</v>
      </c>
      <c r="V1148" s="1">
        <v>0</v>
      </c>
      <c r="W1148" s="1">
        <v>0</v>
      </c>
      <c r="X1148" s="1">
        <v>0</v>
      </c>
      <c r="Y1148" s="1">
        <v>0</v>
      </c>
      <c r="Z1148" s="1">
        <v>0</v>
      </c>
      <c r="AA1148" s="1">
        <v>264634426.96999931</v>
      </c>
      <c r="AB1148" s="1">
        <v>264634426.96999931</v>
      </c>
      <c r="AC1148" s="1">
        <f t="shared" si="86"/>
        <v>-1310133372.9699993</v>
      </c>
      <c r="AD1148" s="1">
        <f t="shared" si="87"/>
        <v>-1310133372.9699993</v>
      </c>
      <c r="AE1148" s="1">
        <f t="shared" si="88"/>
        <v>-1310133372.9699993</v>
      </c>
      <c r="AF1148" s="1">
        <f t="shared" si="89"/>
        <v>-1310133372.9699993</v>
      </c>
    </row>
    <row r="1149" spans="1:32" x14ac:dyDescent="0.2">
      <c r="A1149" t="s">
        <v>148</v>
      </c>
      <c r="B1149" t="s">
        <v>73</v>
      </c>
      <c r="C1149" t="s">
        <v>120</v>
      </c>
      <c r="D1149" t="s">
        <v>3</v>
      </c>
      <c r="E1149" t="s">
        <v>5</v>
      </c>
      <c r="F1149" s="7">
        <v>202106</v>
      </c>
      <c r="G1149" s="1">
        <v>1559264980</v>
      </c>
      <c r="H1149" s="1">
        <v>1723408860.9099998</v>
      </c>
      <c r="I1149" s="1">
        <v>1559264980</v>
      </c>
      <c r="J1149" s="1">
        <v>1723408860.9099998</v>
      </c>
      <c r="K1149" s="8">
        <v>20</v>
      </c>
      <c r="L1149" s="8">
        <v>20</v>
      </c>
      <c r="M1149" s="8">
        <v>0</v>
      </c>
      <c r="N1149" s="8">
        <v>556248.67634408618</v>
      </c>
      <c r="O1149" s="1">
        <v>0</v>
      </c>
      <c r="P1149" s="1">
        <v>0</v>
      </c>
      <c r="Q1149" s="1">
        <v>0</v>
      </c>
      <c r="R1149" s="1">
        <v>0</v>
      </c>
      <c r="S1149" s="29">
        <v>0</v>
      </c>
      <c r="T1149" s="8">
        <f t="shared" si="85"/>
        <v>0</v>
      </c>
      <c r="U1149" s="1">
        <v>0</v>
      </c>
      <c r="V1149" s="1">
        <v>0</v>
      </c>
      <c r="W1149" s="1">
        <v>0</v>
      </c>
      <c r="X1149" s="1">
        <v>0</v>
      </c>
      <c r="Y1149" s="1">
        <v>0</v>
      </c>
      <c r="Z1149" s="1">
        <v>0</v>
      </c>
      <c r="AA1149" s="1">
        <v>164143880.90999985</v>
      </c>
      <c r="AB1149" s="1">
        <v>164143880.90999985</v>
      </c>
      <c r="AC1149" s="1">
        <f t="shared" si="86"/>
        <v>-1723408860.9099998</v>
      </c>
      <c r="AD1149" s="1">
        <f t="shared" si="87"/>
        <v>-1723408860.9099998</v>
      </c>
      <c r="AE1149" s="1">
        <f t="shared" si="88"/>
        <v>-1723408860.9099998</v>
      </c>
      <c r="AF1149" s="1">
        <f t="shared" si="89"/>
        <v>-1723408860.9099998</v>
      </c>
    </row>
    <row r="1150" spans="1:32" x14ac:dyDescent="0.2">
      <c r="A1150" t="s">
        <v>148</v>
      </c>
      <c r="B1150" t="s">
        <v>73</v>
      </c>
      <c r="C1150" t="s">
        <v>120</v>
      </c>
      <c r="D1150" t="s">
        <v>3</v>
      </c>
      <c r="E1150" t="s">
        <v>5</v>
      </c>
      <c r="F1150" s="7">
        <v>202109</v>
      </c>
      <c r="G1150" s="1">
        <v>1499155102</v>
      </c>
      <c r="H1150" s="1">
        <v>1584099986.55</v>
      </c>
      <c r="I1150" s="1">
        <v>1499155102</v>
      </c>
      <c r="J1150" s="1">
        <v>1572099986.55</v>
      </c>
      <c r="K1150" s="8">
        <v>24</v>
      </c>
      <c r="L1150" s="8">
        <v>24</v>
      </c>
      <c r="M1150" s="8">
        <v>0</v>
      </c>
      <c r="N1150" s="8">
        <v>641920.25304659491</v>
      </c>
      <c r="O1150" s="1">
        <v>0</v>
      </c>
      <c r="P1150" s="1">
        <v>0</v>
      </c>
      <c r="Q1150" s="1">
        <v>0</v>
      </c>
      <c r="R1150" s="1">
        <v>0</v>
      </c>
      <c r="S1150" s="29">
        <v>0</v>
      </c>
      <c r="T1150" s="8">
        <f t="shared" si="85"/>
        <v>0</v>
      </c>
      <c r="U1150" s="1">
        <v>0</v>
      </c>
      <c r="V1150" s="1">
        <v>0</v>
      </c>
      <c r="W1150" s="1">
        <v>0</v>
      </c>
      <c r="X1150" s="1">
        <v>0</v>
      </c>
      <c r="Y1150" s="1">
        <v>0</v>
      </c>
      <c r="Z1150" s="1">
        <v>0</v>
      </c>
      <c r="AA1150" s="1">
        <v>84944884.549999952</v>
      </c>
      <c r="AB1150" s="1">
        <v>72944884.549999952</v>
      </c>
      <c r="AC1150" s="1">
        <f t="shared" si="86"/>
        <v>-1584099986.55</v>
      </c>
      <c r="AD1150" s="1">
        <f t="shared" si="87"/>
        <v>-1584099986.55</v>
      </c>
      <c r="AE1150" s="1">
        <f t="shared" si="88"/>
        <v>-1572099986.55</v>
      </c>
      <c r="AF1150" s="1">
        <f t="shared" si="89"/>
        <v>-1572099986.55</v>
      </c>
    </row>
    <row r="1151" spans="1:32" x14ac:dyDescent="0.2">
      <c r="A1151" t="s">
        <v>148</v>
      </c>
      <c r="B1151" t="s">
        <v>73</v>
      </c>
      <c r="C1151" t="s">
        <v>120</v>
      </c>
      <c r="D1151" t="s">
        <v>3</v>
      </c>
      <c r="E1151" t="s">
        <v>5</v>
      </c>
      <c r="F1151" s="7">
        <v>202112</v>
      </c>
      <c r="G1151" s="1">
        <v>1196411842</v>
      </c>
      <c r="H1151" s="1">
        <v>1408300790.4899995</v>
      </c>
      <c r="I1151" s="1">
        <v>1196411842</v>
      </c>
      <c r="J1151" s="1">
        <v>1408300790.4899995</v>
      </c>
      <c r="K1151" s="8">
        <v>16</v>
      </c>
      <c r="L1151" s="8">
        <v>16</v>
      </c>
      <c r="M1151" s="8">
        <v>0</v>
      </c>
      <c r="N1151" s="8">
        <v>673341.31792114687</v>
      </c>
      <c r="O1151" s="1">
        <v>0</v>
      </c>
      <c r="P1151" s="1">
        <v>0</v>
      </c>
      <c r="Q1151" s="1">
        <v>0</v>
      </c>
      <c r="R1151" s="1">
        <v>0</v>
      </c>
      <c r="S1151" s="29">
        <v>0</v>
      </c>
      <c r="T1151" s="8">
        <f t="shared" si="85"/>
        <v>0</v>
      </c>
      <c r="U1151" s="1">
        <v>0</v>
      </c>
      <c r="V1151" s="1">
        <v>0</v>
      </c>
      <c r="W1151" s="1">
        <v>0</v>
      </c>
      <c r="X1151" s="1">
        <v>0</v>
      </c>
      <c r="Y1151" s="1">
        <v>0</v>
      </c>
      <c r="Z1151" s="1">
        <v>0</v>
      </c>
      <c r="AA1151" s="1">
        <v>211888948.48999953</v>
      </c>
      <c r="AB1151" s="1">
        <v>211888948.48999953</v>
      </c>
      <c r="AC1151" s="1">
        <f t="shared" si="86"/>
        <v>-1408300790.4899995</v>
      </c>
      <c r="AD1151" s="1">
        <f t="shared" si="87"/>
        <v>-1408300790.4899995</v>
      </c>
      <c r="AE1151" s="1">
        <f t="shared" si="88"/>
        <v>-1408300790.4899995</v>
      </c>
      <c r="AF1151" s="1">
        <f t="shared" si="89"/>
        <v>-1408300790.4899995</v>
      </c>
    </row>
    <row r="1152" spans="1:32" x14ac:dyDescent="0.2">
      <c r="A1152" t="s">
        <v>148</v>
      </c>
      <c r="B1152" t="s">
        <v>73</v>
      </c>
      <c r="C1152" t="s">
        <v>120</v>
      </c>
      <c r="D1152" t="s">
        <v>3</v>
      </c>
      <c r="E1152" t="s">
        <v>5</v>
      </c>
      <c r="F1152" s="7">
        <v>202203</v>
      </c>
      <c r="G1152" s="1">
        <v>351167481</v>
      </c>
      <c r="H1152" s="1">
        <v>661245745.80999994</v>
      </c>
      <c r="I1152" s="1">
        <v>351167481</v>
      </c>
      <c r="J1152" s="1">
        <v>661245745.80999994</v>
      </c>
      <c r="K1152" s="8">
        <v>22</v>
      </c>
      <c r="L1152" s="8">
        <v>22</v>
      </c>
      <c r="M1152" s="8">
        <v>0</v>
      </c>
      <c r="N1152" s="8">
        <v>680525.05875576055</v>
      </c>
      <c r="O1152" s="1">
        <v>0</v>
      </c>
      <c r="P1152" s="1">
        <v>0</v>
      </c>
      <c r="Q1152" s="1">
        <v>0</v>
      </c>
      <c r="R1152" s="1">
        <v>0</v>
      </c>
      <c r="S1152" s="29">
        <v>0</v>
      </c>
      <c r="T1152" s="8">
        <f t="shared" si="85"/>
        <v>0</v>
      </c>
      <c r="U1152" s="1">
        <v>0</v>
      </c>
      <c r="V1152" s="1">
        <v>0</v>
      </c>
      <c r="W1152" s="1">
        <v>0</v>
      </c>
      <c r="X1152" s="1">
        <v>0</v>
      </c>
      <c r="Y1152" s="1">
        <v>0</v>
      </c>
      <c r="Z1152" s="1">
        <v>0</v>
      </c>
      <c r="AA1152" s="1">
        <v>310078264.80999994</v>
      </c>
      <c r="AB1152" s="1">
        <v>310078264.80999994</v>
      </c>
      <c r="AC1152" s="1">
        <f t="shared" si="86"/>
        <v>-661245745.80999994</v>
      </c>
      <c r="AD1152" s="1">
        <f t="shared" si="87"/>
        <v>-661245745.80999994</v>
      </c>
      <c r="AE1152" s="1">
        <f t="shared" si="88"/>
        <v>-661245745.80999994</v>
      </c>
      <c r="AF1152" s="1">
        <f t="shared" si="89"/>
        <v>-661245745.80999994</v>
      </c>
    </row>
    <row r="1153" spans="1:32" x14ac:dyDescent="0.2">
      <c r="A1153" t="s">
        <v>148</v>
      </c>
      <c r="B1153" t="s">
        <v>73</v>
      </c>
      <c r="C1153" t="s">
        <v>120</v>
      </c>
      <c r="D1153" t="s">
        <v>3</v>
      </c>
      <c r="E1153" t="s">
        <v>5</v>
      </c>
      <c r="F1153" s="7">
        <v>202206</v>
      </c>
      <c r="G1153" s="1">
        <v>1160250540</v>
      </c>
      <c r="H1153" s="1">
        <v>1457586701.6099999</v>
      </c>
      <c r="I1153" s="1">
        <v>1160250540</v>
      </c>
      <c r="J1153" s="1">
        <v>1457586701.6099999</v>
      </c>
      <c r="K1153" s="8">
        <v>30</v>
      </c>
      <c r="L1153" s="8">
        <v>30</v>
      </c>
      <c r="M1153" s="8">
        <v>0</v>
      </c>
      <c r="N1153" s="8">
        <v>717563.17956989259</v>
      </c>
      <c r="O1153" s="1">
        <v>0</v>
      </c>
      <c r="P1153" s="1">
        <v>0</v>
      </c>
      <c r="Q1153" s="1">
        <v>0</v>
      </c>
      <c r="R1153" s="1">
        <v>0</v>
      </c>
      <c r="S1153" s="29">
        <v>0</v>
      </c>
      <c r="T1153" s="8">
        <f t="shared" si="85"/>
        <v>0</v>
      </c>
      <c r="U1153" s="1">
        <v>0</v>
      </c>
      <c r="V1153" s="1">
        <v>0</v>
      </c>
      <c r="W1153" s="1">
        <v>0</v>
      </c>
      <c r="X1153" s="1">
        <v>0</v>
      </c>
      <c r="Y1153" s="1">
        <v>0</v>
      </c>
      <c r="Z1153" s="1">
        <v>0</v>
      </c>
      <c r="AA1153" s="1">
        <v>297336161.6099999</v>
      </c>
      <c r="AB1153" s="1">
        <v>297336161.6099999</v>
      </c>
      <c r="AC1153" s="1">
        <f t="shared" si="86"/>
        <v>-1457586701.6099999</v>
      </c>
      <c r="AD1153" s="1">
        <f t="shared" si="87"/>
        <v>-1457586701.6099999</v>
      </c>
      <c r="AE1153" s="1">
        <f t="shared" si="88"/>
        <v>-1457586701.6099999</v>
      </c>
      <c r="AF1153" s="1">
        <f t="shared" si="89"/>
        <v>-1457586701.6099999</v>
      </c>
    </row>
    <row r="1154" spans="1:32" x14ac:dyDescent="0.2">
      <c r="A1154" t="s">
        <v>148</v>
      </c>
      <c r="B1154" t="s">
        <v>73</v>
      </c>
      <c r="C1154" t="s">
        <v>120</v>
      </c>
      <c r="D1154" t="s">
        <v>3</v>
      </c>
      <c r="E1154" t="s">
        <v>5</v>
      </c>
      <c r="F1154" s="7">
        <v>202209</v>
      </c>
      <c r="G1154" s="1">
        <v>689589583</v>
      </c>
      <c r="H1154" s="1">
        <v>967110348.21000004</v>
      </c>
      <c r="I1154" s="1">
        <v>689589583</v>
      </c>
      <c r="J1154" s="1">
        <v>967110348.21000004</v>
      </c>
      <c r="K1154" s="8">
        <v>24</v>
      </c>
      <c r="L1154" s="8">
        <v>25</v>
      </c>
      <c r="M1154" s="8">
        <v>0</v>
      </c>
      <c r="N1154" s="8">
        <v>710527.1268817205</v>
      </c>
      <c r="O1154" s="1">
        <v>0</v>
      </c>
      <c r="P1154" s="1">
        <v>0</v>
      </c>
      <c r="Q1154" s="1">
        <v>0</v>
      </c>
      <c r="R1154" s="1">
        <v>0</v>
      </c>
      <c r="S1154" s="29">
        <v>0</v>
      </c>
      <c r="T1154" s="8">
        <f t="shared" ref="T1154:T1217" si="90">$S1154 * $N1154</f>
        <v>0</v>
      </c>
      <c r="U1154" s="1">
        <v>0</v>
      </c>
      <c r="V1154" s="1">
        <v>0</v>
      </c>
      <c r="W1154" s="1">
        <v>0</v>
      </c>
      <c r="X1154" s="1">
        <v>0</v>
      </c>
      <c r="Y1154" s="1">
        <v>0</v>
      </c>
      <c r="Z1154" s="1">
        <v>0</v>
      </c>
      <c r="AA1154" s="1">
        <v>277520765.21000004</v>
      </c>
      <c r="AB1154" s="1">
        <v>277520765.21000004</v>
      </c>
      <c r="AC1154" s="1">
        <f t="shared" ref="AC1154:AC1217" si="91">$W1154 - $H1154</f>
        <v>-967110348.21000004</v>
      </c>
      <c r="AD1154" s="1">
        <f t="shared" ref="AD1154:AD1217" si="92">$X1154 - $H1154</f>
        <v>-967110348.21000004</v>
      </c>
      <c r="AE1154" s="1">
        <f t="shared" ref="AE1154:AE1217" si="93">$Y1154 - $J1154</f>
        <v>-967110348.21000004</v>
      </c>
      <c r="AF1154" s="1">
        <f t="shared" ref="AF1154:AF1217" si="94">$Z1154 - $J1154</f>
        <v>-967110348.21000004</v>
      </c>
    </row>
    <row r="1155" spans="1:32" x14ac:dyDescent="0.2">
      <c r="A1155" t="s">
        <v>148</v>
      </c>
      <c r="B1155" t="s">
        <v>73</v>
      </c>
      <c r="C1155" t="s">
        <v>120</v>
      </c>
      <c r="D1155" t="s">
        <v>3</v>
      </c>
      <c r="E1155" t="s">
        <v>5</v>
      </c>
      <c r="F1155" s="7">
        <v>202212</v>
      </c>
      <c r="G1155" s="1">
        <v>434683734</v>
      </c>
      <c r="H1155" s="1">
        <v>1089627213.74</v>
      </c>
      <c r="I1155" s="1">
        <v>434683734</v>
      </c>
      <c r="J1155" s="1">
        <v>1089627213.74</v>
      </c>
      <c r="K1155" s="8">
        <v>20</v>
      </c>
      <c r="L1155" s="8">
        <v>20</v>
      </c>
      <c r="M1155" s="8">
        <v>0</v>
      </c>
      <c r="N1155" s="8">
        <v>724061.18136200716</v>
      </c>
      <c r="O1155" s="1">
        <v>0</v>
      </c>
      <c r="P1155" s="1">
        <v>0</v>
      </c>
      <c r="Q1155" s="1">
        <v>0</v>
      </c>
      <c r="R1155" s="1">
        <v>0</v>
      </c>
      <c r="S1155" s="29">
        <v>0</v>
      </c>
      <c r="T1155" s="8">
        <f t="shared" si="90"/>
        <v>0</v>
      </c>
      <c r="U1155" s="1">
        <v>0</v>
      </c>
      <c r="V1155" s="1">
        <v>0</v>
      </c>
      <c r="W1155" s="1">
        <v>0</v>
      </c>
      <c r="X1155" s="1">
        <v>0</v>
      </c>
      <c r="Y1155" s="1">
        <v>0</v>
      </c>
      <c r="Z1155" s="1">
        <v>0</v>
      </c>
      <c r="AA1155" s="1">
        <v>654943479.74000001</v>
      </c>
      <c r="AB1155" s="1">
        <v>654943479.74000001</v>
      </c>
      <c r="AC1155" s="1">
        <f t="shared" si="91"/>
        <v>-1089627213.74</v>
      </c>
      <c r="AD1155" s="1">
        <f t="shared" si="92"/>
        <v>-1089627213.74</v>
      </c>
      <c r="AE1155" s="1">
        <f t="shared" si="93"/>
        <v>-1089627213.74</v>
      </c>
      <c r="AF1155" s="1">
        <f t="shared" si="94"/>
        <v>-1089627213.74</v>
      </c>
    </row>
    <row r="1156" spans="1:32" x14ac:dyDescent="0.2">
      <c r="A1156" t="s">
        <v>148</v>
      </c>
      <c r="B1156" t="s">
        <v>73</v>
      </c>
      <c r="C1156" t="s">
        <v>120</v>
      </c>
      <c r="D1156" t="s">
        <v>3</v>
      </c>
      <c r="E1156" t="s">
        <v>5</v>
      </c>
      <c r="F1156" s="7">
        <v>202303</v>
      </c>
      <c r="G1156" s="1">
        <v>361784956</v>
      </c>
      <c r="H1156" s="1">
        <v>857119200.66999996</v>
      </c>
      <c r="I1156" s="1">
        <v>361784956</v>
      </c>
      <c r="J1156" s="1">
        <v>857119200.66999996</v>
      </c>
      <c r="K1156" s="8">
        <v>18</v>
      </c>
      <c r="L1156" s="8">
        <v>18</v>
      </c>
      <c r="M1156" s="8">
        <v>0</v>
      </c>
      <c r="N1156" s="8">
        <v>740605.06874039944</v>
      </c>
      <c r="O1156" s="1">
        <v>0</v>
      </c>
      <c r="P1156" s="1">
        <v>0</v>
      </c>
      <c r="Q1156" s="1">
        <v>0</v>
      </c>
      <c r="R1156" s="1">
        <v>0</v>
      </c>
      <c r="S1156" s="29">
        <v>0</v>
      </c>
      <c r="T1156" s="8">
        <f t="shared" si="90"/>
        <v>0</v>
      </c>
      <c r="U1156" s="1">
        <v>0</v>
      </c>
      <c r="V1156" s="1">
        <v>0</v>
      </c>
      <c r="W1156" s="1">
        <v>0</v>
      </c>
      <c r="X1156" s="1">
        <v>0</v>
      </c>
      <c r="Y1156" s="1">
        <v>0</v>
      </c>
      <c r="Z1156" s="1">
        <v>0</v>
      </c>
      <c r="AA1156" s="1">
        <v>495334244.66999996</v>
      </c>
      <c r="AB1156" s="1">
        <v>495334244.66999996</v>
      </c>
      <c r="AC1156" s="1">
        <f t="shared" si="91"/>
        <v>-857119200.66999996</v>
      </c>
      <c r="AD1156" s="1">
        <f t="shared" si="92"/>
        <v>-857119200.66999996</v>
      </c>
      <c r="AE1156" s="1">
        <f t="shared" si="93"/>
        <v>-857119200.66999996</v>
      </c>
      <c r="AF1156" s="1">
        <f t="shared" si="94"/>
        <v>-857119200.66999996</v>
      </c>
    </row>
    <row r="1157" spans="1:32" x14ac:dyDescent="0.2">
      <c r="A1157" t="s">
        <v>148</v>
      </c>
      <c r="B1157" t="s">
        <v>73</v>
      </c>
      <c r="C1157" t="s">
        <v>120</v>
      </c>
      <c r="D1157" t="s">
        <v>3</v>
      </c>
      <c r="E1157" t="s">
        <v>5</v>
      </c>
      <c r="F1157" s="7">
        <v>202306</v>
      </c>
      <c r="G1157" s="1">
        <v>242665740</v>
      </c>
      <c r="H1157" s="1">
        <v>428502795.18999994</v>
      </c>
      <c r="I1157" s="1">
        <v>242665740</v>
      </c>
      <c r="J1157" s="1">
        <v>428502795.18999994</v>
      </c>
      <c r="K1157" s="8">
        <v>12</v>
      </c>
      <c r="L1157" s="8">
        <v>12</v>
      </c>
      <c r="M1157" s="8">
        <v>0</v>
      </c>
      <c r="N1157" s="8">
        <v>759095.79032258049</v>
      </c>
      <c r="O1157" s="1">
        <v>0</v>
      </c>
      <c r="P1157" s="1">
        <v>0</v>
      </c>
      <c r="Q1157" s="1">
        <v>0</v>
      </c>
      <c r="R1157" s="1">
        <v>0</v>
      </c>
      <c r="S1157" s="29">
        <v>0</v>
      </c>
      <c r="T1157" s="8">
        <f t="shared" si="90"/>
        <v>0</v>
      </c>
      <c r="U1157" s="1">
        <v>0</v>
      </c>
      <c r="V1157" s="1">
        <v>0</v>
      </c>
      <c r="W1157" s="1">
        <v>0</v>
      </c>
      <c r="X1157" s="1">
        <v>0</v>
      </c>
      <c r="Y1157" s="1">
        <v>0</v>
      </c>
      <c r="Z1157" s="1">
        <v>0</v>
      </c>
      <c r="AA1157" s="1">
        <v>185837055.18999994</v>
      </c>
      <c r="AB1157" s="1">
        <v>185837055.18999994</v>
      </c>
      <c r="AC1157" s="1">
        <f t="shared" si="91"/>
        <v>-428502795.18999994</v>
      </c>
      <c r="AD1157" s="1">
        <f t="shared" si="92"/>
        <v>-428502795.18999994</v>
      </c>
      <c r="AE1157" s="1">
        <f t="shared" si="93"/>
        <v>-428502795.18999994</v>
      </c>
      <c r="AF1157" s="1">
        <f t="shared" si="94"/>
        <v>-428502795.18999994</v>
      </c>
    </row>
    <row r="1158" spans="1:32" x14ac:dyDescent="0.2">
      <c r="A1158" t="s">
        <v>148</v>
      </c>
      <c r="B1158" t="s">
        <v>73</v>
      </c>
      <c r="C1158" t="s">
        <v>120</v>
      </c>
      <c r="D1158" t="s">
        <v>3</v>
      </c>
      <c r="E1158" t="s">
        <v>5</v>
      </c>
      <c r="F1158" s="7">
        <v>202309</v>
      </c>
      <c r="G1158" s="1">
        <v>461968526</v>
      </c>
      <c r="H1158" s="1">
        <v>748253822.29000008</v>
      </c>
      <c r="I1158" s="1">
        <v>461968526</v>
      </c>
      <c r="J1158" s="1">
        <v>748253822.29000008</v>
      </c>
      <c r="K1158" s="8">
        <v>24</v>
      </c>
      <c r="L1158" s="8">
        <v>24</v>
      </c>
      <c r="M1158" s="8">
        <v>0</v>
      </c>
      <c r="N1158" s="8">
        <v>741533.62114695366</v>
      </c>
      <c r="O1158" s="1">
        <v>0</v>
      </c>
      <c r="P1158" s="1">
        <v>0</v>
      </c>
      <c r="Q1158" s="1">
        <v>0</v>
      </c>
      <c r="R1158" s="1">
        <v>0</v>
      </c>
      <c r="S1158" s="29">
        <v>0</v>
      </c>
      <c r="T1158" s="8">
        <f t="shared" si="90"/>
        <v>0</v>
      </c>
      <c r="U1158" s="1">
        <v>0</v>
      </c>
      <c r="V1158" s="1">
        <v>0</v>
      </c>
      <c r="W1158" s="1">
        <v>0</v>
      </c>
      <c r="X1158" s="1">
        <v>0</v>
      </c>
      <c r="Y1158" s="1">
        <v>0</v>
      </c>
      <c r="Z1158" s="1">
        <v>0</v>
      </c>
      <c r="AA1158" s="1">
        <v>286285296.29000008</v>
      </c>
      <c r="AB1158" s="1">
        <v>286285296.29000008</v>
      </c>
      <c r="AC1158" s="1">
        <f t="shared" si="91"/>
        <v>-748253822.29000008</v>
      </c>
      <c r="AD1158" s="1">
        <f t="shared" si="92"/>
        <v>-748253822.29000008</v>
      </c>
      <c r="AE1158" s="1">
        <f t="shared" si="93"/>
        <v>-748253822.29000008</v>
      </c>
      <c r="AF1158" s="1">
        <f t="shared" si="94"/>
        <v>-748253822.29000008</v>
      </c>
    </row>
    <row r="1159" spans="1:32" x14ac:dyDescent="0.2">
      <c r="A1159" t="s">
        <v>148</v>
      </c>
      <c r="B1159" t="s">
        <v>73</v>
      </c>
      <c r="C1159" t="s">
        <v>120</v>
      </c>
      <c r="D1159" t="s">
        <v>3</v>
      </c>
      <c r="E1159" t="s">
        <v>5</v>
      </c>
      <c r="F1159" s="7">
        <v>202312</v>
      </c>
      <c r="G1159" s="1">
        <v>130192038</v>
      </c>
      <c r="H1159" s="1">
        <v>576772543.38999987</v>
      </c>
      <c r="I1159" s="1">
        <v>130192038</v>
      </c>
      <c r="J1159" s="1">
        <v>576772543.38999987</v>
      </c>
      <c r="K1159" s="8">
        <v>9</v>
      </c>
      <c r="L1159" s="8">
        <v>10</v>
      </c>
      <c r="M1159" s="8">
        <v>0</v>
      </c>
      <c r="N1159" s="8">
        <v>767101.15376344102</v>
      </c>
      <c r="O1159" s="1">
        <v>0</v>
      </c>
      <c r="P1159" s="1">
        <v>0</v>
      </c>
      <c r="Q1159" s="1">
        <v>0</v>
      </c>
      <c r="R1159" s="1">
        <v>0</v>
      </c>
      <c r="S1159" s="29">
        <v>0</v>
      </c>
      <c r="T1159" s="8">
        <f t="shared" si="90"/>
        <v>0</v>
      </c>
      <c r="U1159" s="1">
        <v>0</v>
      </c>
      <c r="V1159" s="1">
        <v>0</v>
      </c>
      <c r="W1159" s="1">
        <v>0</v>
      </c>
      <c r="X1159" s="1">
        <v>0</v>
      </c>
      <c r="Y1159" s="1">
        <v>0</v>
      </c>
      <c r="Z1159" s="1">
        <v>0</v>
      </c>
      <c r="AA1159" s="1">
        <v>446580505.38999987</v>
      </c>
      <c r="AB1159" s="1">
        <v>446580505.38999987</v>
      </c>
      <c r="AC1159" s="1">
        <f t="shared" si="91"/>
        <v>-576772543.38999987</v>
      </c>
      <c r="AD1159" s="1">
        <f t="shared" si="92"/>
        <v>-576772543.38999987</v>
      </c>
      <c r="AE1159" s="1">
        <f t="shared" si="93"/>
        <v>-576772543.38999987</v>
      </c>
      <c r="AF1159" s="1">
        <f t="shared" si="94"/>
        <v>-576772543.38999987</v>
      </c>
    </row>
    <row r="1160" spans="1:32" x14ac:dyDescent="0.2">
      <c r="A1160" t="s">
        <v>148</v>
      </c>
      <c r="B1160" t="s">
        <v>73</v>
      </c>
      <c r="C1160" t="s">
        <v>120</v>
      </c>
      <c r="D1160" t="s">
        <v>3</v>
      </c>
      <c r="E1160" t="s">
        <v>5</v>
      </c>
      <c r="F1160" s="7">
        <v>202403</v>
      </c>
      <c r="G1160" s="1">
        <v>185859609</v>
      </c>
      <c r="H1160" s="1">
        <v>379251593.15999997</v>
      </c>
      <c r="I1160" s="1">
        <v>185859609</v>
      </c>
      <c r="J1160" s="1">
        <v>379251593.15999997</v>
      </c>
      <c r="K1160" s="8">
        <v>6</v>
      </c>
      <c r="L1160" s="8">
        <v>8</v>
      </c>
      <c r="M1160" s="8">
        <v>0</v>
      </c>
      <c r="N1160" s="8">
        <v>709546.90100111254</v>
      </c>
      <c r="O1160" s="1">
        <v>0</v>
      </c>
      <c r="P1160" s="1">
        <v>0</v>
      </c>
      <c r="Q1160" s="1">
        <v>0</v>
      </c>
      <c r="R1160" s="1">
        <v>0</v>
      </c>
      <c r="S1160" s="29">
        <v>0</v>
      </c>
      <c r="T1160" s="8">
        <f t="shared" si="90"/>
        <v>0</v>
      </c>
      <c r="U1160" s="1">
        <v>0</v>
      </c>
      <c r="V1160" s="1">
        <v>0</v>
      </c>
      <c r="W1160" s="1">
        <v>0</v>
      </c>
      <c r="X1160" s="1">
        <v>0</v>
      </c>
      <c r="Y1160" s="1">
        <v>0</v>
      </c>
      <c r="Z1160" s="1">
        <v>0</v>
      </c>
      <c r="AA1160" s="1">
        <v>193391984.15999997</v>
      </c>
      <c r="AB1160" s="1">
        <v>193391984.15999997</v>
      </c>
      <c r="AC1160" s="1">
        <f t="shared" si="91"/>
        <v>-379251593.15999997</v>
      </c>
      <c r="AD1160" s="1">
        <f t="shared" si="92"/>
        <v>-379251593.15999997</v>
      </c>
      <c r="AE1160" s="1">
        <f t="shared" si="93"/>
        <v>-379251593.15999997</v>
      </c>
      <c r="AF1160" s="1">
        <f t="shared" si="94"/>
        <v>-379251593.15999997</v>
      </c>
    </row>
    <row r="1161" spans="1:32" x14ac:dyDescent="0.2">
      <c r="A1161" t="s">
        <v>148</v>
      </c>
      <c r="B1161" t="s">
        <v>73</v>
      </c>
      <c r="C1161" t="s">
        <v>120</v>
      </c>
      <c r="D1161" t="s">
        <v>3</v>
      </c>
      <c r="E1161" t="s">
        <v>8</v>
      </c>
      <c r="F1161" s="7">
        <v>202404</v>
      </c>
      <c r="G1161" s="1">
        <v>0</v>
      </c>
      <c r="H1161" s="1">
        <v>0</v>
      </c>
      <c r="I1161" s="1">
        <v>0</v>
      </c>
      <c r="J1161" s="1">
        <v>0</v>
      </c>
      <c r="K1161" s="8">
        <v>0</v>
      </c>
      <c r="L1161" s="8">
        <v>0</v>
      </c>
      <c r="M1161" s="8">
        <v>0</v>
      </c>
      <c r="N1161" s="8">
        <v>686360.59999999974</v>
      </c>
      <c r="O1161" s="1">
        <v>0</v>
      </c>
      <c r="P1161" s="1">
        <v>0</v>
      </c>
      <c r="Q1161" s="1">
        <v>0</v>
      </c>
      <c r="R1161" s="1">
        <v>0</v>
      </c>
      <c r="S1161" s="29">
        <v>0</v>
      </c>
      <c r="T1161" s="8">
        <f t="shared" si="90"/>
        <v>0</v>
      </c>
      <c r="U1161" s="1">
        <v>0</v>
      </c>
      <c r="V1161" s="1">
        <v>0</v>
      </c>
      <c r="W1161" s="1">
        <v>0</v>
      </c>
      <c r="X1161" s="1">
        <v>0</v>
      </c>
      <c r="Y1161" s="1">
        <v>0</v>
      </c>
      <c r="Z1161" s="1">
        <v>0</v>
      </c>
      <c r="AA1161" s="1">
        <v>0</v>
      </c>
      <c r="AB1161" s="1">
        <v>0</v>
      </c>
      <c r="AC1161" s="1">
        <f t="shared" si="91"/>
        <v>0</v>
      </c>
      <c r="AD1161" s="1">
        <f t="shared" si="92"/>
        <v>0</v>
      </c>
      <c r="AE1161" s="1">
        <f t="shared" si="93"/>
        <v>0</v>
      </c>
      <c r="AF1161" s="1">
        <f t="shared" si="94"/>
        <v>0</v>
      </c>
    </row>
    <row r="1162" spans="1:32" x14ac:dyDescent="0.2">
      <c r="A1162" t="s">
        <v>148</v>
      </c>
      <c r="B1162" t="s">
        <v>73</v>
      </c>
      <c r="C1162" t="s">
        <v>120</v>
      </c>
      <c r="D1162" t="s">
        <v>3</v>
      </c>
      <c r="E1162" t="s">
        <v>8</v>
      </c>
      <c r="F1162" s="7">
        <v>202405</v>
      </c>
      <c r="G1162" s="1">
        <v>0</v>
      </c>
      <c r="H1162" s="1">
        <v>0</v>
      </c>
      <c r="I1162" s="1">
        <v>0</v>
      </c>
      <c r="J1162" s="1">
        <v>0</v>
      </c>
      <c r="K1162" s="8">
        <v>0</v>
      </c>
      <c r="L1162" s="8">
        <v>0</v>
      </c>
      <c r="M1162" s="8">
        <v>0</v>
      </c>
      <c r="N1162" s="8">
        <v>695190.61290322652</v>
      </c>
      <c r="O1162" s="1">
        <v>0</v>
      </c>
      <c r="P1162" s="1">
        <v>0</v>
      </c>
      <c r="Q1162" s="1">
        <v>0</v>
      </c>
      <c r="R1162" s="1">
        <v>0</v>
      </c>
      <c r="S1162" s="29">
        <v>0</v>
      </c>
      <c r="T1162" s="8">
        <f t="shared" si="90"/>
        <v>0</v>
      </c>
      <c r="U1162" s="1">
        <v>0</v>
      </c>
      <c r="V1162" s="1">
        <v>0</v>
      </c>
      <c r="W1162" s="1">
        <v>0</v>
      </c>
      <c r="X1162" s="1">
        <v>0</v>
      </c>
      <c r="Y1162" s="1">
        <v>0</v>
      </c>
      <c r="Z1162" s="1">
        <v>0</v>
      </c>
      <c r="AA1162" s="1">
        <v>0</v>
      </c>
      <c r="AB1162" s="1">
        <v>0</v>
      </c>
      <c r="AC1162" s="1">
        <f t="shared" si="91"/>
        <v>0</v>
      </c>
      <c r="AD1162" s="1">
        <f t="shared" si="92"/>
        <v>0</v>
      </c>
      <c r="AE1162" s="1">
        <f t="shared" si="93"/>
        <v>0</v>
      </c>
      <c r="AF1162" s="1">
        <f t="shared" si="94"/>
        <v>0</v>
      </c>
    </row>
    <row r="1163" spans="1:32" x14ac:dyDescent="0.2">
      <c r="A1163" t="s">
        <v>149</v>
      </c>
      <c r="B1163" t="s">
        <v>73</v>
      </c>
      <c r="C1163" t="s">
        <v>120</v>
      </c>
      <c r="D1163" t="s">
        <v>1</v>
      </c>
      <c r="E1163" t="s">
        <v>5</v>
      </c>
      <c r="F1163" s="7">
        <v>201403</v>
      </c>
      <c r="G1163" s="1">
        <v>646053970.11000013</v>
      </c>
      <c r="H1163" s="1">
        <v>574318285.68999982</v>
      </c>
      <c r="I1163" s="1">
        <v>646053970.11000013</v>
      </c>
      <c r="J1163" s="1">
        <v>574318285.68999982</v>
      </c>
      <c r="K1163" s="8">
        <v>66</v>
      </c>
      <c r="L1163" s="8">
        <v>66</v>
      </c>
      <c r="M1163" s="8">
        <v>0</v>
      </c>
      <c r="N1163" s="8">
        <v>8823.6102150537645</v>
      </c>
      <c r="O1163" s="1">
        <v>0</v>
      </c>
      <c r="P1163" s="1">
        <v>0</v>
      </c>
      <c r="Q1163" s="1">
        <v>0</v>
      </c>
      <c r="R1163" s="1">
        <v>0</v>
      </c>
      <c r="S1163" s="29">
        <v>0</v>
      </c>
      <c r="T1163" s="8">
        <f t="shared" si="90"/>
        <v>0</v>
      </c>
      <c r="U1163" s="1">
        <v>0</v>
      </c>
      <c r="V1163" s="1">
        <v>0</v>
      </c>
      <c r="W1163" s="1">
        <v>0</v>
      </c>
      <c r="X1163" s="1">
        <v>0</v>
      </c>
      <c r="Y1163" s="1">
        <v>0</v>
      </c>
      <c r="Z1163" s="1">
        <v>0</v>
      </c>
      <c r="AA1163" s="1">
        <v>-71735684.420000315</v>
      </c>
      <c r="AB1163" s="1">
        <v>-71735684.420000315</v>
      </c>
      <c r="AC1163" s="1">
        <f t="shared" si="91"/>
        <v>-574318285.68999982</v>
      </c>
      <c r="AD1163" s="1">
        <f t="shared" si="92"/>
        <v>-574318285.68999982</v>
      </c>
      <c r="AE1163" s="1">
        <f t="shared" si="93"/>
        <v>-574318285.68999982</v>
      </c>
      <c r="AF1163" s="1">
        <f t="shared" si="94"/>
        <v>-574318285.68999982</v>
      </c>
    </row>
    <row r="1164" spans="1:32" x14ac:dyDescent="0.2">
      <c r="A1164" t="s">
        <v>149</v>
      </c>
      <c r="B1164" t="s">
        <v>73</v>
      </c>
      <c r="C1164" t="s">
        <v>120</v>
      </c>
      <c r="D1164" t="s">
        <v>1</v>
      </c>
      <c r="E1164" t="s">
        <v>5</v>
      </c>
      <c r="F1164" s="7">
        <v>201406</v>
      </c>
      <c r="G1164" s="1">
        <v>36237483</v>
      </c>
      <c r="H1164" s="1">
        <v>36237483</v>
      </c>
      <c r="I1164" s="1">
        <v>36237483</v>
      </c>
      <c r="J1164" s="1">
        <v>36237483</v>
      </c>
      <c r="K1164" s="8">
        <v>17</v>
      </c>
      <c r="L1164" s="8">
        <v>17</v>
      </c>
      <c r="M1164" s="8">
        <v>0</v>
      </c>
      <c r="N1164" s="8">
        <v>9380.2297491039444</v>
      </c>
      <c r="O1164" s="1">
        <v>0</v>
      </c>
      <c r="P1164" s="1">
        <v>0</v>
      </c>
      <c r="Q1164" s="1">
        <v>0</v>
      </c>
      <c r="R1164" s="1">
        <v>0</v>
      </c>
      <c r="S1164" s="29">
        <v>0</v>
      </c>
      <c r="T1164" s="8">
        <f t="shared" si="90"/>
        <v>0</v>
      </c>
      <c r="U1164" s="1">
        <v>0</v>
      </c>
      <c r="V1164" s="1">
        <v>0</v>
      </c>
      <c r="W1164" s="1">
        <v>0</v>
      </c>
      <c r="X1164" s="1">
        <v>0</v>
      </c>
      <c r="Y1164" s="1">
        <v>0</v>
      </c>
      <c r="Z1164" s="1">
        <v>0</v>
      </c>
      <c r="AA1164" s="1">
        <v>0</v>
      </c>
      <c r="AB1164" s="1">
        <v>0</v>
      </c>
      <c r="AC1164" s="1">
        <f t="shared" si="91"/>
        <v>-36237483</v>
      </c>
      <c r="AD1164" s="1">
        <f t="shared" si="92"/>
        <v>-36237483</v>
      </c>
      <c r="AE1164" s="1">
        <f t="shared" si="93"/>
        <v>-36237483</v>
      </c>
      <c r="AF1164" s="1">
        <f t="shared" si="94"/>
        <v>-36237483</v>
      </c>
    </row>
    <row r="1165" spans="1:32" x14ac:dyDescent="0.2">
      <c r="A1165" t="s">
        <v>149</v>
      </c>
      <c r="B1165" t="s">
        <v>73</v>
      </c>
      <c r="C1165" t="s">
        <v>120</v>
      </c>
      <c r="D1165" t="s">
        <v>1</v>
      </c>
      <c r="E1165" t="s">
        <v>5</v>
      </c>
      <c r="F1165" s="7">
        <v>201409</v>
      </c>
      <c r="G1165" s="1">
        <v>23485942</v>
      </c>
      <c r="H1165" s="1">
        <v>23485942</v>
      </c>
      <c r="I1165" s="1">
        <v>23485942</v>
      </c>
      <c r="J1165" s="1">
        <v>23485942</v>
      </c>
      <c r="K1165" s="8">
        <v>17</v>
      </c>
      <c r="L1165" s="8">
        <v>17</v>
      </c>
      <c r="M1165" s="8">
        <v>0</v>
      </c>
      <c r="N1165" s="8">
        <v>12510.444802867385</v>
      </c>
      <c r="O1165" s="1">
        <v>0</v>
      </c>
      <c r="P1165" s="1">
        <v>0</v>
      </c>
      <c r="Q1165" s="1">
        <v>0</v>
      </c>
      <c r="R1165" s="1">
        <v>0</v>
      </c>
      <c r="S1165" s="29">
        <v>0</v>
      </c>
      <c r="T1165" s="8">
        <f t="shared" si="90"/>
        <v>0</v>
      </c>
      <c r="U1165" s="1">
        <v>0</v>
      </c>
      <c r="V1165" s="1">
        <v>0</v>
      </c>
      <c r="W1165" s="1">
        <v>0</v>
      </c>
      <c r="X1165" s="1">
        <v>0</v>
      </c>
      <c r="Y1165" s="1">
        <v>0</v>
      </c>
      <c r="Z1165" s="1">
        <v>0</v>
      </c>
      <c r="AA1165" s="1">
        <v>0</v>
      </c>
      <c r="AB1165" s="1">
        <v>0</v>
      </c>
      <c r="AC1165" s="1">
        <f t="shared" si="91"/>
        <v>-23485942</v>
      </c>
      <c r="AD1165" s="1">
        <f t="shared" si="92"/>
        <v>-23485942</v>
      </c>
      <c r="AE1165" s="1">
        <f t="shared" si="93"/>
        <v>-23485942</v>
      </c>
      <c r="AF1165" s="1">
        <f t="shared" si="94"/>
        <v>-23485942</v>
      </c>
    </row>
    <row r="1166" spans="1:32" x14ac:dyDescent="0.2">
      <c r="A1166" t="s">
        <v>149</v>
      </c>
      <c r="B1166" t="s">
        <v>73</v>
      </c>
      <c r="C1166" t="s">
        <v>120</v>
      </c>
      <c r="D1166" t="s">
        <v>1</v>
      </c>
      <c r="E1166" t="s">
        <v>5</v>
      </c>
      <c r="F1166" s="7">
        <v>201412</v>
      </c>
      <c r="G1166" s="1">
        <v>30036699</v>
      </c>
      <c r="H1166" s="1">
        <v>30036699</v>
      </c>
      <c r="I1166" s="1">
        <v>30036699</v>
      </c>
      <c r="J1166" s="1">
        <v>30036699</v>
      </c>
      <c r="K1166" s="8">
        <v>8</v>
      </c>
      <c r="L1166" s="8">
        <v>8</v>
      </c>
      <c r="M1166" s="8">
        <v>0</v>
      </c>
      <c r="N1166" s="8">
        <v>15519.636200716848</v>
      </c>
      <c r="O1166" s="1">
        <v>0</v>
      </c>
      <c r="P1166" s="1">
        <v>0</v>
      </c>
      <c r="Q1166" s="1">
        <v>0</v>
      </c>
      <c r="R1166" s="1">
        <v>0</v>
      </c>
      <c r="S1166" s="29">
        <v>0</v>
      </c>
      <c r="T1166" s="8">
        <f t="shared" si="90"/>
        <v>0</v>
      </c>
      <c r="U1166" s="1">
        <v>0</v>
      </c>
      <c r="V1166" s="1">
        <v>0</v>
      </c>
      <c r="W1166" s="1">
        <v>0</v>
      </c>
      <c r="X1166" s="1">
        <v>0</v>
      </c>
      <c r="Y1166" s="1">
        <v>0</v>
      </c>
      <c r="Z1166" s="1">
        <v>0</v>
      </c>
      <c r="AA1166" s="1">
        <v>0</v>
      </c>
      <c r="AB1166" s="1">
        <v>0</v>
      </c>
      <c r="AC1166" s="1">
        <f t="shared" si="91"/>
        <v>-30036699</v>
      </c>
      <c r="AD1166" s="1">
        <f t="shared" si="92"/>
        <v>-30036699</v>
      </c>
      <c r="AE1166" s="1">
        <f t="shared" si="93"/>
        <v>-30036699</v>
      </c>
      <c r="AF1166" s="1">
        <f t="shared" si="94"/>
        <v>-30036699</v>
      </c>
    </row>
    <row r="1167" spans="1:32" x14ac:dyDescent="0.2">
      <c r="A1167" t="s">
        <v>149</v>
      </c>
      <c r="B1167" t="s">
        <v>73</v>
      </c>
      <c r="C1167" t="s">
        <v>120</v>
      </c>
      <c r="D1167" t="s">
        <v>1</v>
      </c>
      <c r="E1167" t="s">
        <v>5</v>
      </c>
      <c r="F1167" s="7">
        <v>201503</v>
      </c>
      <c r="G1167" s="1">
        <v>154258319</v>
      </c>
      <c r="H1167" s="1">
        <v>154258319</v>
      </c>
      <c r="I1167" s="1">
        <v>154258319</v>
      </c>
      <c r="J1167" s="1">
        <v>154258319</v>
      </c>
      <c r="K1167" s="8">
        <v>14</v>
      </c>
      <c r="L1167" s="8">
        <v>14</v>
      </c>
      <c r="M1167" s="8">
        <v>0</v>
      </c>
      <c r="N1167" s="8">
        <v>14286.13594470046</v>
      </c>
      <c r="O1167" s="1">
        <v>0</v>
      </c>
      <c r="P1167" s="1">
        <v>0</v>
      </c>
      <c r="Q1167" s="1">
        <v>0</v>
      </c>
      <c r="R1167" s="1">
        <v>0</v>
      </c>
      <c r="S1167" s="29">
        <v>0</v>
      </c>
      <c r="T1167" s="8">
        <f t="shared" si="90"/>
        <v>0</v>
      </c>
      <c r="U1167" s="1">
        <v>0</v>
      </c>
      <c r="V1167" s="1">
        <v>0</v>
      </c>
      <c r="W1167" s="1">
        <v>0</v>
      </c>
      <c r="X1167" s="1">
        <v>0</v>
      </c>
      <c r="Y1167" s="1">
        <v>0</v>
      </c>
      <c r="Z1167" s="1">
        <v>0</v>
      </c>
      <c r="AA1167" s="1">
        <v>0</v>
      </c>
      <c r="AB1167" s="1">
        <v>0</v>
      </c>
      <c r="AC1167" s="1">
        <f t="shared" si="91"/>
        <v>-154258319</v>
      </c>
      <c r="AD1167" s="1">
        <f t="shared" si="92"/>
        <v>-154258319</v>
      </c>
      <c r="AE1167" s="1">
        <f t="shared" si="93"/>
        <v>-154258319</v>
      </c>
      <c r="AF1167" s="1">
        <f t="shared" si="94"/>
        <v>-154258319</v>
      </c>
    </row>
    <row r="1168" spans="1:32" x14ac:dyDescent="0.2">
      <c r="A1168" t="s">
        <v>149</v>
      </c>
      <c r="B1168" t="s">
        <v>73</v>
      </c>
      <c r="C1168" t="s">
        <v>120</v>
      </c>
      <c r="D1168" t="s">
        <v>1</v>
      </c>
      <c r="E1168" t="s">
        <v>5</v>
      </c>
      <c r="F1168" s="7">
        <v>201506</v>
      </c>
      <c r="G1168" s="1">
        <v>30168630</v>
      </c>
      <c r="H1168" s="1">
        <v>30168630.060000002</v>
      </c>
      <c r="I1168" s="1">
        <v>30168630</v>
      </c>
      <c r="J1168" s="1">
        <v>30168630.060000002</v>
      </c>
      <c r="K1168" s="8">
        <v>12</v>
      </c>
      <c r="L1168" s="8">
        <v>12</v>
      </c>
      <c r="M1168" s="8">
        <v>0</v>
      </c>
      <c r="N1168" s="8">
        <v>14106.262724014336</v>
      </c>
      <c r="O1168" s="1">
        <v>0</v>
      </c>
      <c r="P1168" s="1">
        <v>0</v>
      </c>
      <c r="Q1168" s="1">
        <v>0</v>
      </c>
      <c r="R1168" s="1">
        <v>0</v>
      </c>
      <c r="S1168" s="29">
        <v>0</v>
      </c>
      <c r="T1168" s="8">
        <f t="shared" si="90"/>
        <v>0</v>
      </c>
      <c r="U1168" s="1">
        <v>0</v>
      </c>
      <c r="V1168" s="1">
        <v>0</v>
      </c>
      <c r="W1168" s="1">
        <v>0</v>
      </c>
      <c r="X1168" s="1">
        <v>0</v>
      </c>
      <c r="Y1168" s="1">
        <v>0</v>
      </c>
      <c r="Z1168" s="1">
        <v>0</v>
      </c>
      <c r="AA1168" s="1">
        <v>6.0000002384185791E-2</v>
      </c>
      <c r="AB1168" s="1">
        <v>6.0000002384185791E-2</v>
      </c>
      <c r="AC1168" s="1">
        <f t="shared" si="91"/>
        <v>-30168630.060000002</v>
      </c>
      <c r="AD1168" s="1">
        <f t="shared" si="92"/>
        <v>-30168630.060000002</v>
      </c>
      <c r="AE1168" s="1">
        <f t="shared" si="93"/>
        <v>-30168630.060000002</v>
      </c>
      <c r="AF1168" s="1">
        <f t="shared" si="94"/>
        <v>-30168630.060000002</v>
      </c>
    </row>
    <row r="1169" spans="1:32" x14ac:dyDescent="0.2">
      <c r="A1169" t="s">
        <v>149</v>
      </c>
      <c r="B1169" t="s">
        <v>73</v>
      </c>
      <c r="C1169" t="s">
        <v>120</v>
      </c>
      <c r="D1169" t="s">
        <v>1</v>
      </c>
      <c r="E1169" t="s">
        <v>5</v>
      </c>
      <c r="F1169" s="7">
        <v>201509</v>
      </c>
      <c r="G1169" s="1">
        <v>179379764.06000003</v>
      </c>
      <c r="H1169" s="1">
        <v>179379764.05999997</v>
      </c>
      <c r="I1169" s="1">
        <v>179379764.06000003</v>
      </c>
      <c r="J1169" s="1">
        <v>179379764.05999997</v>
      </c>
      <c r="K1169" s="8">
        <v>22</v>
      </c>
      <c r="L1169" s="8">
        <v>22</v>
      </c>
      <c r="M1169" s="8">
        <v>0</v>
      </c>
      <c r="N1169" s="8">
        <v>15151.708960573478</v>
      </c>
      <c r="O1169" s="1">
        <v>0</v>
      </c>
      <c r="P1169" s="1">
        <v>0</v>
      </c>
      <c r="Q1169" s="1">
        <v>0</v>
      </c>
      <c r="R1169" s="1">
        <v>0</v>
      </c>
      <c r="S1169" s="29">
        <v>0</v>
      </c>
      <c r="T1169" s="8">
        <f t="shared" si="90"/>
        <v>0</v>
      </c>
      <c r="U1169" s="1">
        <v>0</v>
      </c>
      <c r="V1169" s="1">
        <v>0</v>
      </c>
      <c r="W1169" s="1">
        <v>0</v>
      </c>
      <c r="X1169" s="1">
        <v>0</v>
      </c>
      <c r="Y1169" s="1">
        <v>0</v>
      </c>
      <c r="Z1169" s="1">
        <v>0</v>
      </c>
      <c r="AA1169" s="1">
        <v>-5.9604644775390625E-8</v>
      </c>
      <c r="AB1169" s="1">
        <v>-5.9604644775390625E-8</v>
      </c>
      <c r="AC1169" s="1">
        <f t="shared" si="91"/>
        <v>-179379764.05999997</v>
      </c>
      <c r="AD1169" s="1">
        <f t="shared" si="92"/>
        <v>-179379764.05999997</v>
      </c>
      <c r="AE1169" s="1">
        <f t="shared" si="93"/>
        <v>-179379764.05999997</v>
      </c>
      <c r="AF1169" s="1">
        <f t="shared" si="94"/>
        <v>-179379764.05999997</v>
      </c>
    </row>
    <row r="1170" spans="1:32" x14ac:dyDescent="0.2">
      <c r="A1170" t="s">
        <v>149</v>
      </c>
      <c r="B1170" t="s">
        <v>73</v>
      </c>
      <c r="C1170" t="s">
        <v>120</v>
      </c>
      <c r="D1170" t="s">
        <v>1</v>
      </c>
      <c r="E1170" t="s">
        <v>5</v>
      </c>
      <c r="F1170" s="7">
        <v>201512</v>
      </c>
      <c r="G1170" s="1">
        <v>40741677</v>
      </c>
      <c r="H1170" s="1">
        <v>40741677.399999999</v>
      </c>
      <c r="I1170" s="1">
        <v>40741677</v>
      </c>
      <c r="J1170" s="1">
        <v>40741677.399999999</v>
      </c>
      <c r="K1170" s="8">
        <v>10</v>
      </c>
      <c r="L1170" s="8">
        <v>10</v>
      </c>
      <c r="M1170" s="8">
        <v>0</v>
      </c>
      <c r="N1170" s="8">
        <v>18760.88458781362</v>
      </c>
      <c r="O1170" s="1">
        <v>0</v>
      </c>
      <c r="P1170" s="1">
        <v>0</v>
      </c>
      <c r="Q1170" s="1">
        <v>0</v>
      </c>
      <c r="R1170" s="1">
        <v>0</v>
      </c>
      <c r="S1170" s="29">
        <v>0</v>
      </c>
      <c r="T1170" s="8">
        <f t="shared" si="90"/>
        <v>0</v>
      </c>
      <c r="U1170" s="1">
        <v>0</v>
      </c>
      <c r="V1170" s="1">
        <v>0</v>
      </c>
      <c r="W1170" s="1">
        <v>0</v>
      </c>
      <c r="X1170" s="1">
        <v>0</v>
      </c>
      <c r="Y1170" s="1">
        <v>0</v>
      </c>
      <c r="Z1170" s="1">
        <v>0</v>
      </c>
      <c r="AA1170" s="1">
        <v>0.39999999850988388</v>
      </c>
      <c r="AB1170" s="1">
        <v>0.39999999850988388</v>
      </c>
      <c r="AC1170" s="1">
        <f t="shared" si="91"/>
        <v>-40741677.399999999</v>
      </c>
      <c r="AD1170" s="1">
        <f t="shared" si="92"/>
        <v>-40741677.399999999</v>
      </c>
      <c r="AE1170" s="1">
        <f t="shared" si="93"/>
        <v>-40741677.399999999</v>
      </c>
      <c r="AF1170" s="1">
        <f t="shared" si="94"/>
        <v>-40741677.399999999</v>
      </c>
    </row>
    <row r="1171" spans="1:32" x14ac:dyDescent="0.2">
      <c r="A1171" t="s">
        <v>149</v>
      </c>
      <c r="B1171" t="s">
        <v>73</v>
      </c>
      <c r="C1171" t="s">
        <v>120</v>
      </c>
      <c r="D1171" t="s">
        <v>1</v>
      </c>
      <c r="E1171" t="s">
        <v>5</v>
      </c>
      <c r="F1171" s="7">
        <v>201603</v>
      </c>
      <c r="G1171" s="1">
        <v>13302966</v>
      </c>
      <c r="H1171" s="1">
        <v>13302966.000000004</v>
      </c>
      <c r="I1171" s="1">
        <v>13302966</v>
      </c>
      <c r="J1171" s="1">
        <v>13302966.000000004</v>
      </c>
      <c r="K1171" s="8">
        <v>8</v>
      </c>
      <c r="L1171" s="8">
        <v>8</v>
      </c>
      <c r="M1171" s="8">
        <v>0</v>
      </c>
      <c r="N1171" s="8">
        <v>20834.405635891741</v>
      </c>
      <c r="O1171" s="1">
        <v>0</v>
      </c>
      <c r="P1171" s="1">
        <v>0</v>
      </c>
      <c r="Q1171" s="1">
        <v>0</v>
      </c>
      <c r="R1171" s="1">
        <v>0</v>
      </c>
      <c r="S1171" s="29">
        <v>0</v>
      </c>
      <c r="T1171" s="8">
        <f t="shared" si="90"/>
        <v>0</v>
      </c>
      <c r="U1171" s="1">
        <v>0</v>
      </c>
      <c r="V1171" s="1">
        <v>0</v>
      </c>
      <c r="W1171" s="1">
        <v>0</v>
      </c>
      <c r="X1171" s="1">
        <v>0</v>
      </c>
      <c r="Y1171" s="1">
        <v>0</v>
      </c>
      <c r="Z1171" s="1">
        <v>0</v>
      </c>
      <c r="AA1171" s="1">
        <v>3.7252902984619141E-9</v>
      </c>
      <c r="AB1171" s="1">
        <v>3.7252902984619141E-9</v>
      </c>
      <c r="AC1171" s="1">
        <f t="shared" si="91"/>
        <v>-13302966.000000004</v>
      </c>
      <c r="AD1171" s="1">
        <f t="shared" si="92"/>
        <v>-13302966.000000004</v>
      </c>
      <c r="AE1171" s="1">
        <f t="shared" si="93"/>
        <v>-13302966.000000004</v>
      </c>
      <c r="AF1171" s="1">
        <f t="shared" si="94"/>
        <v>-13302966.000000004</v>
      </c>
    </row>
    <row r="1172" spans="1:32" x14ac:dyDescent="0.2">
      <c r="A1172" t="s">
        <v>149</v>
      </c>
      <c r="B1172" t="s">
        <v>73</v>
      </c>
      <c r="C1172" t="s">
        <v>120</v>
      </c>
      <c r="D1172" t="s">
        <v>1</v>
      </c>
      <c r="E1172" t="s">
        <v>5</v>
      </c>
      <c r="F1172" s="7">
        <v>201606</v>
      </c>
      <c r="G1172" s="1">
        <v>90310969</v>
      </c>
      <c r="H1172" s="1">
        <v>90310969.950000003</v>
      </c>
      <c r="I1172" s="1">
        <v>90310969</v>
      </c>
      <c r="J1172" s="1">
        <v>90310969.950000003</v>
      </c>
      <c r="K1172" s="8">
        <v>16</v>
      </c>
      <c r="L1172" s="8">
        <v>16</v>
      </c>
      <c r="M1172" s="8">
        <v>0</v>
      </c>
      <c r="N1172" s="8">
        <v>24800.831182795708</v>
      </c>
      <c r="O1172" s="1">
        <v>0</v>
      </c>
      <c r="P1172" s="1">
        <v>0</v>
      </c>
      <c r="Q1172" s="1">
        <v>0</v>
      </c>
      <c r="R1172" s="1">
        <v>0</v>
      </c>
      <c r="S1172" s="29">
        <v>0</v>
      </c>
      <c r="T1172" s="8">
        <f t="shared" si="90"/>
        <v>0</v>
      </c>
      <c r="U1172" s="1">
        <v>0</v>
      </c>
      <c r="V1172" s="1">
        <v>0</v>
      </c>
      <c r="W1172" s="1">
        <v>0</v>
      </c>
      <c r="X1172" s="1">
        <v>0</v>
      </c>
      <c r="Y1172" s="1">
        <v>0</v>
      </c>
      <c r="Z1172" s="1">
        <v>0</v>
      </c>
      <c r="AA1172" s="1">
        <v>0.95000000298023224</v>
      </c>
      <c r="AB1172" s="1">
        <v>0.95000000298023224</v>
      </c>
      <c r="AC1172" s="1">
        <f t="shared" si="91"/>
        <v>-90310969.950000003</v>
      </c>
      <c r="AD1172" s="1">
        <f t="shared" si="92"/>
        <v>-90310969.950000003</v>
      </c>
      <c r="AE1172" s="1">
        <f t="shared" si="93"/>
        <v>-90310969.950000003</v>
      </c>
      <c r="AF1172" s="1">
        <f t="shared" si="94"/>
        <v>-90310969.950000003</v>
      </c>
    </row>
    <row r="1173" spans="1:32" x14ac:dyDescent="0.2">
      <c r="A1173" t="s">
        <v>149</v>
      </c>
      <c r="B1173" t="s">
        <v>73</v>
      </c>
      <c r="C1173" t="s">
        <v>120</v>
      </c>
      <c r="D1173" t="s">
        <v>1</v>
      </c>
      <c r="E1173" t="s">
        <v>5</v>
      </c>
      <c r="F1173" s="7">
        <v>201609</v>
      </c>
      <c r="G1173" s="1">
        <v>141505896</v>
      </c>
      <c r="H1173" s="1">
        <v>141505896.00000003</v>
      </c>
      <c r="I1173" s="1">
        <v>141505896</v>
      </c>
      <c r="J1173" s="1">
        <v>141505896.00000003</v>
      </c>
      <c r="K1173" s="8">
        <v>115</v>
      </c>
      <c r="L1173" s="8">
        <v>115</v>
      </c>
      <c r="M1173" s="8">
        <v>0</v>
      </c>
      <c r="N1173" s="8">
        <v>34070.067025089615</v>
      </c>
      <c r="O1173" s="1">
        <v>0</v>
      </c>
      <c r="P1173" s="1">
        <v>0</v>
      </c>
      <c r="Q1173" s="1">
        <v>0</v>
      </c>
      <c r="R1173" s="1">
        <v>0</v>
      </c>
      <c r="S1173" s="29">
        <v>0</v>
      </c>
      <c r="T1173" s="8">
        <f t="shared" si="90"/>
        <v>0</v>
      </c>
      <c r="U1173" s="1">
        <v>0</v>
      </c>
      <c r="V1173" s="1">
        <v>0</v>
      </c>
      <c r="W1173" s="1">
        <v>0</v>
      </c>
      <c r="X1173" s="1">
        <v>0</v>
      </c>
      <c r="Y1173" s="1">
        <v>0</v>
      </c>
      <c r="Z1173" s="1">
        <v>0</v>
      </c>
      <c r="AA1173" s="1">
        <v>2.9802322387695312E-8</v>
      </c>
      <c r="AB1173" s="1">
        <v>2.9802322387695312E-8</v>
      </c>
      <c r="AC1173" s="1">
        <f t="shared" si="91"/>
        <v>-141505896.00000003</v>
      </c>
      <c r="AD1173" s="1">
        <f t="shared" si="92"/>
        <v>-141505896.00000003</v>
      </c>
      <c r="AE1173" s="1">
        <f t="shared" si="93"/>
        <v>-141505896.00000003</v>
      </c>
      <c r="AF1173" s="1">
        <f t="shared" si="94"/>
        <v>-141505896.00000003</v>
      </c>
    </row>
    <row r="1174" spans="1:32" x14ac:dyDescent="0.2">
      <c r="A1174" t="s">
        <v>149</v>
      </c>
      <c r="B1174" t="s">
        <v>73</v>
      </c>
      <c r="C1174" t="s">
        <v>120</v>
      </c>
      <c r="D1174" t="s">
        <v>1</v>
      </c>
      <c r="E1174" t="s">
        <v>5</v>
      </c>
      <c r="F1174" s="7">
        <v>201612</v>
      </c>
      <c r="G1174" s="1">
        <v>193091141</v>
      </c>
      <c r="H1174" s="1">
        <v>193091141</v>
      </c>
      <c r="I1174" s="1">
        <v>193091141</v>
      </c>
      <c r="J1174" s="1">
        <v>193091141</v>
      </c>
      <c r="K1174" s="8">
        <v>159</v>
      </c>
      <c r="L1174" s="8">
        <v>159</v>
      </c>
      <c r="M1174" s="8">
        <v>0</v>
      </c>
      <c r="N1174" s="8">
        <v>40919.096774193546</v>
      </c>
      <c r="O1174" s="1">
        <v>0</v>
      </c>
      <c r="P1174" s="1">
        <v>0</v>
      </c>
      <c r="Q1174" s="1">
        <v>0</v>
      </c>
      <c r="R1174" s="1">
        <v>0</v>
      </c>
      <c r="S1174" s="29">
        <v>0</v>
      </c>
      <c r="T1174" s="8">
        <f t="shared" si="90"/>
        <v>0</v>
      </c>
      <c r="U1174" s="1">
        <v>0</v>
      </c>
      <c r="V1174" s="1">
        <v>0</v>
      </c>
      <c r="W1174" s="1">
        <v>0</v>
      </c>
      <c r="X1174" s="1">
        <v>0</v>
      </c>
      <c r="Y1174" s="1">
        <v>0</v>
      </c>
      <c r="Z1174" s="1">
        <v>0</v>
      </c>
      <c r="AA1174" s="1">
        <v>0</v>
      </c>
      <c r="AB1174" s="1">
        <v>0</v>
      </c>
      <c r="AC1174" s="1">
        <f t="shared" si="91"/>
        <v>-193091141</v>
      </c>
      <c r="AD1174" s="1">
        <f t="shared" si="92"/>
        <v>-193091141</v>
      </c>
      <c r="AE1174" s="1">
        <f t="shared" si="93"/>
        <v>-193091141</v>
      </c>
      <c r="AF1174" s="1">
        <f t="shared" si="94"/>
        <v>-193091141</v>
      </c>
    </row>
    <row r="1175" spans="1:32" x14ac:dyDescent="0.2">
      <c r="A1175" t="s">
        <v>149</v>
      </c>
      <c r="B1175" t="s">
        <v>73</v>
      </c>
      <c r="C1175" t="s">
        <v>120</v>
      </c>
      <c r="D1175" t="s">
        <v>1</v>
      </c>
      <c r="E1175" t="s">
        <v>5</v>
      </c>
      <c r="F1175" s="7">
        <v>201703</v>
      </c>
      <c r="G1175" s="1">
        <v>356046780</v>
      </c>
      <c r="H1175" s="1">
        <v>356046780</v>
      </c>
      <c r="I1175" s="1">
        <v>356046780</v>
      </c>
      <c r="J1175" s="1">
        <v>356046780</v>
      </c>
      <c r="K1175" s="8">
        <v>218</v>
      </c>
      <c r="L1175" s="8">
        <v>218</v>
      </c>
      <c r="M1175" s="8">
        <v>0</v>
      </c>
      <c r="N1175" s="8">
        <v>58514.717357910915</v>
      </c>
      <c r="O1175" s="1">
        <v>0</v>
      </c>
      <c r="P1175" s="1">
        <v>0</v>
      </c>
      <c r="Q1175" s="1">
        <v>0</v>
      </c>
      <c r="R1175" s="1">
        <v>0</v>
      </c>
      <c r="S1175" s="29">
        <v>0</v>
      </c>
      <c r="T1175" s="8">
        <f t="shared" si="90"/>
        <v>0</v>
      </c>
      <c r="U1175" s="1">
        <v>0</v>
      </c>
      <c r="V1175" s="1">
        <v>0</v>
      </c>
      <c r="W1175" s="1">
        <v>0</v>
      </c>
      <c r="X1175" s="1">
        <v>0</v>
      </c>
      <c r="Y1175" s="1">
        <v>0</v>
      </c>
      <c r="Z1175" s="1">
        <v>0</v>
      </c>
      <c r="AA1175" s="1">
        <v>0</v>
      </c>
      <c r="AB1175" s="1">
        <v>0</v>
      </c>
      <c r="AC1175" s="1">
        <f t="shared" si="91"/>
        <v>-356046780</v>
      </c>
      <c r="AD1175" s="1">
        <f t="shared" si="92"/>
        <v>-356046780</v>
      </c>
      <c r="AE1175" s="1">
        <f t="shared" si="93"/>
        <v>-356046780</v>
      </c>
      <c r="AF1175" s="1">
        <f t="shared" si="94"/>
        <v>-356046780</v>
      </c>
    </row>
    <row r="1176" spans="1:32" x14ac:dyDescent="0.2">
      <c r="A1176" t="s">
        <v>149</v>
      </c>
      <c r="B1176" t="s">
        <v>73</v>
      </c>
      <c r="C1176" t="s">
        <v>120</v>
      </c>
      <c r="D1176" t="s">
        <v>1</v>
      </c>
      <c r="E1176" t="s">
        <v>5</v>
      </c>
      <c r="F1176" s="7">
        <v>201706</v>
      </c>
      <c r="G1176" s="1">
        <v>240961371</v>
      </c>
      <c r="H1176" s="1">
        <v>240961371.67000002</v>
      </c>
      <c r="I1176" s="1">
        <v>240961371</v>
      </c>
      <c r="J1176" s="1">
        <v>240961371.67000002</v>
      </c>
      <c r="K1176" s="8">
        <v>210</v>
      </c>
      <c r="L1176" s="8">
        <v>210</v>
      </c>
      <c r="M1176" s="8">
        <v>0</v>
      </c>
      <c r="N1176" s="8">
        <v>91087.283870967731</v>
      </c>
      <c r="O1176" s="1">
        <v>0</v>
      </c>
      <c r="P1176" s="1">
        <v>0</v>
      </c>
      <c r="Q1176" s="1">
        <v>0</v>
      </c>
      <c r="R1176" s="1">
        <v>0</v>
      </c>
      <c r="S1176" s="29">
        <v>0</v>
      </c>
      <c r="T1176" s="8">
        <f t="shared" si="90"/>
        <v>0</v>
      </c>
      <c r="U1176" s="1">
        <v>0</v>
      </c>
      <c r="V1176" s="1">
        <v>0</v>
      </c>
      <c r="W1176" s="1">
        <v>0</v>
      </c>
      <c r="X1176" s="1">
        <v>0</v>
      </c>
      <c r="Y1176" s="1">
        <v>0</v>
      </c>
      <c r="Z1176" s="1">
        <v>0</v>
      </c>
      <c r="AA1176" s="1">
        <v>0.67000001668930054</v>
      </c>
      <c r="AB1176" s="1">
        <v>0.67000001668930054</v>
      </c>
      <c r="AC1176" s="1">
        <f t="shared" si="91"/>
        <v>-240961371.67000002</v>
      </c>
      <c r="AD1176" s="1">
        <f t="shared" si="92"/>
        <v>-240961371.67000002</v>
      </c>
      <c r="AE1176" s="1">
        <f t="shared" si="93"/>
        <v>-240961371.67000002</v>
      </c>
      <c r="AF1176" s="1">
        <f t="shared" si="94"/>
        <v>-240961371.67000002</v>
      </c>
    </row>
    <row r="1177" spans="1:32" x14ac:dyDescent="0.2">
      <c r="A1177" t="s">
        <v>149</v>
      </c>
      <c r="B1177" t="s">
        <v>73</v>
      </c>
      <c r="C1177" t="s">
        <v>120</v>
      </c>
      <c r="D1177" t="s">
        <v>1</v>
      </c>
      <c r="E1177" t="s">
        <v>5</v>
      </c>
      <c r="F1177" s="7">
        <v>201709</v>
      </c>
      <c r="G1177" s="1">
        <v>304467092</v>
      </c>
      <c r="H1177" s="1">
        <v>304467092.35000002</v>
      </c>
      <c r="I1177" s="1">
        <v>304467092</v>
      </c>
      <c r="J1177" s="1">
        <v>304467092.35000002</v>
      </c>
      <c r="K1177" s="8">
        <v>297</v>
      </c>
      <c r="L1177" s="8">
        <v>297</v>
      </c>
      <c r="M1177" s="8">
        <v>0</v>
      </c>
      <c r="N1177" s="8">
        <v>98634.12365591398</v>
      </c>
      <c r="O1177" s="1">
        <v>0</v>
      </c>
      <c r="P1177" s="1">
        <v>0</v>
      </c>
      <c r="Q1177" s="1">
        <v>0</v>
      </c>
      <c r="R1177" s="1">
        <v>0</v>
      </c>
      <c r="S1177" s="29">
        <v>0</v>
      </c>
      <c r="T1177" s="8">
        <f t="shared" si="90"/>
        <v>0</v>
      </c>
      <c r="U1177" s="1">
        <v>0</v>
      </c>
      <c r="V1177" s="1">
        <v>0</v>
      </c>
      <c r="W1177" s="1">
        <v>0</v>
      </c>
      <c r="X1177" s="1">
        <v>0</v>
      </c>
      <c r="Y1177" s="1">
        <v>0</v>
      </c>
      <c r="Z1177" s="1">
        <v>0</v>
      </c>
      <c r="AA1177" s="1">
        <v>0.35000002384185791</v>
      </c>
      <c r="AB1177" s="1">
        <v>0.35000002384185791</v>
      </c>
      <c r="AC1177" s="1">
        <f t="shared" si="91"/>
        <v>-304467092.35000002</v>
      </c>
      <c r="AD1177" s="1">
        <f t="shared" si="92"/>
        <v>-304467092.35000002</v>
      </c>
      <c r="AE1177" s="1">
        <f t="shared" si="93"/>
        <v>-304467092.35000002</v>
      </c>
      <c r="AF1177" s="1">
        <f t="shared" si="94"/>
        <v>-304467092.35000002</v>
      </c>
    </row>
    <row r="1178" spans="1:32" x14ac:dyDescent="0.2">
      <c r="A1178" t="s">
        <v>149</v>
      </c>
      <c r="B1178" t="s">
        <v>73</v>
      </c>
      <c r="C1178" t="s">
        <v>120</v>
      </c>
      <c r="D1178" t="s">
        <v>1</v>
      </c>
      <c r="E1178" t="s">
        <v>5</v>
      </c>
      <c r="F1178" s="7">
        <v>201712</v>
      </c>
      <c r="G1178" s="1">
        <v>298167042</v>
      </c>
      <c r="H1178" s="1">
        <v>298167042.31999999</v>
      </c>
      <c r="I1178" s="1">
        <v>298167042</v>
      </c>
      <c r="J1178" s="1">
        <v>298167042.31999999</v>
      </c>
      <c r="K1178" s="8">
        <v>257</v>
      </c>
      <c r="L1178" s="8">
        <v>257</v>
      </c>
      <c r="M1178" s="8">
        <v>0</v>
      </c>
      <c r="N1178" s="8">
        <v>106685.17383512545</v>
      </c>
      <c r="O1178" s="1">
        <v>0</v>
      </c>
      <c r="P1178" s="1">
        <v>0</v>
      </c>
      <c r="Q1178" s="1">
        <v>0</v>
      </c>
      <c r="R1178" s="1">
        <v>0</v>
      </c>
      <c r="S1178" s="29">
        <v>0</v>
      </c>
      <c r="T1178" s="8">
        <f t="shared" si="90"/>
        <v>0</v>
      </c>
      <c r="U1178" s="1">
        <v>0</v>
      </c>
      <c r="V1178" s="1">
        <v>0</v>
      </c>
      <c r="W1178" s="1">
        <v>0</v>
      </c>
      <c r="X1178" s="1">
        <v>0</v>
      </c>
      <c r="Y1178" s="1">
        <v>0</v>
      </c>
      <c r="Z1178" s="1">
        <v>0</v>
      </c>
      <c r="AA1178" s="1">
        <v>0.31999999284744263</v>
      </c>
      <c r="AB1178" s="1">
        <v>0.31999999284744263</v>
      </c>
      <c r="AC1178" s="1">
        <f t="shared" si="91"/>
        <v>-298167042.31999999</v>
      </c>
      <c r="AD1178" s="1">
        <f t="shared" si="92"/>
        <v>-298167042.31999999</v>
      </c>
      <c r="AE1178" s="1">
        <f t="shared" si="93"/>
        <v>-298167042.31999999</v>
      </c>
      <c r="AF1178" s="1">
        <f t="shared" si="94"/>
        <v>-298167042.31999999</v>
      </c>
    </row>
    <row r="1179" spans="1:32" x14ac:dyDescent="0.2">
      <c r="A1179" t="s">
        <v>149</v>
      </c>
      <c r="B1179" t="s">
        <v>73</v>
      </c>
      <c r="C1179" t="s">
        <v>120</v>
      </c>
      <c r="D1179" t="s">
        <v>1</v>
      </c>
      <c r="E1179" t="s">
        <v>5</v>
      </c>
      <c r="F1179" s="7">
        <v>201803</v>
      </c>
      <c r="G1179" s="1">
        <v>323043881.25</v>
      </c>
      <c r="H1179" s="1">
        <v>323043881.25</v>
      </c>
      <c r="I1179" s="1">
        <v>323043881.25</v>
      </c>
      <c r="J1179" s="1">
        <v>323043881.25</v>
      </c>
      <c r="K1179" s="8">
        <v>242</v>
      </c>
      <c r="L1179" s="8">
        <v>242</v>
      </c>
      <c r="M1179" s="8">
        <v>0</v>
      </c>
      <c r="N1179" s="8">
        <v>112805.50883256528</v>
      </c>
      <c r="O1179" s="1">
        <v>0</v>
      </c>
      <c r="P1179" s="1">
        <v>0</v>
      </c>
      <c r="Q1179" s="1">
        <v>0</v>
      </c>
      <c r="R1179" s="1">
        <v>0</v>
      </c>
      <c r="S1179" s="29">
        <v>0</v>
      </c>
      <c r="T1179" s="8">
        <f t="shared" si="90"/>
        <v>0</v>
      </c>
      <c r="U1179" s="1">
        <v>0</v>
      </c>
      <c r="V1179" s="1">
        <v>0</v>
      </c>
      <c r="W1179" s="1">
        <v>0</v>
      </c>
      <c r="X1179" s="1">
        <v>0</v>
      </c>
      <c r="Y1179" s="1">
        <v>0</v>
      </c>
      <c r="Z1179" s="1">
        <v>0</v>
      </c>
      <c r="AA1179" s="1">
        <v>0</v>
      </c>
      <c r="AB1179" s="1">
        <v>0</v>
      </c>
      <c r="AC1179" s="1">
        <f t="shared" si="91"/>
        <v>-323043881.25</v>
      </c>
      <c r="AD1179" s="1">
        <f t="shared" si="92"/>
        <v>-323043881.25</v>
      </c>
      <c r="AE1179" s="1">
        <f t="shared" si="93"/>
        <v>-323043881.25</v>
      </c>
      <c r="AF1179" s="1">
        <f t="shared" si="94"/>
        <v>-323043881.25</v>
      </c>
    </row>
    <row r="1180" spans="1:32" x14ac:dyDescent="0.2">
      <c r="A1180" t="s">
        <v>149</v>
      </c>
      <c r="B1180" t="s">
        <v>73</v>
      </c>
      <c r="C1180" t="s">
        <v>120</v>
      </c>
      <c r="D1180" t="s">
        <v>1</v>
      </c>
      <c r="E1180" t="s">
        <v>5</v>
      </c>
      <c r="F1180" s="7">
        <v>201806</v>
      </c>
      <c r="G1180" s="1">
        <v>346807018.25</v>
      </c>
      <c r="H1180" s="1">
        <v>346807018.25</v>
      </c>
      <c r="I1180" s="1">
        <v>346807018.25</v>
      </c>
      <c r="J1180" s="1">
        <v>346807018.25</v>
      </c>
      <c r="K1180" s="8">
        <v>241</v>
      </c>
      <c r="L1180" s="8">
        <v>241</v>
      </c>
      <c r="M1180" s="8">
        <v>0</v>
      </c>
      <c r="N1180" s="8">
        <v>120570.74014336918</v>
      </c>
      <c r="O1180" s="1">
        <v>0</v>
      </c>
      <c r="P1180" s="1">
        <v>0</v>
      </c>
      <c r="Q1180" s="1">
        <v>0</v>
      </c>
      <c r="R1180" s="1">
        <v>0</v>
      </c>
      <c r="S1180" s="29">
        <v>0</v>
      </c>
      <c r="T1180" s="8">
        <f t="shared" si="90"/>
        <v>0</v>
      </c>
      <c r="U1180" s="1">
        <v>0</v>
      </c>
      <c r="V1180" s="1">
        <v>0</v>
      </c>
      <c r="W1180" s="1">
        <v>0</v>
      </c>
      <c r="X1180" s="1">
        <v>0</v>
      </c>
      <c r="Y1180" s="1">
        <v>0</v>
      </c>
      <c r="Z1180" s="1">
        <v>0</v>
      </c>
      <c r="AA1180" s="1">
        <v>0</v>
      </c>
      <c r="AB1180" s="1">
        <v>0</v>
      </c>
      <c r="AC1180" s="1">
        <f t="shared" si="91"/>
        <v>-346807018.25</v>
      </c>
      <c r="AD1180" s="1">
        <f t="shared" si="92"/>
        <v>-346807018.25</v>
      </c>
      <c r="AE1180" s="1">
        <f t="shared" si="93"/>
        <v>-346807018.25</v>
      </c>
      <c r="AF1180" s="1">
        <f t="shared" si="94"/>
        <v>-346807018.25</v>
      </c>
    </row>
    <row r="1181" spans="1:32" x14ac:dyDescent="0.2">
      <c r="A1181" t="s">
        <v>149</v>
      </c>
      <c r="B1181" t="s">
        <v>73</v>
      </c>
      <c r="C1181" t="s">
        <v>120</v>
      </c>
      <c r="D1181" t="s">
        <v>1</v>
      </c>
      <c r="E1181" t="s">
        <v>5</v>
      </c>
      <c r="F1181" s="7">
        <v>201809</v>
      </c>
      <c r="G1181" s="1">
        <v>347203978</v>
      </c>
      <c r="H1181" s="1">
        <v>347203978</v>
      </c>
      <c r="I1181" s="1">
        <v>347203978</v>
      </c>
      <c r="J1181" s="1">
        <v>347203978</v>
      </c>
      <c r="K1181" s="8">
        <v>243</v>
      </c>
      <c r="L1181" s="8">
        <v>243</v>
      </c>
      <c r="M1181" s="8">
        <v>0</v>
      </c>
      <c r="N1181" s="8">
        <v>131720.77311827964</v>
      </c>
      <c r="O1181" s="1">
        <v>0</v>
      </c>
      <c r="P1181" s="1">
        <v>0</v>
      </c>
      <c r="Q1181" s="1">
        <v>0</v>
      </c>
      <c r="R1181" s="1">
        <v>0</v>
      </c>
      <c r="S1181" s="29">
        <v>0</v>
      </c>
      <c r="T1181" s="8">
        <f t="shared" si="90"/>
        <v>0</v>
      </c>
      <c r="U1181" s="1">
        <v>0</v>
      </c>
      <c r="V1181" s="1">
        <v>0</v>
      </c>
      <c r="W1181" s="1">
        <v>0</v>
      </c>
      <c r="X1181" s="1">
        <v>0</v>
      </c>
      <c r="Y1181" s="1">
        <v>0</v>
      </c>
      <c r="Z1181" s="1">
        <v>0</v>
      </c>
      <c r="AA1181" s="1">
        <v>0</v>
      </c>
      <c r="AB1181" s="1">
        <v>0</v>
      </c>
      <c r="AC1181" s="1">
        <f t="shared" si="91"/>
        <v>-347203978</v>
      </c>
      <c r="AD1181" s="1">
        <f t="shared" si="92"/>
        <v>-347203978</v>
      </c>
      <c r="AE1181" s="1">
        <f t="shared" si="93"/>
        <v>-347203978</v>
      </c>
      <c r="AF1181" s="1">
        <f t="shared" si="94"/>
        <v>-347203978</v>
      </c>
    </row>
    <row r="1182" spans="1:32" x14ac:dyDescent="0.2">
      <c r="A1182" t="s">
        <v>149</v>
      </c>
      <c r="B1182" t="s">
        <v>73</v>
      </c>
      <c r="C1182" t="s">
        <v>120</v>
      </c>
      <c r="D1182" t="s">
        <v>1</v>
      </c>
      <c r="E1182" t="s">
        <v>5</v>
      </c>
      <c r="F1182" s="7">
        <v>201812</v>
      </c>
      <c r="G1182" s="1">
        <v>386774729.09000003</v>
      </c>
      <c r="H1182" s="1">
        <v>386774729.09000003</v>
      </c>
      <c r="I1182" s="1">
        <v>386774729.09000003</v>
      </c>
      <c r="J1182" s="1">
        <v>386774729.09000003</v>
      </c>
      <c r="K1182" s="8">
        <v>235</v>
      </c>
      <c r="L1182" s="8">
        <v>235</v>
      </c>
      <c r="M1182" s="8">
        <v>0</v>
      </c>
      <c r="N1182" s="8">
        <v>138404.19784946236</v>
      </c>
      <c r="O1182" s="1">
        <v>0</v>
      </c>
      <c r="P1182" s="1">
        <v>0</v>
      </c>
      <c r="Q1182" s="1">
        <v>0</v>
      </c>
      <c r="R1182" s="1">
        <v>0</v>
      </c>
      <c r="S1182" s="29">
        <v>0</v>
      </c>
      <c r="T1182" s="8">
        <f t="shared" si="90"/>
        <v>0</v>
      </c>
      <c r="U1182" s="1">
        <v>0</v>
      </c>
      <c r="V1182" s="1">
        <v>0</v>
      </c>
      <c r="W1182" s="1">
        <v>0</v>
      </c>
      <c r="X1182" s="1">
        <v>0</v>
      </c>
      <c r="Y1182" s="1">
        <v>0</v>
      </c>
      <c r="Z1182" s="1">
        <v>0</v>
      </c>
      <c r="AA1182" s="1">
        <v>0</v>
      </c>
      <c r="AB1182" s="1">
        <v>0</v>
      </c>
      <c r="AC1182" s="1">
        <f t="shared" si="91"/>
        <v>-386774729.09000003</v>
      </c>
      <c r="AD1182" s="1">
        <f t="shared" si="92"/>
        <v>-386774729.09000003</v>
      </c>
      <c r="AE1182" s="1">
        <f t="shared" si="93"/>
        <v>-386774729.09000003</v>
      </c>
      <c r="AF1182" s="1">
        <f t="shared" si="94"/>
        <v>-386774729.09000003</v>
      </c>
    </row>
    <row r="1183" spans="1:32" x14ac:dyDescent="0.2">
      <c r="A1183" t="s">
        <v>149</v>
      </c>
      <c r="B1183" t="s">
        <v>73</v>
      </c>
      <c r="C1183" t="s">
        <v>120</v>
      </c>
      <c r="D1183" t="s">
        <v>1</v>
      </c>
      <c r="E1183" t="s">
        <v>5</v>
      </c>
      <c r="F1183" s="7">
        <v>201903</v>
      </c>
      <c r="G1183" s="1">
        <v>382661257.98000002</v>
      </c>
      <c r="H1183" s="1">
        <v>382661257.98000002</v>
      </c>
      <c r="I1183" s="1">
        <v>382661257.98000002</v>
      </c>
      <c r="J1183" s="1">
        <v>382661257.98000002</v>
      </c>
      <c r="K1183" s="8">
        <v>289</v>
      </c>
      <c r="L1183" s="8">
        <v>289</v>
      </c>
      <c r="M1183" s="8">
        <v>0</v>
      </c>
      <c r="N1183" s="8">
        <v>148031.74423963137</v>
      </c>
      <c r="O1183" s="1">
        <v>0</v>
      </c>
      <c r="P1183" s="1">
        <v>0</v>
      </c>
      <c r="Q1183" s="1">
        <v>0</v>
      </c>
      <c r="R1183" s="1">
        <v>0</v>
      </c>
      <c r="S1183" s="29">
        <v>0</v>
      </c>
      <c r="T1183" s="8">
        <f t="shared" si="90"/>
        <v>0</v>
      </c>
      <c r="U1183" s="1">
        <v>0</v>
      </c>
      <c r="V1183" s="1">
        <v>0</v>
      </c>
      <c r="W1183" s="1">
        <v>0</v>
      </c>
      <c r="X1183" s="1">
        <v>0</v>
      </c>
      <c r="Y1183" s="1">
        <v>0</v>
      </c>
      <c r="Z1183" s="1">
        <v>0</v>
      </c>
      <c r="AA1183" s="1">
        <v>0</v>
      </c>
      <c r="AB1183" s="1">
        <v>0</v>
      </c>
      <c r="AC1183" s="1">
        <f t="shared" si="91"/>
        <v>-382661257.98000002</v>
      </c>
      <c r="AD1183" s="1">
        <f t="shared" si="92"/>
        <v>-382661257.98000002</v>
      </c>
      <c r="AE1183" s="1">
        <f t="shared" si="93"/>
        <v>-382661257.98000002</v>
      </c>
      <c r="AF1183" s="1">
        <f t="shared" si="94"/>
        <v>-382661257.98000002</v>
      </c>
    </row>
    <row r="1184" spans="1:32" x14ac:dyDescent="0.2">
      <c r="A1184" t="s">
        <v>149</v>
      </c>
      <c r="B1184" t="s">
        <v>73</v>
      </c>
      <c r="C1184" t="s">
        <v>120</v>
      </c>
      <c r="D1184" t="s">
        <v>1</v>
      </c>
      <c r="E1184" t="s">
        <v>5</v>
      </c>
      <c r="F1184" s="7">
        <v>201906</v>
      </c>
      <c r="G1184" s="1">
        <v>359053785.12</v>
      </c>
      <c r="H1184" s="1">
        <v>359053785.12</v>
      </c>
      <c r="I1184" s="1">
        <v>359053785.12</v>
      </c>
      <c r="J1184" s="1">
        <v>359053785.12</v>
      </c>
      <c r="K1184" s="8">
        <v>255</v>
      </c>
      <c r="L1184" s="8">
        <v>255</v>
      </c>
      <c r="M1184" s="8">
        <v>0</v>
      </c>
      <c r="N1184" s="8">
        <v>156832.10860215058</v>
      </c>
      <c r="O1184" s="1">
        <v>0</v>
      </c>
      <c r="P1184" s="1">
        <v>0</v>
      </c>
      <c r="Q1184" s="1">
        <v>0</v>
      </c>
      <c r="R1184" s="1">
        <v>0</v>
      </c>
      <c r="S1184" s="29">
        <v>0</v>
      </c>
      <c r="T1184" s="8">
        <f t="shared" si="90"/>
        <v>0</v>
      </c>
      <c r="U1184" s="1">
        <v>0</v>
      </c>
      <c r="V1184" s="1">
        <v>0</v>
      </c>
      <c r="W1184" s="1">
        <v>0</v>
      </c>
      <c r="X1184" s="1">
        <v>0</v>
      </c>
      <c r="Y1184" s="1">
        <v>0</v>
      </c>
      <c r="Z1184" s="1">
        <v>0</v>
      </c>
      <c r="AA1184" s="1">
        <v>0</v>
      </c>
      <c r="AB1184" s="1">
        <v>0</v>
      </c>
      <c r="AC1184" s="1">
        <f t="shared" si="91"/>
        <v>-359053785.12</v>
      </c>
      <c r="AD1184" s="1">
        <f t="shared" si="92"/>
        <v>-359053785.12</v>
      </c>
      <c r="AE1184" s="1">
        <f t="shared" si="93"/>
        <v>-359053785.12</v>
      </c>
      <c r="AF1184" s="1">
        <f t="shared" si="94"/>
        <v>-359053785.12</v>
      </c>
    </row>
    <row r="1185" spans="1:32" x14ac:dyDescent="0.2">
      <c r="A1185" t="s">
        <v>149</v>
      </c>
      <c r="B1185" t="s">
        <v>73</v>
      </c>
      <c r="C1185" t="s">
        <v>120</v>
      </c>
      <c r="D1185" t="s">
        <v>1</v>
      </c>
      <c r="E1185" t="s">
        <v>5</v>
      </c>
      <c r="F1185" s="7">
        <v>201909</v>
      </c>
      <c r="G1185" s="1">
        <v>631216974</v>
      </c>
      <c r="H1185" s="1">
        <v>631216974</v>
      </c>
      <c r="I1185" s="1">
        <v>631216974</v>
      </c>
      <c r="J1185" s="1">
        <v>631216974</v>
      </c>
      <c r="K1185" s="8">
        <v>328</v>
      </c>
      <c r="L1185" s="8">
        <v>328</v>
      </c>
      <c r="M1185" s="8">
        <v>0</v>
      </c>
      <c r="N1185" s="8">
        <v>196892.25842293911</v>
      </c>
      <c r="O1185" s="1">
        <v>0</v>
      </c>
      <c r="P1185" s="1">
        <v>0</v>
      </c>
      <c r="Q1185" s="1">
        <v>0</v>
      </c>
      <c r="R1185" s="1">
        <v>0</v>
      </c>
      <c r="S1185" s="29">
        <v>0</v>
      </c>
      <c r="T1185" s="8">
        <f t="shared" si="90"/>
        <v>0</v>
      </c>
      <c r="U1185" s="1">
        <v>0</v>
      </c>
      <c r="V1185" s="1">
        <v>0</v>
      </c>
      <c r="W1185" s="1">
        <v>0</v>
      </c>
      <c r="X1185" s="1">
        <v>0</v>
      </c>
      <c r="Y1185" s="1">
        <v>0</v>
      </c>
      <c r="Z1185" s="1">
        <v>0</v>
      </c>
      <c r="AA1185" s="1">
        <v>0</v>
      </c>
      <c r="AB1185" s="1">
        <v>0</v>
      </c>
      <c r="AC1185" s="1">
        <f t="shared" si="91"/>
        <v>-631216974</v>
      </c>
      <c r="AD1185" s="1">
        <f t="shared" si="92"/>
        <v>-631216974</v>
      </c>
      <c r="AE1185" s="1">
        <f t="shared" si="93"/>
        <v>-631216974</v>
      </c>
      <c r="AF1185" s="1">
        <f t="shared" si="94"/>
        <v>-631216974</v>
      </c>
    </row>
    <row r="1186" spans="1:32" x14ac:dyDescent="0.2">
      <c r="A1186" t="s">
        <v>149</v>
      </c>
      <c r="B1186" t="s">
        <v>73</v>
      </c>
      <c r="C1186" t="s">
        <v>120</v>
      </c>
      <c r="D1186" t="s">
        <v>1</v>
      </c>
      <c r="E1186" t="s">
        <v>5</v>
      </c>
      <c r="F1186" s="7">
        <v>201912</v>
      </c>
      <c r="G1186" s="1">
        <v>309299816.92000002</v>
      </c>
      <c r="H1186" s="1">
        <v>309299816.92000002</v>
      </c>
      <c r="I1186" s="1">
        <v>309299816.92000002</v>
      </c>
      <c r="J1186" s="1">
        <v>309299816.92000002</v>
      </c>
      <c r="K1186" s="8">
        <v>268</v>
      </c>
      <c r="L1186" s="8">
        <v>268</v>
      </c>
      <c r="M1186" s="8">
        <v>0</v>
      </c>
      <c r="N1186" s="8">
        <v>250093.90931899636</v>
      </c>
      <c r="O1186" s="1">
        <v>0</v>
      </c>
      <c r="P1186" s="1">
        <v>0</v>
      </c>
      <c r="Q1186" s="1">
        <v>0</v>
      </c>
      <c r="R1186" s="1">
        <v>0</v>
      </c>
      <c r="S1186" s="29">
        <v>0</v>
      </c>
      <c r="T1186" s="8">
        <f t="shared" si="90"/>
        <v>0</v>
      </c>
      <c r="U1186" s="1">
        <v>0</v>
      </c>
      <c r="V1186" s="1">
        <v>0</v>
      </c>
      <c r="W1186" s="1">
        <v>0</v>
      </c>
      <c r="X1186" s="1">
        <v>0</v>
      </c>
      <c r="Y1186" s="1">
        <v>0</v>
      </c>
      <c r="Z1186" s="1">
        <v>0</v>
      </c>
      <c r="AA1186" s="1">
        <v>0</v>
      </c>
      <c r="AB1186" s="1">
        <v>0</v>
      </c>
      <c r="AC1186" s="1">
        <f t="shared" si="91"/>
        <v>-309299816.92000002</v>
      </c>
      <c r="AD1186" s="1">
        <f t="shared" si="92"/>
        <v>-309299816.92000002</v>
      </c>
      <c r="AE1186" s="1">
        <f t="shared" si="93"/>
        <v>-309299816.92000002</v>
      </c>
      <c r="AF1186" s="1">
        <f t="shared" si="94"/>
        <v>-309299816.92000002</v>
      </c>
    </row>
    <row r="1187" spans="1:32" x14ac:dyDescent="0.2">
      <c r="A1187" t="s">
        <v>149</v>
      </c>
      <c r="B1187" t="s">
        <v>73</v>
      </c>
      <c r="C1187" t="s">
        <v>120</v>
      </c>
      <c r="D1187" t="s">
        <v>1</v>
      </c>
      <c r="E1187" t="s">
        <v>5</v>
      </c>
      <c r="F1187" s="7">
        <v>202003</v>
      </c>
      <c r="G1187" s="1">
        <v>243591357.48000002</v>
      </c>
      <c r="H1187" s="1">
        <v>243591357.47999999</v>
      </c>
      <c r="I1187" s="1">
        <v>243591357.48000002</v>
      </c>
      <c r="J1187" s="1">
        <v>243591357.47999999</v>
      </c>
      <c r="K1187" s="8">
        <v>211</v>
      </c>
      <c r="L1187" s="8">
        <v>211</v>
      </c>
      <c r="M1187" s="8">
        <v>0</v>
      </c>
      <c r="N1187" s="8">
        <v>279274.79940674821</v>
      </c>
      <c r="O1187" s="1">
        <v>0</v>
      </c>
      <c r="P1187" s="1">
        <v>0</v>
      </c>
      <c r="Q1187" s="1">
        <v>0</v>
      </c>
      <c r="R1187" s="1">
        <v>0</v>
      </c>
      <c r="S1187" s="29">
        <v>0</v>
      </c>
      <c r="T1187" s="8">
        <f t="shared" si="90"/>
        <v>0</v>
      </c>
      <c r="U1187" s="1">
        <v>0</v>
      </c>
      <c r="V1187" s="1">
        <v>0</v>
      </c>
      <c r="W1187" s="1">
        <v>0</v>
      </c>
      <c r="X1187" s="1">
        <v>0</v>
      </c>
      <c r="Y1187" s="1">
        <v>0</v>
      </c>
      <c r="Z1187" s="1">
        <v>0</v>
      </c>
      <c r="AA1187" s="1">
        <v>-2.9802322387695312E-8</v>
      </c>
      <c r="AB1187" s="1">
        <v>-2.9802322387695312E-8</v>
      </c>
      <c r="AC1187" s="1">
        <f t="shared" si="91"/>
        <v>-243591357.47999999</v>
      </c>
      <c r="AD1187" s="1">
        <f t="shared" si="92"/>
        <v>-243591357.47999999</v>
      </c>
      <c r="AE1187" s="1">
        <f t="shared" si="93"/>
        <v>-243591357.47999999</v>
      </c>
      <c r="AF1187" s="1">
        <f t="shared" si="94"/>
        <v>-243591357.47999999</v>
      </c>
    </row>
    <row r="1188" spans="1:32" x14ac:dyDescent="0.2">
      <c r="A1188" t="s">
        <v>149</v>
      </c>
      <c r="B1188" t="s">
        <v>73</v>
      </c>
      <c r="C1188" t="s">
        <v>120</v>
      </c>
      <c r="D1188" t="s">
        <v>1</v>
      </c>
      <c r="E1188" t="s">
        <v>5</v>
      </c>
      <c r="F1188" s="7">
        <v>202006</v>
      </c>
      <c r="G1188" s="1">
        <v>210879605.78</v>
      </c>
      <c r="H1188" s="1">
        <v>210879605.78000003</v>
      </c>
      <c r="I1188" s="1">
        <v>210879605.78</v>
      </c>
      <c r="J1188" s="1">
        <v>210879605.78000003</v>
      </c>
      <c r="K1188" s="8">
        <v>199</v>
      </c>
      <c r="L1188" s="8">
        <v>199</v>
      </c>
      <c r="M1188" s="8">
        <v>0</v>
      </c>
      <c r="N1188" s="8">
        <v>264739.5125448028</v>
      </c>
      <c r="O1188" s="1">
        <v>0</v>
      </c>
      <c r="P1188" s="1">
        <v>0</v>
      </c>
      <c r="Q1188" s="1">
        <v>0</v>
      </c>
      <c r="R1188" s="1">
        <v>0</v>
      </c>
      <c r="S1188" s="29">
        <v>0</v>
      </c>
      <c r="T1188" s="8">
        <f t="shared" si="90"/>
        <v>0</v>
      </c>
      <c r="U1188" s="1">
        <v>0</v>
      </c>
      <c r="V1188" s="1">
        <v>0</v>
      </c>
      <c r="W1188" s="1">
        <v>0</v>
      </c>
      <c r="X1188" s="1">
        <v>0</v>
      </c>
      <c r="Y1188" s="1">
        <v>0</v>
      </c>
      <c r="Z1188" s="1">
        <v>0</v>
      </c>
      <c r="AA1188" s="1">
        <v>2.9802322387695312E-8</v>
      </c>
      <c r="AB1188" s="1">
        <v>2.9802322387695312E-8</v>
      </c>
      <c r="AC1188" s="1">
        <f t="shared" si="91"/>
        <v>-210879605.78000003</v>
      </c>
      <c r="AD1188" s="1">
        <f t="shared" si="92"/>
        <v>-210879605.78000003</v>
      </c>
      <c r="AE1188" s="1">
        <f t="shared" si="93"/>
        <v>-210879605.78000003</v>
      </c>
      <c r="AF1188" s="1">
        <f t="shared" si="94"/>
        <v>-210879605.78000003</v>
      </c>
    </row>
    <row r="1189" spans="1:32" x14ac:dyDescent="0.2">
      <c r="A1189" t="s">
        <v>149</v>
      </c>
      <c r="B1189" t="s">
        <v>73</v>
      </c>
      <c r="C1189" t="s">
        <v>120</v>
      </c>
      <c r="D1189" t="s">
        <v>1</v>
      </c>
      <c r="E1189" t="s">
        <v>5</v>
      </c>
      <c r="F1189" s="7">
        <v>202009</v>
      </c>
      <c r="G1189" s="1">
        <v>157396529.33000001</v>
      </c>
      <c r="H1189" s="1">
        <v>157396529.33000001</v>
      </c>
      <c r="I1189" s="1">
        <v>157396529.33000001</v>
      </c>
      <c r="J1189" s="1">
        <v>157396529.33000001</v>
      </c>
      <c r="K1189" s="8">
        <v>217</v>
      </c>
      <c r="L1189" s="8">
        <v>217</v>
      </c>
      <c r="M1189" s="8">
        <v>0</v>
      </c>
      <c r="N1189" s="8">
        <v>284136.66344086011</v>
      </c>
      <c r="O1189" s="1">
        <v>0</v>
      </c>
      <c r="P1189" s="1">
        <v>0</v>
      </c>
      <c r="Q1189" s="1">
        <v>0</v>
      </c>
      <c r="R1189" s="1">
        <v>0</v>
      </c>
      <c r="S1189" s="29">
        <v>0</v>
      </c>
      <c r="T1189" s="8">
        <f t="shared" si="90"/>
        <v>0</v>
      </c>
      <c r="U1189" s="1">
        <v>0</v>
      </c>
      <c r="V1189" s="1">
        <v>0</v>
      </c>
      <c r="W1189" s="1">
        <v>0</v>
      </c>
      <c r="X1189" s="1">
        <v>0</v>
      </c>
      <c r="Y1189" s="1">
        <v>0</v>
      </c>
      <c r="Z1189" s="1">
        <v>0</v>
      </c>
      <c r="AA1189" s="1">
        <v>0</v>
      </c>
      <c r="AB1189" s="1">
        <v>0</v>
      </c>
      <c r="AC1189" s="1">
        <f t="shared" si="91"/>
        <v>-157396529.33000001</v>
      </c>
      <c r="AD1189" s="1">
        <f t="shared" si="92"/>
        <v>-157396529.33000001</v>
      </c>
      <c r="AE1189" s="1">
        <f t="shared" si="93"/>
        <v>-157396529.33000001</v>
      </c>
      <c r="AF1189" s="1">
        <f t="shared" si="94"/>
        <v>-157396529.33000001</v>
      </c>
    </row>
    <row r="1190" spans="1:32" x14ac:dyDescent="0.2">
      <c r="A1190" t="s">
        <v>149</v>
      </c>
      <c r="B1190" t="s">
        <v>73</v>
      </c>
      <c r="C1190" t="s">
        <v>120</v>
      </c>
      <c r="D1190" t="s">
        <v>1</v>
      </c>
      <c r="E1190" t="s">
        <v>5</v>
      </c>
      <c r="F1190" s="7">
        <v>202012</v>
      </c>
      <c r="G1190" s="1">
        <v>301560707.99000001</v>
      </c>
      <c r="H1190" s="1">
        <v>301711337.99000001</v>
      </c>
      <c r="I1190" s="1">
        <v>301560707.99000001</v>
      </c>
      <c r="J1190" s="1">
        <v>301711337.99000001</v>
      </c>
      <c r="K1190" s="8">
        <v>235</v>
      </c>
      <c r="L1190" s="8">
        <v>236</v>
      </c>
      <c r="M1190" s="8">
        <v>0</v>
      </c>
      <c r="N1190" s="8">
        <v>365217.79426523298</v>
      </c>
      <c r="O1190" s="1">
        <v>0</v>
      </c>
      <c r="P1190" s="1">
        <v>0</v>
      </c>
      <c r="Q1190" s="1">
        <v>0</v>
      </c>
      <c r="R1190" s="1">
        <v>0</v>
      </c>
      <c r="S1190" s="29">
        <v>0</v>
      </c>
      <c r="T1190" s="8">
        <f t="shared" si="90"/>
        <v>0</v>
      </c>
      <c r="U1190" s="1">
        <v>0</v>
      </c>
      <c r="V1190" s="1">
        <v>0</v>
      </c>
      <c r="W1190" s="1">
        <v>0</v>
      </c>
      <c r="X1190" s="1">
        <v>0</v>
      </c>
      <c r="Y1190" s="1">
        <v>0</v>
      </c>
      <c r="Z1190" s="1">
        <v>0</v>
      </c>
      <c r="AA1190" s="1">
        <v>150630</v>
      </c>
      <c r="AB1190" s="1">
        <v>150630</v>
      </c>
      <c r="AC1190" s="1">
        <f t="shared" si="91"/>
        <v>-301711337.99000001</v>
      </c>
      <c r="AD1190" s="1">
        <f t="shared" si="92"/>
        <v>-301711337.99000001</v>
      </c>
      <c r="AE1190" s="1">
        <f t="shared" si="93"/>
        <v>-301711337.99000001</v>
      </c>
      <c r="AF1190" s="1">
        <f t="shared" si="94"/>
        <v>-301711337.99000001</v>
      </c>
    </row>
    <row r="1191" spans="1:32" x14ac:dyDescent="0.2">
      <c r="A1191" t="s">
        <v>149</v>
      </c>
      <c r="B1191" t="s">
        <v>73</v>
      </c>
      <c r="C1191" t="s">
        <v>120</v>
      </c>
      <c r="D1191" t="s">
        <v>1</v>
      </c>
      <c r="E1191" t="s">
        <v>5</v>
      </c>
      <c r="F1191" s="7">
        <v>202103</v>
      </c>
      <c r="G1191" s="1">
        <v>244989787.36000001</v>
      </c>
      <c r="H1191" s="1">
        <v>244989787.81000003</v>
      </c>
      <c r="I1191" s="1">
        <v>244989787.36000001</v>
      </c>
      <c r="J1191" s="1">
        <v>244989787.81000003</v>
      </c>
      <c r="K1191" s="8">
        <v>245</v>
      </c>
      <c r="L1191" s="8">
        <v>245</v>
      </c>
      <c r="M1191" s="8">
        <v>0</v>
      </c>
      <c r="N1191" s="8">
        <v>431962.84024577565</v>
      </c>
      <c r="O1191" s="1">
        <v>0</v>
      </c>
      <c r="P1191" s="1">
        <v>0</v>
      </c>
      <c r="Q1191" s="1">
        <v>0</v>
      </c>
      <c r="R1191" s="1">
        <v>0</v>
      </c>
      <c r="S1191" s="29">
        <v>0</v>
      </c>
      <c r="T1191" s="8">
        <f t="shared" si="90"/>
        <v>0</v>
      </c>
      <c r="U1191" s="1">
        <v>0</v>
      </c>
      <c r="V1191" s="1">
        <v>0</v>
      </c>
      <c r="W1191" s="1">
        <v>0</v>
      </c>
      <c r="X1191" s="1">
        <v>0</v>
      </c>
      <c r="Y1191" s="1">
        <v>0</v>
      </c>
      <c r="Z1191" s="1">
        <v>0</v>
      </c>
      <c r="AA1191" s="1">
        <v>0.45000001788139343</v>
      </c>
      <c r="AB1191" s="1">
        <v>0.45000001788139343</v>
      </c>
      <c r="AC1191" s="1">
        <f t="shared" si="91"/>
        <v>-244989787.81000003</v>
      </c>
      <c r="AD1191" s="1">
        <f t="shared" si="92"/>
        <v>-244989787.81000003</v>
      </c>
      <c r="AE1191" s="1">
        <f t="shared" si="93"/>
        <v>-244989787.81000003</v>
      </c>
      <c r="AF1191" s="1">
        <f t="shared" si="94"/>
        <v>-244989787.81000003</v>
      </c>
    </row>
    <row r="1192" spans="1:32" x14ac:dyDescent="0.2">
      <c r="A1192" t="s">
        <v>149</v>
      </c>
      <c r="B1192" t="s">
        <v>73</v>
      </c>
      <c r="C1192" t="s">
        <v>120</v>
      </c>
      <c r="D1192" t="s">
        <v>1</v>
      </c>
      <c r="E1192" t="s">
        <v>5</v>
      </c>
      <c r="F1192" s="7">
        <v>202106</v>
      </c>
      <c r="G1192" s="1">
        <v>227024177</v>
      </c>
      <c r="H1192" s="1">
        <v>227024177.00000003</v>
      </c>
      <c r="I1192" s="1">
        <v>227024177</v>
      </c>
      <c r="J1192" s="1">
        <v>227024177.00000003</v>
      </c>
      <c r="K1192" s="8">
        <v>269</v>
      </c>
      <c r="L1192" s="8">
        <v>269</v>
      </c>
      <c r="M1192" s="8">
        <v>0</v>
      </c>
      <c r="N1192" s="8">
        <v>478181.5498207885</v>
      </c>
      <c r="O1192" s="1">
        <v>0</v>
      </c>
      <c r="P1192" s="1">
        <v>0</v>
      </c>
      <c r="Q1192" s="1">
        <v>0</v>
      </c>
      <c r="R1192" s="1">
        <v>0</v>
      </c>
      <c r="S1192" s="29">
        <v>0</v>
      </c>
      <c r="T1192" s="8">
        <f t="shared" si="90"/>
        <v>0</v>
      </c>
      <c r="U1192" s="1">
        <v>0</v>
      </c>
      <c r="V1192" s="1">
        <v>0</v>
      </c>
      <c r="W1192" s="1">
        <v>0</v>
      </c>
      <c r="X1192" s="1">
        <v>0</v>
      </c>
      <c r="Y1192" s="1">
        <v>0</v>
      </c>
      <c r="Z1192" s="1">
        <v>0</v>
      </c>
      <c r="AA1192" s="1">
        <v>2.9802322387695312E-8</v>
      </c>
      <c r="AB1192" s="1">
        <v>2.9802322387695312E-8</v>
      </c>
      <c r="AC1192" s="1">
        <f t="shared" si="91"/>
        <v>-227024177.00000003</v>
      </c>
      <c r="AD1192" s="1">
        <f t="shared" si="92"/>
        <v>-227024177.00000003</v>
      </c>
      <c r="AE1192" s="1">
        <f t="shared" si="93"/>
        <v>-227024177.00000003</v>
      </c>
      <c r="AF1192" s="1">
        <f t="shared" si="94"/>
        <v>-227024177.00000003</v>
      </c>
    </row>
    <row r="1193" spans="1:32" x14ac:dyDescent="0.2">
      <c r="A1193" t="s">
        <v>149</v>
      </c>
      <c r="B1193" t="s">
        <v>73</v>
      </c>
      <c r="C1193" t="s">
        <v>120</v>
      </c>
      <c r="D1193" t="s">
        <v>1</v>
      </c>
      <c r="E1193" t="s">
        <v>5</v>
      </c>
      <c r="F1193" s="7">
        <v>202109</v>
      </c>
      <c r="G1193" s="1">
        <v>240277519.26999998</v>
      </c>
      <c r="H1193" s="1">
        <v>240277519.27000001</v>
      </c>
      <c r="I1193" s="1">
        <v>240277519.26999998</v>
      </c>
      <c r="J1193" s="1">
        <v>240277519.27000001</v>
      </c>
      <c r="K1193" s="8">
        <v>313</v>
      </c>
      <c r="L1193" s="8">
        <v>313</v>
      </c>
      <c r="M1193" s="8">
        <v>0</v>
      </c>
      <c r="N1193" s="8">
        <v>518776.06344086025</v>
      </c>
      <c r="O1193" s="1">
        <v>0</v>
      </c>
      <c r="P1193" s="1">
        <v>0</v>
      </c>
      <c r="Q1193" s="1">
        <v>0</v>
      </c>
      <c r="R1193" s="1">
        <v>0</v>
      </c>
      <c r="S1193" s="29">
        <v>0</v>
      </c>
      <c r="T1193" s="8">
        <f t="shared" si="90"/>
        <v>0</v>
      </c>
      <c r="U1193" s="1">
        <v>0</v>
      </c>
      <c r="V1193" s="1">
        <v>0</v>
      </c>
      <c r="W1193" s="1">
        <v>0</v>
      </c>
      <c r="X1193" s="1">
        <v>0</v>
      </c>
      <c r="Y1193" s="1">
        <v>0</v>
      </c>
      <c r="Z1193" s="1">
        <v>0</v>
      </c>
      <c r="AA1193" s="1">
        <v>2.9802322387695312E-8</v>
      </c>
      <c r="AB1193" s="1">
        <v>2.9802322387695312E-8</v>
      </c>
      <c r="AC1193" s="1">
        <f t="shared" si="91"/>
        <v>-240277519.27000001</v>
      </c>
      <c r="AD1193" s="1">
        <f t="shared" si="92"/>
        <v>-240277519.27000001</v>
      </c>
      <c r="AE1193" s="1">
        <f t="shared" si="93"/>
        <v>-240277519.27000001</v>
      </c>
      <c r="AF1193" s="1">
        <f t="shared" si="94"/>
        <v>-240277519.27000001</v>
      </c>
    </row>
    <row r="1194" spans="1:32" x14ac:dyDescent="0.2">
      <c r="A1194" t="s">
        <v>149</v>
      </c>
      <c r="B1194" t="s">
        <v>73</v>
      </c>
      <c r="C1194" t="s">
        <v>120</v>
      </c>
      <c r="D1194" t="s">
        <v>1</v>
      </c>
      <c r="E1194" t="s">
        <v>5</v>
      </c>
      <c r="F1194" s="7">
        <v>202112</v>
      </c>
      <c r="G1194" s="1">
        <v>300306725.27999997</v>
      </c>
      <c r="H1194" s="1">
        <v>300306725.28000003</v>
      </c>
      <c r="I1194" s="1">
        <v>300306725.27999997</v>
      </c>
      <c r="J1194" s="1">
        <v>300306725.28000003</v>
      </c>
      <c r="K1194" s="8">
        <v>280</v>
      </c>
      <c r="L1194" s="8">
        <v>280</v>
      </c>
      <c r="M1194" s="8">
        <v>0</v>
      </c>
      <c r="N1194" s="8">
        <v>556321.6412186384</v>
      </c>
      <c r="O1194" s="1">
        <v>0</v>
      </c>
      <c r="P1194" s="1">
        <v>0</v>
      </c>
      <c r="Q1194" s="1">
        <v>0</v>
      </c>
      <c r="R1194" s="1">
        <v>0</v>
      </c>
      <c r="S1194" s="29">
        <v>0</v>
      </c>
      <c r="T1194" s="8">
        <f t="shared" si="90"/>
        <v>0</v>
      </c>
      <c r="U1194" s="1">
        <v>0</v>
      </c>
      <c r="V1194" s="1">
        <v>0</v>
      </c>
      <c r="W1194" s="1">
        <v>0</v>
      </c>
      <c r="X1194" s="1">
        <v>0</v>
      </c>
      <c r="Y1194" s="1">
        <v>0</v>
      </c>
      <c r="Z1194" s="1">
        <v>0</v>
      </c>
      <c r="AA1194" s="1">
        <v>5.9604644775390625E-8</v>
      </c>
      <c r="AB1194" s="1">
        <v>5.9604644775390625E-8</v>
      </c>
      <c r="AC1194" s="1">
        <f t="shared" si="91"/>
        <v>-300306725.28000003</v>
      </c>
      <c r="AD1194" s="1">
        <f t="shared" si="92"/>
        <v>-300306725.28000003</v>
      </c>
      <c r="AE1194" s="1">
        <f t="shared" si="93"/>
        <v>-300306725.28000003</v>
      </c>
      <c r="AF1194" s="1">
        <f t="shared" si="94"/>
        <v>-300306725.28000003</v>
      </c>
    </row>
    <row r="1195" spans="1:32" x14ac:dyDescent="0.2">
      <c r="A1195" t="s">
        <v>149</v>
      </c>
      <c r="B1195" t="s">
        <v>73</v>
      </c>
      <c r="C1195" t="s">
        <v>120</v>
      </c>
      <c r="D1195" t="s">
        <v>1</v>
      </c>
      <c r="E1195" t="s">
        <v>5</v>
      </c>
      <c r="F1195" s="7">
        <v>202203</v>
      </c>
      <c r="G1195" s="1">
        <v>385692458.25999999</v>
      </c>
      <c r="H1195" s="1">
        <v>385692458.26000005</v>
      </c>
      <c r="I1195" s="1">
        <v>385692458.25999999</v>
      </c>
      <c r="J1195" s="1">
        <v>385692458.26000005</v>
      </c>
      <c r="K1195" s="8">
        <v>305</v>
      </c>
      <c r="L1195" s="8">
        <v>305</v>
      </c>
      <c r="M1195" s="8">
        <v>0</v>
      </c>
      <c r="N1195" s="8">
        <v>580737.80337941658</v>
      </c>
      <c r="O1195" s="1">
        <v>0</v>
      </c>
      <c r="P1195" s="1">
        <v>0</v>
      </c>
      <c r="Q1195" s="1">
        <v>0</v>
      </c>
      <c r="R1195" s="1">
        <v>0</v>
      </c>
      <c r="S1195" s="29">
        <v>0</v>
      </c>
      <c r="T1195" s="8">
        <f t="shared" si="90"/>
        <v>0</v>
      </c>
      <c r="U1195" s="1">
        <v>0</v>
      </c>
      <c r="V1195" s="1">
        <v>0</v>
      </c>
      <c r="W1195" s="1">
        <v>0</v>
      </c>
      <c r="X1195" s="1">
        <v>0</v>
      </c>
      <c r="Y1195" s="1">
        <v>0</v>
      </c>
      <c r="Z1195" s="1">
        <v>0</v>
      </c>
      <c r="AA1195" s="1">
        <v>5.9604644775390625E-8</v>
      </c>
      <c r="AB1195" s="1">
        <v>5.9604644775390625E-8</v>
      </c>
      <c r="AC1195" s="1">
        <f t="shared" si="91"/>
        <v>-385692458.26000005</v>
      </c>
      <c r="AD1195" s="1">
        <f t="shared" si="92"/>
        <v>-385692458.26000005</v>
      </c>
      <c r="AE1195" s="1">
        <f t="shared" si="93"/>
        <v>-385692458.26000005</v>
      </c>
      <c r="AF1195" s="1">
        <f t="shared" si="94"/>
        <v>-385692458.26000005</v>
      </c>
    </row>
    <row r="1196" spans="1:32" x14ac:dyDescent="0.2">
      <c r="A1196" t="s">
        <v>149</v>
      </c>
      <c r="B1196" t="s">
        <v>73</v>
      </c>
      <c r="C1196" t="s">
        <v>120</v>
      </c>
      <c r="D1196" t="s">
        <v>1</v>
      </c>
      <c r="E1196" t="s">
        <v>5</v>
      </c>
      <c r="F1196" s="7">
        <v>202206</v>
      </c>
      <c r="G1196" s="1">
        <v>263383518.44999999</v>
      </c>
      <c r="H1196" s="1">
        <v>263383518.45000008</v>
      </c>
      <c r="I1196" s="1">
        <v>263383518.44999999</v>
      </c>
      <c r="J1196" s="1">
        <v>263383518.45000008</v>
      </c>
      <c r="K1196" s="8">
        <v>287</v>
      </c>
      <c r="L1196" s="8">
        <v>287</v>
      </c>
      <c r="M1196" s="8">
        <v>0</v>
      </c>
      <c r="N1196" s="8">
        <v>604115.12007168413</v>
      </c>
      <c r="O1196" s="1">
        <v>0</v>
      </c>
      <c r="P1196" s="1">
        <v>0</v>
      </c>
      <c r="Q1196" s="1">
        <v>0</v>
      </c>
      <c r="R1196" s="1">
        <v>0</v>
      </c>
      <c r="S1196" s="29">
        <v>0</v>
      </c>
      <c r="T1196" s="8">
        <f t="shared" si="90"/>
        <v>0</v>
      </c>
      <c r="U1196" s="1">
        <v>0</v>
      </c>
      <c r="V1196" s="1">
        <v>0</v>
      </c>
      <c r="W1196" s="1">
        <v>0</v>
      </c>
      <c r="X1196" s="1">
        <v>0</v>
      </c>
      <c r="Y1196" s="1">
        <v>0</v>
      </c>
      <c r="Z1196" s="1">
        <v>0</v>
      </c>
      <c r="AA1196" s="1">
        <v>8.9406967163085938E-8</v>
      </c>
      <c r="AB1196" s="1">
        <v>8.9406967163085938E-8</v>
      </c>
      <c r="AC1196" s="1">
        <f t="shared" si="91"/>
        <v>-263383518.45000008</v>
      </c>
      <c r="AD1196" s="1">
        <f t="shared" si="92"/>
        <v>-263383518.45000008</v>
      </c>
      <c r="AE1196" s="1">
        <f t="shared" si="93"/>
        <v>-263383518.45000008</v>
      </c>
      <c r="AF1196" s="1">
        <f t="shared" si="94"/>
        <v>-263383518.45000008</v>
      </c>
    </row>
    <row r="1197" spans="1:32" x14ac:dyDescent="0.2">
      <c r="A1197" t="s">
        <v>149</v>
      </c>
      <c r="B1197" t="s">
        <v>73</v>
      </c>
      <c r="C1197" t="s">
        <v>120</v>
      </c>
      <c r="D1197" t="s">
        <v>1</v>
      </c>
      <c r="E1197" t="s">
        <v>5</v>
      </c>
      <c r="F1197" s="7">
        <v>202209</v>
      </c>
      <c r="G1197" s="1">
        <v>231658785.42000002</v>
      </c>
      <c r="H1197" s="1">
        <v>232662985.41999996</v>
      </c>
      <c r="I1197" s="1">
        <v>231658785.42000002</v>
      </c>
      <c r="J1197" s="1">
        <v>232662985.41999996</v>
      </c>
      <c r="K1197" s="8">
        <v>287</v>
      </c>
      <c r="L1197" s="8">
        <v>288</v>
      </c>
      <c r="M1197" s="8">
        <v>0</v>
      </c>
      <c r="N1197" s="8">
        <v>620075.29032258072</v>
      </c>
      <c r="O1197" s="1">
        <v>0</v>
      </c>
      <c r="P1197" s="1">
        <v>0</v>
      </c>
      <c r="Q1197" s="1">
        <v>0</v>
      </c>
      <c r="R1197" s="1">
        <v>0</v>
      </c>
      <c r="S1197" s="29">
        <v>0</v>
      </c>
      <c r="T1197" s="8">
        <f t="shared" si="90"/>
        <v>0</v>
      </c>
      <c r="U1197" s="1">
        <v>0</v>
      </c>
      <c r="V1197" s="1">
        <v>0</v>
      </c>
      <c r="W1197" s="1">
        <v>0</v>
      </c>
      <c r="X1197" s="1">
        <v>0</v>
      </c>
      <c r="Y1197" s="1">
        <v>0</v>
      </c>
      <c r="Z1197" s="1">
        <v>0</v>
      </c>
      <c r="AA1197" s="1">
        <v>1004199.9999999404</v>
      </c>
      <c r="AB1197" s="1">
        <v>1004199.9999999404</v>
      </c>
      <c r="AC1197" s="1">
        <f t="shared" si="91"/>
        <v>-232662985.41999996</v>
      </c>
      <c r="AD1197" s="1">
        <f t="shared" si="92"/>
        <v>-232662985.41999996</v>
      </c>
      <c r="AE1197" s="1">
        <f t="shared" si="93"/>
        <v>-232662985.41999996</v>
      </c>
      <c r="AF1197" s="1">
        <f t="shared" si="94"/>
        <v>-232662985.41999996</v>
      </c>
    </row>
    <row r="1198" spans="1:32" x14ac:dyDescent="0.2">
      <c r="A1198" t="s">
        <v>149</v>
      </c>
      <c r="B1198" t="s">
        <v>73</v>
      </c>
      <c r="C1198" t="s">
        <v>120</v>
      </c>
      <c r="D1198" t="s">
        <v>1</v>
      </c>
      <c r="E1198" t="s">
        <v>5</v>
      </c>
      <c r="F1198" s="7">
        <v>202212</v>
      </c>
      <c r="G1198" s="1">
        <v>96951040</v>
      </c>
      <c r="H1198" s="1">
        <v>96951040.049999997</v>
      </c>
      <c r="I1198" s="1">
        <v>96951040</v>
      </c>
      <c r="J1198" s="1">
        <v>96951040.049999997</v>
      </c>
      <c r="K1198" s="8">
        <v>189</v>
      </c>
      <c r="L1198" s="8">
        <v>189</v>
      </c>
      <c r="M1198" s="8">
        <v>0</v>
      </c>
      <c r="N1198" s="8">
        <v>627019.77813620085</v>
      </c>
      <c r="O1198" s="1">
        <v>0</v>
      </c>
      <c r="P1198" s="1">
        <v>0</v>
      </c>
      <c r="Q1198" s="1">
        <v>0</v>
      </c>
      <c r="R1198" s="1">
        <v>0</v>
      </c>
      <c r="S1198" s="29">
        <v>0</v>
      </c>
      <c r="T1198" s="8">
        <f t="shared" si="90"/>
        <v>0</v>
      </c>
      <c r="U1198" s="1">
        <v>0</v>
      </c>
      <c r="V1198" s="1">
        <v>0</v>
      </c>
      <c r="W1198" s="1">
        <v>0</v>
      </c>
      <c r="X1198" s="1">
        <v>0</v>
      </c>
      <c r="Y1198" s="1">
        <v>0</v>
      </c>
      <c r="Z1198" s="1">
        <v>0</v>
      </c>
      <c r="AA1198" s="1">
        <v>4.9999997019767761E-2</v>
      </c>
      <c r="AB1198" s="1">
        <v>4.9999997019767761E-2</v>
      </c>
      <c r="AC1198" s="1">
        <f t="shared" si="91"/>
        <v>-96951040.049999997</v>
      </c>
      <c r="AD1198" s="1">
        <f t="shared" si="92"/>
        <v>-96951040.049999997</v>
      </c>
      <c r="AE1198" s="1">
        <f t="shared" si="93"/>
        <v>-96951040.049999997</v>
      </c>
      <c r="AF1198" s="1">
        <f t="shared" si="94"/>
        <v>-96951040.049999997</v>
      </c>
    </row>
    <row r="1199" spans="1:32" x14ac:dyDescent="0.2">
      <c r="A1199" t="s">
        <v>149</v>
      </c>
      <c r="B1199" t="s">
        <v>73</v>
      </c>
      <c r="C1199" t="s">
        <v>120</v>
      </c>
      <c r="D1199" t="s">
        <v>1</v>
      </c>
      <c r="E1199" t="s">
        <v>5</v>
      </c>
      <c r="F1199" s="7">
        <v>202303</v>
      </c>
      <c r="G1199" s="1">
        <v>75059089</v>
      </c>
      <c r="H1199" s="1">
        <v>75059089.020000011</v>
      </c>
      <c r="I1199" s="1">
        <v>75059089</v>
      </c>
      <c r="J1199" s="1">
        <v>75059089.020000011</v>
      </c>
      <c r="K1199" s="8">
        <v>187</v>
      </c>
      <c r="L1199" s="8">
        <v>187</v>
      </c>
      <c r="M1199" s="8">
        <v>0</v>
      </c>
      <c r="N1199" s="8">
        <v>637276.01574500743</v>
      </c>
      <c r="O1199" s="1">
        <v>0</v>
      </c>
      <c r="P1199" s="1">
        <v>0</v>
      </c>
      <c r="Q1199" s="1">
        <v>0</v>
      </c>
      <c r="R1199" s="1">
        <v>0</v>
      </c>
      <c r="S1199" s="29">
        <v>0</v>
      </c>
      <c r="T1199" s="8">
        <f t="shared" si="90"/>
        <v>0</v>
      </c>
      <c r="U1199" s="1">
        <v>0</v>
      </c>
      <c r="V1199" s="1">
        <v>0</v>
      </c>
      <c r="W1199" s="1">
        <v>0</v>
      </c>
      <c r="X1199" s="1">
        <v>0</v>
      </c>
      <c r="Y1199" s="1">
        <v>0</v>
      </c>
      <c r="Z1199" s="1">
        <v>0</v>
      </c>
      <c r="AA1199" s="1">
        <v>2.000001072883606E-2</v>
      </c>
      <c r="AB1199" s="1">
        <v>2.000001072883606E-2</v>
      </c>
      <c r="AC1199" s="1">
        <f t="shared" si="91"/>
        <v>-75059089.020000011</v>
      </c>
      <c r="AD1199" s="1">
        <f t="shared" si="92"/>
        <v>-75059089.020000011</v>
      </c>
      <c r="AE1199" s="1">
        <f t="shared" si="93"/>
        <v>-75059089.020000011</v>
      </c>
      <c r="AF1199" s="1">
        <f t="shared" si="94"/>
        <v>-75059089.020000011</v>
      </c>
    </row>
    <row r="1200" spans="1:32" x14ac:dyDescent="0.2">
      <c r="A1200" t="s">
        <v>149</v>
      </c>
      <c r="B1200" t="s">
        <v>73</v>
      </c>
      <c r="C1200" t="s">
        <v>120</v>
      </c>
      <c r="D1200" t="s">
        <v>1</v>
      </c>
      <c r="E1200" t="s">
        <v>5</v>
      </c>
      <c r="F1200" s="7">
        <v>202306</v>
      </c>
      <c r="G1200" s="1">
        <v>157822100</v>
      </c>
      <c r="H1200" s="1">
        <v>157822100.01999998</v>
      </c>
      <c r="I1200" s="1">
        <v>157822100</v>
      </c>
      <c r="J1200" s="1">
        <v>157822100.01999998</v>
      </c>
      <c r="K1200" s="8">
        <v>196</v>
      </c>
      <c r="L1200" s="8">
        <v>196</v>
      </c>
      <c r="M1200" s="8">
        <v>0</v>
      </c>
      <c r="N1200" s="8">
        <v>647269.26845878118</v>
      </c>
      <c r="O1200" s="1">
        <v>0</v>
      </c>
      <c r="P1200" s="1">
        <v>0</v>
      </c>
      <c r="Q1200" s="1">
        <v>0</v>
      </c>
      <c r="R1200" s="1">
        <v>0</v>
      </c>
      <c r="S1200" s="29">
        <v>0</v>
      </c>
      <c r="T1200" s="8">
        <f t="shared" si="90"/>
        <v>0</v>
      </c>
      <c r="U1200" s="1">
        <v>0</v>
      </c>
      <c r="V1200" s="1">
        <v>0</v>
      </c>
      <c r="W1200" s="1">
        <v>0</v>
      </c>
      <c r="X1200" s="1">
        <v>0</v>
      </c>
      <c r="Y1200" s="1">
        <v>0</v>
      </c>
      <c r="Z1200" s="1">
        <v>0</v>
      </c>
      <c r="AA1200" s="1">
        <v>1.9999980926513672E-2</v>
      </c>
      <c r="AB1200" s="1">
        <v>1.9999980926513672E-2</v>
      </c>
      <c r="AC1200" s="1">
        <f t="shared" si="91"/>
        <v>-157822100.01999998</v>
      </c>
      <c r="AD1200" s="1">
        <f t="shared" si="92"/>
        <v>-157822100.01999998</v>
      </c>
      <c r="AE1200" s="1">
        <f t="shared" si="93"/>
        <v>-157822100.01999998</v>
      </c>
      <c r="AF1200" s="1">
        <f t="shared" si="94"/>
        <v>-157822100.01999998</v>
      </c>
    </row>
    <row r="1201" spans="1:32" x14ac:dyDescent="0.2">
      <c r="A1201" t="s">
        <v>149</v>
      </c>
      <c r="B1201" t="s">
        <v>73</v>
      </c>
      <c r="C1201" t="s">
        <v>120</v>
      </c>
      <c r="D1201" t="s">
        <v>1</v>
      </c>
      <c r="E1201" t="s">
        <v>5</v>
      </c>
      <c r="F1201" s="7">
        <v>202309</v>
      </c>
      <c r="G1201" s="1">
        <v>124133859</v>
      </c>
      <c r="H1201" s="1">
        <v>134477119</v>
      </c>
      <c r="I1201" s="1">
        <v>124133859</v>
      </c>
      <c r="J1201" s="1">
        <v>134477119</v>
      </c>
      <c r="K1201" s="8">
        <v>222</v>
      </c>
      <c r="L1201" s="8">
        <v>223</v>
      </c>
      <c r="M1201" s="8">
        <v>0</v>
      </c>
      <c r="N1201" s="8">
        <v>655238.1537634409</v>
      </c>
      <c r="O1201" s="1">
        <v>0</v>
      </c>
      <c r="P1201" s="1">
        <v>0</v>
      </c>
      <c r="Q1201" s="1">
        <v>0</v>
      </c>
      <c r="R1201" s="1">
        <v>0</v>
      </c>
      <c r="S1201" s="29">
        <v>0</v>
      </c>
      <c r="T1201" s="8">
        <f t="shared" si="90"/>
        <v>0</v>
      </c>
      <c r="U1201" s="1">
        <v>0</v>
      </c>
      <c r="V1201" s="1">
        <v>0</v>
      </c>
      <c r="W1201" s="1">
        <v>0</v>
      </c>
      <c r="X1201" s="1">
        <v>0</v>
      </c>
      <c r="Y1201" s="1">
        <v>0</v>
      </c>
      <c r="Z1201" s="1">
        <v>0</v>
      </c>
      <c r="AA1201" s="1">
        <v>10343260</v>
      </c>
      <c r="AB1201" s="1">
        <v>10343260</v>
      </c>
      <c r="AC1201" s="1">
        <f t="shared" si="91"/>
        <v>-134477119</v>
      </c>
      <c r="AD1201" s="1">
        <f t="shared" si="92"/>
        <v>-134477119</v>
      </c>
      <c r="AE1201" s="1">
        <f t="shared" si="93"/>
        <v>-134477119</v>
      </c>
      <c r="AF1201" s="1">
        <f t="shared" si="94"/>
        <v>-134477119</v>
      </c>
    </row>
    <row r="1202" spans="1:32" x14ac:dyDescent="0.2">
      <c r="A1202" t="s">
        <v>149</v>
      </c>
      <c r="B1202" t="s">
        <v>73</v>
      </c>
      <c r="C1202" t="s">
        <v>120</v>
      </c>
      <c r="D1202" t="s">
        <v>1</v>
      </c>
      <c r="E1202" t="s">
        <v>5</v>
      </c>
      <c r="F1202" s="7">
        <v>202312</v>
      </c>
      <c r="G1202" s="1">
        <v>100918929</v>
      </c>
      <c r="H1202" s="1">
        <v>100720189</v>
      </c>
      <c r="I1202" s="1">
        <v>100918929</v>
      </c>
      <c r="J1202" s="1">
        <v>100720189</v>
      </c>
      <c r="K1202" s="8">
        <v>153</v>
      </c>
      <c r="L1202" s="8">
        <v>153</v>
      </c>
      <c r="M1202" s="8">
        <v>0</v>
      </c>
      <c r="N1202" s="8">
        <v>661334.87025089609</v>
      </c>
      <c r="O1202" s="1">
        <v>0</v>
      </c>
      <c r="P1202" s="1">
        <v>0</v>
      </c>
      <c r="Q1202" s="1">
        <v>0</v>
      </c>
      <c r="R1202" s="1">
        <v>0</v>
      </c>
      <c r="S1202" s="29">
        <v>0</v>
      </c>
      <c r="T1202" s="8">
        <f t="shared" si="90"/>
        <v>0</v>
      </c>
      <c r="U1202" s="1">
        <v>0</v>
      </c>
      <c r="V1202" s="1">
        <v>0</v>
      </c>
      <c r="W1202" s="1">
        <v>0</v>
      </c>
      <c r="X1202" s="1">
        <v>0</v>
      </c>
      <c r="Y1202" s="1">
        <v>0</v>
      </c>
      <c r="Z1202" s="1">
        <v>0</v>
      </c>
      <c r="AA1202" s="1">
        <v>-198740</v>
      </c>
      <c r="AB1202" s="1">
        <v>-198740</v>
      </c>
      <c r="AC1202" s="1">
        <f t="shared" si="91"/>
        <v>-100720189</v>
      </c>
      <c r="AD1202" s="1">
        <f t="shared" si="92"/>
        <v>-100720189</v>
      </c>
      <c r="AE1202" s="1">
        <f t="shared" si="93"/>
        <v>-100720189</v>
      </c>
      <c r="AF1202" s="1">
        <f t="shared" si="94"/>
        <v>-100720189</v>
      </c>
    </row>
    <row r="1203" spans="1:32" x14ac:dyDescent="0.2">
      <c r="A1203" t="s">
        <v>149</v>
      </c>
      <c r="B1203" t="s">
        <v>73</v>
      </c>
      <c r="C1203" t="s">
        <v>120</v>
      </c>
      <c r="D1203" t="s">
        <v>1</v>
      </c>
      <c r="E1203" t="s">
        <v>5</v>
      </c>
      <c r="F1203" s="7">
        <v>202403</v>
      </c>
      <c r="G1203" s="1">
        <v>73512210</v>
      </c>
      <c r="H1203" s="1">
        <v>82519884</v>
      </c>
      <c r="I1203" s="1">
        <v>73512210</v>
      </c>
      <c r="J1203" s="1">
        <v>82519884</v>
      </c>
      <c r="K1203" s="8">
        <v>157</v>
      </c>
      <c r="L1203" s="8">
        <v>159</v>
      </c>
      <c r="M1203" s="8">
        <v>0</v>
      </c>
      <c r="N1203" s="8">
        <v>657433.08008898748</v>
      </c>
      <c r="O1203" s="1">
        <v>0</v>
      </c>
      <c r="P1203" s="1">
        <v>0</v>
      </c>
      <c r="Q1203" s="1">
        <v>0</v>
      </c>
      <c r="R1203" s="1">
        <v>0</v>
      </c>
      <c r="S1203" s="29">
        <v>0</v>
      </c>
      <c r="T1203" s="8">
        <f t="shared" si="90"/>
        <v>0</v>
      </c>
      <c r="U1203" s="1">
        <v>0</v>
      </c>
      <c r="V1203" s="1">
        <v>0</v>
      </c>
      <c r="W1203" s="1">
        <v>0</v>
      </c>
      <c r="X1203" s="1">
        <v>0</v>
      </c>
      <c r="Y1203" s="1">
        <v>0</v>
      </c>
      <c r="Z1203" s="1">
        <v>0</v>
      </c>
      <c r="AA1203" s="1">
        <v>9007674</v>
      </c>
      <c r="AB1203" s="1">
        <v>9007674</v>
      </c>
      <c r="AC1203" s="1">
        <f t="shared" si="91"/>
        <v>-82519884</v>
      </c>
      <c r="AD1203" s="1">
        <f t="shared" si="92"/>
        <v>-82519884</v>
      </c>
      <c r="AE1203" s="1">
        <f t="shared" si="93"/>
        <v>-82519884</v>
      </c>
      <c r="AF1203" s="1">
        <f t="shared" si="94"/>
        <v>-82519884</v>
      </c>
    </row>
    <row r="1204" spans="1:32" x14ac:dyDescent="0.2">
      <c r="A1204" t="s">
        <v>149</v>
      </c>
      <c r="B1204" t="s">
        <v>73</v>
      </c>
      <c r="C1204" t="s">
        <v>120</v>
      </c>
      <c r="D1204" t="s">
        <v>1</v>
      </c>
      <c r="E1204" t="s">
        <v>8</v>
      </c>
      <c r="F1204" s="7">
        <v>202404</v>
      </c>
      <c r="G1204" s="1">
        <v>24544890</v>
      </c>
      <c r="H1204" s="1">
        <v>27069448.800000001</v>
      </c>
      <c r="I1204" s="1">
        <v>24544890</v>
      </c>
      <c r="J1204" s="1">
        <v>27069448.800000001</v>
      </c>
      <c r="K1204" s="8">
        <v>55</v>
      </c>
      <c r="L1204" s="8">
        <v>57</v>
      </c>
      <c r="M1204" s="8">
        <v>0</v>
      </c>
      <c r="N1204" s="8">
        <v>660998.36666666705</v>
      </c>
      <c r="O1204" s="1">
        <v>0</v>
      </c>
      <c r="P1204" s="1">
        <v>0</v>
      </c>
      <c r="Q1204" s="1">
        <v>0</v>
      </c>
      <c r="R1204" s="1">
        <v>0</v>
      </c>
      <c r="S1204" s="29">
        <v>0</v>
      </c>
      <c r="T1204" s="8">
        <f t="shared" si="90"/>
        <v>0</v>
      </c>
      <c r="U1204" s="1">
        <v>0</v>
      </c>
      <c r="V1204" s="1">
        <v>0</v>
      </c>
      <c r="W1204" s="1">
        <v>0</v>
      </c>
      <c r="X1204" s="1">
        <v>0</v>
      </c>
      <c r="Y1204" s="1">
        <v>0</v>
      </c>
      <c r="Z1204" s="1">
        <v>0</v>
      </c>
      <c r="AA1204" s="1">
        <v>2524558.8000000007</v>
      </c>
      <c r="AB1204" s="1">
        <v>2524558.8000000007</v>
      </c>
      <c r="AC1204" s="1">
        <f t="shared" si="91"/>
        <v>-27069448.800000001</v>
      </c>
      <c r="AD1204" s="1">
        <f t="shared" si="92"/>
        <v>-27069448.800000001</v>
      </c>
      <c r="AE1204" s="1">
        <f t="shared" si="93"/>
        <v>-27069448.800000001</v>
      </c>
      <c r="AF1204" s="1">
        <f t="shared" si="94"/>
        <v>-27069448.800000001</v>
      </c>
    </row>
    <row r="1205" spans="1:32" x14ac:dyDescent="0.2">
      <c r="A1205" t="s">
        <v>149</v>
      </c>
      <c r="B1205" t="s">
        <v>73</v>
      </c>
      <c r="C1205" t="s">
        <v>120</v>
      </c>
      <c r="D1205" t="s">
        <v>1</v>
      </c>
      <c r="E1205" t="s">
        <v>8</v>
      </c>
      <c r="F1205" s="7">
        <v>202405</v>
      </c>
      <c r="G1205" s="1">
        <v>6839540</v>
      </c>
      <c r="H1205" s="1">
        <v>10821916.02</v>
      </c>
      <c r="I1205" s="1">
        <v>6839540</v>
      </c>
      <c r="J1205" s="1">
        <v>10821916.02</v>
      </c>
      <c r="K1205" s="8">
        <v>16</v>
      </c>
      <c r="L1205" s="8">
        <v>24</v>
      </c>
      <c r="M1205" s="8">
        <v>0</v>
      </c>
      <c r="N1205" s="8">
        <v>674687.74193548399</v>
      </c>
      <c r="O1205" s="1">
        <v>0</v>
      </c>
      <c r="P1205" s="1">
        <v>0</v>
      </c>
      <c r="Q1205" s="1">
        <v>0</v>
      </c>
      <c r="R1205" s="1">
        <v>0</v>
      </c>
      <c r="S1205" s="29">
        <v>0</v>
      </c>
      <c r="T1205" s="8">
        <f t="shared" si="90"/>
        <v>0</v>
      </c>
      <c r="U1205" s="1">
        <v>0</v>
      </c>
      <c r="V1205" s="1">
        <v>0</v>
      </c>
      <c r="W1205" s="1">
        <v>0</v>
      </c>
      <c r="X1205" s="1">
        <v>0</v>
      </c>
      <c r="Y1205" s="1">
        <v>0</v>
      </c>
      <c r="Z1205" s="1">
        <v>0</v>
      </c>
      <c r="AA1205" s="1">
        <v>3982376.0199999996</v>
      </c>
      <c r="AB1205" s="1">
        <v>3982376.0199999996</v>
      </c>
      <c r="AC1205" s="1">
        <f t="shared" si="91"/>
        <v>-10821916.02</v>
      </c>
      <c r="AD1205" s="1">
        <f t="shared" si="92"/>
        <v>-10821916.02</v>
      </c>
      <c r="AE1205" s="1">
        <f t="shared" si="93"/>
        <v>-10821916.02</v>
      </c>
      <c r="AF1205" s="1">
        <f t="shared" si="94"/>
        <v>-10821916.02</v>
      </c>
    </row>
    <row r="1206" spans="1:32" x14ac:dyDescent="0.2">
      <c r="A1206" t="s">
        <v>150</v>
      </c>
      <c r="B1206" t="s">
        <v>73</v>
      </c>
      <c r="C1206" t="s">
        <v>120</v>
      </c>
      <c r="D1206" t="s">
        <v>0</v>
      </c>
      <c r="E1206" t="s">
        <v>5</v>
      </c>
      <c r="F1206" s="7">
        <v>201403</v>
      </c>
      <c r="G1206" s="1">
        <v>2696187450</v>
      </c>
      <c r="H1206" s="1">
        <v>1872434321.9999998</v>
      </c>
      <c r="I1206" s="1">
        <v>2696187450</v>
      </c>
      <c r="J1206" s="1">
        <v>1872434321.9999998</v>
      </c>
      <c r="K1206" s="8">
        <v>25</v>
      </c>
      <c r="L1206" s="8">
        <v>20</v>
      </c>
      <c r="M1206" s="8">
        <v>0</v>
      </c>
      <c r="N1206" s="8">
        <v>38755.695852534554</v>
      </c>
      <c r="O1206" s="1">
        <v>0</v>
      </c>
      <c r="P1206" s="1">
        <v>0</v>
      </c>
      <c r="Q1206" s="1">
        <v>0</v>
      </c>
      <c r="R1206" s="1">
        <v>0</v>
      </c>
      <c r="S1206" s="29">
        <v>0</v>
      </c>
      <c r="T1206" s="8">
        <f t="shared" si="90"/>
        <v>0</v>
      </c>
      <c r="U1206" s="1">
        <v>0</v>
      </c>
      <c r="V1206" s="1">
        <v>0</v>
      </c>
      <c r="W1206" s="1">
        <v>0</v>
      </c>
      <c r="X1206" s="1">
        <v>0</v>
      </c>
      <c r="Y1206" s="1">
        <v>0</v>
      </c>
      <c r="Z1206" s="1">
        <v>0</v>
      </c>
      <c r="AA1206" s="1">
        <v>-823753128.00000024</v>
      </c>
      <c r="AB1206" s="1">
        <v>-823753128.00000024</v>
      </c>
      <c r="AC1206" s="1">
        <f t="shared" si="91"/>
        <v>-1872434321.9999998</v>
      </c>
      <c r="AD1206" s="1">
        <f t="shared" si="92"/>
        <v>-1872434321.9999998</v>
      </c>
      <c r="AE1206" s="1">
        <f t="shared" si="93"/>
        <v>-1872434321.9999998</v>
      </c>
      <c r="AF1206" s="1">
        <f t="shared" si="94"/>
        <v>-1872434321.9999998</v>
      </c>
    </row>
    <row r="1207" spans="1:32" x14ac:dyDescent="0.2">
      <c r="A1207" t="s">
        <v>150</v>
      </c>
      <c r="B1207" t="s">
        <v>73</v>
      </c>
      <c r="C1207" t="s">
        <v>120</v>
      </c>
      <c r="D1207" t="s">
        <v>0</v>
      </c>
      <c r="E1207" t="s">
        <v>5</v>
      </c>
      <c r="F1207" s="7">
        <v>201406</v>
      </c>
      <c r="G1207" s="1">
        <v>374954568</v>
      </c>
      <c r="H1207" s="1">
        <v>374954568</v>
      </c>
      <c r="I1207" s="1">
        <v>374954568</v>
      </c>
      <c r="J1207" s="1">
        <v>374954568</v>
      </c>
      <c r="K1207" s="8">
        <v>5</v>
      </c>
      <c r="L1207" s="8">
        <v>5</v>
      </c>
      <c r="M1207" s="8">
        <v>0</v>
      </c>
      <c r="N1207" s="8">
        <v>52290.558064516117</v>
      </c>
      <c r="O1207" s="1">
        <v>0</v>
      </c>
      <c r="P1207" s="1">
        <v>0</v>
      </c>
      <c r="Q1207" s="1">
        <v>0</v>
      </c>
      <c r="R1207" s="1">
        <v>0</v>
      </c>
      <c r="S1207" s="29">
        <v>0</v>
      </c>
      <c r="T1207" s="8">
        <f t="shared" si="90"/>
        <v>0</v>
      </c>
      <c r="U1207" s="1">
        <v>0</v>
      </c>
      <c r="V1207" s="1">
        <v>0</v>
      </c>
      <c r="W1207" s="1">
        <v>0</v>
      </c>
      <c r="X1207" s="1">
        <v>0</v>
      </c>
      <c r="Y1207" s="1">
        <v>0</v>
      </c>
      <c r="Z1207" s="1">
        <v>0</v>
      </c>
      <c r="AA1207" s="1">
        <v>0</v>
      </c>
      <c r="AB1207" s="1">
        <v>0</v>
      </c>
      <c r="AC1207" s="1">
        <f t="shared" si="91"/>
        <v>-374954568</v>
      </c>
      <c r="AD1207" s="1">
        <f t="shared" si="92"/>
        <v>-374954568</v>
      </c>
      <c r="AE1207" s="1">
        <f t="shared" si="93"/>
        <v>-374954568</v>
      </c>
      <c r="AF1207" s="1">
        <f t="shared" si="94"/>
        <v>-374954568</v>
      </c>
    </row>
    <row r="1208" spans="1:32" x14ac:dyDescent="0.2">
      <c r="A1208" t="s">
        <v>150</v>
      </c>
      <c r="B1208" t="s">
        <v>73</v>
      </c>
      <c r="C1208" t="s">
        <v>120</v>
      </c>
      <c r="D1208" t="s">
        <v>0</v>
      </c>
      <c r="E1208" t="s">
        <v>5</v>
      </c>
      <c r="F1208" s="7">
        <v>201409</v>
      </c>
      <c r="G1208" s="1">
        <v>282068330</v>
      </c>
      <c r="H1208" s="1">
        <v>282068330</v>
      </c>
      <c r="I1208" s="1">
        <v>282068330</v>
      </c>
      <c r="J1208" s="1">
        <v>282068330</v>
      </c>
      <c r="K1208" s="8">
        <v>3</v>
      </c>
      <c r="L1208" s="8">
        <v>3</v>
      </c>
      <c r="M1208" s="8">
        <v>0</v>
      </c>
      <c r="N1208" s="8">
        <v>57014.405017921141</v>
      </c>
      <c r="O1208" s="1">
        <v>0</v>
      </c>
      <c r="P1208" s="1">
        <v>0</v>
      </c>
      <c r="Q1208" s="1">
        <v>0</v>
      </c>
      <c r="R1208" s="1">
        <v>0</v>
      </c>
      <c r="S1208" s="29">
        <v>0</v>
      </c>
      <c r="T1208" s="8">
        <f t="shared" si="90"/>
        <v>0</v>
      </c>
      <c r="U1208" s="1">
        <v>0</v>
      </c>
      <c r="V1208" s="1">
        <v>0</v>
      </c>
      <c r="W1208" s="1">
        <v>0</v>
      </c>
      <c r="X1208" s="1">
        <v>0</v>
      </c>
      <c r="Y1208" s="1">
        <v>0</v>
      </c>
      <c r="Z1208" s="1">
        <v>0</v>
      </c>
      <c r="AA1208" s="1">
        <v>0</v>
      </c>
      <c r="AB1208" s="1">
        <v>0</v>
      </c>
      <c r="AC1208" s="1">
        <f t="shared" si="91"/>
        <v>-282068330</v>
      </c>
      <c r="AD1208" s="1">
        <f t="shared" si="92"/>
        <v>-282068330</v>
      </c>
      <c r="AE1208" s="1">
        <f t="shared" si="93"/>
        <v>-282068330</v>
      </c>
      <c r="AF1208" s="1">
        <f t="shared" si="94"/>
        <v>-282068330</v>
      </c>
    </row>
    <row r="1209" spans="1:32" x14ac:dyDescent="0.2">
      <c r="A1209" t="s">
        <v>150</v>
      </c>
      <c r="B1209" t="s">
        <v>73</v>
      </c>
      <c r="C1209" t="s">
        <v>120</v>
      </c>
      <c r="D1209" t="s">
        <v>0</v>
      </c>
      <c r="E1209" t="s">
        <v>5</v>
      </c>
      <c r="F1209" s="7">
        <v>201412</v>
      </c>
      <c r="G1209" s="1">
        <v>372515884</v>
      </c>
      <c r="H1209" s="1">
        <v>372515884.44</v>
      </c>
      <c r="I1209" s="1">
        <v>372515884</v>
      </c>
      <c r="J1209" s="1">
        <v>372515884.44</v>
      </c>
      <c r="K1209" s="8">
        <v>8</v>
      </c>
      <c r="L1209" s="8">
        <v>8</v>
      </c>
      <c r="M1209" s="8">
        <v>0</v>
      </c>
      <c r="N1209" s="8">
        <v>61022.293189964148</v>
      </c>
      <c r="O1209" s="1">
        <v>0</v>
      </c>
      <c r="P1209" s="1">
        <v>0</v>
      </c>
      <c r="Q1209" s="1">
        <v>0</v>
      </c>
      <c r="R1209" s="1">
        <v>0</v>
      </c>
      <c r="S1209" s="29">
        <v>0</v>
      </c>
      <c r="T1209" s="8">
        <f t="shared" si="90"/>
        <v>0</v>
      </c>
      <c r="U1209" s="1">
        <v>0</v>
      </c>
      <c r="V1209" s="1">
        <v>0</v>
      </c>
      <c r="W1209" s="1">
        <v>0</v>
      </c>
      <c r="X1209" s="1">
        <v>0</v>
      </c>
      <c r="Y1209" s="1">
        <v>0</v>
      </c>
      <c r="Z1209" s="1">
        <v>0</v>
      </c>
      <c r="AA1209" s="1">
        <v>0.43999999761581421</v>
      </c>
      <c r="AB1209" s="1">
        <v>0.43999999761581421</v>
      </c>
      <c r="AC1209" s="1">
        <f t="shared" si="91"/>
        <v>-372515884.44</v>
      </c>
      <c r="AD1209" s="1">
        <f t="shared" si="92"/>
        <v>-372515884.44</v>
      </c>
      <c r="AE1209" s="1">
        <f t="shared" si="93"/>
        <v>-372515884.44</v>
      </c>
      <c r="AF1209" s="1">
        <f t="shared" si="94"/>
        <v>-372515884.44</v>
      </c>
    </row>
    <row r="1210" spans="1:32" x14ac:dyDescent="0.2">
      <c r="A1210" t="s">
        <v>150</v>
      </c>
      <c r="B1210" t="s">
        <v>73</v>
      </c>
      <c r="C1210" t="s">
        <v>120</v>
      </c>
      <c r="D1210" t="s">
        <v>0</v>
      </c>
      <c r="E1210" t="s">
        <v>5</v>
      </c>
      <c r="F1210" s="7">
        <v>201503</v>
      </c>
      <c r="G1210" s="1">
        <v>330661968</v>
      </c>
      <c r="H1210" s="1">
        <v>330661968</v>
      </c>
      <c r="I1210" s="1">
        <v>330661968</v>
      </c>
      <c r="J1210" s="1">
        <v>330661968</v>
      </c>
      <c r="K1210" s="8">
        <v>7</v>
      </c>
      <c r="L1210" s="8">
        <v>7</v>
      </c>
      <c r="M1210" s="8">
        <v>0</v>
      </c>
      <c r="N1210" s="8">
        <v>69941.682411674352</v>
      </c>
      <c r="O1210" s="1">
        <v>0</v>
      </c>
      <c r="P1210" s="1">
        <v>0</v>
      </c>
      <c r="Q1210" s="1">
        <v>0</v>
      </c>
      <c r="R1210" s="1">
        <v>0</v>
      </c>
      <c r="S1210" s="29">
        <v>0</v>
      </c>
      <c r="T1210" s="8">
        <f t="shared" si="90"/>
        <v>0</v>
      </c>
      <c r="U1210" s="1">
        <v>0</v>
      </c>
      <c r="V1210" s="1">
        <v>0</v>
      </c>
      <c r="W1210" s="1">
        <v>0</v>
      </c>
      <c r="X1210" s="1">
        <v>0</v>
      </c>
      <c r="Y1210" s="1">
        <v>0</v>
      </c>
      <c r="Z1210" s="1">
        <v>0</v>
      </c>
      <c r="AA1210" s="1">
        <v>0</v>
      </c>
      <c r="AB1210" s="1">
        <v>0</v>
      </c>
      <c r="AC1210" s="1">
        <f t="shared" si="91"/>
        <v>-330661968</v>
      </c>
      <c r="AD1210" s="1">
        <f t="shared" si="92"/>
        <v>-330661968</v>
      </c>
      <c r="AE1210" s="1">
        <f t="shared" si="93"/>
        <v>-330661968</v>
      </c>
      <c r="AF1210" s="1">
        <f t="shared" si="94"/>
        <v>-330661968</v>
      </c>
    </row>
    <row r="1211" spans="1:32" x14ac:dyDescent="0.2">
      <c r="A1211" t="s">
        <v>150</v>
      </c>
      <c r="B1211" t="s">
        <v>73</v>
      </c>
      <c r="C1211" t="s">
        <v>120</v>
      </c>
      <c r="D1211" t="s">
        <v>0</v>
      </c>
      <c r="E1211" t="s">
        <v>5</v>
      </c>
      <c r="F1211" s="7">
        <v>201506</v>
      </c>
      <c r="G1211" s="1">
        <v>1384521772</v>
      </c>
      <c r="H1211" s="1">
        <v>1384521772</v>
      </c>
      <c r="I1211" s="1">
        <v>1384521772</v>
      </c>
      <c r="J1211" s="1">
        <v>1384521772</v>
      </c>
      <c r="K1211" s="8">
        <v>15</v>
      </c>
      <c r="L1211" s="8">
        <v>15</v>
      </c>
      <c r="M1211" s="8">
        <v>0</v>
      </c>
      <c r="N1211" s="8">
        <v>85523.710394265232</v>
      </c>
      <c r="O1211" s="1">
        <v>0</v>
      </c>
      <c r="P1211" s="1">
        <v>0</v>
      </c>
      <c r="Q1211" s="1">
        <v>0</v>
      </c>
      <c r="R1211" s="1">
        <v>0</v>
      </c>
      <c r="S1211" s="29">
        <v>0</v>
      </c>
      <c r="T1211" s="8">
        <f t="shared" si="90"/>
        <v>0</v>
      </c>
      <c r="U1211" s="1">
        <v>0</v>
      </c>
      <c r="V1211" s="1">
        <v>0</v>
      </c>
      <c r="W1211" s="1">
        <v>0</v>
      </c>
      <c r="X1211" s="1">
        <v>0</v>
      </c>
      <c r="Y1211" s="1">
        <v>0</v>
      </c>
      <c r="Z1211" s="1">
        <v>0</v>
      </c>
      <c r="AA1211" s="1">
        <v>0</v>
      </c>
      <c r="AB1211" s="1">
        <v>0</v>
      </c>
      <c r="AC1211" s="1">
        <f t="shared" si="91"/>
        <v>-1384521772</v>
      </c>
      <c r="AD1211" s="1">
        <f t="shared" si="92"/>
        <v>-1384521772</v>
      </c>
      <c r="AE1211" s="1">
        <f t="shared" si="93"/>
        <v>-1384521772</v>
      </c>
      <c r="AF1211" s="1">
        <f t="shared" si="94"/>
        <v>-1384521772</v>
      </c>
    </row>
    <row r="1212" spans="1:32" x14ac:dyDescent="0.2">
      <c r="A1212" t="s">
        <v>150</v>
      </c>
      <c r="B1212" t="s">
        <v>73</v>
      </c>
      <c r="C1212" t="s">
        <v>120</v>
      </c>
      <c r="D1212" t="s">
        <v>0</v>
      </c>
      <c r="E1212" t="s">
        <v>5</v>
      </c>
      <c r="F1212" s="7">
        <v>201509</v>
      </c>
      <c r="G1212" s="1">
        <v>256010601</v>
      </c>
      <c r="H1212" s="1">
        <v>256010601</v>
      </c>
      <c r="I1212" s="1">
        <v>256010601</v>
      </c>
      <c r="J1212" s="1">
        <v>256010601</v>
      </c>
      <c r="K1212" s="8">
        <v>5</v>
      </c>
      <c r="L1212" s="8">
        <v>5</v>
      </c>
      <c r="M1212" s="8">
        <v>0</v>
      </c>
      <c r="N1212" s="8">
        <v>89664.252688172026</v>
      </c>
      <c r="O1212" s="1">
        <v>0</v>
      </c>
      <c r="P1212" s="1">
        <v>0</v>
      </c>
      <c r="Q1212" s="1">
        <v>0</v>
      </c>
      <c r="R1212" s="1">
        <v>0</v>
      </c>
      <c r="S1212" s="29">
        <v>0</v>
      </c>
      <c r="T1212" s="8">
        <f t="shared" si="90"/>
        <v>0</v>
      </c>
      <c r="U1212" s="1">
        <v>0</v>
      </c>
      <c r="V1212" s="1">
        <v>0</v>
      </c>
      <c r="W1212" s="1">
        <v>0</v>
      </c>
      <c r="X1212" s="1">
        <v>0</v>
      </c>
      <c r="Y1212" s="1">
        <v>0</v>
      </c>
      <c r="Z1212" s="1">
        <v>0</v>
      </c>
      <c r="AA1212" s="1">
        <v>0</v>
      </c>
      <c r="AB1212" s="1">
        <v>0</v>
      </c>
      <c r="AC1212" s="1">
        <f t="shared" si="91"/>
        <v>-256010601</v>
      </c>
      <c r="AD1212" s="1">
        <f t="shared" si="92"/>
        <v>-256010601</v>
      </c>
      <c r="AE1212" s="1">
        <f t="shared" si="93"/>
        <v>-256010601</v>
      </c>
      <c r="AF1212" s="1">
        <f t="shared" si="94"/>
        <v>-256010601</v>
      </c>
    </row>
    <row r="1213" spans="1:32" x14ac:dyDescent="0.2">
      <c r="A1213" t="s">
        <v>150</v>
      </c>
      <c r="B1213" t="s">
        <v>73</v>
      </c>
      <c r="C1213" t="s">
        <v>120</v>
      </c>
      <c r="D1213" t="s">
        <v>0</v>
      </c>
      <c r="E1213" t="s">
        <v>5</v>
      </c>
      <c r="F1213" s="7">
        <v>201512</v>
      </c>
      <c r="G1213" s="1">
        <v>653348921</v>
      </c>
      <c r="H1213" s="1">
        <v>653750600.99999988</v>
      </c>
      <c r="I1213" s="1">
        <v>653348921</v>
      </c>
      <c r="J1213" s="1">
        <v>653750600.99999988</v>
      </c>
      <c r="K1213" s="8">
        <v>9</v>
      </c>
      <c r="L1213" s="8">
        <v>10</v>
      </c>
      <c r="M1213" s="8">
        <v>0</v>
      </c>
      <c r="N1213" s="8">
        <v>85225.100716845875</v>
      </c>
      <c r="O1213" s="1">
        <v>0</v>
      </c>
      <c r="P1213" s="1">
        <v>0</v>
      </c>
      <c r="Q1213" s="1">
        <v>0</v>
      </c>
      <c r="R1213" s="1">
        <v>0</v>
      </c>
      <c r="S1213" s="29">
        <v>0</v>
      </c>
      <c r="T1213" s="8">
        <f t="shared" si="90"/>
        <v>0</v>
      </c>
      <c r="U1213" s="1">
        <v>0</v>
      </c>
      <c r="V1213" s="1">
        <v>0</v>
      </c>
      <c r="W1213" s="1">
        <v>0</v>
      </c>
      <c r="X1213" s="1">
        <v>0</v>
      </c>
      <c r="Y1213" s="1">
        <v>0</v>
      </c>
      <c r="Z1213" s="1">
        <v>0</v>
      </c>
      <c r="AA1213" s="1">
        <v>401679.99999988079</v>
      </c>
      <c r="AB1213" s="1">
        <v>401679.99999988079</v>
      </c>
      <c r="AC1213" s="1">
        <f t="shared" si="91"/>
        <v>-653750600.99999988</v>
      </c>
      <c r="AD1213" s="1">
        <f t="shared" si="92"/>
        <v>-653750600.99999988</v>
      </c>
      <c r="AE1213" s="1">
        <f t="shared" si="93"/>
        <v>-653750600.99999988</v>
      </c>
      <c r="AF1213" s="1">
        <f t="shared" si="94"/>
        <v>-653750600.99999988</v>
      </c>
    </row>
    <row r="1214" spans="1:32" x14ac:dyDescent="0.2">
      <c r="A1214" t="s">
        <v>150</v>
      </c>
      <c r="B1214" t="s">
        <v>73</v>
      </c>
      <c r="C1214" t="s">
        <v>120</v>
      </c>
      <c r="D1214" t="s">
        <v>0</v>
      </c>
      <c r="E1214" t="s">
        <v>5</v>
      </c>
      <c r="F1214" s="7">
        <v>201603</v>
      </c>
      <c r="G1214" s="1">
        <v>492112300</v>
      </c>
      <c r="H1214" s="1">
        <v>492112300.00000006</v>
      </c>
      <c r="I1214" s="1">
        <v>492112300</v>
      </c>
      <c r="J1214" s="1">
        <v>492112300.00000006</v>
      </c>
      <c r="K1214" s="8">
        <v>9</v>
      </c>
      <c r="L1214" s="8">
        <v>9</v>
      </c>
      <c r="M1214" s="8">
        <v>0</v>
      </c>
      <c r="N1214" s="8">
        <v>98292.581757508335</v>
      </c>
      <c r="O1214" s="1">
        <v>0</v>
      </c>
      <c r="P1214" s="1">
        <v>0</v>
      </c>
      <c r="Q1214" s="1">
        <v>0</v>
      </c>
      <c r="R1214" s="1">
        <v>0</v>
      </c>
      <c r="S1214" s="29">
        <v>0</v>
      </c>
      <c r="T1214" s="8">
        <f t="shared" si="90"/>
        <v>0</v>
      </c>
      <c r="U1214" s="1">
        <v>0</v>
      </c>
      <c r="V1214" s="1">
        <v>0</v>
      </c>
      <c r="W1214" s="1">
        <v>0</v>
      </c>
      <c r="X1214" s="1">
        <v>0</v>
      </c>
      <c r="Y1214" s="1">
        <v>0</v>
      </c>
      <c r="Z1214" s="1">
        <v>0</v>
      </c>
      <c r="AA1214" s="1">
        <v>5.9604644775390625E-8</v>
      </c>
      <c r="AB1214" s="1">
        <v>5.9604644775390625E-8</v>
      </c>
      <c r="AC1214" s="1">
        <f t="shared" si="91"/>
        <v>-492112300.00000006</v>
      </c>
      <c r="AD1214" s="1">
        <f t="shared" si="92"/>
        <v>-492112300.00000006</v>
      </c>
      <c r="AE1214" s="1">
        <f t="shared" si="93"/>
        <v>-492112300.00000006</v>
      </c>
      <c r="AF1214" s="1">
        <f t="shared" si="94"/>
        <v>-492112300.00000006</v>
      </c>
    </row>
    <row r="1215" spans="1:32" x14ac:dyDescent="0.2">
      <c r="A1215" t="s">
        <v>150</v>
      </c>
      <c r="B1215" t="s">
        <v>73</v>
      </c>
      <c r="C1215" t="s">
        <v>120</v>
      </c>
      <c r="D1215" t="s">
        <v>0</v>
      </c>
      <c r="E1215" t="s">
        <v>5</v>
      </c>
      <c r="F1215" s="7">
        <v>201606</v>
      </c>
      <c r="G1215" s="1">
        <v>1064722068</v>
      </c>
      <c r="H1215" s="1">
        <v>1064722068</v>
      </c>
      <c r="I1215" s="1">
        <v>1064722068</v>
      </c>
      <c r="J1215" s="1">
        <v>1064722068</v>
      </c>
      <c r="K1215" s="8">
        <v>23</v>
      </c>
      <c r="L1215" s="8">
        <v>23</v>
      </c>
      <c r="M1215" s="8">
        <v>0</v>
      </c>
      <c r="N1215" s="8">
        <v>108360.25268817204</v>
      </c>
      <c r="O1215" s="1">
        <v>0</v>
      </c>
      <c r="P1215" s="1">
        <v>0</v>
      </c>
      <c r="Q1215" s="1">
        <v>0</v>
      </c>
      <c r="R1215" s="1">
        <v>0</v>
      </c>
      <c r="S1215" s="29">
        <v>0</v>
      </c>
      <c r="T1215" s="8">
        <f t="shared" si="90"/>
        <v>0</v>
      </c>
      <c r="U1215" s="1">
        <v>0</v>
      </c>
      <c r="V1215" s="1">
        <v>0</v>
      </c>
      <c r="W1215" s="1">
        <v>0</v>
      </c>
      <c r="X1215" s="1">
        <v>0</v>
      </c>
      <c r="Y1215" s="1">
        <v>0</v>
      </c>
      <c r="Z1215" s="1">
        <v>0</v>
      </c>
      <c r="AA1215" s="1">
        <v>0</v>
      </c>
      <c r="AB1215" s="1">
        <v>0</v>
      </c>
      <c r="AC1215" s="1">
        <f t="shared" si="91"/>
        <v>-1064722068</v>
      </c>
      <c r="AD1215" s="1">
        <f t="shared" si="92"/>
        <v>-1064722068</v>
      </c>
      <c r="AE1215" s="1">
        <f t="shared" si="93"/>
        <v>-1064722068</v>
      </c>
      <c r="AF1215" s="1">
        <f t="shared" si="94"/>
        <v>-1064722068</v>
      </c>
    </row>
    <row r="1216" spans="1:32" x14ac:dyDescent="0.2">
      <c r="A1216" t="s">
        <v>150</v>
      </c>
      <c r="B1216" t="s">
        <v>73</v>
      </c>
      <c r="C1216" t="s">
        <v>120</v>
      </c>
      <c r="D1216" t="s">
        <v>0</v>
      </c>
      <c r="E1216" t="s">
        <v>5</v>
      </c>
      <c r="F1216" s="7">
        <v>201609</v>
      </c>
      <c r="G1216" s="1">
        <v>803412687</v>
      </c>
      <c r="H1216" s="1">
        <v>803412687.30000007</v>
      </c>
      <c r="I1216" s="1">
        <v>803412687</v>
      </c>
      <c r="J1216" s="1">
        <v>819917483.30000007</v>
      </c>
      <c r="K1216" s="8">
        <v>22</v>
      </c>
      <c r="L1216" s="8">
        <v>22</v>
      </c>
      <c r="M1216" s="8">
        <v>0</v>
      </c>
      <c r="N1216" s="8">
        <v>119185.30501792114</v>
      </c>
      <c r="O1216" s="1">
        <v>0</v>
      </c>
      <c r="P1216" s="1">
        <v>0</v>
      </c>
      <c r="Q1216" s="1">
        <v>0</v>
      </c>
      <c r="R1216" s="1">
        <v>0</v>
      </c>
      <c r="S1216" s="29">
        <v>0</v>
      </c>
      <c r="T1216" s="8">
        <f t="shared" si="90"/>
        <v>0</v>
      </c>
      <c r="U1216" s="1">
        <v>0</v>
      </c>
      <c r="V1216" s="1">
        <v>0</v>
      </c>
      <c r="W1216" s="1">
        <v>0</v>
      </c>
      <c r="X1216" s="1">
        <v>0</v>
      </c>
      <c r="Y1216" s="1">
        <v>0</v>
      </c>
      <c r="Z1216" s="1">
        <v>0</v>
      </c>
      <c r="AA1216" s="1">
        <v>0.30000007152557373</v>
      </c>
      <c r="AB1216" s="1">
        <v>16504796.300000072</v>
      </c>
      <c r="AC1216" s="1">
        <f t="shared" si="91"/>
        <v>-803412687.30000007</v>
      </c>
      <c r="AD1216" s="1">
        <f t="shared" si="92"/>
        <v>-803412687.30000007</v>
      </c>
      <c r="AE1216" s="1">
        <f t="shared" si="93"/>
        <v>-819917483.30000007</v>
      </c>
      <c r="AF1216" s="1">
        <f t="shared" si="94"/>
        <v>-819917483.30000007</v>
      </c>
    </row>
    <row r="1217" spans="1:32" x14ac:dyDescent="0.2">
      <c r="A1217" t="s">
        <v>150</v>
      </c>
      <c r="B1217" t="s">
        <v>73</v>
      </c>
      <c r="C1217" t="s">
        <v>120</v>
      </c>
      <c r="D1217" t="s">
        <v>0</v>
      </c>
      <c r="E1217" t="s">
        <v>5</v>
      </c>
      <c r="F1217" s="7">
        <v>201612</v>
      </c>
      <c r="G1217" s="1">
        <v>616434400</v>
      </c>
      <c r="H1217" s="1">
        <v>616434400</v>
      </c>
      <c r="I1217" s="1">
        <v>616434400</v>
      </c>
      <c r="J1217" s="1">
        <v>616434400</v>
      </c>
      <c r="K1217" s="8">
        <v>21</v>
      </c>
      <c r="L1217" s="8">
        <v>21</v>
      </c>
      <c r="M1217" s="8">
        <v>0</v>
      </c>
      <c r="N1217" s="8">
        <v>121409.37096774194</v>
      </c>
      <c r="O1217" s="1">
        <v>0</v>
      </c>
      <c r="P1217" s="1">
        <v>0</v>
      </c>
      <c r="Q1217" s="1">
        <v>0</v>
      </c>
      <c r="R1217" s="1">
        <v>0</v>
      </c>
      <c r="S1217" s="29">
        <v>0</v>
      </c>
      <c r="T1217" s="8">
        <f t="shared" si="90"/>
        <v>0</v>
      </c>
      <c r="U1217" s="1">
        <v>0</v>
      </c>
      <c r="V1217" s="1">
        <v>0</v>
      </c>
      <c r="W1217" s="1">
        <v>0</v>
      </c>
      <c r="X1217" s="1">
        <v>0</v>
      </c>
      <c r="Y1217" s="1">
        <v>0</v>
      </c>
      <c r="Z1217" s="1">
        <v>0</v>
      </c>
      <c r="AA1217" s="1">
        <v>0</v>
      </c>
      <c r="AB1217" s="1">
        <v>0</v>
      </c>
      <c r="AC1217" s="1">
        <f t="shared" si="91"/>
        <v>-616434400</v>
      </c>
      <c r="AD1217" s="1">
        <f t="shared" si="92"/>
        <v>-616434400</v>
      </c>
      <c r="AE1217" s="1">
        <f t="shared" si="93"/>
        <v>-616434400</v>
      </c>
      <c r="AF1217" s="1">
        <f t="shared" si="94"/>
        <v>-616434400</v>
      </c>
    </row>
    <row r="1218" spans="1:32" x14ac:dyDescent="0.2">
      <c r="A1218" t="s">
        <v>150</v>
      </c>
      <c r="B1218" t="s">
        <v>73</v>
      </c>
      <c r="C1218" t="s">
        <v>120</v>
      </c>
      <c r="D1218" t="s">
        <v>0</v>
      </c>
      <c r="E1218" t="s">
        <v>5</v>
      </c>
      <c r="F1218" s="7">
        <v>201703</v>
      </c>
      <c r="G1218" s="1">
        <v>1381548657</v>
      </c>
      <c r="H1218" s="1">
        <v>1381548657</v>
      </c>
      <c r="I1218" s="1">
        <v>1381548657</v>
      </c>
      <c r="J1218" s="1">
        <v>1381548657</v>
      </c>
      <c r="K1218" s="8">
        <v>27</v>
      </c>
      <c r="L1218" s="8">
        <v>27</v>
      </c>
      <c r="M1218" s="8">
        <v>0</v>
      </c>
      <c r="N1218" s="8">
        <v>120255.70276497696</v>
      </c>
      <c r="O1218" s="1">
        <v>0</v>
      </c>
      <c r="P1218" s="1">
        <v>0</v>
      </c>
      <c r="Q1218" s="1">
        <v>0</v>
      </c>
      <c r="R1218" s="1">
        <v>0</v>
      </c>
      <c r="S1218" s="29">
        <v>0</v>
      </c>
      <c r="T1218" s="8">
        <f t="shared" ref="T1218:T1281" si="95">$S1218 * $N1218</f>
        <v>0</v>
      </c>
      <c r="U1218" s="1">
        <v>0</v>
      </c>
      <c r="V1218" s="1">
        <v>0</v>
      </c>
      <c r="W1218" s="1">
        <v>0</v>
      </c>
      <c r="X1218" s="1">
        <v>0</v>
      </c>
      <c r="Y1218" s="1">
        <v>0</v>
      </c>
      <c r="Z1218" s="1">
        <v>0</v>
      </c>
      <c r="AA1218" s="1">
        <v>0</v>
      </c>
      <c r="AB1218" s="1">
        <v>0</v>
      </c>
      <c r="AC1218" s="1">
        <f t="shared" ref="AC1218:AC1281" si="96">$W1218 - $H1218</f>
        <v>-1381548657</v>
      </c>
      <c r="AD1218" s="1">
        <f t="shared" ref="AD1218:AD1281" si="97">$X1218 - $H1218</f>
        <v>-1381548657</v>
      </c>
      <c r="AE1218" s="1">
        <f t="shared" ref="AE1218:AE1281" si="98">$Y1218 - $J1218</f>
        <v>-1381548657</v>
      </c>
      <c r="AF1218" s="1">
        <f t="shared" ref="AF1218:AF1281" si="99">$Z1218 - $J1218</f>
        <v>-1381548657</v>
      </c>
    </row>
    <row r="1219" spans="1:32" x14ac:dyDescent="0.2">
      <c r="A1219" t="s">
        <v>150</v>
      </c>
      <c r="B1219" t="s">
        <v>73</v>
      </c>
      <c r="C1219" t="s">
        <v>120</v>
      </c>
      <c r="D1219" t="s">
        <v>0</v>
      </c>
      <c r="E1219" t="s">
        <v>5</v>
      </c>
      <c r="F1219" s="7">
        <v>201706</v>
      </c>
      <c r="G1219" s="1">
        <v>1152223474</v>
      </c>
      <c r="H1219" s="1">
        <v>1155234467.2799997</v>
      </c>
      <c r="I1219" s="1">
        <v>1152223474</v>
      </c>
      <c r="J1219" s="1">
        <v>1155234467.2799997</v>
      </c>
      <c r="K1219" s="8">
        <v>31</v>
      </c>
      <c r="L1219" s="8">
        <v>32</v>
      </c>
      <c r="M1219" s="8">
        <v>0</v>
      </c>
      <c r="N1219" s="8">
        <v>135044.82007168463</v>
      </c>
      <c r="O1219" s="1">
        <v>0</v>
      </c>
      <c r="P1219" s="1">
        <v>0</v>
      </c>
      <c r="Q1219" s="1">
        <v>0</v>
      </c>
      <c r="R1219" s="1">
        <v>0</v>
      </c>
      <c r="S1219" s="29">
        <v>0</v>
      </c>
      <c r="T1219" s="8">
        <f t="shared" si="95"/>
        <v>0</v>
      </c>
      <c r="U1219" s="1">
        <v>0</v>
      </c>
      <c r="V1219" s="1">
        <v>0</v>
      </c>
      <c r="W1219" s="1">
        <v>0</v>
      </c>
      <c r="X1219" s="1">
        <v>0</v>
      </c>
      <c r="Y1219" s="1">
        <v>0</v>
      </c>
      <c r="Z1219" s="1">
        <v>0</v>
      </c>
      <c r="AA1219" s="1">
        <v>3010993.279999733</v>
      </c>
      <c r="AB1219" s="1">
        <v>3010993.279999733</v>
      </c>
      <c r="AC1219" s="1">
        <f t="shared" si="96"/>
        <v>-1155234467.2799997</v>
      </c>
      <c r="AD1219" s="1">
        <f t="shared" si="97"/>
        <v>-1155234467.2799997</v>
      </c>
      <c r="AE1219" s="1">
        <f t="shared" si="98"/>
        <v>-1155234467.2799997</v>
      </c>
      <c r="AF1219" s="1">
        <f t="shared" si="99"/>
        <v>-1155234467.2799997</v>
      </c>
    </row>
    <row r="1220" spans="1:32" x14ac:dyDescent="0.2">
      <c r="A1220" t="s">
        <v>150</v>
      </c>
      <c r="B1220" t="s">
        <v>73</v>
      </c>
      <c r="C1220" t="s">
        <v>120</v>
      </c>
      <c r="D1220" t="s">
        <v>0</v>
      </c>
      <c r="E1220" t="s">
        <v>5</v>
      </c>
      <c r="F1220" s="7">
        <v>201709</v>
      </c>
      <c r="G1220" s="1">
        <v>1218250623</v>
      </c>
      <c r="H1220" s="1">
        <v>1218250623</v>
      </c>
      <c r="I1220" s="1">
        <v>1218250623</v>
      </c>
      <c r="J1220" s="1">
        <v>1218250623</v>
      </c>
      <c r="K1220" s="8">
        <v>40</v>
      </c>
      <c r="L1220" s="8">
        <v>40</v>
      </c>
      <c r="M1220" s="8">
        <v>0</v>
      </c>
      <c r="N1220" s="8">
        <v>144137.44372759853</v>
      </c>
      <c r="O1220" s="1">
        <v>0</v>
      </c>
      <c r="P1220" s="1">
        <v>0</v>
      </c>
      <c r="Q1220" s="1">
        <v>0</v>
      </c>
      <c r="R1220" s="1">
        <v>0</v>
      </c>
      <c r="S1220" s="29">
        <v>0</v>
      </c>
      <c r="T1220" s="8">
        <f t="shared" si="95"/>
        <v>0</v>
      </c>
      <c r="U1220" s="1">
        <v>0</v>
      </c>
      <c r="V1220" s="1">
        <v>0</v>
      </c>
      <c r="W1220" s="1">
        <v>0</v>
      </c>
      <c r="X1220" s="1">
        <v>0</v>
      </c>
      <c r="Y1220" s="1">
        <v>0</v>
      </c>
      <c r="Z1220" s="1">
        <v>0</v>
      </c>
      <c r="AA1220" s="1">
        <v>0</v>
      </c>
      <c r="AB1220" s="1">
        <v>0</v>
      </c>
      <c r="AC1220" s="1">
        <f t="shared" si="96"/>
        <v>-1218250623</v>
      </c>
      <c r="AD1220" s="1">
        <f t="shared" si="97"/>
        <v>-1218250623</v>
      </c>
      <c r="AE1220" s="1">
        <f t="shared" si="98"/>
        <v>-1218250623</v>
      </c>
      <c r="AF1220" s="1">
        <f t="shared" si="99"/>
        <v>-1218250623</v>
      </c>
    </row>
    <row r="1221" spans="1:32" x14ac:dyDescent="0.2">
      <c r="A1221" t="s">
        <v>150</v>
      </c>
      <c r="B1221" t="s">
        <v>73</v>
      </c>
      <c r="C1221" t="s">
        <v>120</v>
      </c>
      <c r="D1221" t="s">
        <v>0</v>
      </c>
      <c r="E1221" t="s">
        <v>5</v>
      </c>
      <c r="F1221" s="7">
        <v>201712</v>
      </c>
      <c r="G1221" s="1">
        <v>1735588813</v>
      </c>
      <c r="H1221" s="1">
        <v>1735588812.9899995</v>
      </c>
      <c r="I1221" s="1">
        <v>1735588813</v>
      </c>
      <c r="J1221" s="1">
        <v>1735588812.9899995</v>
      </c>
      <c r="K1221" s="8">
        <v>19</v>
      </c>
      <c r="L1221" s="8">
        <v>19</v>
      </c>
      <c r="M1221" s="8">
        <v>0</v>
      </c>
      <c r="N1221" s="8">
        <v>155159.49892473119</v>
      </c>
      <c r="O1221" s="1">
        <v>0</v>
      </c>
      <c r="P1221" s="1">
        <v>0</v>
      </c>
      <c r="Q1221" s="1">
        <v>0</v>
      </c>
      <c r="R1221" s="1">
        <v>0</v>
      </c>
      <c r="S1221" s="29">
        <v>0</v>
      </c>
      <c r="T1221" s="8">
        <f t="shared" si="95"/>
        <v>0</v>
      </c>
      <c r="U1221" s="1">
        <v>0</v>
      </c>
      <c r="V1221" s="1">
        <v>0</v>
      </c>
      <c r="W1221" s="1">
        <v>0</v>
      </c>
      <c r="X1221" s="1">
        <v>0</v>
      </c>
      <c r="Y1221" s="1">
        <v>0</v>
      </c>
      <c r="Z1221" s="1">
        <v>0</v>
      </c>
      <c r="AA1221" s="1">
        <v>-1.0000467300415039E-2</v>
      </c>
      <c r="AB1221" s="1">
        <v>-1.0000467300415039E-2</v>
      </c>
      <c r="AC1221" s="1">
        <f t="shared" si="96"/>
        <v>-1735588812.9899995</v>
      </c>
      <c r="AD1221" s="1">
        <f t="shared" si="97"/>
        <v>-1735588812.9899995</v>
      </c>
      <c r="AE1221" s="1">
        <f t="shared" si="98"/>
        <v>-1735588812.9899995</v>
      </c>
      <c r="AF1221" s="1">
        <f t="shared" si="99"/>
        <v>-1735588812.9899995</v>
      </c>
    </row>
    <row r="1222" spans="1:32" x14ac:dyDescent="0.2">
      <c r="A1222" t="s">
        <v>150</v>
      </c>
      <c r="B1222" t="s">
        <v>73</v>
      </c>
      <c r="C1222" t="s">
        <v>120</v>
      </c>
      <c r="D1222" t="s">
        <v>0</v>
      </c>
      <c r="E1222" t="s">
        <v>5</v>
      </c>
      <c r="F1222" s="7">
        <v>201803</v>
      </c>
      <c r="G1222" s="1">
        <v>2447563621</v>
      </c>
      <c r="H1222" s="1">
        <v>2447563621</v>
      </c>
      <c r="I1222" s="1">
        <v>2447563621</v>
      </c>
      <c r="J1222" s="1">
        <v>2447563621</v>
      </c>
      <c r="K1222" s="8">
        <v>49</v>
      </c>
      <c r="L1222" s="8">
        <v>49</v>
      </c>
      <c r="M1222" s="8">
        <v>0</v>
      </c>
      <c r="N1222" s="8">
        <v>161357.36482334862</v>
      </c>
      <c r="O1222" s="1">
        <v>0</v>
      </c>
      <c r="P1222" s="1">
        <v>0</v>
      </c>
      <c r="Q1222" s="1">
        <v>0</v>
      </c>
      <c r="R1222" s="1">
        <v>0</v>
      </c>
      <c r="S1222" s="29">
        <v>0</v>
      </c>
      <c r="T1222" s="8">
        <f t="shared" si="95"/>
        <v>0</v>
      </c>
      <c r="U1222" s="1">
        <v>0</v>
      </c>
      <c r="V1222" s="1">
        <v>0</v>
      </c>
      <c r="W1222" s="1">
        <v>0</v>
      </c>
      <c r="X1222" s="1">
        <v>0</v>
      </c>
      <c r="Y1222" s="1">
        <v>0</v>
      </c>
      <c r="Z1222" s="1">
        <v>0</v>
      </c>
      <c r="AA1222" s="1">
        <v>0</v>
      </c>
      <c r="AB1222" s="1">
        <v>0</v>
      </c>
      <c r="AC1222" s="1">
        <f t="shared" si="96"/>
        <v>-2447563621</v>
      </c>
      <c r="AD1222" s="1">
        <f t="shared" si="97"/>
        <v>-2447563621</v>
      </c>
      <c r="AE1222" s="1">
        <f t="shared" si="98"/>
        <v>-2447563621</v>
      </c>
      <c r="AF1222" s="1">
        <f t="shared" si="99"/>
        <v>-2447563621</v>
      </c>
    </row>
    <row r="1223" spans="1:32" x14ac:dyDescent="0.2">
      <c r="A1223" t="s">
        <v>150</v>
      </c>
      <c r="B1223" t="s">
        <v>73</v>
      </c>
      <c r="C1223" t="s">
        <v>120</v>
      </c>
      <c r="D1223" t="s">
        <v>0</v>
      </c>
      <c r="E1223" t="s">
        <v>5</v>
      </c>
      <c r="F1223" s="7">
        <v>201806</v>
      </c>
      <c r="G1223" s="1">
        <v>1094239531</v>
      </c>
      <c r="H1223" s="1">
        <v>1104025927.9599998</v>
      </c>
      <c r="I1223" s="1">
        <v>1094239531</v>
      </c>
      <c r="J1223" s="1">
        <v>1104025927.9599998</v>
      </c>
      <c r="K1223" s="8">
        <v>33</v>
      </c>
      <c r="L1223" s="8">
        <v>33</v>
      </c>
      <c r="M1223" s="8">
        <v>0</v>
      </c>
      <c r="N1223" s="8">
        <v>170609.6634408602</v>
      </c>
      <c r="O1223" s="1">
        <v>0</v>
      </c>
      <c r="P1223" s="1">
        <v>0</v>
      </c>
      <c r="Q1223" s="1">
        <v>0</v>
      </c>
      <c r="R1223" s="1">
        <v>0</v>
      </c>
      <c r="S1223" s="29">
        <v>0</v>
      </c>
      <c r="T1223" s="8">
        <f t="shared" si="95"/>
        <v>0</v>
      </c>
      <c r="U1223" s="1">
        <v>0</v>
      </c>
      <c r="V1223" s="1">
        <v>0</v>
      </c>
      <c r="W1223" s="1">
        <v>0</v>
      </c>
      <c r="X1223" s="1">
        <v>0</v>
      </c>
      <c r="Y1223" s="1">
        <v>0</v>
      </c>
      <c r="Z1223" s="1">
        <v>0</v>
      </c>
      <c r="AA1223" s="1">
        <v>9786396.9599997997</v>
      </c>
      <c r="AB1223" s="1">
        <v>9786396.9599997997</v>
      </c>
      <c r="AC1223" s="1">
        <f t="shared" si="96"/>
        <v>-1104025927.9599998</v>
      </c>
      <c r="AD1223" s="1">
        <f t="shared" si="97"/>
        <v>-1104025927.9599998</v>
      </c>
      <c r="AE1223" s="1">
        <f t="shared" si="98"/>
        <v>-1104025927.9599998</v>
      </c>
      <c r="AF1223" s="1">
        <f t="shared" si="99"/>
        <v>-1104025927.9599998</v>
      </c>
    </row>
    <row r="1224" spans="1:32" x14ac:dyDescent="0.2">
      <c r="A1224" t="s">
        <v>150</v>
      </c>
      <c r="B1224" t="s">
        <v>73</v>
      </c>
      <c r="C1224" t="s">
        <v>120</v>
      </c>
      <c r="D1224" t="s">
        <v>0</v>
      </c>
      <c r="E1224" t="s">
        <v>5</v>
      </c>
      <c r="F1224" s="7">
        <v>201809</v>
      </c>
      <c r="G1224" s="1">
        <v>813771216</v>
      </c>
      <c r="H1224" s="1">
        <v>813771216.00000012</v>
      </c>
      <c r="I1224" s="1">
        <v>813771216</v>
      </c>
      <c r="J1224" s="1">
        <v>813771216.00000012</v>
      </c>
      <c r="K1224" s="8">
        <v>34</v>
      </c>
      <c r="L1224" s="8">
        <v>34</v>
      </c>
      <c r="M1224" s="8">
        <v>0</v>
      </c>
      <c r="N1224" s="8">
        <v>183937.23978494629</v>
      </c>
      <c r="O1224" s="1">
        <v>0</v>
      </c>
      <c r="P1224" s="1">
        <v>0</v>
      </c>
      <c r="Q1224" s="1">
        <v>0</v>
      </c>
      <c r="R1224" s="1">
        <v>0</v>
      </c>
      <c r="S1224" s="29">
        <v>0</v>
      </c>
      <c r="T1224" s="8">
        <f t="shared" si="95"/>
        <v>0</v>
      </c>
      <c r="U1224" s="1">
        <v>0</v>
      </c>
      <c r="V1224" s="1">
        <v>0</v>
      </c>
      <c r="W1224" s="1">
        <v>0</v>
      </c>
      <c r="X1224" s="1">
        <v>0</v>
      </c>
      <c r="Y1224" s="1">
        <v>0</v>
      </c>
      <c r="Z1224" s="1">
        <v>0</v>
      </c>
      <c r="AA1224" s="1">
        <v>1.1920928955078125E-7</v>
      </c>
      <c r="AB1224" s="1">
        <v>1.1920928955078125E-7</v>
      </c>
      <c r="AC1224" s="1">
        <f t="shared" si="96"/>
        <v>-813771216.00000012</v>
      </c>
      <c r="AD1224" s="1">
        <f t="shared" si="97"/>
        <v>-813771216.00000012</v>
      </c>
      <c r="AE1224" s="1">
        <f t="shared" si="98"/>
        <v>-813771216.00000012</v>
      </c>
      <c r="AF1224" s="1">
        <f t="shared" si="99"/>
        <v>-813771216.00000012</v>
      </c>
    </row>
    <row r="1225" spans="1:32" x14ac:dyDescent="0.2">
      <c r="A1225" t="s">
        <v>150</v>
      </c>
      <c r="B1225" t="s">
        <v>73</v>
      </c>
      <c r="C1225" t="s">
        <v>120</v>
      </c>
      <c r="D1225" t="s">
        <v>0</v>
      </c>
      <c r="E1225" t="s">
        <v>5</v>
      </c>
      <c r="F1225" s="7">
        <v>201812</v>
      </c>
      <c r="G1225" s="1">
        <v>1651194987</v>
      </c>
      <c r="H1225" s="1">
        <v>1858104187.0300002</v>
      </c>
      <c r="I1225" s="1">
        <v>1651194987</v>
      </c>
      <c r="J1225" s="1">
        <v>1858104187.0300002</v>
      </c>
      <c r="K1225" s="8">
        <v>52</v>
      </c>
      <c r="L1225" s="8">
        <v>52</v>
      </c>
      <c r="M1225" s="8">
        <v>0</v>
      </c>
      <c r="N1225" s="8">
        <v>193101.73405017922</v>
      </c>
      <c r="O1225" s="1">
        <v>0</v>
      </c>
      <c r="P1225" s="1">
        <v>0</v>
      </c>
      <c r="Q1225" s="1">
        <v>0</v>
      </c>
      <c r="R1225" s="1">
        <v>0</v>
      </c>
      <c r="S1225" s="29">
        <v>0</v>
      </c>
      <c r="T1225" s="8">
        <f t="shared" si="95"/>
        <v>0</v>
      </c>
      <c r="U1225" s="1">
        <v>0</v>
      </c>
      <c r="V1225" s="1">
        <v>0</v>
      </c>
      <c r="W1225" s="1">
        <v>0</v>
      </c>
      <c r="X1225" s="1">
        <v>0</v>
      </c>
      <c r="Y1225" s="1">
        <v>0</v>
      </c>
      <c r="Z1225" s="1">
        <v>0</v>
      </c>
      <c r="AA1225" s="1">
        <v>206909200.03000021</v>
      </c>
      <c r="AB1225" s="1">
        <v>206909200.03000021</v>
      </c>
      <c r="AC1225" s="1">
        <f t="shared" si="96"/>
        <v>-1858104187.0300002</v>
      </c>
      <c r="AD1225" s="1">
        <f t="shared" si="97"/>
        <v>-1858104187.0300002</v>
      </c>
      <c r="AE1225" s="1">
        <f t="shared" si="98"/>
        <v>-1858104187.0300002</v>
      </c>
      <c r="AF1225" s="1">
        <f t="shared" si="99"/>
        <v>-1858104187.0300002</v>
      </c>
    </row>
    <row r="1226" spans="1:32" x14ac:dyDescent="0.2">
      <c r="A1226" t="s">
        <v>150</v>
      </c>
      <c r="B1226" t="s">
        <v>73</v>
      </c>
      <c r="C1226" t="s">
        <v>120</v>
      </c>
      <c r="D1226" t="s">
        <v>0</v>
      </c>
      <c r="E1226" t="s">
        <v>5</v>
      </c>
      <c r="F1226" s="7">
        <v>201903</v>
      </c>
      <c r="G1226" s="1">
        <v>2476173898</v>
      </c>
      <c r="H1226" s="1">
        <v>2565417560.4400015</v>
      </c>
      <c r="I1226" s="1">
        <v>2476173898</v>
      </c>
      <c r="J1226" s="1">
        <v>2565417560.4400015</v>
      </c>
      <c r="K1226" s="8">
        <v>44</v>
      </c>
      <c r="L1226" s="8">
        <v>44</v>
      </c>
      <c r="M1226" s="8">
        <v>0</v>
      </c>
      <c r="N1226" s="8">
        <v>191105.26574500767</v>
      </c>
      <c r="O1226" s="1">
        <v>0</v>
      </c>
      <c r="P1226" s="1">
        <v>0</v>
      </c>
      <c r="Q1226" s="1">
        <v>0</v>
      </c>
      <c r="R1226" s="1">
        <v>0</v>
      </c>
      <c r="S1226" s="29">
        <v>0</v>
      </c>
      <c r="T1226" s="8">
        <f t="shared" si="95"/>
        <v>0</v>
      </c>
      <c r="U1226" s="1">
        <v>0</v>
      </c>
      <c r="V1226" s="1">
        <v>0</v>
      </c>
      <c r="W1226" s="1">
        <v>0</v>
      </c>
      <c r="X1226" s="1">
        <v>0</v>
      </c>
      <c r="Y1226" s="1">
        <v>0</v>
      </c>
      <c r="Z1226" s="1">
        <v>0</v>
      </c>
      <c r="AA1226" s="1">
        <v>89243662.440001488</v>
      </c>
      <c r="AB1226" s="1">
        <v>89243662.440001488</v>
      </c>
      <c r="AC1226" s="1">
        <f t="shared" si="96"/>
        <v>-2565417560.4400015</v>
      </c>
      <c r="AD1226" s="1">
        <f t="shared" si="97"/>
        <v>-2565417560.4400015</v>
      </c>
      <c r="AE1226" s="1">
        <f t="shared" si="98"/>
        <v>-2565417560.4400015</v>
      </c>
      <c r="AF1226" s="1">
        <f t="shared" si="99"/>
        <v>-2565417560.4400015</v>
      </c>
    </row>
    <row r="1227" spans="1:32" x14ac:dyDescent="0.2">
      <c r="A1227" t="s">
        <v>150</v>
      </c>
      <c r="B1227" t="s">
        <v>73</v>
      </c>
      <c r="C1227" t="s">
        <v>120</v>
      </c>
      <c r="D1227" t="s">
        <v>0</v>
      </c>
      <c r="E1227" t="s">
        <v>5</v>
      </c>
      <c r="F1227" s="7">
        <v>201906</v>
      </c>
      <c r="G1227" s="1">
        <v>1017154549</v>
      </c>
      <c r="H1227" s="1">
        <v>1017154548.9999996</v>
      </c>
      <c r="I1227" s="1">
        <v>1017154549</v>
      </c>
      <c r="J1227" s="1">
        <v>1017154548.9999996</v>
      </c>
      <c r="K1227" s="8">
        <v>53</v>
      </c>
      <c r="L1227" s="8">
        <v>53</v>
      </c>
      <c r="M1227" s="8">
        <v>0</v>
      </c>
      <c r="N1227" s="8">
        <v>260668.72114695341</v>
      </c>
      <c r="O1227" s="1">
        <v>0</v>
      </c>
      <c r="P1227" s="1">
        <v>0</v>
      </c>
      <c r="Q1227" s="1">
        <v>0</v>
      </c>
      <c r="R1227" s="1">
        <v>0</v>
      </c>
      <c r="S1227" s="29">
        <v>0</v>
      </c>
      <c r="T1227" s="8">
        <f t="shared" si="95"/>
        <v>0</v>
      </c>
      <c r="U1227" s="1">
        <v>0</v>
      </c>
      <c r="V1227" s="1">
        <v>0</v>
      </c>
      <c r="W1227" s="1">
        <v>0</v>
      </c>
      <c r="X1227" s="1">
        <v>0</v>
      </c>
      <c r="Y1227" s="1">
        <v>0</v>
      </c>
      <c r="Z1227" s="1">
        <v>0</v>
      </c>
      <c r="AA1227" s="1">
        <v>-3.5762786865234375E-7</v>
      </c>
      <c r="AB1227" s="1">
        <v>-3.5762786865234375E-7</v>
      </c>
      <c r="AC1227" s="1">
        <f t="shared" si="96"/>
        <v>-1017154548.9999996</v>
      </c>
      <c r="AD1227" s="1">
        <f t="shared" si="97"/>
        <v>-1017154548.9999996</v>
      </c>
      <c r="AE1227" s="1">
        <f t="shared" si="98"/>
        <v>-1017154548.9999996</v>
      </c>
      <c r="AF1227" s="1">
        <f t="shared" si="99"/>
        <v>-1017154548.9999996</v>
      </c>
    </row>
    <row r="1228" spans="1:32" x14ac:dyDescent="0.2">
      <c r="A1228" t="s">
        <v>150</v>
      </c>
      <c r="B1228" t="s">
        <v>73</v>
      </c>
      <c r="C1228" t="s">
        <v>120</v>
      </c>
      <c r="D1228" t="s">
        <v>0</v>
      </c>
      <c r="E1228" t="s">
        <v>5</v>
      </c>
      <c r="F1228" s="7">
        <v>201909</v>
      </c>
      <c r="G1228" s="1">
        <v>1042925289</v>
      </c>
      <c r="H1228" s="1">
        <v>1277811656.6800003</v>
      </c>
      <c r="I1228" s="1">
        <v>1042925289</v>
      </c>
      <c r="J1228" s="1">
        <v>1277811656.6800003</v>
      </c>
      <c r="K1228" s="8">
        <v>41</v>
      </c>
      <c r="L1228" s="8">
        <v>41</v>
      </c>
      <c r="M1228" s="8">
        <v>0</v>
      </c>
      <c r="N1228" s="8">
        <v>303379.75483870943</v>
      </c>
      <c r="O1228" s="1">
        <v>0</v>
      </c>
      <c r="P1228" s="1">
        <v>0</v>
      </c>
      <c r="Q1228" s="1">
        <v>0</v>
      </c>
      <c r="R1228" s="1">
        <v>0</v>
      </c>
      <c r="S1228" s="29">
        <v>0</v>
      </c>
      <c r="T1228" s="8">
        <f t="shared" si="95"/>
        <v>0</v>
      </c>
      <c r="U1228" s="1">
        <v>0</v>
      </c>
      <c r="V1228" s="1">
        <v>0</v>
      </c>
      <c r="W1228" s="1">
        <v>0</v>
      </c>
      <c r="X1228" s="1">
        <v>0</v>
      </c>
      <c r="Y1228" s="1">
        <v>0</v>
      </c>
      <c r="Z1228" s="1">
        <v>0</v>
      </c>
      <c r="AA1228" s="1">
        <v>234886367.68000031</v>
      </c>
      <c r="AB1228" s="1">
        <v>234886367.68000031</v>
      </c>
      <c r="AC1228" s="1">
        <f t="shared" si="96"/>
        <v>-1277811656.6800003</v>
      </c>
      <c r="AD1228" s="1">
        <f t="shared" si="97"/>
        <v>-1277811656.6800003</v>
      </c>
      <c r="AE1228" s="1">
        <f t="shared" si="98"/>
        <v>-1277811656.6800003</v>
      </c>
      <c r="AF1228" s="1">
        <f t="shared" si="99"/>
        <v>-1277811656.6800003</v>
      </c>
    </row>
    <row r="1229" spans="1:32" x14ac:dyDescent="0.2">
      <c r="A1229" t="s">
        <v>150</v>
      </c>
      <c r="B1229" t="s">
        <v>73</v>
      </c>
      <c r="C1229" t="s">
        <v>120</v>
      </c>
      <c r="D1229" t="s">
        <v>0</v>
      </c>
      <c r="E1229" t="s">
        <v>5</v>
      </c>
      <c r="F1229" s="7">
        <v>201912</v>
      </c>
      <c r="G1229" s="1">
        <v>1548144517</v>
      </c>
      <c r="H1229" s="1">
        <v>1574741552.3400004</v>
      </c>
      <c r="I1229" s="1">
        <v>1548144517</v>
      </c>
      <c r="J1229" s="1">
        <v>1574741552.3400004</v>
      </c>
      <c r="K1229" s="8">
        <v>61</v>
      </c>
      <c r="L1229" s="8">
        <v>61</v>
      </c>
      <c r="M1229" s="8">
        <v>0</v>
      </c>
      <c r="N1229" s="8">
        <v>352499.46810035827</v>
      </c>
      <c r="O1229" s="1">
        <v>0</v>
      </c>
      <c r="P1229" s="1">
        <v>0</v>
      </c>
      <c r="Q1229" s="1">
        <v>0</v>
      </c>
      <c r="R1229" s="1">
        <v>0</v>
      </c>
      <c r="S1229" s="29">
        <v>0</v>
      </c>
      <c r="T1229" s="8">
        <f t="shared" si="95"/>
        <v>0</v>
      </c>
      <c r="U1229" s="1">
        <v>0</v>
      </c>
      <c r="V1229" s="1">
        <v>0</v>
      </c>
      <c r="W1229" s="1">
        <v>0</v>
      </c>
      <c r="X1229" s="1">
        <v>0</v>
      </c>
      <c r="Y1229" s="1">
        <v>0</v>
      </c>
      <c r="Z1229" s="1">
        <v>0</v>
      </c>
      <c r="AA1229" s="1">
        <v>26597035.340000391</v>
      </c>
      <c r="AB1229" s="1">
        <v>26597035.340000391</v>
      </c>
      <c r="AC1229" s="1">
        <f t="shared" si="96"/>
        <v>-1574741552.3400004</v>
      </c>
      <c r="AD1229" s="1">
        <f t="shared" si="97"/>
        <v>-1574741552.3400004</v>
      </c>
      <c r="AE1229" s="1">
        <f t="shared" si="98"/>
        <v>-1574741552.3400004</v>
      </c>
      <c r="AF1229" s="1">
        <f t="shared" si="99"/>
        <v>-1574741552.3400004</v>
      </c>
    </row>
    <row r="1230" spans="1:32" x14ac:dyDescent="0.2">
      <c r="A1230" t="s">
        <v>150</v>
      </c>
      <c r="B1230" t="s">
        <v>73</v>
      </c>
      <c r="C1230" t="s">
        <v>120</v>
      </c>
      <c r="D1230" t="s">
        <v>0</v>
      </c>
      <c r="E1230" t="s">
        <v>5</v>
      </c>
      <c r="F1230" s="7">
        <v>202003</v>
      </c>
      <c r="G1230" s="1">
        <v>1077133105</v>
      </c>
      <c r="H1230" s="1">
        <v>1142894272.73</v>
      </c>
      <c r="I1230" s="1">
        <v>1077133105</v>
      </c>
      <c r="J1230" s="1">
        <v>1147060838.73</v>
      </c>
      <c r="K1230" s="8">
        <v>51</v>
      </c>
      <c r="L1230" s="8">
        <v>51</v>
      </c>
      <c r="M1230" s="8">
        <v>0</v>
      </c>
      <c r="N1230" s="8">
        <v>382174.58620689646</v>
      </c>
      <c r="O1230" s="1">
        <v>0</v>
      </c>
      <c r="P1230" s="1">
        <v>0</v>
      </c>
      <c r="Q1230" s="1">
        <v>0</v>
      </c>
      <c r="R1230" s="1">
        <v>0</v>
      </c>
      <c r="S1230" s="29">
        <v>0</v>
      </c>
      <c r="T1230" s="8">
        <f t="shared" si="95"/>
        <v>0</v>
      </c>
      <c r="U1230" s="1">
        <v>0</v>
      </c>
      <c r="V1230" s="1">
        <v>0</v>
      </c>
      <c r="W1230" s="1">
        <v>0</v>
      </c>
      <c r="X1230" s="1">
        <v>0</v>
      </c>
      <c r="Y1230" s="1">
        <v>0</v>
      </c>
      <c r="Z1230" s="1">
        <v>0</v>
      </c>
      <c r="AA1230" s="1">
        <v>65761167.730000019</v>
      </c>
      <c r="AB1230" s="1">
        <v>69927733.730000019</v>
      </c>
      <c r="AC1230" s="1">
        <f t="shared" si="96"/>
        <v>-1142894272.73</v>
      </c>
      <c r="AD1230" s="1">
        <f t="shared" si="97"/>
        <v>-1142894272.73</v>
      </c>
      <c r="AE1230" s="1">
        <f t="shared" si="98"/>
        <v>-1147060838.73</v>
      </c>
      <c r="AF1230" s="1">
        <f t="shared" si="99"/>
        <v>-1147060838.73</v>
      </c>
    </row>
    <row r="1231" spans="1:32" x14ac:dyDescent="0.2">
      <c r="A1231" t="s">
        <v>150</v>
      </c>
      <c r="B1231" t="s">
        <v>73</v>
      </c>
      <c r="C1231" t="s">
        <v>120</v>
      </c>
      <c r="D1231" t="s">
        <v>0</v>
      </c>
      <c r="E1231" t="s">
        <v>5</v>
      </c>
      <c r="F1231" s="7">
        <v>202006</v>
      </c>
      <c r="G1231" s="1">
        <v>2732966770</v>
      </c>
      <c r="H1231" s="1">
        <v>2884707680.3200002</v>
      </c>
      <c r="I1231" s="1">
        <v>2732966770</v>
      </c>
      <c r="J1231" s="1">
        <v>2884707677.3200002</v>
      </c>
      <c r="K1231" s="8">
        <v>80</v>
      </c>
      <c r="L1231" s="8">
        <v>80</v>
      </c>
      <c r="M1231" s="8">
        <v>0</v>
      </c>
      <c r="N1231" s="8">
        <v>307467.20609319001</v>
      </c>
      <c r="O1231" s="1">
        <v>0</v>
      </c>
      <c r="P1231" s="1">
        <v>0</v>
      </c>
      <c r="Q1231" s="1">
        <v>0</v>
      </c>
      <c r="R1231" s="1">
        <v>0</v>
      </c>
      <c r="S1231" s="29">
        <v>0</v>
      </c>
      <c r="T1231" s="8">
        <f t="shared" si="95"/>
        <v>0</v>
      </c>
      <c r="U1231" s="1">
        <v>0</v>
      </c>
      <c r="V1231" s="1">
        <v>0</v>
      </c>
      <c r="W1231" s="1">
        <v>0</v>
      </c>
      <c r="X1231" s="1">
        <v>0</v>
      </c>
      <c r="Y1231" s="1">
        <v>0</v>
      </c>
      <c r="Z1231" s="1">
        <v>0</v>
      </c>
      <c r="AA1231" s="1">
        <v>151740910.32000017</v>
      </c>
      <c r="AB1231" s="1">
        <v>151740907.32000017</v>
      </c>
      <c r="AC1231" s="1">
        <f t="shared" si="96"/>
        <v>-2884707680.3200002</v>
      </c>
      <c r="AD1231" s="1">
        <f t="shared" si="97"/>
        <v>-2884707680.3200002</v>
      </c>
      <c r="AE1231" s="1">
        <f t="shared" si="98"/>
        <v>-2884707677.3200002</v>
      </c>
      <c r="AF1231" s="1">
        <f t="shared" si="99"/>
        <v>-2884707677.3200002</v>
      </c>
    </row>
    <row r="1232" spans="1:32" x14ac:dyDescent="0.2">
      <c r="A1232" t="s">
        <v>150</v>
      </c>
      <c r="B1232" t="s">
        <v>73</v>
      </c>
      <c r="C1232" t="s">
        <v>120</v>
      </c>
      <c r="D1232" t="s">
        <v>0</v>
      </c>
      <c r="E1232" t="s">
        <v>5</v>
      </c>
      <c r="F1232" s="7">
        <v>202009</v>
      </c>
      <c r="G1232" s="1">
        <v>3513877965</v>
      </c>
      <c r="H1232" s="1">
        <v>4130865852.000001</v>
      </c>
      <c r="I1232" s="1">
        <v>3513877965</v>
      </c>
      <c r="J1232" s="1">
        <v>4130865852.000001</v>
      </c>
      <c r="K1232" s="8">
        <v>114</v>
      </c>
      <c r="L1232" s="8">
        <v>114</v>
      </c>
      <c r="M1232" s="8">
        <v>0</v>
      </c>
      <c r="N1232" s="8">
        <v>325746.03835125436</v>
      </c>
      <c r="O1232" s="1">
        <v>0</v>
      </c>
      <c r="P1232" s="1">
        <v>0</v>
      </c>
      <c r="Q1232" s="1">
        <v>0</v>
      </c>
      <c r="R1232" s="1">
        <v>0</v>
      </c>
      <c r="S1232" s="29">
        <v>0</v>
      </c>
      <c r="T1232" s="8">
        <f t="shared" si="95"/>
        <v>0</v>
      </c>
      <c r="U1232" s="1">
        <v>0</v>
      </c>
      <c r="V1232" s="1">
        <v>0</v>
      </c>
      <c r="W1232" s="1">
        <v>0</v>
      </c>
      <c r="X1232" s="1">
        <v>0</v>
      </c>
      <c r="Y1232" s="1">
        <v>0</v>
      </c>
      <c r="Z1232" s="1">
        <v>0</v>
      </c>
      <c r="AA1232" s="1">
        <v>616987887.00000095</v>
      </c>
      <c r="AB1232" s="1">
        <v>616987887.00000095</v>
      </c>
      <c r="AC1232" s="1">
        <f t="shared" si="96"/>
        <v>-4130865852.000001</v>
      </c>
      <c r="AD1232" s="1">
        <f t="shared" si="97"/>
        <v>-4130865852.000001</v>
      </c>
      <c r="AE1232" s="1">
        <f t="shared" si="98"/>
        <v>-4130865852.000001</v>
      </c>
      <c r="AF1232" s="1">
        <f t="shared" si="99"/>
        <v>-4130865852.000001</v>
      </c>
    </row>
    <row r="1233" spans="1:32" x14ac:dyDescent="0.2">
      <c r="A1233" t="s">
        <v>150</v>
      </c>
      <c r="B1233" t="s">
        <v>73</v>
      </c>
      <c r="C1233" t="s">
        <v>120</v>
      </c>
      <c r="D1233" t="s">
        <v>0</v>
      </c>
      <c r="E1233" t="s">
        <v>5</v>
      </c>
      <c r="F1233" s="7">
        <v>202012</v>
      </c>
      <c r="G1233" s="1">
        <v>2862899519</v>
      </c>
      <c r="H1233" s="1">
        <v>3701383585.1199989</v>
      </c>
      <c r="I1233" s="1">
        <v>2862899519</v>
      </c>
      <c r="J1233" s="1">
        <v>3701383585.1199989</v>
      </c>
      <c r="K1233" s="8">
        <v>105</v>
      </c>
      <c r="L1233" s="8">
        <v>105</v>
      </c>
      <c r="M1233" s="8">
        <v>0</v>
      </c>
      <c r="N1233" s="8">
        <v>423257.04731182795</v>
      </c>
      <c r="O1233" s="1">
        <v>0</v>
      </c>
      <c r="P1233" s="1">
        <v>0</v>
      </c>
      <c r="Q1233" s="1">
        <v>0</v>
      </c>
      <c r="R1233" s="1">
        <v>0</v>
      </c>
      <c r="S1233" s="29">
        <v>0</v>
      </c>
      <c r="T1233" s="8">
        <f t="shared" si="95"/>
        <v>0</v>
      </c>
      <c r="U1233" s="1">
        <v>0</v>
      </c>
      <c r="V1233" s="1">
        <v>0</v>
      </c>
      <c r="W1233" s="1">
        <v>0</v>
      </c>
      <c r="X1233" s="1">
        <v>0</v>
      </c>
      <c r="Y1233" s="1">
        <v>0</v>
      </c>
      <c r="Z1233" s="1">
        <v>0</v>
      </c>
      <c r="AA1233" s="1">
        <v>838484066.11999893</v>
      </c>
      <c r="AB1233" s="1">
        <v>838484066.11999893</v>
      </c>
      <c r="AC1233" s="1">
        <f t="shared" si="96"/>
        <v>-3701383585.1199989</v>
      </c>
      <c r="AD1233" s="1">
        <f t="shared" si="97"/>
        <v>-3701383585.1199989</v>
      </c>
      <c r="AE1233" s="1">
        <f t="shared" si="98"/>
        <v>-3701383585.1199989</v>
      </c>
      <c r="AF1233" s="1">
        <f t="shared" si="99"/>
        <v>-3701383585.1199989</v>
      </c>
    </row>
    <row r="1234" spans="1:32" x14ac:dyDescent="0.2">
      <c r="A1234" t="s">
        <v>150</v>
      </c>
      <c r="B1234" t="s">
        <v>73</v>
      </c>
      <c r="C1234" t="s">
        <v>120</v>
      </c>
      <c r="D1234" t="s">
        <v>0</v>
      </c>
      <c r="E1234" t="s">
        <v>5</v>
      </c>
      <c r="F1234" s="7">
        <v>202103</v>
      </c>
      <c r="G1234" s="1">
        <v>2520665232</v>
      </c>
      <c r="H1234" s="1">
        <v>4165735777.6399994</v>
      </c>
      <c r="I1234" s="1">
        <v>2520665232</v>
      </c>
      <c r="J1234" s="1">
        <v>4165735777.6399994</v>
      </c>
      <c r="K1234" s="8">
        <v>121</v>
      </c>
      <c r="L1234" s="8">
        <v>121</v>
      </c>
      <c r="M1234" s="8">
        <v>0</v>
      </c>
      <c r="N1234" s="8">
        <v>507718.40437788022</v>
      </c>
      <c r="O1234" s="1">
        <v>0</v>
      </c>
      <c r="P1234" s="1">
        <v>0</v>
      </c>
      <c r="Q1234" s="1">
        <v>0</v>
      </c>
      <c r="R1234" s="1">
        <v>0</v>
      </c>
      <c r="S1234" s="29">
        <v>0</v>
      </c>
      <c r="T1234" s="8">
        <f t="shared" si="95"/>
        <v>0</v>
      </c>
      <c r="U1234" s="1">
        <v>0</v>
      </c>
      <c r="V1234" s="1">
        <v>0</v>
      </c>
      <c r="W1234" s="1">
        <v>0</v>
      </c>
      <c r="X1234" s="1">
        <v>0</v>
      </c>
      <c r="Y1234" s="1">
        <v>0</v>
      </c>
      <c r="Z1234" s="1">
        <v>0</v>
      </c>
      <c r="AA1234" s="1">
        <v>1645070545.6399994</v>
      </c>
      <c r="AB1234" s="1">
        <v>1645070545.6399994</v>
      </c>
      <c r="AC1234" s="1">
        <f t="shared" si="96"/>
        <v>-4165735777.6399994</v>
      </c>
      <c r="AD1234" s="1">
        <f t="shared" si="97"/>
        <v>-4165735777.6399994</v>
      </c>
      <c r="AE1234" s="1">
        <f t="shared" si="98"/>
        <v>-4165735777.6399994</v>
      </c>
      <c r="AF1234" s="1">
        <f t="shared" si="99"/>
        <v>-4165735777.6399994</v>
      </c>
    </row>
    <row r="1235" spans="1:32" x14ac:dyDescent="0.2">
      <c r="A1235" t="s">
        <v>150</v>
      </c>
      <c r="B1235" t="s">
        <v>73</v>
      </c>
      <c r="C1235" t="s">
        <v>120</v>
      </c>
      <c r="D1235" t="s">
        <v>0</v>
      </c>
      <c r="E1235" t="s">
        <v>5</v>
      </c>
      <c r="F1235" s="7">
        <v>202106</v>
      </c>
      <c r="G1235" s="1">
        <v>7047163065</v>
      </c>
      <c r="H1235" s="1">
        <v>12025294942.970003</v>
      </c>
      <c r="I1235" s="1">
        <v>7047163065</v>
      </c>
      <c r="J1235" s="1">
        <v>12049050064.970003</v>
      </c>
      <c r="K1235" s="8">
        <v>314</v>
      </c>
      <c r="L1235" s="8">
        <v>316</v>
      </c>
      <c r="M1235" s="8">
        <v>0</v>
      </c>
      <c r="N1235" s="8">
        <v>566446.21433691739</v>
      </c>
      <c r="O1235" s="1">
        <v>0</v>
      </c>
      <c r="P1235" s="1">
        <v>0</v>
      </c>
      <c r="Q1235" s="1">
        <v>0</v>
      </c>
      <c r="R1235" s="1">
        <v>0</v>
      </c>
      <c r="S1235" s="29">
        <v>0</v>
      </c>
      <c r="T1235" s="8">
        <f t="shared" si="95"/>
        <v>0</v>
      </c>
      <c r="U1235" s="1">
        <v>0</v>
      </c>
      <c r="V1235" s="1">
        <v>0</v>
      </c>
      <c r="W1235" s="1">
        <v>0</v>
      </c>
      <c r="X1235" s="1">
        <v>0</v>
      </c>
      <c r="Y1235" s="1">
        <v>0</v>
      </c>
      <c r="Z1235" s="1">
        <v>0</v>
      </c>
      <c r="AA1235" s="1">
        <v>4978131877.9700031</v>
      </c>
      <c r="AB1235" s="1">
        <v>5001886999.9700031</v>
      </c>
      <c r="AC1235" s="1">
        <f t="shared" si="96"/>
        <v>-12025294942.970003</v>
      </c>
      <c r="AD1235" s="1">
        <f t="shared" si="97"/>
        <v>-12025294942.970003</v>
      </c>
      <c r="AE1235" s="1">
        <f t="shared" si="98"/>
        <v>-12049050064.970003</v>
      </c>
      <c r="AF1235" s="1">
        <f t="shared" si="99"/>
        <v>-12049050064.970003</v>
      </c>
    </row>
    <row r="1236" spans="1:32" x14ac:dyDescent="0.2">
      <c r="A1236" t="s">
        <v>150</v>
      </c>
      <c r="B1236" t="s">
        <v>73</v>
      </c>
      <c r="C1236" t="s">
        <v>120</v>
      </c>
      <c r="D1236" t="s">
        <v>0</v>
      </c>
      <c r="E1236" t="s">
        <v>5</v>
      </c>
      <c r="F1236" s="7">
        <v>202109</v>
      </c>
      <c r="G1236" s="1">
        <v>3350347742</v>
      </c>
      <c r="H1236" s="1">
        <v>5308113106.000001</v>
      </c>
      <c r="I1236" s="1">
        <v>3350347742</v>
      </c>
      <c r="J1236" s="1">
        <v>5320113106.000001</v>
      </c>
      <c r="K1236" s="8">
        <v>194</v>
      </c>
      <c r="L1236" s="8">
        <v>195</v>
      </c>
      <c r="M1236" s="8">
        <v>0</v>
      </c>
      <c r="N1236" s="8">
        <v>655898.55340501817</v>
      </c>
      <c r="O1236" s="1">
        <v>0</v>
      </c>
      <c r="P1236" s="1">
        <v>0</v>
      </c>
      <c r="Q1236" s="1">
        <v>0</v>
      </c>
      <c r="R1236" s="1">
        <v>0</v>
      </c>
      <c r="S1236" s="29">
        <v>0</v>
      </c>
      <c r="T1236" s="8">
        <f t="shared" si="95"/>
        <v>0</v>
      </c>
      <c r="U1236" s="1">
        <v>0</v>
      </c>
      <c r="V1236" s="1">
        <v>0</v>
      </c>
      <c r="W1236" s="1">
        <v>0</v>
      </c>
      <c r="X1236" s="1">
        <v>0</v>
      </c>
      <c r="Y1236" s="1">
        <v>0</v>
      </c>
      <c r="Z1236" s="1">
        <v>0</v>
      </c>
      <c r="AA1236" s="1">
        <v>1957765364.000001</v>
      </c>
      <c r="AB1236" s="1">
        <v>1969765364.000001</v>
      </c>
      <c r="AC1236" s="1">
        <f t="shared" si="96"/>
        <v>-5308113106.000001</v>
      </c>
      <c r="AD1236" s="1">
        <f t="shared" si="97"/>
        <v>-5308113106.000001</v>
      </c>
      <c r="AE1236" s="1">
        <f t="shared" si="98"/>
        <v>-5320113106.000001</v>
      </c>
      <c r="AF1236" s="1">
        <f t="shared" si="99"/>
        <v>-5320113106.000001</v>
      </c>
    </row>
    <row r="1237" spans="1:32" x14ac:dyDescent="0.2">
      <c r="A1237" t="s">
        <v>150</v>
      </c>
      <c r="B1237" t="s">
        <v>73</v>
      </c>
      <c r="C1237" t="s">
        <v>120</v>
      </c>
      <c r="D1237" t="s">
        <v>0</v>
      </c>
      <c r="E1237" t="s">
        <v>5</v>
      </c>
      <c r="F1237" s="7">
        <v>202112</v>
      </c>
      <c r="G1237" s="1">
        <v>2127679921</v>
      </c>
      <c r="H1237" s="1">
        <v>3602068077.8600006</v>
      </c>
      <c r="I1237" s="1">
        <v>2127679921</v>
      </c>
      <c r="J1237" s="1">
        <v>3602068077.8600006</v>
      </c>
      <c r="K1237" s="8">
        <v>136</v>
      </c>
      <c r="L1237" s="8">
        <v>137</v>
      </c>
      <c r="M1237" s="8">
        <v>0</v>
      </c>
      <c r="N1237" s="8">
        <v>694807.5541218638</v>
      </c>
      <c r="O1237" s="1">
        <v>0</v>
      </c>
      <c r="P1237" s="1">
        <v>0</v>
      </c>
      <c r="Q1237" s="1">
        <v>0</v>
      </c>
      <c r="R1237" s="1">
        <v>0</v>
      </c>
      <c r="S1237" s="29">
        <v>0</v>
      </c>
      <c r="T1237" s="8">
        <f t="shared" si="95"/>
        <v>0</v>
      </c>
      <c r="U1237" s="1">
        <v>0</v>
      </c>
      <c r="V1237" s="1">
        <v>0</v>
      </c>
      <c r="W1237" s="1">
        <v>0</v>
      </c>
      <c r="X1237" s="1">
        <v>0</v>
      </c>
      <c r="Y1237" s="1">
        <v>0</v>
      </c>
      <c r="Z1237" s="1">
        <v>0</v>
      </c>
      <c r="AA1237" s="1">
        <v>1474388156.8600006</v>
      </c>
      <c r="AB1237" s="1">
        <v>1474388156.8600006</v>
      </c>
      <c r="AC1237" s="1">
        <f t="shared" si="96"/>
        <v>-3602068077.8600006</v>
      </c>
      <c r="AD1237" s="1">
        <f t="shared" si="97"/>
        <v>-3602068077.8600006</v>
      </c>
      <c r="AE1237" s="1">
        <f t="shared" si="98"/>
        <v>-3602068077.8600006</v>
      </c>
      <c r="AF1237" s="1">
        <f t="shared" si="99"/>
        <v>-3602068077.8600006</v>
      </c>
    </row>
    <row r="1238" spans="1:32" x14ac:dyDescent="0.2">
      <c r="A1238" t="s">
        <v>150</v>
      </c>
      <c r="B1238" t="s">
        <v>73</v>
      </c>
      <c r="C1238" t="s">
        <v>120</v>
      </c>
      <c r="D1238" t="s">
        <v>0</v>
      </c>
      <c r="E1238" t="s">
        <v>5</v>
      </c>
      <c r="F1238" s="7">
        <v>202203</v>
      </c>
      <c r="G1238" s="1">
        <v>2881674392</v>
      </c>
      <c r="H1238" s="1">
        <v>4832459371.9899979</v>
      </c>
      <c r="I1238" s="1">
        <v>2182740867</v>
      </c>
      <c r="J1238" s="1">
        <v>4133525846.9900002</v>
      </c>
      <c r="K1238" s="8">
        <v>166</v>
      </c>
      <c r="L1238" s="8">
        <v>166</v>
      </c>
      <c r="M1238" s="8">
        <v>0</v>
      </c>
      <c r="N1238" s="8">
        <v>702684.45622119808</v>
      </c>
      <c r="O1238" s="1">
        <v>0</v>
      </c>
      <c r="P1238" s="1">
        <v>0</v>
      </c>
      <c r="Q1238" s="1">
        <v>0</v>
      </c>
      <c r="R1238" s="1">
        <v>0</v>
      </c>
      <c r="S1238" s="29">
        <v>0</v>
      </c>
      <c r="T1238" s="8">
        <f t="shared" si="95"/>
        <v>0</v>
      </c>
      <c r="U1238" s="1">
        <v>0</v>
      </c>
      <c r="V1238" s="1">
        <v>0</v>
      </c>
      <c r="W1238" s="1">
        <v>0</v>
      </c>
      <c r="X1238" s="1">
        <v>0</v>
      </c>
      <c r="Y1238" s="1">
        <v>0</v>
      </c>
      <c r="Z1238" s="1">
        <v>0</v>
      </c>
      <c r="AA1238" s="1">
        <v>1950784979.9899979</v>
      </c>
      <c r="AB1238" s="1">
        <v>1950784979.9900002</v>
      </c>
      <c r="AC1238" s="1">
        <f t="shared" si="96"/>
        <v>-4832459371.9899979</v>
      </c>
      <c r="AD1238" s="1">
        <f t="shared" si="97"/>
        <v>-4832459371.9899979</v>
      </c>
      <c r="AE1238" s="1">
        <f t="shared" si="98"/>
        <v>-4133525846.9900002</v>
      </c>
      <c r="AF1238" s="1">
        <f t="shared" si="99"/>
        <v>-4133525846.9900002</v>
      </c>
    </row>
    <row r="1239" spans="1:32" x14ac:dyDescent="0.2">
      <c r="A1239" t="s">
        <v>150</v>
      </c>
      <c r="B1239" t="s">
        <v>73</v>
      </c>
      <c r="C1239" t="s">
        <v>120</v>
      </c>
      <c r="D1239" t="s">
        <v>0</v>
      </c>
      <c r="E1239" t="s">
        <v>5</v>
      </c>
      <c r="F1239" s="7">
        <v>202206</v>
      </c>
      <c r="G1239" s="1">
        <v>1829951805</v>
      </c>
      <c r="H1239" s="1">
        <v>3254893857.7899995</v>
      </c>
      <c r="I1239" s="1">
        <v>1829951805</v>
      </c>
      <c r="J1239" s="1">
        <v>3254893857.7899995</v>
      </c>
      <c r="K1239" s="8">
        <v>135</v>
      </c>
      <c r="L1239" s="8">
        <v>136</v>
      </c>
      <c r="M1239" s="8">
        <v>0</v>
      </c>
      <c r="N1239" s="8">
        <v>731779.74731182819</v>
      </c>
      <c r="O1239" s="1">
        <v>0</v>
      </c>
      <c r="P1239" s="1">
        <v>0</v>
      </c>
      <c r="Q1239" s="1">
        <v>0</v>
      </c>
      <c r="R1239" s="1">
        <v>0</v>
      </c>
      <c r="S1239" s="29">
        <v>0</v>
      </c>
      <c r="T1239" s="8">
        <f t="shared" si="95"/>
        <v>0</v>
      </c>
      <c r="U1239" s="1">
        <v>0</v>
      </c>
      <c r="V1239" s="1">
        <v>0</v>
      </c>
      <c r="W1239" s="1">
        <v>0</v>
      </c>
      <c r="X1239" s="1">
        <v>0</v>
      </c>
      <c r="Y1239" s="1">
        <v>0</v>
      </c>
      <c r="Z1239" s="1">
        <v>0</v>
      </c>
      <c r="AA1239" s="1">
        <v>1424942052.7899995</v>
      </c>
      <c r="AB1239" s="1">
        <v>1424942052.7899995</v>
      </c>
      <c r="AC1239" s="1">
        <f t="shared" si="96"/>
        <v>-3254893857.7899995</v>
      </c>
      <c r="AD1239" s="1">
        <f t="shared" si="97"/>
        <v>-3254893857.7899995</v>
      </c>
      <c r="AE1239" s="1">
        <f t="shared" si="98"/>
        <v>-3254893857.7899995</v>
      </c>
      <c r="AF1239" s="1">
        <f t="shared" si="99"/>
        <v>-3254893857.7899995</v>
      </c>
    </row>
    <row r="1240" spans="1:32" x14ac:dyDescent="0.2">
      <c r="A1240" t="s">
        <v>150</v>
      </c>
      <c r="B1240" t="s">
        <v>73</v>
      </c>
      <c r="C1240" t="s">
        <v>120</v>
      </c>
      <c r="D1240" t="s">
        <v>0</v>
      </c>
      <c r="E1240" t="s">
        <v>5</v>
      </c>
      <c r="F1240" s="7">
        <v>202209</v>
      </c>
      <c r="G1240" s="1">
        <v>1462641817</v>
      </c>
      <c r="H1240" s="1">
        <v>3520548708.2900004</v>
      </c>
      <c r="I1240" s="1">
        <v>1462641817</v>
      </c>
      <c r="J1240" s="1">
        <v>3520548708.2900004</v>
      </c>
      <c r="K1240" s="8">
        <v>134</v>
      </c>
      <c r="L1240" s="8">
        <v>136</v>
      </c>
      <c r="M1240" s="8">
        <v>0</v>
      </c>
      <c r="N1240" s="8">
        <v>724199.79534050205</v>
      </c>
      <c r="O1240" s="1">
        <v>0</v>
      </c>
      <c r="P1240" s="1">
        <v>0</v>
      </c>
      <c r="Q1240" s="1">
        <v>0</v>
      </c>
      <c r="R1240" s="1">
        <v>0</v>
      </c>
      <c r="S1240" s="29">
        <v>0</v>
      </c>
      <c r="T1240" s="8">
        <f t="shared" si="95"/>
        <v>0</v>
      </c>
      <c r="U1240" s="1">
        <v>0</v>
      </c>
      <c r="V1240" s="1">
        <v>0</v>
      </c>
      <c r="W1240" s="1">
        <v>0</v>
      </c>
      <c r="X1240" s="1">
        <v>0</v>
      </c>
      <c r="Y1240" s="1">
        <v>0</v>
      </c>
      <c r="Z1240" s="1">
        <v>0</v>
      </c>
      <c r="AA1240" s="1">
        <v>2057906891.2900004</v>
      </c>
      <c r="AB1240" s="1">
        <v>2057906891.2900004</v>
      </c>
      <c r="AC1240" s="1">
        <f t="shared" si="96"/>
        <v>-3520548708.2900004</v>
      </c>
      <c r="AD1240" s="1">
        <f t="shared" si="97"/>
        <v>-3520548708.2900004</v>
      </c>
      <c r="AE1240" s="1">
        <f t="shared" si="98"/>
        <v>-3520548708.2900004</v>
      </c>
      <c r="AF1240" s="1">
        <f t="shared" si="99"/>
        <v>-3520548708.2900004</v>
      </c>
    </row>
    <row r="1241" spans="1:32" x14ac:dyDescent="0.2">
      <c r="A1241" t="s">
        <v>150</v>
      </c>
      <c r="B1241" t="s">
        <v>73</v>
      </c>
      <c r="C1241" t="s">
        <v>120</v>
      </c>
      <c r="D1241" t="s">
        <v>0</v>
      </c>
      <c r="E1241" t="s">
        <v>5</v>
      </c>
      <c r="F1241" s="7">
        <v>202212</v>
      </c>
      <c r="G1241" s="1">
        <v>2013634674</v>
      </c>
      <c r="H1241" s="1">
        <v>3486410179.77</v>
      </c>
      <c r="I1241" s="1">
        <v>2013634674</v>
      </c>
      <c r="J1241" s="1">
        <v>3486410179.77</v>
      </c>
      <c r="K1241" s="8">
        <v>138</v>
      </c>
      <c r="L1241" s="8">
        <v>141</v>
      </c>
      <c r="M1241" s="8">
        <v>0</v>
      </c>
      <c r="N1241" s="8">
        <v>733698.57670250896</v>
      </c>
      <c r="O1241" s="1">
        <v>0</v>
      </c>
      <c r="P1241" s="1">
        <v>0</v>
      </c>
      <c r="Q1241" s="1">
        <v>0</v>
      </c>
      <c r="R1241" s="1">
        <v>0</v>
      </c>
      <c r="S1241" s="29">
        <v>0</v>
      </c>
      <c r="T1241" s="8">
        <f t="shared" si="95"/>
        <v>0</v>
      </c>
      <c r="U1241" s="1">
        <v>0</v>
      </c>
      <c r="V1241" s="1">
        <v>0</v>
      </c>
      <c r="W1241" s="1">
        <v>0</v>
      </c>
      <c r="X1241" s="1">
        <v>0</v>
      </c>
      <c r="Y1241" s="1">
        <v>0</v>
      </c>
      <c r="Z1241" s="1">
        <v>0</v>
      </c>
      <c r="AA1241" s="1">
        <v>1472775505.77</v>
      </c>
      <c r="AB1241" s="1">
        <v>1472775505.77</v>
      </c>
      <c r="AC1241" s="1">
        <f t="shared" si="96"/>
        <v>-3486410179.77</v>
      </c>
      <c r="AD1241" s="1">
        <f t="shared" si="97"/>
        <v>-3486410179.77</v>
      </c>
      <c r="AE1241" s="1">
        <f t="shared" si="98"/>
        <v>-3486410179.77</v>
      </c>
      <c r="AF1241" s="1">
        <f t="shared" si="99"/>
        <v>-3486410179.77</v>
      </c>
    </row>
    <row r="1242" spans="1:32" x14ac:dyDescent="0.2">
      <c r="A1242" t="s">
        <v>150</v>
      </c>
      <c r="B1242" t="s">
        <v>73</v>
      </c>
      <c r="C1242" t="s">
        <v>120</v>
      </c>
      <c r="D1242" t="s">
        <v>0</v>
      </c>
      <c r="E1242" t="s">
        <v>5</v>
      </c>
      <c r="F1242" s="7">
        <v>202303</v>
      </c>
      <c r="G1242" s="1">
        <v>1653563683</v>
      </c>
      <c r="H1242" s="1">
        <v>3657078294.4200001</v>
      </c>
      <c r="I1242" s="1">
        <v>1653563683</v>
      </c>
      <c r="J1242" s="1">
        <v>3657078294.4200001</v>
      </c>
      <c r="K1242" s="8">
        <v>128</v>
      </c>
      <c r="L1242" s="8">
        <v>133</v>
      </c>
      <c r="M1242" s="8">
        <v>0</v>
      </c>
      <c r="N1242" s="8">
        <v>749832.67549923167</v>
      </c>
      <c r="O1242" s="1">
        <v>0</v>
      </c>
      <c r="P1242" s="1">
        <v>0</v>
      </c>
      <c r="Q1242" s="1">
        <v>0</v>
      </c>
      <c r="R1242" s="1">
        <v>0</v>
      </c>
      <c r="S1242" s="29">
        <v>0</v>
      </c>
      <c r="T1242" s="8">
        <f t="shared" si="95"/>
        <v>0</v>
      </c>
      <c r="U1242" s="1">
        <v>0</v>
      </c>
      <c r="V1242" s="1">
        <v>0</v>
      </c>
      <c r="W1242" s="1">
        <v>0</v>
      </c>
      <c r="X1242" s="1">
        <v>0</v>
      </c>
      <c r="Y1242" s="1">
        <v>0</v>
      </c>
      <c r="Z1242" s="1">
        <v>0</v>
      </c>
      <c r="AA1242" s="1">
        <v>2003514611.4200001</v>
      </c>
      <c r="AB1242" s="1">
        <v>2003514611.4200001</v>
      </c>
      <c r="AC1242" s="1">
        <f t="shared" si="96"/>
        <v>-3657078294.4200001</v>
      </c>
      <c r="AD1242" s="1">
        <f t="shared" si="97"/>
        <v>-3657078294.4200001</v>
      </c>
      <c r="AE1242" s="1">
        <f t="shared" si="98"/>
        <v>-3657078294.4200001</v>
      </c>
      <c r="AF1242" s="1">
        <f t="shared" si="99"/>
        <v>-3657078294.4200001</v>
      </c>
    </row>
    <row r="1243" spans="1:32" x14ac:dyDescent="0.2">
      <c r="A1243" t="s">
        <v>150</v>
      </c>
      <c r="B1243" t="s">
        <v>73</v>
      </c>
      <c r="C1243" t="s">
        <v>120</v>
      </c>
      <c r="D1243" t="s">
        <v>0</v>
      </c>
      <c r="E1243" t="s">
        <v>5</v>
      </c>
      <c r="F1243" s="7">
        <v>202306</v>
      </c>
      <c r="G1243" s="1">
        <v>1845765271</v>
      </c>
      <c r="H1243" s="1">
        <v>4066032506.9100003</v>
      </c>
      <c r="I1243" s="1">
        <v>1845765271</v>
      </c>
      <c r="J1243" s="1">
        <v>4066032506.9100003</v>
      </c>
      <c r="K1243" s="8">
        <v>139</v>
      </c>
      <c r="L1243" s="8">
        <v>144</v>
      </c>
      <c r="M1243" s="8">
        <v>0</v>
      </c>
      <c r="N1243" s="8">
        <v>767290.74982078874</v>
      </c>
      <c r="O1243" s="1">
        <v>0</v>
      </c>
      <c r="P1243" s="1">
        <v>0</v>
      </c>
      <c r="Q1243" s="1">
        <v>0</v>
      </c>
      <c r="R1243" s="1">
        <v>0</v>
      </c>
      <c r="S1243" s="29">
        <v>0</v>
      </c>
      <c r="T1243" s="8">
        <f t="shared" si="95"/>
        <v>0</v>
      </c>
      <c r="U1243" s="1">
        <v>0</v>
      </c>
      <c r="V1243" s="1">
        <v>0</v>
      </c>
      <c r="W1243" s="1">
        <v>0</v>
      </c>
      <c r="X1243" s="1">
        <v>0</v>
      </c>
      <c r="Y1243" s="1">
        <v>0</v>
      </c>
      <c r="Z1243" s="1">
        <v>0</v>
      </c>
      <c r="AA1243" s="1">
        <v>2220267235.9100003</v>
      </c>
      <c r="AB1243" s="1">
        <v>2220267235.9100003</v>
      </c>
      <c r="AC1243" s="1">
        <f t="shared" si="96"/>
        <v>-4066032506.9100003</v>
      </c>
      <c r="AD1243" s="1">
        <f t="shared" si="97"/>
        <v>-4066032506.9100003</v>
      </c>
      <c r="AE1243" s="1">
        <f t="shared" si="98"/>
        <v>-4066032506.9100003</v>
      </c>
      <c r="AF1243" s="1">
        <f t="shared" si="99"/>
        <v>-4066032506.9100003</v>
      </c>
    </row>
    <row r="1244" spans="1:32" x14ac:dyDescent="0.2">
      <c r="A1244" t="s">
        <v>150</v>
      </c>
      <c r="B1244" t="s">
        <v>73</v>
      </c>
      <c r="C1244" t="s">
        <v>120</v>
      </c>
      <c r="D1244" t="s">
        <v>0</v>
      </c>
      <c r="E1244" t="s">
        <v>5</v>
      </c>
      <c r="F1244" s="7">
        <v>202309</v>
      </c>
      <c r="G1244" s="1">
        <v>2700163140</v>
      </c>
      <c r="H1244" s="1">
        <v>4563323981.7000008</v>
      </c>
      <c r="I1244" s="1">
        <v>2700163140</v>
      </c>
      <c r="J1244" s="1">
        <v>4563323981.7000008</v>
      </c>
      <c r="K1244" s="8">
        <v>117</v>
      </c>
      <c r="L1244" s="8">
        <v>126</v>
      </c>
      <c r="M1244" s="8">
        <v>0</v>
      </c>
      <c r="N1244" s="8">
        <v>745840.05985663075</v>
      </c>
      <c r="O1244" s="1">
        <v>0</v>
      </c>
      <c r="P1244" s="1">
        <v>0</v>
      </c>
      <c r="Q1244" s="1">
        <v>0</v>
      </c>
      <c r="R1244" s="1">
        <v>0</v>
      </c>
      <c r="S1244" s="29">
        <v>0</v>
      </c>
      <c r="T1244" s="8">
        <f t="shared" si="95"/>
        <v>0</v>
      </c>
      <c r="U1244" s="1">
        <v>0</v>
      </c>
      <c r="V1244" s="1">
        <v>0</v>
      </c>
      <c r="W1244" s="1">
        <v>0</v>
      </c>
      <c r="X1244" s="1">
        <v>0</v>
      </c>
      <c r="Y1244" s="1">
        <v>0</v>
      </c>
      <c r="Z1244" s="1">
        <v>0</v>
      </c>
      <c r="AA1244" s="1">
        <v>1863160841.7000008</v>
      </c>
      <c r="AB1244" s="1">
        <v>1863160841.7000008</v>
      </c>
      <c r="AC1244" s="1">
        <f t="shared" si="96"/>
        <v>-4563323981.7000008</v>
      </c>
      <c r="AD1244" s="1">
        <f t="shared" si="97"/>
        <v>-4563323981.7000008</v>
      </c>
      <c r="AE1244" s="1">
        <f t="shared" si="98"/>
        <v>-4563323981.7000008</v>
      </c>
      <c r="AF1244" s="1">
        <f t="shared" si="99"/>
        <v>-4563323981.7000008</v>
      </c>
    </row>
    <row r="1245" spans="1:32" x14ac:dyDescent="0.2">
      <c r="A1245" t="s">
        <v>150</v>
      </c>
      <c r="B1245" t="s">
        <v>73</v>
      </c>
      <c r="C1245" t="s">
        <v>120</v>
      </c>
      <c r="D1245" t="s">
        <v>0</v>
      </c>
      <c r="E1245" t="s">
        <v>5</v>
      </c>
      <c r="F1245" s="7">
        <v>202312</v>
      </c>
      <c r="G1245" s="1">
        <v>1985437273</v>
      </c>
      <c r="H1245" s="1">
        <v>4338738945.6700001</v>
      </c>
      <c r="I1245" s="1">
        <v>1985437273</v>
      </c>
      <c r="J1245" s="1">
        <v>4318571395.6700001</v>
      </c>
      <c r="K1245" s="8">
        <v>116</v>
      </c>
      <c r="L1245" s="8">
        <v>124</v>
      </c>
      <c r="M1245" s="8">
        <v>0</v>
      </c>
      <c r="N1245" s="8">
        <v>769967.05878136214</v>
      </c>
      <c r="O1245" s="1">
        <v>0</v>
      </c>
      <c r="P1245" s="1">
        <v>0</v>
      </c>
      <c r="Q1245" s="1">
        <v>0</v>
      </c>
      <c r="R1245" s="1">
        <v>0</v>
      </c>
      <c r="S1245" s="29">
        <v>0</v>
      </c>
      <c r="T1245" s="8">
        <f t="shared" si="95"/>
        <v>0</v>
      </c>
      <c r="U1245" s="1">
        <v>0</v>
      </c>
      <c r="V1245" s="1">
        <v>0</v>
      </c>
      <c r="W1245" s="1">
        <v>0</v>
      </c>
      <c r="X1245" s="1">
        <v>0</v>
      </c>
      <c r="Y1245" s="1">
        <v>0</v>
      </c>
      <c r="Z1245" s="1">
        <v>0</v>
      </c>
      <c r="AA1245" s="1">
        <v>2353301672.6700001</v>
      </c>
      <c r="AB1245" s="1">
        <v>2333134122.6700001</v>
      </c>
      <c r="AC1245" s="1">
        <f t="shared" si="96"/>
        <v>-4338738945.6700001</v>
      </c>
      <c r="AD1245" s="1">
        <f t="shared" si="97"/>
        <v>-4338738945.6700001</v>
      </c>
      <c r="AE1245" s="1">
        <f t="shared" si="98"/>
        <v>-4318571395.6700001</v>
      </c>
      <c r="AF1245" s="1">
        <f t="shared" si="99"/>
        <v>-4318571395.6700001</v>
      </c>
    </row>
    <row r="1246" spans="1:32" x14ac:dyDescent="0.2">
      <c r="A1246" t="s">
        <v>150</v>
      </c>
      <c r="B1246" t="s">
        <v>73</v>
      </c>
      <c r="C1246" t="s">
        <v>120</v>
      </c>
      <c r="D1246" t="s">
        <v>0</v>
      </c>
      <c r="E1246" t="s">
        <v>5</v>
      </c>
      <c r="F1246" s="7">
        <v>202403</v>
      </c>
      <c r="G1246" s="1">
        <v>1318421900</v>
      </c>
      <c r="H1246" s="1">
        <v>3787000350.7699995</v>
      </c>
      <c r="I1246" s="1">
        <v>1318421900</v>
      </c>
      <c r="J1246" s="1">
        <v>3787000350.7699995</v>
      </c>
      <c r="K1246" s="8">
        <v>90</v>
      </c>
      <c r="L1246" s="8">
        <v>104</v>
      </c>
      <c r="M1246" s="8">
        <v>0</v>
      </c>
      <c r="N1246" s="8">
        <v>711037.56136447925</v>
      </c>
      <c r="O1246" s="1">
        <v>0</v>
      </c>
      <c r="P1246" s="1">
        <v>0</v>
      </c>
      <c r="Q1246" s="1">
        <v>0</v>
      </c>
      <c r="R1246" s="1">
        <v>0</v>
      </c>
      <c r="S1246" s="29">
        <v>0</v>
      </c>
      <c r="T1246" s="8">
        <f t="shared" si="95"/>
        <v>0</v>
      </c>
      <c r="U1246" s="1">
        <v>0</v>
      </c>
      <c r="V1246" s="1">
        <v>0</v>
      </c>
      <c r="W1246" s="1">
        <v>0</v>
      </c>
      <c r="X1246" s="1">
        <v>0</v>
      </c>
      <c r="Y1246" s="1">
        <v>0</v>
      </c>
      <c r="Z1246" s="1">
        <v>0</v>
      </c>
      <c r="AA1246" s="1">
        <v>2468578450.7699995</v>
      </c>
      <c r="AB1246" s="1">
        <v>2468578450.7699995</v>
      </c>
      <c r="AC1246" s="1">
        <f t="shared" si="96"/>
        <v>-3787000350.7699995</v>
      </c>
      <c r="AD1246" s="1">
        <f t="shared" si="97"/>
        <v>-3787000350.7699995</v>
      </c>
      <c r="AE1246" s="1">
        <f t="shared" si="98"/>
        <v>-3787000350.7699995</v>
      </c>
      <c r="AF1246" s="1">
        <f t="shared" si="99"/>
        <v>-3787000350.7699995</v>
      </c>
    </row>
    <row r="1247" spans="1:32" x14ac:dyDescent="0.2">
      <c r="A1247" t="s">
        <v>150</v>
      </c>
      <c r="B1247" t="s">
        <v>73</v>
      </c>
      <c r="C1247" t="s">
        <v>120</v>
      </c>
      <c r="D1247" t="s">
        <v>0</v>
      </c>
      <c r="E1247" t="s">
        <v>8</v>
      </c>
      <c r="F1247" s="7">
        <v>202404</v>
      </c>
      <c r="G1247" s="1">
        <v>99965494</v>
      </c>
      <c r="H1247" s="1">
        <v>1522014057.9400001</v>
      </c>
      <c r="I1247" s="1">
        <v>99965494</v>
      </c>
      <c r="J1247" s="1">
        <v>1522014057.9400001</v>
      </c>
      <c r="K1247" s="8">
        <v>15</v>
      </c>
      <c r="L1247" s="8">
        <v>26</v>
      </c>
      <c r="M1247" s="8">
        <v>0</v>
      </c>
      <c r="N1247" s="8">
        <v>687885.99999999953</v>
      </c>
      <c r="O1247" s="1">
        <v>0</v>
      </c>
      <c r="P1247" s="1">
        <v>0</v>
      </c>
      <c r="Q1247" s="1">
        <v>0</v>
      </c>
      <c r="R1247" s="1">
        <v>0</v>
      </c>
      <c r="S1247" s="29">
        <v>0</v>
      </c>
      <c r="T1247" s="8">
        <f t="shared" si="95"/>
        <v>0</v>
      </c>
      <c r="U1247" s="1">
        <v>0</v>
      </c>
      <c r="V1247" s="1">
        <v>0</v>
      </c>
      <c r="W1247" s="1">
        <v>0</v>
      </c>
      <c r="X1247" s="1">
        <v>0</v>
      </c>
      <c r="Y1247" s="1">
        <v>0</v>
      </c>
      <c r="Z1247" s="1">
        <v>0</v>
      </c>
      <c r="AA1247" s="1">
        <v>1422048563.9400001</v>
      </c>
      <c r="AB1247" s="1">
        <v>1422048563.9400001</v>
      </c>
      <c r="AC1247" s="1">
        <f t="shared" si="96"/>
        <v>-1522014057.9400001</v>
      </c>
      <c r="AD1247" s="1">
        <f t="shared" si="97"/>
        <v>-1522014057.9400001</v>
      </c>
      <c r="AE1247" s="1">
        <f t="shared" si="98"/>
        <v>-1522014057.9400001</v>
      </c>
      <c r="AF1247" s="1">
        <f t="shared" si="99"/>
        <v>-1522014057.9400001</v>
      </c>
    </row>
    <row r="1248" spans="1:32" x14ac:dyDescent="0.2">
      <c r="A1248" t="s">
        <v>150</v>
      </c>
      <c r="B1248" t="s">
        <v>73</v>
      </c>
      <c r="C1248" t="s">
        <v>120</v>
      </c>
      <c r="D1248" t="s">
        <v>0</v>
      </c>
      <c r="E1248" t="s">
        <v>8</v>
      </c>
      <c r="F1248" s="7">
        <v>202405</v>
      </c>
      <c r="G1248" s="1">
        <v>0</v>
      </c>
      <c r="H1248" s="1">
        <v>818482713.75</v>
      </c>
      <c r="I1248" s="1">
        <v>0</v>
      </c>
      <c r="J1248" s="1">
        <v>818482713.75</v>
      </c>
      <c r="K1248" s="8">
        <v>0</v>
      </c>
      <c r="L1248" s="8">
        <v>13</v>
      </c>
      <c r="M1248" s="8">
        <v>0</v>
      </c>
      <c r="N1248" s="8">
        <v>696797.9677419361</v>
      </c>
      <c r="O1248" s="1">
        <v>0</v>
      </c>
      <c r="P1248" s="1">
        <v>0</v>
      </c>
      <c r="Q1248" s="1">
        <v>0</v>
      </c>
      <c r="R1248" s="1">
        <v>0</v>
      </c>
      <c r="S1248" s="29">
        <v>0</v>
      </c>
      <c r="T1248" s="8">
        <f t="shared" si="95"/>
        <v>0</v>
      </c>
      <c r="U1248" s="1">
        <v>0</v>
      </c>
      <c r="V1248" s="1">
        <v>0</v>
      </c>
      <c r="W1248" s="1">
        <v>0</v>
      </c>
      <c r="X1248" s="1">
        <v>0</v>
      </c>
      <c r="Y1248" s="1">
        <v>0</v>
      </c>
      <c r="Z1248" s="1">
        <v>0</v>
      </c>
      <c r="AA1248" s="1">
        <v>818482713.75</v>
      </c>
      <c r="AB1248" s="1">
        <v>818482713.75</v>
      </c>
      <c r="AC1248" s="1">
        <f t="shared" si="96"/>
        <v>-818482713.75</v>
      </c>
      <c r="AD1248" s="1">
        <f t="shared" si="97"/>
        <v>-818482713.75</v>
      </c>
      <c r="AE1248" s="1">
        <f t="shared" si="98"/>
        <v>-818482713.75</v>
      </c>
      <c r="AF1248" s="1">
        <f t="shared" si="99"/>
        <v>-818482713.75</v>
      </c>
    </row>
    <row r="1249" spans="1:32" x14ac:dyDescent="0.2">
      <c r="A1249" t="s">
        <v>175</v>
      </c>
      <c r="B1249" t="s">
        <v>73</v>
      </c>
      <c r="C1249" t="s">
        <v>116</v>
      </c>
      <c r="D1249" t="s">
        <v>1</v>
      </c>
      <c r="E1249" t="s">
        <v>5</v>
      </c>
      <c r="F1249" s="7">
        <v>201403</v>
      </c>
      <c r="G1249" s="1">
        <v>0</v>
      </c>
      <c r="H1249" s="1">
        <v>0</v>
      </c>
      <c r="I1249" s="1">
        <v>0</v>
      </c>
      <c r="J1249" s="1">
        <v>0</v>
      </c>
      <c r="K1249" s="8">
        <v>0</v>
      </c>
      <c r="L1249" s="8">
        <v>0</v>
      </c>
      <c r="M1249" s="8">
        <v>0</v>
      </c>
      <c r="N1249" s="8">
        <v>0</v>
      </c>
      <c r="O1249" s="1">
        <v>0</v>
      </c>
      <c r="P1249" s="1">
        <v>0</v>
      </c>
      <c r="Q1249" s="1">
        <v>0</v>
      </c>
      <c r="R1249" s="1">
        <v>0</v>
      </c>
      <c r="S1249" s="29">
        <v>0</v>
      </c>
      <c r="T1249" s="8">
        <f t="shared" si="95"/>
        <v>0</v>
      </c>
      <c r="U1249" s="1">
        <v>0</v>
      </c>
      <c r="V1249" s="1">
        <v>0</v>
      </c>
      <c r="W1249" s="1">
        <v>0</v>
      </c>
      <c r="X1249" s="1">
        <v>0</v>
      </c>
      <c r="Y1249" s="1">
        <v>0</v>
      </c>
      <c r="Z1249" s="1">
        <v>0</v>
      </c>
      <c r="AA1249" s="1">
        <v>0</v>
      </c>
      <c r="AB1249" s="1">
        <v>0</v>
      </c>
      <c r="AC1249" s="1">
        <f t="shared" si="96"/>
        <v>0</v>
      </c>
      <c r="AD1249" s="1">
        <f t="shared" si="97"/>
        <v>0</v>
      </c>
      <c r="AE1249" s="1">
        <f t="shared" si="98"/>
        <v>0</v>
      </c>
      <c r="AF1249" s="1">
        <f t="shared" si="99"/>
        <v>0</v>
      </c>
    </row>
    <row r="1250" spans="1:32" x14ac:dyDescent="0.2">
      <c r="A1250" t="s">
        <v>175</v>
      </c>
      <c r="B1250" t="s">
        <v>73</v>
      </c>
      <c r="C1250" t="s">
        <v>116</v>
      </c>
      <c r="D1250" t="s">
        <v>1</v>
      </c>
      <c r="E1250" t="s">
        <v>5</v>
      </c>
      <c r="F1250" s="7">
        <v>201406</v>
      </c>
      <c r="G1250" s="1">
        <v>0</v>
      </c>
      <c r="H1250" s="1">
        <v>0</v>
      </c>
      <c r="I1250" s="1">
        <v>0</v>
      </c>
      <c r="J1250" s="1">
        <v>0</v>
      </c>
      <c r="K1250" s="8">
        <v>0</v>
      </c>
      <c r="L1250" s="8">
        <v>0</v>
      </c>
      <c r="M1250" s="8">
        <v>0</v>
      </c>
      <c r="N1250" s="8">
        <v>0</v>
      </c>
      <c r="O1250" s="1">
        <v>0</v>
      </c>
      <c r="P1250" s="1">
        <v>0</v>
      </c>
      <c r="Q1250" s="1">
        <v>0</v>
      </c>
      <c r="R1250" s="1">
        <v>0</v>
      </c>
      <c r="S1250" s="29">
        <v>0</v>
      </c>
      <c r="T1250" s="8">
        <f t="shared" si="95"/>
        <v>0</v>
      </c>
      <c r="U1250" s="1">
        <v>0</v>
      </c>
      <c r="V1250" s="1">
        <v>0</v>
      </c>
      <c r="W1250" s="1">
        <v>0</v>
      </c>
      <c r="X1250" s="1">
        <v>0</v>
      </c>
      <c r="Y1250" s="1">
        <v>0</v>
      </c>
      <c r="Z1250" s="1">
        <v>0</v>
      </c>
      <c r="AA1250" s="1">
        <v>0</v>
      </c>
      <c r="AB1250" s="1">
        <v>0</v>
      </c>
      <c r="AC1250" s="1">
        <f t="shared" si="96"/>
        <v>0</v>
      </c>
      <c r="AD1250" s="1">
        <f t="shared" si="97"/>
        <v>0</v>
      </c>
      <c r="AE1250" s="1">
        <f t="shared" si="98"/>
        <v>0</v>
      </c>
      <c r="AF1250" s="1">
        <f t="shared" si="99"/>
        <v>0</v>
      </c>
    </row>
    <row r="1251" spans="1:32" x14ac:dyDescent="0.2">
      <c r="A1251" t="s">
        <v>175</v>
      </c>
      <c r="B1251" t="s">
        <v>73</v>
      </c>
      <c r="C1251" t="s">
        <v>116</v>
      </c>
      <c r="D1251" t="s">
        <v>1</v>
      </c>
      <c r="E1251" t="s">
        <v>5</v>
      </c>
      <c r="F1251" s="7">
        <v>201409</v>
      </c>
      <c r="G1251" s="1">
        <v>0</v>
      </c>
      <c r="H1251" s="1">
        <v>0</v>
      </c>
      <c r="I1251" s="1">
        <v>0</v>
      </c>
      <c r="J1251" s="1">
        <v>0</v>
      </c>
      <c r="K1251" s="8">
        <v>0</v>
      </c>
      <c r="L1251" s="8">
        <v>0</v>
      </c>
      <c r="M1251" s="8">
        <v>0</v>
      </c>
      <c r="N1251" s="8">
        <v>0</v>
      </c>
      <c r="O1251" s="1">
        <v>0</v>
      </c>
      <c r="P1251" s="1">
        <v>0</v>
      </c>
      <c r="Q1251" s="1">
        <v>0</v>
      </c>
      <c r="R1251" s="1">
        <v>0</v>
      </c>
      <c r="S1251" s="29">
        <v>0</v>
      </c>
      <c r="T1251" s="8">
        <f t="shared" si="95"/>
        <v>0</v>
      </c>
      <c r="U1251" s="1">
        <v>0</v>
      </c>
      <c r="V1251" s="1">
        <v>0</v>
      </c>
      <c r="W1251" s="1">
        <v>0</v>
      </c>
      <c r="X1251" s="1">
        <v>0</v>
      </c>
      <c r="Y1251" s="1">
        <v>0</v>
      </c>
      <c r="Z1251" s="1">
        <v>0</v>
      </c>
      <c r="AA1251" s="1">
        <v>0</v>
      </c>
      <c r="AB1251" s="1">
        <v>0</v>
      </c>
      <c r="AC1251" s="1">
        <f t="shared" si="96"/>
        <v>0</v>
      </c>
      <c r="AD1251" s="1">
        <f t="shared" si="97"/>
        <v>0</v>
      </c>
      <c r="AE1251" s="1">
        <f t="shared" si="98"/>
        <v>0</v>
      </c>
      <c r="AF1251" s="1">
        <f t="shared" si="99"/>
        <v>0</v>
      </c>
    </row>
    <row r="1252" spans="1:32" x14ac:dyDescent="0.2">
      <c r="A1252" t="s">
        <v>175</v>
      </c>
      <c r="B1252" t="s">
        <v>73</v>
      </c>
      <c r="C1252" t="s">
        <v>116</v>
      </c>
      <c r="D1252" t="s">
        <v>1</v>
      </c>
      <c r="E1252" t="s">
        <v>5</v>
      </c>
      <c r="F1252" s="7">
        <v>201412</v>
      </c>
      <c r="G1252" s="1">
        <v>0</v>
      </c>
      <c r="H1252" s="1">
        <v>0</v>
      </c>
      <c r="I1252" s="1">
        <v>0</v>
      </c>
      <c r="J1252" s="1">
        <v>0</v>
      </c>
      <c r="K1252" s="8">
        <v>0</v>
      </c>
      <c r="L1252" s="8">
        <v>0</v>
      </c>
      <c r="M1252" s="8">
        <v>0</v>
      </c>
      <c r="N1252" s="8">
        <v>0</v>
      </c>
      <c r="O1252" s="1">
        <v>0</v>
      </c>
      <c r="P1252" s="1">
        <v>0</v>
      </c>
      <c r="Q1252" s="1">
        <v>0</v>
      </c>
      <c r="R1252" s="1">
        <v>0</v>
      </c>
      <c r="S1252" s="29">
        <v>0</v>
      </c>
      <c r="T1252" s="8">
        <f t="shared" si="95"/>
        <v>0</v>
      </c>
      <c r="U1252" s="1">
        <v>0</v>
      </c>
      <c r="V1252" s="1">
        <v>0</v>
      </c>
      <c r="W1252" s="1">
        <v>0</v>
      </c>
      <c r="X1252" s="1">
        <v>0</v>
      </c>
      <c r="Y1252" s="1">
        <v>0</v>
      </c>
      <c r="Z1252" s="1">
        <v>0</v>
      </c>
      <c r="AA1252" s="1">
        <v>0</v>
      </c>
      <c r="AB1252" s="1">
        <v>0</v>
      </c>
      <c r="AC1252" s="1">
        <f t="shared" si="96"/>
        <v>0</v>
      </c>
      <c r="AD1252" s="1">
        <f t="shared" si="97"/>
        <v>0</v>
      </c>
      <c r="AE1252" s="1">
        <f t="shared" si="98"/>
        <v>0</v>
      </c>
      <c r="AF1252" s="1">
        <f t="shared" si="99"/>
        <v>0</v>
      </c>
    </row>
    <row r="1253" spans="1:32" x14ac:dyDescent="0.2">
      <c r="A1253" t="s">
        <v>175</v>
      </c>
      <c r="B1253" t="s">
        <v>73</v>
      </c>
      <c r="C1253" t="s">
        <v>116</v>
      </c>
      <c r="D1253" t="s">
        <v>1</v>
      </c>
      <c r="E1253" t="s">
        <v>5</v>
      </c>
      <c r="F1253" s="7">
        <v>201503</v>
      </c>
      <c r="G1253" s="1">
        <v>0</v>
      </c>
      <c r="H1253" s="1">
        <v>0</v>
      </c>
      <c r="I1253" s="1">
        <v>0</v>
      </c>
      <c r="J1253" s="1">
        <v>0</v>
      </c>
      <c r="K1253" s="8">
        <v>0</v>
      </c>
      <c r="L1253" s="8">
        <v>0</v>
      </c>
      <c r="M1253" s="8">
        <v>0</v>
      </c>
      <c r="N1253" s="8">
        <v>0</v>
      </c>
      <c r="O1253" s="1">
        <v>0</v>
      </c>
      <c r="P1253" s="1">
        <v>0</v>
      </c>
      <c r="Q1253" s="1">
        <v>0</v>
      </c>
      <c r="R1253" s="1">
        <v>0</v>
      </c>
      <c r="S1253" s="29">
        <v>0</v>
      </c>
      <c r="T1253" s="8">
        <f t="shared" si="95"/>
        <v>0</v>
      </c>
      <c r="U1253" s="1">
        <v>0</v>
      </c>
      <c r="V1253" s="1">
        <v>0</v>
      </c>
      <c r="W1253" s="1">
        <v>0</v>
      </c>
      <c r="X1253" s="1">
        <v>0</v>
      </c>
      <c r="Y1253" s="1">
        <v>0</v>
      </c>
      <c r="Z1253" s="1">
        <v>0</v>
      </c>
      <c r="AA1253" s="1">
        <v>0</v>
      </c>
      <c r="AB1253" s="1">
        <v>0</v>
      </c>
      <c r="AC1253" s="1">
        <f t="shared" si="96"/>
        <v>0</v>
      </c>
      <c r="AD1253" s="1">
        <f t="shared" si="97"/>
        <v>0</v>
      </c>
      <c r="AE1253" s="1">
        <f t="shared" si="98"/>
        <v>0</v>
      </c>
      <c r="AF1253" s="1">
        <f t="shared" si="99"/>
        <v>0</v>
      </c>
    </row>
    <row r="1254" spans="1:32" x14ac:dyDescent="0.2">
      <c r="A1254" t="s">
        <v>175</v>
      </c>
      <c r="B1254" t="s">
        <v>73</v>
      </c>
      <c r="C1254" t="s">
        <v>116</v>
      </c>
      <c r="D1254" t="s">
        <v>1</v>
      </c>
      <c r="E1254" t="s">
        <v>5</v>
      </c>
      <c r="F1254" s="7">
        <v>201506</v>
      </c>
      <c r="G1254" s="1">
        <v>0</v>
      </c>
      <c r="H1254" s="1">
        <v>0</v>
      </c>
      <c r="I1254" s="1">
        <v>0</v>
      </c>
      <c r="J1254" s="1">
        <v>0</v>
      </c>
      <c r="K1254" s="8">
        <v>0</v>
      </c>
      <c r="L1254" s="8">
        <v>0</v>
      </c>
      <c r="M1254" s="8">
        <v>0</v>
      </c>
      <c r="N1254" s="8">
        <v>0</v>
      </c>
      <c r="O1254" s="1">
        <v>0</v>
      </c>
      <c r="P1254" s="1">
        <v>0</v>
      </c>
      <c r="Q1254" s="1">
        <v>0</v>
      </c>
      <c r="R1254" s="1">
        <v>0</v>
      </c>
      <c r="S1254" s="29">
        <v>0</v>
      </c>
      <c r="T1254" s="8">
        <f t="shared" si="95"/>
        <v>0</v>
      </c>
      <c r="U1254" s="1">
        <v>0</v>
      </c>
      <c r="V1254" s="1">
        <v>0</v>
      </c>
      <c r="W1254" s="1">
        <v>0</v>
      </c>
      <c r="X1254" s="1">
        <v>0</v>
      </c>
      <c r="Y1254" s="1">
        <v>0</v>
      </c>
      <c r="Z1254" s="1">
        <v>0</v>
      </c>
      <c r="AA1254" s="1">
        <v>0</v>
      </c>
      <c r="AB1254" s="1">
        <v>0</v>
      </c>
      <c r="AC1254" s="1">
        <f t="shared" si="96"/>
        <v>0</v>
      </c>
      <c r="AD1254" s="1">
        <f t="shared" si="97"/>
        <v>0</v>
      </c>
      <c r="AE1254" s="1">
        <f t="shared" si="98"/>
        <v>0</v>
      </c>
      <c r="AF1254" s="1">
        <f t="shared" si="99"/>
        <v>0</v>
      </c>
    </row>
    <row r="1255" spans="1:32" x14ac:dyDescent="0.2">
      <c r="A1255" t="s">
        <v>175</v>
      </c>
      <c r="B1255" t="s">
        <v>73</v>
      </c>
      <c r="C1255" t="s">
        <v>116</v>
      </c>
      <c r="D1255" t="s">
        <v>1</v>
      </c>
      <c r="E1255" t="s">
        <v>5</v>
      </c>
      <c r="F1255" s="7">
        <v>201509</v>
      </c>
      <c r="G1255" s="1">
        <v>0</v>
      </c>
      <c r="H1255" s="1">
        <v>0</v>
      </c>
      <c r="I1255" s="1">
        <v>0</v>
      </c>
      <c r="J1255" s="1">
        <v>0</v>
      </c>
      <c r="K1255" s="8">
        <v>0</v>
      </c>
      <c r="L1255" s="8">
        <v>0</v>
      </c>
      <c r="M1255" s="8">
        <v>0</v>
      </c>
      <c r="N1255" s="8">
        <v>0</v>
      </c>
      <c r="O1255" s="1">
        <v>0</v>
      </c>
      <c r="P1255" s="1">
        <v>0</v>
      </c>
      <c r="Q1255" s="1">
        <v>0</v>
      </c>
      <c r="R1255" s="1">
        <v>0</v>
      </c>
      <c r="S1255" s="29">
        <v>0</v>
      </c>
      <c r="T1255" s="8">
        <f t="shared" si="95"/>
        <v>0</v>
      </c>
      <c r="U1255" s="1">
        <v>0</v>
      </c>
      <c r="V1255" s="1">
        <v>0</v>
      </c>
      <c r="W1255" s="1">
        <v>0</v>
      </c>
      <c r="X1255" s="1">
        <v>0</v>
      </c>
      <c r="Y1255" s="1">
        <v>0</v>
      </c>
      <c r="Z1255" s="1">
        <v>0</v>
      </c>
      <c r="AA1255" s="1">
        <v>0</v>
      </c>
      <c r="AB1255" s="1">
        <v>0</v>
      </c>
      <c r="AC1255" s="1">
        <f t="shared" si="96"/>
        <v>0</v>
      </c>
      <c r="AD1255" s="1">
        <f t="shared" si="97"/>
        <v>0</v>
      </c>
      <c r="AE1255" s="1">
        <f t="shared" si="98"/>
        <v>0</v>
      </c>
      <c r="AF1255" s="1">
        <f t="shared" si="99"/>
        <v>0</v>
      </c>
    </row>
    <row r="1256" spans="1:32" x14ac:dyDescent="0.2">
      <c r="A1256" t="s">
        <v>175</v>
      </c>
      <c r="B1256" t="s">
        <v>73</v>
      </c>
      <c r="C1256" t="s">
        <v>116</v>
      </c>
      <c r="D1256" t="s">
        <v>1</v>
      </c>
      <c r="E1256" t="s">
        <v>5</v>
      </c>
      <c r="F1256" s="7">
        <v>201512</v>
      </c>
      <c r="G1256" s="1">
        <v>0</v>
      </c>
      <c r="H1256" s="1">
        <v>0</v>
      </c>
      <c r="I1256" s="1">
        <v>0</v>
      </c>
      <c r="J1256" s="1">
        <v>0</v>
      </c>
      <c r="K1256" s="8">
        <v>0</v>
      </c>
      <c r="L1256" s="8">
        <v>0</v>
      </c>
      <c r="M1256" s="8">
        <v>0</v>
      </c>
      <c r="N1256" s="8">
        <v>0</v>
      </c>
      <c r="O1256" s="1">
        <v>0</v>
      </c>
      <c r="P1256" s="1">
        <v>0</v>
      </c>
      <c r="Q1256" s="1">
        <v>0</v>
      </c>
      <c r="R1256" s="1">
        <v>0</v>
      </c>
      <c r="S1256" s="29">
        <v>0</v>
      </c>
      <c r="T1256" s="8">
        <f t="shared" si="95"/>
        <v>0</v>
      </c>
      <c r="U1256" s="1">
        <v>0</v>
      </c>
      <c r="V1256" s="1">
        <v>0</v>
      </c>
      <c r="W1256" s="1">
        <v>0</v>
      </c>
      <c r="X1256" s="1">
        <v>0</v>
      </c>
      <c r="Y1256" s="1">
        <v>0</v>
      </c>
      <c r="Z1256" s="1">
        <v>0</v>
      </c>
      <c r="AA1256" s="1">
        <v>0</v>
      </c>
      <c r="AB1256" s="1">
        <v>0</v>
      </c>
      <c r="AC1256" s="1">
        <f t="shared" si="96"/>
        <v>0</v>
      </c>
      <c r="AD1256" s="1">
        <f t="shared" si="97"/>
        <v>0</v>
      </c>
      <c r="AE1256" s="1">
        <f t="shared" si="98"/>
        <v>0</v>
      </c>
      <c r="AF1256" s="1">
        <f t="shared" si="99"/>
        <v>0</v>
      </c>
    </row>
    <row r="1257" spans="1:32" x14ac:dyDescent="0.2">
      <c r="A1257" t="s">
        <v>175</v>
      </c>
      <c r="B1257" t="s">
        <v>73</v>
      </c>
      <c r="C1257" t="s">
        <v>116</v>
      </c>
      <c r="D1257" t="s">
        <v>1</v>
      </c>
      <c r="E1257" t="s">
        <v>5</v>
      </c>
      <c r="F1257" s="7">
        <v>201603</v>
      </c>
      <c r="G1257" s="1">
        <v>0</v>
      </c>
      <c r="H1257" s="1">
        <v>0</v>
      </c>
      <c r="I1257" s="1">
        <v>0</v>
      </c>
      <c r="J1257" s="1">
        <v>0</v>
      </c>
      <c r="K1257" s="8">
        <v>0</v>
      </c>
      <c r="L1257" s="8">
        <v>0</v>
      </c>
      <c r="M1257" s="8">
        <v>0</v>
      </c>
      <c r="N1257" s="8">
        <v>0</v>
      </c>
      <c r="O1257" s="1">
        <v>0</v>
      </c>
      <c r="P1257" s="1">
        <v>0</v>
      </c>
      <c r="Q1257" s="1">
        <v>0</v>
      </c>
      <c r="R1257" s="1">
        <v>0</v>
      </c>
      <c r="S1257" s="29">
        <v>0</v>
      </c>
      <c r="T1257" s="8">
        <f t="shared" si="95"/>
        <v>0</v>
      </c>
      <c r="U1257" s="1">
        <v>0</v>
      </c>
      <c r="V1257" s="1">
        <v>0</v>
      </c>
      <c r="W1257" s="1">
        <v>0</v>
      </c>
      <c r="X1257" s="1">
        <v>0</v>
      </c>
      <c r="Y1257" s="1">
        <v>0</v>
      </c>
      <c r="Z1257" s="1">
        <v>0</v>
      </c>
      <c r="AA1257" s="1">
        <v>0</v>
      </c>
      <c r="AB1257" s="1">
        <v>0</v>
      </c>
      <c r="AC1257" s="1">
        <f t="shared" si="96"/>
        <v>0</v>
      </c>
      <c r="AD1257" s="1">
        <f t="shared" si="97"/>
        <v>0</v>
      </c>
      <c r="AE1257" s="1">
        <f t="shared" si="98"/>
        <v>0</v>
      </c>
      <c r="AF1257" s="1">
        <f t="shared" si="99"/>
        <v>0</v>
      </c>
    </row>
    <row r="1258" spans="1:32" x14ac:dyDescent="0.2">
      <c r="A1258" t="s">
        <v>175</v>
      </c>
      <c r="B1258" t="s">
        <v>73</v>
      </c>
      <c r="C1258" t="s">
        <v>116</v>
      </c>
      <c r="D1258" t="s">
        <v>1</v>
      </c>
      <c r="E1258" t="s">
        <v>5</v>
      </c>
      <c r="F1258" s="7">
        <v>201606</v>
      </c>
      <c r="G1258" s="1">
        <v>0</v>
      </c>
      <c r="H1258" s="1">
        <v>0</v>
      </c>
      <c r="I1258" s="1">
        <v>0</v>
      </c>
      <c r="J1258" s="1">
        <v>0</v>
      </c>
      <c r="K1258" s="8">
        <v>0</v>
      </c>
      <c r="L1258" s="8">
        <v>0</v>
      </c>
      <c r="M1258" s="8">
        <v>0</v>
      </c>
      <c r="N1258" s="8">
        <v>0</v>
      </c>
      <c r="O1258" s="1">
        <v>0</v>
      </c>
      <c r="P1258" s="1">
        <v>0</v>
      </c>
      <c r="Q1258" s="1">
        <v>0</v>
      </c>
      <c r="R1258" s="1">
        <v>0</v>
      </c>
      <c r="S1258" s="29">
        <v>0</v>
      </c>
      <c r="T1258" s="8">
        <f t="shared" si="95"/>
        <v>0</v>
      </c>
      <c r="U1258" s="1">
        <v>0</v>
      </c>
      <c r="V1258" s="1">
        <v>0</v>
      </c>
      <c r="W1258" s="1">
        <v>0</v>
      </c>
      <c r="X1258" s="1">
        <v>0</v>
      </c>
      <c r="Y1258" s="1">
        <v>0</v>
      </c>
      <c r="Z1258" s="1">
        <v>0</v>
      </c>
      <c r="AA1258" s="1">
        <v>0</v>
      </c>
      <c r="AB1258" s="1">
        <v>0</v>
      </c>
      <c r="AC1258" s="1">
        <f t="shared" si="96"/>
        <v>0</v>
      </c>
      <c r="AD1258" s="1">
        <f t="shared" si="97"/>
        <v>0</v>
      </c>
      <c r="AE1258" s="1">
        <f t="shared" si="98"/>
        <v>0</v>
      </c>
      <c r="AF1258" s="1">
        <f t="shared" si="99"/>
        <v>0</v>
      </c>
    </row>
    <row r="1259" spans="1:32" x14ac:dyDescent="0.2">
      <c r="A1259" t="s">
        <v>175</v>
      </c>
      <c r="B1259" t="s">
        <v>73</v>
      </c>
      <c r="C1259" t="s">
        <v>116</v>
      </c>
      <c r="D1259" t="s">
        <v>1</v>
      </c>
      <c r="E1259" t="s">
        <v>5</v>
      </c>
      <c r="F1259" s="7">
        <v>201609</v>
      </c>
      <c r="G1259" s="1">
        <v>0</v>
      </c>
      <c r="H1259" s="1">
        <v>0</v>
      </c>
      <c r="I1259" s="1">
        <v>0</v>
      </c>
      <c r="J1259" s="1">
        <v>0</v>
      </c>
      <c r="K1259" s="8">
        <v>0</v>
      </c>
      <c r="L1259" s="8">
        <v>0</v>
      </c>
      <c r="M1259" s="8">
        <v>0</v>
      </c>
      <c r="N1259" s="8">
        <v>0</v>
      </c>
      <c r="O1259" s="1">
        <v>0</v>
      </c>
      <c r="P1259" s="1">
        <v>0</v>
      </c>
      <c r="Q1259" s="1">
        <v>0</v>
      </c>
      <c r="R1259" s="1">
        <v>0</v>
      </c>
      <c r="S1259" s="29">
        <v>0</v>
      </c>
      <c r="T1259" s="8">
        <f t="shared" si="95"/>
        <v>0</v>
      </c>
      <c r="U1259" s="1">
        <v>0</v>
      </c>
      <c r="V1259" s="1">
        <v>0</v>
      </c>
      <c r="W1259" s="1">
        <v>0</v>
      </c>
      <c r="X1259" s="1">
        <v>0</v>
      </c>
      <c r="Y1259" s="1">
        <v>0</v>
      </c>
      <c r="Z1259" s="1">
        <v>0</v>
      </c>
      <c r="AA1259" s="1">
        <v>0</v>
      </c>
      <c r="AB1259" s="1">
        <v>0</v>
      </c>
      <c r="AC1259" s="1">
        <f t="shared" si="96"/>
        <v>0</v>
      </c>
      <c r="AD1259" s="1">
        <f t="shared" si="97"/>
        <v>0</v>
      </c>
      <c r="AE1259" s="1">
        <f t="shared" si="98"/>
        <v>0</v>
      </c>
      <c r="AF1259" s="1">
        <f t="shared" si="99"/>
        <v>0</v>
      </c>
    </row>
    <row r="1260" spans="1:32" x14ac:dyDescent="0.2">
      <c r="A1260" t="s">
        <v>175</v>
      </c>
      <c r="B1260" t="s">
        <v>73</v>
      </c>
      <c r="C1260" t="s">
        <v>116</v>
      </c>
      <c r="D1260" t="s">
        <v>1</v>
      </c>
      <c r="E1260" t="s">
        <v>5</v>
      </c>
      <c r="F1260" s="7">
        <v>201612</v>
      </c>
      <c r="G1260" s="1">
        <v>0</v>
      </c>
      <c r="H1260" s="1">
        <v>0</v>
      </c>
      <c r="I1260" s="1">
        <v>0</v>
      </c>
      <c r="J1260" s="1">
        <v>0</v>
      </c>
      <c r="K1260" s="8">
        <v>0</v>
      </c>
      <c r="L1260" s="8">
        <v>0</v>
      </c>
      <c r="M1260" s="8">
        <v>0</v>
      </c>
      <c r="N1260" s="8">
        <v>0</v>
      </c>
      <c r="O1260" s="1">
        <v>0</v>
      </c>
      <c r="P1260" s="1">
        <v>0</v>
      </c>
      <c r="Q1260" s="1">
        <v>0</v>
      </c>
      <c r="R1260" s="1">
        <v>0</v>
      </c>
      <c r="S1260" s="29">
        <v>0</v>
      </c>
      <c r="T1260" s="8">
        <f t="shared" si="95"/>
        <v>0</v>
      </c>
      <c r="U1260" s="1">
        <v>0</v>
      </c>
      <c r="V1260" s="1">
        <v>0</v>
      </c>
      <c r="W1260" s="1">
        <v>0</v>
      </c>
      <c r="X1260" s="1">
        <v>0</v>
      </c>
      <c r="Y1260" s="1">
        <v>0</v>
      </c>
      <c r="Z1260" s="1">
        <v>0</v>
      </c>
      <c r="AA1260" s="1">
        <v>0</v>
      </c>
      <c r="AB1260" s="1">
        <v>0</v>
      </c>
      <c r="AC1260" s="1">
        <f t="shared" si="96"/>
        <v>0</v>
      </c>
      <c r="AD1260" s="1">
        <f t="shared" si="97"/>
        <v>0</v>
      </c>
      <c r="AE1260" s="1">
        <f t="shared" si="98"/>
        <v>0</v>
      </c>
      <c r="AF1260" s="1">
        <f t="shared" si="99"/>
        <v>0</v>
      </c>
    </row>
    <row r="1261" spans="1:32" x14ac:dyDescent="0.2">
      <c r="A1261" t="s">
        <v>175</v>
      </c>
      <c r="B1261" t="s">
        <v>73</v>
      </c>
      <c r="C1261" t="s">
        <v>116</v>
      </c>
      <c r="D1261" t="s">
        <v>1</v>
      </c>
      <c r="E1261" t="s">
        <v>5</v>
      </c>
      <c r="F1261" s="7">
        <v>201703</v>
      </c>
      <c r="G1261" s="1">
        <v>0</v>
      </c>
      <c r="H1261" s="1">
        <v>0</v>
      </c>
      <c r="I1261" s="1">
        <v>0</v>
      </c>
      <c r="J1261" s="1">
        <v>0</v>
      </c>
      <c r="K1261" s="8">
        <v>0</v>
      </c>
      <c r="L1261" s="8">
        <v>0</v>
      </c>
      <c r="M1261" s="8">
        <v>0</v>
      </c>
      <c r="N1261" s="8">
        <v>0</v>
      </c>
      <c r="O1261" s="1">
        <v>0</v>
      </c>
      <c r="P1261" s="1">
        <v>0</v>
      </c>
      <c r="Q1261" s="1">
        <v>0</v>
      </c>
      <c r="R1261" s="1">
        <v>0</v>
      </c>
      <c r="S1261" s="29">
        <v>0</v>
      </c>
      <c r="T1261" s="8">
        <f t="shared" si="95"/>
        <v>0</v>
      </c>
      <c r="U1261" s="1">
        <v>0</v>
      </c>
      <c r="V1261" s="1">
        <v>0</v>
      </c>
      <c r="W1261" s="1">
        <v>0</v>
      </c>
      <c r="X1261" s="1">
        <v>0</v>
      </c>
      <c r="Y1261" s="1">
        <v>0</v>
      </c>
      <c r="Z1261" s="1">
        <v>0</v>
      </c>
      <c r="AA1261" s="1">
        <v>0</v>
      </c>
      <c r="AB1261" s="1">
        <v>0</v>
      </c>
      <c r="AC1261" s="1">
        <f t="shared" si="96"/>
        <v>0</v>
      </c>
      <c r="AD1261" s="1">
        <f t="shared" si="97"/>
        <v>0</v>
      </c>
      <c r="AE1261" s="1">
        <f t="shared" si="98"/>
        <v>0</v>
      </c>
      <c r="AF1261" s="1">
        <f t="shared" si="99"/>
        <v>0</v>
      </c>
    </row>
    <row r="1262" spans="1:32" x14ac:dyDescent="0.2">
      <c r="A1262" t="s">
        <v>175</v>
      </c>
      <c r="B1262" t="s">
        <v>73</v>
      </c>
      <c r="C1262" t="s">
        <v>116</v>
      </c>
      <c r="D1262" t="s">
        <v>1</v>
      </c>
      <c r="E1262" t="s">
        <v>5</v>
      </c>
      <c r="F1262" s="7">
        <v>201706</v>
      </c>
      <c r="G1262" s="1">
        <v>0</v>
      </c>
      <c r="H1262" s="1">
        <v>0</v>
      </c>
      <c r="I1262" s="1">
        <v>0</v>
      </c>
      <c r="J1262" s="1">
        <v>0</v>
      </c>
      <c r="K1262" s="8">
        <v>0</v>
      </c>
      <c r="L1262" s="8">
        <v>0</v>
      </c>
      <c r="M1262" s="8">
        <v>0</v>
      </c>
      <c r="N1262" s="8">
        <v>0</v>
      </c>
      <c r="O1262" s="1">
        <v>0</v>
      </c>
      <c r="P1262" s="1">
        <v>0</v>
      </c>
      <c r="Q1262" s="1">
        <v>0</v>
      </c>
      <c r="R1262" s="1">
        <v>0</v>
      </c>
      <c r="S1262" s="29">
        <v>0</v>
      </c>
      <c r="T1262" s="8">
        <f t="shared" si="95"/>
        <v>0</v>
      </c>
      <c r="U1262" s="1">
        <v>0</v>
      </c>
      <c r="V1262" s="1">
        <v>0</v>
      </c>
      <c r="W1262" s="1">
        <v>0</v>
      </c>
      <c r="X1262" s="1">
        <v>0</v>
      </c>
      <c r="Y1262" s="1">
        <v>0</v>
      </c>
      <c r="Z1262" s="1">
        <v>0</v>
      </c>
      <c r="AA1262" s="1">
        <v>0</v>
      </c>
      <c r="AB1262" s="1">
        <v>0</v>
      </c>
      <c r="AC1262" s="1">
        <f t="shared" si="96"/>
        <v>0</v>
      </c>
      <c r="AD1262" s="1">
        <f t="shared" si="97"/>
        <v>0</v>
      </c>
      <c r="AE1262" s="1">
        <f t="shared" si="98"/>
        <v>0</v>
      </c>
      <c r="AF1262" s="1">
        <f t="shared" si="99"/>
        <v>0</v>
      </c>
    </row>
    <row r="1263" spans="1:32" x14ac:dyDescent="0.2">
      <c r="A1263" t="s">
        <v>175</v>
      </c>
      <c r="B1263" t="s">
        <v>73</v>
      </c>
      <c r="C1263" t="s">
        <v>116</v>
      </c>
      <c r="D1263" t="s">
        <v>1</v>
      </c>
      <c r="E1263" t="s">
        <v>5</v>
      </c>
      <c r="F1263" s="7">
        <v>201709</v>
      </c>
      <c r="G1263" s="1">
        <v>0</v>
      </c>
      <c r="H1263" s="1">
        <v>0</v>
      </c>
      <c r="I1263" s="1">
        <v>0</v>
      </c>
      <c r="J1263" s="1">
        <v>0</v>
      </c>
      <c r="K1263" s="8">
        <v>0</v>
      </c>
      <c r="L1263" s="8">
        <v>0</v>
      </c>
      <c r="M1263" s="8">
        <v>0</v>
      </c>
      <c r="N1263" s="8">
        <v>0</v>
      </c>
      <c r="O1263" s="1">
        <v>0</v>
      </c>
      <c r="P1263" s="1">
        <v>0</v>
      </c>
      <c r="Q1263" s="1">
        <v>0</v>
      </c>
      <c r="R1263" s="1">
        <v>0</v>
      </c>
      <c r="S1263" s="29">
        <v>0</v>
      </c>
      <c r="T1263" s="8">
        <f t="shared" si="95"/>
        <v>0</v>
      </c>
      <c r="U1263" s="1">
        <v>0</v>
      </c>
      <c r="V1263" s="1">
        <v>0</v>
      </c>
      <c r="W1263" s="1">
        <v>0</v>
      </c>
      <c r="X1263" s="1">
        <v>0</v>
      </c>
      <c r="Y1263" s="1">
        <v>0</v>
      </c>
      <c r="Z1263" s="1">
        <v>0</v>
      </c>
      <c r="AA1263" s="1">
        <v>0</v>
      </c>
      <c r="AB1263" s="1">
        <v>0</v>
      </c>
      <c r="AC1263" s="1">
        <f t="shared" si="96"/>
        <v>0</v>
      </c>
      <c r="AD1263" s="1">
        <f t="shared" si="97"/>
        <v>0</v>
      </c>
      <c r="AE1263" s="1">
        <f t="shared" si="98"/>
        <v>0</v>
      </c>
      <c r="AF1263" s="1">
        <f t="shared" si="99"/>
        <v>0</v>
      </c>
    </row>
    <row r="1264" spans="1:32" x14ac:dyDescent="0.2">
      <c r="A1264" t="s">
        <v>175</v>
      </c>
      <c r="B1264" t="s">
        <v>73</v>
      </c>
      <c r="C1264" t="s">
        <v>116</v>
      </c>
      <c r="D1264" t="s">
        <v>1</v>
      </c>
      <c r="E1264" t="s">
        <v>5</v>
      </c>
      <c r="F1264" s="7">
        <v>201712</v>
      </c>
      <c r="G1264" s="1">
        <v>0</v>
      </c>
      <c r="H1264" s="1">
        <v>0</v>
      </c>
      <c r="I1264" s="1">
        <v>0</v>
      </c>
      <c r="J1264" s="1">
        <v>0</v>
      </c>
      <c r="K1264" s="8">
        <v>0</v>
      </c>
      <c r="L1264" s="8">
        <v>0</v>
      </c>
      <c r="M1264" s="8">
        <v>0</v>
      </c>
      <c r="N1264" s="8">
        <v>0</v>
      </c>
      <c r="O1264" s="1">
        <v>0</v>
      </c>
      <c r="P1264" s="1">
        <v>0</v>
      </c>
      <c r="Q1264" s="1">
        <v>0</v>
      </c>
      <c r="R1264" s="1">
        <v>0</v>
      </c>
      <c r="S1264" s="29">
        <v>0</v>
      </c>
      <c r="T1264" s="8">
        <f t="shared" si="95"/>
        <v>0</v>
      </c>
      <c r="U1264" s="1">
        <v>0</v>
      </c>
      <c r="V1264" s="1">
        <v>0</v>
      </c>
      <c r="W1264" s="1">
        <v>0</v>
      </c>
      <c r="X1264" s="1">
        <v>0</v>
      </c>
      <c r="Y1264" s="1">
        <v>0</v>
      </c>
      <c r="Z1264" s="1">
        <v>0</v>
      </c>
      <c r="AA1264" s="1">
        <v>0</v>
      </c>
      <c r="AB1264" s="1">
        <v>0</v>
      </c>
      <c r="AC1264" s="1">
        <f t="shared" si="96"/>
        <v>0</v>
      </c>
      <c r="AD1264" s="1">
        <f t="shared" si="97"/>
        <v>0</v>
      </c>
      <c r="AE1264" s="1">
        <f t="shared" si="98"/>
        <v>0</v>
      </c>
      <c r="AF1264" s="1">
        <f t="shared" si="99"/>
        <v>0</v>
      </c>
    </row>
    <row r="1265" spans="1:32" x14ac:dyDescent="0.2">
      <c r="A1265" t="s">
        <v>175</v>
      </c>
      <c r="B1265" t="s">
        <v>73</v>
      </c>
      <c r="C1265" t="s">
        <v>116</v>
      </c>
      <c r="D1265" t="s">
        <v>1</v>
      </c>
      <c r="E1265" t="s">
        <v>5</v>
      </c>
      <c r="F1265" s="7">
        <v>201803</v>
      </c>
      <c r="G1265" s="1">
        <v>0</v>
      </c>
      <c r="H1265" s="1">
        <v>0</v>
      </c>
      <c r="I1265" s="1">
        <v>0</v>
      </c>
      <c r="J1265" s="1">
        <v>0</v>
      </c>
      <c r="K1265" s="8">
        <v>0</v>
      </c>
      <c r="L1265" s="8">
        <v>0</v>
      </c>
      <c r="M1265" s="8">
        <v>0</v>
      </c>
      <c r="N1265" s="8">
        <v>0</v>
      </c>
      <c r="O1265" s="1">
        <v>0</v>
      </c>
      <c r="P1265" s="1">
        <v>0</v>
      </c>
      <c r="Q1265" s="1">
        <v>0</v>
      </c>
      <c r="R1265" s="1">
        <v>0</v>
      </c>
      <c r="S1265" s="29">
        <v>0</v>
      </c>
      <c r="T1265" s="8">
        <f t="shared" si="95"/>
        <v>0</v>
      </c>
      <c r="U1265" s="1">
        <v>0</v>
      </c>
      <c r="V1265" s="1">
        <v>0</v>
      </c>
      <c r="W1265" s="1">
        <v>0</v>
      </c>
      <c r="X1265" s="1">
        <v>0</v>
      </c>
      <c r="Y1265" s="1">
        <v>0</v>
      </c>
      <c r="Z1265" s="1">
        <v>0</v>
      </c>
      <c r="AA1265" s="1">
        <v>0</v>
      </c>
      <c r="AB1265" s="1">
        <v>0</v>
      </c>
      <c r="AC1265" s="1">
        <f t="shared" si="96"/>
        <v>0</v>
      </c>
      <c r="AD1265" s="1">
        <f t="shared" si="97"/>
        <v>0</v>
      </c>
      <c r="AE1265" s="1">
        <f t="shared" si="98"/>
        <v>0</v>
      </c>
      <c r="AF1265" s="1">
        <f t="shared" si="99"/>
        <v>0</v>
      </c>
    </row>
    <row r="1266" spans="1:32" x14ac:dyDescent="0.2">
      <c r="A1266" t="s">
        <v>175</v>
      </c>
      <c r="B1266" t="s">
        <v>73</v>
      </c>
      <c r="C1266" t="s">
        <v>116</v>
      </c>
      <c r="D1266" t="s">
        <v>1</v>
      </c>
      <c r="E1266" t="s">
        <v>5</v>
      </c>
      <c r="F1266" s="7">
        <v>201806</v>
      </c>
      <c r="G1266" s="1">
        <v>0</v>
      </c>
      <c r="H1266" s="1">
        <v>0</v>
      </c>
      <c r="I1266" s="1">
        <v>0</v>
      </c>
      <c r="J1266" s="1">
        <v>0</v>
      </c>
      <c r="K1266" s="8">
        <v>0</v>
      </c>
      <c r="L1266" s="8">
        <v>0</v>
      </c>
      <c r="M1266" s="8">
        <v>0</v>
      </c>
      <c r="N1266" s="8">
        <v>0</v>
      </c>
      <c r="O1266" s="1">
        <v>0</v>
      </c>
      <c r="P1266" s="1">
        <v>0</v>
      </c>
      <c r="Q1266" s="1">
        <v>0</v>
      </c>
      <c r="R1266" s="1">
        <v>0</v>
      </c>
      <c r="S1266" s="29">
        <v>0</v>
      </c>
      <c r="T1266" s="8">
        <f t="shared" si="95"/>
        <v>0</v>
      </c>
      <c r="U1266" s="1">
        <v>0</v>
      </c>
      <c r="V1266" s="1">
        <v>0</v>
      </c>
      <c r="W1266" s="1">
        <v>0</v>
      </c>
      <c r="X1266" s="1">
        <v>0</v>
      </c>
      <c r="Y1266" s="1">
        <v>0</v>
      </c>
      <c r="Z1266" s="1">
        <v>0</v>
      </c>
      <c r="AA1266" s="1">
        <v>0</v>
      </c>
      <c r="AB1266" s="1">
        <v>0</v>
      </c>
      <c r="AC1266" s="1">
        <f t="shared" si="96"/>
        <v>0</v>
      </c>
      <c r="AD1266" s="1">
        <f t="shared" si="97"/>
        <v>0</v>
      </c>
      <c r="AE1266" s="1">
        <f t="shared" si="98"/>
        <v>0</v>
      </c>
      <c r="AF1266" s="1">
        <f t="shared" si="99"/>
        <v>0</v>
      </c>
    </row>
    <row r="1267" spans="1:32" x14ac:dyDescent="0.2">
      <c r="A1267" t="s">
        <v>175</v>
      </c>
      <c r="B1267" t="s">
        <v>73</v>
      </c>
      <c r="C1267" t="s">
        <v>116</v>
      </c>
      <c r="D1267" t="s">
        <v>1</v>
      </c>
      <c r="E1267" t="s">
        <v>5</v>
      </c>
      <c r="F1267" s="7">
        <v>201809</v>
      </c>
      <c r="G1267" s="1">
        <v>0</v>
      </c>
      <c r="H1267" s="1">
        <v>0</v>
      </c>
      <c r="I1267" s="1">
        <v>0</v>
      </c>
      <c r="J1267" s="1">
        <v>0</v>
      </c>
      <c r="K1267" s="8">
        <v>0</v>
      </c>
      <c r="L1267" s="8">
        <v>0</v>
      </c>
      <c r="M1267" s="8">
        <v>0</v>
      </c>
      <c r="N1267" s="8">
        <v>0</v>
      </c>
      <c r="O1267" s="1">
        <v>0</v>
      </c>
      <c r="P1267" s="1">
        <v>0</v>
      </c>
      <c r="Q1267" s="1">
        <v>0</v>
      </c>
      <c r="R1267" s="1">
        <v>0</v>
      </c>
      <c r="S1267" s="29">
        <v>0</v>
      </c>
      <c r="T1267" s="8">
        <f t="shared" si="95"/>
        <v>0</v>
      </c>
      <c r="U1267" s="1">
        <v>0</v>
      </c>
      <c r="V1267" s="1">
        <v>0</v>
      </c>
      <c r="W1267" s="1">
        <v>0</v>
      </c>
      <c r="X1267" s="1">
        <v>0</v>
      </c>
      <c r="Y1267" s="1">
        <v>0</v>
      </c>
      <c r="Z1267" s="1">
        <v>0</v>
      </c>
      <c r="AA1267" s="1">
        <v>0</v>
      </c>
      <c r="AB1267" s="1">
        <v>0</v>
      </c>
      <c r="AC1267" s="1">
        <f t="shared" si="96"/>
        <v>0</v>
      </c>
      <c r="AD1267" s="1">
        <f t="shared" si="97"/>
        <v>0</v>
      </c>
      <c r="AE1267" s="1">
        <f t="shared" si="98"/>
        <v>0</v>
      </c>
      <c r="AF1267" s="1">
        <f t="shared" si="99"/>
        <v>0</v>
      </c>
    </row>
    <row r="1268" spans="1:32" x14ac:dyDescent="0.2">
      <c r="A1268" t="s">
        <v>175</v>
      </c>
      <c r="B1268" t="s">
        <v>73</v>
      </c>
      <c r="C1268" t="s">
        <v>116</v>
      </c>
      <c r="D1268" t="s">
        <v>1</v>
      </c>
      <c r="E1268" t="s">
        <v>5</v>
      </c>
      <c r="F1268" s="7">
        <v>201812</v>
      </c>
      <c r="G1268" s="1">
        <v>0</v>
      </c>
      <c r="H1268" s="1">
        <v>0</v>
      </c>
      <c r="I1268" s="1">
        <v>0</v>
      </c>
      <c r="J1268" s="1">
        <v>0</v>
      </c>
      <c r="K1268" s="8">
        <v>0</v>
      </c>
      <c r="L1268" s="8">
        <v>0</v>
      </c>
      <c r="M1268" s="8">
        <v>0</v>
      </c>
      <c r="N1268" s="8">
        <v>0</v>
      </c>
      <c r="O1268" s="1">
        <v>0</v>
      </c>
      <c r="P1268" s="1">
        <v>0</v>
      </c>
      <c r="Q1268" s="1">
        <v>0</v>
      </c>
      <c r="R1268" s="1">
        <v>0</v>
      </c>
      <c r="S1268" s="29">
        <v>0</v>
      </c>
      <c r="T1268" s="8">
        <f t="shared" si="95"/>
        <v>0</v>
      </c>
      <c r="U1268" s="1">
        <v>0</v>
      </c>
      <c r="V1268" s="1">
        <v>0</v>
      </c>
      <c r="W1268" s="1">
        <v>0</v>
      </c>
      <c r="X1268" s="1">
        <v>0</v>
      </c>
      <c r="Y1268" s="1">
        <v>0</v>
      </c>
      <c r="Z1268" s="1">
        <v>0</v>
      </c>
      <c r="AA1268" s="1">
        <v>0</v>
      </c>
      <c r="AB1268" s="1">
        <v>0</v>
      </c>
      <c r="AC1268" s="1">
        <f t="shared" si="96"/>
        <v>0</v>
      </c>
      <c r="AD1268" s="1">
        <f t="shared" si="97"/>
        <v>0</v>
      </c>
      <c r="AE1268" s="1">
        <f t="shared" si="98"/>
        <v>0</v>
      </c>
      <c r="AF1268" s="1">
        <f t="shared" si="99"/>
        <v>0</v>
      </c>
    </row>
    <row r="1269" spans="1:32" x14ac:dyDescent="0.2">
      <c r="A1269" t="s">
        <v>175</v>
      </c>
      <c r="B1269" t="s">
        <v>73</v>
      </c>
      <c r="C1269" t="s">
        <v>116</v>
      </c>
      <c r="D1269" t="s">
        <v>1</v>
      </c>
      <c r="E1269" t="s">
        <v>5</v>
      </c>
      <c r="F1269" s="7">
        <v>201903</v>
      </c>
      <c r="G1269" s="1">
        <v>0</v>
      </c>
      <c r="H1269" s="1">
        <v>0</v>
      </c>
      <c r="I1269" s="1">
        <v>0</v>
      </c>
      <c r="J1269" s="1">
        <v>0</v>
      </c>
      <c r="K1269" s="8">
        <v>0</v>
      </c>
      <c r="L1269" s="8">
        <v>0</v>
      </c>
      <c r="M1269" s="8">
        <v>0</v>
      </c>
      <c r="N1269" s="8">
        <v>0</v>
      </c>
      <c r="O1269" s="1">
        <v>0</v>
      </c>
      <c r="P1269" s="1">
        <v>0</v>
      </c>
      <c r="Q1269" s="1">
        <v>0</v>
      </c>
      <c r="R1269" s="1">
        <v>0</v>
      </c>
      <c r="S1269" s="29">
        <v>0</v>
      </c>
      <c r="T1269" s="8">
        <f t="shared" si="95"/>
        <v>0</v>
      </c>
      <c r="U1269" s="1">
        <v>0</v>
      </c>
      <c r="V1269" s="1">
        <v>0</v>
      </c>
      <c r="W1269" s="1">
        <v>0</v>
      </c>
      <c r="X1269" s="1">
        <v>0</v>
      </c>
      <c r="Y1269" s="1">
        <v>0</v>
      </c>
      <c r="Z1269" s="1">
        <v>0</v>
      </c>
      <c r="AA1269" s="1">
        <v>0</v>
      </c>
      <c r="AB1269" s="1">
        <v>0</v>
      </c>
      <c r="AC1269" s="1">
        <f t="shared" si="96"/>
        <v>0</v>
      </c>
      <c r="AD1269" s="1">
        <f t="shared" si="97"/>
        <v>0</v>
      </c>
      <c r="AE1269" s="1">
        <f t="shared" si="98"/>
        <v>0</v>
      </c>
      <c r="AF1269" s="1">
        <f t="shared" si="99"/>
        <v>0</v>
      </c>
    </row>
    <row r="1270" spans="1:32" x14ac:dyDescent="0.2">
      <c r="A1270" t="s">
        <v>175</v>
      </c>
      <c r="B1270" t="s">
        <v>73</v>
      </c>
      <c r="C1270" t="s">
        <v>116</v>
      </c>
      <c r="D1270" t="s">
        <v>1</v>
      </c>
      <c r="E1270" t="s">
        <v>5</v>
      </c>
      <c r="F1270" s="7">
        <v>201906</v>
      </c>
      <c r="G1270" s="1">
        <v>0</v>
      </c>
      <c r="H1270" s="1">
        <v>0</v>
      </c>
      <c r="I1270" s="1">
        <v>0</v>
      </c>
      <c r="J1270" s="1">
        <v>0</v>
      </c>
      <c r="K1270" s="8">
        <v>0</v>
      </c>
      <c r="L1270" s="8">
        <v>0</v>
      </c>
      <c r="M1270" s="8">
        <v>0</v>
      </c>
      <c r="N1270" s="8">
        <v>0</v>
      </c>
      <c r="O1270" s="1">
        <v>0</v>
      </c>
      <c r="P1270" s="1">
        <v>0</v>
      </c>
      <c r="Q1270" s="1">
        <v>0</v>
      </c>
      <c r="R1270" s="1">
        <v>0</v>
      </c>
      <c r="S1270" s="29">
        <v>0</v>
      </c>
      <c r="T1270" s="8">
        <f t="shared" si="95"/>
        <v>0</v>
      </c>
      <c r="U1270" s="1">
        <v>0</v>
      </c>
      <c r="V1270" s="1">
        <v>0</v>
      </c>
      <c r="W1270" s="1">
        <v>0</v>
      </c>
      <c r="X1270" s="1">
        <v>0</v>
      </c>
      <c r="Y1270" s="1">
        <v>0</v>
      </c>
      <c r="Z1270" s="1">
        <v>0</v>
      </c>
      <c r="AA1270" s="1">
        <v>0</v>
      </c>
      <c r="AB1270" s="1">
        <v>0</v>
      </c>
      <c r="AC1270" s="1">
        <f t="shared" si="96"/>
        <v>0</v>
      </c>
      <c r="AD1270" s="1">
        <f t="shared" si="97"/>
        <v>0</v>
      </c>
      <c r="AE1270" s="1">
        <f t="shared" si="98"/>
        <v>0</v>
      </c>
      <c r="AF1270" s="1">
        <f t="shared" si="99"/>
        <v>0</v>
      </c>
    </row>
    <row r="1271" spans="1:32" x14ac:dyDescent="0.2">
      <c r="A1271" t="s">
        <v>175</v>
      </c>
      <c r="B1271" t="s">
        <v>73</v>
      </c>
      <c r="C1271" t="s">
        <v>116</v>
      </c>
      <c r="D1271" t="s">
        <v>1</v>
      </c>
      <c r="E1271" t="s">
        <v>5</v>
      </c>
      <c r="F1271" s="7">
        <v>201909</v>
      </c>
      <c r="G1271" s="1">
        <v>0</v>
      </c>
      <c r="H1271" s="1">
        <v>0</v>
      </c>
      <c r="I1271" s="1">
        <v>0</v>
      </c>
      <c r="J1271" s="1">
        <v>0</v>
      </c>
      <c r="K1271" s="8">
        <v>0</v>
      </c>
      <c r="L1271" s="8">
        <v>0</v>
      </c>
      <c r="M1271" s="8">
        <v>0</v>
      </c>
      <c r="N1271" s="8">
        <v>0</v>
      </c>
      <c r="O1271" s="1">
        <v>0</v>
      </c>
      <c r="P1271" s="1">
        <v>0</v>
      </c>
      <c r="Q1271" s="1">
        <v>0</v>
      </c>
      <c r="R1271" s="1">
        <v>0</v>
      </c>
      <c r="S1271" s="29">
        <v>0</v>
      </c>
      <c r="T1271" s="8">
        <f t="shared" si="95"/>
        <v>0</v>
      </c>
      <c r="U1271" s="1">
        <v>0</v>
      </c>
      <c r="V1271" s="1">
        <v>0</v>
      </c>
      <c r="W1271" s="1">
        <v>0</v>
      </c>
      <c r="X1271" s="1">
        <v>0</v>
      </c>
      <c r="Y1271" s="1">
        <v>0</v>
      </c>
      <c r="Z1271" s="1">
        <v>0</v>
      </c>
      <c r="AA1271" s="1">
        <v>0</v>
      </c>
      <c r="AB1271" s="1">
        <v>0</v>
      </c>
      <c r="AC1271" s="1">
        <f t="shared" si="96"/>
        <v>0</v>
      </c>
      <c r="AD1271" s="1">
        <f t="shared" si="97"/>
        <v>0</v>
      </c>
      <c r="AE1271" s="1">
        <f t="shared" si="98"/>
        <v>0</v>
      </c>
      <c r="AF1271" s="1">
        <f t="shared" si="99"/>
        <v>0</v>
      </c>
    </row>
    <row r="1272" spans="1:32" x14ac:dyDescent="0.2">
      <c r="A1272" t="s">
        <v>175</v>
      </c>
      <c r="B1272" t="s">
        <v>73</v>
      </c>
      <c r="C1272" t="s">
        <v>116</v>
      </c>
      <c r="D1272" t="s">
        <v>1</v>
      </c>
      <c r="E1272" t="s">
        <v>5</v>
      </c>
      <c r="F1272" s="7">
        <v>201912</v>
      </c>
      <c r="G1272" s="1">
        <v>0</v>
      </c>
      <c r="H1272" s="1">
        <v>0</v>
      </c>
      <c r="I1272" s="1">
        <v>0</v>
      </c>
      <c r="J1272" s="1">
        <v>0</v>
      </c>
      <c r="K1272" s="8">
        <v>0</v>
      </c>
      <c r="L1272" s="8">
        <v>0</v>
      </c>
      <c r="M1272" s="8">
        <v>0</v>
      </c>
      <c r="N1272" s="8">
        <v>0</v>
      </c>
      <c r="O1272" s="1">
        <v>0</v>
      </c>
      <c r="P1272" s="1">
        <v>0</v>
      </c>
      <c r="Q1272" s="1">
        <v>0</v>
      </c>
      <c r="R1272" s="1">
        <v>0</v>
      </c>
      <c r="S1272" s="29">
        <v>0</v>
      </c>
      <c r="T1272" s="8">
        <f t="shared" si="95"/>
        <v>0</v>
      </c>
      <c r="U1272" s="1">
        <v>0</v>
      </c>
      <c r="V1272" s="1">
        <v>0</v>
      </c>
      <c r="W1272" s="1">
        <v>0</v>
      </c>
      <c r="X1272" s="1">
        <v>0</v>
      </c>
      <c r="Y1272" s="1">
        <v>0</v>
      </c>
      <c r="Z1272" s="1">
        <v>0</v>
      </c>
      <c r="AA1272" s="1">
        <v>0</v>
      </c>
      <c r="AB1272" s="1">
        <v>0</v>
      </c>
      <c r="AC1272" s="1">
        <f t="shared" si="96"/>
        <v>0</v>
      </c>
      <c r="AD1272" s="1">
        <f t="shared" si="97"/>
        <v>0</v>
      </c>
      <c r="AE1272" s="1">
        <f t="shared" si="98"/>
        <v>0</v>
      </c>
      <c r="AF1272" s="1">
        <f t="shared" si="99"/>
        <v>0</v>
      </c>
    </row>
    <row r="1273" spans="1:32" x14ac:dyDescent="0.2">
      <c r="A1273" t="s">
        <v>175</v>
      </c>
      <c r="B1273" t="s">
        <v>73</v>
      </c>
      <c r="C1273" t="s">
        <v>116</v>
      </c>
      <c r="D1273" t="s">
        <v>1</v>
      </c>
      <c r="E1273" t="s">
        <v>5</v>
      </c>
      <c r="F1273" s="7">
        <v>202003</v>
      </c>
      <c r="G1273" s="1">
        <v>0</v>
      </c>
      <c r="H1273" s="1">
        <v>0</v>
      </c>
      <c r="I1273" s="1">
        <v>0</v>
      </c>
      <c r="J1273" s="1">
        <v>0</v>
      </c>
      <c r="K1273" s="8">
        <v>0</v>
      </c>
      <c r="L1273" s="8">
        <v>0</v>
      </c>
      <c r="M1273" s="8">
        <v>0</v>
      </c>
      <c r="N1273" s="8">
        <v>0</v>
      </c>
      <c r="O1273" s="1">
        <v>0</v>
      </c>
      <c r="P1273" s="1">
        <v>0</v>
      </c>
      <c r="Q1273" s="1">
        <v>0</v>
      </c>
      <c r="R1273" s="1">
        <v>0</v>
      </c>
      <c r="S1273" s="29">
        <v>0</v>
      </c>
      <c r="T1273" s="8">
        <f t="shared" si="95"/>
        <v>0</v>
      </c>
      <c r="U1273" s="1">
        <v>0</v>
      </c>
      <c r="V1273" s="1">
        <v>0</v>
      </c>
      <c r="W1273" s="1">
        <v>0</v>
      </c>
      <c r="X1273" s="1">
        <v>0</v>
      </c>
      <c r="Y1273" s="1">
        <v>0</v>
      </c>
      <c r="Z1273" s="1">
        <v>0</v>
      </c>
      <c r="AA1273" s="1">
        <v>0</v>
      </c>
      <c r="AB1273" s="1">
        <v>0</v>
      </c>
      <c r="AC1273" s="1">
        <f t="shared" si="96"/>
        <v>0</v>
      </c>
      <c r="AD1273" s="1">
        <f t="shared" si="97"/>
        <v>0</v>
      </c>
      <c r="AE1273" s="1">
        <f t="shared" si="98"/>
        <v>0</v>
      </c>
      <c r="AF1273" s="1">
        <f t="shared" si="99"/>
        <v>0</v>
      </c>
    </row>
    <row r="1274" spans="1:32" x14ac:dyDescent="0.2">
      <c r="A1274" t="s">
        <v>175</v>
      </c>
      <c r="B1274" t="s">
        <v>73</v>
      </c>
      <c r="C1274" t="s">
        <v>116</v>
      </c>
      <c r="D1274" t="s">
        <v>1</v>
      </c>
      <c r="E1274" t="s">
        <v>5</v>
      </c>
      <c r="F1274" s="7">
        <v>202006</v>
      </c>
      <c r="G1274" s="1">
        <v>0</v>
      </c>
      <c r="H1274" s="1">
        <v>0</v>
      </c>
      <c r="I1274" s="1">
        <v>0</v>
      </c>
      <c r="J1274" s="1">
        <v>0</v>
      </c>
      <c r="K1274" s="8">
        <v>0</v>
      </c>
      <c r="L1274" s="8">
        <v>0</v>
      </c>
      <c r="M1274" s="8">
        <v>0</v>
      </c>
      <c r="N1274" s="8">
        <v>0</v>
      </c>
      <c r="O1274" s="1">
        <v>0</v>
      </c>
      <c r="P1274" s="1">
        <v>0</v>
      </c>
      <c r="Q1274" s="1">
        <v>0</v>
      </c>
      <c r="R1274" s="1">
        <v>0</v>
      </c>
      <c r="S1274" s="29">
        <v>0</v>
      </c>
      <c r="T1274" s="8">
        <f t="shared" si="95"/>
        <v>0</v>
      </c>
      <c r="U1274" s="1">
        <v>0</v>
      </c>
      <c r="V1274" s="1">
        <v>0</v>
      </c>
      <c r="W1274" s="1">
        <v>0</v>
      </c>
      <c r="X1274" s="1">
        <v>0</v>
      </c>
      <c r="Y1274" s="1">
        <v>0</v>
      </c>
      <c r="Z1274" s="1">
        <v>0</v>
      </c>
      <c r="AA1274" s="1">
        <v>0</v>
      </c>
      <c r="AB1274" s="1">
        <v>0</v>
      </c>
      <c r="AC1274" s="1">
        <f t="shared" si="96"/>
        <v>0</v>
      </c>
      <c r="AD1274" s="1">
        <f t="shared" si="97"/>
        <v>0</v>
      </c>
      <c r="AE1274" s="1">
        <f t="shared" si="98"/>
        <v>0</v>
      </c>
      <c r="AF1274" s="1">
        <f t="shared" si="99"/>
        <v>0</v>
      </c>
    </row>
    <row r="1275" spans="1:32" x14ac:dyDescent="0.2">
      <c r="A1275" t="s">
        <v>175</v>
      </c>
      <c r="B1275" t="s">
        <v>73</v>
      </c>
      <c r="C1275" t="s">
        <v>116</v>
      </c>
      <c r="D1275" t="s">
        <v>1</v>
      </c>
      <c r="E1275" t="s">
        <v>5</v>
      </c>
      <c r="F1275" s="7">
        <v>202009</v>
      </c>
      <c r="G1275" s="1">
        <v>5053988246</v>
      </c>
      <c r="H1275" s="1">
        <v>5053988245.54</v>
      </c>
      <c r="I1275" s="1">
        <v>5053988246</v>
      </c>
      <c r="J1275" s="1">
        <v>5053988245.54</v>
      </c>
      <c r="K1275" s="8">
        <v>599</v>
      </c>
      <c r="L1275" s="8">
        <v>599</v>
      </c>
      <c r="M1275" s="8">
        <v>0</v>
      </c>
      <c r="N1275" s="8">
        <v>200.68333333333334</v>
      </c>
      <c r="O1275" s="1">
        <v>0</v>
      </c>
      <c r="P1275" s="1">
        <v>0</v>
      </c>
      <c r="Q1275" s="1">
        <v>0</v>
      </c>
      <c r="R1275" s="1">
        <v>0</v>
      </c>
      <c r="S1275" s="29">
        <v>0</v>
      </c>
      <c r="T1275" s="8">
        <f t="shared" si="95"/>
        <v>0</v>
      </c>
      <c r="U1275" s="1">
        <v>0</v>
      </c>
      <c r="V1275" s="1">
        <v>0</v>
      </c>
      <c r="W1275" s="1">
        <v>0</v>
      </c>
      <c r="X1275" s="1">
        <v>0</v>
      </c>
      <c r="Y1275" s="1">
        <v>0</v>
      </c>
      <c r="Z1275" s="1">
        <v>0</v>
      </c>
      <c r="AA1275" s="1">
        <v>-0.46000003814697266</v>
      </c>
      <c r="AB1275" s="1">
        <v>-0.46000003814697266</v>
      </c>
      <c r="AC1275" s="1">
        <f t="shared" si="96"/>
        <v>-5053988245.54</v>
      </c>
      <c r="AD1275" s="1">
        <f t="shared" si="97"/>
        <v>-5053988245.54</v>
      </c>
      <c r="AE1275" s="1">
        <f t="shared" si="98"/>
        <v>-5053988245.54</v>
      </c>
      <c r="AF1275" s="1">
        <f t="shared" si="99"/>
        <v>-5053988245.54</v>
      </c>
    </row>
    <row r="1276" spans="1:32" x14ac:dyDescent="0.2">
      <c r="A1276" t="s">
        <v>175</v>
      </c>
      <c r="B1276" t="s">
        <v>73</v>
      </c>
      <c r="C1276" t="s">
        <v>116</v>
      </c>
      <c r="D1276" t="s">
        <v>1</v>
      </c>
      <c r="E1276" t="s">
        <v>5</v>
      </c>
      <c r="F1276" s="7">
        <v>202012</v>
      </c>
      <c r="G1276" s="1">
        <v>6166978367</v>
      </c>
      <c r="H1276" s="1">
        <v>6163239223.3900003</v>
      </c>
      <c r="I1276" s="1">
        <v>6166978367</v>
      </c>
      <c r="J1276" s="1">
        <v>6219814998.3900003</v>
      </c>
      <c r="K1276" s="8">
        <v>819</v>
      </c>
      <c r="L1276" s="8">
        <v>818</v>
      </c>
      <c r="M1276" s="8">
        <v>0</v>
      </c>
      <c r="N1276" s="8">
        <v>551.94336917562725</v>
      </c>
      <c r="O1276" s="1">
        <v>0</v>
      </c>
      <c r="P1276" s="1">
        <v>0</v>
      </c>
      <c r="Q1276" s="1">
        <v>0</v>
      </c>
      <c r="R1276" s="1">
        <v>0</v>
      </c>
      <c r="S1276" s="29">
        <v>0</v>
      </c>
      <c r="T1276" s="8">
        <f t="shared" si="95"/>
        <v>0</v>
      </c>
      <c r="U1276" s="1">
        <v>0</v>
      </c>
      <c r="V1276" s="1">
        <v>0</v>
      </c>
      <c r="W1276" s="1">
        <v>0</v>
      </c>
      <c r="X1276" s="1">
        <v>0</v>
      </c>
      <c r="Y1276" s="1">
        <v>0</v>
      </c>
      <c r="Z1276" s="1">
        <v>0</v>
      </c>
      <c r="AA1276" s="1">
        <v>-3739143.6099996567</v>
      </c>
      <c r="AB1276" s="1">
        <v>52836631.390000343</v>
      </c>
      <c r="AC1276" s="1">
        <f t="shared" si="96"/>
        <v>-6163239223.3900003</v>
      </c>
      <c r="AD1276" s="1">
        <f t="shared" si="97"/>
        <v>-6163239223.3900003</v>
      </c>
      <c r="AE1276" s="1">
        <f t="shared" si="98"/>
        <v>-6219814998.3900003</v>
      </c>
      <c r="AF1276" s="1">
        <f t="shared" si="99"/>
        <v>-6219814998.3900003</v>
      </c>
    </row>
    <row r="1277" spans="1:32" x14ac:dyDescent="0.2">
      <c r="A1277" t="s">
        <v>175</v>
      </c>
      <c r="B1277" t="s">
        <v>73</v>
      </c>
      <c r="C1277" t="s">
        <v>116</v>
      </c>
      <c r="D1277" t="s">
        <v>1</v>
      </c>
      <c r="E1277" t="s">
        <v>5</v>
      </c>
      <c r="F1277" s="7">
        <v>202103</v>
      </c>
      <c r="G1277" s="1">
        <v>9411796627</v>
      </c>
      <c r="H1277" s="1">
        <v>9425807574.880003</v>
      </c>
      <c r="I1277" s="1">
        <v>9411796627</v>
      </c>
      <c r="J1277" s="1">
        <v>9425807574.880003</v>
      </c>
      <c r="K1277" s="8">
        <v>1828</v>
      </c>
      <c r="L1277" s="8">
        <v>1828</v>
      </c>
      <c r="M1277" s="8">
        <v>0</v>
      </c>
      <c r="N1277" s="8">
        <v>6051.6105990783399</v>
      </c>
      <c r="O1277" s="1">
        <v>0</v>
      </c>
      <c r="P1277" s="1">
        <v>0</v>
      </c>
      <c r="Q1277" s="1">
        <v>0</v>
      </c>
      <c r="R1277" s="1">
        <v>0</v>
      </c>
      <c r="S1277" s="29">
        <v>0</v>
      </c>
      <c r="T1277" s="8">
        <f t="shared" si="95"/>
        <v>0</v>
      </c>
      <c r="U1277" s="1">
        <v>0</v>
      </c>
      <c r="V1277" s="1">
        <v>0</v>
      </c>
      <c r="W1277" s="1">
        <v>0</v>
      </c>
      <c r="X1277" s="1">
        <v>0</v>
      </c>
      <c r="Y1277" s="1">
        <v>0</v>
      </c>
      <c r="Z1277" s="1">
        <v>0</v>
      </c>
      <c r="AA1277" s="1">
        <v>14010947.880002975</v>
      </c>
      <c r="AB1277" s="1">
        <v>14010947.880002975</v>
      </c>
      <c r="AC1277" s="1">
        <f t="shared" si="96"/>
        <v>-9425807574.880003</v>
      </c>
      <c r="AD1277" s="1">
        <f t="shared" si="97"/>
        <v>-9425807574.880003</v>
      </c>
      <c r="AE1277" s="1">
        <f t="shared" si="98"/>
        <v>-9425807574.880003</v>
      </c>
      <c r="AF1277" s="1">
        <f t="shared" si="99"/>
        <v>-9425807574.880003</v>
      </c>
    </row>
    <row r="1278" spans="1:32" x14ac:dyDescent="0.2">
      <c r="A1278" t="s">
        <v>175</v>
      </c>
      <c r="B1278" t="s">
        <v>73</v>
      </c>
      <c r="C1278" t="s">
        <v>116</v>
      </c>
      <c r="D1278" t="s">
        <v>1</v>
      </c>
      <c r="E1278" t="s">
        <v>5</v>
      </c>
      <c r="F1278" s="7">
        <v>202106</v>
      </c>
      <c r="G1278" s="1">
        <v>14039147974</v>
      </c>
      <c r="H1278" s="1">
        <v>14043382118.019997</v>
      </c>
      <c r="I1278" s="1">
        <v>14014206347</v>
      </c>
      <c r="J1278" s="1">
        <v>14054178988.019997</v>
      </c>
      <c r="K1278" s="8">
        <v>3243</v>
      </c>
      <c r="L1278" s="8">
        <v>3243</v>
      </c>
      <c r="M1278" s="8">
        <v>0</v>
      </c>
      <c r="N1278" s="8">
        <v>7890.2225806451615</v>
      </c>
      <c r="O1278" s="1">
        <v>0</v>
      </c>
      <c r="P1278" s="1">
        <v>0</v>
      </c>
      <c r="Q1278" s="1">
        <v>0</v>
      </c>
      <c r="R1278" s="1">
        <v>0</v>
      </c>
      <c r="S1278" s="29">
        <v>0</v>
      </c>
      <c r="T1278" s="8">
        <f t="shared" si="95"/>
        <v>0</v>
      </c>
      <c r="U1278" s="1">
        <v>0</v>
      </c>
      <c r="V1278" s="1">
        <v>0</v>
      </c>
      <c r="W1278" s="1">
        <v>0</v>
      </c>
      <c r="X1278" s="1">
        <v>0</v>
      </c>
      <c r="Y1278" s="1">
        <v>0</v>
      </c>
      <c r="Z1278" s="1">
        <v>0</v>
      </c>
      <c r="AA1278" s="1">
        <v>4234144.0199966431</v>
      </c>
      <c r="AB1278" s="1">
        <v>39972641.019996643</v>
      </c>
      <c r="AC1278" s="1">
        <f t="shared" si="96"/>
        <v>-14043382118.019997</v>
      </c>
      <c r="AD1278" s="1">
        <f t="shared" si="97"/>
        <v>-14043382118.019997</v>
      </c>
      <c r="AE1278" s="1">
        <f t="shared" si="98"/>
        <v>-14054178988.019997</v>
      </c>
      <c r="AF1278" s="1">
        <f t="shared" si="99"/>
        <v>-14054178988.019997</v>
      </c>
    </row>
    <row r="1279" spans="1:32" x14ac:dyDescent="0.2">
      <c r="A1279" t="s">
        <v>175</v>
      </c>
      <c r="B1279" t="s">
        <v>73</v>
      </c>
      <c r="C1279" t="s">
        <v>116</v>
      </c>
      <c r="D1279" t="s">
        <v>1</v>
      </c>
      <c r="E1279" t="s">
        <v>5</v>
      </c>
      <c r="F1279" s="7">
        <v>202109</v>
      </c>
      <c r="G1279" s="1">
        <v>7206416825</v>
      </c>
      <c r="H1279" s="1">
        <v>7227146313.920002</v>
      </c>
      <c r="I1279" s="1">
        <v>7206416825</v>
      </c>
      <c r="J1279" s="1">
        <v>7227146313.920002</v>
      </c>
      <c r="K1279" s="8">
        <v>1490</v>
      </c>
      <c r="L1279" s="8">
        <v>1490</v>
      </c>
      <c r="M1279" s="8">
        <v>0</v>
      </c>
      <c r="N1279" s="8">
        <v>9525.6075268817203</v>
      </c>
      <c r="O1279" s="1">
        <v>0</v>
      </c>
      <c r="P1279" s="1">
        <v>0</v>
      </c>
      <c r="Q1279" s="1">
        <v>0</v>
      </c>
      <c r="R1279" s="1">
        <v>0</v>
      </c>
      <c r="S1279" s="29">
        <v>0</v>
      </c>
      <c r="T1279" s="8">
        <f t="shared" si="95"/>
        <v>0</v>
      </c>
      <c r="U1279" s="1">
        <v>0</v>
      </c>
      <c r="V1279" s="1">
        <v>0</v>
      </c>
      <c r="W1279" s="1">
        <v>0</v>
      </c>
      <c r="X1279" s="1">
        <v>0</v>
      </c>
      <c r="Y1279" s="1">
        <v>0</v>
      </c>
      <c r="Z1279" s="1">
        <v>0</v>
      </c>
      <c r="AA1279" s="1">
        <v>20729488.920001984</v>
      </c>
      <c r="AB1279" s="1">
        <v>20729488.920001984</v>
      </c>
      <c r="AC1279" s="1">
        <f t="shared" si="96"/>
        <v>-7227146313.920002</v>
      </c>
      <c r="AD1279" s="1">
        <f t="shared" si="97"/>
        <v>-7227146313.920002</v>
      </c>
      <c r="AE1279" s="1">
        <f t="shared" si="98"/>
        <v>-7227146313.920002</v>
      </c>
      <c r="AF1279" s="1">
        <f t="shared" si="99"/>
        <v>-7227146313.920002</v>
      </c>
    </row>
    <row r="1280" spans="1:32" x14ac:dyDescent="0.2">
      <c r="A1280" t="s">
        <v>175</v>
      </c>
      <c r="B1280" t="s">
        <v>73</v>
      </c>
      <c r="C1280" t="s">
        <v>116</v>
      </c>
      <c r="D1280" t="s">
        <v>1</v>
      </c>
      <c r="E1280" t="s">
        <v>5</v>
      </c>
      <c r="F1280" s="7">
        <v>202112</v>
      </c>
      <c r="G1280" s="1">
        <v>4700059882</v>
      </c>
      <c r="H1280" s="1">
        <v>4700059882</v>
      </c>
      <c r="I1280" s="1">
        <v>4700059882</v>
      </c>
      <c r="J1280" s="1">
        <v>4672628458</v>
      </c>
      <c r="K1280" s="8">
        <v>972</v>
      </c>
      <c r="L1280" s="8">
        <v>972</v>
      </c>
      <c r="M1280" s="8">
        <v>0</v>
      </c>
      <c r="N1280" s="8">
        <v>10183.636200716846</v>
      </c>
      <c r="O1280" s="1">
        <v>0</v>
      </c>
      <c r="P1280" s="1">
        <v>0</v>
      </c>
      <c r="Q1280" s="1">
        <v>0</v>
      </c>
      <c r="R1280" s="1">
        <v>0</v>
      </c>
      <c r="S1280" s="29">
        <v>0</v>
      </c>
      <c r="T1280" s="8">
        <f t="shared" si="95"/>
        <v>0</v>
      </c>
      <c r="U1280" s="1">
        <v>0</v>
      </c>
      <c r="V1280" s="1">
        <v>0</v>
      </c>
      <c r="W1280" s="1">
        <v>0</v>
      </c>
      <c r="X1280" s="1">
        <v>0</v>
      </c>
      <c r="Y1280" s="1">
        <v>0</v>
      </c>
      <c r="Z1280" s="1">
        <v>0</v>
      </c>
      <c r="AA1280" s="1">
        <v>0</v>
      </c>
      <c r="AB1280" s="1">
        <v>-27431424</v>
      </c>
      <c r="AC1280" s="1">
        <f t="shared" si="96"/>
        <v>-4700059882</v>
      </c>
      <c r="AD1280" s="1">
        <f t="shared" si="97"/>
        <v>-4700059882</v>
      </c>
      <c r="AE1280" s="1">
        <f t="shared" si="98"/>
        <v>-4672628458</v>
      </c>
      <c r="AF1280" s="1">
        <f t="shared" si="99"/>
        <v>-4672628458</v>
      </c>
    </row>
    <row r="1281" spans="1:32" x14ac:dyDescent="0.2">
      <c r="A1281" t="s">
        <v>175</v>
      </c>
      <c r="B1281" t="s">
        <v>73</v>
      </c>
      <c r="C1281" t="s">
        <v>116</v>
      </c>
      <c r="D1281" t="s">
        <v>1</v>
      </c>
      <c r="E1281" t="s">
        <v>5</v>
      </c>
      <c r="F1281" s="7">
        <v>202203</v>
      </c>
      <c r="G1281" s="1">
        <v>6005016723</v>
      </c>
      <c r="H1281" s="1">
        <v>6013307222.2599983</v>
      </c>
      <c r="I1281" s="1">
        <v>6005016723</v>
      </c>
      <c r="J1281" s="1">
        <v>6013307222.2599983</v>
      </c>
      <c r="K1281" s="8">
        <v>1036</v>
      </c>
      <c r="L1281" s="8">
        <v>1037</v>
      </c>
      <c r="M1281" s="8">
        <v>0</v>
      </c>
      <c r="N1281" s="8">
        <v>10849.779569892473</v>
      </c>
      <c r="O1281" s="1">
        <v>0</v>
      </c>
      <c r="P1281" s="1">
        <v>0</v>
      </c>
      <c r="Q1281" s="1">
        <v>0</v>
      </c>
      <c r="R1281" s="1">
        <v>0</v>
      </c>
      <c r="S1281" s="29">
        <v>0</v>
      </c>
      <c r="T1281" s="8">
        <f t="shared" si="95"/>
        <v>0</v>
      </c>
      <c r="U1281" s="1">
        <v>0</v>
      </c>
      <c r="V1281" s="1">
        <v>0</v>
      </c>
      <c r="W1281" s="1">
        <v>0</v>
      </c>
      <c r="X1281" s="1">
        <v>0</v>
      </c>
      <c r="Y1281" s="1">
        <v>0</v>
      </c>
      <c r="Z1281" s="1">
        <v>0</v>
      </c>
      <c r="AA1281" s="1">
        <v>8290499.2599983215</v>
      </c>
      <c r="AB1281" s="1">
        <v>8290499.2599983215</v>
      </c>
      <c r="AC1281" s="1">
        <f t="shared" si="96"/>
        <v>-6013307222.2599983</v>
      </c>
      <c r="AD1281" s="1">
        <f t="shared" si="97"/>
        <v>-6013307222.2599983</v>
      </c>
      <c r="AE1281" s="1">
        <f t="shared" si="98"/>
        <v>-6013307222.2599983</v>
      </c>
      <c r="AF1281" s="1">
        <f t="shared" si="99"/>
        <v>-6013307222.2599983</v>
      </c>
    </row>
    <row r="1282" spans="1:32" x14ac:dyDescent="0.2">
      <c r="A1282" t="s">
        <v>175</v>
      </c>
      <c r="B1282" t="s">
        <v>73</v>
      </c>
      <c r="C1282" t="s">
        <v>116</v>
      </c>
      <c r="D1282" t="s">
        <v>1</v>
      </c>
      <c r="E1282" t="s">
        <v>5</v>
      </c>
      <c r="F1282" s="7">
        <v>202206</v>
      </c>
      <c r="G1282" s="1">
        <v>3975196376</v>
      </c>
      <c r="H1282" s="1">
        <v>4056541986.7300005</v>
      </c>
      <c r="I1282" s="1">
        <v>3975196376</v>
      </c>
      <c r="J1282" s="1">
        <v>4056541986.7300005</v>
      </c>
      <c r="K1282" s="8">
        <v>857</v>
      </c>
      <c r="L1282" s="8">
        <v>857</v>
      </c>
      <c r="M1282" s="8">
        <v>0</v>
      </c>
      <c r="N1282" s="8">
        <v>11531.027598566308</v>
      </c>
      <c r="O1282" s="1">
        <v>0</v>
      </c>
      <c r="P1282" s="1">
        <v>0</v>
      </c>
      <c r="Q1282" s="1">
        <v>0</v>
      </c>
      <c r="R1282" s="1">
        <v>0</v>
      </c>
      <c r="S1282" s="29">
        <v>0</v>
      </c>
      <c r="T1282" s="8">
        <f t="shared" ref="T1282:T1345" si="100">$S1282 * $N1282</f>
        <v>0</v>
      </c>
      <c r="U1282" s="1">
        <v>0</v>
      </c>
      <c r="V1282" s="1">
        <v>0</v>
      </c>
      <c r="W1282" s="1">
        <v>0</v>
      </c>
      <c r="X1282" s="1">
        <v>0</v>
      </c>
      <c r="Y1282" s="1">
        <v>0</v>
      </c>
      <c r="Z1282" s="1">
        <v>0</v>
      </c>
      <c r="AA1282" s="1">
        <v>81345610.730000496</v>
      </c>
      <c r="AB1282" s="1">
        <v>81345610.730000496</v>
      </c>
      <c r="AC1282" s="1">
        <f t="shared" ref="AC1282:AC1345" si="101">$W1282 - $H1282</f>
        <v>-4056541986.7300005</v>
      </c>
      <c r="AD1282" s="1">
        <f t="shared" ref="AD1282:AD1345" si="102">$X1282 - $H1282</f>
        <v>-4056541986.7300005</v>
      </c>
      <c r="AE1282" s="1">
        <f t="shared" ref="AE1282:AE1345" si="103">$Y1282 - $J1282</f>
        <v>-4056541986.7300005</v>
      </c>
      <c r="AF1282" s="1">
        <f t="shared" ref="AF1282:AF1345" si="104">$Z1282 - $J1282</f>
        <v>-4056541986.7300005</v>
      </c>
    </row>
    <row r="1283" spans="1:32" x14ac:dyDescent="0.2">
      <c r="A1283" t="s">
        <v>175</v>
      </c>
      <c r="B1283" t="s">
        <v>73</v>
      </c>
      <c r="C1283" t="s">
        <v>116</v>
      </c>
      <c r="D1283" t="s">
        <v>1</v>
      </c>
      <c r="E1283" t="s">
        <v>5</v>
      </c>
      <c r="F1283" s="7">
        <v>202209</v>
      </c>
      <c r="G1283" s="1">
        <v>1732071123</v>
      </c>
      <c r="H1283" s="1">
        <v>1748461863.1799998</v>
      </c>
      <c r="I1283" s="1">
        <v>1732071123</v>
      </c>
      <c r="J1283" s="1">
        <v>1748461863.1799998</v>
      </c>
      <c r="K1283" s="8">
        <v>335</v>
      </c>
      <c r="L1283" s="8">
        <v>335</v>
      </c>
      <c r="M1283" s="8">
        <v>0</v>
      </c>
      <c r="N1283" s="8">
        <v>6237.677419354839</v>
      </c>
      <c r="O1283" s="1">
        <v>0</v>
      </c>
      <c r="P1283" s="1">
        <v>0</v>
      </c>
      <c r="Q1283" s="1">
        <v>0</v>
      </c>
      <c r="R1283" s="1">
        <v>0</v>
      </c>
      <c r="S1283" s="29">
        <v>0</v>
      </c>
      <c r="T1283" s="8">
        <f t="shared" si="100"/>
        <v>0</v>
      </c>
      <c r="U1283" s="1">
        <v>0</v>
      </c>
      <c r="V1283" s="1">
        <v>0</v>
      </c>
      <c r="W1283" s="1">
        <v>0</v>
      </c>
      <c r="X1283" s="1">
        <v>0</v>
      </c>
      <c r="Y1283" s="1">
        <v>0</v>
      </c>
      <c r="Z1283" s="1">
        <v>0</v>
      </c>
      <c r="AA1283" s="1">
        <v>16390740.179999828</v>
      </c>
      <c r="AB1283" s="1">
        <v>16390740.179999828</v>
      </c>
      <c r="AC1283" s="1">
        <f t="shared" si="101"/>
        <v>-1748461863.1799998</v>
      </c>
      <c r="AD1283" s="1">
        <f t="shared" si="102"/>
        <v>-1748461863.1799998</v>
      </c>
      <c r="AE1283" s="1">
        <f t="shared" si="103"/>
        <v>-1748461863.1799998</v>
      </c>
      <c r="AF1283" s="1">
        <f t="shared" si="104"/>
        <v>-1748461863.1799998</v>
      </c>
    </row>
    <row r="1284" spans="1:32" x14ac:dyDescent="0.2">
      <c r="A1284" t="s">
        <v>175</v>
      </c>
      <c r="B1284" t="s">
        <v>73</v>
      </c>
      <c r="C1284" t="s">
        <v>116</v>
      </c>
      <c r="D1284" t="s">
        <v>1</v>
      </c>
      <c r="E1284" t="s">
        <v>5</v>
      </c>
      <c r="F1284" s="7">
        <v>202212</v>
      </c>
      <c r="G1284" s="1">
        <v>0</v>
      </c>
      <c r="H1284" s="1">
        <v>0</v>
      </c>
      <c r="I1284" s="1">
        <v>0</v>
      </c>
      <c r="J1284" s="1">
        <v>0</v>
      </c>
      <c r="K1284" s="8">
        <v>0</v>
      </c>
      <c r="L1284" s="8">
        <v>0</v>
      </c>
      <c r="M1284" s="8">
        <v>0</v>
      </c>
      <c r="N1284" s="8">
        <v>0</v>
      </c>
      <c r="O1284" s="1">
        <v>0</v>
      </c>
      <c r="P1284" s="1">
        <v>0</v>
      </c>
      <c r="Q1284" s="1">
        <v>0</v>
      </c>
      <c r="R1284" s="1">
        <v>0</v>
      </c>
      <c r="S1284" s="29">
        <v>0</v>
      </c>
      <c r="T1284" s="8">
        <f t="shared" si="100"/>
        <v>0</v>
      </c>
      <c r="U1284" s="1">
        <v>0</v>
      </c>
      <c r="V1284" s="1">
        <v>0</v>
      </c>
      <c r="W1284" s="1">
        <v>0</v>
      </c>
      <c r="X1284" s="1">
        <v>0</v>
      </c>
      <c r="Y1284" s="1">
        <v>0</v>
      </c>
      <c r="Z1284" s="1">
        <v>0</v>
      </c>
      <c r="AA1284" s="1">
        <v>0</v>
      </c>
      <c r="AB1284" s="1">
        <v>0</v>
      </c>
      <c r="AC1284" s="1">
        <f t="shared" si="101"/>
        <v>0</v>
      </c>
      <c r="AD1284" s="1">
        <f t="shared" si="102"/>
        <v>0</v>
      </c>
      <c r="AE1284" s="1">
        <f t="shared" si="103"/>
        <v>0</v>
      </c>
      <c r="AF1284" s="1">
        <f t="shared" si="104"/>
        <v>0</v>
      </c>
    </row>
    <row r="1285" spans="1:32" x14ac:dyDescent="0.2">
      <c r="A1285" t="s">
        <v>175</v>
      </c>
      <c r="B1285" t="s">
        <v>73</v>
      </c>
      <c r="C1285" t="s">
        <v>116</v>
      </c>
      <c r="D1285" t="s">
        <v>1</v>
      </c>
      <c r="E1285" t="s">
        <v>5</v>
      </c>
      <c r="F1285" s="7">
        <v>202303</v>
      </c>
      <c r="G1285" s="1">
        <v>0</v>
      </c>
      <c r="H1285" s="1">
        <v>0</v>
      </c>
      <c r="I1285" s="1">
        <v>0</v>
      </c>
      <c r="J1285" s="1">
        <v>0</v>
      </c>
      <c r="K1285" s="8">
        <v>0</v>
      </c>
      <c r="L1285" s="8">
        <v>0</v>
      </c>
      <c r="M1285" s="8">
        <v>0</v>
      </c>
      <c r="N1285" s="8">
        <v>0</v>
      </c>
      <c r="O1285" s="1">
        <v>0</v>
      </c>
      <c r="P1285" s="1">
        <v>0</v>
      </c>
      <c r="Q1285" s="1">
        <v>0</v>
      </c>
      <c r="R1285" s="1">
        <v>0</v>
      </c>
      <c r="S1285" s="29">
        <v>0</v>
      </c>
      <c r="T1285" s="8">
        <f t="shared" si="100"/>
        <v>0</v>
      </c>
      <c r="U1285" s="1">
        <v>0</v>
      </c>
      <c r="V1285" s="1">
        <v>0</v>
      </c>
      <c r="W1285" s="1">
        <v>0</v>
      </c>
      <c r="X1285" s="1">
        <v>0</v>
      </c>
      <c r="Y1285" s="1">
        <v>0</v>
      </c>
      <c r="Z1285" s="1">
        <v>0</v>
      </c>
      <c r="AA1285" s="1">
        <v>0</v>
      </c>
      <c r="AB1285" s="1">
        <v>0</v>
      </c>
      <c r="AC1285" s="1">
        <f t="shared" si="101"/>
        <v>0</v>
      </c>
      <c r="AD1285" s="1">
        <f t="shared" si="102"/>
        <v>0</v>
      </c>
      <c r="AE1285" s="1">
        <f t="shared" si="103"/>
        <v>0</v>
      </c>
      <c r="AF1285" s="1">
        <f t="shared" si="104"/>
        <v>0</v>
      </c>
    </row>
    <row r="1286" spans="1:32" x14ac:dyDescent="0.2">
      <c r="A1286" t="s">
        <v>175</v>
      </c>
      <c r="B1286" t="s">
        <v>73</v>
      </c>
      <c r="C1286" t="s">
        <v>116</v>
      </c>
      <c r="D1286" t="s">
        <v>1</v>
      </c>
      <c r="E1286" t="s">
        <v>5</v>
      </c>
      <c r="F1286" s="7">
        <v>202306</v>
      </c>
      <c r="G1286" s="1">
        <v>0</v>
      </c>
      <c r="H1286" s="1">
        <v>0</v>
      </c>
      <c r="I1286" s="1">
        <v>0</v>
      </c>
      <c r="J1286" s="1">
        <v>0</v>
      </c>
      <c r="K1286" s="8">
        <v>0</v>
      </c>
      <c r="L1286" s="8">
        <v>0</v>
      </c>
      <c r="M1286" s="8">
        <v>0</v>
      </c>
      <c r="N1286" s="8">
        <v>0</v>
      </c>
      <c r="O1286" s="1">
        <v>0</v>
      </c>
      <c r="P1286" s="1">
        <v>0</v>
      </c>
      <c r="Q1286" s="1">
        <v>0</v>
      </c>
      <c r="R1286" s="1">
        <v>0</v>
      </c>
      <c r="S1286" s="29">
        <v>0</v>
      </c>
      <c r="T1286" s="8">
        <f t="shared" si="100"/>
        <v>0</v>
      </c>
      <c r="U1286" s="1">
        <v>0</v>
      </c>
      <c r="V1286" s="1">
        <v>0</v>
      </c>
      <c r="W1286" s="1">
        <v>0</v>
      </c>
      <c r="X1286" s="1">
        <v>0</v>
      </c>
      <c r="Y1286" s="1">
        <v>0</v>
      </c>
      <c r="Z1286" s="1">
        <v>0</v>
      </c>
      <c r="AA1286" s="1">
        <v>0</v>
      </c>
      <c r="AB1286" s="1">
        <v>0</v>
      </c>
      <c r="AC1286" s="1">
        <f t="shared" si="101"/>
        <v>0</v>
      </c>
      <c r="AD1286" s="1">
        <f t="shared" si="102"/>
        <v>0</v>
      </c>
      <c r="AE1286" s="1">
        <f t="shared" si="103"/>
        <v>0</v>
      </c>
      <c r="AF1286" s="1">
        <f t="shared" si="104"/>
        <v>0</v>
      </c>
    </row>
    <row r="1287" spans="1:32" x14ac:dyDescent="0.2">
      <c r="A1287" t="s">
        <v>175</v>
      </c>
      <c r="B1287" t="s">
        <v>73</v>
      </c>
      <c r="C1287" t="s">
        <v>116</v>
      </c>
      <c r="D1287" t="s">
        <v>1</v>
      </c>
      <c r="E1287" t="s">
        <v>5</v>
      </c>
      <c r="F1287" s="7">
        <v>202309</v>
      </c>
      <c r="G1287" s="1">
        <v>0</v>
      </c>
      <c r="H1287" s="1">
        <v>0</v>
      </c>
      <c r="I1287" s="1">
        <v>0</v>
      </c>
      <c r="J1287" s="1">
        <v>0</v>
      </c>
      <c r="K1287" s="8">
        <v>0</v>
      </c>
      <c r="L1287" s="8">
        <v>0</v>
      </c>
      <c r="M1287" s="8">
        <v>0</v>
      </c>
      <c r="N1287" s="8">
        <v>0</v>
      </c>
      <c r="O1287" s="1">
        <v>0</v>
      </c>
      <c r="P1287" s="1">
        <v>0</v>
      </c>
      <c r="Q1287" s="1">
        <v>0</v>
      </c>
      <c r="R1287" s="1">
        <v>0</v>
      </c>
      <c r="S1287" s="29">
        <v>0</v>
      </c>
      <c r="T1287" s="8">
        <f t="shared" si="100"/>
        <v>0</v>
      </c>
      <c r="U1287" s="1">
        <v>0</v>
      </c>
      <c r="V1287" s="1">
        <v>0</v>
      </c>
      <c r="W1287" s="1">
        <v>0</v>
      </c>
      <c r="X1287" s="1">
        <v>0</v>
      </c>
      <c r="Y1287" s="1">
        <v>0</v>
      </c>
      <c r="Z1287" s="1">
        <v>0</v>
      </c>
      <c r="AA1287" s="1">
        <v>0</v>
      </c>
      <c r="AB1287" s="1">
        <v>0</v>
      </c>
      <c r="AC1287" s="1">
        <f t="shared" si="101"/>
        <v>0</v>
      </c>
      <c r="AD1287" s="1">
        <f t="shared" si="102"/>
        <v>0</v>
      </c>
      <c r="AE1287" s="1">
        <f t="shared" si="103"/>
        <v>0</v>
      </c>
      <c r="AF1287" s="1">
        <f t="shared" si="104"/>
        <v>0</v>
      </c>
    </row>
    <row r="1288" spans="1:32" x14ac:dyDescent="0.2">
      <c r="A1288" t="s">
        <v>175</v>
      </c>
      <c r="B1288" t="s">
        <v>73</v>
      </c>
      <c r="C1288" t="s">
        <v>116</v>
      </c>
      <c r="D1288" t="s">
        <v>1</v>
      </c>
      <c r="E1288" t="s">
        <v>5</v>
      </c>
      <c r="F1288" s="7">
        <v>202312</v>
      </c>
      <c r="G1288" s="1">
        <v>0</v>
      </c>
      <c r="H1288" s="1">
        <v>0</v>
      </c>
      <c r="I1288" s="1">
        <v>0</v>
      </c>
      <c r="J1288" s="1">
        <v>0</v>
      </c>
      <c r="K1288" s="8">
        <v>0</v>
      </c>
      <c r="L1288" s="8">
        <v>0</v>
      </c>
      <c r="M1288" s="8">
        <v>0</v>
      </c>
      <c r="N1288" s="8">
        <v>0</v>
      </c>
      <c r="O1288" s="1">
        <v>0</v>
      </c>
      <c r="P1288" s="1">
        <v>0</v>
      </c>
      <c r="Q1288" s="1">
        <v>0</v>
      </c>
      <c r="R1288" s="1">
        <v>0</v>
      </c>
      <c r="S1288" s="29">
        <v>0</v>
      </c>
      <c r="T1288" s="8">
        <f t="shared" si="100"/>
        <v>0</v>
      </c>
      <c r="U1288" s="1">
        <v>0</v>
      </c>
      <c r="V1288" s="1">
        <v>0</v>
      </c>
      <c r="W1288" s="1">
        <v>0</v>
      </c>
      <c r="X1288" s="1">
        <v>0</v>
      </c>
      <c r="Y1288" s="1">
        <v>0</v>
      </c>
      <c r="Z1288" s="1">
        <v>0</v>
      </c>
      <c r="AA1288" s="1">
        <v>0</v>
      </c>
      <c r="AB1288" s="1">
        <v>0</v>
      </c>
      <c r="AC1288" s="1">
        <f t="shared" si="101"/>
        <v>0</v>
      </c>
      <c r="AD1288" s="1">
        <f t="shared" si="102"/>
        <v>0</v>
      </c>
      <c r="AE1288" s="1">
        <f t="shared" si="103"/>
        <v>0</v>
      </c>
      <c r="AF1288" s="1">
        <f t="shared" si="104"/>
        <v>0</v>
      </c>
    </row>
    <row r="1289" spans="1:32" x14ac:dyDescent="0.2">
      <c r="A1289" t="s">
        <v>175</v>
      </c>
      <c r="B1289" t="s">
        <v>73</v>
      </c>
      <c r="C1289" t="s">
        <v>116</v>
      </c>
      <c r="D1289" t="s">
        <v>1</v>
      </c>
      <c r="E1289" t="s">
        <v>5</v>
      </c>
      <c r="F1289" s="7">
        <v>202403</v>
      </c>
      <c r="G1289" s="1">
        <v>0</v>
      </c>
      <c r="H1289" s="1">
        <v>0</v>
      </c>
      <c r="I1289" s="1">
        <v>0</v>
      </c>
      <c r="J1289" s="1">
        <v>0</v>
      </c>
      <c r="K1289" s="8">
        <v>0</v>
      </c>
      <c r="L1289" s="8">
        <v>0</v>
      </c>
      <c r="M1289" s="8">
        <v>0</v>
      </c>
      <c r="N1289" s="8">
        <v>0</v>
      </c>
      <c r="O1289" s="1">
        <v>0</v>
      </c>
      <c r="P1289" s="1">
        <v>0</v>
      </c>
      <c r="Q1289" s="1">
        <v>0</v>
      </c>
      <c r="R1289" s="1">
        <v>0</v>
      </c>
      <c r="S1289" s="29">
        <v>0</v>
      </c>
      <c r="T1289" s="8">
        <f t="shared" si="100"/>
        <v>0</v>
      </c>
      <c r="U1289" s="1">
        <v>0</v>
      </c>
      <c r="V1289" s="1">
        <v>0</v>
      </c>
      <c r="W1289" s="1">
        <v>0</v>
      </c>
      <c r="X1289" s="1">
        <v>0</v>
      </c>
      <c r="Y1289" s="1">
        <v>0</v>
      </c>
      <c r="Z1289" s="1">
        <v>0</v>
      </c>
      <c r="AA1289" s="1">
        <v>0</v>
      </c>
      <c r="AB1289" s="1">
        <v>0</v>
      </c>
      <c r="AC1289" s="1">
        <f t="shared" si="101"/>
        <v>0</v>
      </c>
      <c r="AD1289" s="1">
        <f t="shared" si="102"/>
        <v>0</v>
      </c>
      <c r="AE1289" s="1">
        <f t="shared" si="103"/>
        <v>0</v>
      </c>
      <c r="AF1289" s="1">
        <f t="shared" si="104"/>
        <v>0</v>
      </c>
    </row>
    <row r="1290" spans="1:32" x14ac:dyDescent="0.2">
      <c r="A1290" t="s">
        <v>175</v>
      </c>
      <c r="B1290" t="s">
        <v>73</v>
      </c>
      <c r="C1290" t="s">
        <v>116</v>
      </c>
      <c r="D1290" t="s">
        <v>1</v>
      </c>
      <c r="E1290" t="s">
        <v>8</v>
      </c>
      <c r="F1290" s="7">
        <v>202404</v>
      </c>
      <c r="G1290" s="1">
        <v>0</v>
      </c>
      <c r="H1290" s="1">
        <v>0</v>
      </c>
      <c r="I1290" s="1">
        <v>0</v>
      </c>
      <c r="J1290" s="1">
        <v>0</v>
      </c>
      <c r="K1290" s="8">
        <v>0</v>
      </c>
      <c r="L1290" s="8">
        <v>0</v>
      </c>
      <c r="M1290" s="8">
        <v>0</v>
      </c>
      <c r="N1290" s="8">
        <v>0</v>
      </c>
      <c r="O1290" s="1">
        <v>0</v>
      </c>
      <c r="P1290" s="1">
        <v>0</v>
      </c>
      <c r="Q1290" s="1">
        <v>0</v>
      </c>
      <c r="R1290" s="1">
        <v>0</v>
      </c>
      <c r="S1290" s="29">
        <v>0</v>
      </c>
      <c r="T1290" s="8">
        <f t="shared" si="100"/>
        <v>0</v>
      </c>
      <c r="U1290" s="1">
        <v>0</v>
      </c>
      <c r="V1290" s="1">
        <v>0</v>
      </c>
      <c r="W1290" s="1">
        <v>0</v>
      </c>
      <c r="X1290" s="1">
        <v>0</v>
      </c>
      <c r="Y1290" s="1">
        <v>0</v>
      </c>
      <c r="Z1290" s="1">
        <v>0</v>
      </c>
      <c r="AA1290" s="1">
        <v>0</v>
      </c>
      <c r="AB1290" s="1">
        <v>0</v>
      </c>
      <c r="AC1290" s="1">
        <f t="shared" si="101"/>
        <v>0</v>
      </c>
      <c r="AD1290" s="1">
        <f t="shared" si="102"/>
        <v>0</v>
      </c>
      <c r="AE1290" s="1">
        <f t="shared" si="103"/>
        <v>0</v>
      </c>
      <c r="AF1290" s="1">
        <f t="shared" si="104"/>
        <v>0</v>
      </c>
    </row>
    <row r="1291" spans="1:32" x14ac:dyDescent="0.2">
      <c r="A1291" t="s">
        <v>175</v>
      </c>
      <c r="B1291" t="s">
        <v>73</v>
      </c>
      <c r="C1291" t="s">
        <v>116</v>
      </c>
      <c r="D1291" t="s">
        <v>1</v>
      </c>
      <c r="E1291" t="s">
        <v>8</v>
      </c>
      <c r="F1291" s="7">
        <v>202405</v>
      </c>
      <c r="G1291" s="1">
        <v>0</v>
      </c>
      <c r="H1291" s="1">
        <v>0</v>
      </c>
      <c r="I1291" s="1">
        <v>0</v>
      </c>
      <c r="J1291" s="1">
        <v>0</v>
      </c>
      <c r="K1291" s="8">
        <v>0</v>
      </c>
      <c r="L1291" s="8">
        <v>0</v>
      </c>
      <c r="M1291" s="8">
        <v>0</v>
      </c>
      <c r="N1291" s="8">
        <v>0</v>
      </c>
      <c r="O1291" s="1">
        <v>0</v>
      </c>
      <c r="P1291" s="1">
        <v>0</v>
      </c>
      <c r="Q1291" s="1">
        <v>0</v>
      </c>
      <c r="R1291" s="1">
        <v>0</v>
      </c>
      <c r="S1291" s="29">
        <v>0</v>
      </c>
      <c r="T1291" s="8">
        <f t="shared" si="100"/>
        <v>0</v>
      </c>
      <c r="U1291" s="1">
        <v>0</v>
      </c>
      <c r="V1291" s="1">
        <v>0</v>
      </c>
      <c r="W1291" s="1">
        <v>0</v>
      </c>
      <c r="X1291" s="1">
        <v>0</v>
      </c>
      <c r="Y1291" s="1">
        <v>0</v>
      </c>
      <c r="Z1291" s="1">
        <v>0</v>
      </c>
      <c r="AA1291" s="1">
        <v>0</v>
      </c>
      <c r="AB1291" s="1">
        <v>0</v>
      </c>
      <c r="AC1291" s="1">
        <f t="shared" si="101"/>
        <v>0</v>
      </c>
      <c r="AD1291" s="1">
        <f t="shared" si="102"/>
        <v>0</v>
      </c>
      <c r="AE1291" s="1">
        <f t="shared" si="103"/>
        <v>0</v>
      </c>
      <c r="AF1291" s="1">
        <f t="shared" si="104"/>
        <v>0</v>
      </c>
    </row>
    <row r="1292" spans="1:32" x14ac:dyDescent="0.2">
      <c r="A1292" t="s">
        <v>176</v>
      </c>
      <c r="B1292" t="s">
        <v>73</v>
      </c>
      <c r="C1292" t="s">
        <v>127</v>
      </c>
      <c r="D1292" t="s">
        <v>1</v>
      </c>
      <c r="E1292" t="s">
        <v>5</v>
      </c>
      <c r="F1292" s="7">
        <v>201403</v>
      </c>
      <c r="G1292" s="1">
        <v>0</v>
      </c>
      <c r="H1292" s="1">
        <v>0</v>
      </c>
      <c r="I1292" s="1">
        <v>0</v>
      </c>
      <c r="J1292" s="1">
        <v>0</v>
      </c>
      <c r="K1292" s="8">
        <v>0</v>
      </c>
      <c r="L1292" s="8">
        <v>0</v>
      </c>
      <c r="M1292" s="8">
        <v>0</v>
      </c>
      <c r="N1292" s="8">
        <v>0</v>
      </c>
      <c r="O1292" s="1">
        <v>0</v>
      </c>
      <c r="P1292" s="1">
        <v>0</v>
      </c>
      <c r="Q1292" s="1">
        <v>0</v>
      </c>
      <c r="R1292" s="1">
        <v>0</v>
      </c>
      <c r="S1292" s="29">
        <v>0</v>
      </c>
      <c r="T1292" s="8">
        <f t="shared" si="100"/>
        <v>0</v>
      </c>
      <c r="U1292" s="1">
        <v>0</v>
      </c>
      <c r="V1292" s="1">
        <v>0</v>
      </c>
      <c r="W1292" s="1">
        <v>0</v>
      </c>
      <c r="X1292" s="1">
        <v>0</v>
      </c>
      <c r="Y1292" s="1">
        <v>0</v>
      </c>
      <c r="Z1292" s="1">
        <v>0</v>
      </c>
      <c r="AA1292" s="1">
        <v>0</v>
      </c>
      <c r="AB1292" s="1">
        <v>0</v>
      </c>
      <c r="AC1292" s="1">
        <f t="shared" si="101"/>
        <v>0</v>
      </c>
      <c r="AD1292" s="1">
        <f t="shared" si="102"/>
        <v>0</v>
      </c>
      <c r="AE1292" s="1">
        <f t="shared" si="103"/>
        <v>0</v>
      </c>
      <c r="AF1292" s="1">
        <f t="shared" si="104"/>
        <v>0</v>
      </c>
    </row>
    <row r="1293" spans="1:32" x14ac:dyDescent="0.2">
      <c r="A1293" t="s">
        <v>176</v>
      </c>
      <c r="B1293" t="s">
        <v>73</v>
      </c>
      <c r="C1293" t="s">
        <v>127</v>
      </c>
      <c r="D1293" t="s">
        <v>1</v>
      </c>
      <c r="E1293" t="s">
        <v>5</v>
      </c>
      <c r="F1293" s="7">
        <v>201406</v>
      </c>
      <c r="G1293" s="1">
        <v>0</v>
      </c>
      <c r="H1293" s="1">
        <v>0</v>
      </c>
      <c r="I1293" s="1">
        <v>0</v>
      </c>
      <c r="J1293" s="1">
        <v>0</v>
      </c>
      <c r="K1293" s="8">
        <v>0</v>
      </c>
      <c r="L1293" s="8">
        <v>0</v>
      </c>
      <c r="M1293" s="8">
        <v>0</v>
      </c>
      <c r="N1293" s="8">
        <v>0</v>
      </c>
      <c r="O1293" s="1">
        <v>0</v>
      </c>
      <c r="P1293" s="1">
        <v>0</v>
      </c>
      <c r="Q1293" s="1">
        <v>0</v>
      </c>
      <c r="R1293" s="1">
        <v>0</v>
      </c>
      <c r="S1293" s="29">
        <v>0</v>
      </c>
      <c r="T1293" s="8">
        <f t="shared" si="100"/>
        <v>0</v>
      </c>
      <c r="U1293" s="1">
        <v>0</v>
      </c>
      <c r="V1293" s="1">
        <v>0</v>
      </c>
      <c r="W1293" s="1">
        <v>0</v>
      </c>
      <c r="X1293" s="1">
        <v>0</v>
      </c>
      <c r="Y1293" s="1">
        <v>0</v>
      </c>
      <c r="Z1293" s="1">
        <v>0</v>
      </c>
      <c r="AA1293" s="1">
        <v>0</v>
      </c>
      <c r="AB1293" s="1">
        <v>0</v>
      </c>
      <c r="AC1293" s="1">
        <f t="shared" si="101"/>
        <v>0</v>
      </c>
      <c r="AD1293" s="1">
        <f t="shared" si="102"/>
        <v>0</v>
      </c>
      <c r="AE1293" s="1">
        <f t="shared" si="103"/>
        <v>0</v>
      </c>
      <c r="AF1293" s="1">
        <f t="shared" si="104"/>
        <v>0</v>
      </c>
    </row>
    <row r="1294" spans="1:32" x14ac:dyDescent="0.2">
      <c r="A1294" t="s">
        <v>176</v>
      </c>
      <c r="B1294" t="s">
        <v>73</v>
      </c>
      <c r="C1294" t="s">
        <v>127</v>
      </c>
      <c r="D1294" t="s">
        <v>1</v>
      </c>
      <c r="E1294" t="s">
        <v>5</v>
      </c>
      <c r="F1294" s="7">
        <v>201409</v>
      </c>
      <c r="G1294" s="1">
        <v>0</v>
      </c>
      <c r="H1294" s="1">
        <v>0</v>
      </c>
      <c r="I1294" s="1">
        <v>0</v>
      </c>
      <c r="J1294" s="1">
        <v>0</v>
      </c>
      <c r="K1294" s="8">
        <v>0</v>
      </c>
      <c r="L1294" s="8">
        <v>0</v>
      </c>
      <c r="M1294" s="8">
        <v>0</v>
      </c>
      <c r="N1294" s="8">
        <v>0</v>
      </c>
      <c r="O1294" s="1">
        <v>0</v>
      </c>
      <c r="P1294" s="1">
        <v>0</v>
      </c>
      <c r="Q1294" s="1">
        <v>0</v>
      </c>
      <c r="R1294" s="1">
        <v>0</v>
      </c>
      <c r="S1294" s="29">
        <v>0</v>
      </c>
      <c r="T1294" s="8">
        <f t="shared" si="100"/>
        <v>0</v>
      </c>
      <c r="U1294" s="1">
        <v>0</v>
      </c>
      <c r="V1294" s="1">
        <v>0</v>
      </c>
      <c r="W1294" s="1">
        <v>0</v>
      </c>
      <c r="X1294" s="1">
        <v>0</v>
      </c>
      <c r="Y1294" s="1">
        <v>0</v>
      </c>
      <c r="Z1294" s="1">
        <v>0</v>
      </c>
      <c r="AA1294" s="1">
        <v>0</v>
      </c>
      <c r="AB1294" s="1">
        <v>0</v>
      </c>
      <c r="AC1294" s="1">
        <f t="shared" si="101"/>
        <v>0</v>
      </c>
      <c r="AD1294" s="1">
        <f t="shared" si="102"/>
        <v>0</v>
      </c>
      <c r="AE1294" s="1">
        <f t="shared" si="103"/>
        <v>0</v>
      </c>
      <c r="AF1294" s="1">
        <f t="shared" si="104"/>
        <v>0</v>
      </c>
    </row>
    <row r="1295" spans="1:32" x14ac:dyDescent="0.2">
      <c r="A1295" t="s">
        <v>176</v>
      </c>
      <c r="B1295" t="s">
        <v>73</v>
      </c>
      <c r="C1295" t="s">
        <v>127</v>
      </c>
      <c r="D1295" t="s">
        <v>1</v>
      </c>
      <c r="E1295" t="s">
        <v>5</v>
      </c>
      <c r="F1295" s="7">
        <v>201412</v>
      </c>
      <c r="G1295" s="1">
        <v>0</v>
      </c>
      <c r="H1295" s="1">
        <v>0</v>
      </c>
      <c r="I1295" s="1">
        <v>0</v>
      </c>
      <c r="J1295" s="1">
        <v>0</v>
      </c>
      <c r="K1295" s="8">
        <v>0</v>
      </c>
      <c r="L1295" s="8">
        <v>0</v>
      </c>
      <c r="M1295" s="8">
        <v>0</v>
      </c>
      <c r="N1295" s="8">
        <v>0</v>
      </c>
      <c r="O1295" s="1">
        <v>0</v>
      </c>
      <c r="P1295" s="1">
        <v>0</v>
      </c>
      <c r="Q1295" s="1">
        <v>0</v>
      </c>
      <c r="R1295" s="1">
        <v>0</v>
      </c>
      <c r="S1295" s="29">
        <v>0</v>
      </c>
      <c r="T1295" s="8">
        <f t="shared" si="100"/>
        <v>0</v>
      </c>
      <c r="U1295" s="1">
        <v>0</v>
      </c>
      <c r="V1295" s="1">
        <v>0</v>
      </c>
      <c r="W1295" s="1">
        <v>0</v>
      </c>
      <c r="X1295" s="1">
        <v>0</v>
      </c>
      <c r="Y1295" s="1">
        <v>0</v>
      </c>
      <c r="Z1295" s="1">
        <v>0</v>
      </c>
      <c r="AA1295" s="1">
        <v>0</v>
      </c>
      <c r="AB1295" s="1">
        <v>0</v>
      </c>
      <c r="AC1295" s="1">
        <f t="shared" si="101"/>
        <v>0</v>
      </c>
      <c r="AD1295" s="1">
        <f t="shared" si="102"/>
        <v>0</v>
      </c>
      <c r="AE1295" s="1">
        <f t="shared" si="103"/>
        <v>0</v>
      </c>
      <c r="AF1295" s="1">
        <f t="shared" si="104"/>
        <v>0</v>
      </c>
    </row>
    <row r="1296" spans="1:32" x14ac:dyDescent="0.2">
      <c r="A1296" t="s">
        <v>176</v>
      </c>
      <c r="B1296" t="s">
        <v>73</v>
      </c>
      <c r="C1296" t="s">
        <v>127</v>
      </c>
      <c r="D1296" t="s">
        <v>1</v>
      </c>
      <c r="E1296" t="s">
        <v>5</v>
      </c>
      <c r="F1296" s="7">
        <v>201503</v>
      </c>
      <c r="G1296" s="1">
        <v>0</v>
      </c>
      <c r="H1296" s="1">
        <v>0</v>
      </c>
      <c r="I1296" s="1">
        <v>0</v>
      </c>
      <c r="J1296" s="1">
        <v>0</v>
      </c>
      <c r="K1296" s="8">
        <v>0</v>
      </c>
      <c r="L1296" s="8">
        <v>0</v>
      </c>
      <c r="M1296" s="8">
        <v>0</v>
      </c>
      <c r="N1296" s="8">
        <v>0</v>
      </c>
      <c r="O1296" s="1">
        <v>0</v>
      </c>
      <c r="P1296" s="1">
        <v>0</v>
      </c>
      <c r="Q1296" s="1">
        <v>0</v>
      </c>
      <c r="R1296" s="1">
        <v>0</v>
      </c>
      <c r="S1296" s="29">
        <v>0</v>
      </c>
      <c r="T1296" s="8">
        <f t="shared" si="100"/>
        <v>0</v>
      </c>
      <c r="U1296" s="1">
        <v>0</v>
      </c>
      <c r="V1296" s="1">
        <v>0</v>
      </c>
      <c r="W1296" s="1">
        <v>0</v>
      </c>
      <c r="X1296" s="1">
        <v>0</v>
      </c>
      <c r="Y1296" s="1">
        <v>0</v>
      </c>
      <c r="Z1296" s="1">
        <v>0</v>
      </c>
      <c r="AA1296" s="1">
        <v>0</v>
      </c>
      <c r="AB1296" s="1">
        <v>0</v>
      </c>
      <c r="AC1296" s="1">
        <f t="shared" si="101"/>
        <v>0</v>
      </c>
      <c r="AD1296" s="1">
        <f t="shared" si="102"/>
        <v>0</v>
      </c>
      <c r="AE1296" s="1">
        <f t="shared" si="103"/>
        <v>0</v>
      </c>
      <c r="AF1296" s="1">
        <f t="shared" si="104"/>
        <v>0</v>
      </c>
    </row>
    <row r="1297" spans="1:32" x14ac:dyDescent="0.2">
      <c r="A1297" t="s">
        <v>176</v>
      </c>
      <c r="B1297" t="s">
        <v>73</v>
      </c>
      <c r="C1297" t="s">
        <v>127</v>
      </c>
      <c r="D1297" t="s">
        <v>1</v>
      </c>
      <c r="E1297" t="s">
        <v>5</v>
      </c>
      <c r="F1297" s="7">
        <v>201506</v>
      </c>
      <c r="G1297" s="1">
        <v>0</v>
      </c>
      <c r="H1297" s="1">
        <v>0</v>
      </c>
      <c r="I1297" s="1">
        <v>0</v>
      </c>
      <c r="J1297" s="1">
        <v>0</v>
      </c>
      <c r="K1297" s="8">
        <v>0</v>
      </c>
      <c r="L1297" s="8">
        <v>0</v>
      </c>
      <c r="M1297" s="8">
        <v>0</v>
      </c>
      <c r="N1297" s="8">
        <v>0</v>
      </c>
      <c r="O1297" s="1">
        <v>0</v>
      </c>
      <c r="P1297" s="1">
        <v>0</v>
      </c>
      <c r="Q1297" s="1">
        <v>0</v>
      </c>
      <c r="R1297" s="1">
        <v>0</v>
      </c>
      <c r="S1297" s="29">
        <v>0</v>
      </c>
      <c r="T1297" s="8">
        <f t="shared" si="100"/>
        <v>0</v>
      </c>
      <c r="U1297" s="1">
        <v>0</v>
      </c>
      <c r="V1297" s="1">
        <v>0</v>
      </c>
      <c r="W1297" s="1">
        <v>0</v>
      </c>
      <c r="X1297" s="1">
        <v>0</v>
      </c>
      <c r="Y1297" s="1">
        <v>0</v>
      </c>
      <c r="Z1297" s="1">
        <v>0</v>
      </c>
      <c r="AA1297" s="1">
        <v>0</v>
      </c>
      <c r="AB1297" s="1">
        <v>0</v>
      </c>
      <c r="AC1297" s="1">
        <f t="shared" si="101"/>
        <v>0</v>
      </c>
      <c r="AD1297" s="1">
        <f t="shared" si="102"/>
        <v>0</v>
      </c>
      <c r="AE1297" s="1">
        <f t="shared" si="103"/>
        <v>0</v>
      </c>
      <c r="AF1297" s="1">
        <f t="shared" si="104"/>
        <v>0</v>
      </c>
    </row>
    <row r="1298" spans="1:32" x14ac:dyDescent="0.2">
      <c r="A1298" t="s">
        <v>176</v>
      </c>
      <c r="B1298" t="s">
        <v>73</v>
      </c>
      <c r="C1298" t="s">
        <v>127</v>
      </c>
      <c r="D1298" t="s">
        <v>1</v>
      </c>
      <c r="E1298" t="s">
        <v>5</v>
      </c>
      <c r="F1298" s="7">
        <v>201509</v>
      </c>
      <c r="G1298" s="1">
        <v>0</v>
      </c>
      <c r="H1298" s="1">
        <v>0</v>
      </c>
      <c r="I1298" s="1">
        <v>0</v>
      </c>
      <c r="J1298" s="1">
        <v>0</v>
      </c>
      <c r="K1298" s="8">
        <v>0</v>
      </c>
      <c r="L1298" s="8">
        <v>0</v>
      </c>
      <c r="M1298" s="8">
        <v>0</v>
      </c>
      <c r="N1298" s="8">
        <v>0</v>
      </c>
      <c r="O1298" s="1">
        <v>0</v>
      </c>
      <c r="P1298" s="1">
        <v>0</v>
      </c>
      <c r="Q1298" s="1">
        <v>0</v>
      </c>
      <c r="R1298" s="1">
        <v>0</v>
      </c>
      <c r="S1298" s="29">
        <v>0</v>
      </c>
      <c r="T1298" s="8">
        <f t="shared" si="100"/>
        <v>0</v>
      </c>
      <c r="U1298" s="1">
        <v>0</v>
      </c>
      <c r="V1298" s="1">
        <v>0</v>
      </c>
      <c r="W1298" s="1">
        <v>0</v>
      </c>
      <c r="X1298" s="1">
        <v>0</v>
      </c>
      <c r="Y1298" s="1">
        <v>0</v>
      </c>
      <c r="Z1298" s="1">
        <v>0</v>
      </c>
      <c r="AA1298" s="1">
        <v>0</v>
      </c>
      <c r="AB1298" s="1">
        <v>0</v>
      </c>
      <c r="AC1298" s="1">
        <f t="shared" si="101"/>
        <v>0</v>
      </c>
      <c r="AD1298" s="1">
        <f t="shared" si="102"/>
        <v>0</v>
      </c>
      <c r="AE1298" s="1">
        <f t="shared" si="103"/>
        <v>0</v>
      </c>
      <c r="AF1298" s="1">
        <f t="shared" si="104"/>
        <v>0</v>
      </c>
    </row>
    <row r="1299" spans="1:32" x14ac:dyDescent="0.2">
      <c r="A1299" t="s">
        <v>176</v>
      </c>
      <c r="B1299" t="s">
        <v>73</v>
      </c>
      <c r="C1299" t="s">
        <v>127</v>
      </c>
      <c r="D1299" t="s">
        <v>1</v>
      </c>
      <c r="E1299" t="s">
        <v>5</v>
      </c>
      <c r="F1299" s="7">
        <v>201512</v>
      </c>
      <c r="G1299" s="1">
        <v>0</v>
      </c>
      <c r="H1299" s="1">
        <v>0</v>
      </c>
      <c r="I1299" s="1">
        <v>0</v>
      </c>
      <c r="J1299" s="1">
        <v>0</v>
      </c>
      <c r="K1299" s="8">
        <v>0</v>
      </c>
      <c r="L1299" s="8">
        <v>0</v>
      </c>
      <c r="M1299" s="8">
        <v>0</v>
      </c>
      <c r="N1299" s="8">
        <v>0</v>
      </c>
      <c r="O1299" s="1">
        <v>0</v>
      </c>
      <c r="P1299" s="1">
        <v>0</v>
      </c>
      <c r="Q1299" s="1">
        <v>0</v>
      </c>
      <c r="R1299" s="1">
        <v>0</v>
      </c>
      <c r="S1299" s="29">
        <v>0</v>
      </c>
      <c r="T1299" s="8">
        <f t="shared" si="100"/>
        <v>0</v>
      </c>
      <c r="U1299" s="1">
        <v>0</v>
      </c>
      <c r="V1299" s="1">
        <v>0</v>
      </c>
      <c r="W1299" s="1">
        <v>0</v>
      </c>
      <c r="X1299" s="1">
        <v>0</v>
      </c>
      <c r="Y1299" s="1">
        <v>0</v>
      </c>
      <c r="Z1299" s="1">
        <v>0</v>
      </c>
      <c r="AA1299" s="1">
        <v>0</v>
      </c>
      <c r="AB1299" s="1">
        <v>0</v>
      </c>
      <c r="AC1299" s="1">
        <f t="shared" si="101"/>
        <v>0</v>
      </c>
      <c r="AD1299" s="1">
        <f t="shared" si="102"/>
        <v>0</v>
      </c>
      <c r="AE1299" s="1">
        <f t="shared" si="103"/>
        <v>0</v>
      </c>
      <c r="AF1299" s="1">
        <f t="shared" si="104"/>
        <v>0</v>
      </c>
    </row>
    <row r="1300" spans="1:32" x14ac:dyDescent="0.2">
      <c r="A1300" t="s">
        <v>176</v>
      </c>
      <c r="B1300" t="s">
        <v>73</v>
      </c>
      <c r="C1300" t="s">
        <v>127</v>
      </c>
      <c r="D1300" t="s">
        <v>1</v>
      </c>
      <c r="E1300" t="s">
        <v>5</v>
      </c>
      <c r="F1300" s="7">
        <v>201603</v>
      </c>
      <c r="G1300" s="1">
        <v>0</v>
      </c>
      <c r="H1300" s="1">
        <v>0</v>
      </c>
      <c r="I1300" s="1">
        <v>0</v>
      </c>
      <c r="J1300" s="1">
        <v>0</v>
      </c>
      <c r="K1300" s="8">
        <v>0</v>
      </c>
      <c r="L1300" s="8">
        <v>0</v>
      </c>
      <c r="M1300" s="8">
        <v>0</v>
      </c>
      <c r="N1300" s="8">
        <v>0</v>
      </c>
      <c r="O1300" s="1">
        <v>0</v>
      </c>
      <c r="P1300" s="1">
        <v>0</v>
      </c>
      <c r="Q1300" s="1">
        <v>0</v>
      </c>
      <c r="R1300" s="1">
        <v>0</v>
      </c>
      <c r="S1300" s="29">
        <v>0</v>
      </c>
      <c r="T1300" s="8">
        <f t="shared" si="100"/>
        <v>0</v>
      </c>
      <c r="U1300" s="1">
        <v>0</v>
      </c>
      <c r="V1300" s="1">
        <v>0</v>
      </c>
      <c r="W1300" s="1">
        <v>0</v>
      </c>
      <c r="X1300" s="1">
        <v>0</v>
      </c>
      <c r="Y1300" s="1">
        <v>0</v>
      </c>
      <c r="Z1300" s="1">
        <v>0</v>
      </c>
      <c r="AA1300" s="1">
        <v>0</v>
      </c>
      <c r="AB1300" s="1">
        <v>0</v>
      </c>
      <c r="AC1300" s="1">
        <f t="shared" si="101"/>
        <v>0</v>
      </c>
      <c r="AD1300" s="1">
        <f t="shared" si="102"/>
        <v>0</v>
      </c>
      <c r="AE1300" s="1">
        <f t="shared" si="103"/>
        <v>0</v>
      </c>
      <c r="AF1300" s="1">
        <f t="shared" si="104"/>
        <v>0</v>
      </c>
    </row>
    <row r="1301" spans="1:32" x14ac:dyDescent="0.2">
      <c r="A1301" t="s">
        <v>176</v>
      </c>
      <c r="B1301" t="s">
        <v>73</v>
      </c>
      <c r="C1301" t="s">
        <v>127</v>
      </c>
      <c r="D1301" t="s">
        <v>1</v>
      </c>
      <c r="E1301" t="s">
        <v>5</v>
      </c>
      <c r="F1301" s="7">
        <v>201606</v>
      </c>
      <c r="G1301" s="1">
        <v>0</v>
      </c>
      <c r="H1301" s="1">
        <v>0</v>
      </c>
      <c r="I1301" s="1">
        <v>0</v>
      </c>
      <c r="J1301" s="1">
        <v>0</v>
      </c>
      <c r="K1301" s="8">
        <v>0</v>
      </c>
      <c r="L1301" s="8">
        <v>0</v>
      </c>
      <c r="M1301" s="8">
        <v>0</v>
      </c>
      <c r="N1301" s="8">
        <v>0</v>
      </c>
      <c r="O1301" s="1">
        <v>0</v>
      </c>
      <c r="P1301" s="1">
        <v>0</v>
      </c>
      <c r="Q1301" s="1">
        <v>0</v>
      </c>
      <c r="R1301" s="1">
        <v>0</v>
      </c>
      <c r="S1301" s="29">
        <v>0</v>
      </c>
      <c r="T1301" s="8">
        <f t="shared" si="100"/>
        <v>0</v>
      </c>
      <c r="U1301" s="1">
        <v>0</v>
      </c>
      <c r="V1301" s="1">
        <v>0</v>
      </c>
      <c r="W1301" s="1">
        <v>0</v>
      </c>
      <c r="X1301" s="1">
        <v>0</v>
      </c>
      <c r="Y1301" s="1">
        <v>0</v>
      </c>
      <c r="Z1301" s="1">
        <v>0</v>
      </c>
      <c r="AA1301" s="1">
        <v>0</v>
      </c>
      <c r="AB1301" s="1">
        <v>0</v>
      </c>
      <c r="AC1301" s="1">
        <f t="shared" si="101"/>
        <v>0</v>
      </c>
      <c r="AD1301" s="1">
        <f t="shared" si="102"/>
        <v>0</v>
      </c>
      <c r="AE1301" s="1">
        <f t="shared" si="103"/>
        <v>0</v>
      </c>
      <c r="AF1301" s="1">
        <f t="shared" si="104"/>
        <v>0</v>
      </c>
    </row>
    <row r="1302" spans="1:32" x14ac:dyDescent="0.2">
      <c r="A1302" t="s">
        <v>176</v>
      </c>
      <c r="B1302" t="s">
        <v>73</v>
      </c>
      <c r="C1302" t="s">
        <v>127</v>
      </c>
      <c r="D1302" t="s">
        <v>1</v>
      </c>
      <c r="E1302" t="s">
        <v>5</v>
      </c>
      <c r="F1302" s="7">
        <v>201609</v>
      </c>
      <c r="G1302" s="1">
        <v>0</v>
      </c>
      <c r="H1302" s="1">
        <v>0</v>
      </c>
      <c r="I1302" s="1">
        <v>0</v>
      </c>
      <c r="J1302" s="1">
        <v>0</v>
      </c>
      <c r="K1302" s="8">
        <v>0</v>
      </c>
      <c r="L1302" s="8">
        <v>0</v>
      </c>
      <c r="M1302" s="8">
        <v>0</v>
      </c>
      <c r="N1302" s="8">
        <v>0</v>
      </c>
      <c r="O1302" s="1">
        <v>0</v>
      </c>
      <c r="P1302" s="1">
        <v>0</v>
      </c>
      <c r="Q1302" s="1">
        <v>0</v>
      </c>
      <c r="R1302" s="1">
        <v>0</v>
      </c>
      <c r="S1302" s="29">
        <v>0</v>
      </c>
      <c r="T1302" s="8">
        <f t="shared" si="100"/>
        <v>0</v>
      </c>
      <c r="U1302" s="1">
        <v>0</v>
      </c>
      <c r="V1302" s="1">
        <v>0</v>
      </c>
      <c r="W1302" s="1">
        <v>0</v>
      </c>
      <c r="X1302" s="1">
        <v>0</v>
      </c>
      <c r="Y1302" s="1">
        <v>0</v>
      </c>
      <c r="Z1302" s="1">
        <v>0</v>
      </c>
      <c r="AA1302" s="1">
        <v>0</v>
      </c>
      <c r="AB1302" s="1">
        <v>0</v>
      </c>
      <c r="AC1302" s="1">
        <f t="shared" si="101"/>
        <v>0</v>
      </c>
      <c r="AD1302" s="1">
        <f t="shared" si="102"/>
        <v>0</v>
      </c>
      <c r="AE1302" s="1">
        <f t="shared" si="103"/>
        <v>0</v>
      </c>
      <c r="AF1302" s="1">
        <f t="shared" si="104"/>
        <v>0</v>
      </c>
    </row>
    <row r="1303" spans="1:32" x14ac:dyDescent="0.2">
      <c r="A1303" t="s">
        <v>176</v>
      </c>
      <c r="B1303" t="s">
        <v>73</v>
      </c>
      <c r="C1303" t="s">
        <v>127</v>
      </c>
      <c r="D1303" t="s">
        <v>1</v>
      </c>
      <c r="E1303" t="s">
        <v>5</v>
      </c>
      <c r="F1303" s="7">
        <v>201612</v>
      </c>
      <c r="G1303" s="1">
        <v>0</v>
      </c>
      <c r="H1303" s="1">
        <v>0</v>
      </c>
      <c r="I1303" s="1">
        <v>0</v>
      </c>
      <c r="J1303" s="1">
        <v>0</v>
      </c>
      <c r="K1303" s="8">
        <v>0</v>
      </c>
      <c r="L1303" s="8">
        <v>0</v>
      </c>
      <c r="M1303" s="8">
        <v>0</v>
      </c>
      <c r="N1303" s="8">
        <v>0</v>
      </c>
      <c r="O1303" s="1">
        <v>0</v>
      </c>
      <c r="P1303" s="1">
        <v>0</v>
      </c>
      <c r="Q1303" s="1">
        <v>0</v>
      </c>
      <c r="R1303" s="1">
        <v>0</v>
      </c>
      <c r="S1303" s="29">
        <v>0</v>
      </c>
      <c r="T1303" s="8">
        <f t="shared" si="100"/>
        <v>0</v>
      </c>
      <c r="U1303" s="1">
        <v>0</v>
      </c>
      <c r="V1303" s="1">
        <v>0</v>
      </c>
      <c r="W1303" s="1">
        <v>0</v>
      </c>
      <c r="X1303" s="1">
        <v>0</v>
      </c>
      <c r="Y1303" s="1">
        <v>0</v>
      </c>
      <c r="Z1303" s="1">
        <v>0</v>
      </c>
      <c r="AA1303" s="1">
        <v>0</v>
      </c>
      <c r="AB1303" s="1">
        <v>0</v>
      </c>
      <c r="AC1303" s="1">
        <f t="shared" si="101"/>
        <v>0</v>
      </c>
      <c r="AD1303" s="1">
        <f t="shared" si="102"/>
        <v>0</v>
      </c>
      <c r="AE1303" s="1">
        <f t="shared" si="103"/>
        <v>0</v>
      </c>
      <c r="AF1303" s="1">
        <f t="shared" si="104"/>
        <v>0</v>
      </c>
    </row>
    <row r="1304" spans="1:32" x14ac:dyDescent="0.2">
      <c r="A1304" t="s">
        <v>176</v>
      </c>
      <c r="B1304" t="s">
        <v>73</v>
      </c>
      <c r="C1304" t="s">
        <v>127</v>
      </c>
      <c r="D1304" t="s">
        <v>1</v>
      </c>
      <c r="E1304" t="s">
        <v>5</v>
      </c>
      <c r="F1304" s="7">
        <v>201703</v>
      </c>
      <c r="G1304" s="1">
        <v>0</v>
      </c>
      <c r="H1304" s="1">
        <v>0</v>
      </c>
      <c r="I1304" s="1">
        <v>0</v>
      </c>
      <c r="J1304" s="1">
        <v>0</v>
      </c>
      <c r="K1304" s="8">
        <v>0</v>
      </c>
      <c r="L1304" s="8">
        <v>0</v>
      </c>
      <c r="M1304" s="8">
        <v>0</v>
      </c>
      <c r="N1304" s="8">
        <v>0</v>
      </c>
      <c r="O1304" s="1">
        <v>0</v>
      </c>
      <c r="P1304" s="1">
        <v>0</v>
      </c>
      <c r="Q1304" s="1">
        <v>0</v>
      </c>
      <c r="R1304" s="1">
        <v>0</v>
      </c>
      <c r="S1304" s="29">
        <v>0</v>
      </c>
      <c r="T1304" s="8">
        <f t="shared" si="100"/>
        <v>0</v>
      </c>
      <c r="U1304" s="1">
        <v>0</v>
      </c>
      <c r="V1304" s="1">
        <v>0</v>
      </c>
      <c r="W1304" s="1">
        <v>0</v>
      </c>
      <c r="X1304" s="1">
        <v>0</v>
      </c>
      <c r="Y1304" s="1">
        <v>0</v>
      </c>
      <c r="Z1304" s="1">
        <v>0</v>
      </c>
      <c r="AA1304" s="1">
        <v>0</v>
      </c>
      <c r="AB1304" s="1">
        <v>0</v>
      </c>
      <c r="AC1304" s="1">
        <f t="shared" si="101"/>
        <v>0</v>
      </c>
      <c r="AD1304" s="1">
        <f t="shared" si="102"/>
        <v>0</v>
      </c>
      <c r="AE1304" s="1">
        <f t="shared" si="103"/>
        <v>0</v>
      </c>
      <c r="AF1304" s="1">
        <f t="shared" si="104"/>
        <v>0</v>
      </c>
    </row>
    <row r="1305" spans="1:32" x14ac:dyDescent="0.2">
      <c r="A1305" t="s">
        <v>176</v>
      </c>
      <c r="B1305" t="s">
        <v>73</v>
      </c>
      <c r="C1305" t="s">
        <v>127</v>
      </c>
      <c r="D1305" t="s">
        <v>1</v>
      </c>
      <c r="E1305" t="s">
        <v>5</v>
      </c>
      <c r="F1305" s="7">
        <v>201706</v>
      </c>
      <c r="G1305" s="1">
        <v>0</v>
      </c>
      <c r="H1305" s="1">
        <v>0</v>
      </c>
      <c r="I1305" s="1">
        <v>0</v>
      </c>
      <c r="J1305" s="1">
        <v>0</v>
      </c>
      <c r="K1305" s="8">
        <v>0</v>
      </c>
      <c r="L1305" s="8">
        <v>0</v>
      </c>
      <c r="M1305" s="8">
        <v>0</v>
      </c>
      <c r="N1305" s="8">
        <v>0</v>
      </c>
      <c r="O1305" s="1">
        <v>0</v>
      </c>
      <c r="P1305" s="1">
        <v>0</v>
      </c>
      <c r="Q1305" s="1">
        <v>0</v>
      </c>
      <c r="R1305" s="1">
        <v>0</v>
      </c>
      <c r="S1305" s="29">
        <v>0</v>
      </c>
      <c r="T1305" s="8">
        <f t="shared" si="100"/>
        <v>0</v>
      </c>
      <c r="U1305" s="1">
        <v>0</v>
      </c>
      <c r="V1305" s="1">
        <v>0</v>
      </c>
      <c r="W1305" s="1">
        <v>0</v>
      </c>
      <c r="X1305" s="1">
        <v>0</v>
      </c>
      <c r="Y1305" s="1">
        <v>0</v>
      </c>
      <c r="Z1305" s="1">
        <v>0</v>
      </c>
      <c r="AA1305" s="1">
        <v>0</v>
      </c>
      <c r="AB1305" s="1">
        <v>0</v>
      </c>
      <c r="AC1305" s="1">
        <f t="shared" si="101"/>
        <v>0</v>
      </c>
      <c r="AD1305" s="1">
        <f t="shared" si="102"/>
        <v>0</v>
      </c>
      <c r="AE1305" s="1">
        <f t="shared" si="103"/>
        <v>0</v>
      </c>
      <c r="AF1305" s="1">
        <f t="shared" si="104"/>
        <v>0</v>
      </c>
    </row>
    <row r="1306" spans="1:32" x14ac:dyDescent="0.2">
      <c r="A1306" t="s">
        <v>176</v>
      </c>
      <c r="B1306" t="s">
        <v>73</v>
      </c>
      <c r="C1306" t="s">
        <v>127</v>
      </c>
      <c r="D1306" t="s">
        <v>1</v>
      </c>
      <c r="E1306" t="s">
        <v>5</v>
      </c>
      <c r="F1306" s="7">
        <v>201709</v>
      </c>
      <c r="G1306" s="1">
        <v>0</v>
      </c>
      <c r="H1306" s="1">
        <v>0</v>
      </c>
      <c r="I1306" s="1">
        <v>0</v>
      </c>
      <c r="J1306" s="1">
        <v>0</v>
      </c>
      <c r="K1306" s="8">
        <v>0</v>
      </c>
      <c r="L1306" s="8">
        <v>0</v>
      </c>
      <c r="M1306" s="8">
        <v>0</v>
      </c>
      <c r="N1306" s="8">
        <v>0</v>
      </c>
      <c r="O1306" s="1">
        <v>0</v>
      </c>
      <c r="P1306" s="1">
        <v>0</v>
      </c>
      <c r="Q1306" s="1">
        <v>0</v>
      </c>
      <c r="R1306" s="1">
        <v>0</v>
      </c>
      <c r="S1306" s="29">
        <v>0</v>
      </c>
      <c r="T1306" s="8">
        <f t="shared" si="100"/>
        <v>0</v>
      </c>
      <c r="U1306" s="1">
        <v>0</v>
      </c>
      <c r="V1306" s="1">
        <v>0</v>
      </c>
      <c r="W1306" s="1">
        <v>0</v>
      </c>
      <c r="X1306" s="1">
        <v>0</v>
      </c>
      <c r="Y1306" s="1">
        <v>0</v>
      </c>
      <c r="Z1306" s="1">
        <v>0</v>
      </c>
      <c r="AA1306" s="1">
        <v>0</v>
      </c>
      <c r="AB1306" s="1">
        <v>0</v>
      </c>
      <c r="AC1306" s="1">
        <f t="shared" si="101"/>
        <v>0</v>
      </c>
      <c r="AD1306" s="1">
        <f t="shared" si="102"/>
        <v>0</v>
      </c>
      <c r="AE1306" s="1">
        <f t="shared" si="103"/>
        <v>0</v>
      </c>
      <c r="AF1306" s="1">
        <f t="shared" si="104"/>
        <v>0</v>
      </c>
    </row>
    <row r="1307" spans="1:32" x14ac:dyDescent="0.2">
      <c r="A1307" t="s">
        <v>176</v>
      </c>
      <c r="B1307" t="s">
        <v>73</v>
      </c>
      <c r="C1307" t="s">
        <v>127</v>
      </c>
      <c r="D1307" t="s">
        <v>1</v>
      </c>
      <c r="E1307" t="s">
        <v>5</v>
      </c>
      <c r="F1307" s="7">
        <v>201712</v>
      </c>
      <c r="G1307" s="1">
        <v>0</v>
      </c>
      <c r="H1307" s="1">
        <v>0</v>
      </c>
      <c r="I1307" s="1">
        <v>0</v>
      </c>
      <c r="J1307" s="1">
        <v>0</v>
      </c>
      <c r="K1307" s="8">
        <v>0</v>
      </c>
      <c r="L1307" s="8">
        <v>0</v>
      </c>
      <c r="M1307" s="8">
        <v>0</v>
      </c>
      <c r="N1307" s="8">
        <v>0</v>
      </c>
      <c r="O1307" s="1">
        <v>0</v>
      </c>
      <c r="P1307" s="1">
        <v>0</v>
      </c>
      <c r="Q1307" s="1">
        <v>0</v>
      </c>
      <c r="R1307" s="1">
        <v>0</v>
      </c>
      <c r="S1307" s="29">
        <v>0</v>
      </c>
      <c r="T1307" s="8">
        <f t="shared" si="100"/>
        <v>0</v>
      </c>
      <c r="U1307" s="1">
        <v>0</v>
      </c>
      <c r="V1307" s="1">
        <v>0</v>
      </c>
      <c r="W1307" s="1">
        <v>0</v>
      </c>
      <c r="X1307" s="1">
        <v>0</v>
      </c>
      <c r="Y1307" s="1">
        <v>0</v>
      </c>
      <c r="Z1307" s="1">
        <v>0</v>
      </c>
      <c r="AA1307" s="1">
        <v>0</v>
      </c>
      <c r="AB1307" s="1">
        <v>0</v>
      </c>
      <c r="AC1307" s="1">
        <f t="shared" si="101"/>
        <v>0</v>
      </c>
      <c r="AD1307" s="1">
        <f t="shared" si="102"/>
        <v>0</v>
      </c>
      <c r="AE1307" s="1">
        <f t="shared" si="103"/>
        <v>0</v>
      </c>
      <c r="AF1307" s="1">
        <f t="shared" si="104"/>
        <v>0</v>
      </c>
    </row>
    <row r="1308" spans="1:32" x14ac:dyDescent="0.2">
      <c r="A1308" t="s">
        <v>176</v>
      </c>
      <c r="B1308" t="s">
        <v>73</v>
      </c>
      <c r="C1308" t="s">
        <v>127</v>
      </c>
      <c r="D1308" t="s">
        <v>1</v>
      </c>
      <c r="E1308" t="s">
        <v>5</v>
      </c>
      <c r="F1308" s="7">
        <v>201803</v>
      </c>
      <c r="G1308" s="1">
        <v>0</v>
      </c>
      <c r="H1308" s="1">
        <v>0</v>
      </c>
      <c r="I1308" s="1">
        <v>0</v>
      </c>
      <c r="J1308" s="1">
        <v>0</v>
      </c>
      <c r="K1308" s="8">
        <v>0</v>
      </c>
      <c r="L1308" s="8">
        <v>0</v>
      </c>
      <c r="M1308" s="8">
        <v>0</v>
      </c>
      <c r="N1308" s="8">
        <v>0</v>
      </c>
      <c r="O1308" s="1">
        <v>0</v>
      </c>
      <c r="P1308" s="1">
        <v>0</v>
      </c>
      <c r="Q1308" s="1">
        <v>0</v>
      </c>
      <c r="R1308" s="1">
        <v>0</v>
      </c>
      <c r="S1308" s="29">
        <v>0</v>
      </c>
      <c r="T1308" s="8">
        <f t="shared" si="100"/>
        <v>0</v>
      </c>
      <c r="U1308" s="1">
        <v>0</v>
      </c>
      <c r="V1308" s="1">
        <v>0</v>
      </c>
      <c r="W1308" s="1">
        <v>0</v>
      </c>
      <c r="X1308" s="1">
        <v>0</v>
      </c>
      <c r="Y1308" s="1">
        <v>0</v>
      </c>
      <c r="Z1308" s="1">
        <v>0</v>
      </c>
      <c r="AA1308" s="1">
        <v>0</v>
      </c>
      <c r="AB1308" s="1">
        <v>0</v>
      </c>
      <c r="AC1308" s="1">
        <f t="shared" si="101"/>
        <v>0</v>
      </c>
      <c r="AD1308" s="1">
        <f t="shared" si="102"/>
        <v>0</v>
      </c>
      <c r="AE1308" s="1">
        <f t="shared" si="103"/>
        <v>0</v>
      </c>
      <c r="AF1308" s="1">
        <f t="shared" si="104"/>
        <v>0</v>
      </c>
    </row>
    <row r="1309" spans="1:32" x14ac:dyDescent="0.2">
      <c r="A1309" t="s">
        <v>176</v>
      </c>
      <c r="B1309" t="s">
        <v>73</v>
      </c>
      <c r="C1309" t="s">
        <v>127</v>
      </c>
      <c r="D1309" t="s">
        <v>1</v>
      </c>
      <c r="E1309" t="s">
        <v>5</v>
      </c>
      <c r="F1309" s="7">
        <v>201806</v>
      </c>
      <c r="G1309" s="1">
        <v>66169018</v>
      </c>
      <c r="H1309" s="1">
        <v>66169017.999999985</v>
      </c>
      <c r="I1309" s="1">
        <v>66169018</v>
      </c>
      <c r="J1309" s="1">
        <v>66169017.999999985</v>
      </c>
      <c r="K1309" s="8">
        <v>12</v>
      </c>
      <c r="L1309" s="8">
        <v>12</v>
      </c>
      <c r="M1309" s="8">
        <v>0</v>
      </c>
      <c r="N1309" s="8">
        <v>169086.23333333316</v>
      </c>
      <c r="O1309" s="1">
        <v>0</v>
      </c>
      <c r="P1309" s="1">
        <v>0</v>
      </c>
      <c r="Q1309" s="1">
        <v>0</v>
      </c>
      <c r="R1309" s="1">
        <v>0</v>
      </c>
      <c r="S1309" s="29">
        <v>0</v>
      </c>
      <c r="T1309" s="8">
        <f t="shared" si="100"/>
        <v>0</v>
      </c>
      <c r="U1309" s="1">
        <v>0</v>
      </c>
      <c r="V1309" s="1">
        <v>0</v>
      </c>
      <c r="W1309" s="1">
        <v>0</v>
      </c>
      <c r="X1309" s="1">
        <v>0</v>
      </c>
      <c r="Y1309" s="1">
        <v>0</v>
      </c>
      <c r="Z1309" s="1">
        <v>0</v>
      </c>
      <c r="AA1309" s="1">
        <v>-1.4901161193847656E-8</v>
      </c>
      <c r="AB1309" s="1">
        <v>-1.4901161193847656E-8</v>
      </c>
      <c r="AC1309" s="1">
        <f t="shared" si="101"/>
        <v>-66169017.999999985</v>
      </c>
      <c r="AD1309" s="1">
        <f t="shared" si="102"/>
        <v>-66169017.999999985</v>
      </c>
      <c r="AE1309" s="1">
        <f t="shared" si="103"/>
        <v>-66169017.999999985</v>
      </c>
      <c r="AF1309" s="1">
        <f t="shared" si="104"/>
        <v>-66169017.999999985</v>
      </c>
    </row>
    <row r="1310" spans="1:32" x14ac:dyDescent="0.2">
      <c r="A1310" t="s">
        <v>176</v>
      </c>
      <c r="B1310" t="s">
        <v>73</v>
      </c>
      <c r="C1310" t="s">
        <v>127</v>
      </c>
      <c r="D1310" t="s">
        <v>1</v>
      </c>
      <c r="E1310" t="s">
        <v>5</v>
      </c>
      <c r="F1310" s="7">
        <v>201809</v>
      </c>
      <c r="G1310" s="1">
        <v>109467625</v>
      </c>
      <c r="H1310" s="1">
        <v>111219105.45</v>
      </c>
      <c r="I1310" s="1">
        <v>109467625</v>
      </c>
      <c r="J1310" s="1">
        <v>111219105.45</v>
      </c>
      <c r="K1310" s="8">
        <v>38</v>
      </c>
      <c r="L1310" s="8">
        <v>38</v>
      </c>
      <c r="M1310" s="8">
        <v>0</v>
      </c>
      <c r="N1310" s="8">
        <v>259384.69139784947</v>
      </c>
      <c r="O1310" s="1">
        <v>0</v>
      </c>
      <c r="P1310" s="1">
        <v>0</v>
      </c>
      <c r="Q1310" s="1">
        <v>0</v>
      </c>
      <c r="R1310" s="1">
        <v>0</v>
      </c>
      <c r="S1310" s="29">
        <v>0</v>
      </c>
      <c r="T1310" s="8">
        <f t="shared" si="100"/>
        <v>0</v>
      </c>
      <c r="U1310" s="1">
        <v>0</v>
      </c>
      <c r="V1310" s="1">
        <v>0</v>
      </c>
      <c r="W1310" s="1">
        <v>0</v>
      </c>
      <c r="X1310" s="1">
        <v>0</v>
      </c>
      <c r="Y1310" s="1">
        <v>0</v>
      </c>
      <c r="Z1310" s="1">
        <v>0</v>
      </c>
      <c r="AA1310" s="1">
        <v>1751480.450000003</v>
      </c>
      <c r="AB1310" s="1">
        <v>1751480.450000003</v>
      </c>
      <c r="AC1310" s="1">
        <f t="shared" si="101"/>
        <v>-111219105.45</v>
      </c>
      <c r="AD1310" s="1">
        <f t="shared" si="102"/>
        <v>-111219105.45</v>
      </c>
      <c r="AE1310" s="1">
        <f t="shared" si="103"/>
        <v>-111219105.45</v>
      </c>
      <c r="AF1310" s="1">
        <f t="shared" si="104"/>
        <v>-111219105.45</v>
      </c>
    </row>
    <row r="1311" spans="1:32" x14ac:dyDescent="0.2">
      <c r="A1311" t="s">
        <v>176</v>
      </c>
      <c r="B1311" t="s">
        <v>73</v>
      </c>
      <c r="C1311" t="s">
        <v>127</v>
      </c>
      <c r="D1311" t="s">
        <v>1</v>
      </c>
      <c r="E1311" t="s">
        <v>5</v>
      </c>
      <c r="F1311" s="7">
        <v>201812</v>
      </c>
      <c r="G1311" s="1">
        <v>84638033</v>
      </c>
      <c r="H1311" s="1">
        <v>86683397.599999994</v>
      </c>
      <c r="I1311" s="1">
        <v>84638033</v>
      </c>
      <c r="J1311" s="1">
        <v>86683397.599999994</v>
      </c>
      <c r="K1311" s="8">
        <v>40</v>
      </c>
      <c r="L1311" s="8">
        <v>41</v>
      </c>
      <c r="M1311" s="8">
        <v>0</v>
      </c>
      <c r="N1311" s="8">
        <v>567558.65304659458</v>
      </c>
      <c r="O1311" s="1">
        <v>0</v>
      </c>
      <c r="P1311" s="1">
        <v>0</v>
      </c>
      <c r="Q1311" s="1">
        <v>0</v>
      </c>
      <c r="R1311" s="1">
        <v>0</v>
      </c>
      <c r="S1311" s="29">
        <v>0</v>
      </c>
      <c r="T1311" s="8">
        <f t="shared" si="100"/>
        <v>0</v>
      </c>
      <c r="U1311" s="1">
        <v>0</v>
      </c>
      <c r="V1311" s="1">
        <v>0</v>
      </c>
      <c r="W1311" s="1">
        <v>0</v>
      </c>
      <c r="X1311" s="1">
        <v>0</v>
      </c>
      <c r="Y1311" s="1">
        <v>0</v>
      </c>
      <c r="Z1311" s="1">
        <v>0</v>
      </c>
      <c r="AA1311" s="1">
        <v>2045364.599999994</v>
      </c>
      <c r="AB1311" s="1">
        <v>2045364.599999994</v>
      </c>
      <c r="AC1311" s="1">
        <f t="shared" si="101"/>
        <v>-86683397.599999994</v>
      </c>
      <c r="AD1311" s="1">
        <f t="shared" si="102"/>
        <v>-86683397.599999994</v>
      </c>
      <c r="AE1311" s="1">
        <f t="shared" si="103"/>
        <v>-86683397.599999994</v>
      </c>
      <c r="AF1311" s="1">
        <f t="shared" si="104"/>
        <v>-86683397.599999994</v>
      </c>
    </row>
    <row r="1312" spans="1:32" x14ac:dyDescent="0.2">
      <c r="A1312" t="s">
        <v>176</v>
      </c>
      <c r="B1312" t="s">
        <v>73</v>
      </c>
      <c r="C1312" t="s">
        <v>127</v>
      </c>
      <c r="D1312" t="s">
        <v>1</v>
      </c>
      <c r="E1312" t="s">
        <v>5</v>
      </c>
      <c r="F1312" s="7">
        <v>201903</v>
      </c>
      <c r="G1312" s="1">
        <v>127252581</v>
      </c>
      <c r="H1312" s="1">
        <v>127252581</v>
      </c>
      <c r="I1312" s="1">
        <v>127252581</v>
      </c>
      <c r="J1312" s="1">
        <v>127252581</v>
      </c>
      <c r="K1312" s="8">
        <v>38</v>
      </c>
      <c r="L1312" s="8">
        <v>38</v>
      </c>
      <c r="M1312" s="8">
        <v>0</v>
      </c>
      <c r="N1312" s="8">
        <v>121254.21466973907</v>
      </c>
      <c r="O1312" s="1">
        <v>0</v>
      </c>
      <c r="P1312" s="1">
        <v>0</v>
      </c>
      <c r="Q1312" s="1">
        <v>0</v>
      </c>
      <c r="R1312" s="1">
        <v>0</v>
      </c>
      <c r="S1312" s="29">
        <v>0</v>
      </c>
      <c r="T1312" s="8">
        <f t="shared" si="100"/>
        <v>0</v>
      </c>
      <c r="U1312" s="1">
        <v>0</v>
      </c>
      <c r="V1312" s="1">
        <v>0</v>
      </c>
      <c r="W1312" s="1">
        <v>0</v>
      </c>
      <c r="X1312" s="1">
        <v>0</v>
      </c>
      <c r="Y1312" s="1">
        <v>0</v>
      </c>
      <c r="Z1312" s="1">
        <v>0</v>
      </c>
      <c r="AA1312" s="1">
        <v>0</v>
      </c>
      <c r="AB1312" s="1">
        <v>0</v>
      </c>
      <c r="AC1312" s="1">
        <f t="shared" si="101"/>
        <v>-127252581</v>
      </c>
      <c r="AD1312" s="1">
        <f t="shared" si="102"/>
        <v>-127252581</v>
      </c>
      <c r="AE1312" s="1">
        <f t="shared" si="103"/>
        <v>-127252581</v>
      </c>
      <c r="AF1312" s="1">
        <f t="shared" si="104"/>
        <v>-127252581</v>
      </c>
    </row>
    <row r="1313" spans="1:32" x14ac:dyDescent="0.2">
      <c r="A1313" t="s">
        <v>176</v>
      </c>
      <c r="B1313" t="s">
        <v>73</v>
      </c>
      <c r="C1313" t="s">
        <v>127</v>
      </c>
      <c r="D1313" t="s">
        <v>1</v>
      </c>
      <c r="E1313" t="s">
        <v>5</v>
      </c>
      <c r="F1313" s="7">
        <v>201906</v>
      </c>
      <c r="G1313" s="1">
        <v>157055135</v>
      </c>
      <c r="H1313" s="1">
        <v>157055135</v>
      </c>
      <c r="I1313" s="1">
        <v>157055135</v>
      </c>
      <c r="J1313" s="1">
        <v>157055135</v>
      </c>
      <c r="K1313" s="8">
        <v>40</v>
      </c>
      <c r="L1313" s="8">
        <v>40</v>
      </c>
      <c r="M1313" s="8">
        <v>0</v>
      </c>
      <c r="N1313" s="8">
        <v>630090.6412186377</v>
      </c>
      <c r="O1313" s="1">
        <v>0</v>
      </c>
      <c r="P1313" s="1">
        <v>0</v>
      </c>
      <c r="Q1313" s="1">
        <v>0</v>
      </c>
      <c r="R1313" s="1">
        <v>0</v>
      </c>
      <c r="S1313" s="29">
        <v>0</v>
      </c>
      <c r="T1313" s="8">
        <f t="shared" si="100"/>
        <v>0</v>
      </c>
      <c r="U1313" s="1">
        <v>0</v>
      </c>
      <c r="V1313" s="1">
        <v>0</v>
      </c>
      <c r="W1313" s="1">
        <v>0</v>
      </c>
      <c r="X1313" s="1">
        <v>0</v>
      </c>
      <c r="Y1313" s="1">
        <v>0</v>
      </c>
      <c r="Z1313" s="1">
        <v>0</v>
      </c>
      <c r="AA1313" s="1">
        <v>0</v>
      </c>
      <c r="AB1313" s="1">
        <v>0</v>
      </c>
      <c r="AC1313" s="1">
        <f t="shared" si="101"/>
        <v>-157055135</v>
      </c>
      <c r="AD1313" s="1">
        <f t="shared" si="102"/>
        <v>-157055135</v>
      </c>
      <c r="AE1313" s="1">
        <f t="shared" si="103"/>
        <v>-157055135</v>
      </c>
      <c r="AF1313" s="1">
        <f t="shared" si="104"/>
        <v>-157055135</v>
      </c>
    </row>
    <row r="1314" spans="1:32" x14ac:dyDescent="0.2">
      <c r="A1314" t="s">
        <v>176</v>
      </c>
      <c r="B1314" t="s">
        <v>73</v>
      </c>
      <c r="C1314" t="s">
        <v>127</v>
      </c>
      <c r="D1314" t="s">
        <v>1</v>
      </c>
      <c r="E1314" t="s">
        <v>5</v>
      </c>
      <c r="F1314" s="7">
        <v>201909</v>
      </c>
      <c r="G1314" s="1">
        <v>259065818</v>
      </c>
      <c r="H1314" s="1">
        <v>259065818.00000003</v>
      </c>
      <c r="I1314" s="1">
        <v>259065818</v>
      </c>
      <c r="J1314" s="1">
        <v>259065818.00000003</v>
      </c>
      <c r="K1314" s="8">
        <v>90</v>
      </c>
      <c r="L1314" s="8">
        <v>90</v>
      </c>
      <c r="M1314" s="8">
        <v>0</v>
      </c>
      <c r="N1314" s="8">
        <v>813421.49749103875</v>
      </c>
      <c r="O1314" s="1">
        <v>0</v>
      </c>
      <c r="P1314" s="1">
        <v>0</v>
      </c>
      <c r="Q1314" s="1">
        <v>0</v>
      </c>
      <c r="R1314" s="1">
        <v>0</v>
      </c>
      <c r="S1314" s="29">
        <v>0</v>
      </c>
      <c r="T1314" s="8">
        <f t="shared" si="100"/>
        <v>0</v>
      </c>
      <c r="U1314" s="1">
        <v>0</v>
      </c>
      <c r="V1314" s="1">
        <v>0</v>
      </c>
      <c r="W1314" s="1">
        <v>0</v>
      </c>
      <c r="X1314" s="1">
        <v>0</v>
      </c>
      <c r="Y1314" s="1">
        <v>0</v>
      </c>
      <c r="Z1314" s="1">
        <v>0</v>
      </c>
      <c r="AA1314" s="1">
        <v>2.9802322387695312E-8</v>
      </c>
      <c r="AB1314" s="1">
        <v>2.9802322387695312E-8</v>
      </c>
      <c r="AC1314" s="1">
        <f t="shared" si="101"/>
        <v>-259065818.00000003</v>
      </c>
      <c r="AD1314" s="1">
        <f t="shared" si="102"/>
        <v>-259065818.00000003</v>
      </c>
      <c r="AE1314" s="1">
        <f t="shared" si="103"/>
        <v>-259065818.00000003</v>
      </c>
      <c r="AF1314" s="1">
        <f t="shared" si="104"/>
        <v>-259065818.00000003</v>
      </c>
    </row>
    <row r="1315" spans="1:32" x14ac:dyDescent="0.2">
      <c r="A1315" t="s">
        <v>176</v>
      </c>
      <c r="B1315" t="s">
        <v>73</v>
      </c>
      <c r="C1315" t="s">
        <v>127</v>
      </c>
      <c r="D1315" t="s">
        <v>1</v>
      </c>
      <c r="E1315" t="s">
        <v>5</v>
      </c>
      <c r="F1315" s="7">
        <v>201912</v>
      </c>
      <c r="G1315" s="1">
        <v>121121773</v>
      </c>
      <c r="H1315" s="1">
        <v>121121772.99999994</v>
      </c>
      <c r="I1315" s="1">
        <v>121121773</v>
      </c>
      <c r="J1315" s="1">
        <v>121121772.99999994</v>
      </c>
      <c r="K1315" s="8">
        <v>35</v>
      </c>
      <c r="L1315" s="8">
        <v>35</v>
      </c>
      <c r="M1315" s="8">
        <v>0</v>
      </c>
      <c r="N1315" s="8">
        <v>922564.85268817202</v>
      </c>
      <c r="O1315" s="1">
        <v>0</v>
      </c>
      <c r="P1315" s="1">
        <v>0</v>
      </c>
      <c r="Q1315" s="1">
        <v>0</v>
      </c>
      <c r="R1315" s="1">
        <v>0</v>
      </c>
      <c r="S1315" s="29">
        <v>0</v>
      </c>
      <c r="T1315" s="8">
        <f t="shared" si="100"/>
        <v>0</v>
      </c>
      <c r="U1315" s="1">
        <v>0</v>
      </c>
      <c r="V1315" s="1">
        <v>0</v>
      </c>
      <c r="W1315" s="1">
        <v>0</v>
      </c>
      <c r="X1315" s="1">
        <v>0</v>
      </c>
      <c r="Y1315" s="1">
        <v>0</v>
      </c>
      <c r="Z1315" s="1">
        <v>0</v>
      </c>
      <c r="AA1315" s="1">
        <v>-5.9604644775390625E-8</v>
      </c>
      <c r="AB1315" s="1">
        <v>-5.9604644775390625E-8</v>
      </c>
      <c r="AC1315" s="1">
        <f t="shared" si="101"/>
        <v>-121121772.99999994</v>
      </c>
      <c r="AD1315" s="1">
        <f t="shared" si="102"/>
        <v>-121121772.99999994</v>
      </c>
      <c r="AE1315" s="1">
        <f t="shared" si="103"/>
        <v>-121121772.99999994</v>
      </c>
      <c r="AF1315" s="1">
        <f t="shared" si="104"/>
        <v>-121121772.99999994</v>
      </c>
    </row>
    <row r="1316" spans="1:32" x14ac:dyDescent="0.2">
      <c r="A1316" t="s">
        <v>176</v>
      </c>
      <c r="B1316" t="s">
        <v>73</v>
      </c>
      <c r="C1316" t="s">
        <v>127</v>
      </c>
      <c r="D1316" t="s">
        <v>1</v>
      </c>
      <c r="E1316" t="s">
        <v>5</v>
      </c>
      <c r="F1316" s="7">
        <v>202003</v>
      </c>
      <c r="G1316" s="1">
        <v>192555651</v>
      </c>
      <c r="H1316" s="1">
        <v>192555651.00000003</v>
      </c>
      <c r="I1316" s="1">
        <v>192555651</v>
      </c>
      <c r="J1316" s="1">
        <v>192555651.00000003</v>
      </c>
      <c r="K1316" s="8">
        <v>60</v>
      </c>
      <c r="L1316" s="8">
        <v>60</v>
      </c>
      <c r="M1316" s="8">
        <v>0</v>
      </c>
      <c r="N1316" s="8">
        <v>822935.46570263279</v>
      </c>
      <c r="O1316" s="1">
        <v>0</v>
      </c>
      <c r="P1316" s="1">
        <v>0</v>
      </c>
      <c r="Q1316" s="1">
        <v>0</v>
      </c>
      <c r="R1316" s="1">
        <v>0</v>
      </c>
      <c r="S1316" s="29">
        <v>0</v>
      </c>
      <c r="T1316" s="8">
        <f t="shared" si="100"/>
        <v>0</v>
      </c>
      <c r="U1316" s="1">
        <v>0</v>
      </c>
      <c r="V1316" s="1">
        <v>0</v>
      </c>
      <c r="W1316" s="1">
        <v>0</v>
      </c>
      <c r="X1316" s="1">
        <v>0</v>
      </c>
      <c r="Y1316" s="1">
        <v>0</v>
      </c>
      <c r="Z1316" s="1">
        <v>0</v>
      </c>
      <c r="AA1316" s="1">
        <v>2.9802322387695312E-8</v>
      </c>
      <c r="AB1316" s="1">
        <v>2.9802322387695312E-8</v>
      </c>
      <c r="AC1316" s="1">
        <f t="shared" si="101"/>
        <v>-192555651.00000003</v>
      </c>
      <c r="AD1316" s="1">
        <f t="shared" si="102"/>
        <v>-192555651.00000003</v>
      </c>
      <c r="AE1316" s="1">
        <f t="shared" si="103"/>
        <v>-192555651.00000003</v>
      </c>
      <c r="AF1316" s="1">
        <f t="shared" si="104"/>
        <v>-192555651.00000003</v>
      </c>
    </row>
    <row r="1317" spans="1:32" x14ac:dyDescent="0.2">
      <c r="A1317" t="s">
        <v>176</v>
      </c>
      <c r="B1317" t="s">
        <v>73</v>
      </c>
      <c r="C1317" t="s">
        <v>127</v>
      </c>
      <c r="D1317" t="s">
        <v>1</v>
      </c>
      <c r="E1317" t="s">
        <v>5</v>
      </c>
      <c r="F1317" s="7">
        <v>202006</v>
      </c>
      <c r="G1317" s="1">
        <v>85545885</v>
      </c>
      <c r="H1317" s="1">
        <v>92349337.99000001</v>
      </c>
      <c r="I1317" s="1">
        <v>85545885</v>
      </c>
      <c r="J1317" s="1">
        <v>92349337.99000001</v>
      </c>
      <c r="K1317" s="8">
        <v>35</v>
      </c>
      <c r="L1317" s="8">
        <v>36</v>
      </c>
      <c r="M1317" s="8">
        <v>0</v>
      </c>
      <c r="N1317" s="8">
        <v>942543.81003584212</v>
      </c>
      <c r="O1317" s="1">
        <v>0</v>
      </c>
      <c r="P1317" s="1">
        <v>0</v>
      </c>
      <c r="Q1317" s="1">
        <v>0</v>
      </c>
      <c r="R1317" s="1">
        <v>0</v>
      </c>
      <c r="S1317" s="29">
        <v>0</v>
      </c>
      <c r="T1317" s="8">
        <f t="shared" si="100"/>
        <v>0</v>
      </c>
      <c r="U1317" s="1">
        <v>0</v>
      </c>
      <c r="V1317" s="1">
        <v>0</v>
      </c>
      <c r="W1317" s="1">
        <v>0</v>
      </c>
      <c r="X1317" s="1">
        <v>0</v>
      </c>
      <c r="Y1317" s="1">
        <v>0</v>
      </c>
      <c r="Z1317" s="1">
        <v>0</v>
      </c>
      <c r="AA1317" s="1">
        <v>6803452.9900000095</v>
      </c>
      <c r="AB1317" s="1">
        <v>6803452.9900000095</v>
      </c>
      <c r="AC1317" s="1">
        <f t="shared" si="101"/>
        <v>-92349337.99000001</v>
      </c>
      <c r="AD1317" s="1">
        <f t="shared" si="102"/>
        <v>-92349337.99000001</v>
      </c>
      <c r="AE1317" s="1">
        <f t="shared" si="103"/>
        <v>-92349337.99000001</v>
      </c>
      <c r="AF1317" s="1">
        <f t="shared" si="104"/>
        <v>-92349337.99000001</v>
      </c>
    </row>
    <row r="1318" spans="1:32" x14ac:dyDescent="0.2">
      <c r="A1318" t="s">
        <v>176</v>
      </c>
      <c r="B1318" t="s">
        <v>73</v>
      </c>
      <c r="C1318" t="s">
        <v>127</v>
      </c>
      <c r="D1318" t="s">
        <v>1</v>
      </c>
      <c r="E1318" t="s">
        <v>5</v>
      </c>
      <c r="F1318" s="7">
        <v>202009</v>
      </c>
      <c r="G1318" s="1">
        <v>258688152</v>
      </c>
      <c r="H1318" s="1">
        <v>258688151.99999997</v>
      </c>
      <c r="I1318" s="1">
        <v>258688152</v>
      </c>
      <c r="J1318" s="1">
        <v>258688151.99999997</v>
      </c>
      <c r="K1318" s="8">
        <v>71</v>
      </c>
      <c r="L1318" s="8">
        <v>71</v>
      </c>
      <c r="M1318" s="8">
        <v>0</v>
      </c>
      <c r="N1318" s="8">
        <v>930652.94086021511</v>
      </c>
      <c r="O1318" s="1">
        <v>0</v>
      </c>
      <c r="P1318" s="1">
        <v>0</v>
      </c>
      <c r="Q1318" s="1">
        <v>0</v>
      </c>
      <c r="R1318" s="1">
        <v>0</v>
      </c>
      <c r="S1318" s="29">
        <v>0</v>
      </c>
      <c r="T1318" s="8">
        <f t="shared" si="100"/>
        <v>0</v>
      </c>
      <c r="U1318" s="1">
        <v>0</v>
      </c>
      <c r="V1318" s="1">
        <v>0</v>
      </c>
      <c r="W1318" s="1">
        <v>0</v>
      </c>
      <c r="X1318" s="1">
        <v>0</v>
      </c>
      <c r="Y1318" s="1">
        <v>0</v>
      </c>
      <c r="Z1318" s="1">
        <v>0</v>
      </c>
      <c r="AA1318" s="1">
        <v>-2.9802322387695312E-8</v>
      </c>
      <c r="AB1318" s="1">
        <v>-2.9802322387695312E-8</v>
      </c>
      <c r="AC1318" s="1">
        <f t="shared" si="101"/>
        <v>-258688151.99999997</v>
      </c>
      <c r="AD1318" s="1">
        <f t="shared" si="102"/>
        <v>-258688151.99999997</v>
      </c>
      <c r="AE1318" s="1">
        <f t="shared" si="103"/>
        <v>-258688151.99999997</v>
      </c>
      <c r="AF1318" s="1">
        <f t="shared" si="104"/>
        <v>-258688151.99999997</v>
      </c>
    </row>
    <row r="1319" spans="1:32" x14ac:dyDescent="0.2">
      <c r="A1319" t="s">
        <v>176</v>
      </c>
      <c r="B1319" t="s">
        <v>73</v>
      </c>
      <c r="C1319" t="s">
        <v>127</v>
      </c>
      <c r="D1319" t="s">
        <v>1</v>
      </c>
      <c r="E1319" t="s">
        <v>5</v>
      </c>
      <c r="F1319" s="7">
        <v>202012</v>
      </c>
      <c r="G1319" s="1">
        <v>247781245</v>
      </c>
      <c r="H1319" s="1">
        <v>248426487.68000001</v>
      </c>
      <c r="I1319" s="1">
        <v>247781245</v>
      </c>
      <c r="J1319" s="1">
        <v>248426487.68000001</v>
      </c>
      <c r="K1319" s="8">
        <v>71</v>
      </c>
      <c r="L1319" s="8">
        <v>72</v>
      </c>
      <c r="M1319" s="8">
        <v>0</v>
      </c>
      <c r="N1319" s="8">
        <v>953125.06738351239</v>
      </c>
      <c r="O1319" s="1">
        <v>0</v>
      </c>
      <c r="P1319" s="1">
        <v>0</v>
      </c>
      <c r="Q1319" s="1">
        <v>0</v>
      </c>
      <c r="R1319" s="1">
        <v>0</v>
      </c>
      <c r="S1319" s="29">
        <v>0</v>
      </c>
      <c r="T1319" s="8">
        <f t="shared" si="100"/>
        <v>0</v>
      </c>
      <c r="U1319" s="1">
        <v>0</v>
      </c>
      <c r="V1319" s="1">
        <v>0</v>
      </c>
      <c r="W1319" s="1">
        <v>0</v>
      </c>
      <c r="X1319" s="1">
        <v>0</v>
      </c>
      <c r="Y1319" s="1">
        <v>0</v>
      </c>
      <c r="Z1319" s="1">
        <v>0</v>
      </c>
      <c r="AA1319" s="1">
        <v>645242.68000000715</v>
      </c>
      <c r="AB1319" s="1">
        <v>645242.68000000715</v>
      </c>
      <c r="AC1319" s="1">
        <f t="shared" si="101"/>
        <v>-248426487.68000001</v>
      </c>
      <c r="AD1319" s="1">
        <f t="shared" si="102"/>
        <v>-248426487.68000001</v>
      </c>
      <c r="AE1319" s="1">
        <f t="shared" si="103"/>
        <v>-248426487.68000001</v>
      </c>
      <c r="AF1319" s="1">
        <f t="shared" si="104"/>
        <v>-248426487.68000001</v>
      </c>
    </row>
    <row r="1320" spans="1:32" x14ac:dyDescent="0.2">
      <c r="A1320" t="s">
        <v>176</v>
      </c>
      <c r="B1320" t="s">
        <v>73</v>
      </c>
      <c r="C1320" t="s">
        <v>127</v>
      </c>
      <c r="D1320" t="s">
        <v>1</v>
      </c>
      <c r="E1320" t="s">
        <v>5</v>
      </c>
      <c r="F1320" s="7">
        <v>202103</v>
      </c>
      <c r="G1320" s="1">
        <v>307154146</v>
      </c>
      <c r="H1320" s="1">
        <v>307154146</v>
      </c>
      <c r="I1320" s="1">
        <v>307154146</v>
      </c>
      <c r="J1320" s="1">
        <v>307154146</v>
      </c>
      <c r="K1320" s="8">
        <v>79</v>
      </c>
      <c r="L1320" s="8">
        <v>79</v>
      </c>
      <c r="M1320" s="8">
        <v>0</v>
      </c>
      <c r="N1320" s="8">
        <v>959004.35291858681</v>
      </c>
      <c r="O1320" s="1">
        <v>0</v>
      </c>
      <c r="P1320" s="1">
        <v>0</v>
      </c>
      <c r="Q1320" s="1">
        <v>0</v>
      </c>
      <c r="R1320" s="1">
        <v>0</v>
      </c>
      <c r="S1320" s="29">
        <v>0</v>
      </c>
      <c r="T1320" s="8">
        <f t="shared" si="100"/>
        <v>0</v>
      </c>
      <c r="U1320" s="1">
        <v>0</v>
      </c>
      <c r="V1320" s="1">
        <v>0</v>
      </c>
      <c r="W1320" s="1">
        <v>0</v>
      </c>
      <c r="X1320" s="1">
        <v>0</v>
      </c>
      <c r="Y1320" s="1">
        <v>0</v>
      </c>
      <c r="Z1320" s="1">
        <v>0</v>
      </c>
      <c r="AA1320" s="1">
        <v>0</v>
      </c>
      <c r="AB1320" s="1">
        <v>0</v>
      </c>
      <c r="AC1320" s="1">
        <f t="shared" si="101"/>
        <v>-307154146</v>
      </c>
      <c r="AD1320" s="1">
        <f t="shared" si="102"/>
        <v>-307154146</v>
      </c>
      <c r="AE1320" s="1">
        <f t="shared" si="103"/>
        <v>-307154146</v>
      </c>
      <c r="AF1320" s="1">
        <f t="shared" si="104"/>
        <v>-307154146</v>
      </c>
    </row>
    <row r="1321" spans="1:32" x14ac:dyDescent="0.2">
      <c r="A1321" t="s">
        <v>176</v>
      </c>
      <c r="B1321" t="s">
        <v>73</v>
      </c>
      <c r="C1321" t="s">
        <v>127</v>
      </c>
      <c r="D1321" t="s">
        <v>1</v>
      </c>
      <c r="E1321" t="s">
        <v>5</v>
      </c>
      <c r="F1321" s="7">
        <v>202106</v>
      </c>
      <c r="G1321" s="1">
        <v>136634866</v>
      </c>
      <c r="H1321" s="1">
        <v>136634866.00000003</v>
      </c>
      <c r="I1321" s="1">
        <v>136634866</v>
      </c>
      <c r="J1321" s="1">
        <v>136634866.00000003</v>
      </c>
      <c r="K1321" s="8">
        <v>39</v>
      </c>
      <c r="L1321" s="8">
        <v>39</v>
      </c>
      <c r="M1321" s="8">
        <v>0</v>
      </c>
      <c r="N1321" s="8">
        <v>849673.51146953402</v>
      </c>
      <c r="O1321" s="1">
        <v>0</v>
      </c>
      <c r="P1321" s="1">
        <v>0</v>
      </c>
      <c r="Q1321" s="1">
        <v>0</v>
      </c>
      <c r="R1321" s="1">
        <v>0</v>
      </c>
      <c r="S1321" s="29">
        <v>0</v>
      </c>
      <c r="T1321" s="8">
        <f t="shared" si="100"/>
        <v>0</v>
      </c>
      <c r="U1321" s="1">
        <v>0</v>
      </c>
      <c r="V1321" s="1">
        <v>0</v>
      </c>
      <c r="W1321" s="1">
        <v>0</v>
      </c>
      <c r="X1321" s="1">
        <v>0</v>
      </c>
      <c r="Y1321" s="1">
        <v>0</v>
      </c>
      <c r="Z1321" s="1">
        <v>0</v>
      </c>
      <c r="AA1321" s="1">
        <v>2.9802322387695312E-8</v>
      </c>
      <c r="AB1321" s="1">
        <v>2.9802322387695312E-8</v>
      </c>
      <c r="AC1321" s="1">
        <f t="shared" si="101"/>
        <v>-136634866.00000003</v>
      </c>
      <c r="AD1321" s="1">
        <f t="shared" si="102"/>
        <v>-136634866.00000003</v>
      </c>
      <c r="AE1321" s="1">
        <f t="shared" si="103"/>
        <v>-136634866.00000003</v>
      </c>
      <c r="AF1321" s="1">
        <f t="shared" si="104"/>
        <v>-136634866.00000003</v>
      </c>
    </row>
    <row r="1322" spans="1:32" x14ac:dyDescent="0.2">
      <c r="A1322" t="s">
        <v>176</v>
      </c>
      <c r="B1322" t="s">
        <v>73</v>
      </c>
      <c r="C1322" t="s">
        <v>127</v>
      </c>
      <c r="D1322" t="s">
        <v>1</v>
      </c>
      <c r="E1322" t="s">
        <v>5</v>
      </c>
      <c r="F1322" s="7">
        <v>202109</v>
      </c>
      <c r="G1322" s="1">
        <v>215164170</v>
      </c>
      <c r="H1322" s="1">
        <v>215164170</v>
      </c>
      <c r="I1322" s="1">
        <v>215164170</v>
      </c>
      <c r="J1322" s="1">
        <v>215164170</v>
      </c>
      <c r="K1322" s="8">
        <v>46</v>
      </c>
      <c r="L1322" s="8">
        <v>46</v>
      </c>
      <c r="M1322" s="8">
        <v>0</v>
      </c>
      <c r="N1322" s="8">
        <v>848048.34874551964</v>
      </c>
      <c r="O1322" s="1">
        <v>0</v>
      </c>
      <c r="P1322" s="1">
        <v>0</v>
      </c>
      <c r="Q1322" s="1">
        <v>0</v>
      </c>
      <c r="R1322" s="1">
        <v>0</v>
      </c>
      <c r="S1322" s="29">
        <v>0</v>
      </c>
      <c r="T1322" s="8">
        <f t="shared" si="100"/>
        <v>0</v>
      </c>
      <c r="U1322" s="1">
        <v>0</v>
      </c>
      <c r="V1322" s="1">
        <v>0</v>
      </c>
      <c r="W1322" s="1">
        <v>0</v>
      </c>
      <c r="X1322" s="1">
        <v>0</v>
      </c>
      <c r="Y1322" s="1">
        <v>0</v>
      </c>
      <c r="Z1322" s="1">
        <v>0</v>
      </c>
      <c r="AA1322" s="1">
        <v>0</v>
      </c>
      <c r="AB1322" s="1">
        <v>0</v>
      </c>
      <c r="AC1322" s="1">
        <f t="shared" si="101"/>
        <v>-215164170</v>
      </c>
      <c r="AD1322" s="1">
        <f t="shared" si="102"/>
        <v>-215164170</v>
      </c>
      <c r="AE1322" s="1">
        <f t="shared" si="103"/>
        <v>-215164170</v>
      </c>
      <c r="AF1322" s="1">
        <f t="shared" si="104"/>
        <v>-215164170</v>
      </c>
    </row>
    <row r="1323" spans="1:32" x14ac:dyDescent="0.2">
      <c r="A1323" t="s">
        <v>176</v>
      </c>
      <c r="B1323" t="s">
        <v>73</v>
      </c>
      <c r="C1323" t="s">
        <v>127</v>
      </c>
      <c r="D1323" t="s">
        <v>1</v>
      </c>
      <c r="E1323" t="s">
        <v>5</v>
      </c>
      <c r="F1323" s="7">
        <v>202112</v>
      </c>
      <c r="G1323" s="1">
        <v>166900912</v>
      </c>
      <c r="H1323" s="1">
        <v>166900911.99999997</v>
      </c>
      <c r="I1323" s="1">
        <v>166900912</v>
      </c>
      <c r="J1323" s="1">
        <v>166900911.99999997</v>
      </c>
      <c r="K1323" s="8">
        <v>50</v>
      </c>
      <c r="L1323" s="8">
        <v>50</v>
      </c>
      <c r="M1323" s="8">
        <v>0</v>
      </c>
      <c r="N1323" s="8">
        <v>857260.6451612903</v>
      </c>
      <c r="O1323" s="1">
        <v>0</v>
      </c>
      <c r="P1323" s="1">
        <v>0</v>
      </c>
      <c r="Q1323" s="1">
        <v>0</v>
      </c>
      <c r="R1323" s="1">
        <v>0</v>
      </c>
      <c r="S1323" s="29">
        <v>0</v>
      </c>
      <c r="T1323" s="8">
        <f t="shared" si="100"/>
        <v>0</v>
      </c>
      <c r="U1323" s="1">
        <v>0</v>
      </c>
      <c r="V1323" s="1">
        <v>0</v>
      </c>
      <c r="W1323" s="1">
        <v>0</v>
      </c>
      <c r="X1323" s="1">
        <v>0</v>
      </c>
      <c r="Y1323" s="1">
        <v>0</v>
      </c>
      <c r="Z1323" s="1">
        <v>0</v>
      </c>
      <c r="AA1323" s="1">
        <v>-2.9802322387695312E-8</v>
      </c>
      <c r="AB1323" s="1">
        <v>-2.9802322387695312E-8</v>
      </c>
      <c r="AC1323" s="1">
        <f t="shared" si="101"/>
        <v>-166900911.99999997</v>
      </c>
      <c r="AD1323" s="1">
        <f t="shared" si="102"/>
        <v>-166900911.99999997</v>
      </c>
      <c r="AE1323" s="1">
        <f t="shared" si="103"/>
        <v>-166900911.99999997</v>
      </c>
      <c r="AF1323" s="1">
        <f t="shared" si="104"/>
        <v>-166900911.99999997</v>
      </c>
    </row>
    <row r="1324" spans="1:32" x14ac:dyDescent="0.2">
      <c r="A1324" t="s">
        <v>176</v>
      </c>
      <c r="B1324" t="s">
        <v>73</v>
      </c>
      <c r="C1324" t="s">
        <v>127</v>
      </c>
      <c r="D1324" t="s">
        <v>1</v>
      </c>
      <c r="E1324" t="s">
        <v>5</v>
      </c>
      <c r="F1324" s="7">
        <v>202203</v>
      </c>
      <c r="G1324" s="1">
        <v>198999567</v>
      </c>
      <c r="H1324" s="1">
        <v>199776315.70000005</v>
      </c>
      <c r="I1324" s="1">
        <v>198999567</v>
      </c>
      <c r="J1324" s="1">
        <v>199776315.70000005</v>
      </c>
      <c r="K1324" s="8">
        <v>48</v>
      </c>
      <c r="L1324" s="8">
        <v>49</v>
      </c>
      <c r="M1324" s="8">
        <v>0</v>
      </c>
      <c r="N1324" s="8">
        <v>774234.19892473193</v>
      </c>
      <c r="O1324" s="1">
        <v>0</v>
      </c>
      <c r="P1324" s="1">
        <v>0</v>
      </c>
      <c r="Q1324" s="1">
        <v>0</v>
      </c>
      <c r="R1324" s="1">
        <v>0</v>
      </c>
      <c r="S1324" s="29">
        <v>0</v>
      </c>
      <c r="T1324" s="8">
        <f t="shared" si="100"/>
        <v>0</v>
      </c>
      <c r="U1324" s="1">
        <v>0</v>
      </c>
      <c r="V1324" s="1">
        <v>0</v>
      </c>
      <c r="W1324" s="1">
        <v>0</v>
      </c>
      <c r="X1324" s="1">
        <v>0</v>
      </c>
      <c r="Y1324" s="1">
        <v>0</v>
      </c>
      <c r="Z1324" s="1">
        <v>0</v>
      </c>
      <c r="AA1324" s="1">
        <v>776748.70000004768</v>
      </c>
      <c r="AB1324" s="1">
        <v>776748.70000004768</v>
      </c>
      <c r="AC1324" s="1">
        <f t="shared" si="101"/>
        <v>-199776315.70000005</v>
      </c>
      <c r="AD1324" s="1">
        <f t="shared" si="102"/>
        <v>-199776315.70000005</v>
      </c>
      <c r="AE1324" s="1">
        <f t="shared" si="103"/>
        <v>-199776315.70000005</v>
      </c>
      <c r="AF1324" s="1">
        <f t="shared" si="104"/>
        <v>-199776315.70000005</v>
      </c>
    </row>
    <row r="1325" spans="1:32" x14ac:dyDescent="0.2">
      <c r="A1325" t="s">
        <v>176</v>
      </c>
      <c r="B1325" t="s">
        <v>73</v>
      </c>
      <c r="C1325" t="s">
        <v>127</v>
      </c>
      <c r="D1325" t="s">
        <v>1</v>
      </c>
      <c r="E1325" t="s">
        <v>5</v>
      </c>
      <c r="F1325" s="7">
        <v>202206</v>
      </c>
      <c r="G1325" s="1">
        <v>173921080</v>
      </c>
      <c r="H1325" s="1">
        <v>173921080</v>
      </c>
      <c r="I1325" s="1">
        <v>173921080</v>
      </c>
      <c r="J1325" s="1">
        <v>173921080</v>
      </c>
      <c r="K1325" s="8">
        <v>43</v>
      </c>
      <c r="L1325" s="8">
        <v>43</v>
      </c>
      <c r="M1325" s="8">
        <v>0</v>
      </c>
      <c r="N1325" s="8">
        <v>835721.53082437289</v>
      </c>
      <c r="O1325" s="1">
        <v>0</v>
      </c>
      <c r="P1325" s="1">
        <v>0</v>
      </c>
      <c r="Q1325" s="1">
        <v>0</v>
      </c>
      <c r="R1325" s="1">
        <v>0</v>
      </c>
      <c r="S1325" s="29">
        <v>0</v>
      </c>
      <c r="T1325" s="8">
        <f t="shared" si="100"/>
        <v>0</v>
      </c>
      <c r="U1325" s="1">
        <v>0</v>
      </c>
      <c r="V1325" s="1">
        <v>0</v>
      </c>
      <c r="W1325" s="1">
        <v>0</v>
      </c>
      <c r="X1325" s="1">
        <v>0</v>
      </c>
      <c r="Y1325" s="1">
        <v>0</v>
      </c>
      <c r="Z1325" s="1">
        <v>0</v>
      </c>
      <c r="AA1325" s="1">
        <v>0</v>
      </c>
      <c r="AB1325" s="1">
        <v>0</v>
      </c>
      <c r="AC1325" s="1">
        <f t="shared" si="101"/>
        <v>-173921080</v>
      </c>
      <c r="AD1325" s="1">
        <f t="shared" si="102"/>
        <v>-173921080</v>
      </c>
      <c r="AE1325" s="1">
        <f t="shared" si="103"/>
        <v>-173921080</v>
      </c>
      <c r="AF1325" s="1">
        <f t="shared" si="104"/>
        <v>-173921080</v>
      </c>
    </row>
    <row r="1326" spans="1:32" x14ac:dyDescent="0.2">
      <c r="A1326" t="s">
        <v>176</v>
      </c>
      <c r="B1326" t="s">
        <v>73</v>
      </c>
      <c r="C1326" t="s">
        <v>127</v>
      </c>
      <c r="D1326" t="s">
        <v>1</v>
      </c>
      <c r="E1326" t="s">
        <v>5</v>
      </c>
      <c r="F1326" s="7">
        <v>202209</v>
      </c>
      <c r="G1326" s="1">
        <v>258212630</v>
      </c>
      <c r="H1326" s="1">
        <v>258212630.00000003</v>
      </c>
      <c r="I1326" s="1">
        <v>258212630</v>
      </c>
      <c r="J1326" s="1">
        <v>258212630.00000003</v>
      </c>
      <c r="K1326" s="8">
        <v>59</v>
      </c>
      <c r="L1326" s="8">
        <v>59</v>
      </c>
      <c r="M1326" s="8">
        <v>0</v>
      </c>
      <c r="N1326" s="8">
        <v>832765.99068100366</v>
      </c>
      <c r="O1326" s="1">
        <v>0</v>
      </c>
      <c r="P1326" s="1">
        <v>0</v>
      </c>
      <c r="Q1326" s="1">
        <v>0</v>
      </c>
      <c r="R1326" s="1">
        <v>0</v>
      </c>
      <c r="S1326" s="29">
        <v>0</v>
      </c>
      <c r="T1326" s="8">
        <f t="shared" si="100"/>
        <v>0</v>
      </c>
      <c r="U1326" s="1">
        <v>0</v>
      </c>
      <c r="V1326" s="1">
        <v>0</v>
      </c>
      <c r="W1326" s="1">
        <v>0</v>
      </c>
      <c r="X1326" s="1">
        <v>0</v>
      </c>
      <c r="Y1326" s="1">
        <v>0</v>
      </c>
      <c r="Z1326" s="1">
        <v>0</v>
      </c>
      <c r="AA1326" s="1">
        <v>2.9802322387695312E-8</v>
      </c>
      <c r="AB1326" s="1">
        <v>2.9802322387695312E-8</v>
      </c>
      <c r="AC1326" s="1">
        <f t="shared" si="101"/>
        <v>-258212630.00000003</v>
      </c>
      <c r="AD1326" s="1">
        <f t="shared" si="102"/>
        <v>-258212630.00000003</v>
      </c>
      <c r="AE1326" s="1">
        <f t="shared" si="103"/>
        <v>-258212630.00000003</v>
      </c>
      <c r="AF1326" s="1">
        <f t="shared" si="104"/>
        <v>-258212630.00000003</v>
      </c>
    </row>
    <row r="1327" spans="1:32" x14ac:dyDescent="0.2">
      <c r="A1327" t="s">
        <v>176</v>
      </c>
      <c r="B1327" t="s">
        <v>73</v>
      </c>
      <c r="C1327" t="s">
        <v>127</v>
      </c>
      <c r="D1327" t="s">
        <v>1</v>
      </c>
      <c r="E1327" t="s">
        <v>5</v>
      </c>
      <c r="F1327" s="7">
        <v>202212</v>
      </c>
      <c r="G1327" s="1">
        <v>281637036</v>
      </c>
      <c r="H1327" s="1">
        <v>282753953.42999995</v>
      </c>
      <c r="I1327" s="1">
        <v>281637036</v>
      </c>
      <c r="J1327" s="1">
        <v>282753953.42999995</v>
      </c>
      <c r="K1327" s="8">
        <v>52</v>
      </c>
      <c r="L1327" s="8">
        <v>52</v>
      </c>
      <c r="M1327" s="8">
        <v>0</v>
      </c>
      <c r="N1327" s="8">
        <v>952713.01397849468</v>
      </c>
      <c r="O1327" s="1">
        <v>0</v>
      </c>
      <c r="P1327" s="1">
        <v>0</v>
      </c>
      <c r="Q1327" s="1">
        <v>0</v>
      </c>
      <c r="R1327" s="1">
        <v>0</v>
      </c>
      <c r="S1327" s="29">
        <v>0</v>
      </c>
      <c r="T1327" s="8">
        <f t="shared" si="100"/>
        <v>0</v>
      </c>
      <c r="U1327" s="1">
        <v>0</v>
      </c>
      <c r="V1327" s="1">
        <v>0</v>
      </c>
      <c r="W1327" s="1">
        <v>0</v>
      </c>
      <c r="X1327" s="1">
        <v>0</v>
      </c>
      <c r="Y1327" s="1">
        <v>0</v>
      </c>
      <c r="Z1327" s="1">
        <v>0</v>
      </c>
      <c r="AA1327" s="1">
        <v>1116917.4299999475</v>
      </c>
      <c r="AB1327" s="1">
        <v>1116917.4299999475</v>
      </c>
      <c r="AC1327" s="1">
        <f t="shared" si="101"/>
        <v>-282753953.42999995</v>
      </c>
      <c r="AD1327" s="1">
        <f t="shared" si="102"/>
        <v>-282753953.42999995</v>
      </c>
      <c r="AE1327" s="1">
        <f t="shared" si="103"/>
        <v>-282753953.42999995</v>
      </c>
      <c r="AF1327" s="1">
        <f t="shared" si="104"/>
        <v>-282753953.42999995</v>
      </c>
    </row>
    <row r="1328" spans="1:32" x14ac:dyDescent="0.2">
      <c r="A1328" t="s">
        <v>176</v>
      </c>
      <c r="B1328" t="s">
        <v>73</v>
      </c>
      <c r="C1328" t="s">
        <v>127</v>
      </c>
      <c r="D1328" t="s">
        <v>1</v>
      </c>
      <c r="E1328" t="s">
        <v>5</v>
      </c>
      <c r="F1328" s="7">
        <v>202303</v>
      </c>
      <c r="G1328" s="1">
        <v>369129236</v>
      </c>
      <c r="H1328" s="1">
        <v>370898121.25</v>
      </c>
      <c r="I1328" s="1">
        <v>369129236</v>
      </c>
      <c r="J1328" s="1">
        <v>370898121.25</v>
      </c>
      <c r="K1328" s="8">
        <v>85</v>
      </c>
      <c r="L1328" s="8">
        <v>86</v>
      </c>
      <c r="M1328" s="8">
        <v>0</v>
      </c>
      <c r="N1328" s="8">
        <v>965892.79953917023</v>
      </c>
      <c r="O1328" s="1">
        <v>0</v>
      </c>
      <c r="P1328" s="1">
        <v>0</v>
      </c>
      <c r="Q1328" s="1">
        <v>0</v>
      </c>
      <c r="R1328" s="1">
        <v>0</v>
      </c>
      <c r="S1328" s="29">
        <v>0</v>
      </c>
      <c r="T1328" s="8">
        <f t="shared" si="100"/>
        <v>0</v>
      </c>
      <c r="U1328" s="1">
        <v>0</v>
      </c>
      <c r="V1328" s="1">
        <v>0</v>
      </c>
      <c r="W1328" s="1">
        <v>0</v>
      </c>
      <c r="X1328" s="1">
        <v>0</v>
      </c>
      <c r="Y1328" s="1">
        <v>0</v>
      </c>
      <c r="Z1328" s="1">
        <v>0</v>
      </c>
      <c r="AA1328" s="1">
        <v>1768885.25</v>
      </c>
      <c r="AB1328" s="1">
        <v>1768885.25</v>
      </c>
      <c r="AC1328" s="1">
        <f t="shared" si="101"/>
        <v>-370898121.25</v>
      </c>
      <c r="AD1328" s="1">
        <f t="shared" si="102"/>
        <v>-370898121.25</v>
      </c>
      <c r="AE1328" s="1">
        <f t="shared" si="103"/>
        <v>-370898121.25</v>
      </c>
      <c r="AF1328" s="1">
        <f t="shared" si="104"/>
        <v>-370898121.25</v>
      </c>
    </row>
    <row r="1329" spans="1:32" x14ac:dyDescent="0.2">
      <c r="A1329" t="s">
        <v>176</v>
      </c>
      <c r="B1329" t="s">
        <v>73</v>
      </c>
      <c r="C1329" t="s">
        <v>127</v>
      </c>
      <c r="D1329" t="s">
        <v>1</v>
      </c>
      <c r="E1329" t="s">
        <v>5</v>
      </c>
      <c r="F1329" s="7">
        <v>202306</v>
      </c>
      <c r="G1329" s="1">
        <v>215972014</v>
      </c>
      <c r="H1329" s="1">
        <v>219203016.45000002</v>
      </c>
      <c r="I1329" s="1">
        <v>215972014</v>
      </c>
      <c r="J1329" s="1">
        <v>219203016.45000002</v>
      </c>
      <c r="K1329" s="8">
        <v>43</v>
      </c>
      <c r="L1329" s="8">
        <v>44</v>
      </c>
      <c r="M1329" s="8">
        <v>0</v>
      </c>
      <c r="N1329" s="8">
        <v>945657.12939068105</v>
      </c>
      <c r="O1329" s="1">
        <v>0</v>
      </c>
      <c r="P1329" s="1">
        <v>0</v>
      </c>
      <c r="Q1329" s="1">
        <v>0</v>
      </c>
      <c r="R1329" s="1">
        <v>0</v>
      </c>
      <c r="S1329" s="29">
        <v>0</v>
      </c>
      <c r="T1329" s="8">
        <f t="shared" si="100"/>
        <v>0</v>
      </c>
      <c r="U1329" s="1">
        <v>0</v>
      </c>
      <c r="V1329" s="1">
        <v>0</v>
      </c>
      <c r="W1329" s="1">
        <v>0</v>
      </c>
      <c r="X1329" s="1">
        <v>0</v>
      </c>
      <c r="Y1329" s="1">
        <v>0</v>
      </c>
      <c r="Z1329" s="1">
        <v>0</v>
      </c>
      <c r="AA1329" s="1">
        <v>3231002.4500000179</v>
      </c>
      <c r="AB1329" s="1">
        <v>3231002.4500000179</v>
      </c>
      <c r="AC1329" s="1">
        <f t="shared" si="101"/>
        <v>-219203016.45000002</v>
      </c>
      <c r="AD1329" s="1">
        <f t="shared" si="102"/>
        <v>-219203016.45000002</v>
      </c>
      <c r="AE1329" s="1">
        <f t="shared" si="103"/>
        <v>-219203016.45000002</v>
      </c>
      <c r="AF1329" s="1">
        <f t="shared" si="104"/>
        <v>-219203016.45000002</v>
      </c>
    </row>
    <row r="1330" spans="1:32" x14ac:dyDescent="0.2">
      <c r="A1330" t="s">
        <v>176</v>
      </c>
      <c r="B1330" t="s">
        <v>73</v>
      </c>
      <c r="C1330" t="s">
        <v>127</v>
      </c>
      <c r="D1330" t="s">
        <v>1</v>
      </c>
      <c r="E1330" t="s">
        <v>5</v>
      </c>
      <c r="F1330" s="7">
        <v>202309</v>
      </c>
      <c r="G1330" s="1">
        <v>267764337</v>
      </c>
      <c r="H1330" s="1">
        <v>284150054.17000002</v>
      </c>
      <c r="I1330" s="1">
        <v>267764337</v>
      </c>
      <c r="J1330" s="1">
        <v>284150054.17000002</v>
      </c>
      <c r="K1330" s="8">
        <v>55</v>
      </c>
      <c r="L1330" s="8">
        <v>56</v>
      </c>
      <c r="M1330" s="8">
        <v>0</v>
      </c>
      <c r="N1330" s="8">
        <v>955739.8817204301</v>
      </c>
      <c r="O1330" s="1">
        <v>0</v>
      </c>
      <c r="P1330" s="1">
        <v>0</v>
      </c>
      <c r="Q1330" s="1">
        <v>0</v>
      </c>
      <c r="R1330" s="1">
        <v>0</v>
      </c>
      <c r="S1330" s="29">
        <v>0</v>
      </c>
      <c r="T1330" s="8">
        <f t="shared" si="100"/>
        <v>0</v>
      </c>
      <c r="U1330" s="1">
        <v>0</v>
      </c>
      <c r="V1330" s="1">
        <v>0</v>
      </c>
      <c r="W1330" s="1">
        <v>0</v>
      </c>
      <c r="X1330" s="1">
        <v>0</v>
      </c>
      <c r="Y1330" s="1">
        <v>0</v>
      </c>
      <c r="Z1330" s="1">
        <v>0</v>
      </c>
      <c r="AA1330" s="1">
        <v>16385717.170000017</v>
      </c>
      <c r="AB1330" s="1">
        <v>16385717.170000017</v>
      </c>
      <c r="AC1330" s="1">
        <f t="shared" si="101"/>
        <v>-284150054.17000002</v>
      </c>
      <c r="AD1330" s="1">
        <f t="shared" si="102"/>
        <v>-284150054.17000002</v>
      </c>
      <c r="AE1330" s="1">
        <f t="shared" si="103"/>
        <v>-284150054.17000002</v>
      </c>
      <c r="AF1330" s="1">
        <f t="shared" si="104"/>
        <v>-284150054.17000002</v>
      </c>
    </row>
    <row r="1331" spans="1:32" x14ac:dyDescent="0.2">
      <c r="A1331" t="s">
        <v>176</v>
      </c>
      <c r="B1331" t="s">
        <v>73</v>
      </c>
      <c r="C1331" t="s">
        <v>127</v>
      </c>
      <c r="D1331" t="s">
        <v>1</v>
      </c>
      <c r="E1331" t="s">
        <v>5</v>
      </c>
      <c r="F1331" s="7">
        <v>202312</v>
      </c>
      <c r="G1331" s="1">
        <v>245561423</v>
      </c>
      <c r="H1331" s="1">
        <v>266647475.01000002</v>
      </c>
      <c r="I1331" s="1">
        <v>245561423</v>
      </c>
      <c r="J1331" s="1">
        <v>266647475.01000002</v>
      </c>
      <c r="K1331" s="8">
        <v>57</v>
      </c>
      <c r="L1331" s="8">
        <v>60</v>
      </c>
      <c r="M1331" s="8">
        <v>0</v>
      </c>
      <c r="N1331" s="8">
        <v>920396.54731182801</v>
      </c>
      <c r="O1331" s="1">
        <v>0</v>
      </c>
      <c r="P1331" s="1">
        <v>0</v>
      </c>
      <c r="Q1331" s="1">
        <v>0</v>
      </c>
      <c r="R1331" s="1">
        <v>0</v>
      </c>
      <c r="S1331" s="29">
        <v>0</v>
      </c>
      <c r="T1331" s="8">
        <f t="shared" si="100"/>
        <v>0</v>
      </c>
      <c r="U1331" s="1">
        <v>0</v>
      </c>
      <c r="V1331" s="1">
        <v>0</v>
      </c>
      <c r="W1331" s="1">
        <v>0</v>
      </c>
      <c r="X1331" s="1">
        <v>0</v>
      </c>
      <c r="Y1331" s="1">
        <v>0</v>
      </c>
      <c r="Z1331" s="1">
        <v>0</v>
      </c>
      <c r="AA1331" s="1">
        <v>21086052.01000002</v>
      </c>
      <c r="AB1331" s="1">
        <v>21086052.01000002</v>
      </c>
      <c r="AC1331" s="1">
        <f t="shared" si="101"/>
        <v>-266647475.01000002</v>
      </c>
      <c r="AD1331" s="1">
        <f t="shared" si="102"/>
        <v>-266647475.01000002</v>
      </c>
      <c r="AE1331" s="1">
        <f t="shared" si="103"/>
        <v>-266647475.01000002</v>
      </c>
      <c r="AF1331" s="1">
        <f t="shared" si="104"/>
        <v>-266647475.01000002</v>
      </c>
    </row>
    <row r="1332" spans="1:32" x14ac:dyDescent="0.2">
      <c r="A1332" t="s">
        <v>176</v>
      </c>
      <c r="B1332" t="s">
        <v>73</v>
      </c>
      <c r="C1332" t="s">
        <v>127</v>
      </c>
      <c r="D1332" t="s">
        <v>1</v>
      </c>
      <c r="E1332" t="s">
        <v>5</v>
      </c>
      <c r="F1332" s="7">
        <v>202403</v>
      </c>
      <c r="G1332" s="1">
        <v>203843365</v>
      </c>
      <c r="H1332" s="1">
        <v>206200116.96000001</v>
      </c>
      <c r="I1332" s="1">
        <v>203843365</v>
      </c>
      <c r="J1332" s="1">
        <v>206200116.96000001</v>
      </c>
      <c r="K1332" s="8">
        <v>34</v>
      </c>
      <c r="L1332" s="8">
        <v>36</v>
      </c>
      <c r="M1332" s="8">
        <v>0</v>
      </c>
      <c r="N1332" s="8">
        <v>900928.92992213566</v>
      </c>
      <c r="O1332" s="1">
        <v>0</v>
      </c>
      <c r="P1332" s="1">
        <v>0</v>
      </c>
      <c r="Q1332" s="1">
        <v>0</v>
      </c>
      <c r="R1332" s="1">
        <v>0</v>
      </c>
      <c r="S1332" s="29">
        <v>0</v>
      </c>
      <c r="T1332" s="8">
        <f t="shared" si="100"/>
        <v>0</v>
      </c>
      <c r="U1332" s="1">
        <v>0</v>
      </c>
      <c r="V1332" s="1">
        <v>0</v>
      </c>
      <c r="W1332" s="1">
        <v>0</v>
      </c>
      <c r="X1332" s="1">
        <v>0</v>
      </c>
      <c r="Y1332" s="1">
        <v>0</v>
      </c>
      <c r="Z1332" s="1">
        <v>0</v>
      </c>
      <c r="AA1332" s="1">
        <v>2356751.9600000083</v>
      </c>
      <c r="AB1332" s="1">
        <v>2356751.9600000083</v>
      </c>
      <c r="AC1332" s="1">
        <f t="shared" si="101"/>
        <v>-206200116.96000001</v>
      </c>
      <c r="AD1332" s="1">
        <f t="shared" si="102"/>
        <v>-206200116.96000001</v>
      </c>
      <c r="AE1332" s="1">
        <f t="shared" si="103"/>
        <v>-206200116.96000001</v>
      </c>
      <c r="AF1332" s="1">
        <f t="shared" si="104"/>
        <v>-206200116.96000001</v>
      </c>
    </row>
    <row r="1333" spans="1:32" x14ac:dyDescent="0.2">
      <c r="A1333" t="s">
        <v>176</v>
      </c>
      <c r="B1333" t="s">
        <v>73</v>
      </c>
      <c r="C1333" t="s">
        <v>127</v>
      </c>
      <c r="D1333" t="s">
        <v>1</v>
      </c>
      <c r="E1333" t="s">
        <v>8</v>
      </c>
      <c r="F1333" s="7">
        <v>202404</v>
      </c>
      <c r="G1333" s="1">
        <v>17444297</v>
      </c>
      <c r="H1333" s="1">
        <v>30994111.199999999</v>
      </c>
      <c r="I1333" s="1">
        <v>17444297</v>
      </c>
      <c r="J1333" s="1">
        <v>30994111.199999999</v>
      </c>
      <c r="K1333" s="8">
        <v>4</v>
      </c>
      <c r="L1333" s="8">
        <v>8</v>
      </c>
      <c r="M1333" s="8">
        <v>0</v>
      </c>
      <c r="N1333" s="8">
        <v>430363.96666666574</v>
      </c>
      <c r="O1333" s="1">
        <v>0</v>
      </c>
      <c r="P1333" s="1">
        <v>0</v>
      </c>
      <c r="Q1333" s="1">
        <v>0</v>
      </c>
      <c r="R1333" s="1">
        <v>0</v>
      </c>
      <c r="S1333" s="29">
        <v>0</v>
      </c>
      <c r="T1333" s="8">
        <f t="shared" si="100"/>
        <v>0</v>
      </c>
      <c r="U1333" s="1">
        <v>0</v>
      </c>
      <c r="V1333" s="1">
        <v>0</v>
      </c>
      <c r="W1333" s="1">
        <v>0</v>
      </c>
      <c r="X1333" s="1">
        <v>0</v>
      </c>
      <c r="Y1333" s="1">
        <v>0</v>
      </c>
      <c r="Z1333" s="1">
        <v>0</v>
      </c>
      <c r="AA1333" s="1">
        <v>13549814.199999999</v>
      </c>
      <c r="AB1333" s="1">
        <v>13549814.199999999</v>
      </c>
      <c r="AC1333" s="1">
        <f t="shared" si="101"/>
        <v>-30994111.199999999</v>
      </c>
      <c r="AD1333" s="1">
        <f t="shared" si="102"/>
        <v>-30994111.199999999</v>
      </c>
      <c r="AE1333" s="1">
        <f t="shared" si="103"/>
        <v>-30994111.199999999</v>
      </c>
      <c r="AF1333" s="1">
        <f t="shared" si="104"/>
        <v>-30994111.199999999</v>
      </c>
    </row>
    <row r="1334" spans="1:32" x14ac:dyDescent="0.2">
      <c r="A1334" t="s">
        <v>176</v>
      </c>
      <c r="B1334" t="s">
        <v>73</v>
      </c>
      <c r="C1334" t="s">
        <v>127</v>
      </c>
      <c r="D1334" t="s">
        <v>1</v>
      </c>
      <c r="E1334" t="s">
        <v>8</v>
      </c>
      <c r="F1334" s="7">
        <v>202405</v>
      </c>
      <c r="G1334" s="1">
        <v>0</v>
      </c>
      <c r="H1334" s="1">
        <v>0</v>
      </c>
      <c r="I1334" s="1">
        <v>0</v>
      </c>
      <c r="J1334" s="1">
        <v>0</v>
      </c>
      <c r="K1334" s="8">
        <v>0</v>
      </c>
      <c r="L1334" s="8">
        <v>0</v>
      </c>
      <c r="M1334" s="8">
        <v>0</v>
      </c>
      <c r="N1334" s="8">
        <v>508555.61290322582</v>
      </c>
      <c r="O1334" s="1">
        <v>0</v>
      </c>
      <c r="P1334" s="1">
        <v>0</v>
      </c>
      <c r="Q1334" s="1">
        <v>0</v>
      </c>
      <c r="R1334" s="1">
        <v>0</v>
      </c>
      <c r="S1334" s="29">
        <v>0</v>
      </c>
      <c r="T1334" s="8">
        <f t="shared" si="100"/>
        <v>0</v>
      </c>
      <c r="U1334" s="1">
        <v>0</v>
      </c>
      <c r="V1334" s="1">
        <v>0</v>
      </c>
      <c r="W1334" s="1">
        <v>0</v>
      </c>
      <c r="X1334" s="1">
        <v>0</v>
      </c>
      <c r="Y1334" s="1">
        <v>0</v>
      </c>
      <c r="Z1334" s="1">
        <v>0</v>
      </c>
      <c r="AA1334" s="1">
        <v>0</v>
      </c>
      <c r="AB1334" s="1">
        <v>0</v>
      </c>
      <c r="AC1334" s="1">
        <f t="shared" si="101"/>
        <v>0</v>
      </c>
      <c r="AD1334" s="1">
        <f t="shared" si="102"/>
        <v>0</v>
      </c>
      <c r="AE1334" s="1">
        <f t="shared" si="103"/>
        <v>0</v>
      </c>
      <c r="AF1334" s="1">
        <f t="shared" si="104"/>
        <v>0</v>
      </c>
    </row>
    <row r="1335" spans="1:32" x14ac:dyDescent="0.2">
      <c r="A1335" t="s">
        <v>151</v>
      </c>
      <c r="B1335" t="s">
        <v>73</v>
      </c>
      <c r="C1335" t="s">
        <v>127</v>
      </c>
      <c r="D1335" t="s">
        <v>0</v>
      </c>
      <c r="E1335" t="s">
        <v>5</v>
      </c>
      <c r="F1335" s="7">
        <v>201403</v>
      </c>
      <c r="G1335" s="1">
        <v>0</v>
      </c>
      <c r="H1335" s="1">
        <v>0</v>
      </c>
      <c r="I1335" s="1">
        <v>0</v>
      </c>
      <c r="J1335" s="1">
        <v>0</v>
      </c>
      <c r="K1335" s="8">
        <v>0</v>
      </c>
      <c r="L1335" s="8">
        <v>0</v>
      </c>
      <c r="M1335" s="8">
        <v>0</v>
      </c>
      <c r="N1335" s="8">
        <v>0</v>
      </c>
      <c r="O1335" s="1">
        <v>0</v>
      </c>
      <c r="P1335" s="1">
        <v>0</v>
      </c>
      <c r="Q1335" s="1">
        <v>0</v>
      </c>
      <c r="R1335" s="1">
        <v>0</v>
      </c>
      <c r="S1335" s="29">
        <v>0</v>
      </c>
      <c r="T1335" s="8">
        <f t="shared" si="100"/>
        <v>0</v>
      </c>
      <c r="U1335" s="1">
        <v>0</v>
      </c>
      <c r="V1335" s="1">
        <v>0</v>
      </c>
      <c r="W1335" s="1">
        <v>0</v>
      </c>
      <c r="X1335" s="1">
        <v>0</v>
      </c>
      <c r="Y1335" s="1">
        <v>0</v>
      </c>
      <c r="Z1335" s="1">
        <v>0</v>
      </c>
      <c r="AA1335" s="1">
        <v>0</v>
      </c>
      <c r="AB1335" s="1">
        <v>0</v>
      </c>
      <c r="AC1335" s="1">
        <f t="shared" si="101"/>
        <v>0</v>
      </c>
      <c r="AD1335" s="1">
        <f t="shared" si="102"/>
        <v>0</v>
      </c>
      <c r="AE1335" s="1">
        <f t="shared" si="103"/>
        <v>0</v>
      </c>
      <c r="AF1335" s="1">
        <f t="shared" si="104"/>
        <v>0</v>
      </c>
    </row>
    <row r="1336" spans="1:32" x14ac:dyDescent="0.2">
      <c r="A1336" t="s">
        <v>151</v>
      </c>
      <c r="B1336" t="s">
        <v>73</v>
      </c>
      <c r="C1336" t="s">
        <v>127</v>
      </c>
      <c r="D1336" t="s">
        <v>0</v>
      </c>
      <c r="E1336" t="s">
        <v>5</v>
      </c>
      <c r="F1336" s="7">
        <v>201406</v>
      </c>
      <c r="G1336" s="1">
        <v>0</v>
      </c>
      <c r="H1336" s="1">
        <v>0</v>
      </c>
      <c r="I1336" s="1">
        <v>0</v>
      </c>
      <c r="J1336" s="1">
        <v>0</v>
      </c>
      <c r="K1336" s="8">
        <v>0</v>
      </c>
      <c r="L1336" s="8">
        <v>0</v>
      </c>
      <c r="M1336" s="8">
        <v>0</v>
      </c>
      <c r="N1336" s="8">
        <v>0</v>
      </c>
      <c r="O1336" s="1">
        <v>0</v>
      </c>
      <c r="P1336" s="1">
        <v>0</v>
      </c>
      <c r="Q1336" s="1">
        <v>0</v>
      </c>
      <c r="R1336" s="1">
        <v>0</v>
      </c>
      <c r="S1336" s="29">
        <v>0</v>
      </c>
      <c r="T1336" s="8">
        <f t="shared" si="100"/>
        <v>0</v>
      </c>
      <c r="U1336" s="1">
        <v>0</v>
      </c>
      <c r="V1336" s="1">
        <v>0</v>
      </c>
      <c r="W1336" s="1">
        <v>0</v>
      </c>
      <c r="X1336" s="1">
        <v>0</v>
      </c>
      <c r="Y1336" s="1">
        <v>0</v>
      </c>
      <c r="Z1336" s="1">
        <v>0</v>
      </c>
      <c r="AA1336" s="1">
        <v>0</v>
      </c>
      <c r="AB1336" s="1">
        <v>0</v>
      </c>
      <c r="AC1336" s="1">
        <f t="shared" si="101"/>
        <v>0</v>
      </c>
      <c r="AD1336" s="1">
        <f t="shared" si="102"/>
        <v>0</v>
      </c>
      <c r="AE1336" s="1">
        <f t="shared" si="103"/>
        <v>0</v>
      </c>
      <c r="AF1336" s="1">
        <f t="shared" si="104"/>
        <v>0</v>
      </c>
    </row>
    <row r="1337" spans="1:32" x14ac:dyDescent="0.2">
      <c r="A1337" t="s">
        <v>151</v>
      </c>
      <c r="B1337" t="s">
        <v>73</v>
      </c>
      <c r="C1337" t="s">
        <v>127</v>
      </c>
      <c r="D1337" t="s">
        <v>0</v>
      </c>
      <c r="E1337" t="s">
        <v>5</v>
      </c>
      <c r="F1337" s="7">
        <v>201409</v>
      </c>
      <c r="G1337" s="1">
        <v>0</v>
      </c>
      <c r="H1337" s="1">
        <v>0</v>
      </c>
      <c r="I1337" s="1">
        <v>0</v>
      </c>
      <c r="J1337" s="1">
        <v>0</v>
      </c>
      <c r="K1337" s="8">
        <v>0</v>
      </c>
      <c r="L1337" s="8">
        <v>0</v>
      </c>
      <c r="M1337" s="8">
        <v>0</v>
      </c>
      <c r="N1337" s="8">
        <v>0</v>
      </c>
      <c r="O1337" s="1">
        <v>0</v>
      </c>
      <c r="P1337" s="1">
        <v>0</v>
      </c>
      <c r="Q1337" s="1">
        <v>0</v>
      </c>
      <c r="R1337" s="1">
        <v>0</v>
      </c>
      <c r="S1337" s="29">
        <v>0</v>
      </c>
      <c r="T1337" s="8">
        <f t="shared" si="100"/>
        <v>0</v>
      </c>
      <c r="U1337" s="1">
        <v>0</v>
      </c>
      <c r="V1337" s="1">
        <v>0</v>
      </c>
      <c r="W1337" s="1">
        <v>0</v>
      </c>
      <c r="X1337" s="1">
        <v>0</v>
      </c>
      <c r="Y1337" s="1">
        <v>0</v>
      </c>
      <c r="Z1337" s="1">
        <v>0</v>
      </c>
      <c r="AA1337" s="1">
        <v>0</v>
      </c>
      <c r="AB1337" s="1">
        <v>0</v>
      </c>
      <c r="AC1337" s="1">
        <f t="shared" si="101"/>
        <v>0</v>
      </c>
      <c r="AD1337" s="1">
        <f t="shared" si="102"/>
        <v>0</v>
      </c>
      <c r="AE1337" s="1">
        <f t="shared" si="103"/>
        <v>0</v>
      </c>
      <c r="AF1337" s="1">
        <f t="shared" si="104"/>
        <v>0</v>
      </c>
    </row>
    <row r="1338" spans="1:32" x14ac:dyDescent="0.2">
      <c r="A1338" t="s">
        <v>151</v>
      </c>
      <c r="B1338" t="s">
        <v>73</v>
      </c>
      <c r="C1338" t="s">
        <v>127</v>
      </c>
      <c r="D1338" t="s">
        <v>0</v>
      </c>
      <c r="E1338" t="s">
        <v>5</v>
      </c>
      <c r="F1338" s="7">
        <v>201412</v>
      </c>
      <c r="G1338" s="1">
        <v>0</v>
      </c>
      <c r="H1338" s="1">
        <v>0</v>
      </c>
      <c r="I1338" s="1">
        <v>0</v>
      </c>
      <c r="J1338" s="1">
        <v>0</v>
      </c>
      <c r="K1338" s="8">
        <v>0</v>
      </c>
      <c r="L1338" s="8">
        <v>0</v>
      </c>
      <c r="M1338" s="8">
        <v>0</v>
      </c>
      <c r="N1338" s="8">
        <v>0</v>
      </c>
      <c r="O1338" s="1">
        <v>0</v>
      </c>
      <c r="P1338" s="1">
        <v>0</v>
      </c>
      <c r="Q1338" s="1">
        <v>0</v>
      </c>
      <c r="R1338" s="1">
        <v>0</v>
      </c>
      <c r="S1338" s="29">
        <v>0</v>
      </c>
      <c r="T1338" s="8">
        <f t="shared" si="100"/>
        <v>0</v>
      </c>
      <c r="U1338" s="1">
        <v>0</v>
      </c>
      <c r="V1338" s="1">
        <v>0</v>
      </c>
      <c r="W1338" s="1">
        <v>0</v>
      </c>
      <c r="X1338" s="1">
        <v>0</v>
      </c>
      <c r="Y1338" s="1">
        <v>0</v>
      </c>
      <c r="Z1338" s="1">
        <v>0</v>
      </c>
      <c r="AA1338" s="1">
        <v>0</v>
      </c>
      <c r="AB1338" s="1">
        <v>0</v>
      </c>
      <c r="AC1338" s="1">
        <f t="shared" si="101"/>
        <v>0</v>
      </c>
      <c r="AD1338" s="1">
        <f t="shared" si="102"/>
        <v>0</v>
      </c>
      <c r="AE1338" s="1">
        <f t="shared" si="103"/>
        <v>0</v>
      </c>
      <c r="AF1338" s="1">
        <f t="shared" si="104"/>
        <v>0</v>
      </c>
    </row>
    <row r="1339" spans="1:32" x14ac:dyDescent="0.2">
      <c r="A1339" t="s">
        <v>151</v>
      </c>
      <c r="B1339" t="s">
        <v>73</v>
      </c>
      <c r="C1339" t="s">
        <v>127</v>
      </c>
      <c r="D1339" t="s">
        <v>0</v>
      </c>
      <c r="E1339" t="s">
        <v>5</v>
      </c>
      <c r="F1339" s="7">
        <v>201503</v>
      </c>
      <c r="G1339" s="1">
        <v>0</v>
      </c>
      <c r="H1339" s="1">
        <v>0</v>
      </c>
      <c r="I1339" s="1">
        <v>0</v>
      </c>
      <c r="J1339" s="1">
        <v>0</v>
      </c>
      <c r="K1339" s="8">
        <v>0</v>
      </c>
      <c r="L1339" s="8">
        <v>0</v>
      </c>
      <c r="M1339" s="8">
        <v>0</v>
      </c>
      <c r="N1339" s="8">
        <v>0</v>
      </c>
      <c r="O1339" s="1">
        <v>0</v>
      </c>
      <c r="P1339" s="1">
        <v>0</v>
      </c>
      <c r="Q1339" s="1">
        <v>0</v>
      </c>
      <c r="R1339" s="1">
        <v>0</v>
      </c>
      <c r="S1339" s="29">
        <v>0</v>
      </c>
      <c r="T1339" s="8">
        <f t="shared" si="100"/>
        <v>0</v>
      </c>
      <c r="U1339" s="1">
        <v>0</v>
      </c>
      <c r="V1339" s="1">
        <v>0</v>
      </c>
      <c r="W1339" s="1">
        <v>0</v>
      </c>
      <c r="X1339" s="1">
        <v>0</v>
      </c>
      <c r="Y1339" s="1">
        <v>0</v>
      </c>
      <c r="Z1339" s="1">
        <v>0</v>
      </c>
      <c r="AA1339" s="1">
        <v>0</v>
      </c>
      <c r="AB1339" s="1">
        <v>0</v>
      </c>
      <c r="AC1339" s="1">
        <f t="shared" si="101"/>
        <v>0</v>
      </c>
      <c r="AD1339" s="1">
        <f t="shared" si="102"/>
        <v>0</v>
      </c>
      <c r="AE1339" s="1">
        <f t="shared" si="103"/>
        <v>0</v>
      </c>
      <c r="AF1339" s="1">
        <f t="shared" si="104"/>
        <v>0</v>
      </c>
    </row>
    <row r="1340" spans="1:32" x14ac:dyDescent="0.2">
      <c r="A1340" t="s">
        <v>151</v>
      </c>
      <c r="B1340" t="s">
        <v>73</v>
      </c>
      <c r="C1340" t="s">
        <v>127</v>
      </c>
      <c r="D1340" t="s">
        <v>0</v>
      </c>
      <c r="E1340" t="s">
        <v>5</v>
      </c>
      <c r="F1340" s="7">
        <v>201506</v>
      </c>
      <c r="G1340" s="1">
        <v>0</v>
      </c>
      <c r="H1340" s="1">
        <v>0</v>
      </c>
      <c r="I1340" s="1">
        <v>0</v>
      </c>
      <c r="J1340" s="1">
        <v>0</v>
      </c>
      <c r="K1340" s="8">
        <v>0</v>
      </c>
      <c r="L1340" s="8">
        <v>0</v>
      </c>
      <c r="M1340" s="8">
        <v>0</v>
      </c>
      <c r="N1340" s="8">
        <v>0</v>
      </c>
      <c r="O1340" s="1">
        <v>0</v>
      </c>
      <c r="P1340" s="1">
        <v>0</v>
      </c>
      <c r="Q1340" s="1">
        <v>0</v>
      </c>
      <c r="R1340" s="1">
        <v>0</v>
      </c>
      <c r="S1340" s="29">
        <v>0</v>
      </c>
      <c r="T1340" s="8">
        <f t="shared" si="100"/>
        <v>0</v>
      </c>
      <c r="U1340" s="1">
        <v>0</v>
      </c>
      <c r="V1340" s="1">
        <v>0</v>
      </c>
      <c r="W1340" s="1">
        <v>0</v>
      </c>
      <c r="X1340" s="1">
        <v>0</v>
      </c>
      <c r="Y1340" s="1">
        <v>0</v>
      </c>
      <c r="Z1340" s="1">
        <v>0</v>
      </c>
      <c r="AA1340" s="1">
        <v>0</v>
      </c>
      <c r="AB1340" s="1">
        <v>0</v>
      </c>
      <c r="AC1340" s="1">
        <f t="shared" si="101"/>
        <v>0</v>
      </c>
      <c r="AD1340" s="1">
        <f t="shared" si="102"/>
        <v>0</v>
      </c>
      <c r="AE1340" s="1">
        <f t="shared" si="103"/>
        <v>0</v>
      </c>
      <c r="AF1340" s="1">
        <f t="shared" si="104"/>
        <v>0</v>
      </c>
    </row>
    <row r="1341" spans="1:32" x14ac:dyDescent="0.2">
      <c r="A1341" t="s">
        <v>151</v>
      </c>
      <c r="B1341" t="s">
        <v>73</v>
      </c>
      <c r="C1341" t="s">
        <v>127</v>
      </c>
      <c r="D1341" t="s">
        <v>0</v>
      </c>
      <c r="E1341" t="s">
        <v>5</v>
      </c>
      <c r="F1341" s="7">
        <v>201509</v>
      </c>
      <c r="G1341" s="1">
        <v>0</v>
      </c>
      <c r="H1341" s="1">
        <v>0</v>
      </c>
      <c r="I1341" s="1">
        <v>0</v>
      </c>
      <c r="J1341" s="1">
        <v>0</v>
      </c>
      <c r="K1341" s="8">
        <v>0</v>
      </c>
      <c r="L1341" s="8">
        <v>0</v>
      </c>
      <c r="M1341" s="8">
        <v>0</v>
      </c>
      <c r="N1341" s="8">
        <v>0</v>
      </c>
      <c r="O1341" s="1">
        <v>0</v>
      </c>
      <c r="P1341" s="1">
        <v>0</v>
      </c>
      <c r="Q1341" s="1">
        <v>0</v>
      </c>
      <c r="R1341" s="1">
        <v>0</v>
      </c>
      <c r="S1341" s="29">
        <v>0</v>
      </c>
      <c r="T1341" s="8">
        <f t="shared" si="100"/>
        <v>0</v>
      </c>
      <c r="U1341" s="1">
        <v>0</v>
      </c>
      <c r="V1341" s="1">
        <v>0</v>
      </c>
      <c r="W1341" s="1">
        <v>0</v>
      </c>
      <c r="X1341" s="1">
        <v>0</v>
      </c>
      <c r="Y1341" s="1">
        <v>0</v>
      </c>
      <c r="Z1341" s="1">
        <v>0</v>
      </c>
      <c r="AA1341" s="1">
        <v>0</v>
      </c>
      <c r="AB1341" s="1">
        <v>0</v>
      </c>
      <c r="AC1341" s="1">
        <f t="shared" si="101"/>
        <v>0</v>
      </c>
      <c r="AD1341" s="1">
        <f t="shared" si="102"/>
        <v>0</v>
      </c>
      <c r="AE1341" s="1">
        <f t="shared" si="103"/>
        <v>0</v>
      </c>
      <c r="AF1341" s="1">
        <f t="shared" si="104"/>
        <v>0</v>
      </c>
    </row>
    <row r="1342" spans="1:32" x14ac:dyDescent="0.2">
      <c r="A1342" t="s">
        <v>151</v>
      </c>
      <c r="B1342" t="s">
        <v>73</v>
      </c>
      <c r="C1342" t="s">
        <v>127</v>
      </c>
      <c r="D1342" t="s">
        <v>0</v>
      </c>
      <c r="E1342" t="s">
        <v>5</v>
      </c>
      <c r="F1342" s="7">
        <v>201512</v>
      </c>
      <c r="G1342" s="1">
        <v>0</v>
      </c>
      <c r="H1342" s="1">
        <v>0</v>
      </c>
      <c r="I1342" s="1">
        <v>0</v>
      </c>
      <c r="J1342" s="1">
        <v>0</v>
      </c>
      <c r="K1342" s="8">
        <v>0</v>
      </c>
      <c r="L1342" s="8">
        <v>0</v>
      </c>
      <c r="M1342" s="8">
        <v>0</v>
      </c>
      <c r="N1342" s="8">
        <v>0</v>
      </c>
      <c r="O1342" s="1">
        <v>0</v>
      </c>
      <c r="P1342" s="1">
        <v>0</v>
      </c>
      <c r="Q1342" s="1">
        <v>0</v>
      </c>
      <c r="R1342" s="1">
        <v>0</v>
      </c>
      <c r="S1342" s="29">
        <v>0</v>
      </c>
      <c r="T1342" s="8">
        <f t="shared" si="100"/>
        <v>0</v>
      </c>
      <c r="U1342" s="1">
        <v>0</v>
      </c>
      <c r="V1342" s="1">
        <v>0</v>
      </c>
      <c r="W1342" s="1">
        <v>0</v>
      </c>
      <c r="X1342" s="1">
        <v>0</v>
      </c>
      <c r="Y1342" s="1">
        <v>0</v>
      </c>
      <c r="Z1342" s="1">
        <v>0</v>
      </c>
      <c r="AA1342" s="1">
        <v>0</v>
      </c>
      <c r="AB1342" s="1">
        <v>0</v>
      </c>
      <c r="AC1342" s="1">
        <f t="shared" si="101"/>
        <v>0</v>
      </c>
      <c r="AD1342" s="1">
        <f t="shared" si="102"/>
        <v>0</v>
      </c>
      <c r="AE1342" s="1">
        <f t="shared" si="103"/>
        <v>0</v>
      </c>
      <c r="AF1342" s="1">
        <f t="shared" si="104"/>
        <v>0</v>
      </c>
    </row>
    <row r="1343" spans="1:32" x14ac:dyDescent="0.2">
      <c r="A1343" t="s">
        <v>151</v>
      </c>
      <c r="B1343" t="s">
        <v>73</v>
      </c>
      <c r="C1343" t="s">
        <v>127</v>
      </c>
      <c r="D1343" t="s">
        <v>0</v>
      </c>
      <c r="E1343" t="s">
        <v>5</v>
      </c>
      <c r="F1343" s="7">
        <v>201603</v>
      </c>
      <c r="G1343" s="1">
        <v>0</v>
      </c>
      <c r="H1343" s="1">
        <v>0</v>
      </c>
      <c r="I1343" s="1">
        <v>0</v>
      </c>
      <c r="J1343" s="1">
        <v>0</v>
      </c>
      <c r="K1343" s="8">
        <v>0</v>
      </c>
      <c r="L1343" s="8">
        <v>0</v>
      </c>
      <c r="M1343" s="8">
        <v>0</v>
      </c>
      <c r="N1343" s="8">
        <v>0</v>
      </c>
      <c r="O1343" s="1">
        <v>0</v>
      </c>
      <c r="P1343" s="1">
        <v>0</v>
      </c>
      <c r="Q1343" s="1">
        <v>0</v>
      </c>
      <c r="R1343" s="1">
        <v>0</v>
      </c>
      <c r="S1343" s="29">
        <v>0</v>
      </c>
      <c r="T1343" s="8">
        <f t="shared" si="100"/>
        <v>0</v>
      </c>
      <c r="U1343" s="1">
        <v>0</v>
      </c>
      <c r="V1343" s="1">
        <v>0</v>
      </c>
      <c r="W1343" s="1">
        <v>0</v>
      </c>
      <c r="X1343" s="1">
        <v>0</v>
      </c>
      <c r="Y1343" s="1">
        <v>0</v>
      </c>
      <c r="Z1343" s="1">
        <v>0</v>
      </c>
      <c r="AA1343" s="1">
        <v>0</v>
      </c>
      <c r="AB1343" s="1">
        <v>0</v>
      </c>
      <c r="AC1343" s="1">
        <f t="shared" si="101"/>
        <v>0</v>
      </c>
      <c r="AD1343" s="1">
        <f t="shared" si="102"/>
        <v>0</v>
      </c>
      <c r="AE1343" s="1">
        <f t="shared" si="103"/>
        <v>0</v>
      </c>
      <c r="AF1343" s="1">
        <f t="shared" si="104"/>
        <v>0</v>
      </c>
    </row>
    <row r="1344" spans="1:32" x14ac:dyDescent="0.2">
      <c r="A1344" t="s">
        <v>151</v>
      </c>
      <c r="B1344" t="s">
        <v>73</v>
      </c>
      <c r="C1344" t="s">
        <v>127</v>
      </c>
      <c r="D1344" t="s">
        <v>0</v>
      </c>
      <c r="E1344" t="s">
        <v>5</v>
      </c>
      <c r="F1344" s="7">
        <v>201606</v>
      </c>
      <c r="G1344" s="1">
        <v>0</v>
      </c>
      <c r="H1344" s="1">
        <v>0</v>
      </c>
      <c r="I1344" s="1">
        <v>0</v>
      </c>
      <c r="J1344" s="1">
        <v>0</v>
      </c>
      <c r="K1344" s="8">
        <v>0</v>
      </c>
      <c r="L1344" s="8">
        <v>0</v>
      </c>
      <c r="M1344" s="8">
        <v>0</v>
      </c>
      <c r="N1344" s="8">
        <v>0</v>
      </c>
      <c r="O1344" s="1">
        <v>0</v>
      </c>
      <c r="P1344" s="1">
        <v>0</v>
      </c>
      <c r="Q1344" s="1">
        <v>0</v>
      </c>
      <c r="R1344" s="1">
        <v>0</v>
      </c>
      <c r="S1344" s="29">
        <v>0</v>
      </c>
      <c r="T1344" s="8">
        <f t="shared" si="100"/>
        <v>0</v>
      </c>
      <c r="U1344" s="1">
        <v>0</v>
      </c>
      <c r="V1344" s="1">
        <v>0</v>
      </c>
      <c r="W1344" s="1">
        <v>0</v>
      </c>
      <c r="X1344" s="1">
        <v>0</v>
      </c>
      <c r="Y1344" s="1">
        <v>0</v>
      </c>
      <c r="Z1344" s="1">
        <v>0</v>
      </c>
      <c r="AA1344" s="1">
        <v>0</v>
      </c>
      <c r="AB1344" s="1">
        <v>0</v>
      </c>
      <c r="AC1344" s="1">
        <f t="shared" si="101"/>
        <v>0</v>
      </c>
      <c r="AD1344" s="1">
        <f t="shared" si="102"/>
        <v>0</v>
      </c>
      <c r="AE1344" s="1">
        <f t="shared" si="103"/>
        <v>0</v>
      </c>
      <c r="AF1344" s="1">
        <f t="shared" si="104"/>
        <v>0</v>
      </c>
    </row>
    <row r="1345" spans="1:32" x14ac:dyDescent="0.2">
      <c r="A1345" t="s">
        <v>151</v>
      </c>
      <c r="B1345" t="s">
        <v>73</v>
      </c>
      <c r="C1345" t="s">
        <v>127</v>
      </c>
      <c r="D1345" t="s">
        <v>0</v>
      </c>
      <c r="E1345" t="s">
        <v>5</v>
      </c>
      <c r="F1345" s="7">
        <v>201609</v>
      </c>
      <c r="G1345" s="1">
        <v>0</v>
      </c>
      <c r="H1345" s="1">
        <v>0</v>
      </c>
      <c r="I1345" s="1">
        <v>0</v>
      </c>
      <c r="J1345" s="1">
        <v>0</v>
      </c>
      <c r="K1345" s="8">
        <v>0</v>
      </c>
      <c r="L1345" s="8">
        <v>0</v>
      </c>
      <c r="M1345" s="8">
        <v>0</v>
      </c>
      <c r="N1345" s="8">
        <v>0</v>
      </c>
      <c r="O1345" s="1">
        <v>0</v>
      </c>
      <c r="P1345" s="1">
        <v>0</v>
      </c>
      <c r="Q1345" s="1">
        <v>0</v>
      </c>
      <c r="R1345" s="1">
        <v>0</v>
      </c>
      <c r="S1345" s="29">
        <v>0</v>
      </c>
      <c r="T1345" s="8">
        <f t="shared" si="100"/>
        <v>0</v>
      </c>
      <c r="U1345" s="1">
        <v>0</v>
      </c>
      <c r="V1345" s="1">
        <v>0</v>
      </c>
      <c r="W1345" s="1">
        <v>0</v>
      </c>
      <c r="X1345" s="1">
        <v>0</v>
      </c>
      <c r="Y1345" s="1">
        <v>0</v>
      </c>
      <c r="Z1345" s="1">
        <v>0</v>
      </c>
      <c r="AA1345" s="1">
        <v>0</v>
      </c>
      <c r="AB1345" s="1">
        <v>0</v>
      </c>
      <c r="AC1345" s="1">
        <f t="shared" si="101"/>
        <v>0</v>
      </c>
      <c r="AD1345" s="1">
        <f t="shared" si="102"/>
        <v>0</v>
      </c>
      <c r="AE1345" s="1">
        <f t="shared" si="103"/>
        <v>0</v>
      </c>
      <c r="AF1345" s="1">
        <f t="shared" si="104"/>
        <v>0</v>
      </c>
    </row>
    <row r="1346" spans="1:32" x14ac:dyDescent="0.2">
      <c r="A1346" t="s">
        <v>151</v>
      </c>
      <c r="B1346" t="s">
        <v>73</v>
      </c>
      <c r="C1346" t="s">
        <v>127</v>
      </c>
      <c r="D1346" t="s">
        <v>0</v>
      </c>
      <c r="E1346" t="s">
        <v>5</v>
      </c>
      <c r="F1346" s="7">
        <v>201612</v>
      </c>
      <c r="G1346" s="1">
        <v>0</v>
      </c>
      <c r="H1346" s="1">
        <v>0</v>
      </c>
      <c r="I1346" s="1">
        <v>0</v>
      </c>
      <c r="J1346" s="1">
        <v>0</v>
      </c>
      <c r="K1346" s="8">
        <v>0</v>
      </c>
      <c r="L1346" s="8">
        <v>0</v>
      </c>
      <c r="M1346" s="8">
        <v>0</v>
      </c>
      <c r="N1346" s="8">
        <v>0</v>
      </c>
      <c r="O1346" s="1">
        <v>0</v>
      </c>
      <c r="P1346" s="1">
        <v>0</v>
      </c>
      <c r="Q1346" s="1">
        <v>0</v>
      </c>
      <c r="R1346" s="1">
        <v>0</v>
      </c>
      <c r="S1346" s="29">
        <v>0</v>
      </c>
      <c r="T1346" s="8">
        <f t="shared" ref="T1346:T1409" si="105">$S1346 * $N1346</f>
        <v>0</v>
      </c>
      <c r="U1346" s="1">
        <v>0</v>
      </c>
      <c r="V1346" s="1">
        <v>0</v>
      </c>
      <c r="W1346" s="1">
        <v>0</v>
      </c>
      <c r="X1346" s="1">
        <v>0</v>
      </c>
      <c r="Y1346" s="1">
        <v>0</v>
      </c>
      <c r="Z1346" s="1">
        <v>0</v>
      </c>
      <c r="AA1346" s="1">
        <v>0</v>
      </c>
      <c r="AB1346" s="1">
        <v>0</v>
      </c>
      <c r="AC1346" s="1">
        <f t="shared" ref="AC1346:AC1409" si="106">$W1346 - $H1346</f>
        <v>0</v>
      </c>
      <c r="AD1346" s="1">
        <f t="shared" ref="AD1346:AD1409" si="107">$X1346 - $H1346</f>
        <v>0</v>
      </c>
      <c r="AE1346" s="1">
        <f t="shared" ref="AE1346:AE1409" si="108">$Y1346 - $J1346</f>
        <v>0</v>
      </c>
      <c r="AF1346" s="1">
        <f t="shared" ref="AF1346:AF1409" si="109">$Z1346 - $J1346</f>
        <v>0</v>
      </c>
    </row>
    <row r="1347" spans="1:32" x14ac:dyDescent="0.2">
      <c r="A1347" t="s">
        <v>151</v>
      </c>
      <c r="B1347" t="s">
        <v>73</v>
      </c>
      <c r="C1347" t="s">
        <v>127</v>
      </c>
      <c r="D1347" t="s">
        <v>0</v>
      </c>
      <c r="E1347" t="s">
        <v>5</v>
      </c>
      <c r="F1347" s="7">
        <v>201703</v>
      </c>
      <c r="G1347" s="1">
        <v>0</v>
      </c>
      <c r="H1347" s="1">
        <v>0</v>
      </c>
      <c r="I1347" s="1">
        <v>0</v>
      </c>
      <c r="J1347" s="1">
        <v>0</v>
      </c>
      <c r="K1347" s="8">
        <v>0</v>
      </c>
      <c r="L1347" s="8">
        <v>0</v>
      </c>
      <c r="M1347" s="8">
        <v>0</v>
      </c>
      <c r="N1347" s="8">
        <v>0</v>
      </c>
      <c r="O1347" s="1">
        <v>0</v>
      </c>
      <c r="P1347" s="1">
        <v>0</v>
      </c>
      <c r="Q1347" s="1">
        <v>0</v>
      </c>
      <c r="R1347" s="1">
        <v>0</v>
      </c>
      <c r="S1347" s="29">
        <v>0</v>
      </c>
      <c r="T1347" s="8">
        <f t="shared" si="105"/>
        <v>0</v>
      </c>
      <c r="U1347" s="1">
        <v>0</v>
      </c>
      <c r="V1347" s="1">
        <v>0</v>
      </c>
      <c r="W1347" s="1">
        <v>0</v>
      </c>
      <c r="X1347" s="1">
        <v>0</v>
      </c>
      <c r="Y1347" s="1">
        <v>0</v>
      </c>
      <c r="Z1347" s="1">
        <v>0</v>
      </c>
      <c r="AA1347" s="1">
        <v>0</v>
      </c>
      <c r="AB1347" s="1">
        <v>0</v>
      </c>
      <c r="AC1347" s="1">
        <f t="shared" si="106"/>
        <v>0</v>
      </c>
      <c r="AD1347" s="1">
        <f t="shared" si="107"/>
        <v>0</v>
      </c>
      <c r="AE1347" s="1">
        <f t="shared" si="108"/>
        <v>0</v>
      </c>
      <c r="AF1347" s="1">
        <f t="shared" si="109"/>
        <v>0</v>
      </c>
    </row>
    <row r="1348" spans="1:32" x14ac:dyDescent="0.2">
      <c r="A1348" t="s">
        <v>151</v>
      </c>
      <c r="B1348" t="s">
        <v>73</v>
      </c>
      <c r="C1348" t="s">
        <v>127</v>
      </c>
      <c r="D1348" t="s">
        <v>0</v>
      </c>
      <c r="E1348" t="s">
        <v>5</v>
      </c>
      <c r="F1348" s="7">
        <v>201706</v>
      </c>
      <c r="G1348" s="1">
        <v>0</v>
      </c>
      <c r="H1348" s="1">
        <v>0</v>
      </c>
      <c r="I1348" s="1">
        <v>0</v>
      </c>
      <c r="J1348" s="1">
        <v>0</v>
      </c>
      <c r="K1348" s="8">
        <v>0</v>
      </c>
      <c r="L1348" s="8">
        <v>0</v>
      </c>
      <c r="M1348" s="8">
        <v>0</v>
      </c>
      <c r="N1348" s="8">
        <v>0</v>
      </c>
      <c r="O1348" s="1">
        <v>0</v>
      </c>
      <c r="P1348" s="1">
        <v>0</v>
      </c>
      <c r="Q1348" s="1">
        <v>0</v>
      </c>
      <c r="R1348" s="1">
        <v>0</v>
      </c>
      <c r="S1348" s="29">
        <v>0</v>
      </c>
      <c r="T1348" s="8">
        <f t="shared" si="105"/>
        <v>0</v>
      </c>
      <c r="U1348" s="1">
        <v>0</v>
      </c>
      <c r="V1348" s="1">
        <v>0</v>
      </c>
      <c r="W1348" s="1">
        <v>0</v>
      </c>
      <c r="X1348" s="1">
        <v>0</v>
      </c>
      <c r="Y1348" s="1">
        <v>0</v>
      </c>
      <c r="Z1348" s="1">
        <v>0</v>
      </c>
      <c r="AA1348" s="1">
        <v>0</v>
      </c>
      <c r="AB1348" s="1">
        <v>0</v>
      </c>
      <c r="AC1348" s="1">
        <f t="shared" si="106"/>
        <v>0</v>
      </c>
      <c r="AD1348" s="1">
        <f t="shared" si="107"/>
        <v>0</v>
      </c>
      <c r="AE1348" s="1">
        <f t="shared" si="108"/>
        <v>0</v>
      </c>
      <c r="AF1348" s="1">
        <f t="shared" si="109"/>
        <v>0</v>
      </c>
    </row>
    <row r="1349" spans="1:32" x14ac:dyDescent="0.2">
      <c r="A1349" t="s">
        <v>151</v>
      </c>
      <c r="B1349" t="s">
        <v>73</v>
      </c>
      <c r="C1349" t="s">
        <v>127</v>
      </c>
      <c r="D1349" t="s">
        <v>0</v>
      </c>
      <c r="E1349" t="s">
        <v>5</v>
      </c>
      <c r="F1349" s="7">
        <v>201709</v>
      </c>
      <c r="G1349" s="1">
        <v>0</v>
      </c>
      <c r="H1349" s="1">
        <v>0</v>
      </c>
      <c r="I1349" s="1">
        <v>0</v>
      </c>
      <c r="J1349" s="1">
        <v>0</v>
      </c>
      <c r="K1349" s="8">
        <v>0</v>
      </c>
      <c r="L1349" s="8">
        <v>0</v>
      </c>
      <c r="M1349" s="8">
        <v>0</v>
      </c>
      <c r="N1349" s="8">
        <v>0</v>
      </c>
      <c r="O1349" s="1">
        <v>0</v>
      </c>
      <c r="P1349" s="1">
        <v>0</v>
      </c>
      <c r="Q1349" s="1">
        <v>0</v>
      </c>
      <c r="R1349" s="1">
        <v>0</v>
      </c>
      <c r="S1349" s="29">
        <v>0</v>
      </c>
      <c r="T1349" s="8">
        <f t="shared" si="105"/>
        <v>0</v>
      </c>
      <c r="U1349" s="1">
        <v>0</v>
      </c>
      <c r="V1349" s="1">
        <v>0</v>
      </c>
      <c r="W1349" s="1">
        <v>0</v>
      </c>
      <c r="X1349" s="1">
        <v>0</v>
      </c>
      <c r="Y1349" s="1">
        <v>0</v>
      </c>
      <c r="Z1349" s="1">
        <v>0</v>
      </c>
      <c r="AA1349" s="1">
        <v>0</v>
      </c>
      <c r="AB1349" s="1">
        <v>0</v>
      </c>
      <c r="AC1349" s="1">
        <f t="shared" si="106"/>
        <v>0</v>
      </c>
      <c r="AD1349" s="1">
        <f t="shared" si="107"/>
        <v>0</v>
      </c>
      <c r="AE1349" s="1">
        <f t="shared" si="108"/>
        <v>0</v>
      </c>
      <c r="AF1349" s="1">
        <f t="shared" si="109"/>
        <v>0</v>
      </c>
    </row>
    <row r="1350" spans="1:32" x14ac:dyDescent="0.2">
      <c r="A1350" t="s">
        <v>151</v>
      </c>
      <c r="B1350" t="s">
        <v>73</v>
      </c>
      <c r="C1350" t="s">
        <v>127</v>
      </c>
      <c r="D1350" t="s">
        <v>0</v>
      </c>
      <c r="E1350" t="s">
        <v>5</v>
      </c>
      <c r="F1350" s="7">
        <v>201712</v>
      </c>
      <c r="G1350" s="1">
        <v>0</v>
      </c>
      <c r="H1350" s="1">
        <v>0</v>
      </c>
      <c r="I1350" s="1">
        <v>0</v>
      </c>
      <c r="J1350" s="1">
        <v>0</v>
      </c>
      <c r="K1350" s="8">
        <v>0</v>
      </c>
      <c r="L1350" s="8">
        <v>0</v>
      </c>
      <c r="M1350" s="8">
        <v>0</v>
      </c>
      <c r="N1350" s="8">
        <v>0</v>
      </c>
      <c r="O1350" s="1">
        <v>0</v>
      </c>
      <c r="P1350" s="1">
        <v>0</v>
      </c>
      <c r="Q1350" s="1">
        <v>0</v>
      </c>
      <c r="R1350" s="1">
        <v>0</v>
      </c>
      <c r="S1350" s="29">
        <v>0</v>
      </c>
      <c r="T1350" s="8">
        <f t="shared" si="105"/>
        <v>0</v>
      </c>
      <c r="U1350" s="1">
        <v>0</v>
      </c>
      <c r="V1350" s="1">
        <v>0</v>
      </c>
      <c r="W1350" s="1">
        <v>0</v>
      </c>
      <c r="X1350" s="1">
        <v>0</v>
      </c>
      <c r="Y1350" s="1">
        <v>0</v>
      </c>
      <c r="Z1350" s="1">
        <v>0</v>
      </c>
      <c r="AA1350" s="1">
        <v>0</v>
      </c>
      <c r="AB1350" s="1">
        <v>0</v>
      </c>
      <c r="AC1350" s="1">
        <f t="shared" si="106"/>
        <v>0</v>
      </c>
      <c r="AD1350" s="1">
        <f t="shared" si="107"/>
        <v>0</v>
      </c>
      <c r="AE1350" s="1">
        <f t="shared" si="108"/>
        <v>0</v>
      </c>
      <c r="AF1350" s="1">
        <f t="shared" si="109"/>
        <v>0</v>
      </c>
    </row>
    <row r="1351" spans="1:32" x14ac:dyDescent="0.2">
      <c r="A1351" t="s">
        <v>151</v>
      </c>
      <c r="B1351" t="s">
        <v>73</v>
      </c>
      <c r="C1351" t="s">
        <v>127</v>
      </c>
      <c r="D1351" t="s">
        <v>0</v>
      </c>
      <c r="E1351" t="s">
        <v>5</v>
      </c>
      <c r="F1351" s="7">
        <v>201803</v>
      </c>
      <c r="G1351" s="1">
        <v>0</v>
      </c>
      <c r="H1351" s="1">
        <v>0</v>
      </c>
      <c r="I1351" s="1">
        <v>0</v>
      </c>
      <c r="J1351" s="1">
        <v>0</v>
      </c>
      <c r="K1351" s="8">
        <v>0</v>
      </c>
      <c r="L1351" s="8">
        <v>0</v>
      </c>
      <c r="M1351" s="8">
        <v>0</v>
      </c>
      <c r="N1351" s="8">
        <v>0</v>
      </c>
      <c r="O1351" s="1">
        <v>0</v>
      </c>
      <c r="P1351" s="1">
        <v>0</v>
      </c>
      <c r="Q1351" s="1">
        <v>0</v>
      </c>
      <c r="R1351" s="1">
        <v>0</v>
      </c>
      <c r="S1351" s="29">
        <v>0</v>
      </c>
      <c r="T1351" s="8">
        <f t="shared" si="105"/>
        <v>0</v>
      </c>
      <c r="U1351" s="1">
        <v>0</v>
      </c>
      <c r="V1351" s="1">
        <v>0</v>
      </c>
      <c r="W1351" s="1">
        <v>0</v>
      </c>
      <c r="X1351" s="1">
        <v>0</v>
      </c>
      <c r="Y1351" s="1">
        <v>0</v>
      </c>
      <c r="Z1351" s="1">
        <v>0</v>
      </c>
      <c r="AA1351" s="1">
        <v>0</v>
      </c>
      <c r="AB1351" s="1">
        <v>0</v>
      </c>
      <c r="AC1351" s="1">
        <f t="shared" si="106"/>
        <v>0</v>
      </c>
      <c r="AD1351" s="1">
        <f t="shared" si="107"/>
        <v>0</v>
      </c>
      <c r="AE1351" s="1">
        <f t="shared" si="108"/>
        <v>0</v>
      </c>
      <c r="AF1351" s="1">
        <f t="shared" si="109"/>
        <v>0</v>
      </c>
    </row>
    <row r="1352" spans="1:32" x14ac:dyDescent="0.2">
      <c r="A1352" t="s">
        <v>151</v>
      </c>
      <c r="B1352" t="s">
        <v>73</v>
      </c>
      <c r="C1352" t="s">
        <v>127</v>
      </c>
      <c r="D1352" t="s">
        <v>0</v>
      </c>
      <c r="E1352" t="s">
        <v>5</v>
      </c>
      <c r="F1352" s="7">
        <v>201806</v>
      </c>
      <c r="G1352" s="1">
        <v>195477639</v>
      </c>
      <c r="H1352" s="1">
        <v>195477639</v>
      </c>
      <c r="I1352" s="1">
        <v>195477639</v>
      </c>
      <c r="J1352" s="1">
        <v>195477639</v>
      </c>
      <c r="K1352" s="8">
        <v>76</v>
      </c>
      <c r="L1352" s="8">
        <v>76</v>
      </c>
      <c r="M1352" s="8">
        <v>0</v>
      </c>
      <c r="N1352" s="8">
        <v>169086.23333333316</v>
      </c>
      <c r="O1352" s="1">
        <v>0</v>
      </c>
      <c r="P1352" s="1">
        <v>0</v>
      </c>
      <c r="Q1352" s="1">
        <v>0</v>
      </c>
      <c r="R1352" s="1">
        <v>0</v>
      </c>
      <c r="S1352" s="29">
        <v>0</v>
      </c>
      <c r="T1352" s="8">
        <f t="shared" si="105"/>
        <v>0</v>
      </c>
      <c r="U1352" s="1">
        <v>0</v>
      </c>
      <c r="V1352" s="1">
        <v>0</v>
      </c>
      <c r="W1352" s="1">
        <v>0</v>
      </c>
      <c r="X1352" s="1">
        <v>0</v>
      </c>
      <c r="Y1352" s="1">
        <v>0</v>
      </c>
      <c r="Z1352" s="1">
        <v>0</v>
      </c>
      <c r="AA1352" s="1">
        <v>0</v>
      </c>
      <c r="AB1352" s="1">
        <v>0</v>
      </c>
      <c r="AC1352" s="1">
        <f t="shared" si="106"/>
        <v>-195477639</v>
      </c>
      <c r="AD1352" s="1">
        <f t="shared" si="107"/>
        <v>-195477639</v>
      </c>
      <c r="AE1352" s="1">
        <f t="shared" si="108"/>
        <v>-195477639</v>
      </c>
      <c r="AF1352" s="1">
        <f t="shared" si="109"/>
        <v>-195477639</v>
      </c>
    </row>
    <row r="1353" spans="1:32" x14ac:dyDescent="0.2">
      <c r="A1353" t="s">
        <v>151</v>
      </c>
      <c r="B1353" t="s">
        <v>73</v>
      </c>
      <c r="C1353" t="s">
        <v>127</v>
      </c>
      <c r="D1353" t="s">
        <v>0</v>
      </c>
      <c r="E1353" t="s">
        <v>5</v>
      </c>
      <c r="F1353" s="7">
        <v>201809</v>
      </c>
      <c r="G1353" s="1">
        <v>159446248</v>
      </c>
      <c r="H1353" s="1">
        <v>159446248</v>
      </c>
      <c r="I1353" s="1">
        <v>159446248</v>
      </c>
      <c r="J1353" s="1">
        <v>159446248</v>
      </c>
      <c r="K1353" s="8">
        <v>78</v>
      </c>
      <c r="L1353" s="8">
        <v>78</v>
      </c>
      <c r="M1353" s="8">
        <v>0</v>
      </c>
      <c r="N1353" s="8">
        <v>259384.69139784947</v>
      </c>
      <c r="O1353" s="1">
        <v>0</v>
      </c>
      <c r="P1353" s="1">
        <v>0</v>
      </c>
      <c r="Q1353" s="1">
        <v>0</v>
      </c>
      <c r="R1353" s="1">
        <v>0</v>
      </c>
      <c r="S1353" s="29">
        <v>0</v>
      </c>
      <c r="T1353" s="8">
        <f t="shared" si="105"/>
        <v>0</v>
      </c>
      <c r="U1353" s="1">
        <v>0</v>
      </c>
      <c r="V1353" s="1">
        <v>0</v>
      </c>
      <c r="W1353" s="1">
        <v>0</v>
      </c>
      <c r="X1353" s="1">
        <v>0</v>
      </c>
      <c r="Y1353" s="1">
        <v>0</v>
      </c>
      <c r="Z1353" s="1">
        <v>0</v>
      </c>
      <c r="AA1353" s="1">
        <v>0</v>
      </c>
      <c r="AB1353" s="1">
        <v>0</v>
      </c>
      <c r="AC1353" s="1">
        <f t="shared" si="106"/>
        <v>-159446248</v>
      </c>
      <c r="AD1353" s="1">
        <f t="shared" si="107"/>
        <v>-159446248</v>
      </c>
      <c r="AE1353" s="1">
        <f t="shared" si="108"/>
        <v>-159446248</v>
      </c>
      <c r="AF1353" s="1">
        <f t="shared" si="109"/>
        <v>-159446248</v>
      </c>
    </row>
    <row r="1354" spans="1:32" x14ac:dyDescent="0.2">
      <c r="A1354" t="s">
        <v>151</v>
      </c>
      <c r="B1354" t="s">
        <v>73</v>
      </c>
      <c r="C1354" t="s">
        <v>127</v>
      </c>
      <c r="D1354" t="s">
        <v>0</v>
      </c>
      <c r="E1354" t="s">
        <v>5</v>
      </c>
      <c r="F1354" s="7">
        <v>201812</v>
      </c>
      <c r="G1354" s="1">
        <v>103646897</v>
      </c>
      <c r="H1354" s="1">
        <v>103646897</v>
      </c>
      <c r="I1354" s="1">
        <v>103646897</v>
      </c>
      <c r="J1354" s="1">
        <v>103646897</v>
      </c>
      <c r="K1354" s="8">
        <v>62</v>
      </c>
      <c r="L1354" s="8">
        <v>62</v>
      </c>
      <c r="M1354" s="8">
        <v>0</v>
      </c>
      <c r="N1354" s="8">
        <v>567558.65304659458</v>
      </c>
      <c r="O1354" s="1">
        <v>0</v>
      </c>
      <c r="P1354" s="1">
        <v>0</v>
      </c>
      <c r="Q1354" s="1">
        <v>0</v>
      </c>
      <c r="R1354" s="1">
        <v>0</v>
      </c>
      <c r="S1354" s="29">
        <v>0</v>
      </c>
      <c r="T1354" s="8">
        <f t="shared" si="105"/>
        <v>0</v>
      </c>
      <c r="U1354" s="1">
        <v>0</v>
      </c>
      <c r="V1354" s="1">
        <v>0</v>
      </c>
      <c r="W1354" s="1">
        <v>0</v>
      </c>
      <c r="X1354" s="1">
        <v>0</v>
      </c>
      <c r="Y1354" s="1">
        <v>0</v>
      </c>
      <c r="Z1354" s="1">
        <v>0</v>
      </c>
      <c r="AA1354" s="1">
        <v>0</v>
      </c>
      <c r="AB1354" s="1">
        <v>0</v>
      </c>
      <c r="AC1354" s="1">
        <f t="shared" si="106"/>
        <v>-103646897</v>
      </c>
      <c r="AD1354" s="1">
        <f t="shared" si="107"/>
        <v>-103646897</v>
      </c>
      <c r="AE1354" s="1">
        <f t="shared" si="108"/>
        <v>-103646897</v>
      </c>
      <c r="AF1354" s="1">
        <f t="shared" si="109"/>
        <v>-103646897</v>
      </c>
    </row>
    <row r="1355" spans="1:32" x14ac:dyDescent="0.2">
      <c r="A1355" t="s">
        <v>151</v>
      </c>
      <c r="B1355" t="s">
        <v>73</v>
      </c>
      <c r="C1355" t="s">
        <v>127</v>
      </c>
      <c r="D1355" t="s">
        <v>0</v>
      </c>
      <c r="E1355" t="s">
        <v>5</v>
      </c>
      <c r="F1355" s="7">
        <v>201903</v>
      </c>
      <c r="G1355" s="1">
        <v>1339386056</v>
      </c>
      <c r="H1355" s="1">
        <v>1339558841.6599996</v>
      </c>
      <c r="I1355" s="1">
        <v>1339386056</v>
      </c>
      <c r="J1355" s="1">
        <v>1339558841.6599996</v>
      </c>
      <c r="K1355" s="8">
        <v>634</v>
      </c>
      <c r="L1355" s="8">
        <v>634</v>
      </c>
      <c r="M1355" s="8">
        <v>0</v>
      </c>
      <c r="N1355" s="8">
        <v>121254.21466973909</v>
      </c>
      <c r="O1355" s="1">
        <v>0</v>
      </c>
      <c r="P1355" s="1">
        <v>0</v>
      </c>
      <c r="Q1355" s="1">
        <v>0</v>
      </c>
      <c r="R1355" s="1">
        <v>0</v>
      </c>
      <c r="S1355" s="29">
        <v>0</v>
      </c>
      <c r="T1355" s="8">
        <f t="shared" si="105"/>
        <v>0</v>
      </c>
      <c r="U1355" s="1">
        <v>0</v>
      </c>
      <c r="V1355" s="1">
        <v>0</v>
      </c>
      <c r="W1355" s="1">
        <v>0</v>
      </c>
      <c r="X1355" s="1">
        <v>0</v>
      </c>
      <c r="Y1355" s="1">
        <v>0</v>
      </c>
      <c r="Z1355" s="1">
        <v>0</v>
      </c>
      <c r="AA1355" s="1">
        <v>172785.65999960899</v>
      </c>
      <c r="AB1355" s="1">
        <v>172785.65999960899</v>
      </c>
      <c r="AC1355" s="1">
        <f t="shared" si="106"/>
        <v>-1339558841.6599996</v>
      </c>
      <c r="AD1355" s="1">
        <f t="shared" si="107"/>
        <v>-1339558841.6599996</v>
      </c>
      <c r="AE1355" s="1">
        <f t="shared" si="108"/>
        <v>-1339558841.6599996</v>
      </c>
      <c r="AF1355" s="1">
        <f t="shared" si="109"/>
        <v>-1339558841.6599996</v>
      </c>
    </row>
    <row r="1356" spans="1:32" x14ac:dyDescent="0.2">
      <c r="A1356" t="s">
        <v>151</v>
      </c>
      <c r="B1356" t="s">
        <v>73</v>
      </c>
      <c r="C1356" t="s">
        <v>127</v>
      </c>
      <c r="D1356" t="s">
        <v>0</v>
      </c>
      <c r="E1356" t="s">
        <v>5</v>
      </c>
      <c r="F1356" s="7">
        <v>201906</v>
      </c>
      <c r="G1356" s="1">
        <v>203390840</v>
      </c>
      <c r="H1356" s="1">
        <v>206312413.28</v>
      </c>
      <c r="I1356" s="1">
        <v>203390840</v>
      </c>
      <c r="J1356" s="1">
        <v>206312413.28</v>
      </c>
      <c r="K1356" s="8">
        <v>99</v>
      </c>
      <c r="L1356" s="8">
        <v>100</v>
      </c>
      <c r="M1356" s="8">
        <v>0</v>
      </c>
      <c r="N1356" s="8">
        <v>630090.64121863758</v>
      </c>
      <c r="O1356" s="1">
        <v>0</v>
      </c>
      <c r="P1356" s="1">
        <v>0</v>
      </c>
      <c r="Q1356" s="1">
        <v>0</v>
      </c>
      <c r="R1356" s="1">
        <v>0</v>
      </c>
      <c r="S1356" s="29">
        <v>0</v>
      </c>
      <c r="T1356" s="8">
        <f t="shared" si="105"/>
        <v>0</v>
      </c>
      <c r="U1356" s="1">
        <v>0</v>
      </c>
      <c r="V1356" s="1">
        <v>0</v>
      </c>
      <c r="W1356" s="1">
        <v>0</v>
      </c>
      <c r="X1356" s="1">
        <v>0</v>
      </c>
      <c r="Y1356" s="1">
        <v>0</v>
      </c>
      <c r="Z1356" s="1">
        <v>0</v>
      </c>
      <c r="AA1356" s="1">
        <v>2921573.2800000012</v>
      </c>
      <c r="AB1356" s="1">
        <v>2921573.2800000012</v>
      </c>
      <c r="AC1356" s="1">
        <f t="shared" si="106"/>
        <v>-206312413.28</v>
      </c>
      <c r="AD1356" s="1">
        <f t="shared" si="107"/>
        <v>-206312413.28</v>
      </c>
      <c r="AE1356" s="1">
        <f t="shared" si="108"/>
        <v>-206312413.28</v>
      </c>
      <c r="AF1356" s="1">
        <f t="shared" si="109"/>
        <v>-206312413.28</v>
      </c>
    </row>
    <row r="1357" spans="1:32" x14ac:dyDescent="0.2">
      <c r="A1357" t="s">
        <v>151</v>
      </c>
      <c r="B1357" t="s">
        <v>73</v>
      </c>
      <c r="C1357" t="s">
        <v>127</v>
      </c>
      <c r="D1357" t="s">
        <v>0</v>
      </c>
      <c r="E1357" t="s">
        <v>5</v>
      </c>
      <c r="F1357" s="7">
        <v>201909</v>
      </c>
      <c r="G1357" s="1">
        <v>1704950635</v>
      </c>
      <c r="H1357" s="1">
        <v>1722780142.3299999</v>
      </c>
      <c r="I1357" s="1">
        <v>1704950635</v>
      </c>
      <c r="J1357" s="1">
        <v>1722780142.3299999</v>
      </c>
      <c r="K1357" s="8">
        <v>763</v>
      </c>
      <c r="L1357" s="8">
        <v>764</v>
      </c>
      <c r="M1357" s="8">
        <v>0</v>
      </c>
      <c r="N1357" s="8">
        <v>814461.31971326098</v>
      </c>
      <c r="O1357" s="1">
        <v>0</v>
      </c>
      <c r="P1357" s="1">
        <v>0</v>
      </c>
      <c r="Q1357" s="1">
        <v>0</v>
      </c>
      <c r="R1357" s="1">
        <v>0</v>
      </c>
      <c r="S1357" s="29">
        <v>0</v>
      </c>
      <c r="T1357" s="8">
        <f t="shared" si="105"/>
        <v>0</v>
      </c>
      <c r="U1357" s="1">
        <v>0</v>
      </c>
      <c r="V1357" s="1">
        <v>0</v>
      </c>
      <c r="W1357" s="1">
        <v>0</v>
      </c>
      <c r="X1357" s="1">
        <v>0</v>
      </c>
      <c r="Y1357" s="1">
        <v>0</v>
      </c>
      <c r="Z1357" s="1">
        <v>0</v>
      </c>
      <c r="AA1357" s="1">
        <v>17829507.329999924</v>
      </c>
      <c r="AB1357" s="1">
        <v>17829507.329999924</v>
      </c>
      <c r="AC1357" s="1">
        <f t="shared" si="106"/>
        <v>-1722780142.3299999</v>
      </c>
      <c r="AD1357" s="1">
        <f t="shared" si="107"/>
        <v>-1722780142.3299999</v>
      </c>
      <c r="AE1357" s="1">
        <f t="shared" si="108"/>
        <v>-1722780142.3299999</v>
      </c>
      <c r="AF1357" s="1">
        <f t="shared" si="109"/>
        <v>-1722780142.3299999</v>
      </c>
    </row>
    <row r="1358" spans="1:32" x14ac:dyDescent="0.2">
      <c r="A1358" t="s">
        <v>151</v>
      </c>
      <c r="B1358" t="s">
        <v>73</v>
      </c>
      <c r="C1358" t="s">
        <v>127</v>
      </c>
      <c r="D1358" t="s">
        <v>0</v>
      </c>
      <c r="E1358" t="s">
        <v>5</v>
      </c>
      <c r="F1358" s="7">
        <v>201912</v>
      </c>
      <c r="G1358" s="1">
        <v>502873674</v>
      </c>
      <c r="H1358" s="1">
        <v>517116522.77000004</v>
      </c>
      <c r="I1358" s="1">
        <v>502873674</v>
      </c>
      <c r="J1358" s="1">
        <v>517116522.77000004</v>
      </c>
      <c r="K1358" s="8">
        <v>245</v>
      </c>
      <c r="L1358" s="8">
        <v>245</v>
      </c>
      <c r="M1358" s="8">
        <v>0</v>
      </c>
      <c r="N1358" s="8">
        <v>920720.29318996426</v>
      </c>
      <c r="O1358" s="1">
        <v>0</v>
      </c>
      <c r="P1358" s="1">
        <v>0</v>
      </c>
      <c r="Q1358" s="1">
        <v>0</v>
      </c>
      <c r="R1358" s="1">
        <v>0</v>
      </c>
      <c r="S1358" s="29">
        <v>0</v>
      </c>
      <c r="T1358" s="8">
        <f t="shared" si="105"/>
        <v>0</v>
      </c>
      <c r="U1358" s="1">
        <v>0</v>
      </c>
      <c r="V1358" s="1">
        <v>0</v>
      </c>
      <c r="W1358" s="1">
        <v>0</v>
      </c>
      <c r="X1358" s="1">
        <v>0</v>
      </c>
      <c r="Y1358" s="1">
        <v>0</v>
      </c>
      <c r="Z1358" s="1">
        <v>0</v>
      </c>
      <c r="AA1358" s="1">
        <v>14242848.770000041</v>
      </c>
      <c r="AB1358" s="1">
        <v>14242848.770000041</v>
      </c>
      <c r="AC1358" s="1">
        <f t="shared" si="106"/>
        <v>-517116522.77000004</v>
      </c>
      <c r="AD1358" s="1">
        <f t="shared" si="107"/>
        <v>-517116522.77000004</v>
      </c>
      <c r="AE1358" s="1">
        <f t="shared" si="108"/>
        <v>-517116522.77000004</v>
      </c>
      <c r="AF1358" s="1">
        <f t="shared" si="109"/>
        <v>-517116522.77000004</v>
      </c>
    </row>
    <row r="1359" spans="1:32" x14ac:dyDescent="0.2">
      <c r="A1359" t="s">
        <v>151</v>
      </c>
      <c r="B1359" t="s">
        <v>73</v>
      </c>
      <c r="C1359" t="s">
        <v>127</v>
      </c>
      <c r="D1359" t="s">
        <v>0</v>
      </c>
      <c r="E1359" t="s">
        <v>5</v>
      </c>
      <c r="F1359" s="7">
        <v>202003</v>
      </c>
      <c r="G1359" s="1">
        <v>1020504174</v>
      </c>
      <c r="H1359" s="1">
        <v>1036845503.63</v>
      </c>
      <c r="I1359" s="1">
        <v>1020504174</v>
      </c>
      <c r="J1359" s="1">
        <v>1036845503.63</v>
      </c>
      <c r="K1359" s="8">
        <v>468</v>
      </c>
      <c r="L1359" s="8">
        <v>468</v>
      </c>
      <c r="M1359" s="8">
        <v>0</v>
      </c>
      <c r="N1359" s="8">
        <v>821034.17538005207</v>
      </c>
      <c r="O1359" s="1">
        <v>0</v>
      </c>
      <c r="P1359" s="1">
        <v>0</v>
      </c>
      <c r="Q1359" s="1">
        <v>0</v>
      </c>
      <c r="R1359" s="1">
        <v>0</v>
      </c>
      <c r="S1359" s="29">
        <v>0</v>
      </c>
      <c r="T1359" s="8">
        <f t="shared" si="105"/>
        <v>0</v>
      </c>
      <c r="U1359" s="1">
        <v>0</v>
      </c>
      <c r="V1359" s="1">
        <v>0</v>
      </c>
      <c r="W1359" s="1">
        <v>0</v>
      </c>
      <c r="X1359" s="1">
        <v>0</v>
      </c>
      <c r="Y1359" s="1">
        <v>0</v>
      </c>
      <c r="Z1359" s="1">
        <v>0</v>
      </c>
      <c r="AA1359" s="1">
        <v>16341329.629999995</v>
      </c>
      <c r="AB1359" s="1">
        <v>16341329.629999995</v>
      </c>
      <c r="AC1359" s="1">
        <f t="shared" si="106"/>
        <v>-1036845503.63</v>
      </c>
      <c r="AD1359" s="1">
        <f t="shared" si="107"/>
        <v>-1036845503.63</v>
      </c>
      <c r="AE1359" s="1">
        <f t="shared" si="108"/>
        <v>-1036845503.63</v>
      </c>
      <c r="AF1359" s="1">
        <f t="shared" si="109"/>
        <v>-1036845503.63</v>
      </c>
    </row>
    <row r="1360" spans="1:32" x14ac:dyDescent="0.2">
      <c r="A1360" t="s">
        <v>151</v>
      </c>
      <c r="B1360" t="s">
        <v>73</v>
      </c>
      <c r="C1360" t="s">
        <v>127</v>
      </c>
      <c r="D1360" t="s">
        <v>0</v>
      </c>
      <c r="E1360" t="s">
        <v>5</v>
      </c>
      <c r="F1360" s="7">
        <v>202006</v>
      </c>
      <c r="G1360" s="1">
        <v>1202042642</v>
      </c>
      <c r="H1360" s="1">
        <v>1257405113.0999997</v>
      </c>
      <c r="I1360" s="1">
        <v>1202042642</v>
      </c>
      <c r="J1360" s="1">
        <v>1257405113.0999997</v>
      </c>
      <c r="K1360" s="8">
        <v>501</v>
      </c>
      <c r="L1360" s="8">
        <v>504</v>
      </c>
      <c r="M1360" s="8">
        <v>0</v>
      </c>
      <c r="N1360" s="8">
        <v>940641.81003584235</v>
      </c>
      <c r="O1360" s="1">
        <v>0</v>
      </c>
      <c r="P1360" s="1">
        <v>0</v>
      </c>
      <c r="Q1360" s="1">
        <v>0</v>
      </c>
      <c r="R1360" s="1">
        <v>0</v>
      </c>
      <c r="S1360" s="29">
        <v>0</v>
      </c>
      <c r="T1360" s="8">
        <f t="shared" si="105"/>
        <v>0</v>
      </c>
      <c r="U1360" s="1">
        <v>0</v>
      </c>
      <c r="V1360" s="1">
        <v>0</v>
      </c>
      <c r="W1360" s="1">
        <v>0</v>
      </c>
      <c r="X1360" s="1">
        <v>0</v>
      </c>
      <c r="Y1360" s="1">
        <v>0</v>
      </c>
      <c r="Z1360" s="1">
        <v>0</v>
      </c>
      <c r="AA1360" s="1">
        <v>55362471.099999666</v>
      </c>
      <c r="AB1360" s="1">
        <v>55362471.099999666</v>
      </c>
      <c r="AC1360" s="1">
        <f t="shared" si="106"/>
        <v>-1257405113.0999997</v>
      </c>
      <c r="AD1360" s="1">
        <f t="shared" si="107"/>
        <v>-1257405113.0999997</v>
      </c>
      <c r="AE1360" s="1">
        <f t="shared" si="108"/>
        <v>-1257405113.0999997</v>
      </c>
      <c r="AF1360" s="1">
        <f t="shared" si="109"/>
        <v>-1257405113.0999997</v>
      </c>
    </row>
    <row r="1361" spans="1:32" x14ac:dyDescent="0.2">
      <c r="A1361" t="s">
        <v>151</v>
      </c>
      <c r="B1361" t="s">
        <v>73</v>
      </c>
      <c r="C1361" t="s">
        <v>127</v>
      </c>
      <c r="D1361" t="s">
        <v>0</v>
      </c>
      <c r="E1361" t="s">
        <v>5</v>
      </c>
      <c r="F1361" s="7">
        <v>202009</v>
      </c>
      <c r="G1361" s="1">
        <v>2974512671</v>
      </c>
      <c r="H1361" s="1">
        <v>3030391987.8399997</v>
      </c>
      <c r="I1361" s="1">
        <v>2974512671</v>
      </c>
      <c r="J1361" s="1">
        <v>3030391987.8399997</v>
      </c>
      <c r="K1361" s="8">
        <v>1163</v>
      </c>
      <c r="L1361" s="8">
        <v>1165</v>
      </c>
      <c r="M1361" s="8">
        <v>0</v>
      </c>
      <c r="N1361" s="8">
        <v>929188.24086021504</v>
      </c>
      <c r="O1361" s="1">
        <v>0</v>
      </c>
      <c r="P1361" s="1">
        <v>0</v>
      </c>
      <c r="Q1361" s="1">
        <v>0</v>
      </c>
      <c r="R1361" s="1">
        <v>0</v>
      </c>
      <c r="S1361" s="29">
        <v>0</v>
      </c>
      <c r="T1361" s="8">
        <f t="shared" si="105"/>
        <v>0</v>
      </c>
      <c r="U1361" s="1">
        <v>0</v>
      </c>
      <c r="V1361" s="1">
        <v>0</v>
      </c>
      <c r="W1361" s="1">
        <v>0</v>
      </c>
      <c r="X1361" s="1">
        <v>0</v>
      </c>
      <c r="Y1361" s="1">
        <v>0</v>
      </c>
      <c r="Z1361" s="1">
        <v>0</v>
      </c>
      <c r="AA1361" s="1">
        <v>55879316.839999676</v>
      </c>
      <c r="AB1361" s="1">
        <v>55879316.839999676</v>
      </c>
      <c r="AC1361" s="1">
        <f t="shared" si="106"/>
        <v>-3030391987.8399997</v>
      </c>
      <c r="AD1361" s="1">
        <f t="shared" si="107"/>
        <v>-3030391987.8399997</v>
      </c>
      <c r="AE1361" s="1">
        <f t="shared" si="108"/>
        <v>-3030391987.8399997</v>
      </c>
      <c r="AF1361" s="1">
        <f t="shared" si="109"/>
        <v>-3030391987.8399997</v>
      </c>
    </row>
    <row r="1362" spans="1:32" x14ac:dyDescent="0.2">
      <c r="A1362" t="s">
        <v>151</v>
      </c>
      <c r="B1362" t="s">
        <v>73</v>
      </c>
      <c r="C1362" t="s">
        <v>127</v>
      </c>
      <c r="D1362" t="s">
        <v>0</v>
      </c>
      <c r="E1362" t="s">
        <v>5</v>
      </c>
      <c r="F1362" s="7">
        <v>202012</v>
      </c>
      <c r="G1362" s="1">
        <v>2569662802</v>
      </c>
      <c r="H1362" s="1">
        <v>2622876296.7299995</v>
      </c>
      <c r="I1362" s="1">
        <v>2569662802</v>
      </c>
      <c r="J1362" s="1">
        <v>2622876296.7299995</v>
      </c>
      <c r="K1362" s="8">
        <v>951</v>
      </c>
      <c r="L1362" s="8">
        <v>953</v>
      </c>
      <c r="M1362" s="8">
        <v>0</v>
      </c>
      <c r="N1362" s="8">
        <v>951854.86344086006</v>
      </c>
      <c r="O1362" s="1">
        <v>0</v>
      </c>
      <c r="P1362" s="1">
        <v>0</v>
      </c>
      <c r="Q1362" s="1">
        <v>0</v>
      </c>
      <c r="R1362" s="1">
        <v>0</v>
      </c>
      <c r="S1362" s="29">
        <v>0</v>
      </c>
      <c r="T1362" s="8">
        <f t="shared" si="105"/>
        <v>0</v>
      </c>
      <c r="U1362" s="1">
        <v>0</v>
      </c>
      <c r="V1362" s="1">
        <v>0</v>
      </c>
      <c r="W1362" s="1">
        <v>0</v>
      </c>
      <c r="X1362" s="1">
        <v>0</v>
      </c>
      <c r="Y1362" s="1">
        <v>0</v>
      </c>
      <c r="Z1362" s="1">
        <v>0</v>
      </c>
      <c r="AA1362" s="1">
        <v>53213494.729999542</v>
      </c>
      <c r="AB1362" s="1">
        <v>53213494.729999542</v>
      </c>
      <c r="AC1362" s="1">
        <f t="shared" si="106"/>
        <v>-2622876296.7299995</v>
      </c>
      <c r="AD1362" s="1">
        <f t="shared" si="107"/>
        <v>-2622876296.7299995</v>
      </c>
      <c r="AE1362" s="1">
        <f t="shared" si="108"/>
        <v>-2622876296.7299995</v>
      </c>
      <c r="AF1362" s="1">
        <f t="shared" si="109"/>
        <v>-2622876296.7299995</v>
      </c>
    </row>
    <row r="1363" spans="1:32" x14ac:dyDescent="0.2">
      <c r="A1363" t="s">
        <v>151</v>
      </c>
      <c r="B1363" t="s">
        <v>73</v>
      </c>
      <c r="C1363" t="s">
        <v>127</v>
      </c>
      <c r="D1363" t="s">
        <v>0</v>
      </c>
      <c r="E1363" t="s">
        <v>5</v>
      </c>
      <c r="F1363" s="7">
        <v>202103</v>
      </c>
      <c r="G1363" s="1">
        <v>2728439421</v>
      </c>
      <c r="H1363" s="1">
        <v>2773367032.8699994</v>
      </c>
      <c r="I1363" s="1">
        <v>2728439421</v>
      </c>
      <c r="J1363" s="1">
        <v>2773367032.8699994</v>
      </c>
      <c r="K1363" s="8">
        <v>1057</v>
      </c>
      <c r="L1363" s="8">
        <v>1059</v>
      </c>
      <c r="M1363" s="8">
        <v>0</v>
      </c>
      <c r="N1363" s="8">
        <v>959004.35291858681</v>
      </c>
      <c r="O1363" s="1">
        <v>0</v>
      </c>
      <c r="P1363" s="1">
        <v>0</v>
      </c>
      <c r="Q1363" s="1">
        <v>0</v>
      </c>
      <c r="R1363" s="1">
        <v>0</v>
      </c>
      <c r="S1363" s="29">
        <v>0</v>
      </c>
      <c r="T1363" s="8">
        <f t="shared" si="105"/>
        <v>0</v>
      </c>
      <c r="U1363" s="1">
        <v>0</v>
      </c>
      <c r="V1363" s="1">
        <v>0</v>
      </c>
      <c r="W1363" s="1">
        <v>0</v>
      </c>
      <c r="X1363" s="1">
        <v>0</v>
      </c>
      <c r="Y1363" s="1">
        <v>0</v>
      </c>
      <c r="Z1363" s="1">
        <v>0</v>
      </c>
      <c r="AA1363" s="1">
        <v>44927611.869999409</v>
      </c>
      <c r="AB1363" s="1">
        <v>44927611.869999409</v>
      </c>
      <c r="AC1363" s="1">
        <f t="shared" si="106"/>
        <v>-2773367032.8699994</v>
      </c>
      <c r="AD1363" s="1">
        <f t="shared" si="107"/>
        <v>-2773367032.8699994</v>
      </c>
      <c r="AE1363" s="1">
        <f t="shared" si="108"/>
        <v>-2773367032.8699994</v>
      </c>
      <c r="AF1363" s="1">
        <f t="shared" si="109"/>
        <v>-2773367032.8699994</v>
      </c>
    </row>
    <row r="1364" spans="1:32" x14ac:dyDescent="0.2">
      <c r="A1364" t="s">
        <v>151</v>
      </c>
      <c r="B1364" t="s">
        <v>73</v>
      </c>
      <c r="C1364" t="s">
        <v>127</v>
      </c>
      <c r="D1364" t="s">
        <v>0</v>
      </c>
      <c r="E1364" t="s">
        <v>5</v>
      </c>
      <c r="F1364" s="7">
        <v>202106</v>
      </c>
      <c r="G1364" s="1">
        <v>5257183213</v>
      </c>
      <c r="H1364" s="1">
        <v>5373198275.9800014</v>
      </c>
      <c r="I1364" s="1">
        <v>5251436559</v>
      </c>
      <c r="J1364" s="1">
        <v>5366863127.9800014</v>
      </c>
      <c r="K1364" s="8">
        <v>1696</v>
      </c>
      <c r="L1364" s="8">
        <v>1696</v>
      </c>
      <c r="M1364" s="8">
        <v>0</v>
      </c>
      <c r="N1364" s="8">
        <v>849673.51146953402</v>
      </c>
      <c r="O1364" s="1">
        <v>0</v>
      </c>
      <c r="P1364" s="1">
        <v>0</v>
      </c>
      <c r="Q1364" s="1">
        <v>0</v>
      </c>
      <c r="R1364" s="1">
        <v>0</v>
      </c>
      <c r="S1364" s="29">
        <v>0</v>
      </c>
      <c r="T1364" s="8">
        <f t="shared" si="105"/>
        <v>0</v>
      </c>
      <c r="U1364" s="1">
        <v>0</v>
      </c>
      <c r="V1364" s="1">
        <v>0</v>
      </c>
      <c r="W1364" s="1">
        <v>0</v>
      </c>
      <c r="X1364" s="1">
        <v>0</v>
      </c>
      <c r="Y1364" s="1">
        <v>0</v>
      </c>
      <c r="Z1364" s="1">
        <v>0</v>
      </c>
      <c r="AA1364" s="1">
        <v>116015062.98000145</v>
      </c>
      <c r="AB1364" s="1">
        <v>115426568.98000145</v>
      </c>
      <c r="AC1364" s="1">
        <f t="shared" si="106"/>
        <v>-5373198275.9800014</v>
      </c>
      <c r="AD1364" s="1">
        <f t="shared" si="107"/>
        <v>-5373198275.9800014</v>
      </c>
      <c r="AE1364" s="1">
        <f t="shared" si="108"/>
        <v>-5366863127.9800014</v>
      </c>
      <c r="AF1364" s="1">
        <f t="shared" si="109"/>
        <v>-5366863127.9800014</v>
      </c>
    </row>
    <row r="1365" spans="1:32" x14ac:dyDescent="0.2">
      <c r="A1365" t="s">
        <v>151</v>
      </c>
      <c r="B1365" t="s">
        <v>73</v>
      </c>
      <c r="C1365" t="s">
        <v>127</v>
      </c>
      <c r="D1365" t="s">
        <v>0</v>
      </c>
      <c r="E1365" t="s">
        <v>5</v>
      </c>
      <c r="F1365" s="7">
        <v>202109</v>
      </c>
      <c r="G1365" s="1">
        <v>3109738433</v>
      </c>
      <c r="H1365" s="1">
        <v>3161155920.9299989</v>
      </c>
      <c r="I1365" s="1">
        <v>3109738433</v>
      </c>
      <c r="J1365" s="1">
        <v>3161155920.9299989</v>
      </c>
      <c r="K1365" s="8">
        <v>1019</v>
      </c>
      <c r="L1365" s="8">
        <v>1019</v>
      </c>
      <c r="M1365" s="8">
        <v>0</v>
      </c>
      <c r="N1365" s="8">
        <v>848048.34874551964</v>
      </c>
      <c r="O1365" s="1">
        <v>0</v>
      </c>
      <c r="P1365" s="1">
        <v>0</v>
      </c>
      <c r="Q1365" s="1">
        <v>0</v>
      </c>
      <c r="R1365" s="1">
        <v>0</v>
      </c>
      <c r="S1365" s="29">
        <v>0</v>
      </c>
      <c r="T1365" s="8">
        <f t="shared" si="105"/>
        <v>0</v>
      </c>
      <c r="U1365" s="1">
        <v>0</v>
      </c>
      <c r="V1365" s="1">
        <v>0</v>
      </c>
      <c r="W1365" s="1">
        <v>0</v>
      </c>
      <c r="X1365" s="1">
        <v>0</v>
      </c>
      <c r="Y1365" s="1">
        <v>0</v>
      </c>
      <c r="Z1365" s="1">
        <v>0</v>
      </c>
      <c r="AA1365" s="1">
        <v>51417487.929998875</v>
      </c>
      <c r="AB1365" s="1">
        <v>51417487.929998875</v>
      </c>
      <c r="AC1365" s="1">
        <f t="shared" si="106"/>
        <v>-3161155920.9299989</v>
      </c>
      <c r="AD1365" s="1">
        <f t="shared" si="107"/>
        <v>-3161155920.9299989</v>
      </c>
      <c r="AE1365" s="1">
        <f t="shared" si="108"/>
        <v>-3161155920.9299989</v>
      </c>
      <c r="AF1365" s="1">
        <f t="shared" si="109"/>
        <v>-3161155920.9299989</v>
      </c>
    </row>
    <row r="1366" spans="1:32" x14ac:dyDescent="0.2">
      <c r="A1366" t="s">
        <v>151</v>
      </c>
      <c r="B1366" t="s">
        <v>73</v>
      </c>
      <c r="C1366" t="s">
        <v>127</v>
      </c>
      <c r="D1366" t="s">
        <v>0</v>
      </c>
      <c r="E1366" t="s">
        <v>5</v>
      </c>
      <c r="F1366" s="7">
        <v>202112</v>
      </c>
      <c r="G1366" s="1">
        <v>1336212861</v>
      </c>
      <c r="H1366" s="1">
        <v>1404527600.6999996</v>
      </c>
      <c r="I1366" s="1">
        <v>1336212861</v>
      </c>
      <c r="J1366" s="1">
        <v>1404527600.6999996</v>
      </c>
      <c r="K1366" s="8">
        <v>413</v>
      </c>
      <c r="L1366" s="8">
        <v>413</v>
      </c>
      <c r="M1366" s="8">
        <v>0</v>
      </c>
      <c r="N1366" s="8">
        <v>857260.6451612903</v>
      </c>
      <c r="O1366" s="1">
        <v>0</v>
      </c>
      <c r="P1366" s="1">
        <v>0</v>
      </c>
      <c r="Q1366" s="1">
        <v>0</v>
      </c>
      <c r="R1366" s="1">
        <v>0</v>
      </c>
      <c r="S1366" s="29">
        <v>0</v>
      </c>
      <c r="T1366" s="8">
        <f t="shared" si="105"/>
        <v>0</v>
      </c>
      <c r="U1366" s="1">
        <v>0</v>
      </c>
      <c r="V1366" s="1">
        <v>0</v>
      </c>
      <c r="W1366" s="1">
        <v>0</v>
      </c>
      <c r="X1366" s="1">
        <v>0</v>
      </c>
      <c r="Y1366" s="1">
        <v>0</v>
      </c>
      <c r="Z1366" s="1">
        <v>0</v>
      </c>
      <c r="AA1366" s="1">
        <v>68314739.699999571</v>
      </c>
      <c r="AB1366" s="1">
        <v>68314739.699999571</v>
      </c>
      <c r="AC1366" s="1">
        <f t="shared" si="106"/>
        <v>-1404527600.6999996</v>
      </c>
      <c r="AD1366" s="1">
        <f t="shared" si="107"/>
        <v>-1404527600.6999996</v>
      </c>
      <c r="AE1366" s="1">
        <f t="shared" si="108"/>
        <v>-1404527600.6999996</v>
      </c>
      <c r="AF1366" s="1">
        <f t="shared" si="109"/>
        <v>-1404527600.6999996</v>
      </c>
    </row>
    <row r="1367" spans="1:32" x14ac:dyDescent="0.2">
      <c r="A1367" t="s">
        <v>151</v>
      </c>
      <c r="B1367" t="s">
        <v>73</v>
      </c>
      <c r="C1367" t="s">
        <v>127</v>
      </c>
      <c r="D1367" t="s">
        <v>0</v>
      </c>
      <c r="E1367" t="s">
        <v>5</v>
      </c>
      <c r="F1367" s="7">
        <v>202203</v>
      </c>
      <c r="G1367" s="1">
        <v>1928880795</v>
      </c>
      <c r="H1367" s="1">
        <v>2010894654.5199993</v>
      </c>
      <c r="I1367" s="1">
        <v>1928880795</v>
      </c>
      <c r="J1367" s="1">
        <v>2010894654.5199993</v>
      </c>
      <c r="K1367" s="8">
        <v>544</v>
      </c>
      <c r="L1367" s="8">
        <v>548</v>
      </c>
      <c r="M1367" s="8">
        <v>0</v>
      </c>
      <c r="N1367" s="8">
        <v>774234.19892473181</v>
      </c>
      <c r="O1367" s="1">
        <v>0</v>
      </c>
      <c r="P1367" s="1">
        <v>0</v>
      </c>
      <c r="Q1367" s="1">
        <v>0</v>
      </c>
      <c r="R1367" s="1">
        <v>0</v>
      </c>
      <c r="S1367" s="29">
        <v>0</v>
      </c>
      <c r="T1367" s="8">
        <f t="shared" si="105"/>
        <v>0</v>
      </c>
      <c r="U1367" s="1">
        <v>0</v>
      </c>
      <c r="V1367" s="1">
        <v>0</v>
      </c>
      <c r="W1367" s="1">
        <v>0</v>
      </c>
      <c r="X1367" s="1">
        <v>0</v>
      </c>
      <c r="Y1367" s="1">
        <v>0</v>
      </c>
      <c r="Z1367" s="1">
        <v>0</v>
      </c>
      <c r="AA1367" s="1">
        <v>82013859.519999266</v>
      </c>
      <c r="AB1367" s="1">
        <v>82013859.519999266</v>
      </c>
      <c r="AC1367" s="1">
        <f t="shared" si="106"/>
        <v>-2010894654.5199993</v>
      </c>
      <c r="AD1367" s="1">
        <f t="shared" si="107"/>
        <v>-2010894654.5199993</v>
      </c>
      <c r="AE1367" s="1">
        <f t="shared" si="108"/>
        <v>-2010894654.5199993</v>
      </c>
      <c r="AF1367" s="1">
        <f t="shared" si="109"/>
        <v>-2010894654.5199993</v>
      </c>
    </row>
    <row r="1368" spans="1:32" x14ac:dyDescent="0.2">
      <c r="A1368" t="s">
        <v>151</v>
      </c>
      <c r="B1368" t="s">
        <v>73</v>
      </c>
      <c r="C1368" t="s">
        <v>127</v>
      </c>
      <c r="D1368" t="s">
        <v>0</v>
      </c>
      <c r="E1368" t="s">
        <v>5</v>
      </c>
      <c r="F1368" s="7">
        <v>202206</v>
      </c>
      <c r="G1368" s="1">
        <v>1493237105</v>
      </c>
      <c r="H1368" s="1">
        <v>1536683894.8300004</v>
      </c>
      <c r="I1368" s="1">
        <v>1493237105</v>
      </c>
      <c r="J1368" s="1">
        <v>1536683894.8300004</v>
      </c>
      <c r="K1368" s="8">
        <v>469</v>
      </c>
      <c r="L1368" s="8">
        <v>471</v>
      </c>
      <c r="M1368" s="8">
        <v>0</v>
      </c>
      <c r="N1368" s="8">
        <v>835721.53082437289</v>
      </c>
      <c r="O1368" s="1">
        <v>0</v>
      </c>
      <c r="P1368" s="1">
        <v>0</v>
      </c>
      <c r="Q1368" s="1">
        <v>0</v>
      </c>
      <c r="R1368" s="1">
        <v>0</v>
      </c>
      <c r="S1368" s="29">
        <v>0</v>
      </c>
      <c r="T1368" s="8">
        <f t="shared" si="105"/>
        <v>0</v>
      </c>
      <c r="U1368" s="1">
        <v>0</v>
      </c>
      <c r="V1368" s="1">
        <v>0</v>
      </c>
      <c r="W1368" s="1">
        <v>0</v>
      </c>
      <c r="X1368" s="1">
        <v>0</v>
      </c>
      <c r="Y1368" s="1">
        <v>0</v>
      </c>
      <c r="Z1368" s="1">
        <v>0</v>
      </c>
      <c r="AA1368" s="1">
        <v>43446789.830000401</v>
      </c>
      <c r="AB1368" s="1">
        <v>43446789.830000401</v>
      </c>
      <c r="AC1368" s="1">
        <f t="shared" si="106"/>
        <v>-1536683894.8300004</v>
      </c>
      <c r="AD1368" s="1">
        <f t="shared" si="107"/>
        <v>-1536683894.8300004</v>
      </c>
      <c r="AE1368" s="1">
        <f t="shared" si="108"/>
        <v>-1536683894.8300004</v>
      </c>
      <c r="AF1368" s="1">
        <f t="shared" si="109"/>
        <v>-1536683894.8300004</v>
      </c>
    </row>
    <row r="1369" spans="1:32" x14ac:dyDescent="0.2">
      <c r="A1369" t="s">
        <v>151</v>
      </c>
      <c r="B1369" t="s">
        <v>73</v>
      </c>
      <c r="C1369" t="s">
        <v>127</v>
      </c>
      <c r="D1369" t="s">
        <v>0</v>
      </c>
      <c r="E1369" t="s">
        <v>5</v>
      </c>
      <c r="F1369" s="7">
        <v>202209</v>
      </c>
      <c r="G1369" s="1">
        <v>1518996347</v>
      </c>
      <c r="H1369" s="1">
        <v>1573172572.51</v>
      </c>
      <c r="I1369" s="1">
        <v>1518996347</v>
      </c>
      <c r="J1369" s="1">
        <v>1573172572.51</v>
      </c>
      <c r="K1369" s="8">
        <v>510</v>
      </c>
      <c r="L1369" s="8">
        <v>510</v>
      </c>
      <c r="M1369" s="8">
        <v>0</v>
      </c>
      <c r="N1369" s="8">
        <v>832765.99068100366</v>
      </c>
      <c r="O1369" s="1">
        <v>0</v>
      </c>
      <c r="P1369" s="1">
        <v>0</v>
      </c>
      <c r="Q1369" s="1">
        <v>0</v>
      </c>
      <c r="R1369" s="1">
        <v>0</v>
      </c>
      <c r="S1369" s="29">
        <v>0</v>
      </c>
      <c r="T1369" s="8">
        <f t="shared" si="105"/>
        <v>0</v>
      </c>
      <c r="U1369" s="1">
        <v>0</v>
      </c>
      <c r="V1369" s="1">
        <v>0</v>
      </c>
      <c r="W1369" s="1">
        <v>0</v>
      </c>
      <c r="X1369" s="1">
        <v>0</v>
      </c>
      <c r="Y1369" s="1">
        <v>0</v>
      </c>
      <c r="Z1369" s="1">
        <v>0</v>
      </c>
      <c r="AA1369" s="1">
        <v>54176225.50999999</v>
      </c>
      <c r="AB1369" s="1">
        <v>54176225.50999999</v>
      </c>
      <c r="AC1369" s="1">
        <f t="shared" si="106"/>
        <v>-1573172572.51</v>
      </c>
      <c r="AD1369" s="1">
        <f t="shared" si="107"/>
        <v>-1573172572.51</v>
      </c>
      <c r="AE1369" s="1">
        <f t="shared" si="108"/>
        <v>-1573172572.51</v>
      </c>
      <c r="AF1369" s="1">
        <f t="shared" si="109"/>
        <v>-1573172572.51</v>
      </c>
    </row>
    <row r="1370" spans="1:32" x14ac:dyDescent="0.2">
      <c r="A1370" t="s">
        <v>151</v>
      </c>
      <c r="B1370" t="s">
        <v>73</v>
      </c>
      <c r="C1370" t="s">
        <v>127</v>
      </c>
      <c r="D1370" t="s">
        <v>0</v>
      </c>
      <c r="E1370" t="s">
        <v>5</v>
      </c>
      <c r="F1370" s="7">
        <v>202212</v>
      </c>
      <c r="G1370" s="1">
        <v>1767244797</v>
      </c>
      <c r="H1370" s="1">
        <v>1927013629.5699995</v>
      </c>
      <c r="I1370" s="1">
        <v>1767244797</v>
      </c>
      <c r="J1370" s="1">
        <v>1927013629.5699995</v>
      </c>
      <c r="K1370" s="8">
        <v>466</v>
      </c>
      <c r="L1370" s="8">
        <v>476</v>
      </c>
      <c r="M1370" s="8">
        <v>0</v>
      </c>
      <c r="N1370" s="8">
        <v>952722.90645161306</v>
      </c>
      <c r="O1370" s="1">
        <v>0</v>
      </c>
      <c r="P1370" s="1">
        <v>0</v>
      </c>
      <c r="Q1370" s="1">
        <v>0</v>
      </c>
      <c r="R1370" s="1">
        <v>0</v>
      </c>
      <c r="S1370" s="29">
        <v>0</v>
      </c>
      <c r="T1370" s="8">
        <f t="shared" si="105"/>
        <v>0</v>
      </c>
      <c r="U1370" s="1">
        <v>0</v>
      </c>
      <c r="V1370" s="1">
        <v>0</v>
      </c>
      <c r="W1370" s="1">
        <v>0</v>
      </c>
      <c r="X1370" s="1">
        <v>0</v>
      </c>
      <c r="Y1370" s="1">
        <v>0</v>
      </c>
      <c r="Z1370" s="1">
        <v>0</v>
      </c>
      <c r="AA1370" s="1">
        <v>159768832.56999946</v>
      </c>
      <c r="AB1370" s="1">
        <v>159768832.56999946</v>
      </c>
      <c r="AC1370" s="1">
        <f t="shared" si="106"/>
        <v>-1927013629.5699995</v>
      </c>
      <c r="AD1370" s="1">
        <f t="shared" si="107"/>
        <v>-1927013629.5699995</v>
      </c>
      <c r="AE1370" s="1">
        <f t="shared" si="108"/>
        <v>-1927013629.5699995</v>
      </c>
      <c r="AF1370" s="1">
        <f t="shared" si="109"/>
        <v>-1927013629.5699995</v>
      </c>
    </row>
    <row r="1371" spans="1:32" x14ac:dyDescent="0.2">
      <c r="A1371" t="s">
        <v>151</v>
      </c>
      <c r="B1371" t="s">
        <v>73</v>
      </c>
      <c r="C1371" t="s">
        <v>127</v>
      </c>
      <c r="D1371" t="s">
        <v>0</v>
      </c>
      <c r="E1371" t="s">
        <v>5</v>
      </c>
      <c r="F1371" s="7">
        <v>202303</v>
      </c>
      <c r="G1371" s="1">
        <v>1371450597</v>
      </c>
      <c r="H1371" s="1">
        <v>1523403813.28</v>
      </c>
      <c r="I1371" s="1">
        <v>1371450597</v>
      </c>
      <c r="J1371" s="1">
        <v>1523403813.28</v>
      </c>
      <c r="K1371" s="8">
        <v>396</v>
      </c>
      <c r="L1371" s="8">
        <v>402</v>
      </c>
      <c r="M1371" s="8">
        <v>0</v>
      </c>
      <c r="N1371" s="8">
        <v>965915.91781874013</v>
      </c>
      <c r="O1371" s="1">
        <v>0</v>
      </c>
      <c r="P1371" s="1">
        <v>0</v>
      </c>
      <c r="Q1371" s="1">
        <v>0</v>
      </c>
      <c r="R1371" s="1">
        <v>0</v>
      </c>
      <c r="S1371" s="29">
        <v>0</v>
      </c>
      <c r="T1371" s="8">
        <f t="shared" si="105"/>
        <v>0</v>
      </c>
      <c r="U1371" s="1">
        <v>0</v>
      </c>
      <c r="V1371" s="1">
        <v>0</v>
      </c>
      <c r="W1371" s="1">
        <v>0</v>
      </c>
      <c r="X1371" s="1">
        <v>0</v>
      </c>
      <c r="Y1371" s="1">
        <v>0</v>
      </c>
      <c r="Z1371" s="1">
        <v>0</v>
      </c>
      <c r="AA1371" s="1">
        <v>151953216.27999997</v>
      </c>
      <c r="AB1371" s="1">
        <v>151953216.27999997</v>
      </c>
      <c r="AC1371" s="1">
        <f t="shared" si="106"/>
        <v>-1523403813.28</v>
      </c>
      <c r="AD1371" s="1">
        <f t="shared" si="107"/>
        <v>-1523403813.28</v>
      </c>
      <c r="AE1371" s="1">
        <f t="shared" si="108"/>
        <v>-1523403813.28</v>
      </c>
      <c r="AF1371" s="1">
        <f t="shared" si="109"/>
        <v>-1523403813.28</v>
      </c>
    </row>
    <row r="1372" spans="1:32" x14ac:dyDescent="0.2">
      <c r="A1372" t="s">
        <v>151</v>
      </c>
      <c r="B1372" t="s">
        <v>73</v>
      </c>
      <c r="C1372" t="s">
        <v>127</v>
      </c>
      <c r="D1372" t="s">
        <v>0</v>
      </c>
      <c r="E1372" t="s">
        <v>5</v>
      </c>
      <c r="F1372" s="7">
        <v>202306</v>
      </c>
      <c r="G1372" s="1">
        <v>1234778408</v>
      </c>
      <c r="H1372" s="1">
        <v>1524606601.2299998</v>
      </c>
      <c r="I1372" s="1">
        <v>1234778408</v>
      </c>
      <c r="J1372" s="1">
        <v>1524606601.2299998</v>
      </c>
      <c r="K1372" s="8">
        <v>312</v>
      </c>
      <c r="L1372" s="8">
        <v>314</v>
      </c>
      <c r="M1372" s="8">
        <v>0</v>
      </c>
      <c r="N1372" s="8">
        <v>945700.1960573477</v>
      </c>
      <c r="O1372" s="1">
        <v>0</v>
      </c>
      <c r="P1372" s="1">
        <v>0</v>
      </c>
      <c r="Q1372" s="1">
        <v>0</v>
      </c>
      <c r="R1372" s="1">
        <v>0</v>
      </c>
      <c r="S1372" s="29">
        <v>0</v>
      </c>
      <c r="T1372" s="8">
        <f t="shared" si="105"/>
        <v>0</v>
      </c>
      <c r="U1372" s="1">
        <v>0</v>
      </c>
      <c r="V1372" s="1">
        <v>0</v>
      </c>
      <c r="W1372" s="1">
        <v>0</v>
      </c>
      <c r="X1372" s="1">
        <v>0</v>
      </c>
      <c r="Y1372" s="1">
        <v>0</v>
      </c>
      <c r="Z1372" s="1">
        <v>0</v>
      </c>
      <c r="AA1372" s="1">
        <v>289828193.22999978</v>
      </c>
      <c r="AB1372" s="1">
        <v>289828193.22999978</v>
      </c>
      <c r="AC1372" s="1">
        <f t="shared" si="106"/>
        <v>-1524606601.2299998</v>
      </c>
      <c r="AD1372" s="1">
        <f t="shared" si="107"/>
        <v>-1524606601.2299998</v>
      </c>
      <c r="AE1372" s="1">
        <f t="shared" si="108"/>
        <v>-1524606601.2299998</v>
      </c>
      <c r="AF1372" s="1">
        <f t="shared" si="109"/>
        <v>-1524606601.2299998</v>
      </c>
    </row>
    <row r="1373" spans="1:32" x14ac:dyDescent="0.2">
      <c r="A1373" t="s">
        <v>151</v>
      </c>
      <c r="B1373" t="s">
        <v>73</v>
      </c>
      <c r="C1373" t="s">
        <v>127</v>
      </c>
      <c r="D1373" t="s">
        <v>0</v>
      </c>
      <c r="E1373" t="s">
        <v>5</v>
      </c>
      <c r="F1373" s="7">
        <v>202309</v>
      </c>
      <c r="G1373" s="1">
        <v>1461687495</v>
      </c>
      <c r="H1373" s="1">
        <v>1536617713.6899996</v>
      </c>
      <c r="I1373" s="1">
        <v>1461687495</v>
      </c>
      <c r="J1373" s="1">
        <v>1536617713.6899996</v>
      </c>
      <c r="K1373" s="8">
        <v>274</v>
      </c>
      <c r="L1373" s="8">
        <v>275</v>
      </c>
      <c r="M1373" s="8">
        <v>0</v>
      </c>
      <c r="N1373" s="8">
        <v>955782.8817204301</v>
      </c>
      <c r="O1373" s="1">
        <v>0</v>
      </c>
      <c r="P1373" s="1">
        <v>0</v>
      </c>
      <c r="Q1373" s="1">
        <v>0</v>
      </c>
      <c r="R1373" s="1">
        <v>0</v>
      </c>
      <c r="S1373" s="29">
        <v>0</v>
      </c>
      <c r="T1373" s="8">
        <f t="shared" si="105"/>
        <v>0</v>
      </c>
      <c r="U1373" s="1">
        <v>0</v>
      </c>
      <c r="V1373" s="1">
        <v>0</v>
      </c>
      <c r="W1373" s="1">
        <v>0</v>
      </c>
      <c r="X1373" s="1">
        <v>0</v>
      </c>
      <c r="Y1373" s="1">
        <v>0</v>
      </c>
      <c r="Z1373" s="1">
        <v>0</v>
      </c>
      <c r="AA1373" s="1">
        <v>74930218.68999958</v>
      </c>
      <c r="AB1373" s="1">
        <v>74930218.68999958</v>
      </c>
      <c r="AC1373" s="1">
        <f t="shared" si="106"/>
        <v>-1536617713.6899996</v>
      </c>
      <c r="AD1373" s="1">
        <f t="shared" si="107"/>
        <v>-1536617713.6899996</v>
      </c>
      <c r="AE1373" s="1">
        <f t="shared" si="108"/>
        <v>-1536617713.6899996</v>
      </c>
      <c r="AF1373" s="1">
        <f t="shared" si="109"/>
        <v>-1536617713.6899996</v>
      </c>
    </row>
    <row r="1374" spans="1:32" x14ac:dyDescent="0.2">
      <c r="A1374" t="s">
        <v>151</v>
      </c>
      <c r="B1374" t="s">
        <v>73</v>
      </c>
      <c r="C1374" t="s">
        <v>127</v>
      </c>
      <c r="D1374" t="s">
        <v>0</v>
      </c>
      <c r="E1374" t="s">
        <v>5</v>
      </c>
      <c r="F1374" s="7">
        <v>202312</v>
      </c>
      <c r="G1374" s="1">
        <v>1051966111</v>
      </c>
      <c r="H1374" s="1">
        <v>1084934616.5899999</v>
      </c>
      <c r="I1374" s="1">
        <v>1051966111</v>
      </c>
      <c r="J1374" s="1">
        <v>1084934616.5899999</v>
      </c>
      <c r="K1374" s="8">
        <v>232</v>
      </c>
      <c r="L1374" s="8">
        <v>234</v>
      </c>
      <c r="M1374" s="8">
        <v>0</v>
      </c>
      <c r="N1374" s="8">
        <v>920438.89175627241</v>
      </c>
      <c r="O1374" s="1">
        <v>0</v>
      </c>
      <c r="P1374" s="1">
        <v>0</v>
      </c>
      <c r="Q1374" s="1">
        <v>0</v>
      </c>
      <c r="R1374" s="1">
        <v>0</v>
      </c>
      <c r="S1374" s="29">
        <v>0</v>
      </c>
      <c r="T1374" s="8">
        <f t="shared" si="105"/>
        <v>0</v>
      </c>
      <c r="U1374" s="1">
        <v>0</v>
      </c>
      <c r="V1374" s="1">
        <v>0</v>
      </c>
      <c r="W1374" s="1">
        <v>0</v>
      </c>
      <c r="X1374" s="1">
        <v>0</v>
      </c>
      <c r="Y1374" s="1">
        <v>0</v>
      </c>
      <c r="Z1374" s="1">
        <v>0</v>
      </c>
      <c r="AA1374" s="1">
        <v>32968505.589999914</v>
      </c>
      <c r="AB1374" s="1">
        <v>32968505.589999914</v>
      </c>
      <c r="AC1374" s="1">
        <f t="shared" si="106"/>
        <v>-1084934616.5899999</v>
      </c>
      <c r="AD1374" s="1">
        <f t="shared" si="107"/>
        <v>-1084934616.5899999</v>
      </c>
      <c r="AE1374" s="1">
        <f t="shared" si="108"/>
        <v>-1084934616.5899999</v>
      </c>
      <c r="AF1374" s="1">
        <f t="shared" si="109"/>
        <v>-1084934616.5899999</v>
      </c>
    </row>
    <row r="1375" spans="1:32" x14ac:dyDescent="0.2">
      <c r="A1375" t="s">
        <v>151</v>
      </c>
      <c r="B1375" t="s">
        <v>73</v>
      </c>
      <c r="C1375" t="s">
        <v>127</v>
      </c>
      <c r="D1375" t="s">
        <v>0</v>
      </c>
      <c r="E1375" t="s">
        <v>5</v>
      </c>
      <c r="F1375" s="7">
        <v>202403</v>
      </c>
      <c r="G1375" s="1">
        <v>213726242</v>
      </c>
      <c r="H1375" s="1">
        <v>325952918.62999994</v>
      </c>
      <c r="I1375" s="1">
        <v>213726242</v>
      </c>
      <c r="J1375" s="1">
        <v>325952918.62999994</v>
      </c>
      <c r="K1375" s="8">
        <v>57</v>
      </c>
      <c r="L1375" s="8">
        <v>68</v>
      </c>
      <c r="M1375" s="8">
        <v>0</v>
      </c>
      <c r="N1375" s="8">
        <v>900958.02669632935</v>
      </c>
      <c r="O1375" s="1">
        <v>0</v>
      </c>
      <c r="P1375" s="1">
        <v>0</v>
      </c>
      <c r="Q1375" s="1">
        <v>0</v>
      </c>
      <c r="R1375" s="1">
        <v>0</v>
      </c>
      <c r="S1375" s="29">
        <v>0</v>
      </c>
      <c r="T1375" s="8">
        <f t="shared" si="105"/>
        <v>0</v>
      </c>
      <c r="U1375" s="1">
        <v>0</v>
      </c>
      <c r="V1375" s="1">
        <v>0</v>
      </c>
      <c r="W1375" s="1">
        <v>0</v>
      </c>
      <c r="X1375" s="1">
        <v>0</v>
      </c>
      <c r="Y1375" s="1">
        <v>0</v>
      </c>
      <c r="Z1375" s="1">
        <v>0</v>
      </c>
      <c r="AA1375" s="1">
        <v>112226676.62999994</v>
      </c>
      <c r="AB1375" s="1">
        <v>112226676.62999994</v>
      </c>
      <c r="AC1375" s="1">
        <f t="shared" si="106"/>
        <v>-325952918.62999994</v>
      </c>
      <c r="AD1375" s="1">
        <f t="shared" si="107"/>
        <v>-325952918.62999994</v>
      </c>
      <c r="AE1375" s="1">
        <f t="shared" si="108"/>
        <v>-325952918.62999994</v>
      </c>
      <c r="AF1375" s="1">
        <f t="shared" si="109"/>
        <v>-325952918.62999994</v>
      </c>
    </row>
    <row r="1376" spans="1:32" x14ac:dyDescent="0.2">
      <c r="A1376" t="s">
        <v>151</v>
      </c>
      <c r="B1376" t="s">
        <v>73</v>
      </c>
      <c r="C1376" t="s">
        <v>127</v>
      </c>
      <c r="D1376" t="s">
        <v>0</v>
      </c>
      <c r="E1376" t="s">
        <v>8</v>
      </c>
      <c r="F1376" s="7">
        <v>202404</v>
      </c>
      <c r="G1376" s="1">
        <v>0</v>
      </c>
      <c r="H1376" s="1">
        <v>26012567.84</v>
      </c>
      <c r="I1376" s="1">
        <v>0</v>
      </c>
      <c r="J1376" s="1">
        <v>26012567.84</v>
      </c>
      <c r="K1376" s="8">
        <v>0</v>
      </c>
      <c r="L1376" s="8">
        <v>2</v>
      </c>
      <c r="M1376" s="8">
        <v>0</v>
      </c>
      <c r="N1376" s="8">
        <v>430367.23333333235</v>
      </c>
      <c r="O1376" s="1">
        <v>0</v>
      </c>
      <c r="P1376" s="1">
        <v>0</v>
      </c>
      <c r="Q1376" s="1">
        <v>0</v>
      </c>
      <c r="R1376" s="1">
        <v>0</v>
      </c>
      <c r="S1376" s="29">
        <v>0</v>
      </c>
      <c r="T1376" s="8">
        <f t="shared" si="105"/>
        <v>0</v>
      </c>
      <c r="U1376" s="1">
        <v>0</v>
      </c>
      <c r="V1376" s="1">
        <v>0</v>
      </c>
      <c r="W1376" s="1">
        <v>0</v>
      </c>
      <c r="X1376" s="1">
        <v>0</v>
      </c>
      <c r="Y1376" s="1">
        <v>0</v>
      </c>
      <c r="Z1376" s="1">
        <v>0</v>
      </c>
      <c r="AA1376" s="1">
        <v>26012567.84</v>
      </c>
      <c r="AB1376" s="1">
        <v>26012567.84</v>
      </c>
      <c r="AC1376" s="1">
        <f t="shared" si="106"/>
        <v>-26012567.84</v>
      </c>
      <c r="AD1376" s="1">
        <f t="shared" si="107"/>
        <v>-26012567.84</v>
      </c>
      <c r="AE1376" s="1">
        <f t="shared" si="108"/>
        <v>-26012567.84</v>
      </c>
      <c r="AF1376" s="1">
        <f t="shared" si="109"/>
        <v>-26012567.84</v>
      </c>
    </row>
    <row r="1377" spans="1:32" x14ac:dyDescent="0.2">
      <c r="A1377" t="s">
        <v>151</v>
      </c>
      <c r="B1377" t="s">
        <v>73</v>
      </c>
      <c r="C1377" t="s">
        <v>127</v>
      </c>
      <c r="D1377" t="s">
        <v>0</v>
      </c>
      <c r="E1377" t="s">
        <v>8</v>
      </c>
      <c r="F1377" s="7">
        <v>202405</v>
      </c>
      <c r="G1377" s="1">
        <v>0</v>
      </c>
      <c r="H1377" s="1">
        <v>0</v>
      </c>
      <c r="I1377" s="1">
        <v>0</v>
      </c>
      <c r="J1377" s="1">
        <v>0</v>
      </c>
      <c r="K1377" s="8">
        <v>0</v>
      </c>
      <c r="L1377" s="8">
        <v>0</v>
      </c>
      <c r="M1377" s="8">
        <v>0</v>
      </c>
      <c r="N1377" s="8">
        <v>508558.67741935491</v>
      </c>
      <c r="O1377" s="1">
        <v>0</v>
      </c>
      <c r="P1377" s="1">
        <v>0</v>
      </c>
      <c r="Q1377" s="1">
        <v>0</v>
      </c>
      <c r="R1377" s="1">
        <v>0</v>
      </c>
      <c r="S1377" s="29">
        <v>0</v>
      </c>
      <c r="T1377" s="8">
        <f t="shared" si="105"/>
        <v>0</v>
      </c>
      <c r="U1377" s="1">
        <v>0</v>
      </c>
      <c r="V1377" s="1">
        <v>0</v>
      </c>
      <c r="W1377" s="1">
        <v>0</v>
      </c>
      <c r="X1377" s="1">
        <v>0</v>
      </c>
      <c r="Y1377" s="1">
        <v>0</v>
      </c>
      <c r="Z1377" s="1">
        <v>0</v>
      </c>
      <c r="AA1377" s="1">
        <v>0</v>
      </c>
      <c r="AB1377" s="1">
        <v>0</v>
      </c>
      <c r="AC1377" s="1">
        <f t="shared" si="106"/>
        <v>0</v>
      </c>
      <c r="AD1377" s="1">
        <f t="shared" si="107"/>
        <v>0</v>
      </c>
      <c r="AE1377" s="1">
        <f t="shared" si="108"/>
        <v>0</v>
      </c>
      <c r="AF1377" s="1">
        <f t="shared" si="109"/>
        <v>0</v>
      </c>
    </row>
    <row r="1378" spans="1:32" x14ac:dyDescent="0.2">
      <c r="A1378" t="s">
        <v>177</v>
      </c>
      <c r="B1378" t="s">
        <v>73</v>
      </c>
      <c r="C1378" t="s">
        <v>128</v>
      </c>
      <c r="D1378" t="s">
        <v>1</v>
      </c>
      <c r="E1378" t="s">
        <v>5</v>
      </c>
      <c r="F1378" s="7">
        <v>201403</v>
      </c>
      <c r="G1378" s="1">
        <v>0</v>
      </c>
      <c r="H1378" s="1">
        <v>0</v>
      </c>
      <c r="I1378" s="1">
        <v>0</v>
      </c>
      <c r="J1378" s="1">
        <v>0</v>
      </c>
      <c r="K1378" s="8">
        <v>0</v>
      </c>
      <c r="L1378" s="8">
        <v>0</v>
      </c>
      <c r="M1378" s="8">
        <v>0</v>
      </c>
      <c r="N1378" s="8">
        <v>0</v>
      </c>
      <c r="O1378" s="1">
        <v>0</v>
      </c>
      <c r="P1378" s="1">
        <v>0</v>
      </c>
      <c r="Q1378" s="1">
        <v>0</v>
      </c>
      <c r="R1378" s="1">
        <v>0</v>
      </c>
      <c r="S1378" s="29">
        <v>0</v>
      </c>
      <c r="T1378" s="8">
        <f t="shared" si="105"/>
        <v>0</v>
      </c>
      <c r="U1378" s="1">
        <v>0</v>
      </c>
      <c r="V1378" s="1">
        <v>0</v>
      </c>
      <c r="W1378" s="1">
        <v>0</v>
      </c>
      <c r="X1378" s="1">
        <v>0</v>
      </c>
      <c r="Y1378" s="1">
        <v>0</v>
      </c>
      <c r="Z1378" s="1">
        <v>0</v>
      </c>
      <c r="AA1378" s="1">
        <v>0</v>
      </c>
      <c r="AB1378" s="1">
        <v>0</v>
      </c>
      <c r="AC1378" s="1">
        <f t="shared" si="106"/>
        <v>0</v>
      </c>
      <c r="AD1378" s="1">
        <f t="shared" si="107"/>
        <v>0</v>
      </c>
      <c r="AE1378" s="1">
        <f t="shared" si="108"/>
        <v>0</v>
      </c>
      <c r="AF1378" s="1">
        <f t="shared" si="109"/>
        <v>0</v>
      </c>
    </row>
    <row r="1379" spans="1:32" x14ac:dyDescent="0.2">
      <c r="A1379" t="s">
        <v>177</v>
      </c>
      <c r="B1379" t="s">
        <v>73</v>
      </c>
      <c r="C1379" t="s">
        <v>128</v>
      </c>
      <c r="D1379" t="s">
        <v>1</v>
      </c>
      <c r="E1379" t="s">
        <v>5</v>
      </c>
      <c r="F1379" s="7">
        <v>201406</v>
      </c>
      <c r="G1379" s="1">
        <v>0</v>
      </c>
      <c r="H1379" s="1">
        <v>0</v>
      </c>
      <c r="I1379" s="1">
        <v>0</v>
      </c>
      <c r="J1379" s="1">
        <v>0</v>
      </c>
      <c r="K1379" s="8">
        <v>0</v>
      </c>
      <c r="L1379" s="8">
        <v>0</v>
      </c>
      <c r="M1379" s="8">
        <v>0</v>
      </c>
      <c r="N1379" s="8">
        <v>0</v>
      </c>
      <c r="O1379" s="1">
        <v>0</v>
      </c>
      <c r="P1379" s="1">
        <v>0</v>
      </c>
      <c r="Q1379" s="1">
        <v>0</v>
      </c>
      <c r="R1379" s="1">
        <v>0</v>
      </c>
      <c r="S1379" s="29">
        <v>0</v>
      </c>
      <c r="T1379" s="8">
        <f t="shared" si="105"/>
        <v>0</v>
      </c>
      <c r="U1379" s="1">
        <v>0</v>
      </c>
      <c r="V1379" s="1">
        <v>0</v>
      </c>
      <c r="W1379" s="1">
        <v>0</v>
      </c>
      <c r="X1379" s="1">
        <v>0</v>
      </c>
      <c r="Y1379" s="1">
        <v>0</v>
      </c>
      <c r="Z1379" s="1">
        <v>0</v>
      </c>
      <c r="AA1379" s="1">
        <v>0</v>
      </c>
      <c r="AB1379" s="1">
        <v>0</v>
      </c>
      <c r="AC1379" s="1">
        <f t="shared" si="106"/>
        <v>0</v>
      </c>
      <c r="AD1379" s="1">
        <f t="shared" si="107"/>
        <v>0</v>
      </c>
      <c r="AE1379" s="1">
        <f t="shared" si="108"/>
        <v>0</v>
      </c>
      <c r="AF1379" s="1">
        <f t="shared" si="109"/>
        <v>0</v>
      </c>
    </row>
    <row r="1380" spans="1:32" x14ac:dyDescent="0.2">
      <c r="A1380" t="s">
        <v>177</v>
      </c>
      <c r="B1380" t="s">
        <v>73</v>
      </c>
      <c r="C1380" t="s">
        <v>128</v>
      </c>
      <c r="D1380" t="s">
        <v>1</v>
      </c>
      <c r="E1380" t="s">
        <v>5</v>
      </c>
      <c r="F1380" s="7">
        <v>201409</v>
      </c>
      <c r="G1380" s="1">
        <v>0</v>
      </c>
      <c r="H1380" s="1">
        <v>0</v>
      </c>
      <c r="I1380" s="1">
        <v>0</v>
      </c>
      <c r="J1380" s="1">
        <v>0</v>
      </c>
      <c r="K1380" s="8">
        <v>0</v>
      </c>
      <c r="L1380" s="8">
        <v>0</v>
      </c>
      <c r="M1380" s="8">
        <v>0</v>
      </c>
      <c r="N1380" s="8">
        <v>0</v>
      </c>
      <c r="O1380" s="1">
        <v>0</v>
      </c>
      <c r="P1380" s="1">
        <v>0</v>
      </c>
      <c r="Q1380" s="1">
        <v>0</v>
      </c>
      <c r="R1380" s="1">
        <v>0</v>
      </c>
      <c r="S1380" s="29">
        <v>0</v>
      </c>
      <c r="T1380" s="8">
        <f t="shared" si="105"/>
        <v>0</v>
      </c>
      <c r="U1380" s="1">
        <v>0</v>
      </c>
      <c r="V1380" s="1">
        <v>0</v>
      </c>
      <c r="W1380" s="1">
        <v>0</v>
      </c>
      <c r="X1380" s="1">
        <v>0</v>
      </c>
      <c r="Y1380" s="1">
        <v>0</v>
      </c>
      <c r="Z1380" s="1">
        <v>0</v>
      </c>
      <c r="AA1380" s="1">
        <v>0</v>
      </c>
      <c r="AB1380" s="1">
        <v>0</v>
      </c>
      <c r="AC1380" s="1">
        <f t="shared" si="106"/>
        <v>0</v>
      </c>
      <c r="AD1380" s="1">
        <f t="shared" si="107"/>
        <v>0</v>
      </c>
      <c r="AE1380" s="1">
        <f t="shared" si="108"/>
        <v>0</v>
      </c>
      <c r="AF1380" s="1">
        <f t="shared" si="109"/>
        <v>0</v>
      </c>
    </row>
    <row r="1381" spans="1:32" x14ac:dyDescent="0.2">
      <c r="A1381" t="s">
        <v>177</v>
      </c>
      <c r="B1381" t="s">
        <v>73</v>
      </c>
      <c r="C1381" t="s">
        <v>128</v>
      </c>
      <c r="D1381" t="s">
        <v>1</v>
      </c>
      <c r="E1381" t="s">
        <v>5</v>
      </c>
      <c r="F1381" s="7">
        <v>201412</v>
      </c>
      <c r="G1381" s="1">
        <v>0</v>
      </c>
      <c r="H1381" s="1">
        <v>0</v>
      </c>
      <c r="I1381" s="1">
        <v>0</v>
      </c>
      <c r="J1381" s="1">
        <v>0</v>
      </c>
      <c r="K1381" s="8">
        <v>0</v>
      </c>
      <c r="L1381" s="8">
        <v>0</v>
      </c>
      <c r="M1381" s="8">
        <v>0</v>
      </c>
      <c r="N1381" s="8">
        <v>0</v>
      </c>
      <c r="O1381" s="1">
        <v>0</v>
      </c>
      <c r="P1381" s="1">
        <v>0</v>
      </c>
      <c r="Q1381" s="1">
        <v>0</v>
      </c>
      <c r="R1381" s="1">
        <v>0</v>
      </c>
      <c r="S1381" s="29">
        <v>0</v>
      </c>
      <c r="T1381" s="8">
        <f t="shared" si="105"/>
        <v>0</v>
      </c>
      <c r="U1381" s="1">
        <v>0</v>
      </c>
      <c r="V1381" s="1">
        <v>0</v>
      </c>
      <c r="W1381" s="1">
        <v>0</v>
      </c>
      <c r="X1381" s="1">
        <v>0</v>
      </c>
      <c r="Y1381" s="1">
        <v>0</v>
      </c>
      <c r="Z1381" s="1">
        <v>0</v>
      </c>
      <c r="AA1381" s="1">
        <v>0</v>
      </c>
      <c r="AB1381" s="1">
        <v>0</v>
      </c>
      <c r="AC1381" s="1">
        <f t="shared" si="106"/>
        <v>0</v>
      </c>
      <c r="AD1381" s="1">
        <f t="shared" si="107"/>
        <v>0</v>
      </c>
      <c r="AE1381" s="1">
        <f t="shared" si="108"/>
        <v>0</v>
      </c>
      <c r="AF1381" s="1">
        <f t="shared" si="109"/>
        <v>0</v>
      </c>
    </row>
    <row r="1382" spans="1:32" x14ac:dyDescent="0.2">
      <c r="A1382" t="s">
        <v>177</v>
      </c>
      <c r="B1382" t="s">
        <v>73</v>
      </c>
      <c r="C1382" t="s">
        <v>128</v>
      </c>
      <c r="D1382" t="s">
        <v>1</v>
      </c>
      <c r="E1382" t="s">
        <v>5</v>
      </c>
      <c r="F1382" s="7">
        <v>201503</v>
      </c>
      <c r="G1382" s="1">
        <v>0</v>
      </c>
      <c r="H1382" s="1">
        <v>0</v>
      </c>
      <c r="I1382" s="1">
        <v>0</v>
      </c>
      <c r="J1382" s="1">
        <v>0</v>
      </c>
      <c r="K1382" s="8">
        <v>0</v>
      </c>
      <c r="L1382" s="8">
        <v>0</v>
      </c>
      <c r="M1382" s="8">
        <v>0</v>
      </c>
      <c r="N1382" s="8">
        <v>0</v>
      </c>
      <c r="O1382" s="1">
        <v>0</v>
      </c>
      <c r="P1382" s="1">
        <v>0</v>
      </c>
      <c r="Q1382" s="1">
        <v>0</v>
      </c>
      <c r="R1382" s="1">
        <v>0</v>
      </c>
      <c r="S1382" s="29">
        <v>0</v>
      </c>
      <c r="T1382" s="8">
        <f t="shared" si="105"/>
        <v>0</v>
      </c>
      <c r="U1382" s="1">
        <v>0</v>
      </c>
      <c r="V1382" s="1">
        <v>0</v>
      </c>
      <c r="W1382" s="1">
        <v>0</v>
      </c>
      <c r="X1382" s="1">
        <v>0</v>
      </c>
      <c r="Y1382" s="1">
        <v>0</v>
      </c>
      <c r="Z1382" s="1">
        <v>0</v>
      </c>
      <c r="AA1382" s="1">
        <v>0</v>
      </c>
      <c r="AB1382" s="1">
        <v>0</v>
      </c>
      <c r="AC1382" s="1">
        <f t="shared" si="106"/>
        <v>0</v>
      </c>
      <c r="AD1382" s="1">
        <f t="shared" si="107"/>
        <v>0</v>
      </c>
      <c r="AE1382" s="1">
        <f t="shared" si="108"/>
        <v>0</v>
      </c>
      <c r="AF1382" s="1">
        <f t="shared" si="109"/>
        <v>0</v>
      </c>
    </row>
    <row r="1383" spans="1:32" x14ac:dyDescent="0.2">
      <c r="A1383" t="s">
        <v>177</v>
      </c>
      <c r="B1383" t="s">
        <v>73</v>
      </c>
      <c r="C1383" t="s">
        <v>128</v>
      </c>
      <c r="D1383" t="s">
        <v>1</v>
      </c>
      <c r="E1383" t="s">
        <v>5</v>
      </c>
      <c r="F1383" s="7">
        <v>201506</v>
      </c>
      <c r="G1383" s="1">
        <v>0</v>
      </c>
      <c r="H1383" s="1">
        <v>0</v>
      </c>
      <c r="I1383" s="1">
        <v>0</v>
      </c>
      <c r="J1383" s="1">
        <v>0</v>
      </c>
      <c r="K1383" s="8">
        <v>0</v>
      </c>
      <c r="L1383" s="8">
        <v>0</v>
      </c>
      <c r="M1383" s="8">
        <v>0</v>
      </c>
      <c r="N1383" s="8">
        <v>0</v>
      </c>
      <c r="O1383" s="1">
        <v>0</v>
      </c>
      <c r="P1383" s="1">
        <v>0</v>
      </c>
      <c r="Q1383" s="1">
        <v>0</v>
      </c>
      <c r="R1383" s="1">
        <v>0</v>
      </c>
      <c r="S1383" s="29">
        <v>0</v>
      </c>
      <c r="T1383" s="8">
        <f t="shared" si="105"/>
        <v>0</v>
      </c>
      <c r="U1383" s="1">
        <v>0</v>
      </c>
      <c r="V1383" s="1">
        <v>0</v>
      </c>
      <c r="W1383" s="1">
        <v>0</v>
      </c>
      <c r="X1383" s="1">
        <v>0</v>
      </c>
      <c r="Y1383" s="1">
        <v>0</v>
      </c>
      <c r="Z1383" s="1">
        <v>0</v>
      </c>
      <c r="AA1383" s="1">
        <v>0</v>
      </c>
      <c r="AB1383" s="1">
        <v>0</v>
      </c>
      <c r="AC1383" s="1">
        <f t="shared" si="106"/>
        <v>0</v>
      </c>
      <c r="AD1383" s="1">
        <f t="shared" si="107"/>
        <v>0</v>
      </c>
      <c r="AE1383" s="1">
        <f t="shared" si="108"/>
        <v>0</v>
      </c>
      <c r="AF1383" s="1">
        <f t="shared" si="109"/>
        <v>0</v>
      </c>
    </row>
    <row r="1384" spans="1:32" x14ac:dyDescent="0.2">
      <c r="A1384" t="s">
        <v>177</v>
      </c>
      <c r="B1384" t="s">
        <v>73</v>
      </c>
      <c r="C1384" t="s">
        <v>128</v>
      </c>
      <c r="D1384" t="s">
        <v>1</v>
      </c>
      <c r="E1384" t="s">
        <v>5</v>
      </c>
      <c r="F1384" s="7">
        <v>201509</v>
      </c>
      <c r="G1384" s="1">
        <v>0</v>
      </c>
      <c r="H1384" s="1">
        <v>0</v>
      </c>
      <c r="I1384" s="1">
        <v>0</v>
      </c>
      <c r="J1384" s="1">
        <v>0</v>
      </c>
      <c r="K1384" s="8">
        <v>0</v>
      </c>
      <c r="L1384" s="8">
        <v>0</v>
      </c>
      <c r="M1384" s="8">
        <v>0</v>
      </c>
      <c r="N1384" s="8">
        <v>0</v>
      </c>
      <c r="O1384" s="1">
        <v>0</v>
      </c>
      <c r="P1384" s="1">
        <v>0</v>
      </c>
      <c r="Q1384" s="1">
        <v>0</v>
      </c>
      <c r="R1384" s="1">
        <v>0</v>
      </c>
      <c r="S1384" s="29">
        <v>0</v>
      </c>
      <c r="T1384" s="8">
        <f t="shared" si="105"/>
        <v>0</v>
      </c>
      <c r="U1384" s="1">
        <v>0</v>
      </c>
      <c r="V1384" s="1">
        <v>0</v>
      </c>
      <c r="W1384" s="1">
        <v>0</v>
      </c>
      <c r="X1384" s="1">
        <v>0</v>
      </c>
      <c r="Y1384" s="1">
        <v>0</v>
      </c>
      <c r="Z1384" s="1">
        <v>0</v>
      </c>
      <c r="AA1384" s="1">
        <v>0</v>
      </c>
      <c r="AB1384" s="1">
        <v>0</v>
      </c>
      <c r="AC1384" s="1">
        <f t="shared" si="106"/>
        <v>0</v>
      </c>
      <c r="AD1384" s="1">
        <f t="shared" si="107"/>
        <v>0</v>
      </c>
      <c r="AE1384" s="1">
        <f t="shared" si="108"/>
        <v>0</v>
      </c>
      <c r="AF1384" s="1">
        <f t="shared" si="109"/>
        <v>0</v>
      </c>
    </row>
    <row r="1385" spans="1:32" x14ac:dyDescent="0.2">
      <c r="A1385" t="s">
        <v>177</v>
      </c>
      <c r="B1385" t="s">
        <v>73</v>
      </c>
      <c r="C1385" t="s">
        <v>128</v>
      </c>
      <c r="D1385" t="s">
        <v>1</v>
      </c>
      <c r="E1385" t="s">
        <v>5</v>
      </c>
      <c r="F1385" s="7">
        <v>201512</v>
      </c>
      <c r="G1385" s="1">
        <v>0</v>
      </c>
      <c r="H1385" s="1">
        <v>0</v>
      </c>
      <c r="I1385" s="1">
        <v>0</v>
      </c>
      <c r="J1385" s="1">
        <v>0</v>
      </c>
      <c r="K1385" s="8">
        <v>0</v>
      </c>
      <c r="L1385" s="8">
        <v>0</v>
      </c>
      <c r="M1385" s="8">
        <v>0</v>
      </c>
      <c r="N1385" s="8">
        <v>0</v>
      </c>
      <c r="O1385" s="1">
        <v>0</v>
      </c>
      <c r="P1385" s="1">
        <v>0</v>
      </c>
      <c r="Q1385" s="1">
        <v>0</v>
      </c>
      <c r="R1385" s="1">
        <v>0</v>
      </c>
      <c r="S1385" s="29">
        <v>0</v>
      </c>
      <c r="T1385" s="8">
        <f t="shared" si="105"/>
        <v>0</v>
      </c>
      <c r="U1385" s="1">
        <v>0</v>
      </c>
      <c r="V1385" s="1">
        <v>0</v>
      </c>
      <c r="W1385" s="1">
        <v>0</v>
      </c>
      <c r="X1385" s="1">
        <v>0</v>
      </c>
      <c r="Y1385" s="1">
        <v>0</v>
      </c>
      <c r="Z1385" s="1">
        <v>0</v>
      </c>
      <c r="AA1385" s="1">
        <v>0</v>
      </c>
      <c r="AB1385" s="1">
        <v>0</v>
      </c>
      <c r="AC1385" s="1">
        <f t="shared" si="106"/>
        <v>0</v>
      </c>
      <c r="AD1385" s="1">
        <f t="shared" si="107"/>
        <v>0</v>
      </c>
      <c r="AE1385" s="1">
        <f t="shared" si="108"/>
        <v>0</v>
      </c>
      <c r="AF1385" s="1">
        <f t="shared" si="109"/>
        <v>0</v>
      </c>
    </row>
    <row r="1386" spans="1:32" x14ac:dyDescent="0.2">
      <c r="A1386" t="s">
        <v>177</v>
      </c>
      <c r="B1386" t="s">
        <v>73</v>
      </c>
      <c r="C1386" t="s">
        <v>128</v>
      </c>
      <c r="D1386" t="s">
        <v>1</v>
      </c>
      <c r="E1386" t="s">
        <v>5</v>
      </c>
      <c r="F1386" s="7">
        <v>201603</v>
      </c>
      <c r="G1386" s="1">
        <v>0</v>
      </c>
      <c r="H1386" s="1">
        <v>0</v>
      </c>
      <c r="I1386" s="1">
        <v>0</v>
      </c>
      <c r="J1386" s="1">
        <v>0</v>
      </c>
      <c r="K1386" s="8">
        <v>0</v>
      </c>
      <c r="L1386" s="8">
        <v>0</v>
      </c>
      <c r="M1386" s="8">
        <v>0</v>
      </c>
      <c r="N1386" s="8">
        <v>0</v>
      </c>
      <c r="O1386" s="1">
        <v>0</v>
      </c>
      <c r="P1386" s="1">
        <v>0</v>
      </c>
      <c r="Q1386" s="1">
        <v>0</v>
      </c>
      <c r="R1386" s="1">
        <v>0</v>
      </c>
      <c r="S1386" s="29">
        <v>0</v>
      </c>
      <c r="T1386" s="8">
        <f t="shared" si="105"/>
        <v>0</v>
      </c>
      <c r="U1386" s="1">
        <v>0</v>
      </c>
      <c r="V1386" s="1">
        <v>0</v>
      </c>
      <c r="W1386" s="1">
        <v>0</v>
      </c>
      <c r="X1386" s="1">
        <v>0</v>
      </c>
      <c r="Y1386" s="1">
        <v>0</v>
      </c>
      <c r="Z1386" s="1">
        <v>0</v>
      </c>
      <c r="AA1386" s="1">
        <v>0</v>
      </c>
      <c r="AB1386" s="1">
        <v>0</v>
      </c>
      <c r="AC1386" s="1">
        <f t="shared" si="106"/>
        <v>0</v>
      </c>
      <c r="AD1386" s="1">
        <f t="shared" si="107"/>
        <v>0</v>
      </c>
      <c r="AE1386" s="1">
        <f t="shared" si="108"/>
        <v>0</v>
      </c>
      <c r="AF1386" s="1">
        <f t="shared" si="109"/>
        <v>0</v>
      </c>
    </row>
    <row r="1387" spans="1:32" x14ac:dyDescent="0.2">
      <c r="A1387" t="s">
        <v>177</v>
      </c>
      <c r="B1387" t="s">
        <v>73</v>
      </c>
      <c r="C1387" t="s">
        <v>128</v>
      </c>
      <c r="D1387" t="s">
        <v>1</v>
      </c>
      <c r="E1387" t="s">
        <v>5</v>
      </c>
      <c r="F1387" s="7">
        <v>201606</v>
      </c>
      <c r="G1387" s="1">
        <v>0</v>
      </c>
      <c r="H1387" s="1">
        <v>0</v>
      </c>
      <c r="I1387" s="1">
        <v>0</v>
      </c>
      <c r="J1387" s="1">
        <v>0</v>
      </c>
      <c r="K1387" s="8">
        <v>0</v>
      </c>
      <c r="L1387" s="8">
        <v>0</v>
      </c>
      <c r="M1387" s="8">
        <v>0</v>
      </c>
      <c r="N1387" s="8">
        <v>0</v>
      </c>
      <c r="O1387" s="1">
        <v>0</v>
      </c>
      <c r="P1387" s="1">
        <v>0</v>
      </c>
      <c r="Q1387" s="1">
        <v>0</v>
      </c>
      <c r="R1387" s="1">
        <v>0</v>
      </c>
      <c r="S1387" s="29">
        <v>0</v>
      </c>
      <c r="T1387" s="8">
        <f t="shared" si="105"/>
        <v>0</v>
      </c>
      <c r="U1387" s="1">
        <v>0</v>
      </c>
      <c r="V1387" s="1">
        <v>0</v>
      </c>
      <c r="W1387" s="1">
        <v>0</v>
      </c>
      <c r="X1387" s="1">
        <v>0</v>
      </c>
      <c r="Y1387" s="1">
        <v>0</v>
      </c>
      <c r="Z1387" s="1">
        <v>0</v>
      </c>
      <c r="AA1387" s="1">
        <v>0</v>
      </c>
      <c r="AB1387" s="1">
        <v>0</v>
      </c>
      <c r="AC1387" s="1">
        <f t="shared" si="106"/>
        <v>0</v>
      </c>
      <c r="AD1387" s="1">
        <f t="shared" si="107"/>
        <v>0</v>
      </c>
      <c r="AE1387" s="1">
        <f t="shared" si="108"/>
        <v>0</v>
      </c>
      <c r="AF1387" s="1">
        <f t="shared" si="109"/>
        <v>0</v>
      </c>
    </row>
    <row r="1388" spans="1:32" x14ac:dyDescent="0.2">
      <c r="A1388" t="s">
        <v>177</v>
      </c>
      <c r="B1388" t="s">
        <v>73</v>
      </c>
      <c r="C1388" t="s">
        <v>128</v>
      </c>
      <c r="D1388" t="s">
        <v>1</v>
      </c>
      <c r="E1388" t="s">
        <v>5</v>
      </c>
      <c r="F1388" s="7">
        <v>201609</v>
      </c>
      <c r="G1388" s="1">
        <v>0</v>
      </c>
      <c r="H1388" s="1">
        <v>0</v>
      </c>
      <c r="I1388" s="1">
        <v>0</v>
      </c>
      <c r="J1388" s="1">
        <v>0</v>
      </c>
      <c r="K1388" s="8">
        <v>0</v>
      </c>
      <c r="L1388" s="8">
        <v>0</v>
      </c>
      <c r="M1388" s="8">
        <v>0</v>
      </c>
      <c r="N1388" s="8">
        <v>0</v>
      </c>
      <c r="O1388" s="1">
        <v>0</v>
      </c>
      <c r="P1388" s="1">
        <v>0</v>
      </c>
      <c r="Q1388" s="1">
        <v>0</v>
      </c>
      <c r="R1388" s="1">
        <v>0</v>
      </c>
      <c r="S1388" s="29">
        <v>0</v>
      </c>
      <c r="T1388" s="8">
        <f t="shared" si="105"/>
        <v>0</v>
      </c>
      <c r="U1388" s="1">
        <v>0</v>
      </c>
      <c r="V1388" s="1">
        <v>0</v>
      </c>
      <c r="W1388" s="1">
        <v>0</v>
      </c>
      <c r="X1388" s="1">
        <v>0</v>
      </c>
      <c r="Y1388" s="1">
        <v>0</v>
      </c>
      <c r="Z1388" s="1">
        <v>0</v>
      </c>
      <c r="AA1388" s="1">
        <v>0</v>
      </c>
      <c r="AB1388" s="1">
        <v>0</v>
      </c>
      <c r="AC1388" s="1">
        <f t="shared" si="106"/>
        <v>0</v>
      </c>
      <c r="AD1388" s="1">
        <f t="shared" si="107"/>
        <v>0</v>
      </c>
      <c r="AE1388" s="1">
        <f t="shared" si="108"/>
        <v>0</v>
      </c>
      <c r="AF1388" s="1">
        <f t="shared" si="109"/>
        <v>0</v>
      </c>
    </row>
    <row r="1389" spans="1:32" x14ac:dyDescent="0.2">
      <c r="A1389" t="s">
        <v>177</v>
      </c>
      <c r="B1389" t="s">
        <v>73</v>
      </c>
      <c r="C1389" t="s">
        <v>128</v>
      </c>
      <c r="D1389" t="s">
        <v>1</v>
      </c>
      <c r="E1389" t="s">
        <v>5</v>
      </c>
      <c r="F1389" s="7">
        <v>201612</v>
      </c>
      <c r="G1389" s="1">
        <v>0</v>
      </c>
      <c r="H1389" s="1">
        <v>0</v>
      </c>
      <c r="I1389" s="1">
        <v>0</v>
      </c>
      <c r="J1389" s="1">
        <v>0</v>
      </c>
      <c r="K1389" s="8">
        <v>0</v>
      </c>
      <c r="L1389" s="8">
        <v>0</v>
      </c>
      <c r="M1389" s="8">
        <v>0</v>
      </c>
      <c r="N1389" s="8">
        <v>0</v>
      </c>
      <c r="O1389" s="1">
        <v>0</v>
      </c>
      <c r="P1389" s="1">
        <v>0</v>
      </c>
      <c r="Q1389" s="1">
        <v>0</v>
      </c>
      <c r="R1389" s="1">
        <v>0</v>
      </c>
      <c r="S1389" s="29">
        <v>0</v>
      </c>
      <c r="T1389" s="8">
        <f t="shared" si="105"/>
        <v>0</v>
      </c>
      <c r="U1389" s="1">
        <v>0</v>
      </c>
      <c r="V1389" s="1">
        <v>0</v>
      </c>
      <c r="W1389" s="1">
        <v>0</v>
      </c>
      <c r="X1389" s="1">
        <v>0</v>
      </c>
      <c r="Y1389" s="1">
        <v>0</v>
      </c>
      <c r="Z1389" s="1">
        <v>0</v>
      </c>
      <c r="AA1389" s="1">
        <v>0</v>
      </c>
      <c r="AB1389" s="1">
        <v>0</v>
      </c>
      <c r="AC1389" s="1">
        <f t="shared" si="106"/>
        <v>0</v>
      </c>
      <c r="AD1389" s="1">
        <f t="shared" si="107"/>
        <v>0</v>
      </c>
      <c r="AE1389" s="1">
        <f t="shared" si="108"/>
        <v>0</v>
      </c>
      <c r="AF1389" s="1">
        <f t="shared" si="109"/>
        <v>0</v>
      </c>
    </row>
    <row r="1390" spans="1:32" x14ac:dyDescent="0.2">
      <c r="A1390" t="s">
        <v>177</v>
      </c>
      <c r="B1390" t="s">
        <v>73</v>
      </c>
      <c r="C1390" t="s">
        <v>128</v>
      </c>
      <c r="D1390" t="s">
        <v>1</v>
      </c>
      <c r="E1390" t="s">
        <v>5</v>
      </c>
      <c r="F1390" s="7">
        <v>201703</v>
      </c>
      <c r="G1390" s="1">
        <v>0</v>
      </c>
      <c r="H1390" s="1">
        <v>0</v>
      </c>
      <c r="I1390" s="1">
        <v>0</v>
      </c>
      <c r="J1390" s="1">
        <v>0</v>
      </c>
      <c r="K1390" s="8">
        <v>0</v>
      </c>
      <c r="L1390" s="8">
        <v>0</v>
      </c>
      <c r="M1390" s="8">
        <v>0</v>
      </c>
      <c r="N1390" s="8">
        <v>0</v>
      </c>
      <c r="O1390" s="1">
        <v>0</v>
      </c>
      <c r="P1390" s="1">
        <v>0</v>
      </c>
      <c r="Q1390" s="1">
        <v>0</v>
      </c>
      <c r="R1390" s="1">
        <v>0</v>
      </c>
      <c r="S1390" s="29">
        <v>0</v>
      </c>
      <c r="T1390" s="8">
        <f t="shared" si="105"/>
        <v>0</v>
      </c>
      <c r="U1390" s="1">
        <v>0</v>
      </c>
      <c r="V1390" s="1">
        <v>0</v>
      </c>
      <c r="W1390" s="1">
        <v>0</v>
      </c>
      <c r="X1390" s="1">
        <v>0</v>
      </c>
      <c r="Y1390" s="1">
        <v>0</v>
      </c>
      <c r="Z1390" s="1">
        <v>0</v>
      </c>
      <c r="AA1390" s="1">
        <v>0</v>
      </c>
      <c r="AB1390" s="1">
        <v>0</v>
      </c>
      <c r="AC1390" s="1">
        <f t="shared" si="106"/>
        <v>0</v>
      </c>
      <c r="AD1390" s="1">
        <f t="shared" si="107"/>
        <v>0</v>
      </c>
      <c r="AE1390" s="1">
        <f t="shared" si="108"/>
        <v>0</v>
      </c>
      <c r="AF1390" s="1">
        <f t="shared" si="109"/>
        <v>0</v>
      </c>
    </row>
    <row r="1391" spans="1:32" x14ac:dyDescent="0.2">
      <c r="A1391" t="s">
        <v>177</v>
      </c>
      <c r="B1391" t="s">
        <v>73</v>
      </c>
      <c r="C1391" t="s">
        <v>128</v>
      </c>
      <c r="D1391" t="s">
        <v>1</v>
      </c>
      <c r="E1391" t="s">
        <v>5</v>
      </c>
      <c r="F1391" s="7">
        <v>201706</v>
      </c>
      <c r="G1391" s="1">
        <v>0</v>
      </c>
      <c r="H1391" s="1">
        <v>0</v>
      </c>
      <c r="I1391" s="1">
        <v>0</v>
      </c>
      <c r="J1391" s="1">
        <v>0</v>
      </c>
      <c r="K1391" s="8">
        <v>0</v>
      </c>
      <c r="L1391" s="8">
        <v>0</v>
      </c>
      <c r="M1391" s="8">
        <v>0</v>
      </c>
      <c r="N1391" s="8">
        <v>0</v>
      </c>
      <c r="O1391" s="1">
        <v>0</v>
      </c>
      <c r="P1391" s="1">
        <v>0</v>
      </c>
      <c r="Q1391" s="1">
        <v>0</v>
      </c>
      <c r="R1391" s="1">
        <v>0</v>
      </c>
      <c r="S1391" s="29">
        <v>0</v>
      </c>
      <c r="T1391" s="8">
        <f t="shared" si="105"/>
        <v>0</v>
      </c>
      <c r="U1391" s="1">
        <v>0</v>
      </c>
      <c r="V1391" s="1">
        <v>0</v>
      </c>
      <c r="W1391" s="1">
        <v>0</v>
      </c>
      <c r="X1391" s="1">
        <v>0</v>
      </c>
      <c r="Y1391" s="1">
        <v>0</v>
      </c>
      <c r="Z1391" s="1">
        <v>0</v>
      </c>
      <c r="AA1391" s="1">
        <v>0</v>
      </c>
      <c r="AB1391" s="1">
        <v>0</v>
      </c>
      <c r="AC1391" s="1">
        <f t="shared" si="106"/>
        <v>0</v>
      </c>
      <c r="AD1391" s="1">
        <f t="shared" si="107"/>
        <v>0</v>
      </c>
      <c r="AE1391" s="1">
        <f t="shared" si="108"/>
        <v>0</v>
      </c>
      <c r="AF1391" s="1">
        <f t="shared" si="109"/>
        <v>0</v>
      </c>
    </row>
    <row r="1392" spans="1:32" x14ac:dyDescent="0.2">
      <c r="A1392" t="s">
        <v>177</v>
      </c>
      <c r="B1392" t="s">
        <v>73</v>
      </c>
      <c r="C1392" t="s">
        <v>128</v>
      </c>
      <c r="D1392" t="s">
        <v>1</v>
      </c>
      <c r="E1392" t="s">
        <v>5</v>
      </c>
      <c r="F1392" s="7">
        <v>201709</v>
      </c>
      <c r="G1392" s="1">
        <v>0</v>
      </c>
      <c r="H1392" s="1">
        <v>0</v>
      </c>
      <c r="I1392" s="1">
        <v>0</v>
      </c>
      <c r="J1392" s="1">
        <v>0</v>
      </c>
      <c r="K1392" s="8">
        <v>0</v>
      </c>
      <c r="L1392" s="8">
        <v>0</v>
      </c>
      <c r="M1392" s="8">
        <v>0</v>
      </c>
      <c r="N1392" s="8">
        <v>0</v>
      </c>
      <c r="O1392" s="1">
        <v>0</v>
      </c>
      <c r="P1392" s="1">
        <v>0</v>
      </c>
      <c r="Q1392" s="1">
        <v>0</v>
      </c>
      <c r="R1392" s="1">
        <v>0</v>
      </c>
      <c r="S1392" s="29">
        <v>0</v>
      </c>
      <c r="T1392" s="8">
        <f t="shared" si="105"/>
        <v>0</v>
      </c>
      <c r="U1392" s="1">
        <v>0</v>
      </c>
      <c r="V1392" s="1">
        <v>0</v>
      </c>
      <c r="W1392" s="1">
        <v>0</v>
      </c>
      <c r="X1392" s="1">
        <v>0</v>
      </c>
      <c r="Y1392" s="1">
        <v>0</v>
      </c>
      <c r="Z1392" s="1">
        <v>0</v>
      </c>
      <c r="AA1392" s="1">
        <v>0</v>
      </c>
      <c r="AB1392" s="1">
        <v>0</v>
      </c>
      <c r="AC1392" s="1">
        <f t="shared" si="106"/>
        <v>0</v>
      </c>
      <c r="AD1392" s="1">
        <f t="shared" si="107"/>
        <v>0</v>
      </c>
      <c r="AE1392" s="1">
        <f t="shared" si="108"/>
        <v>0</v>
      </c>
      <c r="AF1392" s="1">
        <f t="shared" si="109"/>
        <v>0</v>
      </c>
    </row>
    <row r="1393" spans="1:32" x14ac:dyDescent="0.2">
      <c r="A1393" t="s">
        <v>177</v>
      </c>
      <c r="B1393" t="s">
        <v>73</v>
      </c>
      <c r="C1393" t="s">
        <v>128</v>
      </c>
      <c r="D1393" t="s">
        <v>1</v>
      </c>
      <c r="E1393" t="s">
        <v>5</v>
      </c>
      <c r="F1393" s="7">
        <v>201712</v>
      </c>
      <c r="G1393" s="1">
        <v>0</v>
      </c>
      <c r="H1393" s="1">
        <v>0</v>
      </c>
      <c r="I1393" s="1">
        <v>0</v>
      </c>
      <c r="J1393" s="1">
        <v>0</v>
      </c>
      <c r="K1393" s="8">
        <v>0</v>
      </c>
      <c r="L1393" s="8">
        <v>0</v>
      </c>
      <c r="M1393" s="8">
        <v>0</v>
      </c>
      <c r="N1393" s="8">
        <v>0</v>
      </c>
      <c r="O1393" s="1">
        <v>0</v>
      </c>
      <c r="P1393" s="1">
        <v>0</v>
      </c>
      <c r="Q1393" s="1">
        <v>0</v>
      </c>
      <c r="R1393" s="1">
        <v>0</v>
      </c>
      <c r="S1393" s="29">
        <v>0</v>
      </c>
      <c r="T1393" s="8">
        <f t="shared" si="105"/>
        <v>0</v>
      </c>
      <c r="U1393" s="1">
        <v>0</v>
      </c>
      <c r="V1393" s="1">
        <v>0</v>
      </c>
      <c r="W1393" s="1">
        <v>0</v>
      </c>
      <c r="X1393" s="1">
        <v>0</v>
      </c>
      <c r="Y1393" s="1">
        <v>0</v>
      </c>
      <c r="Z1393" s="1">
        <v>0</v>
      </c>
      <c r="AA1393" s="1">
        <v>0</v>
      </c>
      <c r="AB1393" s="1">
        <v>0</v>
      </c>
      <c r="AC1393" s="1">
        <f t="shared" si="106"/>
        <v>0</v>
      </c>
      <c r="AD1393" s="1">
        <f t="shared" si="107"/>
        <v>0</v>
      </c>
      <c r="AE1393" s="1">
        <f t="shared" si="108"/>
        <v>0</v>
      </c>
      <c r="AF1393" s="1">
        <f t="shared" si="109"/>
        <v>0</v>
      </c>
    </row>
    <row r="1394" spans="1:32" x14ac:dyDescent="0.2">
      <c r="A1394" t="s">
        <v>177</v>
      </c>
      <c r="B1394" t="s">
        <v>73</v>
      </c>
      <c r="C1394" t="s">
        <v>128</v>
      </c>
      <c r="D1394" t="s">
        <v>1</v>
      </c>
      <c r="E1394" t="s">
        <v>5</v>
      </c>
      <c r="F1394" s="7">
        <v>201803</v>
      </c>
      <c r="G1394" s="1">
        <v>0</v>
      </c>
      <c r="H1394" s="1">
        <v>0</v>
      </c>
      <c r="I1394" s="1">
        <v>0</v>
      </c>
      <c r="J1394" s="1">
        <v>0</v>
      </c>
      <c r="K1394" s="8">
        <v>0</v>
      </c>
      <c r="L1394" s="8">
        <v>0</v>
      </c>
      <c r="M1394" s="8">
        <v>0</v>
      </c>
      <c r="N1394" s="8">
        <v>0</v>
      </c>
      <c r="O1394" s="1">
        <v>0</v>
      </c>
      <c r="P1394" s="1">
        <v>0</v>
      </c>
      <c r="Q1394" s="1">
        <v>0</v>
      </c>
      <c r="R1394" s="1">
        <v>0</v>
      </c>
      <c r="S1394" s="29">
        <v>0</v>
      </c>
      <c r="T1394" s="8">
        <f t="shared" si="105"/>
        <v>0</v>
      </c>
      <c r="U1394" s="1">
        <v>0</v>
      </c>
      <c r="V1394" s="1">
        <v>0</v>
      </c>
      <c r="W1394" s="1">
        <v>0</v>
      </c>
      <c r="X1394" s="1">
        <v>0</v>
      </c>
      <c r="Y1394" s="1">
        <v>0</v>
      </c>
      <c r="Z1394" s="1">
        <v>0</v>
      </c>
      <c r="AA1394" s="1">
        <v>0</v>
      </c>
      <c r="AB1394" s="1">
        <v>0</v>
      </c>
      <c r="AC1394" s="1">
        <f t="shared" si="106"/>
        <v>0</v>
      </c>
      <c r="AD1394" s="1">
        <f t="shared" si="107"/>
        <v>0</v>
      </c>
      <c r="AE1394" s="1">
        <f t="shared" si="108"/>
        <v>0</v>
      </c>
      <c r="AF1394" s="1">
        <f t="shared" si="109"/>
        <v>0</v>
      </c>
    </row>
    <row r="1395" spans="1:32" x14ac:dyDescent="0.2">
      <c r="A1395" t="s">
        <v>177</v>
      </c>
      <c r="B1395" t="s">
        <v>73</v>
      </c>
      <c r="C1395" t="s">
        <v>128</v>
      </c>
      <c r="D1395" t="s">
        <v>1</v>
      </c>
      <c r="E1395" t="s">
        <v>5</v>
      </c>
      <c r="F1395" s="7">
        <v>201806</v>
      </c>
      <c r="G1395" s="1">
        <v>0</v>
      </c>
      <c r="H1395" s="1">
        <v>0</v>
      </c>
      <c r="I1395" s="1">
        <v>0</v>
      </c>
      <c r="J1395" s="1">
        <v>0</v>
      </c>
      <c r="K1395" s="8">
        <v>0</v>
      </c>
      <c r="L1395" s="8">
        <v>0</v>
      </c>
      <c r="M1395" s="8">
        <v>0</v>
      </c>
      <c r="N1395" s="8">
        <v>0</v>
      </c>
      <c r="O1395" s="1">
        <v>0</v>
      </c>
      <c r="P1395" s="1">
        <v>0</v>
      </c>
      <c r="Q1395" s="1">
        <v>0</v>
      </c>
      <c r="R1395" s="1">
        <v>0</v>
      </c>
      <c r="S1395" s="29">
        <v>0</v>
      </c>
      <c r="T1395" s="8">
        <f t="shared" si="105"/>
        <v>0</v>
      </c>
      <c r="U1395" s="1">
        <v>0</v>
      </c>
      <c r="V1395" s="1">
        <v>0</v>
      </c>
      <c r="W1395" s="1">
        <v>0</v>
      </c>
      <c r="X1395" s="1">
        <v>0</v>
      </c>
      <c r="Y1395" s="1">
        <v>0</v>
      </c>
      <c r="Z1395" s="1">
        <v>0</v>
      </c>
      <c r="AA1395" s="1">
        <v>0</v>
      </c>
      <c r="AB1395" s="1">
        <v>0</v>
      </c>
      <c r="AC1395" s="1">
        <f t="shared" si="106"/>
        <v>0</v>
      </c>
      <c r="AD1395" s="1">
        <f t="shared" si="107"/>
        <v>0</v>
      </c>
      <c r="AE1395" s="1">
        <f t="shared" si="108"/>
        <v>0</v>
      </c>
      <c r="AF1395" s="1">
        <f t="shared" si="109"/>
        <v>0</v>
      </c>
    </row>
    <row r="1396" spans="1:32" x14ac:dyDescent="0.2">
      <c r="A1396" t="s">
        <v>177</v>
      </c>
      <c r="B1396" t="s">
        <v>73</v>
      </c>
      <c r="C1396" t="s">
        <v>128</v>
      </c>
      <c r="D1396" t="s">
        <v>1</v>
      </c>
      <c r="E1396" t="s">
        <v>5</v>
      </c>
      <c r="F1396" s="7">
        <v>201809</v>
      </c>
      <c r="G1396" s="1">
        <v>0</v>
      </c>
      <c r="H1396" s="1">
        <v>0</v>
      </c>
      <c r="I1396" s="1">
        <v>0</v>
      </c>
      <c r="J1396" s="1">
        <v>0</v>
      </c>
      <c r="K1396" s="8">
        <v>0</v>
      </c>
      <c r="L1396" s="8">
        <v>0</v>
      </c>
      <c r="M1396" s="8">
        <v>0</v>
      </c>
      <c r="N1396" s="8">
        <v>0</v>
      </c>
      <c r="O1396" s="1">
        <v>0</v>
      </c>
      <c r="P1396" s="1">
        <v>0</v>
      </c>
      <c r="Q1396" s="1">
        <v>0</v>
      </c>
      <c r="R1396" s="1">
        <v>0</v>
      </c>
      <c r="S1396" s="29">
        <v>0</v>
      </c>
      <c r="T1396" s="8">
        <f t="shared" si="105"/>
        <v>0</v>
      </c>
      <c r="U1396" s="1">
        <v>0</v>
      </c>
      <c r="V1396" s="1">
        <v>0</v>
      </c>
      <c r="W1396" s="1">
        <v>0</v>
      </c>
      <c r="X1396" s="1">
        <v>0</v>
      </c>
      <c r="Y1396" s="1">
        <v>0</v>
      </c>
      <c r="Z1396" s="1">
        <v>0</v>
      </c>
      <c r="AA1396" s="1">
        <v>0</v>
      </c>
      <c r="AB1396" s="1">
        <v>0</v>
      </c>
      <c r="AC1396" s="1">
        <f t="shared" si="106"/>
        <v>0</v>
      </c>
      <c r="AD1396" s="1">
        <f t="shared" si="107"/>
        <v>0</v>
      </c>
      <c r="AE1396" s="1">
        <f t="shared" si="108"/>
        <v>0</v>
      </c>
      <c r="AF1396" s="1">
        <f t="shared" si="109"/>
        <v>0</v>
      </c>
    </row>
    <row r="1397" spans="1:32" x14ac:dyDescent="0.2">
      <c r="A1397" t="s">
        <v>177</v>
      </c>
      <c r="B1397" t="s">
        <v>73</v>
      </c>
      <c r="C1397" t="s">
        <v>128</v>
      </c>
      <c r="D1397" t="s">
        <v>1</v>
      </c>
      <c r="E1397" t="s">
        <v>5</v>
      </c>
      <c r="F1397" s="7">
        <v>201812</v>
      </c>
      <c r="G1397" s="1">
        <v>0</v>
      </c>
      <c r="H1397" s="1">
        <v>0</v>
      </c>
      <c r="I1397" s="1">
        <v>0</v>
      </c>
      <c r="J1397" s="1">
        <v>0</v>
      </c>
      <c r="K1397" s="8">
        <v>0</v>
      </c>
      <c r="L1397" s="8">
        <v>0</v>
      </c>
      <c r="M1397" s="8">
        <v>0</v>
      </c>
      <c r="N1397" s="8">
        <v>0</v>
      </c>
      <c r="O1397" s="1">
        <v>0</v>
      </c>
      <c r="P1397" s="1">
        <v>0</v>
      </c>
      <c r="Q1397" s="1">
        <v>0</v>
      </c>
      <c r="R1397" s="1">
        <v>0</v>
      </c>
      <c r="S1397" s="29">
        <v>0</v>
      </c>
      <c r="T1397" s="8">
        <f t="shared" si="105"/>
        <v>0</v>
      </c>
      <c r="U1397" s="1">
        <v>0</v>
      </c>
      <c r="V1397" s="1">
        <v>0</v>
      </c>
      <c r="W1397" s="1">
        <v>0</v>
      </c>
      <c r="X1397" s="1">
        <v>0</v>
      </c>
      <c r="Y1397" s="1">
        <v>0</v>
      </c>
      <c r="Z1397" s="1">
        <v>0</v>
      </c>
      <c r="AA1397" s="1">
        <v>0</v>
      </c>
      <c r="AB1397" s="1">
        <v>0</v>
      </c>
      <c r="AC1397" s="1">
        <f t="shared" si="106"/>
        <v>0</v>
      </c>
      <c r="AD1397" s="1">
        <f t="shared" si="107"/>
        <v>0</v>
      </c>
      <c r="AE1397" s="1">
        <f t="shared" si="108"/>
        <v>0</v>
      </c>
      <c r="AF1397" s="1">
        <f t="shared" si="109"/>
        <v>0</v>
      </c>
    </row>
    <row r="1398" spans="1:32" x14ac:dyDescent="0.2">
      <c r="A1398" t="s">
        <v>177</v>
      </c>
      <c r="B1398" t="s">
        <v>73</v>
      </c>
      <c r="C1398" t="s">
        <v>128</v>
      </c>
      <c r="D1398" t="s">
        <v>1</v>
      </c>
      <c r="E1398" t="s">
        <v>5</v>
      </c>
      <c r="F1398" s="7">
        <v>201903</v>
      </c>
      <c r="G1398" s="1">
        <v>0</v>
      </c>
      <c r="H1398" s="1">
        <v>0</v>
      </c>
      <c r="I1398" s="1">
        <v>0</v>
      </c>
      <c r="J1398" s="1">
        <v>0</v>
      </c>
      <c r="K1398" s="8">
        <v>0</v>
      </c>
      <c r="L1398" s="8">
        <v>0</v>
      </c>
      <c r="M1398" s="8">
        <v>0</v>
      </c>
      <c r="N1398" s="8">
        <v>0</v>
      </c>
      <c r="O1398" s="1">
        <v>0</v>
      </c>
      <c r="P1398" s="1">
        <v>0</v>
      </c>
      <c r="Q1398" s="1">
        <v>0</v>
      </c>
      <c r="R1398" s="1">
        <v>0</v>
      </c>
      <c r="S1398" s="29">
        <v>0</v>
      </c>
      <c r="T1398" s="8">
        <f t="shared" si="105"/>
        <v>0</v>
      </c>
      <c r="U1398" s="1">
        <v>0</v>
      </c>
      <c r="V1398" s="1">
        <v>0</v>
      </c>
      <c r="W1398" s="1">
        <v>0</v>
      </c>
      <c r="X1398" s="1">
        <v>0</v>
      </c>
      <c r="Y1398" s="1">
        <v>0</v>
      </c>
      <c r="Z1398" s="1">
        <v>0</v>
      </c>
      <c r="AA1398" s="1">
        <v>0</v>
      </c>
      <c r="AB1398" s="1">
        <v>0</v>
      </c>
      <c r="AC1398" s="1">
        <f t="shared" si="106"/>
        <v>0</v>
      </c>
      <c r="AD1398" s="1">
        <f t="shared" si="107"/>
        <v>0</v>
      </c>
      <c r="AE1398" s="1">
        <f t="shared" si="108"/>
        <v>0</v>
      </c>
      <c r="AF1398" s="1">
        <f t="shared" si="109"/>
        <v>0</v>
      </c>
    </row>
    <row r="1399" spans="1:32" x14ac:dyDescent="0.2">
      <c r="A1399" t="s">
        <v>177</v>
      </c>
      <c r="B1399" t="s">
        <v>73</v>
      </c>
      <c r="C1399" t="s">
        <v>128</v>
      </c>
      <c r="D1399" t="s">
        <v>1</v>
      </c>
      <c r="E1399" t="s">
        <v>5</v>
      </c>
      <c r="F1399" s="7">
        <v>201906</v>
      </c>
      <c r="G1399" s="1">
        <v>0</v>
      </c>
      <c r="H1399" s="1">
        <v>0</v>
      </c>
      <c r="I1399" s="1">
        <v>0</v>
      </c>
      <c r="J1399" s="1">
        <v>0</v>
      </c>
      <c r="K1399" s="8">
        <v>0</v>
      </c>
      <c r="L1399" s="8">
        <v>0</v>
      </c>
      <c r="M1399" s="8">
        <v>0</v>
      </c>
      <c r="N1399" s="8">
        <v>0</v>
      </c>
      <c r="O1399" s="1">
        <v>0</v>
      </c>
      <c r="P1399" s="1">
        <v>0</v>
      </c>
      <c r="Q1399" s="1">
        <v>0</v>
      </c>
      <c r="R1399" s="1">
        <v>0</v>
      </c>
      <c r="S1399" s="29">
        <v>0</v>
      </c>
      <c r="T1399" s="8">
        <f t="shared" si="105"/>
        <v>0</v>
      </c>
      <c r="U1399" s="1">
        <v>0</v>
      </c>
      <c r="V1399" s="1">
        <v>0</v>
      </c>
      <c r="W1399" s="1">
        <v>0</v>
      </c>
      <c r="X1399" s="1">
        <v>0</v>
      </c>
      <c r="Y1399" s="1">
        <v>0</v>
      </c>
      <c r="Z1399" s="1">
        <v>0</v>
      </c>
      <c r="AA1399" s="1">
        <v>0</v>
      </c>
      <c r="AB1399" s="1">
        <v>0</v>
      </c>
      <c r="AC1399" s="1">
        <f t="shared" si="106"/>
        <v>0</v>
      </c>
      <c r="AD1399" s="1">
        <f t="shared" si="107"/>
        <v>0</v>
      </c>
      <c r="AE1399" s="1">
        <f t="shared" si="108"/>
        <v>0</v>
      </c>
      <c r="AF1399" s="1">
        <f t="shared" si="109"/>
        <v>0</v>
      </c>
    </row>
    <row r="1400" spans="1:32" x14ac:dyDescent="0.2">
      <c r="A1400" t="s">
        <v>177</v>
      </c>
      <c r="B1400" t="s">
        <v>73</v>
      </c>
      <c r="C1400" t="s">
        <v>128</v>
      </c>
      <c r="D1400" t="s">
        <v>1</v>
      </c>
      <c r="E1400" t="s">
        <v>5</v>
      </c>
      <c r="F1400" s="7">
        <v>201909</v>
      </c>
      <c r="G1400" s="1">
        <v>0</v>
      </c>
      <c r="H1400" s="1">
        <v>0</v>
      </c>
      <c r="I1400" s="1">
        <v>0</v>
      </c>
      <c r="J1400" s="1">
        <v>0</v>
      </c>
      <c r="K1400" s="8">
        <v>0</v>
      </c>
      <c r="L1400" s="8">
        <v>0</v>
      </c>
      <c r="M1400" s="8">
        <v>0</v>
      </c>
      <c r="N1400" s="8">
        <v>0</v>
      </c>
      <c r="O1400" s="1">
        <v>0</v>
      </c>
      <c r="P1400" s="1">
        <v>0</v>
      </c>
      <c r="Q1400" s="1">
        <v>0</v>
      </c>
      <c r="R1400" s="1">
        <v>0</v>
      </c>
      <c r="S1400" s="29">
        <v>0</v>
      </c>
      <c r="T1400" s="8">
        <f t="shared" si="105"/>
        <v>0</v>
      </c>
      <c r="U1400" s="1">
        <v>0</v>
      </c>
      <c r="V1400" s="1">
        <v>0</v>
      </c>
      <c r="W1400" s="1">
        <v>0</v>
      </c>
      <c r="X1400" s="1">
        <v>0</v>
      </c>
      <c r="Y1400" s="1">
        <v>0</v>
      </c>
      <c r="Z1400" s="1">
        <v>0</v>
      </c>
      <c r="AA1400" s="1">
        <v>0</v>
      </c>
      <c r="AB1400" s="1">
        <v>0</v>
      </c>
      <c r="AC1400" s="1">
        <f t="shared" si="106"/>
        <v>0</v>
      </c>
      <c r="AD1400" s="1">
        <f t="shared" si="107"/>
        <v>0</v>
      </c>
      <c r="AE1400" s="1">
        <f t="shared" si="108"/>
        <v>0</v>
      </c>
      <c r="AF1400" s="1">
        <f t="shared" si="109"/>
        <v>0</v>
      </c>
    </row>
    <row r="1401" spans="1:32" x14ac:dyDescent="0.2">
      <c r="A1401" t="s">
        <v>177</v>
      </c>
      <c r="B1401" t="s">
        <v>73</v>
      </c>
      <c r="C1401" t="s">
        <v>128</v>
      </c>
      <c r="D1401" t="s">
        <v>1</v>
      </c>
      <c r="E1401" t="s">
        <v>5</v>
      </c>
      <c r="F1401" s="7">
        <v>201912</v>
      </c>
      <c r="G1401" s="1">
        <v>0</v>
      </c>
      <c r="H1401" s="1">
        <v>0</v>
      </c>
      <c r="I1401" s="1">
        <v>0</v>
      </c>
      <c r="J1401" s="1">
        <v>0</v>
      </c>
      <c r="K1401" s="8">
        <v>0</v>
      </c>
      <c r="L1401" s="8">
        <v>0</v>
      </c>
      <c r="M1401" s="8">
        <v>0</v>
      </c>
      <c r="N1401" s="8">
        <v>0</v>
      </c>
      <c r="O1401" s="1">
        <v>0</v>
      </c>
      <c r="P1401" s="1">
        <v>0</v>
      </c>
      <c r="Q1401" s="1">
        <v>0</v>
      </c>
      <c r="R1401" s="1">
        <v>0</v>
      </c>
      <c r="S1401" s="29">
        <v>0</v>
      </c>
      <c r="T1401" s="8">
        <f t="shared" si="105"/>
        <v>0</v>
      </c>
      <c r="U1401" s="1">
        <v>0</v>
      </c>
      <c r="V1401" s="1">
        <v>0</v>
      </c>
      <c r="W1401" s="1">
        <v>0</v>
      </c>
      <c r="X1401" s="1">
        <v>0</v>
      </c>
      <c r="Y1401" s="1">
        <v>0</v>
      </c>
      <c r="Z1401" s="1">
        <v>0</v>
      </c>
      <c r="AA1401" s="1">
        <v>0</v>
      </c>
      <c r="AB1401" s="1">
        <v>0</v>
      </c>
      <c r="AC1401" s="1">
        <f t="shared" si="106"/>
        <v>0</v>
      </c>
      <c r="AD1401" s="1">
        <f t="shared" si="107"/>
        <v>0</v>
      </c>
      <c r="AE1401" s="1">
        <f t="shared" si="108"/>
        <v>0</v>
      </c>
      <c r="AF1401" s="1">
        <f t="shared" si="109"/>
        <v>0</v>
      </c>
    </row>
    <row r="1402" spans="1:32" x14ac:dyDescent="0.2">
      <c r="A1402" t="s">
        <v>177</v>
      </c>
      <c r="B1402" t="s">
        <v>73</v>
      </c>
      <c r="C1402" t="s">
        <v>128</v>
      </c>
      <c r="D1402" t="s">
        <v>1</v>
      </c>
      <c r="E1402" t="s">
        <v>5</v>
      </c>
      <c r="F1402" s="7">
        <v>202003</v>
      </c>
      <c r="G1402" s="1">
        <v>0</v>
      </c>
      <c r="H1402" s="1">
        <v>0</v>
      </c>
      <c r="I1402" s="1">
        <v>0</v>
      </c>
      <c r="J1402" s="1">
        <v>0</v>
      </c>
      <c r="K1402" s="8">
        <v>0</v>
      </c>
      <c r="L1402" s="8">
        <v>0</v>
      </c>
      <c r="M1402" s="8">
        <v>0</v>
      </c>
      <c r="N1402" s="8">
        <v>0</v>
      </c>
      <c r="O1402" s="1">
        <v>0</v>
      </c>
      <c r="P1402" s="1">
        <v>0</v>
      </c>
      <c r="Q1402" s="1">
        <v>0</v>
      </c>
      <c r="R1402" s="1">
        <v>0</v>
      </c>
      <c r="S1402" s="29">
        <v>0</v>
      </c>
      <c r="T1402" s="8">
        <f t="shared" si="105"/>
        <v>0</v>
      </c>
      <c r="U1402" s="1">
        <v>0</v>
      </c>
      <c r="V1402" s="1">
        <v>0</v>
      </c>
      <c r="W1402" s="1">
        <v>0</v>
      </c>
      <c r="X1402" s="1">
        <v>0</v>
      </c>
      <c r="Y1402" s="1">
        <v>0</v>
      </c>
      <c r="Z1402" s="1">
        <v>0</v>
      </c>
      <c r="AA1402" s="1">
        <v>0</v>
      </c>
      <c r="AB1402" s="1">
        <v>0</v>
      </c>
      <c r="AC1402" s="1">
        <f t="shared" si="106"/>
        <v>0</v>
      </c>
      <c r="AD1402" s="1">
        <f t="shared" si="107"/>
        <v>0</v>
      </c>
      <c r="AE1402" s="1">
        <f t="shared" si="108"/>
        <v>0</v>
      </c>
      <c r="AF1402" s="1">
        <f t="shared" si="109"/>
        <v>0</v>
      </c>
    </row>
    <row r="1403" spans="1:32" x14ac:dyDescent="0.2">
      <c r="A1403" t="s">
        <v>177</v>
      </c>
      <c r="B1403" t="s">
        <v>73</v>
      </c>
      <c r="C1403" t="s">
        <v>128</v>
      </c>
      <c r="D1403" t="s">
        <v>1</v>
      </c>
      <c r="E1403" t="s">
        <v>5</v>
      </c>
      <c r="F1403" s="7">
        <v>202006</v>
      </c>
      <c r="G1403" s="1">
        <v>0</v>
      </c>
      <c r="H1403" s="1">
        <v>0</v>
      </c>
      <c r="I1403" s="1">
        <v>0</v>
      </c>
      <c r="J1403" s="1">
        <v>0</v>
      </c>
      <c r="K1403" s="8">
        <v>0</v>
      </c>
      <c r="L1403" s="8">
        <v>0</v>
      </c>
      <c r="M1403" s="8">
        <v>0</v>
      </c>
      <c r="N1403" s="8">
        <v>0</v>
      </c>
      <c r="O1403" s="1">
        <v>0</v>
      </c>
      <c r="P1403" s="1">
        <v>0</v>
      </c>
      <c r="Q1403" s="1">
        <v>0</v>
      </c>
      <c r="R1403" s="1">
        <v>0</v>
      </c>
      <c r="S1403" s="29">
        <v>0</v>
      </c>
      <c r="T1403" s="8">
        <f t="shared" si="105"/>
        <v>0</v>
      </c>
      <c r="U1403" s="1">
        <v>0</v>
      </c>
      <c r="V1403" s="1">
        <v>0</v>
      </c>
      <c r="W1403" s="1">
        <v>0</v>
      </c>
      <c r="X1403" s="1">
        <v>0</v>
      </c>
      <c r="Y1403" s="1">
        <v>0</v>
      </c>
      <c r="Z1403" s="1">
        <v>0</v>
      </c>
      <c r="AA1403" s="1">
        <v>0</v>
      </c>
      <c r="AB1403" s="1">
        <v>0</v>
      </c>
      <c r="AC1403" s="1">
        <f t="shared" si="106"/>
        <v>0</v>
      </c>
      <c r="AD1403" s="1">
        <f t="shared" si="107"/>
        <v>0</v>
      </c>
      <c r="AE1403" s="1">
        <f t="shared" si="108"/>
        <v>0</v>
      </c>
      <c r="AF1403" s="1">
        <f t="shared" si="109"/>
        <v>0</v>
      </c>
    </row>
    <row r="1404" spans="1:32" x14ac:dyDescent="0.2">
      <c r="A1404" t="s">
        <v>177</v>
      </c>
      <c r="B1404" t="s">
        <v>73</v>
      </c>
      <c r="C1404" t="s">
        <v>128</v>
      </c>
      <c r="D1404" t="s">
        <v>1</v>
      </c>
      <c r="E1404" t="s">
        <v>5</v>
      </c>
      <c r="F1404" s="7">
        <v>202009</v>
      </c>
      <c r="G1404" s="1">
        <v>0</v>
      </c>
      <c r="H1404" s="1">
        <v>0</v>
      </c>
      <c r="I1404" s="1">
        <v>0</v>
      </c>
      <c r="J1404" s="1">
        <v>0</v>
      </c>
      <c r="K1404" s="8">
        <v>0</v>
      </c>
      <c r="L1404" s="8">
        <v>0</v>
      </c>
      <c r="M1404" s="8">
        <v>0</v>
      </c>
      <c r="N1404" s="8">
        <v>0</v>
      </c>
      <c r="O1404" s="1">
        <v>0</v>
      </c>
      <c r="P1404" s="1">
        <v>0</v>
      </c>
      <c r="Q1404" s="1">
        <v>0</v>
      </c>
      <c r="R1404" s="1">
        <v>0</v>
      </c>
      <c r="S1404" s="29">
        <v>0</v>
      </c>
      <c r="T1404" s="8">
        <f t="shared" si="105"/>
        <v>0</v>
      </c>
      <c r="U1404" s="1">
        <v>0</v>
      </c>
      <c r="V1404" s="1">
        <v>0</v>
      </c>
      <c r="W1404" s="1">
        <v>0</v>
      </c>
      <c r="X1404" s="1">
        <v>0</v>
      </c>
      <c r="Y1404" s="1">
        <v>0</v>
      </c>
      <c r="Z1404" s="1">
        <v>0</v>
      </c>
      <c r="AA1404" s="1">
        <v>0</v>
      </c>
      <c r="AB1404" s="1">
        <v>0</v>
      </c>
      <c r="AC1404" s="1">
        <f t="shared" si="106"/>
        <v>0</v>
      </c>
      <c r="AD1404" s="1">
        <f t="shared" si="107"/>
        <v>0</v>
      </c>
      <c r="AE1404" s="1">
        <f t="shared" si="108"/>
        <v>0</v>
      </c>
      <c r="AF1404" s="1">
        <f t="shared" si="109"/>
        <v>0</v>
      </c>
    </row>
    <row r="1405" spans="1:32" x14ac:dyDescent="0.2">
      <c r="A1405" t="s">
        <v>177</v>
      </c>
      <c r="B1405" t="s">
        <v>73</v>
      </c>
      <c r="C1405" t="s">
        <v>128</v>
      </c>
      <c r="D1405" t="s">
        <v>1</v>
      </c>
      <c r="E1405" t="s">
        <v>5</v>
      </c>
      <c r="F1405" s="7">
        <v>202012</v>
      </c>
      <c r="G1405" s="1">
        <v>0</v>
      </c>
      <c r="H1405" s="1">
        <v>0</v>
      </c>
      <c r="I1405" s="1">
        <v>0</v>
      </c>
      <c r="J1405" s="1">
        <v>0</v>
      </c>
      <c r="K1405" s="8">
        <v>0</v>
      </c>
      <c r="L1405" s="8">
        <v>0</v>
      </c>
      <c r="M1405" s="8">
        <v>0</v>
      </c>
      <c r="N1405" s="8">
        <v>0</v>
      </c>
      <c r="O1405" s="1">
        <v>0</v>
      </c>
      <c r="P1405" s="1">
        <v>0</v>
      </c>
      <c r="Q1405" s="1">
        <v>0</v>
      </c>
      <c r="R1405" s="1">
        <v>0</v>
      </c>
      <c r="S1405" s="29">
        <v>0</v>
      </c>
      <c r="T1405" s="8">
        <f t="shared" si="105"/>
        <v>0</v>
      </c>
      <c r="U1405" s="1">
        <v>0</v>
      </c>
      <c r="V1405" s="1">
        <v>0</v>
      </c>
      <c r="W1405" s="1">
        <v>0</v>
      </c>
      <c r="X1405" s="1">
        <v>0</v>
      </c>
      <c r="Y1405" s="1">
        <v>0</v>
      </c>
      <c r="Z1405" s="1">
        <v>0</v>
      </c>
      <c r="AA1405" s="1">
        <v>0</v>
      </c>
      <c r="AB1405" s="1">
        <v>0</v>
      </c>
      <c r="AC1405" s="1">
        <f t="shared" si="106"/>
        <v>0</v>
      </c>
      <c r="AD1405" s="1">
        <f t="shared" si="107"/>
        <v>0</v>
      </c>
      <c r="AE1405" s="1">
        <f t="shared" si="108"/>
        <v>0</v>
      </c>
      <c r="AF1405" s="1">
        <f t="shared" si="109"/>
        <v>0</v>
      </c>
    </row>
    <row r="1406" spans="1:32" x14ac:dyDescent="0.2">
      <c r="A1406" t="s">
        <v>177</v>
      </c>
      <c r="B1406" t="s">
        <v>73</v>
      </c>
      <c r="C1406" t="s">
        <v>128</v>
      </c>
      <c r="D1406" t="s">
        <v>1</v>
      </c>
      <c r="E1406" t="s">
        <v>5</v>
      </c>
      <c r="F1406" s="7">
        <v>202103</v>
      </c>
      <c r="G1406" s="1">
        <v>0</v>
      </c>
      <c r="H1406" s="1">
        <v>0</v>
      </c>
      <c r="I1406" s="1">
        <v>0</v>
      </c>
      <c r="J1406" s="1">
        <v>0</v>
      </c>
      <c r="K1406" s="8">
        <v>0</v>
      </c>
      <c r="L1406" s="8">
        <v>0</v>
      </c>
      <c r="M1406" s="8">
        <v>0</v>
      </c>
      <c r="N1406" s="8">
        <v>0</v>
      </c>
      <c r="O1406" s="1">
        <v>0</v>
      </c>
      <c r="P1406" s="1">
        <v>0</v>
      </c>
      <c r="Q1406" s="1">
        <v>0</v>
      </c>
      <c r="R1406" s="1">
        <v>0</v>
      </c>
      <c r="S1406" s="29">
        <v>0</v>
      </c>
      <c r="T1406" s="8">
        <f t="shared" si="105"/>
        <v>0</v>
      </c>
      <c r="U1406" s="1">
        <v>0</v>
      </c>
      <c r="V1406" s="1">
        <v>0</v>
      </c>
      <c r="W1406" s="1">
        <v>0</v>
      </c>
      <c r="X1406" s="1">
        <v>0</v>
      </c>
      <c r="Y1406" s="1">
        <v>0</v>
      </c>
      <c r="Z1406" s="1">
        <v>0</v>
      </c>
      <c r="AA1406" s="1">
        <v>0</v>
      </c>
      <c r="AB1406" s="1">
        <v>0</v>
      </c>
      <c r="AC1406" s="1">
        <f t="shared" si="106"/>
        <v>0</v>
      </c>
      <c r="AD1406" s="1">
        <f t="shared" si="107"/>
        <v>0</v>
      </c>
      <c r="AE1406" s="1">
        <f t="shared" si="108"/>
        <v>0</v>
      </c>
      <c r="AF1406" s="1">
        <f t="shared" si="109"/>
        <v>0</v>
      </c>
    </row>
    <row r="1407" spans="1:32" x14ac:dyDescent="0.2">
      <c r="A1407" t="s">
        <v>177</v>
      </c>
      <c r="B1407" t="s">
        <v>73</v>
      </c>
      <c r="C1407" t="s">
        <v>128</v>
      </c>
      <c r="D1407" t="s">
        <v>1</v>
      </c>
      <c r="E1407" t="s">
        <v>5</v>
      </c>
      <c r="F1407" s="7">
        <v>202106</v>
      </c>
      <c r="G1407" s="1">
        <v>0</v>
      </c>
      <c r="H1407" s="1">
        <v>0</v>
      </c>
      <c r="I1407" s="1">
        <v>0</v>
      </c>
      <c r="J1407" s="1">
        <v>0</v>
      </c>
      <c r="K1407" s="8">
        <v>0</v>
      </c>
      <c r="L1407" s="8">
        <v>0</v>
      </c>
      <c r="M1407" s="8">
        <v>0</v>
      </c>
      <c r="N1407" s="8">
        <v>0</v>
      </c>
      <c r="O1407" s="1">
        <v>0</v>
      </c>
      <c r="P1407" s="1">
        <v>0</v>
      </c>
      <c r="Q1407" s="1">
        <v>0</v>
      </c>
      <c r="R1407" s="1">
        <v>0</v>
      </c>
      <c r="S1407" s="29">
        <v>0</v>
      </c>
      <c r="T1407" s="8">
        <f t="shared" si="105"/>
        <v>0</v>
      </c>
      <c r="U1407" s="1">
        <v>0</v>
      </c>
      <c r="V1407" s="1">
        <v>0</v>
      </c>
      <c r="W1407" s="1">
        <v>0</v>
      </c>
      <c r="X1407" s="1">
        <v>0</v>
      </c>
      <c r="Y1407" s="1">
        <v>0</v>
      </c>
      <c r="Z1407" s="1">
        <v>0</v>
      </c>
      <c r="AA1407" s="1">
        <v>0</v>
      </c>
      <c r="AB1407" s="1">
        <v>0</v>
      </c>
      <c r="AC1407" s="1">
        <f t="shared" si="106"/>
        <v>0</v>
      </c>
      <c r="AD1407" s="1">
        <f t="shared" si="107"/>
        <v>0</v>
      </c>
      <c r="AE1407" s="1">
        <f t="shared" si="108"/>
        <v>0</v>
      </c>
      <c r="AF1407" s="1">
        <f t="shared" si="109"/>
        <v>0</v>
      </c>
    </row>
    <row r="1408" spans="1:32" x14ac:dyDescent="0.2">
      <c r="A1408" t="s">
        <v>177</v>
      </c>
      <c r="B1408" t="s">
        <v>73</v>
      </c>
      <c r="C1408" t="s">
        <v>128</v>
      </c>
      <c r="D1408" t="s">
        <v>1</v>
      </c>
      <c r="E1408" t="s">
        <v>5</v>
      </c>
      <c r="F1408" s="7">
        <v>202109</v>
      </c>
      <c r="G1408" s="1">
        <v>1680989145</v>
      </c>
      <c r="H1408" s="1">
        <v>1684714726.9999993</v>
      </c>
      <c r="I1408" s="1">
        <v>1680989145</v>
      </c>
      <c r="J1408" s="1">
        <v>1684714726.9999993</v>
      </c>
      <c r="K1408" s="8">
        <v>48</v>
      </c>
      <c r="L1408" s="8">
        <v>48</v>
      </c>
      <c r="M1408" s="8">
        <v>0</v>
      </c>
      <c r="N1408" s="8">
        <v>65715.866666666989</v>
      </c>
      <c r="O1408" s="1">
        <v>0</v>
      </c>
      <c r="P1408" s="1">
        <v>0</v>
      </c>
      <c r="Q1408" s="1">
        <v>0</v>
      </c>
      <c r="R1408" s="1">
        <v>0</v>
      </c>
      <c r="S1408" s="29">
        <v>0</v>
      </c>
      <c r="T1408" s="8">
        <f t="shared" si="105"/>
        <v>0</v>
      </c>
      <c r="U1408" s="1">
        <v>0</v>
      </c>
      <c r="V1408" s="1">
        <v>0</v>
      </c>
      <c r="W1408" s="1">
        <v>0</v>
      </c>
      <c r="X1408" s="1">
        <v>0</v>
      </c>
      <c r="Y1408" s="1">
        <v>0</v>
      </c>
      <c r="Z1408" s="1">
        <v>0</v>
      </c>
      <c r="AA1408" s="1">
        <v>3725581.9999992847</v>
      </c>
      <c r="AB1408" s="1">
        <v>3725581.9999992847</v>
      </c>
      <c r="AC1408" s="1">
        <f t="shared" si="106"/>
        <v>-1684714726.9999993</v>
      </c>
      <c r="AD1408" s="1">
        <f t="shared" si="107"/>
        <v>-1684714726.9999993</v>
      </c>
      <c r="AE1408" s="1">
        <f t="shared" si="108"/>
        <v>-1684714726.9999993</v>
      </c>
      <c r="AF1408" s="1">
        <f t="shared" si="109"/>
        <v>-1684714726.9999993</v>
      </c>
    </row>
    <row r="1409" spans="1:32" x14ac:dyDescent="0.2">
      <c r="A1409" t="s">
        <v>177</v>
      </c>
      <c r="B1409" t="s">
        <v>73</v>
      </c>
      <c r="C1409" t="s">
        <v>128</v>
      </c>
      <c r="D1409" t="s">
        <v>1</v>
      </c>
      <c r="E1409" t="s">
        <v>5</v>
      </c>
      <c r="F1409" s="7">
        <v>202112</v>
      </c>
      <c r="G1409" s="1">
        <v>14344229803</v>
      </c>
      <c r="H1409" s="1">
        <v>14627613197.299999</v>
      </c>
      <c r="I1409" s="1">
        <v>14344229803</v>
      </c>
      <c r="J1409" s="1">
        <v>14627613197.299999</v>
      </c>
      <c r="K1409" s="8">
        <v>378</v>
      </c>
      <c r="L1409" s="8">
        <v>381</v>
      </c>
      <c r="M1409" s="8">
        <v>0</v>
      </c>
      <c r="N1409" s="8">
        <v>163907.82222222222</v>
      </c>
      <c r="O1409" s="1">
        <v>0</v>
      </c>
      <c r="P1409" s="1">
        <v>0</v>
      </c>
      <c r="Q1409" s="1">
        <v>0</v>
      </c>
      <c r="R1409" s="1">
        <v>0</v>
      </c>
      <c r="S1409" s="29">
        <v>0</v>
      </c>
      <c r="T1409" s="8">
        <f t="shared" si="105"/>
        <v>0</v>
      </c>
      <c r="U1409" s="1">
        <v>0</v>
      </c>
      <c r="V1409" s="1">
        <v>0</v>
      </c>
      <c r="W1409" s="1">
        <v>0</v>
      </c>
      <c r="X1409" s="1">
        <v>0</v>
      </c>
      <c r="Y1409" s="1">
        <v>0</v>
      </c>
      <c r="Z1409" s="1">
        <v>0</v>
      </c>
      <c r="AA1409" s="1">
        <v>283383394.29999924</v>
      </c>
      <c r="AB1409" s="1">
        <v>283383394.29999924</v>
      </c>
      <c r="AC1409" s="1">
        <f t="shared" si="106"/>
        <v>-14627613197.299999</v>
      </c>
      <c r="AD1409" s="1">
        <f t="shared" si="107"/>
        <v>-14627613197.299999</v>
      </c>
      <c r="AE1409" s="1">
        <f t="shared" si="108"/>
        <v>-14627613197.299999</v>
      </c>
      <c r="AF1409" s="1">
        <f t="shared" si="109"/>
        <v>-14627613197.299999</v>
      </c>
    </row>
    <row r="1410" spans="1:32" x14ac:dyDescent="0.2">
      <c r="A1410" t="s">
        <v>177</v>
      </c>
      <c r="B1410" t="s">
        <v>73</v>
      </c>
      <c r="C1410" t="s">
        <v>128</v>
      </c>
      <c r="D1410" t="s">
        <v>1</v>
      </c>
      <c r="E1410" t="s">
        <v>5</v>
      </c>
      <c r="F1410" s="7">
        <v>202203</v>
      </c>
      <c r="G1410" s="1">
        <v>16690432867</v>
      </c>
      <c r="H1410" s="1">
        <v>16805028223.480003</v>
      </c>
      <c r="I1410" s="1">
        <v>16690432867</v>
      </c>
      <c r="J1410" s="1">
        <v>16805028223.480003</v>
      </c>
      <c r="K1410" s="8">
        <v>420</v>
      </c>
      <c r="L1410" s="8">
        <v>420</v>
      </c>
      <c r="M1410" s="8">
        <v>0</v>
      </c>
      <c r="N1410" s="8">
        <v>162303.6778033794</v>
      </c>
      <c r="O1410" s="1">
        <v>0</v>
      </c>
      <c r="P1410" s="1">
        <v>0</v>
      </c>
      <c r="Q1410" s="1">
        <v>0</v>
      </c>
      <c r="R1410" s="1">
        <v>0</v>
      </c>
      <c r="S1410" s="29">
        <v>0</v>
      </c>
      <c r="T1410" s="8">
        <f t="shared" ref="T1410:T1473" si="110">$S1410 * $N1410</f>
        <v>0</v>
      </c>
      <c r="U1410" s="1">
        <v>0</v>
      </c>
      <c r="V1410" s="1">
        <v>0</v>
      </c>
      <c r="W1410" s="1">
        <v>0</v>
      </c>
      <c r="X1410" s="1">
        <v>0</v>
      </c>
      <c r="Y1410" s="1">
        <v>0</v>
      </c>
      <c r="Z1410" s="1">
        <v>0</v>
      </c>
      <c r="AA1410" s="1">
        <v>114595356.48000336</v>
      </c>
      <c r="AB1410" s="1">
        <v>114595356.48000336</v>
      </c>
      <c r="AC1410" s="1">
        <f t="shared" ref="AC1410:AC1473" si="111">$W1410 - $H1410</f>
        <v>-16805028223.480003</v>
      </c>
      <c r="AD1410" s="1">
        <f t="shared" ref="AD1410:AD1473" si="112">$X1410 - $H1410</f>
        <v>-16805028223.480003</v>
      </c>
      <c r="AE1410" s="1">
        <f t="shared" ref="AE1410:AE1473" si="113">$Y1410 - $J1410</f>
        <v>-16805028223.480003</v>
      </c>
      <c r="AF1410" s="1">
        <f t="shared" ref="AF1410:AF1473" si="114">$Z1410 - $J1410</f>
        <v>-16805028223.480003</v>
      </c>
    </row>
    <row r="1411" spans="1:32" x14ac:dyDescent="0.2">
      <c r="A1411" t="s">
        <v>177</v>
      </c>
      <c r="B1411" t="s">
        <v>73</v>
      </c>
      <c r="C1411" t="s">
        <v>128</v>
      </c>
      <c r="D1411" t="s">
        <v>1</v>
      </c>
      <c r="E1411" t="s">
        <v>5</v>
      </c>
      <c r="F1411" s="7">
        <v>202206</v>
      </c>
      <c r="G1411" s="1">
        <v>13477848795</v>
      </c>
      <c r="H1411" s="1">
        <v>13797402775.360003</v>
      </c>
      <c r="I1411" s="1">
        <v>13477848795</v>
      </c>
      <c r="J1411" s="1">
        <v>13797402775.360003</v>
      </c>
      <c r="K1411" s="8">
        <v>401</v>
      </c>
      <c r="L1411" s="8">
        <v>403</v>
      </c>
      <c r="M1411" s="8">
        <v>0</v>
      </c>
      <c r="N1411" s="8">
        <v>159778.04121863798</v>
      </c>
      <c r="O1411" s="1">
        <v>0</v>
      </c>
      <c r="P1411" s="1">
        <v>0</v>
      </c>
      <c r="Q1411" s="1">
        <v>0</v>
      </c>
      <c r="R1411" s="1">
        <v>0</v>
      </c>
      <c r="S1411" s="29">
        <v>0</v>
      </c>
      <c r="T1411" s="8">
        <f t="shared" si="110"/>
        <v>0</v>
      </c>
      <c r="U1411" s="1">
        <v>0</v>
      </c>
      <c r="V1411" s="1">
        <v>0</v>
      </c>
      <c r="W1411" s="1">
        <v>0</v>
      </c>
      <c r="X1411" s="1">
        <v>0</v>
      </c>
      <c r="Y1411" s="1">
        <v>0</v>
      </c>
      <c r="Z1411" s="1">
        <v>0</v>
      </c>
      <c r="AA1411" s="1">
        <v>319553980.36000252</v>
      </c>
      <c r="AB1411" s="1">
        <v>319553980.36000252</v>
      </c>
      <c r="AC1411" s="1">
        <f t="shared" si="111"/>
        <v>-13797402775.360003</v>
      </c>
      <c r="AD1411" s="1">
        <f t="shared" si="112"/>
        <v>-13797402775.360003</v>
      </c>
      <c r="AE1411" s="1">
        <f t="shared" si="113"/>
        <v>-13797402775.360003</v>
      </c>
      <c r="AF1411" s="1">
        <f t="shared" si="114"/>
        <v>-13797402775.360003</v>
      </c>
    </row>
    <row r="1412" spans="1:32" x14ac:dyDescent="0.2">
      <c r="A1412" t="s">
        <v>177</v>
      </c>
      <c r="B1412" t="s">
        <v>73</v>
      </c>
      <c r="C1412" t="s">
        <v>128</v>
      </c>
      <c r="D1412" t="s">
        <v>1</v>
      </c>
      <c r="E1412" t="s">
        <v>5</v>
      </c>
      <c r="F1412" s="7">
        <v>202209</v>
      </c>
      <c r="G1412" s="1">
        <v>13810517876</v>
      </c>
      <c r="H1412" s="1">
        <v>14049711900.170002</v>
      </c>
      <c r="I1412" s="1">
        <v>13810517876</v>
      </c>
      <c r="J1412" s="1">
        <v>14049711900.170002</v>
      </c>
      <c r="K1412" s="8">
        <v>436</v>
      </c>
      <c r="L1412" s="8">
        <v>437</v>
      </c>
      <c r="M1412" s="8">
        <v>0</v>
      </c>
      <c r="N1412" s="8">
        <v>159744.40681003587</v>
      </c>
      <c r="O1412" s="1">
        <v>0</v>
      </c>
      <c r="P1412" s="1">
        <v>0</v>
      </c>
      <c r="Q1412" s="1">
        <v>0</v>
      </c>
      <c r="R1412" s="1">
        <v>0</v>
      </c>
      <c r="S1412" s="29">
        <v>0</v>
      </c>
      <c r="T1412" s="8">
        <f t="shared" si="110"/>
        <v>0</v>
      </c>
      <c r="U1412" s="1">
        <v>0</v>
      </c>
      <c r="V1412" s="1">
        <v>0</v>
      </c>
      <c r="W1412" s="1">
        <v>0</v>
      </c>
      <c r="X1412" s="1">
        <v>0</v>
      </c>
      <c r="Y1412" s="1">
        <v>0</v>
      </c>
      <c r="Z1412" s="1">
        <v>0</v>
      </c>
      <c r="AA1412" s="1">
        <v>239194024.17000198</v>
      </c>
      <c r="AB1412" s="1">
        <v>239194024.17000198</v>
      </c>
      <c r="AC1412" s="1">
        <f t="shared" si="111"/>
        <v>-14049711900.170002</v>
      </c>
      <c r="AD1412" s="1">
        <f t="shared" si="112"/>
        <v>-14049711900.170002</v>
      </c>
      <c r="AE1412" s="1">
        <f t="shared" si="113"/>
        <v>-14049711900.170002</v>
      </c>
      <c r="AF1412" s="1">
        <f t="shared" si="114"/>
        <v>-14049711900.170002</v>
      </c>
    </row>
    <row r="1413" spans="1:32" x14ac:dyDescent="0.2">
      <c r="A1413" t="s">
        <v>177</v>
      </c>
      <c r="B1413" t="s">
        <v>73</v>
      </c>
      <c r="C1413" t="s">
        <v>128</v>
      </c>
      <c r="D1413" t="s">
        <v>1</v>
      </c>
      <c r="E1413" t="s">
        <v>5</v>
      </c>
      <c r="F1413" s="7">
        <v>202212</v>
      </c>
      <c r="G1413" s="1">
        <v>12895155458</v>
      </c>
      <c r="H1413" s="1">
        <v>13417341519.619999</v>
      </c>
      <c r="I1413" s="1">
        <v>12895155458</v>
      </c>
      <c r="J1413" s="1">
        <v>13417341519.619999</v>
      </c>
      <c r="K1413" s="8">
        <v>357</v>
      </c>
      <c r="L1413" s="8">
        <v>361</v>
      </c>
      <c r="M1413" s="8">
        <v>0</v>
      </c>
      <c r="N1413" s="8">
        <v>157276.37992831541</v>
      </c>
      <c r="O1413" s="1">
        <v>0</v>
      </c>
      <c r="P1413" s="1">
        <v>0</v>
      </c>
      <c r="Q1413" s="1">
        <v>0</v>
      </c>
      <c r="R1413" s="1">
        <v>0</v>
      </c>
      <c r="S1413" s="29">
        <v>0</v>
      </c>
      <c r="T1413" s="8">
        <f t="shared" si="110"/>
        <v>0</v>
      </c>
      <c r="U1413" s="1">
        <v>0</v>
      </c>
      <c r="V1413" s="1">
        <v>0</v>
      </c>
      <c r="W1413" s="1">
        <v>0</v>
      </c>
      <c r="X1413" s="1">
        <v>0</v>
      </c>
      <c r="Y1413" s="1">
        <v>0</v>
      </c>
      <c r="Z1413" s="1">
        <v>0</v>
      </c>
      <c r="AA1413" s="1">
        <v>522186061.61999893</v>
      </c>
      <c r="AB1413" s="1">
        <v>522186061.61999893</v>
      </c>
      <c r="AC1413" s="1">
        <f t="shared" si="111"/>
        <v>-13417341519.619999</v>
      </c>
      <c r="AD1413" s="1">
        <f t="shared" si="112"/>
        <v>-13417341519.619999</v>
      </c>
      <c r="AE1413" s="1">
        <f t="shared" si="113"/>
        <v>-13417341519.619999</v>
      </c>
      <c r="AF1413" s="1">
        <f t="shared" si="114"/>
        <v>-13417341519.619999</v>
      </c>
    </row>
    <row r="1414" spans="1:32" x14ac:dyDescent="0.2">
      <c r="A1414" t="s">
        <v>177</v>
      </c>
      <c r="B1414" t="s">
        <v>73</v>
      </c>
      <c r="C1414" t="s">
        <v>128</v>
      </c>
      <c r="D1414" t="s">
        <v>1</v>
      </c>
      <c r="E1414" t="s">
        <v>5</v>
      </c>
      <c r="F1414" s="7">
        <v>202303</v>
      </c>
      <c r="G1414" s="1">
        <v>8708204987</v>
      </c>
      <c r="H1414" s="1">
        <v>8937650107.0199986</v>
      </c>
      <c r="I1414" s="1">
        <v>8708204987</v>
      </c>
      <c r="J1414" s="1">
        <v>8937650107.0199986</v>
      </c>
      <c r="K1414" s="8">
        <v>234</v>
      </c>
      <c r="L1414" s="8">
        <v>235</v>
      </c>
      <c r="M1414" s="8">
        <v>0</v>
      </c>
      <c r="N1414" s="8">
        <v>103806.8225806452</v>
      </c>
      <c r="O1414" s="1">
        <v>0</v>
      </c>
      <c r="P1414" s="1">
        <v>0</v>
      </c>
      <c r="Q1414" s="1">
        <v>0</v>
      </c>
      <c r="R1414" s="1">
        <v>0</v>
      </c>
      <c r="S1414" s="29">
        <v>0</v>
      </c>
      <c r="T1414" s="8">
        <f t="shared" si="110"/>
        <v>0</v>
      </c>
      <c r="U1414" s="1">
        <v>0</v>
      </c>
      <c r="V1414" s="1">
        <v>0</v>
      </c>
      <c r="W1414" s="1">
        <v>0</v>
      </c>
      <c r="X1414" s="1">
        <v>0</v>
      </c>
      <c r="Y1414" s="1">
        <v>0</v>
      </c>
      <c r="Z1414" s="1">
        <v>0</v>
      </c>
      <c r="AA1414" s="1">
        <v>229445120.01999855</v>
      </c>
      <c r="AB1414" s="1">
        <v>229445120.01999855</v>
      </c>
      <c r="AC1414" s="1">
        <f t="shared" si="111"/>
        <v>-8937650107.0199986</v>
      </c>
      <c r="AD1414" s="1">
        <f t="shared" si="112"/>
        <v>-8937650107.0199986</v>
      </c>
      <c r="AE1414" s="1">
        <f t="shared" si="113"/>
        <v>-8937650107.0199986</v>
      </c>
      <c r="AF1414" s="1">
        <f t="shared" si="114"/>
        <v>-8937650107.0199986</v>
      </c>
    </row>
    <row r="1415" spans="1:32" x14ac:dyDescent="0.2">
      <c r="A1415" t="s">
        <v>177</v>
      </c>
      <c r="B1415" t="s">
        <v>73</v>
      </c>
      <c r="C1415" t="s">
        <v>128</v>
      </c>
      <c r="D1415" t="s">
        <v>1</v>
      </c>
      <c r="E1415" t="s">
        <v>5</v>
      </c>
      <c r="F1415" s="7">
        <v>202306</v>
      </c>
      <c r="G1415" s="1">
        <v>0</v>
      </c>
      <c r="H1415" s="1">
        <v>0</v>
      </c>
      <c r="I1415" s="1">
        <v>0</v>
      </c>
      <c r="J1415" s="1">
        <v>0</v>
      </c>
      <c r="K1415" s="8">
        <v>0</v>
      </c>
      <c r="L1415" s="8">
        <v>0</v>
      </c>
      <c r="M1415" s="8">
        <v>0</v>
      </c>
      <c r="N1415" s="8">
        <v>0</v>
      </c>
      <c r="O1415" s="1">
        <v>0</v>
      </c>
      <c r="P1415" s="1">
        <v>0</v>
      </c>
      <c r="Q1415" s="1">
        <v>0</v>
      </c>
      <c r="R1415" s="1">
        <v>0</v>
      </c>
      <c r="S1415" s="29">
        <v>0</v>
      </c>
      <c r="T1415" s="8">
        <f t="shared" si="110"/>
        <v>0</v>
      </c>
      <c r="U1415" s="1">
        <v>0</v>
      </c>
      <c r="V1415" s="1">
        <v>0</v>
      </c>
      <c r="W1415" s="1">
        <v>0</v>
      </c>
      <c r="X1415" s="1">
        <v>0</v>
      </c>
      <c r="Y1415" s="1">
        <v>0</v>
      </c>
      <c r="Z1415" s="1">
        <v>0</v>
      </c>
      <c r="AA1415" s="1">
        <v>0</v>
      </c>
      <c r="AB1415" s="1">
        <v>0</v>
      </c>
      <c r="AC1415" s="1">
        <f t="shared" si="111"/>
        <v>0</v>
      </c>
      <c r="AD1415" s="1">
        <f t="shared" si="112"/>
        <v>0</v>
      </c>
      <c r="AE1415" s="1">
        <f t="shared" si="113"/>
        <v>0</v>
      </c>
      <c r="AF1415" s="1">
        <f t="shared" si="114"/>
        <v>0</v>
      </c>
    </row>
    <row r="1416" spans="1:32" x14ac:dyDescent="0.2">
      <c r="A1416" t="s">
        <v>177</v>
      </c>
      <c r="B1416" t="s">
        <v>73</v>
      </c>
      <c r="C1416" t="s">
        <v>128</v>
      </c>
      <c r="D1416" t="s">
        <v>1</v>
      </c>
      <c r="E1416" t="s">
        <v>5</v>
      </c>
      <c r="F1416" s="7">
        <v>202309</v>
      </c>
      <c r="G1416" s="1">
        <v>0</v>
      </c>
      <c r="H1416" s="1">
        <v>0</v>
      </c>
      <c r="I1416" s="1">
        <v>0</v>
      </c>
      <c r="J1416" s="1">
        <v>0</v>
      </c>
      <c r="K1416" s="8">
        <v>0</v>
      </c>
      <c r="L1416" s="8">
        <v>0</v>
      </c>
      <c r="M1416" s="8">
        <v>0</v>
      </c>
      <c r="N1416" s="8">
        <v>0</v>
      </c>
      <c r="O1416" s="1">
        <v>0</v>
      </c>
      <c r="P1416" s="1">
        <v>0</v>
      </c>
      <c r="Q1416" s="1">
        <v>0</v>
      </c>
      <c r="R1416" s="1">
        <v>0</v>
      </c>
      <c r="S1416" s="29">
        <v>0</v>
      </c>
      <c r="T1416" s="8">
        <f t="shared" si="110"/>
        <v>0</v>
      </c>
      <c r="U1416" s="1">
        <v>0</v>
      </c>
      <c r="V1416" s="1">
        <v>0</v>
      </c>
      <c r="W1416" s="1">
        <v>0</v>
      </c>
      <c r="X1416" s="1">
        <v>0</v>
      </c>
      <c r="Y1416" s="1">
        <v>0</v>
      </c>
      <c r="Z1416" s="1">
        <v>0</v>
      </c>
      <c r="AA1416" s="1">
        <v>0</v>
      </c>
      <c r="AB1416" s="1">
        <v>0</v>
      </c>
      <c r="AC1416" s="1">
        <f t="shared" si="111"/>
        <v>0</v>
      </c>
      <c r="AD1416" s="1">
        <f t="shared" si="112"/>
        <v>0</v>
      </c>
      <c r="AE1416" s="1">
        <f t="shared" si="113"/>
        <v>0</v>
      </c>
      <c r="AF1416" s="1">
        <f t="shared" si="114"/>
        <v>0</v>
      </c>
    </row>
    <row r="1417" spans="1:32" x14ac:dyDescent="0.2">
      <c r="A1417" t="s">
        <v>177</v>
      </c>
      <c r="B1417" t="s">
        <v>73</v>
      </c>
      <c r="C1417" t="s">
        <v>128</v>
      </c>
      <c r="D1417" t="s">
        <v>1</v>
      </c>
      <c r="E1417" t="s">
        <v>5</v>
      </c>
      <c r="F1417" s="7">
        <v>202312</v>
      </c>
      <c r="G1417" s="1">
        <v>0</v>
      </c>
      <c r="H1417" s="1">
        <v>0</v>
      </c>
      <c r="I1417" s="1">
        <v>0</v>
      </c>
      <c r="J1417" s="1">
        <v>0</v>
      </c>
      <c r="K1417" s="8">
        <v>0</v>
      </c>
      <c r="L1417" s="8">
        <v>0</v>
      </c>
      <c r="M1417" s="8">
        <v>0</v>
      </c>
      <c r="N1417" s="8">
        <v>0</v>
      </c>
      <c r="O1417" s="1">
        <v>0</v>
      </c>
      <c r="P1417" s="1">
        <v>0</v>
      </c>
      <c r="Q1417" s="1">
        <v>0</v>
      </c>
      <c r="R1417" s="1">
        <v>0</v>
      </c>
      <c r="S1417" s="29">
        <v>0</v>
      </c>
      <c r="T1417" s="8">
        <f t="shared" si="110"/>
        <v>0</v>
      </c>
      <c r="U1417" s="1">
        <v>0</v>
      </c>
      <c r="V1417" s="1">
        <v>0</v>
      </c>
      <c r="W1417" s="1">
        <v>0</v>
      </c>
      <c r="X1417" s="1">
        <v>0</v>
      </c>
      <c r="Y1417" s="1">
        <v>0</v>
      </c>
      <c r="Z1417" s="1">
        <v>0</v>
      </c>
      <c r="AA1417" s="1">
        <v>0</v>
      </c>
      <c r="AB1417" s="1">
        <v>0</v>
      </c>
      <c r="AC1417" s="1">
        <f t="shared" si="111"/>
        <v>0</v>
      </c>
      <c r="AD1417" s="1">
        <f t="shared" si="112"/>
        <v>0</v>
      </c>
      <c r="AE1417" s="1">
        <f t="shared" si="113"/>
        <v>0</v>
      </c>
      <c r="AF1417" s="1">
        <f t="shared" si="114"/>
        <v>0</v>
      </c>
    </row>
    <row r="1418" spans="1:32" x14ac:dyDescent="0.2">
      <c r="A1418" t="s">
        <v>177</v>
      </c>
      <c r="B1418" t="s">
        <v>73</v>
      </c>
      <c r="C1418" t="s">
        <v>128</v>
      </c>
      <c r="D1418" t="s">
        <v>1</v>
      </c>
      <c r="E1418" t="s">
        <v>5</v>
      </c>
      <c r="F1418" s="7">
        <v>202403</v>
      </c>
      <c r="G1418" s="1">
        <v>0</v>
      </c>
      <c r="H1418" s="1">
        <v>0</v>
      </c>
      <c r="I1418" s="1">
        <v>0</v>
      </c>
      <c r="J1418" s="1">
        <v>0</v>
      </c>
      <c r="K1418" s="8">
        <v>0</v>
      </c>
      <c r="L1418" s="8">
        <v>0</v>
      </c>
      <c r="M1418" s="8">
        <v>0</v>
      </c>
      <c r="N1418" s="8">
        <v>0</v>
      </c>
      <c r="O1418" s="1">
        <v>0</v>
      </c>
      <c r="P1418" s="1">
        <v>0</v>
      </c>
      <c r="Q1418" s="1">
        <v>0</v>
      </c>
      <c r="R1418" s="1">
        <v>0</v>
      </c>
      <c r="S1418" s="29">
        <v>0</v>
      </c>
      <c r="T1418" s="8">
        <f t="shared" si="110"/>
        <v>0</v>
      </c>
      <c r="U1418" s="1">
        <v>0</v>
      </c>
      <c r="V1418" s="1">
        <v>0</v>
      </c>
      <c r="W1418" s="1">
        <v>0</v>
      </c>
      <c r="X1418" s="1">
        <v>0</v>
      </c>
      <c r="Y1418" s="1">
        <v>0</v>
      </c>
      <c r="Z1418" s="1">
        <v>0</v>
      </c>
      <c r="AA1418" s="1">
        <v>0</v>
      </c>
      <c r="AB1418" s="1">
        <v>0</v>
      </c>
      <c r="AC1418" s="1">
        <f t="shared" si="111"/>
        <v>0</v>
      </c>
      <c r="AD1418" s="1">
        <f t="shared" si="112"/>
        <v>0</v>
      </c>
      <c r="AE1418" s="1">
        <f t="shared" si="113"/>
        <v>0</v>
      </c>
      <c r="AF1418" s="1">
        <f t="shared" si="114"/>
        <v>0</v>
      </c>
    </row>
    <row r="1419" spans="1:32" x14ac:dyDescent="0.2">
      <c r="A1419" t="s">
        <v>177</v>
      </c>
      <c r="B1419" t="s">
        <v>73</v>
      </c>
      <c r="C1419" t="s">
        <v>128</v>
      </c>
      <c r="D1419" t="s">
        <v>1</v>
      </c>
      <c r="E1419" t="s">
        <v>8</v>
      </c>
      <c r="F1419" s="7">
        <v>202404</v>
      </c>
      <c r="G1419" s="1">
        <v>0</v>
      </c>
      <c r="H1419" s="1">
        <v>0</v>
      </c>
      <c r="I1419" s="1">
        <v>0</v>
      </c>
      <c r="J1419" s="1">
        <v>0</v>
      </c>
      <c r="K1419" s="8">
        <v>0</v>
      </c>
      <c r="L1419" s="8">
        <v>0</v>
      </c>
      <c r="M1419" s="8">
        <v>0</v>
      </c>
      <c r="N1419" s="8">
        <v>0</v>
      </c>
      <c r="O1419" s="1">
        <v>0</v>
      </c>
      <c r="P1419" s="1">
        <v>0</v>
      </c>
      <c r="Q1419" s="1">
        <v>0</v>
      </c>
      <c r="R1419" s="1">
        <v>0</v>
      </c>
      <c r="S1419" s="29">
        <v>0</v>
      </c>
      <c r="T1419" s="8">
        <f t="shared" si="110"/>
        <v>0</v>
      </c>
      <c r="U1419" s="1">
        <v>0</v>
      </c>
      <c r="V1419" s="1">
        <v>0</v>
      </c>
      <c r="W1419" s="1">
        <v>0</v>
      </c>
      <c r="X1419" s="1">
        <v>0</v>
      </c>
      <c r="Y1419" s="1">
        <v>0</v>
      </c>
      <c r="Z1419" s="1">
        <v>0</v>
      </c>
      <c r="AA1419" s="1">
        <v>0</v>
      </c>
      <c r="AB1419" s="1">
        <v>0</v>
      </c>
      <c r="AC1419" s="1">
        <f t="shared" si="111"/>
        <v>0</v>
      </c>
      <c r="AD1419" s="1">
        <f t="shared" si="112"/>
        <v>0</v>
      </c>
      <c r="AE1419" s="1">
        <f t="shared" si="113"/>
        <v>0</v>
      </c>
      <c r="AF1419" s="1">
        <f t="shared" si="114"/>
        <v>0</v>
      </c>
    </row>
    <row r="1420" spans="1:32" x14ac:dyDescent="0.2">
      <c r="A1420" t="s">
        <v>177</v>
      </c>
      <c r="B1420" t="s">
        <v>73</v>
      </c>
      <c r="C1420" t="s">
        <v>128</v>
      </c>
      <c r="D1420" t="s">
        <v>1</v>
      </c>
      <c r="E1420" t="s">
        <v>8</v>
      </c>
      <c r="F1420" s="7">
        <v>202405</v>
      </c>
      <c r="G1420" s="1">
        <v>0</v>
      </c>
      <c r="H1420" s="1">
        <v>0</v>
      </c>
      <c r="I1420" s="1">
        <v>0</v>
      </c>
      <c r="J1420" s="1">
        <v>0</v>
      </c>
      <c r="K1420" s="8">
        <v>0</v>
      </c>
      <c r="L1420" s="8">
        <v>0</v>
      </c>
      <c r="M1420" s="8">
        <v>0</v>
      </c>
      <c r="N1420" s="8">
        <v>0</v>
      </c>
      <c r="O1420" s="1">
        <v>0</v>
      </c>
      <c r="P1420" s="1">
        <v>0</v>
      </c>
      <c r="Q1420" s="1">
        <v>0</v>
      </c>
      <c r="R1420" s="1">
        <v>0</v>
      </c>
      <c r="S1420" s="29">
        <v>0</v>
      </c>
      <c r="T1420" s="8">
        <f t="shared" si="110"/>
        <v>0</v>
      </c>
      <c r="U1420" s="1">
        <v>0</v>
      </c>
      <c r="V1420" s="1">
        <v>0</v>
      </c>
      <c r="W1420" s="1">
        <v>0</v>
      </c>
      <c r="X1420" s="1">
        <v>0</v>
      </c>
      <c r="Y1420" s="1">
        <v>0</v>
      </c>
      <c r="Z1420" s="1">
        <v>0</v>
      </c>
      <c r="AA1420" s="1">
        <v>0</v>
      </c>
      <c r="AB1420" s="1">
        <v>0</v>
      </c>
      <c r="AC1420" s="1">
        <f t="shared" si="111"/>
        <v>0</v>
      </c>
      <c r="AD1420" s="1">
        <f t="shared" si="112"/>
        <v>0</v>
      </c>
      <c r="AE1420" s="1">
        <f t="shared" si="113"/>
        <v>0</v>
      </c>
      <c r="AF1420" s="1">
        <f t="shared" si="114"/>
        <v>0</v>
      </c>
    </row>
    <row r="1421" spans="1:32" x14ac:dyDescent="0.2">
      <c r="A1421" t="s">
        <v>178</v>
      </c>
      <c r="B1421" t="s">
        <v>73</v>
      </c>
      <c r="C1421" t="s">
        <v>129</v>
      </c>
      <c r="D1421" t="s">
        <v>1</v>
      </c>
      <c r="E1421" t="s">
        <v>5</v>
      </c>
      <c r="F1421" s="7">
        <v>201403</v>
      </c>
      <c r="G1421" s="1">
        <v>0</v>
      </c>
      <c r="H1421" s="1">
        <v>0</v>
      </c>
      <c r="I1421" s="1">
        <v>0</v>
      </c>
      <c r="J1421" s="1">
        <v>0</v>
      </c>
      <c r="K1421" s="8">
        <v>0</v>
      </c>
      <c r="L1421" s="8">
        <v>0</v>
      </c>
      <c r="M1421" s="8">
        <v>0</v>
      </c>
      <c r="N1421" s="8">
        <v>0</v>
      </c>
      <c r="O1421" s="1">
        <v>0</v>
      </c>
      <c r="P1421" s="1">
        <v>0</v>
      </c>
      <c r="Q1421" s="1">
        <v>0</v>
      </c>
      <c r="R1421" s="1">
        <v>0</v>
      </c>
      <c r="S1421" s="29">
        <v>0</v>
      </c>
      <c r="T1421" s="8">
        <f t="shared" si="110"/>
        <v>0</v>
      </c>
      <c r="U1421" s="1">
        <v>0</v>
      </c>
      <c r="V1421" s="1">
        <v>0</v>
      </c>
      <c r="W1421" s="1">
        <v>0</v>
      </c>
      <c r="X1421" s="1">
        <v>0</v>
      </c>
      <c r="Y1421" s="1">
        <v>0</v>
      </c>
      <c r="Z1421" s="1">
        <v>0</v>
      </c>
      <c r="AA1421" s="1">
        <v>0</v>
      </c>
      <c r="AB1421" s="1">
        <v>0</v>
      </c>
      <c r="AC1421" s="1">
        <f t="shared" si="111"/>
        <v>0</v>
      </c>
      <c r="AD1421" s="1">
        <f t="shared" si="112"/>
        <v>0</v>
      </c>
      <c r="AE1421" s="1">
        <f t="shared" si="113"/>
        <v>0</v>
      </c>
      <c r="AF1421" s="1">
        <f t="shared" si="114"/>
        <v>0</v>
      </c>
    </row>
    <row r="1422" spans="1:32" x14ac:dyDescent="0.2">
      <c r="A1422" t="s">
        <v>178</v>
      </c>
      <c r="B1422" t="s">
        <v>73</v>
      </c>
      <c r="C1422" t="s">
        <v>129</v>
      </c>
      <c r="D1422" t="s">
        <v>1</v>
      </c>
      <c r="E1422" t="s">
        <v>5</v>
      </c>
      <c r="F1422" s="7">
        <v>201406</v>
      </c>
      <c r="G1422" s="1">
        <v>0</v>
      </c>
      <c r="H1422" s="1">
        <v>0</v>
      </c>
      <c r="I1422" s="1">
        <v>0</v>
      </c>
      <c r="J1422" s="1">
        <v>0</v>
      </c>
      <c r="K1422" s="8">
        <v>0</v>
      </c>
      <c r="L1422" s="8">
        <v>0</v>
      </c>
      <c r="M1422" s="8">
        <v>0</v>
      </c>
      <c r="N1422" s="8">
        <v>0</v>
      </c>
      <c r="O1422" s="1">
        <v>0</v>
      </c>
      <c r="P1422" s="1">
        <v>0</v>
      </c>
      <c r="Q1422" s="1">
        <v>0</v>
      </c>
      <c r="R1422" s="1">
        <v>0</v>
      </c>
      <c r="S1422" s="29">
        <v>0</v>
      </c>
      <c r="T1422" s="8">
        <f t="shared" si="110"/>
        <v>0</v>
      </c>
      <c r="U1422" s="1">
        <v>0</v>
      </c>
      <c r="V1422" s="1">
        <v>0</v>
      </c>
      <c r="W1422" s="1">
        <v>0</v>
      </c>
      <c r="X1422" s="1">
        <v>0</v>
      </c>
      <c r="Y1422" s="1">
        <v>0</v>
      </c>
      <c r="Z1422" s="1">
        <v>0</v>
      </c>
      <c r="AA1422" s="1">
        <v>0</v>
      </c>
      <c r="AB1422" s="1">
        <v>0</v>
      </c>
      <c r="AC1422" s="1">
        <f t="shared" si="111"/>
        <v>0</v>
      </c>
      <c r="AD1422" s="1">
        <f t="shared" si="112"/>
        <v>0</v>
      </c>
      <c r="AE1422" s="1">
        <f t="shared" si="113"/>
        <v>0</v>
      </c>
      <c r="AF1422" s="1">
        <f t="shared" si="114"/>
        <v>0</v>
      </c>
    </row>
    <row r="1423" spans="1:32" x14ac:dyDescent="0.2">
      <c r="A1423" t="s">
        <v>178</v>
      </c>
      <c r="B1423" t="s">
        <v>73</v>
      </c>
      <c r="C1423" t="s">
        <v>129</v>
      </c>
      <c r="D1423" t="s">
        <v>1</v>
      </c>
      <c r="E1423" t="s">
        <v>5</v>
      </c>
      <c r="F1423" s="7">
        <v>201409</v>
      </c>
      <c r="G1423" s="1">
        <v>0</v>
      </c>
      <c r="H1423" s="1">
        <v>0</v>
      </c>
      <c r="I1423" s="1">
        <v>0</v>
      </c>
      <c r="J1423" s="1">
        <v>0</v>
      </c>
      <c r="K1423" s="8">
        <v>0</v>
      </c>
      <c r="L1423" s="8">
        <v>0</v>
      </c>
      <c r="M1423" s="8">
        <v>0</v>
      </c>
      <c r="N1423" s="8">
        <v>0</v>
      </c>
      <c r="O1423" s="1">
        <v>0</v>
      </c>
      <c r="P1423" s="1">
        <v>0</v>
      </c>
      <c r="Q1423" s="1">
        <v>0</v>
      </c>
      <c r="R1423" s="1">
        <v>0</v>
      </c>
      <c r="S1423" s="29">
        <v>0</v>
      </c>
      <c r="T1423" s="8">
        <f t="shared" si="110"/>
        <v>0</v>
      </c>
      <c r="U1423" s="1">
        <v>0</v>
      </c>
      <c r="V1423" s="1">
        <v>0</v>
      </c>
      <c r="W1423" s="1">
        <v>0</v>
      </c>
      <c r="X1423" s="1">
        <v>0</v>
      </c>
      <c r="Y1423" s="1">
        <v>0</v>
      </c>
      <c r="Z1423" s="1">
        <v>0</v>
      </c>
      <c r="AA1423" s="1">
        <v>0</v>
      </c>
      <c r="AB1423" s="1">
        <v>0</v>
      </c>
      <c r="AC1423" s="1">
        <f t="shared" si="111"/>
        <v>0</v>
      </c>
      <c r="AD1423" s="1">
        <f t="shared" si="112"/>
        <v>0</v>
      </c>
      <c r="AE1423" s="1">
        <f t="shared" si="113"/>
        <v>0</v>
      </c>
      <c r="AF1423" s="1">
        <f t="shared" si="114"/>
        <v>0</v>
      </c>
    </row>
    <row r="1424" spans="1:32" x14ac:dyDescent="0.2">
      <c r="A1424" t="s">
        <v>178</v>
      </c>
      <c r="B1424" t="s">
        <v>73</v>
      </c>
      <c r="C1424" t="s">
        <v>129</v>
      </c>
      <c r="D1424" t="s">
        <v>1</v>
      </c>
      <c r="E1424" t="s">
        <v>5</v>
      </c>
      <c r="F1424" s="7">
        <v>201412</v>
      </c>
      <c r="G1424" s="1">
        <v>0</v>
      </c>
      <c r="H1424" s="1">
        <v>0</v>
      </c>
      <c r="I1424" s="1">
        <v>0</v>
      </c>
      <c r="J1424" s="1">
        <v>0</v>
      </c>
      <c r="K1424" s="8">
        <v>0</v>
      </c>
      <c r="L1424" s="8">
        <v>0</v>
      </c>
      <c r="M1424" s="8">
        <v>0</v>
      </c>
      <c r="N1424" s="8">
        <v>0</v>
      </c>
      <c r="O1424" s="1">
        <v>0</v>
      </c>
      <c r="P1424" s="1">
        <v>0</v>
      </c>
      <c r="Q1424" s="1">
        <v>0</v>
      </c>
      <c r="R1424" s="1">
        <v>0</v>
      </c>
      <c r="S1424" s="29">
        <v>0</v>
      </c>
      <c r="T1424" s="8">
        <f t="shared" si="110"/>
        <v>0</v>
      </c>
      <c r="U1424" s="1">
        <v>0</v>
      </c>
      <c r="V1424" s="1">
        <v>0</v>
      </c>
      <c r="W1424" s="1">
        <v>0</v>
      </c>
      <c r="X1424" s="1">
        <v>0</v>
      </c>
      <c r="Y1424" s="1">
        <v>0</v>
      </c>
      <c r="Z1424" s="1">
        <v>0</v>
      </c>
      <c r="AA1424" s="1">
        <v>0</v>
      </c>
      <c r="AB1424" s="1">
        <v>0</v>
      </c>
      <c r="AC1424" s="1">
        <f t="shared" si="111"/>
        <v>0</v>
      </c>
      <c r="AD1424" s="1">
        <f t="shared" si="112"/>
        <v>0</v>
      </c>
      <c r="AE1424" s="1">
        <f t="shared" si="113"/>
        <v>0</v>
      </c>
      <c r="AF1424" s="1">
        <f t="shared" si="114"/>
        <v>0</v>
      </c>
    </row>
    <row r="1425" spans="1:32" x14ac:dyDescent="0.2">
      <c r="A1425" t="s">
        <v>178</v>
      </c>
      <c r="B1425" t="s">
        <v>73</v>
      </c>
      <c r="C1425" t="s">
        <v>129</v>
      </c>
      <c r="D1425" t="s">
        <v>1</v>
      </c>
      <c r="E1425" t="s">
        <v>5</v>
      </c>
      <c r="F1425" s="7">
        <v>201503</v>
      </c>
      <c r="G1425" s="1">
        <v>0</v>
      </c>
      <c r="H1425" s="1">
        <v>0</v>
      </c>
      <c r="I1425" s="1">
        <v>0</v>
      </c>
      <c r="J1425" s="1">
        <v>0</v>
      </c>
      <c r="K1425" s="8">
        <v>0</v>
      </c>
      <c r="L1425" s="8">
        <v>0</v>
      </c>
      <c r="M1425" s="8">
        <v>0</v>
      </c>
      <c r="N1425" s="8">
        <v>0</v>
      </c>
      <c r="O1425" s="1">
        <v>0</v>
      </c>
      <c r="P1425" s="1">
        <v>0</v>
      </c>
      <c r="Q1425" s="1">
        <v>0</v>
      </c>
      <c r="R1425" s="1">
        <v>0</v>
      </c>
      <c r="S1425" s="29">
        <v>0</v>
      </c>
      <c r="T1425" s="8">
        <f t="shared" si="110"/>
        <v>0</v>
      </c>
      <c r="U1425" s="1">
        <v>0</v>
      </c>
      <c r="V1425" s="1">
        <v>0</v>
      </c>
      <c r="W1425" s="1">
        <v>0</v>
      </c>
      <c r="X1425" s="1">
        <v>0</v>
      </c>
      <c r="Y1425" s="1">
        <v>0</v>
      </c>
      <c r="Z1425" s="1">
        <v>0</v>
      </c>
      <c r="AA1425" s="1">
        <v>0</v>
      </c>
      <c r="AB1425" s="1">
        <v>0</v>
      </c>
      <c r="AC1425" s="1">
        <f t="shared" si="111"/>
        <v>0</v>
      </c>
      <c r="AD1425" s="1">
        <f t="shared" si="112"/>
        <v>0</v>
      </c>
      <c r="AE1425" s="1">
        <f t="shared" si="113"/>
        <v>0</v>
      </c>
      <c r="AF1425" s="1">
        <f t="shared" si="114"/>
        <v>0</v>
      </c>
    </row>
    <row r="1426" spans="1:32" x14ac:dyDescent="0.2">
      <c r="A1426" t="s">
        <v>178</v>
      </c>
      <c r="B1426" t="s">
        <v>73</v>
      </c>
      <c r="C1426" t="s">
        <v>129</v>
      </c>
      <c r="D1426" t="s">
        <v>1</v>
      </c>
      <c r="E1426" t="s">
        <v>5</v>
      </c>
      <c r="F1426" s="7">
        <v>201506</v>
      </c>
      <c r="G1426" s="1">
        <v>0</v>
      </c>
      <c r="H1426" s="1">
        <v>0</v>
      </c>
      <c r="I1426" s="1">
        <v>0</v>
      </c>
      <c r="J1426" s="1">
        <v>0</v>
      </c>
      <c r="K1426" s="8">
        <v>0</v>
      </c>
      <c r="L1426" s="8">
        <v>0</v>
      </c>
      <c r="M1426" s="8">
        <v>0</v>
      </c>
      <c r="N1426" s="8">
        <v>0</v>
      </c>
      <c r="O1426" s="1">
        <v>0</v>
      </c>
      <c r="P1426" s="1">
        <v>0</v>
      </c>
      <c r="Q1426" s="1">
        <v>0</v>
      </c>
      <c r="R1426" s="1">
        <v>0</v>
      </c>
      <c r="S1426" s="29">
        <v>0</v>
      </c>
      <c r="T1426" s="8">
        <f t="shared" si="110"/>
        <v>0</v>
      </c>
      <c r="U1426" s="1">
        <v>0</v>
      </c>
      <c r="V1426" s="1">
        <v>0</v>
      </c>
      <c r="W1426" s="1">
        <v>0</v>
      </c>
      <c r="X1426" s="1">
        <v>0</v>
      </c>
      <c r="Y1426" s="1">
        <v>0</v>
      </c>
      <c r="Z1426" s="1">
        <v>0</v>
      </c>
      <c r="AA1426" s="1">
        <v>0</v>
      </c>
      <c r="AB1426" s="1">
        <v>0</v>
      </c>
      <c r="AC1426" s="1">
        <f t="shared" si="111"/>
        <v>0</v>
      </c>
      <c r="AD1426" s="1">
        <f t="shared" si="112"/>
        <v>0</v>
      </c>
      <c r="AE1426" s="1">
        <f t="shared" si="113"/>
        <v>0</v>
      </c>
      <c r="AF1426" s="1">
        <f t="shared" si="114"/>
        <v>0</v>
      </c>
    </row>
    <row r="1427" spans="1:32" x14ac:dyDescent="0.2">
      <c r="A1427" t="s">
        <v>178</v>
      </c>
      <c r="B1427" t="s">
        <v>73</v>
      </c>
      <c r="C1427" t="s">
        <v>129</v>
      </c>
      <c r="D1427" t="s">
        <v>1</v>
      </c>
      <c r="E1427" t="s">
        <v>5</v>
      </c>
      <c r="F1427" s="7">
        <v>201509</v>
      </c>
      <c r="G1427" s="1">
        <v>0</v>
      </c>
      <c r="H1427" s="1">
        <v>0</v>
      </c>
      <c r="I1427" s="1">
        <v>0</v>
      </c>
      <c r="J1427" s="1">
        <v>0</v>
      </c>
      <c r="K1427" s="8">
        <v>0</v>
      </c>
      <c r="L1427" s="8">
        <v>0</v>
      </c>
      <c r="M1427" s="8">
        <v>0</v>
      </c>
      <c r="N1427" s="8">
        <v>0</v>
      </c>
      <c r="O1427" s="1">
        <v>0</v>
      </c>
      <c r="P1427" s="1">
        <v>0</v>
      </c>
      <c r="Q1427" s="1">
        <v>0</v>
      </c>
      <c r="R1427" s="1">
        <v>0</v>
      </c>
      <c r="S1427" s="29">
        <v>0</v>
      </c>
      <c r="T1427" s="8">
        <f t="shared" si="110"/>
        <v>0</v>
      </c>
      <c r="U1427" s="1">
        <v>0</v>
      </c>
      <c r="V1427" s="1">
        <v>0</v>
      </c>
      <c r="W1427" s="1">
        <v>0</v>
      </c>
      <c r="X1427" s="1">
        <v>0</v>
      </c>
      <c r="Y1427" s="1">
        <v>0</v>
      </c>
      <c r="Z1427" s="1">
        <v>0</v>
      </c>
      <c r="AA1427" s="1">
        <v>0</v>
      </c>
      <c r="AB1427" s="1">
        <v>0</v>
      </c>
      <c r="AC1427" s="1">
        <f t="shared" si="111"/>
        <v>0</v>
      </c>
      <c r="AD1427" s="1">
        <f t="shared" si="112"/>
        <v>0</v>
      </c>
      <c r="AE1427" s="1">
        <f t="shared" si="113"/>
        <v>0</v>
      </c>
      <c r="AF1427" s="1">
        <f t="shared" si="114"/>
        <v>0</v>
      </c>
    </row>
    <row r="1428" spans="1:32" x14ac:dyDescent="0.2">
      <c r="A1428" t="s">
        <v>178</v>
      </c>
      <c r="B1428" t="s">
        <v>73</v>
      </c>
      <c r="C1428" t="s">
        <v>129</v>
      </c>
      <c r="D1428" t="s">
        <v>1</v>
      </c>
      <c r="E1428" t="s">
        <v>5</v>
      </c>
      <c r="F1428" s="7">
        <v>201512</v>
      </c>
      <c r="G1428" s="1">
        <v>0</v>
      </c>
      <c r="H1428" s="1">
        <v>0</v>
      </c>
      <c r="I1428" s="1">
        <v>0</v>
      </c>
      <c r="J1428" s="1">
        <v>0</v>
      </c>
      <c r="K1428" s="8">
        <v>0</v>
      </c>
      <c r="L1428" s="8">
        <v>0</v>
      </c>
      <c r="M1428" s="8">
        <v>0</v>
      </c>
      <c r="N1428" s="8">
        <v>0</v>
      </c>
      <c r="O1428" s="1">
        <v>0</v>
      </c>
      <c r="P1428" s="1">
        <v>0</v>
      </c>
      <c r="Q1428" s="1">
        <v>0</v>
      </c>
      <c r="R1428" s="1">
        <v>0</v>
      </c>
      <c r="S1428" s="29">
        <v>0</v>
      </c>
      <c r="T1428" s="8">
        <f t="shared" si="110"/>
        <v>0</v>
      </c>
      <c r="U1428" s="1">
        <v>0</v>
      </c>
      <c r="V1428" s="1">
        <v>0</v>
      </c>
      <c r="W1428" s="1">
        <v>0</v>
      </c>
      <c r="X1428" s="1">
        <v>0</v>
      </c>
      <c r="Y1428" s="1">
        <v>0</v>
      </c>
      <c r="Z1428" s="1">
        <v>0</v>
      </c>
      <c r="AA1428" s="1">
        <v>0</v>
      </c>
      <c r="AB1428" s="1">
        <v>0</v>
      </c>
      <c r="AC1428" s="1">
        <f t="shared" si="111"/>
        <v>0</v>
      </c>
      <c r="AD1428" s="1">
        <f t="shared" si="112"/>
        <v>0</v>
      </c>
      <c r="AE1428" s="1">
        <f t="shared" si="113"/>
        <v>0</v>
      </c>
      <c r="AF1428" s="1">
        <f t="shared" si="114"/>
        <v>0</v>
      </c>
    </row>
    <row r="1429" spans="1:32" x14ac:dyDescent="0.2">
      <c r="A1429" t="s">
        <v>178</v>
      </c>
      <c r="B1429" t="s">
        <v>73</v>
      </c>
      <c r="C1429" t="s">
        <v>129</v>
      </c>
      <c r="D1429" t="s">
        <v>1</v>
      </c>
      <c r="E1429" t="s">
        <v>5</v>
      </c>
      <c r="F1429" s="7">
        <v>201603</v>
      </c>
      <c r="G1429" s="1">
        <v>0</v>
      </c>
      <c r="H1429" s="1">
        <v>0</v>
      </c>
      <c r="I1429" s="1">
        <v>0</v>
      </c>
      <c r="J1429" s="1">
        <v>0</v>
      </c>
      <c r="K1429" s="8">
        <v>0</v>
      </c>
      <c r="L1429" s="8">
        <v>0</v>
      </c>
      <c r="M1429" s="8">
        <v>0</v>
      </c>
      <c r="N1429" s="8">
        <v>0</v>
      </c>
      <c r="O1429" s="1">
        <v>0</v>
      </c>
      <c r="P1429" s="1">
        <v>0</v>
      </c>
      <c r="Q1429" s="1">
        <v>0</v>
      </c>
      <c r="R1429" s="1">
        <v>0</v>
      </c>
      <c r="S1429" s="29">
        <v>0</v>
      </c>
      <c r="T1429" s="8">
        <f t="shared" si="110"/>
        <v>0</v>
      </c>
      <c r="U1429" s="1">
        <v>0</v>
      </c>
      <c r="V1429" s="1">
        <v>0</v>
      </c>
      <c r="W1429" s="1">
        <v>0</v>
      </c>
      <c r="X1429" s="1">
        <v>0</v>
      </c>
      <c r="Y1429" s="1">
        <v>0</v>
      </c>
      <c r="Z1429" s="1">
        <v>0</v>
      </c>
      <c r="AA1429" s="1">
        <v>0</v>
      </c>
      <c r="AB1429" s="1">
        <v>0</v>
      </c>
      <c r="AC1429" s="1">
        <f t="shared" si="111"/>
        <v>0</v>
      </c>
      <c r="AD1429" s="1">
        <f t="shared" si="112"/>
        <v>0</v>
      </c>
      <c r="AE1429" s="1">
        <f t="shared" si="113"/>
        <v>0</v>
      </c>
      <c r="AF1429" s="1">
        <f t="shared" si="114"/>
        <v>0</v>
      </c>
    </row>
    <row r="1430" spans="1:32" x14ac:dyDescent="0.2">
      <c r="A1430" t="s">
        <v>178</v>
      </c>
      <c r="B1430" t="s">
        <v>73</v>
      </c>
      <c r="C1430" t="s">
        <v>129</v>
      </c>
      <c r="D1430" t="s">
        <v>1</v>
      </c>
      <c r="E1430" t="s">
        <v>5</v>
      </c>
      <c r="F1430" s="7">
        <v>201606</v>
      </c>
      <c r="G1430" s="1">
        <v>0</v>
      </c>
      <c r="H1430" s="1">
        <v>0</v>
      </c>
      <c r="I1430" s="1">
        <v>0</v>
      </c>
      <c r="J1430" s="1">
        <v>0</v>
      </c>
      <c r="K1430" s="8">
        <v>0</v>
      </c>
      <c r="L1430" s="8">
        <v>0</v>
      </c>
      <c r="M1430" s="8">
        <v>0</v>
      </c>
      <c r="N1430" s="8">
        <v>0</v>
      </c>
      <c r="O1430" s="1">
        <v>0</v>
      </c>
      <c r="P1430" s="1">
        <v>0</v>
      </c>
      <c r="Q1430" s="1">
        <v>0</v>
      </c>
      <c r="R1430" s="1">
        <v>0</v>
      </c>
      <c r="S1430" s="29">
        <v>0</v>
      </c>
      <c r="T1430" s="8">
        <f t="shared" si="110"/>
        <v>0</v>
      </c>
      <c r="U1430" s="1">
        <v>0</v>
      </c>
      <c r="V1430" s="1">
        <v>0</v>
      </c>
      <c r="W1430" s="1">
        <v>0</v>
      </c>
      <c r="X1430" s="1">
        <v>0</v>
      </c>
      <c r="Y1430" s="1">
        <v>0</v>
      </c>
      <c r="Z1430" s="1">
        <v>0</v>
      </c>
      <c r="AA1430" s="1">
        <v>0</v>
      </c>
      <c r="AB1430" s="1">
        <v>0</v>
      </c>
      <c r="AC1430" s="1">
        <f t="shared" si="111"/>
        <v>0</v>
      </c>
      <c r="AD1430" s="1">
        <f t="shared" si="112"/>
        <v>0</v>
      </c>
      <c r="AE1430" s="1">
        <f t="shared" si="113"/>
        <v>0</v>
      </c>
      <c r="AF1430" s="1">
        <f t="shared" si="114"/>
        <v>0</v>
      </c>
    </row>
    <row r="1431" spans="1:32" x14ac:dyDescent="0.2">
      <c r="A1431" t="s">
        <v>178</v>
      </c>
      <c r="B1431" t="s">
        <v>73</v>
      </c>
      <c r="C1431" t="s">
        <v>129</v>
      </c>
      <c r="D1431" t="s">
        <v>1</v>
      </c>
      <c r="E1431" t="s">
        <v>5</v>
      </c>
      <c r="F1431" s="7">
        <v>201609</v>
      </c>
      <c r="G1431" s="1">
        <v>0</v>
      </c>
      <c r="H1431" s="1">
        <v>0</v>
      </c>
      <c r="I1431" s="1">
        <v>0</v>
      </c>
      <c r="J1431" s="1">
        <v>0</v>
      </c>
      <c r="K1431" s="8">
        <v>0</v>
      </c>
      <c r="L1431" s="8">
        <v>0</v>
      </c>
      <c r="M1431" s="8">
        <v>0</v>
      </c>
      <c r="N1431" s="8">
        <v>0</v>
      </c>
      <c r="O1431" s="1">
        <v>0</v>
      </c>
      <c r="P1431" s="1">
        <v>0</v>
      </c>
      <c r="Q1431" s="1">
        <v>0</v>
      </c>
      <c r="R1431" s="1">
        <v>0</v>
      </c>
      <c r="S1431" s="29">
        <v>0</v>
      </c>
      <c r="T1431" s="8">
        <f t="shared" si="110"/>
        <v>0</v>
      </c>
      <c r="U1431" s="1">
        <v>0</v>
      </c>
      <c r="V1431" s="1">
        <v>0</v>
      </c>
      <c r="W1431" s="1">
        <v>0</v>
      </c>
      <c r="X1431" s="1">
        <v>0</v>
      </c>
      <c r="Y1431" s="1">
        <v>0</v>
      </c>
      <c r="Z1431" s="1">
        <v>0</v>
      </c>
      <c r="AA1431" s="1">
        <v>0</v>
      </c>
      <c r="AB1431" s="1">
        <v>0</v>
      </c>
      <c r="AC1431" s="1">
        <f t="shared" si="111"/>
        <v>0</v>
      </c>
      <c r="AD1431" s="1">
        <f t="shared" si="112"/>
        <v>0</v>
      </c>
      <c r="AE1431" s="1">
        <f t="shared" si="113"/>
        <v>0</v>
      </c>
      <c r="AF1431" s="1">
        <f t="shared" si="114"/>
        <v>0</v>
      </c>
    </row>
    <row r="1432" spans="1:32" x14ac:dyDescent="0.2">
      <c r="A1432" t="s">
        <v>178</v>
      </c>
      <c r="B1432" t="s">
        <v>73</v>
      </c>
      <c r="C1432" t="s">
        <v>129</v>
      </c>
      <c r="D1432" t="s">
        <v>1</v>
      </c>
      <c r="E1432" t="s">
        <v>5</v>
      </c>
      <c r="F1432" s="7">
        <v>201612</v>
      </c>
      <c r="G1432" s="1">
        <v>0</v>
      </c>
      <c r="H1432" s="1">
        <v>0</v>
      </c>
      <c r="I1432" s="1">
        <v>0</v>
      </c>
      <c r="J1432" s="1">
        <v>0</v>
      </c>
      <c r="K1432" s="8">
        <v>0</v>
      </c>
      <c r="L1432" s="8">
        <v>0</v>
      </c>
      <c r="M1432" s="8">
        <v>0</v>
      </c>
      <c r="N1432" s="8">
        <v>0</v>
      </c>
      <c r="O1432" s="1">
        <v>0</v>
      </c>
      <c r="P1432" s="1">
        <v>0</v>
      </c>
      <c r="Q1432" s="1">
        <v>0</v>
      </c>
      <c r="R1432" s="1">
        <v>0</v>
      </c>
      <c r="S1432" s="29">
        <v>0</v>
      </c>
      <c r="T1432" s="8">
        <f t="shared" si="110"/>
        <v>0</v>
      </c>
      <c r="U1432" s="1">
        <v>0</v>
      </c>
      <c r="V1432" s="1">
        <v>0</v>
      </c>
      <c r="W1432" s="1">
        <v>0</v>
      </c>
      <c r="X1432" s="1">
        <v>0</v>
      </c>
      <c r="Y1432" s="1">
        <v>0</v>
      </c>
      <c r="Z1432" s="1">
        <v>0</v>
      </c>
      <c r="AA1432" s="1">
        <v>0</v>
      </c>
      <c r="AB1432" s="1">
        <v>0</v>
      </c>
      <c r="AC1432" s="1">
        <f t="shared" si="111"/>
        <v>0</v>
      </c>
      <c r="AD1432" s="1">
        <f t="shared" si="112"/>
        <v>0</v>
      </c>
      <c r="AE1432" s="1">
        <f t="shared" si="113"/>
        <v>0</v>
      </c>
      <c r="AF1432" s="1">
        <f t="shared" si="114"/>
        <v>0</v>
      </c>
    </row>
    <row r="1433" spans="1:32" x14ac:dyDescent="0.2">
      <c r="A1433" t="s">
        <v>178</v>
      </c>
      <c r="B1433" t="s">
        <v>73</v>
      </c>
      <c r="C1433" t="s">
        <v>129</v>
      </c>
      <c r="D1433" t="s">
        <v>1</v>
      </c>
      <c r="E1433" t="s">
        <v>5</v>
      </c>
      <c r="F1433" s="7">
        <v>201703</v>
      </c>
      <c r="G1433" s="1">
        <v>1418954102</v>
      </c>
      <c r="H1433" s="1">
        <v>1418954102.0000002</v>
      </c>
      <c r="I1433" s="1">
        <v>1418954102</v>
      </c>
      <c r="J1433" s="1">
        <v>1418954102.0000002</v>
      </c>
      <c r="K1433" s="8">
        <v>313</v>
      </c>
      <c r="L1433" s="8">
        <v>313</v>
      </c>
      <c r="M1433" s="8">
        <v>0</v>
      </c>
      <c r="N1433" s="8">
        <v>28.117511520737331</v>
      </c>
      <c r="O1433" s="1">
        <v>0</v>
      </c>
      <c r="P1433" s="1">
        <v>0</v>
      </c>
      <c r="Q1433" s="1">
        <v>0</v>
      </c>
      <c r="R1433" s="1">
        <v>0</v>
      </c>
      <c r="S1433" s="29">
        <v>0</v>
      </c>
      <c r="T1433" s="8">
        <f t="shared" si="110"/>
        <v>0</v>
      </c>
      <c r="U1433" s="1">
        <v>0</v>
      </c>
      <c r="V1433" s="1">
        <v>0</v>
      </c>
      <c r="W1433" s="1">
        <v>0</v>
      </c>
      <c r="X1433" s="1">
        <v>0</v>
      </c>
      <c r="Y1433" s="1">
        <v>0</v>
      </c>
      <c r="Z1433" s="1">
        <v>0</v>
      </c>
      <c r="AA1433" s="1">
        <v>2.384185791015625E-7</v>
      </c>
      <c r="AB1433" s="1">
        <v>2.384185791015625E-7</v>
      </c>
      <c r="AC1433" s="1">
        <f t="shared" si="111"/>
        <v>-1418954102.0000002</v>
      </c>
      <c r="AD1433" s="1">
        <f t="shared" si="112"/>
        <v>-1418954102.0000002</v>
      </c>
      <c r="AE1433" s="1">
        <f t="shared" si="113"/>
        <v>-1418954102.0000002</v>
      </c>
      <c r="AF1433" s="1">
        <f t="shared" si="114"/>
        <v>-1418954102.0000002</v>
      </c>
    </row>
    <row r="1434" spans="1:32" x14ac:dyDescent="0.2">
      <c r="A1434" t="s">
        <v>178</v>
      </c>
      <c r="B1434" t="s">
        <v>73</v>
      </c>
      <c r="C1434" t="s">
        <v>129</v>
      </c>
      <c r="D1434" t="s">
        <v>1</v>
      </c>
      <c r="E1434" t="s">
        <v>5</v>
      </c>
      <c r="F1434" s="7">
        <v>201706</v>
      </c>
      <c r="G1434" s="1">
        <v>2176567938</v>
      </c>
      <c r="H1434" s="1">
        <v>2176567938</v>
      </c>
      <c r="I1434" s="1">
        <v>2176567938</v>
      </c>
      <c r="J1434" s="1">
        <v>2193784522</v>
      </c>
      <c r="K1434" s="8">
        <v>466</v>
      </c>
      <c r="L1434" s="8">
        <v>466</v>
      </c>
      <c r="M1434" s="8">
        <v>0</v>
      </c>
      <c r="N1434" s="8">
        <v>81.932616487455206</v>
      </c>
      <c r="O1434" s="1">
        <v>0</v>
      </c>
      <c r="P1434" s="1">
        <v>0</v>
      </c>
      <c r="Q1434" s="1">
        <v>0</v>
      </c>
      <c r="R1434" s="1">
        <v>0</v>
      </c>
      <c r="S1434" s="29">
        <v>0</v>
      </c>
      <c r="T1434" s="8">
        <f t="shared" si="110"/>
        <v>0</v>
      </c>
      <c r="U1434" s="1">
        <v>0</v>
      </c>
      <c r="V1434" s="1">
        <v>0</v>
      </c>
      <c r="W1434" s="1">
        <v>0</v>
      </c>
      <c r="X1434" s="1">
        <v>0</v>
      </c>
      <c r="Y1434" s="1">
        <v>0</v>
      </c>
      <c r="Z1434" s="1">
        <v>0</v>
      </c>
      <c r="AA1434" s="1">
        <v>0</v>
      </c>
      <c r="AB1434" s="1">
        <v>17216584</v>
      </c>
      <c r="AC1434" s="1">
        <f t="shared" si="111"/>
        <v>-2176567938</v>
      </c>
      <c r="AD1434" s="1">
        <f t="shared" si="112"/>
        <v>-2176567938</v>
      </c>
      <c r="AE1434" s="1">
        <f t="shared" si="113"/>
        <v>-2193784522</v>
      </c>
      <c r="AF1434" s="1">
        <f t="shared" si="114"/>
        <v>-2193784522</v>
      </c>
    </row>
    <row r="1435" spans="1:32" x14ac:dyDescent="0.2">
      <c r="A1435" t="s">
        <v>178</v>
      </c>
      <c r="B1435" t="s">
        <v>73</v>
      </c>
      <c r="C1435" t="s">
        <v>129</v>
      </c>
      <c r="D1435" t="s">
        <v>1</v>
      </c>
      <c r="E1435" t="s">
        <v>5</v>
      </c>
      <c r="F1435" s="7">
        <v>201709</v>
      </c>
      <c r="G1435" s="1">
        <v>2418030139</v>
      </c>
      <c r="H1435" s="1">
        <v>2418030139</v>
      </c>
      <c r="I1435" s="1">
        <v>2418030139</v>
      </c>
      <c r="J1435" s="1">
        <v>2418030139</v>
      </c>
      <c r="K1435" s="8">
        <v>528</v>
      </c>
      <c r="L1435" s="8">
        <v>528</v>
      </c>
      <c r="M1435" s="8">
        <v>0</v>
      </c>
      <c r="N1435" s="8">
        <v>150.97670250896053</v>
      </c>
      <c r="O1435" s="1">
        <v>0</v>
      </c>
      <c r="P1435" s="1">
        <v>0</v>
      </c>
      <c r="Q1435" s="1">
        <v>0</v>
      </c>
      <c r="R1435" s="1">
        <v>0</v>
      </c>
      <c r="S1435" s="29">
        <v>0</v>
      </c>
      <c r="T1435" s="8">
        <f t="shared" si="110"/>
        <v>0</v>
      </c>
      <c r="U1435" s="1">
        <v>0</v>
      </c>
      <c r="V1435" s="1">
        <v>0</v>
      </c>
      <c r="W1435" s="1">
        <v>0</v>
      </c>
      <c r="X1435" s="1">
        <v>0</v>
      </c>
      <c r="Y1435" s="1">
        <v>0</v>
      </c>
      <c r="Z1435" s="1">
        <v>0</v>
      </c>
      <c r="AA1435" s="1">
        <v>0</v>
      </c>
      <c r="AB1435" s="1">
        <v>0</v>
      </c>
      <c r="AC1435" s="1">
        <f t="shared" si="111"/>
        <v>-2418030139</v>
      </c>
      <c r="AD1435" s="1">
        <f t="shared" si="112"/>
        <v>-2418030139</v>
      </c>
      <c r="AE1435" s="1">
        <f t="shared" si="113"/>
        <v>-2418030139</v>
      </c>
      <c r="AF1435" s="1">
        <f t="shared" si="114"/>
        <v>-2418030139</v>
      </c>
    </row>
    <row r="1436" spans="1:32" x14ac:dyDescent="0.2">
      <c r="A1436" t="s">
        <v>178</v>
      </c>
      <c r="B1436" t="s">
        <v>73</v>
      </c>
      <c r="C1436" t="s">
        <v>129</v>
      </c>
      <c r="D1436" t="s">
        <v>1</v>
      </c>
      <c r="E1436" t="s">
        <v>5</v>
      </c>
      <c r="F1436" s="7">
        <v>201712</v>
      </c>
      <c r="G1436" s="1">
        <v>2009195686</v>
      </c>
      <c r="H1436" s="1">
        <v>2009195686.0000002</v>
      </c>
      <c r="I1436" s="1">
        <v>2009195686</v>
      </c>
      <c r="J1436" s="1">
        <v>2009195686.0000002</v>
      </c>
      <c r="K1436" s="8">
        <v>395</v>
      </c>
      <c r="L1436" s="8">
        <v>395</v>
      </c>
      <c r="M1436" s="8">
        <v>0</v>
      </c>
      <c r="N1436" s="8">
        <v>204.31684587813615</v>
      </c>
      <c r="O1436" s="1">
        <v>0</v>
      </c>
      <c r="P1436" s="1">
        <v>0</v>
      </c>
      <c r="Q1436" s="1">
        <v>0</v>
      </c>
      <c r="R1436" s="1">
        <v>0</v>
      </c>
      <c r="S1436" s="29">
        <v>0</v>
      </c>
      <c r="T1436" s="8">
        <f t="shared" si="110"/>
        <v>0</v>
      </c>
      <c r="U1436" s="1">
        <v>0</v>
      </c>
      <c r="V1436" s="1">
        <v>0</v>
      </c>
      <c r="W1436" s="1">
        <v>0</v>
      </c>
      <c r="X1436" s="1">
        <v>0</v>
      </c>
      <c r="Y1436" s="1">
        <v>0</v>
      </c>
      <c r="Z1436" s="1">
        <v>0</v>
      </c>
      <c r="AA1436" s="1">
        <v>2.384185791015625E-7</v>
      </c>
      <c r="AB1436" s="1">
        <v>2.384185791015625E-7</v>
      </c>
      <c r="AC1436" s="1">
        <f t="shared" si="111"/>
        <v>-2009195686.0000002</v>
      </c>
      <c r="AD1436" s="1">
        <f t="shared" si="112"/>
        <v>-2009195686.0000002</v>
      </c>
      <c r="AE1436" s="1">
        <f t="shared" si="113"/>
        <v>-2009195686.0000002</v>
      </c>
      <c r="AF1436" s="1">
        <f t="shared" si="114"/>
        <v>-2009195686.0000002</v>
      </c>
    </row>
    <row r="1437" spans="1:32" x14ac:dyDescent="0.2">
      <c r="A1437" t="s">
        <v>178</v>
      </c>
      <c r="B1437" t="s">
        <v>73</v>
      </c>
      <c r="C1437" t="s">
        <v>129</v>
      </c>
      <c r="D1437" t="s">
        <v>1</v>
      </c>
      <c r="E1437" t="s">
        <v>5</v>
      </c>
      <c r="F1437" s="7">
        <v>201803</v>
      </c>
      <c r="G1437" s="1">
        <v>3363833196</v>
      </c>
      <c r="H1437" s="1">
        <v>3363833195.9999995</v>
      </c>
      <c r="I1437" s="1">
        <v>3363833196</v>
      </c>
      <c r="J1437" s="1">
        <v>3363833195.9999995</v>
      </c>
      <c r="K1437" s="8">
        <v>673</v>
      </c>
      <c r="L1437" s="8">
        <v>673</v>
      </c>
      <c r="M1437" s="8">
        <v>0</v>
      </c>
      <c r="N1437" s="8">
        <v>103.5257296466974</v>
      </c>
      <c r="O1437" s="1">
        <v>0</v>
      </c>
      <c r="P1437" s="1">
        <v>0</v>
      </c>
      <c r="Q1437" s="1">
        <v>0</v>
      </c>
      <c r="R1437" s="1">
        <v>0</v>
      </c>
      <c r="S1437" s="29">
        <v>0</v>
      </c>
      <c r="T1437" s="8">
        <f t="shared" si="110"/>
        <v>0</v>
      </c>
      <c r="U1437" s="1">
        <v>0</v>
      </c>
      <c r="V1437" s="1">
        <v>0</v>
      </c>
      <c r="W1437" s="1">
        <v>0</v>
      </c>
      <c r="X1437" s="1">
        <v>0</v>
      </c>
      <c r="Y1437" s="1">
        <v>0</v>
      </c>
      <c r="Z1437" s="1">
        <v>0</v>
      </c>
      <c r="AA1437" s="1">
        <v>-4.76837158203125E-7</v>
      </c>
      <c r="AB1437" s="1">
        <v>-4.76837158203125E-7</v>
      </c>
      <c r="AC1437" s="1">
        <f t="shared" si="111"/>
        <v>-3363833195.9999995</v>
      </c>
      <c r="AD1437" s="1">
        <f t="shared" si="112"/>
        <v>-3363833195.9999995</v>
      </c>
      <c r="AE1437" s="1">
        <f t="shared" si="113"/>
        <v>-3363833195.9999995</v>
      </c>
      <c r="AF1437" s="1">
        <f t="shared" si="114"/>
        <v>-3363833195.9999995</v>
      </c>
    </row>
    <row r="1438" spans="1:32" x14ac:dyDescent="0.2">
      <c r="A1438" t="s">
        <v>178</v>
      </c>
      <c r="B1438" t="s">
        <v>73</v>
      </c>
      <c r="C1438" t="s">
        <v>129</v>
      </c>
      <c r="D1438" t="s">
        <v>1</v>
      </c>
      <c r="E1438" t="s">
        <v>5</v>
      </c>
      <c r="F1438" s="7">
        <v>201806</v>
      </c>
      <c r="G1438" s="1">
        <v>2619288955</v>
      </c>
      <c r="H1438" s="1">
        <v>2619288955</v>
      </c>
      <c r="I1438" s="1">
        <v>2619288955</v>
      </c>
      <c r="J1438" s="1">
        <v>2619288955</v>
      </c>
      <c r="K1438" s="8">
        <v>570</v>
      </c>
      <c r="L1438" s="8">
        <v>570</v>
      </c>
      <c r="M1438" s="8">
        <v>0</v>
      </c>
      <c r="N1438" s="8">
        <v>15.998924731182795</v>
      </c>
      <c r="O1438" s="1">
        <v>0</v>
      </c>
      <c r="P1438" s="1">
        <v>0</v>
      </c>
      <c r="Q1438" s="1">
        <v>0</v>
      </c>
      <c r="R1438" s="1">
        <v>0</v>
      </c>
      <c r="S1438" s="29">
        <v>0</v>
      </c>
      <c r="T1438" s="8">
        <f t="shared" si="110"/>
        <v>0</v>
      </c>
      <c r="U1438" s="1">
        <v>0</v>
      </c>
      <c r="V1438" s="1">
        <v>0</v>
      </c>
      <c r="W1438" s="1">
        <v>0</v>
      </c>
      <c r="X1438" s="1">
        <v>0</v>
      </c>
      <c r="Y1438" s="1">
        <v>0</v>
      </c>
      <c r="Z1438" s="1">
        <v>0</v>
      </c>
      <c r="AA1438" s="1">
        <v>0</v>
      </c>
      <c r="AB1438" s="1">
        <v>0</v>
      </c>
      <c r="AC1438" s="1">
        <f t="shared" si="111"/>
        <v>-2619288955</v>
      </c>
      <c r="AD1438" s="1">
        <f t="shared" si="112"/>
        <v>-2619288955</v>
      </c>
      <c r="AE1438" s="1">
        <f t="shared" si="113"/>
        <v>-2619288955</v>
      </c>
      <c r="AF1438" s="1">
        <f t="shared" si="114"/>
        <v>-2619288955</v>
      </c>
    </row>
    <row r="1439" spans="1:32" x14ac:dyDescent="0.2">
      <c r="A1439" t="s">
        <v>178</v>
      </c>
      <c r="B1439" t="s">
        <v>73</v>
      </c>
      <c r="C1439" t="s">
        <v>129</v>
      </c>
      <c r="D1439" t="s">
        <v>1</v>
      </c>
      <c r="E1439" t="s">
        <v>5</v>
      </c>
      <c r="F1439" s="7">
        <v>201809</v>
      </c>
      <c r="G1439" s="1">
        <v>2592515958</v>
      </c>
      <c r="H1439" s="1">
        <v>2592515958</v>
      </c>
      <c r="I1439" s="1">
        <v>2592515958</v>
      </c>
      <c r="J1439" s="1">
        <v>2592515958</v>
      </c>
      <c r="K1439" s="8">
        <v>504</v>
      </c>
      <c r="L1439" s="8">
        <v>504</v>
      </c>
      <c r="M1439" s="8">
        <v>0</v>
      </c>
      <c r="N1439" s="8">
        <v>12.023655913978496</v>
      </c>
      <c r="O1439" s="1">
        <v>0</v>
      </c>
      <c r="P1439" s="1">
        <v>0</v>
      </c>
      <c r="Q1439" s="1">
        <v>0</v>
      </c>
      <c r="R1439" s="1">
        <v>0</v>
      </c>
      <c r="S1439" s="29">
        <v>0</v>
      </c>
      <c r="T1439" s="8">
        <f t="shared" si="110"/>
        <v>0</v>
      </c>
      <c r="U1439" s="1">
        <v>0</v>
      </c>
      <c r="V1439" s="1">
        <v>0</v>
      </c>
      <c r="W1439" s="1">
        <v>0</v>
      </c>
      <c r="X1439" s="1">
        <v>0</v>
      </c>
      <c r="Y1439" s="1">
        <v>0</v>
      </c>
      <c r="Z1439" s="1">
        <v>0</v>
      </c>
      <c r="AA1439" s="1">
        <v>0</v>
      </c>
      <c r="AB1439" s="1">
        <v>0</v>
      </c>
      <c r="AC1439" s="1">
        <f t="shared" si="111"/>
        <v>-2592515958</v>
      </c>
      <c r="AD1439" s="1">
        <f t="shared" si="112"/>
        <v>-2592515958</v>
      </c>
      <c r="AE1439" s="1">
        <f t="shared" si="113"/>
        <v>-2592515958</v>
      </c>
      <c r="AF1439" s="1">
        <f t="shared" si="114"/>
        <v>-2592515958</v>
      </c>
    </row>
    <row r="1440" spans="1:32" x14ac:dyDescent="0.2">
      <c r="A1440" t="s">
        <v>178</v>
      </c>
      <c r="B1440" t="s">
        <v>73</v>
      </c>
      <c r="C1440" t="s">
        <v>129</v>
      </c>
      <c r="D1440" t="s">
        <v>1</v>
      </c>
      <c r="E1440" t="s">
        <v>5</v>
      </c>
      <c r="F1440" s="7">
        <v>201812</v>
      </c>
      <c r="G1440" s="1">
        <v>1600914649</v>
      </c>
      <c r="H1440" s="1">
        <v>1600914648.9999998</v>
      </c>
      <c r="I1440" s="1">
        <v>1600914649</v>
      </c>
      <c r="J1440" s="1">
        <v>1600914648.9999998</v>
      </c>
      <c r="K1440" s="8">
        <v>309</v>
      </c>
      <c r="L1440" s="8">
        <v>309</v>
      </c>
      <c r="M1440" s="8">
        <v>0</v>
      </c>
      <c r="N1440" s="8">
        <v>15.431541218637991</v>
      </c>
      <c r="O1440" s="1">
        <v>0</v>
      </c>
      <c r="P1440" s="1">
        <v>0</v>
      </c>
      <c r="Q1440" s="1">
        <v>0</v>
      </c>
      <c r="R1440" s="1">
        <v>0</v>
      </c>
      <c r="S1440" s="29">
        <v>0</v>
      </c>
      <c r="T1440" s="8">
        <f t="shared" si="110"/>
        <v>0</v>
      </c>
      <c r="U1440" s="1">
        <v>0</v>
      </c>
      <c r="V1440" s="1">
        <v>0</v>
      </c>
      <c r="W1440" s="1">
        <v>0</v>
      </c>
      <c r="X1440" s="1">
        <v>0</v>
      </c>
      <c r="Y1440" s="1">
        <v>0</v>
      </c>
      <c r="Z1440" s="1">
        <v>0</v>
      </c>
      <c r="AA1440" s="1">
        <v>-2.384185791015625E-7</v>
      </c>
      <c r="AB1440" s="1">
        <v>-2.384185791015625E-7</v>
      </c>
      <c r="AC1440" s="1">
        <f t="shared" si="111"/>
        <v>-1600914648.9999998</v>
      </c>
      <c r="AD1440" s="1">
        <f t="shared" si="112"/>
        <v>-1600914648.9999998</v>
      </c>
      <c r="AE1440" s="1">
        <f t="shared" si="113"/>
        <v>-1600914648.9999998</v>
      </c>
      <c r="AF1440" s="1">
        <f t="shared" si="114"/>
        <v>-1600914648.9999998</v>
      </c>
    </row>
    <row r="1441" spans="1:32" x14ac:dyDescent="0.2">
      <c r="A1441" t="s">
        <v>178</v>
      </c>
      <c r="B1441" t="s">
        <v>73</v>
      </c>
      <c r="C1441" t="s">
        <v>129</v>
      </c>
      <c r="D1441" t="s">
        <v>1</v>
      </c>
      <c r="E1441" t="s">
        <v>5</v>
      </c>
      <c r="F1441" s="7">
        <v>201903</v>
      </c>
      <c r="G1441" s="1">
        <v>4541087292</v>
      </c>
      <c r="H1441" s="1">
        <v>4541087292.000001</v>
      </c>
      <c r="I1441" s="1">
        <v>4541087292</v>
      </c>
      <c r="J1441" s="1">
        <v>4541087292.000001</v>
      </c>
      <c r="K1441" s="8">
        <v>848</v>
      </c>
      <c r="L1441" s="8">
        <v>848</v>
      </c>
      <c r="M1441" s="8">
        <v>0</v>
      </c>
      <c r="N1441" s="8">
        <v>34.05913978494624</v>
      </c>
      <c r="O1441" s="1">
        <v>0</v>
      </c>
      <c r="P1441" s="1">
        <v>0</v>
      </c>
      <c r="Q1441" s="1">
        <v>0</v>
      </c>
      <c r="R1441" s="1">
        <v>0</v>
      </c>
      <c r="S1441" s="29">
        <v>0</v>
      </c>
      <c r="T1441" s="8">
        <f t="shared" si="110"/>
        <v>0</v>
      </c>
      <c r="U1441" s="1">
        <v>0</v>
      </c>
      <c r="V1441" s="1">
        <v>0</v>
      </c>
      <c r="W1441" s="1">
        <v>0</v>
      </c>
      <c r="X1441" s="1">
        <v>0</v>
      </c>
      <c r="Y1441" s="1">
        <v>0</v>
      </c>
      <c r="Z1441" s="1">
        <v>0</v>
      </c>
      <c r="AA1441" s="1">
        <v>9.5367431640625E-7</v>
      </c>
      <c r="AB1441" s="1">
        <v>9.5367431640625E-7</v>
      </c>
      <c r="AC1441" s="1">
        <f t="shared" si="111"/>
        <v>-4541087292.000001</v>
      </c>
      <c r="AD1441" s="1">
        <f t="shared" si="112"/>
        <v>-4541087292.000001</v>
      </c>
      <c r="AE1441" s="1">
        <f t="shared" si="113"/>
        <v>-4541087292.000001</v>
      </c>
      <c r="AF1441" s="1">
        <f t="shared" si="114"/>
        <v>-4541087292.000001</v>
      </c>
    </row>
    <row r="1442" spans="1:32" x14ac:dyDescent="0.2">
      <c r="A1442" t="s">
        <v>178</v>
      </c>
      <c r="B1442" t="s">
        <v>73</v>
      </c>
      <c r="C1442" t="s">
        <v>129</v>
      </c>
      <c r="D1442" t="s">
        <v>1</v>
      </c>
      <c r="E1442" t="s">
        <v>5</v>
      </c>
      <c r="F1442" s="7">
        <v>201906</v>
      </c>
      <c r="G1442" s="1">
        <v>3092494311</v>
      </c>
      <c r="H1442" s="1">
        <v>3092494311</v>
      </c>
      <c r="I1442" s="1">
        <v>3092494311</v>
      </c>
      <c r="J1442" s="1">
        <v>3092494311</v>
      </c>
      <c r="K1442" s="8">
        <v>536</v>
      </c>
      <c r="L1442" s="8">
        <v>536</v>
      </c>
      <c r="M1442" s="8">
        <v>0</v>
      </c>
      <c r="N1442" s="8">
        <v>28.962724014336917</v>
      </c>
      <c r="O1442" s="1">
        <v>0</v>
      </c>
      <c r="P1442" s="1">
        <v>0</v>
      </c>
      <c r="Q1442" s="1">
        <v>0</v>
      </c>
      <c r="R1442" s="1">
        <v>0</v>
      </c>
      <c r="S1442" s="29">
        <v>0</v>
      </c>
      <c r="T1442" s="8">
        <f t="shared" si="110"/>
        <v>0</v>
      </c>
      <c r="U1442" s="1">
        <v>0</v>
      </c>
      <c r="V1442" s="1">
        <v>0</v>
      </c>
      <c r="W1442" s="1">
        <v>0</v>
      </c>
      <c r="X1442" s="1">
        <v>0</v>
      </c>
      <c r="Y1442" s="1">
        <v>0</v>
      </c>
      <c r="Z1442" s="1">
        <v>0</v>
      </c>
      <c r="AA1442" s="1">
        <v>0</v>
      </c>
      <c r="AB1442" s="1">
        <v>0</v>
      </c>
      <c r="AC1442" s="1">
        <f t="shared" si="111"/>
        <v>-3092494311</v>
      </c>
      <c r="AD1442" s="1">
        <f t="shared" si="112"/>
        <v>-3092494311</v>
      </c>
      <c r="AE1442" s="1">
        <f t="shared" si="113"/>
        <v>-3092494311</v>
      </c>
      <c r="AF1442" s="1">
        <f t="shared" si="114"/>
        <v>-3092494311</v>
      </c>
    </row>
    <row r="1443" spans="1:32" x14ac:dyDescent="0.2">
      <c r="A1443" t="s">
        <v>178</v>
      </c>
      <c r="B1443" t="s">
        <v>73</v>
      </c>
      <c r="C1443" t="s">
        <v>129</v>
      </c>
      <c r="D1443" t="s">
        <v>1</v>
      </c>
      <c r="E1443" t="s">
        <v>5</v>
      </c>
      <c r="F1443" s="7">
        <v>201909</v>
      </c>
      <c r="G1443" s="1">
        <v>2267561339</v>
      </c>
      <c r="H1443" s="1">
        <v>2267561338.9999995</v>
      </c>
      <c r="I1443" s="1">
        <v>2267561339</v>
      </c>
      <c r="J1443" s="1">
        <v>2267561338.9999995</v>
      </c>
      <c r="K1443" s="8">
        <v>414</v>
      </c>
      <c r="L1443" s="8">
        <v>414</v>
      </c>
      <c r="M1443" s="8">
        <v>0</v>
      </c>
      <c r="N1443" s="8">
        <v>36.020788530465957</v>
      </c>
      <c r="O1443" s="1">
        <v>0</v>
      </c>
      <c r="P1443" s="1">
        <v>0</v>
      </c>
      <c r="Q1443" s="1">
        <v>0</v>
      </c>
      <c r="R1443" s="1">
        <v>0</v>
      </c>
      <c r="S1443" s="29">
        <v>0</v>
      </c>
      <c r="T1443" s="8">
        <f t="shared" si="110"/>
        <v>0</v>
      </c>
      <c r="U1443" s="1">
        <v>0</v>
      </c>
      <c r="V1443" s="1">
        <v>0</v>
      </c>
      <c r="W1443" s="1">
        <v>0</v>
      </c>
      <c r="X1443" s="1">
        <v>0</v>
      </c>
      <c r="Y1443" s="1">
        <v>0</v>
      </c>
      <c r="Z1443" s="1">
        <v>0</v>
      </c>
      <c r="AA1443" s="1">
        <v>-4.76837158203125E-7</v>
      </c>
      <c r="AB1443" s="1">
        <v>-4.76837158203125E-7</v>
      </c>
      <c r="AC1443" s="1">
        <f t="shared" si="111"/>
        <v>-2267561338.9999995</v>
      </c>
      <c r="AD1443" s="1">
        <f t="shared" si="112"/>
        <v>-2267561338.9999995</v>
      </c>
      <c r="AE1443" s="1">
        <f t="shared" si="113"/>
        <v>-2267561338.9999995</v>
      </c>
      <c r="AF1443" s="1">
        <f t="shared" si="114"/>
        <v>-2267561338.9999995</v>
      </c>
    </row>
    <row r="1444" spans="1:32" x14ac:dyDescent="0.2">
      <c r="A1444" t="s">
        <v>178</v>
      </c>
      <c r="B1444" t="s">
        <v>73</v>
      </c>
      <c r="C1444" t="s">
        <v>129</v>
      </c>
      <c r="D1444" t="s">
        <v>1</v>
      </c>
      <c r="E1444" t="s">
        <v>5</v>
      </c>
      <c r="F1444" s="7">
        <v>201912</v>
      </c>
      <c r="G1444" s="1">
        <v>4894961143</v>
      </c>
      <c r="H1444" s="1">
        <v>4894961143</v>
      </c>
      <c r="I1444" s="1">
        <v>4894961143</v>
      </c>
      <c r="J1444" s="1">
        <v>4894961143</v>
      </c>
      <c r="K1444" s="8">
        <v>889</v>
      </c>
      <c r="L1444" s="8">
        <v>889</v>
      </c>
      <c r="M1444" s="8">
        <v>0</v>
      </c>
      <c r="N1444" s="8">
        <v>83.469175627240119</v>
      </c>
      <c r="O1444" s="1">
        <v>0</v>
      </c>
      <c r="P1444" s="1">
        <v>0</v>
      </c>
      <c r="Q1444" s="1">
        <v>0</v>
      </c>
      <c r="R1444" s="1">
        <v>0</v>
      </c>
      <c r="S1444" s="29">
        <v>0</v>
      </c>
      <c r="T1444" s="8">
        <f t="shared" si="110"/>
        <v>0</v>
      </c>
      <c r="U1444" s="1">
        <v>0</v>
      </c>
      <c r="V1444" s="1">
        <v>0</v>
      </c>
      <c r="W1444" s="1">
        <v>0</v>
      </c>
      <c r="X1444" s="1">
        <v>0</v>
      </c>
      <c r="Y1444" s="1">
        <v>0</v>
      </c>
      <c r="Z1444" s="1">
        <v>0</v>
      </c>
      <c r="AA1444" s="1">
        <v>0</v>
      </c>
      <c r="AB1444" s="1">
        <v>0</v>
      </c>
      <c r="AC1444" s="1">
        <f t="shared" si="111"/>
        <v>-4894961143</v>
      </c>
      <c r="AD1444" s="1">
        <f t="shared" si="112"/>
        <v>-4894961143</v>
      </c>
      <c r="AE1444" s="1">
        <f t="shared" si="113"/>
        <v>-4894961143</v>
      </c>
      <c r="AF1444" s="1">
        <f t="shared" si="114"/>
        <v>-4894961143</v>
      </c>
    </row>
    <row r="1445" spans="1:32" x14ac:dyDescent="0.2">
      <c r="A1445" t="s">
        <v>178</v>
      </c>
      <c r="B1445" t="s">
        <v>73</v>
      </c>
      <c r="C1445" t="s">
        <v>129</v>
      </c>
      <c r="D1445" t="s">
        <v>1</v>
      </c>
      <c r="E1445" t="s">
        <v>5</v>
      </c>
      <c r="F1445" s="7">
        <v>202003</v>
      </c>
      <c r="G1445" s="1">
        <v>2700994343</v>
      </c>
      <c r="H1445" s="1">
        <v>2700994343</v>
      </c>
      <c r="I1445" s="1">
        <v>2700994343</v>
      </c>
      <c r="J1445" s="1">
        <v>2700994343</v>
      </c>
      <c r="K1445" s="8">
        <v>453</v>
      </c>
      <c r="L1445" s="8">
        <v>453</v>
      </c>
      <c r="M1445" s="8">
        <v>0</v>
      </c>
      <c r="N1445" s="8">
        <v>140.02743789395626</v>
      </c>
      <c r="O1445" s="1">
        <v>0</v>
      </c>
      <c r="P1445" s="1">
        <v>0</v>
      </c>
      <c r="Q1445" s="1">
        <v>0</v>
      </c>
      <c r="R1445" s="1">
        <v>0</v>
      </c>
      <c r="S1445" s="29">
        <v>0</v>
      </c>
      <c r="T1445" s="8">
        <f t="shared" si="110"/>
        <v>0</v>
      </c>
      <c r="U1445" s="1">
        <v>0</v>
      </c>
      <c r="V1445" s="1">
        <v>0</v>
      </c>
      <c r="W1445" s="1">
        <v>0</v>
      </c>
      <c r="X1445" s="1">
        <v>0</v>
      </c>
      <c r="Y1445" s="1">
        <v>0</v>
      </c>
      <c r="Z1445" s="1">
        <v>0</v>
      </c>
      <c r="AA1445" s="1">
        <v>0</v>
      </c>
      <c r="AB1445" s="1">
        <v>0</v>
      </c>
      <c r="AC1445" s="1">
        <f t="shared" si="111"/>
        <v>-2700994343</v>
      </c>
      <c r="AD1445" s="1">
        <f t="shared" si="112"/>
        <v>-2700994343</v>
      </c>
      <c r="AE1445" s="1">
        <f t="shared" si="113"/>
        <v>-2700994343</v>
      </c>
      <c r="AF1445" s="1">
        <f t="shared" si="114"/>
        <v>-2700994343</v>
      </c>
    </row>
    <row r="1446" spans="1:32" x14ac:dyDescent="0.2">
      <c r="A1446" t="s">
        <v>178</v>
      </c>
      <c r="B1446" t="s">
        <v>73</v>
      </c>
      <c r="C1446" t="s">
        <v>129</v>
      </c>
      <c r="D1446" t="s">
        <v>1</v>
      </c>
      <c r="E1446" t="s">
        <v>5</v>
      </c>
      <c r="F1446" s="7">
        <v>202006</v>
      </c>
      <c r="G1446" s="1">
        <v>2728855221</v>
      </c>
      <c r="H1446" s="1">
        <v>2728855221</v>
      </c>
      <c r="I1446" s="1">
        <v>2728855221</v>
      </c>
      <c r="J1446" s="1">
        <v>2728855221</v>
      </c>
      <c r="K1446" s="8">
        <v>417</v>
      </c>
      <c r="L1446" s="8">
        <v>417</v>
      </c>
      <c r="M1446" s="8">
        <v>0</v>
      </c>
      <c r="N1446" s="8">
        <v>216.5322580645161</v>
      </c>
      <c r="O1446" s="1">
        <v>0</v>
      </c>
      <c r="P1446" s="1">
        <v>0</v>
      </c>
      <c r="Q1446" s="1">
        <v>0</v>
      </c>
      <c r="R1446" s="1">
        <v>0</v>
      </c>
      <c r="S1446" s="29">
        <v>0</v>
      </c>
      <c r="T1446" s="8">
        <f t="shared" si="110"/>
        <v>0</v>
      </c>
      <c r="U1446" s="1">
        <v>0</v>
      </c>
      <c r="V1446" s="1">
        <v>0</v>
      </c>
      <c r="W1446" s="1">
        <v>0</v>
      </c>
      <c r="X1446" s="1">
        <v>0</v>
      </c>
      <c r="Y1446" s="1">
        <v>0</v>
      </c>
      <c r="Z1446" s="1">
        <v>0</v>
      </c>
      <c r="AA1446" s="1">
        <v>0</v>
      </c>
      <c r="AB1446" s="1">
        <v>0</v>
      </c>
      <c r="AC1446" s="1">
        <f t="shared" si="111"/>
        <v>-2728855221</v>
      </c>
      <c r="AD1446" s="1">
        <f t="shared" si="112"/>
        <v>-2728855221</v>
      </c>
      <c r="AE1446" s="1">
        <f t="shared" si="113"/>
        <v>-2728855221</v>
      </c>
      <c r="AF1446" s="1">
        <f t="shared" si="114"/>
        <v>-2728855221</v>
      </c>
    </row>
    <row r="1447" spans="1:32" x14ac:dyDescent="0.2">
      <c r="A1447" t="s">
        <v>178</v>
      </c>
      <c r="B1447" t="s">
        <v>73</v>
      </c>
      <c r="C1447" t="s">
        <v>129</v>
      </c>
      <c r="D1447" t="s">
        <v>1</v>
      </c>
      <c r="E1447" t="s">
        <v>5</v>
      </c>
      <c r="F1447" s="7">
        <v>202009</v>
      </c>
      <c r="G1447" s="1">
        <v>4849711250</v>
      </c>
      <c r="H1447" s="1">
        <v>4849711249.999999</v>
      </c>
      <c r="I1447" s="1">
        <v>4849711250</v>
      </c>
      <c r="J1447" s="1">
        <v>4849711249.999999</v>
      </c>
      <c r="K1447" s="8">
        <v>851</v>
      </c>
      <c r="L1447" s="8">
        <v>851</v>
      </c>
      <c r="M1447" s="8">
        <v>0</v>
      </c>
      <c r="N1447" s="8">
        <v>291.42903225806458</v>
      </c>
      <c r="O1447" s="1">
        <v>0</v>
      </c>
      <c r="P1447" s="1">
        <v>0</v>
      </c>
      <c r="Q1447" s="1">
        <v>0</v>
      </c>
      <c r="R1447" s="1">
        <v>0</v>
      </c>
      <c r="S1447" s="29">
        <v>0</v>
      </c>
      <c r="T1447" s="8">
        <f t="shared" si="110"/>
        <v>0</v>
      </c>
      <c r="U1447" s="1">
        <v>0</v>
      </c>
      <c r="V1447" s="1">
        <v>0</v>
      </c>
      <c r="W1447" s="1">
        <v>0</v>
      </c>
      <c r="X1447" s="1">
        <v>0</v>
      </c>
      <c r="Y1447" s="1">
        <v>0</v>
      </c>
      <c r="Z1447" s="1">
        <v>0</v>
      </c>
      <c r="AA1447" s="1">
        <v>-9.5367431640625E-7</v>
      </c>
      <c r="AB1447" s="1">
        <v>-9.5367431640625E-7</v>
      </c>
      <c r="AC1447" s="1">
        <f t="shared" si="111"/>
        <v>-4849711249.999999</v>
      </c>
      <c r="AD1447" s="1">
        <f t="shared" si="112"/>
        <v>-4849711249.999999</v>
      </c>
      <c r="AE1447" s="1">
        <f t="shared" si="113"/>
        <v>-4849711249.999999</v>
      </c>
      <c r="AF1447" s="1">
        <f t="shared" si="114"/>
        <v>-4849711249.999999</v>
      </c>
    </row>
    <row r="1448" spans="1:32" x14ac:dyDescent="0.2">
      <c r="A1448" t="s">
        <v>178</v>
      </c>
      <c r="B1448" t="s">
        <v>73</v>
      </c>
      <c r="C1448" t="s">
        <v>129</v>
      </c>
      <c r="D1448" t="s">
        <v>1</v>
      </c>
      <c r="E1448" t="s">
        <v>5</v>
      </c>
      <c r="F1448" s="7">
        <v>202012</v>
      </c>
      <c r="G1448" s="1">
        <v>9165103079</v>
      </c>
      <c r="H1448" s="1">
        <v>9165103079</v>
      </c>
      <c r="I1448" s="1">
        <v>9165103079</v>
      </c>
      <c r="J1448" s="1">
        <v>9149191887</v>
      </c>
      <c r="K1448" s="8">
        <v>1695</v>
      </c>
      <c r="L1448" s="8">
        <v>1695</v>
      </c>
      <c r="M1448" s="8">
        <v>0</v>
      </c>
      <c r="N1448" s="8">
        <v>421.33046594982085</v>
      </c>
      <c r="O1448" s="1">
        <v>0</v>
      </c>
      <c r="P1448" s="1">
        <v>0</v>
      </c>
      <c r="Q1448" s="1">
        <v>0</v>
      </c>
      <c r="R1448" s="1">
        <v>0</v>
      </c>
      <c r="S1448" s="29">
        <v>0</v>
      </c>
      <c r="T1448" s="8">
        <f t="shared" si="110"/>
        <v>0</v>
      </c>
      <c r="U1448" s="1">
        <v>0</v>
      </c>
      <c r="V1448" s="1">
        <v>0</v>
      </c>
      <c r="W1448" s="1">
        <v>0</v>
      </c>
      <c r="X1448" s="1">
        <v>0</v>
      </c>
      <c r="Y1448" s="1">
        <v>0</v>
      </c>
      <c r="Z1448" s="1">
        <v>0</v>
      </c>
      <c r="AA1448" s="1">
        <v>0</v>
      </c>
      <c r="AB1448" s="1">
        <v>-15911192</v>
      </c>
      <c r="AC1448" s="1">
        <f t="shared" si="111"/>
        <v>-9165103079</v>
      </c>
      <c r="AD1448" s="1">
        <f t="shared" si="112"/>
        <v>-9165103079</v>
      </c>
      <c r="AE1448" s="1">
        <f t="shared" si="113"/>
        <v>-9149191887</v>
      </c>
      <c r="AF1448" s="1">
        <f t="shared" si="114"/>
        <v>-9149191887</v>
      </c>
    </row>
    <row r="1449" spans="1:32" x14ac:dyDescent="0.2">
      <c r="A1449" t="s">
        <v>178</v>
      </c>
      <c r="B1449" t="s">
        <v>73</v>
      </c>
      <c r="C1449" t="s">
        <v>129</v>
      </c>
      <c r="D1449" t="s">
        <v>1</v>
      </c>
      <c r="E1449" t="s">
        <v>5</v>
      </c>
      <c r="F1449" s="7">
        <v>202103</v>
      </c>
      <c r="G1449" s="1">
        <v>2776350947</v>
      </c>
      <c r="H1449" s="1">
        <v>2776350947</v>
      </c>
      <c r="I1449" s="1">
        <v>2776350947</v>
      </c>
      <c r="J1449" s="1">
        <v>2776350947</v>
      </c>
      <c r="K1449" s="8">
        <v>521</v>
      </c>
      <c r="L1449" s="8">
        <v>521</v>
      </c>
      <c r="M1449" s="8">
        <v>0</v>
      </c>
      <c r="N1449" s="8">
        <v>772.64516129032256</v>
      </c>
      <c r="O1449" s="1">
        <v>0</v>
      </c>
      <c r="P1449" s="1">
        <v>0</v>
      </c>
      <c r="Q1449" s="1">
        <v>0</v>
      </c>
      <c r="R1449" s="1">
        <v>0</v>
      </c>
      <c r="S1449" s="29">
        <v>0</v>
      </c>
      <c r="T1449" s="8">
        <f t="shared" si="110"/>
        <v>0</v>
      </c>
      <c r="U1449" s="1">
        <v>0</v>
      </c>
      <c r="V1449" s="1">
        <v>0</v>
      </c>
      <c r="W1449" s="1">
        <v>0</v>
      </c>
      <c r="X1449" s="1">
        <v>0</v>
      </c>
      <c r="Y1449" s="1">
        <v>0</v>
      </c>
      <c r="Z1449" s="1">
        <v>0</v>
      </c>
      <c r="AA1449" s="1">
        <v>0</v>
      </c>
      <c r="AB1449" s="1">
        <v>0</v>
      </c>
      <c r="AC1449" s="1">
        <f t="shared" si="111"/>
        <v>-2776350947</v>
      </c>
      <c r="AD1449" s="1">
        <f t="shared" si="112"/>
        <v>-2776350947</v>
      </c>
      <c r="AE1449" s="1">
        <f t="shared" si="113"/>
        <v>-2776350947</v>
      </c>
      <c r="AF1449" s="1">
        <f t="shared" si="114"/>
        <v>-2776350947</v>
      </c>
    </row>
    <row r="1450" spans="1:32" x14ac:dyDescent="0.2">
      <c r="A1450" t="s">
        <v>178</v>
      </c>
      <c r="B1450" t="s">
        <v>73</v>
      </c>
      <c r="C1450" t="s">
        <v>129</v>
      </c>
      <c r="D1450" t="s">
        <v>1</v>
      </c>
      <c r="E1450" t="s">
        <v>5</v>
      </c>
      <c r="F1450" s="7">
        <v>202106</v>
      </c>
      <c r="G1450" s="1">
        <v>6596964</v>
      </c>
      <c r="H1450" s="1">
        <v>6596964</v>
      </c>
      <c r="I1450" s="1">
        <v>6596964</v>
      </c>
      <c r="J1450" s="1">
        <v>6596964</v>
      </c>
      <c r="K1450" s="8">
        <v>2</v>
      </c>
      <c r="L1450" s="8">
        <v>2</v>
      </c>
      <c r="M1450" s="8">
        <v>0</v>
      </c>
      <c r="N1450" s="8">
        <v>785.36559139784947</v>
      </c>
      <c r="O1450" s="1">
        <v>0</v>
      </c>
      <c r="P1450" s="1">
        <v>0</v>
      </c>
      <c r="Q1450" s="1">
        <v>0</v>
      </c>
      <c r="R1450" s="1">
        <v>0</v>
      </c>
      <c r="S1450" s="29">
        <v>0</v>
      </c>
      <c r="T1450" s="8">
        <f t="shared" si="110"/>
        <v>0</v>
      </c>
      <c r="U1450" s="1">
        <v>0</v>
      </c>
      <c r="V1450" s="1">
        <v>0</v>
      </c>
      <c r="W1450" s="1">
        <v>0</v>
      </c>
      <c r="X1450" s="1">
        <v>0</v>
      </c>
      <c r="Y1450" s="1">
        <v>0</v>
      </c>
      <c r="Z1450" s="1">
        <v>0</v>
      </c>
      <c r="AA1450" s="1">
        <v>0</v>
      </c>
      <c r="AB1450" s="1">
        <v>0</v>
      </c>
      <c r="AC1450" s="1">
        <f t="shared" si="111"/>
        <v>-6596964</v>
      </c>
      <c r="AD1450" s="1">
        <f t="shared" si="112"/>
        <v>-6596964</v>
      </c>
      <c r="AE1450" s="1">
        <f t="shared" si="113"/>
        <v>-6596964</v>
      </c>
      <c r="AF1450" s="1">
        <f t="shared" si="114"/>
        <v>-6596964</v>
      </c>
    </row>
    <row r="1451" spans="1:32" x14ac:dyDescent="0.2">
      <c r="A1451" t="s">
        <v>178</v>
      </c>
      <c r="B1451" t="s">
        <v>73</v>
      </c>
      <c r="C1451" t="s">
        <v>129</v>
      </c>
      <c r="D1451" t="s">
        <v>1</v>
      </c>
      <c r="E1451" t="s">
        <v>5</v>
      </c>
      <c r="F1451" s="7">
        <v>202109</v>
      </c>
      <c r="G1451" s="1">
        <v>7072304</v>
      </c>
      <c r="H1451" s="1">
        <v>7072304</v>
      </c>
      <c r="I1451" s="1">
        <v>7072304</v>
      </c>
      <c r="J1451" s="1">
        <v>7072304</v>
      </c>
      <c r="K1451" s="8">
        <v>1</v>
      </c>
      <c r="L1451" s="8">
        <v>1</v>
      </c>
      <c r="M1451" s="8">
        <v>0</v>
      </c>
      <c r="N1451" s="8">
        <v>785</v>
      </c>
      <c r="O1451" s="1">
        <v>0</v>
      </c>
      <c r="P1451" s="1">
        <v>0</v>
      </c>
      <c r="Q1451" s="1">
        <v>0</v>
      </c>
      <c r="R1451" s="1">
        <v>0</v>
      </c>
      <c r="S1451" s="29">
        <v>0</v>
      </c>
      <c r="T1451" s="8">
        <f t="shared" si="110"/>
        <v>0</v>
      </c>
      <c r="U1451" s="1">
        <v>0</v>
      </c>
      <c r="V1451" s="1">
        <v>0</v>
      </c>
      <c r="W1451" s="1">
        <v>0</v>
      </c>
      <c r="X1451" s="1">
        <v>0</v>
      </c>
      <c r="Y1451" s="1">
        <v>0</v>
      </c>
      <c r="Z1451" s="1">
        <v>0</v>
      </c>
      <c r="AA1451" s="1">
        <v>0</v>
      </c>
      <c r="AB1451" s="1">
        <v>0</v>
      </c>
      <c r="AC1451" s="1">
        <f t="shared" si="111"/>
        <v>-7072304</v>
      </c>
      <c r="AD1451" s="1">
        <f t="shared" si="112"/>
        <v>-7072304</v>
      </c>
      <c r="AE1451" s="1">
        <f t="shared" si="113"/>
        <v>-7072304</v>
      </c>
      <c r="AF1451" s="1">
        <f t="shared" si="114"/>
        <v>-7072304</v>
      </c>
    </row>
    <row r="1452" spans="1:32" x14ac:dyDescent="0.2">
      <c r="A1452" t="s">
        <v>178</v>
      </c>
      <c r="B1452" t="s">
        <v>73</v>
      </c>
      <c r="C1452" t="s">
        <v>129</v>
      </c>
      <c r="D1452" t="s">
        <v>1</v>
      </c>
      <c r="E1452" t="s">
        <v>5</v>
      </c>
      <c r="F1452" s="7">
        <v>202112</v>
      </c>
      <c r="G1452" s="1">
        <v>0</v>
      </c>
      <c r="H1452" s="1">
        <v>0</v>
      </c>
      <c r="I1452" s="1">
        <v>0</v>
      </c>
      <c r="J1452" s="1">
        <v>0</v>
      </c>
      <c r="K1452" s="8">
        <v>0</v>
      </c>
      <c r="L1452" s="8">
        <v>0</v>
      </c>
      <c r="M1452" s="8">
        <v>0</v>
      </c>
      <c r="N1452" s="8">
        <v>531.83870967741939</v>
      </c>
      <c r="O1452" s="1">
        <v>0</v>
      </c>
      <c r="P1452" s="1">
        <v>0</v>
      </c>
      <c r="Q1452" s="1">
        <v>0</v>
      </c>
      <c r="R1452" s="1">
        <v>0</v>
      </c>
      <c r="S1452" s="29">
        <v>0</v>
      </c>
      <c r="T1452" s="8">
        <f t="shared" si="110"/>
        <v>0</v>
      </c>
      <c r="U1452" s="1">
        <v>0</v>
      </c>
      <c r="V1452" s="1">
        <v>0</v>
      </c>
      <c r="W1452" s="1">
        <v>0</v>
      </c>
      <c r="X1452" s="1">
        <v>0</v>
      </c>
      <c r="Y1452" s="1">
        <v>0</v>
      </c>
      <c r="Z1452" s="1">
        <v>0</v>
      </c>
      <c r="AA1452" s="1">
        <v>0</v>
      </c>
      <c r="AB1452" s="1">
        <v>0</v>
      </c>
      <c r="AC1452" s="1">
        <f t="shared" si="111"/>
        <v>0</v>
      </c>
      <c r="AD1452" s="1">
        <f t="shared" si="112"/>
        <v>0</v>
      </c>
      <c r="AE1452" s="1">
        <f t="shared" si="113"/>
        <v>0</v>
      </c>
      <c r="AF1452" s="1">
        <f t="shared" si="114"/>
        <v>0</v>
      </c>
    </row>
    <row r="1453" spans="1:32" x14ac:dyDescent="0.2">
      <c r="A1453" t="s">
        <v>178</v>
      </c>
      <c r="B1453" t="s">
        <v>73</v>
      </c>
      <c r="C1453" t="s">
        <v>129</v>
      </c>
      <c r="D1453" t="s">
        <v>1</v>
      </c>
      <c r="E1453" t="s">
        <v>5</v>
      </c>
      <c r="F1453" s="7">
        <v>202203</v>
      </c>
      <c r="G1453" s="1">
        <v>0</v>
      </c>
      <c r="H1453" s="1">
        <v>0</v>
      </c>
      <c r="I1453" s="1">
        <v>0</v>
      </c>
      <c r="J1453" s="1">
        <v>0</v>
      </c>
      <c r="K1453" s="8">
        <v>0</v>
      </c>
      <c r="L1453" s="8">
        <v>0</v>
      </c>
      <c r="M1453" s="8">
        <v>0</v>
      </c>
      <c r="N1453" s="8">
        <v>0</v>
      </c>
      <c r="O1453" s="1">
        <v>0</v>
      </c>
      <c r="P1453" s="1">
        <v>0</v>
      </c>
      <c r="Q1453" s="1">
        <v>0</v>
      </c>
      <c r="R1453" s="1">
        <v>0</v>
      </c>
      <c r="S1453" s="29">
        <v>0</v>
      </c>
      <c r="T1453" s="8">
        <f t="shared" si="110"/>
        <v>0</v>
      </c>
      <c r="U1453" s="1">
        <v>0</v>
      </c>
      <c r="V1453" s="1">
        <v>0</v>
      </c>
      <c r="W1453" s="1">
        <v>0</v>
      </c>
      <c r="X1453" s="1">
        <v>0</v>
      </c>
      <c r="Y1453" s="1">
        <v>0</v>
      </c>
      <c r="Z1453" s="1">
        <v>0</v>
      </c>
      <c r="AA1453" s="1">
        <v>0</v>
      </c>
      <c r="AB1453" s="1">
        <v>0</v>
      </c>
      <c r="AC1453" s="1">
        <f t="shared" si="111"/>
        <v>0</v>
      </c>
      <c r="AD1453" s="1">
        <f t="shared" si="112"/>
        <v>0</v>
      </c>
      <c r="AE1453" s="1">
        <f t="shared" si="113"/>
        <v>0</v>
      </c>
      <c r="AF1453" s="1">
        <f t="shared" si="114"/>
        <v>0</v>
      </c>
    </row>
    <row r="1454" spans="1:32" x14ac:dyDescent="0.2">
      <c r="A1454" t="s">
        <v>178</v>
      </c>
      <c r="B1454" t="s">
        <v>73</v>
      </c>
      <c r="C1454" t="s">
        <v>129</v>
      </c>
      <c r="D1454" t="s">
        <v>1</v>
      </c>
      <c r="E1454" t="s">
        <v>5</v>
      </c>
      <c r="F1454" s="7">
        <v>202206</v>
      </c>
      <c r="G1454" s="1">
        <v>0</v>
      </c>
      <c r="H1454" s="1">
        <v>0</v>
      </c>
      <c r="I1454" s="1">
        <v>0</v>
      </c>
      <c r="J1454" s="1">
        <v>0</v>
      </c>
      <c r="K1454" s="8">
        <v>0</v>
      </c>
      <c r="L1454" s="8">
        <v>0</v>
      </c>
      <c r="M1454" s="8">
        <v>0</v>
      </c>
      <c r="N1454" s="8">
        <v>0</v>
      </c>
      <c r="O1454" s="1">
        <v>0</v>
      </c>
      <c r="P1454" s="1">
        <v>0</v>
      </c>
      <c r="Q1454" s="1">
        <v>0</v>
      </c>
      <c r="R1454" s="1">
        <v>0</v>
      </c>
      <c r="S1454" s="29">
        <v>0</v>
      </c>
      <c r="T1454" s="8">
        <f t="shared" si="110"/>
        <v>0</v>
      </c>
      <c r="U1454" s="1">
        <v>0</v>
      </c>
      <c r="V1454" s="1">
        <v>0</v>
      </c>
      <c r="W1454" s="1">
        <v>0</v>
      </c>
      <c r="X1454" s="1">
        <v>0</v>
      </c>
      <c r="Y1454" s="1">
        <v>0</v>
      </c>
      <c r="Z1454" s="1">
        <v>0</v>
      </c>
      <c r="AA1454" s="1">
        <v>0</v>
      </c>
      <c r="AB1454" s="1">
        <v>0</v>
      </c>
      <c r="AC1454" s="1">
        <f t="shared" si="111"/>
        <v>0</v>
      </c>
      <c r="AD1454" s="1">
        <f t="shared" si="112"/>
        <v>0</v>
      </c>
      <c r="AE1454" s="1">
        <f t="shared" si="113"/>
        <v>0</v>
      </c>
      <c r="AF1454" s="1">
        <f t="shared" si="114"/>
        <v>0</v>
      </c>
    </row>
    <row r="1455" spans="1:32" x14ac:dyDescent="0.2">
      <c r="A1455" t="s">
        <v>178</v>
      </c>
      <c r="B1455" t="s">
        <v>73</v>
      </c>
      <c r="C1455" t="s">
        <v>129</v>
      </c>
      <c r="D1455" t="s">
        <v>1</v>
      </c>
      <c r="E1455" t="s">
        <v>5</v>
      </c>
      <c r="F1455" s="7">
        <v>202209</v>
      </c>
      <c r="G1455" s="1">
        <v>0</v>
      </c>
      <c r="H1455" s="1">
        <v>0</v>
      </c>
      <c r="I1455" s="1">
        <v>0</v>
      </c>
      <c r="J1455" s="1">
        <v>0</v>
      </c>
      <c r="K1455" s="8">
        <v>0</v>
      </c>
      <c r="L1455" s="8">
        <v>0</v>
      </c>
      <c r="M1455" s="8">
        <v>0</v>
      </c>
      <c r="N1455" s="8">
        <v>0</v>
      </c>
      <c r="O1455" s="1">
        <v>0</v>
      </c>
      <c r="P1455" s="1">
        <v>0</v>
      </c>
      <c r="Q1455" s="1">
        <v>0</v>
      </c>
      <c r="R1455" s="1">
        <v>0</v>
      </c>
      <c r="S1455" s="29">
        <v>0</v>
      </c>
      <c r="T1455" s="8">
        <f t="shared" si="110"/>
        <v>0</v>
      </c>
      <c r="U1455" s="1">
        <v>0</v>
      </c>
      <c r="V1455" s="1">
        <v>0</v>
      </c>
      <c r="W1455" s="1">
        <v>0</v>
      </c>
      <c r="X1455" s="1">
        <v>0</v>
      </c>
      <c r="Y1455" s="1">
        <v>0</v>
      </c>
      <c r="Z1455" s="1">
        <v>0</v>
      </c>
      <c r="AA1455" s="1">
        <v>0</v>
      </c>
      <c r="AB1455" s="1">
        <v>0</v>
      </c>
      <c r="AC1455" s="1">
        <f t="shared" si="111"/>
        <v>0</v>
      </c>
      <c r="AD1455" s="1">
        <f t="shared" si="112"/>
        <v>0</v>
      </c>
      <c r="AE1455" s="1">
        <f t="shared" si="113"/>
        <v>0</v>
      </c>
      <c r="AF1455" s="1">
        <f t="shared" si="114"/>
        <v>0</v>
      </c>
    </row>
    <row r="1456" spans="1:32" x14ac:dyDescent="0.2">
      <c r="A1456" t="s">
        <v>178</v>
      </c>
      <c r="B1456" t="s">
        <v>73</v>
      </c>
      <c r="C1456" t="s">
        <v>129</v>
      </c>
      <c r="D1456" t="s">
        <v>1</v>
      </c>
      <c r="E1456" t="s">
        <v>5</v>
      </c>
      <c r="F1456" s="7">
        <v>202212</v>
      </c>
      <c r="G1456" s="1">
        <v>0</v>
      </c>
      <c r="H1456" s="1">
        <v>0</v>
      </c>
      <c r="I1456" s="1">
        <v>0</v>
      </c>
      <c r="J1456" s="1">
        <v>0</v>
      </c>
      <c r="K1456" s="8">
        <v>0</v>
      </c>
      <c r="L1456" s="8">
        <v>0</v>
      </c>
      <c r="M1456" s="8">
        <v>0</v>
      </c>
      <c r="N1456" s="8">
        <v>0</v>
      </c>
      <c r="O1456" s="1">
        <v>0</v>
      </c>
      <c r="P1456" s="1">
        <v>0</v>
      </c>
      <c r="Q1456" s="1">
        <v>0</v>
      </c>
      <c r="R1456" s="1">
        <v>0</v>
      </c>
      <c r="S1456" s="29">
        <v>0</v>
      </c>
      <c r="T1456" s="8">
        <f t="shared" si="110"/>
        <v>0</v>
      </c>
      <c r="U1456" s="1">
        <v>0</v>
      </c>
      <c r="V1456" s="1">
        <v>0</v>
      </c>
      <c r="W1456" s="1">
        <v>0</v>
      </c>
      <c r="X1456" s="1">
        <v>0</v>
      </c>
      <c r="Y1456" s="1">
        <v>0</v>
      </c>
      <c r="Z1456" s="1">
        <v>0</v>
      </c>
      <c r="AA1456" s="1">
        <v>0</v>
      </c>
      <c r="AB1456" s="1">
        <v>0</v>
      </c>
      <c r="AC1456" s="1">
        <f t="shared" si="111"/>
        <v>0</v>
      </c>
      <c r="AD1456" s="1">
        <f t="shared" si="112"/>
        <v>0</v>
      </c>
      <c r="AE1456" s="1">
        <f t="shared" si="113"/>
        <v>0</v>
      </c>
      <c r="AF1456" s="1">
        <f t="shared" si="114"/>
        <v>0</v>
      </c>
    </row>
    <row r="1457" spans="1:32" x14ac:dyDescent="0.2">
      <c r="A1457" t="s">
        <v>178</v>
      </c>
      <c r="B1457" t="s">
        <v>73</v>
      </c>
      <c r="C1457" t="s">
        <v>129</v>
      </c>
      <c r="D1457" t="s">
        <v>1</v>
      </c>
      <c r="E1457" t="s">
        <v>5</v>
      </c>
      <c r="F1457" s="7">
        <v>202303</v>
      </c>
      <c r="G1457" s="1">
        <v>0</v>
      </c>
      <c r="H1457" s="1">
        <v>0</v>
      </c>
      <c r="I1457" s="1">
        <v>0</v>
      </c>
      <c r="J1457" s="1">
        <v>0</v>
      </c>
      <c r="K1457" s="8">
        <v>0</v>
      </c>
      <c r="L1457" s="8">
        <v>0</v>
      </c>
      <c r="M1457" s="8">
        <v>0</v>
      </c>
      <c r="N1457" s="8">
        <v>0</v>
      </c>
      <c r="O1457" s="1">
        <v>0</v>
      </c>
      <c r="P1457" s="1">
        <v>0</v>
      </c>
      <c r="Q1457" s="1">
        <v>0</v>
      </c>
      <c r="R1457" s="1">
        <v>0</v>
      </c>
      <c r="S1457" s="29">
        <v>0</v>
      </c>
      <c r="T1457" s="8">
        <f t="shared" si="110"/>
        <v>0</v>
      </c>
      <c r="U1457" s="1">
        <v>0</v>
      </c>
      <c r="V1457" s="1">
        <v>0</v>
      </c>
      <c r="W1457" s="1">
        <v>0</v>
      </c>
      <c r="X1457" s="1">
        <v>0</v>
      </c>
      <c r="Y1457" s="1">
        <v>0</v>
      </c>
      <c r="Z1457" s="1">
        <v>0</v>
      </c>
      <c r="AA1457" s="1">
        <v>0</v>
      </c>
      <c r="AB1457" s="1">
        <v>0</v>
      </c>
      <c r="AC1457" s="1">
        <f t="shared" si="111"/>
        <v>0</v>
      </c>
      <c r="AD1457" s="1">
        <f t="shared" si="112"/>
        <v>0</v>
      </c>
      <c r="AE1457" s="1">
        <f t="shared" si="113"/>
        <v>0</v>
      </c>
      <c r="AF1457" s="1">
        <f t="shared" si="114"/>
        <v>0</v>
      </c>
    </row>
    <row r="1458" spans="1:32" x14ac:dyDescent="0.2">
      <c r="A1458" t="s">
        <v>178</v>
      </c>
      <c r="B1458" t="s">
        <v>73</v>
      </c>
      <c r="C1458" t="s">
        <v>129</v>
      </c>
      <c r="D1458" t="s">
        <v>1</v>
      </c>
      <c r="E1458" t="s">
        <v>5</v>
      </c>
      <c r="F1458" s="7">
        <v>202306</v>
      </c>
      <c r="G1458" s="1">
        <v>0</v>
      </c>
      <c r="H1458" s="1">
        <v>0</v>
      </c>
      <c r="I1458" s="1">
        <v>0</v>
      </c>
      <c r="J1458" s="1">
        <v>0</v>
      </c>
      <c r="K1458" s="8">
        <v>0</v>
      </c>
      <c r="L1458" s="8">
        <v>0</v>
      </c>
      <c r="M1458" s="8">
        <v>0</v>
      </c>
      <c r="N1458" s="8">
        <v>0</v>
      </c>
      <c r="O1458" s="1">
        <v>0</v>
      </c>
      <c r="P1458" s="1">
        <v>0</v>
      </c>
      <c r="Q1458" s="1">
        <v>0</v>
      </c>
      <c r="R1458" s="1">
        <v>0</v>
      </c>
      <c r="S1458" s="29">
        <v>0</v>
      </c>
      <c r="T1458" s="8">
        <f t="shared" si="110"/>
        <v>0</v>
      </c>
      <c r="U1458" s="1">
        <v>0</v>
      </c>
      <c r="V1458" s="1">
        <v>0</v>
      </c>
      <c r="W1458" s="1">
        <v>0</v>
      </c>
      <c r="X1458" s="1">
        <v>0</v>
      </c>
      <c r="Y1458" s="1">
        <v>0</v>
      </c>
      <c r="Z1458" s="1">
        <v>0</v>
      </c>
      <c r="AA1458" s="1">
        <v>0</v>
      </c>
      <c r="AB1458" s="1">
        <v>0</v>
      </c>
      <c r="AC1458" s="1">
        <f t="shared" si="111"/>
        <v>0</v>
      </c>
      <c r="AD1458" s="1">
        <f t="shared" si="112"/>
        <v>0</v>
      </c>
      <c r="AE1458" s="1">
        <f t="shared" si="113"/>
        <v>0</v>
      </c>
      <c r="AF1458" s="1">
        <f t="shared" si="114"/>
        <v>0</v>
      </c>
    </row>
    <row r="1459" spans="1:32" x14ac:dyDescent="0.2">
      <c r="A1459" t="s">
        <v>178</v>
      </c>
      <c r="B1459" t="s">
        <v>73</v>
      </c>
      <c r="C1459" t="s">
        <v>129</v>
      </c>
      <c r="D1459" t="s">
        <v>1</v>
      </c>
      <c r="E1459" t="s">
        <v>5</v>
      </c>
      <c r="F1459" s="7">
        <v>202309</v>
      </c>
      <c r="G1459" s="1">
        <v>0</v>
      </c>
      <c r="H1459" s="1">
        <v>0</v>
      </c>
      <c r="I1459" s="1">
        <v>0</v>
      </c>
      <c r="J1459" s="1">
        <v>0</v>
      </c>
      <c r="K1459" s="8">
        <v>0</v>
      </c>
      <c r="L1459" s="8">
        <v>0</v>
      </c>
      <c r="M1459" s="8">
        <v>0</v>
      </c>
      <c r="N1459" s="8">
        <v>0</v>
      </c>
      <c r="O1459" s="1">
        <v>0</v>
      </c>
      <c r="P1459" s="1">
        <v>0</v>
      </c>
      <c r="Q1459" s="1">
        <v>0</v>
      </c>
      <c r="R1459" s="1">
        <v>0</v>
      </c>
      <c r="S1459" s="29">
        <v>0</v>
      </c>
      <c r="T1459" s="8">
        <f t="shared" si="110"/>
        <v>0</v>
      </c>
      <c r="U1459" s="1">
        <v>0</v>
      </c>
      <c r="V1459" s="1">
        <v>0</v>
      </c>
      <c r="W1459" s="1">
        <v>0</v>
      </c>
      <c r="X1459" s="1">
        <v>0</v>
      </c>
      <c r="Y1459" s="1">
        <v>0</v>
      </c>
      <c r="Z1459" s="1">
        <v>0</v>
      </c>
      <c r="AA1459" s="1">
        <v>0</v>
      </c>
      <c r="AB1459" s="1">
        <v>0</v>
      </c>
      <c r="AC1459" s="1">
        <f t="shared" si="111"/>
        <v>0</v>
      </c>
      <c r="AD1459" s="1">
        <f t="shared" si="112"/>
        <v>0</v>
      </c>
      <c r="AE1459" s="1">
        <f t="shared" si="113"/>
        <v>0</v>
      </c>
      <c r="AF1459" s="1">
        <f t="shared" si="114"/>
        <v>0</v>
      </c>
    </row>
    <row r="1460" spans="1:32" x14ac:dyDescent="0.2">
      <c r="A1460" t="s">
        <v>178</v>
      </c>
      <c r="B1460" t="s">
        <v>73</v>
      </c>
      <c r="C1460" t="s">
        <v>129</v>
      </c>
      <c r="D1460" t="s">
        <v>1</v>
      </c>
      <c r="E1460" t="s">
        <v>5</v>
      </c>
      <c r="F1460" s="7">
        <v>202312</v>
      </c>
      <c r="G1460" s="1">
        <v>0</v>
      </c>
      <c r="H1460" s="1">
        <v>0</v>
      </c>
      <c r="I1460" s="1">
        <v>0</v>
      </c>
      <c r="J1460" s="1">
        <v>0</v>
      </c>
      <c r="K1460" s="8">
        <v>0</v>
      </c>
      <c r="L1460" s="8">
        <v>0</v>
      </c>
      <c r="M1460" s="8">
        <v>0</v>
      </c>
      <c r="N1460" s="8">
        <v>0</v>
      </c>
      <c r="O1460" s="1">
        <v>0</v>
      </c>
      <c r="P1460" s="1">
        <v>0</v>
      </c>
      <c r="Q1460" s="1">
        <v>0</v>
      </c>
      <c r="R1460" s="1">
        <v>0</v>
      </c>
      <c r="S1460" s="29">
        <v>0</v>
      </c>
      <c r="T1460" s="8">
        <f t="shared" si="110"/>
        <v>0</v>
      </c>
      <c r="U1460" s="1">
        <v>0</v>
      </c>
      <c r="V1460" s="1">
        <v>0</v>
      </c>
      <c r="W1460" s="1">
        <v>0</v>
      </c>
      <c r="X1460" s="1">
        <v>0</v>
      </c>
      <c r="Y1460" s="1">
        <v>0</v>
      </c>
      <c r="Z1460" s="1">
        <v>0</v>
      </c>
      <c r="AA1460" s="1">
        <v>0</v>
      </c>
      <c r="AB1460" s="1">
        <v>0</v>
      </c>
      <c r="AC1460" s="1">
        <f t="shared" si="111"/>
        <v>0</v>
      </c>
      <c r="AD1460" s="1">
        <f t="shared" si="112"/>
        <v>0</v>
      </c>
      <c r="AE1460" s="1">
        <f t="shared" si="113"/>
        <v>0</v>
      </c>
      <c r="AF1460" s="1">
        <f t="shared" si="114"/>
        <v>0</v>
      </c>
    </row>
    <row r="1461" spans="1:32" x14ac:dyDescent="0.2">
      <c r="A1461" t="s">
        <v>178</v>
      </c>
      <c r="B1461" t="s">
        <v>73</v>
      </c>
      <c r="C1461" t="s">
        <v>129</v>
      </c>
      <c r="D1461" t="s">
        <v>1</v>
      </c>
      <c r="E1461" t="s">
        <v>5</v>
      </c>
      <c r="F1461" s="7">
        <v>202403</v>
      </c>
      <c r="G1461" s="1">
        <v>0</v>
      </c>
      <c r="H1461" s="1">
        <v>0</v>
      </c>
      <c r="I1461" s="1">
        <v>0</v>
      </c>
      <c r="J1461" s="1">
        <v>0</v>
      </c>
      <c r="K1461" s="8">
        <v>0</v>
      </c>
      <c r="L1461" s="8">
        <v>0</v>
      </c>
      <c r="M1461" s="8">
        <v>0</v>
      </c>
      <c r="N1461" s="8">
        <v>0</v>
      </c>
      <c r="O1461" s="1">
        <v>0</v>
      </c>
      <c r="P1461" s="1">
        <v>0</v>
      </c>
      <c r="Q1461" s="1">
        <v>0</v>
      </c>
      <c r="R1461" s="1">
        <v>0</v>
      </c>
      <c r="S1461" s="29">
        <v>0</v>
      </c>
      <c r="T1461" s="8">
        <f t="shared" si="110"/>
        <v>0</v>
      </c>
      <c r="U1461" s="1">
        <v>0</v>
      </c>
      <c r="V1461" s="1">
        <v>0</v>
      </c>
      <c r="W1461" s="1">
        <v>0</v>
      </c>
      <c r="X1461" s="1">
        <v>0</v>
      </c>
      <c r="Y1461" s="1">
        <v>0</v>
      </c>
      <c r="Z1461" s="1">
        <v>0</v>
      </c>
      <c r="AA1461" s="1">
        <v>0</v>
      </c>
      <c r="AB1461" s="1">
        <v>0</v>
      </c>
      <c r="AC1461" s="1">
        <f t="shared" si="111"/>
        <v>0</v>
      </c>
      <c r="AD1461" s="1">
        <f t="shared" si="112"/>
        <v>0</v>
      </c>
      <c r="AE1461" s="1">
        <f t="shared" si="113"/>
        <v>0</v>
      </c>
      <c r="AF1461" s="1">
        <f t="shared" si="114"/>
        <v>0</v>
      </c>
    </row>
    <row r="1462" spans="1:32" x14ac:dyDescent="0.2">
      <c r="A1462" t="s">
        <v>178</v>
      </c>
      <c r="B1462" t="s">
        <v>73</v>
      </c>
      <c r="C1462" t="s">
        <v>129</v>
      </c>
      <c r="D1462" t="s">
        <v>1</v>
      </c>
      <c r="E1462" t="s">
        <v>8</v>
      </c>
      <c r="F1462" s="7">
        <v>202404</v>
      </c>
      <c r="G1462" s="1">
        <v>0</v>
      </c>
      <c r="H1462" s="1">
        <v>0</v>
      </c>
      <c r="I1462" s="1">
        <v>0</v>
      </c>
      <c r="J1462" s="1">
        <v>0</v>
      </c>
      <c r="K1462" s="8">
        <v>0</v>
      </c>
      <c r="L1462" s="8">
        <v>0</v>
      </c>
      <c r="M1462" s="8">
        <v>0</v>
      </c>
      <c r="N1462" s="8">
        <v>0</v>
      </c>
      <c r="O1462" s="1">
        <v>0</v>
      </c>
      <c r="P1462" s="1">
        <v>0</v>
      </c>
      <c r="Q1462" s="1">
        <v>0</v>
      </c>
      <c r="R1462" s="1">
        <v>0</v>
      </c>
      <c r="S1462" s="29">
        <v>0</v>
      </c>
      <c r="T1462" s="8">
        <f t="shared" si="110"/>
        <v>0</v>
      </c>
      <c r="U1462" s="1">
        <v>0</v>
      </c>
      <c r="V1462" s="1">
        <v>0</v>
      </c>
      <c r="W1462" s="1">
        <v>0</v>
      </c>
      <c r="X1462" s="1">
        <v>0</v>
      </c>
      <c r="Y1462" s="1">
        <v>0</v>
      </c>
      <c r="Z1462" s="1">
        <v>0</v>
      </c>
      <c r="AA1462" s="1">
        <v>0</v>
      </c>
      <c r="AB1462" s="1">
        <v>0</v>
      </c>
      <c r="AC1462" s="1">
        <f t="shared" si="111"/>
        <v>0</v>
      </c>
      <c r="AD1462" s="1">
        <f t="shared" si="112"/>
        <v>0</v>
      </c>
      <c r="AE1462" s="1">
        <f t="shared" si="113"/>
        <v>0</v>
      </c>
      <c r="AF1462" s="1">
        <f t="shared" si="114"/>
        <v>0</v>
      </c>
    </row>
    <row r="1463" spans="1:32" x14ac:dyDescent="0.2">
      <c r="A1463" t="s">
        <v>178</v>
      </c>
      <c r="B1463" t="s">
        <v>73</v>
      </c>
      <c r="C1463" t="s">
        <v>129</v>
      </c>
      <c r="D1463" t="s">
        <v>1</v>
      </c>
      <c r="E1463" t="s">
        <v>8</v>
      </c>
      <c r="F1463" s="7">
        <v>202405</v>
      </c>
      <c r="G1463" s="1">
        <v>0</v>
      </c>
      <c r="H1463" s="1">
        <v>0</v>
      </c>
      <c r="I1463" s="1">
        <v>0</v>
      </c>
      <c r="J1463" s="1">
        <v>0</v>
      </c>
      <c r="K1463" s="8">
        <v>0</v>
      </c>
      <c r="L1463" s="8">
        <v>0</v>
      </c>
      <c r="M1463" s="8">
        <v>0</v>
      </c>
      <c r="N1463" s="8">
        <v>0</v>
      </c>
      <c r="O1463" s="1">
        <v>0</v>
      </c>
      <c r="P1463" s="1">
        <v>0</v>
      </c>
      <c r="Q1463" s="1">
        <v>0</v>
      </c>
      <c r="R1463" s="1">
        <v>0</v>
      </c>
      <c r="S1463" s="29">
        <v>0</v>
      </c>
      <c r="T1463" s="8">
        <f t="shared" si="110"/>
        <v>0</v>
      </c>
      <c r="U1463" s="1">
        <v>0</v>
      </c>
      <c r="V1463" s="1">
        <v>0</v>
      </c>
      <c r="W1463" s="1">
        <v>0</v>
      </c>
      <c r="X1463" s="1">
        <v>0</v>
      </c>
      <c r="Y1463" s="1">
        <v>0</v>
      </c>
      <c r="Z1463" s="1">
        <v>0</v>
      </c>
      <c r="AA1463" s="1">
        <v>0</v>
      </c>
      <c r="AB1463" s="1">
        <v>0</v>
      </c>
      <c r="AC1463" s="1">
        <f t="shared" si="111"/>
        <v>0</v>
      </c>
      <c r="AD1463" s="1">
        <f t="shared" si="112"/>
        <v>0</v>
      </c>
      <c r="AE1463" s="1">
        <f t="shared" si="113"/>
        <v>0</v>
      </c>
      <c r="AF1463" s="1">
        <f t="shared" si="114"/>
        <v>0</v>
      </c>
    </row>
    <row r="1464" spans="1:32" x14ac:dyDescent="0.2">
      <c r="A1464" t="s">
        <v>179</v>
      </c>
      <c r="B1464" t="s">
        <v>73</v>
      </c>
      <c r="C1464" t="s">
        <v>130</v>
      </c>
      <c r="D1464" t="s">
        <v>1</v>
      </c>
      <c r="E1464" t="s">
        <v>5</v>
      </c>
      <c r="F1464" s="7">
        <v>201403</v>
      </c>
      <c r="G1464" s="1">
        <v>1613967367.4000001</v>
      </c>
      <c r="H1464" s="1">
        <v>1613967367.1199999</v>
      </c>
      <c r="I1464" s="1">
        <v>1613967367.4000001</v>
      </c>
      <c r="J1464" s="1">
        <v>1614037714.1199999</v>
      </c>
      <c r="K1464" s="8">
        <v>777</v>
      </c>
      <c r="L1464" s="8">
        <v>777</v>
      </c>
      <c r="M1464" s="8">
        <v>0</v>
      </c>
      <c r="N1464" s="8">
        <v>1144894.283794163</v>
      </c>
      <c r="O1464" s="1">
        <v>0</v>
      </c>
      <c r="P1464" s="1">
        <v>0</v>
      </c>
      <c r="Q1464" s="1">
        <v>0</v>
      </c>
      <c r="R1464" s="1">
        <v>0</v>
      </c>
      <c r="S1464" s="29">
        <v>0</v>
      </c>
      <c r="T1464" s="8">
        <f t="shared" si="110"/>
        <v>0</v>
      </c>
      <c r="U1464" s="1">
        <v>0</v>
      </c>
      <c r="V1464" s="1">
        <v>0</v>
      </c>
      <c r="W1464" s="1">
        <v>0</v>
      </c>
      <c r="X1464" s="1">
        <v>0</v>
      </c>
      <c r="Y1464" s="1">
        <v>0</v>
      </c>
      <c r="Z1464" s="1">
        <v>0</v>
      </c>
      <c r="AA1464" s="1">
        <v>-0.28000020980834961</v>
      </c>
      <c r="AB1464" s="1">
        <v>70346.719999790192</v>
      </c>
      <c r="AC1464" s="1">
        <f t="shared" si="111"/>
        <v>-1613967367.1199999</v>
      </c>
      <c r="AD1464" s="1">
        <f t="shared" si="112"/>
        <v>-1613967367.1199999</v>
      </c>
      <c r="AE1464" s="1">
        <f t="shared" si="113"/>
        <v>-1614037714.1199999</v>
      </c>
      <c r="AF1464" s="1">
        <f t="shared" si="114"/>
        <v>-1614037714.1199999</v>
      </c>
    </row>
    <row r="1465" spans="1:32" x14ac:dyDescent="0.2">
      <c r="A1465" t="s">
        <v>179</v>
      </c>
      <c r="B1465" t="s">
        <v>73</v>
      </c>
      <c r="C1465" t="s">
        <v>130</v>
      </c>
      <c r="D1465" t="s">
        <v>1</v>
      </c>
      <c r="E1465" t="s">
        <v>5</v>
      </c>
      <c r="F1465" s="7">
        <v>201406</v>
      </c>
      <c r="G1465" s="1">
        <v>1522801215.6599998</v>
      </c>
      <c r="H1465" s="1">
        <v>1522801215.6500001</v>
      </c>
      <c r="I1465" s="1">
        <v>1522801215.6599998</v>
      </c>
      <c r="J1465" s="1">
        <v>1522801215.6500001</v>
      </c>
      <c r="K1465" s="8">
        <v>764</v>
      </c>
      <c r="L1465" s="8">
        <v>764</v>
      </c>
      <c r="M1465" s="8">
        <v>0</v>
      </c>
      <c r="N1465" s="8">
        <v>1166630.5695340503</v>
      </c>
      <c r="O1465" s="1">
        <v>0</v>
      </c>
      <c r="P1465" s="1">
        <v>0</v>
      </c>
      <c r="Q1465" s="1">
        <v>0</v>
      </c>
      <c r="R1465" s="1">
        <v>0</v>
      </c>
      <c r="S1465" s="29">
        <v>0</v>
      </c>
      <c r="T1465" s="8">
        <f t="shared" si="110"/>
        <v>0</v>
      </c>
      <c r="U1465" s="1">
        <v>0</v>
      </c>
      <c r="V1465" s="1">
        <v>0</v>
      </c>
      <c r="W1465" s="1">
        <v>0</v>
      </c>
      <c r="X1465" s="1">
        <v>0</v>
      </c>
      <c r="Y1465" s="1">
        <v>0</v>
      </c>
      <c r="Z1465" s="1">
        <v>0</v>
      </c>
      <c r="AA1465" s="1">
        <v>-9.9997520446777344E-3</v>
      </c>
      <c r="AB1465" s="1">
        <v>-9.9997520446777344E-3</v>
      </c>
      <c r="AC1465" s="1">
        <f t="shared" si="111"/>
        <v>-1522801215.6500001</v>
      </c>
      <c r="AD1465" s="1">
        <f t="shared" si="112"/>
        <v>-1522801215.6500001</v>
      </c>
      <c r="AE1465" s="1">
        <f t="shared" si="113"/>
        <v>-1522801215.6500001</v>
      </c>
      <c r="AF1465" s="1">
        <f t="shared" si="114"/>
        <v>-1522801215.6500001</v>
      </c>
    </row>
    <row r="1466" spans="1:32" x14ac:dyDescent="0.2">
      <c r="A1466" t="s">
        <v>179</v>
      </c>
      <c r="B1466" t="s">
        <v>73</v>
      </c>
      <c r="C1466" t="s">
        <v>130</v>
      </c>
      <c r="D1466" t="s">
        <v>1</v>
      </c>
      <c r="E1466" t="s">
        <v>5</v>
      </c>
      <c r="F1466" s="7">
        <v>201409</v>
      </c>
      <c r="G1466" s="1">
        <v>1849598860</v>
      </c>
      <c r="H1466" s="1">
        <v>1849598860.0000012</v>
      </c>
      <c r="I1466" s="1">
        <v>1849598860</v>
      </c>
      <c r="J1466" s="1">
        <v>1849598860.0000012</v>
      </c>
      <c r="K1466" s="8">
        <v>810</v>
      </c>
      <c r="L1466" s="8">
        <v>810</v>
      </c>
      <c r="M1466" s="8">
        <v>0</v>
      </c>
      <c r="N1466" s="8">
        <v>1128859.6261648748</v>
      </c>
      <c r="O1466" s="1">
        <v>0</v>
      </c>
      <c r="P1466" s="1">
        <v>0</v>
      </c>
      <c r="Q1466" s="1">
        <v>0</v>
      </c>
      <c r="R1466" s="1">
        <v>0</v>
      </c>
      <c r="S1466" s="29">
        <v>0</v>
      </c>
      <c r="T1466" s="8">
        <f t="shared" si="110"/>
        <v>0</v>
      </c>
      <c r="U1466" s="1">
        <v>0</v>
      </c>
      <c r="V1466" s="1">
        <v>0</v>
      </c>
      <c r="W1466" s="1">
        <v>0</v>
      </c>
      <c r="X1466" s="1">
        <v>0</v>
      </c>
      <c r="Y1466" s="1">
        <v>0</v>
      </c>
      <c r="Z1466" s="1">
        <v>0</v>
      </c>
      <c r="AA1466" s="1">
        <v>1.1920928955078125E-6</v>
      </c>
      <c r="AB1466" s="1">
        <v>1.1920928955078125E-6</v>
      </c>
      <c r="AC1466" s="1">
        <f t="shared" si="111"/>
        <v>-1849598860.0000012</v>
      </c>
      <c r="AD1466" s="1">
        <f t="shared" si="112"/>
        <v>-1849598860.0000012</v>
      </c>
      <c r="AE1466" s="1">
        <f t="shared" si="113"/>
        <v>-1849598860.0000012</v>
      </c>
      <c r="AF1466" s="1">
        <f t="shared" si="114"/>
        <v>-1849598860.0000012</v>
      </c>
    </row>
    <row r="1467" spans="1:32" x14ac:dyDescent="0.2">
      <c r="A1467" t="s">
        <v>179</v>
      </c>
      <c r="B1467" t="s">
        <v>73</v>
      </c>
      <c r="C1467" t="s">
        <v>130</v>
      </c>
      <c r="D1467" t="s">
        <v>1</v>
      </c>
      <c r="E1467" t="s">
        <v>5</v>
      </c>
      <c r="F1467" s="7">
        <v>201412</v>
      </c>
      <c r="G1467" s="1">
        <v>1553775391</v>
      </c>
      <c r="H1467" s="1">
        <v>1553775390.4099998</v>
      </c>
      <c r="I1467" s="1">
        <v>1553775391</v>
      </c>
      <c r="J1467" s="1">
        <v>1553775390.4099998</v>
      </c>
      <c r="K1467" s="8">
        <v>827</v>
      </c>
      <c r="L1467" s="8">
        <v>827</v>
      </c>
      <c r="M1467" s="8">
        <v>0</v>
      </c>
      <c r="N1467" s="8">
        <v>1127464.6358422937</v>
      </c>
      <c r="O1467" s="1">
        <v>0</v>
      </c>
      <c r="P1467" s="1">
        <v>0</v>
      </c>
      <c r="Q1467" s="1">
        <v>0</v>
      </c>
      <c r="R1467" s="1">
        <v>0</v>
      </c>
      <c r="S1467" s="29">
        <v>0</v>
      </c>
      <c r="T1467" s="8">
        <f t="shared" si="110"/>
        <v>0</v>
      </c>
      <c r="U1467" s="1">
        <v>0</v>
      </c>
      <c r="V1467" s="1">
        <v>0</v>
      </c>
      <c r="W1467" s="1">
        <v>0</v>
      </c>
      <c r="X1467" s="1">
        <v>0</v>
      </c>
      <c r="Y1467" s="1">
        <v>0</v>
      </c>
      <c r="Z1467" s="1">
        <v>0</v>
      </c>
      <c r="AA1467" s="1">
        <v>-0.59000015258789062</v>
      </c>
      <c r="AB1467" s="1">
        <v>-0.59000015258789062</v>
      </c>
      <c r="AC1467" s="1">
        <f t="shared" si="111"/>
        <v>-1553775390.4099998</v>
      </c>
      <c r="AD1467" s="1">
        <f t="shared" si="112"/>
        <v>-1553775390.4099998</v>
      </c>
      <c r="AE1467" s="1">
        <f t="shared" si="113"/>
        <v>-1553775390.4099998</v>
      </c>
      <c r="AF1467" s="1">
        <f t="shared" si="114"/>
        <v>-1553775390.4099998</v>
      </c>
    </row>
    <row r="1468" spans="1:32" x14ac:dyDescent="0.2">
      <c r="A1468" t="s">
        <v>179</v>
      </c>
      <c r="B1468" t="s">
        <v>73</v>
      </c>
      <c r="C1468" t="s">
        <v>130</v>
      </c>
      <c r="D1468" t="s">
        <v>1</v>
      </c>
      <c r="E1468" t="s">
        <v>5</v>
      </c>
      <c r="F1468" s="7">
        <v>201503</v>
      </c>
      <c r="G1468" s="1">
        <v>1974062843</v>
      </c>
      <c r="H1468" s="1">
        <v>1974062843.0000002</v>
      </c>
      <c r="I1468" s="1">
        <v>1974062843</v>
      </c>
      <c r="J1468" s="1">
        <v>1974062843.0000002</v>
      </c>
      <c r="K1468" s="8">
        <v>944</v>
      </c>
      <c r="L1468" s="8">
        <v>944</v>
      </c>
      <c r="M1468" s="8">
        <v>0</v>
      </c>
      <c r="N1468" s="8">
        <v>1100338.9892473118</v>
      </c>
      <c r="O1468" s="1">
        <v>0</v>
      </c>
      <c r="P1468" s="1">
        <v>0</v>
      </c>
      <c r="Q1468" s="1">
        <v>0</v>
      </c>
      <c r="R1468" s="1">
        <v>0</v>
      </c>
      <c r="S1468" s="29">
        <v>0</v>
      </c>
      <c r="T1468" s="8">
        <f t="shared" si="110"/>
        <v>0</v>
      </c>
      <c r="U1468" s="1">
        <v>0</v>
      </c>
      <c r="V1468" s="1">
        <v>0</v>
      </c>
      <c r="W1468" s="1">
        <v>0</v>
      </c>
      <c r="X1468" s="1">
        <v>0</v>
      </c>
      <c r="Y1468" s="1">
        <v>0</v>
      </c>
      <c r="Z1468" s="1">
        <v>0</v>
      </c>
      <c r="AA1468" s="1">
        <v>2.384185791015625E-7</v>
      </c>
      <c r="AB1468" s="1">
        <v>2.384185791015625E-7</v>
      </c>
      <c r="AC1468" s="1">
        <f t="shared" si="111"/>
        <v>-1974062843.0000002</v>
      </c>
      <c r="AD1468" s="1">
        <f t="shared" si="112"/>
        <v>-1974062843.0000002</v>
      </c>
      <c r="AE1468" s="1">
        <f t="shared" si="113"/>
        <v>-1974062843.0000002</v>
      </c>
      <c r="AF1468" s="1">
        <f t="shared" si="114"/>
        <v>-1974062843.0000002</v>
      </c>
    </row>
    <row r="1469" spans="1:32" x14ac:dyDescent="0.2">
      <c r="A1469" t="s">
        <v>179</v>
      </c>
      <c r="B1469" t="s">
        <v>73</v>
      </c>
      <c r="C1469" t="s">
        <v>130</v>
      </c>
      <c r="D1469" t="s">
        <v>1</v>
      </c>
      <c r="E1469" t="s">
        <v>5</v>
      </c>
      <c r="F1469" s="7">
        <v>201506</v>
      </c>
      <c r="G1469" s="1">
        <v>1896669058</v>
      </c>
      <c r="H1469" s="1">
        <v>1896669058.1000001</v>
      </c>
      <c r="I1469" s="1">
        <v>1896669058</v>
      </c>
      <c r="J1469" s="1">
        <v>1896669058.1000001</v>
      </c>
      <c r="K1469" s="8">
        <v>915</v>
      </c>
      <c r="L1469" s="8">
        <v>915</v>
      </c>
      <c r="M1469" s="8">
        <v>0</v>
      </c>
      <c r="N1469" s="8">
        <v>1089048.4473118281</v>
      </c>
      <c r="O1469" s="1">
        <v>0</v>
      </c>
      <c r="P1469" s="1">
        <v>0</v>
      </c>
      <c r="Q1469" s="1">
        <v>0</v>
      </c>
      <c r="R1469" s="1">
        <v>0</v>
      </c>
      <c r="S1469" s="29">
        <v>0</v>
      </c>
      <c r="T1469" s="8">
        <f t="shared" si="110"/>
        <v>0</v>
      </c>
      <c r="U1469" s="1">
        <v>0</v>
      </c>
      <c r="V1469" s="1">
        <v>0</v>
      </c>
      <c r="W1469" s="1">
        <v>0</v>
      </c>
      <c r="X1469" s="1">
        <v>0</v>
      </c>
      <c r="Y1469" s="1">
        <v>0</v>
      </c>
      <c r="Z1469" s="1">
        <v>0</v>
      </c>
      <c r="AA1469" s="1">
        <v>0.10000014305114746</v>
      </c>
      <c r="AB1469" s="1">
        <v>0.10000014305114746</v>
      </c>
      <c r="AC1469" s="1">
        <f t="shared" si="111"/>
        <v>-1896669058.1000001</v>
      </c>
      <c r="AD1469" s="1">
        <f t="shared" si="112"/>
        <v>-1896669058.1000001</v>
      </c>
      <c r="AE1469" s="1">
        <f t="shared" si="113"/>
        <v>-1896669058.1000001</v>
      </c>
      <c r="AF1469" s="1">
        <f t="shared" si="114"/>
        <v>-1896669058.1000001</v>
      </c>
    </row>
    <row r="1470" spans="1:32" x14ac:dyDescent="0.2">
      <c r="A1470" t="s">
        <v>179</v>
      </c>
      <c r="B1470" t="s">
        <v>73</v>
      </c>
      <c r="C1470" t="s">
        <v>130</v>
      </c>
      <c r="D1470" t="s">
        <v>1</v>
      </c>
      <c r="E1470" t="s">
        <v>5</v>
      </c>
      <c r="F1470" s="7">
        <v>201509</v>
      </c>
      <c r="G1470" s="1">
        <v>1922394525</v>
      </c>
      <c r="H1470" s="1">
        <v>1922394525.0000002</v>
      </c>
      <c r="I1470" s="1">
        <v>1922394525</v>
      </c>
      <c r="J1470" s="1">
        <v>1922394525.0000002</v>
      </c>
      <c r="K1470" s="8">
        <v>994</v>
      </c>
      <c r="L1470" s="8">
        <v>994</v>
      </c>
      <c r="M1470" s="8">
        <v>0</v>
      </c>
      <c r="N1470" s="8">
        <v>1090253.151971326</v>
      </c>
      <c r="O1470" s="1">
        <v>0</v>
      </c>
      <c r="P1470" s="1">
        <v>0</v>
      </c>
      <c r="Q1470" s="1">
        <v>0</v>
      </c>
      <c r="R1470" s="1">
        <v>0</v>
      </c>
      <c r="S1470" s="29">
        <v>0</v>
      </c>
      <c r="T1470" s="8">
        <f t="shared" si="110"/>
        <v>0</v>
      </c>
      <c r="U1470" s="1">
        <v>0</v>
      </c>
      <c r="V1470" s="1">
        <v>0</v>
      </c>
      <c r="W1470" s="1">
        <v>0</v>
      </c>
      <c r="X1470" s="1">
        <v>0</v>
      </c>
      <c r="Y1470" s="1">
        <v>0</v>
      </c>
      <c r="Z1470" s="1">
        <v>0</v>
      </c>
      <c r="AA1470" s="1">
        <v>2.384185791015625E-7</v>
      </c>
      <c r="AB1470" s="1">
        <v>2.384185791015625E-7</v>
      </c>
      <c r="AC1470" s="1">
        <f t="shared" si="111"/>
        <v>-1922394525.0000002</v>
      </c>
      <c r="AD1470" s="1">
        <f t="shared" si="112"/>
        <v>-1922394525.0000002</v>
      </c>
      <c r="AE1470" s="1">
        <f t="shared" si="113"/>
        <v>-1922394525.0000002</v>
      </c>
      <c r="AF1470" s="1">
        <f t="shared" si="114"/>
        <v>-1922394525.0000002</v>
      </c>
    </row>
    <row r="1471" spans="1:32" x14ac:dyDescent="0.2">
      <c r="A1471" t="s">
        <v>179</v>
      </c>
      <c r="B1471" t="s">
        <v>73</v>
      </c>
      <c r="C1471" t="s">
        <v>130</v>
      </c>
      <c r="D1471" t="s">
        <v>1</v>
      </c>
      <c r="E1471" t="s">
        <v>5</v>
      </c>
      <c r="F1471" s="7">
        <v>201512</v>
      </c>
      <c r="G1471" s="1">
        <v>1675151346</v>
      </c>
      <c r="H1471" s="1">
        <v>1675151346.9999998</v>
      </c>
      <c r="I1471" s="1">
        <v>1675151346</v>
      </c>
      <c r="J1471" s="1">
        <v>1675151346.9999998</v>
      </c>
      <c r="K1471" s="8">
        <v>988</v>
      </c>
      <c r="L1471" s="8">
        <v>988</v>
      </c>
      <c r="M1471" s="8">
        <v>0</v>
      </c>
      <c r="N1471" s="8">
        <v>1097410.4283154123</v>
      </c>
      <c r="O1471" s="1">
        <v>0</v>
      </c>
      <c r="P1471" s="1">
        <v>0</v>
      </c>
      <c r="Q1471" s="1">
        <v>0</v>
      </c>
      <c r="R1471" s="1">
        <v>0</v>
      </c>
      <c r="S1471" s="29">
        <v>0</v>
      </c>
      <c r="T1471" s="8">
        <f t="shared" si="110"/>
        <v>0</v>
      </c>
      <c r="U1471" s="1">
        <v>0</v>
      </c>
      <c r="V1471" s="1">
        <v>0</v>
      </c>
      <c r="W1471" s="1">
        <v>0</v>
      </c>
      <c r="X1471" s="1">
        <v>0</v>
      </c>
      <c r="Y1471" s="1">
        <v>0</v>
      </c>
      <c r="Z1471" s="1">
        <v>0</v>
      </c>
      <c r="AA1471" s="1">
        <v>0.9999997615814209</v>
      </c>
      <c r="AB1471" s="1">
        <v>0.9999997615814209</v>
      </c>
      <c r="AC1471" s="1">
        <f t="shared" si="111"/>
        <v>-1675151346.9999998</v>
      </c>
      <c r="AD1471" s="1">
        <f t="shared" si="112"/>
        <v>-1675151346.9999998</v>
      </c>
      <c r="AE1471" s="1">
        <f t="shared" si="113"/>
        <v>-1675151346.9999998</v>
      </c>
      <c r="AF1471" s="1">
        <f t="shared" si="114"/>
        <v>-1675151346.9999998</v>
      </c>
    </row>
    <row r="1472" spans="1:32" x14ac:dyDescent="0.2">
      <c r="A1472" t="s">
        <v>179</v>
      </c>
      <c r="B1472" t="s">
        <v>73</v>
      </c>
      <c r="C1472" t="s">
        <v>130</v>
      </c>
      <c r="D1472" t="s">
        <v>1</v>
      </c>
      <c r="E1472" t="s">
        <v>5</v>
      </c>
      <c r="F1472" s="7">
        <v>201603</v>
      </c>
      <c r="G1472" s="1">
        <v>2044277114</v>
      </c>
      <c r="H1472" s="1">
        <v>2044299219.4500003</v>
      </c>
      <c r="I1472" s="1">
        <v>2044277114</v>
      </c>
      <c r="J1472" s="1">
        <v>2044299219.4500003</v>
      </c>
      <c r="K1472" s="8">
        <v>893</v>
      </c>
      <c r="L1472" s="8">
        <v>893</v>
      </c>
      <c r="M1472" s="8">
        <v>0</v>
      </c>
      <c r="N1472" s="8">
        <v>1150891.949944383</v>
      </c>
      <c r="O1472" s="1">
        <v>0</v>
      </c>
      <c r="P1472" s="1">
        <v>0</v>
      </c>
      <c r="Q1472" s="1">
        <v>0</v>
      </c>
      <c r="R1472" s="1">
        <v>0</v>
      </c>
      <c r="S1472" s="29">
        <v>0</v>
      </c>
      <c r="T1472" s="8">
        <f t="shared" si="110"/>
        <v>0</v>
      </c>
      <c r="U1472" s="1">
        <v>0</v>
      </c>
      <c r="V1472" s="1">
        <v>0</v>
      </c>
      <c r="W1472" s="1">
        <v>0</v>
      </c>
      <c r="X1472" s="1">
        <v>0</v>
      </c>
      <c r="Y1472" s="1">
        <v>0</v>
      </c>
      <c r="Z1472" s="1">
        <v>0</v>
      </c>
      <c r="AA1472" s="1">
        <v>22105.450000286102</v>
      </c>
      <c r="AB1472" s="1">
        <v>22105.450000286102</v>
      </c>
      <c r="AC1472" s="1">
        <f t="shared" si="111"/>
        <v>-2044299219.4500003</v>
      </c>
      <c r="AD1472" s="1">
        <f t="shared" si="112"/>
        <v>-2044299219.4500003</v>
      </c>
      <c r="AE1472" s="1">
        <f t="shared" si="113"/>
        <v>-2044299219.4500003</v>
      </c>
      <c r="AF1472" s="1">
        <f t="shared" si="114"/>
        <v>-2044299219.4500003</v>
      </c>
    </row>
    <row r="1473" spans="1:32" x14ac:dyDescent="0.2">
      <c r="A1473" t="s">
        <v>179</v>
      </c>
      <c r="B1473" t="s">
        <v>73</v>
      </c>
      <c r="C1473" t="s">
        <v>130</v>
      </c>
      <c r="D1473" t="s">
        <v>1</v>
      </c>
      <c r="E1473" t="s">
        <v>5</v>
      </c>
      <c r="F1473" s="7">
        <v>201606</v>
      </c>
      <c r="G1473" s="1">
        <v>1864261898</v>
      </c>
      <c r="H1473" s="1">
        <v>1864403766.3600004</v>
      </c>
      <c r="I1473" s="1">
        <v>1864261898</v>
      </c>
      <c r="J1473" s="1">
        <v>1864403766.3600004</v>
      </c>
      <c r="K1473" s="8">
        <v>916</v>
      </c>
      <c r="L1473" s="8">
        <v>918</v>
      </c>
      <c r="M1473" s="8">
        <v>0</v>
      </c>
      <c r="N1473" s="8">
        <v>1147840.0046594981</v>
      </c>
      <c r="O1473" s="1">
        <v>0</v>
      </c>
      <c r="P1473" s="1">
        <v>0</v>
      </c>
      <c r="Q1473" s="1">
        <v>0</v>
      </c>
      <c r="R1473" s="1">
        <v>0</v>
      </c>
      <c r="S1473" s="29">
        <v>0</v>
      </c>
      <c r="T1473" s="8">
        <f t="shared" si="110"/>
        <v>0</v>
      </c>
      <c r="U1473" s="1">
        <v>0</v>
      </c>
      <c r="V1473" s="1">
        <v>0</v>
      </c>
      <c r="W1473" s="1">
        <v>0</v>
      </c>
      <c r="X1473" s="1">
        <v>0</v>
      </c>
      <c r="Y1473" s="1">
        <v>0</v>
      </c>
      <c r="Z1473" s="1">
        <v>0</v>
      </c>
      <c r="AA1473" s="1">
        <v>141868.36000037193</v>
      </c>
      <c r="AB1473" s="1">
        <v>141868.36000037193</v>
      </c>
      <c r="AC1473" s="1">
        <f t="shared" si="111"/>
        <v>-1864403766.3600004</v>
      </c>
      <c r="AD1473" s="1">
        <f t="shared" si="112"/>
        <v>-1864403766.3600004</v>
      </c>
      <c r="AE1473" s="1">
        <f t="shared" si="113"/>
        <v>-1864403766.3600004</v>
      </c>
      <c r="AF1473" s="1">
        <f t="shared" si="114"/>
        <v>-1864403766.3600004</v>
      </c>
    </row>
    <row r="1474" spans="1:32" x14ac:dyDescent="0.2">
      <c r="A1474" t="s">
        <v>179</v>
      </c>
      <c r="B1474" t="s">
        <v>73</v>
      </c>
      <c r="C1474" t="s">
        <v>130</v>
      </c>
      <c r="D1474" t="s">
        <v>1</v>
      </c>
      <c r="E1474" t="s">
        <v>5</v>
      </c>
      <c r="F1474" s="7">
        <v>201609</v>
      </c>
      <c r="G1474" s="1">
        <v>1608618983</v>
      </c>
      <c r="H1474" s="1">
        <v>1608618983</v>
      </c>
      <c r="I1474" s="1">
        <v>1608618983</v>
      </c>
      <c r="J1474" s="1">
        <v>1608618983</v>
      </c>
      <c r="K1474" s="8">
        <v>906</v>
      </c>
      <c r="L1474" s="8">
        <v>906</v>
      </c>
      <c r="M1474" s="8">
        <v>0</v>
      </c>
      <c r="N1474" s="8">
        <v>1225886.3121863797</v>
      </c>
      <c r="O1474" s="1">
        <v>0</v>
      </c>
      <c r="P1474" s="1">
        <v>0</v>
      </c>
      <c r="Q1474" s="1">
        <v>0</v>
      </c>
      <c r="R1474" s="1">
        <v>0</v>
      </c>
      <c r="S1474" s="29">
        <v>0</v>
      </c>
      <c r="T1474" s="8">
        <f t="shared" ref="T1474:T1537" si="115">$S1474 * $N1474</f>
        <v>0</v>
      </c>
      <c r="U1474" s="1">
        <v>0</v>
      </c>
      <c r="V1474" s="1">
        <v>0</v>
      </c>
      <c r="W1474" s="1">
        <v>0</v>
      </c>
      <c r="X1474" s="1">
        <v>0</v>
      </c>
      <c r="Y1474" s="1">
        <v>0</v>
      </c>
      <c r="Z1474" s="1">
        <v>0</v>
      </c>
      <c r="AA1474" s="1">
        <v>0</v>
      </c>
      <c r="AB1474" s="1">
        <v>0</v>
      </c>
      <c r="AC1474" s="1">
        <f t="shared" ref="AC1474:AC1537" si="116">$W1474 - $H1474</f>
        <v>-1608618983</v>
      </c>
      <c r="AD1474" s="1">
        <f t="shared" ref="AD1474:AD1537" si="117">$X1474 - $H1474</f>
        <v>-1608618983</v>
      </c>
      <c r="AE1474" s="1">
        <f t="shared" ref="AE1474:AE1537" si="118">$Y1474 - $J1474</f>
        <v>-1608618983</v>
      </c>
      <c r="AF1474" s="1">
        <f t="shared" ref="AF1474:AF1537" si="119">$Z1474 - $J1474</f>
        <v>-1608618983</v>
      </c>
    </row>
    <row r="1475" spans="1:32" x14ac:dyDescent="0.2">
      <c r="A1475" t="s">
        <v>179</v>
      </c>
      <c r="B1475" t="s">
        <v>73</v>
      </c>
      <c r="C1475" t="s">
        <v>130</v>
      </c>
      <c r="D1475" t="s">
        <v>1</v>
      </c>
      <c r="E1475" t="s">
        <v>5</v>
      </c>
      <c r="F1475" s="7">
        <v>201612</v>
      </c>
      <c r="G1475" s="1">
        <v>1806786199</v>
      </c>
      <c r="H1475" s="1">
        <v>1806922621.5800009</v>
      </c>
      <c r="I1475" s="1">
        <v>1806786199</v>
      </c>
      <c r="J1475" s="1">
        <v>1806962646.5800009</v>
      </c>
      <c r="K1475" s="8">
        <v>1180</v>
      </c>
      <c r="L1475" s="8">
        <v>1180</v>
      </c>
      <c r="M1475" s="8">
        <v>0</v>
      </c>
      <c r="N1475" s="8">
        <v>2383470.9720430174</v>
      </c>
      <c r="O1475" s="1">
        <v>0</v>
      </c>
      <c r="P1475" s="1">
        <v>0</v>
      </c>
      <c r="Q1475" s="1">
        <v>0</v>
      </c>
      <c r="R1475" s="1">
        <v>0</v>
      </c>
      <c r="S1475" s="29">
        <v>0</v>
      </c>
      <c r="T1475" s="8">
        <f t="shared" si="115"/>
        <v>0</v>
      </c>
      <c r="U1475" s="1">
        <v>0</v>
      </c>
      <c r="V1475" s="1">
        <v>0</v>
      </c>
      <c r="W1475" s="1">
        <v>0</v>
      </c>
      <c r="X1475" s="1">
        <v>0</v>
      </c>
      <c r="Y1475" s="1">
        <v>0</v>
      </c>
      <c r="Z1475" s="1">
        <v>0</v>
      </c>
      <c r="AA1475" s="1">
        <v>136422.58000087738</v>
      </c>
      <c r="AB1475" s="1">
        <v>176447.58000087738</v>
      </c>
      <c r="AC1475" s="1">
        <f t="shared" si="116"/>
        <v>-1806922621.5800009</v>
      </c>
      <c r="AD1475" s="1">
        <f t="shared" si="117"/>
        <v>-1806922621.5800009</v>
      </c>
      <c r="AE1475" s="1">
        <f t="shared" si="118"/>
        <v>-1806962646.5800009</v>
      </c>
      <c r="AF1475" s="1">
        <f t="shared" si="119"/>
        <v>-1806962646.5800009</v>
      </c>
    </row>
    <row r="1476" spans="1:32" x14ac:dyDescent="0.2">
      <c r="A1476" t="s">
        <v>179</v>
      </c>
      <c r="B1476" t="s">
        <v>73</v>
      </c>
      <c r="C1476" t="s">
        <v>130</v>
      </c>
      <c r="D1476" t="s">
        <v>1</v>
      </c>
      <c r="E1476" t="s">
        <v>5</v>
      </c>
      <c r="F1476" s="7">
        <v>201703</v>
      </c>
      <c r="G1476" s="1">
        <v>720000</v>
      </c>
      <c r="H1476" s="1">
        <v>720000</v>
      </c>
      <c r="I1476" s="1">
        <v>720000</v>
      </c>
      <c r="J1476" s="1">
        <v>720000</v>
      </c>
      <c r="K1476" s="8">
        <v>3</v>
      </c>
      <c r="L1476" s="8">
        <v>3</v>
      </c>
      <c r="M1476" s="8">
        <v>0</v>
      </c>
      <c r="N1476" s="8">
        <v>1457.2258064516118</v>
      </c>
      <c r="O1476" s="1">
        <v>0</v>
      </c>
      <c r="P1476" s="1">
        <v>0</v>
      </c>
      <c r="Q1476" s="1">
        <v>0</v>
      </c>
      <c r="R1476" s="1">
        <v>0</v>
      </c>
      <c r="S1476" s="29">
        <v>0</v>
      </c>
      <c r="T1476" s="8">
        <f t="shared" si="115"/>
        <v>0</v>
      </c>
      <c r="U1476" s="1">
        <v>0</v>
      </c>
      <c r="V1476" s="1">
        <v>0</v>
      </c>
      <c r="W1476" s="1">
        <v>0</v>
      </c>
      <c r="X1476" s="1">
        <v>0</v>
      </c>
      <c r="Y1476" s="1">
        <v>0</v>
      </c>
      <c r="Z1476" s="1">
        <v>0</v>
      </c>
      <c r="AA1476" s="1">
        <v>0</v>
      </c>
      <c r="AB1476" s="1">
        <v>0</v>
      </c>
      <c r="AC1476" s="1">
        <f t="shared" si="116"/>
        <v>-720000</v>
      </c>
      <c r="AD1476" s="1">
        <f t="shared" si="117"/>
        <v>-720000</v>
      </c>
      <c r="AE1476" s="1">
        <f t="shared" si="118"/>
        <v>-720000</v>
      </c>
      <c r="AF1476" s="1">
        <f t="shared" si="119"/>
        <v>-720000</v>
      </c>
    </row>
    <row r="1477" spans="1:32" x14ac:dyDescent="0.2">
      <c r="A1477" t="s">
        <v>179</v>
      </c>
      <c r="B1477" t="s">
        <v>73</v>
      </c>
      <c r="C1477" t="s">
        <v>130</v>
      </c>
      <c r="D1477" t="s">
        <v>1</v>
      </c>
      <c r="E1477" t="s">
        <v>5</v>
      </c>
      <c r="F1477" s="7">
        <v>201706</v>
      </c>
      <c r="G1477" s="1">
        <v>0</v>
      </c>
      <c r="H1477" s="1">
        <v>0</v>
      </c>
      <c r="I1477" s="1">
        <v>0</v>
      </c>
      <c r="J1477" s="1">
        <v>0</v>
      </c>
      <c r="K1477" s="8">
        <v>0</v>
      </c>
      <c r="L1477" s="8">
        <v>0</v>
      </c>
      <c r="M1477" s="8">
        <v>0</v>
      </c>
      <c r="N1477" s="8">
        <v>0</v>
      </c>
      <c r="O1477" s="1">
        <v>0</v>
      </c>
      <c r="P1477" s="1">
        <v>0</v>
      </c>
      <c r="Q1477" s="1">
        <v>0</v>
      </c>
      <c r="R1477" s="1">
        <v>0</v>
      </c>
      <c r="S1477" s="29">
        <v>0</v>
      </c>
      <c r="T1477" s="8">
        <f t="shared" si="115"/>
        <v>0</v>
      </c>
      <c r="U1477" s="1">
        <v>0</v>
      </c>
      <c r="V1477" s="1">
        <v>0</v>
      </c>
      <c r="W1477" s="1">
        <v>0</v>
      </c>
      <c r="X1477" s="1">
        <v>0</v>
      </c>
      <c r="Y1477" s="1">
        <v>0</v>
      </c>
      <c r="Z1477" s="1">
        <v>0</v>
      </c>
      <c r="AA1477" s="1">
        <v>0</v>
      </c>
      <c r="AB1477" s="1">
        <v>0</v>
      </c>
      <c r="AC1477" s="1">
        <f t="shared" si="116"/>
        <v>0</v>
      </c>
      <c r="AD1477" s="1">
        <f t="shared" si="117"/>
        <v>0</v>
      </c>
      <c r="AE1477" s="1">
        <f t="shared" si="118"/>
        <v>0</v>
      </c>
      <c r="AF1477" s="1">
        <f t="shared" si="119"/>
        <v>0</v>
      </c>
    </row>
    <row r="1478" spans="1:32" x14ac:dyDescent="0.2">
      <c r="A1478" t="s">
        <v>179</v>
      </c>
      <c r="B1478" t="s">
        <v>73</v>
      </c>
      <c r="C1478" t="s">
        <v>130</v>
      </c>
      <c r="D1478" t="s">
        <v>1</v>
      </c>
      <c r="E1478" t="s">
        <v>5</v>
      </c>
      <c r="F1478" s="7">
        <v>201709</v>
      </c>
      <c r="G1478" s="1">
        <v>0</v>
      </c>
      <c r="H1478" s="1">
        <v>0</v>
      </c>
      <c r="I1478" s="1">
        <v>0</v>
      </c>
      <c r="J1478" s="1">
        <v>0</v>
      </c>
      <c r="K1478" s="8">
        <v>0</v>
      </c>
      <c r="L1478" s="8">
        <v>0</v>
      </c>
      <c r="M1478" s="8">
        <v>0</v>
      </c>
      <c r="N1478" s="8">
        <v>0</v>
      </c>
      <c r="O1478" s="1">
        <v>0</v>
      </c>
      <c r="P1478" s="1">
        <v>0</v>
      </c>
      <c r="Q1478" s="1">
        <v>0</v>
      </c>
      <c r="R1478" s="1">
        <v>0</v>
      </c>
      <c r="S1478" s="29">
        <v>0</v>
      </c>
      <c r="T1478" s="8">
        <f t="shared" si="115"/>
        <v>0</v>
      </c>
      <c r="U1478" s="1">
        <v>0</v>
      </c>
      <c r="V1478" s="1">
        <v>0</v>
      </c>
      <c r="W1478" s="1">
        <v>0</v>
      </c>
      <c r="X1478" s="1">
        <v>0</v>
      </c>
      <c r="Y1478" s="1">
        <v>0</v>
      </c>
      <c r="Z1478" s="1">
        <v>0</v>
      </c>
      <c r="AA1478" s="1">
        <v>0</v>
      </c>
      <c r="AB1478" s="1">
        <v>0</v>
      </c>
      <c r="AC1478" s="1">
        <f t="shared" si="116"/>
        <v>0</v>
      </c>
      <c r="AD1478" s="1">
        <f t="shared" si="117"/>
        <v>0</v>
      </c>
      <c r="AE1478" s="1">
        <f t="shared" si="118"/>
        <v>0</v>
      </c>
      <c r="AF1478" s="1">
        <f t="shared" si="119"/>
        <v>0</v>
      </c>
    </row>
    <row r="1479" spans="1:32" x14ac:dyDescent="0.2">
      <c r="A1479" t="s">
        <v>179</v>
      </c>
      <c r="B1479" t="s">
        <v>73</v>
      </c>
      <c r="C1479" t="s">
        <v>130</v>
      </c>
      <c r="D1479" t="s">
        <v>1</v>
      </c>
      <c r="E1479" t="s">
        <v>5</v>
      </c>
      <c r="F1479" s="7">
        <v>201712</v>
      </c>
      <c r="G1479" s="1">
        <v>0</v>
      </c>
      <c r="H1479" s="1">
        <v>0</v>
      </c>
      <c r="I1479" s="1">
        <v>0</v>
      </c>
      <c r="J1479" s="1">
        <v>0</v>
      </c>
      <c r="K1479" s="8">
        <v>0</v>
      </c>
      <c r="L1479" s="8">
        <v>0</v>
      </c>
      <c r="M1479" s="8">
        <v>0</v>
      </c>
      <c r="N1479" s="8">
        <v>0</v>
      </c>
      <c r="O1479" s="1">
        <v>0</v>
      </c>
      <c r="P1479" s="1">
        <v>0</v>
      </c>
      <c r="Q1479" s="1">
        <v>0</v>
      </c>
      <c r="R1479" s="1">
        <v>0</v>
      </c>
      <c r="S1479" s="29">
        <v>0</v>
      </c>
      <c r="T1479" s="8">
        <f t="shared" si="115"/>
        <v>0</v>
      </c>
      <c r="U1479" s="1">
        <v>0</v>
      </c>
      <c r="V1479" s="1">
        <v>0</v>
      </c>
      <c r="W1479" s="1">
        <v>0</v>
      </c>
      <c r="X1479" s="1">
        <v>0</v>
      </c>
      <c r="Y1479" s="1">
        <v>0</v>
      </c>
      <c r="Z1479" s="1">
        <v>0</v>
      </c>
      <c r="AA1479" s="1">
        <v>0</v>
      </c>
      <c r="AB1479" s="1">
        <v>0</v>
      </c>
      <c r="AC1479" s="1">
        <f t="shared" si="116"/>
        <v>0</v>
      </c>
      <c r="AD1479" s="1">
        <f t="shared" si="117"/>
        <v>0</v>
      </c>
      <c r="AE1479" s="1">
        <f t="shared" si="118"/>
        <v>0</v>
      </c>
      <c r="AF1479" s="1">
        <f t="shared" si="119"/>
        <v>0</v>
      </c>
    </row>
    <row r="1480" spans="1:32" x14ac:dyDescent="0.2">
      <c r="A1480" t="s">
        <v>179</v>
      </c>
      <c r="B1480" t="s">
        <v>73</v>
      </c>
      <c r="C1480" t="s">
        <v>130</v>
      </c>
      <c r="D1480" t="s">
        <v>1</v>
      </c>
      <c r="E1480" t="s">
        <v>5</v>
      </c>
      <c r="F1480" s="7">
        <v>201803</v>
      </c>
      <c r="G1480" s="1">
        <v>0</v>
      </c>
      <c r="H1480" s="1">
        <v>0</v>
      </c>
      <c r="I1480" s="1">
        <v>0</v>
      </c>
      <c r="J1480" s="1">
        <v>0</v>
      </c>
      <c r="K1480" s="8">
        <v>0</v>
      </c>
      <c r="L1480" s="8">
        <v>0</v>
      </c>
      <c r="M1480" s="8">
        <v>0</v>
      </c>
      <c r="N1480" s="8">
        <v>0</v>
      </c>
      <c r="O1480" s="1">
        <v>0</v>
      </c>
      <c r="P1480" s="1">
        <v>0</v>
      </c>
      <c r="Q1480" s="1">
        <v>0</v>
      </c>
      <c r="R1480" s="1">
        <v>0</v>
      </c>
      <c r="S1480" s="29">
        <v>0</v>
      </c>
      <c r="T1480" s="8">
        <f t="shared" si="115"/>
        <v>0</v>
      </c>
      <c r="U1480" s="1">
        <v>0</v>
      </c>
      <c r="V1480" s="1">
        <v>0</v>
      </c>
      <c r="W1480" s="1">
        <v>0</v>
      </c>
      <c r="X1480" s="1">
        <v>0</v>
      </c>
      <c r="Y1480" s="1">
        <v>0</v>
      </c>
      <c r="Z1480" s="1">
        <v>0</v>
      </c>
      <c r="AA1480" s="1">
        <v>0</v>
      </c>
      <c r="AB1480" s="1">
        <v>0</v>
      </c>
      <c r="AC1480" s="1">
        <f t="shared" si="116"/>
        <v>0</v>
      </c>
      <c r="AD1480" s="1">
        <f t="shared" si="117"/>
        <v>0</v>
      </c>
      <c r="AE1480" s="1">
        <f t="shared" si="118"/>
        <v>0</v>
      </c>
      <c r="AF1480" s="1">
        <f t="shared" si="119"/>
        <v>0</v>
      </c>
    </row>
    <row r="1481" spans="1:32" x14ac:dyDescent="0.2">
      <c r="A1481" t="s">
        <v>179</v>
      </c>
      <c r="B1481" t="s">
        <v>73</v>
      </c>
      <c r="C1481" t="s">
        <v>130</v>
      </c>
      <c r="D1481" t="s">
        <v>1</v>
      </c>
      <c r="E1481" t="s">
        <v>5</v>
      </c>
      <c r="F1481" s="7">
        <v>201806</v>
      </c>
      <c r="G1481" s="1">
        <v>0</v>
      </c>
      <c r="H1481" s="1">
        <v>0</v>
      </c>
      <c r="I1481" s="1">
        <v>0</v>
      </c>
      <c r="J1481" s="1">
        <v>0</v>
      </c>
      <c r="K1481" s="8">
        <v>0</v>
      </c>
      <c r="L1481" s="8">
        <v>0</v>
      </c>
      <c r="M1481" s="8">
        <v>0</v>
      </c>
      <c r="N1481" s="8">
        <v>0</v>
      </c>
      <c r="O1481" s="1">
        <v>0</v>
      </c>
      <c r="P1481" s="1">
        <v>0</v>
      </c>
      <c r="Q1481" s="1">
        <v>0</v>
      </c>
      <c r="R1481" s="1">
        <v>0</v>
      </c>
      <c r="S1481" s="29">
        <v>0</v>
      </c>
      <c r="T1481" s="8">
        <f t="shared" si="115"/>
        <v>0</v>
      </c>
      <c r="U1481" s="1">
        <v>0</v>
      </c>
      <c r="V1481" s="1">
        <v>0</v>
      </c>
      <c r="W1481" s="1">
        <v>0</v>
      </c>
      <c r="X1481" s="1">
        <v>0</v>
      </c>
      <c r="Y1481" s="1">
        <v>0</v>
      </c>
      <c r="Z1481" s="1">
        <v>0</v>
      </c>
      <c r="AA1481" s="1">
        <v>0</v>
      </c>
      <c r="AB1481" s="1">
        <v>0</v>
      </c>
      <c r="AC1481" s="1">
        <f t="shared" si="116"/>
        <v>0</v>
      </c>
      <c r="AD1481" s="1">
        <f t="shared" si="117"/>
        <v>0</v>
      </c>
      <c r="AE1481" s="1">
        <f t="shared" si="118"/>
        <v>0</v>
      </c>
      <c r="AF1481" s="1">
        <f t="shared" si="119"/>
        <v>0</v>
      </c>
    </row>
    <row r="1482" spans="1:32" x14ac:dyDescent="0.2">
      <c r="A1482" t="s">
        <v>179</v>
      </c>
      <c r="B1482" t="s">
        <v>73</v>
      </c>
      <c r="C1482" t="s">
        <v>130</v>
      </c>
      <c r="D1482" t="s">
        <v>1</v>
      </c>
      <c r="E1482" t="s">
        <v>5</v>
      </c>
      <c r="F1482" s="7">
        <v>201809</v>
      </c>
      <c r="G1482" s="1">
        <v>0</v>
      </c>
      <c r="H1482" s="1">
        <v>0</v>
      </c>
      <c r="I1482" s="1">
        <v>0</v>
      </c>
      <c r="J1482" s="1">
        <v>0</v>
      </c>
      <c r="K1482" s="8">
        <v>0</v>
      </c>
      <c r="L1482" s="8">
        <v>0</v>
      </c>
      <c r="M1482" s="8">
        <v>0</v>
      </c>
      <c r="N1482" s="8">
        <v>0</v>
      </c>
      <c r="O1482" s="1">
        <v>0</v>
      </c>
      <c r="P1482" s="1">
        <v>0</v>
      </c>
      <c r="Q1482" s="1">
        <v>0</v>
      </c>
      <c r="R1482" s="1">
        <v>0</v>
      </c>
      <c r="S1482" s="29">
        <v>0</v>
      </c>
      <c r="T1482" s="8">
        <f t="shared" si="115"/>
        <v>0</v>
      </c>
      <c r="U1482" s="1">
        <v>0</v>
      </c>
      <c r="V1482" s="1">
        <v>0</v>
      </c>
      <c r="W1482" s="1">
        <v>0</v>
      </c>
      <c r="X1482" s="1">
        <v>0</v>
      </c>
      <c r="Y1482" s="1">
        <v>0</v>
      </c>
      <c r="Z1482" s="1">
        <v>0</v>
      </c>
      <c r="AA1482" s="1">
        <v>0</v>
      </c>
      <c r="AB1482" s="1">
        <v>0</v>
      </c>
      <c r="AC1482" s="1">
        <f t="shared" si="116"/>
        <v>0</v>
      </c>
      <c r="AD1482" s="1">
        <f t="shared" si="117"/>
        <v>0</v>
      </c>
      <c r="AE1482" s="1">
        <f t="shared" si="118"/>
        <v>0</v>
      </c>
      <c r="AF1482" s="1">
        <f t="shared" si="119"/>
        <v>0</v>
      </c>
    </row>
    <row r="1483" spans="1:32" x14ac:dyDescent="0.2">
      <c r="A1483" t="s">
        <v>179</v>
      </c>
      <c r="B1483" t="s">
        <v>73</v>
      </c>
      <c r="C1483" t="s">
        <v>130</v>
      </c>
      <c r="D1483" t="s">
        <v>1</v>
      </c>
      <c r="E1483" t="s">
        <v>5</v>
      </c>
      <c r="F1483" s="7">
        <v>201812</v>
      </c>
      <c r="G1483" s="1">
        <v>0</v>
      </c>
      <c r="H1483" s="1">
        <v>0</v>
      </c>
      <c r="I1483" s="1">
        <v>0</v>
      </c>
      <c r="J1483" s="1">
        <v>0</v>
      </c>
      <c r="K1483" s="8">
        <v>0</v>
      </c>
      <c r="L1483" s="8">
        <v>0</v>
      </c>
      <c r="M1483" s="8">
        <v>0</v>
      </c>
      <c r="N1483" s="8">
        <v>0</v>
      </c>
      <c r="O1483" s="1">
        <v>0</v>
      </c>
      <c r="P1483" s="1">
        <v>0</v>
      </c>
      <c r="Q1483" s="1">
        <v>0</v>
      </c>
      <c r="R1483" s="1">
        <v>0</v>
      </c>
      <c r="S1483" s="29">
        <v>0</v>
      </c>
      <c r="T1483" s="8">
        <f t="shared" si="115"/>
        <v>0</v>
      </c>
      <c r="U1483" s="1">
        <v>0</v>
      </c>
      <c r="V1483" s="1">
        <v>0</v>
      </c>
      <c r="W1483" s="1">
        <v>0</v>
      </c>
      <c r="X1483" s="1">
        <v>0</v>
      </c>
      <c r="Y1483" s="1">
        <v>0</v>
      </c>
      <c r="Z1483" s="1">
        <v>0</v>
      </c>
      <c r="AA1483" s="1">
        <v>0</v>
      </c>
      <c r="AB1483" s="1">
        <v>0</v>
      </c>
      <c r="AC1483" s="1">
        <f t="shared" si="116"/>
        <v>0</v>
      </c>
      <c r="AD1483" s="1">
        <f t="shared" si="117"/>
        <v>0</v>
      </c>
      <c r="AE1483" s="1">
        <f t="shared" si="118"/>
        <v>0</v>
      </c>
      <c r="AF1483" s="1">
        <f t="shared" si="119"/>
        <v>0</v>
      </c>
    </row>
    <row r="1484" spans="1:32" x14ac:dyDescent="0.2">
      <c r="A1484" t="s">
        <v>179</v>
      </c>
      <c r="B1484" t="s">
        <v>73</v>
      </c>
      <c r="C1484" t="s">
        <v>130</v>
      </c>
      <c r="D1484" t="s">
        <v>1</v>
      </c>
      <c r="E1484" t="s">
        <v>5</v>
      </c>
      <c r="F1484" s="7">
        <v>201903</v>
      </c>
      <c r="G1484" s="1">
        <v>0</v>
      </c>
      <c r="H1484" s="1">
        <v>0</v>
      </c>
      <c r="I1484" s="1">
        <v>0</v>
      </c>
      <c r="J1484" s="1">
        <v>0</v>
      </c>
      <c r="K1484" s="8">
        <v>0</v>
      </c>
      <c r="L1484" s="8">
        <v>0</v>
      </c>
      <c r="M1484" s="8">
        <v>0</v>
      </c>
      <c r="N1484" s="8">
        <v>0</v>
      </c>
      <c r="O1484" s="1">
        <v>0</v>
      </c>
      <c r="P1484" s="1">
        <v>0</v>
      </c>
      <c r="Q1484" s="1">
        <v>0</v>
      </c>
      <c r="R1484" s="1">
        <v>0</v>
      </c>
      <c r="S1484" s="29">
        <v>0</v>
      </c>
      <c r="T1484" s="8">
        <f t="shared" si="115"/>
        <v>0</v>
      </c>
      <c r="U1484" s="1">
        <v>0</v>
      </c>
      <c r="V1484" s="1">
        <v>0</v>
      </c>
      <c r="W1484" s="1">
        <v>0</v>
      </c>
      <c r="X1484" s="1">
        <v>0</v>
      </c>
      <c r="Y1484" s="1">
        <v>0</v>
      </c>
      <c r="Z1484" s="1">
        <v>0</v>
      </c>
      <c r="AA1484" s="1">
        <v>0</v>
      </c>
      <c r="AB1484" s="1">
        <v>0</v>
      </c>
      <c r="AC1484" s="1">
        <f t="shared" si="116"/>
        <v>0</v>
      </c>
      <c r="AD1484" s="1">
        <f t="shared" si="117"/>
        <v>0</v>
      </c>
      <c r="AE1484" s="1">
        <f t="shared" si="118"/>
        <v>0</v>
      </c>
      <c r="AF1484" s="1">
        <f t="shared" si="119"/>
        <v>0</v>
      </c>
    </row>
    <row r="1485" spans="1:32" x14ac:dyDescent="0.2">
      <c r="A1485" t="s">
        <v>179</v>
      </c>
      <c r="B1485" t="s">
        <v>73</v>
      </c>
      <c r="C1485" t="s">
        <v>130</v>
      </c>
      <c r="D1485" t="s">
        <v>1</v>
      </c>
      <c r="E1485" t="s">
        <v>5</v>
      </c>
      <c r="F1485" s="7">
        <v>201906</v>
      </c>
      <c r="G1485" s="1">
        <v>0</v>
      </c>
      <c r="H1485" s="1">
        <v>0</v>
      </c>
      <c r="I1485" s="1">
        <v>0</v>
      </c>
      <c r="J1485" s="1">
        <v>0</v>
      </c>
      <c r="K1485" s="8">
        <v>0</v>
      </c>
      <c r="L1485" s="8">
        <v>0</v>
      </c>
      <c r="M1485" s="8">
        <v>0</v>
      </c>
      <c r="N1485" s="8">
        <v>0</v>
      </c>
      <c r="O1485" s="1">
        <v>0</v>
      </c>
      <c r="P1485" s="1">
        <v>0</v>
      </c>
      <c r="Q1485" s="1">
        <v>0</v>
      </c>
      <c r="R1485" s="1">
        <v>0</v>
      </c>
      <c r="S1485" s="29">
        <v>0</v>
      </c>
      <c r="T1485" s="8">
        <f t="shared" si="115"/>
        <v>0</v>
      </c>
      <c r="U1485" s="1">
        <v>0</v>
      </c>
      <c r="V1485" s="1">
        <v>0</v>
      </c>
      <c r="W1485" s="1">
        <v>0</v>
      </c>
      <c r="X1485" s="1">
        <v>0</v>
      </c>
      <c r="Y1485" s="1">
        <v>0</v>
      </c>
      <c r="Z1485" s="1">
        <v>0</v>
      </c>
      <c r="AA1485" s="1">
        <v>0</v>
      </c>
      <c r="AB1485" s="1">
        <v>0</v>
      </c>
      <c r="AC1485" s="1">
        <f t="shared" si="116"/>
        <v>0</v>
      </c>
      <c r="AD1485" s="1">
        <f t="shared" si="117"/>
        <v>0</v>
      </c>
      <c r="AE1485" s="1">
        <f t="shared" si="118"/>
        <v>0</v>
      </c>
      <c r="AF1485" s="1">
        <f t="shared" si="119"/>
        <v>0</v>
      </c>
    </row>
    <row r="1486" spans="1:32" x14ac:dyDescent="0.2">
      <c r="A1486" t="s">
        <v>179</v>
      </c>
      <c r="B1486" t="s">
        <v>73</v>
      </c>
      <c r="C1486" t="s">
        <v>130</v>
      </c>
      <c r="D1486" t="s">
        <v>1</v>
      </c>
      <c r="E1486" t="s">
        <v>5</v>
      </c>
      <c r="F1486" s="7">
        <v>201909</v>
      </c>
      <c r="G1486" s="1">
        <v>0</v>
      </c>
      <c r="H1486" s="1">
        <v>0</v>
      </c>
      <c r="I1486" s="1">
        <v>0</v>
      </c>
      <c r="J1486" s="1">
        <v>0</v>
      </c>
      <c r="K1486" s="8">
        <v>0</v>
      </c>
      <c r="L1486" s="8">
        <v>0</v>
      </c>
      <c r="M1486" s="8">
        <v>0</v>
      </c>
      <c r="N1486" s="8">
        <v>0</v>
      </c>
      <c r="O1486" s="1">
        <v>0</v>
      </c>
      <c r="P1486" s="1">
        <v>0</v>
      </c>
      <c r="Q1486" s="1">
        <v>0</v>
      </c>
      <c r="R1486" s="1">
        <v>0</v>
      </c>
      <c r="S1486" s="29">
        <v>0</v>
      </c>
      <c r="T1486" s="8">
        <f t="shared" si="115"/>
        <v>0</v>
      </c>
      <c r="U1486" s="1">
        <v>0</v>
      </c>
      <c r="V1486" s="1">
        <v>0</v>
      </c>
      <c r="W1486" s="1">
        <v>0</v>
      </c>
      <c r="X1486" s="1">
        <v>0</v>
      </c>
      <c r="Y1486" s="1">
        <v>0</v>
      </c>
      <c r="Z1486" s="1">
        <v>0</v>
      </c>
      <c r="AA1486" s="1">
        <v>0</v>
      </c>
      <c r="AB1486" s="1">
        <v>0</v>
      </c>
      <c r="AC1486" s="1">
        <f t="shared" si="116"/>
        <v>0</v>
      </c>
      <c r="AD1486" s="1">
        <f t="shared" si="117"/>
        <v>0</v>
      </c>
      <c r="AE1486" s="1">
        <f t="shared" si="118"/>
        <v>0</v>
      </c>
      <c r="AF1486" s="1">
        <f t="shared" si="119"/>
        <v>0</v>
      </c>
    </row>
    <row r="1487" spans="1:32" x14ac:dyDescent="0.2">
      <c r="A1487" t="s">
        <v>179</v>
      </c>
      <c r="B1487" t="s">
        <v>73</v>
      </c>
      <c r="C1487" t="s">
        <v>130</v>
      </c>
      <c r="D1487" t="s">
        <v>1</v>
      </c>
      <c r="E1487" t="s">
        <v>5</v>
      </c>
      <c r="F1487" s="7">
        <v>201912</v>
      </c>
      <c r="G1487" s="1">
        <v>0</v>
      </c>
      <c r="H1487" s="1">
        <v>0</v>
      </c>
      <c r="I1487" s="1">
        <v>0</v>
      </c>
      <c r="J1487" s="1">
        <v>0</v>
      </c>
      <c r="K1487" s="8">
        <v>0</v>
      </c>
      <c r="L1487" s="8">
        <v>0</v>
      </c>
      <c r="M1487" s="8">
        <v>0</v>
      </c>
      <c r="N1487" s="8">
        <v>0</v>
      </c>
      <c r="O1487" s="1">
        <v>0</v>
      </c>
      <c r="P1487" s="1">
        <v>0</v>
      </c>
      <c r="Q1487" s="1">
        <v>0</v>
      </c>
      <c r="R1487" s="1">
        <v>0</v>
      </c>
      <c r="S1487" s="29">
        <v>0</v>
      </c>
      <c r="T1487" s="8">
        <f t="shared" si="115"/>
        <v>0</v>
      </c>
      <c r="U1487" s="1">
        <v>0</v>
      </c>
      <c r="V1487" s="1">
        <v>0</v>
      </c>
      <c r="W1487" s="1">
        <v>0</v>
      </c>
      <c r="X1487" s="1">
        <v>0</v>
      </c>
      <c r="Y1487" s="1">
        <v>0</v>
      </c>
      <c r="Z1487" s="1">
        <v>0</v>
      </c>
      <c r="AA1487" s="1">
        <v>0</v>
      </c>
      <c r="AB1487" s="1">
        <v>0</v>
      </c>
      <c r="AC1487" s="1">
        <f t="shared" si="116"/>
        <v>0</v>
      </c>
      <c r="AD1487" s="1">
        <f t="shared" si="117"/>
        <v>0</v>
      </c>
      <c r="AE1487" s="1">
        <f t="shared" si="118"/>
        <v>0</v>
      </c>
      <c r="AF1487" s="1">
        <f t="shared" si="119"/>
        <v>0</v>
      </c>
    </row>
    <row r="1488" spans="1:32" x14ac:dyDescent="0.2">
      <c r="A1488" t="s">
        <v>179</v>
      </c>
      <c r="B1488" t="s">
        <v>73</v>
      </c>
      <c r="C1488" t="s">
        <v>130</v>
      </c>
      <c r="D1488" t="s">
        <v>1</v>
      </c>
      <c r="E1488" t="s">
        <v>5</v>
      </c>
      <c r="F1488" s="7">
        <v>202003</v>
      </c>
      <c r="G1488" s="1">
        <v>0</v>
      </c>
      <c r="H1488" s="1">
        <v>0</v>
      </c>
      <c r="I1488" s="1">
        <v>0</v>
      </c>
      <c r="J1488" s="1">
        <v>0</v>
      </c>
      <c r="K1488" s="8">
        <v>0</v>
      </c>
      <c r="L1488" s="8">
        <v>0</v>
      </c>
      <c r="M1488" s="8">
        <v>0</v>
      </c>
      <c r="N1488" s="8">
        <v>0</v>
      </c>
      <c r="O1488" s="1">
        <v>0</v>
      </c>
      <c r="P1488" s="1">
        <v>0</v>
      </c>
      <c r="Q1488" s="1">
        <v>0</v>
      </c>
      <c r="R1488" s="1">
        <v>0</v>
      </c>
      <c r="S1488" s="29">
        <v>0</v>
      </c>
      <c r="T1488" s="8">
        <f t="shared" si="115"/>
        <v>0</v>
      </c>
      <c r="U1488" s="1">
        <v>0</v>
      </c>
      <c r="V1488" s="1">
        <v>0</v>
      </c>
      <c r="W1488" s="1">
        <v>0</v>
      </c>
      <c r="X1488" s="1">
        <v>0</v>
      </c>
      <c r="Y1488" s="1">
        <v>0</v>
      </c>
      <c r="Z1488" s="1">
        <v>0</v>
      </c>
      <c r="AA1488" s="1">
        <v>0</v>
      </c>
      <c r="AB1488" s="1">
        <v>0</v>
      </c>
      <c r="AC1488" s="1">
        <f t="shared" si="116"/>
        <v>0</v>
      </c>
      <c r="AD1488" s="1">
        <f t="shared" si="117"/>
        <v>0</v>
      </c>
      <c r="AE1488" s="1">
        <f t="shared" si="118"/>
        <v>0</v>
      </c>
      <c r="AF1488" s="1">
        <f t="shared" si="119"/>
        <v>0</v>
      </c>
    </row>
    <row r="1489" spans="1:32" x14ac:dyDescent="0.2">
      <c r="A1489" t="s">
        <v>179</v>
      </c>
      <c r="B1489" t="s">
        <v>73</v>
      </c>
      <c r="C1489" t="s">
        <v>130</v>
      </c>
      <c r="D1489" t="s">
        <v>1</v>
      </c>
      <c r="E1489" t="s">
        <v>5</v>
      </c>
      <c r="F1489" s="7">
        <v>202006</v>
      </c>
      <c r="G1489" s="1">
        <v>0</v>
      </c>
      <c r="H1489" s="1">
        <v>0</v>
      </c>
      <c r="I1489" s="1">
        <v>0</v>
      </c>
      <c r="J1489" s="1">
        <v>0</v>
      </c>
      <c r="K1489" s="8">
        <v>0</v>
      </c>
      <c r="L1489" s="8">
        <v>0</v>
      </c>
      <c r="M1489" s="8">
        <v>0</v>
      </c>
      <c r="N1489" s="8">
        <v>0</v>
      </c>
      <c r="O1489" s="1">
        <v>0</v>
      </c>
      <c r="P1489" s="1">
        <v>0</v>
      </c>
      <c r="Q1489" s="1">
        <v>0</v>
      </c>
      <c r="R1489" s="1">
        <v>0</v>
      </c>
      <c r="S1489" s="29">
        <v>0</v>
      </c>
      <c r="T1489" s="8">
        <f t="shared" si="115"/>
        <v>0</v>
      </c>
      <c r="U1489" s="1">
        <v>0</v>
      </c>
      <c r="V1489" s="1">
        <v>0</v>
      </c>
      <c r="W1489" s="1">
        <v>0</v>
      </c>
      <c r="X1489" s="1">
        <v>0</v>
      </c>
      <c r="Y1489" s="1">
        <v>0</v>
      </c>
      <c r="Z1489" s="1">
        <v>0</v>
      </c>
      <c r="AA1489" s="1">
        <v>0</v>
      </c>
      <c r="AB1489" s="1">
        <v>0</v>
      </c>
      <c r="AC1489" s="1">
        <f t="shared" si="116"/>
        <v>0</v>
      </c>
      <c r="AD1489" s="1">
        <f t="shared" si="117"/>
        <v>0</v>
      </c>
      <c r="AE1489" s="1">
        <f t="shared" si="118"/>
        <v>0</v>
      </c>
      <c r="AF1489" s="1">
        <f t="shared" si="119"/>
        <v>0</v>
      </c>
    </row>
    <row r="1490" spans="1:32" x14ac:dyDescent="0.2">
      <c r="A1490" t="s">
        <v>179</v>
      </c>
      <c r="B1490" t="s">
        <v>73</v>
      </c>
      <c r="C1490" t="s">
        <v>130</v>
      </c>
      <c r="D1490" t="s">
        <v>1</v>
      </c>
      <c r="E1490" t="s">
        <v>5</v>
      </c>
      <c r="F1490" s="7">
        <v>202009</v>
      </c>
      <c r="G1490" s="1">
        <v>0</v>
      </c>
      <c r="H1490" s="1">
        <v>0</v>
      </c>
      <c r="I1490" s="1">
        <v>0</v>
      </c>
      <c r="J1490" s="1">
        <v>0</v>
      </c>
      <c r="K1490" s="8">
        <v>0</v>
      </c>
      <c r="L1490" s="8">
        <v>0</v>
      </c>
      <c r="M1490" s="8">
        <v>0</v>
      </c>
      <c r="N1490" s="8">
        <v>0</v>
      </c>
      <c r="O1490" s="1">
        <v>0</v>
      </c>
      <c r="P1490" s="1">
        <v>0</v>
      </c>
      <c r="Q1490" s="1">
        <v>0</v>
      </c>
      <c r="R1490" s="1">
        <v>0</v>
      </c>
      <c r="S1490" s="29">
        <v>0</v>
      </c>
      <c r="T1490" s="8">
        <f t="shared" si="115"/>
        <v>0</v>
      </c>
      <c r="U1490" s="1">
        <v>0</v>
      </c>
      <c r="V1490" s="1">
        <v>0</v>
      </c>
      <c r="W1490" s="1">
        <v>0</v>
      </c>
      <c r="X1490" s="1">
        <v>0</v>
      </c>
      <c r="Y1490" s="1">
        <v>0</v>
      </c>
      <c r="Z1490" s="1">
        <v>0</v>
      </c>
      <c r="AA1490" s="1">
        <v>0</v>
      </c>
      <c r="AB1490" s="1">
        <v>0</v>
      </c>
      <c r="AC1490" s="1">
        <f t="shared" si="116"/>
        <v>0</v>
      </c>
      <c r="AD1490" s="1">
        <f t="shared" si="117"/>
        <v>0</v>
      </c>
      <c r="AE1490" s="1">
        <f t="shared" si="118"/>
        <v>0</v>
      </c>
      <c r="AF1490" s="1">
        <f t="shared" si="119"/>
        <v>0</v>
      </c>
    </row>
    <row r="1491" spans="1:32" x14ac:dyDescent="0.2">
      <c r="A1491" t="s">
        <v>179</v>
      </c>
      <c r="B1491" t="s">
        <v>73</v>
      </c>
      <c r="C1491" t="s">
        <v>130</v>
      </c>
      <c r="D1491" t="s">
        <v>1</v>
      </c>
      <c r="E1491" t="s">
        <v>5</v>
      </c>
      <c r="F1491" s="7">
        <v>202012</v>
      </c>
      <c r="G1491" s="1">
        <v>0</v>
      </c>
      <c r="H1491" s="1">
        <v>0</v>
      </c>
      <c r="I1491" s="1">
        <v>0</v>
      </c>
      <c r="J1491" s="1">
        <v>0</v>
      </c>
      <c r="K1491" s="8">
        <v>0</v>
      </c>
      <c r="L1491" s="8">
        <v>0</v>
      </c>
      <c r="M1491" s="8">
        <v>0</v>
      </c>
      <c r="N1491" s="8">
        <v>0</v>
      </c>
      <c r="O1491" s="1">
        <v>0</v>
      </c>
      <c r="P1491" s="1">
        <v>0</v>
      </c>
      <c r="Q1491" s="1">
        <v>0</v>
      </c>
      <c r="R1491" s="1">
        <v>0</v>
      </c>
      <c r="S1491" s="29">
        <v>0</v>
      </c>
      <c r="T1491" s="8">
        <f t="shared" si="115"/>
        <v>0</v>
      </c>
      <c r="U1491" s="1">
        <v>0</v>
      </c>
      <c r="V1491" s="1">
        <v>0</v>
      </c>
      <c r="W1491" s="1">
        <v>0</v>
      </c>
      <c r="X1491" s="1">
        <v>0</v>
      </c>
      <c r="Y1491" s="1">
        <v>0</v>
      </c>
      <c r="Z1491" s="1">
        <v>0</v>
      </c>
      <c r="AA1491" s="1">
        <v>0</v>
      </c>
      <c r="AB1491" s="1">
        <v>0</v>
      </c>
      <c r="AC1491" s="1">
        <f t="shared" si="116"/>
        <v>0</v>
      </c>
      <c r="AD1491" s="1">
        <f t="shared" si="117"/>
        <v>0</v>
      </c>
      <c r="AE1491" s="1">
        <f t="shared" si="118"/>
        <v>0</v>
      </c>
      <c r="AF1491" s="1">
        <f t="shared" si="119"/>
        <v>0</v>
      </c>
    </row>
    <row r="1492" spans="1:32" x14ac:dyDescent="0.2">
      <c r="A1492" t="s">
        <v>179</v>
      </c>
      <c r="B1492" t="s">
        <v>73</v>
      </c>
      <c r="C1492" t="s">
        <v>130</v>
      </c>
      <c r="D1492" t="s">
        <v>1</v>
      </c>
      <c r="E1492" t="s">
        <v>5</v>
      </c>
      <c r="F1492" s="7">
        <v>202103</v>
      </c>
      <c r="G1492" s="1">
        <v>0</v>
      </c>
      <c r="H1492" s="1">
        <v>0</v>
      </c>
      <c r="I1492" s="1">
        <v>0</v>
      </c>
      <c r="J1492" s="1">
        <v>0</v>
      </c>
      <c r="K1492" s="8">
        <v>0</v>
      </c>
      <c r="L1492" s="8">
        <v>0</v>
      </c>
      <c r="M1492" s="8">
        <v>0</v>
      </c>
      <c r="N1492" s="8">
        <v>0</v>
      </c>
      <c r="O1492" s="1">
        <v>0</v>
      </c>
      <c r="P1492" s="1">
        <v>0</v>
      </c>
      <c r="Q1492" s="1">
        <v>0</v>
      </c>
      <c r="R1492" s="1">
        <v>0</v>
      </c>
      <c r="S1492" s="29">
        <v>0</v>
      </c>
      <c r="T1492" s="8">
        <f t="shared" si="115"/>
        <v>0</v>
      </c>
      <c r="U1492" s="1">
        <v>0</v>
      </c>
      <c r="V1492" s="1">
        <v>0</v>
      </c>
      <c r="W1492" s="1">
        <v>0</v>
      </c>
      <c r="X1492" s="1">
        <v>0</v>
      </c>
      <c r="Y1492" s="1">
        <v>0</v>
      </c>
      <c r="Z1492" s="1">
        <v>0</v>
      </c>
      <c r="AA1492" s="1">
        <v>0</v>
      </c>
      <c r="AB1492" s="1">
        <v>0</v>
      </c>
      <c r="AC1492" s="1">
        <f t="shared" si="116"/>
        <v>0</v>
      </c>
      <c r="AD1492" s="1">
        <f t="shared" si="117"/>
        <v>0</v>
      </c>
      <c r="AE1492" s="1">
        <f t="shared" si="118"/>
        <v>0</v>
      </c>
      <c r="AF1492" s="1">
        <f t="shared" si="119"/>
        <v>0</v>
      </c>
    </row>
    <row r="1493" spans="1:32" x14ac:dyDescent="0.2">
      <c r="A1493" t="s">
        <v>179</v>
      </c>
      <c r="B1493" t="s">
        <v>73</v>
      </c>
      <c r="C1493" t="s">
        <v>130</v>
      </c>
      <c r="D1493" t="s">
        <v>1</v>
      </c>
      <c r="E1493" t="s">
        <v>5</v>
      </c>
      <c r="F1493" s="7">
        <v>202106</v>
      </c>
      <c r="G1493" s="1">
        <v>0</v>
      </c>
      <c r="H1493" s="1">
        <v>0</v>
      </c>
      <c r="I1493" s="1">
        <v>0</v>
      </c>
      <c r="J1493" s="1">
        <v>0</v>
      </c>
      <c r="K1493" s="8">
        <v>0</v>
      </c>
      <c r="L1493" s="8">
        <v>0</v>
      </c>
      <c r="M1493" s="8">
        <v>0</v>
      </c>
      <c r="N1493" s="8">
        <v>0</v>
      </c>
      <c r="O1493" s="1">
        <v>0</v>
      </c>
      <c r="P1493" s="1">
        <v>0</v>
      </c>
      <c r="Q1493" s="1">
        <v>0</v>
      </c>
      <c r="R1493" s="1">
        <v>0</v>
      </c>
      <c r="S1493" s="29">
        <v>0</v>
      </c>
      <c r="T1493" s="8">
        <f t="shared" si="115"/>
        <v>0</v>
      </c>
      <c r="U1493" s="1">
        <v>0</v>
      </c>
      <c r="V1493" s="1">
        <v>0</v>
      </c>
      <c r="W1493" s="1">
        <v>0</v>
      </c>
      <c r="X1493" s="1">
        <v>0</v>
      </c>
      <c r="Y1493" s="1">
        <v>0</v>
      </c>
      <c r="Z1493" s="1">
        <v>0</v>
      </c>
      <c r="AA1493" s="1">
        <v>0</v>
      </c>
      <c r="AB1493" s="1">
        <v>0</v>
      </c>
      <c r="AC1493" s="1">
        <f t="shared" si="116"/>
        <v>0</v>
      </c>
      <c r="AD1493" s="1">
        <f t="shared" si="117"/>
        <v>0</v>
      </c>
      <c r="AE1493" s="1">
        <f t="shared" si="118"/>
        <v>0</v>
      </c>
      <c r="AF1493" s="1">
        <f t="shared" si="119"/>
        <v>0</v>
      </c>
    </row>
    <row r="1494" spans="1:32" x14ac:dyDescent="0.2">
      <c r="A1494" t="s">
        <v>179</v>
      </c>
      <c r="B1494" t="s">
        <v>73</v>
      </c>
      <c r="C1494" t="s">
        <v>130</v>
      </c>
      <c r="D1494" t="s">
        <v>1</v>
      </c>
      <c r="E1494" t="s">
        <v>5</v>
      </c>
      <c r="F1494" s="7">
        <v>202109</v>
      </c>
      <c r="G1494" s="1">
        <v>0</v>
      </c>
      <c r="H1494" s="1">
        <v>0</v>
      </c>
      <c r="I1494" s="1">
        <v>0</v>
      </c>
      <c r="J1494" s="1">
        <v>0</v>
      </c>
      <c r="K1494" s="8">
        <v>0</v>
      </c>
      <c r="L1494" s="8">
        <v>0</v>
      </c>
      <c r="M1494" s="8">
        <v>0</v>
      </c>
      <c r="N1494" s="8">
        <v>0</v>
      </c>
      <c r="O1494" s="1">
        <v>0</v>
      </c>
      <c r="P1494" s="1">
        <v>0</v>
      </c>
      <c r="Q1494" s="1">
        <v>0</v>
      </c>
      <c r="R1494" s="1">
        <v>0</v>
      </c>
      <c r="S1494" s="29">
        <v>0</v>
      </c>
      <c r="T1494" s="8">
        <f t="shared" si="115"/>
        <v>0</v>
      </c>
      <c r="U1494" s="1">
        <v>0</v>
      </c>
      <c r="V1494" s="1">
        <v>0</v>
      </c>
      <c r="W1494" s="1">
        <v>0</v>
      </c>
      <c r="X1494" s="1">
        <v>0</v>
      </c>
      <c r="Y1494" s="1">
        <v>0</v>
      </c>
      <c r="Z1494" s="1">
        <v>0</v>
      </c>
      <c r="AA1494" s="1">
        <v>0</v>
      </c>
      <c r="AB1494" s="1">
        <v>0</v>
      </c>
      <c r="AC1494" s="1">
        <f t="shared" si="116"/>
        <v>0</v>
      </c>
      <c r="AD1494" s="1">
        <f t="shared" si="117"/>
        <v>0</v>
      </c>
      <c r="AE1494" s="1">
        <f t="shared" si="118"/>
        <v>0</v>
      </c>
      <c r="AF1494" s="1">
        <f t="shared" si="119"/>
        <v>0</v>
      </c>
    </row>
    <row r="1495" spans="1:32" x14ac:dyDescent="0.2">
      <c r="A1495" t="s">
        <v>179</v>
      </c>
      <c r="B1495" t="s">
        <v>73</v>
      </c>
      <c r="C1495" t="s">
        <v>130</v>
      </c>
      <c r="D1495" t="s">
        <v>1</v>
      </c>
      <c r="E1495" t="s">
        <v>5</v>
      </c>
      <c r="F1495" s="7">
        <v>202112</v>
      </c>
      <c r="G1495" s="1">
        <v>0</v>
      </c>
      <c r="H1495" s="1">
        <v>0</v>
      </c>
      <c r="I1495" s="1">
        <v>0</v>
      </c>
      <c r="J1495" s="1">
        <v>0</v>
      </c>
      <c r="K1495" s="8">
        <v>0</v>
      </c>
      <c r="L1495" s="8">
        <v>0</v>
      </c>
      <c r="M1495" s="8">
        <v>0</v>
      </c>
      <c r="N1495" s="8">
        <v>0</v>
      </c>
      <c r="O1495" s="1">
        <v>0</v>
      </c>
      <c r="P1495" s="1">
        <v>0</v>
      </c>
      <c r="Q1495" s="1">
        <v>0</v>
      </c>
      <c r="R1495" s="1">
        <v>0</v>
      </c>
      <c r="S1495" s="29">
        <v>0</v>
      </c>
      <c r="T1495" s="8">
        <f t="shared" si="115"/>
        <v>0</v>
      </c>
      <c r="U1495" s="1">
        <v>0</v>
      </c>
      <c r="V1495" s="1">
        <v>0</v>
      </c>
      <c r="W1495" s="1">
        <v>0</v>
      </c>
      <c r="X1495" s="1">
        <v>0</v>
      </c>
      <c r="Y1495" s="1">
        <v>0</v>
      </c>
      <c r="Z1495" s="1">
        <v>0</v>
      </c>
      <c r="AA1495" s="1">
        <v>0</v>
      </c>
      <c r="AB1495" s="1">
        <v>0</v>
      </c>
      <c r="AC1495" s="1">
        <f t="shared" si="116"/>
        <v>0</v>
      </c>
      <c r="AD1495" s="1">
        <f t="shared" si="117"/>
        <v>0</v>
      </c>
      <c r="AE1495" s="1">
        <f t="shared" si="118"/>
        <v>0</v>
      </c>
      <c r="AF1495" s="1">
        <f t="shared" si="119"/>
        <v>0</v>
      </c>
    </row>
    <row r="1496" spans="1:32" x14ac:dyDescent="0.2">
      <c r="A1496" t="s">
        <v>179</v>
      </c>
      <c r="B1496" t="s">
        <v>73</v>
      </c>
      <c r="C1496" t="s">
        <v>130</v>
      </c>
      <c r="D1496" t="s">
        <v>1</v>
      </c>
      <c r="E1496" t="s">
        <v>5</v>
      </c>
      <c r="F1496" s="7">
        <v>202203</v>
      </c>
      <c r="G1496" s="1">
        <v>0</v>
      </c>
      <c r="H1496" s="1">
        <v>0</v>
      </c>
      <c r="I1496" s="1">
        <v>0</v>
      </c>
      <c r="J1496" s="1">
        <v>0</v>
      </c>
      <c r="K1496" s="8">
        <v>0</v>
      </c>
      <c r="L1496" s="8">
        <v>0</v>
      </c>
      <c r="M1496" s="8">
        <v>0</v>
      </c>
      <c r="N1496" s="8">
        <v>0</v>
      </c>
      <c r="O1496" s="1">
        <v>0</v>
      </c>
      <c r="P1496" s="1">
        <v>0</v>
      </c>
      <c r="Q1496" s="1">
        <v>0</v>
      </c>
      <c r="R1496" s="1">
        <v>0</v>
      </c>
      <c r="S1496" s="29">
        <v>0</v>
      </c>
      <c r="T1496" s="8">
        <f t="shared" si="115"/>
        <v>0</v>
      </c>
      <c r="U1496" s="1">
        <v>0</v>
      </c>
      <c r="V1496" s="1">
        <v>0</v>
      </c>
      <c r="W1496" s="1">
        <v>0</v>
      </c>
      <c r="X1496" s="1">
        <v>0</v>
      </c>
      <c r="Y1496" s="1">
        <v>0</v>
      </c>
      <c r="Z1496" s="1">
        <v>0</v>
      </c>
      <c r="AA1496" s="1">
        <v>0</v>
      </c>
      <c r="AB1496" s="1">
        <v>0</v>
      </c>
      <c r="AC1496" s="1">
        <f t="shared" si="116"/>
        <v>0</v>
      </c>
      <c r="AD1496" s="1">
        <f t="shared" si="117"/>
        <v>0</v>
      </c>
      <c r="AE1496" s="1">
        <f t="shared" si="118"/>
        <v>0</v>
      </c>
      <c r="AF1496" s="1">
        <f t="shared" si="119"/>
        <v>0</v>
      </c>
    </row>
    <row r="1497" spans="1:32" x14ac:dyDescent="0.2">
      <c r="A1497" t="s">
        <v>179</v>
      </c>
      <c r="B1497" t="s">
        <v>73</v>
      </c>
      <c r="C1497" t="s">
        <v>130</v>
      </c>
      <c r="D1497" t="s">
        <v>1</v>
      </c>
      <c r="E1497" t="s">
        <v>5</v>
      </c>
      <c r="F1497" s="7">
        <v>202206</v>
      </c>
      <c r="G1497" s="1">
        <v>0</v>
      </c>
      <c r="H1497" s="1">
        <v>0</v>
      </c>
      <c r="I1497" s="1">
        <v>0</v>
      </c>
      <c r="J1497" s="1">
        <v>0</v>
      </c>
      <c r="K1497" s="8">
        <v>0</v>
      </c>
      <c r="L1497" s="8">
        <v>0</v>
      </c>
      <c r="M1497" s="8">
        <v>0</v>
      </c>
      <c r="N1497" s="8">
        <v>0</v>
      </c>
      <c r="O1497" s="1">
        <v>0</v>
      </c>
      <c r="P1497" s="1">
        <v>0</v>
      </c>
      <c r="Q1497" s="1">
        <v>0</v>
      </c>
      <c r="R1497" s="1">
        <v>0</v>
      </c>
      <c r="S1497" s="29">
        <v>0</v>
      </c>
      <c r="T1497" s="8">
        <f t="shared" si="115"/>
        <v>0</v>
      </c>
      <c r="U1497" s="1">
        <v>0</v>
      </c>
      <c r="V1497" s="1">
        <v>0</v>
      </c>
      <c r="W1497" s="1">
        <v>0</v>
      </c>
      <c r="X1497" s="1">
        <v>0</v>
      </c>
      <c r="Y1497" s="1">
        <v>0</v>
      </c>
      <c r="Z1497" s="1">
        <v>0</v>
      </c>
      <c r="AA1497" s="1">
        <v>0</v>
      </c>
      <c r="AB1497" s="1">
        <v>0</v>
      </c>
      <c r="AC1497" s="1">
        <f t="shared" si="116"/>
        <v>0</v>
      </c>
      <c r="AD1497" s="1">
        <f t="shared" si="117"/>
        <v>0</v>
      </c>
      <c r="AE1497" s="1">
        <f t="shared" si="118"/>
        <v>0</v>
      </c>
      <c r="AF1497" s="1">
        <f t="shared" si="119"/>
        <v>0</v>
      </c>
    </row>
    <row r="1498" spans="1:32" x14ac:dyDescent="0.2">
      <c r="A1498" t="s">
        <v>179</v>
      </c>
      <c r="B1498" t="s">
        <v>73</v>
      </c>
      <c r="C1498" t="s">
        <v>130</v>
      </c>
      <c r="D1498" t="s">
        <v>1</v>
      </c>
      <c r="E1498" t="s">
        <v>5</v>
      </c>
      <c r="F1498" s="7">
        <v>202209</v>
      </c>
      <c r="G1498" s="1">
        <v>0</v>
      </c>
      <c r="H1498" s="1">
        <v>0</v>
      </c>
      <c r="I1498" s="1">
        <v>0</v>
      </c>
      <c r="J1498" s="1">
        <v>0</v>
      </c>
      <c r="K1498" s="8">
        <v>0</v>
      </c>
      <c r="L1498" s="8">
        <v>0</v>
      </c>
      <c r="M1498" s="8">
        <v>0</v>
      </c>
      <c r="N1498" s="8">
        <v>0</v>
      </c>
      <c r="O1498" s="1">
        <v>0</v>
      </c>
      <c r="P1498" s="1">
        <v>0</v>
      </c>
      <c r="Q1498" s="1">
        <v>0</v>
      </c>
      <c r="R1498" s="1">
        <v>0</v>
      </c>
      <c r="S1498" s="29">
        <v>0</v>
      </c>
      <c r="T1498" s="8">
        <f t="shared" si="115"/>
        <v>0</v>
      </c>
      <c r="U1498" s="1">
        <v>0</v>
      </c>
      <c r="V1498" s="1">
        <v>0</v>
      </c>
      <c r="W1498" s="1">
        <v>0</v>
      </c>
      <c r="X1498" s="1">
        <v>0</v>
      </c>
      <c r="Y1498" s="1">
        <v>0</v>
      </c>
      <c r="Z1498" s="1">
        <v>0</v>
      </c>
      <c r="AA1498" s="1">
        <v>0</v>
      </c>
      <c r="AB1498" s="1">
        <v>0</v>
      </c>
      <c r="AC1498" s="1">
        <f t="shared" si="116"/>
        <v>0</v>
      </c>
      <c r="AD1498" s="1">
        <f t="shared" si="117"/>
        <v>0</v>
      </c>
      <c r="AE1498" s="1">
        <f t="shared" si="118"/>
        <v>0</v>
      </c>
      <c r="AF1498" s="1">
        <f t="shared" si="119"/>
        <v>0</v>
      </c>
    </row>
    <row r="1499" spans="1:32" x14ac:dyDescent="0.2">
      <c r="A1499" t="s">
        <v>179</v>
      </c>
      <c r="B1499" t="s">
        <v>73</v>
      </c>
      <c r="C1499" t="s">
        <v>130</v>
      </c>
      <c r="D1499" t="s">
        <v>1</v>
      </c>
      <c r="E1499" t="s">
        <v>5</v>
      </c>
      <c r="F1499" s="7">
        <v>202212</v>
      </c>
      <c r="G1499" s="1">
        <v>0</v>
      </c>
      <c r="H1499" s="1">
        <v>0</v>
      </c>
      <c r="I1499" s="1">
        <v>0</v>
      </c>
      <c r="J1499" s="1">
        <v>0</v>
      </c>
      <c r="K1499" s="8">
        <v>0</v>
      </c>
      <c r="L1499" s="8">
        <v>0</v>
      </c>
      <c r="M1499" s="8">
        <v>0</v>
      </c>
      <c r="N1499" s="8">
        <v>0</v>
      </c>
      <c r="O1499" s="1">
        <v>0</v>
      </c>
      <c r="P1499" s="1">
        <v>0</v>
      </c>
      <c r="Q1499" s="1">
        <v>0</v>
      </c>
      <c r="R1499" s="1">
        <v>0</v>
      </c>
      <c r="S1499" s="29">
        <v>0</v>
      </c>
      <c r="T1499" s="8">
        <f t="shared" si="115"/>
        <v>0</v>
      </c>
      <c r="U1499" s="1">
        <v>0</v>
      </c>
      <c r="V1499" s="1">
        <v>0</v>
      </c>
      <c r="W1499" s="1">
        <v>0</v>
      </c>
      <c r="X1499" s="1">
        <v>0</v>
      </c>
      <c r="Y1499" s="1">
        <v>0</v>
      </c>
      <c r="Z1499" s="1">
        <v>0</v>
      </c>
      <c r="AA1499" s="1">
        <v>0</v>
      </c>
      <c r="AB1499" s="1">
        <v>0</v>
      </c>
      <c r="AC1499" s="1">
        <f t="shared" si="116"/>
        <v>0</v>
      </c>
      <c r="AD1499" s="1">
        <f t="shared" si="117"/>
        <v>0</v>
      </c>
      <c r="AE1499" s="1">
        <f t="shared" si="118"/>
        <v>0</v>
      </c>
      <c r="AF1499" s="1">
        <f t="shared" si="119"/>
        <v>0</v>
      </c>
    </row>
    <row r="1500" spans="1:32" x14ac:dyDescent="0.2">
      <c r="A1500" t="s">
        <v>179</v>
      </c>
      <c r="B1500" t="s">
        <v>73</v>
      </c>
      <c r="C1500" t="s">
        <v>130</v>
      </c>
      <c r="D1500" t="s">
        <v>1</v>
      </c>
      <c r="E1500" t="s">
        <v>5</v>
      </c>
      <c r="F1500" s="7">
        <v>202303</v>
      </c>
      <c r="G1500" s="1">
        <v>0</v>
      </c>
      <c r="H1500" s="1">
        <v>0</v>
      </c>
      <c r="I1500" s="1">
        <v>0</v>
      </c>
      <c r="J1500" s="1">
        <v>0</v>
      </c>
      <c r="K1500" s="8">
        <v>0</v>
      </c>
      <c r="L1500" s="8">
        <v>0</v>
      </c>
      <c r="M1500" s="8">
        <v>0</v>
      </c>
      <c r="N1500" s="8">
        <v>0</v>
      </c>
      <c r="O1500" s="1">
        <v>0</v>
      </c>
      <c r="P1500" s="1">
        <v>0</v>
      </c>
      <c r="Q1500" s="1">
        <v>0</v>
      </c>
      <c r="R1500" s="1">
        <v>0</v>
      </c>
      <c r="S1500" s="29">
        <v>0</v>
      </c>
      <c r="T1500" s="8">
        <f t="shared" si="115"/>
        <v>0</v>
      </c>
      <c r="U1500" s="1">
        <v>0</v>
      </c>
      <c r="V1500" s="1">
        <v>0</v>
      </c>
      <c r="W1500" s="1">
        <v>0</v>
      </c>
      <c r="X1500" s="1">
        <v>0</v>
      </c>
      <c r="Y1500" s="1">
        <v>0</v>
      </c>
      <c r="Z1500" s="1">
        <v>0</v>
      </c>
      <c r="AA1500" s="1">
        <v>0</v>
      </c>
      <c r="AB1500" s="1">
        <v>0</v>
      </c>
      <c r="AC1500" s="1">
        <f t="shared" si="116"/>
        <v>0</v>
      </c>
      <c r="AD1500" s="1">
        <f t="shared" si="117"/>
        <v>0</v>
      </c>
      <c r="AE1500" s="1">
        <f t="shared" si="118"/>
        <v>0</v>
      </c>
      <c r="AF1500" s="1">
        <f t="shared" si="119"/>
        <v>0</v>
      </c>
    </row>
    <row r="1501" spans="1:32" x14ac:dyDescent="0.2">
      <c r="A1501" t="s">
        <v>179</v>
      </c>
      <c r="B1501" t="s">
        <v>73</v>
      </c>
      <c r="C1501" t="s">
        <v>130</v>
      </c>
      <c r="D1501" t="s">
        <v>1</v>
      </c>
      <c r="E1501" t="s">
        <v>5</v>
      </c>
      <c r="F1501" s="7">
        <v>202306</v>
      </c>
      <c r="G1501" s="1">
        <v>0</v>
      </c>
      <c r="H1501" s="1">
        <v>0</v>
      </c>
      <c r="I1501" s="1">
        <v>0</v>
      </c>
      <c r="J1501" s="1">
        <v>0</v>
      </c>
      <c r="K1501" s="8">
        <v>0</v>
      </c>
      <c r="L1501" s="8">
        <v>0</v>
      </c>
      <c r="M1501" s="8">
        <v>0</v>
      </c>
      <c r="N1501" s="8">
        <v>0</v>
      </c>
      <c r="O1501" s="1">
        <v>0</v>
      </c>
      <c r="P1501" s="1">
        <v>0</v>
      </c>
      <c r="Q1501" s="1">
        <v>0</v>
      </c>
      <c r="R1501" s="1">
        <v>0</v>
      </c>
      <c r="S1501" s="29">
        <v>0</v>
      </c>
      <c r="T1501" s="8">
        <f t="shared" si="115"/>
        <v>0</v>
      </c>
      <c r="U1501" s="1">
        <v>0</v>
      </c>
      <c r="V1501" s="1">
        <v>0</v>
      </c>
      <c r="W1501" s="1">
        <v>0</v>
      </c>
      <c r="X1501" s="1">
        <v>0</v>
      </c>
      <c r="Y1501" s="1">
        <v>0</v>
      </c>
      <c r="Z1501" s="1">
        <v>0</v>
      </c>
      <c r="AA1501" s="1">
        <v>0</v>
      </c>
      <c r="AB1501" s="1">
        <v>0</v>
      </c>
      <c r="AC1501" s="1">
        <f t="shared" si="116"/>
        <v>0</v>
      </c>
      <c r="AD1501" s="1">
        <f t="shared" si="117"/>
        <v>0</v>
      </c>
      <c r="AE1501" s="1">
        <f t="shared" si="118"/>
        <v>0</v>
      </c>
      <c r="AF1501" s="1">
        <f t="shared" si="119"/>
        <v>0</v>
      </c>
    </row>
    <row r="1502" spans="1:32" x14ac:dyDescent="0.2">
      <c r="A1502" t="s">
        <v>179</v>
      </c>
      <c r="B1502" t="s">
        <v>73</v>
      </c>
      <c r="C1502" t="s">
        <v>130</v>
      </c>
      <c r="D1502" t="s">
        <v>1</v>
      </c>
      <c r="E1502" t="s">
        <v>5</v>
      </c>
      <c r="F1502" s="7">
        <v>202309</v>
      </c>
      <c r="G1502" s="1">
        <v>0</v>
      </c>
      <c r="H1502" s="1">
        <v>0</v>
      </c>
      <c r="I1502" s="1">
        <v>0</v>
      </c>
      <c r="J1502" s="1">
        <v>0</v>
      </c>
      <c r="K1502" s="8">
        <v>0</v>
      </c>
      <c r="L1502" s="8">
        <v>0</v>
      </c>
      <c r="M1502" s="8">
        <v>0</v>
      </c>
      <c r="N1502" s="8">
        <v>0</v>
      </c>
      <c r="O1502" s="1">
        <v>0</v>
      </c>
      <c r="P1502" s="1">
        <v>0</v>
      </c>
      <c r="Q1502" s="1">
        <v>0</v>
      </c>
      <c r="R1502" s="1">
        <v>0</v>
      </c>
      <c r="S1502" s="29">
        <v>0</v>
      </c>
      <c r="T1502" s="8">
        <f t="shared" si="115"/>
        <v>0</v>
      </c>
      <c r="U1502" s="1">
        <v>0</v>
      </c>
      <c r="V1502" s="1">
        <v>0</v>
      </c>
      <c r="W1502" s="1">
        <v>0</v>
      </c>
      <c r="X1502" s="1">
        <v>0</v>
      </c>
      <c r="Y1502" s="1">
        <v>0</v>
      </c>
      <c r="Z1502" s="1">
        <v>0</v>
      </c>
      <c r="AA1502" s="1">
        <v>0</v>
      </c>
      <c r="AB1502" s="1">
        <v>0</v>
      </c>
      <c r="AC1502" s="1">
        <f t="shared" si="116"/>
        <v>0</v>
      </c>
      <c r="AD1502" s="1">
        <f t="shared" si="117"/>
        <v>0</v>
      </c>
      <c r="AE1502" s="1">
        <f t="shared" si="118"/>
        <v>0</v>
      </c>
      <c r="AF1502" s="1">
        <f t="shared" si="119"/>
        <v>0</v>
      </c>
    </row>
    <row r="1503" spans="1:32" x14ac:dyDescent="0.2">
      <c r="A1503" t="s">
        <v>179</v>
      </c>
      <c r="B1503" t="s">
        <v>73</v>
      </c>
      <c r="C1503" t="s">
        <v>130</v>
      </c>
      <c r="D1503" t="s">
        <v>1</v>
      </c>
      <c r="E1503" t="s">
        <v>5</v>
      </c>
      <c r="F1503" s="7">
        <v>202312</v>
      </c>
      <c r="G1503" s="1">
        <v>0</v>
      </c>
      <c r="H1503" s="1">
        <v>0</v>
      </c>
      <c r="I1503" s="1">
        <v>0</v>
      </c>
      <c r="J1503" s="1">
        <v>0</v>
      </c>
      <c r="K1503" s="8">
        <v>0</v>
      </c>
      <c r="L1503" s="8">
        <v>0</v>
      </c>
      <c r="M1503" s="8">
        <v>0</v>
      </c>
      <c r="N1503" s="8">
        <v>0</v>
      </c>
      <c r="O1503" s="1">
        <v>0</v>
      </c>
      <c r="P1503" s="1">
        <v>0</v>
      </c>
      <c r="Q1503" s="1">
        <v>0</v>
      </c>
      <c r="R1503" s="1">
        <v>0</v>
      </c>
      <c r="S1503" s="29">
        <v>0</v>
      </c>
      <c r="T1503" s="8">
        <f t="shared" si="115"/>
        <v>0</v>
      </c>
      <c r="U1503" s="1">
        <v>0</v>
      </c>
      <c r="V1503" s="1">
        <v>0</v>
      </c>
      <c r="W1503" s="1">
        <v>0</v>
      </c>
      <c r="X1503" s="1">
        <v>0</v>
      </c>
      <c r="Y1503" s="1">
        <v>0</v>
      </c>
      <c r="Z1503" s="1">
        <v>0</v>
      </c>
      <c r="AA1503" s="1">
        <v>0</v>
      </c>
      <c r="AB1503" s="1">
        <v>0</v>
      </c>
      <c r="AC1503" s="1">
        <f t="shared" si="116"/>
        <v>0</v>
      </c>
      <c r="AD1503" s="1">
        <f t="shared" si="117"/>
        <v>0</v>
      </c>
      <c r="AE1503" s="1">
        <f t="shared" si="118"/>
        <v>0</v>
      </c>
      <c r="AF1503" s="1">
        <f t="shared" si="119"/>
        <v>0</v>
      </c>
    </row>
    <row r="1504" spans="1:32" x14ac:dyDescent="0.2">
      <c r="A1504" t="s">
        <v>179</v>
      </c>
      <c r="B1504" t="s">
        <v>73</v>
      </c>
      <c r="C1504" t="s">
        <v>130</v>
      </c>
      <c r="D1504" t="s">
        <v>1</v>
      </c>
      <c r="E1504" t="s">
        <v>5</v>
      </c>
      <c r="F1504" s="7">
        <v>202403</v>
      </c>
      <c r="G1504" s="1">
        <v>0</v>
      </c>
      <c r="H1504" s="1">
        <v>0</v>
      </c>
      <c r="I1504" s="1">
        <v>0</v>
      </c>
      <c r="J1504" s="1">
        <v>0</v>
      </c>
      <c r="K1504" s="8">
        <v>0</v>
      </c>
      <c r="L1504" s="8">
        <v>0</v>
      </c>
      <c r="M1504" s="8">
        <v>0</v>
      </c>
      <c r="N1504" s="8">
        <v>0</v>
      </c>
      <c r="O1504" s="1">
        <v>0</v>
      </c>
      <c r="P1504" s="1">
        <v>0</v>
      </c>
      <c r="Q1504" s="1">
        <v>0</v>
      </c>
      <c r="R1504" s="1">
        <v>0</v>
      </c>
      <c r="S1504" s="29">
        <v>0</v>
      </c>
      <c r="T1504" s="8">
        <f t="shared" si="115"/>
        <v>0</v>
      </c>
      <c r="U1504" s="1">
        <v>0</v>
      </c>
      <c r="V1504" s="1">
        <v>0</v>
      </c>
      <c r="W1504" s="1">
        <v>0</v>
      </c>
      <c r="X1504" s="1">
        <v>0</v>
      </c>
      <c r="Y1504" s="1">
        <v>0</v>
      </c>
      <c r="Z1504" s="1">
        <v>0</v>
      </c>
      <c r="AA1504" s="1">
        <v>0</v>
      </c>
      <c r="AB1504" s="1">
        <v>0</v>
      </c>
      <c r="AC1504" s="1">
        <f t="shared" si="116"/>
        <v>0</v>
      </c>
      <c r="AD1504" s="1">
        <f t="shared" si="117"/>
        <v>0</v>
      </c>
      <c r="AE1504" s="1">
        <f t="shared" si="118"/>
        <v>0</v>
      </c>
      <c r="AF1504" s="1">
        <f t="shared" si="119"/>
        <v>0</v>
      </c>
    </row>
    <row r="1505" spans="1:32" x14ac:dyDescent="0.2">
      <c r="A1505" t="s">
        <v>179</v>
      </c>
      <c r="B1505" t="s">
        <v>73</v>
      </c>
      <c r="C1505" t="s">
        <v>130</v>
      </c>
      <c r="D1505" t="s">
        <v>1</v>
      </c>
      <c r="E1505" t="s">
        <v>8</v>
      </c>
      <c r="F1505" s="7">
        <v>202404</v>
      </c>
      <c r="G1505" s="1">
        <v>0</v>
      </c>
      <c r="H1505" s="1">
        <v>0</v>
      </c>
      <c r="I1505" s="1">
        <v>0</v>
      </c>
      <c r="J1505" s="1">
        <v>0</v>
      </c>
      <c r="K1505" s="8">
        <v>0</v>
      </c>
      <c r="L1505" s="8">
        <v>0</v>
      </c>
      <c r="M1505" s="8">
        <v>0</v>
      </c>
      <c r="N1505" s="8">
        <v>0</v>
      </c>
      <c r="O1505" s="1">
        <v>0</v>
      </c>
      <c r="P1505" s="1">
        <v>0</v>
      </c>
      <c r="Q1505" s="1">
        <v>0</v>
      </c>
      <c r="R1505" s="1">
        <v>0</v>
      </c>
      <c r="S1505" s="29">
        <v>0</v>
      </c>
      <c r="T1505" s="8">
        <f t="shared" si="115"/>
        <v>0</v>
      </c>
      <c r="U1505" s="1">
        <v>0</v>
      </c>
      <c r="V1505" s="1">
        <v>0</v>
      </c>
      <c r="W1505" s="1">
        <v>0</v>
      </c>
      <c r="X1505" s="1">
        <v>0</v>
      </c>
      <c r="Y1505" s="1">
        <v>0</v>
      </c>
      <c r="Z1505" s="1">
        <v>0</v>
      </c>
      <c r="AA1505" s="1">
        <v>0</v>
      </c>
      <c r="AB1505" s="1">
        <v>0</v>
      </c>
      <c r="AC1505" s="1">
        <f t="shared" si="116"/>
        <v>0</v>
      </c>
      <c r="AD1505" s="1">
        <f t="shared" si="117"/>
        <v>0</v>
      </c>
      <c r="AE1505" s="1">
        <f t="shared" si="118"/>
        <v>0</v>
      </c>
      <c r="AF1505" s="1">
        <f t="shared" si="119"/>
        <v>0</v>
      </c>
    </row>
    <row r="1506" spans="1:32" x14ac:dyDescent="0.2">
      <c r="A1506" t="s">
        <v>179</v>
      </c>
      <c r="B1506" t="s">
        <v>73</v>
      </c>
      <c r="C1506" t="s">
        <v>130</v>
      </c>
      <c r="D1506" t="s">
        <v>1</v>
      </c>
      <c r="E1506" t="s">
        <v>8</v>
      </c>
      <c r="F1506" s="7">
        <v>202405</v>
      </c>
      <c r="G1506" s="1">
        <v>0</v>
      </c>
      <c r="H1506" s="1">
        <v>0</v>
      </c>
      <c r="I1506" s="1">
        <v>0</v>
      </c>
      <c r="J1506" s="1">
        <v>0</v>
      </c>
      <c r="K1506" s="8">
        <v>0</v>
      </c>
      <c r="L1506" s="8">
        <v>0</v>
      </c>
      <c r="M1506" s="8">
        <v>0</v>
      </c>
      <c r="N1506" s="8">
        <v>0</v>
      </c>
      <c r="O1506" s="1">
        <v>0</v>
      </c>
      <c r="P1506" s="1">
        <v>0</v>
      </c>
      <c r="Q1506" s="1">
        <v>0</v>
      </c>
      <c r="R1506" s="1">
        <v>0</v>
      </c>
      <c r="S1506" s="29">
        <v>0</v>
      </c>
      <c r="T1506" s="8">
        <f t="shared" si="115"/>
        <v>0</v>
      </c>
      <c r="U1506" s="1">
        <v>0</v>
      </c>
      <c r="V1506" s="1">
        <v>0</v>
      </c>
      <c r="W1506" s="1">
        <v>0</v>
      </c>
      <c r="X1506" s="1">
        <v>0</v>
      </c>
      <c r="Y1506" s="1">
        <v>0</v>
      </c>
      <c r="Z1506" s="1">
        <v>0</v>
      </c>
      <c r="AA1506" s="1">
        <v>0</v>
      </c>
      <c r="AB1506" s="1">
        <v>0</v>
      </c>
      <c r="AC1506" s="1">
        <f t="shared" si="116"/>
        <v>0</v>
      </c>
      <c r="AD1506" s="1">
        <f t="shared" si="117"/>
        <v>0</v>
      </c>
      <c r="AE1506" s="1">
        <f t="shared" si="118"/>
        <v>0</v>
      </c>
      <c r="AF1506" s="1">
        <f t="shared" si="119"/>
        <v>0</v>
      </c>
    </row>
    <row r="1507" spans="1:32" x14ac:dyDescent="0.2">
      <c r="A1507" t="s">
        <v>152</v>
      </c>
      <c r="B1507" t="s">
        <v>74</v>
      </c>
      <c r="C1507" t="s">
        <v>113</v>
      </c>
      <c r="D1507" t="s">
        <v>1</v>
      </c>
      <c r="E1507" t="s">
        <v>5</v>
      </c>
      <c r="F1507" s="7">
        <v>201403</v>
      </c>
      <c r="G1507" s="1">
        <v>4099174742</v>
      </c>
      <c r="H1507" s="1">
        <v>2389583657.0000005</v>
      </c>
      <c r="I1507" s="1">
        <v>4099174742</v>
      </c>
      <c r="J1507" s="1">
        <v>2389583657.0000005</v>
      </c>
      <c r="K1507" s="8">
        <v>468</v>
      </c>
      <c r="L1507" s="8">
        <v>449</v>
      </c>
      <c r="M1507" s="8">
        <v>0</v>
      </c>
      <c r="N1507" s="8">
        <v>355181.02611367125</v>
      </c>
      <c r="O1507" s="1">
        <v>0</v>
      </c>
      <c r="P1507" s="1">
        <v>0</v>
      </c>
      <c r="Q1507" s="1">
        <v>0</v>
      </c>
      <c r="R1507" s="1">
        <v>0</v>
      </c>
      <c r="S1507" s="29">
        <v>0</v>
      </c>
      <c r="T1507" s="8">
        <f t="shared" si="115"/>
        <v>0</v>
      </c>
      <c r="U1507" s="1">
        <v>0</v>
      </c>
      <c r="V1507" s="1">
        <v>0</v>
      </c>
      <c r="W1507" s="1">
        <v>0</v>
      </c>
      <c r="X1507" s="1">
        <v>0</v>
      </c>
      <c r="Y1507" s="1">
        <v>0</v>
      </c>
      <c r="Z1507" s="1">
        <v>0</v>
      </c>
      <c r="AA1507" s="1">
        <v>-1709591084.9999995</v>
      </c>
      <c r="AB1507" s="1">
        <v>-1709591084.9999995</v>
      </c>
      <c r="AC1507" s="1">
        <f t="shared" si="116"/>
        <v>-2389583657.0000005</v>
      </c>
      <c r="AD1507" s="1">
        <f t="shared" si="117"/>
        <v>-2389583657.0000005</v>
      </c>
      <c r="AE1507" s="1">
        <f t="shared" si="118"/>
        <v>-2389583657.0000005</v>
      </c>
      <c r="AF1507" s="1">
        <f t="shared" si="119"/>
        <v>-2389583657.0000005</v>
      </c>
    </row>
    <row r="1508" spans="1:32" x14ac:dyDescent="0.2">
      <c r="A1508" t="s">
        <v>152</v>
      </c>
      <c r="B1508" t="s">
        <v>74</v>
      </c>
      <c r="C1508" t="s">
        <v>113</v>
      </c>
      <c r="D1508" t="s">
        <v>1</v>
      </c>
      <c r="E1508" t="s">
        <v>5</v>
      </c>
      <c r="F1508" s="7">
        <v>201406</v>
      </c>
      <c r="G1508" s="1">
        <v>561726015</v>
      </c>
      <c r="H1508" s="1">
        <v>561726015</v>
      </c>
      <c r="I1508" s="1">
        <v>561726015</v>
      </c>
      <c r="J1508" s="1">
        <v>561726015</v>
      </c>
      <c r="K1508" s="8">
        <v>193</v>
      </c>
      <c r="L1508" s="8">
        <v>193</v>
      </c>
      <c r="M1508" s="8">
        <v>0</v>
      </c>
      <c r="N1508" s="8">
        <v>365732.43835125444</v>
      </c>
      <c r="O1508" s="1">
        <v>0</v>
      </c>
      <c r="P1508" s="1">
        <v>0</v>
      </c>
      <c r="Q1508" s="1">
        <v>0</v>
      </c>
      <c r="R1508" s="1">
        <v>0</v>
      </c>
      <c r="S1508" s="29">
        <v>0</v>
      </c>
      <c r="T1508" s="8">
        <f t="shared" si="115"/>
        <v>0</v>
      </c>
      <c r="U1508" s="1">
        <v>0</v>
      </c>
      <c r="V1508" s="1">
        <v>0</v>
      </c>
      <c r="W1508" s="1">
        <v>0</v>
      </c>
      <c r="X1508" s="1">
        <v>0</v>
      </c>
      <c r="Y1508" s="1">
        <v>0</v>
      </c>
      <c r="Z1508" s="1">
        <v>0</v>
      </c>
      <c r="AA1508" s="1">
        <v>0</v>
      </c>
      <c r="AB1508" s="1">
        <v>0</v>
      </c>
      <c r="AC1508" s="1">
        <f t="shared" si="116"/>
        <v>-561726015</v>
      </c>
      <c r="AD1508" s="1">
        <f t="shared" si="117"/>
        <v>-561726015</v>
      </c>
      <c r="AE1508" s="1">
        <f t="shared" si="118"/>
        <v>-561726015</v>
      </c>
      <c r="AF1508" s="1">
        <f t="shared" si="119"/>
        <v>-561726015</v>
      </c>
    </row>
    <row r="1509" spans="1:32" x14ac:dyDescent="0.2">
      <c r="A1509" t="s">
        <v>152</v>
      </c>
      <c r="B1509" t="s">
        <v>74</v>
      </c>
      <c r="C1509" t="s">
        <v>113</v>
      </c>
      <c r="D1509" t="s">
        <v>1</v>
      </c>
      <c r="E1509" t="s">
        <v>5</v>
      </c>
      <c r="F1509" s="7">
        <v>201409</v>
      </c>
      <c r="G1509" s="1">
        <v>930892659</v>
      </c>
      <c r="H1509" s="1">
        <v>930892658.99999988</v>
      </c>
      <c r="I1509" s="1">
        <v>930892659</v>
      </c>
      <c r="J1509" s="1">
        <v>930892658.99999988</v>
      </c>
      <c r="K1509" s="8">
        <v>275</v>
      </c>
      <c r="L1509" s="8">
        <v>275</v>
      </c>
      <c r="M1509" s="8">
        <v>0</v>
      </c>
      <c r="N1509" s="8">
        <v>376804.85949820792</v>
      </c>
      <c r="O1509" s="1">
        <v>0</v>
      </c>
      <c r="P1509" s="1">
        <v>0</v>
      </c>
      <c r="Q1509" s="1">
        <v>0</v>
      </c>
      <c r="R1509" s="1">
        <v>0</v>
      </c>
      <c r="S1509" s="29">
        <v>0</v>
      </c>
      <c r="T1509" s="8">
        <f t="shared" si="115"/>
        <v>0</v>
      </c>
      <c r="U1509" s="1">
        <v>0</v>
      </c>
      <c r="V1509" s="1">
        <v>0</v>
      </c>
      <c r="W1509" s="1">
        <v>0</v>
      </c>
      <c r="X1509" s="1">
        <v>0</v>
      </c>
      <c r="Y1509" s="1">
        <v>0</v>
      </c>
      <c r="Z1509" s="1">
        <v>0</v>
      </c>
      <c r="AA1509" s="1">
        <v>-1.1920928955078125E-7</v>
      </c>
      <c r="AB1509" s="1">
        <v>-1.1920928955078125E-7</v>
      </c>
      <c r="AC1509" s="1">
        <f t="shared" si="116"/>
        <v>-930892658.99999988</v>
      </c>
      <c r="AD1509" s="1">
        <f t="shared" si="117"/>
        <v>-930892658.99999988</v>
      </c>
      <c r="AE1509" s="1">
        <f t="shared" si="118"/>
        <v>-930892658.99999988</v>
      </c>
      <c r="AF1509" s="1">
        <f t="shared" si="119"/>
        <v>-930892658.99999988</v>
      </c>
    </row>
    <row r="1510" spans="1:32" x14ac:dyDescent="0.2">
      <c r="A1510" t="s">
        <v>152</v>
      </c>
      <c r="B1510" t="s">
        <v>74</v>
      </c>
      <c r="C1510" t="s">
        <v>113</v>
      </c>
      <c r="D1510" t="s">
        <v>1</v>
      </c>
      <c r="E1510" t="s">
        <v>5</v>
      </c>
      <c r="F1510" s="7">
        <v>201412</v>
      </c>
      <c r="G1510" s="1">
        <v>1693369254.79</v>
      </c>
      <c r="H1510" s="1">
        <v>1718498004.7899997</v>
      </c>
      <c r="I1510" s="1">
        <v>1693369254.79</v>
      </c>
      <c r="J1510" s="1">
        <v>1718498004.7899997</v>
      </c>
      <c r="K1510" s="8">
        <v>244</v>
      </c>
      <c r="L1510" s="8">
        <v>244</v>
      </c>
      <c r="M1510" s="8">
        <v>0</v>
      </c>
      <c r="N1510" s="8">
        <v>383126.2354838709</v>
      </c>
      <c r="O1510" s="1">
        <v>0</v>
      </c>
      <c r="P1510" s="1">
        <v>0</v>
      </c>
      <c r="Q1510" s="1">
        <v>0</v>
      </c>
      <c r="R1510" s="1">
        <v>0</v>
      </c>
      <c r="S1510" s="29">
        <v>0</v>
      </c>
      <c r="T1510" s="8">
        <f t="shared" si="115"/>
        <v>0</v>
      </c>
      <c r="U1510" s="1">
        <v>0</v>
      </c>
      <c r="V1510" s="1">
        <v>0</v>
      </c>
      <c r="W1510" s="1">
        <v>0</v>
      </c>
      <c r="X1510" s="1">
        <v>0</v>
      </c>
      <c r="Y1510" s="1">
        <v>0</v>
      </c>
      <c r="Z1510" s="1">
        <v>0</v>
      </c>
      <c r="AA1510" s="1">
        <v>25128749.999999762</v>
      </c>
      <c r="AB1510" s="1">
        <v>25128749.999999762</v>
      </c>
      <c r="AC1510" s="1">
        <f t="shared" si="116"/>
        <v>-1718498004.7899997</v>
      </c>
      <c r="AD1510" s="1">
        <f t="shared" si="117"/>
        <v>-1718498004.7899997</v>
      </c>
      <c r="AE1510" s="1">
        <f t="shared" si="118"/>
        <v>-1718498004.7899997</v>
      </c>
      <c r="AF1510" s="1">
        <f t="shared" si="119"/>
        <v>-1718498004.7899997</v>
      </c>
    </row>
    <row r="1511" spans="1:32" x14ac:dyDescent="0.2">
      <c r="A1511" t="s">
        <v>152</v>
      </c>
      <c r="B1511" t="s">
        <v>74</v>
      </c>
      <c r="C1511" t="s">
        <v>113</v>
      </c>
      <c r="D1511" t="s">
        <v>1</v>
      </c>
      <c r="E1511" t="s">
        <v>5</v>
      </c>
      <c r="F1511" s="7">
        <v>201503</v>
      </c>
      <c r="G1511" s="1">
        <v>829641324.25999999</v>
      </c>
      <c r="H1511" s="1">
        <v>829641324.24000001</v>
      </c>
      <c r="I1511" s="1">
        <v>829641324.25999999</v>
      </c>
      <c r="J1511" s="1">
        <v>829641324.24000001</v>
      </c>
      <c r="K1511" s="8">
        <v>256</v>
      </c>
      <c r="L1511" s="8">
        <v>256</v>
      </c>
      <c r="M1511" s="8">
        <v>0</v>
      </c>
      <c r="N1511" s="8">
        <v>414929.31259600614</v>
      </c>
      <c r="O1511" s="1">
        <v>0</v>
      </c>
      <c r="P1511" s="1">
        <v>0</v>
      </c>
      <c r="Q1511" s="1">
        <v>0</v>
      </c>
      <c r="R1511" s="1">
        <v>0</v>
      </c>
      <c r="S1511" s="29">
        <v>0</v>
      </c>
      <c r="T1511" s="8">
        <f t="shared" si="115"/>
        <v>0</v>
      </c>
      <c r="U1511" s="1">
        <v>0</v>
      </c>
      <c r="V1511" s="1">
        <v>0</v>
      </c>
      <c r="W1511" s="1">
        <v>0</v>
      </c>
      <c r="X1511" s="1">
        <v>0</v>
      </c>
      <c r="Y1511" s="1">
        <v>0</v>
      </c>
      <c r="Z1511" s="1">
        <v>0</v>
      </c>
      <c r="AA1511" s="1">
        <v>-1.9999980926513672E-2</v>
      </c>
      <c r="AB1511" s="1">
        <v>-1.9999980926513672E-2</v>
      </c>
      <c r="AC1511" s="1">
        <f t="shared" si="116"/>
        <v>-829641324.24000001</v>
      </c>
      <c r="AD1511" s="1">
        <f t="shared" si="117"/>
        <v>-829641324.24000001</v>
      </c>
      <c r="AE1511" s="1">
        <f t="shared" si="118"/>
        <v>-829641324.24000001</v>
      </c>
      <c r="AF1511" s="1">
        <f t="shared" si="119"/>
        <v>-829641324.24000001</v>
      </c>
    </row>
    <row r="1512" spans="1:32" x14ac:dyDescent="0.2">
      <c r="A1512" t="s">
        <v>152</v>
      </c>
      <c r="B1512" t="s">
        <v>74</v>
      </c>
      <c r="C1512" t="s">
        <v>113</v>
      </c>
      <c r="D1512" t="s">
        <v>1</v>
      </c>
      <c r="E1512" t="s">
        <v>5</v>
      </c>
      <c r="F1512" s="7">
        <v>201506</v>
      </c>
      <c r="G1512" s="1">
        <v>1045384285.4</v>
      </c>
      <c r="H1512" s="1">
        <v>1047983100.7300001</v>
      </c>
      <c r="I1512" s="1">
        <v>1045384285.4</v>
      </c>
      <c r="J1512" s="1">
        <v>1047983100.7300001</v>
      </c>
      <c r="K1512" s="8">
        <v>341</v>
      </c>
      <c r="L1512" s="8">
        <v>341</v>
      </c>
      <c r="M1512" s="8">
        <v>0</v>
      </c>
      <c r="N1512" s="8">
        <v>441975.38207885297</v>
      </c>
      <c r="O1512" s="1">
        <v>0</v>
      </c>
      <c r="P1512" s="1">
        <v>0</v>
      </c>
      <c r="Q1512" s="1">
        <v>0</v>
      </c>
      <c r="R1512" s="1">
        <v>0</v>
      </c>
      <c r="S1512" s="29">
        <v>0</v>
      </c>
      <c r="T1512" s="8">
        <f t="shared" si="115"/>
        <v>0</v>
      </c>
      <c r="U1512" s="1">
        <v>0</v>
      </c>
      <c r="V1512" s="1">
        <v>0</v>
      </c>
      <c r="W1512" s="1">
        <v>0</v>
      </c>
      <c r="X1512" s="1">
        <v>0</v>
      </c>
      <c r="Y1512" s="1">
        <v>0</v>
      </c>
      <c r="Z1512" s="1">
        <v>0</v>
      </c>
      <c r="AA1512" s="1">
        <v>2598815.3300001621</v>
      </c>
      <c r="AB1512" s="1">
        <v>2598815.3300001621</v>
      </c>
      <c r="AC1512" s="1">
        <f t="shared" si="116"/>
        <v>-1047983100.7300001</v>
      </c>
      <c r="AD1512" s="1">
        <f t="shared" si="117"/>
        <v>-1047983100.7300001</v>
      </c>
      <c r="AE1512" s="1">
        <f t="shared" si="118"/>
        <v>-1047983100.7300001</v>
      </c>
      <c r="AF1512" s="1">
        <f t="shared" si="119"/>
        <v>-1047983100.7300001</v>
      </c>
    </row>
    <row r="1513" spans="1:32" x14ac:dyDescent="0.2">
      <c r="A1513" t="s">
        <v>152</v>
      </c>
      <c r="B1513" t="s">
        <v>74</v>
      </c>
      <c r="C1513" t="s">
        <v>113</v>
      </c>
      <c r="D1513" t="s">
        <v>1</v>
      </c>
      <c r="E1513" t="s">
        <v>5</v>
      </c>
      <c r="F1513" s="7">
        <v>201509</v>
      </c>
      <c r="G1513" s="1">
        <v>1473849380</v>
      </c>
      <c r="H1513" s="1">
        <v>1473849380.0000005</v>
      </c>
      <c r="I1513" s="1">
        <v>1473849380</v>
      </c>
      <c r="J1513" s="1">
        <v>1473849380.0000005</v>
      </c>
      <c r="K1513" s="8">
        <v>299</v>
      </c>
      <c r="L1513" s="8">
        <v>299</v>
      </c>
      <c r="M1513" s="8">
        <v>0</v>
      </c>
      <c r="N1513" s="8">
        <v>455503.84336917568</v>
      </c>
      <c r="O1513" s="1">
        <v>0</v>
      </c>
      <c r="P1513" s="1">
        <v>0</v>
      </c>
      <c r="Q1513" s="1">
        <v>0</v>
      </c>
      <c r="R1513" s="1">
        <v>0</v>
      </c>
      <c r="S1513" s="29">
        <v>0</v>
      </c>
      <c r="T1513" s="8">
        <f t="shared" si="115"/>
        <v>0</v>
      </c>
      <c r="U1513" s="1">
        <v>0</v>
      </c>
      <c r="V1513" s="1">
        <v>0</v>
      </c>
      <c r="W1513" s="1">
        <v>0</v>
      </c>
      <c r="X1513" s="1">
        <v>0</v>
      </c>
      <c r="Y1513" s="1">
        <v>0</v>
      </c>
      <c r="Z1513" s="1">
        <v>0</v>
      </c>
      <c r="AA1513" s="1">
        <v>4.76837158203125E-7</v>
      </c>
      <c r="AB1513" s="1">
        <v>4.76837158203125E-7</v>
      </c>
      <c r="AC1513" s="1">
        <f t="shared" si="116"/>
        <v>-1473849380.0000005</v>
      </c>
      <c r="AD1513" s="1">
        <f t="shared" si="117"/>
        <v>-1473849380.0000005</v>
      </c>
      <c r="AE1513" s="1">
        <f t="shared" si="118"/>
        <v>-1473849380.0000005</v>
      </c>
      <c r="AF1513" s="1">
        <f t="shared" si="119"/>
        <v>-1473849380.0000005</v>
      </c>
    </row>
    <row r="1514" spans="1:32" x14ac:dyDescent="0.2">
      <c r="A1514" t="s">
        <v>152</v>
      </c>
      <c r="B1514" t="s">
        <v>74</v>
      </c>
      <c r="C1514" t="s">
        <v>113</v>
      </c>
      <c r="D1514" t="s">
        <v>1</v>
      </c>
      <c r="E1514" t="s">
        <v>5</v>
      </c>
      <c r="F1514" s="7">
        <v>201512</v>
      </c>
      <c r="G1514" s="1">
        <v>1066783411.9400001</v>
      </c>
      <c r="H1514" s="1">
        <v>1066783411.9599998</v>
      </c>
      <c r="I1514" s="1">
        <v>1066783411.9400001</v>
      </c>
      <c r="J1514" s="1">
        <v>1066783411.9599998</v>
      </c>
      <c r="K1514" s="8">
        <v>265</v>
      </c>
      <c r="L1514" s="8">
        <v>265</v>
      </c>
      <c r="M1514" s="8">
        <v>0</v>
      </c>
      <c r="N1514" s="8">
        <v>465923.88028673833</v>
      </c>
      <c r="O1514" s="1">
        <v>0</v>
      </c>
      <c r="P1514" s="1">
        <v>0</v>
      </c>
      <c r="Q1514" s="1">
        <v>0</v>
      </c>
      <c r="R1514" s="1">
        <v>0</v>
      </c>
      <c r="S1514" s="29">
        <v>0</v>
      </c>
      <c r="T1514" s="8">
        <f t="shared" si="115"/>
        <v>0</v>
      </c>
      <c r="U1514" s="1">
        <v>0</v>
      </c>
      <c r="V1514" s="1">
        <v>0</v>
      </c>
      <c r="W1514" s="1">
        <v>0</v>
      </c>
      <c r="X1514" s="1">
        <v>0</v>
      </c>
      <c r="Y1514" s="1">
        <v>0</v>
      </c>
      <c r="Z1514" s="1">
        <v>0</v>
      </c>
      <c r="AA1514" s="1">
        <v>1.999974250793457E-2</v>
      </c>
      <c r="AB1514" s="1">
        <v>1.999974250793457E-2</v>
      </c>
      <c r="AC1514" s="1">
        <f t="shared" si="116"/>
        <v>-1066783411.9599998</v>
      </c>
      <c r="AD1514" s="1">
        <f t="shared" si="117"/>
        <v>-1066783411.9599998</v>
      </c>
      <c r="AE1514" s="1">
        <f t="shared" si="118"/>
        <v>-1066783411.9599998</v>
      </c>
      <c r="AF1514" s="1">
        <f t="shared" si="119"/>
        <v>-1066783411.9599998</v>
      </c>
    </row>
    <row r="1515" spans="1:32" x14ac:dyDescent="0.2">
      <c r="A1515" t="s">
        <v>152</v>
      </c>
      <c r="B1515" t="s">
        <v>74</v>
      </c>
      <c r="C1515" t="s">
        <v>113</v>
      </c>
      <c r="D1515" t="s">
        <v>1</v>
      </c>
      <c r="E1515" t="s">
        <v>5</v>
      </c>
      <c r="F1515" s="7">
        <v>201603</v>
      </c>
      <c r="G1515" s="1">
        <v>1256645800.1799998</v>
      </c>
      <c r="H1515" s="1">
        <v>1258161136.2999995</v>
      </c>
      <c r="I1515" s="1">
        <v>1256645800.1799998</v>
      </c>
      <c r="J1515" s="1">
        <v>1258161136.2999995</v>
      </c>
      <c r="K1515" s="8">
        <v>288</v>
      </c>
      <c r="L1515" s="8">
        <v>288</v>
      </c>
      <c r="M1515" s="8">
        <v>0</v>
      </c>
      <c r="N1515" s="8">
        <v>478172.98257322953</v>
      </c>
      <c r="O1515" s="1">
        <v>0</v>
      </c>
      <c r="P1515" s="1">
        <v>0</v>
      </c>
      <c r="Q1515" s="1">
        <v>0</v>
      </c>
      <c r="R1515" s="1">
        <v>0</v>
      </c>
      <c r="S1515" s="29">
        <v>0</v>
      </c>
      <c r="T1515" s="8">
        <f t="shared" si="115"/>
        <v>0</v>
      </c>
      <c r="U1515" s="1">
        <v>0</v>
      </c>
      <c r="V1515" s="1">
        <v>0</v>
      </c>
      <c r="W1515" s="1">
        <v>0</v>
      </c>
      <c r="X1515" s="1">
        <v>0</v>
      </c>
      <c r="Y1515" s="1">
        <v>0</v>
      </c>
      <c r="Z1515" s="1">
        <v>0</v>
      </c>
      <c r="AA1515" s="1">
        <v>1515336.1199996471</v>
      </c>
      <c r="AB1515" s="1">
        <v>1515336.1199996471</v>
      </c>
      <c r="AC1515" s="1">
        <f t="shared" si="116"/>
        <v>-1258161136.2999995</v>
      </c>
      <c r="AD1515" s="1">
        <f t="shared" si="117"/>
        <v>-1258161136.2999995</v>
      </c>
      <c r="AE1515" s="1">
        <f t="shared" si="118"/>
        <v>-1258161136.2999995</v>
      </c>
      <c r="AF1515" s="1">
        <f t="shared" si="119"/>
        <v>-1258161136.2999995</v>
      </c>
    </row>
    <row r="1516" spans="1:32" x14ac:dyDescent="0.2">
      <c r="A1516" t="s">
        <v>152</v>
      </c>
      <c r="B1516" t="s">
        <v>74</v>
      </c>
      <c r="C1516" t="s">
        <v>113</v>
      </c>
      <c r="D1516" t="s">
        <v>1</v>
      </c>
      <c r="E1516" t="s">
        <v>5</v>
      </c>
      <c r="F1516" s="7">
        <v>201606</v>
      </c>
      <c r="G1516" s="1">
        <v>890181363</v>
      </c>
      <c r="H1516" s="1">
        <v>891186513</v>
      </c>
      <c r="I1516" s="1">
        <v>890181363</v>
      </c>
      <c r="J1516" s="1">
        <v>891186513</v>
      </c>
      <c r="K1516" s="8">
        <v>229</v>
      </c>
      <c r="L1516" s="8">
        <v>229</v>
      </c>
      <c r="M1516" s="8">
        <v>0</v>
      </c>
      <c r="N1516" s="8">
        <v>478828.82114695344</v>
      </c>
      <c r="O1516" s="1">
        <v>0</v>
      </c>
      <c r="P1516" s="1">
        <v>0</v>
      </c>
      <c r="Q1516" s="1">
        <v>0</v>
      </c>
      <c r="R1516" s="1">
        <v>0</v>
      </c>
      <c r="S1516" s="29">
        <v>0</v>
      </c>
      <c r="T1516" s="8">
        <f t="shared" si="115"/>
        <v>0</v>
      </c>
      <c r="U1516" s="1">
        <v>0</v>
      </c>
      <c r="V1516" s="1">
        <v>0</v>
      </c>
      <c r="W1516" s="1">
        <v>0</v>
      </c>
      <c r="X1516" s="1">
        <v>0</v>
      </c>
      <c r="Y1516" s="1">
        <v>0</v>
      </c>
      <c r="Z1516" s="1">
        <v>0</v>
      </c>
      <c r="AA1516" s="1">
        <v>1005150</v>
      </c>
      <c r="AB1516" s="1">
        <v>1005150</v>
      </c>
      <c r="AC1516" s="1">
        <f t="shared" si="116"/>
        <v>-891186513</v>
      </c>
      <c r="AD1516" s="1">
        <f t="shared" si="117"/>
        <v>-891186513</v>
      </c>
      <c r="AE1516" s="1">
        <f t="shared" si="118"/>
        <v>-891186513</v>
      </c>
      <c r="AF1516" s="1">
        <f t="shared" si="119"/>
        <v>-891186513</v>
      </c>
    </row>
    <row r="1517" spans="1:32" x14ac:dyDescent="0.2">
      <c r="A1517" t="s">
        <v>152</v>
      </c>
      <c r="B1517" t="s">
        <v>74</v>
      </c>
      <c r="C1517" t="s">
        <v>113</v>
      </c>
      <c r="D1517" t="s">
        <v>1</v>
      </c>
      <c r="E1517" t="s">
        <v>5</v>
      </c>
      <c r="F1517" s="7">
        <v>201609</v>
      </c>
      <c r="G1517" s="1">
        <v>1030154496.01</v>
      </c>
      <c r="H1517" s="1">
        <v>1030543835.4499998</v>
      </c>
      <c r="I1517" s="1">
        <v>1030154496.01</v>
      </c>
      <c r="J1517" s="1">
        <v>1030543835.4499998</v>
      </c>
      <c r="K1517" s="8">
        <v>288</v>
      </c>
      <c r="L1517" s="8">
        <v>289</v>
      </c>
      <c r="M1517" s="8">
        <v>0</v>
      </c>
      <c r="N1517" s="8">
        <v>515189.03512544808</v>
      </c>
      <c r="O1517" s="1">
        <v>0</v>
      </c>
      <c r="P1517" s="1">
        <v>0</v>
      </c>
      <c r="Q1517" s="1">
        <v>0</v>
      </c>
      <c r="R1517" s="1">
        <v>0</v>
      </c>
      <c r="S1517" s="29">
        <v>0</v>
      </c>
      <c r="T1517" s="8">
        <f t="shared" si="115"/>
        <v>0</v>
      </c>
      <c r="U1517" s="1">
        <v>0</v>
      </c>
      <c r="V1517" s="1">
        <v>0</v>
      </c>
      <c r="W1517" s="1">
        <v>0</v>
      </c>
      <c r="X1517" s="1">
        <v>0</v>
      </c>
      <c r="Y1517" s="1">
        <v>0</v>
      </c>
      <c r="Z1517" s="1">
        <v>0</v>
      </c>
      <c r="AA1517" s="1">
        <v>389339.4399998188</v>
      </c>
      <c r="AB1517" s="1">
        <v>389339.4399998188</v>
      </c>
      <c r="AC1517" s="1">
        <f t="shared" si="116"/>
        <v>-1030543835.4499998</v>
      </c>
      <c r="AD1517" s="1">
        <f t="shared" si="117"/>
        <v>-1030543835.4499998</v>
      </c>
      <c r="AE1517" s="1">
        <f t="shared" si="118"/>
        <v>-1030543835.4499998</v>
      </c>
      <c r="AF1517" s="1">
        <f t="shared" si="119"/>
        <v>-1030543835.4499998</v>
      </c>
    </row>
    <row r="1518" spans="1:32" x14ac:dyDescent="0.2">
      <c r="A1518" t="s">
        <v>152</v>
      </c>
      <c r="B1518" t="s">
        <v>74</v>
      </c>
      <c r="C1518" t="s">
        <v>113</v>
      </c>
      <c r="D1518" t="s">
        <v>1</v>
      </c>
      <c r="E1518" t="s">
        <v>5</v>
      </c>
      <c r="F1518" s="7">
        <v>201612</v>
      </c>
      <c r="G1518" s="1">
        <v>880774707</v>
      </c>
      <c r="H1518" s="1">
        <v>880774706.99999976</v>
      </c>
      <c r="I1518" s="1">
        <v>880774707</v>
      </c>
      <c r="J1518" s="1">
        <v>880774706.99999976</v>
      </c>
      <c r="K1518" s="8">
        <v>217</v>
      </c>
      <c r="L1518" s="8">
        <v>217</v>
      </c>
      <c r="M1518" s="8">
        <v>0</v>
      </c>
      <c r="N1518" s="8">
        <v>551398.26021505392</v>
      </c>
      <c r="O1518" s="1">
        <v>0</v>
      </c>
      <c r="P1518" s="1">
        <v>0</v>
      </c>
      <c r="Q1518" s="1">
        <v>0</v>
      </c>
      <c r="R1518" s="1">
        <v>0</v>
      </c>
      <c r="S1518" s="29">
        <v>0</v>
      </c>
      <c r="T1518" s="8">
        <f t="shared" si="115"/>
        <v>0</v>
      </c>
      <c r="U1518" s="1">
        <v>0</v>
      </c>
      <c r="V1518" s="1">
        <v>0</v>
      </c>
      <c r="W1518" s="1">
        <v>0</v>
      </c>
      <c r="X1518" s="1">
        <v>0</v>
      </c>
      <c r="Y1518" s="1">
        <v>0</v>
      </c>
      <c r="Z1518" s="1">
        <v>0</v>
      </c>
      <c r="AA1518" s="1">
        <v>-2.384185791015625E-7</v>
      </c>
      <c r="AB1518" s="1">
        <v>-2.384185791015625E-7</v>
      </c>
      <c r="AC1518" s="1">
        <f t="shared" si="116"/>
        <v>-880774706.99999976</v>
      </c>
      <c r="AD1518" s="1">
        <f t="shared" si="117"/>
        <v>-880774706.99999976</v>
      </c>
      <c r="AE1518" s="1">
        <f t="shared" si="118"/>
        <v>-880774706.99999976</v>
      </c>
      <c r="AF1518" s="1">
        <f t="shared" si="119"/>
        <v>-880774706.99999976</v>
      </c>
    </row>
    <row r="1519" spans="1:32" x14ac:dyDescent="0.2">
      <c r="A1519" t="s">
        <v>152</v>
      </c>
      <c r="B1519" t="s">
        <v>74</v>
      </c>
      <c r="C1519" t="s">
        <v>113</v>
      </c>
      <c r="D1519" t="s">
        <v>1</v>
      </c>
      <c r="E1519" t="s">
        <v>5</v>
      </c>
      <c r="F1519" s="7">
        <v>201703</v>
      </c>
      <c r="G1519" s="1">
        <v>1518773686</v>
      </c>
      <c r="H1519" s="1">
        <v>1517669208.1500001</v>
      </c>
      <c r="I1519" s="1">
        <v>1518773686</v>
      </c>
      <c r="J1519" s="1">
        <v>1517669208.1500001</v>
      </c>
      <c r="K1519" s="8">
        <v>564</v>
      </c>
      <c r="L1519" s="8">
        <v>568</v>
      </c>
      <c r="M1519" s="8">
        <v>0</v>
      </c>
      <c r="N1519" s="8">
        <v>581914.11751152074</v>
      </c>
      <c r="O1519" s="1">
        <v>0</v>
      </c>
      <c r="P1519" s="1">
        <v>0</v>
      </c>
      <c r="Q1519" s="1">
        <v>0</v>
      </c>
      <c r="R1519" s="1">
        <v>0</v>
      </c>
      <c r="S1519" s="29">
        <v>0</v>
      </c>
      <c r="T1519" s="8">
        <f t="shared" si="115"/>
        <v>0</v>
      </c>
      <c r="U1519" s="1">
        <v>0</v>
      </c>
      <c r="V1519" s="1">
        <v>0</v>
      </c>
      <c r="W1519" s="1">
        <v>0</v>
      </c>
      <c r="X1519" s="1">
        <v>0</v>
      </c>
      <c r="Y1519" s="1">
        <v>0</v>
      </c>
      <c r="Z1519" s="1">
        <v>0</v>
      </c>
      <c r="AA1519" s="1">
        <v>-1104477.8499999046</v>
      </c>
      <c r="AB1519" s="1">
        <v>-1104477.8499999046</v>
      </c>
      <c r="AC1519" s="1">
        <f t="shared" si="116"/>
        <v>-1517669208.1500001</v>
      </c>
      <c r="AD1519" s="1">
        <f t="shared" si="117"/>
        <v>-1517669208.1500001</v>
      </c>
      <c r="AE1519" s="1">
        <f t="shared" si="118"/>
        <v>-1517669208.1500001</v>
      </c>
      <c r="AF1519" s="1">
        <f t="shared" si="119"/>
        <v>-1517669208.1500001</v>
      </c>
    </row>
    <row r="1520" spans="1:32" x14ac:dyDescent="0.2">
      <c r="A1520" t="s">
        <v>152</v>
      </c>
      <c r="B1520" t="s">
        <v>74</v>
      </c>
      <c r="C1520" t="s">
        <v>113</v>
      </c>
      <c r="D1520" t="s">
        <v>1</v>
      </c>
      <c r="E1520" t="s">
        <v>5</v>
      </c>
      <c r="F1520" s="7">
        <v>201706</v>
      </c>
      <c r="G1520" s="1">
        <v>1430857937</v>
      </c>
      <c r="H1520" s="1">
        <v>1430857936.9999995</v>
      </c>
      <c r="I1520" s="1">
        <v>1430857937</v>
      </c>
      <c r="J1520" s="1">
        <v>1430857936.9999995</v>
      </c>
      <c r="K1520" s="8">
        <v>345</v>
      </c>
      <c r="L1520" s="8">
        <v>345</v>
      </c>
      <c r="M1520" s="8">
        <v>0</v>
      </c>
      <c r="N1520" s="8">
        <v>611085.54623655882</v>
      </c>
      <c r="O1520" s="1">
        <v>0</v>
      </c>
      <c r="P1520" s="1">
        <v>0</v>
      </c>
      <c r="Q1520" s="1">
        <v>0</v>
      </c>
      <c r="R1520" s="1">
        <v>0</v>
      </c>
      <c r="S1520" s="29">
        <v>0</v>
      </c>
      <c r="T1520" s="8">
        <f t="shared" si="115"/>
        <v>0</v>
      </c>
      <c r="U1520" s="1">
        <v>0</v>
      </c>
      <c r="V1520" s="1">
        <v>0</v>
      </c>
      <c r="W1520" s="1">
        <v>0</v>
      </c>
      <c r="X1520" s="1">
        <v>0</v>
      </c>
      <c r="Y1520" s="1">
        <v>0</v>
      </c>
      <c r="Z1520" s="1">
        <v>0</v>
      </c>
      <c r="AA1520" s="1">
        <v>-4.76837158203125E-7</v>
      </c>
      <c r="AB1520" s="1">
        <v>-4.76837158203125E-7</v>
      </c>
      <c r="AC1520" s="1">
        <f t="shared" si="116"/>
        <v>-1430857936.9999995</v>
      </c>
      <c r="AD1520" s="1">
        <f t="shared" si="117"/>
        <v>-1430857936.9999995</v>
      </c>
      <c r="AE1520" s="1">
        <f t="shared" si="118"/>
        <v>-1430857936.9999995</v>
      </c>
      <c r="AF1520" s="1">
        <f t="shared" si="119"/>
        <v>-1430857936.9999995</v>
      </c>
    </row>
    <row r="1521" spans="1:32" x14ac:dyDescent="0.2">
      <c r="A1521" t="s">
        <v>152</v>
      </c>
      <c r="B1521" t="s">
        <v>74</v>
      </c>
      <c r="C1521" t="s">
        <v>113</v>
      </c>
      <c r="D1521" t="s">
        <v>1</v>
      </c>
      <c r="E1521" t="s">
        <v>5</v>
      </c>
      <c r="F1521" s="7">
        <v>201709</v>
      </c>
      <c r="G1521" s="1">
        <v>1679131066.25</v>
      </c>
      <c r="H1521" s="1">
        <v>1679240515.02</v>
      </c>
      <c r="I1521" s="1">
        <v>1679131066.25</v>
      </c>
      <c r="J1521" s="1">
        <v>1679240515.02</v>
      </c>
      <c r="K1521" s="8">
        <v>302</v>
      </c>
      <c r="L1521" s="8">
        <v>303</v>
      </c>
      <c r="M1521" s="8">
        <v>0</v>
      </c>
      <c r="N1521" s="8">
        <v>633889.06702508964</v>
      </c>
      <c r="O1521" s="1">
        <v>0</v>
      </c>
      <c r="P1521" s="1">
        <v>0</v>
      </c>
      <c r="Q1521" s="1">
        <v>0</v>
      </c>
      <c r="R1521" s="1">
        <v>0</v>
      </c>
      <c r="S1521" s="29">
        <v>0</v>
      </c>
      <c r="T1521" s="8">
        <f t="shared" si="115"/>
        <v>0</v>
      </c>
      <c r="U1521" s="1">
        <v>0</v>
      </c>
      <c r="V1521" s="1">
        <v>0</v>
      </c>
      <c r="W1521" s="1">
        <v>0</v>
      </c>
      <c r="X1521" s="1">
        <v>0</v>
      </c>
      <c r="Y1521" s="1">
        <v>0</v>
      </c>
      <c r="Z1521" s="1">
        <v>0</v>
      </c>
      <c r="AA1521" s="1">
        <v>109448.76999998093</v>
      </c>
      <c r="AB1521" s="1">
        <v>109448.76999998093</v>
      </c>
      <c r="AC1521" s="1">
        <f t="shared" si="116"/>
        <v>-1679240515.02</v>
      </c>
      <c r="AD1521" s="1">
        <f t="shared" si="117"/>
        <v>-1679240515.02</v>
      </c>
      <c r="AE1521" s="1">
        <f t="shared" si="118"/>
        <v>-1679240515.02</v>
      </c>
      <c r="AF1521" s="1">
        <f t="shared" si="119"/>
        <v>-1679240515.02</v>
      </c>
    </row>
    <row r="1522" spans="1:32" x14ac:dyDescent="0.2">
      <c r="A1522" t="s">
        <v>152</v>
      </c>
      <c r="B1522" t="s">
        <v>74</v>
      </c>
      <c r="C1522" t="s">
        <v>113</v>
      </c>
      <c r="D1522" t="s">
        <v>1</v>
      </c>
      <c r="E1522" t="s">
        <v>5</v>
      </c>
      <c r="F1522" s="7">
        <v>201712</v>
      </c>
      <c r="G1522" s="1">
        <v>1665266510.05</v>
      </c>
      <c r="H1522" s="1">
        <v>1665266510.0599997</v>
      </c>
      <c r="I1522" s="1">
        <v>1665266510.05</v>
      </c>
      <c r="J1522" s="1">
        <v>1665266510.0599997</v>
      </c>
      <c r="K1522" s="8">
        <v>227</v>
      </c>
      <c r="L1522" s="8">
        <v>227</v>
      </c>
      <c r="M1522" s="8">
        <v>0</v>
      </c>
      <c r="N1522" s="8">
        <v>621012.08494623646</v>
      </c>
      <c r="O1522" s="1">
        <v>0</v>
      </c>
      <c r="P1522" s="1">
        <v>0</v>
      </c>
      <c r="Q1522" s="1">
        <v>0</v>
      </c>
      <c r="R1522" s="1">
        <v>0</v>
      </c>
      <c r="S1522" s="29">
        <v>0</v>
      </c>
      <c r="T1522" s="8">
        <f t="shared" si="115"/>
        <v>0</v>
      </c>
      <c r="U1522" s="1">
        <v>0</v>
      </c>
      <c r="V1522" s="1">
        <v>0</v>
      </c>
      <c r="W1522" s="1">
        <v>0</v>
      </c>
      <c r="X1522" s="1">
        <v>0</v>
      </c>
      <c r="Y1522" s="1">
        <v>0</v>
      </c>
      <c r="Z1522" s="1">
        <v>0</v>
      </c>
      <c r="AA1522" s="1">
        <v>9.9997520446777344E-3</v>
      </c>
      <c r="AB1522" s="1">
        <v>9.9997520446777344E-3</v>
      </c>
      <c r="AC1522" s="1">
        <f t="shared" si="116"/>
        <v>-1665266510.0599997</v>
      </c>
      <c r="AD1522" s="1">
        <f t="shared" si="117"/>
        <v>-1665266510.0599997</v>
      </c>
      <c r="AE1522" s="1">
        <f t="shared" si="118"/>
        <v>-1665266510.0599997</v>
      </c>
      <c r="AF1522" s="1">
        <f t="shared" si="119"/>
        <v>-1665266510.0599997</v>
      </c>
    </row>
    <row r="1523" spans="1:32" x14ac:dyDescent="0.2">
      <c r="A1523" t="s">
        <v>152</v>
      </c>
      <c r="B1523" t="s">
        <v>74</v>
      </c>
      <c r="C1523" t="s">
        <v>113</v>
      </c>
      <c r="D1523" t="s">
        <v>1</v>
      </c>
      <c r="E1523" t="s">
        <v>5</v>
      </c>
      <c r="F1523" s="7">
        <v>201803</v>
      </c>
      <c r="G1523" s="1">
        <v>1244435691.75</v>
      </c>
      <c r="H1523" s="1">
        <v>1244435691.7499998</v>
      </c>
      <c r="I1523" s="1">
        <v>1244435691.75</v>
      </c>
      <c r="J1523" s="1">
        <v>1244435691.7499998</v>
      </c>
      <c r="K1523" s="8">
        <v>274</v>
      </c>
      <c r="L1523" s="8">
        <v>274</v>
      </c>
      <c r="M1523" s="8">
        <v>0</v>
      </c>
      <c r="N1523" s="8">
        <v>598394.49193548376</v>
      </c>
      <c r="O1523" s="1">
        <v>0</v>
      </c>
      <c r="P1523" s="1">
        <v>0</v>
      </c>
      <c r="Q1523" s="1">
        <v>0</v>
      </c>
      <c r="R1523" s="1">
        <v>0</v>
      </c>
      <c r="S1523" s="29">
        <v>0</v>
      </c>
      <c r="T1523" s="8">
        <f t="shared" si="115"/>
        <v>0</v>
      </c>
      <c r="U1523" s="1">
        <v>0</v>
      </c>
      <c r="V1523" s="1">
        <v>0</v>
      </c>
      <c r="W1523" s="1">
        <v>0</v>
      </c>
      <c r="X1523" s="1">
        <v>0</v>
      </c>
      <c r="Y1523" s="1">
        <v>0</v>
      </c>
      <c r="Z1523" s="1">
        <v>0</v>
      </c>
      <c r="AA1523" s="1">
        <v>-2.384185791015625E-7</v>
      </c>
      <c r="AB1523" s="1">
        <v>-2.384185791015625E-7</v>
      </c>
      <c r="AC1523" s="1">
        <f t="shared" si="116"/>
        <v>-1244435691.7499998</v>
      </c>
      <c r="AD1523" s="1">
        <f t="shared" si="117"/>
        <v>-1244435691.7499998</v>
      </c>
      <c r="AE1523" s="1">
        <f t="shared" si="118"/>
        <v>-1244435691.7499998</v>
      </c>
      <c r="AF1523" s="1">
        <f t="shared" si="119"/>
        <v>-1244435691.7499998</v>
      </c>
    </row>
    <row r="1524" spans="1:32" x14ac:dyDescent="0.2">
      <c r="A1524" t="s">
        <v>152</v>
      </c>
      <c r="B1524" t="s">
        <v>74</v>
      </c>
      <c r="C1524" t="s">
        <v>113</v>
      </c>
      <c r="D1524" t="s">
        <v>1</v>
      </c>
      <c r="E1524" t="s">
        <v>5</v>
      </c>
      <c r="F1524" s="7">
        <v>201806</v>
      </c>
      <c r="G1524" s="1">
        <v>1425146689</v>
      </c>
      <c r="H1524" s="1">
        <v>1425146688.9999998</v>
      </c>
      <c r="I1524" s="1">
        <v>1425146689</v>
      </c>
      <c r="J1524" s="1">
        <v>1425146688.9999998</v>
      </c>
      <c r="K1524" s="8">
        <v>313</v>
      </c>
      <c r="L1524" s="8">
        <v>313</v>
      </c>
      <c r="M1524" s="8">
        <v>0</v>
      </c>
      <c r="N1524" s="8">
        <v>582452.09677419357</v>
      </c>
      <c r="O1524" s="1">
        <v>0</v>
      </c>
      <c r="P1524" s="1">
        <v>0</v>
      </c>
      <c r="Q1524" s="1">
        <v>0</v>
      </c>
      <c r="R1524" s="1">
        <v>0</v>
      </c>
      <c r="S1524" s="29">
        <v>0</v>
      </c>
      <c r="T1524" s="8">
        <f t="shared" si="115"/>
        <v>0</v>
      </c>
      <c r="U1524" s="1">
        <v>0</v>
      </c>
      <c r="V1524" s="1">
        <v>0</v>
      </c>
      <c r="W1524" s="1">
        <v>0</v>
      </c>
      <c r="X1524" s="1">
        <v>0</v>
      </c>
      <c r="Y1524" s="1">
        <v>0</v>
      </c>
      <c r="Z1524" s="1">
        <v>0</v>
      </c>
      <c r="AA1524" s="1">
        <v>-2.384185791015625E-7</v>
      </c>
      <c r="AB1524" s="1">
        <v>-2.384185791015625E-7</v>
      </c>
      <c r="AC1524" s="1">
        <f t="shared" si="116"/>
        <v>-1425146688.9999998</v>
      </c>
      <c r="AD1524" s="1">
        <f t="shared" si="117"/>
        <v>-1425146688.9999998</v>
      </c>
      <c r="AE1524" s="1">
        <f t="shared" si="118"/>
        <v>-1425146688.9999998</v>
      </c>
      <c r="AF1524" s="1">
        <f t="shared" si="119"/>
        <v>-1425146688.9999998</v>
      </c>
    </row>
    <row r="1525" spans="1:32" x14ac:dyDescent="0.2">
      <c r="A1525" t="s">
        <v>152</v>
      </c>
      <c r="B1525" t="s">
        <v>74</v>
      </c>
      <c r="C1525" t="s">
        <v>113</v>
      </c>
      <c r="D1525" t="s">
        <v>1</v>
      </c>
      <c r="E1525" t="s">
        <v>5</v>
      </c>
      <c r="F1525" s="7">
        <v>201809</v>
      </c>
      <c r="G1525" s="1">
        <v>2584925231</v>
      </c>
      <c r="H1525" s="1">
        <v>2586152720.1800008</v>
      </c>
      <c r="I1525" s="1">
        <v>2484925231</v>
      </c>
      <c r="J1525" s="1">
        <v>2586152720.1800008</v>
      </c>
      <c r="K1525" s="8">
        <v>316</v>
      </c>
      <c r="L1525" s="8">
        <v>317</v>
      </c>
      <c r="M1525" s="8">
        <v>0</v>
      </c>
      <c r="N1525" s="8">
        <v>582459.8580645161</v>
      </c>
      <c r="O1525" s="1">
        <v>0</v>
      </c>
      <c r="P1525" s="1">
        <v>0</v>
      </c>
      <c r="Q1525" s="1">
        <v>0</v>
      </c>
      <c r="R1525" s="1">
        <v>0</v>
      </c>
      <c r="S1525" s="29">
        <v>0</v>
      </c>
      <c r="T1525" s="8">
        <f t="shared" si="115"/>
        <v>0</v>
      </c>
      <c r="U1525" s="1">
        <v>0</v>
      </c>
      <c r="V1525" s="1">
        <v>0</v>
      </c>
      <c r="W1525" s="1">
        <v>0</v>
      </c>
      <c r="X1525" s="1">
        <v>0</v>
      </c>
      <c r="Y1525" s="1">
        <v>0</v>
      </c>
      <c r="Z1525" s="1">
        <v>0</v>
      </c>
      <c r="AA1525" s="1">
        <v>1227489.180000782</v>
      </c>
      <c r="AB1525" s="1">
        <v>101227489.18000078</v>
      </c>
      <c r="AC1525" s="1">
        <f t="shared" si="116"/>
        <v>-2586152720.1800008</v>
      </c>
      <c r="AD1525" s="1">
        <f t="shared" si="117"/>
        <v>-2586152720.1800008</v>
      </c>
      <c r="AE1525" s="1">
        <f t="shared" si="118"/>
        <v>-2586152720.1800008</v>
      </c>
      <c r="AF1525" s="1">
        <f t="shared" si="119"/>
        <v>-2586152720.1800008</v>
      </c>
    </row>
    <row r="1526" spans="1:32" x14ac:dyDescent="0.2">
      <c r="A1526" t="s">
        <v>152</v>
      </c>
      <c r="B1526" t="s">
        <v>74</v>
      </c>
      <c r="C1526" t="s">
        <v>113</v>
      </c>
      <c r="D1526" t="s">
        <v>1</v>
      </c>
      <c r="E1526" t="s">
        <v>5</v>
      </c>
      <c r="F1526" s="7">
        <v>201812</v>
      </c>
      <c r="G1526" s="1">
        <v>1452612169.97</v>
      </c>
      <c r="H1526" s="1">
        <v>1453617321.0100005</v>
      </c>
      <c r="I1526" s="1">
        <v>1452612169.97</v>
      </c>
      <c r="J1526" s="1">
        <v>1453617321.0100005</v>
      </c>
      <c r="K1526" s="8">
        <v>300</v>
      </c>
      <c r="L1526" s="8">
        <v>301</v>
      </c>
      <c r="M1526" s="8">
        <v>0</v>
      </c>
      <c r="N1526" s="8">
        <v>599001.92544802884</v>
      </c>
      <c r="O1526" s="1">
        <v>0</v>
      </c>
      <c r="P1526" s="1">
        <v>0</v>
      </c>
      <c r="Q1526" s="1">
        <v>0</v>
      </c>
      <c r="R1526" s="1">
        <v>0</v>
      </c>
      <c r="S1526" s="29">
        <v>0</v>
      </c>
      <c r="T1526" s="8">
        <f t="shared" si="115"/>
        <v>0</v>
      </c>
      <c r="U1526" s="1">
        <v>0</v>
      </c>
      <c r="V1526" s="1">
        <v>0</v>
      </c>
      <c r="W1526" s="1">
        <v>0</v>
      </c>
      <c r="X1526" s="1">
        <v>0</v>
      </c>
      <c r="Y1526" s="1">
        <v>0</v>
      </c>
      <c r="Z1526" s="1">
        <v>0</v>
      </c>
      <c r="AA1526" s="1">
        <v>1005151.0400004387</v>
      </c>
      <c r="AB1526" s="1">
        <v>1005151.0400004387</v>
      </c>
      <c r="AC1526" s="1">
        <f t="shared" si="116"/>
        <v>-1453617321.0100005</v>
      </c>
      <c r="AD1526" s="1">
        <f t="shared" si="117"/>
        <v>-1453617321.0100005</v>
      </c>
      <c r="AE1526" s="1">
        <f t="shared" si="118"/>
        <v>-1453617321.0100005</v>
      </c>
      <c r="AF1526" s="1">
        <f t="shared" si="119"/>
        <v>-1453617321.0100005</v>
      </c>
    </row>
    <row r="1527" spans="1:32" x14ac:dyDescent="0.2">
      <c r="A1527" t="s">
        <v>152</v>
      </c>
      <c r="B1527" t="s">
        <v>74</v>
      </c>
      <c r="C1527" t="s">
        <v>113</v>
      </c>
      <c r="D1527" t="s">
        <v>1</v>
      </c>
      <c r="E1527" t="s">
        <v>5</v>
      </c>
      <c r="F1527" s="7">
        <v>201903</v>
      </c>
      <c r="G1527" s="1">
        <v>1224958367</v>
      </c>
      <c r="H1527" s="1">
        <v>1225258102.7299998</v>
      </c>
      <c r="I1527" s="1">
        <v>1224958367</v>
      </c>
      <c r="J1527" s="1">
        <v>1225258102.7299998</v>
      </c>
      <c r="K1527" s="8">
        <v>505</v>
      </c>
      <c r="L1527" s="8">
        <v>506</v>
      </c>
      <c r="M1527" s="8">
        <v>0</v>
      </c>
      <c r="N1527" s="8">
        <v>603148.76228878682</v>
      </c>
      <c r="O1527" s="1">
        <v>0</v>
      </c>
      <c r="P1527" s="1">
        <v>0</v>
      </c>
      <c r="Q1527" s="1">
        <v>0</v>
      </c>
      <c r="R1527" s="1">
        <v>0</v>
      </c>
      <c r="S1527" s="29">
        <v>0</v>
      </c>
      <c r="T1527" s="8">
        <f t="shared" si="115"/>
        <v>0</v>
      </c>
      <c r="U1527" s="1">
        <v>0</v>
      </c>
      <c r="V1527" s="1">
        <v>0</v>
      </c>
      <c r="W1527" s="1">
        <v>0</v>
      </c>
      <c r="X1527" s="1">
        <v>0</v>
      </c>
      <c r="Y1527" s="1">
        <v>0</v>
      </c>
      <c r="Z1527" s="1">
        <v>0</v>
      </c>
      <c r="AA1527" s="1">
        <v>299735.72999978065</v>
      </c>
      <c r="AB1527" s="1">
        <v>299735.72999978065</v>
      </c>
      <c r="AC1527" s="1">
        <f t="shared" si="116"/>
        <v>-1225258102.7299998</v>
      </c>
      <c r="AD1527" s="1">
        <f t="shared" si="117"/>
        <v>-1225258102.7299998</v>
      </c>
      <c r="AE1527" s="1">
        <f t="shared" si="118"/>
        <v>-1225258102.7299998</v>
      </c>
      <c r="AF1527" s="1">
        <f t="shared" si="119"/>
        <v>-1225258102.7299998</v>
      </c>
    </row>
    <row r="1528" spans="1:32" x14ac:dyDescent="0.2">
      <c r="A1528" t="s">
        <v>152</v>
      </c>
      <c r="B1528" t="s">
        <v>74</v>
      </c>
      <c r="C1528" t="s">
        <v>113</v>
      </c>
      <c r="D1528" t="s">
        <v>1</v>
      </c>
      <c r="E1528" t="s">
        <v>5</v>
      </c>
      <c r="F1528" s="7">
        <v>201906</v>
      </c>
      <c r="G1528" s="1">
        <v>1678963008</v>
      </c>
      <c r="H1528" s="1">
        <v>1682609013.7399998</v>
      </c>
      <c r="I1528" s="1">
        <v>1678963008</v>
      </c>
      <c r="J1528" s="1">
        <v>1682609013.7399998</v>
      </c>
      <c r="K1528" s="8">
        <v>565</v>
      </c>
      <c r="L1528" s="8">
        <v>571</v>
      </c>
      <c r="M1528" s="8">
        <v>0</v>
      </c>
      <c r="N1528" s="8">
        <v>622740.57311827969</v>
      </c>
      <c r="O1528" s="1">
        <v>0</v>
      </c>
      <c r="P1528" s="1">
        <v>0</v>
      </c>
      <c r="Q1528" s="1">
        <v>0</v>
      </c>
      <c r="R1528" s="1">
        <v>0</v>
      </c>
      <c r="S1528" s="29">
        <v>0</v>
      </c>
      <c r="T1528" s="8">
        <f t="shared" si="115"/>
        <v>0</v>
      </c>
      <c r="U1528" s="1">
        <v>0</v>
      </c>
      <c r="V1528" s="1">
        <v>0</v>
      </c>
      <c r="W1528" s="1">
        <v>0</v>
      </c>
      <c r="X1528" s="1">
        <v>0</v>
      </c>
      <c r="Y1528" s="1">
        <v>0</v>
      </c>
      <c r="Z1528" s="1">
        <v>0</v>
      </c>
      <c r="AA1528" s="1">
        <v>3646005.7399997711</v>
      </c>
      <c r="AB1528" s="1">
        <v>3646005.7399997711</v>
      </c>
      <c r="AC1528" s="1">
        <f t="shared" si="116"/>
        <v>-1682609013.7399998</v>
      </c>
      <c r="AD1528" s="1">
        <f t="shared" si="117"/>
        <v>-1682609013.7399998</v>
      </c>
      <c r="AE1528" s="1">
        <f t="shared" si="118"/>
        <v>-1682609013.7399998</v>
      </c>
      <c r="AF1528" s="1">
        <f t="shared" si="119"/>
        <v>-1682609013.7399998</v>
      </c>
    </row>
    <row r="1529" spans="1:32" x14ac:dyDescent="0.2">
      <c r="A1529" t="s">
        <v>152</v>
      </c>
      <c r="B1529" t="s">
        <v>74</v>
      </c>
      <c r="C1529" t="s">
        <v>113</v>
      </c>
      <c r="D1529" t="s">
        <v>1</v>
      </c>
      <c r="E1529" t="s">
        <v>5</v>
      </c>
      <c r="F1529" s="7">
        <v>201909</v>
      </c>
      <c r="G1529" s="1">
        <v>2438408863</v>
      </c>
      <c r="H1529" s="1">
        <v>2439621486.1799998</v>
      </c>
      <c r="I1529" s="1">
        <v>2438408863</v>
      </c>
      <c r="J1529" s="1">
        <v>2439621486.1799998</v>
      </c>
      <c r="K1529" s="8">
        <v>587</v>
      </c>
      <c r="L1529" s="8">
        <v>590</v>
      </c>
      <c r="M1529" s="8">
        <v>0</v>
      </c>
      <c r="N1529" s="8">
        <v>656920.86236559157</v>
      </c>
      <c r="O1529" s="1">
        <v>0</v>
      </c>
      <c r="P1529" s="1">
        <v>0</v>
      </c>
      <c r="Q1529" s="1">
        <v>0</v>
      </c>
      <c r="R1529" s="1">
        <v>0</v>
      </c>
      <c r="S1529" s="29">
        <v>0</v>
      </c>
      <c r="T1529" s="8">
        <f t="shared" si="115"/>
        <v>0</v>
      </c>
      <c r="U1529" s="1">
        <v>0</v>
      </c>
      <c r="V1529" s="1">
        <v>0</v>
      </c>
      <c r="W1529" s="1">
        <v>0</v>
      </c>
      <c r="X1529" s="1">
        <v>0</v>
      </c>
      <c r="Y1529" s="1">
        <v>0</v>
      </c>
      <c r="Z1529" s="1">
        <v>0</v>
      </c>
      <c r="AA1529" s="1">
        <v>1212623.1799998283</v>
      </c>
      <c r="AB1529" s="1">
        <v>1212623.1799998283</v>
      </c>
      <c r="AC1529" s="1">
        <f t="shared" si="116"/>
        <v>-2439621486.1799998</v>
      </c>
      <c r="AD1529" s="1">
        <f t="shared" si="117"/>
        <v>-2439621486.1799998</v>
      </c>
      <c r="AE1529" s="1">
        <f t="shared" si="118"/>
        <v>-2439621486.1799998</v>
      </c>
      <c r="AF1529" s="1">
        <f t="shared" si="119"/>
        <v>-2439621486.1799998</v>
      </c>
    </row>
    <row r="1530" spans="1:32" x14ac:dyDescent="0.2">
      <c r="A1530" t="s">
        <v>152</v>
      </c>
      <c r="B1530" t="s">
        <v>74</v>
      </c>
      <c r="C1530" t="s">
        <v>113</v>
      </c>
      <c r="D1530" t="s">
        <v>1</v>
      </c>
      <c r="E1530" t="s">
        <v>5</v>
      </c>
      <c r="F1530" s="7">
        <v>201912</v>
      </c>
      <c r="G1530" s="1">
        <v>1814206703</v>
      </c>
      <c r="H1530" s="1">
        <v>1819635999.6200001</v>
      </c>
      <c r="I1530" s="1">
        <v>1814206703</v>
      </c>
      <c r="J1530" s="1">
        <v>1841235999.6200001</v>
      </c>
      <c r="K1530" s="8">
        <v>559</v>
      </c>
      <c r="L1530" s="8">
        <v>560</v>
      </c>
      <c r="M1530" s="8">
        <v>0</v>
      </c>
      <c r="N1530" s="8">
        <v>666434.89283154125</v>
      </c>
      <c r="O1530" s="1">
        <v>0</v>
      </c>
      <c r="P1530" s="1">
        <v>0</v>
      </c>
      <c r="Q1530" s="1">
        <v>0</v>
      </c>
      <c r="R1530" s="1">
        <v>0</v>
      </c>
      <c r="S1530" s="29">
        <v>0</v>
      </c>
      <c r="T1530" s="8">
        <f t="shared" si="115"/>
        <v>0</v>
      </c>
      <c r="U1530" s="1">
        <v>0</v>
      </c>
      <c r="V1530" s="1">
        <v>0</v>
      </c>
      <c r="W1530" s="1">
        <v>0</v>
      </c>
      <c r="X1530" s="1">
        <v>0</v>
      </c>
      <c r="Y1530" s="1">
        <v>0</v>
      </c>
      <c r="Z1530" s="1">
        <v>0</v>
      </c>
      <c r="AA1530" s="1">
        <v>5429296.620000124</v>
      </c>
      <c r="AB1530" s="1">
        <v>27029296.620000124</v>
      </c>
      <c r="AC1530" s="1">
        <f t="shared" si="116"/>
        <v>-1819635999.6200001</v>
      </c>
      <c r="AD1530" s="1">
        <f t="shared" si="117"/>
        <v>-1819635999.6200001</v>
      </c>
      <c r="AE1530" s="1">
        <f t="shared" si="118"/>
        <v>-1841235999.6200001</v>
      </c>
      <c r="AF1530" s="1">
        <f t="shared" si="119"/>
        <v>-1841235999.6200001</v>
      </c>
    </row>
    <row r="1531" spans="1:32" x14ac:dyDescent="0.2">
      <c r="A1531" t="s">
        <v>152</v>
      </c>
      <c r="B1531" t="s">
        <v>74</v>
      </c>
      <c r="C1531" t="s">
        <v>113</v>
      </c>
      <c r="D1531" t="s">
        <v>1</v>
      </c>
      <c r="E1531" t="s">
        <v>5</v>
      </c>
      <c r="F1531" s="7">
        <v>202003</v>
      </c>
      <c r="G1531" s="1">
        <v>1472236525.75</v>
      </c>
      <c r="H1531" s="1">
        <v>1472236525.75</v>
      </c>
      <c r="I1531" s="1">
        <v>1472236525.75</v>
      </c>
      <c r="J1531" s="1">
        <v>1472236525.75</v>
      </c>
      <c r="K1531" s="8">
        <v>456</v>
      </c>
      <c r="L1531" s="8">
        <v>456</v>
      </c>
      <c r="M1531" s="8">
        <v>0</v>
      </c>
      <c r="N1531" s="8">
        <v>689345.58583611448</v>
      </c>
      <c r="O1531" s="1">
        <v>0</v>
      </c>
      <c r="P1531" s="1">
        <v>0</v>
      </c>
      <c r="Q1531" s="1">
        <v>0</v>
      </c>
      <c r="R1531" s="1">
        <v>0</v>
      </c>
      <c r="S1531" s="29">
        <v>0</v>
      </c>
      <c r="T1531" s="8">
        <f t="shared" si="115"/>
        <v>0</v>
      </c>
      <c r="U1531" s="1">
        <v>0</v>
      </c>
      <c r="V1531" s="1">
        <v>0</v>
      </c>
      <c r="W1531" s="1">
        <v>0</v>
      </c>
      <c r="X1531" s="1">
        <v>0</v>
      </c>
      <c r="Y1531" s="1">
        <v>0</v>
      </c>
      <c r="Z1531" s="1">
        <v>0</v>
      </c>
      <c r="AA1531" s="1">
        <v>0</v>
      </c>
      <c r="AB1531" s="1">
        <v>0</v>
      </c>
      <c r="AC1531" s="1">
        <f t="shared" si="116"/>
        <v>-1472236525.75</v>
      </c>
      <c r="AD1531" s="1">
        <f t="shared" si="117"/>
        <v>-1472236525.75</v>
      </c>
      <c r="AE1531" s="1">
        <f t="shared" si="118"/>
        <v>-1472236525.75</v>
      </c>
      <c r="AF1531" s="1">
        <f t="shared" si="119"/>
        <v>-1472236525.75</v>
      </c>
    </row>
    <row r="1532" spans="1:32" x14ac:dyDescent="0.2">
      <c r="A1532" t="s">
        <v>152</v>
      </c>
      <c r="B1532" t="s">
        <v>74</v>
      </c>
      <c r="C1532" t="s">
        <v>113</v>
      </c>
      <c r="D1532" t="s">
        <v>1</v>
      </c>
      <c r="E1532" t="s">
        <v>5</v>
      </c>
      <c r="F1532" s="7">
        <v>202006</v>
      </c>
      <c r="G1532" s="1">
        <v>1482065323.8</v>
      </c>
      <c r="H1532" s="1">
        <v>1482065323.7999997</v>
      </c>
      <c r="I1532" s="1">
        <v>1482065323.8</v>
      </c>
      <c r="J1532" s="1">
        <v>1482065323.7999997</v>
      </c>
      <c r="K1532" s="8">
        <v>287</v>
      </c>
      <c r="L1532" s="8">
        <v>287</v>
      </c>
      <c r="M1532" s="8">
        <v>0</v>
      </c>
      <c r="N1532" s="8">
        <v>669072.76129032252</v>
      </c>
      <c r="O1532" s="1">
        <v>0</v>
      </c>
      <c r="P1532" s="1">
        <v>0</v>
      </c>
      <c r="Q1532" s="1">
        <v>0</v>
      </c>
      <c r="R1532" s="1">
        <v>0</v>
      </c>
      <c r="S1532" s="29">
        <v>0</v>
      </c>
      <c r="T1532" s="8">
        <f t="shared" si="115"/>
        <v>0</v>
      </c>
      <c r="U1532" s="1">
        <v>0</v>
      </c>
      <c r="V1532" s="1">
        <v>0</v>
      </c>
      <c r="W1532" s="1">
        <v>0</v>
      </c>
      <c r="X1532" s="1">
        <v>0</v>
      </c>
      <c r="Y1532" s="1">
        <v>0</v>
      </c>
      <c r="Z1532" s="1">
        <v>0</v>
      </c>
      <c r="AA1532" s="1">
        <v>-2.384185791015625E-7</v>
      </c>
      <c r="AB1532" s="1">
        <v>-2.384185791015625E-7</v>
      </c>
      <c r="AC1532" s="1">
        <f t="shared" si="116"/>
        <v>-1482065323.7999997</v>
      </c>
      <c r="AD1532" s="1">
        <f t="shared" si="117"/>
        <v>-1482065323.7999997</v>
      </c>
      <c r="AE1532" s="1">
        <f t="shared" si="118"/>
        <v>-1482065323.7999997</v>
      </c>
      <c r="AF1532" s="1">
        <f t="shared" si="119"/>
        <v>-1482065323.7999997</v>
      </c>
    </row>
    <row r="1533" spans="1:32" x14ac:dyDescent="0.2">
      <c r="A1533" t="s">
        <v>152</v>
      </c>
      <c r="B1533" t="s">
        <v>74</v>
      </c>
      <c r="C1533" t="s">
        <v>113</v>
      </c>
      <c r="D1533" t="s">
        <v>1</v>
      </c>
      <c r="E1533" t="s">
        <v>5</v>
      </c>
      <c r="F1533" s="7">
        <v>202009</v>
      </c>
      <c r="G1533" s="1">
        <v>1109042639</v>
      </c>
      <c r="H1533" s="1">
        <v>1109303676.46</v>
      </c>
      <c r="I1533" s="1">
        <v>1109042639</v>
      </c>
      <c r="J1533" s="1">
        <v>1109303676.46</v>
      </c>
      <c r="K1533" s="8">
        <v>384</v>
      </c>
      <c r="L1533" s="8">
        <v>385</v>
      </c>
      <c r="M1533" s="8">
        <v>0</v>
      </c>
      <c r="N1533" s="8">
        <v>636094.86164874549</v>
      </c>
      <c r="O1533" s="1">
        <v>0</v>
      </c>
      <c r="P1533" s="1">
        <v>0</v>
      </c>
      <c r="Q1533" s="1">
        <v>0</v>
      </c>
      <c r="R1533" s="1">
        <v>0</v>
      </c>
      <c r="S1533" s="29">
        <v>0</v>
      </c>
      <c r="T1533" s="8">
        <f t="shared" si="115"/>
        <v>0</v>
      </c>
      <c r="U1533" s="1">
        <v>0</v>
      </c>
      <c r="V1533" s="1">
        <v>0</v>
      </c>
      <c r="W1533" s="1">
        <v>0</v>
      </c>
      <c r="X1533" s="1">
        <v>0</v>
      </c>
      <c r="Y1533" s="1">
        <v>0</v>
      </c>
      <c r="Z1533" s="1">
        <v>0</v>
      </c>
      <c r="AA1533" s="1">
        <v>261037.46000003815</v>
      </c>
      <c r="AB1533" s="1">
        <v>261037.46000003815</v>
      </c>
      <c r="AC1533" s="1">
        <f t="shared" si="116"/>
        <v>-1109303676.46</v>
      </c>
      <c r="AD1533" s="1">
        <f t="shared" si="117"/>
        <v>-1109303676.46</v>
      </c>
      <c r="AE1533" s="1">
        <f t="shared" si="118"/>
        <v>-1109303676.46</v>
      </c>
      <c r="AF1533" s="1">
        <f t="shared" si="119"/>
        <v>-1109303676.46</v>
      </c>
    </row>
    <row r="1534" spans="1:32" x14ac:dyDescent="0.2">
      <c r="A1534" t="s">
        <v>152</v>
      </c>
      <c r="B1534" t="s">
        <v>74</v>
      </c>
      <c r="C1534" t="s">
        <v>113</v>
      </c>
      <c r="D1534" t="s">
        <v>1</v>
      </c>
      <c r="E1534" t="s">
        <v>5</v>
      </c>
      <c r="F1534" s="7">
        <v>202012</v>
      </c>
      <c r="G1534" s="1">
        <v>1690454988</v>
      </c>
      <c r="H1534" s="1">
        <v>1693973012.9999995</v>
      </c>
      <c r="I1534" s="1">
        <v>1673893237</v>
      </c>
      <c r="J1534" s="1">
        <v>1693973012.9999995</v>
      </c>
      <c r="K1534" s="8">
        <v>365</v>
      </c>
      <c r="L1534" s="8">
        <v>366</v>
      </c>
      <c r="M1534" s="8">
        <v>0</v>
      </c>
      <c r="N1534" s="8">
        <v>624555.33906810067</v>
      </c>
      <c r="O1534" s="1">
        <v>0</v>
      </c>
      <c r="P1534" s="1">
        <v>0</v>
      </c>
      <c r="Q1534" s="1">
        <v>0</v>
      </c>
      <c r="R1534" s="1">
        <v>0</v>
      </c>
      <c r="S1534" s="29">
        <v>0</v>
      </c>
      <c r="T1534" s="8">
        <f t="shared" si="115"/>
        <v>0</v>
      </c>
      <c r="U1534" s="1">
        <v>0</v>
      </c>
      <c r="V1534" s="1">
        <v>0</v>
      </c>
      <c r="W1534" s="1">
        <v>0</v>
      </c>
      <c r="X1534" s="1">
        <v>0</v>
      </c>
      <c r="Y1534" s="1">
        <v>0</v>
      </c>
      <c r="Z1534" s="1">
        <v>0</v>
      </c>
      <c r="AA1534" s="1">
        <v>3518024.9999995232</v>
      </c>
      <c r="AB1534" s="1">
        <v>20079775.999999523</v>
      </c>
      <c r="AC1534" s="1">
        <f t="shared" si="116"/>
        <v>-1693973012.9999995</v>
      </c>
      <c r="AD1534" s="1">
        <f t="shared" si="117"/>
        <v>-1693973012.9999995</v>
      </c>
      <c r="AE1534" s="1">
        <f t="shared" si="118"/>
        <v>-1693973012.9999995</v>
      </c>
      <c r="AF1534" s="1">
        <f t="shared" si="119"/>
        <v>-1693973012.9999995</v>
      </c>
    </row>
    <row r="1535" spans="1:32" x14ac:dyDescent="0.2">
      <c r="A1535" t="s">
        <v>152</v>
      </c>
      <c r="B1535" t="s">
        <v>74</v>
      </c>
      <c r="C1535" t="s">
        <v>113</v>
      </c>
      <c r="D1535" t="s">
        <v>1</v>
      </c>
      <c r="E1535" t="s">
        <v>5</v>
      </c>
      <c r="F1535" s="7">
        <v>202103</v>
      </c>
      <c r="G1535" s="1">
        <v>1532106918.4400001</v>
      </c>
      <c r="H1535" s="1">
        <v>1532453043.8499997</v>
      </c>
      <c r="I1535" s="1">
        <v>1532106918.4400001</v>
      </c>
      <c r="J1535" s="1">
        <v>1532453043.8499997</v>
      </c>
      <c r="K1535" s="8">
        <v>539</v>
      </c>
      <c r="L1535" s="8">
        <v>541</v>
      </c>
      <c r="M1535" s="8">
        <v>0</v>
      </c>
      <c r="N1535" s="8">
        <v>603943.22311827959</v>
      </c>
      <c r="O1535" s="1">
        <v>0</v>
      </c>
      <c r="P1535" s="1">
        <v>0</v>
      </c>
      <c r="Q1535" s="1">
        <v>0</v>
      </c>
      <c r="R1535" s="1">
        <v>0</v>
      </c>
      <c r="S1535" s="29">
        <v>0</v>
      </c>
      <c r="T1535" s="8">
        <f t="shared" si="115"/>
        <v>0</v>
      </c>
      <c r="U1535" s="1">
        <v>0</v>
      </c>
      <c r="V1535" s="1">
        <v>0</v>
      </c>
      <c r="W1535" s="1">
        <v>0</v>
      </c>
      <c r="X1535" s="1">
        <v>0</v>
      </c>
      <c r="Y1535" s="1">
        <v>0</v>
      </c>
      <c r="Z1535" s="1">
        <v>0</v>
      </c>
      <c r="AA1535" s="1">
        <v>346125.40999960899</v>
      </c>
      <c r="AB1535" s="1">
        <v>346125.40999960899</v>
      </c>
      <c r="AC1535" s="1">
        <f t="shared" si="116"/>
        <v>-1532453043.8499997</v>
      </c>
      <c r="AD1535" s="1">
        <f t="shared" si="117"/>
        <v>-1532453043.8499997</v>
      </c>
      <c r="AE1535" s="1">
        <f t="shared" si="118"/>
        <v>-1532453043.8499997</v>
      </c>
      <c r="AF1535" s="1">
        <f t="shared" si="119"/>
        <v>-1532453043.8499997</v>
      </c>
    </row>
    <row r="1536" spans="1:32" x14ac:dyDescent="0.2">
      <c r="A1536" t="s">
        <v>152</v>
      </c>
      <c r="B1536" t="s">
        <v>74</v>
      </c>
      <c r="C1536" t="s">
        <v>113</v>
      </c>
      <c r="D1536" t="s">
        <v>1</v>
      </c>
      <c r="E1536" t="s">
        <v>5</v>
      </c>
      <c r="F1536" s="7">
        <v>202106</v>
      </c>
      <c r="G1536" s="1">
        <v>1547149548</v>
      </c>
      <c r="H1536" s="1">
        <v>1547149548.0000002</v>
      </c>
      <c r="I1536" s="1">
        <v>1547149548</v>
      </c>
      <c r="J1536" s="1">
        <v>1547149548.0000002</v>
      </c>
      <c r="K1536" s="8">
        <v>466</v>
      </c>
      <c r="L1536" s="8">
        <v>466</v>
      </c>
      <c r="M1536" s="8">
        <v>0</v>
      </c>
      <c r="N1536" s="8">
        <v>610003.74372759857</v>
      </c>
      <c r="O1536" s="1">
        <v>0</v>
      </c>
      <c r="P1536" s="1">
        <v>0</v>
      </c>
      <c r="Q1536" s="1">
        <v>0</v>
      </c>
      <c r="R1536" s="1">
        <v>0</v>
      </c>
      <c r="S1536" s="29">
        <v>0</v>
      </c>
      <c r="T1536" s="8">
        <f t="shared" si="115"/>
        <v>0</v>
      </c>
      <c r="U1536" s="1">
        <v>0</v>
      </c>
      <c r="V1536" s="1">
        <v>0</v>
      </c>
      <c r="W1536" s="1">
        <v>0</v>
      </c>
      <c r="X1536" s="1">
        <v>0</v>
      </c>
      <c r="Y1536" s="1">
        <v>0</v>
      </c>
      <c r="Z1536" s="1">
        <v>0</v>
      </c>
      <c r="AA1536" s="1">
        <v>2.384185791015625E-7</v>
      </c>
      <c r="AB1536" s="1">
        <v>2.384185791015625E-7</v>
      </c>
      <c r="AC1536" s="1">
        <f t="shared" si="116"/>
        <v>-1547149548.0000002</v>
      </c>
      <c r="AD1536" s="1">
        <f t="shared" si="117"/>
        <v>-1547149548.0000002</v>
      </c>
      <c r="AE1536" s="1">
        <f t="shared" si="118"/>
        <v>-1547149548.0000002</v>
      </c>
      <c r="AF1536" s="1">
        <f t="shared" si="119"/>
        <v>-1547149548.0000002</v>
      </c>
    </row>
    <row r="1537" spans="1:32" x14ac:dyDescent="0.2">
      <c r="A1537" t="s">
        <v>152</v>
      </c>
      <c r="B1537" t="s">
        <v>74</v>
      </c>
      <c r="C1537" t="s">
        <v>113</v>
      </c>
      <c r="D1537" t="s">
        <v>1</v>
      </c>
      <c r="E1537" t="s">
        <v>5</v>
      </c>
      <c r="F1537" s="7">
        <v>202109</v>
      </c>
      <c r="G1537" s="1">
        <v>1684846301</v>
      </c>
      <c r="H1537" s="1">
        <v>1699976220.8699999</v>
      </c>
      <c r="I1537" s="1">
        <v>1684846301</v>
      </c>
      <c r="J1537" s="1">
        <v>1699976220.8699999</v>
      </c>
      <c r="K1537" s="8">
        <v>450</v>
      </c>
      <c r="L1537" s="8">
        <v>452</v>
      </c>
      <c r="M1537" s="8">
        <v>0</v>
      </c>
      <c r="N1537" s="8">
        <v>664516.31756272411</v>
      </c>
      <c r="O1537" s="1">
        <v>0</v>
      </c>
      <c r="P1537" s="1">
        <v>0</v>
      </c>
      <c r="Q1537" s="1">
        <v>0</v>
      </c>
      <c r="R1537" s="1">
        <v>0</v>
      </c>
      <c r="S1537" s="29">
        <v>0</v>
      </c>
      <c r="T1537" s="8">
        <f t="shared" si="115"/>
        <v>0</v>
      </c>
      <c r="U1537" s="1">
        <v>0</v>
      </c>
      <c r="V1537" s="1">
        <v>0</v>
      </c>
      <c r="W1537" s="1">
        <v>0</v>
      </c>
      <c r="X1537" s="1">
        <v>0</v>
      </c>
      <c r="Y1537" s="1">
        <v>0</v>
      </c>
      <c r="Z1537" s="1">
        <v>0</v>
      </c>
      <c r="AA1537" s="1">
        <v>15129919.869999886</v>
      </c>
      <c r="AB1537" s="1">
        <v>15129919.869999886</v>
      </c>
      <c r="AC1537" s="1">
        <f t="shared" si="116"/>
        <v>-1699976220.8699999</v>
      </c>
      <c r="AD1537" s="1">
        <f t="shared" si="117"/>
        <v>-1699976220.8699999</v>
      </c>
      <c r="AE1537" s="1">
        <f t="shared" si="118"/>
        <v>-1699976220.8699999</v>
      </c>
      <c r="AF1537" s="1">
        <f t="shared" si="119"/>
        <v>-1699976220.8699999</v>
      </c>
    </row>
    <row r="1538" spans="1:32" x14ac:dyDescent="0.2">
      <c r="A1538" t="s">
        <v>152</v>
      </c>
      <c r="B1538" t="s">
        <v>74</v>
      </c>
      <c r="C1538" t="s">
        <v>113</v>
      </c>
      <c r="D1538" t="s">
        <v>1</v>
      </c>
      <c r="E1538" t="s">
        <v>5</v>
      </c>
      <c r="F1538" s="7">
        <v>202112</v>
      </c>
      <c r="G1538" s="1">
        <v>1639327995.99</v>
      </c>
      <c r="H1538" s="1">
        <v>1695370636.8200002</v>
      </c>
      <c r="I1538" s="1">
        <v>1639327995.99</v>
      </c>
      <c r="J1538" s="1">
        <v>1695370636.8200002</v>
      </c>
      <c r="K1538" s="8">
        <v>532</v>
      </c>
      <c r="L1538" s="8">
        <v>536</v>
      </c>
      <c r="M1538" s="8">
        <v>0</v>
      </c>
      <c r="N1538" s="8">
        <v>675240.95842293929</v>
      </c>
      <c r="O1538" s="1">
        <v>0</v>
      </c>
      <c r="P1538" s="1">
        <v>0</v>
      </c>
      <c r="Q1538" s="1">
        <v>0</v>
      </c>
      <c r="R1538" s="1">
        <v>0</v>
      </c>
      <c r="S1538" s="29">
        <v>0</v>
      </c>
      <c r="T1538" s="8">
        <f t="shared" ref="T1538:T1601" si="120">$S1538 * $N1538</f>
        <v>0</v>
      </c>
      <c r="U1538" s="1">
        <v>0</v>
      </c>
      <c r="V1538" s="1">
        <v>0</v>
      </c>
      <c r="W1538" s="1">
        <v>0</v>
      </c>
      <c r="X1538" s="1">
        <v>0</v>
      </c>
      <c r="Y1538" s="1">
        <v>0</v>
      </c>
      <c r="Z1538" s="1">
        <v>0</v>
      </c>
      <c r="AA1538" s="1">
        <v>56042640.830000162</v>
      </c>
      <c r="AB1538" s="1">
        <v>56042640.830000162</v>
      </c>
      <c r="AC1538" s="1">
        <f t="shared" ref="AC1538:AC1601" si="121">$W1538 - $H1538</f>
        <v>-1695370636.8200002</v>
      </c>
      <c r="AD1538" s="1">
        <f t="shared" ref="AD1538:AD1601" si="122">$X1538 - $H1538</f>
        <v>-1695370636.8200002</v>
      </c>
      <c r="AE1538" s="1">
        <f t="shared" ref="AE1538:AE1601" si="123">$Y1538 - $J1538</f>
        <v>-1695370636.8200002</v>
      </c>
      <c r="AF1538" s="1">
        <f t="shared" ref="AF1538:AF1601" si="124">$Z1538 - $J1538</f>
        <v>-1695370636.8200002</v>
      </c>
    </row>
    <row r="1539" spans="1:32" x14ac:dyDescent="0.2">
      <c r="A1539" t="s">
        <v>152</v>
      </c>
      <c r="B1539" t="s">
        <v>74</v>
      </c>
      <c r="C1539" t="s">
        <v>113</v>
      </c>
      <c r="D1539" t="s">
        <v>1</v>
      </c>
      <c r="E1539" t="s">
        <v>5</v>
      </c>
      <c r="F1539" s="7">
        <v>202203</v>
      </c>
      <c r="G1539" s="1">
        <v>2000909498</v>
      </c>
      <c r="H1539" s="1">
        <v>2017231656.4399998</v>
      </c>
      <c r="I1539" s="1">
        <v>2000909498</v>
      </c>
      <c r="J1539" s="1">
        <v>2017231656.4399998</v>
      </c>
      <c r="K1539" s="8">
        <v>768</v>
      </c>
      <c r="L1539" s="8">
        <v>776</v>
      </c>
      <c r="M1539" s="8">
        <v>0</v>
      </c>
      <c r="N1539" s="8">
        <v>667639.80222734262</v>
      </c>
      <c r="O1539" s="1">
        <v>0</v>
      </c>
      <c r="P1539" s="1">
        <v>0</v>
      </c>
      <c r="Q1539" s="1">
        <v>0</v>
      </c>
      <c r="R1539" s="1">
        <v>0</v>
      </c>
      <c r="S1539" s="29">
        <v>0</v>
      </c>
      <c r="T1539" s="8">
        <f t="shared" si="120"/>
        <v>0</v>
      </c>
      <c r="U1539" s="1">
        <v>0</v>
      </c>
      <c r="V1539" s="1">
        <v>0</v>
      </c>
      <c r="W1539" s="1">
        <v>0</v>
      </c>
      <c r="X1539" s="1">
        <v>0</v>
      </c>
      <c r="Y1539" s="1">
        <v>0</v>
      </c>
      <c r="Z1539" s="1">
        <v>0</v>
      </c>
      <c r="AA1539" s="1">
        <v>16322158.439999819</v>
      </c>
      <c r="AB1539" s="1">
        <v>16322158.439999819</v>
      </c>
      <c r="AC1539" s="1">
        <f t="shared" si="121"/>
        <v>-2017231656.4399998</v>
      </c>
      <c r="AD1539" s="1">
        <f t="shared" si="122"/>
        <v>-2017231656.4399998</v>
      </c>
      <c r="AE1539" s="1">
        <f t="shared" si="123"/>
        <v>-2017231656.4399998</v>
      </c>
      <c r="AF1539" s="1">
        <f t="shared" si="124"/>
        <v>-2017231656.4399998</v>
      </c>
    </row>
    <row r="1540" spans="1:32" x14ac:dyDescent="0.2">
      <c r="A1540" t="s">
        <v>152</v>
      </c>
      <c r="B1540" t="s">
        <v>74</v>
      </c>
      <c r="C1540" t="s">
        <v>113</v>
      </c>
      <c r="D1540" t="s">
        <v>1</v>
      </c>
      <c r="E1540" t="s">
        <v>5</v>
      </c>
      <c r="F1540" s="7">
        <v>202206</v>
      </c>
      <c r="G1540" s="1">
        <v>1464318075</v>
      </c>
      <c r="H1540" s="1">
        <v>1508463378.4699998</v>
      </c>
      <c r="I1540" s="1">
        <v>1463536875</v>
      </c>
      <c r="J1540" s="1">
        <v>1508463378.4699998</v>
      </c>
      <c r="K1540" s="8">
        <v>417</v>
      </c>
      <c r="L1540" s="8">
        <v>419</v>
      </c>
      <c r="M1540" s="8">
        <v>0</v>
      </c>
      <c r="N1540" s="8">
        <v>673428.66164874576</v>
      </c>
      <c r="O1540" s="1">
        <v>0</v>
      </c>
      <c r="P1540" s="1">
        <v>0</v>
      </c>
      <c r="Q1540" s="1">
        <v>0</v>
      </c>
      <c r="R1540" s="1">
        <v>0</v>
      </c>
      <c r="S1540" s="29">
        <v>0</v>
      </c>
      <c r="T1540" s="8">
        <f t="shared" si="120"/>
        <v>0</v>
      </c>
      <c r="U1540" s="1">
        <v>0</v>
      </c>
      <c r="V1540" s="1">
        <v>0</v>
      </c>
      <c r="W1540" s="1">
        <v>0</v>
      </c>
      <c r="X1540" s="1">
        <v>0</v>
      </c>
      <c r="Y1540" s="1">
        <v>0</v>
      </c>
      <c r="Z1540" s="1">
        <v>0</v>
      </c>
      <c r="AA1540" s="1">
        <v>44145303.46999979</v>
      </c>
      <c r="AB1540" s="1">
        <v>44926503.46999979</v>
      </c>
      <c r="AC1540" s="1">
        <f t="shared" si="121"/>
        <v>-1508463378.4699998</v>
      </c>
      <c r="AD1540" s="1">
        <f t="shared" si="122"/>
        <v>-1508463378.4699998</v>
      </c>
      <c r="AE1540" s="1">
        <f t="shared" si="123"/>
        <v>-1508463378.4699998</v>
      </c>
      <c r="AF1540" s="1">
        <f t="shared" si="124"/>
        <v>-1508463378.4699998</v>
      </c>
    </row>
    <row r="1541" spans="1:32" x14ac:dyDescent="0.2">
      <c r="A1541" t="s">
        <v>152</v>
      </c>
      <c r="B1541" t="s">
        <v>74</v>
      </c>
      <c r="C1541" t="s">
        <v>113</v>
      </c>
      <c r="D1541" t="s">
        <v>1</v>
      </c>
      <c r="E1541" t="s">
        <v>5</v>
      </c>
      <c r="F1541" s="7">
        <v>202209</v>
      </c>
      <c r="G1541" s="1">
        <v>1567969376.8</v>
      </c>
      <c r="H1541" s="1">
        <v>1653093385.9299998</v>
      </c>
      <c r="I1541" s="1">
        <v>1567213376.8</v>
      </c>
      <c r="J1541" s="1">
        <v>1653093385.9299998</v>
      </c>
      <c r="K1541" s="8">
        <v>533</v>
      </c>
      <c r="L1541" s="8">
        <v>538</v>
      </c>
      <c r="M1541" s="8">
        <v>0</v>
      </c>
      <c r="N1541" s="8">
        <v>670941.89068100357</v>
      </c>
      <c r="O1541" s="1">
        <v>0</v>
      </c>
      <c r="P1541" s="1">
        <v>0</v>
      </c>
      <c r="Q1541" s="1">
        <v>0</v>
      </c>
      <c r="R1541" s="1">
        <v>0</v>
      </c>
      <c r="S1541" s="29">
        <v>0</v>
      </c>
      <c r="T1541" s="8">
        <f t="shared" si="120"/>
        <v>0</v>
      </c>
      <c r="U1541" s="1">
        <v>0</v>
      </c>
      <c r="V1541" s="1">
        <v>0</v>
      </c>
      <c r="W1541" s="1">
        <v>0</v>
      </c>
      <c r="X1541" s="1">
        <v>0</v>
      </c>
      <c r="Y1541" s="1">
        <v>0</v>
      </c>
      <c r="Z1541" s="1">
        <v>0</v>
      </c>
      <c r="AA1541" s="1">
        <v>85124009.129999876</v>
      </c>
      <c r="AB1541" s="1">
        <v>85880009.129999876</v>
      </c>
      <c r="AC1541" s="1">
        <f t="shared" si="121"/>
        <v>-1653093385.9299998</v>
      </c>
      <c r="AD1541" s="1">
        <f t="shared" si="122"/>
        <v>-1653093385.9299998</v>
      </c>
      <c r="AE1541" s="1">
        <f t="shared" si="123"/>
        <v>-1653093385.9299998</v>
      </c>
      <c r="AF1541" s="1">
        <f t="shared" si="124"/>
        <v>-1653093385.9299998</v>
      </c>
    </row>
    <row r="1542" spans="1:32" x14ac:dyDescent="0.2">
      <c r="A1542" t="s">
        <v>152</v>
      </c>
      <c r="B1542" t="s">
        <v>74</v>
      </c>
      <c r="C1542" t="s">
        <v>113</v>
      </c>
      <c r="D1542" t="s">
        <v>1</v>
      </c>
      <c r="E1542" t="s">
        <v>5</v>
      </c>
      <c r="F1542" s="7">
        <v>202212</v>
      </c>
      <c r="G1542" s="1">
        <v>2584983322.4499998</v>
      </c>
      <c r="H1542" s="1">
        <v>2646498502.4500008</v>
      </c>
      <c r="I1542" s="1">
        <v>2584490522.4499998</v>
      </c>
      <c r="J1542" s="1">
        <v>2646162502.4500008</v>
      </c>
      <c r="K1542" s="8">
        <v>505</v>
      </c>
      <c r="L1542" s="8">
        <v>509</v>
      </c>
      <c r="M1542" s="8">
        <v>0</v>
      </c>
      <c r="N1542" s="8">
        <v>685325.2749103941</v>
      </c>
      <c r="O1542" s="1">
        <v>0</v>
      </c>
      <c r="P1542" s="1">
        <v>0</v>
      </c>
      <c r="Q1542" s="1">
        <v>0</v>
      </c>
      <c r="R1542" s="1">
        <v>0</v>
      </c>
      <c r="S1542" s="29">
        <v>0</v>
      </c>
      <c r="T1542" s="8">
        <f t="shared" si="120"/>
        <v>0</v>
      </c>
      <c r="U1542" s="1">
        <v>0</v>
      </c>
      <c r="V1542" s="1">
        <v>0</v>
      </c>
      <c r="W1542" s="1">
        <v>0</v>
      </c>
      <c r="X1542" s="1">
        <v>0</v>
      </c>
      <c r="Y1542" s="1">
        <v>0</v>
      </c>
      <c r="Z1542" s="1">
        <v>0</v>
      </c>
      <c r="AA1542" s="1">
        <v>61515180.000000954</v>
      </c>
      <c r="AB1542" s="1">
        <v>61671980.000000954</v>
      </c>
      <c r="AC1542" s="1">
        <f t="shared" si="121"/>
        <v>-2646498502.4500008</v>
      </c>
      <c r="AD1542" s="1">
        <f t="shared" si="122"/>
        <v>-2646498502.4500008</v>
      </c>
      <c r="AE1542" s="1">
        <f t="shared" si="123"/>
        <v>-2646162502.4500008</v>
      </c>
      <c r="AF1542" s="1">
        <f t="shared" si="124"/>
        <v>-2646162502.4500008</v>
      </c>
    </row>
    <row r="1543" spans="1:32" x14ac:dyDescent="0.2">
      <c r="A1543" t="s">
        <v>152</v>
      </c>
      <c r="B1543" t="s">
        <v>74</v>
      </c>
      <c r="C1543" t="s">
        <v>113</v>
      </c>
      <c r="D1543" t="s">
        <v>1</v>
      </c>
      <c r="E1543" t="s">
        <v>5</v>
      </c>
      <c r="F1543" s="7">
        <v>202303</v>
      </c>
      <c r="G1543" s="1">
        <v>1551614752</v>
      </c>
      <c r="H1543" s="1">
        <v>1725349933.8999996</v>
      </c>
      <c r="I1543" s="1">
        <v>1551614752</v>
      </c>
      <c r="J1543" s="1">
        <v>1725349933.8999996</v>
      </c>
      <c r="K1543" s="8">
        <v>724</v>
      </c>
      <c r="L1543" s="8">
        <v>734</v>
      </c>
      <c r="M1543" s="8">
        <v>0</v>
      </c>
      <c r="N1543" s="8">
        <v>687046.01036866382</v>
      </c>
      <c r="O1543" s="1">
        <v>0</v>
      </c>
      <c r="P1543" s="1">
        <v>0</v>
      </c>
      <c r="Q1543" s="1">
        <v>0</v>
      </c>
      <c r="R1543" s="1">
        <v>0</v>
      </c>
      <c r="S1543" s="29">
        <v>0</v>
      </c>
      <c r="T1543" s="8">
        <f t="shared" si="120"/>
        <v>0</v>
      </c>
      <c r="U1543" s="1">
        <v>0</v>
      </c>
      <c r="V1543" s="1">
        <v>0</v>
      </c>
      <c r="W1543" s="1">
        <v>0</v>
      </c>
      <c r="X1543" s="1">
        <v>0</v>
      </c>
      <c r="Y1543" s="1">
        <v>0</v>
      </c>
      <c r="Z1543" s="1">
        <v>0</v>
      </c>
      <c r="AA1543" s="1">
        <v>173735181.89999962</v>
      </c>
      <c r="AB1543" s="1">
        <v>173735181.89999962</v>
      </c>
      <c r="AC1543" s="1">
        <f t="shared" si="121"/>
        <v>-1725349933.8999996</v>
      </c>
      <c r="AD1543" s="1">
        <f t="shared" si="122"/>
        <v>-1725349933.8999996</v>
      </c>
      <c r="AE1543" s="1">
        <f t="shared" si="123"/>
        <v>-1725349933.8999996</v>
      </c>
      <c r="AF1543" s="1">
        <f t="shared" si="124"/>
        <v>-1725349933.8999996</v>
      </c>
    </row>
    <row r="1544" spans="1:32" x14ac:dyDescent="0.2">
      <c r="A1544" t="s">
        <v>152</v>
      </c>
      <c r="B1544" t="s">
        <v>74</v>
      </c>
      <c r="C1544" t="s">
        <v>113</v>
      </c>
      <c r="D1544" t="s">
        <v>1</v>
      </c>
      <c r="E1544" t="s">
        <v>5</v>
      </c>
      <c r="F1544" s="7">
        <v>202306</v>
      </c>
      <c r="G1544" s="1">
        <v>1668451195</v>
      </c>
      <c r="H1544" s="1">
        <v>1954517184.5399997</v>
      </c>
      <c r="I1544" s="1">
        <v>1668451195</v>
      </c>
      <c r="J1544" s="1">
        <v>2116117184.5399997</v>
      </c>
      <c r="K1544" s="8">
        <v>654</v>
      </c>
      <c r="L1544" s="8">
        <v>666</v>
      </c>
      <c r="M1544" s="8">
        <v>0</v>
      </c>
      <c r="N1544" s="8">
        <v>698680.46093189961</v>
      </c>
      <c r="O1544" s="1">
        <v>0</v>
      </c>
      <c r="P1544" s="1">
        <v>0</v>
      </c>
      <c r="Q1544" s="1">
        <v>0</v>
      </c>
      <c r="R1544" s="1">
        <v>0</v>
      </c>
      <c r="S1544" s="29">
        <v>0</v>
      </c>
      <c r="T1544" s="8">
        <f t="shared" si="120"/>
        <v>0</v>
      </c>
      <c r="U1544" s="1">
        <v>0</v>
      </c>
      <c r="V1544" s="1">
        <v>0</v>
      </c>
      <c r="W1544" s="1">
        <v>0</v>
      </c>
      <c r="X1544" s="1">
        <v>0</v>
      </c>
      <c r="Y1544" s="1">
        <v>0</v>
      </c>
      <c r="Z1544" s="1">
        <v>0</v>
      </c>
      <c r="AA1544" s="1">
        <v>286065989.53999972</v>
      </c>
      <c r="AB1544" s="1">
        <v>447665989.53999972</v>
      </c>
      <c r="AC1544" s="1">
        <f t="shared" si="121"/>
        <v>-1954517184.5399997</v>
      </c>
      <c r="AD1544" s="1">
        <f t="shared" si="122"/>
        <v>-1954517184.5399997</v>
      </c>
      <c r="AE1544" s="1">
        <f t="shared" si="123"/>
        <v>-2116117184.5399997</v>
      </c>
      <c r="AF1544" s="1">
        <f t="shared" si="124"/>
        <v>-2116117184.5399997</v>
      </c>
    </row>
    <row r="1545" spans="1:32" x14ac:dyDescent="0.2">
      <c r="A1545" t="s">
        <v>152</v>
      </c>
      <c r="B1545" t="s">
        <v>74</v>
      </c>
      <c r="C1545" t="s">
        <v>113</v>
      </c>
      <c r="D1545" t="s">
        <v>1</v>
      </c>
      <c r="E1545" t="s">
        <v>5</v>
      </c>
      <c r="F1545" s="7">
        <v>202309</v>
      </c>
      <c r="G1545" s="1">
        <v>1513714602</v>
      </c>
      <c r="H1545" s="1">
        <v>2171415342.3099999</v>
      </c>
      <c r="I1545" s="1">
        <v>1513714602</v>
      </c>
      <c r="J1545" s="1">
        <v>2171415342.3099999</v>
      </c>
      <c r="K1545" s="8">
        <v>660</v>
      </c>
      <c r="L1545" s="8">
        <v>675</v>
      </c>
      <c r="M1545" s="8">
        <v>0</v>
      </c>
      <c r="N1545" s="8">
        <v>703636.45197132602</v>
      </c>
      <c r="O1545" s="1">
        <v>0</v>
      </c>
      <c r="P1545" s="1">
        <v>0</v>
      </c>
      <c r="Q1545" s="1">
        <v>0</v>
      </c>
      <c r="R1545" s="1">
        <v>0</v>
      </c>
      <c r="S1545" s="29">
        <v>0</v>
      </c>
      <c r="T1545" s="8">
        <f t="shared" si="120"/>
        <v>0</v>
      </c>
      <c r="U1545" s="1">
        <v>0</v>
      </c>
      <c r="V1545" s="1">
        <v>0</v>
      </c>
      <c r="W1545" s="1">
        <v>0</v>
      </c>
      <c r="X1545" s="1">
        <v>0</v>
      </c>
      <c r="Y1545" s="1">
        <v>0</v>
      </c>
      <c r="Z1545" s="1">
        <v>0</v>
      </c>
      <c r="AA1545" s="1">
        <v>657700740.30999994</v>
      </c>
      <c r="AB1545" s="1">
        <v>657700740.30999994</v>
      </c>
      <c r="AC1545" s="1">
        <f t="shared" si="121"/>
        <v>-2171415342.3099999</v>
      </c>
      <c r="AD1545" s="1">
        <f t="shared" si="122"/>
        <v>-2171415342.3099999</v>
      </c>
      <c r="AE1545" s="1">
        <f t="shared" si="123"/>
        <v>-2171415342.3099999</v>
      </c>
      <c r="AF1545" s="1">
        <f t="shared" si="124"/>
        <v>-2171415342.3099999</v>
      </c>
    </row>
    <row r="1546" spans="1:32" x14ac:dyDescent="0.2">
      <c r="A1546" t="s">
        <v>152</v>
      </c>
      <c r="B1546" t="s">
        <v>74</v>
      </c>
      <c r="C1546" t="s">
        <v>113</v>
      </c>
      <c r="D1546" t="s">
        <v>1</v>
      </c>
      <c r="E1546" t="s">
        <v>5</v>
      </c>
      <c r="F1546" s="7">
        <v>202312</v>
      </c>
      <c r="G1546" s="1">
        <v>2126950592</v>
      </c>
      <c r="H1546" s="1">
        <v>2644565242.8599997</v>
      </c>
      <c r="I1546" s="1">
        <v>2043147712</v>
      </c>
      <c r="J1546" s="1">
        <v>2476267642.8599997</v>
      </c>
      <c r="K1546" s="8">
        <v>571</v>
      </c>
      <c r="L1546" s="8">
        <v>589</v>
      </c>
      <c r="M1546" s="8">
        <v>0</v>
      </c>
      <c r="N1546" s="8">
        <v>650633.41648745525</v>
      </c>
      <c r="O1546" s="1">
        <v>0</v>
      </c>
      <c r="P1546" s="1">
        <v>0</v>
      </c>
      <c r="Q1546" s="1">
        <v>0</v>
      </c>
      <c r="R1546" s="1">
        <v>0</v>
      </c>
      <c r="S1546" s="29">
        <v>0</v>
      </c>
      <c r="T1546" s="8">
        <f t="shared" si="120"/>
        <v>0</v>
      </c>
      <c r="U1546" s="1">
        <v>0</v>
      </c>
      <c r="V1546" s="1">
        <v>0</v>
      </c>
      <c r="W1546" s="1">
        <v>0</v>
      </c>
      <c r="X1546" s="1">
        <v>0</v>
      </c>
      <c r="Y1546" s="1">
        <v>0</v>
      </c>
      <c r="Z1546" s="1">
        <v>0</v>
      </c>
      <c r="AA1546" s="1">
        <v>517614650.85999966</v>
      </c>
      <c r="AB1546" s="1">
        <v>433119930.85999966</v>
      </c>
      <c r="AC1546" s="1">
        <f t="shared" si="121"/>
        <v>-2644565242.8599997</v>
      </c>
      <c r="AD1546" s="1">
        <f t="shared" si="122"/>
        <v>-2644565242.8599997</v>
      </c>
      <c r="AE1546" s="1">
        <f t="shared" si="123"/>
        <v>-2476267642.8599997</v>
      </c>
      <c r="AF1546" s="1">
        <f t="shared" si="124"/>
        <v>-2476267642.8599997</v>
      </c>
    </row>
    <row r="1547" spans="1:32" x14ac:dyDescent="0.2">
      <c r="A1547" t="s">
        <v>152</v>
      </c>
      <c r="B1547" t="s">
        <v>74</v>
      </c>
      <c r="C1547" t="s">
        <v>113</v>
      </c>
      <c r="D1547" t="s">
        <v>1</v>
      </c>
      <c r="E1547" t="s">
        <v>5</v>
      </c>
      <c r="F1547" s="7">
        <v>202403</v>
      </c>
      <c r="G1547" s="1">
        <v>1191354742</v>
      </c>
      <c r="H1547" s="1">
        <v>1916756421.77</v>
      </c>
      <c r="I1547" s="1">
        <v>1191354742</v>
      </c>
      <c r="J1547" s="1">
        <v>1916756421.77</v>
      </c>
      <c r="K1547" s="8">
        <v>463</v>
      </c>
      <c r="L1547" s="8">
        <v>488</v>
      </c>
      <c r="M1547" s="8">
        <v>0</v>
      </c>
      <c r="N1547" s="8">
        <v>593398.94623655907</v>
      </c>
      <c r="O1547" s="1">
        <v>0</v>
      </c>
      <c r="P1547" s="1">
        <v>0</v>
      </c>
      <c r="Q1547" s="1">
        <v>0</v>
      </c>
      <c r="R1547" s="1">
        <v>0</v>
      </c>
      <c r="S1547" s="29">
        <v>0</v>
      </c>
      <c r="T1547" s="8">
        <f t="shared" si="120"/>
        <v>0</v>
      </c>
      <c r="U1547" s="1">
        <v>0</v>
      </c>
      <c r="V1547" s="1">
        <v>0</v>
      </c>
      <c r="W1547" s="1">
        <v>0</v>
      </c>
      <c r="X1547" s="1">
        <v>0</v>
      </c>
      <c r="Y1547" s="1">
        <v>0</v>
      </c>
      <c r="Z1547" s="1">
        <v>0</v>
      </c>
      <c r="AA1547" s="1">
        <v>725401679.76999998</v>
      </c>
      <c r="AB1547" s="1">
        <v>725401679.76999998</v>
      </c>
      <c r="AC1547" s="1">
        <f t="shared" si="121"/>
        <v>-1916756421.77</v>
      </c>
      <c r="AD1547" s="1">
        <f t="shared" si="122"/>
        <v>-1916756421.77</v>
      </c>
      <c r="AE1547" s="1">
        <f t="shared" si="123"/>
        <v>-1916756421.77</v>
      </c>
      <c r="AF1547" s="1">
        <f t="shared" si="124"/>
        <v>-1916756421.77</v>
      </c>
    </row>
    <row r="1548" spans="1:32" x14ac:dyDescent="0.2">
      <c r="A1548" t="s">
        <v>152</v>
      </c>
      <c r="B1548" t="s">
        <v>74</v>
      </c>
      <c r="C1548" t="s">
        <v>113</v>
      </c>
      <c r="D1548" t="s">
        <v>1</v>
      </c>
      <c r="E1548" t="s">
        <v>8</v>
      </c>
      <c r="F1548" s="7">
        <v>202404</v>
      </c>
      <c r="G1548" s="1">
        <v>124906966</v>
      </c>
      <c r="H1548" s="1">
        <v>231330083.89999992</v>
      </c>
      <c r="I1548" s="1">
        <v>124906966</v>
      </c>
      <c r="J1548" s="1">
        <v>231330083.89999992</v>
      </c>
      <c r="K1548" s="8">
        <v>152</v>
      </c>
      <c r="L1548" s="8">
        <v>159</v>
      </c>
      <c r="M1548" s="8">
        <v>0</v>
      </c>
      <c r="N1548" s="8">
        <v>580766.13333333272</v>
      </c>
      <c r="O1548" s="1">
        <v>0</v>
      </c>
      <c r="P1548" s="1">
        <v>0</v>
      </c>
      <c r="Q1548" s="1">
        <v>0</v>
      </c>
      <c r="R1548" s="1">
        <v>0</v>
      </c>
      <c r="S1548" s="29">
        <v>0</v>
      </c>
      <c r="T1548" s="8">
        <f t="shared" si="120"/>
        <v>0</v>
      </c>
      <c r="U1548" s="1">
        <v>0</v>
      </c>
      <c r="V1548" s="1">
        <v>0</v>
      </c>
      <c r="W1548" s="1">
        <v>0</v>
      </c>
      <c r="X1548" s="1">
        <v>0</v>
      </c>
      <c r="Y1548" s="1">
        <v>0</v>
      </c>
      <c r="Z1548" s="1">
        <v>0</v>
      </c>
      <c r="AA1548" s="1">
        <v>106423117.89999992</v>
      </c>
      <c r="AB1548" s="1">
        <v>106423117.89999992</v>
      </c>
      <c r="AC1548" s="1">
        <f t="shared" si="121"/>
        <v>-231330083.89999992</v>
      </c>
      <c r="AD1548" s="1">
        <f t="shared" si="122"/>
        <v>-231330083.89999992</v>
      </c>
      <c r="AE1548" s="1">
        <f t="shared" si="123"/>
        <v>-231330083.89999992</v>
      </c>
      <c r="AF1548" s="1">
        <f t="shared" si="124"/>
        <v>-231330083.89999992</v>
      </c>
    </row>
    <row r="1549" spans="1:32" x14ac:dyDescent="0.2">
      <c r="A1549" t="s">
        <v>152</v>
      </c>
      <c r="B1549" t="s">
        <v>74</v>
      </c>
      <c r="C1549" t="s">
        <v>113</v>
      </c>
      <c r="D1549" t="s">
        <v>1</v>
      </c>
      <c r="E1549" t="s">
        <v>8</v>
      </c>
      <c r="F1549" s="7">
        <v>202405</v>
      </c>
      <c r="G1549" s="1">
        <v>38194072</v>
      </c>
      <c r="H1549" s="1">
        <v>238493287.73999998</v>
      </c>
      <c r="I1549" s="1">
        <v>38194072</v>
      </c>
      <c r="J1549" s="1">
        <v>238493287.73999998</v>
      </c>
      <c r="K1549" s="8">
        <v>73</v>
      </c>
      <c r="L1549" s="8">
        <v>80</v>
      </c>
      <c r="M1549" s="8">
        <v>0</v>
      </c>
      <c r="N1549" s="8">
        <v>561761.22580645129</v>
      </c>
      <c r="O1549" s="1">
        <v>0</v>
      </c>
      <c r="P1549" s="1">
        <v>0</v>
      </c>
      <c r="Q1549" s="1">
        <v>0</v>
      </c>
      <c r="R1549" s="1">
        <v>0</v>
      </c>
      <c r="S1549" s="29">
        <v>0</v>
      </c>
      <c r="T1549" s="8">
        <f t="shared" si="120"/>
        <v>0</v>
      </c>
      <c r="U1549" s="1">
        <v>0</v>
      </c>
      <c r="V1549" s="1">
        <v>0</v>
      </c>
      <c r="W1549" s="1">
        <v>0</v>
      </c>
      <c r="X1549" s="1">
        <v>0</v>
      </c>
      <c r="Y1549" s="1">
        <v>0</v>
      </c>
      <c r="Z1549" s="1">
        <v>0</v>
      </c>
      <c r="AA1549" s="1">
        <v>200299215.73999998</v>
      </c>
      <c r="AB1549" s="1">
        <v>200299215.73999998</v>
      </c>
      <c r="AC1549" s="1">
        <f t="shared" si="121"/>
        <v>-238493287.73999998</v>
      </c>
      <c r="AD1549" s="1">
        <f t="shared" si="122"/>
        <v>-238493287.73999998</v>
      </c>
      <c r="AE1549" s="1">
        <f t="shared" si="123"/>
        <v>-238493287.73999998</v>
      </c>
      <c r="AF1549" s="1">
        <f t="shared" si="124"/>
        <v>-238493287.73999998</v>
      </c>
    </row>
    <row r="1550" spans="1:32" x14ac:dyDescent="0.2">
      <c r="A1550" t="s">
        <v>180</v>
      </c>
      <c r="B1550" t="s">
        <v>75</v>
      </c>
      <c r="C1550" t="s">
        <v>113</v>
      </c>
      <c r="D1550" t="s">
        <v>1</v>
      </c>
      <c r="E1550" t="s">
        <v>5</v>
      </c>
      <c r="F1550" s="7">
        <v>201403</v>
      </c>
      <c r="G1550" s="1">
        <v>669020667.5</v>
      </c>
      <c r="H1550" s="1">
        <v>586601568.5</v>
      </c>
      <c r="I1550" s="1">
        <v>669020667.5</v>
      </c>
      <c r="J1550" s="1">
        <v>586601568.5</v>
      </c>
      <c r="K1550" s="8">
        <v>273</v>
      </c>
      <c r="L1550" s="8">
        <v>247</v>
      </c>
      <c r="M1550" s="8">
        <v>0</v>
      </c>
      <c r="N1550" s="8">
        <v>114363.73579109064</v>
      </c>
      <c r="O1550" s="1">
        <v>0</v>
      </c>
      <c r="P1550" s="1">
        <v>0</v>
      </c>
      <c r="Q1550" s="1">
        <v>0</v>
      </c>
      <c r="R1550" s="1">
        <v>0</v>
      </c>
      <c r="S1550" s="29">
        <v>0</v>
      </c>
      <c r="T1550" s="8">
        <f t="shared" si="120"/>
        <v>0</v>
      </c>
      <c r="U1550" s="1">
        <v>0</v>
      </c>
      <c r="V1550" s="1">
        <v>0</v>
      </c>
      <c r="W1550" s="1">
        <v>0</v>
      </c>
      <c r="X1550" s="1">
        <v>0</v>
      </c>
      <c r="Y1550" s="1">
        <v>0</v>
      </c>
      <c r="Z1550" s="1">
        <v>0</v>
      </c>
      <c r="AA1550" s="1">
        <v>-82419099</v>
      </c>
      <c r="AB1550" s="1">
        <v>-82419099</v>
      </c>
      <c r="AC1550" s="1">
        <f t="shared" si="121"/>
        <v>-586601568.5</v>
      </c>
      <c r="AD1550" s="1">
        <f t="shared" si="122"/>
        <v>-586601568.5</v>
      </c>
      <c r="AE1550" s="1">
        <f t="shared" si="123"/>
        <v>-586601568.5</v>
      </c>
      <c r="AF1550" s="1">
        <f t="shared" si="124"/>
        <v>-586601568.5</v>
      </c>
    </row>
    <row r="1551" spans="1:32" x14ac:dyDescent="0.2">
      <c r="A1551" t="s">
        <v>180</v>
      </c>
      <c r="B1551" t="s">
        <v>75</v>
      </c>
      <c r="C1551" t="s">
        <v>113</v>
      </c>
      <c r="D1551" t="s">
        <v>1</v>
      </c>
      <c r="E1551" t="s">
        <v>5</v>
      </c>
      <c r="F1551" s="7">
        <v>201406</v>
      </c>
      <c r="G1551" s="1">
        <v>376324353</v>
      </c>
      <c r="H1551" s="1">
        <v>376324353</v>
      </c>
      <c r="I1551" s="1">
        <v>376324353</v>
      </c>
      <c r="J1551" s="1">
        <v>376324353</v>
      </c>
      <c r="K1551" s="8">
        <v>111</v>
      </c>
      <c r="L1551" s="8">
        <v>111</v>
      </c>
      <c r="M1551" s="8">
        <v>0</v>
      </c>
      <c r="N1551" s="8">
        <v>118092.5580645161</v>
      </c>
      <c r="O1551" s="1">
        <v>0</v>
      </c>
      <c r="P1551" s="1">
        <v>0</v>
      </c>
      <c r="Q1551" s="1">
        <v>0</v>
      </c>
      <c r="R1551" s="1">
        <v>0</v>
      </c>
      <c r="S1551" s="29">
        <v>0</v>
      </c>
      <c r="T1551" s="8">
        <f t="shared" si="120"/>
        <v>0</v>
      </c>
      <c r="U1551" s="1">
        <v>0</v>
      </c>
      <c r="V1551" s="1">
        <v>0</v>
      </c>
      <c r="W1551" s="1">
        <v>0</v>
      </c>
      <c r="X1551" s="1">
        <v>0</v>
      </c>
      <c r="Y1551" s="1">
        <v>0</v>
      </c>
      <c r="Z1551" s="1">
        <v>0</v>
      </c>
      <c r="AA1551" s="1">
        <v>0</v>
      </c>
      <c r="AB1551" s="1">
        <v>0</v>
      </c>
      <c r="AC1551" s="1">
        <f t="shared" si="121"/>
        <v>-376324353</v>
      </c>
      <c r="AD1551" s="1">
        <f t="shared" si="122"/>
        <v>-376324353</v>
      </c>
      <c r="AE1551" s="1">
        <f t="shared" si="123"/>
        <v>-376324353</v>
      </c>
      <c r="AF1551" s="1">
        <f t="shared" si="124"/>
        <v>-376324353</v>
      </c>
    </row>
    <row r="1552" spans="1:32" x14ac:dyDescent="0.2">
      <c r="A1552" t="s">
        <v>180</v>
      </c>
      <c r="B1552" t="s">
        <v>75</v>
      </c>
      <c r="C1552" t="s">
        <v>113</v>
      </c>
      <c r="D1552" t="s">
        <v>1</v>
      </c>
      <c r="E1552" t="s">
        <v>5</v>
      </c>
      <c r="F1552" s="7">
        <v>201409</v>
      </c>
      <c r="G1552" s="1">
        <v>416362656</v>
      </c>
      <c r="H1552" s="1">
        <v>416362655.99999994</v>
      </c>
      <c r="I1552" s="1">
        <v>416362656</v>
      </c>
      <c r="J1552" s="1">
        <v>416362655.99999994</v>
      </c>
      <c r="K1552" s="8">
        <v>130</v>
      </c>
      <c r="L1552" s="8">
        <v>130</v>
      </c>
      <c r="M1552" s="8">
        <v>0</v>
      </c>
      <c r="N1552" s="8">
        <v>123513.26236559142</v>
      </c>
      <c r="O1552" s="1">
        <v>0</v>
      </c>
      <c r="P1552" s="1">
        <v>0</v>
      </c>
      <c r="Q1552" s="1">
        <v>0</v>
      </c>
      <c r="R1552" s="1">
        <v>0</v>
      </c>
      <c r="S1552" s="29">
        <v>0</v>
      </c>
      <c r="T1552" s="8">
        <f t="shared" si="120"/>
        <v>0</v>
      </c>
      <c r="U1552" s="1">
        <v>0</v>
      </c>
      <c r="V1552" s="1">
        <v>0</v>
      </c>
      <c r="W1552" s="1">
        <v>0</v>
      </c>
      <c r="X1552" s="1">
        <v>0</v>
      </c>
      <c r="Y1552" s="1">
        <v>0</v>
      </c>
      <c r="Z1552" s="1">
        <v>0</v>
      </c>
      <c r="AA1552" s="1">
        <v>-5.9604644775390625E-8</v>
      </c>
      <c r="AB1552" s="1">
        <v>-5.9604644775390625E-8</v>
      </c>
      <c r="AC1552" s="1">
        <f t="shared" si="121"/>
        <v>-416362655.99999994</v>
      </c>
      <c r="AD1552" s="1">
        <f t="shared" si="122"/>
        <v>-416362655.99999994</v>
      </c>
      <c r="AE1552" s="1">
        <f t="shared" si="123"/>
        <v>-416362655.99999994</v>
      </c>
      <c r="AF1552" s="1">
        <f t="shared" si="124"/>
        <v>-416362655.99999994</v>
      </c>
    </row>
    <row r="1553" spans="1:32" x14ac:dyDescent="0.2">
      <c r="A1553" t="s">
        <v>180</v>
      </c>
      <c r="B1553" t="s">
        <v>75</v>
      </c>
      <c r="C1553" t="s">
        <v>113</v>
      </c>
      <c r="D1553" t="s">
        <v>1</v>
      </c>
      <c r="E1553" t="s">
        <v>5</v>
      </c>
      <c r="F1553" s="7">
        <v>201412</v>
      </c>
      <c r="G1553" s="1">
        <v>355385250</v>
      </c>
      <c r="H1553" s="1">
        <v>355385250</v>
      </c>
      <c r="I1553" s="1">
        <v>355385250</v>
      </c>
      <c r="J1553" s="1">
        <v>355385250</v>
      </c>
      <c r="K1553" s="8">
        <v>110</v>
      </c>
      <c r="L1553" s="8">
        <v>110</v>
      </c>
      <c r="M1553" s="8">
        <v>0</v>
      </c>
      <c r="N1553" s="8">
        <v>129786.92939068103</v>
      </c>
      <c r="O1553" s="1">
        <v>0</v>
      </c>
      <c r="P1553" s="1">
        <v>0</v>
      </c>
      <c r="Q1553" s="1">
        <v>0</v>
      </c>
      <c r="R1553" s="1">
        <v>0</v>
      </c>
      <c r="S1553" s="29">
        <v>0</v>
      </c>
      <c r="T1553" s="8">
        <f t="shared" si="120"/>
        <v>0</v>
      </c>
      <c r="U1553" s="1">
        <v>0</v>
      </c>
      <c r="V1553" s="1">
        <v>0</v>
      </c>
      <c r="W1553" s="1">
        <v>0</v>
      </c>
      <c r="X1553" s="1">
        <v>0</v>
      </c>
      <c r="Y1553" s="1">
        <v>0</v>
      </c>
      <c r="Z1553" s="1">
        <v>0</v>
      </c>
      <c r="AA1553" s="1">
        <v>0</v>
      </c>
      <c r="AB1553" s="1">
        <v>0</v>
      </c>
      <c r="AC1553" s="1">
        <f t="shared" si="121"/>
        <v>-355385250</v>
      </c>
      <c r="AD1553" s="1">
        <f t="shared" si="122"/>
        <v>-355385250</v>
      </c>
      <c r="AE1553" s="1">
        <f t="shared" si="123"/>
        <v>-355385250</v>
      </c>
      <c r="AF1553" s="1">
        <f t="shared" si="124"/>
        <v>-355385250</v>
      </c>
    </row>
    <row r="1554" spans="1:32" x14ac:dyDescent="0.2">
      <c r="A1554" t="s">
        <v>180</v>
      </c>
      <c r="B1554" t="s">
        <v>75</v>
      </c>
      <c r="C1554" t="s">
        <v>113</v>
      </c>
      <c r="D1554" t="s">
        <v>1</v>
      </c>
      <c r="E1554" t="s">
        <v>5</v>
      </c>
      <c r="F1554" s="7">
        <v>201503</v>
      </c>
      <c r="G1554" s="1">
        <v>389430808</v>
      </c>
      <c r="H1554" s="1">
        <v>389430808.00000006</v>
      </c>
      <c r="I1554" s="1">
        <v>389430808</v>
      </c>
      <c r="J1554" s="1">
        <v>389430808.00000006</v>
      </c>
      <c r="K1554" s="8">
        <v>116</v>
      </c>
      <c r="L1554" s="8">
        <v>116</v>
      </c>
      <c r="M1554" s="8">
        <v>0</v>
      </c>
      <c r="N1554" s="8">
        <v>135159.72081413207</v>
      </c>
      <c r="O1554" s="1">
        <v>0</v>
      </c>
      <c r="P1554" s="1">
        <v>0</v>
      </c>
      <c r="Q1554" s="1">
        <v>0</v>
      </c>
      <c r="R1554" s="1">
        <v>0</v>
      </c>
      <c r="S1554" s="29">
        <v>0</v>
      </c>
      <c r="T1554" s="8">
        <f t="shared" si="120"/>
        <v>0</v>
      </c>
      <c r="U1554" s="1">
        <v>0</v>
      </c>
      <c r="V1554" s="1">
        <v>0</v>
      </c>
      <c r="W1554" s="1">
        <v>0</v>
      </c>
      <c r="X1554" s="1">
        <v>0</v>
      </c>
      <c r="Y1554" s="1">
        <v>0</v>
      </c>
      <c r="Z1554" s="1">
        <v>0</v>
      </c>
      <c r="AA1554" s="1">
        <v>5.9604644775390625E-8</v>
      </c>
      <c r="AB1554" s="1">
        <v>5.9604644775390625E-8</v>
      </c>
      <c r="AC1554" s="1">
        <f t="shared" si="121"/>
        <v>-389430808.00000006</v>
      </c>
      <c r="AD1554" s="1">
        <f t="shared" si="122"/>
        <v>-389430808.00000006</v>
      </c>
      <c r="AE1554" s="1">
        <f t="shared" si="123"/>
        <v>-389430808.00000006</v>
      </c>
      <c r="AF1554" s="1">
        <f t="shared" si="124"/>
        <v>-389430808.00000006</v>
      </c>
    </row>
    <row r="1555" spans="1:32" x14ac:dyDescent="0.2">
      <c r="A1555" t="s">
        <v>180</v>
      </c>
      <c r="B1555" t="s">
        <v>75</v>
      </c>
      <c r="C1555" t="s">
        <v>113</v>
      </c>
      <c r="D1555" t="s">
        <v>1</v>
      </c>
      <c r="E1555" t="s">
        <v>5</v>
      </c>
      <c r="F1555" s="7">
        <v>201506</v>
      </c>
      <c r="G1555" s="1">
        <v>399959850.20000005</v>
      </c>
      <c r="H1555" s="1">
        <v>399959850.19999999</v>
      </c>
      <c r="I1555" s="1">
        <v>399959850.20000005</v>
      </c>
      <c r="J1555" s="1">
        <v>399959850.19999999</v>
      </c>
      <c r="K1555" s="8">
        <v>117</v>
      </c>
      <c r="L1555" s="8">
        <v>117</v>
      </c>
      <c r="M1555" s="8">
        <v>0</v>
      </c>
      <c r="N1555" s="8">
        <v>140471.01612903227</v>
      </c>
      <c r="O1555" s="1">
        <v>0</v>
      </c>
      <c r="P1555" s="1">
        <v>0</v>
      </c>
      <c r="Q1555" s="1">
        <v>0</v>
      </c>
      <c r="R1555" s="1">
        <v>0</v>
      </c>
      <c r="S1555" s="29">
        <v>0</v>
      </c>
      <c r="T1555" s="8">
        <f t="shared" si="120"/>
        <v>0</v>
      </c>
      <c r="U1555" s="1">
        <v>0</v>
      </c>
      <c r="V1555" s="1">
        <v>0</v>
      </c>
      <c r="W1555" s="1">
        <v>0</v>
      </c>
      <c r="X1555" s="1">
        <v>0</v>
      </c>
      <c r="Y1555" s="1">
        <v>0</v>
      </c>
      <c r="Z1555" s="1">
        <v>0</v>
      </c>
      <c r="AA1555" s="1">
        <v>-5.9604644775390625E-8</v>
      </c>
      <c r="AB1555" s="1">
        <v>-5.9604644775390625E-8</v>
      </c>
      <c r="AC1555" s="1">
        <f t="shared" si="121"/>
        <v>-399959850.19999999</v>
      </c>
      <c r="AD1555" s="1">
        <f t="shared" si="122"/>
        <v>-399959850.19999999</v>
      </c>
      <c r="AE1555" s="1">
        <f t="shared" si="123"/>
        <v>-399959850.19999999</v>
      </c>
      <c r="AF1555" s="1">
        <f t="shared" si="124"/>
        <v>-399959850.19999999</v>
      </c>
    </row>
    <row r="1556" spans="1:32" x14ac:dyDescent="0.2">
      <c r="A1556" t="s">
        <v>180</v>
      </c>
      <c r="B1556" t="s">
        <v>75</v>
      </c>
      <c r="C1556" t="s">
        <v>113</v>
      </c>
      <c r="D1556" t="s">
        <v>1</v>
      </c>
      <c r="E1556" t="s">
        <v>5</v>
      </c>
      <c r="F1556" s="7">
        <v>201509</v>
      </c>
      <c r="G1556" s="1">
        <v>473274016.40000004</v>
      </c>
      <c r="H1556" s="1">
        <v>473274016.40000004</v>
      </c>
      <c r="I1556" s="1">
        <v>473274016.40000004</v>
      </c>
      <c r="J1556" s="1">
        <v>473274016.40000004</v>
      </c>
      <c r="K1556" s="8">
        <v>137</v>
      </c>
      <c r="L1556" s="8">
        <v>137</v>
      </c>
      <c r="M1556" s="8">
        <v>0</v>
      </c>
      <c r="N1556" s="8">
        <v>145697.26559139788</v>
      </c>
      <c r="O1556" s="1">
        <v>0</v>
      </c>
      <c r="P1556" s="1">
        <v>0</v>
      </c>
      <c r="Q1556" s="1">
        <v>0</v>
      </c>
      <c r="R1556" s="1">
        <v>0</v>
      </c>
      <c r="S1556" s="29">
        <v>0</v>
      </c>
      <c r="T1556" s="8">
        <f t="shared" si="120"/>
        <v>0</v>
      </c>
      <c r="U1556" s="1">
        <v>0</v>
      </c>
      <c r="V1556" s="1">
        <v>0</v>
      </c>
      <c r="W1556" s="1">
        <v>0</v>
      </c>
      <c r="X1556" s="1">
        <v>0</v>
      </c>
      <c r="Y1556" s="1">
        <v>0</v>
      </c>
      <c r="Z1556" s="1">
        <v>0</v>
      </c>
      <c r="AA1556" s="1">
        <v>0</v>
      </c>
      <c r="AB1556" s="1">
        <v>0</v>
      </c>
      <c r="AC1556" s="1">
        <f t="shared" si="121"/>
        <v>-473274016.40000004</v>
      </c>
      <c r="AD1556" s="1">
        <f t="shared" si="122"/>
        <v>-473274016.40000004</v>
      </c>
      <c r="AE1556" s="1">
        <f t="shared" si="123"/>
        <v>-473274016.40000004</v>
      </c>
      <c r="AF1556" s="1">
        <f t="shared" si="124"/>
        <v>-473274016.40000004</v>
      </c>
    </row>
    <row r="1557" spans="1:32" x14ac:dyDescent="0.2">
      <c r="A1557" t="s">
        <v>180</v>
      </c>
      <c r="B1557" t="s">
        <v>75</v>
      </c>
      <c r="C1557" t="s">
        <v>113</v>
      </c>
      <c r="D1557" t="s">
        <v>1</v>
      </c>
      <c r="E1557" t="s">
        <v>5</v>
      </c>
      <c r="F1557" s="7">
        <v>201512</v>
      </c>
      <c r="G1557" s="1">
        <v>425030358.20000005</v>
      </c>
      <c r="H1557" s="1">
        <v>425030358.19999999</v>
      </c>
      <c r="I1557" s="1">
        <v>425030358.20000005</v>
      </c>
      <c r="J1557" s="1">
        <v>425030358.19999999</v>
      </c>
      <c r="K1557" s="8">
        <v>135</v>
      </c>
      <c r="L1557" s="8">
        <v>135</v>
      </c>
      <c r="M1557" s="8">
        <v>0</v>
      </c>
      <c r="N1557" s="8">
        <v>147434.29211469539</v>
      </c>
      <c r="O1557" s="1">
        <v>0</v>
      </c>
      <c r="P1557" s="1">
        <v>0</v>
      </c>
      <c r="Q1557" s="1">
        <v>0</v>
      </c>
      <c r="R1557" s="1">
        <v>0</v>
      </c>
      <c r="S1557" s="29">
        <v>0</v>
      </c>
      <c r="T1557" s="8">
        <f t="shared" si="120"/>
        <v>0</v>
      </c>
      <c r="U1557" s="1">
        <v>0</v>
      </c>
      <c r="V1557" s="1">
        <v>0</v>
      </c>
      <c r="W1557" s="1">
        <v>0</v>
      </c>
      <c r="X1557" s="1">
        <v>0</v>
      </c>
      <c r="Y1557" s="1">
        <v>0</v>
      </c>
      <c r="Z1557" s="1">
        <v>0</v>
      </c>
      <c r="AA1557" s="1">
        <v>-5.9604644775390625E-8</v>
      </c>
      <c r="AB1557" s="1">
        <v>-5.9604644775390625E-8</v>
      </c>
      <c r="AC1557" s="1">
        <f t="shared" si="121"/>
        <v>-425030358.19999999</v>
      </c>
      <c r="AD1557" s="1">
        <f t="shared" si="122"/>
        <v>-425030358.19999999</v>
      </c>
      <c r="AE1557" s="1">
        <f t="shared" si="123"/>
        <v>-425030358.19999999</v>
      </c>
      <c r="AF1557" s="1">
        <f t="shared" si="124"/>
        <v>-425030358.19999999</v>
      </c>
    </row>
    <row r="1558" spans="1:32" x14ac:dyDescent="0.2">
      <c r="A1558" t="s">
        <v>180</v>
      </c>
      <c r="B1558" t="s">
        <v>75</v>
      </c>
      <c r="C1558" t="s">
        <v>113</v>
      </c>
      <c r="D1558" t="s">
        <v>1</v>
      </c>
      <c r="E1558" t="s">
        <v>5</v>
      </c>
      <c r="F1558" s="7">
        <v>201603</v>
      </c>
      <c r="G1558" s="1">
        <v>436400674</v>
      </c>
      <c r="H1558" s="1">
        <v>436400674</v>
      </c>
      <c r="I1558" s="1">
        <v>436400674</v>
      </c>
      <c r="J1558" s="1">
        <v>436400674</v>
      </c>
      <c r="K1558" s="8">
        <v>128</v>
      </c>
      <c r="L1558" s="8">
        <v>128</v>
      </c>
      <c r="M1558" s="8">
        <v>0</v>
      </c>
      <c r="N1558" s="8">
        <v>149734.17797552838</v>
      </c>
      <c r="O1558" s="1">
        <v>0</v>
      </c>
      <c r="P1558" s="1">
        <v>0</v>
      </c>
      <c r="Q1558" s="1">
        <v>0</v>
      </c>
      <c r="R1558" s="1">
        <v>0</v>
      </c>
      <c r="S1558" s="29">
        <v>0</v>
      </c>
      <c r="T1558" s="8">
        <f t="shared" si="120"/>
        <v>0</v>
      </c>
      <c r="U1558" s="1">
        <v>0</v>
      </c>
      <c r="V1558" s="1">
        <v>0</v>
      </c>
      <c r="W1558" s="1">
        <v>0</v>
      </c>
      <c r="X1558" s="1">
        <v>0</v>
      </c>
      <c r="Y1558" s="1">
        <v>0</v>
      </c>
      <c r="Z1558" s="1">
        <v>0</v>
      </c>
      <c r="AA1558" s="1">
        <v>0</v>
      </c>
      <c r="AB1558" s="1">
        <v>0</v>
      </c>
      <c r="AC1558" s="1">
        <f t="shared" si="121"/>
        <v>-436400674</v>
      </c>
      <c r="AD1558" s="1">
        <f t="shared" si="122"/>
        <v>-436400674</v>
      </c>
      <c r="AE1558" s="1">
        <f t="shared" si="123"/>
        <v>-436400674</v>
      </c>
      <c r="AF1558" s="1">
        <f t="shared" si="124"/>
        <v>-436400674</v>
      </c>
    </row>
    <row r="1559" spans="1:32" x14ac:dyDescent="0.2">
      <c r="A1559" t="s">
        <v>180</v>
      </c>
      <c r="B1559" t="s">
        <v>75</v>
      </c>
      <c r="C1559" t="s">
        <v>113</v>
      </c>
      <c r="D1559" t="s">
        <v>1</v>
      </c>
      <c r="E1559" t="s">
        <v>5</v>
      </c>
      <c r="F1559" s="7">
        <v>201606</v>
      </c>
      <c r="G1559" s="1">
        <v>435760312.20000005</v>
      </c>
      <c r="H1559" s="1">
        <v>435760312.19999999</v>
      </c>
      <c r="I1559" s="1">
        <v>435760312.20000005</v>
      </c>
      <c r="J1559" s="1">
        <v>435760312.19999999</v>
      </c>
      <c r="K1559" s="8">
        <v>123</v>
      </c>
      <c r="L1559" s="8">
        <v>123</v>
      </c>
      <c r="M1559" s="8">
        <v>0</v>
      </c>
      <c r="N1559" s="8">
        <v>152997.20250896059</v>
      </c>
      <c r="O1559" s="1">
        <v>0</v>
      </c>
      <c r="P1559" s="1">
        <v>0</v>
      </c>
      <c r="Q1559" s="1">
        <v>0</v>
      </c>
      <c r="R1559" s="1">
        <v>0</v>
      </c>
      <c r="S1559" s="29">
        <v>0</v>
      </c>
      <c r="T1559" s="8">
        <f t="shared" si="120"/>
        <v>0</v>
      </c>
      <c r="U1559" s="1">
        <v>0</v>
      </c>
      <c r="V1559" s="1">
        <v>0</v>
      </c>
      <c r="W1559" s="1">
        <v>0</v>
      </c>
      <c r="X1559" s="1">
        <v>0</v>
      </c>
      <c r="Y1559" s="1">
        <v>0</v>
      </c>
      <c r="Z1559" s="1">
        <v>0</v>
      </c>
      <c r="AA1559" s="1">
        <v>-5.9604644775390625E-8</v>
      </c>
      <c r="AB1559" s="1">
        <v>-5.9604644775390625E-8</v>
      </c>
      <c r="AC1559" s="1">
        <f t="shared" si="121"/>
        <v>-435760312.19999999</v>
      </c>
      <c r="AD1559" s="1">
        <f t="shared" si="122"/>
        <v>-435760312.19999999</v>
      </c>
      <c r="AE1559" s="1">
        <f t="shared" si="123"/>
        <v>-435760312.19999999</v>
      </c>
      <c r="AF1559" s="1">
        <f t="shared" si="124"/>
        <v>-435760312.19999999</v>
      </c>
    </row>
    <row r="1560" spans="1:32" x14ac:dyDescent="0.2">
      <c r="A1560" t="s">
        <v>180</v>
      </c>
      <c r="B1560" t="s">
        <v>75</v>
      </c>
      <c r="C1560" t="s">
        <v>113</v>
      </c>
      <c r="D1560" t="s">
        <v>1</v>
      </c>
      <c r="E1560" t="s">
        <v>5</v>
      </c>
      <c r="F1560" s="7">
        <v>201609</v>
      </c>
      <c r="G1560" s="1">
        <v>475214556.59999996</v>
      </c>
      <c r="H1560" s="1">
        <v>475214556.59999996</v>
      </c>
      <c r="I1560" s="1">
        <v>475214556.59999996</v>
      </c>
      <c r="J1560" s="1">
        <v>475214556.59999996</v>
      </c>
      <c r="K1560" s="8">
        <v>137</v>
      </c>
      <c r="L1560" s="8">
        <v>137</v>
      </c>
      <c r="M1560" s="8">
        <v>0</v>
      </c>
      <c r="N1560" s="8">
        <v>154487.76881720428</v>
      </c>
      <c r="O1560" s="1">
        <v>0</v>
      </c>
      <c r="P1560" s="1">
        <v>0</v>
      </c>
      <c r="Q1560" s="1">
        <v>0</v>
      </c>
      <c r="R1560" s="1">
        <v>0</v>
      </c>
      <c r="S1560" s="29">
        <v>0</v>
      </c>
      <c r="T1560" s="8">
        <f t="shared" si="120"/>
        <v>0</v>
      </c>
      <c r="U1560" s="1">
        <v>0</v>
      </c>
      <c r="V1560" s="1">
        <v>0</v>
      </c>
      <c r="W1560" s="1">
        <v>0</v>
      </c>
      <c r="X1560" s="1">
        <v>0</v>
      </c>
      <c r="Y1560" s="1">
        <v>0</v>
      </c>
      <c r="Z1560" s="1">
        <v>0</v>
      </c>
      <c r="AA1560" s="1">
        <v>0</v>
      </c>
      <c r="AB1560" s="1">
        <v>0</v>
      </c>
      <c r="AC1560" s="1">
        <f t="shared" si="121"/>
        <v>-475214556.59999996</v>
      </c>
      <c r="AD1560" s="1">
        <f t="shared" si="122"/>
        <v>-475214556.59999996</v>
      </c>
      <c r="AE1560" s="1">
        <f t="shared" si="123"/>
        <v>-475214556.59999996</v>
      </c>
      <c r="AF1560" s="1">
        <f t="shared" si="124"/>
        <v>-475214556.59999996</v>
      </c>
    </row>
    <row r="1561" spans="1:32" x14ac:dyDescent="0.2">
      <c r="A1561" t="s">
        <v>180</v>
      </c>
      <c r="B1561" t="s">
        <v>75</v>
      </c>
      <c r="C1561" t="s">
        <v>113</v>
      </c>
      <c r="D1561" t="s">
        <v>1</v>
      </c>
      <c r="E1561" t="s">
        <v>5</v>
      </c>
      <c r="F1561" s="7">
        <v>201612</v>
      </c>
      <c r="G1561" s="1">
        <v>426109661.80000001</v>
      </c>
      <c r="H1561" s="1">
        <v>426109661.80000001</v>
      </c>
      <c r="I1561" s="1">
        <v>426109661.80000001</v>
      </c>
      <c r="J1561" s="1">
        <v>426109661.80000001</v>
      </c>
      <c r="K1561" s="8">
        <v>119</v>
      </c>
      <c r="L1561" s="8">
        <v>119</v>
      </c>
      <c r="M1561" s="8">
        <v>0</v>
      </c>
      <c r="N1561" s="8">
        <v>154253.10645161287</v>
      </c>
      <c r="O1561" s="1">
        <v>0</v>
      </c>
      <c r="P1561" s="1">
        <v>0</v>
      </c>
      <c r="Q1561" s="1">
        <v>0</v>
      </c>
      <c r="R1561" s="1">
        <v>0</v>
      </c>
      <c r="S1561" s="29">
        <v>0</v>
      </c>
      <c r="T1561" s="8">
        <f t="shared" si="120"/>
        <v>0</v>
      </c>
      <c r="U1561" s="1">
        <v>0</v>
      </c>
      <c r="V1561" s="1">
        <v>0</v>
      </c>
      <c r="W1561" s="1">
        <v>0</v>
      </c>
      <c r="X1561" s="1">
        <v>0</v>
      </c>
      <c r="Y1561" s="1">
        <v>0</v>
      </c>
      <c r="Z1561" s="1">
        <v>0</v>
      </c>
      <c r="AA1561" s="1">
        <v>0</v>
      </c>
      <c r="AB1561" s="1">
        <v>0</v>
      </c>
      <c r="AC1561" s="1">
        <f t="shared" si="121"/>
        <v>-426109661.80000001</v>
      </c>
      <c r="AD1561" s="1">
        <f t="shared" si="122"/>
        <v>-426109661.80000001</v>
      </c>
      <c r="AE1561" s="1">
        <f t="shared" si="123"/>
        <v>-426109661.80000001</v>
      </c>
      <c r="AF1561" s="1">
        <f t="shared" si="124"/>
        <v>-426109661.80000001</v>
      </c>
    </row>
    <row r="1562" spans="1:32" x14ac:dyDescent="0.2">
      <c r="A1562" t="s">
        <v>180</v>
      </c>
      <c r="B1562" t="s">
        <v>75</v>
      </c>
      <c r="C1562" t="s">
        <v>113</v>
      </c>
      <c r="D1562" t="s">
        <v>1</v>
      </c>
      <c r="E1562" t="s">
        <v>5</v>
      </c>
      <c r="F1562" s="7">
        <v>201703</v>
      </c>
      <c r="G1562" s="1">
        <v>518013251.60000002</v>
      </c>
      <c r="H1562" s="1">
        <v>528521276.60000002</v>
      </c>
      <c r="I1562" s="1">
        <v>518013251.60000002</v>
      </c>
      <c r="J1562" s="1">
        <v>528521276.60000002</v>
      </c>
      <c r="K1562" s="8">
        <v>136</v>
      </c>
      <c r="L1562" s="8">
        <v>136</v>
      </c>
      <c r="M1562" s="8">
        <v>0</v>
      </c>
      <c r="N1562" s="8">
        <v>154914.76036866361</v>
      </c>
      <c r="O1562" s="1">
        <v>0</v>
      </c>
      <c r="P1562" s="1">
        <v>0</v>
      </c>
      <c r="Q1562" s="1">
        <v>0</v>
      </c>
      <c r="R1562" s="1">
        <v>0</v>
      </c>
      <c r="S1562" s="29">
        <v>0</v>
      </c>
      <c r="T1562" s="8">
        <f t="shared" si="120"/>
        <v>0</v>
      </c>
      <c r="U1562" s="1">
        <v>0</v>
      </c>
      <c r="V1562" s="1">
        <v>0</v>
      </c>
      <c r="W1562" s="1">
        <v>0</v>
      </c>
      <c r="X1562" s="1">
        <v>0</v>
      </c>
      <c r="Y1562" s="1">
        <v>0</v>
      </c>
      <c r="Z1562" s="1">
        <v>0</v>
      </c>
      <c r="AA1562" s="1">
        <v>10508025</v>
      </c>
      <c r="AB1562" s="1">
        <v>10508025</v>
      </c>
      <c r="AC1562" s="1">
        <f t="shared" si="121"/>
        <v>-528521276.60000002</v>
      </c>
      <c r="AD1562" s="1">
        <f t="shared" si="122"/>
        <v>-528521276.60000002</v>
      </c>
      <c r="AE1562" s="1">
        <f t="shared" si="123"/>
        <v>-528521276.60000002</v>
      </c>
      <c r="AF1562" s="1">
        <f t="shared" si="124"/>
        <v>-528521276.60000002</v>
      </c>
    </row>
    <row r="1563" spans="1:32" x14ac:dyDescent="0.2">
      <c r="A1563" t="s">
        <v>180</v>
      </c>
      <c r="B1563" t="s">
        <v>75</v>
      </c>
      <c r="C1563" t="s">
        <v>113</v>
      </c>
      <c r="D1563" t="s">
        <v>1</v>
      </c>
      <c r="E1563" t="s">
        <v>5</v>
      </c>
      <c r="F1563" s="7">
        <v>201706</v>
      </c>
      <c r="G1563" s="1">
        <v>567199187.39999998</v>
      </c>
      <c r="H1563" s="1">
        <v>567199187.39999998</v>
      </c>
      <c r="I1563" s="1">
        <v>567199187.39999998</v>
      </c>
      <c r="J1563" s="1">
        <v>567199187.39999998</v>
      </c>
      <c r="K1563" s="8">
        <v>137</v>
      </c>
      <c r="L1563" s="8">
        <v>137</v>
      </c>
      <c r="M1563" s="8">
        <v>0</v>
      </c>
      <c r="N1563" s="8">
        <v>162211.86810035849</v>
      </c>
      <c r="O1563" s="1">
        <v>0</v>
      </c>
      <c r="P1563" s="1">
        <v>0</v>
      </c>
      <c r="Q1563" s="1">
        <v>0</v>
      </c>
      <c r="R1563" s="1">
        <v>0</v>
      </c>
      <c r="S1563" s="29">
        <v>0</v>
      </c>
      <c r="T1563" s="8">
        <f t="shared" si="120"/>
        <v>0</v>
      </c>
      <c r="U1563" s="1">
        <v>0</v>
      </c>
      <c r="V1563" s="1">
        <v>0</v>
      </c>
      <c r="W1563" s="1">
        <v>0</v>
      </c>
      <c r="X1563" s="1">
        <v>0</v>
      </c>
      <c r="Y1563" s="1">
        <v>0</v>
      </c>
      <c r="Z1563" s="1">
        <v>0</v>
      </c>
      <c r="AA1563" s="1">
        <v>0</v>
      </c>
      <c r="AB1563" s="1">
        <v>0</v>
      </c>
      <c r="AC1563" s="1">
        <f t="shared" si="121"/>
        <v>-567199187.39999998</v>
      </c>
      <c r="AD1563" s="1">
        <f t="shared" si="122"/>
        <v>-567199187.39999998</v>
      </c>
      <c r="AE1563" s="1">
        <f t="shared" si="123"/>
        <v>-567199187.39999998</v>
      </c>
      <c r="AF1563" s="1">
        <f t="shared" si="124"/>
        <v>-567199187.39999998</v>
      </c>
    </row>
    <row r="1564" spans="1:32" x14ac:dyDescent="0.2">
      <c r="A1564" t="s">
        <v>180</v>
      </c>
      <c r="B1564" t="s">
        <v>75</v>
      </c>
      <c r="C1564" t="s">
        <v>113</v>
      </c>
      <c r="D1564" t="s">
        <v>1</v>
      </c>
      <c r="E1564" t="s">
        <v>5</v>
      </c>
      <c r="F1564" s="7">
        <v>201709</v>
      </c>
      <c r="G1564" s="1">
        <v>532114925.60000002</v>
      </c>
      <c r="H1564" s="1">
        <v>533084163.42999983</v>
      </c>
      <c r="I1564" s="1">
        <v>532114925.60000002</v>
      </c>
      <c r="J1564" s="1">
        <v>533084163.42999983</v>
      </c>
      <c r="K1564" s="8">
        <v>139</v>
      </c>
      <c r="L1564" s="8">
        <v>139</v>
      </c>
      <c r="M1564" s="8">
        <v>0</v>
      </c>
      <c r="N1564" s="8">
        <v>163997.12974910394</v>
      </c>
      <c r="O1564" s="1">
        <v>0</v>
      </c>
      <c r="P1564" s="1">
        <v>0</v>
      </c>
      <c r="Q1564" s="1">
        <v>0</v>
      </c>
      <c r="R1564" s="1">
        <v>0</v>
      </c>
      <c r="S1564" s="29">
        <v>0</v>
      </c>
      <c r="T1564" s="8">
        <f t="shared" si="120"/>
        <v>0</v>
      </c>
      <c r="U1564" s="1">
        <v>0</v>
      </c>
      <c r="V1564" s="1">
        <v>0</v>
      </c>
      <c r="W1564" s="1">
        <v>0</v>
      </c>
      <c r="X1564" s="1">
        <v>0</v>
      </c>
      <c r="Y1564" s="1">
        <v>0</v>
      </c>
      <c r="Z1564" s="1">
        <v>0</v>
      </c>
      <c r="AA1564" s="1">
        <v>969237.8299998045</v>
      </c>
      <c r="AB1564" s="1">
        <v>969237.8299998045</v>
      </c>
      <c r="AC1564" s="1">
        <f t="shared" si="121"/>
        <v>-533084163.42999983</v>
      </c>
      <c r="AD1564" s="1">
        <f t="shared" si="122"/>
        <v>-533084163.42999983</v>
      </c>
      <c r="AE1564" s="1">
        <f t="shared" si="123"/>
        <v>-533084163.42999983</v>
      </c>
      <c r="AF1564" s="1">
        <f t="shared" si="124"/>
        <v>-533084163.42999983</v>
      </c>
    </row>
    <row r="1565" spans="1:32" x14ac:dyDescent="0.2">
      <c r="A1565" t="s">
        <v>180</v>
      </c>
      <c r="B1565" t="s">
        <v>75</v>
      </c>
      <c r="C1565" t="s">
        <v>113</v>
      </c>
      <c r="D1565" t="s">
        <v>1</v>
      </c>
      <c r="E1565" t="s">
        <v>5</v>
      </c>
      <c r="F1565" s="7">
        <v>201712</v>
      </c>
      <c r="G1565" s="1">
        <v>536745205.19999999</v>
      </c>
      <c r="H1565" s="1">
        <v>536745205.19999999</v>
      </c>
      <c r="I1565" s="1">
        <v>536745205.19999999</v>
      </c>
      <c r="J1565" s="1">
        <v>536745205.19999999</v>
      </c>
      <c r="K1565" s="8">
        <v>147</v>
      </c>
      <c r="L1565" s="8">
        <v>147</v>
      </c>
      <c r="M1565" s="8">
        <v>0</v>
      </c>
      <c r="N1565" s="8">
        <v>169889.15053763441</v>
      </c>
      <c r="O1565" s="1">
        <v>0</v>
      </c>
      <c r="P1565" s="1">
        <v>0</v>
      </c>
      <c r="Q1565" s="1">
        <v>0</v>
      </c>
      <c r="R1565" s="1">
        <v>0</v>
      </c>
      <c r="S1565" s="29">
        <v>0</v>
      </c>
      <c r="T1565" s="8">
        <f t="shared" si="120"/>
        <v>0</v>
      </c>
      <c r="U1565" s="1">
        <v>0</v>
      </c>
      <c r="V1565" s="1">
        <v>0</v>
      </c>
      <c r="W1565" s="1">
        <v>0</v>
      </c>
      <c r="X1565" s="1">
        <v>0</v>
      </c>
      <c r="Y1565" s="1">
        <v>0</v>
      </c>
      <c r="Z1565" s="1">
        <v>0</v>
      </c>
      <c r="AA1565" s="1">
        <v>0</v>
      </c>
      <c r="AB1565" s="1">
        <v>0</v>
      </c>
      <c r="AC1565" s="1">
        <f t="shared" si="121"/>
        <v>-536745205.19999999</v>
      </c>
      <c r="AD1565" s="1">
        <f t="shared" si="122"/>
        <v>-536745205.19999999</v>
      </c>
      <c r="AE1565" s="1">
        <f t="shared" si="123"/>
        <v>-536745205.19999999</v>
      </c>
      <c r="AF1565" s="1">
        <f t="shared" si="124"/>
        <v>-536745205.19999999</v>
      </c>
    </row>
    <row r="1566" spans="1:32" x14ac:dyDescent="0.2">
      <c r="A1566" t="s">
        <v>180</v>
      </c>
      <c r="B1566" t="s">
        <v>75</v>
      </c>
      <c r="C1566" t="s">
        <v>113</v>
      </c>
      <c r="D1566" t="s">
        <v>1</v>
      </c>
      <c r="E1566" t="s">
        <v>5</v>
      </c>
      <c r="F1566" s="7">
        <v>201803</v>
      </c>
      <c r="G1566" s="1">
        <v>677874508.60000002</v>
      </c>
      <c r="H1566" s="1">
        <v>677874508.5999999</v>
      </c>
      <c r="I1566" s="1">
        <v>677874508.60000002</v>
      </c>
      <c r="J1566" s="1">
        <v>677874508.5999999</v>
      </c>
      <c r="K1566" s="8">
        <v>159</v>
      </c>
      <c r="L1566" s="8">
        <v>159</v>
      </c>
      <c r="M1566" s="8">
        <v>0</v>
      </c>
      <c r="N1566" s="8">
        <v>171521.39631336409</v>
      </c>
      <c r="O1566" s="1">
        <v>0</v>
      </c>
      <c r="P1566" s="1">
        <v>0</v>
      </c>
      <c r="Q1566" s="1">
        <v>0</v>
      </c>
      <c r="R1566" s="1">
        <v>0</v>
      </c>
      <c r="S1566" s="29">
        <v>0</v>
      </c>
      <c r="T1566" s="8">
        <f t="shared" si="120"/>
        <v>0</v>
      </c>
      <c r="U1566" s="1">
        <v>0</v>
      </c>
      <c r="V1566" s="1">
        <v>0</v>
      </c>
      <c r="W1566" s="1">
        <v>0</v>
      </c>
      <c r="X1566" s="1">
        <v>0</v>
      </c>
      <c r="Y1566" s="1">
        <v>0</v>
      </c>
      <c r="Z1566" s="1">
        <v>0</v>
      </c>
      <c r="AA1566" s="1">
        <v>-1.1920928955078125E-7</v>
      </c>
      <c r="AB1566" s="1">
        <v>-1.1920928955078125E-7</v>
      </c>
      <c r="AC1566" s="1">
        <f t="shared" si="121"/>
        <v>-677874508.5999999</v>
      </c>
      <c r="AD1566" s="1">
        <f t="shared" si="122"/>
        <v>-677874508.5999999</v>
      </c>
      <c r="AE1566" s="1">
        <f t="shared" si="123"/>
        <v>-677874508.5999999</v>
      </c>
      <c r="AF1566" s="1">
        <f t="shared" si="124"/>
        <v>-677874508.5999999</v>
      </c>
    </row>
    <row r="1567" spans="1:32" x14ac:dyDescent="0.2">
      <c r="A1567" t="s">
        <v>180</v>
      </c>
      <c r="B1567" t="s">
        <v>75</v>
      </c>
      <c r="C1567" t="s">
        <v>113</v>
      </c>
      <c r="D1567" t="s">
        <v>1</v>
      </c>
      <c r="E1567" t="s">
        <v>5</v>
      </c>
      <c r="F1567" s="7">
        <v>201806</v>
      </c>
      <c r="G1567" s="1">
        <v>479816738</v>
      </c>
      <c r="H1567" s="1">
        <v>479816738.00000006</v>
      </c>
      <c r="I1567" s="1">
        <v>479816738</v>
      </c>
      <c r="J1567" s="1">
        <v>479816738.00000006</v>
      </c>
      <c r="K1567" s="8">
        <v>135</v>
      </c>
      <c r="L1567" s="8">
        <v>135</v>
      </c>
      <c r="M1567" s="8">
        <v>0</v>
      </c>
      <c r="N1567" s="8">
        <v>172799.67598566308</v>
      </c>
      <c r="O1567" s="1">
        <v>0</v>
      </c>
      <c r="P1567" s="1">
        <v>0</v>
      </c>
      <c r="Q1567" s="1">
        <v>0</v>
      </c>
      <c r="R1567" s="1">
        <v>0</v>
      </c>
      <c r="S1567" s="29">
        <v>0</v>
      </c>
      <c r="T1567" s="8">
        <f t="shared" si="120"/>
        <v>0</v>
      </c>
      <c r="U1567" s="1">
        <v>0</v>
      </c>
      <c r="V1567" s="1">
        <v>0</v>
      </c>
      <c r="W1567" s="1">
        <v>0</v>
      </c>
      <c r="X1567" s="1">
        <v>0</v>
      </c>
      <c r="Y1567" s="1">
        <v>0</v>
      </c>
      <c r="Z1567" s="1">
        <v>0</v>
      </c>
      <c r="AA1567" s="1">
        <v>5.9604644775390625E-8</v>
      </c>
      <c r="AB1567" s="1">
        <v>5.9604644775390625E-8</v>
      </c>
      <c r="AC1567" s="1">
        <f t="shared" si="121"/>
        <v>-479816738.00000006</v>
      </c>
      <c r="AD1567" s="1">
        <f t="shared" si="122"/>
        <v>-479816738.00000006</v>
      </c>
      <c r="AE1567" s="1">
        <f t="shared" si="123"/>
        <v>-479816738.00000006</v>
      </c>
      <c r="AF1567" s="1">
        <f t="shared" si="124"/>
        <v>-479816738.00000006</v>
      </c>
    </row>
    <row r="1568" spans="1:32" x14ac:dyDescent="0.2">
      <c r="A1568" t="s">
        <v>180</v>
      </c>
      <c r="B1568" t="s">
        <v>75</v>
      </c>
      <c r="C1568" t="s">
        <v>113</v>
      </c>
      <c r="D1568" t="s">
        <v>1</v>
      </c>
      <c r="E1568" t="s">
        <v>5</v>
      </c>
      <c r="F1568" s="7">
        <v>201809</v>
      </c>
      <c r="G1568" s="1">
        <v>543578022.20000005</v>
      </c>
      <c r="H1568" s="1">
        <v>543578022.20000005</v>
      </c>
      <c r="I1568" s="1">
        <v>543578022.20000005</v>
      </c>
      <c r="J1568" s="1">
        <v>543578022.20000005</v>
      </c>
      <c r="K1568" s="8">
        <v>141</v>
      </c>
      <c r="L1568" s="8">
        <v>141</v>
      </c>
      <c r="M1568" s="8">
        <v>0</v>
      </c>
      <c r="N1568" s="8">
        <v>172237.63691756272</v>
      </c>
      <c r="O1568" s="1">
        <v>0</v>
      </c>
      <c r="P1568" s="1">
        <v>0</v>
      </c>
      <c r="Q1568" s="1">
        <v>0</v>
      </c>
      <c r="R1568" s="1">
        <v>0</v>
      </c>
      <c r="S1568" s="29">
        <v>0</v>
      </c>
      <c r="T1568" s="8">
        <f t="shared" si="120"/>
        <v>0</v>
      </c>
      <c r="U1568" s="1">
        <v>0</v>
      </c>
      <c r="V1568" s="1">
        <v>0</v>
      </c>
      <c r="W1568" s="1">
        <v>0</v>
      </c>
      <c r="X1568" s="1">
        <v>0</v>
      </c>
      <c r="Y1568" s="1">
        <v>0</v>
      </c>
      <c r="Z1568" s="1">
        <v>0</v>
      </c>
      <c r="AA1568" s="1">
        <v>0</v>
      </c>
      <c r="AB1568" s="1">
        <v>0</v>
      </c>
      <c r="AC1568" s="1">
        <f t="shared" si="121"/>
        <v>-543578022.20000005</v>
      </c>
      <c r="AD1568" s="1">
        <f t="shared" si="122"/>
        <v>-543578022.20000005</v>
      </c>
      <c r="AE1568" s="1">
        <f t="shared" si="123"/>
        <v>-543578022.20000005</v>
      </c>
      <c r="AF1568" s="1">
        <f t="shared" si="124"/>
        <v>-543578022.20000005</v>
      </c>
    </row>
    <row r="1569" spans="1:32" x14ac:dyDescent="0.2">
      <c r="A1569" t="s">
        <v>180</v>
      </c>
      <c r="B1569" t="s">
        <v>75</v>
      </c>
      <c r="C1569" t="s">
        <v>113</v>
      </c>
      <c r="D1569" t="s">
        <v>1</v>
      </c>
      <c r="E1569" t="s">
        <v>5</v>
      </c>
      <c r="F1569" s="7">
        <v>201812</v>
      </c>
      <c r="G1569" s="1">
        <v>574862364</v>
      </c>
      <c r="H1569" s="1">
        <v>574862364</v>
      </c>
      <c r="I1569" s="1">
        <v>574862364</v>
      </c>
      <c r="J1569" s="1">
        <v>574862364</v>
      </c>
      <c r="K1569" s="8">
        <v>133</v>
      </c>
      <c r="L1569" s="8">
        <v>133</v>
      </c>
      <c r="M1569" s="8">
        <v>0</v>
      </c>
      <c r="N1569" s="8">
        <v>168472.84623655913</v>
      </c>
      <c r="O1569" s="1">
        <v>0</v>
      </c>
      <c r="P1569" s="1">
        <v>0</v>
      </c>
      <c r="Q1569" s="1">
        <v>0</v>
      </c>
      <c r="R1569" s="1">
        <v>0</v>
      </c>
      <c r="S1569" s="29">
        <v>0</v>
      </c>
      <c r="T1569" s="8">
        <f t="shared" si="120"/>
        <v>0</v>
      </c>
      <c r="U1569" s="1">
        <v>0</v>
      </c>
      <c r="V1569" s="1">
        <v>0</v>
      </c>
      <c r="W1569" s="1">
        <v>0</v>
      </c>
      <c r="X1569" s="1">
        <v>0</v>
      </c>
      <c r="Y1569" s="1">
        <v>0</v>
      </c>
      <c r="Z1569" s="1">
        <v>0</v>
      </c>
      <c r="AA1569" s="1">
        <v>0</v>
      </c>
      <c r="AB1569" s="1">
        <v>0</v>
      </c>
      <c r="AC1569" s="1">
        <f t="shared" si="121"/>
        <v>-574862364</v>
      </c>
      <c r="AD1569" s="1">
        <f t="shared" si="122"/>
        <v>-574862364</v>
      </c>
      <c r="AE1569" s="1">
        <f t="shared" si="123"/>
        <v>-574862364</v>
      </c>
      <c r="AF1569" s="1">
        <f t="shared" si="124"/>
        <v>-574862364</v>
      </c>
    </row>
    <row r="1570" spans="1:32" x14ac:dyDescent="0.2">
      <c r="A1570" t="s">
        <v>180</v>
      </c>
      <c r="B1570" t="s">
        <v>75</v>
      </c>
      <c r="C1570" t="s">
        <v>113</v>
      </c>
      <c r="D1570" t="s">
        <v>1</v>
      </c>
      <c r="E1570" t="s">
        <v>5</v>
      </c>
      <c r="F1570" s="7">
        <v>201903</v>
      </c>
      <c r="G1570" s="1">
        <v>557669002.19999993</v>
      </c>
      <c r="H1570" s="1">
        <v>557669002.19999993</v>
      </c>
      <c r="I1570" s="1">
        <v>557669002.19999993</v>
      </c>
      <c r="J1570" s="1">
        <v>557669002.19999993</v>
      </c>
      <c r="K1570" s="8">
        <v>129</v>
      </c>
      <c r="L1570" s="8">
        <v>129</v>
      </c>
      <c r="M1570" s="8">
        <v>0</v>
      </c>
      <c r="N1570" s="8">
        <v>163291.42089093701</v>
      </c>
      <c r="O1570" s="1">
        <v>0</v>
      </c>
      <c r="P1570" s="1">
        <v>0</v>
      </c>
      <c r="Q1570" s="1">
        <v>0</v>
      </c>
      <c r="R1570" s="1">
        <v>0</v>
      </c>
      <c r="S1570" s="29">
        <v>0</v>
      </c>
      <c r="T1570" s="8">
        <f t="shared" si="120"/>
        <v>0</v>
      </c>
      <c r="U1570" s="1">
        <v>0</v>
      </c>
      <c r="V1570" s="1">
        <v>0</v>
      </c>
      <c r="W1570" s="1">
        <v>0</v>
      </c>
      <c r="X1570" s="1">
        <v>0</v>
      </c>
      <c r="Y1570" s="1">
        <v>0</v>
      </c>
      <c r="Z1570" s="1">
        <v>0</v>
      </c>
      <c r="AA1570" s="1">
        <v>0</v>
      </c>
      <c r="AB1570" s="1">
        <v>0</v>
      </c>
      <c r="AC1570" s="1">
        <f t="shared" si="121"/>
        <v>-557669002.19999993</v>
      </c>
      <c r="AD1570" s="1">
        <f t="shared" si="122"/>
        <v>-557669002.19999993</v>
      </c>
      <c r="AE1570" s="1">
        <f t="shared" si="123"/>
        <v>-557669002.19999993</v>
      </c>
      <c r="AF1570" s="1">
        <f t="shared" si="124"/>
        <v>-557669002.19999993</v>
      </c>
    </row>
    <row r="1571" spans="1:32" x14ac:dyDescent="0.2">
      <c r="A1571" t="s">
        <v>180</v>
      </c>
      <c r="B1571" t="s">
        <v>75</v>
      </c>
      <c r="C1571" t="s">
        <v>113</v>
      </c>
      <c r="D1571" t="s">
        <v>1</v>
      </c>
      <c r="E1571" t="s">
        <v>5</v>
      </c>
      <c r="F1571" s="7">
        <v>201906</v>
      </c>
      <c r="G1571" s="1">
        <v>604202078.39999998</v>
      </c>
      <c r="H1571" s="1">
        <v>604202078.39999998</v>
      </c>
      <c r="I1571" s="1">
        <v>604202078.39999998</v>
      </c>
      <c r="J1571" s="1">
        <v>604202078.39999998</v>
      </c>
      <c r="K1571" s="8">
        <v>132</v>
      </c>
      <c r="L1571" s="8">
        <v>132</v>
      </c>
      <c r="M1571" s="8">
        <v>0</v>
      </c>
      <c r="N1571" s="8">
        <v>159339.51648745523</v>
      </c>
      <c r="O1571" s="1">
        <v>0</v>
      </c>
      <c r="P1571" s="1">
        <v>0</v>
      </c>
      <c r="Q1571" s="1">
        <v>0</v>
      </c>
      <c r="R1571" s="1">
        <v>0</v>
      </c>
      <c r="S1571" s="29">
        <v>0</v>
      </c>
      <c r="T1571" s="8">
        <f t="shared" si="120"/>
        <v>0</v>
      </c>
      <c r="U1571" s="1">
        <v>0</v>
      </c>
      <c r="V1571" s="1">
        <v>0</v>
      </c>
      <c r="W1571" s="1">
        <v>0</v>
      </c>
      <c r="X1571" s="1">
        <v>0</v>
      </c>
      <c r="Y1571" s="1">
        <v>0</v>
      </c>
      <c r="Z1571" s="1">
        <v>0</v>
      </c>
      <c r="AA1571" s="1">
        <v>0</v>
      </c>
      <c r="AB1571" s="1">
        <v>0</v>
      </c>
      <c r="AC1571" s="1">
        <f t="shared" si="121"/>
        <v>-604202078.39999998</v>
      </c>
      <c r="AD1571" s="1">
        <f t="shared" si="122"/>
        <v>-604202078.39999998</v>
      </c>
      <c r="AE1571" s="1">
        <f t="shared" si="123"/>
        <v>-604202078.39999998</v>
      </c>
      <c r="AF1571" s="1">
        <f t="shared" si="124"/>
        <v>-604202078.39999998</v>
      </c>
    </row>
    <row r="1572" spans="1:32" x14ac:dyDescent="0.2">
      <c r="A1572" t="s">
        <v>180</v>
      </c>
      <c r="B1572" t="s">
        <v>75</v>
      </c>
      <c r="C1572" t="s">
        <v>113</v>
      </c>
      <c r="D1572" t="s">
        <v>1</v>
      </c>
      <c r="E1572" t="s">
        <v>5</v>
      </c>
      <c r="F1572" s="7">
        <v>201909</v>
      </c>
      <c r="G1572" s="1">
        <v>620286058.00000012</v>
      </c>
      <c r="H1572" s="1">
        <v>620286058</v>
      </c>
      <c r="I1572" s="1">
        <v>620286058.00000012</v>
      </c>
      <c r="J1572" s="1">
        <v>620286058</v>
      </c>
      <c r="K1572" s="8">
        <v>136</v>
      </c>
      <c r="L1572" s="8">
        <v>136</v>
      </c>
      <c r="M1572" s="8">
        <v>0</v>
      </c>
      <c r="N1572" s="8">
        <v>153747.36451612899</v>
      </c>
      <c r="O1572" s="1">
        <v>0</v>
      </c>
      <c r="P1572" s="1">
        <v>0</v>
      </c>
      <c r="Q1572" s="1">
        <v>0</v>
      </c>
      <c r="R1572" s="1">
        <v>0</v>
      </c>
      <c r="S1572" s="29">
        <v>0</v>
      </c>
      <c r="T1572" s="8">
        <f t="shared" si="120"/>
        <v>0</v>
      </c>
      <c r="U1572" s="1">
        <v>0</v>
      </c>
      <c r="V1572" s="1">
        <v>0</v>
      </c>
      <c r="W1572" s="1">
        <v>0</v>
      </c>
      <c r="X1572" s="1">
        <v>0</v>
      </c>
      <c r="Y1572" s="1">
        <v>0</v>
      </c>
      <c r="Z1572" s="1">
        <v>0</v>
      </c>
      <c r="AA1572" s="1">
        <v>-1.1920928955078125E-7</v>
      </c>
      <c r="AB1572" s="1">
        <v>-1.1920928955078125E-7</v>
      </c>
      <c r="AC1572" s="1">
        <f t="shared" si="121"/>
        <v>-620286058</v>
      </c>
      <c r="AD1572" s="1">
        <f t="shared" si="122"/>
        <v>-620286058</v>
      </c>
      <c r="AE1572" s="1">
        <f t="shared" si="123"/>
        <v>-620286058</v>
      </c>
      <c r="AF1572" s="1">
        <f t="shared" si="124"/>
        <v>-620286058</v>
      </c>
    </row>
    <row r="1573" spans="1:32" x14ac:dyDescent="0.2">
      <c r="A1573" t="s">
        <v>180</v>
      </c>
      <c r="B1573" t="s">
        <v>75</v>
      </c>
      <c r="C1573" t="s">
        <v>113</v>
      </c>
      <c r="D1573" t="s">
        <v>1</v>
      </c>
      <c r="E1573" t="s">
        <v>5</v>
      </c>
      <c r="F1573" s="7">
        <v>201912</v>
      </c>
      <c r="G1573" s="1">
        <v>577042822.19999993</v>
      </c>
      <c r="H1573" s="1">
        <v>577042822.19999993</v>
      </c>
      <c r="I1573" s="1">
        <v>577042822.19999993</v>
      </c>
      <c r="J1573" s="1">
        <v>577042822.19999993</v>
      </c>
      <c r="K1573" s="8">
        <v>123</v>
      </c>
      <c r="L1573" s="8">
        <v>123</v>
      </c>
      <c r="M1573" s="8">
        <v>0</v>
      </c>
      <c r="N1573" s="8">
        <v>150083.89175627241</v>
      </c>
      <c r="O1573" s="1">
        <v>0</v>
      </c>
      <c r="P1573" s="1">
        <v>0</v>
      </c>
      <c r="Q1573" s="1">
        <v>0</v>
      </c>
      <c r="R1573" s="1">
        <v>0</v>
      </c>
      <c r="S1573" s="29">
        <v>0</v>
      </c>
      <c r="T1573" s="8">
        <f t="shared" si="120"/>
        <v>0</v>
      </c>
      <c r="U1573" s="1">
        <v>0</v>
      </c>
      <c r="V1573" s="1">
        <v>0</v>
      </c>
      <c r="W1573" s="1">
        <v>0</v>
      </c>
      <c r="X1573" s="1">
        <v>0</v>
      </c>
      <c r="Y1573" s="1">
        <v>0</v>
      </c>
      <c r="Z1573" s="1">
        <v>0</v>
      </c>
      <c r="AA1573" s="1">
        <v>0</v>
      </c>
      <c r="AB1573" s="1">
        <v>0</v>
      </c>
      <c r="AC1573" s="1">
        <f t="shared" si="121"/>
        <v>-577042822.19999993</v>
      </c>
      <c r="AD1573" s="1">
        <f t="shared" si="122"/>
        <v>-577042822.19999993</v>
      </c>
      <c r="AE1573" s="1">
        <f t="shared" si="123"/>
        <v>-577042822.19999993</v>
      </c>
      <c r="AF1573" s="1">
        <f t="shared" si="124"/>
        <v>-577042822.19999993</v>
      </c>
    </row>
    <row r="1574" spans="1:32" x14ac:dyDescent="0.2">
      <c r="A1574" t="s">
        <v>180</v>
      </c>
      <c r="B1574" t="s">
        <v>75</v>
      </c>
      <c r="C1574" t="s">
        <v>113</v>
      </c>
      <c r="D1574" t="s">
        <v>1</v>
      </c>
      <c r="E1574" t="s">
        <v>5</v>
      </c>
      <c r="F1574" s="7">
        <v>202003</v>
      </c>
      <c r="G1574" s="1">
        <v>653897705.20000005</v>
      </c>
      <c r="H1574" s="1">
        <v>653897705.20000005</v>
      </c>
      <c r="I1574" s="1">
        <v>653897705.20000005</v>
      </c>
      <c r="J1574" s="1">
        <v>653897705.20000005</v>
      </c>
      <c r="K1574" s="8">
        <v>139</v>
      </c>
      <c r="L1574" s="8">
        <v>139</v>
      </c>
      <c r="M1574" s="8">
        <v>0</v>
      </c>
      <c r="N1574" s="8">
        <v>145608.64256581382</v>
      </c>
      <c r="O1574" s="1">
        <v>0</v>
      </c>
      <c r="P1574" s="1">
        <v>0</v>
      </c>
      <c r="Q1574" s="1">
        <v>0</v>
      </c>
      <c r="R1574" s="1">
        <v>0</v>
      </c>
      <c r="S1574" s="29">
        <v>0</v>
      </c>
      <c r="T1574" s="8">
        <f t="shared" si="120"/>
        <v>0</v>
      </c>
      <c r="U1574" s="1">
        <v>0</v>
      </c>
      <c r="V1574" s="1">
        <v>0</v>
      </c>
      <c r="W1574" s="1">
        <v>0</v>
      </c>
      <c r="X1574" s="1">
        <v>0</v>
      </c>
      <c r="Y1574" s="1">
        <v>0</v>
      </c>
      <c r="Z1574" s="1">
        <v>0</v>
      </c>
      <c r="AA1574" s="1">
        <v>0</v>
      </c>
      <c r="AB1574" s="1">
        <v>0</v>
      </c>
      <c r="AC1574" s="1">
        <f t="shared" si="121"/>
        <v>-653897705.20000005</v>
      </c>
      <c r="AD1574" s="1">
        <f t="shared" si="122"/>
        <v>-653897705.20000005</v>
      </c>
      <c r="AE1574" s="1">
        <f t="shared" si="123"/>
        <v>-653897705.20000005</v>
      </c>
      <c r="AF1574" s="1">
        <f t="shared" si="124"/>
        <v>-653897705.20000005</v>
      </c>
    </row>
    <row r="1575" spans="1:32" x14ac:dyDescent="0.2">
      <c r="A1575" t="s">
        <v>180</v>
      </c>
      <c r="B1575" t="s">
        <v>75</v>
      </c>
      <c r="C1575" t="s">
        <v>113</v>
      </c>
      <c r="D1575" t="s">
        <v>1</v>
      </c>
      <c r="E1575" t="s">
        <v>5</v>
      </c>
      <c r="F1575" s="7">
        <v>202006</v>
      </c>
      <c r="G1575" s="1">
        <v>540119134.39999998</v>
      </c>
      <c r="H1575" s="1">
        <v>541627159.39999986</v>
      </c>
      <c r="I1575" s="1">
        <v>540119134.39999998</v>
      </c>
      <c r="J1575" s="1">
        <v>541627159.39999986</v>
      </c>
      <c r="K1575" s="8">
        <v>118</v>
      </c>
      <c r="L1575" s="8">
        <v>118</v>
      </c>
      <c r="M1575" s="8">
        <v>0</v>
      </c>
      <c r="N1575" s="8">
        <v>137372.51397849459</v>
      </c>
      <c r="O1575" s="1">
        <v>0</v>
      </c>
      <c r="P1575" s="1">
        <v>0</v>
      </c>
      <c r="Q1575" s="1">
        <v>0</v>
      </c>
      <c r="R1575" s="1">
        <v>0</v>
      </c>
      <c r="S1575" s="29">
        <v>0</v>
      </c>
      <c r="T1575" s="8">
        <f t="shared" si="120"/>
        <v>0</v>
      </c>
      <c r="U1575" s="1">
        <v>0</v>
      </c>
      <c r="V1575" s="1">
        <v>0</v>
      </c>
      <c r="W1575" s="1">
        <v>0</v>
      </c>
      <c r="X1575" s="1">
        <v>0</v>
      </c>
      <c r="Y1575" s="1">
        <v>0</v>
      </c>
      <c r="Z1575" s="1">
        <v>0</v>
      </c>
      <c r="AA1575" s="1">
        <v>1508024.9999998808</v>
      </c>
      <c r="AB1575" s="1">
        <v>1508024.9999998808</v>
      </c>
      <c r="AC1575" s="1">
        <f t="shared" si="121"/>
        <v>-541627159.39999986</v>
      </c>
      <c r="AD1575" s="1">
        <f t="shared" si="122"/>
        <v>-541627159.39999986</v>
      </c>
      <c r="AE1575" s="1">
        <f t="shared" si="123"/>
        <v>-541627159.39999986</v>
      </c>
      <c r="AF1575" s="1">
        <f t="shared" si="124"/>
        <v>-541627159.39999986</v>
      </c>
    </row>
    <row r="1576" spans="1:32" x14ac:dyDescent="0.2">
      <c r="A1576" t="s">
        <v>180</v>
      </c>
      <c r="B1576" t="s">
        <v>75</v>
      </c>
      <c r="C1576" t="s">
        <v>113</v>
      </c>
      <c r="D1576" t="s">
        <v>1</v>
      </c>
      <c r="E1576" t="s">
        <v>5</v>
      </c>
      <c r="F1576" s="7">
        <v>202009</v>
      </c>
      <c r="G1576" s="1">
        <v>959178930.60000002</v>
      </c>
      <c r="H1576" s="1">
        <v>959178930.60000026</v>
      </c>
      <c r="I1576" s="1">
        <v>959178930.60000002</v>
      </c>
      <c r="J1576" s="1">
        <v>959178930.60000026</v>
      </c>
      <c r="K1576" s="8">
        <v>209</v>
      </c>
      <c r="L1576" s="8">
        <v>209</v>
      </c>
      <c r="M1576" s="8">
        <v>0</v>
      </c>
      <c r="N1576" s="8">
        <v>133573.03261648741</v>
      </c>
      <c r="O1576" s="1">
        <v>0</v>
      </c>
      <c r="P1576" s="1">
        <v>0</v>
      </c>
      <c r="Q1576" s="1">
        <v>0</v>
      </c>
      <c r="R1576" s="1">
        <v>0</v>
      </c>
      <c r="S1576" s="29">
        <v>0</v>
      </c>
      <c r="T1576" s="8">
        <f t="shared" si="120"/>
        <v>0</v>
      </c>
      <c r="U1576" s="1">
        <v>0</v>
      </c>
      <c r="V1576" s="1">
        <v>0</v>
      </c>
      <c r="W1576" s="1">
        <v>0</v>
      </c>
      <c r="X1576" s="1">
        <v>0</v>
      </c>
      <c r="Y1576" s="1">
        <v>0</v>
      </c>
      <c r="Z1576" s="1">
        <v>0</v>
      </c>
      <c r="AA1576" s="1">
        <v>2.384185791015625E-7</v>
      </c>
      <c r="AB1576" s="1">
        <v>2.384185791015625E-7</v>
      </c>
      <c r="AC1576" s="1">
        <f t="shared" si="121"/>
        <v>-959178930.60000026</v>
      </c>
      <c r="AD1576" s="1">
        <f t="shared" si="122"/>
        <v>-959178930.60000026</v>
      </c>
      <c r="AE1576" s="1">
        <f t="shared" si="123"/>
        <v>-959178930.60000026</v>
      </c>
      <c r="AF1576" s="1">
        <f t="shared" si="124"/>
        <v>-959178930.60000026</v>
      </c>
    </row>
    <row r="1577" spans="1:32" x14ac:dyDescent="0.2">
      <c r="A1577" t="s">
        <v>180</v>
      </c>
      <c r="B1577" t="s">
        <v>75</v>
      </c>
      <c r="C1577" t="s">
        <v>113</v>
      </c>
      <c r="D1577" t="s">
        <v>1</v>
      </c>
      <c r="E1577" t="s">
        <v>5</v>
      </c>
      <c r="F1577" s="7">
        <v>202012</v>
      </c>
      <c r="G1577" s="1">
        <v>790691331.4000001</v>
      </c>
      <c r="H1577" s="1">
        <v>790691331.39999998</v>
      </c>
      <c r="I1577" s="1">
        <v>790691331.4000001</v>
      </c>
      <c r="J1577" s="1">
        <v>790691331.39999998</v>
      </c>
      <c r="K1577" s="8">
        <v>178</v>
      </c>
      <c r="L1577" s="8">
        <v>178</v>
      </c>
      <c r="M1577" s="8">
        <v>0</v>
      </c>
      <c r="N1577" s="8">
        <v>134325.07311827954</v>
      </c>
      <c r="O1577" s="1">
        <v>0</v>
      </c>
      <c r="P1577" s="1">
        <v>0</v>
      </c>
      <c r="Q1577" s="1">
        <v>0</v>
      </c>
      <c r="R1577" s="1">
        <v>0</v>
      </c>
      <c r="S1577" s="29">
        <v>0</v>
      </c>
      <c r="T1577" s="8">
        <f t="shared" si="120"/>
        <v>0</v>
      </c>
      <c r="U1577" s="1">
        <v>0</v>
      </c>
      <c r="V1577" s="1">
        <v>0</v>
      </c>
      <c r="W1577" s="1">
        <v>0</v>
      </c>
      <c r="X1577" s="1">
        <v>0</v>
      </c>
      <c r="Y1577" s="1">
        <v>0</v>
      </c>
      <c r="Z1577" s="1">
        <v>0</v>
      </c>
      <c r="AA1577" s="1">
        <v>-1.1920928955078125E-7</v>
      </c>
      <c r="AB1577" s="1">
        <v>-1.1920928955078125E-7</v>
      </c>
      <c r="AC1577" s="1">
        <f t="shared" si="121"/>
        <v>-790691331.39999998</v>
      </c>
      <c r="AD1577" s="1">
        <f t="shared" si="122"/>
        <v>-790691331.39999998</v>
      </c>
      <c r="AE1577" s="1">
        <f t="shared" si="123"/>
        <v>-790691331.39999998</v>
      </c>
      <c r="AF1577" s="1">
        <f t="shared" si="124"/>
        <v>-790691331.39999998</v>
      </c>
    </row>
    <row r="1578" spans="1:32" x14ac:dyDescent="0.2">
      <c r="A1578" t="s">
        <v>180</v>
      </c>
      <c r="B1578" t="s">
        <v>75</v>
      </c>
      <c r="C1578" t="s">
        <v>113</v>
      </c>
      <c r="D1578" t="s">
        <v>1</v>
      </c>
      <c r="E1578" t="s">
        <v>5</v>
      </c>
      <c r="F1578" s="7">
        <v>202103</v>
      </c>
      <c r="G1578" s="1">
        <v>999418949</v>
      </c>
      <c r="H1578" s="1">
        <v>1002585801.5</v>
      </c>
      <c r="I1578" s="1">
        <v>999418949</v>
      </c>
      <c r="J1578" s="1">
        <v>1002585801.5</v>
      </c>
      <c r="K1578" s="8">
        <v>220</v>
      </c>
      <c r="L1578" s="8">
        <v>222</v>
      </c>
      <c r="M1578" s="8">
        <v>0</v>
      </c>
      <c r="N1578" s="8">
        <v>138033.73079877114</v>
      </c>
      <c r="O1578" s="1">
        <v>0</v>
      </c>
      <c r="P1578" s="1">
        <v>0</v>
      </c>
      <c r="Q1578" s="1">
        <v>0</v>
      </c>
      <c r="R1578" s="1">
        <v>0</v>
      </c>
      <c r="S1578" s="29">
        <v>0</v>
      </c>
      <c r="T1578" s="8">
        <f t="shared" si="120"/>
        <v>0</v>
      </c>
      <c r="U1578" s="1">
        <v>0</v>
      </c>
      <c r="V1578" s="1">
        <v>0</v>
      </c>
      <c r="W1578" s="1">
        <v>0</v>
      </c>
      <c r="X1578" s="1">
        <v>0</v>
      </c>
      <c r="Y1578" s="1">
        <v>0</v>
      </c>
      <c r="Z1578" s="1">
        <v>0</v>
      </c>
      <c r="AA1578" s="1">
        <v>3166852.5</v>
      </c>
      <c r="AB1578" s="1">
        <v>3166852.5</v>
      </c>
      <c r="AC1578" s="1">
        <f t="shared" si="121"/>
        <v>-1002585801.5</v>
      </c>
      <c r="AD1578" s="1">
        <f t="shared" si="122"/>
        <v>-1002585801.5</v>
      </c>
      <c r="AE1578" s="1">
        <f t="shared" si="123"/>
        <v>-1002585801.5</v>
      </c>
      <c r="AF1578" s="1">
        <f t="shared" si="124"/>
        <v>-1002585801.5</v>
      </c>
    </row>
    <row r="1579" spans="1:32" x14ac:dyDescent="0.2">
      <c r="A1579" t="s">
        <v>180</v>
      </c>
      <c r="B1579" t="s">
        <v>75</v>
      </c>
      <c r="C1579" t="s">
        <v>113</v>
      </c>
      <c r="D1579" t="s">
        <v>1</v>
      </c>
      <c r="E1579" t="s">
        <v>5</v>
      </c>
      <c r="F1579" s="7">
        <v>202106</v>
      </c>
      <c r="G1579" s="1">
        <v>1562185202.4000001</v>
      </c>
      <c r="H1579" s="1">
        <v>1571534957.8200002</v>
      </c>
      <c r="I1579" s="1">
        <v>1562185202.4000001</v>
      </c>
      <c r="J1579" s="1">
        <v>1571534957.8200002</v>
      </c>
      <c r="K1579" s="8">
        <v>337</v>
      </c>
      <c r="L1579" s="8">
        <v>341</v>
      </c>
      <c r="M1579" s="8">
        <v>0</v>
      </c>
      <c r="N1579" s="8">
        <v>141006.20430107528</v>
      </c>
      <c r="O1579" s="1">
        <v>0</v>
      </c>
      <c r="P1579" s="1">
        <v>0</v>
      </c>
      <c r="Q1579" s="1">
        <v>0</v>
      </c>
      <c r="R1579" s="1">
        <v>0</v>
      </c>
      <c r="S1579" s="29">
        <v>0</v>
      </c>
      <c r="T1579" s="8">
        <f t="shared" si="120"/>
        <v>0</v>
      </c>
      <c r="U1579" s="1">
        <v>0</v>
      </c>
      <c r="V1579" s="1">
        <v>0</v>
      </c>
      <c r="W1579" s="1">
        <v>0</v>
      </c>
      <c r="X1579" s="1">
        <v>0</v>
      </c>
      <c r="Y1579" s="1">
        <v>0</v>
      </c>
      <c r="Z1579" s="1">
        <v>0</v>
      </c>
      <c r="AA1579" s="1">
        <v>9349755.4200000763</v>
      </c>
      <c r="AB1579" s="1">
        <v>9349755.4200000763</v>
      </c>
      <c r="AC1579" s="1">
        <f t="shared" si="121"/>
        <v>-1571534957.8200002</v>
      </c>
      <c r="AD1579" s="1">
        <f t="shared" si="122"/>
        <v>-1571534957.8200002</v>
      </c>
      <c r="AE1579" s="1">
        <f t="shared" si="123"/>
        <v>-1571534957.8200002</v>
      </c>
      <c r="AF1579" s="1">
        <f t="shared" si="124"/>
        <v>-1571534957.8200002</v>
      </c>
    </row>
    <row r="1580" spans="1:32" x14ac:dyDescent="0.2">
      <c r="A1580" t="s">
        <v>180</v>
      </c>
      <c r="B1580" t="s">
        <v>75</v>
      </c>
      <c r="C1580" t="s">
        <v>113</v>
      </c>
      <c r="D1580" t="s">
        <v>1</v>
      </c>
      <c r="E1580" t="s">
        <v>5</v>
      </c>
      <c r="F1580" s="7">
        <v>202109</v>
      </c>
      <c r="G1580" s="1">
        <v>793012614.39999998</v>
      </c>
      <c r="H1580" s="1">
        <v>793012614.06999993</v>
      </c>
      <c r="I1580" s="1">
        <v>793012614.39999998</v>
      </c>
      <c r="J1580" s="1">
        <v>793012614.06999993</v>
      </c>
      <c r="K1580" s="8">
        <v>183</v>
      </c>
      <c r="L1580" s="8">
        <v>183</v>
      </c>
      <c r="M1580" s="8">
        <v>0</v>
      </c>
      <c r="N1580" s="8">
        <v>145441.42724014341</v>
      </c>
      <c r="O1580" s="1">
        <v>0</v>
      </c>
      <c r="P1580" s="1">
        <v>0</v>
      </c>
      <c r="Q1580" s="1">
        <v>0</v>
      </c>
      <c r="R1580" s="1">
        <v>0</v>
      </c>
      <c r="S1580" s="29">
        <v>0</v>
      </c>
      <c r="T1580" s="8">
        <f t="shared" si="120"/>
        <v>0</v>
      </c>
      <c r="U1580" s="1">
        <v>0</v>
      </c>
      <c r="V1580" s="1">
        <v>0</v>
      </c>
      <c r="W1580" s="1">
        <v>0</v>
      </c>
      <c r="X1580" s="1">
        <v>0</v>
      </c>
      <c r="Y1580" s="1">
        <v>0</v>
      </c>
      <c r="Z1580" s="1">
        <v>0</v>
      </c>
      <c r="AA1580" s="1">
        <v>-0.33000004291534424</v>
      </c>
      <c r="AB1580" s="1">
        <v>-0.33000004291534424</v>
      </c>
      <c r="AC1580" s="1">
        <f t="shared" si="121"/>
        <v>-793012614.06999993</v>
      </c>
      <c r="AD1580" s="1">
        <f t="shared" si="122"/>
        <v>-793012614.06999993</v>
      </c>
      <c r="AE1580" s="1">
        <f t="shared" si="123"/>
        <v>-793012614.06999993</v>
      </c>
      <c r="AF1580" s="1">
        <f t="shared" si="124"/>
        <v>-793012614.06999993</v>
      </c>
    </row>
    <row r="1581" spans="1:32" x14ac:dyDescent="0.2">
      <c r="A1581" t="s">
        <v>180</v>
      </c>
      <c r="B1581" t="s">
        <v>75</v>
      </c>
      <c r="C1581" t="s">
        <v>113</v>
      </c>
      <c r="D1581" t="s">
        <v>1</v>
      </c>
      <c r="E1581" t="s">
        <v>5</v>
      </c>
      <c r="F1581" s="7">
        <v>202112</v>
      </c>
      <c r="G1581" s="1">
        <v>663781433</v>
      </c>
      <c r="H1581" s="1">
        <v>665591063.00000012</v>
      </c>
      <c r="I1581" s="1">
        <v>663781433</v>
      </c>
      <c r="J1581" s="1">
        <v>665591063.00000012</v>
      </c>
      <c r="K1581" s="8">
        <v>148</v>
      </c>
      <c r="L1581" s="8">
        <v>148</v>
      </c>
      <c r="M1581" s="8">
        <v>0</v>
      </c>
      <c r="N1581" s="8">
        <v>151526.25448028673</v>
      </c>
      <c r="O1581" s="1">
        <v>0</v>
      </c>
      <c r="P1581" s="1">
        <v>0</v>
      </c>
      <c r="Q1581" s="1">
        <v>0</v>
      </c>
      <c r="R1581" s="1">
        <v>0</v>
      </c>
      <c r="S1581" s="29">
        <v>0</v>
      </c>
      <c r="T1581" s="8">
        <f t="shared" si="120"/>
        <v>0</v>
      </c>
      <c r="U1581" s="1">
        <v>0</v>
      </c>
      <c r="V1581" s="1">
        <v>0</v>
      </c>
      <c r="W1581" s="1">
        <v>0</v>
      </c>
      <c r="X1581" s="1">
        <v>0</v>
      </c>
      <c r="Y1581" s="1">
        <v>0</v>
      </c>
      <c r="Z1581" s="1">
        <v>0</v>
      </c>
      <c r="AA1581" s="1">
        <v>1809630.0000001192</v>
      </c>
      <c r="AB1581" s="1">
        <v>1809630.0000001192</v>
      </c>
      <c r="AC1581" s="1">
        <f t="shared" si="121"/>
        <v>-665591063.00000012</v>
      </c>
      <c r="AD1581" s="1">
        <f t="shared" si="122"/>
        <v>-665591063.00000012</v>
      </c>
      <c r="AE1581" s="1">
        <f t="shared" si="123"/>
        <v>-665591063.00000012</v>
      </c>
      <c r="AF1581" s="1">
        <f t="shared" si="124"/>
        <v>-665591063.00000012</v>
      </c>
    </row>
    <row r="1582" spans="1:32" x14ac:dyDescent="0.2">
      <c r="A1582" t="s">
        <v>180</v>
      </c>
      <c r="B1582" t="s">
        <v>75</v>
      </c>
      <c r="C1582" t="s">
        <v>113</v>
      </c>
      <c r="D1582" t="s">
        <v>1</v>
      </c>
      <c r="E1582" t="s">
        <v>5</v>
      </c>
      <c r="F1582" s="7">
        <v>202203</v>
      </c>
      <c r="G1582" s="1">
        <v>866805492</v>
      </c>
      <c r="H1582" s="1">
        <v>875808204.19999993</v>
      </c>
      <c r="I1582" s="1">
        <v>866805492</v>
      </c>
      <c r="J1582" s="1">
        <v>875808204.19999993</v>
      </c>
      <c r="K1582" s="8">
        <v>161</v>
      </c>
      <c r="L1582" s="8">
        <v>163</v>
      </c>
      <c r="M1582" s="8">
        <v>0</v>
      </c>
      <c r="N1582" s="8">
        <v>132683.56912442399</v>
      </c>
      <c r="O1582" s="1">
        <v>0</v>
      </c>
      <c r="P1582" s="1">
        <v>0</v>
      </c>
      <c r="Q1582" s="1">
        <v>0</v>
      </c>
      <c r="R1582" s="1">
        <v>0</v>
      </c>
      <c r="S1582" s="29">
        <v>0</v>
      </c>
      <c r="T1582" s="8">
        <f t="shared" si="120"/>
        <v>0</v>
      </c>
      <c r="U1582" s="1">
        <v>0</v>
      </c>
      <c r="V1582" s="1">
        <v>0</v>
      </c>
      <c r="W1582" s="1">
        <v>0</v>
      </c>
      <c r="X1582" s="1">
        <v>0</v>
      </c>
      <c r="Y1582" s="1">
        <v>0</v>
      </c>
      <c r="Z1582" s="1">
        <v>0</v>
      </c>
      <c r="AA1582" s="1">
        <v>9002712.1999999285</v>
      </c>
      <c r="AB1582" s="1">
        <v>9002712.1999999285</v>
      </c>
      <c r="AC1582" s="1">
        <f t="shared" si="121"/>
        <v>-875808204.19999993</v>
      </c>
      <c r="AD1582" s="1">
        <f t="shared" si="122"/>
        <v>-875808204.19999993</v>
      </c>
      <c r="AE1582" s="1">
        <f t="shared" si="123"/>
        <v>-875808204.19999993</v>
      </c>
      <c r="AF1582" s="1">
        <f t="shared" si="124"/>
        <v>-875808204.19999993</v>
      </c>
    </row>
    <row r="1583" spans="1:32" x14ac:dyDescent="0.2">
      <c r="A1583" t="s">
        <v>180</v>
      </c>
      <c r="B1583" t="s">
        <v>75</v>
      </c>
      <c r="C1583" t="s">
        <v>113</v>
      </c>
      <c r="D1583" t="s">
        <v>1</v>
      </c>
      <c r="E1583" t="s">
        <v>5</v>
      </c>
      <c r="F1583" s="7">
        <v>202206</v>
      </c>
      <c r="G1583" s="1">
        <v>589510700</v>
      </c>
      <c r="H1583" s="1">
        <v>589812305</v>
      </c>
      <c r="I1583" s="1">
        <v>589510700</v>
      </c>
      <c r="J1583" s="1">
        <v>589812305</v>
      </c>
      <c r="K1583" s="8">
        <v>116</v>
      </c>
      <c r="L1583" s="8">
        <v>117</v>
      </c>
      <c r="M1583" s="8">
        <v>0</v>
      </c>
      <c r="N1583" s="8">
        <v>124083.5770609319</v>
      </c>
      <c r="O1583" s="1">
        <v>0</v>
      </c>
      <c r="P1583" s="1">
        <v>0</v>
      </c>
      <c r="Q1583" s="1">
        <v>0</v>
      </c>
      <c r="R1583" s="1">
        <v>0</v>
      </c>
      <c r="S1583" s="29">
        <v>0</v>
      </c>
      <c r="T1583" s="8">
        <f t="shared" si="120"/>
        <v>0</v>
      </c>
      <c r="U1583" s="1">
        <v>0</v>
      </c>
      <c r="V1583" s="1">
        <v>0</v>
      </c>
      <c r="W1583" s="1">
        <v>0</v>
      </c>
      <c r="X1583" s="1">
        <v>0</v>
      </c>
      <c r="Y1583" s="1">
        <v>0</v>
      </c>
      <c r="Z1583" s="1">
        <v>0</v>
      </c>
      <c r="AA1583" s="1">
        <v>301605</v>
      </c>
      <c r="AB1583" s="1">
        <v>301605</v>
      </c>
      <c r="AC1583" s="1">
        <f t="shared" si="121"/>
        <v>-589812305</v>
      </c>
      <c r="AD1583" s="1">
        <f t="shared" si="122"/>
        <v>-589812305</v>
      </c>
      <c r="AE1583" s="1">
        <f t="shared" si="123"/>
        <v>-589812305</v>
      </c>
      <c r="AF1583" s="1">
        <f t="shared" si="124"/>
        <v>-589812305</v>
      </c>
    </row>
    <row r="1584" spans="1:32" x14ac:dyDescent="0.2">
      <c r="A1584" t="s">
        <v>180</v>
      </c>
      <c r="B1584" t="s">
        <v>75</v>
      </c>
      <c r="C1584" t="s">
        <v>113</v>
      </c>
      <c r="D1584" t="s">
        <v>1</v>
      </c>
      <c r="E1584" t="s">
        <v>5</v>
      </c>
      <c r="F1584" s="7">
        <v>202209</v>
      </c>
      <c r="G1584" s="1">
        <v>663745493</v>
      </c>
      <c r="H1584" s="1">
        <v>690382241.25</v>
      </c>
      <c r="I1584" s="1">
        <v>663745493</v>
      </c>
      <c r="J1584" s="1">
        <v>690382241.25</v>
      </c>
      <c r="K1584" s="8">
        <v>154</v>
      </c>
      <c r="L1584" s="8">
        <v>159</v>
      </c>
      <c r="M1584" s="8">
        <v>0</v>
      </c>
      <c r="N1584" s="8">
        <v>126167.5566308244</v>
      </c>
      <c r="O1584" s="1">
        <v>0</v>
      </c>
      <c r="P1584" s="1">
        <v>0</v>
      </c>
      <c r="Q1584" s="1">
        <v>0</v>
      </c>
      <c r="R1584" s="1">
        <v>0</v>
      </c>
      <c r="S1584" s="29">
        <v>0</v>
      </c>
      <c r="T1584" s="8">
        <f t="shared" si="120"/>
        <v>0</v>
      </c>
      <c r="U1584" s="1">
        <v>0</v>
      </c>
      <c r="V1584" s="1">
        <v>0</v>
      </c>
      <c r="W1584" s="1">
        <v>0</v>
      </c>
      <c r="X1584" s="1">
        <v>0</v>
      </c>
      <c r="Y1584" s="1">
        <v>0</v>
      </c>
      <c r="Z1584" s="1">
        <v>0</v>
      </c>
      <c r="AA1584" s="1">
        <v>26636748.25</v>
      </c>
      <c r="AB1584" s="1">
        <v>26636748.25</v>
      </c>
      <c r="AC1584" s="1">
        <f t="shared" si="121"/>
        <v>-690382241.25</v>
      </c>
      <c r="AD1584" s="1">
        <f t="shared" si="122"/>
        <v>-690382241.25</v>
      </c>
      <c r="AE1584" s="1">
        <f t="shared" si="123"/>
        <v>-690382241.25</v>
      </c>
      <c r="AF1584" s="1">
        <f t="shared" si="124"/>
        <v>-690382241.25</v>
      </c>
    </row>
    <row r="1585" spans="1:32" x14ac:dyDescent="0.2">
      <c r="A1585" t="s">
        <v>180</v>
      </c>
      <c r="B1585" t="s">
        <v>75</v>
      </c>
      <c r="C1585" t="s">
        <v>113</v>
      </c>
      <c r="D1585" t="s">
        <v>1</v>
      </c>
      <c r="E1585" t="s">
        <v>5</v>
      </c>
      <c r="F1585" s="7">
        <v>202212</v>
      </c>
      <c r="G1585" s="1">
        <v>604023606</v>
      </c>
      <c r="H1585" s="1">
        <v>608587894.99999988</v>
      </c>
      <c r="I1585" s="1">
        <v>604023606</v>
      </c>
      <c r="J1585" s="1">
        <v>608587894.99999988</v>
      </c>
      <c r="K1585" s="8">
        <v>148</v>
      </c>
      <c r="L1585" s="8">
        <v>149</v>
      </c>
      <c r="M1585" s="8">
        <v>0</v>
      </c>
      <c r="N1585" s="8">
        <v>128939.38566308243</v>
      </c>
      <c r="O1585" s="1">
        <v>0</v>
      </c>
      <c r="P1585" s="1">
        <v>0</v>
      </c>
      <c r="Q1585" s="1">
        <v>0</v>
      </c>
      <c r="R1585" s="1">
        <v>0</v>
      </c>
      <c r="S1585" s="29">
        <v>0</v>
      </c>
      <c r="T1585" s="8">
        <f t="shared" si="120"/>
        <v>0</v>
      </c>
      <c r="U1585" s="1">
        <v>0</v>
      </c>
      <c r="V1585" s="1">
        <v>0</v>
      </c>
      <c r="W1585" s="1">
        <v>0</v>
      </c>
      <c r="X1585" s="1">
        <v>0</v>
      </c>
      <c r="Y1585" s="1">
        <v>0</v>
      </c>
      <c r="Z1585" s="1">
        <v>0</v>
      </c>
      <c r="AA1585" s="1">
        <v>4564288.9999998808</v>
      </c>
      <c r="AB1585" s="1">
        <v>4564288.9999998808</v>
      </c>
      <c r="AC1585" s="1">
        <f t="shared" si="121"/>
        <v>-608587894.99999988</v>
      </c>
      <c r="AD1585" s="1">
        <f t="shared" si="122"/>
        <v>-608587894.99999988</v>
      </c>
      <c r="AE1585" s="1">
        <f t="shared" si="123"/>
        <v>-608587894.99999988</v>
      </c>
      <c r="AF1585" s="1">
        <f t="shared" si="124"/>
        <v>-608587894.99999988</v>
      </c>
    </row>
    <row r="1586" spans="1:32" x14ac:dyDescent="0.2">
      <c r="A1586" t="s">
        <v>180</v>
      </c>
      <c r="B1586" t="s">
        <v>75</v>
      </c>
      <c r="C1586" t="s">
        <v>113</v>
      </c>
      <c r="D1586" t="s">
        <v>1</v>
      </c>
      <c r="E1586" t="s">
        <v>5</v>
      </c>
      <c r="F1586" s="7">
        <v>202303</v>
      </c>
      <c r="G1586" s="1">
        <v>531654715</v>
      </c>
      <c r="H1586" s="1">
        <v>545305357.30000007</v>
      </c>
      <c r="I1586" s="1">
        <v>531654715</v>
      </c>
      <c r="J1586" s="1">
        <v>545305357.30000007</v>
      </c>
      <c r="K1586" s="8">
        <v>120</v>
      </c>
      <c r="L1586" s="8">
        <v>126</v>
      </c>
      <c r="M1586" s="8">
        <v>0</v>
      </c>
      <c r="N1586" s="8">
        <v>130967.60829493089</v>
      </c>
      <c r="O1586" s="1">
        <v>0</v>
      </c>
      <c r="P1586" s="1">
        <v>0</v>
      </c>
      <c r="Q1586" s="1">
        <v>0</v>
      </c>
      <c r="R1586" s="1">
        <v>0</v>
      </c>
      <c r="S1586" s="29">
        <v>0</v>
      </c>
      <c r="T1586" s="8">
        <f t="shared" si="120"/>
        <v>0</v>
      </c>
      <c r="U1586" s="1">
        <v>0</v>
      </c>
      <c r="V1586" s="1">
        <v>0</v>
      </c>
      <c r="W1586" s="1">
        <v>0</v>
      </c>
      <c r="X1586" s="1">
        <v>0</v>
      </c>
      <c r="Y1586" s="1">
        <v>0</v>
      </c>
      <c r="Z1586" s="1">
        <v>0</v>
      </c>
      <c r="AA1586" s="1">
        <v>13650642.300000072</v>
      </c>
      <c r="AB1586" s="1">
        <v>13650642.300000072</v>
      </c>
      <c r="AC1586" s="1">
        <f t="shared" si="121"/>
        <v>-545305357.30000007</v>
      </c>
      <c r="AD1586" s="1">
        <f t="shared" si="122"/>
        <v>-545305357.30000007</v>
      </c>
      <c r="AE1586" s="1">
        <f t="shared" si="123"/>
        <v>-545305357.30000007</v>
      </c>
      <c r="AF1586" s="1">
        <f t="shared" si="124"/>
        <v>-545305357.30000007</v>
      </c>
    </row>
    <row r="1587" spans="1:32" x14ac:dyDescent="0.2">
      <c r="A1587" t="s">
        <v>180</v>
      </c>
      <c r="B1587" t="s">
        <v>75</v>
      </c>
      <c r="C1587" t="s">
        <v>113</v>
      </c>
      <c r="D1587" t="s">
        <v>1</v>
      </c>
      <c r="E1587" t="s">
        <v>5</v>
      </c>
      <c r="F1587" s="7">
        <v>202306</v>
      </c>
      <c r="G1587" s="1">
        <v>534267228</v>
      </c>
      <c r="H1587" s="1">
        <v>560835813.5200001</v>
      </c>
      <c r="I1587" s="1">
        <v>534267228</v>
      </c>
      <c r="J1587" s="1">
        <v>560835813.5200001</v>
      </c>
      <c r="K1587" s="8">
        <v>148</v>
      </c>
      <c r="L1587" s="8">
        <v>155</v>
      </c>
      <c r="M1587" s="8">
        <v>0</v>
      </c>
      <c r="N1587" s="8">
        <v>133316.7035842294</v>
      </c>
      <c r="O1587" s="1">
        <v>0</v>
      </c>
      <c r="P1587" s="1">
        <v>0</v>
      </c>
      <c r="Q1587" s="1">
        <v>0</v>
      </c>
      <c r="R1587" s="1">
        <v>0</v>
      </c>
      <c r="S1587" s="29">
        <v>0</v>
      </c>
      <c r="T1587" s="8">
        <f t="shared" si="120"/>
        <v>0</v>
      </c>
      <c r="U1587" s="1">
        <v>0</v>
      </c>
      <c r="V1587" s="1">
        <v>0</v>
      </c>
      <c r="W1587" s="1">
        <v>0</v>
      </c>
      <c r="X1587" s="1">
        <v>0</v>
      </c>
      <c r="Y1587" s="1">
        <v>0</v>
      </c>
      <c r="Z1587" s="1">
        <v>0</v>
      </c>
      <c r="AA1587" s="1">
        <v>26568585.5200001</v>
      </c>
      <c r="AB1587" s="1">
        <v>26568585.5200001</v>
      </c>
      <c r="AC1587" s="1">
        <f t="shared" si="121"/>
        <v>-560835813.5200001</v>
      </c>
      <c r="AD1587" s="1">
        <f t="shared" si="122"/>
        <v>-560835813.5200001</v>
      </c>
      <c r="AE1587" s="1">
        <f t="shared" si="123"/>
        <v>-560835813.5200001</v>
      </c>
      <c r="AF1587" s="1">
        <f t="shared" si="124"/>
        <v>-560835813.5200001</v>
      </c>
    </row>
    <row r="1588" spans="1:32" x14ac:dyDescent="0.2">
      <c r="A1588" t="s">
        <v>180</v>
      </c>
      <c r="B1588" t="s">
        <v>75</v>
      </c>
      <c r="C1588" t="s">
        <v>113</v>
      </c>
      <c r="D1588" t="s">
        <v>1</v>
      </c>
      <c r="E1588" t="s">
        <v>5</v>
      </c>
      <c r="F1588" s="7">
        <v>202309</v>
      </c>
      <c r="G1588" s="1">
        <v>668978507</v>
      </c>
      <c r="H1588" s="1">
        <v>686964218.5</v>
      </c>
      <c r="I1588" s="1">
        <v>668978507</v>
      </c>
      <c r="J1588" s="1">
        <v>686964218.5</v>
      </c>
      <c r="K1588" s="8">
        <v>148</v>
      </c>
      <c r="L1588" s="8">
        <v>154</v>
      </c>
      <c r="M1588" s="8">
        <v>0</v>
      </c>
      <c r="N1588" s="8">
        <v>136051.17777777775</v>
      </c>
      <c r="O1588" s="1">
        <v>0</v>
      </c>
      <c r="P1588" s="1">
        <v>0</v>
      </c>
      <c r="Q1588" s="1">
        <v>0</v>
      </c>
      <c r="R1588" s="1">
        <v>0</v>
      </c>
      <c r="S1588" s="29">
        <v>0</v>
      </c>
      <c r="T1588" s="8">
        <f t="shared" si="120"/>
        <v>0</v>
      </c>
      <c r="U1588" s="1">
        <v>0</v>
      </c>
      <c r="V1588" s="1">
        <v>0</v>
      </c>
      <c r="W1588" s="1">
        <v>0</v>
      </c>
      <c r="X1588" s="1">
        <v>0</v>
      </c>
      <c r="Y1588" s="1">
        <v>0</v>
      </c>
      <c r="Z1588" s="1">
        <v>0</v>
      </c>
      <c r="AA1588" s="1">
        <v>17985711.5</v>
      </c>
      <c r="AB1588" s="1">
        <v>17985711.5</v>
      </c>
      <c r="AC1588" s="1">
        <f t="shared" si="121"/>
        <v>-686964218.5</v>
      </c>
      <c r="AD1588" s="1">
        <f t="shared" si="122"/>
        <v>-686964218.5</v>
      </c>
      <c r="AE1588" s="1">
        <f t="shared" si="123"/>
        <v>-686964218.5</v>
      </c>
      <c r="AF1588" s="1">
        <f t="shared" si="124"/>
        <v>-686964218.5</v>
      </c>
    </row>
    <row r="1589" spans="1:32" x14ac:dyDescent="0.2">
      <c r="A1589" t="s">
        <v>180</v>
      </c>
      <c r="B1589" t="s">
        <v>75</v>
      </c>
      <c r="C1589" t="s">
        <v>113</v>
      </c>
      <c r="D1589" t="s">
        <v>1</v>
      </c>
      <c r="E1589" t="s">
        <v>5</v>
      </c>
      <c r="F1589" s="7">
        <v>202312</v>
      </c>
      <c r="G1589" s="1">
        <v>723804541</v>
      </c>
      <c r="H1589" s="1">
        <v>746000019.48999989</v>
      </c>
      <c r="I1589" s="1">
        <v>723804541</v>
      </c>
      <c r="J1589" s="1">
        <v>746000019.48999989</v>
      </c>
      <c r="K1589" s="8">
        <v>127</v>
      </c>
      <c r="L1589" s="8">
        <v>129</v>
      </c>
      <c r="M1589" s="8">
        <v>0</v>
      </c>
      <c r="N1589" s="8">
        <v>139140.15089605731</v>
      </c>
      <c r="O1589" s="1">
        <v>0</v>
      </c>
      <c r="P1589" s="1">
        <v>0</v>
      </c>
      <c r="Q1589" s="1">
        <v>0</v>
      </c>
      <c r="R1589" s="1">
        <v>0</v>
      </c>
      <c r="S1589" s="29">
        <v>0</v>
      </c>
      <c r="T1589" s="8">
        <f t="shared" si="120"/>
        <v>0</v>
      </c>
      <c r="U1589" s="1">
        <v>0</v>
      </c>
      <c r="V1589" s="1">
        <v>0</v>
      </c>
      <c r="W1589" s="1">
        <v>0</v>
      </c>
      <c r="X1589" s="1">
        <v>0</v>
      </c>
      <c r="Y1589" s="1">
        <v>0</v>
      </c>
      <c r="Z1589" s="1">
        <v>0</v>
      </c>
      <c r="AA1589" s="1">
        <v>22195478.48999989</v>
      </c>
      <c r="AB1589" s="1">
        <v>22195478.48999989</v>
      </c>
      <c r="AC1589" s="1">
        <f t="shared" si="121"/>
        <v>-746000019.48999989</v>
      </c>
      <c r="AD1589" s="1">
        <f t="shared" si="122"/>
        <v>-746000019.48999989</v>
      </c>
      <c r="AE1589" s="1">
        <f t="shared" si="123"/>
        <v>-746000019.48999989</v>
      </c>
      <c r="AF1589" s="1">
        <f t="shared" si="124"/>
        <v>-746000019.48999989</v>
      </c>
    </row>
    <row r="1590" spans="1:32" x14ac:dyDescent="0.2">
      <c r="A1590" t="s">
        <v>180</v>
      </c>
      <c r="B1590" t="s">
        <v>75</v>
      </c>
      <c r="C1590" t="s">
        <v>113</v>
      </c>
      <c r="D1590" t="s">
        <v>1</v>
      </c>
      <c r="E1590" t="s">
        <v>5</v>
      </c>
      <c r="F1590" s="7">
        <v>202403</v>
      </c>
      <c r="G1590" s="1">
        <v>660708784</v>
      </c>
      <c r="H1590" s="1">
        <v>744415198.17999995</v>
      </c>
      <c r="I1590" s="1">
        <v>660708784</v>
      </c>
      <c r="J1590" s="1">
        <v>744415198.17999995</v>
      </c>
      <c r="K1590" s="8">
        <v>146</v>
      </c>
      <c r="L1590" s="8">
        <v>161</v>
      </c>
      <c r="M1590" s="8">
        <v>0</v>
      </c>
      <c r="N1590" s="8">
        <v>132615.15535780488</v>
      </c>
      <c r="O1590" s="1">
        <v>0</v>
      </c>
      <c r="P1590" s="1">
        <v>0</v>
      </c>
      <c r="Q1590" s="1">
        <v>0</v>
      </c>
      <c r="R1590" s="1">
        <v>0</v>
      </c>
      <c r="S1590" s="29">
        <v>0</v>
      </c>
      <c r="T1590" s="8">
        <f t="shared" si="120"/>
        <v>0</v>
      </c>
      <c r="U1590" s="1">
        <v>0</v>
      </c>
      <c r="V1590" s="1">
        <v>0</v>
      </c>
      <c r="W1590" s="1">
        <v>0</v>
      </c>
      <c r="X1590" s="1">
        <v>0</v>
      </c>
      <c r="Y1590" s="1">
        <v>0</v>
      </c>
      <c r="Z1590" s="1">
        <v>0</v>
      </c>
      <c r="AA1590" s="1">
        <v>83706414.179999948</v>
      </c>
      <c r="AB1590" s="1">
        <v>83706414.179999948</v>
      </c>
      <c r="AC1590" s="1">
        <f t="shared" si="121"/>
        <v>-744415198.17999995</v>
      </c>
      <c r="AD1590" s="1">
        <f t="shared" si="122"/>
        <v>-744415198.17999995</v>
      </c>
      <c r="AE1590" s="1">
        <f t="shared" si="123"/>
        <v>-744415198.17999995</v>
      </c>
      <c r="AF1590" s="1">
        <f t="shared" si="124"/>
        <v>-744415198.17999995</v>
      </c>
    </row>
    <row r="1591" spans="1:32" x14ac:dyDescent="0.2">
      <c r="A1591" t="s">
        <v>180</v>
      </c>
      <c r="B1591" t="s">
        <v>75</v>
      </c>
      <c r="C1591" t="s">
        <v>113</v>
      </c>
      <c r="D1591" t="s">
        <v>1</v>
      </c>
      <c r="E1591" t="s">
        <v>8</v>
      </c>
      <c r="F1591" s="7">
        <v>202404</v>
      </c>
      <c r="G1591" s="1">
        <v>177503231</v>
      </c>
      <c r="H1591" s="1">
        <v>200606676.68000001</v>
      </c>
      <c r="I1591" s="1">
        <v>177503231</v>
      </c>
      <c r="J1591" s="1">
        <v>200606676.68000001</v>
      </c>
      <c r="K1591" s="8">
        <v>29</v>
      </c>
      <c r="L1591" s="8">
        <v>37</v>
      </c>
      <c r="M1591" s="8">
        <v>0</v>
      </c>
      <c r="N1591" s="8">
        <v>131108.83333333334</v>
      </c>
      <c r="O1591" s="1">
        <v>0</v>
      </c>
      <c r="P1591" s="1">
        <v>0</v>
      </c>
      <c r="Q1591" s="1">
        <v>0</v>
      </c>
      <c r="R1591" s="1">
        <v>0</v>
      </c>
      <c r="S1591" s="29">
        <v>0</v>
      </c>
      <c r="T1591" s="8">
        <f t="shared" si="120"/>
        <v>0</v>
      </c>
      <c r="U1591" s="1">
        <v>0</v>
      </c>
      <c r="V1591" s="1">
        <v>0</v>
      </c>
      <c r="W1591" s="1">
        <v>0</v>
      </c>
      <c r="X1591" s="1">
        <v>0</v>
      </c>
      <c r="Y1591" s="1">
        <v>0</v>
      </c>
      <c r="Z1591" s="1">
        <v>0</v>
      </c>
      <c r="AA1591" s="1">
        <v>23103445.680000007</v>
      </c>
      <c r="AB1591" s="1">
        <v>23103445.680000007</v>
      </c>
      <c r="AC1591" s="1">
        <f t="shared" si="121"/>
        <v>-200606676.68000001</v>
      </c>
      <c r="AD1591" s="1">
        <f t="shared" si="122"/>
        <v>-200606676.68000001</v>
      </c>
      <c r="AE1591" s="1">
        <f t="shared" si="123"/>
        <v>-200606676.68000001</v>
      </c>
      <c r="AF1591" s="1">
        <f t="shared" si="124"/>
        <v>-200606676.68000001</v>
      </c>
    </row>
    <row r="1592" spans="1:32" x14ac:dyDescent="0.2">
      <c r="A1592" t="s">
        <v>180</v>
      </c>
      <c r="B1592" t="s">
        <v>75</v>
      </c>
      <c r="C1592" t="s">
        <v>113</v>
      </c>
      <c r="D1592" t="s">
        <v>1</v>
      </c>
      <c r="E1592" t="s">
        <v>8</v>
      </c>
      <c r="F1592" s="7">
        <v>202405</v>
      </c>
      <c r="G1592" s="1">
        <v>100683352</v>
      </c>
      <c r="H1592" s="1">
        <v>215377049.91999999</v>
      </c>
      <c r="I1592" s="1">
        <v>100683352</v>
      </c>
      <c r="J1592" s="1">
        <v>215377049.91999999</v>
      </c>
      <c r="K1592" s="8">
        <v>11</v>
      </c>
      <c r="L1592" s="8">
        <v>23</v>
      </c>
      <c r="M1592" s="8">
        <v>0</v>
      </c>
      <c r="N1592" s="8">
        <v>133078.09677419349</v>
      </c>
      <c r="O1592" s="1">
        <v>0</v>
      </c>
      <c r="P1592" s="1">
        <v>0</v>
      </c>
      <c r="Q1592" s="1">
        <v>0</v>
      </c>
      <c r="R1592" s="1">
        <v>0</v>
      </c>
      <c r="S1592" s="29">
        <v>0</v>
      </c>
      <c r="T1592" s="8">
        <f t="shared" si="120"/>
        <v>0</v>
      </c>
      <c r="U1592" s="1">
        <v>0</v>
      </c>
      <c r="V1592" s="1">
        <v>0</v>
      </c>
      <c r="W1592" s="1">
        <v>0</v>
      </c>
      <c r="X1592" s="1">
        <v>0</v>
      </c>
      <c r="Y1592" s="1">
        <v>0</v>
      </c>
      <c r="Z1592" s="1">
        <v>0</v>
      </c>
      <c r="AA1592" s="1">
        <v>114693697.91999999</v>
      </c>
      <c r="AB1592" s="1">
        <v>114693697.91999999</v>
      </c>
      <c r="AC1592" s="1">
        <f t="shared" si="121"/>
        <v>-215377049.91999999</v>
      </c>
      <c r="AD1592" s="1">
        <f t="shared" si="122"/>
        <v>-215377049.91999999</v>
      </c>
      <c r="AE1592" s="1">
        <f t="shared" si="123"/>
        <v>-215377049.91999999</v>
      </c>
      <c r="AF1592" s="1">
        <f t="shared" si="124"/>
        <v>-215377049.91999999</v>
      </c>
    </row>
    <row r="1593" spans="1:32" x14ac:dyDescent="0.2">
      <c r="A1593" t="s">
        <v>181</v>
      </c>
      <c r="B1593" t="s">
        <v>131</v>
      </c>
      <c r="C1593" t="s">
        <v>113</v>
      </c>
      <c r="D1593" t="s">
        <v>1</v>
      </c>
      <c r="E1593" t="s">
        <v>5</v>
      </c>
      <c r="F1593" s="7">
        <v>201403</v>
      </c>
      <c r="G1593" s="1">
        <v>8094468157</v>
      </c>
      <c r="H1593" s="1">
        <v>8094468157</v>
      </c>
      <c r="I1593" s="1">
        <v>8094468157</v>
      </c>
      <c r="J1593" s="1">
        <v>8094468157</v>
      </c>
      <c r="K1593" s="8">
        <v>1</v>
      </c>
      <c r="L1593" s="8">
        <v>1</v>
      </c>
      <c r="M1593" s="8">
        <v>0</v>
      </c>
      <c r="N1593" s="8">
        <v>24.035714285714288</v>
      </c>
      <c r="O1593" s="1">
        <v>0</v>
      </c>
      <c r="P1593" s="1">
        <v>0</v>
      </c>
      <c r="Q1593" s="1">
        <v>0</v>
      </c>
      <c r="R1593" s="1">
        <v>0</v>
      </c>
      <c r="S1593" s="29">
        <v>0</v>
      </c>
      <c r="T1593" s="8">
        <f t="shared" si="120"/>
        <v>0</v>
      </c>
      <c r="U1593" s="1">
        <v>0</v>
      </c>
      <c r="V1593" s="1">
        <v>0</v>
      </c>
      <c r="W1593" s="1">
        <v>0</v>
      </c>
      <c r="X1593" s="1">
        <v>0</v>
      </c>
      <c r="Y1593" s="1">
        <v>0</v>
      </c>
      <c r="Z1593" s="1">
        <v>0</v>
      </c>
      <c r="AA1593" s="1">
        <v>0</v>
      </c>
      <c r="AB1593" s="1">
        <v>0</v>
      </c>
      <c r="AC1593" s="1">
        <f t="shared" si="121"/>
        <v>-8094468157</v>
      </c>
      <c r="AD1593" s="1">
        <f t="shared" si="122"/>
        <v>-8094468157</v>
      </c>
      <c r="AE1593" s="1">
        <f t="shared" si="123"/>
        <v>-8094468157</v>
      </c>
      <c r="AF1593" s="1">
        <f t="shared" si="124"/>
        <v>-8094468157</v>
      </c>
    </row>
    <row r="1594" spans="1:32" x14ac:dyDescent="0.2">
      <c r="A1594" t="s">
        <v>181</v>
      </c>
      <c r="B1594" t="s">
        <v>131</v>
      </c>
      <c r="C1594" t="s">
        <v>113</v>
      </c>
      <c r="D1594" t="s">
        <v>1</v>
      </c>
      <c r="E1594" t="s">
        <v>5</v>
      </c>
      <c r="F1594" s="7">
        <v>201406</v>
      </c>
      <c r="G1594" s="1">
        <v>0</v>
      </c>
      <c r="H1594" s="1">
        <v>0</v>
      </c>
      <c r="I1594" s="1">
        <v>0</v>
      </c>
      <c r="J1594" s="1">
        <v>0</v>
      </c>
      <c r="K1594" s="8">
        <v>0</v>
      </c>
      <c r="L1594" s="8">
        <v>0</v>
      </c>
      <c r="M1594" s="8">
        <v>0</v>
      </c>
      <c r="N1594" s="8">
        <v>24</v>
      </c>
      <c r="O1594" s="1">
        <v>0</v>
      </c>
      <c r="P1594" s="1">
        <v>0</v>
      </c>
      <c r="Q1594" s="1">
        <v>0</v>
      </c>
      <c r="R1594" s="1">
        <v>0</v>
      </c>
      <c r="S1594" s="29">
        <v>0</v>
      </c>
      <c r="T1594" s="8">
        <f t="shared" si="120"/>
        <v>0</v>
      </c>
      <c r="U1594" s="1">
        <v>0</v>
      </c>
      <c r="V1594" s="1">
        <v>0</v>
      </c>
      <c r="W1594" s="1">
        <v>0</v>
      </c>
      <c r="X1594" s="1">
        <v>0</v>
      </c>
      <c r="Y1594" s="1">
        <v>0</v>
      </c>
      <c r="Z1594" s="1">
        <v>0</v>
      </c>
      <c r="AA1594" s="1">
        <v>0</v>
      </c>
      <c r="AB1594" s="1">
        <v>0</v>
      </c>
      <c r="AC1594" s="1">
        <f t="shared" si="121"/>
        <v>0</v>
      </c>
      <c r="AD1594" s="1">
        <f t="shared" si="122"/>
        <v>0</v>
      </c>
      <c r="AE1594" s="1">
        <f t="shared" si="123"/>
        <v>0</v>
      </c>
      <c r="AF1594" s="1">
        <f t="shared" si="124"/>
        <v>0</v>
      </c>
    </row>
    <row r="1595" spans="1:32" x14ac:dyDescent="0.2">
      <c r="A1595" t="s">
        <v>181</v>
      </c>
      <c r="B1595" t="s">
        <v>131</v>
      </c>
      <c r="C1595" t="s">
        <v>113</v>
      </c>
      <c r="D1595" t="s">
        <v>1</v>
      </c>
      <c r="E1595" t="s">
        <v>5</v>
      </c>
      <c r="F1595" s="7">
        <v>201409</v>
      </c>
      <c r="G1595" s="1">
        <v>0</v>
      </c>
      <c r="H1595" s="1">
        <v>0</v>
      </c>
      <c r="I1595" s="1">
        <v>0</v>
      </c>
      <c r="J1595" s="1">
        <v>0</v>
      </c>
      <c r="K1595" s="8">
        <v>0</v>
      </c>
      <c r="L1595" s="8">
        <v>0</v>
      </c>
      <c r="M1595" s="8">
        <v>0</v>
      </c>
      <c r="N1595" s="8">
        <v>24</v>
      </c>
      <c r="O1595" s="1">
        <v>0</v>
      </c>
      <c r="P1595" s="1">
        <v>0</v>
      </c>
      <c r="Q1595" s="1">
        <v>0</v>
      </c>
      <c r="R1595" s="1">
        <v>0</v>
      </c>
      <c r="S1595" s="29">
        <v>0</v>
      </c>
      <c r="T1595" s="8">
        <f t="shared" si="120"/>
        <v>0</v>
      </c>
      <c r="U1595" s="1">
        <v>0</v>
      </c>
      <c r="V1595" s="1">
        <v>0</v>
      </c>
      <c r="W1595" s="1">
        <v>0</v>
      </c>
      <c r="X1595" s="1">
        <v>0</v>
      </c>
      <c r="Y1595" s="1">
        <v>0</v>
      </c>
      <c r="Z1595" s="1">
        <v>0</v>
      </c>
      <c r="AA1595" s="1">
        <v>0</v>
      </c>
      <c r="AB1595" s="1">
        <v>0</v>
      </c>
      <c r="AC1595" s="1">
        <f t="shared" si="121"/>
        <v>0</v>
      </c>
      <c r="AD1595" s="1">
        <f t="shared" si="122"/>
        <v>0</v>
      </c>
      <c r="AE1595" s="1">
        <f t="shared" si="123"/>
        <v>0</v>
      </c>
      <c r="AF1595" s="1">
        <f t="shared" si="124"/>
        <v>0</v>
      </c>
    </row>
    <row r="1596" spans="1:32" x14ac:dyDescent="0.2">
      <c r="A1596" t="s">
        <v>181</v>
      </c>
      <c r="B1596" t="s">
        <v>131</v>
      </c>
      <c r="C1596" t="s">
        <v>113</v>
      </c>
      <c r="D1596" t="s">
        <v>1</v>
      </c>
      <c r="E1596" t="s">
        <v>5</v>
      </c>
      <c r="F1596" s="7">
        <v>201412</v>
      </c>
      <c r="G1596" s="1">
        <v>0</v>
      </c>
      <c r="H1596" s="1">
        <v>0</v>
      </c>
      <c r="I1596" s="1">
        <v>0</v>
      </c>
      <c r="J1596" s="1">
        <v>0</v>
      </c>
      <c r="K1596" s="8">
        <v>0</v>
      </c>
      <c r="L1596" s="8">
        <v>0</v>
      </c>
      <c r="M1596" s="8">
        <v>0</v>
      </c>
      <c r="N1596" s="8">
        <v>24</v>
      </c>
      <c r="O1596" s="1">
        <v>0</v>
      </c>
      <c r="P1596" s="1">
        <v>0</v>
      </c>
      <c r="Q1596" s="1">
        <v>0</v>
      </c>
      <c r="R1596" s="1">
        <v>0</v>
      </c>
      <c r="S1596" s="29">
        <v>0</v>
      </c>
      <c r="T1596" s="8">
        <f t="shared" si="120"/>
        <v>0</v>
      </c>
      <c r="U1596" s="1">
        <v>0</v>
      </c>
      <c r="V1596" s="1">
        <v>0</v>
      </c>
      <c r="W1596" s="1">
        <v>0</v>
      </c>
      <c r="X1596" s="1">
        <v>0</v>
      </c>
      <c r="Y1596" s="1">
        <v>0</v>
      </c>
      <c r="Z1596" s="1">
        <v>0</v>
      </c>
      <c r="AA1596" s="1">
        <v>0</v>
      </c>
      <c r="AB1596" s="1">
        <v>0</v>
      </c>
      <c r="AC1596" s="1">
        <f t="shared" si="121"/>
        <v>0</v>
      </c>
      <c r="AD1596" s="1">
        <f t="shared" si="122"/>
        <v>0</v>
      </c>
      <c r="AE1596" s="1">
        <f t="shared" si="123"/>
        <v>0</v>
      </c>
      <c r="AF1596" s="1">
        <f t="shared" si="124"/>
        <v>0</v>
      </c>
    </row>
    <row r="1597" spans="1:32" x14ac:dyDescent="0.2">
      <c r="A1597" t="s">
        <v>181</v>
      </c>
      <c r="B1597" t="s">
        <v>131</v>
      </c>
      <c r="C1597" t="s">
        <v>113</v>
      </c>
      <c r="D1597" t="s">
        <v>1</v>
      </c>
      <c r="E1597" t="s">
        <v>5</v>
      </c>
      <c r="F1597" s="7">
        <v>201503</v>
      </c>
      <c r="G1597" s="1">
        <v>0</v>
      </c>
      <c r="H1597" s="1">
        <v>0</v>
      </c>
      <c r="I1597" s="1">
        <v>0</v>
      </c>
      <c r="J1597" s="1">
        <v>0</v>
      </c>
      <c r="K1597" s="8">
        <v>0</v>
      </c>
      <c r="L1597" s="8">
        <v>0</v>
      </c>
      <c r="M1597" s="8">
        <v>0</v>
      </c>
      <c r="N1597" s="8">
        <v>25.795698924731184</v>
      </c>
      <c r="O1597" s="1">
        <v>0</v>
      </c>
      <c r="P1597" s="1">
        <v>0</v>
      </c>
      <c r="Q1597" s="1">
        <v>0</v>
      </c>
      <c r="R1597" s="1">
        <v>0</v>
      </c>
      <c r="S1597" s="29">
        <v>0</v>
      </c>
      <c r="T1597" s="8">
        <f t="shared" si="120"/>
        <v>0</v>
      </c>
      <c r="U1597" s="1">
        <v>0</v>
      </c>
      <c r="V1597" s="1">
        <v>0</v>
      </c>
      <c r="W1597" s="1">
        <v>0</v>
      </c>
      <c r="X1597" s="1">
        <v>0</v>
      </c>
      <c r="Y1597" s="1">
        <v>0</v>
      </c>
      <c r="Z1597" s="1">
        <v>0</v>
      </c>
      <c r="AA1597" s="1">
        <v>0</v>
      </c>
      <c r="AB1597" s="1">
        <v>0</v>
      </c>
      <c r="AC1597" s="1">
        <f t="shared" si="121"/>
        <v>0</v>
      </c>
      <c r="AD1597" s="1">
        <f t="shared" si="122"/>
        <v>0</v>
      </c>
      <c r="AE1597" s="1">
        <f t="shared" si="123"/>
        <v>0</v>
      </c>
      <c r="AF1597" s="1">
        <f t="shared" si="124"/>
        <v>0</v>
      </c>
    </row>
    <row r="1598" spans="1:32" x14ac:dyDescent="0.2">
      <c r="A1598" t="s">
        <v>181</v>
      </c>
      <c r="B1598" t="s">
        <v>131</v>
      </c>
      <c r="C1598" t="s">
        <v>113</v>
      </c>
      <c r="D1598" t="s">
        <v>1</v>
      </c>
      <c r="E1598" t="s">
        <v>5</v>
      </c>
      <c r="F1598" s="7">
        <v>201506</v>
      </c>
      <c r="G1598" s="1">
        <v>0</v>
      </c>
      <c r="H1598" s="1">
        <v>0</v>
      </c>
      <c r="I1598" s="1">
        <v>0</v>
      </c>
      <c r="J1598" s="1">
        <v>0</v>
      </c>
      <c r="K1598" s="8">
        <v>0</v>
      </c>
      <c r="L1598" s="8">
        <v>0</v>
      </c>
      <c r="M1598" s="8">
        <v>0</v>
      </c>
      <c r="N1598" s="8">
        <v>26</v>
      </c>
      <c r="O1598" s="1">
        <v>0</v>
      </c>
      <c r="P1598" s="1">
        <v>0</v>
      </c>
      <c r="Q1598" s="1">
        <v>0</v>
      </c>
      <c r="R1598" s="1">
        <v>0</v>
      </c>
      <c r="S1598" s="29">
        <v>0</v>
      </c>
      <c r="T1598" s="8">
        <f t="shared" si="120"/>
        <v>0</v>
      </c>
      <c r="U1598" s="1">
        <v>0</v>
      </c>
      <c r="V1598" s="1">
        <v>0</v>
      </c>
      <c r="W1598" s="1">
        <v>0</v>
      </c>
      <c r="X1598" s="1">
        <v>0</v>
      </c>
      <c r="Y1598" s="1">
        <v>0</v>
      </c>
      <c r="Z1598" s="1">
        <v>0</v>
      </c>
      <c r="AA1598" s="1">
        <v>0</v>
      </c>
      <c r="AB1598" s="1">
        <v>0</v>
      </c>
      <c r="AC1598" s="1">
        <f t="shared" si="121"/>
        <v>0</v>
      </c>
      <c r="AD1598" s="1">
        <f t="shared" si="122"/>
        <v>0</v>
      </c>
      <c r="AE1598" s="1">
        <f t="shared" si="123"/>
        <v>0</v>
      </c>
      <c r="AF1598" s="1">
        <f t="shared" si="124"/>
        <v>0</v>
      </c>
    </row>
    <row r="1599" spans="1:32" x14ac:dyDescent="0.2">
      <c r="A1599" t="s">
        <v>181</v>
      </c>
      <c r="B1599" t="s">
        <v>131</v>
      </c>
      <c r="C1599" t="s">
        <v>113</v>
      </c>
      <c r="D1599" t="s">
        <v>1</v>
      </c>
      <c r="E1599" t="s">
        <v>5</v>
      </c>
      <c r="F1599" s="7">
        <v>201509</v>
      </c>
      <c r="G1599" s="1">
        <v>0</v>
      </c>
      <c r="H1599" s="1">
        <v>0</v>
      </c>
      <c r="I1599" s="1">
        <v>0</v>
      </c>
      <c r="J1599" s="1">
        <v>0</v>
      </c>
      <c r="K1599" s="8">
        <v>0</v>
      </c>
      <c r="L1599" s="8">
        <v>0</v>
      </c>
      <c r="M1599" s="8">
        <v>0</v>
      </c>
      <c r="N1599" s="8">
        <v>26</v>
      </c>
      <c r="O1599" s="1">
        <v>0</v>
      </c>
      <c r="P1599" s="1">
        <v>0</v>
      </c>
      <c r="Q1599" s="1">
        <v>0</v>
      </c>
      <c r="R1599" s="1">
        <v>0</v>
      </c>
      <c r="S1599" s="29">
        <v>0</v>
      </c>
      <c r="T1599" s="8">
        <f t="shared" si="120"/>
        <v>0</v>
      </c>
      <c r="U1599" s="1">
        <v>0</v>
      </c>
      <c r="V1599" s="1">
        <v>0</v>
      </c>
      <c r="W1599" s="1">
        <v>0</v>
      </c>
      <c r="X1599" s="1">
        <v>0</v>
      </c>
      <c r="Y1599" s="1">
        <v>0</v>
      </c>
      <c r="Z1599" s="1">
        <v>0</v>
      </c>
      <c r="AA1599" s="1">
        <v>0</v>
      </c>
      <c r="AB1599" s="1">
        <v>0</v>
      </c>
      <c r="AC1599" s="1">
        <f t="shared" si="121"/>
        <v>0</v>
      </c>
      <c r="AD1599" s="1">
        <f t="shared" si="122"/>
        <v>0</v>
      </c>
      <c r="AE1599" s="1">
        <f t="shared" si="123"/>
        <v>0</v>
      </c>
      <c r="AF1599" s="1">
        <f t="shared" si="124"/>
        <v>0</v>
      </c>
    </row>
    <row r="1600" spans="1:32" x14ac:dyDescent="0.2">
      <c r="A1600" t="s">
        <v>181</v>
      </c>
      <c r="B1600" t="s">
        <v>131</v>
      </c>
      <c r="C1600" t="s">
        <v>113</v>
      </c>
      <c r="D1600" t="s">
        <v>1</v>
      </c>
      <c r="E1600" t="s">
        <v>5</v>
      </c>
      <c r="F1600" s="7">
        <v>201512</v>
      </c>
      <c r="G1600" s="1">
        <v>0</v>
      </c>
      <c r="H1600" s="1">
        <v>0</v>
      </c>
      <c r="I1600" s="1">
        <v>0</v>
      </c>
      <c r="J1600" s="1">
        <v>0</v>
      </c>
      <c r="K1600" s="8">
        <v>0</v>
      </c>
      <c r="L1600" s="8">
        <v>0</v>
      </c>
      <c r="M1600" s="8">
        <v>0</v>
      </c>
      <c r="N1600" s="8">
        <v>26</v>
      </c>
      <c r="O1600" s="1">
        <v>0</v>
      </c>
      <c r="P1600" s="1">
        <v>0</v>
      </c>
      <c r="Q1600" s="1">
        <v>0</v>
      </c>
      <c r="R1600" s="1">
        <v>0</v>
      </c>
      <c r="S1600" s="29">
        <v>0</v>
      </c>
      <c r="T1600" s="8">
        <f t="shared" si="120"/>
        <v>0</v>
      </c>
      <c r="U1600" s="1">
        <v>0</v>
      </c>
      <c r="V1600" s="1">
        <v>0</v>
      </c>
      <c r="W1600" s="1">
        <v>0</v>
      </c>
      <c r="X1600" s="1">
        <v>0</v>
      </c>
      <c r="Y1600" s="1">
        <v>0</v>
      </c>
      <c r="Z1600" s="1">
        <v>0</v>
      </c>
      <c r="AA1600" s="1">
        <v>0</v>
      </c>
      <c r="AB1600" s="1">
        <v>0</v>
      </c>
      <c r="AC1600" s="1">
        <f t="shared" si="121"/>
        <v>0</v>
      </c>
      <c r="AD1600" s="1">
        <f t="shared" si="122"/>
        <v>0</v>
      </c>
      <c r="AE1600" s="1">
        <f t="shared" si="123"/>
        <v>0</v>
      </c>
      <c r="AF1600" s="1">
        <f t="shared" si="124"/>
        <v>0</v>
      </c>
    </row>
    <row r="1601" spans="1:32" x14ac:dyDescent="0.2">
      <c r="A1601" t="s">
        <v>181</v>
      </c>
      <c r="B1601" t="s">
        <v>131</v>
      </c>
      <c r="C1601" t="s">
        <v>113</v>
      </c>
      <c r="D1601" t="s">
        <v>1</v>
      </c>
      <c r="E1601" t="s">
        <v>5</v>
      </c>
      <c r="F1601" s="7">
        <v>201603</v>
      </c>
      <c r="G1601" s="1">
        <v>0</v>
      </c>
      <c r="H1601" s="1">
        <v>0</v>
      </c>
      <c r="I1601" s="1">
        <v>0</v>
      </c>
      <c r="J1601" s="1">
        <v>0</v>
      </c>
      <c r="K1601" s="8">
        <v>0</v>
      </c>
      <c r="L1601" s="8">
        <v>0</v>
      </c>
      <c r="M1601" s="8">
        <v>0</v>
      </c>
      <c r="N1601" s="8">
        <v>26</v>
      </c>
      <c r="O1601" s="1">
        <v>0</v>
      </c>
      <c r="P1601" s="1">
        <v>0</v>
      </c>
      <c r="Q1601" s="1">
        <v>0</v>
      </c>
      <c r="R1601" s="1">
        <v>0</v>
      </c>
      <c r="S1601" s="29">
        <v>0</v>
      </c>
      <c r="T1601" s="8">
        <f t="shared" si="120"/>
        <v>0</v>
      </c>
      <c r="U1601" s="1">
        <v>0</v>
      </c>
      <c r="V1601" s="1">
        <v>0</v>
      </c>
      <c r="W1601" s="1">
        <v>0</v>
      </c>
      <c r="X1601" s="1">
        <v>0</v>
      </c>
      <c r="Y1601" s="1">
        <v>0</v>
      </c>
      <c r="Z1601" s="1">
        <v>0</v>
      </c>
      <c r="AA1601" s="1">
        <v>0</v>
      </c>
      <c r="AB1601" s="1">
        <v>0</v>
      </c>
      <c r="AC1601" s="1">
        <f t="shared" si="121"/>
        <v>0</v>
      </c>
      <c r="AD1601" s="1">
        <f t="shared" si="122"/>
        <v>0</v>
      </c>
      <c r="AE1601" s="1">
        <f t="shared" si="123"/>
        <v>0</v>
      </c>
      <c r="AF1601" s="1">
        <f t="shared" si="124"/>
        <v>0</v>
      </c>
    </row>
    <row r="1602" spans="1:32" x14ac:dyDescent="0.2">
      <c r="A1602" t="s">
        <v>181</v>
      </c>
      <c r="B1602" t="s">
        <v>131</v>
      </c>
      <c r="C1602" t="s">
        <v>113</v>
      </c>
      <c r="D1602" t="s">
        <v>1</v>
      </c>
      <c r="E1602" t="s">
        <v>5</v>
      </c>
      <c r="F1602" s="7">
        <v>201606</v>
      </c>
      <c r="G1602" s="1">
        <v>0</v>
      </c>
      <c r="H1602" s="1">
        <v>0</v>
      </c>
      <c r="I1602" s="1">
        <v>0</v>
      </c>
      <c r="J1602" s="1">
        <v>0</v>
      </c>
      <c r="K1602" s="8">
        <v>0</v>
      </c>
      <c r="L1602" s="8">
        <v>0</v>
      </c>
      <c r="M1602" s="8">
        <v>0</v>
      </c>
      <c r="N1602" s="8">
        <v>26</v>
      </c>
      <c r="O1602" s="1">
        <v>0</v>
      </c>
      <c r="P1602" s="1">
        <v>0</v>
      </c>
      <c r="Q1602" s="1">
        <v>0</v>
      </c>
      <c r="R1602" s="1">
        <v>0</v>
      </c>
      <c r="S1602" s="29">
        <v>0</v>
      </c>
      <c r="T1602" s="8">
        <f t="shared" ref="T1602:T1665" si="125">$S1602 * $N1602</f>
        <v>0</v>
      </c>
      <c r="U1602" s="1">
        <v>0</v>
      </c>
      <c r="V1602" s="1">
        <v>0</v>
      </c>
      <c r="W1602" s="1">
        <v>0</v>
      </c>
      <c r="X1602" s="1">
        <v>0</v>
      </c>
      <c r="Y1602" s="1">
        <v>0</v>
      </c>
      <c r="Z1602" s="1">
        <v>0</v>
      </c>
      <c r="AA1602" s="1">
        <v>0</v>
      </c>
      <c r="AB1602" s="1">
        <v>0</v>
      </c>
      <c r="AC1602" s="1">
        <f t="shared" ref="AC1602:AC1665" si="126">$W1602 - $H1602</f>
        <v>0</v>
      </c>
      <c r="AD1602" s="1">
        <f t="shared" ref="AD1602:AD1665" si="127">$X1602 - $H1602</f>
        <v>0</v>
      </c>
      <c r="AE1602" s="1">
        <f t="shared" ref="AE1602:AE1665" si="128">$Y1602 - $J1602</f>
        <v>0</v>
      </c>
      <c r="AF1602" s="1">
        <f t="shared" ref="AF1602:AF1665" si="129">$Z1602 - $J1602</f>
        <v>0</v>
      </c>
    </row>
    <row r="1603" spans="1:32" x14ac:dyDescent="0.2">
      <c r="A1603" t="s">
        <v>181</v>
      </c>
      <c r="B1603" t="s">
        <v>131</v>
      </c>
      <c r="C1603" t="s">
        <v>113</v>
      </c>
      <c r="D1603" t="s">
        <v>1</v>
      </c>
      <c r="E1603" t="s">
        <v>5</v>
      </c>
      <c r="F1603" s="7">
        <v>201609</v>
      </c>
      <c r="G1603" s="1">
        <v>0</v>
      </c>
      <c r="H1603" s="1">
        <v>0</v>
      </c>
      <c r="I1603" s="1">
        <v>0</v>
      </c>
      <c r="J1603" s="1">
        <v>0</v>
      </c>
      <c r="K1603" s="8">
        <v>0</v>
      </c>
      <c r="L1603" s="8">
        <v>0</v>
      </c>
      <c r="M1603" s="8">
        <v>0</v>
      </c>
      <c r="N1603" s="8">
        <v>26</v>
      </c>
      <c r="O1603" s="1">
        <v>0</v>
      </c>
      <c r="P1603" s="1">
        <v>0</v>
      </c>
      <c r="Q1603" s="1">
        <v>0</v>
      </c>
      <c r="R1603" s="1">
        <v>0</v>
      </c>
      <c r="S1603" s="29">
        <v>0</v>
      </c>
      <c r="T1603" s="8">
        <f t="shared" si="125"/>
        <v>0</v>
      </c>
      <c r="U1603" s="1">
        <v>0</v>
      </c>
      <c r="V1603" s="1">
        <v>0</v>
      </c>
      <c r="W1603" s="1">
        <v>0</v>
      </c>
      <c r="X1603" s="1">
        <v>0</v>
      </c>
      <c r="Y1603" s="1">
        <v>0</v>
      </c>
      <c r="Z1603" s="1">
        <v>0</v>
      </c>
      <c r="AA1603" s="1">
        <v>0</v>
      </c>
      <c r="AB1603" s="1">
        <v>0</v>
      </c>
      <c r="AC1603" s="1">
        <f t="shared" si="126"/>
        <v>0</v>
      </c>
      <c r="AD1603" s="1">
        <f t="shared" si="127"/>
        <v>0</v>
      </c>
      <c r="AE1603" s="1">
        <f t="shared" si="128"/>
        <v>0</v>
      </c>
      <c r="AF1603" s="1">
        <f t="shared" si="129"/>
        <v>0</v>
      </c>
    </row>
    <row r="1604" spans="1:32" x14ac:dyDescent="0.2">
      <c r="A1604" t="s">
        <v>181</v>
      </c>
      <c r="B1604" t="s">
        <v>131</v>
      </c>
      <c r="C1604" t="s">
        <v>113</v>
      </c>
      <c r="D1604" t="s">
        <v>1</v>
      </c>
      <c r="E1604" t="s">
        <v>5</v>
      </c>
      <c r="F1604" s="7">
        <v>201612</v>
      </c>
      <c r="G1604" s="1">
        <v>0</v>
      </c>
      <c r="H1604" s="1">
        <v>0</v>
      </c>
      <c r="I1604" s="1">
        <v>0</v>
      </c>
      <c r="J1604" s="1">
        <v>0</v>
      </c>
      <c r="K1604" s="8">
        <v>0</v>
      </c>
      <c r="L1604" s="8">
        <v>0</v>
      </c>
      <c r="M1604" s="8">
        <v>0</v>
      </c>
      <c r="N1604" s="8">
        <v>26</v>
      </c>
      <c r="O1604" s="1">
        <v>0</v>
      </c>
      <c r="P1604" s="1">
        <v>0</v>
      </c>
      <c r="Q1604" s="1">
        <v>0</v>
      </c>
      <c r="R1604" s="1">
        <v>0</v>
      </c>
      <c r="S1604" s="29">
        <v>0</v>
      </c>
      <c r="T1604" s="8">
        <f t="shared" si="125"/>
        <v>0</v>
      </c>
      <c r="U1604" s="1">
        <v>0</v>
      </c>
      <c r="V1604" s="1">
        <v>0</v>
      </c>
      <c r="W1604" s="1">
        <v>0</v>
      </c>
      <c r="X1604" s="1">
        <v>0</v>
      </c>
      <c r="Y1604" s="1">
        <v>0</v>
      </c>
      <c r="Z1604" s="1">
        <v>0</v>
      </c>
      <c r="AA1604" s="1">
        <v>0</v>
      </c>
      <c r="AB1604" s="1">
        <v>0</v>
      </c>
      <c r="AC1604" s="1">
        <f t="shared" si="126"/>
        <v>0</v>
      </c>
      <c r="AD1604" s="1">
        <f t="shared" si="127"/>
        <v>0</v>
      </c>
      <c r="AE1604" s="1">
        <f t="shared" si="128"/>
        <v>0</v>
      </c>
      <c r="AF1604" s="1">
        <f t="shared" si="129"/>
        <v>0</v>
      </c>
    </row>
    <row r="1605" spans="1:32" x14ac:dyDescent="0.2">
      <c r="A1605" t="s">
        <v>181</v>
      </c>
      <c r="B1605" t="s">
        <v>131</v>
      </c>
      <c r="C1605" t="s">
        <v>113</v>
      </c>
      <c r="D1605" t="s">
        <v>1</v>
      </c>
      <c r="E1605" t="s">
        <v>5</v>
      </c>
      <c r="F1605" s="7">
        <v>201703</v>
      </c>
      <c r="G1605" s="1">
        <v>0</v>
      </c>
      <c r="H1605" s="1">
        <v>0</v>
      </c>
      <c r="I1605" s="1">
        <v>0</v>
      </c>
      <c r="J1605" s="1">
        <v>0</v>
      </c>
      <c r="K1605" s="8">
        <v>0</v>
      </c>
      <c r="L1605" s="8">
        <v>0</v>
      </c>
      <c r="M1605" s="8">
        <v>0</v>
      </c>
      <c r="N1605" s="8">
        <v>26</v>
      </c>
      <c r="O1605" s="1">
        <v>0</v>
      </c>
      <c r="P1605" s="1">
        <v>0</v>
      </c>
      <c r="Q1605" s="1">
        <v>0</v>
      </c>
      <c r="R1605" s="1">
        <v>0</v>
      </c>
      <c r="S1605" s="29">
        <v>0</v>
      </c>
      <c r="T1605" s="8">
        <f t="shared" si="125"/>
        <v>0</v>
      </c>
      <c r="U1605" s="1">
        <v>0</v>
      </c>
      <c r="V1605" s="1">
        <v>0</v>
      </c>
      <c r="W1605" s="1">
        <v>0</v>
      </c>
      <c r="X1605" s="1">
        <v>0</v>
      </c>
      <c r="Y1605" s="1">
        <v>0</v>
      </c>
      <c r="Z1605" s="1">
        <v>0</v>
      </c>
      <c r="AA1605" s="1">
        <v>0</v>
      </c>
      <c r="AB1605" s="1">
        <v>0</v>
      </c>
      <c r="AC1605" s="1">
        <f t="shared" si="126"/>
        <v>0</v>
      </c>
      <c r="AD1605" s="1">
        <f t="shared" si="127"/>
        <v>0</v>
      </c>
      <c r="AE1605" s="1">
        <f t="shared" si="128"/>
        <v>0</v>
      </c>
      <c r="AF1605" s="1">
        <f t="shared" si="129"/>
        <v>0</v>
      </c>
    </row>
    <row r="1606" spans="1:32" x14ac:dyDescent="0.2">
      <c r="A1606" t="s">
        <v>181</v>
      </c>
      <c r="B1606" t="s">
        <v>131</v>
      </c>
      <c r="C1606" t="s">
        <v>113</v>
      </c>
      <c r="D1606" t="s">
        <v>1</v>
      </c>
      <c r="E1606" t="s">
        <v>5</v>
      </c>
      <c r="F1606" s="7">
        <v>201706</v>
      </c>
      <c r="G1606" s="1">
        <v>0</v>
      </c>
      <c r="H1606" s="1">
        <v>0</v>
      </c>
      <c r="I1606" s="1">
        <v>0</v>
      </c>
      <c r="J1606" s="1">
        <v>0</v>
      </c>
      <c r="K1606" s="8">
        <v>0</v>
      </c>
      <c r="L1606" s="8">
        <v>0</v>
      </c>
      <c r="M1606" s="8">
        <v>0</v>
      </c>
      <c r="N1606" s="8">
        <v>26</v>
      </c>
      <c r="O1606" s="1">
        <v>0</v>
      </c>
      <c r="P1606" s="1">
        <v>0</v>
      </c>
      <c r="Q1606" s="1">
        <v>0</v>
      </c>
      <c r="R1606" s="1">
        <v>0</v>
      </c>
      <c r="S1606" s="29">
        <v>0</v>
      </c>
      <c r="T1606" s="8">
        <f t="shared" si="125"/>
        <v>0</v>
      </c>
      <c r="U1606" s="1">
        <v>0</v>
      </c>
      <c r="V1606" s="1">
        <v>0</v>
      </c>
      <c r="W1606" s="1">
        <v>0</v>
      </c>
      <c r="X1606" s="1">
        <v>0</v>
      </c>
      <c r="Y1606" s="1">
        <v>0</v>
      </c>
      <c r="Z1606" s="1">
        <v>0</v>
      </c>
      <c r="AA1606" s="1">
        <v>0</v>
      </c>
      <c r="AB1606" s="1">
        <v>0</v>
      </c>
      <c r="AC1606" s="1">
        <f t="shared" si="126"/>
        <v>0</v>
      </c>
      <c r="AD1606" s="1">
        <f t="shared" si="127"/>
        <v>0</v>
      </c>
      <c r="AE1606" s="1">
        <f t="shared" si="128"/>
        <v>0</v>
      </c>
      <c r="AF1606" s="1">
        <f t="shared" si="129"/>
        <v>0</v>
      </c>
    </row>
    <row r="1607" spans="1:32" x14ac:dyDescent="0.2">
      <c r="A1607" t="s">
        <v>181</v>
      </c>
      <c r="B1607" t="s">
        <v>131</v>
      </c>
      <c r="C1607" t="s">
        <v>113</v>
      </c>
      <c r="D1607" t="s">
        <v>1</v>
      </c>
      <c r="E1607" t="s">
        <v>5</v>
      </c>
      <c r="F1607" s="7">
        <v>201709</v>
      </c>
      <c r="G1607" s="1">
        <v>0</v>
      </c>
      <c r="H1607" s="1">
        <v>0</v>
      </c>
      <c r="I1607" s="1">
        <v>0</v>
      </c>
      <c r="J1607" s="1">
        <v>0</v>
      </c>
      <c r="K1607" s="8">
        <v>0</v>
      </c>
      <c r="L1607" s="8">
        <v>0</v>
      </c>
      <c r="M1607" s="8">
        <v>0</v>
      </c>
      <c r="N1607" s="8">
        <v>26</v>
      </c>
      <c r="O1607" s="1">
        <v>0</v>
      </c>
      <c r="P1607" s="1">
        <v>0</v>
      </c>
      <c r="Q1607" s="1">
        <v>0</v>
      </c>
      <c r="R1607" s="1">
        <v>0</v>
      </c>
      <c r="S1607" s="29">
        <v>0</v>
      </c>
      <c r="T1607" s="8">
        <f t="shared" si="125"/>
        <v>0</v>
      </c>
      <c r="U1607" s="1">
        <v>0</v>
      </c>
      <c r="V1607" s="1">
        <v>0</v>
      </c>
      <c r="W1607" s="1">
        <v>0</v>
      </c>
      <c r="X1607" s="1">
        <v>0</v>
      </c>
      <c r="Y1607" s="1">
        <v>0</v>
      </c>
      <c r="Z1607" s="1">
        <v>0</v>
      </c>
      <c r="AA1607" s="1">
        <v>0</v>
      </c>
      <c r="AB1607" s="1">
        <v>0</v>
      </c>
      <c r="AC1607" s="1">
        <f t="shared" si="126"/>
        <v>0</v>
      </c>
      <c r="AD1607" s="1">
        <f t="shared" si="127"/>
        <v>0</v>
      </c>
      <c r="AE1607" s="1">
        <f t="shared" si="128"/>
        <v>0</v>
      </c>
      <c r="AF1607" s="1">
        <f t="shared" si="129"/>
        <v>0</v>
      </c>
    </row>
    <row r="1608" spans="1:32" x14ac:dyDescent="0.2">
      <c r="A1608" t="s">
        <v>181</v>
      </c>
      <c r="B1608" t="s">
        <v>131</v>
      </c>
      <c r="C1608" t="s">
        <v>113</v>
      </c>
      <c r="D1608" t="s">
        <v>1</v>
      </c>
      <c r="E1608" t="s">
        <v>5</v>
      </c>
      <c r="F1608" s="7">
        <v>201712</v>
      </c>
      <c r="G1608" s="1">
        <v>0</v>
      </c>
      <c r="H1608" s="1">
        <v>0</v>
      </c>
      <c r="I1608" s="1">
        <v>0</v>
      </c>
      <c r="J1608" s="1">
        <v>0</v>
      </c>
      <c r="K1608" s="8">
        <v>0</v>
      </c>
      <c r="L1608" s="8">
        <v>0</v>
      </c>
      <c r="M1608" s="8">
        <v>0</v>
      </c>
      <c r="N1608" s="8">
        <v>26</v>
      </c>
      <c r="O1608" s="1">
        <v>0</v>
      </c>
      <c r="P1608" s="1">
        <v>0</v>
      </c>
      <c r="Q1608" s="1">
        <v>0</v>
      </c>
      <c r="R1608" s="1">
        <v>0</v>
      </c>
      <c r="S1608" s="29">
        <v>0</v>
      </c>
      <c r="T1608" s="8">
        <f t="shared" si="125"/>
        <v>0</v>
      </c>
      <c r="U1608" s="1">
        <v>0</v>
      </c>
      <c r="V1608" s="1">
        <v>0</v>
      </c>
      <c r="W1608" s="1">
        <v>0</v>
      </c>
      <c r="X1608" s="1">
        <v>0</v>
      </c>
      <c r="Y1608" s="1">
        <v>0</v>
      </c>
      <c r="Z1608" s="1">
        <v>0</v>
      </c>
      <c r="AA1608" s="1">
        <v>0</v>
      </c>
      <c r="AB1608" s="1">
        <v>0</v>
      </c>
      <c r="AC1608" s="1">
        <f t="shared" si="126"/>
        <v>0</v>
      </c>
      <c r="AD1608" s="1">
        <f t="shared" si="127"/>
        <v>0</v>
      </c>
      <c r="AE1608" s="1">
        <f t="shared" si="128"/>
        <v>0</v>
      </c>
      <c r="AF1608" s="1">
        <f t="shared" si="129"/>
        <v>0</v>
      </c>
    </row>
    <row r="1609" spans="1:32" x14ac:dyDescent="0.2">
      <c r="A1609" t="s">
        <v>181</v>
      </c>
      <c r="B1609" t="s">
        <v>131</v>
      </c>
      <c r="C1609" t="s">
        <v>113</v>
      </c>
      <c r="D1609" t="s">
        <v>1</v>
      </c>
      <c r="E1609" t="s">
        <v>5</v>
      </c>
      <c r="F1609" s="7">
        <v>201803</v>
      </c>
      <c r="G1609" s="1">
        <v>0</v>
      </c>
      <c r="H1609" s="1">
        <v>0</v>
      </c>
      <c r="I1609" s="1">
        <v>0</v>
      </c>
      <c r="J1609" s="1">
        <v>0</v>
      </c>
      <c r="K1609" s="8">
        <v>0</v>
      </c>
      <c r="L1609" s="8">
        <v>0</v>
      </c>
      <c r="M1609" s="8">
        <v>0</v>
      </c>
      <c r="N1609" s="8">
        <v>26</v>
      </c>
      <c r="O1609" s="1">
        <v>0</v>
      </c>
      <c r="P1609" s="1">
        <v>0</v>
      </c>
      <c r="Q1609" s="1">
        <v>0</v>
      </c>
      <c r="R1609" s="1">
        <v>0</v>
      </c>
      <c r="S1609" s="29">
        <v>0</v>
      </c>
      <c r="T1609" s="8">
        <f t="shared" si="125"/>
        <v>0</v>
      </c>
      <c r="U1609" s="1">
        <v>0</v>
      </c>
      <c r="V1609" s="1">
        <v>0</v>
      </c>
      <c r="W1609" s="1">
        <v>0</v>
      </c>
      <c r="X1609" s="1">
        <v>0</v>
      </c>
      <c r="Y1609" s="1">
        <v>0</v>
      </c>
      <c r="Z1609" s="1">
        <v>0</v>
      </c>
      <c r="AA1609" s="1">
        <v>0</v>
      </c>
      <c r="AB1609" s="1">
        <v>0</v>
      </c>
      <c r="AC1609" s="1">
        <f t="shared" si="126"/>
        <v>0</v>
      </c>
      <c r="AD1609" s="1">
        <f t="shared" si="127"/>
        <v>0</v>
      </c>
      <c r="AE1609" s="1">
        <f t="shared" si="128"/>
        <v>0</v>
      </c>
      <c r="AF1609" s="1">
        <f t="shared" si="129"/>
        <v>0</v>
      </c>
    </row>
    <row r="1610" spans="1:32" x14ac:dyDescent="0.2">
      <c r="A1610" t="s">
        <v>181</v>
      </c>
      <c r="B1610" t="s">
        <v>131</v>
      </c>
      <c r="C1610" t="s">
        <v>113</v>
      </c>
      <c r="D1610" t="s">
        <v>1</v>
      </c>
      <c r="E1610" t="s">
        <v>5</v>
      </c>
      <c r="F1610" s="7">
        <v>201806</v>
      </c>
      <c r="G1610" s="1">
        <v>0</v>
      </c>
      <c r="H1610" s="1">
        <v>0</v>
      </c>
      <c r="I1610" s="1">
        <v>0</v>
      </c>
      <c r="J1610" s="1">
        <v>0</v>
      </c>
      <c r="K1610" s="8">
        <v>0</v>
      </c>
      <c r="L1610" s="8">
        <v>0</v>
      </c>
      <c r="M1610" s="8">
        <v>0</v>
      </c>
      <c r="N1610" s="8">
        <v>26.044444444444441</v>
      </c>
      <c r="O1610" s="1">
        <v>0</v>
      </c>
      <c r="P1610" s="1">
        <v>0</v>
      </c>
      <c r="Q1610" s="1">
        <v>0</v>
      </c>
      <c r="R1610" s="1">
        <v>0</v>
      </c>
      <c r="S1610" s="29">
        <v>0</v>
      </c>
      <c r="T1610" s="8">
        <f t="shared" si="125"/>
        <v>0</v>
      </c>
      <c r="U1610" s="1">
        <v>0</v>
      </c>
      <c r="V1610" s="1">
        <v>0</v>
      </c>
      <c r="W1610" s="1">
        <v>0</v>
      </c>
      <c r="X1610" s="1">
        <v>0</v>
      </c>
      <c r="Y1610" s="1">
        <v>0</v>
      </c>
      <c r="Z1610" s="1">
        <v>0</v>
      </c>
      <c r="AA1610" s="1">
        <v>0</v>
      </c>
      <c r="AB1610" s="1">
        <v>0</v>
      </c>
      <c r="AC1610" s="1">
        <f t="shared" si="126"/>
        <v>0</v>
      </c>
      <c r="AD1610" s="1">
        <f t="shared" si="127"/>
        <v>0</v>
      </c>
      <c r="AE1610" s="1">
        <f t="shared" si="128"/>
        <v>0</v>
      </c>
      <c r="AF1610" s="1">
        <f t="shared" si="129"/>
        <v>0</v>
      </c>
    </row>
    <row r="1611" spans="1:32" x14ac:dyDescent="0.2">
      <c r="A1611" t="s">
        <v>181</v>
      </c>
      <c r="B1611" t="s">
        <v>131</v>
      </c>
      <c r="C1611" t="s">
        <v>113</v>
      </c>
      <c r="D1611" t="s">
        <v>1</v>
      </c>
      <c r="E1611" t="s">
        <v>5</v>
      </c>
      <c r="F1611" s="7">
        <v>201809</v>
      </c>
      <c r="G1611" s="1">
        <v>0</v>
      </c>
      <c r="H1611" s="1">
        <v>0</v>
      </c>
      <c r="I1611" s="1">
        <v>0</v>
      </c>
      <c r="J1611" s="1">
        <v>0</v>
      </c>
      <c r="K1611" s="8">
        <v>0</v>
      </c>
      <c r="L1611" s="8">
        <v>0</v>
      </c>
      <c r="M1611" s="8">
        <v>0</v>
      </c>
      <c r="N1611" s="8">
        <v>27</v>
      </c>
      <c r="O1611" s="1">
        <v>0</v>
      </c>
      <c r="P1611" s="1">
        <v>0</v>
      </c>
      <c r="Q1611" s="1">
        <v>0</v>
      </c>
      <c r="R1611" s="1">
        <v>0</v>
      </c>
      <c r="S1611" s="29">
        <v>0</v>
      </c>
      <c r="T1611" s="8">
        <f t="shared" si="125"/>
        <v>0</v>
      </c>
      <c r="U1611" s="1">
        <v>0</v>
      </c>
      <c r="V1611" s="1">
        <v>0</v>
      </c>
      <c r="W1611" s="1">
        <v>0</v>
      </c>
      <c r="X1611" s="1">
        <v>0</v>
      </c>
      <c r="Y1611" s="1">
        <v>0</v>
      </c>
      <c r="Z1611" s="1">
        <v>0</v>
      </c>
      <c r="AA1611" s="1">
        <v>0</v>
      </c>
      <c r="AB1611" s="1">
        <v>0</v>
      </c>
      <c r="AC1611" s="1">
        <f t="shared" si="126"/>
        <v>0</v>
      </c>
      <c r="AD1611" s="1">
        <f t="shared" si="127"/>
        <v>0</v>
      </c>
      <c r="AE1611" s="1">
        <f t="shared" si="128"/>
        <v>0</v>
      </c>
      <c r="AF1611" s="1">
        <f t="shared" si="129"/>
        <v>0</v>
      </c>
    </row>
    <row r="1612" spans="1:32" x14ac:dyDescent="0.2">
      <c r="A1612" t="s">
        <v>181</v>
      </c>
      <c r="B1612" t="s">
        <v>131</v>
      </c>
      <c r="C1612" t="s">
        <v>113</v>
      </c>
      <c r="D1612" t="s">
        <v>1</v>
      </c>
      <c r="E1612" t="s">
        <v>5</v>
      </c>
      <c r="F1612" s="7">
        <v>201812</v>
      </c>
      <c r="G1612" s="1">
        <v>0</v>
      </c>
      <c r="H1612" s="1">
        <v>0</v>
      </c>
      <c r="I1612" s="1">
        <v>0</v>
      </c>
      <c r="J1612" s="1">
        <v>0</v>
      </c>
      <c r="K1612" s="8">
        <v>0</v>
      </c>
      <c r="L1612" s="8">
        <v>0</v>
      </c>
      <c r="M1612" s="8">
        <v>0</v>
      </c>
      <c r="N1612" s="8">
        <v>28.21505376344086</v>
      </c>
      <c r="O1612" s="1">
        <v>0</v>
      </c>
      <c r="P1612" s="1">
        <v>0</v>
      </c>
      <c r="Q1612" s="1">
        <v>0</v>
      </c>
      <c r="R1612" s="1">
        <v>0</v>
      </c>
      <c r="S1612" s="29">
        <v>0</v>
      </c>
      <c r="T1612" s="8">
        <f t="shared" si="125"/>
        <v>0</v>
      </c>
      <c r="U1612" s="1">
        <v>0</v>
      </c>
      <c r="V1612" s="1">
        <v>0</v>
      </c>
      <c r="W1612" s="1">
        <v>0</v>
      </c>
      <c r="X1612" s="1">
        <v>0</v>
      </c>
      <c r="Y1612" s="1">
        <v>0</v>
      </c>
      <c r="Z1612" s="1">
        <v>0</v>
      </c>
      <c r="AA1612" s="1">
        <v>0</v>
      </c>
      <c r="AB1612" s="1">
        <v>0</v>
      </c>
      <c r="AC1612" s="1">
        <f t="shared" si="126"/>
        <v>0</v>
      </c>
      <c r="AD1612" s="1">
        <f t="shared" si="127"/>
        <v>0</v>
      </c>
      <c r="AE1612" s="1">
        <f t="shared" si="128"/>
        <v>0</v>
      </c>
      <c r="AF1612" s="1">
        <f t="shared" si="129"/>
        <v>0</v>
      </c>
    </row>
    <row r="1613" spans="1:32" x14ac:dyDescent="0.2">
      <c r="A1613" t="s">
        <v>181</v>
      </c>
      <c r="B1613" t="s">
        <v>131</v>
      </c>
      <c r="C1613" t="s">
        <v>113</v>
      </c>
      <c r="D1613" t="s">
        <v>1</v>
      </c>
      <c r="E1613" t="s">
        <v>5</v>
      </c>
      <c r="F1613" s="7">
        <v>201903</v>
      </c>
      <c r="G1613" s="1">
        <v>0</v>
      </c>
      <c r="H1613" s="1">
        <v>33711.899999999994</v>
      </c>
      <c r="I1613" s="1">
        <v>0</v>
      </c>
      <c r="J1613" s="1">
        <v>33711.899999999994</v>
      </c>
      <c r="K1613" s="8">
        <v>0</v>
      </c>
      <c r="L1613" s="8">
        <v>1</v>
      </c>
      <c r="M1613" s="8">
        <v>0</v>
      </c>
      <c r="N1613" s="8">
        <v>29.903225806451616</v>
      </c>
      <c r="O1613" s="1">
        <v>0</v>
      </c>
      <c r="P1613" s="1">
        <v>0</v>
      </c>
      <c r="Q1613" s="1">
        <v>0</v>
      </c>
      <c r="R1613" s="1">
        <v>0</v>
      </c>
      <c r="S1613" s="29">
        <v>0</v>
      </c>
      <c r="T1613" s="8">
        <f t="shared" si="125"/>
        <v>0</v>
      </c>
      <c r="U1613" s="1">
        <v>0</v>
      </c>
      <c r="V1613" s="1">
        <v>0</v>
      </c>
      <c r="W1613" s="1">
        <v>0</v>
      </c>
      <c r="X1613" s="1">
        <v>0</v>
      </c>
      <c r="Y1613" s="1">
        <v>0</v>
      </c>
      <c r="Z1613" s="1">
        <v>0</v>
      </c>
      <c r="AA1613" s="1">
        <v>33711.899999999994</v>
      </c>
      <c r="AB1613" s="1">
        <v>33711.899999999994</v>
      </c>
      <c r="AC1613" s="1">
        <f t="shared" si="126"/>
        <v>-33711.899999999994</v>
      </c>
      <c r="AD1613" s="1">
        <f t="shared" si="127"/>
        <v>-33711.899999999994</v>
      </c>
      <c r="AE1613" s="1">
        <f t="shared" si="128"/>
        <v>-33711.899999999994</v>
      </c>
      <c r="AF1613" s="1">
        <f t="shared" si="129"/>
        <v>-33711.899999999994</v>
      </c>
    </row>
    <row r="1614" spans="1:32" x14ac:dyDescent="0.2">
      <c r="A1614" t="s">
        <v>181</v>
      </c>
      <c r="B1614" t="s">
        <v>131</v>
      </c>
      <c r="C1614" t="s">
        <v>113</v>
      </c>
      <c r="D1614" t="s">
        <v>1</v>
      </c>
      <c r="E1614" t="s">
        <v>5</v>
      </c>
      <c r="F1614" s="7">
        <v>201906</v>
      </c>
      <c r="G1614" s="1">
        <v>0</v>
      </c>
      <c r="H1614" s="1">
        <v>0</v>
      </c>
      <c r="I1614" s="1">
        <v>0</v>
      </c>
      <c r="J1614" s="1">
        <v>0</v>
      </c>
      <c r="K1614" s="8">
        <v>0</v>
      </c>
      <c r="L1614" s="8">
        <v>0</v>
      </c>
      <c r="M1614" s="8">
        <v>0</v>
      </c>
      <c r="N1614" s="8">
        <v>30</v>
      </c>
      <c r="O1614" s="1">
        <v>0</v>
      </c>
      <c r="P1614" s="1">
        <v>0</v>
      </c>
      <c r="Q1614" s="1">
        <v>0</v>
      </c>
      <c r="R1614" s="1">
        <v>0</v>
      </c>
      <c r="S1614" s="29">
        <v>0</v>
      </c>
      <c r="T1614" s="8">
        <f t="shared" si="125"/>
        <v>0</v>
      </c>
      <c r="U1614" s="1">
        <v>0</v>
      </c>
      <c r="V1614" s="1">
        <v>0</v>
      </c>
      <c r="W1614" s="1">
        <v>0</v>
      </c>
      <c r="X1614" s="1">
        <v>0</v>
      </c>
      <c r="Y1614" s="1">
        <v>0</v>
      </c>
      <c r="Z1614" s="1">
        <v>0</v>
      </c>
      <c r="AA1614" s="1">
        <v>0</v>
      </c>
      <c r="AB1614" s="1">
        <v>0</v>
      </c>
      <c r="AC1614" s="1">
        <f t="shared" si="126"/>
        <v>0</v>
      </c>
      <c r="AD1614" s="1">
        <f t="shared" si="127"/>
        <v>0</v>
      </c>
      <c r="AE1614" s="1">
        <f t="shared" si="128"/>
        <v>0</v>
      </c>
      <c r="AF1614" s="1">
        <f t="shared" si="129"/>
        <v>0</v>
      </c>
    </row>
    <row r="1615" spans="1:32" x14ac:dyDescent="0.2">
      <c r="A1615" t="s">
        <v>181</v>
      </c>
      <c r="B1615" t="s">
        <v>131</v>
      </c>
      <c r="C1615" t="s">
        <v>113</v>
      </c>
      <c r="D1615" t="s">
        <v>1</v>
      </c>
      <c r="E1615" t="s">
        <v>5</v>
      </c>
      <c r="F1615" s="7">
        <v>201909</v>
      </c>
      <c r="G1615" s="1">
        <v>0</v>
      </c>
      <c r="H1615" s="1">
        <v>0</v>
      </c>
      <c r="I1615" s="1">
        <v>0</v>
      </c>
      <c r="J1615" s="1">
        <v>0</v>
      </c>
      <c r="K1615" s="8">
        <v>0</v>
      </c>
      <c r="L1615" s="8">
        <v>0</v>
      </c>
      <c r="M1615" s="8">
        <v>0</v>
      </c>
      <c r="N1615" s="8">
        <v>30</v>
      </c>
      <c r="O1615" s="1">
        <v>0</v>
      </c>
      <c r="P1615" s="1">
        <v>0</v>
      </c>
      <c r="Q1615" s="1">
        <v>0</v>
      </c>
      <c r="R1615" s="1">
        <v>0</v>
      </c>
      <c r="S1615" s="29">
        <v>0</v>
      </c>
      <c r="T1615" s="8">
        <f t="shared" si="125"/>
        <v>0</v>
      </c>
      <c r="U1615" s="1">
        <v>0</v>
      </c>
      <c r="V1615" s="1">
        <v>0</v>
      </c>
      <c r="W1615" s="1">
        <v>0</v>
      </c>
      <c r="X1615" s="1">
        <v>0</v>
      </c>
      <c r="Y1615" s="1">
        <v>0</v>
      </c>
      <c r="Z1615" s="1">
        <v>0</v>
      </c>
      <c r="AA1615" s="1">
        <v>0</v>
      </c>
      <c r="AB1615" s="1">
        <v>0</v>
      </c>
      <c r="AC1615" s="1">
        <f t="shared" si="126"/>
        <v>0</v>
      </c>
      <c r="AD1615" s="1">
        <f t="shared" si="127"/>
        <v>0</v>
      </c>
      <c r="AE1615" s="1">
        <f t="shared" si="128"/>
        <v>0</v>
      </c>
      <c r="AF1615" s="1">
        <f t="shared" si="129"/>
        <v>0</v>
      </c>
    </row>
    <row r="1616" spans="1:32" x14ac:dyDescent="0.2">
      <c r="A1616" t="s">
        <v>181</v>
      </c>
      <c r="B1616" t="s">
        <v>131</v>
      </c>
      <c r="C1616" t="s">
        <v>113</v>
      </c>
      <c r="D1616" t="s">
        <v>1</v>
      </c>
      <c r="E1616" t="s">
        <v>5</v>
      </c>
      <c r="F1616" s="7">
        <v>201912</v>
      </c>
      <c r="G1616" s="1">
        <v>0</v>
      </c>
      <c r="H1616" s="1">
        <v>0</v>
      </c>
      <c r="I1616" s="1">
        <v>0</v>
      </c>
      <c r="J1616" s="1">
        <v>0</v>
      </c>
      <c r="K1616" s="8">
        <v>0</v>
      </c>
      <c r="L1616" s="8">
        <v>0</v>
      </c>
      <c r="M1616" s="8">
        <v>0</v>
      </c>
      <c r="N1616" s="8">
        <v>30</v>
      </c>
      <c r="O1616" s="1">
        <v>0</v>
      </c>
      <c r="P1616" s="1">
        <v>0</v>
      </c>
      <c r="Q1616" s="1">
        <v>0</v>
      </c>
      <c r="R1616" s="1">
        <v>0</v>
      </c>
      <c r="S1616" s="29">
        <v>0</v>
      </c>
      <c r="T1616" s="8">
        <f t="shared" si="125"/>
        <v>0</v>
      </c>
      <c r="U1616" s="1">
        <v>0</v>
      </c>
      <c r="V1616" s="1">
        <v>0</v>
      </c>
      <c r="W1616" s="1">
        <v>0</v>
      </c>
      <c r="X1616" s="1">
        <v>0</v>
      </c>
      <c r="Y1616" s="1">
        <v>0</v>
      </c>
      <c r="Z1616" s="1">
        <v>0</v>
      </c>
      <c r="AA1616" s="1">
        <v>0</v>
      </c>
      <c r="AB1616" s="1">
        <v>0</v>
      </c>
      <c r="AC1616" s="1">
        <f t="shared" si="126"/>
        <v>0</v>
      </c>
      <c r="AD1616" s="1">
        <f t="shared" si="127"/>
        <v>0</v>
      </c>
      <c r="AE1616" s="1">
        <f t="shared" si="128"/>
        <v>0</v>
      </c>
      <c r="AF1616" s="1">
        <f t="shared" si="129"/>
        <v>0</v>
      </c>
    </row>
    <row r="1617" spans="1:32" x14ac:dyDescent="0.2">
      <c r="A1617" t="s">
        <v>181</v>
      </c>
      <c r="B1617" t="s">
        <v>131</v>
      </c>
      <c r="C1617" t="s">
        <v>113</v>
      </c>
      <c r="D1617" t="s">
        <v>1</v>
      </c>
      <c r="E1617" t="s">
        <v>5</v>
      </c>
      <c r="F1617" s="7">
        <v>202003</v>
      </c>
      <c r="G1617" s="1">
        <v>0</v>
      </c>
      <c r="H1617" s="1">
        <v>0</v>
      </c>
      <c r="I1617" s="1">
        <v>0</v>
      </c>
      <c r="J1617" s="1">
        <v>0</v>
      </c>
      <c r="K1617" s="8">
        <v>0</v>
      </c>
      <c r="L1617" s="8">
        <v>0</v>
      </c>
      <c r="M1617" s="8">
        <v>0</v>
      </c>
      <c r="N1617" s="8">
        <v>30</v>
      </c>
      <c r="O1617" s="1">
        <v>0</v>
      </c>
      <c r="P1617" s="1">
        <v>0</v>
      </c>
      <c r="Q1617" s="1">
        <v>0</v>
      </c>
      <c r="R1617" s="1">
        <v>0</v>
      </c>
      <c r="S1617" s="29">
        <v>0</v>
      </c>
      <c r="T1617" s="8">
        <f t="shared" si="125"/>
        <v>0</v>
      </c>
      <c r="U1617" s="1">
        <v>0</v>
      </c>
      <c r="V1617" s="1">
        <v>0</v>
      </c>
      <c r="W1617" s="1">
        <v>0</v>
      </c>
      <c r="X1617" s="1">
        <v>0</v>
      </c>
      <c r="Y1617" s="1">
        <v>0</v>
      </c>
      <c r="Z1617" s="1">
        <v>0</v>
      </c>
      <c r="AA1617" s="1">
        <v>0</v>
      </c>
      <c r="AB1617" s="1">
        <v>0</v>
      </c>
      <c r="AC1617" s="1">
        <f t="shared" si="126"/>
        <v>0</v>
      </c>
      <c r="AD1617" s="1">
        <f t="shared" si="127"/>
        <v>0</v>
      </c>
      <c r="AE1617" s="1">
        <f t="shared" si="128"/>
        <v>0</v>
      </c>
      <c r="AF1617" s="1">
        <f t="shared" si="129"/>
        <v>0</v>
      </c>
    </row>
    <row r="1618" spans="1:32" x14ac:dyDescent="0.2">
      <c r="A1618" t="s">
        <v>181</v>
      </c>
      <c r="B1618" t="s">
        <v>131</v>
      </c>
      <c r="C1618" t="s">
        <v>113</v>
      </c>
      <c r="D1618" t="s">
        <v>1</v>
      </c>
      <c r="E1618" t="s">
        <v>5</v>
      </c>
      <c r="F1618" s="7">
        <v>202006</v>
      </c>
      <c r="G1618" s="1">
        <v>0</v>
      </c>
      <c r="H1618" s="1">
        <v>0</v>
      </c>
      <c r="I1618" s="1">
        <v>0</v>
      </c>
      <c r="J1618" s="1">
        <v>0</v>
      </c>
      <c r="K1618" s="8">
        <v>0</v>
      </c>
      <c r="L1618" s="8">
        <v>0</v>
      </c>
      <c r="M1618" s="8">
        <v>0</v>
      </c>
      <c r="N1618" s="8">
        <v>30</v>
      </c>
      <c r="O1618" s="1">
        <v>0</v>
      </c>
      <c r="P1618" s="1">
        <v>0</v>
      </c>
      <c r="Q1618" s="1">
        <v>0</v>
      </c>
      <c r="R1618" s="1">
        <v>0</v>
      </c>
      <c r="S1618" s="29">
        <v>0</v>
      </c>
      <c r="T1618" s="8">
        <f t="shared" si="125"/>
        <v>0</v>
      </c>
      <c r="U1618" s="1">
        <v>0</v>
      </c>
      <c r="V1618" s="1">
        <v>0</v>
      </c>
      <c r="W1618" s="1">
        <v>0</v>
      </c>
      <c r="X1618" s="1">
        <v>0</v>
      </c>
      <c r="Y1618" s="1">
        <v>0</v>
      </c>
      <c r="Z1618" s="1">
        <v>0</v>
      </c>
      <c r="AA1618" s="1">
        <v>0</v>
      </c>
      <c r="AB1618" s="1">
        <v>0</v>
      </c>
      <c r="AC1618" s="1">
        <f t="shared" si="126"/>
        <v>0</v>
      </c>
      <c r="AD1618" s="1">
        <f t="shared" si="127"/>
        <v>0</v>
      </c>
      <c r="AE1618" s="1">
        <f t="shared" si="128"/>
        <v>0</v>
      </c>
      <c r="AF1618" s="1">
        <f t="shared" si="129"/>
        <v>0</v>
      </c>
    </row>
    <row r="1619" spans="1:32" x14ac:dyDescent="0.2">
      <c r="A1619" t="s">
        <v>181</v>
      </c>
      <c r="B1619" t="s">
        <v>131</v>
      </c>
      <c r="C1619" t="s">
        <v>113</v>
      </c>
      <c r="D1619" t="s">
        <v>1</v>
      </c>
      <c r="E1619" t="s">
        <v>5</v>
      </c>
      <c r="F1619" s="7">
        <v>202009</v>
      </c>
      <c r="G1619" s="1">
        <v>0</v>
      </c>
      <c r="H1619" s="1">
        <v>0</v>
      </c>
      <c r="I1619" s="1">
        <v>0</v>
      </c>
      <c r="J1619" s="1">
        <v>0</v>
      </c>
      <c r="K1619" s="8">
        <v>0</v>
      </c>
      <c r="L1619" s="8">
        <v>0</v>
      </c>
      <c r="M1619" s="8">
        <v>0</v>
      </c>
      <c r="N1619" s="8">
        <v>30</v>
      </c>
      <c r="O1619" s="1">
        <v>0</v>
      </c>
      <c r="P1619" s="1">
        <v>0</v>
      </c>
      <c r="Q1619" s="1">
        <v>0</v>
      </c>
      <c r="R1619" s="1">
        <v>0</v>
      </c>
      <c r="S1619" s="29">
        <v>0</v>
      </c>
      <c r="T1619" s="8">
        <f t="shared" si="125"/>
        <v>0</v>
      </c>
      <c r="U1619" s="1">
        <v>0</v>
      </c>
      <c r="V1619" s="1">
        <v>0</v>
      </c>
      <c r="W1619" s="1">
        <v>0</v>
      </c>
      <c r="X1619" s="1">
        <v>0</v>
      </c>
      <c r="Y1619" s="1">
        <v>0</v>
      </c>
      <c r="Z1619" s="1">
        <v>0</v>
      </c>
      <c r="AA1619" s="1">
        <v>0</v>
      </c>
      <c r="AB1619" s="1">
        <v>0</v>
      </c>
      <c r="AC1619" s="1">
        <f t="shared" si="126"/>
        <v>0</v>
      </c>
      <c r="AD1619" s="1">
        <f t="shared" si="127"/>
        <v>0</v>
      </c>
      <c r="AE1619" s="1">
        <f t="shared" si="128"/>
        <v>0</v>
      </c>
      <c r="AF1619" s="1">
        <f t="shared" si="129"/>
        <v>0</v>
      </c>
    </row>
    <row r="1620" spans="1:32" x14ac:dyDescent="0.2">
      <c r="A1620" t="s">
        <v>181</v>
      </c>
      <c r="B1620" t="s">
        <v>131</v>
      </c>
      <c r="C1620" t="s">
        <v>113</v>
      </c>
      <c r="D1620" t="s">
        <v>1</v>
      </c>
      <c r="E1620" t="s">
        <v>5</v>
      </c>
      <c r="F1620" s="7">
        <v>202012</v>
      </c>
      <c r="G1620" s="1">
        <v>0</v>
      </c>
      <c r="H1620" s="1">
        <v>0</v>
      </c>
      <c r="I1620" s="1">
        <v>0</v>
      </c>
      <c r="J1620" s="1">
        <v>0</v>
      </c>
      <c r="K1620" s="8">
        <v>0</v>
      </c>
      <c r="L1620" s="8">
        <v>0</v>
      </c>
      <c r="M1620" s="8">
        <v>0</v>
      </c>
      <c r="N1620" s="8">
        <v>30</v>
      </c>
      <c r="O1620" s="1">
        <v>0</v>
      </c>
      <c r="P1620" s="1">
        <v>0</v>
      </c>
      <c r="Q1620" s="1">
        <v>0</v>
      </c>
      <c r="R1620" s="1">
        <v>0</v>
      </c>
      <c r="S1620" s="29">
        <v>0</v>
      </c>
      <c r="T1620" s="8">
        <f t="shared" si="125"/>
        <v>0</v>
      </c>
      <c r="U1620" s="1">
        <v>0</v>
      </c>
      <c r="V1620" s="1">
        <v>0</v>
      </c>
      <c r="W1620" s="1">
        <v>0</v>
      </c>
      <c r="X1620" s="1">
        <v>0</v>
      </c>
      <c r="Y1620" s="1">
        <v>0</v>
      </c>
      <c r="Z1620" s="1">
        <v>0</v>
      </c>
      <c r="AA1620" s="1">
        <v>0</v>
      </c>
      <c r="AB1620" s="1">
        <v>0</v>
      </c>
      <c r="AC1620" s="1">
        <f t="shared" si="126"/>
        <v>0</v>
      </c>
      <c r="AD1620" s="1">
        <f t="shared" si="127"/>
        <v>0</v>
      </c>
      <c r="AE1620" s="1">
        <f t="shared" si="128"/>
        <v>0</v>
      </c>
      <c r="AF1620" s="1">
        <f t="shared" si="129"/>
        <v>0</v>
      </c>
    </row>
    <row r="1621" spans="1:32" x14ac:dyDescent="0.2">
      <c r="A1621" t="s">
        <v>181</v>
      </c>
      <c r="B1621" t="s">
        <v>131</v>
      </c>
      <c r="C1621" t="s">
        <v>113</v>
      </c>
      <c r="D1621" t="s">
        <v>1</v>
      </c>
      <c r="E1621" t="s">
        <v>5</v>
      </c>
      <c r="F1621" s="7">
        <v>202103</v>
      </c>
      <c r="G1621" s="1">
        <v>0</v>
      </c>
      <c r="H1621" s="1">
        <v>0</v>
      </c>
      <c r="I1621" s="1">
        <v>0</v>
      </c>
      <c r="J1621" s="1">
        <v>0</v>
      </c>
      <c r="K1621" s="8">
        <v>0</v>
      </c>
      <c r="L1621" s="8">
        <v>0</v>
      </c>
      <c r="M1621" s="8">
        <v>0</v>
      </c>
      <c r="N1621" s="8">
        <v>30</v>
      </c>
      <c r="O1621" s="1">
        <v>0</v>
      </c>
      <c r="P1621" s="1">
        <v>0</v>
      </c>
      <c r="Q1621" s="1">
        <v>0</v>
      </c>
      <c r="R1621" s="1">
        <v>0</v>
      </c>
      <c r="S1621" s="29">
        <v>0</v>
      </c>
      <c r="T1621" s="8">
        <f t="shared" si="125"/>
        <v>0</v>
      </c>
      <c r="U1621" s="1">
        <v>0</v>
      </c>
      <c r="V1621" s="1">
        <v>0</v>
      </c>
      <c r="W1621" s="1">
        <v>0</v>
      </c>
      <c r="X1621" s="1">
        <v>0</v>
      </c>
      <c r="Y1621" s="1">
        <v>0</v>
      </c>
      <c r="Z1621" s="1">
        <v>0</v>
      </c>
      <c r="AA1621" s="1">
        <v>0</v>
      </c>
      <c r="AB1621" s="1">
        <v>0</v>
      </c>
      <c r="AC1621" s="1">
        <f t="shared" si="126"/>
        <v>0</v>
      </c>
      <c r="AD1621" s="1">
        <f t="shared" si="127"/>
        <v>0</v>
      </c>
      <c r="AE1621" s="1">
        <f t="shared" si="128"/>
        <v>0</v>
      </c>
      <c r="AF1621" s="1">
        <f t="shared" si="129"/>
        <v>0</v>
      </c>
    </row>
    <row r="1622" spans="1:32" x14ac:dyDescent="0.2">
      <c r="A1622" t="s">
        <v>181</v>
      </c>
      <c r="B1622" t="s">
        <v>131</v>
      </c>
      <c r="C1622" t="s">
        <v>113</v>
      </c>
      <c r="D1622" t="s">
        <v>1</v>
      </c>
      <c r="E1622" t="s">
        <v>5</v>
      </c>
      <c r="F1622" s="7">
        <v>202106</v>
      </c>
      <c r="G1622" s="1">
        <v>0</v>
      </c>
      <c r="H1622" s="1">
        <v>0</v>
      </c>
      <c r="I1622" s="1">
        <v>0</v>
      </c>
      <c r="J1622" s="1">
        <v>0</v>
      </c>
      <c r="K1622" s="8">
        <v>0</v>
      </c>
      <c r="L1622" s="8">
        <v>0</v>
      </c>
      <c r="M1622" s="8">
        <v>0</v>
      </c>
      <c r="N1622" s="8">
        <v>30.2</v>
      </c>
      <c r="O1622" s="1">
        <v>0</v>
      </c>
      <c r="P1622" s="1">
        <v>0</v>
      </c>
      <c r="Q1622" s="1">
        <v>0</v>
      </c>
      <c r="R1622" s="1">
        <v>0</v>
      </c>
      <c r="S1622" s="29">
        <v>0</v>
      </c>
      <c r="T1622" s="8">
        <f t="shared" si="125"/>
        <v>0</v>
      </c>
      <c r="U1622" s="1">
        <v>0</v>
      </c>
      <c r="V1622" s="1">
        <v>0</v>
      </c>
      <c r="W1622" s="1">
        <v>0</v>
      </c>
      <c r="X1622" s="1">
        <v>0</v>
      </c>
      <c r="Y1622" s="1">
        <v>0</v>
      </c>
      <c r="Z1622" s="1">
        <v>0</v>
      </c>
      <c r="AA1622" s="1">
        <v>0</v>
      </c>
      <c r="AB1622" s="1">
        <v>0</v>
      </c>
      <c r="AC1622" s="1">
        <f t="shared" si="126"/>
        <v>0</v>
      </c>
      <c r="AD1622" s="1">
        <f t="shared" si="127"/>
        <v>0</v>
      </c>
      <c r="AE1622" s="1">
        <f t="shared" si="128"/>
        <v>0</v>
      </c>
      <c r="AF1622" s="1">
        <f t="shared" si="129"/>
        <v>0</v>
      </c>
    </row>
    <row r="1623" spans="1:32" x14ac:dyDescent="0.2">
      <c r="A1623" t="s">
        <v>181</v>
      </c>
      <c r="B1623" t="s">
        <v>131</v>
      </c>
      <c r="C1623" t="s">
        <v>113</v>
      </c>
      <c r="D1623" t="s">
        <v>1</v>
      </c>
      <c r="E1623" t="s">
        <v>5</v>
      </c>
      <c r="F1623" s="7">
        <v>202109</v>
      </c>
      <c r="G1623" s="1">
        <v>0</v>
      </c>
      <c r="H1623" s="1">
        <v>0</v>
      </c>
      <c r="I1623" s="1">
        <v>0</v>
      </c>
      <c r="J1623" s="1">
        <v>0</v>
      </c>
      <c r="K1623" s="8">
        <v>0</v>
      </c>
      <c r="L1623" s="8">
        <v>0</v>
      </c>
      <c r="M1623" s="8">
        <v>0</v>
      </c>
      <c r="N1623" s="8">
        <v>31.177777777777777</v>
      </c>
      <c r="O1623" s="1">
        <v>0</v>
      </c>
      <c r="P1623" s="1">
        <v>0</v>
      </c>
      <c r="Q1623" s="1">
        <v>0</v>
      </c>
      <c r="R1623" s="1">
        <v>0</v>
      </c>
      <c r="S1623" s="29">
        <v>0</v>
      </c>
      <c r="T1623" s="8">
        <f t="shared" si="125"/>
        <v>0</v>
      </c>
      <c r="U1623" s="1">
        <v>0</v>
      </c>
      <c r="V1623" s="1">
        <v>0</v>
      </c>
      <c r="W1623" s="1">
        <v>0</v>
      </c>
      <c r="X1623" s="1">
        <v>0</v>
      </c>
      <c r="Y1623" s="1">
        <v>0</v>
      </c>
      <c r="Z1623" s="1">
        <v>0</v>
      </c>
      <c r="AA1623" s="1">
        <v>0</v>
      </c>
      <c r="AB1623" s="1">
        <v>0</v>
      </c>
      <c r="AC1623" s="1">
        <f t="shared" si="126"/>
        <v>0</v>
      </c>
      <c r="AD1623" s="1">
        <f t="shared" si="127"/>
        <v>0</v>
      </c>
      <c r="AE1623" s="1">
        <f t="shared" si="128"/>
        <v>0</v>
      </c>
      <c r="AF1623" s="1">
        <f t="shared" si="129"/>
        <v>0</v>
      </c>
    </row>
    <row r="1624" spans="1:32" x14ac:dyDescent="0.2">
      <c r="A1624" t="s">
        <v>181</v>
      </c>
      <c r="B1624" t="s">
        <v>131</v>
      </c>
      <c r="C1624" t="s">
        <v>113</v>
      </c>
      <c r="D1624" t="s">
        <v>1</v>
      </c>
      <c r="E1624" t="s">
        <v>5</v>
      </c>
      <c r="F1624" s="7">
        <v>202112</v>
      </c>
      <c r="G1624" s="1">
        <v>0</v>
      </c>
      <c r="H1624" s="1">
        <v>0</v>
      </c>
      <c r="I1624" s="1">
        <v>0</v>
      </c>
      <c r="J1624" s="1">
        <v>0</v>
      </c>
      <c r="K1624" s="8">
        <v>0</v>
      </c>
      <c r="L1624" s="8">
        <v>0</v>
      </c>
      <c r="M1624" s="8">
        <v>0</v>
      </c>
      <c r="N1624" s="8">
        <v>32</v>
      </c>
      <c r="O1624" s="1">
        <v>0</v>
      </c>
      <c r="P1624" s="1">
        <v>0</v>
      </c>
      <c r="Q1624" s="1">
        <v>0</v>
      </c>
      <c r="R1624" s="1">
        <v>0</v>
      </c>
      <c r="S1624" s="29">
        <v>0</v>
      </c>
      <c r="T1624" s="8">
        <f t="shared" si="125"/>
        <v>0</v>
      </c>
      <c r="U1624" s="1">
        <v>0</v>
      </c>
      <c r="V1624" s="1">
        <v>0</v>
      </c>
      <c r="W1624" s="1">
        <v>0</v>
      </c>
      <c r="X1624" s="1">
        <v>0</v>
      </c>
      <c r="Y1624" s="1">
        <v>0</v>
      </c>
      <c r="Z1624" s="1">
        <v>0</v>
      </c>
      <c r="AA1624" s="1">
        <v>0</v>
      </c>
      <c r="AB1624" s="1">
        <v>0</v>
      </c>
      <c r="AC1624" s="1">
        <f t="shared" si="126"/>
        <v>0</v>
      </c>
      <c r="AD1624" s="1">
        <f t="shared" si="127"/>
        <v>0</v>
      </c>
      <c r="AE1624" s="1">
        <f t="shared" si="128"/>
        <v>0</v>
      </c>
      <c r="AF1624" s="1">
        <f t="shared" si="129"/>
        <v>0</v>
      </c>
    </row>
    <row r="1625" spans="1:32" x14ac:dyDescent="0.2">
      <c r="A1625" t="s">
        <v>181</v>
      </c>
      <c r="B1625" t="s">
        <v>131</v>
      </c>
      <c r="C1625" t="s">
        <v>113</v>
      </c>
      <c r="D1625" t="s">
        <v>1</v>
      </c>
      <c r="E1625" t="s">
        <v>5</v>
      </c>
      <c r="F1625" s="7">
        <v>202203</v>
      </c>
      <c r="G1625" s="1">
        <v>0</v>
      </c>
      <c r="H1625" s="1">
        <v>0</v>
      </c>
      <c r="I1625" s="1">
        <v>0</v>
      </c>
      <c r="J1625" s="1">
        <v>0</v>
      </c>
      <c r="K1625" s="8">
        <v>0</v>
      </c>
      <c r="L1625" s="8">
        <v>0</v>
      </c>
      <c r="M1625" s="8">
        <v>0</v>
      </c>
      <c r="N1625" s="8">
        <v>32</v>
      </c>
      <c r="O1625" s="1">
        <v>0</v>
      </c>
      <c r="P1625" s="1">
        <v>0</v>
      </c>
      <c r="Q1625" s="1">
        <v>0</v>
      </c>
      <c r="R1625" s="1">
        <v>0</v>
      </c>
      <c r="S1625" s="29">
        <v>0</v>
      </c>
      <c r="T1625" s="8">
        <f t="shared" si="125"/>
        <v>0</v>
      </c>
      <c r="U1625" s="1">
        <v>0</v>
      </c>
      <c r="V1625" s="1">
        <v>0</v>
      </c>
      <c r="W1625" s="1">
        <v>0</v>
      </c>
      <c r="X1625" s="1">
        <v>0</v>
      </c>
      <c r="Y1625" s="1">
        <v>0</v>
      </c>
      <c r="Z1625" s="1">
        <v>0</v>
      </c>
      <c r="AA1625" s="1">
        <v>0</v>
      </c>
      <c r="AB1625" s="1">
        <v>0</v>
      </c>
      <c r="AC1625" s="1">
        <f t="shared" si="126"/>
        <v>0</v>
      </c>
      <c r="AD1625" s="1">
        <f t="shared" si="127"/>
        <v>0</v>
      </c>
      <c r="AE1625" s="1">
        <f t="shared" si="128"/>
        <v>0</v>
      </c>
      <c r="AF1625" s="1">
        <f t="shared" si="129"/>
        <v>0</v>
      </c>
    </row>
    <row r="1626" spans="1:32" x14ac:dyDescent="0.2">
      <c r="A1626" t="s">
        <v>181</v>
      </c>
      <c r="B1626" t="s">
        <v>131</v>
      </c>
      <c r="C1626" t="s">
        <v>113</v>
      </c>
      <c r="D1626" t="s">
        <v>1</v>
      </c>
      <c r="E1626" t="s">
        <v>5</v>
      </c>
      <c r="F1626" s="7">
        <v>202206</v>
      </c>
      <c r="G1626" s="1">
        <v>0</v>
      </c>
      <c r="H1626" s="1">
        <v>0</v>
      </c>
      <c r="I1626" s="1">
        <v>0</v>
      </c>
      <c r="J1626" s="1">
        <v>0</v>
      </c>
      <c r="K1626" s="8">
        <v>0</v>
      </c>
      <c r="L1626" s="8">
        <v>0</v>
      </c>
      <c r="M1626" s="8">
        <v>0</v>
      </c>
      <c r="N1626" s="8">
        <v>32</v>
      </c>
      <c r="O1626" s="1">
        <v>0</v>
      </c>
      <c r="P1626" s="1">
        <v>0</v>
      </c>
      <c r="Q1626" s="1">
        <v>0</v>
      </c>
      <c r="R1626" s="1">
        <v>0</v>
      </c>
      <c r="S1626" s="29">
        <v>0</v>
      </c>
      <c r="T1626" s="8">
        <f t="shared" si="125"/>
        <v>0</v>
      </c>
      <c r="U1626" s="1">
        <v>0</v>
      </c>
      <c r="V1626" s="1">
        <v>0</v>
      </c>
      <c r="W1626" s="1">
        <v>0</v>
      </c>
      <c r="X1626" s="1">
        <v>0</v>
      </c>
      <c r="Y1626" s="1">
        <v>0</v>
      </c>
      <c r="Z1626" s="1">
        <v>0</v>
      </c>
      <c r="AA1626" s="1">
        <v>0</v>
      </c>
      <c r="AB1626" s="1">
        <v>0</v>
      </c>
      <c r="AC1626" s="1">
        <f t="shared" si="126"/>
        <v>0</v>
      </c>
      <c r="AD1626" s="1">
        <f t="shared" si="127"/>
        <v>0</v>
      </c>
      <c r="AE1626" s="1">
        <f t="shared" si="128"/>
        <v>0</v>
      </c>
      <c r="AF1626" s="1">
        <f t="shared" si="129"/>
        <v>0</v>
      </c>
    </row>
    <row r="1627" spans="1:32" x14ac:dyDescent="0.2">
      <c r="A1627" t="s">
        <v>181</v>
      </c>
      <c r="B1627" t="s">
        <v>131</v>
      </c>
      <c r="C1627" t="s">
        <v>113</v>
      </c>
      <c r="D1627" t="s">
        <v>1</v>
      </c>
      <c r="E1627" t="s">
        <v>5</v>
      </c>
      <c r="F1627" s="7">
        <v>202209</v>
      </c>
      <c r="G1627" s="1">
        <v>0</v>
      </c>
      <c r="H1627" s="1">
        <v>0</v>
      </c>
      <c r="I1627" s="1">
        <v>0</v>
      </c>
      <c r="J1627" s="1">
        <v>0</v>
      </c>
      <c r="K1627" s="8">
        <v>0</v>
      </c>
      <c r="L1627" s="8">
        <v>0</v>
      </c>
      <c r="M1627" s="8">
        <v>0</v>
      </c>
      <c r="N1627" s="8">
        <v>32.935483870967744</v>
      </c>
      <c r="O1627" s="1">
        <v>0</v>
      </c>
      <c r="P1627" s="1">
        <v>0</v>
      </c>
      <c r="Q1627" s="1">
        <v>0</v>
      </c>
      <c r="R1627" s="1">
        <v>0</v>
      </c>
      <c r="S1627" s="29">
        <v>0</v>
      </c>
      <c r="T1627" s="8">
        <f t="shared" si="125"/>
        <v>0</v>
      </c>
      <c r="U1627" s="1">
        <v>0</v>
      </c>
      <c r="V1627" s="1">
        <v>0</v>
      </c>
      <c r="W1627" s="1">
        <v>0</v>
      </c>
      <c r="X1627" s="1">
        <v>0</v>
      </c>
      <c r="Y1627" s="1">
        <v>0</v>
      </c>
      <c r="Z1627" s="1">
        <v>0</v>
      </c>
      <c r="AA1627" s="1">
        <v>0</v>
      </c>
      <c r="AB1627" s="1">
        <v>0</v>
      </c>
      <c r="AC1627" s="1">
        <f t="shared" si="126"/>
        <v>0</v>
      </c>
      <c r="AD1627" s="1">
        <f t="shared" si="127"/>
        <v>0</v>
      </c>
      <c r="AE1627" s="1">
        <f t="shared" si="128"/>
        <v>0</v>
      </c>
      <c r="AF1627" s="1">
        <f t="shared" si="129"/>
        <v>0</v>
      </c>
    </row>
    <row r="1628" spans="1:32" x14ac:dyDescent="0.2">
      <c r="A1628" t="s">
        <v>181</v>
      </c>
      <c r="B1628" t="s">
        <v>131</v>
      </c>
      <c r="C1628" t="s">
        <v>113</v>
      </c>
      <c r="D1628" t="s">
        <v>1</v>
      </c>
      <c r="E1628" t="s">
        <v>5</v>
      </c>
      <c r="F1628" s="7">
        <v>202212</v>
      </c>
      <c r="G1628" s="1">
        <v>0</v>
      </c>
      <c r="H1628" s="1">
        <v>0</v>
      </c>
      <c r="I1628" s="1">
        <v>0</v>
      </c>
      <c r="J1628" s="1">
        <v>0</v>
      </c>
      <c r="K1628" s="8">
        <v>0</v>
      </c>
      <c r="L1628" s="8">
        <v>0</v>
      </c>
      <c r="M1628" s="8">
        <v>0</v>
      </c>
      <c r="N1628" s="8">
        <v>33.466666666666669</v>
      </c>
      <c r="O1628" s="1">
        <v>0</v>
      </c>
      <c r="P1628" s="1">
        <v>0</v>
      </c>
      <c r="Q1628" s="1">
        <v>0</v>
      </c>
      <c r="R1628" s="1">
        <v>0</v>
      </c>
      <c r="S1628" s="29">
        <v>0</v>
      </c>
      <c r="T1628" s="8">
        <f t="shared" si="125"/>
        <v>0</v>
      </c>
      <c r="U1628" s="1">
        <v>0</v>
      </c>
      <c r="V1628" s="1">
        <v>0</v>
      </c>
      <c r="W1628" s="1">
        <v>0</v>
      </c>
      <c r="X1628" s="1">
        <v>0</v>
      </c>
      <c r="Y1628" s="1">
        <v>0</v>
      </c>
      <c r="Z1628" s="1">
        <v>0</v>
      </c>
      <c r="AA1628" s="1">
        <v>0</v>
      </c>
      <c r="AB1628" s="1">
        <v>0</v>
      </c>
      <c r="AC1628" s="1">
        <f t="shared" si="126"/>
        <v>0</v>
      </c>
      <c r="AD1628" s="1">
        <f t="shared" si="127"/>
        <v>0</v>
      </c>
      <c r="AE1628" s="1">
        <f t="shared" si="128"/>
        <v>0</v>
      </c>
      <c r="AF1628" s="1">
        <f t="shared" si="129"/>
        <v>0</v>
      </c>
    </row>
    <row r="1629" spans="1:32" x14ac:dyDescent="0.2">
      <c r="A1629" t="s">
        <v>181</v>
      </c>
      <c r="B1629" t="s">
        <v>131</v>
      </c>
      <c r="C1629" t="s">
        <v>113</v>
      </c>
      <c r="D1629" t="s">
        <v>1</v>
      </c>
      <c r="E1629" t="s">
        <v>5</v>
      </c>
      <c r="F1629" s="7">
        <v>202303</v>
      </c>
      <c r="G1629" s="1">
        <v>0</v>
      </c>
      <c r="H1629" s="1">
        <v>0</v>
      </c>
      <c r="I1629" s="1">
        <v>0</v>
      </c>
      <c r="J1629" s="1">
        <v>0</v>
      </c>
      <c r="K1629" s="8">
        <v>0</v>
      </c>
      <c r="L1629" s="8">
        <v>0</v>
      </c>
      <c r="M1629" s="8">
        <v>0</v>
      </c>
      <c r="N1629" s="8">
        <v>34</v>
      </c>
      <c r="O1629" s="1">
        <v>0</v>
      </c>
      <c r="P1629" s="1">
        <v>0</v>
      </c>
      <c r="Q1629" s="1">
        <v>0</v>
      </c>
      <c r="R1629" s="1">
        <v>0</v>
      </c>
      <c r="S1629" s="29">
        <v>0</v>
      </c>
      <c r="T1629" s="8">
        <f t="shared" si="125"/>
        <v>0</v>
      </c>
      <c r="U1629" s="1">
        <v>0</v>
      </c>
      <c r="V1629" s="1">
        <v>0</v>
      </c>
      <c r="W1629" s="1">
        <v>0</v>
      </c>
      <c r="X1629" s="1">
        <v>0</v>
      </c>
      <c r="Y1629" s="1">
        <v>0</v>
      </c>
      <c r="Z1629" s="1">
        <v>0</v>
      </c>
      <c r="AA1629" s="1">
        <v>0</v>
      </c>
      <c r="AB1629" s="1">
        <v>0</v>
      </c>
      <c r="AC1629" s="1">
        <f t="shared" si="126"/>
        <v>0</v>
      </c>
      <c r="AD1629" s="1">
        <f t="shared" si="127"/>
        <v>0</v>
      </c>
      <c r="AE1629" s="1">
        <f t="shared" si="128"/>
        <v>0</v>
      </c>
      <c r="AF1629" s="1">
        <f t="shared" si="129"/>
        <v>0</v>
      </c>
    </row>
    <row r="1630" spans="1:32" x14ac:dyDescent="0.2">
      <c r="A1630" t="s">
        <v>181</v>
      </c>
      <c r="B1630" t="s">
        <v>131</v>
      </c>
      <c r="C1630" t="s">
        <v>113</v>
      </c>
      <c r="D1630" t="s">
        <v>1</v>
      </c>
      <c r="E1630" t="s">
        <v>5</v>
      </c>
      <c r="F1630" s="7">
        <v>202306</v>
      </c>
      <c r="G1630" s="1">
        <v>0</v>
      </c>
      <c r="H1630" s="1">
        <v>0</v>
      </c>
      <c r="I1630" s="1">
        <v>0</v>
      </c>
      <c r="J1630" s="1">
        <v>0</v>
      </c>
      <c r="K1630" s="8">
        <v>0</v>
      </c>
      <c r="L1630" s="8">
        <v>0</v>
      </c>
      <c r="M1630" s="8">
        <v>0</v>
      </c>
      <c r="N1630" s="8">
        <v>34.55913978494624</v>
      </c>
      <c r="O1630" s="1">
        <v>0</v>
      </c>
      <c r="P1630" s="1">
        <v>0</v>
      </c>
      <c r="Q1630" s="1">
        <v>0</v>
      </c>
      <c r="R1630" s="1">
        <v>0</v>
      </c>
      <c r="S1630" s="29">
        <v>0</v>
      </c>
      <c r="T1630" s="8">
        <f t="shared" si="125"/>
        <v>0</v>
      </c>
      <c r="U1630" s="1">
        <v>0</v>
      </c>
      <c r="V1630" s="1">
        <v>0</v>
      </c>
      <c r="W1630" s="1">
        <v>0</v>
      </c>
      <c r="X1630" s="1">
        <v>0</v>
      </c>
      <c r="Y1630" s="1">
        <v>0</v>
      </c>
      <c r="Z1630" s="1">
        <v>0</v>
      </c>
      <c r="AA1630" s="1">
        <v>0</v>
      </c>
      <c r="AB1630" s="1">
        <v>0</v>
      </c>
      <c r="AC1630" s="1">
        <f t="shared" si="126"/>
        <v>0</v>
      </c>
      <c r="AD1630" s="1">
        <f t="shared" si="127"/>
        <v>0</v>
      </c>
      <c r="AE1630" s="1">
        <f t="shared" si="128"/>
        <v>0</v>
      </c>
      <c r="AF1630" s="1">
        <f t="shared" si="129"/>
        <v>0</v>
      </c>
    </row>
    <row r="1631" spans="1:32" x14ac:dyDescent="0.2">
      <c r="A1631" t="s">
        <v>181</v>
      </c>
      <c r="B1631" t="s">
        <v>131</v>
      </c>
      <c r="C1631" t="s">
        <v>113</v>
      </c>
      <c r="D1631" t="s">
        <v>1</v>
      </c>
      <c r="E1631" t="s">
        <v>5</v>
      </c>
      <c r="F1631" s="7">
        <v>202309</v>
      </c>
      <c r="G1631" s="1">
        <v>0</v>
      </c>
      <c r="H1631" s="1">
        <v>0</v>
      </c>
      <c r="I1631" s="1">
        <v>0</v>
      </c>
      <c r="J1631" s="1">
        <v>0</v>
      </c>
      <c r="K1631" s="8">
        <v>0</v>
      </c>
      <c r="L1631" s="8">
        <v>0</v>
      </c>
      <c r="M1631" s="8">
        <v>0</v>
      </c>
      <c r="N1631" s="8">
        <v>35</v>
      </c>
      <c r="O1631" s="1">
        <v>0</v>
      </c>
      <c r="P1631" s="1">
        <v>0</v>
      </c>
      <c r="Q1631" s="1">
        <v>0</v>
      </c>
      <c r="R1631" s="1">
        <v>0</v>
      </c>
      <c r="S1631" s="29">
        <v>0</v>
      </c>
      <c r="T1631" s="8">
        <f t="shared" si="125"/>
        <v>0</v>
      </c>
      <c r="U1631" s="1">
        <v>0</v>
      </c>
      <c r="V1631" s="1">
        <v>0</v>
      </c>
      <c r="W1631" s="1">
        <v>0</v>
      </c>
      <c r="X1631" s="1">
        <v>0</v>
      </c>
      <c r="Y1631" s="1">
        <v>0</v>
      </c>
      <c r="Z1631" s="1">
        <v>0</v>
      </c>
      <c r="AA1631" s="1">
        <v>0</v>
      </c>
      <c r="AB1631" s="1">
        <v>0</v>
      </c>
      <c r="AC1631" s="1">
        <f t="shared" si="126"/>
        <v>0</v>
      </c>
      <c r="AD1631" s="1">
        <f t="shared" si="127"/>
        <v>0</v>
      </c>
      <c r="AE1631" s="1">
        <f t="shared" si="128"/>
        <v>0</v>
      </c>
      <c r="AF1631" s="1">
        <f t="shared" si="129"/>
        <v>0</v>
      </c>
    </row>
    <row r="1632" spans="1:32" x14ac:dyDescent="0.2">
      <c r="A1632" t="s">
        <v>181</v>
      </c>
      <c r="B1632" t="s">
        <v>131</v>
      </c>
      <c r="C1632" t="s">
        <v>113</v>
      </c>
      <c r="D1632" t="s">
        <v>1</v>
      </c>
      <c r="E1632" t="s">
        <v>5</v>
      </c>
      <c r="F1632" s="7">
        <v>202312</v>
      </c>
      <c r="G1632" s="1">
        <v>0</v>
      </c>
      <c r="H1632" s="1">
        <v>0</v>
      </c>
      <c r="I1632" s="1">
        <v>0</v>
      </c>
      <c r="J1632" s="1">
        <v>0</v>
      </c>
      <c r="K1632" s="8">
        <v>0</v>
      </c>
      <c r="L1632" s="8">
        <v>0</v>
      </c>
      <c r="M1632" s="8">
        <v>0</v>
      </c>
      <c r="N1632" s="8">
        <v>35</v>
      </c>
      <c r="O1632" s="1">
        <v>0</v>
      </c>
      <c r="P1632" s="1">
        <v>0</v>
      </c>
      <c r="Q1632" s="1">
        <v>0</v>
      </c>
      <c r="R1632" s="1">
        <v>0</v>
      </c>
      <c r="S1632" s="29">
        <v>0</v>
      </c>
      <c r="T1632" s="8">
        <f t="shared" si="125"/>
        <v>0</v>
      </c>
      <c r="U1632" s="1">
        <v>0</v>
      </c>
      <c r="V1632" s="1">
        <v>0</v>
      </c>
      <c r="W1632" s="1">
        <v>0</v>
      </c>
      <c r="X1632" s="1">
        <v>0</v>
      </c>
      <c r="Y1632" s="1">
        <v>0</v>
      </c>
      <c r="Z1632" s="1">
        <v>0</v>
      </c>
      <c r="AA1632" s="1">
        <v>0</v>
      </c>
      <c r="AB1632" s="1">
        <v>0</v>
      </c>
      <c r="AC1632" s="1">
        <f t="shared" si="126"/>
        <v>0</v>
      </c>
      <c r="AD1632" s="1">
        <f t="shared" si="127"/>
        <v>0</v>
      </c>
      <c r="AE1632" s="1">
        <f t="shared" si="128"/>
        <v>0</v>
      </c>
      <c r="AF1632" s="1">
        <f t="shared" si="129"/>
        <v>0</v>
      </c>
    </row>
    <row r="1633" spans="1:32" x14ac:dyDescent="0.2">
      <c r="A1633" t="s">
        <v>181</v>
      </c>
      <c r="B1633" t="s">
        <v>131</v>
      </c>
      <c r="C1633" t="s">
        <v>113</v>
      </c>
      <c r="D1633" t="s">
        <v>1</v>
      </c>
      <c r="E1633" t="s">
        <v>5</v>
      </c>
      <c r="F1633" s="7">
        <v>202403</v>
      </c>
      <c r="G1633" s="1">
        <v>0</v>
      </c>
      <c r="H1633" s="1">
        <v>0</v>
      </c>
      <c r="I1633" s="1">
        <v>0</v>
      </c>
      <c r="J1633" s="1">
        <v>0</v>
      </c>
      <c r="K1633" s="8">
        <v>0</v>
      </c>
      <c r="L1633" s="8">
        <v>0</v>
      </c>
      <c r="M1633" s="8">
        <v>0</v>
      </c>
      <c r="N1633" s="8">
        <v>35</v>
      </c>
      <c r="O1633" s="1">
        <v>0</v>
      </c>
      <c r="P1633" s="1">
        <v>0</v>
      </c>
      <c r="Q1633" s="1">
        <v>0</v>
      </c>
      <c r="R1633" s="1">
        <v>0</v>
      </c>
      <c r="S1633" s="29">
        <v>0</v>
      </c>
      <c r="T1633" s="8">
        <f t="shared" si="125"/>
        <v>0</v>
      </c>
      <c r="U1633" s="1">
        <v>0</v>
      </c>
      <c r="V1633" s="1">
        <v>0</v>
      </c>
      <c r="W1633" s="1">
        <v>0</v>
      </c>
      <c r="X1633" s="1">
        <v>0</v>
      </c>
      <c r="Y1633" s="1">
        <v>0</v>
      </c>
      <c r="Z1633" s="1">
        <v>0</v>
      </c>
      <c r="AA1633" s="1">
        <v>0</v>
      </c>
      <c r="AB1633" s="1">
        <v>0</v>
      </c>
      <c r="AC1633" s="1">
        <f t="shared" si="126"/>
        <v>0</v>
      </c>
      <c r="AD1633" s="1">
        <f t="shared" si="127"/>
        <v>0</v>
      </c>
      <c r="AE1633" s="1">
        <f t="shared" si="128"/>
        <v>0</v>
      </c>
      <c r="AF1633" s="1">
        <f t="shared" si="129"/>
        <v>0</v>
      </c>
    </row>
    <row r="1634" spans="1:32" x14ac:dyDescent="0.2">
      <c r="A1634" t="s">
        <v>181</v>
      </c>
      <c r="B1634" t="s">
        <v>131</v>
      </c>
      <c r="C1634" t="s">
        <v>113</v>
      </c>
      <c r="D1634" t="s">
        <v>1</v>
      </c>
      <c r="E1634" t="s">
        <v>8</v>
      </c>
      <c r="F1634" s="7">
        <v>202404</v>
      </c>
      <c r="G1634" s="1">
        <v>0</v>
      </c>
      <c r="H1634" s="1">
        <v>0</v>
      </c>
      <c r="I1634" s="1">
        <v>0</v>
      </c>
      <c r="J1634" s="1">
        <v>0</v>
      </c>
      <c r="K1634" s="8">
        <v>0</v>
      </c>
      <c r="L1634" s="8">
        <v>0</v>
      </c>
      <c r="M1634" s="8">
        <v>0</v>
      </c>
      <c r="N1634" s="8">
        <v>35</v>
      </c>
      <c r="O1634" s="1">
        <v>0</v>
      </c>
      <c r="P1634" s="1">
        <v>0</v>
      </c>
      <c r="Q1634" s="1">
        <v>0</v>
      </c>
      <c r="R1634" s="1">
        <v>0</v>
      </c>
      <c r="S1634" s="29">
        <v>0</v>
      </c>
      <c r="T1634" s="8">
        <f t="shared" si="125"/>
        <v>0</v>
      </c>
      <c r="U1634" s="1">
        <v>0</v>
      </c>
      <c r="V1634" s="1">
        <v>0</v>
      </c>
      <c r="W1634" s="1">
        <v>0</v>
      </c>
      <c r="X1634" s="1">
        <v>0</v>
      </c>
      <c r="Y1634" s="1">
        <v>0</v>
      </c>
      <c r="Z1634" s="1">
        <v>0</v>
      </c>
      <c r="AA1634" s="1">
        <v>0</v>
      </c>
      <c r="AB1634" s="1">
        <v>0</v>
      </c>
      <c r="AC1634" s="1">
        <f t="shared" si="126"/>
        <v>0</v>
      </c>
      <c r="AD1634" s="1">
        <f t="shared" si="127"/>
        <v>0</v>
      </c>
      <c r="AE1634" s="1">
        <f t="shared" si="128"/>
        <v>0</v>
      </c>
      <c r="AF1634" s="1">
        <f t="shared" si="129"/>
        <v>0</v>
      </c>
    </row>
    <row r="1635" spans="1:32" x14ac:dyDescent="0.2">
      <c r="A1635" t="s">
        <v>181</v>
      </c>
      <c r="B1635" t="s">
        <v>131</v>
      </c>
      <c r="C1635" t="s">
        <v>113</v>
      </c>
      <c r="D1635" t="s">
        <v>1</v>
      </c>
      <c r="E1635" t="s">
        <v>8</v>
      </c>
      <c r="F1635" s="7">
        <v>202405</v>
      </c>
      <c r="G1635" s="1">
        <v>0</v>
      </c>
      <c r="H1635" s="1">
        <v>0</v>
      </c>
      <c r="I1635" s="1">
        <v>0</v>
      </c>
      <c r="J1635" s="1">
        <v>0</v>
      </c>
      <c r="K1635" s="8">
        <v>0</v>
      </c>
      <c r="L1635" s="8">
        <v>0</v>
      </c>
      <c r="M1635" s="8">
        <v>0</v>
      </c>
      <c r="N1635" s="8">
        <v>35</v>
      </c>
      <c r="O1635" s="1">
        <v>0</v>
      </c>
      <c r="P1635" s="1">
        <v>0</v>
      </c>
      <c r="Q1635" s="1">
        <v>0</v>
      </c>
      <c r="R1635" s="1">
        <v>0</v>
      </c>
      <c r="S1635" s="29">
        <v>0</v>
      </c>
      <c r="T1635" s="8">
        <f t="shared" si="125"/>
        <v>0</v>
      </c>
      <c r="U1635" s="1">
        <v>0</v>
      </c>
      <c r="V1635" s="1">
        <v>0</v>
      </c>
      <c r="W1635" s="1">
        <v>0</v>
      </c>
      <c r="X1635" s="1">
        <v>0</v>
      </c>
      <c r="Y1635" s="1">
        <v>0</v>
      </c>
      <c r="Z1635" s="1">
        <v>0</v>
      </c>
      <c r="AA1635" s="1">
        <v>0</v>
      </c>
      <c r="AB1635" s="1">
        <v>0</v>
      </c>
      <c r="AC1635" s="1">
        <f t="shared" si="126"/>
        <v>0</v>
      </c>
      <c r="AD1635" s="1">
        <f t="shared" si="127"/>
        <v>0</v>
      </c>
      <c r="AE1635" s="1">
        <f t="shared" si="128"/>
        <v>0</v>
      </c>
      <c r="AF1635" s="1">
        <f t="shared" si="129"/>
        <v>0</v>
      </c>
    </row>
    <row r="1636" spans="1:32" x14ac:dyDescent="0.2">
      <c r="A1636" t="s">
        <v>182</v>
      </c>
      <c r="B1636" t="s">
        <v>132</v>
      </c>
      <c r="C1636" t="s">
        <v>113</v>
      </c>
      <c r="D1636" t="s">
        <v>1</v>
      </c>
      <c r="E1636" t="s">
        <v>5</v>
      </c>
      <c r="F1636" s="7">
        <v>201403</v>
      </c>
      <c r="G1636" s="1">
        <v>5725412128</v>
      </c>
      <c r="H1636" s="1">
        <v>3947660619.6300001</v>
      </c>
      <c r="I1636" s="1">
        <v>5725412128</v>
      </c>
      <c r="J1636" s="1">
        <v>3947660619.6300001</v>
      </c>
      <c r="K1636" s="8">
        <v>375</v>
      </c>
      <c r="L1636" s="8">
        <v>373</v>
      </c>
      <c r="M1636" s="8">
        <v>0</v>
      </c>
      <c r="N1636" s="8">
        <v>34116.304531490023</v>
      </c>
      <c r="O1636" s="1">
        <v>0</v>
      </c>
      <c r="P1636" s="1">
        <v>0</v>
      </c>
      <c r="Q1636" s="1">
        <v>0</v>
      </c>
      <c r="R1636" s="1">
        <v>0</v>
      </c>
      <c r="S1636" s="29">
        <v>0</v>
      </c>
      <c r="T1636" s="8">
        <f t="shared" si="125"/>
        <v>0</v>
      </c>
      <c r="U1636" s="1">
        <v>0</v>
      </c>
      <c r="V1636" s="1">
        <v>0</v>
      </c>
      <c r="W1636" s="1">
        <v>0</v>
      </c>
      <c r="X1636" s="1">
        <v>0</v>
      </c>
      <c r="Y1636" s="1">
        <v>0</v>
      </c>
      <c r="Z1636" s="1">
        <v>0</v>
      </c>
      <c r="AA1636" s="1">
        <v>-1777751508.3699999</v>
      </c>
      <c r="AB1636" s="1">
        <v>-1777751508.3699999</v>
      </c>
      <c r="AC1636" s="1">
        <f t="shared" si="126"/>
        <v>-3947660619.6300001</v>
      </c>
      <c r="AD1636" s="1">
        <f t="shared" si="127"/>
        <v>-3947660619.6300001</v>
      </c>
      <c r="AE1636" s="1">
        <f t="shared" si="128"/>
        <v>-3947660619.6300001</v>
      </c>
      <c r="AF1636" s="1">
        <f t="shared" si="129"/>
        <v>-3947660619.6300001</v>
      </c>
    </row>
    <row r="1637" spans="1:32" x14ac:dyDescent="0.2">
      <c r="A1637" t="s">
        <v>182</v>
      </c>
      <c r="B1637" t="s">
        <v>132</v>
      </c>
      <c r="C1637" t="s">
        <v>113</v>
      </c>
      <c r="D1637" t="s">
        <v>1</v>
      </c>
      <c r="E1637" t="s">
        <v>5</v>
      </c>
      <c r="F1637" s="7">
        <v>201406</v>
      </c>
      <c r="G1637" s="1">
        <v>116650708</v>
      </c>
      <c r="H1637" s="1">
        <v>117618483.75999999</v>
      </c>
      <c r="I1637" s="1">
        <v>116650708</v>
      </c>
      <c r="J1637" s="1">
        <v>117618483.75999999</v>
      </c>
      <c r="K1637" s="8">
        <v>7</v>
      </c>
      <c r="L1637" s="8">
        <v>7</v>
      </c>
      <c r="M1637" s="8">
        <v>0</v>
      </c>
      <c r="N1637" s="8">
        <v>32573.547311827951</v>
      </c>
      <c r="O1637" s="1">
        <v>0</v>
      </c>
      <c r="P1637" s="1">
        <v>0</v>
      </c>
      <c r="Q1637" s="1">
        <v>0</v>
      </c>
      <c r="R1637" s="1">
        <v>0</v>
      </c>
      <c r="S1637" s="29">
        <v>0</v>
      </c>
      <c r="T1637" s="8">
        <f t="shared" si="125"/>
        <v>0</v>
      </c>
      <c r="U1637" s="1">
        <v>0</v>
      </c>
      <c r="V1637" s="1">
        <v>0</v>
      </c>
      <c r="W1637" s="1">
        <v>0</v>
      </c>
      <c r="X1637" s="1">
        <v>0</v>
      </c>
      <c r="Y1637" s="1">
        <v>0</v>
      </c>
      <c r="Z1637" s="1">
        <v>0</v>
      </c>
      <c r="AA1637" s="1">
        <v>967775.75999999046</v>
      </c>
      <c r="AB1637" s="1">
        <v>967775.75999999046</v>
      </c>
      <c r="AC1637" s="1">
        <f t="shared" si="126"/>
        <v>-117618483.75999999</v>
      </c>
      <c r="AD1637" s="1">
        <f t="shared" si="127"/>
        <v>-117618483.75999999</v>
      </c>
      <c r="AE1637" s="1">
        <f t="shared" si="128"/>
        <v>-117618483.75999999</v>
      </c>
      <c r="AF1637" s="1">
        <f t="shared" si="129"/>
        <v>-117618483.75999999</v>
      </c>
    </row>
    <row r="1638" spans="1:32" x14ac:dyDescent="0.2">
      <c r="A1638" t="s">
        <v>182</v>
      </c>
      <c r="B1638" t="s">
        <v>132</v>
      </c>
      <c r="C1638" t="s">
        <v>113</v>
      </c>
      <c r="D1638" t="s">
        <v>1</v>
      </c>
      <c r="E1638" t="s">
        <v>5</v>
      </c>
      <c r="F1638" s="7">
        <v>201409</v>
      </c>
      <c r="G1638" s="1">
        <v>324635508</v>
      </c>
      <c r="H1638" s="1">
        <v>432462018.32000029</v>
      </c>
      <c r="I1638" s="1">
        <v>324635508</v>
      </c>
      <c r="J1638" s="1">
        <v>432462018.32000029</v>
      </c>
      <c r="K1638" s="8">
        <v>11</v>
      </c>
      <c r="L1638" s="8">
        <v>11</v>
      </c>
      <c r="M1638" s="8">
        <v>0</v>
      </c>
      <c r="N1638" s="8">
        <v>31282.117204301077</v>
      </c>
      <c r="O1638" s="1">
        <v>0</v>
      </c>
      <c r="P1638" s="1">
        <v>0</v>
      </c>
      <c r="Q1638" s="1">
        <v>0</v>
      </c>
      <c r="R1638" s="1">
        <v>0</v>
      </c>
      <c r="S1638" s="29">
        <v>0</v>
      </c>
      <c r="T1638" s="8">
        <f t="shared" si="125"/>
        <v>0</v>
      </c>
      <c r="U1638" s="1">
        <v>0</v>
      </c>
      <c r="V1638" s="1">
        <v>0</v>
      </c>
      <c r="W1638" s="1">
        <v>0</v>
      </c>
      <c r="X1638" s="1">
        <v>0</v>
      </c>
      <c r="Y1638" s="1">
        <v>0</v>
      </c>
      <c r="Z1638" s="1">
        <v>0</v>
      </c>
      <c r="AA1638" s="1">
        <v>107826510.32000029</v>
      </c>
      <c r="AB1638" s="1">
        <v>107826510.32000029</v>
      </c>
      <c r="AC1638" s="1">
        <f t="shared" si="126"/>
        <v>-432462018.32000029</v>
      </c>
      <c r="AD1638" s="1">
        <f t="shared" si="127"/>
        <v>-432462018.32000029</v>
      </c>
      <c r="AE1638" s="1">
        <f t="shared" si="128"/>
        <v>-432462018.32000029</v>
      </c>
      <c r="AF1638" s="1">
        <f t="shared" si="129"/>
        <v>-432462018.32000029</v>
      </c>
    </row>
    <row r="1639" spans="1:32" x14ac:dyDescent="0.2">
      <c r="A1639" t="s">
        <v>182</v>
      </c>
      <c r="B1639" t="s">
        <v>132</v>
      </c>
      <c r="C1639" t="s">
        <v>113</v>
      </c>
      <c r="D1639" t="s">
        <v>1</v>
      </c>
      <c r="E1639" t="s">
        <v>5</v>
      </c>
      <c r="F1639" s="7">
        <v>201412</v>
      </c>
      <c r="G1639" s="1">
        <v>324586270</v>
      </c>
      <c r="H1639" s="1">
        <v>324586270.00000006</v>
      </c>
      <c r="I1639" s="1">
        <v>324586270</v>
      </c>
      <c r="J1639" s="1">
        <v>324586270.00000006</v>
      </c>
      <c r="K1639" s="8">
        <v>8</v>
      </c>
      <c r="L1639" s="8">
        <v>8</v>
      </c>
      <c r="M1639" s="8">
        <v>0</v>
      </c>
      <c r="N1639" s="8">
        <v>29958.487096774199</v>
      </c>
      <c r="O1639" s="1">
        <v>0</v>
      </c>
      <c r="P1639" s="1">
        <v>0</v>
      </c>
      <c r="Q1639" s="1">
        <v>0</v>
      </c>
      <c r="R1639" s="1">
        <v>0</v>
      </c>
      <c r="S1639" s="29">
        <v>0</v>
      </c>
      <c r="T1639" s="8">
        <f t="shared" si="125"/>
        <v>0</v>
      </c>
      <c r="U1639" s="1">
        <v>0</v>
      </c>
      <c r="V1639" s="1">
        <v>0</v>
      </c>
      <c r="W1639" s="1">
        <v>0</v>
      </c>
      <c r="X1639" s="1">
        <v>0</v>
      </c>
      <c r="Y1639" s="1">
        <v>0</v>
      </c>
      <c r="Z1639" s="1">
        <v>0</v>
      </c>
      <c r="AA1639" s="1">
        <v>5.9604644775390625E-8</v>
      </c>
      <c r="AB1639" s="1">
        <v>5.9604644775390625E-8</v>
      </c>
      <c r="AC1639" s="1">
        <f t="shared" si="126"/>
        <v>-324586270.00000006</v>
      </c>
      <c r="AD1639" s="1">
        <f t="shared" si="127"/>
        <v>-324586270.00000006</v>
      </c>
      <c r="AE1639" s="1">
        <f t="shared" si="128"/>
        <v>-324586270.00000006</v>
      </c>
      <c r="AF1639" s="1">
        <f t="shared" si="129"/>
        <v>-324586270.00000006</v>
      </c>
    </row>
    <row r="1640" spans="1:32" x14ac:dyDescent="0.2">
      <c r="A1640" t="s">
        <v>182</v>
      </c>
      <c r="B1640" t="s">
        <v>132</v>
      </c>
      <c r="C1640" t="s">
        <v>113</v>
      </c>
      <c r="D1640" t="s">
        <v>1</v>
      </c>
      <c r="E1640" t="s">
        <v>5</v>
      </c>
      <c r="F1640" s="7">
        <v>201503</v>
      </c>
      <c r="G1640" s="1">
        <v>186863750</v>
      </c>
      <c r="H1640" s="1">
        <v>196669202.65999994</v>
      </c>
      <c r="I1640" s="1">
        <v>186863750</v>
      </c>
      <c r="J1640" s="1">
        <v>196669202.65999994</v>
      </c>
      <c r="K1640" s="8">
        <v>13</v>
      </c>
      <c r="L1640" s="8">
        <v>13</v>
      </c>
      <c r="M1640" s="8">
        <v>0</v>
      </c>
      <c r="N1640" s="8">
        <v>28822.897081413208</v>
      </c>
      <c r="O1640" s="1">
        <v>0</v>
      </c>
      <c r="P1640" s="1">
        <v>0</v>
      </c>
      <c r="Q1640" s="1">
        <v>0</v>
      </c>
      <c r="R1640" s="1">
        <v>0</v>
      </c>
      <c r="S1640" s="29">
        <v>0</v>
      </c>
      <c r="T1640" s="8">
        <f t="shared" si="125"/>
        <v>0</v>
      </c>
      <c r="U1640" s="1">
        <v>0</v>
      </c>
      <c r="V1640" s="1">
        <v>0</v>
      </c>
      <c r="W1640" s="1">
        <v>0</v>
      </c>
      <c r="X1640" s="1">
        <v>0</v>
      </c>
      <c r="Y1640" s="1">
        <v>0</v>
      </c>
      <c r="Z1640" s="1">
        <v>0</v>
      </c>
      <c r="AA1640" s="1">
        <v>9805452.6599999368</v>
      </c>
      <c r="AB1640" s="1">
        <v>9805452.6599999368</v>
      </c>
      <c r="AC1640" s="1">
        <f t="shared" si="126"/>
        <v>-196669202.65999994</v>
      </c>
      <c r="AD1640" s="1">
        <f t="shared" si="127"/>
        <v>-196669202.65999994</v>
      </c>
      <c r="AE1640" s="1">
        <f t="shared" si="128"/>
        <v>-196669202.65999994</v>
      </c>
      <c r="AF1640" s="1">
        <f t="shared" si="129"/>
        <v>-196669202.65999994</v>
      </c>
    </row>
    <row r="1641" spans="1:32" x14ac:dyDescent="0.2">
      <c r="A1641" t="s">
        <v>182</v>
      </c>
      <c r="B1641" t="s">
        <v>132</v>
      </c>
      <c r="C1641" t="s">
        <v>113</v>
      </c>
      <c r="D1641" t="s">
        <v>1</v>
      </c>
      <c r="E1641" t="s">
        <v>5</v>
      </c>
      <c r="F1641" s="7">
        <v>201506</v>
      </c>
      <c r="G1641" s="1">
        <v>97263734</v>
      </c>
      <c r="H1641" s="1">
        <v>97263735.279999971</v>
      </c>
      <c r="I1641" s="1">
        <v>97263734</v>
      </c>
      <c r="J1641" s="1">
        <v>97263735.279999971</v>
      </c>
      <c r="K1641" s="8">
        <v>13</v>
      </c>
      <c r="L1641" s="8">
        <v>13</v>
      </c>
      <c r="M1641" s="8">
        <v>0</v>
      </c>
      <c r="N1641" s="8">
        <v>27654.281720430106</v>
      </c>
      <c r="O1641" s="1">
        <v>0</v>
      </c>
      <c r="P1641" s="1">
        <v>0</v>
      </c>
      <c r="Q1641" s="1">
        <v>0</v>
      </c>
      <c r="R1641" s="1">
        <v>0</v>
      </c>
      <c r="S1641" s="29">
        <v>0</v>
      </c>
      <c r="T1641" s="8">
        <f t="shared" si="125"/>
        <v>0</v>
      </c>
      <c r="U1641" s="1">
        <v>0</v>
      </c>
      <c r="V1641" s="1">
        <v>0</v>
      </c>
      <c r="W1641" s="1">
        <v>0</v>
      </c>
      <c r="X1641" s="1">
        <v>0</v>
      </c>
      <c r="Y1641" s="1">
        <v>0</v>
      </c>
      <c r="Z1641" s="1">
        <v>0</v>
      </c>
      <c r="AA1641" s="1">
        <v>1.2799999713897705</v>
      </c>
      <c r="AB1641" s="1">
        <v>1.2799999713897705</v>
      </c>
      <c r="AC1641" s="1">
        <f t="shared" si="126"/>
        <v>-97263735.279999971</v>
      </c>
      <c r="AD1641" s="1">
        <f t="shared" si="127"/>
        <v>-97263735.279999971</v>
      </c>
      <c r="AE1641" s="1">
        <f t="shared" si="128"/>
        <v>-97263735.279999971</v>
      </c>
      <c r="AF1641" s="1">
        <f t="shared" si="129"/>
        <v>-97263735.279999971</v>
      </c>
    </row>
    <row r="1642" spans="1:32" x14ac:dyDescent="0.2">
      <c r="A1642" t="s">
        <v>182</v>
      </c>
      <c r="B1642" t="s">
        <v>132</v>
      </c>
      <c r="C1642" t="s">
        <v>113</v>
      </c>
      <c r="D1642" t="s">
        <v>1</v>
      </c>
      <c r="E1642" t="s">
        <v>5</v>
      </c>
      <c r="F1642" s="7">
        <v>201509</v>
      </c>
      <c r="G1642" s="1">
        <v>74797241</v>
      </c>
      <c r="H1642" s="1">
        <v>74933329.800000057</v>
      </c>
      <c r="I1642" s="1">
        <v>74797241</v>
      </c>
      <c r="J1642" s="1">
        <v>74933329.800000057</v>
      </c>
      <c r="K1642" s="8">
        <v>5</v>
      </c>
      <c r="L1642" s="8">
        <v>5</v>
      </c>
      <c r="M1642" s="8">
        <v>0</v>
      </c>
      <c r="N1642" s="8">
        <v>26585.468817204299</v>
      </c>
      <c r="O1642" s="1">
        <v>0</v>
      </c>
      <c r="P1642" s="1">
        <v>0</v>
      </c>
      <c r="Q1642" s="1">
        <v>0</v>
      </c>
      <c r="R1642" s="1">
        <v>0</v>
      </c>
      <c r="S1642" s="29">
        <v>0</v>
      </c>
      <c r="T1642" s="8">
        <f t="shared" si="125"/>
        <v>0</v>
      </c>
      <c r="U1642" s="1">
        <v>0</v>
      </c>
      <c r="V1642" s="1">
        <v>0</v>
      </c>
      <c r="W1642" s="1">
        <v>0</v>
      </c>
      <c r="X1642" s="1">
        <v>0</v>
      </c>
      <c r="Y1642" s="1">
        <v>0</v>
      </c>
      <c r="Z1642" s="1">
        <v>0</v>
      </c>
      <c r="AA1642" s="1">
        <v>136088.80000005662</v>
      </c>
      <c r="AB1642" s="1">
        <v>136088.80000005662</v>
      </c>
      <c r="AC1642" s="1">
        <f t="shared" si="126"/>
        <v>-74933329.800000057</v>
      </c>
      <c r="AD1642" s="1">
        <f t="shared" si="127"/>
        <v>-74933329.800000057</v>
      </c>
      <c r="AE1642" s="1">
        <f t="shared" si="128"/>
        <v>-74933329.800000057</v>
      </c>
      <c r="AF1642" s="1">
        <f t="shared" si="129"/>
        <v>-74933329.800000057</v>
      </c>
    </row>
    <row r="1643" spans="1:32" x14ac:dyDescent="0.2">
      <c r="A1643" t="s">
        <v>182</v>
      </c>
      <c r="B1643" t="s">
        <v>132</v>
      </c>
      <c r="C1643" t="s">
        <v>113</v>
      </c>
      <c r="D1643" t="s">
        <v>1</v>
      </c>
      <c r="E1643" t="s">
        <v>5</v>
      </c>
      <c r="F1643" s="7">
        <v>201512</v>
      </c>
      <c r="G1643" s="1">
        <v>178231992</v>
      </c>
      <c r="H1643" s="1">
        <v>178231991.85999995</v>
      </c>
      <c r="I1643" s="1">
        <v>178231992</v>
      </c>
      <c r="J1643" s="1">
        <v>178231991.85999995</v>
      </c>
      <c r="K1643" s="8">
        <v>4</v>
      </c>
      <c r="L1643" s="8">
        <v>4</v>
      </c>
      <c r="M1643" s="8">
        <v>0</v>
      </c>
      <c r="N1643" s="8">
        <v>25540.096057347673</v>
      </c>
      <c r="O1643" s="1">
        <v>0</v>
      </c>
      <c r="P1643" s="1">
        <v>0</v>
      </c>
      <c r="Q1643" s="1">
        <v>0</v>
      </c>
      <c r="R1643" s="1">
        <v>0</v>
      </c>
      <c r="S1643" s="29">
        <v>0</v>
      </c>
      <c r="T1643" s="8">
        <f t="shared" si="125"/>
        <v>0</v>
      </c>
      <c r="U1643" s="1">
        <v>0</v>
      </c>
      <c r="V1643" s="1">
        <v>0</v>
      </c>
      <c r="W1643" s="1">
        <v>0</v>
      </c>
      <c r="X1643" s="1">
        <v>0</v>
      </c>
      <c r="Y1643" s="1">
        <v>0</v>
      </c>
      <c r="Z1643" s="1">
        <v>0</v>
      </c>
      <c r="AA1643" s="1">
        <v>-0.14000004529953003</v>
      </c>
      <c r="AB1643" s="1">
        <v>-0.14000004529953003</v>
      </c>
      <c r="AC1643" s="1">
        <f t="shared" si="126"/>
        <v>-178231991.85999995</v>
      </c>
      <c r="AD1643" s="1">
        <f t="shared" si="127"/>
        <v>-178231991.85999995</v>
      </c>
      <c r="AE1643" s="1">
        <f t="shared" si="128"/>
        <v>-178231991.85999995</v>
      </c>
      <c r="AF1643" s="1">
        <f t="shared" si="129"/>
        <v>-178231991.85999995</v>
      </c>
    </row>
    <row r="1644" spans="1:32" x14ac:dyDescent="0.2">
      <c r="A1644" t="s">
        <v>182</v>
      </c>
      <c r="B1644" t="s">
        <v>132</v>
      </c>
      <c r="C1644" t="s">
        <v>113</v>
      </c>
      <c r="D1644" t="s">
        <v>1</v>
      </c>
      <c r="E1644" t="s">
        <v>5</v>
      </c>
      <c r="F1644" s="7">
        <v>201603</v>
      </c>
      <c r="G1644" s="1">
        <v>291162353</v>
      </c>
      <c r="H1644" s="1">
        <v>291162353.45999992</v>
      </c>
      <c r="I1644" s="1">
        <v>291162353</v>
      </c>
      <c r="J1644" s="1">
        <v>291162353.45999992</v>
      </c>
      <c r="K1644" s="8">
        <v>15</v>
      </c>
      <c r="L1644" s="8">
        <v>15</v>
      </c>
      <c r="M1644" s="8">
        <v>0</v>
      </c>
      <c r="N1644" s="8">
        <v>24617.827586206899</v>
      </c>
      <c r="O1644" s="1">
        <v>0</v>
      </c>
      <c r="P1644" s="1">
        <v>0</v>
      </c>
      <c r="Q1644" s="1">
        <v>0</v>
      </c>
      <c r="R1644" s="1">
        <v>0</v>
      </c>
      <c r="S1644" s="29">
        <v>0</v>
      </c>
      <c r="T1644" s="8">
        <f t="shared" si="125"/>
        <v>0</v>
      </c>
      <c r="U1644" s="1">
        <v>0</v>
      </c>
      <c r="V1644" s="1">
        <v>0</v>
      </c>
      <c r="W1644" s="1">
        <v>0</v>
      </c>
      <c r="X1644" s="1">
        <v>0</v>
      </c>
      <c r="Y1644" s="1">
        <v>0</v>
      </c>
      <c r="Z1644" s="1">
        <v>0</v>
      </c>
      <c r="AA1644" s="1">
        <v>0.45999991893768311</v>
      </c>
      <c r="AB1644" s="1">
        <v>0.45999991893768311</v>
      </c>
      <c r="AC1644" s="1">
        <f t="shared" si="126"/>
        <v>-291162353.45999992</v>
      </c>
      <c r="AD1644" s="1">
        <f t="shared" si="127"/>
        <v>-291162353.45999992</v>
      </c>
      <c r="AE1644" s="1">
        <f t="shared" si="128"/>
        <v>-291162353.45999992</v>
      </c>
      <c r="AF1644" s="1">
        <f t="shared" si="129"/>
        <v>-291162353.45999992</v>
      </c>
    </row>
    <row r="1645" spans="1:32" x14ac:dyDescent="0.2">
      <c r="A1645" t="s">
        <v>182</v>
      </c>
      <c r="B1645" t="s">
        <v>132</v>
      </c>
      <c r="C1645" t="s">
        <v>113</v>
      </c>
      <c r="D1645" t="s">
        <v>1</v>
      </c>
      <c r="E1645" t="s">
        <v>5</v>
      </c>
      <c r="F1645" s="7">
        <v>201606</v>
      </c>
      <c r="G1645" s="1">
        <v>317045933</v>
      </c>
      <c r="H1645" s="1">
        <v>317045933.30000019</v>
      </c>
      <c r="I1645" s="1">
        <v>317045933</v>
      </c>
      <c r="J1645" s="1">
        <v>317045933.30000019</v>
      </c>
      <c r="K1645" s="8">
        <v>11</v>
      </c>
      <c r="L1645" s="8">
        <v>11</v>
      </c>
      <c r="M1645" s="8">
        <v>0</v>
      </c>
      <c r="N1645" s="8">
        <v>23746.317921146954</v>
      </c>
      <c r="O1645" s="1">
        <v>0</v>
      </c>
      <c r="P1645" s="1">
        <v>0</v>
      </c>
      <c r="Q1645" s="1">
        <v>0</v>
      </c>
      <c r="R1645" s="1">
        <v>0</v>
      </c>
      <c r="S1645" s="29">
        <v>0</v>
      </c>
      <c r="T1645" s="8">
        <f t="shared" si="125"/>
        <v>0</v>
      </c>
      <c r="U1645" s="1">
        <v>0</v>
      </c>
      <c r="V1645" s="1">
        <v>0</v>
      </c>
      <c r="W1645" s="1">
        <v>0</v>
      </c>
      <c r="X1645" s="1">
        <v>0</v>
      </c>
      <c r="Y1645" s="1">
        <v>0</v>
      </c>
      <c r="Z1645" s="1">
        <v>0</v>
      </c>
      <c r="AA1645" s="1">
        <v>0.30000019073486328</v>
      </c>
      <c r="AB1645" s="1">
        <v>0.30000019073486328</v>
      </c>
      <c r="AC1645" s="1">
        <f t="shared" si="126"/>
        <v>-317045933.30000019</v>
      </c>
      <c r="AD1645" s="1">
        <f t="shared" si="127"/>
        <v>-317045933.30000019</v>
      </c>
      <c r="AE1645" s="1">
        <f t="shared" si="128"/>
        <v>-317045933.30000019</v>
      </c>
      <c r="AF1645" s="1">
        <f t="shared" si="129"/>
        <v>-317045933.30000019</v>
      </c>
    </row>
    <row r="1646" spans="1:32" x14ac:dyDescent="0.2">
      <c r="A1646" t="s">
        <v>182</v>
      </c>
      <c r="B1646" t="s">
        <v>132</v>
      </c>
      <c r="C1646" t="s">
        <v>113</v>
      </c>
      <c r="D1646" t="s">
        <v>1</v>
      </c>
      <c r="E1646" t="s">
        <v>5</v>
      </c>
      <c r="F1646" s="7">
        <v>201609</v>
      </c>
      <c r="G1646" s="1">
        <v>30555502</v>
      </c>
      <c r="H1646" s="1">
        <v>30555502</v>
      </c>
      <c r="I1646" s="1">
        <v>30555502</v>
      </c>
      <c r="J1646" s="1">
        <v>30555502</v>
      </c>
      <c r="K1646" s="8">
        <v>3</v>
      </c>
      <c r="L1646" s="8">
        <v>3</v>
      </c>
      <c r="M1646" s="8">
        <v>0</v>
      </c>
      <c r="N1646" s="8">
        <v>22846.640143369179</v>
      </c>
      <c r="O1646" s="1">
        <v>0</v>
      </c>
      <c r="P1646" s="1">
        <v>0</v>
      </c>
      <c r="Q1646" s="1">
        <v>0</v>
      </c>
      <c r="R1646" s="1">
        <v>0</v>
      </c>
      <c r="S1646" s="29">
        <v>0</v>
      </c>
      <c r="T1646" s="8">
        <f t="shared" si="125"/>
        <v>0</v>
      </c>
      <c r="U1646" s="1">
        <v>0</v>
      </c>
      <c r="V1646" s="1">
        <v>0</v>
      </c>
      <c r="W1646" s="1">
        <v>0</v>
      </c>
      <c r="X1646" s="1">
        <v>0</v>
      </c>
      <c r="Y1646" s="1">
        <v>0</v>
      </c>
      <c r="Z1646" s="1">
        <v>0</v>
      </c>
      <c r="AA1646" s="1">
        <v>0</v>
      </c>
      <c r="AB1646" s="1">
        <v>0</v>
      </c>
      <c r="AC1646" s="1">
        <f t="shared" si="126"/>
        <v>-30555502</v>
      </c>
      <c r="AD1646" s="1">
        <f t="shared" si="127"/>
        <v>-30555502</v>
      </c>
      <c r="AE1646" s="1">
        <f t="shared" si="128"/>
        <v>-30555502</v>
      </c>
      <c r="AF1646" s="1">
        <f t="shared" si="129"/>
        <v>-30555502</v>
      </c>
    </row>
    <row r="1647" spans="1:32" x14ac:dyDescent="0.2">
      <c r="A1647" t="s">
        <v>182</v>
      </c>
      <c r="B1647" t="s">
        <v>132</v>
      </c>
      <c r="C1647" t="s">
        <v>113</v>
      </c>
      <c r="D1647" t="s">
        <v>1</v>
      </c>
      <c r="E1647" t="s">
        <v>5</v>
      </c>
      <c r="F1647" s="7">
        <v>201612</v>
      </c>
      <c r="G1647" s="1">
        <v>376719038</v>
      </c>
      <c r="H1647" s="1">
        <v>376719038</v>
      </c>
      <c r="I1647" s="1">
        <v>376719038</v>
      </c>
      <c r="J1647" s="1">
        <v>376719038</v>
      </c>
      <c r="K1647" s="8">
        <v>12</v>
      </c>
      <c r="L1647" s="8">
        <v>12</v>
      </c>
      <c r="M1647" s="8">
        <v>0</v>
      </c>
      <c r="N1647" s="8">
        <v>21895.945519713259</v>
      </c>
      <c r="O1647" s="1">
        <v>0</v>
      </c>
      <c r="P1647" s="1">
        <v>0</v>
      </c>
      <c r="Q1647" s="1">
        <v>0</v>
      </c>
      <c r="R1647" s="1">
        <v>0</v>
      </c>
      <c r="S1647" s="29">
        <v>0</v>
      </c>
      <c r="T1647" s="8">
        <f t="shared" si="125"/>
        <v>0</v>
      </c>
      <c r="U1647" s="1">
        <v>0</v>
      </c>
      <c r="V1647" s="1">
        <v>0</v>
      </c>
      <c r="W1647" s="1">
        <v>0</v>
      </c>
      <c r="X1647" s="1">
        <v>0</v>
      </c>
      <c r="Y1647" s="1">
        <v>0</v>
      </c>
      <c r="Z1647" s="1">
        <v>0</v>
      </c>
      <c r="AA1647" s="1">
        <v>0</v>
      </c>
      <c r="AB1647" s="1">
        <v>0</v>
      </c>
      <c r="AC1647" s="1">
        <f t="shared" si="126"/>
        <v>-376719038</v>
      </c>
      <c r="AD1647" s="1">
        <f t="shared" si="127"/>
        <v>-376719038</v>
      </c>
      <c r="AE1647" s="1">
        <f t="shared" si="128"/>
        <v>-376719038</v>
      </c>
      <c r="AF1647" s="1">
        <f t="shared" si="129"/>
        <v>-376719038</v>
      </c>
    </row>
    <row r="1648" spans="1:32" x14ac:dyDescent="0.2">
      <c r="A1648" t="s">
        <v>182</v>
      </c>
      <c r="B1648" t="s">
        <v>132</v>
      </c>
      <c r="C1648" t="s">
        <v>113</v>
      </c>
      <c r="D1648" t="s">
        <v>1</v>
      </c>
      <c r="E1648" t="s">
        <v>5</v>
      </c>
      <c r="F1648" s="7">
        <v>201703</v>
      </c>
      <c r="G1648" s="1">
        <v>438006113</v>
      </c>
      <c r="H1648" s="1">
        <v>438006113</v>
      </c>
      <c r="I1648" s="1">
        <v>438006113</v>
      </c>
      <c r="J1648" s="1">
        <v>438006113</v>
      </c>
      <c r="K1648" s="8">
        <v>14</v>
      </c>
      <c r="L1648" s="8">
        <v>14</v>
      </c>
      <c r="M1648" s="8">
        <v>0</v>
      </c>
      <c r="N1648" s="8">
        <v>21151.58602150538</v>
      </c>
      <c r="O1648" s="1">
        <v>0</v>
      </c>
      <c r="P1648" s="1">
        <v>0</v>
      </c>
      <c r="Q1648" s="1">
        <v>0</v>
      </c>
      <c r="R1648" s="1">
        <v>0</v>
      </c>
      <c r="S1648" s="29">
        <v>0</v>
      </c>
      <c r="T1648" s="8">
        <f t="shared" si="125"/>
        <v>0</v>
      </c>
      <c r="U1648" s="1">
        <v>0</v>
      </c>
      <c r="V1648" s="1">
        <v>0</v>
      </c>
      <c r="W1648" s="1">
        <v>0</v>
      </c>
      <c r="X1648" s="1">
        <v>0</v>
      </c>
      <c r="Y1648" s="1">
        <v>0</v>
      </c>
      <c r="Z1648" s="1">
        <v>0</v>
      </c>
      <c r="AA1648" s="1">
        <v>0</v>
      </c>
      <c r="AB1648" s="1">
        <v>0</v>
      </c>
      <c r="AC1648" s="1">
        <f t="shared" si="126"/>
        <v>-438006113</v>
      </c>
      <c r="AD1648" s="1">
        <f t="shared" si="127"/>
        <v>-438006113</v>
      </c>
      <c r="AE1648" s="1">
        <f t="shared" si="128"/>
        <v>-438006113</v>
      </c>
      <c r="AF1648" s="1">
        <f t="shared" si="129"/>
        <v>-438006113</v>
      </c>
    </row>
    <row r="1649" spans="1:32" x14ac:dyDescent="0.2">
      <c r="A1649" t="s">
        <v>182</v>
      </c>
      <c r="B1649" t="s">
        <v>132</v>
      </c>
      <c r="C1649" t="s">
        <v>113</v>
      </c>
      <c r="D1649" t="s">
        <v>1</v>
      </c>
      <c r="E1649" t="s">
        <v>5</v>
      </c>
      <c r="F1649" s="7">
        <v>201706</v>
      </c>
      <c r="G1649" s="1">
        <v>159398937</v>
      </c>
      <c r="H1649" s="1">
        <v>159398936.99999997</v>
      </c>
      <c r="I1649" s="1">
        <v>159398937</v>
      </c>
      <c r="J1649" s="1">
        <v>159398936.99999997</v>
      </c>
      <c r="K1649" s="8">
        <v>9</v>
      </c>
      <c r="L1649" s="8">
        <v>9</v>
      </c>
      <c r="M1649" s="8">
        <v>0</v>
      </c>
      <c r="N1649" s="8">
        <v>20223.947670250895</v>
      </c>
      <c r="O1649" s="1">
        <v>0</v>
      </c>
      <c r="P1649" s="1">
        <v>0</v>
      </c>
      <c r="Q1649" s="1">
        <v>0</v>
      </c>
      <c r="R1649" s="1">
        <v>0</v>
      </c>
      <c r="S1649" s="29">
        <v>0</v>
      </c>
      <c r="T1649" s="8">
        <f t="shared" si="125"/>
        <v>0</v>
      </c>
      <c r="U1649" s="1">
        <v>0</v>
      </c>
      <c r="V1649" s="1">
        <v>0</v>
      </c>
      <c r="W1649" s="1">
        <v>0</v>
      </c>
      <c r="X1649" s="1">
        <v>0</v>
      </c>
      <c r="Y1649" s="1">
        <v>0</v>
      </c>
      <c r="Z1649" s="1">
        <v>0</v>
      </c>
      <c r="AA1649" s="1">
        <v>-2.9802322387695312E-8</v>
      </c>
      <c r="AB1649" s="1">
        <v>-2.9802322387695312E-8</v>
      </c>
      <c r="AC1649" s="1">
        <f t="shared" si="126"/>
        <v>-159398936.99999997</v>
      </c>
      <c r="AD1649" s="1">
        <f t="shared" si="127"/>
        <v>-159398936.99999997</v>
      </c>
      <c r="AE1649" s="1">
        <f t="shared" si="128"/>
        <v>-159398936.99999997</v>
      </c>
      <c r="AF1649" s="1">
        <f t="shared" si="129"/>
        <v>-159398936.99999997</v>
      </c>
    </row>
    <row r="1650" spans="1:32" x14ac:dyDescent="0.2">
      <c r="A1650" t="s">
        <v>182</v>
      </c>
      <c r="B1650" t="s">
        <v>132</v>
      </c>
      <c r="C1650" t="s">
        <v>113</v>
      </c>
      <c r="D1650" t="s">
        <v>1</v>
      </c>
      <c r="E1650" t="s">
        <v>5</v>
      </c>
      <c r="F1650" s="7">
        <v>201709</v>
      </c>
      <c r="G1650" s="1">
        <v>275394690</v>
      </c>
      <c r="H1650" s="1">
        <v>275394690</v>
      </c>
      <c r="I1650" s="1">
        <v>275394690</v>
      </c>
      <c r="J1650" s="1">
        <v>275394690</v>
      </c>
      <c r="K1650" s="8">
        <v>19</v>
      </c>
      <c r="L1650" s="8">
        <v>19</v>
      </c>
      <c r="M1650" s="8">
        <v>0</v>
      </c>
      <c r="N1650" s="8">
        <v>19340.92795698925</v>
      </c>
      <c r="O1650" s="1">
        <v>0</v>
      </c>
      <c r="P1650" s="1">
        <v>0</v>
      </c>
      <c r="Q1650" s="1">
        <v>0</v>
      </c>
      <c r="R1650" s="1">
        <v>0</v>
      </c>
      <c r="S1650" s="29">
        <v>0</v>
      </c>
      <c r="T1650" s="8">
        <f t="shared" si="125"/>
        <v>0</v>
      </c>
      <c r="U1650" s="1">
        <v>0</v>
      </c>
      <c r="V1650" s="1">
        <v>0</v>
      </c>
      <c r="W1650" s="1">
        <v>0</v>
      </c>
      <c r="X1650" s="1">
        <v>0</v>
      </c>
      <c r="Y1650" s="1">
        <v>0</v>
      </c>
      <c r="Z1650" s="1">
        <v>0</v>
      </c>
      <c r="AA1650" s="1">
        <v>0</v>
      </c>
      <c r="AB1650" s="1">
        <v>0</v>
      </c>
      <c r="AC1650" s="1">
        <f t="shared" si="126"/>
        <v>-275394690</v>
      </c>
      <c r="AD1650" s="1">
        <f t="shared" si="127"/>
        <v>-275394690</v>
      </c>
      <c r="AE1650" s="1">
        <f t="shared" si="128"/>
        <v>-275394690</v>
      </c>
      <c r="AF1650" s="1">
        <f t="shared" si="129"/>
        <v>-275394690</v>
      </c>
    </row>
    <row r="1651" spans="1:32" x14ac:dyDescent="0.2">
      <c r="A1651" t="s">
        <v>182</v>
      </c>
      <c r="B1651" t="s">
        <v>132</v>
      </c>
      <c r="C1651" t="s">
        <v>113</v>
      </c>
      <c r="D1651" t="s">
        <v>1</v>
      </c>
      <c r="E1651" t="s">
        <v>5</v>
      </c>
      <c r="F1651" s="7">
        <v>201712</v>
      </c>
      <c r="G1651" s="1">
        <v>149334816</v>
      </c>
      <c r="H1651" s="1">
        <v>149334816</v>
      </c>
      <c r="I1651" s="1">
        <v>149334816</v>
      </c>
      <c r="J1651" s="1">
        <v>149334816</v>
      </c>
      <c r="K1651" s="8">
        <v>13</v>
      </c>
      <c r="L1651" s="8">
        <v>13</v>
      </c>
      <c r="M1651" s="8">
        <v>0</v>
      </c>
      <c r="N1651" s="8">
        <v>18380.679928315414</v>
      </c>
      <c r="O1651" s="1">
        <v>0</v>
      </c>
      <c r="P1651" s="1">
        <v>0</v>
      </c>
      <c r="Q1651" s="1">
        <v>0</v>
      </c>
      <c r="R1651" s="1">
        <v>0</v>
      </c>
      <c r="S1651" s="29">
        <v>0</v>
      </c>
      <c r="T1651" s="8">
        <f t="shared" si="125"/>
        <v>0</v>
      </c>
      <c r="U1651" s="1">
        <v>0</v>
      </c>
      <c r="V1651" s="1">
        <v>0</v>
      </c>
      <c r="W1651" s="1">
        <v>0</v>
      </c>
      <c r="X1651" s="1">
        <v>0</v>
      </c>
      <c r="Y1651" s="1">
        <v>0</v>
      </c>
      <c r="Z1651" s="1">
        <v>0</v>
      </c>
      <c r="AA1651" s="1">
        <v>0</v>
      </c>
      <c r="AB1651" s="1">
        <v>0</v>
      </c>
      <c r="AC1651" s="1">
        <f t="shared" si="126"/>
        <v>-149334816</v>
      </c>
      <c r="AD1651" s="1">
        <f t="shared" si="127"/>
        <v>-149334816</v>
      </c>
      <c r="AE1651" s="1">
        <f t="shared" si="128"/>
        <v>-149334816</v>
      </c>
      <c r="AF1651" s="1">
        <f t="shared" si="129"/>
        <v>-149334816</v>
      </c>
    </row>
    <row r="1652" spans="1:32" x14ac:dyDescent="0.2">
      <c r="A1652" t="s">
        <v>182</v>
      </c>
      <c r="B1652" t="s">
        <v>132</v>
      </c>
      <c r="C1652" t="s">
        <v>113</v>
      </c>
      <c r="D1652" t="s">
        <v>1</v>
      </c>
      <c r="E1652" t="s">
        <v>5</v>
      </c>
      <c r="F1652" s="7">
        <v>201803</v>
      </c>
      <c r="G1652" s="1">
        <v>316180363</v>
      </c>
      <c r="H1652" s="1">
        <v>316180363.00000012</v>
      </c>
      <c r="I1652" s="1">
        <v>316180363</v>
      </c>
      <c r="J1652" s="1">
        <v>316180363.00000012</v>
      </c>
      <c r="K1652" s="8">
        <v>9</v>
      </c>
      <c r="L1652" s="8">
        <v>9</v>
      </c>
      <c r="M1652" s="8">
        <v>0</v>
      </c>
      <c r="N1652" s="8">
        <v>17660.715053763444</v>
      </c>
      <c r="O1652" s="1">
        <v>0</v>
      </c>
      <c r="P1652" s="1">
        <v>0</v>
      </c>
      <c r="Q1652" s="1">
        <v>0</v>
      </c>
      <c r="R1652" s="1">
        <v>0</v>
      </c>
      <c r="S1652" s="29">
        <v>0</v>
      </c>
      <c r="T1652" s="8">
        <f t="shared" si="125"/>
        <v>0</v>
      </c>
      <c r="U1652" s="1">
        <v>0</v>
      </c>
      <c r="V1652" s="1">
        <v>0</v>
      </c>
      <c r="W1652" s="1">
        <v>0</v>
      </c>
      <c r="X1652" s="1">
        <v>0</v>
      </c>
      <c r="Y1652" s="1">
        <v>0</v>
      </c>
      <c r="Z1652" s="1">
        <v>0</v>
      </c>
      <c r="AA1652" s="1">
        <v>1.1920928955078125E-7</v>
      </c>
      <c r="AB1652" s="1">
        <v>1.1920928955078125E-7</v>
      </c>
      <c r="AC1652" s="1">
        <f t="shared" si="126"/>
        <v>-316180363.00000012</v>
      </c>
      <c r="AD1652" s="1">
        <f t="shared" si="127"/>
        <v>-316180363.00000012</v>
      </c>
      <c r="AE1652" s="1">
        <f t="shared" si="128"/>
        <v>-316180363.00000012</v>
      </c>
      <c r="AF1652" s="1">
        <f t="shared" si="129"/>
        <v>-316180363.00000012</v>
      </c>
    </row>
    <row r="1653" spans="1:32" x14ac:dyDescent="0.2">
      <c r="A1653" t="s">
        <v>182</v>
      </c>
      <c r="B1653" t="s">
        <v>132</v>
      </c>
      <c r="C1653" t="s">
        <v>113</v>
      </c>
      <c r="D1653" t="s">
        <v>1</v>
      </c>
      <c r="E1653" t="s">
        <v>5</v>
      </c>
      <c r="F1653" s="7">
        <v>201806</v>
      </c>
      <c r="G1653" s="1">
        <v>171326063</v>
      </c>
      <c r="H1653" s="1">
        <v>171326063.00000003</v>
      </c>
      <c r="I1653" s="1">
        <v>171326063</v>
      </c>
      <c r="J1653" s="1">
        <v>171326063.00000003</v>
      </c>
      <c r="K1653" s="8">
        <v>8</v>
      </c>
      <c r="L1653" s="8">
        <v>8</v>
      </c>
      <c r="M1653" s="8">
        <v>0</v>
      </c>
      <c r="N1653" s="8">
        <v>16975.481720430107</v>
      </c>
      <c r="O1653" s="1">
        <v>0</v>
      </c>
      <c r="P1653" s="1">
        <v>0</v>
      </c>
      <c r="Q1653" s="1">
        <v>0</v>
      </c>
      <c r="R1653" s="1">
        <v>0</v>
      </c>
      <c r="S1653" s="29">
        <v>0</v>
      </c>
      <c r="T1653" s="8">
        <f t="shared" si="125"/>
        <v>0</v>
      </c>
      <c r="U1653" s="1">
        <v>0</v>
      </c>
      <c r="V1653" s="1">
        <v>0</v>
      </c>
      <c r="W1653" s="1">
        <v>0</v>
      </c>
      <c r="X1653" s="1">
        <v>0</v>
      </c>
      <c r="Y1653" s="1">
        <v>0</v>
      </c>
      <c r="Z1653" s="1">
        <v>0</v>
      </c>
      <c r="AA1653" s="1">
        <v>2.9802322387695312E-8</v>
      </c>
      <c r="AB1653" s="1">
        <v>2.9802322387695312E-8</v>
      </c>
      <c r="AC1653" s="1">
        <f t="shared" si="126"/>
        <v>-171326063.00000003</v>
      </c>
      <c r="AD1653" s="1">
        <f t="shared" si="127"/>
        <v>-171326063.00000003</v>
      </c>
      <c r="AE1653" s="1">
        <f t="shared" si="128"/>
        <v>-171326063.00000003</v>
      </c>
      <c r="AF1653" s="1">
        <f t="shared" si="129"/>
        <v>-171326063.00000003</v>
      </c>
    </row>
    <row r="1654" spans="1:32" x14ac:dyDescent="0.2">
      <c r="A1654" t="s">
        <v>182</v>
      </c>
      <c r="B1654" t="s">
        <v>132</v>
      </c>
      <c r="C1654" t="s">
        <v>113</v>
      </c>
      <c r="D1654" t="s">
        <v>1</v>
      </c>
      <c r="E1654" t="s">
        <v>5</v>
      </c>
      <c r="F1654" s="7">
        <v>201809</v>
      </c>
      <c r="G1654" s="1">
        <v>238612096</v>
      </c>
      <c r="H1654" s="1">
        <v>255554931.28999999</v>
      </c>
      <c r="I1654" s="1">
        <v>238612096</v>
      </c>
      <c r="J1654" s="1">
        <v>255554931.28999999</v>
      </c>
      <c r="K1654" s="8">
        <v>15</v>
      </c>
      <c r="L1654" s="8">
        <v>15</v>
      </c>
      <c r="M1654" s="8">
        <v>0</v>
      </c>
      <c r="N1654" s="8">
        <v>16313.924372759857</v>
      </c>
      <c r="O1654" s="1">
        <v>0</v>
      </c>
      <c r="P1654" s="1">
        <v>0</v>
      </c>
      <c r="Q1654" s="1">
        <v>0</v>
      </c>
      <c r="R1654" s="1">
        <v>0</v>
      </c>
      <c r="S1654" s="29">
        <v>0</v>
      </c>
      <c r="T1654" s="8">
        <f t="shared" si="125"/>
        <v>0</v>
      </c>
      <c r="U1654" s="1">
        <v>0</v>
      </c>
      <c r="V1654" s="1">
        <v>0</v>
      </c>
      <c r="W1654" s="1">
        <v>0</v>
      </c>
      <c r="X1654" s="1">
        <v>0</v>
      </c>
      <c r="Y1654" s="1">
        <v>0</v>
      </c>
      <c r="Z1654" s="1">
        <v>0</v>
      </c>
      <c r="AA1654" s="1">
        <v>16942835.289999992</v>
      </c>
      <c r="AB1654" s="1">
        <v>16942835.289999992</v>
      </c>
      <c r="AC1654" s="1">
        <f t="shared" si="126"/>
        <v>-255554931.28999999</v>
      </c>
      <c r="AD1654" s="1">
        <f t="shared" si="127"/>
        <v>-255554931.28999999</v>
      </c>
      <c r="AE1654" s="1">
        <f t="shared" si="128"/>
        <v>-255554931.28999999</v>
      </c>
      <c r="AF1654" s="1">
        <f t="shared" si="129"/>
        <v>-255554931.28999999</v>
      </c>
    </row>
    <row r="1655" spans="1:32" x14ac:dyDescent="0.2">
      <c r="A1655" t="s">
        <v>182</v>
      </c>
      <c r="B1655" t="s">
        <v>132</v>
      </c>
      <c r="C1655" t="s">
        <v>113</v>
      </c>
      <c r="D1655" t="s">
        <v>1</v>
      </c>
      <c r="E1655" t="s">
        <v>5</v>
      </c>
      <c r="F1655" s="7">
        <v>201812</v>
      </c>
      <c r="G1655" s="1">
        <v>129105472</v>
      </c>
      <c r="H1655" s="1">
        <v>129105472</v>
      </c>
      <c r="I1655" s="1">
        <v>129105472</v>
      </c>
      <c r="J1655" s="1">
        <v>129105472</v>
      </c>
      <c r="K1655" s="8">
        <v>6</v>
      </c>
      <c r="L1655" s="8">
        <v>6</v>
      </c>
      <c r="M1655" s="8">
        <v>0</v>
      </c>
      <c r="N1655" s="8">
        <v>15546.062007168461</v>
      </c>
      <c r="O1655" s="1">
        <v>0</v>
      </c>
      <c r="P1655" s="1">
        <v>0</v>
      </c>
      <c r="Q1655" s="1">
        <v>0</v>
      </c>
      <c r="R1655" s="1">
        <v>0</v>
      </c>
      <c r="S1655" s="29">
        <v>0</v>
      </c>
      <c r="T1655" s="8">
        <f t="shared" si="125"/>
        <v>0</v>
      </c>
      <c r="U1655" s="1">
        <v>0</v>
      </c>
      <c r="V1655" s="1">
        <v>0</v>
      </c>
      <c r="W1655" s="1">
        <v>0</v>
      </c>
      <c r="X1655" s="1">
        <v>0</v>
      </c>
      <c r="Y1655" s="1">
        <v>0</v>
      </c>
      <c r="Z1655" s="1">
        <v>0</v>
      </c>
      <c r="AA1655" s="1">
        <v>0</v>
      </c>
      <c r="AB1655" s="1">
        <v>0</v>
      </c>
      <c r="AC1655" s="1">
        <f t="shared" si="126"/>
        <v>-129105472</v>
      </c>
      <c r="AD1655" s="1">
        <f t="shared" si="127"/>
        <v>-129105472</v>
      </c>
      <c r="AE1655" s="1">
        <f t="shared" si="128"/>
        <v>-129105472</v>
      </c>
      <c r="AF1655" s="1">
        <f t="shared" si="129"/>
        <v>-129105472</v>
      </c>
    </row>
    <row r="1656" spans="1:32" x14ac:dyDescent="0.2">
      <c r="A1656" t="s">
        <v>182</v>
      </c>
      <c r="B1656" t="s">
        <v>132</v>
      </c>
      <c r="C1656" t="s">
        <v>113</v>
      </c>
      <c r="D1656" t="s">
        <v>1</v>
      </c>
      <c r="E1656" t="s">
        <v>5</v>
      </c>
      <c r="F1656" s="7">
        <v>201903</v>
      </c>
      <c r="G1656" s="1">
        <v>255259901</v>
      </c>
      <c r="H1656" s="1">
        <v>255259900.99999997</v>
      </c>
      <c r="I1656" s="1">
        <v>255259901</v>
      </c>
      <c r="J1656" s="1">
        <v>255259900.99999997</v>
      </c>
      <c r="K1656" s="8">
        <v>9</v>
      </c>
      <c r="L1656" s="8">
        <v>9</v>
      </c>
      <c r="M1656" s="8">
        <v>0</v>
      </c>
      <c r="N1656" s="8">
        <v>15032.864823348697</v>
      </c>
      <c r="O1656" s="1">
        <v>0</v>
      </c>
      <c r="P1656" s="1">
        <v>0</v>
      </c>
      <c r="Q1656" s="1">
        <v>0</v>
      </c>
      <c r="R1656" s="1">
        <v>0</v>
      </c>
      <c r="S1656" s="29">
        <v>0</v>
      </c>
      <c r="T1656" s="8">
        <f t="shared" si="125"/>
        <v>0</v>
      </c>
      <c r="U1656" s="1">
        <v>0</v>
      </c>
      <c r="V1656" s="1">
        <v>0</v>
      </c>
      <c r="W1656" s="1">
        <v>0</v>
      </c>
      <c r="X1656" s="1">
        <v>0</v>
      </c>
      <c r="Y1656" s="1">
        <v>0</v>
      </c>
      <c r="Z1656" s="1">
        <v>0</v>
      </c>
      <c r="AA1656" s="1">
        <v>-2.9802322387695312E-8</v>
      </c>
      <c r="AB1656" s="1">
        <v>-2.9802322387695312E-8</v>
      </c>
      <c r="AC1656" s="1">
        <f t="shared" si="126"/>
        <v>-255259900.99999997</v>
      </c>
      <c r="AD1656" s="1">
        <f t="shared" si="127"/>
        <v>-255259900.99999997</v>
      </c>
      <c r="AE1656" s="1">
        <f t="shared" si="128"/>
        <v>-255259900.99999997</v>
      </c>
      <c r="AF1656" s="1">
        <f t="shared" si="129"/>
        <v>-255259900.99999997</v>
      </c>
    </row>
    <row r="1657" spans="1:32" x14ac:dyDescent="0.2">
      <c r="A1657" t="s">
        <v>182</v>
      </c>
      <c r="B1657" t="s">
        <v>132</v>
      </c>
      <c r="C1657" t="s">
        <v>113</v>
      </c>
      <c r="D1657" t="s">
        <v>1</v>
      </c>
      <c r="E1657" t="s">
        <v>5</v>
      </c>
      <c r="F1657" s="7">
        <v>201906</v>
      </c>
      <c r="G1657" s="1">
        <v>304091024</v>
      </c>
      <c r="H1657" s="1">
        <v>317911589.59999996</v>
      </c>
      <c r="I1657" s="1">
        <v>304091024</v>
      </c>
      <c r="J1657" s="1">
        <v>317911589.59999996</v>
      </c>
      <c r="K1657" s="8">
        <v>19</v>
      </c>
      <c r="L1657" s="8">
        <v>19</v>
      </c>
      <c r="M1657" s="8">
        <v>0</v>
      </c>
      <c r="N1657" s="8">
        <v>14580.803942652332</v>
      </c>
      <c r="O1657" s="1">
        <v>0</v>
      </c>
      <c r="P1657" s="1">
        <v>0</v>
      </c>
      <c r="Q1657" s="1">
        <v>0</v>
      </c>
      <c r="R1657" s="1">
        <v>0</v>
      </c>
      <c r="S1657" s="29">
        <v>0</v>
      </c>
      <c r="T1657" s="8">
        <f t="shared" si="125"/>
        <v>0</v>
      </c>
      <c r="U1657" s="1">
        <v>0</v>
      </c>
      <c r="V1657" s="1">
        <v>0</v>
      </c>
      <c r="W1657" s="1">
        <v>0</v>
      </c>
      <c r="X1657" s="1">
        <v>0</v>
      </c>
      <c r="Y1657" s="1">
        <v>0</v>
      </c>
      <c r="Z1657" s="1">
        <v>0</v>
      </c>
      <c r="AA1657" s="1">
        <v>13820565.599999964</v>
      </c>
      <c r="AB1657" s="1">
        <v>13820565.599999964</v>
      </c>
      <c r="AC1657" s="1">
        <f t="shared" si="126"/>
        <v>-317911589.59999996</v>
      </c>
      <c r="AD1657" s="1">
        <f t="shared" si="127"/>
        <v>-317911589.59999996</v>
      </c>
      <c r="AE1657" s="1">
        <f t="shared" si="128"/>
        <v>-317911589.59999996</v>
      </c>
      <c r="AF1657" s="1">
        <f t="shared" si="129"/>
        <v>-317911589.59999996</v>
      </c>
    </row>
    <row r="1658" spans="1:32" x14ac:dyDescent="0.2">
      <c r="A1658" t="s">
        <v>182</v>
      </c>
      <c r="B1658" t="s">
        <v>132</v>
      </c>
      <c r="C1658" t="s">
        <v>113</v>
      </c>
      <c r="D1658" t="s">
        <v>1</v>
      </c>
      <c r="E1658" t="s">
        <v>5</v>
      </c>
      <c r="F1658" s="7">
        <v>201909</v>
      </c>
      <c r="G1658" s="1">
        <v>368529360</v>
      </c>
      <c r="H1658" s="1">
        <v>368529360</v>
      </c>
      <c r="I1658" s="1">
        <v>368529360</v>
      </c>
      <c r="J1658" s="1">
        <v>368529360</v>
      </c>
      <c r="K1658" s="8">
        <v>12</v>
      </c>
      <c r="L1658" s="8">
        <v>12</v>
      </c>
      <c r="M1658" s="8">
        <v>0</v>
      </c>
      <c r="N1658" s="8">
        <v>14117.749462365589</v>
      </c>
      <c r="O1658" s="1">
        <v>0</v>
      </c>
      <c r="P1658" s="1">
        <v>0</v>
      </c>
      <c r="Q1658" s="1">
        <v>0</v>
      </c>
      <c r="R1658" s="1">
        <v>0</v>
      </c>
      <c r="S1658" s="29">
        <v>0</v>
      </c>
      <c r="T1658" s="8">
        <f t="shared" si="125"/>
        <v>0</v>
      </c>
      <c r="U1658" s="1">
        <v>0</v>
      </c>
      <c r="V1658" s="1">
        <v>0</v>
      </c>
      <c r="W1658" s="1">
        <v>0</v>
      </c>
      <c r="X1658" s="1">
        <v>0</v>
      </c>
      <c r="Y1658" s="1">
        <v>0</v>
      </c>
      <c r="Z1658" s="1">
        <v>0</v>
      </c>
      <c r="AA1658" s="1">
        <v>0</v>
      </c>
      <c r="AB1658" s="1">
        <v>0</v>
      </c>
      <c r="AC1658" s="1">
        <f t="shared" si="126"/>
        <v>-368529360</v>
      </c>
      <c r="AD1658" s="1">
        <f t="shared" si="127"/>
        <v>-368529360</v>
      </c>
      <c r="AE1658" s="1">
        <f t="shared" si="128"/>
        <v>-368529360</v>
      </c>
      <c r="AF1658" s="1">
        <f t="shared" si="129"/>
        <v>-368529360</v>
      </c>
    </row>
    <row r="1659" spans="1:32" x14ac:dyDescent="0.2">
      <c r="A1659" t="s">
        <v>182</v>
      </c>
      <c r="B1659" t="s">
        <v>132</v>
      </c>
      <c r="C1659" t="s">
        <v>113</v>
      </c>
      <c r="D1659" t="s">
        <v>1</v>
      </c>
      <c r="E1659" t="s">
        <v>5</v>
      </c>
      <c r="F1659" s="7">
        <v>201912</v>
      </c>
      <c r="G1659" s="1">
        <v>144938348</v>
      </c>
      <c r="H1659" s="1">
        <v>144938348</v>
      </c>
      <c r="I1659" s="1">
        <v>144938348</v>
      </c>
      <c r="J1659" s="1">
        <v>144938348</v>
      </c>
      <c r="K1659" s="8">
        <v>3</v>
      </c>
      <c r="L1659" s="8">
        <v>3</v>
      </c>
      <c r="M1659" s="8">
        <v>0</v>
      </c>
      <c r="N1659" s="8">
        <v>13614.131182795696</v>
      </c>
      <c r="O1659" s="1">
        <v>0</v>
      </c>
      <c r="P1659" s="1">
        <v>0</v>
      </c>
      <c r="Q1659" s="1">
        <v>0</v>
      </c>
      <c r="R1659" s="1">
        <v>0</v>
      </c>
      <c r="S1659" s="29">
        <v>0</v>
      </c>
      <c r="T1659" s="8">
        <f t="shared" si="125"/>
        <v>0</v>
      </c>
      <c r="U1659" s="1">
        <v>0</v>
      </c>
      <c r="V1659" s="1">
        <v>0</v>
      </c>
      <c r="W1659" s="1">
        <v>0</v>
      </c>
      <c r="X1659" s="1">
        <v>0</v>
      </c>
      <c r="Y1659" s="1">
        <v>0</v>
      </c>
      <c r="Z1659" s="1">
        <v>0</v>
      </c>
      <c r="AA1659" s="1">
        <v>0</v>
      </c>
      <c r="AB1659" s="1">
        <v>0</v>
      </c>
      <c r="AC1659" s="1">
        <f t="shared" si="126"/>
        <v>-144938348</v>
      </c>
      <c r="AD1659" s="1">
        <f t="shared" si="127"/>
        <v>-144938348</v>
      </c>
      <c r="AE1659" s="1">
        <f t="shared" si="128"/>
        <v>-144938348</v>
      </c>
      <c r="AF1659" s="1">
        <f t="shared" si="129"/>
        <v>-144938348</v>
      </c>
    </row>
    <row r="1660" spans="1:32" x14ac:dyDescent="0.2">
      <c r="A1660" t="s">
        <v>182</v>
      </c>
      <c r="B1660" t="s">
        <v>132</v>
      </c>
      <c r="C1660" t="s">
        <v>113</v>
      </c>
      <c r="D1660" t="s">
        <v>1</v>
      </c>
      <c r="E1660" t="s">
        <v>5</v>
      </c>
      <c r="F1660" s="7">
        <v>202003</v>
      </c>
      <c r="G1660" s="1">
        <v>43902241</v>
      </c>
      <c r="H1660" s="1">
        <v>55632233.920000046</v>
      </c>
      <c r="I1660" s="1">
        <v>43902241</v>
      </c>
      <c r="J1660" s="1">
        <v>55632233.920000046</v>
      </c>
      <c r="K1660" s="8">
        <v>1</v>
      </c>
      <c r="L1660" s="8">
        <v>1</v>
      </c>
      <c r="M1660" s="8">
        <v>0</v>
      </c>
      <c r="N1660" s="8">
        <v>13227.281053021876</v>
      </c>
      <c r="O1660" s="1">
        <v>0</v>
      </c>
      <c r="P1660" s="1">
        <v>0</v>
      </c>
      <c r="Q1660" s="1">
        <v>0</v>
      </c>
      <c r="R1660" s="1">
        <v>0</v>
      </c>
      <c r="S1660" s="29">
        <v>0</v>
      </c>
      <c r="T1660" s="8">
        <f t="shared" si="125"/>
        <v>0</v>
      </c>
      <c r="U1660" s="1">
        <v>0</v>
      </c>
      <c r="V1660" s="1">
        <v>0</v>
      </c>
      <c r="W1660" s="1">
        <v>0</v>
      </c>
      <c r="X1660" s="1">
        <v>0</v>
      </c>
      <c r="Y1660" s="1">
        <v>0</v>
      </c>
      <c r="Z1660" s="1">
        <v>0</v>
      </c>
      <c r="AA1660" s="1">
        <v>11729992.920000046</v>
      </c>
      <c r="AB1660" s="1">
        <v>11729992.920000046</v>
      </c>
      <c r="AC1660" s="1">
        <f t="shared" si="126"/>
        <v>-55632233.920000046</v>
      </c>
      <c r="AD1660" s="1">
        <f t="shared" si="127"/>
        <v>-55632233.920000046</v>
      </c>
      <c r="AE1660" s="1">
        <f t="shared" si="128"/>
        <v>-55632233.920000046</v>
      </c>
      <c r="AF1660" s="1">
        <f t="shared" si="129"/>
        <v>-55632233.920000046</v>
      </c>
    </row>
    <row r="1661" spans="1:32" x14ac:dyDescent="0.2">
      <c r="A1661" t="s">
        <v>182</v>
      </c>
      <c r="B1661" t="s">
        <v>132</v>
      </c>
      <c r="C1661" t="s">
        <v>113</v>
      </c>
      <c r="D1661" t="s">
        <v>1</v>
      </c>
      <c r="E1661" t="s">
        <v>5</v>
      </c>
      <c r="F1661" s="7">
        <v>202006</v>
      </c>
      <c r="G1661" s="1">
        <v>53920591</v>
      </c>
      <c r="H1661" s="1">
        <v>59298794.980000019</v>
      </c>
      <c r="I1661" s="1">
        <v>53920591</v>
      </c>
      <c r="J1661" s="1">
        <v>59298794.980000019</v>
      </c>
      <c r="K1661" s="8">
        <v>3</v>
      </c>
      <c r="L1661" s="8">
        <v>3</v>
      </c>
      <c r="M1661" s="8">
        <v>0</v>
      </c>
      <c r="N1661" s="8">
        <v>12835.26093189964</v>
      </c>
      <c r="O1661" s="1">
        <v>0</v>
      </c>
      <c r="P1661" s="1">
        <v>0</v>
      </c>
      <c r="Q1661" s="1">
        <v>0</v>
      </c>
      <c r="R1661" s="1">
        <v>0</v>
      </c>
      <c r="S1661" s="29">
        <v>0</v>
      </c>
      <c r="T1661" s="8">
        <f t="shared" si="125"/>
        <v>0</v>
      </c>
      <c r="U1661" s="1">
        <v>0</v>
      </c>
      <c r="V1661" s="1">
        <v>0</v>
      </c>
      <c r="W1661" s="1">
        <v>0</v>
      </c>
      <c r="X1661" s="1">
        <v>0</v>
      </c>
      <c r="Y1661" s="1">
        <v>0</v>
      </c>
      <c r="Z1661" s="1">
        <v>0</v>
      </c>
      <c r="AA1661" s="1">
        <v>5378203.9800000191</v>
      </c>
      <c r="AB1661" s="1">
        <v>5378203.9800000191</v>
      </c>
      <c r="AC1661" s="1">
        <f t="shared" si="126"/>
        <v>-59298794.980000019</v>
      </c>
      <c r="AD1661" s="1">
        <f t="shared" si="127"/>
        <v>-59298794.980000019</v>
      </c>
      <c r="AE1661" s="1">
        <f t="shared" si="128"/>
        <v>-59298794.980000019</v>
      </c>
      <c r="AF1661" s="1">
        <f t="shared" si="129"/>
        <v>-59298794.980000019</v>
      </c>
    </row>
    <row r="1662" spans="1:32" x14ac:dyDescent="0.2">
      <c r="A1662" t="s">
        <v>182</v>
      </c>
      <c r="B1662" t="s">
        <v>132</v>
      </c>
      <c r="C1662" t="s">
        <v>113</v>
      </c>
      <c r="D1662" t="s">
        <v>1</v>
      </c>
      <c r="E1662" t="s">
        <v>5</v>
      </c>
      <c r="F1662" s="7">
        <v>202009</v>
      </c>
      <c r="G1662" s="1">
        <v>26828128</v>
      </c>
      <c r="H1662" s="1">
        <v>26828128.000000007</v>
      </c>
      <c r="I1662" s="1">
        <v>26828128</v>
      </c>
      <c r="J1662" s="1">
        <v>26828128.000000007</v>
      </c>
      <c r="K1662" s="8">
        <v>1</v>
      </c>
      <c r="L1662" s="8">
        <v>1</v>
      </c>
      <c r="M1662" s="8">
        <v>0</v>
      </c>
      <c r="N1662" s="8">
        <v>12478.725089605736</v>
      </c>
      <c r="O1662" s="1">
        <v>0</v>
      </c>
      <c r="P1662" s="1">
        <v>0</v>
      </c>
      <c r="Q1662" s="1">
        <v>0</v>
      </c>
      <c r="R1662" s="1">
        <v>0</v>
      </c>
      <c r="S1662" s="29">
        <v>0</v>
      </c>
      <c r="T1662" s="8">
        <f t="shared" si="125"/>
        <v>0</v>
      </c>
      <c r="U1662" s="1">
        <v>0</v>
      </c>
      <c r="V1662" s="1">
        <v>0</v>
      </c>
      <c r="W1662" s="1">
        <v>0</v>
      </c>
      <c r="X1662" s="1">
        <v>0</v>
      </c>
      <c r="Y1662" s="1">
        <v>0</v>
      </c>
      <c r="Z1662" s="1">
        <v>0</v>
      </c>
      <c r="AA1662" s="1">
        <v>7.4505805969238281E-9</v>
      </c>
      <c r="AB1662" s="1">
        <v>7.4505805969238281E-9</v>
      </c>
      <c r="AC1662" s="1">
        <f t="shared" si="126"/>
        <v>-26828128.000000007</v>
      </c>
      <c r="AD1662" s="1">
        <f t="shared" si="127"/>
        <v>-26828128.000000007</v>
      </c>
      <c r="AE1662" s="1">
        <f t="shared" si="128"/>
        <v>-26828128.000000007</v>
      </c>
      <c r="AF1662" s="1">
        <f t="shared" si="129"/>
        <v>-26828128.000000007</v>
      </c>
    </row>
    <row r="1663" spans="1:32" x14ac:dyDescent="0.2">
      <c r="A1663" t="s">
        <v>182</v>
      </c>
      <c r="B1663" t="s">
        <v>132</v>
      </c>
      <c r="C1663" t="s">
        <v>113</v>
      </c>
      <c r="D1663" t="s">
        <v>1</v>
      </c>
      <c r="E1663" t="s">
        <v>5</v>
      </c>
      <c r="F1663" s="7">
        <v>202012</v>
      </c>
      <c r="G1663" s="1">
        <v>241233304</v>
      </c>
      <c r="H1663" s="1">
        <v>481110970.45999998</v>
      </c>
      <c r="I1663" s="1">
        <v>241233304</v>
      </c>
      <c r="J1663" s="1">
        <v>481110970.45999998</v>
      </c>
      <c r="K1663" s="8">
        <v>10</v>
      </c>
      <c r="L1663" s="8">
        <v>10</v>
      </c>
      <c r="M1663" s="8">
        <v>0</v>
      </c>
      <c r="N1663" s="8">
        <v>12092.346953405018</v>
      </c>
      <c r="O1663" s="1">
        <v>0</v>
      </c>
      <c r="P1663" s="1">
        <v>0</v>
      </c>
      <c r="Q1663" s="1">
        <v>0</v>
      </c>
      <c r="R1663" s="1">
        <v>0</v>
      </c>
      <c r="S1663" s="29">
        <v>0</v>
      </c>
      <c r="T1663" s="8">
        <f t="shared" si="125"/>
        <v>0</v>
      </c>
      <c r="U1663" s="1">
        <v>0</v>
      </c>
      <c r="V1663" s="1">
        <v>0</v>
      </c>
      <c r="W1663" s="1">
        <v>0</v>
      </c>
      <c r="X1663" s="1">
        <v>0</v>
      </c>
      <c r="Y1663" s="1">
        <v>0</v>
      </c>
      <c r="Z1663" s="1">
        <v>0</v>
      </c>
      <c r="AA1663" s="1">
        <v>239877666.45999998</v>
      </c>
      <c r="AB1663" s="1">
        <v>239877666.45999998</v>
      </c>
      <c r="AC1663" s="1">
        <f t="shared" si="126"/>
        <v>-481110970.45999998</v>
      </c>
      <c r="AD1663" s="1">
        <f t="shared" si="127"/>
        <v>-481110970.45999998</v>
      </c>
      <c r="AE1663" s="1">
        <f t="shared" si="128"/>
        <v>-481110970.45999998</v>
      </c>
      <c r="AF1663" s="1">
        <f t="shared" si="129"/>
        <v>-481110970.45999998</v>
      </c>
    </row>
    <row r="1664" spans="1:32" x14ac:dyDescent="0.2">
      <c r="A1664" t="s">
        <v>182</v>
      </c>
      <c r="B1664" t="s">
        <v>132</v>
      </c>
      <c r="C1664" t="s">
        <v>113</v>
      </c>
      <c r="D1664" t="s">
        <v>1</v>
      </c>
      <c r="E1664" t="s">
        <v>5</v>
      </c>
      <c r="F1664" s="7">
        <v>202103</v>
      </c>
      <c r="G1664" s="1">
        <v>171185201</v>
      </c>
      <c r="H1664" s="1">
        <v>332703053.74000001</v>
      </c>
      <c r="I1664" s="1">
        <v>171185201</v>
      </c>
      <c r="J1664" s="1">
        <v>332703053.74000001</v>
      </c>
      <c r="K1664" s="8">
        <v>8</v>
      </c>
      <c r="L1664" s="8">
        <v>8</v>
      </c>
      <c r="M1664" s="8">
        <v>0</v>
      </c>
      <c r="N1664" s="8">
        <v>11807.115207373272</v>
      </c>
      <c r="O1664" s="1">
        <v>0</v>
      </c>
      <c r="P1664" s="1">
        <v>0</v>
      </c>
      <c r="Q1664" s="1">
        <v>0</v>
      </c>
      <c r="R1664" s="1">
        <v>0</v>
      </c>
      <c r="S1664" s="29">
        <v>0</v>
      </c>
      <c r="T1664" s="8">
        <f t="shared" si="125"/>
        <v>0</v>
      </c>
      <c r="U1664" s="1">
        <v>0</v>
      </c>
      <c r="V1664" s="1">
        <v>0</v>
      </c>
      <c r="W1664" s="1">
        <v>0</v>
      </c>
      <c r="X1664" s="1">
        <v>0</v>
      </c>
      <c r="Y1664" s="1">
        <v>0</v>
      </c>
      <c r="Z1664" s="1">
        <v>0</v>
      </c>
      <c r="AA1664" s="1">
        <v>161517852.74000001</v>
      </c>
      <c r="AB1664" s="1">
        <v>161517852.74000001</v>
      </c>
      <c r="AC1664" s="1">
        <f t="shared" si="126"/>
        <v>-332703053.74000001</v>
      </c>
      <c r="AD1664" s="1">
        <f t="shared" si="127"/>
        <v>-332703053.74000001</v>
      </c>
      <c r="AE1664" s="1">
        <f t="shared" si="128"/>
        <v>-332703053.74000001</v>
      </c>
      <c r="AF1664" s="1">
        <f t="shared" si="129"/>
        <v>-332703053.74000001</v>
      </c>
    </row>
    <row r="1665" spans="1:32" x14ac:dyDescent="0.2">
      <c r="A1665" t="s">
        <v>182</v>
      </c>
      <c r="B1665" t="s">
        <v>132</v>
      </c>
      <c r="C1665" t="s">
        <v>113</v>
      </c>
      <c r="D1665" t="s">
        <v>1</v>
      </c>
      <c r="E1665" t="s">
        <v>5</v>
      </c>
      <c r="F1665" s="7">
        <v>202106</v>
      </c>
      <c r="G1665" s="1">
        <v>396125135</v>
      </c>
      <c r="H1665" s="1">
        <v>1131168883.8099999</v>
      </c>
      <c r="I1665" s="1">
        <v>396125135</v>
      </c>
      <c r="J1665" s="1">
        <v>1131168883.8099999</v>
      </c>
      <c r="K1665" s="8">
        <v>19</v>
      </c>
      <c r="L1665" s="8">
        <v>19</v>
      </c>
      <c r="M1665" s="8">
        <v>0</v>
      </c>
      <c r="N1665" s="8">
        <v>11549.127598566309</v>
      </c>
      <c r="O1665" s="1">
        <v>0</v>
      </c>
      <c r="P1665" s="1">
        <v>0</v>
      </c>
      <c r="Q1665" s="1">
        <v>0</v>
      </c>
      <c r="R1665" s="1">
        <v>0</v>
      </c>
      <c r="S1665" s="29">
        <v>0</v>
      </c>
      <c r="T1665" s="8">
        <f t="shared" si="125"/>
        <v>0</v>
      </c>
      <c r="U1665" s="1">
        <v>0</v>
      </c>
      <c r="V1665" s="1">
        <v>0</v>
      </c>
      <c r="W1665" s="1">
        <v>0</v>
      </c>
      <c r="X1665" s="1">
        <v>0</v>
      </c>
      <c r="Y1665" s="1">
        <v>0</v>
      </c>
      <c r="Z1665" s="1">
        <v>0</v>
      </c>
      <c r="AA1665" s="1">
        <v>735043748.80999994</v>
      </c>
      <c r="AB1665" s="1">
        <v>735043748.80999994</v>
      </c>
      <c r="AC1665" s="1">
        <f t="shared" si="126"/>
        <v>-1131168883.8099999</v>
      </c>
      <c r="AD1665" s="1">
        <f t="shared" si="127"/>
        <v>-1131168883.8099999</v>
      </c>
      <c r="AE1665" s="1">
        <f t="shared" si="128"/>
        <v>-1131168883.8099999</v>
      </c>
      <c r="AF1665" s="1">
        <f t="shared" si="129"/>
        <v>-1131168883.8099999</v>
      </c>
    </row>
    <row r="1666" spans="1:32" x14ac:dyDescent="0.2">
      <c r="A1666" t="s">
        <v>182</v>
      </c>
      <c r="B1666" t="s">
        <v>132</v>
      </c>
      <c r="C1666" t="s">
        <v>113</v>
      </c>
      <c r="D1666" t="s">
        <v>1</v>
      </c>
      <c r="E1666" t="s">
        <v>5</v>
      </c>
      <c r="F1666" s="7">
        <v>202109</v>
      </c>
      <c r="G1666" s="1">
        <v>316396163</v>
      </c>
      <c r="H1666" s="1">
        <v>603984872.9799999</v>
      </c>
      <c r="I1666" s="1">
        <v>316396163</v>
      </c>
      <c r="J1666" s="1">
        <v>603984872.9799999</v>
      </c>
      <c r="K1666" s="8">
        <v>12</v>
      </c>
      <c r="L1666" s="8">
        <v>12</v>
      </c>
      <c r="M1666" s="8">
        <v>0</v>
      </c>
      <c r="N1666" s="8">
        <v>11201.933333333334</v>
      </c>
      <c r="O1666" s="1">
        <v>0</v>
      </c>
      <c r="P1666" s="1">
        <v>0</v>
      </c>
      <c r="Q1666" s="1">
        <v>0</v>
      </c>
      <c r="R1666" s="1">
        <v>0</v>
      </c>
      <c r="S1666" s="29">
        <v>0</v>
      </c>
      <c r="T1666" s="8">
        <f t="shared" ref="T1666:T1729" si="130">$S1666 * $N1666</f>
        <v>0</v>
      </c>
      <c r="U1666" s="1">
        <v>0</v>
      </c>
      <c r="V1666" s="1">
        <v>0</v>
      </c>
      <c r="W1666" s="1">
        <v>0</v>
      </c>
      <c r="X1666" s="1">
        <v>0</v>
      </c>
      <c r="Y1666" s="1">
        <v>0</v>
      </c>
      <c r="Z1666" s="1">
        <v>0</v>
      </c>
      <c r="AA1666" s="1">
        <v>287588709.9799999</v>
      </c>
      <c r="AB1666" s="1">
        <v>287588709.9799999</v>
      </c>
      <c r="AC1666" s="1">
        <f t="shared" ref="AC1666:AC1729" si="131">$W1666 - $H1666</f>
        <v>-603984872.9799999</v>
      </c>
      <c r="AD1666" s="1">
        <f t="shared" ref="AD1666:AD1729" si="132">$X1666 - $H1666</f>
        <v>-603984872.9799999</v>
      </c>
      <c r="AE1666" s="1">
        <f t="shared" ref="AE1666:AE1729" si="133">$Y1666 - $J1666</f>
        <v>-603984872.9799999</v>
      </c>
      <c r="AF1666" s="1">
        <f t="shared" ref="AF1666:AF1729" si="134">$Z1666 - $J1666</f>
        <v>-603984872.9799999</v>
      </c>
    </row>
    <row r="1667" spans="1:32" x14ac:dyDescent="0.2">
      <c r="A1667" t="s">
        <v>182</v>
      </c>
      <c r="B1667" t="s">
        <v>132</v>
      </c>
      <c r="C1667" t="s">
        <v>113</v>
      </c>
      <c r="D1667" t="s">
        <v>1</v>
      </c>
      <c r="E1667" t="s">
        <v>5</v>
      </c>
      <c r="F1667" s="7">
        <v>202112</v>
      </c>
      <c r="G1667" s="1">
        <v>101773544</v>
      </c>
      <c r="H1667" s="1">
        <v>249691138.5399999</v>
      </c>
      <c r="I1667" s="1">
        <v>101773544</v>
      </c>
      <c r="J1667" s="1">
        <v>249691138.5399999</v>
      </c>
      <c r="K1667" s="8">
        <v>5</v>
      </c>
      <c r="L1667" s="8">
        <v>5</v>
      </c>
      <c r="M1667" s="8">
        <v>0</v>
      </c>
      <c r="N1667" s="8">
        <v>10862.365232974911</v>
      </c>
      <c r="O1667" s="1">
        <v>0</v>
      </c>
      <c r="P1667" s="1">
        <v>0</v>
      </c>
      <c r="Q1667" s="1">
        <v>0</v>
      </c>
      <c r="R1667" s="1">
        <v>0</v>
      </c>
      <c r="S1667" s="29">
        <v>0</v>
      </c>
      <c r="T1667" s="8">
        <f t="shared" si="130"/>
        <v>0</v>
      </c>
      <c r="U1667" s="1">
        <v>0</v>
      </c>
      <c r="V1667" s="1">
        <v>0</v>
      </c>
      <c r="W1667" s="1">
        <v>0</v>
      </c>
      <c r="X1667" s="1">
        <v>0</v>
      </c>
      <c r="Y1667" s="1">
        <v>0</v>
      </c>
      <c r="Z1667" s="1">
        <v>0</v>
      </c>
      <c r="AA1667" s="1">
        <v>147917594.5399999</v>
      </c>
      <c r="AB1667" s="1">
        <v>147917594.5399999</v>
      </c>
      <c r="AC1667" s="1">
        <f t="shared" si="131"/>
        <v>-249691138.5399999</v>
      </c>
      <c r="AD1667" s="1">
        <f t="shared" si="132"/>
        <v>-249691138.5399999</v>
      </c>
      <c r="AE1667" s="1">
        <f t="shared" si="133"/>
        <v>-249691138.5399999</v>
      </c>
      <c r="AF1667" s="1">
        <f t="shared" si="134"/>
        <v>-249691138.5399999</v>
      </c>
    </row>
    <row r="1668" spans="1:32" x14ac:dyDescent="0.2">
      <c r="A1668" t="s">
        <v>182</v>
      </c>
      <c r="B1668" t="s">
        <v>132</v>
      </c>
      <c r="C1668" t="s">
        <v>113</v>
      </c>
      <c r="D1668" t="s">
        <v>1</v>
      </c>
      <c r="E1668" t="s">
        <v>5</v>
      </c>
      <c r="F1668" s="7">
        <v>202203</v>
      </c>
      <c r="G1668" s="1">
        <v>69294263</v>
      </c>
      <c r="H1668" s="1">
        <v>164341067.96000001</v>
      </c>
      <c r="I1668" s="1">
        <v>69294263</v>
      </c>
      <c r="J1668" s="1">
        <v>164341067.96000001</v>
      </c>
      <c r="K1668" s="8">
        <v>3</v>
      </c>
      <c r="L1668" s="8">
        <v>3</v>
      </c>
      <c r="M1668" s="8">
        <v>0</v>
      </c>
      <c r="N1668" s="8">
        <v>10654.023425499232</v>
      </c>
      <c r="O1668" s="1">
        <v>0</v>
      </c>
      <c r="P1668" s="1">
        <v>0</v>
      </c>
      <c r="Q1668" s="1">
        <v>0</v>
      </c>
      <c r="R1668" s="1">
        <v>0</v>
      </c>
      <c r="S1668" s="29">
        <v>0</v>
      </c>
      <c r="T1668" s="8">
        <f t="shared" si="130"/>
        <v>0</v>
      </c>
      <c r="U1668" s="1">
        <v>0</v>
      </c>
      <c r="V1668" s="1">
        <v>0</v>
      </c>
      <c r="W1668" s="1">
        <v>0</v>
      </c>
      <c r="X1668" s="1">
        <v>0</v>
      </c>
      <c r="Y1668" s="1">
        <v>0</v>
      </c>
      <c r="Z1668" s="1">
        <v>0</v>
      </c>
      <c r="AA1668" s="1">
        <v>95046804.960000008</v>
      </c>
      <c r="AB1668" s="1">
        <v>95046804.960000008</v>
      </c>
      <c r="AC1668" s="1">
        <f t="shared" si="131"/>
        <v>-164341067.96000001</v>
      </c>
      <c r="AD1668" s="1">
        <f t="shared" si="132"/>
        <v>-164341067.96000001</v>
      </c>
      <c r="AE1668" s="1">
        <f t="shared" si="133"/>
        <v>-164341067.96000001</v>
      </c>
      <c r="AF1668" s="1">
        <f t="shared" si="134"/>
        <v>-164341067.96000001</v>
      </c>
    </row>
    <row r="1669" spans="1:32" x14ac:dyDescent="0.2">
      <c r="A1669" t="s">
        <v>182</v>
      </c>
      <c r="B1669" t="s">
        <v>132</v>
      </c>
      <c r="C1669" t="s">
        <v>113</v>
      </c>
      <c r="D1669" t="s">
        <v>1</v>
      </c>
      <c r="E1669" t="s">
        <v>5</v>
      </c>
      <c r="F1669" s="7">
        <v>202206</v>
      </c>
      <c r="G1669" s="1">
        <v>45998027</v>
      </c>
      <c r="H1669" s="1">
        <v>115985399.55000001</v>
      </c>
      <c r="I1669" s="1">
        <v>45998027</v>
      </c>
      <c r="J1669" s="1">
        <v>115985399.55000001</v>
      </c>
      <c r="K1669" s="8">
        <v>5</v>
      </c>
      <c r="L1669" s="8">
        <v>5</v>
      </c>
      <c r="M1669" s="8">
        <v>0</v>
      </c>
      <c r="N1669" s="8">
        <v>10362.940143369176</v>
      </c>
      <c r="O1669" s="1">
        <v>0</v>
      </c>
      <c r="P1669" s="1">
        <v>0</v>
      </c>
      <c r="Q1669" s="1">
        <v>0</v>
      </c>
      <c r="R1669" s="1">
        <v>0</v>
      </c>
      <c r="S1669" s="29">
        <v>0</v>
      </c>
      <c r="T1669" s="8">
        <f t="shared" si="130"/>
        <v>0</v>
      </c>
      <c r="U1669" s="1">
        <v>0</v>
      </c>
      <c r="V1669" s="1">
        <v>0</v>
      </c>
      <c r="W1669" s="1">
        <v>0</v>
      </c>
      <c r="X1669" s="1">
        <v>0</v>
      </c>
      <c r="Y1669" s="1">
        <v>0</v>
      </c>
      <c r="Z1669" s="1">
        <v>0</v>
      </c>
      <c r="AA1669" s="1">
        <v>69987372.550000012</v>
      </c>
      <c r="AB1669" s="1">
        <v>69987372.550000012</v>
      </c>
      <c r="AC1669" s="1">
        <f t="shared" si="131"/>
        <v>-115985399.55000001</v>
      </c>
      <c r="AD1669" s="1">
        <f t="shared" si="132"/>
        <v>-115985399.55000001</v>
      </c>
      <c r="AE1669" s="1">
        <f t="shared" si="133"/>
        <v>-115985399.55000001</v>
      </c>
      <c r="AF1669" s="1">
        <f t="shared" si="134"/>
        <v>-115985399.55000001</v>
      </c>
    </row>
    <row r="1670" spans="1:32" x14ac:dyDescent="0.2">
      <c r="A1670" t="s">
        <v>182</v>
      </c>
      <c r="B1670" t="s">
        <v>132</v>
      </c>
      <c r="C1670" t="s">
        <v>113</v>
      </c>
      <c r="D1670" t="s">
        <v>1</v>
      </c>
      <c r="E1670" t="s">
        <v>5</v>
      </c>
      <c r="F1670" s="7">
        <v>202209</v>
      </c>
      <c r="G1670" s="1">
        <v>30243819</v>
      </c>
      <c r="H1670" s="1">
        <v>188167320.59000003</v>
      </c>
      <c r="I1670" s="1">
        <v>30243819</v>
      </c>
      <c r="J1670" s="1">
        <v>188167320.59000003</v>
      </c>
      <c r="K1670" s="8">
        <v>2</v>
      </c>
      <c r="L1670" s="8">
        <v>2</v>
      </c>
      <c r="M1670" s="8">
        <v>0</v>
      </c>
      <c r="N1670" s="8">
        <v>10117.443727598569</v>
      </c>
      <c r="O1670" s="1">
        <v>0</v>
      </c>
      <c r="P1670" s="1">
        <v>0</v>
      </c>
      <c r="Q1670" s="1">
        <v>0</v>
      </c>
      <c r="R1670" s="1">
        <v>0</v>
      </c>
      <c r="S1670" s="29">
        <v>0</v>
      </c>
      <c r="T1670" s="8">
        <f t="shared" si="130"/>
        <v>0</v>
      </c>
      <c r="U1670" s="1">
        <v>0</v>
      </c>
      <c r="V1670" s="1">
        <v>0</v>
      </c>
      <c r="W1670" s="1">
        <v>0</v>
      </c>
      <c r="X1670" s="1">
        <v>0</v>
      </c>
      <c r="Y1670" s="1">
        <v>0</v>
      </c>
      <c r="Z1670" s="1">
        <v>0</v>
      </c>
      <c r="AA1670" s="1">
        <v>157923501.59000003</v>
      </c>
      <c r="AB1670" s="1">
        <v>157923501.59000003</v>
      </c>
      <c r="AC1670" s="1">
        <f t="shared" si="131"/>
        <v>-188167320.59000003</v>
      </c>
      <c r="AD1670" s="1">
        <f t="shared" si="132"/>
        <v>-188167320.59000003</v>
      </c>
      <c r="AE1670" s="1">
        <f t="shared" si="133"/>
        <v>-188167320.59000003</v>
      </c>
      <c r="AF1670" s="1">
        <f t="shared" si="134"/>
        <v>-188167320.59000003</v>
      </c>
    </row>
    <row r="1671" spans="1:32" x14ac:dyDescent="0.2">
      <c r="A1671" t="s">
        <v>182</v>
      </c>
      <c r="B1671" t="s">
        <v>132</v>
      </c>
      <c r="C1671" t="s">
        <v>113</v>
      </c>
      <c r="D1671" t="s">
        <v>1</v>
      </c>
      <c r="E1671" t="s">
        <v>5</v>
      </c>
      <c r="F1671" s="7">
        <v>202212</v>
      </c>
      <c r="G1671" s="1">
        <v>33964418</v>
      </c>
      <c r="H1671" s="1">
        <v>110691745.97</v>
      </c>
      <c r="I1671" s="1">
        <v>33964418</v>
      </c>
      <c r="J1671" s="1">
        <v>110691745.97</v>
      </c>
      <c r="K1671" s="8">
        <v>2</v>
      </c>
      <c r="L1671" s="8">
        <v>2</v>
      </c>
      <c r="M1671" s="8">
        <v>0</v>
      </c>
      <c r="N1671" s="8">
        <v>9869.1068100358407</v>
      </c>
      <c r="O1671" s="1">
        <v>0</v>
      </c>
      <c r="P1671" s="1">
        <v>0</v>
      </c>
      <c r="Q1671" s="1">
        <v>0</v>
      </c>
      <c r="R1671" s="1">
        <v>0</v>
      </c>
      <c r="S1671" s="29">
        <v>0</v>
      </c>
      <c r="T1671" s="8">
        <f t="shared" si="130"/>
        <v>0</v>
      </c>
      <c r="U1671" s="1">
        <v>0</v>
      </c>
      <c r="V1671" s="1">
        <v>0</v>
      </c>
      <c r="W1671" s="1">
        <v>0</v>
      </c>
      <c r="X1671" s="1">
        <v>0</v>
      </c>
      <c r="Y1671" s="1">
        <v>0</v>
      </c>
      <c r="Z1671" s="1">
        <v>0</v>
      </c>
      <c r="AA1671" s="1">
        <v>76727327.969999999</v>
      </c>
      <c r="AB1671" s="1">
        <v>76727327.969999999</v>
      </c>
      <c r="AC1671" s="1">
        <f t="shared" si="131"/>
        <v>-110691745.97</v>
      </c>
      <c r="AD1671" s="1">
        <f t="shared" si="132"/>
        <v>-110691745.97</v>
      </c>
      <c r="AE1671" s="1">
        <f t="shared" si="133"/>
        <v>-110691745.97</v>
      </c>
      <c r="AF1671" s="1">
        <f t="shared" si="134"/>
        <v>-110691745.97</v>
      </c>
    </row>
    <row r="1672" spans="1:32" x14ac:dyDescent="0.2">
      <c r="A1672" t="s">
        <v>182</v>
      </c>
      <c r="B1672" t="s">
        <v>132</v>
      </c>
      <c r="C1672" t="s">
        <v>113</v>
      </c>
      <c r="D1672" t="s">
        <v>1</v>
      </c>
      <c r="E1672" t="s">
        <v>5</v>
      </c>
      <c r="F1672" s="7">
        <v>202303</v>
      </c>
      <c r="G1672" s="1">
        <v>26952243</v>
      </c>
      <c r="H1672" s="1">
        <v>101740160.50999999</v>
      </c>
      <c r="I1672" s="1">
        <v>26952243</v>
      </c>
      <c r="J1672" s="1">
        <v>101740160.50999999</v>
      </c>
      <c r="K1672" s="8">
        <v>2</v>
      </c>
      <c r="L1672" s="8">
        <v>2</v>
      </c>
      <c r="M1672" s="8">
        <v>0</v>
      </c>
      <c r="N1672" s="8">
        <v>9649.3548387096762</v>
      </c>
      <c r="O1672" s="1">
        <v>0</v>
      </c>
      <c r="P1672" s="1">
        <v>0</v>
      </c>
      <c r="Q1672" s="1">
        <v>0</v>
      </c>
      <c r="R1672" s="1">
        <v>0</v>
      </c>
      <c r="S1672" s="29">
        <v>0</v>
      </c>
      <c r="T1672" s="8">
        <f t="shared" si="130"/>
        <v>0</v>
      </c>
      <c r="U1672" s="1">
        <v>0</v>
      </c>
      <c r="V1672" s="1">
        <v>0</v>
      </c>
      <c r="W1672" s="1">
        <v>0</v>
      </c>
      <c r="X1672" s="1">
        <v>0</v>
      </c>
      <c r="Y1672" s="1">
        <v>0</v>
      </c>
      <c r="Z1672" s="1">
        <v>0</v>
      </c>
      <c r="AA1672" s="1">
        <v>74787917.50999999</v>
      </c>
      <c r="AB1672" s="1">
        <v>74787917.50999999</v>
      </c>
      <c r="AC1672" s="1">
        <f t="shared" si="131"/>
        <v>-101740160.50999999</v>
      </c>
      <c r="AD1672" s="1">
        <f t="shared" si="132"/>
        <v>-101740160.50999999</v>
      </c>
      <c r="AE1672" s="1">
        <f t="shared" si="133"/>
        <v>-101740160.50999999</v>
      </c>
      <c r="AF1672" s="1">
        <f t="shared" si="134"/>
        <v>-101740160.50999999</v>
      </c>
    </row>
    <row r="1673" spans="1:32" x14ac:dyDescent="0.2">
      <c r="A1673" t="s">
        <v>182</v>
      </c>
      <c r="B1673" t="s">
        <v>132</v>
      </c>
      <c r="C1673" t="s">
        <v>113</v>
      </c>
      <c r="D1673" t="s">
        <v>1</v>
      </c>
      <c r="E1673" t="s">
        <v>5</v>
      </c>
      <c r="F1673" s="7">
        <v>202306</v>
      </c>
      <c r="G1673" s="1">
        <v>18471870</v>
      </c>
      <c r="H1673" s="1">
        <v>86736055.440000013</v>
      </c>
      <c r="I1673" s="1">
        <v>18471870</v>
      </c>
      <c r="J1673" s="1">
        <v>86736055.440000013</v>
      </c>
      <c r="K1673" s="8">
        <v>2</v>
      </c>
      <c r="L1673" s="8">
        <v>2</v>
      </c>
      <c r="M1673" s="8">
        <v>0</v>
      </c>
      <c r="N1673" s="8">
        <v>9418.9534050179209</v>
      </c>
      <c r="O1673" s="1">
        <v>0</v>
      </c>
      <c r="P1673" s="1">
        <v>0</v>
      </c>
      <c r="Q1673" s="1">
        <v>0</v>
      </c>
      <c r="R1673" s="1">
        <v>0</v>
      </c>
      <c r="S1673" s="29">
        <v>0</v>
      </c>
      <c r="T1673" s="8">
        <f t="shared" si="130"/>
        <v>0</v>
      </c>
      <c r="U1673" s="1">
        <v>0</v>
      </c>
      <c r="V1673" s="1">
        <v>0</v>
      </c>
      <c r="W1673" s="1">
        <v>0</v>
      </c>
      <c r="X1673" s="1">
        <v>0</v>
      </c>
      <c r="Y1673" s="1">
        <v>0</v>
      </c>
      <c r="Z1673" s="1">
        <v>0</v>
      </c>
      <c r="AA1673" s="1">
        <v>68264185.440000013</v>
      </c>
      <c r="AB1673" s="1">
        <v>68264185.440000013</v>
      </c>
      <c r="AC1673" s="1">
        <f t="shared" si="131"/>
        <v>-86736055.440000013</v>
      </c>
      <c r="AD1673" s="1">
        <f t="shared" si="132"/>
        <v>-86736055.440000013</v>
      </c>
      <c r="AE1673" s="1">
        <f t="shared" si="133"/>
        <v>-86736055.440000013</v>
      </c>
      <c r="AF1673" s="1">
        <f t="shared" si="134"/>
        <v>-86736055.440000013</v>
      </c>
    </row>
    <row r="1674" spans="1:32" x14ac:dyDescent="0.2">
      <c r="A1674" t="s">
        <v>182</v>
      </c>
      <c r="B1674" t="s">
        <v>132</v>
      </c>
      <c r="C1674" t="s">
        <v>113</v>
      </c>
      <c r="D1674" t="s">
        <v>1</v>
      </c>
      <c r="E1674" t="s">
        <v>5</v>
      </c>
      <c r="F1674" s="7">
        <v>202309</v>
      </c>
      <c r="G1674" s="1">
        <v>27142829</v>
      </c>
      <c r="H1674" s="1">
        <v>157176801.49000004</v>
      </c>
      <c r="I1674" s="1">
        <v>27142829</v>
      </c>
      <c r="J1674" s="1">
        <v>157176801.49000004</v>
      </c>
      <c r="K1674" s="8">
        <v>3</v>
      </c>
      <c r="L1674" s="8">
        <v>3</v>
      </c>
      <c r="M1674" s="8">
        <v>0</v>
      </c>
      <c r="N1674" s="8">
        <v>9182.673118279572</v>
      </c>
      <c r="O1674" s="1">
        <v>0</v>
      </c>
      <c r="P1674" s="1">
        <v>0</v>
      </c>
      <c r="Q1674" s="1">
        <v>0</v>
      </c>
      <c r="R1674" s="1">
        <v>0</v>
      </c>
      <c r="S1674" s="29">
        <v>0</v>
      </c>
      <c r="T1674" s="8">
        <f t="shared" si="130"/>
        <v>0</v>
      </c>
      <c r="U1674" s="1">
        <v>0</v>
      </c>
      <c r="V1674" s="1">
        <v>0</v>
      </c>
      <c r="W1674" s="1">
        <v>0</v>
      </c>
      <c r="X1674" s="1">
        <v>0</v>
      </c>
      <c r="Y1674" s="1">
        <v>0</v>
      </c>
      <c r="Z1674" s="1">
        <v>0</v>
      </c>
      <c r="AA1674" s="1">
        <v>130033972.49000004</v>
      </c>
      <c r="AB1674" s="1">
        <v>130033972.49000004</v>
      </c>
      <c r="AC1674" s="1">
        <f t="shared" si="131"/>
        <v>-157176801.49000004</v>
      </c>
      <c r="AD1674" s="1">
        <f t="shared" si="132"/>
        <v>-157176801.49000004</v>
      </c>
      <c r="AE1674" s="1">
        <f t="shared" si="133"/>
        <v>-157176801.49000004</v>
      </c>
      <c r="AF1674" s="1">
        <f t="shared" si="134"/>
        <v>-157176801.49000004</v>
      </c>
    </row>
    <row r="1675" spans="1:32" x14ac:dyDescent="0.2">
      <c r="A1675" t="s">
        <v>182</v>
      </c>
      <c r="B1675" t="s">
        <v>132</v>
      </c>
      <c r="C1675" t="s">
        <v>113</v>
      </c>
      <c r="D1675" t="s">
        <v>1</v>
      </c>
      <c r="E1675" t="s">
        <v>5</v>
      </c>
      <c r="F1675" s="7">
        <v>202312</v>
      </c>
      <c r="G1675" s="1">
        <v>2079954</v>
      </c>
      <c r="H1675" s="1">
        <v>2079954</v>
      </c>
      <c r="I1675" s="1">
        <v>2079954</v>
      </c>
      <c r="J1675" s="1">
        <v>2079954</v>
      </c>
      <c r="K1675" s="8">
        <v>1</v>
      </c>
      <c r="L1675" s="8">
        <v>1</v>
      </c>
      <c r="M1675" s="8">
        <v>0</v>
      </c>
      <c r="N1675" s="8">
        <v>8941.152329749104</v>
      </c>
      <c r="O1675" s="1">
        <v>0</v>
      </c>
      <c r="P1675" s="1">
        <v>0</v>
      </c>
      <c r="Q1675" s="1">
        <v>0</v>
      </c>
      <c r="R1675" s="1">
        <v>0</v>
      </c>
      <c r="S1675" s="29">
        <v>0</v>
      </c>
      <c r="T1675" s="8">
        <f t="shared" si="130"/>
        <v>0</v>
      </c>
      <c r="U1675" s="1">
        <v>0</v>
      </c>
      <c r="V1675" s="1">
        <v>0</v>
      </c>
      <c r="W1675" s="1">
        <v>0</v>
      </c>
      <c r="X1675" s="1">
        <v>0</v>
      </c>
      <c r="Y1675" s="1">
        <v>0</v>
      </c>
      <c r="Z1675" s="1">
        <v>0</v>
      </c>
      <c r="AA1675" s="1">
        <v>0</v>
      </c>
      <c r="AB1675" s="1">
        <v>0</v>
      </c>
      <c r="AC1675" s="1">
        <f t="shared" si="131"/>
        <v>-2079954</v>
      </c>
      <c r="AD1675" s="1">
        <f t="shared" si="132"/>
        <v>-2079954</v>
      </c>
      <c r="AE1675" s="1">
        <f t="shared" si="133"/>
        <v>-2079954</v>
      </c>
      <c r="AF1675" s="1">
        <f t="shared" si="134"/>
        <v>-2079954</v>
      </c>
    </row>
    <row r="1676" spans="1:32" x14ac:dyDescent="0.2">
      <c r="A1676" t="s">
        <v>182</v>
      </c>
      <c r="B1676" t="s">
        <v>132</v>
      </c>
      <c r="C1676" t="s">
        <v>113</v>
      </c>
      <c r="D1676" t="s">
        <v>1</v>
      </c>
      <c r="E1676" t="s">
        <v>5</v>
      </c>
      <c r="F1676" s="7">
        <v>202403</v>
      </c>
      <c r="G1676" s="1">
        <v>21595795</v>
      </c>
      <c r="H1676" s="1">
        <v>309197513.14999998</v>
      </c>
      <c r="I1676" s="1">
        <v>21595795</v>
      </c>
      <c r="J1676" s="1">
        <v>309197513.14999998</v>
      </c>
      <c r="K1676" s="8">
        <v>5</v>
      </c>
      <c r="L1676" s="8">
        <v>5</v>
      </c>
      <c r="M1676" s="8">
        <v>0</v>
      </c>
      <c r="N1676" s="8">
        <v>8712.6221727845768</v>
      </c>
      <c r="O1676" s="1">
        <v>0</v>
      </c>
      <c r="P1676" s="1">
        <v>0</v>
      </c>
      <c r="Q1676" s="1">
        <v>0</v>
      </c>
      <c r="R1676" s="1">
        <v>0</v>
      </c>
      <c r="S1676" s="29">
        <v>0</v>
      </c>
      <c r="T1676" s="8">
        <f t="shared" si="130"/>
        <v>0</v>
      </c>
      <c r="U1676" s="1">
        <v>0</v>
      </c>
      <c r="V1676" s="1">
        <v>0</v>
      </c>
      <c r="W1676" s="1">
        <v>0</v>
      </c>
      <c r="X1676" s="1">
        <v>0</v>
      </c>
      <c r="Y1676" s="1">
        <v>0</v>
      </c>
      <c r="Z1676" s="1">
        <v>0</v>
      </c>
      <c r="AA1676" s="1">
        <v>287601718.14999998</v>
      </c>
      <c r="AB1676" s="1">
        <v>287601718.14999998</v>
      </c>
      <c r="AC1676" s="1">
        <f t="shared" si="131"/>
        <v>-309197513.14999998</v>
      </c>
      <c r="AD1676" s="1">
        <f t="shared" si="132"/>
        <v>-309197513.14999998</v>
      </c>
      <c r="AE1676" s="1">
        <f t="shared" si="133"/>
        <v>-309197513.14999998</v>
      </c>
      <c r="AF1676" s="1">
        <f t="shared" si="134"/>
        <v>-309197513.14999998</v>
      </c>
    </row>
    <row r="1677" spans="1:32" x14ac:dyDescent="0.2">
      <c r="A1677" t="s">
        <v>182</v>
      </c>
      <c r="B1677" t="s">
        <v>132</v>
      </c>
      <c r="C1677" t="s">
        <v>113</v>
      </c>
      <c r="D1677" t="s">
        <v>1</v>
      </c>
      <c r="E1677" t="s">
        <v>8</v>
      </c>
      <c r="F1677" s="7">
        <v>202404</v>
      </c>
      <c r="G1677" s="1">
        <v>0</v>
      </c>
      <c r="H1677" s="1">
        <v>0</v>
      </c>
      <c r="I1677" s="1">
        <v>0</v>
      </c>
      <c r="J1677" s="1">
        <v>0</v>
      </c>
      <c r="K1677" s="8">
        <v>0</v>
      </c>
      <c r="L1677" s="8">
        <v>0</v>
      </c>
      <c r="M1677" s="8">
        <v>0</v>
      </c>
      <c r="N1677" s="8">
        <v>8553.3333333333339</v>
      </c>
      <c r="O1677" s="1">
        <v>0</v>
      </c>
      <c r="P1677" s="1">
        <v>0</v>
      </c>
      <c r="Q1677" s="1">
        <v>0</v>
      </c>
      <c r="R1677" s="1">
        <v>0</v>
      </c>
      <c r="S1677" s="29">
        <v>0</v>
      </c>
      <c r="T1677" s="8">
        <f t="shared" si="130"/>
        <v>0</v>
      </c>
      <c r="U1677" s="1">
        <v>0</v>
      </c>
      <c r="V1677" s="1">
        <v>0</v>
      </c>
      <c r="W1677" s="1">
        <v>0</v>
      </c>
      <c r="X1677" s="1">
        <v>0</v>
      </c>
      <c r="Y1677" s="1">
        <v>0</v>
      </c>
      <c r="Z1677" s="1">
        <v>0</v>
      </c>
      <c r="AA1677" s="1">
        <v>0</v>
      </c>
      <c r="AB1677" s="1">
        <v>0</v>
      </c>
      <c r="AC1677" s="1">
        <f t="shared" si="131"/>
        <v>0</v>
      </c>
      <c r="AD1677" s="1">
        <f t="shared" si="132"/>
        <v>0</v>
      </c>
      <c r="AE1677" s="1">
        <f t="shared" si="133"/>
        <v>0</v>
      </c>
      <c r="AF1677" s="1">
        <f t="shared" si="134"/>
        <v>0</v>
      </c>
    </row>
    <row r="1678" spans="1:32" x14ac:dyDescent="0.2">
      <c r="A1678" t="s">
        <v>182</v>
      </c>
      <c r="B1678" t="s">
        <v>132</v>
      </c>
      <c r="C1678" t="s">
        <v>113</v>
      </c>
      <c r="D1678" t="s">
        <v>1</v>
      </c>
      <c r="E1678" t="s">
        <v>8</v>
      </c>
      <c r="F1678" s="7">
        <v>202405</v>
      </c>
      <c r="G1678" s="1">
        <v>0</v>
      </c>
      <c r="H1678" s="1">
        <v>0</v>
      </c>
      <c r="I1678" s="1">
        <v>0</v>
      </c>
      <c r="J1678" s="1">
        <v>0</v>
      </c>
      <c r="K1678" s="8">
        <v>0</v>
      </c>
      <c r="L1678" s="8">
        <v>0</v>
      </c>
      <c r="M1678" s="8">
        <v>0</v>
      </c>
      <c r="N1678" s="8">
        <v>8504.8709677419392</v>
      </c>
      <c r="O1678" s="1">
        <v>0</v>
      </c>
      <c r="P1678" s="1">
        <v>0</v>
      </c>
      <c r="Q1678" s="1">
        <v>0</v>
      </c>
      <c r="R1678" s="1">
        <v>0</v>
      </c>
      <c r="S1678" s="29">
        <v>0</v>
      </c>
      <c r="T1678" s="8">
        <f t="shared" si="130"/>
        <v>0</v>
      </c>
      <c r="U1678" s="1">
        <v>0</v>
      </c>
      <c r="V1678" s="1">
        <v>0</v>
      </c>
      <c r="W1678" s="1">
        <v>0</v>
      </c>
      <c r="X1678" s="1">
        <v>0</v>
      </c>
      <c r="Y1678" s="1">
        <v>0</v>
      </c>
      <c r="Z1678" s="1">
        <v>0</v>
      </c>
      <c r="AA1678" s="1">
        <v>0</v>
      </c>
      <c r="AB1678" s="1">
        <v>0</v>
      </c>
      <c r="AC1678" s="1">
        <f t="shared" si="131"/>
        <v>0</v>
      </c>
      <c r="AD1678" s="1">
        <f t="shared" si="132"/>
        <v>0</v>
      </c>
      <c r="AE1678" s="1">
        <f t="shared" si="133"/>
        <v>0</v>
      </c>
      <c r="AF1678" s="1">
        <f t="shared" si="134"/>
        <v>0</v>
      </c>
    </row>
    <row r="1679" spans="1:32" x14ac:dyDescent="0.2">
      <c r="A1679" t="s">
        <v>153</v>
      </c>
      <c r="B1679" t="s">
        <v>76</v>
      </c>
      <c r="C1679" t="s">
        <v>113</v>
      </c>
      <c r="D1679" t="s">
        <v>1</v>
      </c>
      <c r="E1679" t="s">
        <v>5</v>
      </c>
      <c r="F1679" s="7">
        <v>201403</v>
      </c>
      <c r="G1679" s="1">
        <v>2325061188</v>
      </c>
      <c r="H1679" s="1">
        <v>2076669423</v>
      </c>
      <c r="I1679" s="1">
        <v>2077858549.8299999</v>
      </c>
      <c r="J1679" s="1">
        <v>2076669423</v>
      </c>
      <c r="K1679" s="8">
        <v>16</v>
      </c>
      <c r="L1679" s="8">
        <v>16</v>
      </c>
      <c r="M1679" s="8">
        <v>0</v>
      </c>
      <c r="N1679" s="8">
        <v>29666.670890937017</v>
      </c>
      <c r="O1679" s="1">
        <v>0</v>
      </c>
      <c r="P1679" s="1">
        <v>0</v>
      </c>
      <c r="Q1679" s="1">
        <v>0</v>
      </c>
      <c r="R1679" s="1">
        <v>0</v>
      </c>
      <c r="S1679" s="29">
        <v>0</v>
      </c>
      <c r="T1679" s="8">
        <f t="shared" si="130"/>
        <v>0</v>
      </c>
      <c r="U1679" s="1">
        <v>0</v>
      </c>
      <c r="V1679" s="1">
        <v>0</v>
      </c>
      <c r="W1679" s="1">
        <v>0</v>
      </c>
      <c r="X1679" s="1">
        <v>0</v>
      </c>
      <c r="Y1679" s="1">
        <v>0</v>
      </c>
      <c r="Z1679" s="1">
        <v>0</v>
      </c>
      <c r="AA1679" s="1">
        <v>-248391765</v>
      </c>
      <c r="AB1679" s="1">
        <v>-1189126.8299999237</v>
      </c>
      <c r="AC1679" s="1">
        <f t="shared" si="131"/>
        <v>-2076669423</v>
      </c>
      <c r="AD1679" s="1">
        <f t="shared" si="132"/>
        <v>-2076669423</v>
      </c>
      <c r="AE1679" s="1">
        <f t="shared" si="133"/>
        <v>-2076669423</v>
      </c>
      <c r="AF1679" s="1">
        <f t="shared" si="134"/>
        <v>-2076669423</v>
      </c>
    </row>
    <row r="1680" spans="1:32" x14ac:dyDescent="0.2">
      <c r="A1680" t="s">
        <v>153</v>
      </c>
      <c r="B1680" t="s">
        <v>76</v>
      </c>
      <c r="C1680" t="s">
        <v>113</v>
      </c>
      <c r="D1680" t="s">
        <v>1</v>
      </c>
      <c r="E1680" t="s">
        <v>5</v>
      </c>
      <c r="F1680" s="7">
        <v>201406</v>
      </c>
      <c r="G1680" s="1">
        <v>1757824002</v>
      </c>
      <c r="H1680" s="1">
        <v>1757824002</v>
      </c>
      <c r="I1680" s="1">
        <v>1385295997.4300001</v>
      </c>
      <c r="J1680" s="1">
        <v>1757824001.99</v>
      </c>
      <c r="K1680" s="8">
        <v>11</v>
      </c>
      <c r="L1680" s="8">
        <v>11</v>
      </c>
      <c r="M1680" s="8">
        <v>0</v>
      </c>
      <c r="N1680" s="8">
        <v>30400.58100358423</v>
      </c>
      <c r="O1680" s="1">
        <v>0</v>
      </c>
      <c r="P1680" s="1">
        <v>0</v>
      </c>
      <c r="Q1680" s="1">
        <v>0</v>
      </c>
      <c r="R1680" s="1">
        <v>0</v>
      </c>
      <c r="S1680" s="29">
        <v>0</v>
      </c>
      <c r="T1680" s="8">
        <f t="shared" si="130"/>
        <v>0</v>
      </c>
      <c r="U1680" s="1">
        <v>0</v>
      </c>
      <c r="V1680" s="1">
        <v>0</v>
      </c>
      <c r="W1680" s="1">
        <v>0</v>
      </c>
      <c r="X1680" s="1">
        <v>0</v>
      </c>
      <c r="Y1680" s="1">
        <v>0</v>
      </c>
      <c r="Z1680" s="1">
        <v>0</v>
      </c>
      <c r="AA1680" s="1">
        <v>0</v>
      </c>
      <c r="AB1680" s="1">
        <v>372528004.55999994</v>
      </c>
      <c r="AC1680" s="1">
        <f t="shared" si="131"/>
        <v>-1757824002</v>
      </c>
      <c r="AD1680" s="1">
        <f t="shared" si="132"/>
        <v>-1757824002</v>
      </c>
      <c r="AE1680" s="1">
        <f t="shared" si="133"/>
        <v>-1757824001.99</v>
      </c>
      <c r="AF1680" s="1">
        <f t="shared" si="134"/>
        <v>-1757824001.99</v>
      </c>
    </row>
    <row r="1681" spans="1:32" x14ac:dyDescent="0.2">
      <c r="A1681" t="s">
        <v>153</v>
      </c>
      <c r="B1681" t="s">
        <v>76</v>
      </c>
      <c r="C1681" t="s">
        <v>113</v>
      </c>
      <c r="D1681" t="s">
        <v>1</v>
      </c>
      <c r="E1681" t="s">
        <v>5</v>
      </c>
      <c r="F1681" s="7">
        <v>201409</v>
      </c>
      <c r="G1681" s="1">
        <v>1251307396</v>
      </c>
      <c r="H1681" s="1">
        <v>1251307396</v>
      </c>
      <c r="I1681" s="1">
        <v>1251307396</v>
      </c>
      <c r="J1681" s="1">
        <v>1251307396</v>
      </c>
      <c r="K1681" s="8">
        <v>11</v>
      </c>
      <c r="L1681" s="8">
        <v>11</v>
      </c>
      <c r="M1681" s="8">
        <v>0</v>
      </c>
      <c r="N1681" s="8">
        <v>31799.109318996405</v>
      </c>
      <c r="O1681" s="1">
        <v>0</v>
      </c>
      <c r="P1681" s="1">
        <v>0</v>
      </c>
      <c r="Q1681" s="1">
        <v>0</v>
      </c>
      <c r="R1681" s="1">
        <v>0</v>
      </c>
      <c r="S1681" s="29">
        <v>0</v>
      </c>
      <c r="T1681" s="8">
        <f t="shared" si="130"/>
        <v>0</v>
      </c>
      <c r="U1681" s="1">
        <v>0</v>
      </c>
      <c r="V1681" s="1">
        <v>0</v>
      </c>
      <c r="W1681" s="1">
        <v>0</v>
      </c>
      <c r="X1681" s="1">
        <v>0</v>
      </c>
      <c r="Y1681" s="1">
        <v>0</v>
      </c>
      <c r="Z1681" s="1">
        <v>0</v>
      </c>
      <c r="AA1681" s="1">
        <v>0</v>
      </c>
      <c r="AB1681" s="1">
        <v>0</v>
      </c>
      <c r="AC1681" s="1">
        <f t="shared" si="131"/>
        <v>-1251307396</v>
      </c>
      <c r="AD1681" s="1">
        <f t="shared" si="132"/>
        <v>-1251307396</v>
      </c>
      <c r="AE1681" s="1">
        <f t="shared" si="133"/>
        <v>-1251307396</v>
      </c>
      <c r="AF1681" s="1">
        <f t="shared" si="134"/>
        <v>-1251307396</v>
      </c>
    </row>
    <row r="1682" spans="1:32" x14ac:dyDescent="0.2">
      <c r="A1682" t="s">
        <v>153</v>
      </c>
      <c r="B1682" t="s">
        <v>76</v>
      </c>
      <c r="C1682" t="s">
        <v>113</v>
      </c>
      <c r="D1682" t="s">
        <v>1</v>
      </c>
      <c r="E1682" t="s">
        <v>5</v>
      </c>
      <c r="F1682" s="7">
        <v>201412</v>
      </c>
      <c r="G1682" s="1">
        <v>1154548916</v>
      </c>
      <c r="H1682" s="1">
        <v>1154548916</v>
      </c>
      <c r="I1682" s="1">
        <v>1154548916</v>
      </c>
      <c r="J1682" s="1">
        <v>1154548916</v>
      </c>
      <c r="K1682" s="8">
        <v>9</v>
      </c>
      <c r="L1682" s="8">
        <v>9</v>
      </c>
      <c r="M1682" s="8">
        <v>0</v>
      </c>
      <c r="N1682" s="8">
        <v>33458.325089605722</v>
      </c>
      <c r="O1682" s="1">
        <v>0</v>
      </c>
      <c r="P1682" s="1">
        <v>0</v>
      </c>
      <c r="Q1682" s="1">
        <v>0</v>
      </c>
      <c r="R1682" s="1">
        <v>0</v>
      </c>
      <c r="S1682" s="29">
        <v>0</v>
      </c>
      <c r="T1682" s="8">
        <f t="shared" si="130"/>
        <v>0</v>
      </c>
      <c r="U1682" s="1">
        <v>0</v>
      </c>
      <c r="V1682" s="1">
        <v>0</v>
      </c>
      <c r="W1682" s="1">
        <v>0</v>
      </c>
      <c r="X1682" s="1">
        <v>0</v>
      </c>
      <c r="Y1682" s="1">
        <v>0</v>
      </c>
      <c r="Z1682" s="1">
        <v>0</v>
      </c>
      <c r="AA1682" s="1">
        <v>0</v>
      </c>
      <c r="AB1682" s="1">
        <v>0</v>
      </c>
      <c r="AC1682" s="1">
        <f t="shared" si="131"/>
        <v>-1154548916</v>
      </c>
      <c r="AD1682" s="1">
        <f t="shared" si="132"/>
        <v>-1154548916</v>
      </c>
      <c r="AE1682" s="1">
        <f t="shared" si="133"/>
        <v>-1154548916</v>
      </c>
      <c r="AF1682" s="1">
        <f t="shared" si="134"/>
        <v>-1154548916</v>
      </c>
    </row>
    <row r="1683" spans="1:32" x14ac:dyDescent="0.2">
      <c r="A1683" t="s">
        <v>153</v>
      </c>
      <c r="B1683" t="s">
        <v>76</v>
      </c>
      <c r="C1683" t="s">
        <v>113</v>
      </c>
      <c r="D1683" t="s">
        <v>1</v>
      </c>
      <c r="E1683" t="s">
        <v>5</v>
      </c>
      <c r="F1683" s="7">
        <v>201503</v>
      </c>
      <c r="G1683" s="1">
        <v>1494782266</v>
      </c>
      <c r="H1683" s="1">
        <v>1494782266</v>
      </c>
      <c r="I1683" s="1">
        <v>1494782266</v>
      </c>
      <c r="J1683" s="1">
        <v>1494782266</v>
      </c>
      <c r="K1683" s="8">
        <v>9</v>
      </c>
      <c r="L1683" s="8">
        <v>9</v>
      </c>
      <c r="M1683" s="8">
        <v>0</v>
      </c>
      <c r="N1683" s="8">
        <v>33532.779185867897</v>
      </c>
      <c r="O1683" s="1">
        <v>0</v>
      </c>
      <c r="P1683" s="1">
        <v>0</v>
      </c>
      <c r="Q1683" s="1">
        <v>0</v>
      </c>
      <c r="R1683" s="1">
        <v>0</v>
      </c>
      <c r="S1683" s="29">
        <v>0</v>
      </c>
      <c r="T1683" s="8">
        <f t="shared" si="130"/>
        <v>0</v>
      </c>
      <c r="U1683" s="1">
        <v>0</v>
      </c>
      <c r="V1683" s="1">
        <v>0</v>
      </c>
      <c r="W1683" s="1">
        <v>0</v>
      </c>
      <c r="X1683" s="1">
        <v>0</v>
      </c>
      <c r="Y1683" s="1">
        <v>0</v>
      </c>
      <c r="Z1683" s="1">
        <v>0</v>
      </c>
      <c r="AA1683" s="1">
        <v>0</v>
      </c>
      <c r="AB1683" s="1">
        <v>0</v>
      </c>
      <c r="AC1683" s="1">
        <f t="shared" si="131"/>
        <v>-1494782266</v>
      </c>
      <c r="AD1683" s="1">
        <f t="shared" si="132"/>
        <v>-1494782266</v>
      </c>
      <c r="AE1683" s="1">
        <f t="shared" si="133"/>
        <v>-1494782266</v>
      </c>
      <c r="AF1683" s="1">
        <f t="shared" si="134"/>
        <v>-1494782266</v>
      </c>
    </row>
    <row r="1684" spans="1:32" x14ac:dyDescent="0.2">
      <c r="A1684" t="s">
        <v>153</v>
      </c>
      <c r="B1684" t="s">
        <v>76</v>
      </c>
      <c r="C1684" t="s">
        <v>113</v>
      </c>
      <c r="D1684" t="s">
        <v>1</v>
      </c>
      <c r="E1684" t="s">
        <v>5</v>
      </c>
      <c r="F1684" s="7">
        <v>201506</v>
      </c>
      <c r="G1684" s="1">
        <v>796256868</v>
      </c>
      <c r="H1684" s="1">
        <v>796256868.00000012</v>
      </c>
      <c r="I1684" s="1">
        <v>687834757.57999992</v>
      </c>
      <c r="J1684" s="1">
        <v>796256867.99000013</v>
      </c>
      <c r="K1684" s="8">
        <v>9</v>
      </c>
      <c r="L1684" s="8">
        <v>9</v>
      </c>
      <c r="M1684" s="8">
        <v>0</v>
      </c>
      <c r="N1684" s="8">
        <v>34059.761290322574</v>
      </c>
      <c r="O1684" s="1">
        <v>0</v>
      </c>
      <c r="P1684" s="1">
        <v>0</v>
      </c>
      <c r="Q1684" s="1">
        <v>0</v>
      </c>
      <c r="R1684" s="1">
        <v>0</v>
      </c>
      <c r="S1684" s="29">
        <v>0</v>
      </c>
      <c r="T1684" s="8">
        <f t="shared" si="130"/>
        <v>0</v>
      </c>
      <c r="U1684" s="1">
        <v>0</v>
      </c>
      <c r="V1684" s="1">
        <v>0</v>
      </c>
      <c r="W1684" s="1">
        <v>0</v>
      </c>
      <c r="X1684" s="1">
        <v>0</v>
      </c>
      <c r="Y1684" s="1">
        <v>0</v>
      </c>
      <c r="Z1684" s="1">
        <v>0</v>
      </c>
      <c r="AA1684" s="1">
        <v>1.1920928955078125E-7</v>
      </c>
      <c r="AB1684" s="1">
        <v>108422110.41000021</v>
      </c>
      <c r="AC1684" s="1">
        <f t="shared" si="131"/>
        <v>-796256868.00000012</v>
      </c>
      <c r="AD1684" s="1">
        <f t="shared" si="132"/>
        <v>-796256868.00000012</v>
      </c>
      <c r="AE1684" s="1">
        <f t="shared" si="133"/>
        <v>-796256867.99000013</v>
      </c>
      <c r="AF1684" s="1">
        <f t="shared" si="134"/>
        <v>-796256867.99000013</v>
      </c>
    </row>
    <row r="1685" spans="1:32" x14ac:dyDescent="0.2">
      <c r="A1685" t="s">
        <v>153</v>
      </c>
      <c r="B1685" t="s">
        <v>76</v>
      </c>
      <c r="C1685" t="s">
        <v>113</v>
      </c>
      <c r="D1685" t="s">
        <v>1</v>
      </c>
      <c r="E1685" t="s">
        <v>5</v>
      </c>
      <c r="F1685" s="7">
        <v>201509</v>
      </c>
      <c r="G1685" s="1">
        <v>1199998357</v>
      </c>
      <c r="H1685" s="1">
        <v>1199998357</v>
      </c>
      <c r="I1685" s="1">
        <v>1097898165</v>
      </c>
      <c r="J1685" s="1">
        <v>1097898165</v>
      </c>
      <c r="K1685" s="8">
        <v>14</v>
      </c>
      <c r="L1685" s="8">
        <v>14</v>
      </c>
      <c r="M1685" s="8">
        <v>0</v>
      </c>
      <c r="N1685" s="8">
        <v>34608.781362007161</v>
      </c>
      <c r="O1685" s="1">
        <v>0</v>
      </c>
      <c r="P1685" s="1">
        <v>0</v>
      </c>
      <c r="Q1685" s="1">
        <v>0</v>
      </c>
      <c r="R1685" s="1">
        <v>0</v>
      </c>
      <c r="S1685" s="29">
        <v>0</v>
      </c>
      <c r="T1685" s="8">
        <f t="shared" si="130"/>
        <v>0</v>
      </c>
      <c r="U1685" s="1">
        <v>0</v>
      </c>
      <c r="V1685" s="1">
        <v>0</v>
      </c>
      <c r="W1685" s="1">
        <v>0</v>
      </c>
      <c r="X1685" s="1">
        <v>0</v>
      </c>
      <c r="Y1685" s="1">
        <v>0</v>
      </c>
      <c r="Z1685" s="1">
        <v>0</v>
      </c>
      <c r="AA1685" s="1">
        <v>0</v>
      </c>
      <c r="AB1685" s="1">
        <v>0</v>
      </c>
      <c r="AC1685" s="1">
        <f t="shared" si="131"/>
        <v>-1199998357</v>
      </c>
      <c r="AD1685" s="1">
        <f t="shared" si="132"/>
        <v>-1199998357</v>
      </c>
      <c r="AE1685" s="1">
        <f t="shared" si="133"/>
        <v>-1097898165</v>
      </c>
      <c r="AF1685" s="1">
        <f t="shared" si="134"/>
        <v>-1097898165</v>
      </c>
    </row>
    <row r="1686" spans="1:32" x14ac:dyDescent="0.2">
      <c r="A1686" t="s">
        <v>153</v>
      </c>
      <c r="B1686" t="s">
        <v>76</v>
      </c>
      <c r="C1686" t="s">
        <v>113</v>
      </c>
      <c r="D1686" t="s">
        <v>1</v>
      </c>
      <c r="E1686" t="s">
        <v>5</v>
      </c>
      <c r="F1686" s="7">
        <v>201512</v>
      </c>
      <c r="G1686" s="1">
        <v>1198490160</v>
      </c>
      <c r="H1686" s="1">
        <v>1198490160</v>
      </c>
      <c r="I1686" s="1">
        <v>1198490160</v>
      </c>
      <c r="J1686" s="1">
        <v>1198490160</v>
      </c>
      <c r="K1686" s="8">
        <v>11</v>
      </c>
      <c r="L1686" s="8">
        <v>11</v>
      </c>
      <c r="M1686" s="8">
        <v>0</v>
      </c>
      <c r="N1686" s="8">
        <v>35232.925089605727</v>
      </c>
      <c r="O1686" s="1">
        <v>0</v>
      </c>
      <c r="P1686" s="1">
        <v>0</v>
      </c>
      <c r="Q1686" s="1">
        <v>0</v>
      </c>
      <c r="R1686" s="1">
        <v>0</v>
      </c>
      <c r="S1686" s="29">
        <v>0</v>
      </c>
      <c r="T1686" s="8">
        <f t="shared" si="130"/>
        <v>0</v>
      </c>
      <c r="U1686" s="1">
        <v>0</v>
      </c>
      <c r="V1686" s="1">
        <v>0</v>
      </c>
      <c r="W1686" s="1">
        <v>0</v>
      </c>
      <c r="X1686" s="1">
        <v>0</v>
      </c>
      <c r="Y1686" s="1">
        <v>0</v>
      </c>
      <c r="Z1686" s="1">
        <v>0</v>
      </c>
      <c r="AA1686" s="1">
        <v>0</v>
      </c>
      <c r="AB1686" s="1">
        <v>0</v>
      </c>
      <c r="AC1686" s="1">
        <f t="shared" si="131"/>
        <v>-1198490160</v>
      </c>
      <c r="AD1686" s="1">
        <f t="shared" si="132"/>
        <v>-1198490160</v>
      </c>
      <c r="AE1686" s="1">
        <f t="shared" si="133"/>
        <v>-1198490160</v>
      </c>
      <c r="AF1686" s="1">
        <f t="shared" si="134"/>
        <v>-1198490160</v>
      </c>
    </row>
    <row r="1687" spans="1:32" x14ac:dyDescent="0.2">
      <c r="A1687" t="s">
        <v>153</v>
      </c>
      <c r="B1687" t="s">
        <v>76</v>
      </c>
      <c r="C1687" t="s">
        <v>113</v>
      </c>
      <c r="D1687" t="s">
        <v>1</v>
      </c>
      <c r="E1687" t="s">
        <v>5</v>
      </c>
      <c r="F1687" s="7">
        <v>201603</v>
      </c>
      <c r="G1687" s="1">
        <v>678718446</v>
      </c>
      <c r="H1687" s="1">
        <v>678718446</v>
      </c>
      <c r="I1687" s="1">
        <v>678718446</v>
      </c>
      <c r="J1687" s="1">
        <v>678718446</v>
      </c>
      <c r="K1687" s="8">
        <v>13</v>
      </c>
      <c r="L1687" s="8">
        <v>13</v>
      </c>
      <c r="M1687" s="8">
        <v>0</v>
      </c>
      <c r="N1687" s="8">
        <v>34747.005932517619</v>
      </c>
      <c r="O1687" s="1">
        <v>0</v>
      </c>
      <c r="P1687" s="1">
        <v>0</v>
      </c>
      <c r="Q1687" s="1">
        <v>0</v>
      </c>
      <c r="R1687" s="1">
        <v>0</v>
      </c>
      <c r="S1687" s="29">
        <v>0</v>
      </c>
      <c r="T1687" s="8">
        <f t="shared" si="130"/>
        <v>0</v>
      </c>
      <c r="U1687" s="1">
        <v>0</v>
      </c>
      <c r="V1687" s="1">
        <v>0</v>
      </c>
      <c r="W1687" s="1">
        <v>0</v>
      </c>
      <c r="X1687" s="1">
        <v>0</v>
      </c>
      <c r="Y1687" s="1">
        <v>0</v>
      </c>
      <c r="Z1687" s="1">
        <v>0</v>
      </c>
      <c r="AA1687" s="1">
        <v>0</v>
      </c>
      <c r="AB1687" s="1">
        <v>0</v>
      </c>
      <c r="AC1687" s="1">
        <f t="shared" si="131"/>
        <v>-678718446</v>
      </c>
      <c r="AD1687" s="1">
        <f t="shared" si="132"/>
        <v>-678718446</v>
      </c>
      <c r="AE1687" s="1">
        <f t="shared" si="133"/>
        <v>-678718446</v>
      </c>
      <c r="AF1687" s="1">
        <f t="shared" si="134"/>
        <v>-678718446</v>
      </c>
    </row>
    <row r="1688" spans="1:32" x14ac:dyDescent="0.2">
      <c r="A1688" t="s">
        <v>153</v>
      </c>
      <c r="B1688" t="s">
        <v>76</v>
      </c>
      <c r="C1688" t="s">
        <v>113</v>
      </c>
      <c r="D1688" t="s">
        <v>1</v>
      </c>
      <c r="E1688" t="s">
        <v>5</v>
      </c>
      <c r="F1688" s="7">
        <v>201606</v>
      </c>
      <c r="G1688" s="1">
        <v>997451179</v>
      </c>
      <c r="H1688" s="1">
        <v>997451178.99999964</v>
      </c>
      <c r="I1688" s="1">
        <v>997451179</v>
      </c>
      <c r="J1688" s="1">
        <v>997451178.99999964</v>
      </c>
      <c r="K1688" s="8">
        <v>12</v>
      </c>
      <c r="L1688" s="8">
        <v>12</v>
      </c>
      <c r="M1688" s="8">
        <v>0</v>
      </c>
      <c r="N1688" s="8">
        <v>34406.734767025082</v>
      </c>
      <c r="O1688" s="1">
        <v>0</v>
      </c>
      <c r="P1688" s="1">
        <v>0</v>
      </c>
      <c r="Q1688" s="1">
        <v>0</v>
      </c>
      <c r="R1688" s="1">
        <v>0</v>
      </c>
      <c r="S1688" s="29">
        <v>0</v>
      </c>
      <c r="T1688" s="8">
        <f t="shared" si="130"/>
        <v>0</v>
      </c>
      <c r="U1688" s="1">
        <v>0</v>
      </c>
      <c r="V1688" s="1">
        <v>0</v>
      </c>
      <c r="W1688" s="1">
        <v>0</v>
      </c>
      <c r="X1688" s="1">
        <v>0</v>
      </c>
      <c r="Y1688" s="1">
        <v>0</v>
      </c>
      <c r="Z1688" s="1">
        <v>0</v>
      </c>
      <c r="AA1688" s="1">
        <v>-3.5762786865234375E-7</v>
      </c>
      <c r="AB1688" s="1">
        <v>-3.5762786865234375E-7</v>
      </c>
      <c r="AC1688" s="1">
        <f t="shared" si="131"/>
        <v>-997451178.99999964</v>
      </c>
      <c r="AD1688" s="1">
        <f t="shared" si="132"/>
        <v>-997451178.99999964</v>
      </c>
      <c r="AE1688" s="1">
        <f t="shared" si="133"/>
        <v>-997451178.99999964</v>
      </c>
      <c r="AF1688" s="1">
        <f t="shared" si="134"/>
        <v>-997451178.99999964</v>
      </c>
    </row>
    <row r="1689" spans="1:32" x14ac:dyDescent="0.2">
      <c r="A1689" t="s">
        <v>153</v>
      </c>
      <c r="B1689" t="s">
        <v>76</v>
      </c>
      <c r="C1689" t="s">
        <v>113</v>
      </c>
      <c r="D1689" t="s">
        <v>1</v>
      </c>
      <c r="E1689" t="s">
        <v>5</v>
      </c>
      <c r="F1689" s="7">
        <v>201609</v>
      </c>
      <c r="G1689" s="1">
        <v>325633435</v>
      </c>
      <c r="H1689" s="1">
        <v>325633434.99999994</v>
      </c>
      <c r="I1689" s="1">
        <v>325633435</v>
      </c>
      <c r="J1689" s="1">
        <v>361890823.99999994</v>
      </c>
      <c r="K1689" s="8">
        <v>7</v>
      </c>
      <c r="L1689" s="8">
        <v>7</v>
      </c>
      <c r="M1689" s="8">
        <v>0</v>
      </c>
      <c r="N1689" s="8">
        <v>33634.684587813616</v>
      </c>
      <c r="O1689" s="1">
        <v>0</v>
      </c>
      <c r="P1689" s="1">
        <v>0</v>
      </c>
      <c r="Q1689" s="1">
        <v>0</v>
      </c>
      <c r="R1689" s="1">
        <v>0</v>
      </c>
      <c r="S1689" s="29">
        <v>0</v>
      </c>
      <c r="T1689" s="8">
        <f t="shared" si="130"/>
        <v>0</v>
      </c>
      <c r="U1689" s="1">
        <v>0</v>
      </c>
      <c r="V1689" s="1">
        <v>0</v>
      </c>
      <c r="W1689" s="1">
        <v>0</v>
      </c>
      <c r="X1689" s="1">
        <v>0</v>
      </c>
      <c r="Y1689" s="1">
        <v>0</v>
      </c>
      <c r="Z1689" s="1">
        <v>0</v>
      </c>
      <c r="AA1689" s="1">
        <v>-5.9604644775390625E-8</v>
      </c>
      <c r="AB1689" s="1">
        <v>36257388.99999994</v>
      </c>
      <c r="AC1689" s="1">
        <f t="shared" si="131"/>
        <v>-325633434.99999994</v>
      </c>
      <c r="AD1689" s="1">
        <f t="shared" si="132"/>
        <v>-325633434.99999994</v>
      </c>
      <c r="AE1689" s="1">
        <f t="shared" si="133"/>
        <v>-361890823.99999994</v>
      </c>
      <c r="AF1689" s="1">
        <f t="shared" si="134"/>
        <v>-361890823.99999994</v>
      </c>
    </row>
    <row r="1690" spans="1:32" x14ac:dyDescent="0.2">
      <c r="A1690" t="s">
        <v>153</v>
      </c>
      <c r="B1690" t="s">
        <v>76</v>
      </c>
      <c r="C1690" t="s">
        <v>113</v>
      </c>
      <c r="D1690" t="s">
        <v>1</v>
      </c>
      <c r="E1690" t="s">
        <v>5</v>
      </c>
      <c r="F1690" s="7">
        <v>201612</v>
      </c>
      <c r="G1690" s="1">
        <v>1447349291</v>
      </c>
      <c r="H1690" s="1">
        <v>1447349291</v>
      </c>
      <c r="I1690" s="1">
        <v>1393849585.5</v>
      </c>
      <c r="J1690" s="1">
        <v>1447349291</v>
      </c>
      <c r="K1690" s="8">
        <v>11</v>
      </c>
      <c r="L1690" s="8">
        <v>11</v>
      </c>
      <c r="M1690" s="8">
        <v>0</v>
      </c>
      <c r="N1690" s="8">
        <v>32424.313978494625</v>
      </c>
      <c r="O1690" s="1">
        <v>0</v>
      </c>
      <c r="P1690" s="1">
        <v>0</v>
      </c>
      <c r="Q1690" s="1">
        <v>0</v>
      </c>
      <c r="R1690" s="1">
        <v>0</v>
      </c>
      <c r="S1690" s="29">
        <v>0</v>
      </c>
      <c r="T1690" s="8">
        <f t="shared" si="130"/>
        <v>0</v>
      </c>
      <c r="U1690" s="1">
        <v>0</v>
      </c>
      <c r="V1690" s="1">
        <v>0</v>
      </c>
      <c r="W1690" s="1">
        <v>0</v>
      </c>
      <c r="X1690" s="1">
        <v>0</v>
      </c>
      <c r="Y1690" s="1">
        <v>0</v>
      </c>
      <c r="Z1690" s="1">
        <v>0</v>
      </c>
      <c r="AA1690" s="1">
        <v>0</v>
      </c>
      <c r="AB1690" s="1">
        <v>53499705.5</v>
      </c>
      <c r="AC1690" s="1">
        <f t="shared" si="131"/>
        <v>-1447349291</v>
      </c>
      <c r="AD1690" s="1">
        <f t="shared" si="132"/>
        <v>-1447349291</v>
      </c>
      <c r="AE1690" s="1">
        <f t="shared" si="133"/>
        <v>-1447349291</v>
      </c>
      <c r="AF1690" s="1">
        <f t="shared" si="134"/>
        <v>-1447349291</v>
      </c>
    </row>
    <row r="1691" spans="1:32" x14ac:dyDescent="0.2">
      <c r="A1691" t="s">
        <v>153</v>
      </c>
      <c r="B1691" t="s">
        <v>76</v>
      </c>
      <c r="C1691" t="s">
        <v>113</v>
      </c>
      <c r="D1691" t="s">
        <v>1</v>
      </c>
      <c r="E1691" t="s">
        <v>5</v>
      </c>
      <c r="F1691" s="7">
        <v>201703</v>
      </c>
      <c r="G1691" s="1">
        <v>848683433</v>
      </c>
      <c r="H1691" s="1">
        <v>848683432.99999988</v>
      </c>
      <c r="I1691" s="1">
        <v>848683433</v>
      </c>
      <c r="J1691" s="1">
        <v>848683432.99999988</v>
      </c>
      <c r="K1691" s="8">
        <v>11</v>
      </c>
      <c r="L1691" s="8">
        <v>11</v>
      </c>
      <c r="M1691" s="8">
        <v>0</v>
      </c>
      <c r="N1691" s="8">
        <v>32399.202764976955</v>
      </c>
      <c r="O1691" s="1">
        <v>0</v>
      </c>
      <c r="P1691" s="1">
        <v>0</v>
      </c>
      <c r="Q1691" s="1">
        <v>0</v>
      </c>
      <c r="R1691" s="1">
        <v>0</v>
      </c>
      <c r="S1691" s="29">
        <v>0</v>
      </c>
      <c r="T1691" s="8">
        <f t="shared" si="130"/>
        <v>0</v>
      </c>
      <c r="U1691" s="1">
        <v>0</v>
      </c>
      <c r="V1691" s="1">
        <v>0</v>
      </c>
      <c r="W1691" s="1">
        <v>0</v>
      </c>
      <c r="X1691" s="1">
        <v>0</v>
      </c>
      <c r="Y1691" s="1">
        <v>0</v>
      </c>
      <c r="Z1691" s="1">
        <v>0</v>
      </c>
      <c r="AA1691" s="1">
        <v>-1.1920928955078125E-7</v>
      </c>
      <c r="AB1691" s="1">
        <v>-1.1920928955078125E-7</v>
      </c>
      <c r="AC1691" s="1">
        <f t="shared" si="131"/>
        <v>-848683432.99999988</v>
      </c>
      <c r="AD1691" s="1">
        <f t="shared" si="132"/>
        <v>-848683432.99999988</v>
      </c>
      <c r="AE1691" s="1">
        <f t="shared" si="133"/>
        <v>-848683432.99999988</v>
      </c>
      <c r="AF1691" s="1">
        <f t="shared" si="134"/>
        <v>-848683432.99999988</v>
      </c>
    </row>
    <row r="1692" spans="1:32" x14ac:dyDescent="0.2">
      <c r="A1692" t="s">
        <v>153</v>
      </c>
      <c r="B1692" t="s">
        <v>76</v>
      </c>
      <c r="C1692" t="s">
        <v>113</v>
      </c>
      <c r="D1692" t="s">
        <v>1</v>
      </c>
      <c r="E1692" t="s">
        <v>5</v>
      </c>
      <c r="F1692" s="7">
        <v>201706</v>
      </c>
      <c r="G1692" s="1">
        <v>1065044736</v>
      </c>
      <c r="H1692" s="1">
        <v>1065044736.0000001</v>
      </c>
      <c r="I1692" s="1">
        <v>1065044736</v>
      </c>
      <c r="J1692" s="1">
        <v>1065044736.0000001</v>
      </c>
      <c r="K1692" s="8">
        <v>8</v>
      </c>
      <c r="L1692" s="8">
        <v>8</v>
      </c>
      <c r="M1692" s="8">
        <v>0</v>
      </c>
      <c r="N1692" s="8">
        <v>32477.793548387097</v>
      </c>
      <c r="O1692" s="1">
        <v>0</v>
      </c>
      <c r="P1692" s="1">
        <v>0</v>
      </c>
      <c r="Q1692" s="1">
        <v>0</v>
      </c>
      <c r="R1692" s="1">
        <v>0</v>
      </c>
      <c r="S1692" s="29">
        <v>0</v>
      </c>
      <c r="T1692" s="8">
        <f t="shared" si="130"/>
        <v>0</v>
      </c>
      <c r="U1692" s="1">
        <v>0</v>
      </c>
      <c r="V1692" s="1">
        <v>0</v>
      </c>
      <c r="W1692" s="1">
        <v>0</v>
      </c>
      <c r="X1692" s="1">
        <v>0</v>
      </c>
      <c r="Y1692" s="1">
        <v>0</v>
      </c>
      <c r="Z1692" s="1">
        <v>0</v>
      </c>
      <c r="AA1692" s="1">
        <v>1.1920928955078125E-7</v>
      </c>
      <c r="AB1692" s="1">
        <v>1.1920928955078125E-7</v>
      </c>
      <c r="AC1692" s="1">
        <f t="shared" si="131"/>
        <v>-1065044736.0000001</v>
      </c>
      <c r="AD1692" s="1">
        <f t="shared" si="132"/>
        <v>-1065044736.0000001</v>
      </c>
      <c r="AE1692" s="1">
        <f t="shared" si="133"/>
        <v>-1065044736.0000001</v>
      </c>
      <c r="AF1692" s="1">
        <f t="shared" si="134"/>
        <v>-1065044736.0000001</v>
      </c>
    </row>
    <row r="1693" spans="1:32" x14ac:dyDescent="0.2">
      <c r="A1693" t="s">
        <v>153</v>
      </c>
      <c r="B1693" t="s">
        <v>76</v>
      </c>
      <c r="C1693" t="s">
        <v>113</v>
      </c>
      <c r="D1693" t="s">
        <v>1</v>
      </c>
      <c r="E1693" t="s">
        <v>5</v>
      </c>
      <c r="F1693" s="7">
        <v>201709</v>
      </c>
      <c r="G1693" s="1">
        <v>1597391046</v>
      </c>
      <c r="H1693" s="1">
        <v>1597391046</v>
      </c>
      <c r="I1693" s="1">
        <v>1597391046</v>
      </c>
      <c r="J1693" s="1">
        <v>1597391046</v>
      </c>
      <c r="K1693" s="8">
        <v>15</v>
      </c>
      <c r="L1693" s="8">
        <v>15</v>
      </c>
      <c r="M1693" s="8">
        <v>0</v>
      </c>
      <c r="N1693" s="8">
        <v>32091.200358422939</v>
      </c>
      <c r="O1693" s="1">
        <v>0</v>
      </c>
      <c r="P1693" s="1">
        <v>0</v>
      </c>
      <c r="Q1693" s="1">
        <v>0</v>
      </c>
      <c r="R1693" s="1">
        <v>0</v>
      </c>
      <c r="S1693" s="29">
        <v>0</v>
      </c>
      <c r="T1693" s="8">
        <f t="shared" si="130"/>
        <v>0</v>
      </c>
      <c r="U1693" s="1">
        <v>0</v>
      </c>
      <c r="V1693" s="1">
        <v>0</v>
      </c>
      <c r="W1693" s="1">
        <v>0</v>
      </c>
      <c r="X1693" s="1">
        <v>0</v>
      </c>
      <c r="Y1693" s="1">
        <v>0</v>
      </c>
      <c r="Z1693" s="1">
        <v>0</v>
      </c>
      <c r="AA1693" s="1">
        <v>0</v>
      </c>
      <c r="AB1693" s="1">
        <v>0</v>
      </c>
      <c r="AC1693" s="1">
        <f t="shared" si="131"/>
        <v>-1597391046</v>
      </c>
      <c r="AD1693" s="1">
        <f t="shared" si="132"/>
        <v>-1597391046</v>
      </c>
      <c r="AE1693" s="1">
        <f t="shared" si="133"/>
        <v>-1597391046</v>
      </c>
      <c r="AF1693" s="1">
        <f t="shared" si="134"/>
        <v>-1597391046</v>
      </c>
    </row>
    <row r="1694" spans="1:32" x14ac:dyDescent="0.2">
      <c r="A1694" t="s">
        <v>153</v>
      </c>
      <c r="B1694" t="s">
        <v>76</v>
      </c>
      <c r="C1694" t="s">
        <v>113</v>
      </c>
      <c r="D1694" t="s">
        <v>1</v>
      </c>
      <c r="E1694" t="s">
        <v>5</v>
      </c>
      <c r="F1694" s="7">
        <v>201712</v>
      </c>
      <c r="G1694" s="1">
        <v>807569888</v>
      </c>
      <c r="H1694" s="1">
        <v>807569888</v>
      </c>
      <c r="I1694" s="1">
        <v>807569888</v>
      </c>
      <c r="J1694" s="1">
        <v>807569888</v>
      </c>
      <c r="K1694" s="8">
        <v>8</v>
      </c>
      <c r="L1694" s="8">
        <v>8</v>
      </c>
      <c r="M1694" s="8">
        <v>0</v>
      </c>
      <c r="N1694" s="8">
        <v>32857.677060931899</v>
      </c>
      <c r="O1694" s="1">
        <v>0</v>
      </c>
      <c r="P1694" s="1">
        <v>0</v>
      </c>
      <c r="Q1694" s="1">
        <v>0</v>
      </c>
      <c r="R1694" s="1">
        <v>0</v>
      </c>
      <c r="S1694" s="29">
        <v>0</v>
      </c>
      <c r="T1694" s="8">
        <f t="shared" si="130"/>
        <v>0</v>
      </c>
      <c r="U1694" s="1">
        <v>0</v>
      </c>
      <c r="V1694" s="1">
        <v>0</v>
      </c>
      <c r="W1694" s="1">
        <v>0</v>
      </c>
      <c r="X1694" s="1">
        <v>0</v>
      </c>
      <c r="Y1694" s="1">
        <v>0</v>
      </c>
      <c r="Z1694" s="1">
        <v>0</v>
      </c>
      <c r="AA1694" s="1">
        <v>0</v>
      </c>
      <c r="AB1694" s="1">
        <v>0</v>
      </c>
      <c r="AC1694" s="1">
        <f t="shared" si="131"/>
        <v>-807569888</v>
      </c>
      <c r="AD1694" s="1">
        <f t="shared" si="132"/>
        <v>-807569888</v>
      </c>
      <c r="AE1694" s="1">
        <f t="shared" si="133"/>
        <v>-807569888</v>
      </c>
      <c r="AF1694" s="1">
        <f t="shared" si="134"/>
        <v>-807569888</v>
      </c>
    </row>
    <row r="1695" spans="1:32" x14ac:dyDescent="0.2">
      <c r="A1695" t="s">
        <v>153</v>
      </c>
      <c r="B1695" t="s">
        <v>76</v>
      </c>
      <c r="C1695" t="s">
        <v>113</v>
      </c>
      <c r="D1695" t="s">
        <v>1</v>
      </c>
      <c r="E1695" t="s">
        <v>5</v>
      </c>
      <c r="F1695" s="7">
        <v>201803</v>
      </c>
      <c r="G1695" s="1">
        <v>1590167807</v>
      </c>
      <c r="H1695" s="1">
        <v>1590167807</v>
      </c>
      <c r="I1695" s="1">
        <v>1380792219.22</v>
      </c>
      <c r="J1695" s="1">
        <v>1573076340.5</v>
      </c>
      <c r="K1695" s="8">
        <v>10</v>
      </c>
      <c r="L1695" s="8">
        <v>10</v>
      </c>
      <c r="M1695" s="8">
        <v>0</v>
      </c>
      <c r="N1695" s="8">
        <v>34051.660906297999</v>
      </c>
      <c r="O1695" s="1">
        <v>0</v>
      </c>
      <c r="P1695" s="1">
        <v>0</v>
      </c>
      <c r="Q1695" s="1">
        <v>0</v>
      </c>
      <c r="R1695" s="1">
        <v>0</v>
      </c>
      <c r="S1695" s="29">
        <v>0</v>
      </c>
      <c r="T1695" s="8">
        <f t="shared" si="130"/>
        <v>0</v>
      </c>
      <c r="U1695" s="1">
        <v>0</v>
      </c>
      <c r="V1695" s="1">
        <v>0</v>
      </c>
      <c r="W1695" s="1">
        <v>0</v>
      </c>
      <c r="X1695" s="1">
        <v>0</v>
      </c>
      <c r="Y1695" s="1">
        <v>0</v>
      </c>
      <c r="Z1695" s="1">
        <v>0</v>
      </c>
      <c r="AA1695" s="1">
        <v>0</v>
      </c>
      <c r="AB1695" s="1">
        <v>192284121.27999997</v>
      </c>
      <c r="AC1695" s="1">
        <f t="shared" si="131"/>
        <v>-1590167807</v>
      </c>
      <c r="AD1695" s="1">
        <f t="shared" si="132"/>
        <v>-1590167807</v>
      </c>
      <c r="AE1695" s="1">
        <f t="shared" si="133"/>
        <v>-1573076340.5</v>
      </c>
      <c r="AF1695" s="1">
        <f t="shared" si="134"/>
        <v>-1573076340.5</v>
      </c>
    </row>
    <row r="1696" spans="1:32" x14ac:dyDescent="0.2">
      <c r="A1696" t="s">
        <v>153</v>
      </c>
      <c r="B1696" t="s">
        <v>76</v>
      </c>
      <c r="C1696" t="s">
        <v>113</v>
      </c>
      <c r="D1696" t="s">
        <v>1</v>
      </c>
      <c r="E1696" t="s">
        <v>5</v>
      </c>
      <c r="F1696" s="7">
        <v>201806</v>
      </c>
      <c r="G1696" s="1">
        <v>974384203</v>
      </c>
      <c r="H1696" s="1">
        <v>974384203.00000024</v>
      </c>
      <c r="I1696" s="1">
        <v>974384203</v>
      </c>
      <c r="J1696" s="1">
        <v>974384203.00000024</v>
      </c>
      <c r="K1696" s="8">
        <v>9</v>
      </c>
      <c r="L1696" s="8">
        <v>9</v>
      </c>
      <c r="M1696" s="8">
        <v>0</v>
      </c>
      <c r="N1696" s="8">
        <v>34928.850179211477</v>
      </c>
      <c r="O1696" s="1">
        <v>0</v>
      </c>
      <c r="P1696" s="1">
        <v>0</v>
      </c>
      <c r="Q1696" s="1">
        <v>0</v>
      </c>
      <c r="R1696" s="1">
        <v>0</v>
      </c>
      <c r="S1696" s="29">
        <v>0</v>
      </c>
      <c r="T1696" s="8">
        <f t="shared" si="130"/>
        <v>0</v>
      </c>
      <c r="U1696" s="1">
        <v>0</v>
      </c>
      <c r="V1696" s="1">
        <v>0</v>
      </c>
      <c r="W1696" s="1">
        <v>0</v>
      </c>
      <c r="X1696" s="1">
        <v>0</v>
      </c>
      <c r="Y1696" s="1">
        <v>0</v>
      </c>
      <c r="Z1696" s="1">
        <v>0</v>
      </c>
      <c r="AA1696" s="1">
        <v>2.384185791015625E-7</v>
      </c>
      <c r="AB1696" s="1">
        <v>2.384185791015625E-7</v>
      </c>
      <c r="AC1696" s="1">
        <f t="shared" si="131"/>
        <v>-974384203.00000024</v>
      </c>
      <c r="AD1696" s="1">
        <f t="shared" si="132"/>
        <v>-974384203.00000024</v>
      </c>
      <c r="AE1696" s="1">
        <f t="shared" si="133"/>
        <v>-974384203.00000024</v>
      </c>
      <c r="AF1696" s="1">
        <f t="shared" si="134"/>
        <v>-974384203.00000024</v>
      </c>
    </row>
    <row r="1697" spans="1:32" x14ac:dyDescent="0.2">
      <c r="A1697" t="s">
        <v>153</v>
      </c>
      <c r="B1697" t="s">
        <v>76</v>
      </c>
      <c r="C1697" t="s">
        <v>113</v>
      </c>
      <c r="D1697" t="s">
        <v>1</v>
      </c>
      <c r="E1697" t="s">
        <v>5</v>
      </c>
      <c r="F1697" s="7">
        <v>201809</v>
      </c>
      <c r="G1697" s="1">
        <v>965671969</v>
      </c>
      <c r="H1697" s="1">
        <v>965671969</v>
      </c>
      <c r="I1697" s="1">
        <v>882577363</v>
      </c>
      <c r="J1697" s="1">
        <v>965671969</v>
      </c>
      <c r="K1697" s="8">
        <v>9</v>
      </c>
      <c r="L1697" s="8">
        <v>9</v>
      </c>
      <c r="M1697" s="8">
        <v>0</v>
      </c>
      <c r="N1697" s="8">
        <v>35385.945878136197</v>
      </c>
      <c r="O1697" s="1">
        <v>0</v>
      </c>
      <c r="P1697" s="1">
        <v>0</v>
      </c>
      <c r="Q1697" s="1">
        <v>0</v>
      </c>
      <c r="R1697" s="1">
        <v>0</v>
      </c>
      <c r="S1697" s="29">
        <v>0</v>
      </c>
      <c r="T1697" s="8">
        <f t="shared" si="130"/>
        <v>0</v>
      </c>
      <c r="U1697" s="1">
        <v>0</v>
      </c>
      <c r="V1697" s="1">
        <v>0</v>
      </c>
      <c r="W1697" s="1">
        <v>0</v>
      </c>
      <c r="X1697" s="1">
        <v>0</v>
      </c>
      <c r="Y1697" s="1">
        <v>0</v>
      </c>
      <c r="Z1697" s="1">
        <v>0</v>
      </c>
      <c r="AA1697" s="1">
        <v>0</v>
      </c>
      <c r="AB1697" s="1">
        <v>83094606</v>
      </c>
      <c r="AC1697" s="1">
        <f t="shared" si="131"/>
        <v>-965671969</v>
      </c>
      <c r="AD1697" s="1">
        <f t="shared" si="132"/>
        <v>-965671969</v>
      </c>
      <c r="AE1697" s="1">
        <f t="shared" si="133"/>
        <v>-965671969</v>
      </c>
      <c r="AF1697" s="1">
        <f t="shared" si="134"/>
        <v>-965671969</v>
      </c>
    </row>
    <row r="1698" spans="1:32" x14ac:dyDescent="0.2">
      <c r="A1698" t="s">
        <v>153</v>
      </c>
      <c r="B1698" t="s">
        <v>76</v>
      </c>
      <c r="C1698" t="s">
        <v>113</v>
      </c>
      <c r="D1698" t="s">
        <v>1</v>
      </c>
      <c r="E1698" t="s">
        <v>5</v>
      </c>
      <c r="F1698" s="7">
        <v>201812</v>
      </c>
      <c r="G1698" s="1">
        <v>1893983220</v>
      </c>
      <c r="H1698" s="1">
        <v>1893983220</v>
      </c>
      <c r="I1698" s="1">
        <v>1893983220</v>
      </c>
      <c r="J1698" s="1">
        <v>1893983220</v>
      </c>
      <c r="K1698" s="8">
        <v>9</v>
      </c>
      <c r="L1698" s="8">
        <v>9</v>
      </c>
      <c r="M1698" s="8">
        <v>0</v>
      </c>
      <c r="N1698" s="8">
        <v>35965.578136200733</v>
      </c>
      <c r="O1698" s="1">
        <v>0</v>
      </c>
      <c r="P1698" s="1">
        <v>0</v>
      </c>
      <c r="Q1698" s="1">
        <v>0</v>
      </c>
      <c r="R1698" s="1">
        <v>0</v>
      </c>
      <c r="S1698" s="29">
        <v>0</v>
      </c>
      <c r="T1698" s="8">
        <f t="shared" si="130"/>
        <v>0</v>
      </c>
      <c r="U1698" s="1">
        <v>0</v>
      </c>
      <c r="V1698" s="1">
        <v>0</v>
      </c>
      <c r="W1698" s="1">
        <v>0</v>
      </c>
      <c r="X1698" s="1">
        <v>0</v>
      </c>
      <c r="Y1698" s="1">
        <v>0</v>
      </c>
      <c r="Z1698" s="1">
        <v>0</v>
      </c>
      <c r="AA1698" s="1">
        <v>0</v>
      </c>
      <c r="AB1698" s="1">
        <v>0</v>
      </c>
      <c r="AC1698" s="1">
        <f t="shared" si="131"/>
        <v>-1893983220</v>
      </c>
      <c r="AD1698" s="1">
        <f t="shared" si="132"/>
        <v>-1893983220</v>
      </c>
      <c r="AE1698" s="1">
        <f t="shared" si="133"/>
        <v>-1893983220</v>
      </c>
      <c r="AF1698" s="1">
        <f t="shared" si="134"/>
        <v>-1893983220</v>
      </c>
    </row>
    <row r="1699" spans="1:32" x14ac:dyDescent="0.2">
      <c r="A1699" t="s">
        <v>153</v>
      </c>
      <c r="B1699" t="s">
        <v>76</v>
      </c>
      <c r="C1699" t="s">
        <v>113</v>
      </c>
      <c r="D1699" t="s">
        <v>1</v>
      </c>
      <c r="E1699" t="s">
        <v>5</v>
      </c>
      <c r="F1699" s="7">
        <v>201903</v>
      </c>
      <c r="G1699" s="1">
        <v>1068430341</v>
      </c>
      <c r="H1699" s="1">
        <v>1068430341</v>
      </c>
      <c r="I1699" s="1">
        <v>1068430341</v>
      </c>
      <c r="J1699" s="1">
        <v>1068430341</v>
      </c>
      <c r="K1699" s="8">
        <v>9</v>
      </c>
      <c r="L1699" s="8">
        <v>9</v>
      </c>
      <c r="M1699" s="8">
        <v>0</v>
      </c>
      <c r="N1699" s="8">
        <v>36247.480030721978</v>
      </c>
      <c r="O1699" s="1">
        <v>0</v>
      </c>
      <c r="P1699" s="1">
        <v>0</v>
      </c>
      <c r="Q1699" s="1">
        <v>0</v>
      </c>
      <c r="R1699" s="1">
        <v>0</v>
      </c>
      <c r="S1699" s="29">
        <v>0</v>
      </c>
      <c r="T1699" s="8">
        <f t="shared" si="130"/>
        <v>0</v>
      </c>
      <c r="U1699" s="1">
        <v>0</v>
      </c>
      <c r="V1699" s="1">
        <v>0</v>
      </c>
      <c r="W1699" s="1">
        <v>0</v>
      </c>
      <c r="X1699" s="1">
        <v>0</v>
      </c>
      <c r="Y1699" s="1">
        <v>0</v>
      </c>
      <c r="Z1699" s="1">
        <v>0</v>
      </c>
      <c r="AA1699" s="1">
        <v>0</v>
      </c>
      <c r="AB1699" s="1">
        <v>0</v>
      </c>
      <c r="AC1699" s="1">
        <f t="shared" si="131"/>
        <v>-1068430341</v>
      </c>
      <c r="AD1699" s="1">
        <f t="shared" si="132"/>
        <v>-1068430341</v>
      </c>
      <c r="AE1699" s="1">
        <f t="shared" si="133"/>
        <v>-1068430341</v>
      </c>
      <c r="AF1699" s="1">
        <f t="shared" si="134"/>
        <v>-1068430341</v>
      </c>
    </row>
    <row r="1700" spans="1:32" x14ac:dyDescent="0.2">
      <c r="A1700" t="s">
        <v>153</v>
      </c>
      <c r="B1700" t="s">
        <v>76</v>
      </c>
      <c r="C1700" t="s">
        <v>113</v>
      </c>
      <c r="D1700" t="s">
        <v>1</v>
      </c>
      <c r="E1700" t="s">
        <v>5</v>
      </c>
      <c r="F1700" s="7">
        <v>201906</v>
      </c>
      <c r="G1700" s="1">
        <v>1887619733</v>
      </c>
      <c r="H1700" s="1">
        <v>1887619733.0000005</v>
      </c>
      <c r="I1700" s="1">
        <v>1887619733</v>
      </c>
      <c r="J1700" s="1">
        <v>1887619733.0000005</v>
      </c>
      <c r="K1700" s="8">
        <v>13</v>
      </c>
      <c r="L1700" s="8">
        <v>13</v>
      </c>
      <c r="M1700" s="8">
        <v>0</v>
      </c>
      <c r="N1700" s="8">
        <v>37394.095698924735</v>
      </c>
      <c r="O1700" s="1">
        <v>0</v>
      </c>
      <c r="P1700" s="1">
        <v>0</v>
      </c>
      <c r="Q1700" s="1">
        <v>0</v>
      </c>
      <c r="R1700" s="1">
        <v>0</v>
      </c>
      <c r="S1700" s="29">
        <v>0</v>
      </c>
      <c r="T1700" s="8">
        <f t="shared" si="130"/>
        <v>0</v>
      </c>
      <c r="U1700" s="1">
        <v>0</v>
      </c>
      <c r="V1700" s="1">
        <v>0</v>
      </c>
      <c r="W1700" s="1">
        <v>0</v>
      </c>
      <c r="X1700" s="1">
        <v>0</v>
      </c>
      <c r="Y1700" s="1">
        <v>0</v>
      </c>
      <c r="Z1700" s="1">
        <v>0</v>
      </c>
      <c r="AA1700" s="1">
        <v>4.76837158203125E-7</v>
      </c>
      <c r="AB1700" s="1">
        <v>4.76837158203125E-7</v>
      </c>
      <c r="AC1700" s="1">
        <f t="shared" si="131"/>
        <v>-1887619733.0000005</v>
      </c>
      <c r="AD1700" s="1">
        <f t="shared" si="132"/>
        <v>-1887619733.0000005</v>
      </c>
      <c r="AE1700" s="1">
        <f t="shared" si="133"/>
        <v>-1887619733.0000005</v>
      </c>
      <c r="AF1700" s="1">
        <f t="shared" si="134"/>
        <v>-1887619733.0000005</v>
      </c>
    </row>
    <row r="1701" spans="1:32" x14ac:dyDescent="0.2">
      <c r="A1701" t="s">
        <v>153</v>
      </c>
      <c r="B1701" t="s">
        <v>76</v>
      </c>
      <c r="C1701" t="s">
        <v>113</v>
      </c>
      <c r="D1701" t="s">
        <v>1</v>
      </c>
      <c r="E1701" t="s">
        <v>5</v>
      </c>
      <c r="F1701" s="7">
        <v>201909</v>
      </c>
      <c r="G1701" s="1">
        <v>1013088480</v>
      </c>
      <c r="H1701" s="1">
        <v>1013088480.0000001</v>
      </c>
      <c r="I1701" s="1">
        <v>1013088480</v>
      </c>
      <c r="J1701" s="1">
        <v>1013088480.0000001</v>
      </c>
      <c r="K1701" s="8">
        <v>12</v>
      </c>
      <c r="L1701" s="8">
        <v>12</v>
      </c>
      <c r="M1701" s="8">
        <v>0</v>
      </c>
      <c r="N1701" s="8">
        <v>38064.349462365586</v>
      </c>
      <c r="O1701" s="1">
        <v>0</v>
      </c>
      <c r="P1701" s="1">
        <v>0</v>
      </c>
      <c r="Q1701" s="1">
        <v>0</v>
      </c>
      <c r="R1701" s="1">
        <v>0</v>
      </c>
      <c r="S1701" s="29">
        <v>0</v>
      </c>
      <c r="T1701" s="8">
        <f t="shared" si="130"/>
        <v>0</v>
      </c>
      <c r="U1701" s="1">
        <v>0</v>
      </c>
      <c r="V1701" s="1">
        <v>0</v>
      </c>
      <c r="W1701" s="1">
        <v>0</v>
      </c>
      <c r="X1701" s="1">
        <v>0</v>
      </c>
      <c r="Y1701" s="1">
        <v>0</v>
      </c>
      <c r="Z1701" s="1">
        <v>0</v>
      </c>
      <c r="AA1701" s="1">
        <v>1.1920928955078125E-7</v>
      </c>
      <c r="AB1701" s="1">
        <v>1.1920928955078125E-7</v>
      </c>
      <c r="AC1701" s="1">
        <f t="shared" si="131"/>
        <v>-1013088480.0000001</v>
      </c>
      <c r="AD1701" s="1">
        <f t="shared" si="132"/>
        <v>-1013088480.0000001</v>
      </c>
      <c r="AE1701" s="1">
        <f t="shared" si="133"/>
        <v>-1013088480.0000001</v>
      </c>
      <c r="AF1701" s="1">
        <f t="shared" si="134"/>
        <v>-1013088480.0000001</v>
      </c>
    </row>
    <row r="1702" spans="1:32" x14ac:dyDescent="0.2">
      <c r="A1702" t="s">
        <v>153</v>
      </c>
      <c r="B1702" t="s">
        <v>76</v>
      </c>
      <c r="C1702" t="s">
        <v>113</v>
      </c>
      <c r="D1702" t="s">
        <v>1</v>
      </c>
      <c r="E1702" t="s">
        <v>5</v>
      </c>
      <c r="F1702" s="7">
        <v>201912</v>
      </c>
      <c r="G1702" s="1">
        <v>713796631</v>
      </c>
      <c r="H1702" s="1">
        <v>713796630.99999988</v>
      </c>
      <c r="I1702" s="1">
        <v>713796631</v>
      </c>
      <c r="J1702" s="1">
        <v>713796630.99999988</v>
      </c>
      <c r="K1702" s="8">
        <v>7</v>
      </c>
      <c r="L1702" s="8">
        <v>7</v>
      </c>
      <c r="M1702" s="8">
        <v>0</v>
      </c>
      <c r="N1702" s="8">
        <v>38680.630107526878</v>
      </c>
      <c r="O1702" s="1">
        <v>0</v>
      </c>
      <c r="P1702" s="1">
        <v>0</v>
      </c>
      <c r="Q1702" s="1">
        <v>0</v>
      </c>
      <c r="R1702" s="1">
        <v>0</v>
      </c>
      <c r="S1702" s="29">
        <v>0</v>
      </c>
      <c r="T1702" s="8">
        <f t="shared" si="130"/>
        <v>0</v>
      </c>
      <c r="U1702" s="1">
        <v>0</v>
      </c>
      <c r="V1702" s="1">
        <v>0</v>
      </c>
      <c r="W1702" s="1">
        <v>0</v>
      </c>
      <c r="X1702" s="1">
        <v>0</v>
      </c>
      <c r="Y1702" s="1">
        <v>0</v>
      </c>
      <c r="Z1702" s="1">
        <v>0</v>
      </c>
      <c r="AA1702" s="1">
        <v>-1.1920928955078125E-7</v>
      </c>
      <c r="AB1702" s="1">
        <v>-1.1920928955078125E-7</v>
      </c>
      <c r="AC1702" s="1">
        <f t="shared" si="131"/>
        <v>-713796630.99999988</v>
      </c>
      <c r="AD1702" s="1">
        <f t="shared" si="132"/>
        <v>-713796630.99999988</v>
      </c>
      <c r="AE1702" s="1">
        <f t="shared" si="133"/>
        <v>-713796630.99999988</v>
      </c>
      <c r="AF1702" s="1">
        <f t="shared" si="134"/>
        <v>-713796630.99999988</v>
      </c>
    </row>
    <row r="1703" spans="1:32" x14ac:dyDescent="0.2">
      <c r="A1703" t="s">
        <v>153</v>
      </c>
      <c r="B1703" t="s">
        <v>76</v>
      </c>
      <c r="C1703" t="s">
        <v>113</v>
      </c>
      <c r="D1703" t="s">
        <v>1</v>
      </c>
      <c r="E1703" t="s">
        <v>5</v>
      </c>
      <c r="F1703" s="7">
        <v>202003</v>
      </c>
      <c r="G1703" s="1">
        <v>2012764923</v>
      </c>
      <c r="H1703" s="1">
        <v>2012764923</v>
      </c>
      <c r="I1703" s="1">
        <v>2012764923</v>
      </c>
      <c r="J1703" s="1">
        <v>2012764923</v>
      </c>
      <c r="K1703" s="8">
        <v>6</v>
      </c>
      <c r="L1703" s="8">
        <v>6</v>
      </c>
      <c r="M1703" s="8">
        <v>0</v>
      </c>
      <c r="N1703" s="8">
        <v>37634.948832035596</v>
      </c>
      <c r="O1703" s="1">
        <v>0</v>
      </c>
      <c r="P1703" s="1">
        <v>0</v>
      </c>
      <c r="Q1703" s="1">
        <v>0</v>
      </c>
      <c r="R1703" s="1">
        <v>0</v>
      </c>
      <c r="S1703" s="29">
        <v>0</v>
      </c>
      <c r="T1703" s="8">
        <f t="shared" si="130"/>
        <v>0</v>
      </c>
      <c r="U1703" s="1">
        <v>0</v>
      </c>
      <c r="V1703" s="1">
        <v>0</v>
      </c>
      <c r="W1703" s="1">
        <v>0</v>
      </c>
      <c r="X1703" s="1">
        <v>0</v>
      </c>
      <c r="Y1703" s="1">
        <v>0</v>
      </c>
      <c r="Z1703" s="1">
        <v>0</v>
      </c>
      <c r="AA1703" s="1">
        <v>0</v>
      </c>
      <c r="AB1703" s="1">
        <v>0</v>
      </c>
      <c r="AC1703" s="1">
        <f t="shared" si="131"/>
        <v>-2012764923</v>
      </c>
      <c r="AD1703" s="1">
        <f t="shared" si="132"/>
        <v>-2012764923</v>
      </c>
      <c r="AE1703" s="1">
        <f t="shared" si="133"/>
        <v>-2012764923</v>
      </c>
      <c r="AF1703" s="1">
        <f t="shared" si="134"/>
        <v>-2012764923</v>
      </c>
    </row>
    <row r="1704" spans="1:32" x14ac:dyDescent="0.2">
      <c r="A1704" t="s">
        <v>153</v>
      </c>
      <c r="B1704" t="s">
        <v>76</v>
      </c>
      <c r="C1704" t="s">
        <v>113</v>
      </c>
      <c r="D1704" t="s">
        <v>1</v>
      </c>
      <c r="E1704" t="s">
        <v>5</v>
      </c>
      <c r="F1704" s="7">
        <v>202006</v>
      </c>
      <c r="G1704" s="1">
        <v>672255532</v>
      </c>
      <c r="H1704" s="1">
        <v>672255532</v>
      </c>
      <c r="I1704" s="1">
        <v>672255532</v>
      </c>
      <c r="J1704" s="1">
        <v>672255532</v>
      </c>
      <c r="K1704" s="8">
        <v>6</v>
      </c>
      <c r="L1704" s="8">
        <v>6</v>
      </c>
      <c r="M1704" s="8">
        <v>0</v>
      </c>
      <c r="N1704" s="8">
        <v>34791.549820788532</v>
      </c>
      <c r="O1704" s="1">
        <v>0</v>
      </c>
      <c r="P1704" s="1">
        <v>0</v>
      </c>
      <c r="Q1704" s="1">
        <v>0</v>
      </c>
      <c r="R1704" s="1">
        <v>0</v>
      </c>
      <c r="S1704" s="29">
        <v>0</v>
      </c>
      <c r="T1704" s="8">
        <f t="shared" si="130"/>
        <v>0</v>
      </c>
      <c r="U1704" s="1">
        <v>0</v>
      </c>
      <c r="V1704" s="1">
        <v>0</v>
      </c>
      <c r="W1704" s="1">
        <v>0</v>
      </c>
      <c r="X1704" s="1">
        <v>0</v>
      </c>
      <c r="Y1704" s="1">
        <v>0</v>
      </c>
      <c r="Z1704" s="1">
        <v>0</v>
      </c>
      <c r="AA1704" s="1">
        <v>0</v>
      </c>
      <c r="AB1704" s="1">
        <v>0</v>
      </c>
      <c r="AC1704" s="1">
        <f t="shared" si="131"/>
        <v>-672255532</v>
      </c>
      <c r="AD1704" s="1">
        <f t="shared" si="132"/>
        <v>-672255532</v>
      </c>
      <c r="AE1704" s="1">
        <f t="shared" si="133"/>
        <v>-672255532</v>
      </c>
      <c r="AF1704" s="1">
        <f t="shared" si="134"/>
        <v>-672255532</v>
      </c>
    </row>
    <row r="1705" spans="1:32" x14ac:dyDescent="0.2">
      <c r="A1705" t="s">
        <v>153</v>
      </c>
      <c r="B1705" t="s">
        <v>76</v>
      </c>
      <c r="C1705" t="s">
        <v>113</v>
      </c>
      <c r="D1705" t="s">
        <v>1</v>
      </c>
      <c r="E1705" t="s">
        <v>5</v>
      </c>
      <c r="F1705" s="7">
        <v>202009</v>
      </c>
      <c r="G1705" s="1">
        <v>685716896</v>
      </c>
      <c r="H1705" s="1">
        <v>685716896.00000024</v>
      </c>
      <c r="I1705" s="1">
        <v>685716896</v>
      </c>
      <c r="J1705" s="1">
        <v>685716896.00000024</v>
      </c>
      <c r="K1705" s="8">
        <v>10</v>
      </c>
      <c r="L1705" s="8">
        <v>10</v>
      </c>
      <c r="M1705" s="8">
        <v>0</v>
      </c>
      <c r="N1705" s="8">
        <v>32432.656989247316</v>
      </c>
      <c r="O1705" s="1">
        <v>0</v>
      </c>
      <c r="P1705" s="1">
        <v>0</v>
      </c>
      <c r="Q1705" s="1">
        <v>0</v>
      </c>
      <c r="R1705" s="1">
        <v>0</v>
      </c>
      <c r="S1705" s="29">
        <v>0</v>
      </c>
      <c r="T1705" s="8">
        <f t="shared" si="130"/>
        <v>0</v>
      </c>
      <c r="U1705" s="1">
        <v>0</v>
      </c>
      <c r="V1705" s="1">
        <v>0</v>
      </c>
      <c r="W1705" s="1">
        <v>0</v>
      </c>
      <c r="X1705" s="1">
        <v>0</v>
      </c>
      <c r="Y1705" s="1">
        <v>0</v>
      </c>
      <c r="Z1705" s="1">
        <v>0</v>
      </c>
      <c r="AA1705" s="1">
        <v>2.384185791015625E-7</v>
      </c>
      <c r="AB1705" s="1">
        <v>2.384185791015625E-7</v>
      </c>
      <c r="AC1705" s="1">
        <f t="shared" si="131"/>
        <v>-685716896.00000024</v>
      </c>
      <c r="AD1705" s="1">
        <f t="shared" si="132"/>
        <v>-685716896.00000024</v>
      </c>
      <c r="AE1705" s="1">
        <f t="shared" si="133"/>
        <v>-685716896.00000024</v>
      </c>
      <c r="AF1705" s="1">
        <f t="shared" si="134"/>
        <v>-685716896.00000024</v>
      </c>
    </row>
    <row r="1706" spans="1:32" x14ac:dyDescent="0.2">
      <c r="A1706" t="s">
        <v>153</v>
      </c>
      <c r="B1706" t="s">
        <v>76</v>
      </c>
      <c r="C1706" t="s">
        <v>113</v>
      </c>
      <c r="D1706" t="s">
        <v>1</v>
      </c>
      <c r="E1706" t="s">
        <v>5</v>
      </c>
      <c r="F1706" s="7">
        <v>202012</v>
      </c>
      <c r="G1706" s="1">
        <v>937428485</v>
      </c>
      <c r="H1706" s="1">
        <v>937428485.36000001</v>
      </c>
      <c r="I1706" s="1">
        <v>718771180.5</v>
      </c>
      <c r="J1706" s="1">
        <v>937385249.86000001</v>
      </c>
      <c r="K1706" s="8">
        <v>9</v>
      </c>
      <c r="L1706" s="8">
        <v>9</v>
      </c>
      <c r="M1706" s="8">
        <v>0</v>
      </c>
      <c r="N1706" s="8">
        <v>30348.100358422944</v>
      </c>
      <c r="O1706" s="1">
        <v>0</v>
      </c>
      <c r="P1706" s="1">
        <v>0</v>
      </c>
      <c r="Q1706" s="1">
        <v>0</v>
      </c>
      <c r="R1706" s="1">
        <v>0</v>
      </c>
      <c r="S1706" s="29">
        <v>0</v>
      </c>
      <c r="T1706" s="8">
        <f t="shared" si="130"/>
        <v>0</v>
      </c>
      <c r="U1706" s="1">
        <v>0</v>
      </c>
      <c r="V1706" s="1">
        <v>0</v>
      </c>
      <c r="W1706" s="1">
        <v>0</v>
      </c>
      <c r="X1706" s="1">
        <v>0</v>
      </c>
      <c r="Y1706" s="1">
        <v>0</v>
      </c>
      <c r="Z1706" s="1">
        <v>0</v>
      </c>
      <c r="AA1706" s="1">
        <v>0.36000001430511475</v>
      </c>
      <c r="AB1706" s="1">
        <v>218614069.36000001</v>
      </c>
      <c r="AC1706" s="1">
        <f t="shared" si="131"/>
        <v>-937428485.36000001</v>
      </c>
      <c r="AD1706" s="1">
        <f t="shared" si="132"/>
        <v>-937428485.36000001</v>
      </c>
      <c r="AE1706" s="1">
        <f t="shared" si="133"/>
        <v>-937385249.86000001</v>
      </c>
      <c r="AF1706" s="1">
        <f t="shared" si="134"/>
        <v>-937385249.86000001</v>
      </c>
    </row>
    <row r="1707" spans="1:32" x14ac:dyDescent="0.2">
      <c r="A1707" t="s">
        <v>153</v>
      </c>
      <c r="B1707" t="s">
        <v>76</v>
      </c>
      <c r="C1707" t="s">
        <v>113</v>
      </c>
      <c r="D1707" t="s">
        <v>1</v>
      </c>
      <c r="E1707" t="s">
        <v>5</v>
      </c>
      <c r="F1707" s="7">
        <v>202103</v>
      </c>
      <c r="G1707" s="1">
        <v>1244386784</v>
      </c>
      <c r="H1707" s="1">
        <v>1244386784.0799999</v>
      </c>
      <c r="I1707" s="1">
        <v>1244386784</v>
      </c>
      <c r="J1707" s="1">
        <v>1244386784.0799999</v>
      </c>
      <c r="K1707" s="8">
        <v>11</v>
      </c>
      <c r="L1707" s="8">
        <v>11</v>
      </c>
      <c r="M1707" s="8">
        <v>0</v>
      </c>
      <c r="N1707" s="8">
        <v>28806.676651305683</v>
      </c>
      <c r="O1707" s="1">
        <v>0</v>
      </c>
      <c r="P1707" s="1">
        <v>0</v>
      </c>
      <c r="Q1707" s="1">
        <v>0</v>
      </c>
      <c r="R1707" s="1">
        <v>0</v>
      </c>
      <c r="S1707" s="29">
        <v>0</v>
      </c>
      <c r="T1707" s="8">
        <f t="shared" si="130"/>
        <v>0</v>
      </c>
      <c r="U1707" s="1">
        <v>0</v>
      </c>
      <c r="V1707" s="1">
        <v>0</v>
      </c>
      <c r="W1707" s="1">
        <v>0</v>
      </c>
      <c r="X1707" s="1">
        <v>0</v>
      </c>
      <c r="Y1707" s="1">
        <v>0</v>
      </c>
      <c r="Z1707" s="1">
        <v>0</v>
      </c>
      <c r="AA1707" s="1">
        <v>7.9999923706054688E-2</v>
      </c>
      <c r="AB1707" s="1">
        <v>7.9999923706054688E-2</v>
      </c>
      <c r="AC1707" s="1">
        <f t="shared" si="131"/>
        <v>-1244386784.0799999</v>
      </c>
      <c r="AD1707" s="1">
        <f t="shared" si="132"/>
        <v>-1244386784.0799999</v>
      </c>
      <c r="AE1707" s="1">
        <f t="shared" si="133"/>
        <v>-1244386784.0799999</v>
      </c>
      <c r="AF1707" s="1">
        <f t="shared" si="134"/>
        <v>-1244386784.0799999</v>
      </c>
    </row>
    <row r="1708" spans="1:32" x14ac:dyDescent="0.2">
      <c r="A1708" t="s">
        <v>153</v>
      </c>
      <c r="B1708" t="s">
        <v>76</v>
      </c>
      <c r="C1708" t="s">
        <v>113</v>
      </c>
      <c r="D1708" t="s">
        <v>1</v>
      </c>
      <c r="E1708" t="s">
        <v>5</v>
      </c>
      <c r="F1708" s="7">
        <v>202106</v>
      </c>
      <c r="G1708" s="1">
        <v>2007641468</v>
      </c>
      <c r="H1708" s="1">
        <v>2007641468</v>
      </c>
      <c r="I1708" s="1">
        <v>2007641468</v>
      </c>
      <c r="J1708" s="1">
        <v>2007641468</v>
      </c>
      <c r="K1708" s="8">
        <v>12</v>
      </c>
      <c r="L1708" s="8">
        <v>12</v>
      </c>
      <c r="M1708" s="8">
        <v>0</v>
      </c>
      <c r="N1708" s="8">
        <v>27653.758064516125</v>
      </c>
      <c r="O1708" s="1">
        <v>0</v>
      </c>
      <c r="P1708" s="1">
        <v>0</v>
      </c>
      <c r="Q1708" s="1">
        <v>0</v>
      </c>
      <c r="R1708" s="1">
        <v>0</v>
      </c>
      <c r="S1708" s="29">
        <v>0</v>
      </c>
      <c r="T1708" s="8">
        <f t="shared" si="130"/>
        <v>0</v>
      </c>
      <c r="U1708" s="1">
        <v>0</v>
      </c>
      <c r="V1708" s="1">
        <v>0</v>
      </c>
      <c r="W1708" s="1">
        <v>0</v>
      </c>
      <c r="X1708" s="1">
        <v>0</v>
      </c>
      <c r="Y1708" s="1">
        <v>0</v>
      </c>
      <c r="Z1708" s="1">
        <v>0</v>
      </c>
      <c r="AA1708" s="1">
        <v>0</v>
      </c>
      <c r="AB1708" s="1">
        <v>0</v>
      </c>
      <c r="AC1708" s="1">
        <f t="shared" si="131"/>
        <v>-2007641468</v>
      </c>
      <c r="AD1708" s="1">
        <f t="shared" si="132"/>
        <v>-2007641468</v>
      </c>
      <c r="AE1708" s="1">
        <f t="shared" si="133"/>
        <v>-2007641468</v>
      </c>
      <c r="AF1708" s="1">
        <f t="shared" si="134"/>
        <v>-2007641468</v>
      </c>
    </row>
    <row r="1709" spans="1:32" x14ac:dyDescent="0.2">
      <c r="A1709" t="s">
        <v>153</v>
      </c>
      <c r="B1709" t="s">
        <v>76</v>
      </c>
      <c r="C1709" t="s">
        <v>113</v>
      </c>
      <c r="D1709" t="s">
        <v>1</v>
      </c>
      <c r="E1709" t="s">
        <v>5</v>
      </c>
      <c r="F1709" s="7">
        <v>202109</v>
      </c>
      <c r="G1709" s="1">
        <v>1615514252</v>
      </c>
      <c r="H1709" s="1">
        <v>1615514252.0200002</v>
      </c>
      <c r="I1709" s="1">
        <v>1615514252</v>
      </c>
      <c r="J1709" s="1">
        <v>1600184227.5200002</v>
      </c>
      <c r="K1709" s="8">
        <v>12</v>
      </c>
      <c r="L1709" s="8">
        <v>12</v>
      </c>
      <c r="M1709" s="8">
        <v>0</v>
      </c>
      <c r="N1709" s="8">
        <v>26777.398207885304</v>
      </c>
      <c r="O1709" s="1">
        <v>0</v>
      </c>
      <c r="P1709" s="1">
        <v>0</v>
      </c>
      <c r="Q1709" s="1">
        <v>0</v>
      </c>
      <c r="R1709" s="1">
        <v>0</v>
      </c>
      <c r="S1709" s="29">
        <v>0</v>
      </c>
      <c r="T1709" s="8">
        <f t="shared" si="130"/>
        <v>0</v>
      </c>
      <c r="U1709" s="1">
        <v>0</v>
      </c>
      <c r="V1709" s="1">
        <v>0</v>
      </c>
      <c r="W1709" s="1">
        <v>0</v>
      </c>
      <c r="X1709" s="1">
        <v>0</v>
      </c>
      <c r="Y1709" s="1">
        <v>0</v>
      </c>
      <c r="Z1709" s="1">
        <v>0</v>
      </c>
      <c r="AA1709" s="1">
        <v>2.0000219345092773E-2</v>
      </c>
      <c r="AB1709" s="1">
        <v>-15330024.479999781</v>
      </c>
      <c r="AC1709" s="1">
        <f t="shared" si="131"/>
        <v>-1615514252.0200002</v>
      </c>
      <c r="AD1709" s="1">
        <f t="shared" si="132"/>
        <v>-1615514252.0200002</v>
      </c>
      <c r="AE1709" s="1">
        <f t="shared" si="133"/>
        <v>-1600184227.5200002</v>
      </c>
      <c r="AF1709" s="1">
        <f t="shared" si="134"/>
        <v>-1600184227.5200002</v>
      </c>
    </row>
    <row r="1710" spans="1:32" x14ac:dyDescent="0.2">
      <c r="A1710" t="s">
        <v>153</v>
      </c>
      <c r="B1710" t="s">
        <v>76</v>
      </c>
      <c r="C1710" t="s">
        <v>113</v>
      </c>
      <c r="D1710" t="s">
        <v>1</v>
      </c>
      <c r="E1710" t="s">
        <v>5</v>
      </c>
      <c r="F1710" s="7">
        <v>202112</v>
      </c>
      <c r="G1710" s="1">
        <v>1612097277</v>
      </c>
      <c r="H1710" s="1">
        <v>1656546007.1000001</v>
      </c>
      <c r="I1710" s="1">
        <v>1216839283.9000001</v>
      </c>
      <c r="J1710" s="1">
        <v>1698646635.0899999</v>
      </c>
      <c r="K1710" s="8">
        <v>8</v>
      </c>
      <c r="L1710" s="8">
        <v>8</v>
      </c>
      <c r="M1710" s="8">
        <v>0</v>
      </c>
      <c r="N1710" s="8">
        <v>26282.829749103945</v>
      </c>
      <c r="O1710" s="1">
        <v>0</v>
      </c>
      <c r="P1710" s="1">
        <v>0</v>
      </c>
      <c r="Q1710" s="1">
        <v>0</v>
      </c>
      <c r="R1710" s="1">
        <v>0</v>
      </c>
      <c r="S1710" s="29">
        <v>0</v>
      </c>
      <c r="T1710" s="8">
        <f t="shared" si="130"/>
        <v>0</v>
      </c>
      <c r="U1710" s="1">
        <v>0</v>
      </c>
      <c r="V1710" s="1">
        <v>0</v>
      </c>
      <c r="W1710" s="1">
        <v>0</v>
      </c>
      <c r="X1710" s="1">
        <v>0</v>
      </c>
      <c r="Y1710" s="1">
        <v>0</v>
      </c>
      <c r="Z1710" s="1">
        <v>0</v>
      </c>
      <c r="AA1710" s="1">
        <v>44448730.100000143</v>
      </c>
      <c r="AB1710" s="1">
        <v>481807351.18999982</v>
      </c>
      <c r="AC1710" s="1">
        <f t="shared" si="131"/>
        <v>-1656546007.1000001</v>
      </c>
      <c r="AD1710" s="1">
        <f t="shared" si="132"/>
        <v>-1656546007.1000001</v>
      </c>
      <c r="AE1710" s="1">
        <f t="shared" si="133"/>
        <v>-1698646635.0899999</v>
      </c>
      <c r="AF1710" s="1">
        <f t="shared" si="134"/>
        <v>-1698646635.0899999</v>
      </c>
    </row>
    <row r="1711" spans="1:32" x14ac:dyDescent="0.2">
      <c r="A1711" t="s">
        <v>153</v>
      </c>
      <c r="B1711" t="s">
        <v>76</v>
      </c>
      <c r="C1711" t="s">
        <v>113</v>
      </c>
      <c r="D1711" t="s">
        <v>1</v>
      </c>
      <c r="E1711" t="s">
        <v>5</v>
      </c>
      <c r="F1711" s="7">
        <v>202203</v>
      </c>
      <c r="G1711" s="1">
        <v>974770655</v>
      </c>
      <c r="H1711" s="1">
        <v>974770655</v>
      </c>
      <c r="I1711" s="1">
        <v>974770655</v>
      </c>
      <c r="J1711" s="1">
        <v>1023190335</v>
      </c>
      <c r="K1711" s="8">
        <v>6</v>
      </c>
      <c r="L1711" s="8">
        <v>6</v>
      </c>
      <c r="M1711" s="8">
        <v>0</v>
      </c>
      <c r="N1711" s="8">
        <v>26052.279185867887</v>
      </c>
      <c r="O1711" s="1">
        <v>0</v>
      </c>
      <c r="P1711" s="1">
        <v>0</v>
      </c>
      <c r="Q1711" s="1">
        <v>0</v>
      </c>
      <c r="R1711" s="1">
        <v>0</v>
      </c>
      <c r="S1711" s="29">
        <v>0</v>
      </c>
      <c r="T1711" s="8">
        <f t="shared" si="130"/>
        <v>0</v>
      </c>
      <c r="U1711" s="1">
        <v>0</v>
      </c>
      <c r="V1711" s="1">
        <v>0</v>
      </c>
      <c r="W1711" s="1">
        <v>0</v>
      </c>
      <c r="X1711" s="1">
        <v>0</v>
      </c>
      <c r="Y1711" s="1">
        <v>0</v>
      </c>
      <c r="Z1711" s="1">
        <v>0</v>
      </c>
      <c r="AA1711" s="1">
        <v>0</v>
      </c>
      <c r="AB1711" s="1">
        <v>48419680</v>
      </c>
      <c r="AC1711" s="1">
        <f t="shared" si="131"/>
        <v>-974770655</v>
      </c>
      <c r="AD1711" s="1">
        <f t="shared" si="132"/>
        <v>-974770655</v>
      </c>
      <c r="AE1711" s="1">
        <f t="shared" si="133"/>
        <v>-1023190335</v>
      </c>
      <c r="AF1711" s="1">
        <f t="shared" si="134"/>
        <v>-1023190335</v>
      </c>
    </row>
    <row r="1712" spans="1:32" x14ac:dyDescent="0.2">
      <c r="A1712" t="s">
        <v>153</v>
      </c>
      <c r="B1712" t="s">
        <v>76</v>
      </c>
      <c r="C1712" t="s">
        <v>113</v>
      </c>
      <c r="D1712" t="s">
        <v>1</v>
      </c>
      <c r="E1712" t="s">
        <v>5</v>
      </c>
      <c r="F1712" s="7">
        <v>202206</v>
      </c>
      <c r="G1712" s="1">
        <v>1336158946</v>
      </c>
      <c r="H1712" s="1">
        <v>1336158946.25</v>
      </c>
      <c r="I1712" s="1">
        <v>1336158946</v>
      </c>
      <c r="J1712" s="1">
        <v>1336158946.25</v>
      </c>
      <c r="K1712" s="8">
        <v>8</v>
      </c>
      <c r="L1712" s="8">
        <v>8</v>
      </c>
      <c r="M1712" s="8">
        <v>0</v>
      </c>
      <c r="N1712" s="8">
        <v>25457.425448028673</v>
      </c>
      <c r="O1712" s="1">
        <v>0</v>
      </c>
      <c r="P1712" s="1">
        <v>0</v>
      </c>
      <c r="Q1712" s="1">
        <v>0</v>
      </c>
      <c r="R1712" s="1">
        <v>0</v>
      </c>
      <c r="S1712" s="29">
        <v>0</v>
      </c>
      <c r="T1712" s="8">
        <f t="shared" si="130"/>
        <v>0</v>
      </c>
      <c r="U1712" s="1">
        <v>0</v>
      </c>
      <c r="V1712" s="1">
        <v>0</v>
      </c>
      <c r="W1712" s="1">
        <v>0</v>
      </c>
      <c r="X1712" s="1">
        <v>0</v>
      </c>
      <c r="Y1712" s="1">
        <v>0</v>
      </c>
      <c r="Z1712" s="1">
        <v>0</v>
      </c>
      <c r="AA1712" s="1">
        <v>0.25</v>
      </c>
      <c r="AB1712" s="1">
        <v>0.25</v>
      </c>
      <c r="AC1712" s="1">
        <f t="shared" si="131"/>
        <v>-1336158946.25</v>
      </c>
      <c r="AD1712" s="1">
        <f t="shared" si="132"/>
        <v>-1336158946.25</v>
      </c>
      <c r="AE1712" s="1">
        <f t="shared" si="133"/>
        <v>-1336158946.25</v>
      </c>
      <c r="AF1712" s="1">
        <f t="shared" si="134"/>
        <v>-1336158946.25</v>
      </c>
    </row>
    <row r="1713" spans="1:32" x14ac:dyDescent="0.2">
      <c r="A1713" t="s">
        <v>153</v>
      </c>
      <c r="B1713" t="s">
        <v>76</v>
      </c>
      <c r="C1713" t="s">
        <v>113</v>
      </c>
      <c r="D1713" t="s">
        <v>1</v>
      </c>
      <c r="E1713" t="s">
        <v>5</v>
      </c>
      <c r="F1713" s="7">
        <v>202209</v>
      </c>
      <c r="G1713" s="1">
        <v>1061931533</v>
      </c>
      <c r="H1713" s="1">
        <v>1061931533.0000001</v>
      </c>
      <c r="I1713" s="1">
        <v>1061931533</v>
      </c>
      <c r="J1713" s="1">
        <v>1061931533.0000001</v>
      </c>
      <c r="K1713" s="8">
        <v>10</v>
      </c>
      <c r="L1713" s="8">
        <v>10</v>
      </c>
      <c r="M1713" s="8">
        <v>0</v>
      </c>
      <c r="N1713" s="8">
        <v>24945.001433691756</v>
      </c>
      <c r="O1713" s="1">
        <v>0</v>
      </c>
      <c r="P1713" s="1">
        <v>0</v>
      </c>
      <c r="Q1713" s="1">
        <v>0</v>
      </c>
      <c r="R1713" s="1">
        <v>0</v>
      </c>
      <c r="S1713" s="29">
        <v>0</v>
      </c>
      <c r="T1713" s="8">
        <f t="shared" si="130"/>
        <v>0</v>
      </c>
      <c r="U1713" s="1">
        <v>0</v>
      </c>
      <c r="V1713" s="1">
        <v>0</v>
      </c>
      <c r="W1713" s="1">
        <v>0</v>
      </c>
      <c r="X1713" s="1">
        <v>0</v>
      </c>
      <c r="Y1713" s="1">
        <v>0</v>
      </c>
      <c r="Z1713" s="1">
        <v>0</v>
      </c>
      <c r="AA1713" s="1">
        <v>1.1920928955078125E-7</v>
      </c>
      <c r="AB1713" s="1">
        <v>1.1920928955078125E-7</v>
      </c>
      <c r="AC1713" s="1">
        <f t="shared" si="131"/>
        <v>-1061931533.0000001</v>
      </c>
      <c r="AD1713" s="1">
        <f t="shared" si="132"/>
        <v>-1061931533.0000001</v>
      </c>
      <c r="AE1713" s="1">
        <f t="shared" si="133"/>
        <v>-1061931533.0000001</v>
      </c>
      <c r="AF1713" s="1">
        <f t="shared" si="134"/>
        <v>-1061931533.0000001</v>
      </c>
    </row>
    <row r="1714" spans="1:32" x14ac:dyDescent="0.2">
      <c r="A1714" t="s">
        <v>153</v>
      </c>
      <c r="B1714" t="s">
        <v>76</v>
      </c>
      <c r="C1714" t="s">
        <v>113</v>
      </c>
      <c r="D1714" t="s">
        <v>1</v>
      </c>
      <c r="E1714" t="s">
        <v>5</v>
      </c>
      <c r="F1714" s="7">
        <v>202212</v>
      </c>
      <c r="G1714" s="1">
        <v>761860638</v>
      </c>
      <c r="H1714" s="1">
        <v>761860638</v>
      </c>
      <c r="I1714" s="1">
        <v>761860638</v>
      </c>
      <c r="J1714" s="1">
        <v>744875052</v>
      </c>
      <c r="K1714" s="8">
        <v>6</v>
      </c>
      <c r="L1714" s="8">
        <v>6</v>
      </c>
      <c r="M1714" s="8">
        <v>0</v>
      </c>
      <c r="N1714" s="8">
        <v>24833.978494623661</v>
      </c>
      <c r="O1714" s="1">
        <v>0</v>
      </c>
      <c r="P1714" s="1">
        <v>0</v>
      </c>
      <c r="Q1714" s="1">
        <v>0</v>
      </c>
      <c r="R1714" s="1">
        <v>0</v>
      </c>
      <c r="S1714" s="29">
        <v>0</v>
      </c>
      <c r="T1714" s="8">
        <f t="shared" si="130"/>
        <v>0</v>
      </c>
      <c r="U1714" s="1">
        <v>0</v>
      </c>
      <c r="V1714" s="1">
        <v>0</v>
      </c>
      <c r="W1714" s="1">
        <v>0</v>
      </c>
      <c r="X1714" s="1">
        <v>0</v>
      </c>
      <c r="Y1714" s="1">
        <v>0</v>
      </c>
      <c r="Z1714" s="1">
        <v>0</v>
      </c>
      <c r="AA1714" s="1">
        <v>0</v>
      </c>
      <c r="AB1714" s="1">
        <v>-16985586</v>
      </c>
      <c r="AC1714" s="1">
        <f t="shared" si="131"/>
        <v>-761860638</v>
      </c>
      <c r="AD1714" s="1">
        <f t="shared" si="132"/>
        <v>-761860638</v>
      </c>
      <c r="AE1714" s="1">
        <f t="shared" si="133"/>
        <v>-744875052</v>
      </c>
      <c r="AF1714" s="1">
        <f t="shared" si="134"/>
        <v>-744875052</v>
      </c>
    </row>
    <row r="1715" spans="1:32" x14ac:dyDescent="0.2">
      <c r="A1715" t="s">
        <v>153</v>
      </c>
      <c r="B1715" t="s">
        <v>76</v>
      </c>
      <c r="C1715" t="s">
        <v>113</v>
      </c>
      <c r="D1715" t="s">
        <v>1</v>
      </c>
      <c r="E1715" t="s">
        <v>5</v>
      </c>
      <c r="F1715" s="7">
        <v>202303</v>
      </c>
      <c r="G1715" s="1">
        <v>4191783726</v>
      </c>
      <c r="H1715" s="1">
        <v>4191783726</v>
      </c>
      <c r="I1715" s="1">
        <v>4121878288</v>
      </c>
      <c r="J1715" s="1">
        <v>3713149441.5500002</v>
      </c>
      <c r="K1715" s="8">
        <v>19</v>
      </c>
      <c r="L1715" s="8">
        <v>19</v>
      </c>
      <c r="M1715" s="8">
        <v>0</v>
      </c>
      <c r="N1715" s="8">
        <v>24761.528033794166</v>
      </c>
      <c r="O1715" s="1">
        <v>0</v>
      </c>
      <c r="P1715" s="1">
        <v>0</v>
      </c>
      <c r="Q1715" s="1">
        <v>0</v>
      </c>
      <c r="R1715" s="1">
        <v>0</v>
      </c>
      <c r="S1715" s="29">
        <v>0</v>
      </c>
      <c r="T1715" s="8">
        <f t="shared" si="130"/>
        <v>0</v>
      </c>
      <c r="U1715" s="1">
        <v>0</v>
      </c>
      <c r="V1715" s="1">
        <v>0</v>
      </c>
      <c r="W1715" s="1">
        <v>0</v>
      </c>
      <c r="X1715" s="1">
        <v>0</v>
      </c>
      <c r="Y1715" s="1">
        <v>0</v>
      </c>
      <c r="Z1715" s="1">
        <v>0</v>
      </c>
      <c r="AA1715" s="1">
        <v>0</v>
      </c>
      <c r="AB1715" s="1">
        <v>-408728846.44999981</v>
      </c>
      <c r="AC1715" s="1">
        <f t="shared" si="131"/>
        <v>-4191783726</v>
      </c>
      <c r="AD1715" s="1">
        <f t="shared" si="132"/>
        <v>-4191783726</v>
      </c>
      <c r="AE1715" s="1">
        <f t="shared" si="133"/>
        <v>-3713149441.5500002</v>
      </c>
      <c r="AF1715" s="1">
        <f t="shared" si="134"/>
        <v>-3713149441.5500002</v>
      </c>
    </row>
    <row r="1716" spans="1:32" x14ac:dyDescent="0.2">
      <c r="A1716" t="s">
        <v>153</v>
      </c>
      <c r="B1716" t="s">
        <v>76</v>
      </c>
      <c r="C1716" t="s">
        <v>113</v>
      </c>
      <c r="D1716" t="s">
        <v>1</v>
      </c>
      <c r="E1716" t="s">
        <v>5</v>
      </c>
      <c r="F1716" s="7">
        <v>202306</v>
      </c>
      <c r="G1716" s="1">
        <v>1179858385</v>
      </c>
      <c r="H1716" s="1">
        <v>1179858385</v>
      </c>
      <c r="I1716" s="1">
        <v>1179858385</v>
      </c>
      <c r="J1716" s="1">
        <v>1179858385</v>
      </c>
      <c r="K1716" s="8">
        <v>11</v>
      </c>
      <c r="L1716" s="8">
        <v>11</v>
      </c>
      <c r="M1716" s="8">
        <v>0</v>
      </c>
      <c r="N1716" s="8">
        <v>24345.119713261651</v>
      </c>
      <c r="O1716" s="1">
        <v>0</v>
      </c>
      <c r="P1716" s="1">
        <v>0</v>
      </c>
      <c r="Q1716" s="1">
        <v>0</v>
      </c>
      <c r="R1716" s="1">
        <v>0</v>
      </c>
      <c r="S1716" s="29">
        <v>0</v>
      </c>
      <c r="T1716" s="8">
        <f t="shared" si="130"/>
        <v>0</v>
      </c>
      <c r="U1716" s="1">
        <v>0</v>
      </c>
      <c r="V1716" s="1">
        <v>0</v>
      </c>
      <c r="W1716" s="1">
        <v>0</v>
      </c>
      <c r="X1716" s="1">
        <v>0</v>
      </c>
      <c r="Y1716" s="1">
        <v>0</v>
      </c>
      <c r="Z1716" s="1">
        <v>0</v>
      </c>
      <c r="AA1716" s="1">
        <v>0</v>
      </c>
      <c r="AB1716" s="1">
        <v>0</v>
      </c>
      <c r="AC1716" s="1">
        <f t="shared" si="131"/>
        <v>-1179858385</v>
      </c>
      <c r="AD1716" s="1">
        <f t="shared" si="132"/>
        <v>-1179858385</v>
      </c>
      <c r="AE1716" s="1">
        <f t="shared" si="133"/>
        <v>-1179858385</v>
      </c>
      <c r="AF1716" s="1">
        <f t="shared" si="134"/>
        <v>-1179858385</v>
      </c>
    </row>
    <row r="1717" spans="1:32" x14ac:dyDescent="0.2">
      <c r="A1717" t="s">
        <v>153</v>
      </c>
      <c r="B1717" t="s">
        <v>76</v>
      </c>
      <c r="C1717" t="s">
        <v>113</v>
      </c>
      <c r="D1717" t="s">
        <v>1</v>
      </c>
      <c r="E1717" t="s">
        <v>5</v>
      </c>
      <c r="F1717" s="7">
        <v>202309</v>
      </c>
      <c r="G1717" s="1">
        <v>1567912312</v>
      </c>
      <c r="H1717" s="1">
        <v>1567912311.8400002</v>
      </c>
      <c r="I1717" s="1">
        <v>1424757249.28</v>
      </c>
      <c r="J1717" s="1">
        <v>1565047011.95</v>
      </c>
      <c r="K1717" s="8">
        <v>10</v>
      </c>
      <c r="L1717" s="8">
        <v>10</v>
      </c>
      <c r="M1717" s="8">
        <v>0</v>
      </c>
      <c r="N1717" s="8">
        <v>24073.583870967745</v>
      </c>
      <c r="O1717" s="1">
        <v>0</v>
      </c>
      <c r="P1717" s="1">
        <v>0</v>
      </c>
      <c r="Q1717" s="1">
        <v>0</v>
      </c>
      <c r="R1717" s="1">
        <v>0</v>
      </c>
      <c r="S1717" s="29">
        <v>0</v>
      </c>
      <c r="T1717" s="8">
        <f t="shared" si="130"/>
        <v>0</v>
      </c>
      <c r="U1717" s="1">
        <v>0</v>
      </c>
      <c r="V1717" s="1">
        <v>0</v>
      </c>
      <c r="W1717" s="1">
        <v>0</v>
      </c>
      <c r="X1717" s="1">
        <v>0</v>
      </c>
      <c r="Y1717" s="1">
        <v>0</v>
      </c>
      <c r="Z1717" s="1">
        <v>0</v>
      </c>
      <c r="AA1717" s="1">
        <v>-0.15999984741210938</v>
      </c>
      <c r="AB1717" s="1">
        <v>140289762.67000008</v>
      </c>
      <c r="AC1717" s="1">
        <f t="shared" si="131"/>
        <v>-1567912311.8400002</v>
      </c>
      <c r="AD1717" s="1">
        <f t="shared" si="132"/>
        <v>-1567912311.8400002</v>
      </c>
      <c r="AE1717" s="1">
        <f t="shared" si="133"/>
        <v>-1565047011.95</v>
      </c>
      <c r="AF1717" s="1">
        <f t="shared" si="134"/>
        <v>-1565047011.95</v>
      </c>
    </row>
    <row r="1718" spans="1:32" x14ac:dyDescent="0.2">
      <c r="A1718" t="s">
        <v>153</v>
      </c>
      <c r="B1718" t="s">
        <v>76</v>
      </c>
      <c r="C1718" t="s">
        <v>113</v>
      </c>
      <c r="D1718" t="s">
        <v>1</v>
      </c>
      <c r="E1718" t="s">
        <v>5</v>
      </c>
      <c r="F1718" s="7">
        <v>202312</v>
      </c>
      <c r="G1718" s="1">
        <v>2047021988</v>
      </c>
      <c r="H1718" s="1">
        <v>2047021988</v>
      </c>
      <c r="I1718" s="1">
        <v>2047021988</v>
      </c>
      <c r="J1718" s="1">
        <v>2047021988</v>
      </c>
      <c r="K1718" s="8">
        <v>13</v>
      </c>
      <c r="L1718" s="8">
        <v>13</v>
      </c>
      <c r="M1718" s="8">
        <v>0</v>
      </c>
      <c r="N1718" s="8">
        <v>23700.099283154119</v>
      </c>
      <c r="O1718" s="1">
        <v>0</v>
      </c>
      <c r="P1718" s="1">
        <v>0</v>
      </c>
      <c r="Q1718" s="1">
        <v>0</v>
      </c>
      <c r="R1718" s="1">
        <v>0</v>
      </c>
      <c r="S1718" s="29">
        <v>0</v>
      </c>
      <c r="T1718" s="8">
        <f t="shared" si="130"/>
        <v>0</v>
      </c>
      <c r="U1718" s="1">
        <v>0</v>
      </c>
      <c r="V1718" s="1">
        <v>0</v>
      </c>
      <c r="W1718" s="1">
        <v>0</v>
      </c>
      <c r="X1718" s="1">
        <v>0</v>
      </c>
      <c r="Y1718" s="1">
        <v>0</v>
      </c>
      <c r="Z1718" s="1">
        <v>0</v>
      </c>
      <c r="AA1718" s="1">
        <v>0</v>
      </c>
      <c r="AB1718" s="1">
        <v>0</v>
      </c>
      <c r="AC1718" s="1">
        <f t="shared" si="131"/>
        <v>-2047021988</v>
      </c>
      <c r="AD1718" s="1">
        <f t="shared" si="132"/>
        <v>-2047021988</v>
      </c>
      <c r="AE1718" s="1">
        <f t="shared" si="133"/>
        <v>-2047021988</v>
      </c>
      <c r="AF1718" s="1">
        <f t="shared" si="134"/>
        <v>-2047021988</v>
      </c>
    </row>
    <row r="1719" spans="1:32" x14ac:dyDescent="0.2">
      <c r="A1719" t="s">
        <v>153</v>
      </c>
      <c r="B1719" t="s">
        <v>76</v>
      </c>
      <c r="C1719" t="s">
        <v>113</v>
      </c>
      <c r="D1719" t="s">
        <v>1</v>
      </c>
      <c r="E1719" t="s">
        <v>5</v>
      </c>
      <c r="F1719" s="7">
        <v>202403</v>
      </c>
      <c r="G1719" s="1">
        <v>782887266</v>
      </c>
      <c r="H1719" s="1">
        <v>1143930939.2000003</v>
      </c>
      <c r="I1719" s="1">
        <v>782887266</v>
      </c>
      <c r="J1719" s="1">
        <v>1143930939.2000003</v>
      </c>
      <c r="K1719" s="8">
        <v>4</v>
      </c>
      <c r="L1719" s="8">
        <v>5</v>
      </c>
      <c r="M1719" s="8">
        <v>0</v>
      </c>
      <c r="N1719" s="8">
        <v>23396.757137560253</v>
      </c>
      <c r="O1719" s="1">
        <v>0</v>
      </c>
      <c r="P1719" s="1">
        <v>0</v>
      </c>
      <c r="Q1719" s="1">
        <v>0</v>
      </c>
      <c r="R1719" s="1">
        <v>0</v>
      </c>
      <c r="S1719" s="29">
        <v>0</v>
      </c>
      <c r="T1719" s="8">
        <f t="shared" si="130"/>
        <v>0</v>
      </c>
      <c r="U1719" s="1">
        <v>0</v>
      </c>
      <c r="V1719" s="1">
        <v>0</v>
      </c>
      <c r="W1719" s="1">
        <v>0</v>
      </c>
      <c r="X1719" s="1">
        <v>0</v>
      </c>
      <c r="Y1719" s="1">
        <v>0</v>
      </c>
      <c r="Z1719" s="1">
        <v>0</v>
      </c>
      <c r="AA1719" s="1">
        <v>361043673.20000029</v>
      </c>
      <c r="AB1719" s="1">
        <v>361043673.20000029</v>
      </c>
      <c r="AC1719" s="1">
        <f t="shared" si="131"/>
        <v>-1143930939.2000003</v>
      </c>
      <c r="AD1719" s="1">
        <f t="shared" si="132"/>
        <v>-1143930939.2000003</v>
      </c>
      <c r="AE1719" s="1">
        <f t="shared" si="133"/>
        <v>-1143930939.2000003</v>
      </c>
      <c r="AF1719" s="1">
        <f t="shared" si="134"/>
        <v>-1143930939.2000003</v>
      </c>
    </row>
    <row r="1720" spans="1:32" x14ac:dyDescent="0.2">
      <c r="A1720" t="s">
        <v>153</v>
      </c>
      <c r="B1720" t="s">
        <v>76</v>
      </c>
      <c r="C1720" t="s">
        <v>113</v>
      </c>
      <c r="D1720" t="s">
        <v>1</v>
      </c>
      <c r="E1720" t="s">
        <v>8</v>
      </c>
      <c r="F1720" s="7">
        <v>202404</v>
      </c>
      <c r="G1720" s="1">
        <v>609394316</v>
      </c>
      <c r="H1720" s="1">
        <v>1174028343.4699998</v>
      </c>
      <c r="I1720" s="1">
        <v>609394316</v>
      </c>
      <c r="J1720" s="1">
        <v>1174028343.4699998</v>
      </c>
      <c r="K1720" s="8">
        <v>3</v>
      </c>
      <c r="L1720" s="8">
        <v>5</v>
      </c>
      <c r="M1720" s="8">
        <v>0</v>
      </c>
      <c r="N1720" s="8">
        <v>23222.599999999995</v>
      </c>
      <c r="O1720" s="1">
        <v>0</v>
      </c>
      <c r="P1720" s="1">
        <v>0</v>
      </c>
      <c r="Q1720" s="1">
        <v>0</v>
      </c>
      <c r="R1720" s="1">
        <v>0</v>
      </c>
      <c r="S1720" s="29">
        <v>0</v>
      </c>
      <c r="T1720" s="8">
        <f t="shared" si="130"/>
        <v>0</v>
      </c>
      <c r="U1720" s="1">
        <v>0</v>
      </c>
      <c r="V1720" s="1">
        <v>0</v>
      </c>
      <c r="W1720" s="1">
        <v>0</v>
      </c>
      <c r="X1720" s="1">
        <v>0</v>
      </c>
      <c r="Y1720" s="1">
        <v>0</v>
      </c>
      <c r="Z1720" s="1">
        <v>0</v>
      </c>
      <c r="AA1720" s="1">
        <v>564634027.46999979</v>
      </c>
      <c r="AB1720" s="1">
        <v>564634027.46999979</v>
      </c>
      <c r="AC1720" s="1">
        <f t="shared" si="131"/>
        <v>-1174028343.4699998</v>
      </c>
      <c r="AD1720" s="1">
        <f t="shared" si="132"/>
        <v>-1174028343.4699998</v>
      </c>
      <c r="AE1720" s="1">
        <f t="shared" si="133"/>
        <v>-1174028343.4699998</v>
      </c>
      <c r="AF1720" s="1">
        <f t="shared" si="134"/>
        <v>-1174028343.4699998</v>
      </c>
    </row>
    <row r="1721" spans="1:32" x14ac:dyDescent="0.2">
      <c r="A1721" t="s">
        <v>153</v>
      </c>
      <c r="B1721" t="s">
        <v>76</v>
      </c>
      <c r="C1721" t="s">
        <v>113</v>
      </c>
      <c r="D1721" t="s">
        <v>1</v>
      </c>
      <c r="E1721" t="s">
        <v>8</v>
      </c>
      <c r="F1721" s="7">
        <v>202405</v>
      </c>
      <c r="G1721" s="1">
        <v>0</v>
      </c>
      <c r="H1721" s="1">
        <v>122036225.44</v>
      </c>
      <c r="I1721" s="1">
        <v>0</v>
      </c>
      <c r="J1721" s="1">
        <v>122036225.44</v>
      </c>
      <c r="K1721" s="8">
        <v>0</v>
      </c>
      <c r="L1721" s="8">
        <v>2</v>
      </c>
      <c r="M1721" s="8">
        <v>0</v>
      </c>
      <c r="N1721" s="8">
        <v>23430.967741935485</v>
      </c>
      <c r="O1721" s="1">
        <v>0</v>
      </c>
      <c r="P1721" s="1">
        <v>0</v>
      </c>
      <c r="Q1721" s="1">
        <v>0</v>
      </c>
      <c r="R1721" s="1">
        <v>0</v>
      </c>
      <c r="S1721" s="29">
        <v>0</v>
      </c>
      <c r="T1721" s="8">
        <f t="shared" si="130"/>
        <v>0</v>
      </c>
      <c r="U1721" s="1">
        <v>0</v>
      </c>
      <c r="V1721" s="1">
        <v>0</v>
      </c>
      <c r="W1721" s="1">
        <v>0</v>
      </c>
      <c r="X1721" s="1">
        <v>0</v>
      </c>
      <c r="Y1721" s="1">
        <v>0</v>
      </c>
      <c r="Z1721" s="1">
        <v>0</v>
      </c>
      <c r="AA1721" s="1">
        <v>122036225.44</v>
      </c>
      <c r="AB1721" s="1">
        <v>122036225.44</v>
      </c>
      <c r="AC1721" s="1">
        <f t="shared" si="131"/>
        <v>-122036225.44</v>
      </c>
      <c r="AD1721" s="1">
        <f t="shared" si="132"/>
        <v>-122036225.44</v>
      </c>
      <c r="AE1721" s="1">
        <f t="shared" si="133"/>
        <v>-122036225.44</v>
      </c>
      <c r="AF1721" s="1">
        <f t="shared" si="134"/>
        <v>-122036225.44</v>
      </c>
    </row>
    <row r="1722" spans="1:32" x14ac:dyDescent="0.2">
      <c r="A1722" t="s">
        <v>154</v>
      </c>
      <c r="B1722" t="s">
        <v>133</v>
      </c>
      <c r="C1722" t="s">
        <v>117</v>
      </c>
      <c r="D1722" t="s">
        <v>3</v>
      </c>
      <c r="E1722" t="s">
        <v>5</v>
      </c>
      <c r="F1722" s="7">
        <v>201403</v>
      </c>
      <c r="G1722" s="1">
        <v>14200675980</v>
      </c>
      <c r="H1722" s="1">
        <v>12297638908.300001</v>
      </c>
      <c r="I1722" s="1">
        <v>14200675980</v>
      </c>
      <c r="J1722" s="1">
        <v>12297638908.300001</v>
      </c>
      <c r="K1722" s="8">
        <v>367</v>
      </c>
      <c r="L1722" s="8">
        <v>350</v>
      </c>
      <c r="M1722" s="8">
        <v>0</v>
      </c>
      <c r="N1722" s="8">
        <v>424698.30145929352</v>
      </c>
      <c r="O1722" s="1">
        <v>0</v>
      </c>
      <c r="P1722" s="1">
        <v>0</v>
      </c>
      <c r="Q1722" s="1">
        <v>0</v>
      </c>
      <c r="R1722" s="1">
        <v>0</v>
      </c>
      <c r="S1722" s="29">
        <v>0</v>
      </c>
      <c r="T1722" s="8">
        <f t="shared" si="130"/>
        <v>0</v>
      </c>
      <c r="U1722" s="1">
        <v>0</v>
      </c>
      <c r="V1722" s="1">
        <v>0</v>
      </c>
      <c r="W1722" s="1">
        <v>0</v>
      </c>
      <c r="X1722" s="1">
        <v>0</v>
      </c>
      <c r="Y1722" s="1">
        <v>0</v>
      </c>
      <c r="Z1722" s="1">
        <v>0</v>
      </c>
      <c r="AA1722" s="1">
        <v>-1903037071.6999989</v>
      </c>
      <c r="AB1722" s="1">
        <v>-1903037071.6999989</v>
      </c>
      <c r="AC1722" s="1">
        <f t="shared" si="131"/>
        <v>-12297638908.300001</v>
      </c>
      <c r="AD1722" s="1">
        <f t="shared" si="132"/>
        <v>-12297638908.300001</v>
      </c>
      <c r="AE1722" s="1">
        <f t="shared" si="133"/>
        <v>-12297638908.300001</v>
      </c>
      <c r="AF1722" s="1">
        <f t="shared" si="134"/>
        <v>-12297638908.300001</v>
      </c>
    </row>
    <row r="1723" spans="1:32" x14ac:dyDescent="0.2">
      <c r="A1723" t="s">
        <v>154</v>
      </c>
      <c r="B1723" t="s">
        <v>133</v>
      </c>
      <c r="C1723" t="s">
        <v>117</v>
      </c>
      <c r="D1723" t="s">
        <v>3</v>
      </c>
      <c r="E1723" t="s">
        <v>5</v>
      </c>
      <c r="F1723" s="7">
        <v>201406</v>
      </c>
      <c r="G1723" s="1">
        <v>2188929303</v>
      </c>
      <c r="H1723" s="1">
        <v>2204232303.0000005</v>
      </c>
      <c r="I1723" s="1">
        <v>2188929303</v>
      </c>
      <c r="J1723" s="1">
        <v>2204232303.0000005</v>
      </c>
      <c r="K1723" s="8">
        <v>59</v>
      </c>
      <c r="L1723" s="8">
        <v>59</v>
      </c>
      <c r="M1723" s="8">
        <v>0</v>
      </c>
      <c r="N1723" s="8">
        <v>432416.84516129032</v>
      </c>
      <c r="O1723" s="1">
        <v>0</v>
      </c>
      <c r="P1723" s="1">
        <v>0</v>
      </c>
      <c r="Q1723" s="1">
        <v>0</v>
      </c>
      <c r="R1723" s="1">
        <v>0</v>
      </c>
      <c r="S1723" s="29">
        <v>0</v>
      </c>
      <c r="T1723" s="8">
        <f t="shared" si="130"/>
        <v>0</v>
      </c>
      <c r="U1723" s="1">
        <v>0</v>
      </c>
      <c r="V1723" s="1">
        <v>0</v>
      </c>
      <c r="W1723" s="1">
        <v>0</v>
      </c>
      <c r="X1723" s="1">
        <v>0</v>
      </c>
      <c r="Y1723" s="1">
        <v>0</v>
      </c>
      <c r="Z1723" s="1">
        <v>0</v>
      </c>
      <c r="AA1723" s="1">
        <v>15303000.000000477</v>
      </c>
      <c r="AB1723" s="1">
        <v>15303000.000000477</v>
      </c>
      <c r="AC1723" s="1">
        <f t="shared" si="131"/>
        <v>-2204232303.0000005</v>
      </c>
      <c r="AD1723" s="1">
        <f t="shared" si="132"/>
        <v>-2204232303.0000005</v>
      </c>
      <c r="AE1723" s="1">
        <f t="shared" si="133"/>
        <v>-2204232303.0000005</v>
      </c>
      <c r="AF1723" s="1">
        <f t="shared" si="134"/>
        <v>-2204232303.0000005</v>
      </c>
    </row>
    <row r="1724" spans="1:32" x14ac:dyDescent="0.2">
      <c r="A1724" t="s">
        <v>154</v>
      </c>
      <c r="B1724" t="s">
        <v>133</v>
      </c>
      <c r="C1724" t="s">
        <v>117</v>
      </c>
      <c r="D1724" t="s">
        <v>3</v>
      </c>
      <c r="E1724" t="s">
        <v>5</v>
      </c>
      <c r="F1724" s="7">
        <v>201409</v>
      </c>
      <c r="G1724" s="1">
        <v>2567299860</v>
      </c>
      <c r="H1724" s="1">
        <v>2567299859.9999995</v>
      </c>
      <c r="I1724" s="1">
        <v>2567299860</v>
      </c>
      <c r="J1724" s="1">
        <v>2567299859.9999995</v>
      </c>
      <c r="K1724" s="8">
        <v>84</v>
      </c>
      <c r="L1724" s="8">
        <v>84</v>
      </c>
      <c r="M1724" s="8">
        <v>0</v>
      </c>
      <c r="N1724" s="8">
        <v>461513.60107526882</v>
      </c>
      <c r="O1724" s="1">
        <v>0</v>
      </c>
      <c r="P1724" s="1">
        <v>0</v>
      </c>
      <c r="Q1724" s="1">
        <v>0</v>
      </c>
      <c r="R1724" s="1">
        <v>0</v>
      </c>
      <c r="S1724" s="29">
        <v>0</v>
      </c>
      <c r="T1724" s="8">
        <f t="shared" si="130"/>
        <v>0</v>
      </c>
      <c r="U1724" s="1">
        <v>0</v>
      </c>
      <c r="V1724" s="1">
        <v>0</v>
      </c>
      <c r="W1724" s="1">
        <v>0</v>
      </c>
      <c r="X1724" s="1">
        <v>0</v>
      </c>
      <c r="Y1724" s="1">
        <v>0</v>
      </c>
      <c r="Z1724" s="1">
        <v>0</v>
      </c>
      <c r="AA1724" s="1">
        <v>-4.76837158203125E-7</v>
      </c>
      <c r="AB1724" s="1">
        <v>-4.76837158203125E-7</v>
      </c>
      <c r="AC1724" s="1">
        <f t="shared" si="131"/>
        <v>-2567299859.9999995</v>
      </c>
      <c r="AD1724" s="1">
        <f t="shared" si="132"/>
        <v>-2567299859.9999995</v>
      </c>
      <c r="AE1724" s="1">
        <f t="shared" si="133"/>
        <v>-2567299859.9999995</v>
      </c>
      <c r="AF1724" s="1">
        <f t="shared" si="134"/>
        <v>-2567299859.9999995</v>
      </c>
    </row>
    <row r="1725" spans="1:32" x14ac:dyDescent="0.2">
      <c r="A1725" t="s">
        <v>154</v>
      </c>
      <c r="B1725" t="s">
        <v>133</v>
      </c>
      <c r="C1725" t="s">
        <v>117</v>
      </c>
      <c r="D1725" t="s">
        <v>3</v>
      </c>
      <c r="E1725" t="s">
        <v>5</v>
      </c>
      <c r="F1725" s="7">
        <v>201412</v>
      </c>
      <c r="G1725" s="1">
        <v>3027128865</v>
      </c>
      <c r="H1725" s="1">
        <v>3029181074.2299995</v>
      </c>
      <c r="I1725" s="1">
        <v>3027128865</v>
      </c>
      <c r="J1725" s="1">
        <v>3029181074.2299995</v>
      </c>
      <c r="K1725" s="8">
        <v>77</v>
      </c>
      <c r="L1725" s="8">
        <v>77</v>
      </c>
      <c r="M1725" s="8">
        <v>0</v>
      </c>
      <c r="N1725" s="8">
        <v>474103.45663082442</v>
      </c>
      <c r="O1725" s="1">
        <v>0</v>
      </c>
      <c r="P1725" s="1">
        <v>0</v>
      </c>
      <c r="Q1725" s="1">
        <v>0</v>
      </c>
      <c r="R1725" s="1">
        <v>0</v>
      </c>
      <c r="S1725" s="29">
        <v>0</v>
      </c>
      <c r="T1725" s="8">
        <f t="shared" si="130"/>
        <v>0</v>
      </c>
      <c r="U1725" s="1">
        <v>0</v>
      </c>
      <c r="V1725" s="1">
        <v>0</v>
      </c>
      <c r="W1725" s="1">
        <v>0</v>
      </c>
      <c r="X1725" s="1">
        <v>0</v>
      </c>
      <c r="Y1725" s="1">
        <v>0</v>
      </c>
      <c r="Z1725" s="1">
        <v>0</v>
      </c>
      <c r="AA1725" s="1">
        <v>2052209.2299995422</v>
      </c>
      <c r="AB1725" s="1">
        <v>2052209.2299995422</v>
      </c>
      <c r="AC1725" s="1">
        <f t="shared" si="131"/>
        <v>-3029181074.2299995</v>
      </c>
      <c r="AD1725" s="1">
        <f t="shared" si="132"/>
        <v>-3029181074.2299995</v>
      </c>
      <c r="AE1725" s="1">
        <f t="shared" si="133"/>
        <v>-3029181074.2299995</v>
      </c>
      <c r="AF1725" s="1">
        <f t="shared" si="134"/>
        <v>-3029181074.2299995</v>
      </c>
    </row>
    <row r="1726" spans="1:32" x14ac:dyDescent="0.2">
      <c r="A1726" t="s">
        <v>154</v>
      </c>
      <c r="B1726" t="s">
        <v>133</v>
      </c>
      <c r="C1726" t="s">
        <v>117</v>
      </c>
      <c r="D1726" t="s">
        <v>3</v>
      </c>
      <c r="E1726" t="s">
        <v>5</v>
      </c>
      <c r="F1726" s="7">
        <v>201503</v>
      </c>
      <c r="G1726" s="1">
        <v>2697419874</v>
      </c>
      <c r="H1726" s="1">
        <v>2697419874.000001</v>
      </c>
      <c r="I1726" s="1">
        <v>2697419874</v>
      </c>
      <c r="J1726" s="1">
        <v>2697419874.000001</v>
      </c>
      <c r="K1726" s="8">
        <v>86</v>
      </c>
      <c r="L1726" s="8">
        <v>86</v>
      </c>
      <c r="M1726" s="8">
        <v>0</v>
      </c>
      <c r="N1726" s="8">
        <v>447976.7887864823</v>
      </c>
      <c r="O1726" s="1">
        <v>0</v>
      </c>
      <c r="P1726" s="1">
        <v>0</v>
      </c>
      <c r="Q1726" s="1">
        <v>0</v>
      </c>
      <c r="R1726" s="1">
        <v>0</v>
      </c>
      <c r="S1726" s="29">
        <v>0</v>
      </c>
      <c r="T1726" s="8">
        <f t="shared" si="130"/>
        <v>0</v>
      </c>
      <c r="U1726" s="1">
        <v>0</v>
      </c>
      <c r="V1726" s="1">
        <v>0</v>
      </c>
      <c r="W1726" s="1">
        <v>0</v>
      </c>
      <c r="X1726" s="1">
        <v>0</v>
      </c>
      <c r="Y1726" s="1">
        <v>0</v>
      </c>
      <c r="Z1726" s="1">
        <v>0</v>
      </c>
      <c r="AA1726" s="1">
        <v>9.5367431640625E-7</v>
      </c>
      <c r="AB1726" s="1">
        <v>9.5367431640625E-7</v>
      </c>
      <c r="AC1726" s="1">
        <f t="shared" si="131"/>
        <v>-2697419874.000001</v>
      </c>
      <c r="AD1726" s="1">
        <f t="shared" si="132"/>
        <v>-2697419874.000001</v>
      </c>
      <c r="AE1726" s="1">
        <f t="shared" si="133"/>
        <v>-2697419874.000001</v>
      </c>
      <c r="AF1726" s="1">
        <f t="shared" si="134"/>
        <v>-2697419874.000001</v>
      </c>
    </row>
    <row r="1727" spans="1:32" x14ac:dyDescent="0.2">
      <c r="A1727" t="s">
        <v>154</v>
      </c>
      <c r="B1727" t="s">
        <v>133</v>
      </c>
      <c r="C1727" t="s">
        <v>117</v>
      </c>
      <c r="D1727" t="s">
        <v>3</v>
      </c>
      <c r="E1727" t="s">
        <v>5</v>
      </c>
      <c r="F1727" s="7">
        <v>201506</v>
      </c>
      <c r="G1727" s="1">
        <v>2684683680</v>
      </c>
      <c r="H1727" s="1">
        <v>2684683680</v>
      </c>
      <c r="I1727" s="1">
        <v>2684683680</v>
      </c>
      <c r="J1727" s="1">
        <v>2684683680</v>
      </c>
      <c r="K1727" s="8">
        <v>84</v>
      </c>
      <c r="L1727" s="8">
        <v>84</v>
      </c>
      <c r="M1727" s="8">
        <v>0</v>
      </c>
      <c r="N1727" s="8">
        <v>450120.9892473119</v>
      </c>
      <c r="O1727" s="1">
        <v>0</v>
      </c>
      <c r="P1727" s="1">
        <v>0</v>
      </c>
      <c r="Q1727" s="1">
        <v>0</v>
      </c>
      <c r="R1727" s="1">
        <v>0</v>
      </c>
      <c r="S1727" s="29">
        <v>0</v>
      </c>
      <c r="T1727" s="8">
        <f t="shared" si="130"/>
        <v>0</v>
      </c>
      <c r="U1727" s="1">
        <v>0</v>
      </c>
      <c r="V1727" s="1">
        <v>0</v>
      </c>
      <c r="W1727" s="1">
        <v>0</v>
      </c>
      <c r="X1727" s="1">
        <v>0</v>
      </c>
      <c r="Y1727" s="1">
        <v>0</v>
      </c>
      <c r="Z1727" s="1">
        <v>0</v>
      </c>
      <c r="AA1727" s="1">
        <v>0</v>
      </c>
      <c r="AB1727" s="1">
        <v>0</v>
      </c>
      <c r="AC1727" s="1">
        <f t="shared" si="131"/>
        <v>-2684683680</v>
      </c>
      <c r="AD1727" s="1">
        <f t="shared" si="132"/>
        <v>-2684683680</v>
      </c>
      <c r="AE1727" s="1">
        <f t="shared" si="133"/>
        <v>-2684683680</v>
      </c>
      <c r="AF1727" s="1">
        <f t="shared" si="134"/>
        <v>-2684683680</v>
      </c>
    </row>
    <row r="1728" spans="1:32" x14ac:dyDescent="0.2">
      <c r="A1728" t="s">
        <v>154</v>
      </c>
      <c r="B1728" t="s">
        <v>133</v>
      </c>
      <c r="C1728" t="s">
        <v>117</v>
      </c>
      <c r="D1728" t="s">
        <v>3</v>
      </c>
      <c r="E1728" t="s">
        <v>5</v>
      </c>
      <c r="F1728" s="7">
        <v>201509</v>
      </c>
      <c r="G1728" s="1">
        <v>2744684687</v>
      </c>
      <c r="H1728" s="1">
        <v>2744684687.0000005</v>
      </c>
      <c r="I1728" s="1">
        <v>2744684687</v>
      </c>
      <c r="J1728" s="1">
        <v>2744684687.0000005</v>
      </c>
      <c r="K1728" s="8">
        <v>94</v>
      </c>
      <c r="L1728" s="8">
        <v>94</v>
      </c>
      <c r="M1728" s="8">
        <v>0</v>
      </c>
      <c r="N1728" s="8">
        <v>460246.51541218627</v>
      </c>
      <c r="O1728" s="1">
        <v>0</v>
      </c>
      <c r="P1728" s="1">
        <v>0</v>
      </c>
      <c r="Q1728" s="1">
        <v>0</v>
      </c>
      <c r="R1728" s="1">
        <v>0</v>
      </c>
      <c r="S1728" s="29">
        <v>0</v>
      </c>
      <c r="T1728" s="8">
        <f t="shared" si="130"/>
        <v>0</v>
      </c>
      <c r="U1728" s="1">
        <v>0</v>
      </c>
      <c r="V1728" s="1">
        <v>0</v>
      </c>
      <c r="W1728" s="1">
        <v>0</v>
      </c>
      <c r="X1728" s="1">
        <v>0</v>
      </c>
      <c r="Y1728" s="1">
        <v>0</v>
      </c>
      <c r="Z1728" s="1">
        <v>0</v>
      </c>
      <c r="AA1728" s="1">
        <v>4.76837158203125E-7</v>
      </c>
      <c r="AB1728" s="1">
        <v>4.76837158203125E-7</v>
      </c>
      <c r="AC1728" s="1">
        <f t="shared" si="131"/>
        <v>-2744684687.0000005</v>
      </c>
      <c r="AD1728" s="1">
        <f t="shared" si="132"/>
        <v>-2744684687.0000005</v>
      </c>
      <c r="AE1728" s="1">
        <f t="shared" si="133"/>
        <v>-2744684687.0000005</v>
      </c>
      <c r="AF1728" s="1">
        <f t="shared" si="134"/>
        <v>-2744684687.0000005</v>
      </c>
    </row>
    <row r="1729" spans="1:32" x14ac:dyDescent="0.2">
      <c r="A1729" t="s">
        <v>154</v>
      </c>
      <c r="B1729" t="s">
        <v>133</v>
      </c>
      <c r="C1729" t="s">
        <v>117</v>
      </c>
      <c r="D1729" t="s">
        <v>3</v>
      </c>
      <c r="E1729" t="s">
        <v>5</v>
      </c>
      <c r="F1729" s="7">
        <v>201512</v>
      </c>
      <c r="G1729" s="1">
        <v>3704149256</v>
      </c>
      <c r="H1729" s="1">
        <v>3745933255.9999995</v>
      </c>
      <c r="I1729" s="1">
        <v>3704149256</v>
      </c>
      <c r="J1729" s="1">
        <v>3745933255.9999995</v>
      </c>
      <c r="K1729" s="8">
        <v>72</v>
      </c>
      <c r="L1729" s="8">
        <v>72</v>
      </c>
      <c r="M1729" s="8">
        <v>0</v>
      </c>
      <c r="N1729" s="8">
        <v>457639.5125448028</v>
      </c>
      <c r="O1729" s="1">
        <v>0</v>
      </c>
      <c r="P1729" s="1">
        <v>0</v>
      </c>
      <c r="Q1729" s="1">
        <v>0</v>
      </c>
      <c r="R1729" s="1">
        <v>0</v>
      </c>
      <c r="S1729" s="29">
        <v>0</v>
      </c>
      <c r="T1729" s="8">
        <f t="shared" si="130"/>
        <v>0</v>
      </c>
      <c r="U1729" s="1">
        <v>0</v>
      </c>
      <c r="V1729" s="1">
        <v>0</v>
      </c>
      <c r="W1729" s="1">
        <v>0</v>
      </c>
      <c r="X1729" s="1">
        <v>0</v>
      </c>
      <c r="Y1729" s="1">
        <v>0</v>
      </c>
      <c r="Z1729" s="1">
        <v>0</v>
      </c>
      <c r="AA1729" s="1">
        <v>41783999.999999523</v>
      </c>
      <c r="AB1729" s="1">
        <v>41783999.999999523</v>
      </c>
      <c r="AC1729" s="1">
        <f t="shared" si="131"/>
        <v>-3745933255.9999995</v>
      </c>
      <c r="AD1729" s="1">
        <f t="shared" si="132"/>
        <v>-3745933255.9999995</v>
      </c>
      <c r="AE1729" s="1">
        <f t="shared" si="133"/>
        <v>-3745933255.9999995</v>
      </c>
      <c r="AF1729" s="1">
        <f t="shared" si="134"/>
        <v>-3745933255.9999995</v>
      </c>
    </row>
    <row r="1730" spans="1:32" x14ac:dyDescent="0.2">
      <c r="A1730" t="s">
        <v>154</v>
      </c>
      <c r="B1730" t="s">
        <v>133</v>
      </c>
      <c r="C1730" t="s">
        <v>117</v>
      </c>
      <c r="D1730" t="s">
        <v>3</v>
      </c>
      <c r="E1730" t="s">
        <v>5</v>
      </c>
      <c r="F1730" s="7">
        <v>201603</v>
      </c>
      <c r="G1730" s="1">
        <v>2117198499</v>
      </c>
      <c r="H1730" s="1">
        <v>2117198499</v>
      </c>
      <c r="I1730" s="1">
        <v>2117198499</v>
      </c>
      <c r="J1730" s="1">
        <v>2117198499</v>
      </c>
      <c r="K1730" s="8">
        <v>69</v>
      </c>
      <c r="L1730" s="8">
        <v>69</v>
      </c>
      <c r="M1730" s="8">
        <v>0</v>
      </c>
      <c r="N1730" s="8">
        <v>438970.30626622163</v>
      </c>
      <c r="O1730" s="1">
        <v>0</v>
      </c>
      <c r="P1730" s="1">
        <v>0</v>
      </c>
      <c r="Q1730" s="1">
        <v>0</v>
      </c>
      <c r="R1730" s="1">
        <v>0</v>
      </c>
      <c r="S1730" s="29">
        <v>0</v>
      </c>
      <c r="T1730" s="8">
        <f t="shared" ref="T1730:T1793" si="135">$S1730 * $N1730</f>
        <v>0</v>
      </c>
      <c r="U1730" s="1">
        <v>0</v>
      </c>
      <c r="V1730" s="1">
        <v>0</v>
      </c>
      <c r="W1730" s="1">
        <v>0</v>
      </c>
      <c r="X1730" s="1">
        <v>0</v>
      </c>
      <c r="Y1730" s="1">
        <v>0</v>
      </c>
      <c r="Z1730" s="1">
        <v>0</v>
      </c>
      <c r="AA1730" s="1">
        <v>0</v>
      </c>
      <c r="AB1730" s="1">
        <v>0</v>
      </c>
      <c r="AC1730" s="1">
        <f t="shared" ref="AC1730:AC1793" si="136">$W1730 - $H1730</f>
        <v>-2117198499</v>
      </c>
      <c r="AD1730" s="1">
        <f t="shared" ref="AD1730:AD1793" si="137">$X1730 - $H1730</f>
        <v>-2117198499</v>
      </c>
      <c r="AE1730" s="1">
        <f t="shared" ref="AE1730:AE1793" si="138">$Y1730 - $J1730</f>
        <v>-2117198499</v>
      </c>
      <c r="AF1730" s="1">
        <f t="shared" ref="AF1730:AF1793" si="139">$Z1730 - $J1730</f>
        <v>-2117198499</v>
      </c>
    </row>
    <row r="1731" spans="1:32" x14ac:dyDescent="0.2">
      <c r="A1731" t="s">
        <v>154</v>
      </c>
      <c r="B1731" t="s">
        <v>133</v>
      </c>
      <c r="C1731" t="s">
        <v>117</v>
      </c>
      <c r="D1731" t="s">
        <v>3</v>
      </c>
      <c r="E1731" t="s">
        <v>5</v>
      </c>
      <c r="F1731" s="7">
        <v>201606</v>
      </c>
      <c r="G1731" s="1">
        <v>3135100963</v>
      </c>
      <c r="H1731" s="1">
        <v>3273869905.2399998</v>
      </c>
      <c r="I1731" s="1">
        <v>3135100963</v>
      </c>
      <c r="J1731" s="1">
        <v>3273869905.2399998</v>
      </c>
      <c r="K1731" s="8">
        <v>89</v>
      </c>
      <c r="L1731" s="8">
        <v>90</v>
      </c>
      <c r="M1731" s="8">
        <v>0</v>
      </c>
      <c r="N1731" s="8">
        <v>438531.35268817208</v>
      </c>
      <c r="O1731" s="1">
        <v>0</v>
      </c>
      <c r="P1731" s="1">
        <v>0</v>
      </c>
      <c r="Q1731" s="1">
        <v>0</v>
      </c>
      <c r="R1731" s="1">
        <v>0</v>
      </c>
      <c r="S1731" s="29">
        <v>0</v>
      </c>
      <c r="T1731" s="8">
        <f t="shared" si="135"/>
        <v>0</v>
      </c>
      <c r="U1731" s="1">
        <v>0</v>
      </c>
      <c r="V1731" s="1">
        <v>0</v>
      </c>
      <c r="W1731" s="1">
        <v>0</v>
      </c>
      <c r="X1731" s="1">
        <v>0</v>
      </c>
      <c r="Y1731" s="1">
        <v>0</v>
      </c>
      <c r="Z1731" s="1">
        <v>0</v>
      </c>
      <c r="AA1731" s="1">
        <v>138768942.23999977</v>
      </c>
      <c r="AB1731" s="1">
        <v>138768942.23999977</v>
      </c>
      <c r="AC1731" s="1">
        <f t="shared" si="136"/>
        <v>-3273869905.2399998</v>
      </c>
      <c r="AD1731" s="1">
        <f t="shared" si="137"/>
        <v>-3273869905.2399998</v>
      </c>
      <c r="AE1731" s="1">
        <f t="shared" si="138"/>
        <v>-3273869905.2399998</v>
      </c>
      <c r="AF1731" s="1">
        <f t="shared" si="139"/>
        <v>-3273869905.2399998</v>
      </c>
    </row>
    <row r="1732" spans="1:32" x14ac:dyDescent="0.2">
      <c r="A1732" t="s">
        <v>154</v>
      </c>
      <c r="B1732" t="s">
        <v>133</v>
      </c>
      <c r="C1732" t="s">
        <v>117</v>
      </c>
      <c r="D1732" t="s">
        <v>3</v>
      </c>
      <c r="E1732" t="s">
        <v>5</v>
      </c>
      <c r="F1732" s="7">
        <v>201609</v>
      </c>
      <c r="G1732" s="1">
        <v>3307700669</v>
      </c>
      <c r="H1732" s="1">
        <v>3307700669.000001</v>
      </c>
      <c r="I1732" s="1">
        <v>3307700669</v>
      </c>
      <c r="J1732" s="1">
        <v>3307700669.000001</v>
      </c>
      <c r="K1732" s="8">
        <v>87</v>
      </c>
      <c r="L1732" s="8">
        <v>87</v>
      </c>
      <c r="M1732" s="8">
        <v>0</v>
      </c>
      <c r="N1732" s="8">
        <v>435783.28781362</v>
      </c>
      <c r="O1732" s="1">
        <v>0</v>
      </c>
      <c r="P1732" s="1">
        <v>0</v>
      </c>
      <c r="Q1732" s="1">
        <v>0</v>
      </c>
      <c r="R1732" s="1">
        <v>0</v>
      </c>
      <c r="S1732" s="29">
        <v>0</v>
      </c>
      <c r="T1732" s="8">
        <f t="shared" si="135"/>
        <v>0</v>
      </c>
      <c r="U1732" s="1">
        <v>0</v>
      </c>
      <c r="V1732" s="1">
        <v>0</v>
      </c>
      <c r="W1732" s="1">
        <v>0</v>
      </c>
      <c r="X1732" s="1">
        <v>0</v>
      </c>
      <c r="Y1732" s="1">
        <v>0</v>
      </c>
      <c r="Z1732" s="1">
        <v>0</v>
      </c>
      <c r="AA1732" s="1">
        <v>9.5367431640625E-7</v>
      </c>
      <c r="AB1732" s="1">
        <v>9.5367431640625E-7</v>
      </c>
      <c r="AC1732" s="1">
        <f t="shared" si="136"/>
        <v>-3307700669.000001</v>
      </c>
      <c r="AD1732" s="1">
        <f t="shared" si="137"/>
        <v>-3307700669.000001</v>
      </c>
      <c r="AE1732" s="1">
        <f t="shared" si="138"/>
        <v>-3307700669.000001</v>
      </c>
      <c r="AF1732" s="1">
        <f t="shared" si="139"/>
        <v>-3307700669.000001</v>
      </c>
    </row>
    <row r="1733" spans="1:32" x14ac:dyDescent="0.2">
      <c r="A1733" t="s">
        <v>154</v>
      </c>
      <c r="B1733" t="s">
        <v>133</v>
      </c>
      <c r="C1733" t="s">
        <v>117</v>
      </c>
      <c r="D1733" t="s">
        <v>3</v>
      </c>
      <c r="E1733" t="s">
        <v>5</v>
      </c>
      <c r="F1733" s="7">
        <v>201612</v>
      </c>
      <c r="G1733" s="1">
        <v>4295144086</v>
      </c>
      <c r="H1733" s="1">
        <v>4295207086</v>
      </c>
      <c r="I1733" s="1">
        <v>4295144086</v>
      </c>
      <c r="J1733" s="1">
        <v>4295207086</v>
      </c>
      <c r="K1733" s="8">
        <v>90</v>
      </c>
      <c r="L1733" s="8">
        <v>90</v>
      </c>
      <c r="M1733" s="8">
        <v>0</v>
      </c>
      <c r="N1733" s="8">
        <v>422945.12759856629</v>
      </c>
      <c r="O1733" s="1">
        <v>0</v>
      </c>
      <c r="P1733" s="1">
        <v>0</v>
      </c>
      <c r="Q1733" s="1">
        <v>0</v>
      </c>
      <c r="R1733" s="1">
        <v>0</v>
      </c>
      <c r="S1733" s="29">
        <v>0</v>
      </c>
      <c r="T1733" s="8">
        <f t="shared" si="135"/>
        <v>0</v>
      </c>
      <c r="U1733" s="1">
        <v>0</v>
      </c>
      <c r="V1733" s="1">
        <v>0</v>
      </c>
      <c r="W1733" s="1">
        <v>0</v>
      </c>
      <c r="X1733" s="1">
        <v>0</v>
      </c>
      <c r="Y1733" s="1">
        <v>0</v>
      </c>
      <c r="Z1733" s="1">
        <v>0</v>
      </c>
      <c r="AA1733" s="1">
        <v>63000</v>
      </c>
      <c r="AB1733" s="1">
        <v>63000</v>
      </c>
      <c r="AC1733" s="1">
        <f t="shared" si="136"/>
        <v>-4295207086</v>
      </c>
      <c r="AD1733" s="1">
        <f t="shared" si="137"/>
        <v>-4295207086</v>
      </c>
      <c r="AE1733" s="1">
        <f t="shared" si="138"/>
        <v>-4295207086</v>
      </c>
      <c r="AF1733" s="1">
        <f t="shared" si="139"/>
        <v>-4295207086</v>
      </c>
    </row>
    <row r="1734" spans="1:32" x14ac:dyDescent="0.2">
      <c r="A1734" t="s">
        <v>154</v>
      </c>
      <c r="B1734" t="s">
        <v>133</v>
      </c>
      <c r="C1734" t="s">
        <v>117</v>
      </c>
      <c r="D1734" t="s">
        <v>3</v>
      </c>
      <c r="E1734" t="s">
        <v>5</v>
      </c>
      <c r="F1734" s="7">
        <v>201703</v>
      </c>
      <c r="G1734" s="1">
        <v>3903376254</v>
      </c>
      <c r="H1734" s="1">
        <v>3883541525.9999995</v>
      </c>
      <c r="I1734" s="1">
        <v>3903376254</v>
      </c>
      <c r="J1734" s="1">
        <v>3883541525.9999995</v>
      </c>
      <c r="K1734" s="8">
        <v>74</v>
      </c>
      <c r="L1734" s="8">
        <v>74</v>
      </c>
      <c r="M1734" s="8">
        <v>0</v>
      </c>
      <c r="N1734" s="8">
        <v>406115.95737327175</v>
      </c>
      <c r="O1734" s="1">
        <v>0</v>
      </c>
      <c r="P1734" s="1">
        <v>0</v>
      </c>
      <c r="Q1734" s="1">
        <v>0</v>
      </c>
      <c r="R1734" s="1">
        <v>0</v>
      </c>
      <c r="S1734" s="29">
        <v>0</v>
      </c>
      <c r="T1734" s="8">
        <f t="shared" si="135"/>
        <v>0</v>
      </c>
      <c r="U1734" s="1">
        <v>0</v>
      </c>
      <c r="V1734" s="1">
        <v>0</v>
      </c>
      <c r="W1734" s="1">
        <v>0</v>
      </c>
      <c r="X1734" s="1">
        <v>0</v>
      </c>
      <c r="Y1734" s="1">
        <v>0</v>
      </c>
      <c r="Z1734" s="1">
        <v>0</v>
      </c>
      <c r="AA1734" s="1">
        <v>-19834728.000000477</v>
      </c>
      <c r="AB1734" s="1">
        <v>-19834728.000000477</v>
      </c>
      <c r="AC1734" s="1">
        <f t="shared" si="136"/>
        <v>-3883541525.9999995</v>
      </c>
      <c r="AD1734" s="1">
        <f t="shared" si="137"/>
        <v>-3883541525.9999995</v>
      </c>
      <c r="AE1734" s="1">
        <f t="shared" si="138"/>
        <v>-3883541525.9999995</v>
      </c>
      <c r="AF1734" s="1">
        <f t="shared" si="139"/>
        <v>-3883541525.9999995</v>
      </c>
    </row>
    <row r="1735" spans="1:32" x14ac:dyDescent="0.2">
      <c r="A1735" t="s">
        <v>154</v>
      </c>
      <c r="B1735" t="s">
        <v>133</v>
      </c>
      <c r="C1735" t="s">
        <v>117</v>
      </c>
      <c r="D1735" t="s">
        <v>3</v>
      </c>
      <c r="E1735" t="s">
        <v>5</v>
      </c>
      <c r="F1735" s="7">
        <v>201706</v>
      </c>
      <c r="G1735" s="1">
        <v>5487441219</v>
      </c>
      <c r="H1735" s="1">
        <v>5487441219</v>
      </c>
      <c r="I1735" s="1">
        <v>5487441219</v>
      </c>
      <c r="J1735" s="1">
        <v>5487441219</v>
      </c>
      <c r="K1735" s="8">
        <v>81</v>
      </c>
      <c r="L1735" s="8">
        <v>81</v>
      </c>
      <c r="M1735" s="8">
        <v>0</v>
      </c>
      <c r="N1735" s="8">
        <v>401862.02831541206</v>
      </c>
      <c r="O1735" s="1">
        <v>0</v>
      </c>
      <c r="P1735" s="1">
        <v>0</v>
      </c>
      <c r="Q1735" s="1">
        <v>0</v>
      </c>
      <c r="R1735" s="1">
        <v>0</v>
      </c>
      <c r="S1735" s="29">
        <v>0</v>
      </c>
      <c r="T1735" s="8">
        <f t="shared" si="135"/>
        <v>0</v>
      </c>
      <c r="U1735" s="1">
        <v>0</v>
      </c>
      <c r="V1735" s="1">
        <v>0</v>
      </c>
      <c r="W1735" s="1">
        <v>0</v>
      </c>
      <c r="X1735" s="1">
        <v>0</v>
      </c>
      <c r="Y1735" s="1">
        <v>0</v>
      </c>
      <c r="Z1735" s="1">
        <v>0</v>
      </c>
      <c r="AA1735" s="1">
        <v>0</v>
      </c>
      <c r="AB1735" s="1">
        <v>0</v>
      </c>
      <c r="AC1735" s="1">
        <f t="shared" si="136"/>
        <v>-5487441219</v>
      </c>
      <c r="AD1735" s="1">
        <f t="shared" si="137"/>
        <v>-5487441219</v>
      </c>
      <c r="AE1735" s="1">
        <f t="shared" si="138"/>
        <v>-5487441219</v>
      </c>
      <c r="AF1735" s="1">
        <f t="shared" si="139"/>
        <v>-5487441219</v>
      </c>
    </row>
    <row r="1736" spans="1:32" x14ac:dyDescent="0.2">
      <c r="A1736" t="s">
        <v>154</v>
      </c>
      <c r="B1736" t="s">
        <v>133</v>
      </c>
      <c r="C1736" t="s">
        <v>117</v>
      </c>
      <c r="D1736" t="s">
        <v>3</v>
      </c>
      <c r="E1736" t="s">
        <v>5</v>
      </c>
      <c r="F1736" s="7">
        <v>201709</v>
      </c>
      <c r="G1736" s="1">
        <v>3752281661</v>
      </c>
      <c r="H1736" s="1">
        <v>3769309517.8800001</v>
      </c>
      <c r="I1736" s="1">
        <v>3752281661</v>
      </c>
      <c r="J1736" s="1">
        <v>3769309517.8800001</v>
      </c>
      <c r="K1736" s="8">
        <v>65</v>
      </c>
      <c r="L1736" s="8">
        <v>65</v>
      </c>
      <c r="M1736" s="8">
        <v>0</v>
      </c>
      <c r="N1736" s="8">
        <v>399858.08853046596</v>
      </c>
      <c r="O1736" s="1">
        <v>0</v>
      </c>
      <c r="P1736" s="1">
        <v>0</v>
      </c>
      <c r="Q1736" s="1">
        <v>0</v>
      </c>
      <c r="R1736" s="1">
        <v>0</v>
      </c>
      <c r="S1736" s="29">
        <v>0</v>
      </c>
      <c r="T1736" s="8">
        <f t="shared" si="135"/>
        <v>0</v>
      </c>
      <c r="U1736" s="1">
        <v>0</v>
      </c>
      <c r="V1736" s="1">
        <v>0</v>
      </c>
      <c r="W1736" s="1">
        <v>0</v>
      </c>
      <c r="X1736" s="1">
        <v>0</v>
      </c>
      <c r="Y1736" s="1">
        <v>0</v>
      </c>
      <c r="Z1736" s="1">
        <v>0</v>
      </c>
      <c r="AA1736" s="1">
        <v>17027856.880000114</v>
      </c>
      <c r="AB1736" s="1">
        <v>17027856.880000114</v>
      </c>
      <c r="AC1736" s="1">
        <f t="shared" si="136"/>
        <v>-3769309517.8800001</v>
      </c>
      <c r="AD1736" s="1">
        <f t="shared" si="137"/>
        <v>-3769309517.8800001</v>
      </c>
      <c r="AE1736" s="1">
        <f t="shared" si="138"/>
        <v>-3769309517.8800001</v>
      </c>
      <c r="AF1736" s="1">
        <f t="shared" si="139"/>
        <v>-3769309517.8800001</v>
      </c>
    </row>
    <row r="1737" spans="1:32" x14ac:dyDescent="0.2">
      <c r="A1737" t="s">
        <v>154</v>
      </c>
      <c r="B1737" t="s">
        <v>133</v>
      </c>
      <c r="C1737" t="s">
        <v>117</v>
      </c>
      <c r="D1737" t="s">
        <v>3</v>
      </c>
      <c r="E1737" t="s">
        <v>5</v>
      </c>
      <c r="F1737" s="7">
        <v>201712</v>
      </c>
      <c r="G1737" s="1">
        <v>2008890144</v>
      </c>
      <c r="H1737" s="1">
        <v>2009114080.1500001</v>
      </c>
      <c r="I1737" s="1">
        <v>2008890144</v>
      </c>
      <c r="J1737" s="1">
        <v>2009114080.1500001</v>
      </c>
      <c r="K1737" s="8">
        <v>56</v>
      </c>
      <c r="L1737" s="8">
        <v>56</v>
      </c>
      <c r="M1737" s="8">
        <v>0</v>
      </c>
      <c r="N1737" s="8">
        <v>399835.21254480298</v>
      </c>
      <c r="O1737" s="1">
        <v>0</v>
      </c>
      <c r="P1737" s="1">
        <v>0</v>
      </c>
      <c r="Q1737" s="1">
        <v>0</v>
      </c>
      <c r="R1737" s="1">
        <v>0</v>
      </c>
      <c r="S1737" s="29">
        <v>0</v>
      </c>
      <c r="T1737" s="8">
        <f t="shared" si="135"/>
        <v>0</v>
      </c>
      <c r="U1737" s="1">
        <v>0</v>
      </c>
      <c r="V1737" s="1">
        <v>0</v>
      </c>
      <c r="W1737" s="1">
        <v>0</v>
      </c>
      <c r="X1737" s="1">
        <v>0</v>
      </c>
      <c r="Y1737" s="1">
        <v>0</v>
      </c>
      <c r="Z1737" s="1">
        <v>0</v>
      </c>
      <c r="AA1737" s="1">
        <v>223936.15000009537</v>
      </c>
      <c r="AB1737" s="1">
        <v>223936.15000009537</v>
      </c>
      <c r="AC1737" s="1">
        <f t="shared" si="136"/>
        <v>-2009114080.1500001</v>
      </c>
      <c r="AD1737" s="1">
        <f t="shared" si="137"/>
        <v>-2009114080.1500001</v>
      </c>
      <c r="AE1737" s="1">
        <f t="shared" si="138"/>
        <v>-2009114080.1500001</v>
      </c>
      <c r="AF1737" s="1">
        <f t="shared" si="139"/>
        <v>-2009114080.1500001</v>
      </c>
    </row>
    <row r="1738" spans="1:32" x14ac:dyDescent="0.2">
      <c r="A1738" t="s">
        <v>154</v>
      </c>
      <c r="B1738" t="s">
        <v>133</v>
      </c>
      <c r="C1738" t="s">
        <v>117</v>
      </c>
      <c r="D1738" t="s">
        <v>3</v>
      </c>
      <c r="E1738" t="s">
        <v>5</v>
      </c>
      <c r="F1738" s="7">
        <v>201803</v>
      </c>
      <c r="G1738" s="1">
        <v>3739822030</v>
      </c>
      <c r="H1738" s="1">
        <v>3740703519.7699995</v>
      </c>
      <c r="I1738" s="1">
        <v>3739822030</v>
      </c>
      <c r="J1738" s="1">
        <v>3740703519.7699995</v>
      </c>
      <c r="K1738" s="8">
        <v>69</v>
      </c>
      <c r="L1738" s="8">
        <v>69</v>
      </c>
      <c r="M1738" s="8">
        <v>0</v>
      </c>
      <c r="N1738" s="8">
        <v>399159.35330261145</v>
      </c>
      <c r="O1738" s="1">
        <v>0</v>
      </c>
      <c r="P1738" s="1">
        <v>0</v>
      </c>
      <c r="Q1738" s="1">
        <v>0</v>
      </c>
      <c r="R1738" s="1">
        <v>0</v>
      </c>
      <c r="S1738" s="29">
        <v>0</v>
      </c>
      <c r="T1738" s="8">
        <f t="shared" si="135"/>
        <v>0</v>
      </c>
      <c r="U1738" s="1">
        <v>0</v>
      </c>
      <c r="V1738" s="1">
        <v>0</v>
      </c>
      <c r="W1738" s="1">
        <v>0</v>
      </c>
      <c r="X1738" s="1">
        <v>0</v>
      </c>
      <c r="Y1738" s="1">
        <v>0</v>
      </c>
      <c r="Z1738" s="1">
        <v>0</v>
      </c>
      <c r="AA1738" s="1">
        <v>881489.76999950409</v>
      </c>
      <c r="AB1738" s="1">
        <v>881489.76999950409</v>
      </c>
      <c r="AC1738" s="1">
        <f t="shared" si="136"/>
        <v>-3740703519.7699995</v>
      </c>
      <c r="AD1738" s="1">
        <f t="shared" si="137"/>
        <v>-3740703519.7699995</v>
      </c>
      <c r="AE1738" s="1">
        <f t="shared" si="138"/>
        <v>-3740703519.7699995</v>
      </c>
      <c r="AF1738" s="1">
        <f t="shared" si="139"/>
        <v>-3740703519.7699995</v>
      </c>
    </row>
    <row r="1739" spans="1:32" x14ac:dyDescent="0.2">
      <c r="A1739" t="s">
        <v>154</v>
      </c>
      <c r="B1739" t="s">
        <v>133</v>
      </c>
      <c r="C1739" t="s">
        <v>117</v>
      </c>
      <c r="D1739" t="s">
        <v>3</v>
      </c>
      <c r="E1739" t="s">
        <v>5</v>
      </c>
      <c r="F1739" s="7">
        <v>201806</v>
      </c>
      <c r="G1739" s="1">
        <v>2878657614</v>
      </c>
      <c r="H1739" s="1">
        <v>2878657614</v>
      </c>
      <c r="I1739" s="1">
        <v>2878657614</v>
      </c>
      <c r="J1739" s="1">
        <v>2878657614</v>
      </c>
      <c r="K1739" s="8">
        <v>90</v>
      </c>
      <c r="L1739" s="8">
        <v>90</v>
      </c>
      <c r="M1739" s="8">
        <v>0</v>
      </c>
      <c r="N1739" s="8">
        <v>404202.37419354846</v>
      </c>
      <c r="O1739" s="1">
        <v>0</v>
      </c>
      <c r="P1739" s="1">
        <v>0</v>
      </c>
      <c r="Q1739" s="1">
        <v>0</v>
      </c>
      <c r="R1739" s="1">
        <v>0</v>
      </c>
      <c r="S1739" s="29">
        <v>0</v>
      </c>
      <c r="T1739" s="8">
        <f t="shared" si="135"/>
        <v>0</v>
      </c>
      <c r="U1739" s="1">
        <v>0</v>
      </c>
      <c r="V1739" s="1">
        <v>0</v>
      </c>
      <c r="W1739" s="1">
        <v>0</v>
      </c>
      <c r="X1739" s="1">
        <v>0</v>
      </c>
      <c r="Y1739" s="1">
        <v>0</v>
      </c>
      <c r="Z1739" s="1">
        <v>0</v>
      </c>
      <c r="AA1739" s="1">
        <v>0</v>
      </c>
      <c r="AB1739" s="1">
        <v>0</v>
      </c>
      <c r="AC1739" s="1">
        <f t="shared" si="136"/>
        <v>-2878657614</v>
      </c>
      <c r="AD1739" s="1">
        <f t="shared" si="137"/>
        <v>-2878657614</v>
      </c>
      <c r="AE1739" s="1">
        <f t="shared" si="138"/>
        <v>-2878657614</v>
      </c>
      <c r="AF1739" s="1">
        <f t="shared" si="139"/>
        <v>-2878657614</v>
      </c>
    </row>
    <row r="1740" spans="1:32" x14ac:dyDescent="0.2">
      <c r="A1740" t="s">
        <v>154</v>
      </c>
      <c r="B1740" t="s">
        <v>133</v>
      </c>
      <c r="C1740" t="s">
        <v>117</v>
      </c>
      <c r="D1740" t="s">
        <v>3</v>
      </c>
      <c r="E1740" t="s">
        <v>5</v>
      </c>
      <c r="F1740" s="7">
        <v>201809</v>
      </c>
      <c r="G1740" s="1">
        <v>2372760036</v>
      </c>
      <c r="H1740" s="1">
        <v>2372760036</v>
      </c>
      <c r="I1740" s="1">
        <v>2372760036</v>
      </c>
      <c r="J1740" s="1">
        <v>2372760036</v>
      </c>
      <c r="K1740" s="8">
        <v>58</v>
      </c>
      <c r="L1740" s="8">
        <v>58</v>
      </c>
      <c r="M1740" s="8">
        <v>0</v>
      </c>
      <c r="N1740" s="8">
        <v>406896.89856630826</v>
      </c>
      <c r="O1740" s="1">
        <v>0</v>
      </c>
      <c r="P1740" s="1">
        <v>0</v>
      </c>
      <c r="Q1740" s="1">
        <v>0</v>
      </c>
      <c r="R1740" s="1">
        <v>0</v>
      </c>
      <c r="S1740" s="29">
        <v>0</v>
      </c>
      <c r="T1740" s="8">
        <f t="shared" si="135"/>
        <v>0</v>
      </c>
      <c r="U1740" s="1">
        <v>0</v>
      </c>
      <c r="V1740" s="1">
        <v>0</v>
      </c>
      <c r="W1740" s="1">
        <v>0</v>
      </c>
      <c r="X1740" s="1">
        <v>0</v>
      </c>
      <c r="Y1740" s="1">
        <v>0</v>
      </c>
      <c r="Z1740" s="1">
        <v>0</v>
      </c>
      <c r="AA1740" s="1">
        <v>0</v>
      </c>
      <c r="AB1740" s="1">
        <v>0</v>
      </c>
      <c r="AC1740" s="1">
        <f t="shared" si="136"/>
        <v>-2372760036</v>
      </c>
      <c r="AD1740" s="1">
        <f t="shared" si="137"/>
        <v>-2372760036</v>
      </c>
      <c r="AE1740" s="1">
        <f t="shared" si="138"/>
        <v>-2372760036</v>
      </c>
      <c r="AF1740" s="1">
        <f t="shared" si="139"/>
        <v>-2372760036</v>
      </c>
    </row>
    <row r="1741" spans="1:32" x14ac:dyDescent="0.2">
      <c r="A1741" t="s">
        <v>154</v>
      </c>
      <c r="B1741" t="s">
        <v>133</v>
      </c>
      <c r="C1741" t="s">
        <v>117</v>
      </c>
      <c r="D1741" t="s">
        <v>3</v>
      </c>
      <c r="E1741" t="s">
        <v>5</v>
      </c>
      <c r="F1741" s="7">
        <v>201812</v>
      </c>
      <c r="G1741" s="1">
        <v>2654487730</v>
      </c>
      <c r="H1741" s="1">
        <v>2654487729.9999995</v>
      </c>
      <c r="I1741" s="1">
        <v>2654487730</v>
      </c>
      <c r="J1741" s="1">
        <v>2654487729.9999995</v>
      </c>
      <c r="K1741" s="8">
        <v>63</v>
      </c>
      <c r="L1741" s="8">
        <v>63</v>
      </c>
      <c r="M1741" s="8">
        <v>0</v>
      </c>
      <c r="N1741" s="8">
        <v>403083.16845878144</v>
      </c>
      <c r="O1741" s="1">
        <v>0</v>
      </c>
      <c r="P1741" s="1">
        <v>0</v>
      </c>
      <c r="Q1741" s="1">
        <v>0</v>
      </c>
      <c r="R1741" s="1">
        <v>0</v>
      </c>
      <c r="S1741" s="29">
        <v>0</v>
      </c>
      <c r="T1741" s="8">
        <f t="shared" si="135"/>
        <v>0</v>
      </c>
      <c r="U1741" s="1">
        <v>0</v>
      </c>
      <c r="V1741" s="1">
        <v>0</v>
      </c>
      <c r="W1741" s="1">
        <v>0</v>
      </c>
      <c r="X1741" s="1">
        <v>0</v>
      </c>
      <c r="Y1741" s="1">
        <v>0</v>
      </c>
      <c r="Z1741" s="1">
        <v>0</v>
      </c>
      <c r="AA1741" s="1">
        <v>-4.76837158203125E-7</v>
      </c>
      <c r="AB1741" s="1">
        <v>-4.76837158203125E-7</v>
      </c>
      <c r="AC1741" s="1">
        <f t="shared" si="136"/>
        <v>-2654487729.9999995</v>
      </c>
      <c r="AD1741" s="1">
        <f t="shared" si="137"/>
        <v>-2654487729.9999995</v>
      </c>
      <c r="AE1741" s="1">
        <f t="shared" si="138"/>
        <v>-2654487729.9999995</v>
      </c>
      <c r="AF1741" s="1">
        <f t="shared" si="139"/>
        <v>-2654487729.9999995</v>
      </c>
    </row>
    <row r="1742" spans="1:32" x14ac:dyDescent="0.2">
      <c r="A1742" t="s">
        <v>154</v>
      </c>
      <c r="B1742" t="s">
        <v>133</v>
      </c>
      <c r="C1742" t="s">
        <v>117</v>
      </c>
      <c r="D1742" t="s">
        <v>3</v>
      </c>
      <c r="E1742" t="s">
        <v>5</v>
      </c>
      <c r="F1742" s="7">
        <v>201903</v>
      </c>
      <c r="G1742" s="1">
        <v>2998919157</v>
      </c>
      <c r="H1742" s="1">
        <v>2998919157.000001</v>
      </c>
      <c r="I1742" s="1">
        <v>2998919157</v>
      </c>
      <c r="J1742" s="1">
        <v>2998919157.000001</v>
      </c>
      <c r="K1742" s="8">
        <v>69</v>
      </c>
      <c r="L1742" s="8">
        <v>69</v>
      </c>
      <c r="M1742" s="8">
        <v>0</v>
      </c>
      <c r="N1742" s="8">
        <v>399666.05376344087</v>
      </c>
      <c r="O1742" s="1">
        <v>0</v>
      </c>
      <c r="P1742" s="1">
        <v>0</v>
      </c>
      <c r="Q1742" s="1">
        <v>0</v>
      </c>
      <c r="R1742" s="1">
        <v>0</v>
      </c>
      <c r="S1742" s="29">
        <v>0</v>
      </c>
      <c r="T1742" s="8">
        <f t="shared" si="135"/>
        <v>0</v>
      </c>
      <c r="U1742" s="1">
        <v>0</v>
      </c>
      <c r="V1742" s="1">
        <v>0</v>
      </c>
      <c r="W1742" s="1">
        <v>0</v>
      </c>
      <c r="X1742" s="1">
        <v>0</v>
      </c>
      <c r="Y1742" s="1">
        <v>0</v>
      </c>
      <c r="Z1742" s="1">
        <v>0</v>
      </c>
      <c r="AA1742" s="1">
        <v>9.5367431640625E-7</v>
      </c>
      <c r="AB1742" s="1">
        <v>9.5367431640625E-7</v>
      </c>
      <c r="AC1742" s="1">
        <f t="shared" si="136"/>
        <v>-2998919157.000001</v>
      </c>
      <c r="AD1742" s="1">
        <f t="shared" si="137"/>
        <v>-2998919157.000001</v>
      </c>
      <c r="AE1742" s="1">
        <f t="shared" si="138"/>
        <v>-2998919157.000001</v>
      </c>
      <c r="AF1742" s="1">
        <f t="shared" si="139"/>
        <v>-2998919157.000001</v>
      </c>
    </row>
    <row r="1743" spans="1:32" x14ac:dyDescent="0.2">
      <c r="A1743" t="s">
        <v>154</v>
      </c>
      <c r="B1743" t="s">
        <v>133</v>
      </c>
      <c r="C1743" t="s">
        <v>117</v>
      </c>
      <c r="D1743" t="s">
        <v>3</v>
      </c>
      <c r="E1743" t="s">
        <v>5</v>
      </c>
      <c r="F1743" s="7">
        <v>201906</v>
      </c>
      <c r="G1743" s="1">
        <v>2804538846</v>
      </c>
      <c r="H1743" s="1">
        <v>2804538846</v>
      </c>
      <c r="I1743" s="1">
        <v>2804538846</v>
      </c>
      <c r="J1743" s="1">
        <v>2804538846</v>
      </c>
      <c r="K1743" s="8">
        <v>68</v>
      </c>
      <c r="L1743" s="8">
        <v>68</v>
      </c>
      <c r="M1743" s="8">
        <v>0</v>
      </c>
      <c r="N1743" s="8">
        <v>401679.78996415756</v>
      </c>
      <c r="O1743" s="1">
        <v>0</v>
      </c>
      <c r="P1743" s="1">
        <v>0</v>
      </c>
      <c r="Q1743" s="1">
        <v>0</v>
      </c>
      <c r="R1743" s="1">
        <v>0</v>
      </c>
      <c r="S1743" s="29">
        <v>0</v>
      </c>
      <c r="T1743" s="8">
        <f t="shared" si="135"/>
        <v>0</v>
      </c>
      <c r="U1743" s="1">
        <v>0</v>
      </c>
      <c r="V1743" s="1">
        <v>0</v>
      </c>
      <c r="W1743" s="1">
        <v>0</v>
      </c>
      <c r="X1743" s="1">
        <v>0</v>
      </c>
      <c r="Y1743" s="1">
        <v>0</v>
      </c>
      <c r="Z1743" s="1">
        <v>0</v>
      </c>
      <c r="AA1743" s="1">
        <v>0</v>
      </c>
      <c r="AB1743" s="1">
        <v>0</v>
      </c>
      <c r="AC1743" s="1">
        <f t="shared" si="136"/>
        <v>-2804538846</v>
      </c>
      <c r="AD1743" s="1">
        <f t="shared" si="137"/>
        <v>-2804538846</v>
      </c>
      <c r="AE1743" s="1">
        <f t="shared" si="138"/>
        <v>-2804538846</v>
      </c>
      <c r="AF1743" s="1">
        <f t="shared" si="139"/>
        <v>-2804538846</v>
      </c>
    </row>
    <row r="1744" spans="1:32" x14ac:dyDescent="0.2">
      <c r="A1744" t="s">
        <v>154</v>
      </c>
      <c r="B1744" t="s">
        <v>133</v>
      </c>
      <c r="C1744" t="s">
        <v>117</v>
      </c>
      <c r="D1744" t="s">
        <v>3</v>
      </c>
      <c r="E1744" t="s">
        <v>5</v>
      </c>
      <c r="F1744" s="7">
        <v>201909</v>
      </c>
      <c r="G1744" s="1">
        <v>3846028862</v>
      </c>
      <c r="H1744" s="1">
        <v>3846028862.0000005</v>
      </c>
      <c r="I1744" s="1">
        <v>3846028862</v>
      </c>
      <c r="J1744" s="1">
        <v>3846028862.0000005</v>
      </c>
      <c r="K1744" s="8">
        <v>76</v>
      </c>
      <c r="L1744" s="8">
        <v>76</v>
      </c>
      <c r="M1744" s="8">
        <v>0</v>
      </c>
      <c r="N1744" s="8">
        <v>385100.77455197152</v>
      </c>
      <c r="O1744" s="1">
        <v>0</v>
      </c>
      <c r="P1744" s="1">
        <v>0</v>
      </c>
      <c r="Q1744" s="1">
        <v>0</v>
      </c>
      <c r="R1744" s="1">
        <v>0</v>
      </c>
      <c r="S1744" s="29">
        <v>0</v>
      </c>
      <c r="T1744" s="8">
        <f t="shared" si="135"/>
        <v>0</v>
      </c>
      <c r="U1744" s="1">
        <v>0</v>
      </c>
      <c r="V1744" s="1">
        <v>0</v>
      </c>
      <c r="W1744" s="1">
        <v>0</v>
      </c>
      <c r="X1744" s="1">
        <v>0</v>
      </c>
      <c r="Y1744" s="1">
        <v>0</v>
      </c>
      <c r="Z1744" s="1">
        <v>0</v>
      </c>
      <c r="AA1744" s="1">
        <v>4.76837158203125E-7</v>
      </c>
      <c r="AB1744" s="1">
        <v>4.76837158203125E-7</v>
      </c>
      <c r="AC1744" s="1">
        <f t="shared" si="136"/>
        <v>-3846028862.0000005</v>
      </c>
      <c r="AD1744" s="1">
        <f t="shared" si="137"/>
        <v>-3846028862.0000005</v>
      </c>
      <c r="AE1744" s="1">
        <f t="shared" si="138"/>
        <v>-3846028862.0000005</v>
      </c>
      <c r="AF1744" s="1">
        <f t="shared" si="139"/>
        <v>-3846028862.0000005</v>
      </c>
    </row>
    <row r="1745" spans="1:32" x14ac:dyDescent="0.2">
      <c r="A1745" t="s">
        <v>154</v>
      </c>
      <c r="B1745" t="s">
        <v>133</v>
      </c>
      <c r="C1745" t="s">
        <v>117</v>
      </c>
      <c r="D1745" t="s">
        <v>3</v>
      </c>
      <c r="E1745" t="s">
        <v>5</v>
      </c>
      <c r="F1745" s="7">
        <v>201912</v>
      </c>
      <c r="G1745" s="1">
        <v>3634975876</v>
      </c>
      <c r="H1745" s="1">
        <v>3634975876</v>
      </c>
      <c r="I1745" s="1">
        <v>3634975876</v>
      </c>
      <c r="J1745" s="1">
        <v>3634975876</v>
      </c>
      <c r="K1745" s="8">
        <v>70</v>
      </c>
      <c r="L1745" s="8">
        <v>70</v>
      </c>
      <c r="M1745" s="8">
        <v>0</v>
      </c>
      <c r="N1745" s="8">
        <v>367104.35663082433</v>
      </c>
      <c r="O1745" s="1">
        <v>0</v>
      </c>
      <c r="P1745" s="1">
        <v>0</v>
      </c>
      <c r="Q1745" s="1">
        <v>0</v>
      </c>
      <c r="R1745" s="1">
        <v>0</v>
      </c>
      <c r="S1745" s="29">
        <v>0</v>
      </c>
      <c r="T1745" s="8">
        <f t="shared" si="135"/>
        <v>0</v>
      </c>
      <c r="U1745" s="1">
        <v>0</v>
      </c>
      <c r="V1745" s="1">
        <v>0</v>
      </c>
      <c r="W1745" s="1">
        <v>0</v>
      </c>
      <c r="X1745" s="1">
        <v>0</v>
      </c>
      <c r="Y1745" s="1">
        <v>0</v>
      </c>
      <c r="Z1745" s="1">
        <v>0</v>
      </c>
      <c r="AA1745" s="1">
        <v>0</v>
      </c>
      <c r="AB1745" s="1">
        <v>0</v>
      </c>
      <c r="AC1745" s="1">
        <f t="shared" si="136"/>
        <v>-3634975876</v>
      </c>
      <c r="AD1745" s="1">
        <f t="shared" si="137"/>
        <v>-3634975876</v>
      </c>
      <c r="AE1745" s="1">
        <f t="shared" si="138"/>
        <v>-3634975876</v>
      </c>
      <c r="AF1745" s="1">
        <f t="shared" si="139"/>
        <v>-3634975876</v>
      </c>
    </row>
    <row r="1746" spans="1:32" x14ac:dyDescent="0.2">
      <c r="A1746" t="s">
        <v>154</v>
      </c>
      <c r="B1746" t="s">
        <v>133</v>
      </c>
      <c r="C1746" t="s">
        <v>117</v>
      </c>
      <c r="D1746" t="s">
        <v>3</v>
      </c>
      <c r="E1746" t="s">
        <v>5</v>
      </c>
      <c r="F1746" s="7">
        <v>202003</v>
      </c>
      <c r="G1746" s="1">
        <v>2416393105</v>
      </c>
      <c r="H1746" s="1">
        <v>2416393104.9899993</v>
      </c>
      <c r="I1746" s="1">
        <v>2416393105</v>
      </c>
      <c r="J1746" s="1">
        <v>2416393104.9899993</v>
      </c>
      <c r="K1746" s="8">
        <v>59</v>
      </c>
      <c r="L1746" s="8">
        <v>59</v>
      </c>
      <c r="M1746" s="8">
        <v>0</v>
      </c>
      <c r="N1746" s="8">
        <v>360158.13162773452</v>
      </c>
      <c r="O1746" s="1">
        <v>0</v>
      </c>
      <c r="P1746" s="1">
        <v>0</v>
      </c>
      <c r="Q1746" s="1">
        <v>0</v>
      </c>
      <c r="R1746" s="1">
        <v>0</v>
      </c>
      <c r="S1746" s="29">
        <v>0</v>
      </c>
      <c r="T1746" s="8">
        <f t="shared" si="135"/>
        <v>0</v>
      </c>
      <c r="U1746" s="1">
        <v>0</v>
      </c>
      <c r="V1746" s="1">
        <v>0</v>
      </c>
      <c r="W1746" s="1">
        <v>0</v>
      </c>
      <c r="X1746" s="1">
        <v>0</v>
      </c>
      <c r="Y1746" s="1">
        <v>0</v>
      </c>
      <c r="Z1746" s="1">
        <v>0</v>
      </c>
      <c r="AA1746" s="1">
        <v>-1.0000705718994141E-2</v>
      </c>
      <c r="AB1746" s="1">
        <v>-1.0000705718994141E-2</v>
      </c>
      <c r="AC1746" s="1">
        <f t="shared" si="136"/>
        <v>-2416393104.9899993</v>
      </c>
      <c r="AD1746" s="1">
        <f t="shared" si="137"/>
        <v>-2416393104.9899993</v>
      </c>
      <c r="AE1746" s="1">
        <f t="shared" si="138"/>
        <v>-2416393104.9899993</v>
      </c>
      <c r="AF1746" s="1">
        <f t="shared" si="139"/>
        <v>-2416393104.9899993</v>
      </c>
    </row>
    <row r="1747" spans="1:32" x14ac:dyDescent="0.2">
      <c r="A1747" t="s">
        <v>154</v>
      </c>
      <c r="B1747" t="s">
        <v>133</v>
      </c>
      <c r="C1747" t="s">
        <v>117</v>
      </c>
      <c r="D1747" t="s">
        <v>3</v>
      </c>
      <c r="E1747" t="s">
        <v>5</v>
      </c>
      <c r="F1747" s="7">
        <v>202006</v>
      </c>
      <c r="G1747" s="1">
        <v>3728114048</v>
      </c>
      <c r="H1747" s="1">
        <v>3728114048.1599998</v>
      </c>
      <c r="I1747" s="1">
        <v>3728114048</v>
      </c>
      <c r="J1747" s="1">
        <v>3728114048.1599998</v>
      </c>
      <c r="K1747" s="8">
        <v>47</v>
      </c>
      <c r="L1747" s="8">
        <v>47</v>
      </c>
      <c r="M1747" s="8">
        <v>0</v>
      </c>
      <c r="N1747" s="8">
        <v>344112.83548387093</v>
      </c>
      <c r="O1747" s="1">
        <v>0</v>
      </c>
      <c r="P1747" s="1">
        <v>0</v>
      </c>
      <c r="Q1747" s="1">
        <v>0</v>
      </c>
      <c r="R1747" s="1">
        <v>0</v>
      </c>
      <c r="S1747" s="29">
        <v>0</v>
      </c>
      <c r="T1747" s="8">
        <f t="shared" si="135"/>
        <v>0</v>
      </c>
      <c r="U1747" s="1">
        <v>0</v>
      </c>
      <c r="V1747" s="1">
        <v>0</v>
      </c>
      <c r="W1747" s="1">
        <v>0</v>
      </c>
      <c r="X1747" s="1">
        <v>0</v>
      </c>
      <c r="Y1747" s="1">
        <v>0</v>
      </c>
      <c r="Z1747" s="1">
        <v>0</v>
      </c>
      <c r="AA1747" s="1">
        <v>0.15999984741210938</v>
      </c>
      <c r="AB1747" s="1">
        <v>0.15999984741210938</v>
      </c>
      <c r="AC1747" s="1">
        <f t="shared" si="136"/>
        <v>-3728114048.1599998</v>
      </c>
      <c r="AD1747" s="1">
        <f t="shared" si="137"/>
        <v>-3728114048.1599998</v>
      </c>
      <c r="AE1747" s="1">
        <f t="shared" si="138"/>
        <v>-3728114048.1599998</v>
      </c>
      <c r="AF1747" s="1">
        <f t="shared" si="139"/>
        <v>-3728114048.1599998</v>
      </c>
    </row>
    <row r="1748" spans="1:32" x14ac:dyDescent="0.2">
      <c r="A1748" t="s">
        <v>154</v>
      </c>
      <c r="B1748" t="s">
        <v>133</v>
      </c>
      <c r="C1748" t="s">
        <v>117</v>
      </c>
      <c r="D1748" t="s">
        <v>3</v>
      </c>
      <c r="E1748" t="s">
        <v>5</v>
      </c>
      <c r="F1748" s="7">
        <v>202009</v>
      </c>
      <c r="G1748" s="1">
        <v>2509359420</v>
      </c>
      <c r="H1748" s="1">
        <v>2509359420.0000005</v>
      </c>
      <c r="I1748" s="1">
        <v>2509359420</v>
      </c>
      <c r="J1748" s="1">
        <v>2509359420.0000005</v>
      </c>
      <c r="K1748" s="8">
        <v>63</v>
      </c>
      <c r="L1748" s="8">
        <v>63</v>
      </c>
      <c r="M1748" s="8">
        <v>0</v>
      </c>
      <c r="N1748" s="8">
        <v>337157.90752688167</v>
      </c>
      <c r="O1748" s="1">
        <v>0</v>
      </c>
      <c r="P1748" s="1">
        <v>0</v>
      </c>
      <c r="Q1748" s="1">
        <v>0</v>
      </c>
      <c r="R1748" s="1">
        <v>0</v>
      </c>
      <c r="S1748" s="29">
        <v>0</v>
      </c>
      <c r="T1748" s="8">
        <f t="shared" si="135"/>
        <v>0</v>
      </c>
      <c r="U1748" s="1">
        <v>0</v>
      </c>
      <c r="V1748" s="1">
        <v>0</v>
      </c>
      <c r="W1748" s="1">
        <v>0</v>
      </c>
      <c r="X1748" s="1">
        <v>0</v>
      </c>
      <c r="Y1748" s="1">
        <v>0</v>
      </c>
      <c r="Z1748" s="1">
        <v>0</v>
      </c>
      <c r="AA1748" s="1">
        <v>4.76837158203125E-7</v>
      </c>
      <c r="AB1748" s="1">
        <v>4.76837158203125E-7</v>
      </c>
      <c r="AC1748" s="1">
        <f t="shared" si="136"/>
        <v>-2509359420.0000005</v>
      </c>
      <c r="AD1748" s="1">
        <f t="shared" si="137"/>
        <v>-2509359420.0000005</v>
      </c>
      <c r="AE1748" s="1">
        <f t="shared" si="138"/>
        <v>-2509359420.0000005</v>
      </c>
      <c r="AF1748" s="1">
        <f t="shared" si="139"/>
        <v>-2509359420.0000005</v>
      </c>
    </row>
    <row r="1749" spans="1:32" x14ac:dyDescent="0.2">
      <c r="A1749" t="s">
        <v>154</v>
      </c>
      <c r="B1749" t="s">
        <v>133</v>
      </c>
      <c r="C1749" t="s">
        <v>117</v>
      </c>
      <c r="D1749" t="s">
        <v>3</v>
      </c>
      <c r="E1749" t="s">
        <v>5</v>
      </c>
      <c r="F1749" s="7">
        <v>202012</v>
      </c>
      <c r="G1749" s="1">
        <v>2505182612</v>
      </c>
      <c r="H1749" s="1">
        <v>2537605026.5999999</v>
      </c>
      <c r="I1749" s="1">
        <v>2505182612</v>
      </c>
      <c r="J1749" s="1">
        <v>2537605026.5999999</v>
      </c>
      <c r="K1749" s="8">
        <v>58</v>
      </c>
      <c r="L1749" s="8">
        <v>59</v>
      </c>
      <c r="M1749" s="8">
        <v>0</v>
      </c>
      <c r="N1749" s="8">
        <v>339629.94229390688</v>
      </c>
      <c r="O1749" s="1">
        <v>0</v>
      </c>
      <c r="P1749" s="1">
        <v>0</v>
      </c>
      <c r="Q1749" s="1">
        <v>0</v>
      </c>
      <c r="R1749" s="1">
        <v>0</v>
      </c>
      <c r="S1749" s="29">
        <v>0</v>
      </c>
      <c r="T1749" s="8">
        <f t="shared" si="135"/>
        <v>0</v>
      </c>
      <c r="U1749" s="1">
        <v>0</v>
      </c>
      <c r="V1749" s="1">
        <v>0</v>
      </c>
      <c r="W1749" s="1">
        <v>0</v>
      </c>
      <c r="X1749" s="1">
        <v>0</v>
      </c>
      <c r="Y1749" s="1">
        <v>0</v>
      </c>
      <c r="Z1749" s="1">
        <v>0</v>
      </c>
      <c r="AA1749" s="1">
        <v>32422414.599999905</v>
      </c>
      <c r="AB1749" s="1">
        <v>32422414.599999905</v>
      </c>
      <c r="AC1749" s="1">
        <f t="shared" si="136"/>
        <v>-2537605026.5999999</v>
      </c>
      <c r="AD1749" s="1">
        <f t="shared" si="137"/>
        <v>-2537605026.5999999</v>
      </c>
      <c r="AE1749" s="1">
        <f t="shared" si="138"/>
        <v>-2537605026.5999999</v>
      </c>
      <c r="AF1749" s="1">
        <f t="shared" si="139"/>
        <v>-2537605026.5999999</v>
      </c>
    </row>
    <row r="1750" spans="1:32" x14ac:dyDescent="0.2">
      <c r="A1750" t="s">
        <v>154</v>
      </c>
      <c r="B1750" t="s">
        <v>133</v>
      </c>
      <c r="C1750" t="s">
        <v>117</v>
      </c>
      <c r="D1750" t="s">
        <v>3</v>
      </c>
      <c r="E1750" t="s">
        <v>5</v>
      </c>
      <c r="F1750" s="7">
        <v>202103</v>
      </c>
      <c r="G1750" s="1">
        <v>1220600954</v>
      </c>
      <c r="H1750" s="1">
        <v>1242772137.5099998</v>
      </c>
      <c r="I1750" s="1">
        <v>1220600954</v>
      </c>
      <c r="J1750" s="1">
        <v>1242772137.5099998</v>
      </c>
      <c r="K1750" s="8">
        <v>42</v>
      </c>
      <c r="L1750" s="8">
        <v>42</v>
      </c>
      <c r="M1750" s="8">
        <v>0</v>
      </c>
      <c r="N1750" s="8">
        <v>339879.79185867909</v>
      </c>
      <c r="O1750" s="1">
        <v>0</v>
      </c>
      <c r="P1750" s="1">
        <v>0</v>
      </c>
      <c r="Q1750" s="1">
        <v>0</v>
      </c>
      <c r="R1750" s="1">
        <v>0</v>
      </c>
      <c r="S1750" s="29">
        <v>0</v>
      </c>
      <c r="T1750" s="8">
        <f t="shared" si="135"/>
        <v>0</v>
      </c>
      <c r="U1750" s="1">
        <v>0</v>
      </c>
      <c r="V1750" s="1">
        <v>0</v>
      </c>
      <c r="W1750" s="1">
        <v>0</v>
      </c>
      <c r="X1750" s="1">
        <v>0</v>
      </c>
      <c r="Y1750" s="1">
        <v>0</v>
      </c>
      <c r="Z1750" s="1">
        <v>0</v>
      </c>
      <c r="AA1750" s="1">
        <v>22171183.509999752</v>
      </c>
      <c r="AB1750" s="1">
        <v>22171183.509999752</v>
      </c>
      <c r="AC1750" s="1">
        <f t="shared" si="136"/>
        <v>-1242772137.5099998</v>
      </c>
      <c r="AD1750" s="1">
        <f t="shared" si="137"/>
        <v>-1242772137.5099998</v>
      </c>
      <c r="AE1750" s="1">
        <f t="shared" si="138"/>
        <v>-1242772137.5099998</v>
      </c>
      <c r="AF1750" s="1">
        <f t="shared" si="139"/>
        <v>-1242772137.5099998</v>
      </c>
    </row>
    <row r="1751" spans="1:32" x14ac:dyDescent="0.2">
      <c r="A1751" t="s">
        <v>154</v>
      </c>
      <c r="B1751" t="s">
        <v>133</v>
      </c>
      <c r="C1751" t="s">
        <v>117</v>
      </c>
      <c r="D1751" t="s">
        <v>3</v>
      </c>
      <c r="E1751" t="s">
        <v>5</v>
      </c>
      <c r="F1751" s="7">
        <v>202106</v>
      </c>
      <c r="G1751" s="1">
        <v>1314508300</v>
      </c>
      <c r="H1751" s="1">
        <v>1314508299.9999998</v>
      </c>
      <c r="I1751" s="1">
        <v>1314508300</v>
      </c>
      <c r="J1751" s="1">
        <v>1314508299.9999998</v>
      </c>
      <c r="K1751" s="8">
        <v>39</v>
      </c>
      <c r="L1751" s="8">
        <v>39</v>
      </c>
      <c r="M1751" s="8">
        <v>0</v>
      </c>
      <c r="N1751" s="8">
        <v>343005.3304659499</v>
      </c>
      <c r="O1751" s="1">
        <v>0</v>
      </c>
      <c r="P1751" s="1">
        <v>0</v>
      </c>
      <c r="Q1751" s="1">
        <v>0</v>
      </c>
      <c r="R1751" s="1">
        <v>0</v>
      </c>
      <c r="S1751" s="29">
        <v>0</v>
      </c>
      <c r="T1751" s="8">
        <f t="shared" si="135"/>
        <v>0</v>
      </c>
      <c r="U1751" s="1">
        <v>0</v>
      </c>
      <c r="V1751" s="1">
        <v>0</v>
      </c>
      <c r="W1751" s="1">
        <v>0</v>
      </c>
      <c r="X1751" s="1">
        <v>0</v>
      </c>
      <c r="Y1751" s="1">
        <v>0</v>
      </c>
      <c r="Z1751" s="1">
        <v>0</v>
      </c>
      <c r="AA1751" s="1">
        <v>-2.384185791015625E-7</v>
      </c>
      <c r="AB1751" s="1">
        <v>-2.384185791015625E-7</v>
      </c>
      <c r="AC1751" s="1">
        <f t="shared" si="136"/>
        <v>-1314508299.9999998</v>
      </c>
      <c r="AD1751" s="1">
        <f t="shared" si="137"/>
        <v>-1314508299.9999998</v>
      </c>
      <c r="AE1751" s="1">
        <f t="shared" si="138"/>
        <v>-1314508299.9999998</v>
      </c>
      <c r="AF1751" s="1">
        <f t="shared" si="139"/>
        <v>-1314508299.9999998</v>
      </c>
    </row>
    <row r="1752" spans="1:32" x14ac:dyDescent="0.2">
      <c r="A1752" t="s">
        <v>154</v>
      </c>
      <c r="B1752" t="s">
        <v>133</v>
      </c>
      <c r="C1752" t="s">
        <v>117</v>
      </c>
      <c r="D1752" t="s">
        <v>3</v>
      </c>
      <c r="E1752" t="s">
        <v>5</v>
      </c>
      <c r="F1752" s="7">
        <v>202109</v>
      </c>
      <c r="G1752" s="1">
        <v>4306912358</v>
      </c>
      <c r="H1752" s="1">
        <v>4306912358.000001</v>
      </c>
      <c r="I1752" s="1">
        <v>4306912358</v>
      </c>
      <c r="J1752" s="1">
        <v>4306912358.000001</v>
      </c>
      <c r="K1752" s="8">
        <v>55</v>
      </c>
      <c r="L1752" s="8">
        <v>55</v>
      </c>
      <c r="M1752" s="8">
        <v>0</v>
      </c>
      <c r="N1752" s="8">
        <v>347692.63440860232</v>
      </c>
      <c r="O1752" s="1">
        <v>0</v>
      </c>
      <c r="P1752" s="1">
        <v>0</v>
      </c>
      <c r="Q1752" s="1">
        <v>0</v>
      </c>
      <c r="R1752" s="1">
        <v>0</v>
      </c>
      <c r="S1752" s="29">
        <v>0</v>
      </c>
      <c r="T1752" s="8">
        <f t="shared" si="135"/>
        <v>0</v>
      </c>
      <c r="U1752" s="1">
        <v>0</v>
      </c>
      <c r="V1752" s="1">
        <v>0</v>
      </c>
      <c r="W1752" s="1">
        <v>0</v>
      </c>
      <c r="X1752" s="1">
        <v>0</v>
      </c>
      <c r="Y1752" s="1">
        <v>0</v>
      </c>
      <c r="Z1752" s="1">
        <v>0</v>
      </c>
      <c r="AA1752" s="1">
        <v>9.5367431640625E-7</v>
      </c>
      <c r="AB1752" s="1">
        <v>9.5367431640625E-7</v>
      </c>
      <c r="AC1752" s="1">
        <f t="shared" si="136"/>
        <v>-4306912358.000001</v>
      </c>
      <c r="AD1752" s="1">
        <f t="shared" si="137"/>
        <v>-4306912358.000001</v>
      </c>
      <c r="AE1752" s="1">
        <f t="shared" si="138"/>
        <v>-4306912358.000001</v>
      </c>
      <c r="AF1752" s="1">
        <f t="shared" si="139"/>
        <v>-4306912358.000001</v>
      </c>
    </row>
    <row r="1753" spans="1:32" x14ac:dyDescent="0.2">
      <c r="A1753" t="s">
        <v>154</v>
      </c>
      <c r="B1753" t="s">
        <v>133</v>
      </c>
      <c r="C1753" t="s">
        <v>117</v>
      </c>
      <c r="D1753" t="s">
        <v>3</v>
      </c>
      <c r="E1753" t="s">
        <v>5</v>
      </c>
      <c r="F1753" s="7">
        <v>202112</v>
      </c>
      <c r="G1753" s="1">
        <v>2879322458</v>
      </c>
      <c r="H1753" s="1">
        <v>2956947121.3000002</v>
      </c>
      <c r="I1753" s="1">
        <v>2879322458</v>
      </c>
      <c r="J1753" s="1">
        <v>2956947121.3000002</v>
      </c>
      <c r="K1753" s="8">
        <v>41</v>
      </c>
      <c r="L1753" s="8">
        <v>42</v>
      </c>
      <c r="M1753" s="8">
        <v>0</v>
      </c>
      <c r="N1753" s="8">
        <v>351598.78888888896</v>
      </c>
      <c r="O1753" s="1">
        <v>0</v>
      </c>
      <c r="P1753" s="1">
        <v>0</v>
      </c>
      <c r="Q1753" s="1">
        <v>0</v>
      </c>
      <c r="R1753" s="1">
        <v>0</v>
      </c>
      <c r="S1753" s="29">
        <v>0</v>
      </c>
      <c r="T1753" s="8">
        <f t="shared" si="135"/>
        <v>0</v>
      </c>
      <c r="U1753" s="1">
        <v>0</v>
      </c>
      <c r="V1753" s="1">
        <v>0</v>
      </c>
      <c r="W1753" s="1">
        <v>0</v>
      </c>
      <c r="X1753" s="1">
        <v>0</v>
      </c>
      <c r="Y1753" s="1">
        <v>0</v>
      </c>
      <c r="Z1753" s="1">
        <v>0</v>
      </c>
      <c r="AA1753" s="1">
        <v>77624663.300000191</v>
      </c>
      <c r="AB1753" s="1">
        <v>77624663.300000191</v>
      </c>
      <c r="AC1753" s="1">
        <f t="shared" si="136"/>
        <v>-2956947121.3000002</v>
      </c>
      <c r="AD1753" s="1">
        <f t="shared" si="137"/>
        <v>-2956947121.3000002</v>
      </c>
      <c r="AE1753" s="1">
        <f t="shared" si="138"/>
        <v>-2956947121.3000002</v>
      </c>
      <c r="AF1753" s="1">
        <f t="shared" si="139"/>
        <v>-2956947121.3000002</v>
      </c>
    </row>
    <row r="1754" spans="1:32" x14ac:dyDescent="0.2">
      <c r="A1754" t="s">
        <v>154</v>
      </c>
      <c r="B1754" t="s">
        <v>133</v>
      </c>
      <c r="C1754" t="s">
        <v>117</v>
      </c>
      <c r="D1754" t="s">
        <v>3</v>
      </c>
      <c r="E1754" t="s">
        <v>5</v>
      </c>
      <c r="F1754" s="7">
        <v>202203</v>
      </c>
      <c r="G1754" s="1">
        <v>2318528751</v>
      </c>
      <c r="H1754" s="1">
        <v>2343633751.3899999</v>
      </c>
      <c r="I1754" s="1">
        <v>2318528751</v>
      </c>
      <c r="J1754" s="1">
        <v>2343633751.3899999</v>
      </c>
      <c r="K1754" s="8">
        <v>49</v>
      </c>
      <c r="L1754" s="8">
        <v>49</v>
      </c>
      <c r="M1754" s="8">
        <v>0</v>
      </c>
      <c r="N1754" s="8">
        <v>351898.13133640535</v>
      </c>
      <c r="O1754" s="1">
        <v>0</v>
      </c>
      <c r="P1754" s="1">
        <v>0</v>
      </c>
      <c r="Q1754" s="1">
        <v>0</v>
      </c>
      <c r="R1754" s="1">
        <v>0</v>
      </c>
      <c r="S1754" s="29">
        <v>0</v>
      </c>
      <c r="T1754" s="8">
        <f t="shared" si="135"/>
        <v>0</v>
      </c>
      <c r="U1754" s="1">
        <v>0</v>
      </c>
      <c r="V1754" s="1">
        <v>0</v>
      </c>
      <c r="W1754" s="1">
        <v>0</v>
      </c>
      <c r="X1754" s="1">
        <v>0</v>
      </c>
      <c r="Y1754" s="1">
        <v>0</v>
      </c>
      <c r="Z1754" s="1">
        <v>0</v>
      </c>
      <c r="AA1754" s="1">
        <v>25105000.389999866</v>
      </c>
      <c r="AB1754" s="1">
        <v>25105000.389999866</v>
      </c>
      <c r="AC1754" s="1">
        <f t="shared" si="136"/>
        <v>-2343633751.3899999</v>
      </c>
      <c r="AD1754" s="1">
        <f t="shared" si="137"/>
        <v>-2343633751.3899999</v>
      </c>
      <c r="AE1754" s="1">
        <f t="shared" si="138"/>
        <v>-2343633751.3899999</v>
      </c>
      <c r="AF1754" s="1">
        <f t="shared" si="139"/>
        <v>-2343633751.3899999</v>
      </c>
    </row>
    <row r="1755" spans="1:32" x14ac:dyDescent="0.2">
      <c r="A1755" t="s">
        <v>154</v>
      </c>
      <c r="B1755" t="s">
        <v>133</v>
      </c>
      <c r="C1755" t="s">
        <v>117</v>
      </c>
      <c r="D1755" t="s">
        <v>3</v>
      </c>
      <c r="E1755" t="s">
        <v>5</v>
      </c>
      <c r="F1755" s="7">
        <v>202206</v>
      </c>
      <c r="G1755" s="1">
        <v>1980382289</v>
      </c>
      <c r="H1755" s="1">
        <v>2005487289.1900001</v>
      </c>
      <c r="I1755" s="1">
        <v>1980382289</v>
      </c>
      <c r="J1755" s="1">
        <v>2005487289.1900001</v>
      </c>
      <c r="K1755" s="8">
        <v>44</v>
      </c>
      <c r="L1755" s="8">
        <v>44</v>
      </c>
      <c r="M1755" s="8">
        <v>0</v>
      </c>
      <c r="N1755" s="8">
        <v>353336.78315412183</v>
      </c>
      <c r="O1755" s="1">
        <v>0</v>
      </c>
      <c r="P1755" s="1">
        <v>0</v>
      </c>
      <c r="Q1755" s="1">
        <v>0</v>
      </c>
      <c r="R1755" s="1">
        <v>0</v>
      </c>
      <c r="S1755" s="29">
        <v>0</v>
      </c>
      <c r="T1755" s="8">
        <f t="shared" si="135"/>
        <v>0</v>
      </c>
      <c r="U1755" s="1">
        <v>0</v>
      </c>
      <c r="V1755" s="1">
        <v>0</v>
      </c>
      <c r="W1755" s="1">
        <v>0</v>
      </c>
      <c r="X1755" s="1">
        <v>0</v>
      </c>
      <c r="Y1755" s="1">
        <v>0</v>
      </c>
      <c r="Z1755" s="1">
        <v>0</v>
      </c>
      <c r="AA1755" s="1">
        <v>25105000.190000057</v>
      </c>
      <c r="AB1755" s="1">
        <v>25105000.190000057</v>
      </c>
      <c r="AC1755" s="1">
        <f t="shared" si="136"/>
        <v>-2005487289.1900001</v>
      </c>
      <c r="AD1755" s="1">
        <f t="shared" si="137"/>
        <v>-2005487289.1900001</v>
      </c>
      <c r="AE1755" s="1">
        <f t="shared" si="138"/>
        <v>-2005487289.1900001</v>
      </c>
      <c r="AF1755" s="1">
        <f t="shared" si="139"/>
        <v>-2005487289.1900001</v>
      </c>
    </row>
    <row r="1756" spans="1:32" x14ac:dyDescent="0.2">
      <c r="A1756" t="s">
        <v>154</v>
      </c>
      <c r="B1756" t="s">
        <v>133</v>
      </c>
      <c r="C1756" t="s">
        <v>117</v>
      </c>
      <c r="D1756" t="s">
        <v>3</v>
      </c>
      <c r="E1756" t="s">
        <v>5</v>
      </c>
      <c r="F1756" s="7">
        <v>202209</v>
      </c>
      <c r="G1756" s="1">
        <v>2279094862</v>
      </c>
      <c r="H1756" s="1">
        <v>2279094862.0799999</v>
      </c>
      <c r="I1756" s="1">
        <v>2279094862</v>
      </c>
      <c r="J1756" s="1">
        <v>2279094862.0799999</v>
      </c>
      <c r="K1756" s="8">
        <v>40</v>
      </c>
      <c r="L1756" s="8">
        <v>40</v>
      </c>
      <c r="M1756" s="8">
        <v>0</v>
      </c>
      <c r="N1756" s="8">
        <v>355165.72759856656</v>
      </c>
      <c r="O1756" s="1">
        <v>0</v>
      </c>
      <c r="P1756" s="1">
        <v>0</v>
      </c>
      <c r="Q1756" s="1">
        <v>0</v>
      </c>
      <c r="R1756" s="1">
        <v>0</v>
      </c>
      <c r="S1756" s="29">
        <v>0</v>
      </c>
      <c r="T1756" s="8">
        <f t="shared" si="135"/>
        <v>0</v>
      </c>
      <c r="U1756" s="1">
        <v>0</v>
      </c>
      <c r="V1756" s="1">
        <v>0</v>
      </c>
      <c r="W1756" s="1">
        <v>0</v>
      </c>
      <c r="X1756" s="1">
        <v>0</v>
      </c>
      <c r="Y1756" s="1">
        <v>0</v>
      </c>
      <c r="Z1756" s="1">
        <v>0</v>
      </c>
      <c r="AA1756" s="1">
        <v>7.9999923706054688E-2</v>
      </c>
      <c r="AB1756" s="1">
        <v>7.9999923706054688E-2</v>
      </c>
      <c r="AC1756" s="1">
        <f t="shared" si="136"/>
        <v>-2279094862.0799999</v>
      </c>
      <c r="AD1756" s="1">
        <f t="shared" si="137"/>
        <v>-2279094862.0799999</v>
      </c>
      <c r="AE1756" s="1">
        <f t="shared" si="138"/>
        <v>-2279094862.0799999</v>
      </c>
      <c r="AF1756" s="1">
        <f t="shared" si="139"/>
        <v>-2279094862.0799999</v>
      </c>
    </row>
    <row r="1757" spans="1:32" x14ac:dyDescent="0.2">
      <c r="A1757" t="s">
        <v>154</v>
      </c>
      <c r="B1757" t="s">
        <v>133</v>
      </c>
      <c r="C1757" t="s">
        <v>117</v>
      </c>
      <c r="D1757" t="s">
        <v>3</v>
      </c>
      <c r="E1757" t="s">
        <v>5</v>
      </c>
      <c r="F1757" s="7">
        <v>202212</v>
      </c>
      <c r="G1757" s="1">
        <v>1832513247</v>
      </c>
      <c r="H1757" s="1">
        <v>1857618247.2599998</v>
      </c>
      <c r="I1757" s="1">
        <v>1832513247</v>
      </c>
      <c r="J1757" s="1">
        <v>1857618247.2599998</v>
      </c>
      <c r="K1757" s="8">
        <v>39</v>
      </c>
      <c r="L1757" s="8">
        <v>39</v>
      </c>
      <c r="M1757" s="8">
        <v>0</v>
      </c>
      <c r="N1757" s="8">
        <v>356406.05376344098</v>
      </c>
      <c r="O1757" s="1">
        <v>0</v>
      </c>
      <c r="P1757" s="1">
        <v>0</v>
      </c>
      <c r="Q1757" s="1">
        <v>0</v>
      </c>
      <c r="R1757" s="1">
        <v>0</v>
      </c>
      <c r="S1757" s="29">
        <v>0</v>
      </c>
      <c r="T1757" s="8">
        <f t="shared" si="135"/>
        <v>0</v>
      </c>
      <c r="U1757" s="1">
        <v>0</v>
      </c>
      <c r="V1757" s="1">
        <v>0</v>
      </c>
      <c r="W1757" s="1">
        <v>0</v>
      </c>
      <c r="X1757" s="1">
        <v>0</v>
      </c>
      <c r="Y1757" s="1">
        <v>0</v>
      </c>
      <c r="Z1757" s="1">
        <v>0</v>
      </c>
      <c r="AA1757" s="1">
        <v>25105000.259999752</v>
      </c>
      <c r="AB1757" s="1">
        <v>25105000.259999752</v>
      </c>
      <c r="AC1757" s="1">
        <f t="shared" si="136"/>
        <v>-1857618247.2599998</v>
      </c>
      <c r="AD1757" s="1">
        <f t="shared" si="137"/>
        <v>-1857618247.2599998</v>
      </c>
      <c r="AE1757" s="1">
        <f t="shared" si="138"/>
        <v>-1857618247.2599998</v>
      </c>
      <c r="AF1757" s="1">
        <f t="shared" si="139"/>
        <v>-1857618247.2599998</v>
      </c>
    </row>
    <row r="1758" spans="1:32" x14ac:dyDescent="0.2">
      <c r="A1758" t="s">
        <v>154</v>
      </c>
      <c r="B1758" t="s">
        <v>133</v>
      </c>
      <c r="C1758" t="s">
        <v>117</v>
      </c>
      <c r="D1758" t="s">
        <v>3</v>
      </c>
      <c r="E1758" t="s">
        <v>5</v>
      </c>
      <c r="F1758" s="7">
        <v>202303</v>
      </c>
      <c r="G1758" s="1">
        <v>1266409691</v>
      </c>
      <c r="H1758" s="1">
        <v>1291514691.3499999</v>
      </c>
      <c r="I1758" s="1">
        <v>1266409691</v>
      </c>
      <c r="J1758" s="1">
        <v>1291514691.3499999</v>
      </c>
      <c r="K1758" s="8">
        <v>36</v>
      </c>
      <c r="L1758" s="8">
        <v>36</v>
      </c>
      <c r="M1758" s="8">
        <v>0</v>
      </c>
      <c r="N1758" s="8">
        <v>354959.66897081403</v>
      </c>
      <c r="O1758" s="1">
        <v>0</v>
      </c>
      <c r="P1758" s="1">
        <v>0</v>
      </c>
      <c r="Q1758" s="1">
        <v>0</v>
      </c>
      <c r="R1758" s="1">
        <v>0</v>
      </c>
      <c r="S1758" s="29">
        <v>0</v>
      </c>
      <c r="T1758" s="8">
        <f t="shared" si="135"/>
        <v>0</v>
      </c>
      <c r="U1758" s="1">
        <v>0</v>
      </c>
      <c r="V1758" s="1">
        <v>0</v>
      </c>
      <c r="W1758" s="1">
        <v>0</v>
      </c>
      <c r="X1758" s="1">
        <v>0</v>
      </c>
      <c r="Y1758" s="1">
        <v>0</v>
      </c>
      <c r="Z1758" s="1">
        <v>0</v>
      </c>
      <c r="AA1758" s="1">
        <v>25105000.349999905</v>
      </c>
      <c r="AB1758" s="1">
        <v>25105000.349999905</v>
      </c>
      <c r="AC1758" s="1">
        <f t="shared" si="136"/>
        <v>-1291514691.3499999</v>
      </c>
      <c r="AD1758" s="1">
        <f t="shared" si="137"/>
        <v>-1291514691.3499999</v>
      </c>
      <c r="AE1758" s="1">
        <f t="shared" si="138"/>
        <v>-1291514691.3499999</v>
      </c>
      <c r="AF1758" s="1">
        <f t="shared" si="139"/>
        <v>-1291514691.3499999</v>
      </c>
    </row>
    <row r="1759" spans="1:32" x14ac:dyDescent="0.2">
      <c r="A1759" t="s">
        <v>154</v>
      </c>
      <c r="B1759" t="s">
        <v>133</v>
      </c>
      <c r="C1759" t="s">
        <v>117</v>
      </c>
      <c r="D1759" t="s">
        <v>3</v>
      </c>
      <c r="E1759" t="s">
        <v>5</v>
      </c>
      <c r="F1759" s="7">
        <v>202306</v>
      </c>
      <c r="G1759" s="1">
        <v>1239033371</v>
      </c>
      <c r="H1759" s="1">
        <v>1275392557.1600003</v>
      </c>
      <c r="I1759" s="1">
        <v>1239033371</v>
      </c>
      <c r="J1759" s="1">
        <v>1275392557.1600003</v>
      </c>
      <c r="K1759" s="8">
        <v>37</v>
      </c>
      <c r="L1759" s="8">
        <v>38</v>
      </c>
      <c r="M1759" s="8">
        <v>0</v>
      </c>
      <c r="N1759" s="8">
        <v>355670.91397849453</v>
      </c>
      <c r="O1759" s="1">
        <v>0</v>
      </c>
      <c r="P1759" s="1">
        <v>0</v>
      </c>
      <c r="Q1759" s="1">
        <v>0</v>
      </c>
      <c r="R1759" s="1">
        <v>0</v>
      </c>
      <c r="S1759" s="29">
        <v>0</v>
      </c>
      <c r="T1759" s="8">
        <f t="shared" si="135"/>
        <v>0</v>
      </c>
      <c r="U1759" s="1">
        <v>0</v>
      </c>
      <c r="V1759" s="1">
        <v>0</v>
      </c>
      <c r="W1759" s="1">
        <v>0</v>
      </c>
      <c r="X1759" s="1">
        <v>0</v>
      </c>
      <c r="Y1759" s="1">
        <v>0</v>
      </c>
      <c r="Z1759" s="1">
        <v>0</v>
      </c>
      <c r="AA1759" s="1">
        <v>36359186.160000324</v>
      </c>
      <c r="AB1759" s="1">
        <v>36359186.160000324</v>
      </c>
      <c r="AC1759" s="1">
        <f t="shared" si="136"/>
        <v>-1275392557.1600003</v>
      </c>
      <c r="AD1759" s="1">
        <f t="shared" si="137"/>
        <v>-1275392557.1600003</v>
      </c>
      <c r="AE1759" s="1">
        <f t="shared" si="138"/>
        <v>-1275392557.1600003</v>
      </c>
      <c r="AF1759" s="1">
        <f t="shared" si="139"/>
        <v>-1275392557.1600003</v>
      </c>
    </row>
    <row r="1760" spans="1:32" x14ac:dyDescent="0.2">
      <c r="A1760" t="s">
        <v>154</v>
      </c>
      <c r="B1760" t="s">
        <v>133</v>
      </c>
      <c r="C1760" t="s">
        <v>117</v>
      </c>
      <c r="D1760" t="s">
        <v>3</v>
      </c>
      <c r="E1760" t="s">
        <v>5</v>
      </c>
      <c r="F1760" s="7">
        <v>202309</v>
      </c>
      <c r="G1760" s="1">
        <v>1457004625</v>
      </c>
      <c r="H1760" s="1">
        <v>1563791419.0400004</v>
      </c>
      <c r="I1760" s="1">
        <v>1457004625</v>
      </c>
      <c r="J1760" s="1">
        <v>1563791419.0400004</v>
      </c>
      <c r="K1760" s="8">
        <v>29</v>
      </c>
      <c r="L1760" s="8">
        <v>31</v>
      </c>
      <c r="M1760" s="8">
        <v>0</v>
      </c>
      <c r="N1760" s="8">
        <v>354803.08172043011</v>
      </c>
      <c r="O1760" s="1">
        <v>0</v>
      </c>
      <c r="P1760" s="1">
        <v>0</v>
      </c>
      <c r="Q1760" s="1">
        <v>0</v>
      </c>
      <c r="R1760" s="1">
        <v>0</v>
      </c>
      <c r="S1760" s="29">
        <v>0</v>
      </c>
      <c r="T1760" s="8">
        <f t="shared" si="135"/>
        <v>0</v>
      </c>
      <c r="U1760" s="1">
        <v>0</v>
      </c>
      <c r="V1760" s="1">
        <v>0</v>
      </c>
      <c r="W1760" s="1">
        <v>0</v>
      </c>
      <c r="X1760" s="1">
        <v>0</v>
      </c>
      <c r="Y1760" s="1">
        <v>0</v>
      </c>
      <c r="Z1760" s="1">
        <v>0</v>
      </c>
      <c r="AA1760" s="1">
        <v>106786794.04000044</v>
      </c>
      <c r="AB1760" s="1">
        <v>106786794.04000044</v>
      </c>
      <c r="AC1760" s="1">
        <f t="shared" si="136"/>
        <v>-1563791419.0400004</v>
      </c>
      <c r="AD1760" s="1">
        <f t="shared" si="137"/>
        <v>-1563791419.0400004</v>
      </c>
      <c r="AE1760" s="1">
        <f t="shared" si="138"/>
        <v>-1563791419.0400004</v>
      </c>
      <c r="AF1760" s="1">
        <f t="shared" si="139"/>
        <v>-1563791419.0400004</v>
      </c>
    </row>
    <row r="1761" spans="1:32" x14ac:dyDescent="0.2">
      <c r="A1761" t="s">
        <v>154</v>
      </c>
      <c r="B1761" t="s">
        <v>133</v>
      </c>
      <c r="C1761" t="s">
        <v>117</v>
      </c>
      <c r="D1761" t="s">
        <v>3</v>
      </c>
      <c r="E1761" t="s">
        <v>5</v>
      </c>
      <c r="F1761" s="7">
        <v>202312</v>
      </c>
      <c r="G1761" s="1">
        <v>1054605374</v>
      </c>
      <c r="H1761" s="1">
        <v>1400337126.4200003</v>
      </c>
      <c r="I1761" s="1">
        <v>1054605374</v>
      </c>
      <c r="J1761" s="1">
        <v>1400337126.4200003</v>
      </c>
      <c r="K1761" s="8">
        <v>23</v>
      </c>
      <c r="L1761" s="8">
        <v>25</v>
      </c>
      <c r="M1761" s="8">
        <v>0</v>
      </c>
      <c r="N1761" s="8">
        <v>353111.19892473117</v>
      </c>
      <c r="O1761" s="1">
        <v>0</v>
      </c>
      <c r="P1761" s="1">
        <v>0</v>
      </c>
      <c r="Q1761" s="1">
        <v>0</v>
      </c>
      <c r="R1761" s="1">
        <v>0</v>
      </c>
      <c r="S1761" s="29">
        <v>0</v>
      </c>
      <c r="T1761" s="8">
        <f t="shared" si="135"/>
        <v>0</v>
      </c>
      <c r="U1761" s="1">
        <v>0</v>
      </c>
      <c r="V1761" s="1">
        <v>0</v>
      </c>
      <c r="W1761" s="1">
        <v>0</v>
      </c>
      <c r="X1761" s="1">
        <v>0</v>
      </c>
      <c r="Y1761" s="1">
        <v>0</v>
      </c>
      <c r="Z1761" s="1">
        <v>0</v>
      </c>
      <c r="AA1761" s="1">
        <v>345731752.42000031</v>
      </c>
      <c r="AB1761" s="1">
        <v>345731752.42000031</v>
      </c>
      <c r="AC1761" s="1">
        <f t="shared" si="136"/>
        <v>-1400337126.4200003</v>
      </c>
      <c r="AD1761" s="1">
        <f t="shared" si="137"/>
        <v>-1400337126.4200003</v>
      </c>
      <c r="AE1761" s="1">
        <f t="shared" si="138"/>
        <v>-1400337126.4200003</v>
      </c>
      <c r="AF1761" s="1">
        <f t="shared" si="139"/>
        <v>-1400337126.4200003</v>
      </c>
    </row>
    <row r="1762" spans="1:32" x14ac:dyDescent="0.2">
      <c r="A1762" t="s">
        <v>154</v>
      </c>
      <c r="B1762" t="s">
        <v>133</v>
      </c>
      <c r="C1762" t="s">
        <v>117</v>
      </c>
      <c r="D1762" t="s">
        <v>3</v>
      </c>
      <c r="E1762" t="s">
        <v>5</v>
      </c>
      <c r="F1762" s="7">
        <v>202403</v>
      </c>
      <c r="G1762" s="1">
        <v>267755331</v>
      </c>
      <c r="H1762" s="1">
        <v>344279270.65000004</v>
      </c>
      <c r="I1762" s="1">
        <v>267755331</v>
      </c>
      <c r="J1762" s="1">
        <v>344279270.65000004</v>
      </c>
      <c r="K1762" s="8">
        <v>10</v>
      </c>
      <c r="L1762" s="8">
        <v>12</v>
      </c>
      <c r="M1762" s="8">
        <v>0</v>
      </c>
      <c r="N1762" s="8">
        <v>348665.91397849447</v>
      </c>
      <c r="O1762" s="1">
        <v>0</v>
      </c>
      <c r="P1762" s="1">
        <v>0</v>
      </c>
      <c r="Q1762" s="1">
        <v>0</v>
      </c>
      <c r="R1762" s="1">
        <v>0</v>
      </c>
      <c r="S1762" s="29">
        <v>0</v>
      </c>
      <c r="T1762" s="8">
        <f t="shared" si="135"/>
        <v>0</v>
      </c>
      <c r="U1762" s="1">
        <v>0</v>
      </c>
      <c r="V1762" s="1">
        <v>0</v>
      </c>
      <c r="W1762" s="1">
        <v>0</v>
      </c>
      <c r="X1762" s="1">
        <v>0</v>
      </c>
      <c r="Y1762" s="1">
        <v>0</v>
      </c>
      <c r="Z1762" s="1">
        <v>0</v>
      </c>
      <c r="AA1762" s="1">
        <v>76523939.650000036</v>
      </c>
      <c r="AB1762" s="1">
        <v>76523939.650000036</v>
      </c>
      <c r="AC1762" s="1">
        <f t="shared" si="136"/>
        <v>-344279270.65000004</v>
      </c>
      <c r="AD1762" s="1">
        <f t="shared" si="137"/>
        <v>-344279270.65000004</v>
      </c>
      <c r="AE1762" s="1">
        <f t="shared" si="138"/>
        <v>-344279270.65000004</v>
      </c>
      <c r="AF1762" s="1">
        <f t="shared" si="139"/>
        <v>-344279270.65000004</v>
      </c>
    </row>
    <row r="1763" spans="1:32" x14ac:dyDescent="0.2">
      <c r="A1763" t="s">
        <v>154</v>
      </c>
      <c r="B1763" t="s">
        <v>133</v>
      </c>
      <c r="C1763" t="s">
        <v>117</v>
      </c>
      <c r="D1763" t="s">
        <v>3</v>
      </c>
      <c r="E1763" t="s">
        <v>8</v>
      </c>
      <c r="F1763" s="7">
        <v>202404</v>
      </c>
      <c r="G1763" s="1">
        <v>87449061</v>
      </c>
      <c r="H1763" s="1">
        <v>87449061</v>
      </c>
      <c r="I1763" s="1">
        <v>87449061</v>
      </c>
      <c r="J1763" s="1">
        <v>87449061</v>
      </c>
      <c r="K1763" s="8">
        <v>2</v>
      </c>
      <c r="L1763" s="8">
        <v>2</v>
      </c>
      <c r="M1763" s="8">
        <v>0</v>
      </c>
      <c r="N1763" s="8">
        <v>348362.23333333334</v>
      </c>
      <c r="O1763" s="1">
        <v>0</v>
      </c>
      <c r="P1763" s="1">
        <v>0</v>
      </c>
      <c r="Q1763" s="1">
        <v>0</v>
      </c>
      <c r="R1763" s="1">
        <v>0</v>
      </c>
      <c r="S1763" s="29">
        <v>0</v>
      </c>
      <c r="T1763" s="8">
        <f t="shared" si="135"/>
        <v>0</v>
      </c>
      <c r="U1763" s="1">
        <v>0</v>
      </c>
      <c r="V1763" s="1">
        <v>0</v>
      </c>
      <c r="W1763" s="1">
        <v>0</v>
      </c>
      <c r="X1763" s="1">
        <v>0</v>
      </c>
      <c r="Y1763" s="1">
        <v>0</v>
      </c>
      <c r="Z1763" s="1">
        <v>0</v>
      </c>
      <c r="AA1763" s="1">
        <v>0</v>
      </c>
      <c r="AB1763" s="1">
        <v>0</v>
      </c>
      <c r="AC1763" s="1">
        <f t="shared" si="136"/>
        <v>-87449061</v>
      </c>
      <c r="AD1763" s="1">
        <f t="shared" si="137"/>
        <v>-87449061</v>
      </c>
      <c r="AE1763" s="1">
        <f t="shared" si="138"/>
        <v>-87449061</v>
      </c>
      <c r="AF1763" s="1">
        <f t="shared" si="139"/>
        <v>-87449061</v>
      </c>
    </row>
    <row r="1764" spans="1:32" x14ac:dyDescent="0.2">
      <c r="A1764" t="s">
        <v>154</v>
      </c>
      <c r="B1764" t="s">
        <v>133</v>
      </c>
      <c r="C1764" t="s">
        <v>117</v>
      </c>
      <c r="D1764" t="s">
        <v>3</v>
      </c>
      <c r="E1764" t="s">
        <v>8</v>
      </c>
      <c r="F1764" s="7">
        <v>202405</v>
      </c>
      <c r="G1764" s="1">
        <v>0</v>
      </c>
      <c r="H1764" s="1">
        <v>25105000</v>
      </c>
      <c r="I1764" s="1">
        <v>0</v>
      </c>
      <c r="J1764" s="1">
        <v>25105000</v>
      </c>
      <c r="K1764" s="8">
        <v>0</v>
      </c>
      <c r="L1764" s="8">
        <v>1</v>
      </c>
      <c r="M1764" s="8">
        <v>0</v>
      </c>
      <c r="N1764" s="8">
        <v>354938.09677419346</v>
      </c>
      <c r="O1764" s="1">
        <v>0</v>
      </c>
      <c r="P1764" s="1">
        <v>0</v>
      </c>
      <c r="Q1764" s="1">
        <v>0</v>
      </c>
      <c r="R1764" s="1">
        <v>0</v>
      </c>
      <c r="S1764" s="29">
        <v>0</v>
      </c>
      <c r="T1764" s="8">
        <f t="shared" si="135"/>
        <v>0</v>
      </c>
      <c r="U1764" s="1">
        <v>0</v>
      </c>
      <c r="V1764" s="1">
        <v>0</v>
      </c>
      <c r="W1764" s="1">
        <v>0</v>
      </c>
      <c r="X1764" s="1">
        <v>0</v>
      </c>
      <c r="Y1764" s="1">
        <v>0</v>
      </c>
      <c r="Z1764" s="1">
        <v>0</v>
      </c>
      <c r="AA1764" s="1">
        <v>25105000</v>
      </c>
      <c r="AB1764" s="1">
        <v>25105000</v>
      </c>
      <c r="AC1764" s="1">
        <f t="shared" si="136"/>
        <v>-25105000</v>
      </c>
      <c r="AD1764" s="1">
        <f t="shared" si="137"/>
        <v>-25105000</v>
      </c>
      <c r="AE1764" s="1">
        <f t="shared" si="138"/>
        <v>-25105000</v>
      </c>
      <c r="AF1764" s="1">
        <f t="shared" si="139"/>
        <v>-25105000</v>
      </c>
    </row>
    <row r="1765" spans="1:32" x14ac:dyDescent="0.2">
      <c r="A1765" t="s">
        <v>155</v>
      </c>
      <c r="B1765" t="s">
        <v>133</v>
      </c>
      <c r="C1765" t="s">
        <v>117</v>
      </c>
      <c r="D1765" t="s">
        <v>1</v>
      </c>
      <c r="E1765" t="s">
        <v>5</v>
      </c>
      <c r="F1765" s="7">
        <v>201403</v>
      </c>
      <c r="G1765" s="1">
        <v>3623614834.6199999</v>
      </c>
      <c r="H1765" s="1">
        <v>3177502930.8000007</v>
      </c>
      <c r="I1765" s="1">
        <v>3623614834.6199999</v>
      </c>
      <c r="J1765" s="1">
        <v>3177502930.8000007</v>
      </c>
      <c r="K1765" s="8">
        <v>3765</v>
      </c>
      <c r="L1765" s="8">
        <v>3523</v>
      </c>
      <c r="M1765" s="8">
        <v>0</v>
      </c>
      <c r="N1765" s="8">
        <v>424675.37864823354</v>
      </c>
      <c r="O1765" s="1">
        <v>0</v>
      </c>
      <c r="P1765" s="1">
        <v>0</v>
      </c>
      <c r="Q1765" s="1">
        <v>0</v>
      </c>
      <c r="R1765" s="1">
        <v>0</v>
      </c>
      <c r="S1765" s="29">
        <v>0</v>
      </c>
      <c r="T1765" s="8">
        <f t="shared" si="135"/>
        <v>0</v>
      </c>
      <c r="U1765" s="1">
        <v>0</v>
      </c>
      <c r="V1765" s="1">
        <v>0</v>
      </c>
      <c r="W1765" s="1">
        <v>0</v>
      </c>
      <c r="X1765" s="1">
        <v>0</v>
      </c>
      <c r="Y1765" s="1">
        <v>0</v>
      </c>
      <c r="Z1765" s="1">
        <v>0</v>
      </c>
      <c r="AA1765" s="1">
        <v>-446111903.81999922</v>
      </c>
      <c r="AB1765" s="1">
        <v>-446111903.81999922</v>
      </c>
      <c r="AC1765" s="1">
        <f t="shared" si="136"/>
        <v>-3177502930.8000007</v>
      </c>
      <c r="AD1765" s="1">
        <f t="shared" si="137"/>
        <v>-3177502930.8000007</v>
      </c>
      <c r="AE1765" s="1">
        <f t="shared" si="138"/>
        <v>-3177502930.8000007</v>
      </c>
      <c r="AF1765" s="1">
        <f t="shared" si="139"/>
        <v>-3177502930.8000007</v>
      </c>
    </row>
    <row r="1766" spans="1:32" x14ac:dyDescent="0.2">
      <c r="A1766" t="s">
        <v>155</v>
      </c>
      <c r="B1766" t="s">
        <v>133</v>
      </c>
      <c r="C1766" t="s">
        <v>117</v>
      </c>
      <c r="D1766" t="s">
        <v>1</v>
      </c>
      <c r="E1766" t="s">
        <v>5</v>
      </c>
      <c r="F1766" s="7">
        <v>201406</v>
      </c>
      <c r="G1766" s="1">
        <v>1470515762.71</v>
      </c>
      <c r="H1766" s="1">
        <v>1470726644.8600001</v>
      </c>
      <c r="I1766" s="1">
        <v>1470515762.71</v>
      </c>
      <c r="J1766" s="1">
        <v>1470726644.8600001</v>
      </c>
      <c r="K1766" s="8">
        <v>1854</v>
      </c>
      <c r="L1766" s="8">
        <v>1854</v>
      </c>
      <c r="M1766" s="8">
        <v>0</v>
      </c>
      <c r="N1766" s="8">
        <v>432395.44516129023</v>
      </c>
      <c r="O1766" s="1">
        <v>0</v>
      </c>
      <c r="P1766" s="1">
        <v>0</v>
      </c>
      <c r="Q1766" s="1">
        <v>0</v>
      </c>
      <c r="R1766" s="1">
        <v>0</v>
      </c>
      <c r="S1766" s="29">
        <v>0</v>
      </c>
      <c r="T1766" s="8">
        <f t="shared" si="135"/>
        <v>0</v>
      </c>
      <c r="U1766" s="1">
        <v>0</v>
      </c>
      <c r="V1766" s="1">
        <v>0</v>
      </c>
      <c r="W1766" s="1">
        <v>0</v>
      </c>
      <c r="X1766" s="1">
        <v>0</v>
      </c>
      <c r="Y1766" s="1">
        <v>0</v>
      </c>
      <c r="Z1766" s="1">
        <v>0</v>
      </c>
      <c r="AA1766" s="1">
        <v>210882.15000009537</v>
      </c>
      <c r="AB1766" s="1">
        <v>210882.15000009537</v>
      </c>
      <c r="AC1766" s="1">
        <f t="shared" si="136"/>
        <v>-1470726644.8600001</v>
      </c>
      <c r="AD1766" s="1">
        <f t="shared" si="137"/>
        <v>-1470726644.8600001</v>
      </c>
      <c r="AE1766" s="1">
        <f t="shared" si="138"/>
        <v>-1470726644.8600001</v>
      </c>
      <c r="AF1766" s="1">
        <f t="shared" si="139"/>
        <v>-1470726644.8600001</v>
      </c>
    </row>
    <row r="1767" spans="1:32" x14ac:dyDescent="0.2">
      <c r="A1767" t="s">
        <v>155</v>
      </c>
      <c r="B1767" t="s">
        <v>133</v>
      </c>
      <c r="C1767" t="s">
        <v>117</v>
      </c>
      <c r="D1767" t="s">
        <v>1</v>
      </c>
      <c r="E1767" t="s">
        <v>5</v>
      </c>
      <c r="F1767" s="7">
        <v>201409</v>
      </c>
      <c r="G1767" s="1">
        <v>1711377846</v>
      </c>
      <c r="H1767" s="1">
        <v>1711377846.1400001</v>
      </c>
      <c r="I1767" s="1">
        <v>1711377846</v>
      </c>
      <c r="J1767" s="1">
        <v>1711377846.1400001</v>
      </c>
      <c r="K1767" s="8">
        <v>2118</v>
      </c>
      <c r="L1767" s="8">
        <v>2118</v>
      </c>
      <c r="M1767" s="8">
        <v>0</v>
      </c>
      <c r="N1767" s="8">
        <v>461491.54516129027</v>
      </c>
      <c r="O1767" s="1">
        <v>0</v>
      </c>
      <c r="P1767" s="1">
        <v>0</v>
      </c>
      <c r="Q1767" s="1">
        <v>0</v>
      </c>
      <c r="R1767" s="1">
        <v>0</v>
      </c>
      <c r="S1767" s="29">
        <v>0</v>
      </c>
      <c r="T1767" s="8">
        <f t="shared" si="135"/>
        <v>0</v>
      </c>
      <c r="U1767" s="1">
        <v>0</v>
      </c>
      <c r="V1767" s="1">
        <v>0</v>
      </c>
      <c r="W1767" s="1">
        <v>0</v>
      </c>
      <c r="X1767" s="1">
        <v>0</v>
      </c>
      <c r="Y1767" s="1">
        <v>0</v>
      </c>
      <c r="Z1767" s="1">
        <v>0</v>
      </c>
      <c r="AA1767" s="1">
        <v>0.1400001049041748</v>
      </c>
      <c r="AB1767" s="1">
        <v>0.1400001049041748</v>
      </c>
      <c r="AC1767" s="1">
        <f t="shared" si="136"/>
        <v>-1711377846.1400001</v>
      </c>
      <c r="AD1767" s="1">
        <f t="shared" si="137"/>
        <v>-1711377846.1400001</v>
      </c>
      <c r="AE1767" s="1">
        <f t="shared" si="138"/>
        <v>-1711377846.1400001</v>
      </c>
      <c r="AF1767" s="1">
        <f t="shared" si="139"/>
        <v>-1711377846.1400001</v>
      </c>
    </row>
    <row r="1768" spans="1:32" x14ac:dyDescent="0.2">
      <c r="A1768" t="s">
        <v>155</v>
      </c>
      <c r="B1768" t="s">
        <v>133</v>
      </c>
      <c r="C1768" t="s">
        <v>117</v>
      </c>
      <c r="D1768" t="s">
        <v>1</v>
      </c>
      <c r="E1768" t="s">
        <v>5</v>
      </c>
      <c r="F1768" s="7">
        <v>201412</v>
      </c>
      <c r="G1768" s="1">
        <v>1642321594</v>
      </c>
      <c r="H1768" s="1">
        <v>1642321594.0600004</v>
      </c>
      <c r="I1768" s="1">
        <v>1642321594</v>
      </c>
      <c r="J1768" s="1">
        <v>1642321594.0600004</v>
      </c>
      <c r="K1768" s="8">
        <v>1992</v>
      </c>
      <c r="L1768" s="8">
        <v>1992</v>
      </c>
      <c r="M1768" s="8">
        <v>0</v>
      </c>
      <c r="N1768" s="8">
        <v>474082.90430107532</v>
      </c>
      <c r="O1768" s="1">
        <v>0</v>
      </c>
      <c r="P1768" s="1">
        <v>0</v>
      </c>
      <c r="Q1768" s="1">
        <v>0</v>
      </c>
      <c r="R1768" s="1">
        <v>0</v>
      </c>
      <c r="S1768" s="29">
        <v>0</v>
      </c>
      <c r="T1768" s="8">
        <f t="shared" si="135"/>
        <v>0</v>
      </c>
      <c r="U1768" s="1">
        <v>0</v>
      </c>
      <c r="V1768" s="1">
        <v>0</v>
      </c>
      <c r="W1768" s="1">
        <v>0</v>
      </c>
      <c r="X1768" s="1">
        <v>0</v>
      </c>
      <c r="Y1768" s="1">
        <v>0</v>
      </c>
      <c r="Z1768" s="1">
        <v>0</v>
      </c>
      <c r="AA1768" s="1">
        <v>6.0000419616699219E-2</v>
      </c>
      <c r="AB1768" s="1">
        <v>6.0000419616699219E-2</v>
      </c>
      <c r="AC1768" s="1">
        <f t="shared" si="136"/>
        <v>-1642321594.0600004</v>
      </c>
      <c r="AD1768" s="1">
        <f t="shared" si="137"/>
        <v>-1642321594.0600004</v>
      </c>
      <c r="AE1768" s="1">
        <f t="shared" si="138"/>
        <v>-1642321594.0600004</v>
      </c>
      <c r="AF1768" s="1">
        <f t="shared" si="139"/>
        <v>-1642321594.0600004</v>
      </c>
    </row>
    <row r="1769" spans="1:32" x14ac:dyDescent="0.2">
      <c r="A1769" t="s">
        <v>155</v>
      </c>
      <c r="B1769" t="s">
        <v>133</v>
      </c>
      <c r="C1769" t="s">
        <v>117</v>
      </c>
      <c r="D1769" t="s">
        <v>1</v>
      </c>
      <c r="E1769" t="s">
        <v>5</v>
      </c>
      <c r="F1769" s="7">
        <v>201503</v>
      </c>
      <c r="G1769" s="1">
        <v>1850679458</v>
      </c>
      <c r="H1769" s="1">
        <v>1850679458.8699996</v>
      </c>
      <c r="I1769" s="1">
        <v>1850679458</v>
      </c>
      <c r="J1769" s="1">
        <v>1850679458.8699996</v>
      </c>
      <c r="K1769" s="8">
        <v>2066</v>
      </c>
      <c r="L1769" s="8">
        <v>2066</v>
      </c>
      <c r="M1769" s="8">
        <v>0</v>
      </c>
      <c r="N1769" s="8">
        <v>447959.37327188946</v>
      </c>
      <c r="O1769" s="1">
        <v>0</v>
      </c>
      <c r="P1769" s="1">
        <v>0</v>
      </c>
      <c r="Q1769" s="1">
        <v>0</v>
      </c>
      <c r="R1769" s="1">
        <v>0</v>
      </c>
      <c r="S1769" s="29">
        <v>0</v>
      </c>
      <c r="T1769" s="8">
        <f t="shared" si="135"/>
        <v>0</v>
      </c>
      <c r="U1769" s="1">
        <v>0</v>
      </c>
      <c r="V1769" s="1">
        <v>0</v>
      </c>
      <c r="W1769" s="1">
        <v>0</v>
      </c>
      <c r="X1769" s="1">
        <v>0</v>
      </c>
      <c r="Y1769" s="1">
        <v>0</v>
      </c>
      <c r="Z1769" s="1">
        <v>0</v>
      </c>
      <c r="AA1769" s="1">
        <v>0.86999964714050293</v>
      </c>
      <c r="AB1769" s="1">
        <v>0.86999964714050293</v>
      </c>
      <c r="AC1769" s="1">
        <f t="shared" si="136"/>
        <v>-1850679458.8699996</v>
      </c>
      <c r="AD1769" s="1">
        <f t="shared" si="137"/>
        <v>-1850679458.8699996</v>
      </c>
      <c r="AE1769" s="1">
        <f t="shared" si="138"/>
        <v>-1850679458.8699996</v>
      </c>
      <c r="AF1769" s="1">
        <f t="shared" si="139"/>
        <v>-1850679458.8699996</v>
      </c>
    </row>
    <row r="1770" spans="1:32" x14ac:dyDescent="0.2">
      <c r="A1770" t="s">
        <v>155</v>
      </c>
      <c r="B1770" t="s">
        <v>133</v>
      </c>
      <c r="C1770" t="s">
        <v>117</v>
      </c>
      <c r="D1770" t="s">
        <v>1</v>
      </c>
      <c r="E1770" t="s">
        <v>5</v>
      </c>
      <c r="F1770" s="7">
        <v>201506</v>
      </c>
      <c r="G1770" s="1">
        <v>1994907818</v>
      </c>
      <c r="H1770" s="1">
        <v>1994907819.3600001</v>
      </c>
      <c r="I1770" s="1">
        <v>1994907818</v>
      </c>
      <c r="J1770" s="1">
        <v>1994907819.3600001</v>
      </c>
      <c r="K1770" s="8">
        <v>2049</v>
      </c>
      <c r="L1770" s="8">
        <v>2049</v>
      </c>
      <c r="M1770" s="8">
        <v>0</v>
      </c>
      <c r="N1770" s="8">
        <v>450105.9967741936</v>
      </c>
      <c r="O1770" s="1">
        <v>0</v>
      </c>
      <c r="P1770" s="1">
        <v>0</v>
      </c>
      <c r="Q1770" s="1">
        <v>0</v>
      </c>
      <c r="R1770" s="1">
        <v>0</v>
      </c>
      <c r="S1770" s="29">
        <v>0</v>
      </c>
      <c r="T1770" s="8">
        <f t="shared" si="135"/>
        <v>0</v>
      </c>
      <c r="U1770" s="1">
        <v>0</v>
      </c>
      <c r="V1770" s="1">
        <v>0</v>
      </c>
      <c r="W1770" s="1">
        <v>0</v>
      </c>
      <c r="X1770" s="1">
        <v>0</v>
      </c>
      <c r="Y1770" s="1">
        <v>0</v>
      </c>
      <c r="Z1770" s="1">
        <v>0</v>
      </c>
      <c r="AA1770" s="1">
        <v>1.3600001335144043</v>
      </c>
      <c r="AB1770" s="1">
        <v>1.3600001335144043</v>
      </c>
      <c r="AC1770" s="1">
        <f t="shared" si="136"/>
        <v>-1994907819.3600001</v>
      </c>
      <c r="AD1770" s="1">
        <f t="shared" si="137"/>
        <v>-1994907819.3600001</v>
      </c>
      <c r="AE1770" s="1">
        <f t="shared" si="138"/>
        <v>-1994907819.3600001</v>
      </c>
      <c r="AF1770" s="1">
        <f t="shared" si="139"/>
        <v>-1994907819.3600001</v>
      </c>
    </row>
    <row r="1771" spans="1:32" x14ac:dyDescent="0.2">
      <c r="A1771" t="s">
        <v>155</v>
      </c>
      <c r="B1771" t="s">
        <v>133</v>
      </c>
      <c r="C1771" t="s">
        <v>117</v>
      </c>
      <c r="D1771" t="s">
        <v>1</v>
      </c>
      <c r="E1771" t="s">
        <v>5</v>
      </c>
      <c r="F1771" s="7">
        <v>201509</v>
      </c>
      <c r="G1771" s="1">
        <v>1990785524</v>
      </c>
      <c r="H1771" s="1">
        <v>2002428463.0599997</v>
      </c>
      <c r="I1771" s="1">
        <v>1990785524</v>
      </c>
      <c r="J1771" s="1">
        <v>2002428463.0599997</v>
      </c>
      <c r="K1771" s="8">
        <v>2007</v>
      </c>
      <c r="L1771" s="8">
        <v>2007</v>
      </c>
      <c r="M1771" s="8">
        <v>0</v>
      </c>
      <c r="N1771" s="8">
        <v>460232.43297491054</v>
      </c>
      <c r="O1771" s="1">
        <v>0</v>
      </c>
      <c r="P1771" s="1">
        <v>0</v>
      </c>
      <c r="Q1771" s="1">
        <v>0</v>
      </c>
      <c r="R1771" s="1">
        <v>0</v>
      </c>
      <c r="S1771" s="29">
        <v>0</v>
      </c>
      <c r="T1771" s="8">
        <f t="shared" si="135"/>
        <v>0</v>
      </c>
      <c r="U1771" s="1">
        <v>0</v>
      </c>
      <c r="V1771" s="1">
        <v>0</v>
      </c>
      <c r="W1771" s="1">
        <v>0</v>
      </c>
      <c r="X1771" s="1">
        <v>0</v>
      </c>
      <c r="Y1771" s="1">
        <v>0</v>
      </c>
      <c r="Z1771" s="1">
        <v>0</v>
      </c>
      <c r="AA1771" s="1">
        <v>11642939.059999704</v>
      </c>
      <c r="AB1771" s="1">
        <v>11642939.059999704</v>
      </c>
      <c r="AC1771" s="1">
        <f t="shared" si="136"/>
        <v>-2002428463.0599997</v>
      </c>
      <c r="AD1771" s="1">
        <f t="shared" si="137"/>
        <v>-2002428463.0599997</v>
      </c>
      <c r="AE1771" s="1">
        <f t="shared" si="138"/>
        <v>-2002428463.0599997</v>
      </c>
      <c r="AF1771" s="1">
        <f t="shared" si="139"/>
        <v>-2002428463.0599997</v>
      </c>
    </row>
    <row r="1772" spans="1:32" x14ac:dyDescent="0.2">
      <c r="A1772" t="s">
        <v>155</v>
      </c>
      <c r="B1772" t="s">
        <v>133</v>
      </c>
      <c r="C1772" t="s">
        <v>117</v>
      </c>
      <c r="D1772" t="s">
        <v>1</v>
      </c>
      <c r="E1772" t="s">
        <v>5</v>
      </c>
      <c r="F1772" s="7">
        <v>201512</v>
      </c>
      <c r="G1772" s="1">
        <v>1906585383</v>
      </c>
      <c r="H1772" s="1">
        <v>1910257426.6599998</v>
      </c>
      <c r="I1772" s="1">
        <v>1906585383</v>
      </c>
      <c r="J1772" s="1">
        <v>1910257426.6599998</v>
      </c>
      <c r="K1772" s="8">
        <v>1893</v>
      </c>
      <c r="L1772" s="8">
        <v>1893</v>
      </c>
      <c r="M1772" s="8">
        <v>0</v>
      </c>
      <c r="N1772" s="8">
        <v>457627.99641577055</v>
      </c>
      <c r="O1772" s="1">
        <v>0</v>
      </c>
      <c r="P1772" s="1">
        <v>0</v>
      </c>
      <c r="Q1772" s="1">
        <v>0</v>
      </c>
      <c r="R1772" s="1">
        <v>0</v>
      </c>
      <c r="S1772" s="29">
        <v>0</v>
      </c>
      <c r="T1772" s="8">
        <f t="shared" si="135"/>
        <v>0</v>
      </c>
      <c r="U1772" s="1">
        <v>0</v>
      </c>
      <c r="V1772" s="1">
        <v>0</v>
      </c>
      <c r="W1772" s="1">
        <v>0</v>
      </c>
      <c r="X1772" s="1">
        <v>0</v>
      </c>
      <c r="Y1772" s="1">
        <v>0</v>
      </c>
      <c r="Z1772" s="1">
        <v>0</v>
      </c>
      <c r="AA1772" s="1">
        <v>3672043.6599998474</v>
      </c>
      <c r="AB1772" s="1">
        <v>3672043.6599998474</v>
      </c>
      <c r="AC1772" s="1">
        <f t="shared" si="136"/>
        <v>-1910257426.6599998</v>
      </c>
      <c r="AD1772" s="1">
        <f t="shared" si="137"/>
        <v>-1910257426.6599998</v>
      </c>
      <c r="AE1772" s="1">
        <f t="shared" si="138"/>
        <v>-1910257426.6599998</v>
      </c>
      <c r="AF1772" s="1">
        <f t="shared" si="139"/>
        <v>-1910257426.6599998</v>
      </c>
    </row>
    <row r="1773" spans="1:32" x14ac:dyDescent="0.2">
      <c r="A1773" t="s">
        <v>155</v>
      </c>
      <c r="B1773" t="s">
        <v>133</v>
      </c>
      <c r="C1773" t="s">
        <v>117</v>
      </c>
      <c r="D1773" t="s">
        <v>1</v>
      </c>
      <c r="E1773" t="s">
        <v>5</v>
      </c>
      <c r="F1773" s="7">
        <v>201603</v>
      </c>
      <c r="G1773" s="1">
        <v>1816937601</v>
      </c>
      <c r="H1773" s="1">
        <v>1813619321.6599998</v>
      </c>
      <c r="I1773" s="1">
        <v>1816937601</v>
      </c>
      <c r="J1773" s="1">
        <v>1813619321.6599998</v>
      </c>
      <c r="K1773" s="8">
        <v>2053</v>
      </c>
      <c r="L1773" s="8">
        <v>2051</v>
      </c>
      <c r="M1773" s="8">
        <v>0</v>
      </c>
      <c r="N1773" s="8">
        <v>438961.58361142012</v>
      </c>
      <c r="O1773" s="1">
        <v>0</v>
      </c>
      <c r="P1773" s="1">
        <v>0</v>
      </c>
      <c r="Q1773" s="1">
        <v>0</v>
      </c>
      <c r="R1773" s="1">
        <v>0</v>
      </c>
      <c r="S1773" s="29">
        <v>0</v>
      </c>
      <c r="T1773" s="8">
        <f t="shared" si="135"/>
        <v>0</v>
      </c>
      <c r="U1773" s="1">
        <v>0</v>
      </c>
      <c r="V1773" s="1">
        <v>0</v>
      </c>
      <c r="W1773" s="1">
        <v>0</v>
      </c>
      <c r="X1773" s="1">
        <v>0</v>
      </c>
      <c r="Y1773" s="1">
        <v>0</v>
      </c>
      <c r="Z1773" s="1">
        <v>0</v>
      </c>
      <c r="AA1773" s="1">
        <v>-3318279.3400001526</v>
      </c>
      <c r="AB1773" s="1">
        <v>-3318279.3400001526</v>
      </c>
      <c r="AC1773" s="1">
        <f t="shared" si="136"/>
        <v>-1813619321.6599998</v>
      </c>
      <c r="AD1773" s="1">
        <f t="shared" si="137"/>
        <v>-1813619321.6599998</v>
      </c>
      <c r="AE1773" s="1">
        <f t="shared" si="138"/>
        <v>-1813619321.6599998</v>
      </c>
      <c r="AF1773" s="1">
        <f t="shared" si="139"/>
        <v>-1813619321.6599998</v>
      </c>
    </row>
    <row r="1774" spans="1:32" x14ac:dyDescent="0.2">
      <c r="A1774" t="s">
        <v>155</v>
      </c>
      <c r="B1774" t="s">
        <v>133</v>
      </c>
      <c r="C1774" t="s">
        <v>117</v>
      </c>
      <c r="D1774" t="s">
        <v>1</v>
      </c>
      <c r="E1774" t="s">
        <v>5</v>
      </c>
      <c r="F1774" s="7">
        <v>201606</v>
      </c>
      <c r="G1774" s="1">
        <v>2228638275</v>
      </c>
      <c r="H1774" s="1">
        <v>2228638275.0100007</v>
      </c>
      <c r="I1774" s="1">
        <v>2228638275</v>
      </c>
      <c r="J1774" s="1">
        <v>2228638275.0100007</v>
      </c>
      <c r="K1774" s="8">
        <v>2218</v>
      </c>
      <c r="L1774" s="8">
        <v>2218</v>
      </c>
      <c r="M1774" s="8">
        <v>0</v>
      </c>
      <c r="N1774" s="8">
        <v>438523.69677419361</v>
      </c>
      <c r="O1774" s="1">
        <v>0</v>
      </c>
      <c r="P1774" s="1">
        <v>0</v>
      </c>
      <c r="Q1774" s="1">
        <v>0</v>
      </c>
      <c r="R1774" s="1">
        <v>0</v>
      </c>
      <c r="S1774" s="29">
        <v>0</v>
      </c>
      <c r="T1774" s="8">
        <f t="shared" si="135"/>
        <v>0</v>
      </c>
      <c r="U1774" s="1">
        <v>0</v>
      </c>
      <c r="V1774" s="1">
        <v>0</v>
      </c>
      <c r="W1774" s="1">
        <v>0</v>
      </c>
      <c r="X1774" s="1">
        <v>0</v>
      </c>
      <c r="Y1774" s="1">
        <v>0</v>
      </c>
      <c r="Z1774" s="1">
        <v>0</v>
      </c>
      <c r="AA1774" s="1">
        <v>1.0000705718994141E-2</v>
      </c>
      <c r="AB1774" s="1">
        <v>1.0000705718994141E-2</v>
      </c>
      <c r="AC1774" s="1">
        <f t="shared" si="136"/>
        <v>-2228638275.0100007</v>
      </c>
      <c r="AD1774" s="1">
        <f t="shared" si="137"/>
        <v>-2228638275.0100007</v>
      </c>
      <c r="AE1774" s="1">
        <f t="shared" si="138"/>
        <v>-2228638275.0100007</v>
      </c>
      <c r="AF1774" s="1">
        <f t="shared" si="139"/>
        <v>-2228638275.0100007</v>
      </c>
    </row>
    <row r="1775" spans="1:32" x14ac:dyDescent="0.2">
      <c r="A1775" t="s">
        <v>155</v>
      </c>
      <c r="B1775" t="s">
        <v>133</v>
      </c>
      <c r="C1775" t="s">
        <v>117</v>
      </c>
      <c r="D1775" t="s">
        <v>1</v>
      </c>
      <c r="E1775" t="s">
        <v>5</v>
      </c>
      <c r="F1775" s="7">
        <v>201609</v>
      </c>
      <c r="G1775" s="1">
        <v>2204346901</v>
      </c>
      <c r="H1775" s="1">
        <v>2204346902.4299998</v>
      </c>
      <c r="I1775" s="1">
        <v>2204346901</v>
      </c>
      <c r="J1775" s="1">
        <v>2204346902.4299998</v>
      </c>
      <c r="K1775" s="8">
        <v>2246</v>
      </c>
      <c r="L1775" s="8">
        <v>2247</v>
      </c>
      <c r="M1775" s="8">
        <v>0</v>
      </c>
      <c r="N1775" s="8">
        <v>435775.64301075251</v>
      </c>
      <c r="O1775" s="1">
        <v>0</v>
      </c>
      <c r="P1775" s="1">
        <v>0</v>
      </c>
      <c r="Q1775" s="1">
        <v>0</v>
      </c>
      <c r="R1775" s="1">
        <v>0</v>
      </c>
      <c r="S1775" s="29">
        <v>0</v>
      </c>
      <c r="T1775" s="8">
        <f t="shared" si="135"/>
        <v>0</v>
      </c>
      <c r="U1775" s="1">
        <v>0</v>
      </c>
      <c r="V1775" s="1">
        <v>0</v>
      </c>
      <c r="W1775" s="1">
        <v>0</v>
      </c>
      <c r="X1775" s="1">
        <v>0</v>
      </c>
      <c r="Y1775" s="1">
        <v>0</v>
      </c>
      <c r="Z1775" s="1">
        <v>0</v>
      </c>
      <c r="AA1775" s="1">
        <v>1.429999828338623</v>
      </c>
      <c r="AB1775" s="1">
        <v>1.429999828338623</v>
      </c>
      <c r="AC1775" s="1">
        <f t="shared" si="136"/>
        <v>-2204346902.4299998</v>
      </c>
      <c r="AD1775" s="1">
        <f t="shared" si="137"/>
        <v>-2204346902.4299998</v>
      </c>
      <c r="AE1775" s="1">
        <f t="shared" si="138"/>
        <v>-2204346902.4299998</v>
      </c>
      <c r="AF1775" s="1">
        <f t="shared" si="139"/>
        <v>-2204346902.4299998</v>
      </c>
    </row>
    <row r="1776" spans="1:32" x14ac:dyDescent="0.2">
      <c r="A1776" t="s">
        <v>155</v>
      </c>
      <c r="B1776" t="s">
        <v>133</v>
      </c>
      <c r="C1776" t="s">
        <v>117</v>
      </c>
      <c r="D1776" t="s">
        <v>1</v>
      </c>
      <c r="E1776" t="s">
        <v>5</v>
      </c>
      <c r="F1776" s="7">
        <v>201612</v>
      </c>
      <c r="G1776" s="1">
        <v>1915949189</v>
      </c>
      <c r="H1776" s="1">
        <v>1921949249.47</v>
      </c>
      <c r="I1776" s="1">
        <v>1915949189</v>
      </c>
      <c r="J1776" s="1">
        <v>1921949249.47</v>
      </c>
      <c r="K1776" s="8">
        <v>1924</v>
      </c>
      <c r="L1776" s="8">
        <v>1921</v>
      </c>
      <c r="M1776" s="8">
        <v>0</v>
      </c>
      <c r="N1776" s="8">
        <v>422936.64408602146</v>
      </c>
      <c r="O1776" s="1">
        <v>0</v>
      </c>
      <c r="P1776" s="1">
        <v>0</v>
      </c>
      <c r="Q1776" s="1">
        <v>0</v>
      </c>
      <c r="R1776" s="1">
        <v>0</v>
      </c>
      <c r="S1776" s="29">
        <v>0</v>
      </c>
      <c r="T1776" s="8">
        <f t="shared" si="135"/>
        <v>0</v>
      </c>
      <c r="U1776" s="1">
        <v>0</v>
      </c>
      <c r="V1776" s="1">
        <v>0</v>
      </c>
      <c r="W1776" s="1">
        <v>0</v>
      </c>
      <c r="X1776" s="1">
        <v>0</v>
      </c>
      <c r="Y1776" s="1">
        <v>0</v>
      </c>
      <c r="Z1776" s="1">
        <v>0</v>
      </c>
      <c r="AA1776" s="1">
        <v>6000060.4700000286</v>
      </c>
      <c r="AB1776" s="1">
        <v>6000060.4700000286</v>
      </c>
      <c r="AC1776" s="1">
        <f t="shared" si="136"/>
        <v>-1921949249.47</v>
      </c>
      <c r="AD1776" s="1">
        <f t="shared" si="137"/>
        <v>-1921949249.47</v>
      </c>
      <c r="AE1776" s="1">
        <f t="shared" si="138"/>
        <v>-1921949249.47</v>
      </c>
      <c r="AF1776" s="1">
        <f t="shared" si="139"/>
        <v>-1921949249.47</v>
      </c>
    </row>
    <row r="1777" spans="1:32" x14ac:dyDescent="0.2">
      <c r="A1777" t="s">
        <v>155</v>
      </c>
      <c r="B1777" t="s">
        <v>133</v>
      </c>
      <c r="C1777" t="s">
        <v>117</v>
      </c>
      <c r="D1777" t="s">
        <v>1</v>
      </c>
      <c r="E1777" t="s">
        <v>5</v>
      </c>
      <c r="F1777" s="7">
        <v>201703</v>
      </c>
      <c r="G1777" s="1">
        <v>1865951897</v>
      </c>
      <c r="H1777" s="1">
        <v>1835733757.4899998</v>
      </c>
      <c r="I1777" s="1">
        <v>1865951897</v>
      </c>
      <c r="J1777" s="1">
        <v>1835733757.4899998</v>
      </c>
      <c r="K1777" s="8">
        <v>1980</v>
      </c>
      <c r="L1777" s="8">
        <v>1969</v>
      </c>
      <c r="M1777" s="8">
        <v>0</v>
      </c>
      <c r="N1777" s="8">
        <v>406105.76689708134</v>
      </c>
      <c r="O1777" s="1">
        <v>0</v>
      </c>
      <c r="P1777" s="1">
        <v>0</v>
      </c>
      <c r="Q1777" s="1">
        <v>0</v>
      </c>
      <c r="R1777" s="1">
        <v>0</v>
      </c>
      <c r="S1777" s="29">
        <v>0</v>
      </c>
      <c r="T1777" s="8">
        <f t="shared" si="135"/>
        <v>0</v>
      </c>
      <c r="U1777" s="1">
        <v>0</v>
      </c>
      <c r="V1777" s="1">
        <v>0</v>
      </c>
      <c r="W1777" s="1">
        <v>0</v>
      </c>
      <c r="X1777" s="1">
        <v>0</v>
      </c>
      <c r="Y1777" s="1">
        <v>0</v>
      </c>
      <c r="Z1777" s="1">
        <v>0</v>
      </c>
      <c r="AA1777" s="1">
        <v>-30218139.510000229</v>
      </c>
      <c r="AB1777" s="1">
        <v>-30218139.510000229</v>
      </c>
      <c r="AC1777" s="1">
        <f t="shared" si="136"/>
        <v>-1835733757.4899998</v>
      </c>
      <c r="AD1777" s="1">
        <f t="shared" si="137"/>
        <v>-1835733757.4899998</v>
      </c>
      <c r="AE1777" s="1">
        <f t="shared" si="138"/>
        <v>-1835733757.4899998</v>
      </c>
      <c r="AF1777" s="1">
        <f t="shared" si="139"/>
        <v>-1835733757.4899998</v>
      </c>
    </row>
    <row r="1778" spans="1:32" x14ac:dyDescent="0.2">
      <c r="A1778" t="s">
        <v>155</v>
      </c>
      <c r="B1778" t="s">
        <v>133</v>
      </c>
      <c r="C1778" t="s">
        <v>117</v>
      </c>
      <c r="D1778" t="s">
        <v>1</v>
      </c>
      <c r="E1778" t="s">
        <v>5</v>
      </c>
      <c r="F1778" s="7">
        <v>201706</v>
      </c>
      <c r="G1778" s="1">
        <v>2060309415</v>
      </c>
      <c r="H1778" s="1">
        <v>2060309415.3800006</v>
      </c>
      <c r="I1778" s="1">
        <v>2060309415</v>
      </c>
      <c r="J1778" s="1">
        <v>2060309415.3800006</v>
      </c>
      <c r="K1778" s="8">
        <v>1965</v>
      </c>
      <c r="L1778" s="8">
        <v>1965</v>
      </c>
      <c r="M1778" s="8">
        <v>0</v>
      </c>
      <c r="N1778" s="8">
        <v>401850.74193548382</v>
      </c>
      <c r="O1778" s="1">
        <v>0</v>
      </c>
      <c r="P1778" s="1">
        <v>0</v>
      </c>
      <c r="Q1778" s="1">
        <v>0</v>
      </c>
      <c r="R1778" s="1">
        <v>0</v>
      </c>
      <c r="S1778" s="29">
        <v>0</v>
      </c>
      <c r="T1778" s="8">
        <f t="shared" si="135"/>
        <v>0</v>
      </c>
      <c r="U1778" s="1">
        <v>0</v>
      </c>
      <c r="V1778" s="1">
        <v>0</v>
      </c>
      <c r="W1778" s="1">
        <v>0</v>
      </c>
      <c r="X1778" s="1">
        <v>0</v>
      </c>
      <c r="Y1778" s="1">
        <v>0</v>
      </c>
      <c r="Z1778" s="1">
        <v>0</v>
      </c>
      <c r="AA1778" s="1">
        <v>0.38000059127807617</v>
      </c>
      <c r="AB1778" s="1">
        <v>0.38000059127807617</v>
      </c>
      <c r="AC1778" s="1">
        <f t="shared" si="136"/>
        <v>-2060309415.3800006</v>
      </c>
      <c r="AD1778" s="1">
        <f t="shared" si="137"/>
        <v>-2060309415.3800006</v>
      </c>
      <c r="AE1778" s="1">
        <f t="shared" si="138"/>
        <v>-2060309415.3800006</v>
      </c>
      <c r="AF1778" s="1">
        <f t="shared" si="139"/>
        <v>-2060309415.3800006</v>
      </c>
    </row>
    <row r="1779" spans="1:32" x14ac:dyDescent="0.2">
      <c r="A1779" t="s">
        <v>155</v>
      </c>
      <c r="B1779" t="s">
        <v>133</v>
      </c>
      <c r="C1779" t="s">
        <v>117</v>
      </c>
      <c r="D1779" t="s">
        <v>1</v>
      </c>
      <c r="E1779" t="s">
        <v>5</v>
      </c>
      <c r="F1779" s="7">
        <v>201709</v>
      </c>
      <c r="G1779" s="1">
        <v>2000202269</v>
      </c>
      <c r="H1779" s="1">
        <v>2000202269.0099998</v>
      </c>
      <c r="I1779" s="1">
        <v>2000202269</v>
      </c>
      <c r="J1779" s="1">
        <v>2000202269.0099998</v>
      </c>
      <c r="K1779" s="8">
        <v>2028</v>
      </c>
      <c r="L1779" s="8">
        <v>2028</v>
      </c>
      <c r="M1779" s="8">
        <v>0</v>
      </c>
      <c r="N1779" s="8">
        <v>399846.20752688177</v>
      </c>
      <c r="O1779" s="1">
        <v>0</v>
      </c>
      <c r="P1779" s="1">
        <v>0</v>
      </c>
      <c r="Q1779" s="1">
        <v>0</v>
      </c>
      <c r="R1779" s="1">
        <v>0</v>
      </c>
      <c r="S1779" s="29">
        <v>0</v>
      </c>
      <c r="T1779" s="8">
        <f t="shared" si="135"/>
        <v>0</v>
      </c>
      <c r="U1779" s="1">
        <v>0</v>
      </c>
      <c r="V1779" s="1">
        <v>0</v>
      </c>
      <c r="W1779" s="1">
        <v>0</v>
      </c>
      <c r="X1779" s="1">
        <v>0</v>
      </c>
      <c r="Y1779" s="1">
        <v>0</v>
      </c>
      <c r="Z1779" s="1">
        <v>0</v>
      </c>
      <c r="AA1779" s="1">
        <v>9.9997520446777344E-3</v>
      </c>
      <c r="AB1779" s="1">
        <v>9.9997520446777344E-3</v>
      </c>
      <c r="AC1779" s="1">
        <f t="shared" si="136"/>
        <v>-2000202269.0099998</v>
      </c>
      <c r="AD1779" s="1">
        <f t="shared" si="137"/>
        <v>-2000202269.0099998</v>
      </c>
      <c r="AE1779" s="1">
        <f t="shared" si="138"/>
        <v>-2000202269.0099998</v>
      </c>
      <c r="AF1779" s="1">
        <f t="shared" si="139"/>
        <v>-2000202269.0099998</v>
      </c>
    </row>
    <row r="1780" spans="1:32" x14ac:dyDescent="0.2">
      <c r="A1780" t="s">
        <v>155</v>
      </c>
      <c r="B1780" t="s">
        <v>133</v>
      </c>
      <c r="C1780" t="s">
        <v>117</v>
      </c>
      <c r="D1780" t="s">
        <v>1</v>
      </c>
      <c r="E1780" t="s">
        <v>5</v>
      </c>
      <c r="F1780" s="7">
        <v>201712</v>
      </c>
      <c r="G1780" s="1">
        <v>1826094121</v>
      </c>
      <c r="H1780" s="1">
        <v>1826094121.4799995</v>
      </c>
      <c r="I1780" s="1">
        <v>1826094121</v>
      </c>
      <c r="J1780" s="1">
        <v>1826094121.4799995</v>
      </c>
      <c r="K1780" s="8">
        <v>1879</v>
      </c>
      <c r="L1780" s="8">
        <v>1879</v>
      </c>
      <c r="M1780" s="8">
        <v>0</v>
      </c>
      <c r="N1780" s="8">
        <v>399820.83620071691</v>
      </c>
      <c r="O1780" s="1">
        <v>0</v>
      </c>
      <c r="P1780" s="1">
        <v>0</v>
      </c>
      <c r="Q1780" s="1">
        <v>0</v>
      </c>
      <c r="R1780" s="1">
        <v>0</v>
      </c>
      <c r="S1780" s="29">
        <v>0</v>
      </c>
      <c r="T1780" s="8">
        <f t="shared" si="135"/>
        <v>0</v>
      </c>
      <c r="U1780" s="1">
        <v>0</v>
      </c>
      <c r="V1780" s="1">
        <v>0</v>
      </c>
      <c r="W1780" s="1">
        <v>0</v>
      </c>
      <c r="X1780" s="1">
        <v>0</v>
      </c>
      <c r="Y1780" s="1">
        <v>0</v>
      </c>
      <c r="Z1780" s="1">
        <v>0</v>
      </c>
      <c r="AA1780" s="1">
        <v>0.47999954223632812</v>
      </c>
      <c r="AB1780" s="1">
        <v>0.47999954223632812</v>
      </c>
      <c r="AC1780" s="1">
        <f t="shared" si="136"/>
        <v>-1826094121.4799995</v>
      </c>
      <c r="AD1780" s="1">
        <f t="shared" si="137"/>
        <v>-1826094121.4799995</v>
      </c>
      <c r="AE1780" s="1">
        <f t="shared" si="138"/>
        <v>-1826094121.4799995</v>
      </c>
      <c r="AF1780" s="1">
        <f t="shared" si="139"/>
        <v>-1826094121.4799995</v>
      </c>
    </row>
    <row r="1781" spans="1:32" x14ac:dyDescent="0.2">
      <c r="A1781" t="s">
        <v>155</v>
      </c>
      <c r="B1781" t="s">
        <v>133</v>
      </c>
      <c r="C1781" t="s">
        <v>117</v>
      </c>
      <c r="D1781" t="s">
        <v>1</v>
      </c>
      <c r="E1781" t="s">
        <v>5</v>
      </c>
      <c r="F1781" s="7">
        <v>201803</v>
      </c>
      <c r="G1781" s="1">
        <v>1831478372</v>
      </c>
      <c r="H1781" s="1">
        <v>1831478371.9999995</v>
      </c>
      <c r="I1781" s="1">
        <v>1831478372</v>
      </c>
      <c r="J1781" s="1">
        <v>1831478371.9999995</v>
      </c>
      <c r="K1781" s="8">
        <v>1956</v>
      </c>
      <c r="L1781" s="8">
        <v>1956</v>
      </c>
      <c r="M1781" s="8">
        <v>0</v>
      </c>
      <c r="N1781" s="8">
        <v>399144.94470046071</v>
      </c>
      <c r="O1781" s="1">
        <v>0</v>
      </c>
      <c r="P1781" s="1">
        <v>0</v>
      </c>
      <c r="Q1781" s="1">
        <v>0</v>
      </c>
      <c r="R1781" s="1">
        <v>0</v>
      </c>
      <c r="S1781" s="29">
        <v>0</v>
      </c>
      <c r="T1781" s="8">
        <f t="shared" si="135"/>
        <v>0</v>
      </c>
      <c r="U1781" s="1">
        <v>0</v>
      </c>
      <c r="V1781" s="1">
        <v>0</v>
      </c>
      <c r="W1781" s="1">
        <v>0</v>
      </c>
      <c r="X1781" s="1">
        <v>0</v>
      </c>
      <c r="Y1781" s="1">
        <v>0</v>
      </c>
      <c r="Z1781" s="1">
        <v>0</v>
      </c>
      <c r="AA1781" s="1">
        <v>-4.76837158203125E-7</v>
      </c>
      <c r="AB1781" s="1">
        <v>-4.76837158203125E-7</v>
      </c>
      <c r="AC1781" s="1">
        <f t="shared" si="136"/>
        <v>-1831478371.9999995</v>
      </c>
      <c r="AD1781" s="1">
        <f t="shared" si="137"/>
        <v>-1831478371.9999995</v>
      </c>
      <c r="AE1781" s="1">
        <f t="shared" si="138"/>
        <v>-1831478371.9999995</v>
      </c>
      <c r="AF1781" s="1">
        <f t="shared" si="139"/>
        <v>-1831478371.9999995</v>
      </c>
    </row>
    <row r="1782" spans="1:32" x14ac:dyDescent="0.2">
      <c r="A1782" t="s">
        <v>155</v>
      </c>
      <c r="B1782" t="s">
        <v>133</v>
      </c>
      <c r="C1782" t="s">
        <v>117</v>
      </c>
      <c r="D1782" t="s">
        <v>1</v>
      </c>
      <c r="E1782" t="s">
        <v>5</v>
      </c>
      <c r="F1782" s="7">
        <v>201806</v>
      </c>
      <c r="G1782" s="1">
        <v>2033447657</v>
      </c>
      <c r="H1782" s="1">
        <v>2033447657</v>
      </c>
      <c r="I1782" s="1">
        <v>2033447657</v>
      </c>
      <c r="J1782" s="1">
        <v>2033447657</v>
      </c>
      <c r="K1782" s="8">
        <v>2167</v>
      </c>
      <c r="L1782" s="8">
        <v>2167</v>
      </c>
      <c r="M1782" s="8">
        <v>0</v>
      </c>
      <c r="N1782" s="8">
        <v>404186.88888888893</v>
      </c>
      <c r="O1782" s="1">
        <v>0</v>
      </c>
      <c r="P1782" s="1">
        <v>0</v>
      </c>
      <c r="Q1782" s="1">
        <v>0</v>
      </c>
      <c r="R1782" s="1">
        <v>0</v>
      </c>
      <c r="S1782" s="29">
        <v>0</v>
      </c>
      <c r="T1782" s="8">
        <f t="shared" si="135"/>
        <v>0</v>
      </c>
      <c r="U1782" s="1">
        <v>0</v>
      </c>
      <c r="V1782" s="1">
        <v>0</v>
      </c>
      <c r="W1782" s="1">
        <v>0</v>
      </c>
      <c r="X1782" s="1">
        <v>0</v>
      </c>
      <c r="Y1782" s="1">
        <v>0</v>
      </c>
      <c r="Z1782" s="1">
        <v>0</v>
      </c>
      <c r="AA1782" s="1">
        <v>0</v>
      </c>
      <c r="AB1782" s="1">
        <v>0</v>
      </c>
      <c r="AC1782" s="1">
        <f t="shared" si="136"/>
        <v>-2033447657</v>
      </c>
      <c r="AD1782" s="1">
        <f t="shared" si="137"/>
        <v>-2033447657</v>
      </c>
      <c r="AE1782" s="1">
        <f t="shared" si="138"/>
        <v>-2033447657</v>
      </c>
      <c r="AF1782" s="1">
        <f t="shared" si="139"/>
        <v>-2033447657</v>
      </c>
    </row>
    <row r="1783" spans="1:32" x14ac:dyDescent="0.2">
      <c r="A1783" t="s">
        <v>155</v>
      </c>
      <c r="B1783" t="s">
        <v>133</v>
      </c>
      <c r="C1783" t="s">
        <v>117</v>
      </c>
      <c r="D1783" t="s">
        <v>1</v>
      </c>
      <c r="E1783" t="s">
        <v>5</v>
      </c>
      <c r="F1783" s="7">
        <v>201809</v>
      </c>
      <c r="G1783" s="1">
        <v>2184277189</v>
      </c>
      <c r="H1783" s="1">
        <v>2184277189.1800008</v>
      </c>
      <c r="I1783" s="1">
        <v>2184277189</v>
      </c>
      <c r="J1783" s="1">
        <v>2184277189.1800008</v>
      </c>
      <c r="K1783" s="8">
        <v>2252</v>
      </c>
      <c r="L1783" s="8">
        <v>2252</v>
      </c>
      <c r="M1783" s="8">
        <v>0</v>
      </c>
      <c r="N1783" s="8">
        <v>406882.74802867387</v>
      </c>
      <c r="O1783" s="1">
        <v>0</v>
      </c>
      <c r="P1783" s="1">
        <v>0</v>
      </c>
      <c r="Q1783" s="1">
        <v>0</v>
      </c>
      <c r="R1783" s="1">
        <v>0</v>
      </c>
      <c r="S1783" s="29">
        <v>0</v>
      </c>
      <c r="T1783" s="8">
        <f t="shared" si="135"/>
        <v>0</v>
      </c>
      <c r="U1783" s="1">
        <v>0</v>
      </c>
      <c r="V1783" s="1">
        <v>0</v>
      </c>
      <c r="W1783" s="1">
        <v>0</v>
      </c>
      <c r="X1783" s="1">
        <v>0</v>
      </c>
      <c r="Y1783" s="1">
        <v>0</v>
      </c>
      <c r="Z1783" s="1">
        <v>0</v>
      </c>
      <c r="AA1783" s="1">
        <v>0.18000078201293945</v>
      </c>
      <c r="AB1783" s="1">
        <v>0.18000078201293945</v>
      </c>
      <c r="AC1783" s="1">
        <f t="shared" si="136"/>
        <v>-2184277189.1800008</v>
      </c>
      <c r="AD1783" s="1">
        <f t="shared" si="137"/>
        <v>-2184277189.1800008</v>
      </c>
      <c r="AE1783" s="1">
        <f t="shared" si="138"/>
        <v>-2184277189.1800008</v>
      </c>
      <c r="AF1783" s="1">
        <f t="shared" si="139"/>
        <v>-2184277189.1800008</v>
      </c>
    </row>
    <row r="1784" spans="1:32" x14ac:dyDescent="0.2">
      <c r="A1784" t="s">
        <v>155</v>
      </c>
      <c r="B1784" t="s">
        <v>133</v>
      </c>
      <c r="C1784" t="s">
        <v>117</v>
      </c>
      <c r="D1784" t="s">
        <v>1</v>
      </c>
      <c r="E1784" t="s">
        <v>5</v>
      </c>
      <c r="F1784" s="7">
        <v>201812</v>
      </c>
      <c r="G1784" s="1">
        <v>1735870491</v>
      </c>
      <c r="H1784" s="1">
        <v>1735870490.9999998</v>
      </c>
      <c r="I1784" s="1">
        <v>1735870491</v>
      </c>
      <c r="J1784" s="1">
        <v>1735870490.9999998</v>
      </c>
      <c r="K1784" s="8">
        <v>2021</v>
      </c>
      <c r="L1784" s="8">
        <v>2021</v>
      </c>
      <c r="M1784" s="8">
        <v>0</v>
      </c>
      <c r="N1784" s="8">
        <v>403069.16845878138</v>
      </c>
      <c r="O1784" s="1">
        <v>0</v>
      </c>
      <c r="P1784" s="1">
        <v>0</v>
      </c>
      <c r="Q1784" s="1">
        <v>0</v>
      </c>
      <c r="R1784" s="1">
        <v>0</v>
      </c>
      <c r="S1784" s="29">
        <v>0</v>
      </c>
      <c r="T1784" s="8">
        <f t="shared" si="135"/>
        <v>0</v>
      </c>
      <c r="U1784" s="1">
        <v>0</v>
      </c>
      <c r="V1784" s="1">
        <v>0</v>
      </c>
      <c r="W1784" s="1">
        <v>0</v>
      </c>
      <c r="X1784" s="1">
        <v>0</v>
      </c>
      <c r="Y1784" s="1">
        <v>0</v>
      </c>
      <c r="Z1784" s="1">
        <v>0</v>
      </c>
      <c r="AA1784" s="1">
        <v>-2.384185791015625E-7</v>
      </c>
      <c r="AB1784" s="1">
        <v>-2.384185791015625E-7</v>
      </c>
      <c r="AC1784" s="1">
        <f t="shared" si="136"/>
        <v>-1735870490.9999998</v>
      </c>
      <c r="AD1784" s="1">
        <f t="shared" si="137"/>
        <v>-1735870490.9999998</v>
      </c>
      <c r="AE1784" s="1">
        <f t="shared" si="138"/>
        <v>-1735870490.9999998</v>
      </c>
      <c r="AF1784" s="1">
        <f t="shared" si="139"/>
        <v>-1735870490.9999998</v>
      </c>
    </row>
    <row r="1785" spans="1:32" x14ac:dyDescent="0.2">
      <c r="A1785" t="s">
        <v>155</v>
      </c>
      <c r="B1785" t="s">
        <v>133</v>
      </c>
      <c r="C1785" t="s">
        <v>117</v>
      </c>
      <c r="D1785" t="s">
        <v>1</v>
      </c>
      <c r="E1785" t="s">
        <v>5</v>
      </c>
      <c r="F1785" s="7">
        <v>201903</v>
      </c>
      <c r="G1785" s="1">
        <v>2307751111</v>
      </c>
      <c r="H1785" s="1">
        <v>2307751111.6100001</v>
      </c>
      <c r="I1785" s="1">
        <v>2307751111</v>
      </c>
      <c r="J1785" s="1">
        <v>2307751111.6100001</v>
      </c>
      <c r="K1785" s="8">
        <v>2107</v>
      </c>
      <c r="L1785" s="8">
        <v>2107</v>
      </c>
      <c r="M1785" s="8">
        <v>0</v>
      </c>
      <c r="N1785" s="8">
        <v>399656.92857142864</v>
      </c>
      <c r="O1785" s="1">
        <v>0</v>
      </c>
      <c r="P1785" s="1">
        <v>0</v>
      </c>
      <c r="Q1785" s="1">
        <v>0</v>
      </c>
      <c r="R1785" s="1">
        <v>0</v>
      </c>
      <c r="S1785" s="29">
        <v>0</v>
      </c>
      <c r="T1785" s="8">
        <f t="shared" si="135"/>
        <v>0</v>
      </c>
      <c r="U1785" s="1">
        <v>0</v>
      </c>
      <c r="V1785" s="1">
        <v>0</v>
      </c>
      <c r="W1785" s="1">
        <v>0</v>
      </c>
      <c r="X1785" s="1">
        <v>0</v>
      </c>
      <c r="Y1785" s="1">
        <v>0</v>
      </c>
      <c r="Z1785" s="1">
        <v>0</v>
      </c>
      <c r="AA1785" s="1">
        <v>0.6100001335144043</v>
      </c>
      <c r="AB1785" s="1">
        <v>0.6100001335144043</v>
      </c>
      <c r="AC1785" s="1">
        <f t="shared" si="136"/>
        <v>-2307751111.6100001</v>
      </c>
      <c r="AD1785" s="1">
        <f t="shared" si="137"/>
        <v>-2307751111.6100001</v>
      </c>
      <c r="AE1785" s="1">
        <f t="shared" si="138"/>
        <v>-2307751111.6100001</v>
      </c>
      <c r="AF1785" s="1">
        <f t="shared" si="139"/>
        <v>-2307751111.6100001</v>
      </c>
    </row>
    <row r="1786" spans="1:32" x14ac:dyDescent="0.2">
      <c r="A1786" t="s">
        <v>155</v>
      </c>
      <c r="B1786" t="s">
        <v>133</v>
      </c>
      <c r="C1786" t="s">
        <v>117</v>
      </c>
      <c r="D1786" t="s">
        <v>1</v>
      </c>
      <c r="E1786" t="s">
        <v>5</v>
      </c>
      <c r="F1786" s="7">
        <v>201906</v>
      </c>
      <c r="G1786" s="1">
        <v>2158954494</v>
      </c>
      <c r="H1786" s="1">
        <v>2158954493.9999995</v>
      </c>
      <c r="I1786" s="1">
        <v>2158954494</v>
      </c>
      <c r="J1786" s="1">
        <v>2158954493.9999995</v>
      </c>
      <c r="K1786" s="8">
        <v>2060</v>
      </c>
      <c r="L1786" s="8">
        <v>2060</v>
      </c>
      <c r="M1786" s="8">
        <v>0</v>
      </c>
      <c r="N1786" s="8">
        <v>401883.38996415766</v>
      </c>
      <c r="O1786" s="1">
        <v>0</v>
      </c>
      <c r="P1786" s="1">
        <v>0</v>
      </c>
      <c r="Q1786" s="1">
        <v>0</v>
      </c>
      <c r="R1786" s="1">
        <v>0</v>
      </c>
      <c r="S1786" s="29">
        <v>0</v>
      </c>
      <c r="T1786" s="8">
        <f t="shared" si="135"/>
        <v>0</v>
      </c>
      <c r="U1786" s="1">
        <v>0</v>
      </c>
      <c r="V1786" s="1">
        <v>0</v>
      </c>
      <c r="W1786" s="1">
        <v>0</v>
      </c>
      <c r="X1786" s="1">
        <v>0</v>
      </c>
      <c r="Y1786" s="1">
        <v>0</v>
      </c>
      <c r="Z1786" s="1">
        <v>0</v>
      </c>
      <c r="AA1786" s="1">
        <v>-4.76837158203125E-7</v>
      </c>
      <c r="AB1786" s="1">
        <v>-4.76837158203125E-7</v>
      </c>
      <c r="AC1786" s="1">
        <f t="shared" si="136"/>
        <v>-2158954493.9999995</v>
      </c>
      <c r="AD1786" s="1">
        <f t="shared" si="137"/>
        <v>-2158954493.9999995</v>
      </c>
      <c r="AE1786" s="1">
        <f t="shared" si="138"/>
        <v>-2158954493.9999995</v>
      </c>
      <c r="AF1786" s="1">
        <f t="shared" si="139"/>
        <v>-2158954493.9999995</v>
      </c>
    </row>
    <row r="1787" spans="1:32" x14ac:dyDescent="0.2">
      <c r="A1787" t="s">
        <v>155</v>
      </c>
      <c r="B1787" t="s">
        <v>133</v>
      </c>
      <c r="C1787" t="s">
        <v>117</v>
      </c>
      <c r="D1787" t="s">
        <v>1</v>
      </c>
      <c r="E1787" t="s">
        <v>5</v>
      </c>
      <c r="F1787" s="7">
        <v>201909</v>
      </c>
      <c r="G1787" s="1">
        <v>2217837562</v>
      </c>
      <c r="H1787" s="1">
        <v>2217837561.96</v>
      </c>
      <c r="I1787" s="1">
        <v>2217837562</v>
      </c>
      <c r="J1787" s="1">
        <v>2217837561.96</v>
      </c>
      <c r="K1787" s="8">
        <v>2222</v>
      </c>
      <c r="L1787" s="8">
        <v>2222</v>
      </c>
      <c r="M1787" s="8">
        <v>0</v>
      </c>
      <c r="N1787" s="8">
        <v>386083.90358422929</v>
      </c>
      <c r="O1787" s="1">
        <v>0</v>
      </c>
      <c r="P1787" s="1">
        <v>0</v>
      </c>
      <c r="Q1787" s="1">
        <v>0</v>
      </c>
      <c r="R1787" s="1">
        <v>0</v>
      </c>
      <c r="S1787" s="29">
        <v>0</v>
      </c>
      <c r="T1787" s="8">
        <f t="shared" si="135"/>
        <v>0</v>
      </c>
      <c r="U1787" s="1">
        <v>0</v>
      </c>
      <c r="V1787" s="1">
        <v>0</v>
      </c>
      <c r="W1787" s="1">
        <v>0</v>
      </c>
      <c r="X1787" s="1">
        <v>0</v>
      </c>
      <c r="Y1787" s="1">
        <v>0</v>
      </c>
      <c r="Z1787" s="1">
        <v>0</v>
      </c>
      <c r="AA1787" s="1">
        <v>-3.9999961853027344E-2</v>
      </c>
      <c r="AB1787" s="1">
        <v>-3.9999961853027344E-2</v>
      </c>
      <c r="AC1787" s="1">
        <f t="shared" si="136"/>
        <v>-2217837561.96</v>
      </c>
      <c r="AD1787" s="1">
        <f t="shared" si="137"/>
        <v>-2217837561.96</v>
      </c>
      <c r="AE1787" s="1">
        <f t="shared" si="138"/>
        <v>-2217837561.96</v>
      </c>
      <c r="AF1787" s="1">
        <f t="shared" si="139"/>
        <v>-2217837561.96</v>
      </c>
    </row>
    <row r="1788" spans="1:32" x14ac:dyDescent="0.2">
      <c r="A1788" t="s">
        <v>155</v>
      </c>
      <c r="B1788" t="s">
        <v>133</v>
      </c>
      <c r="C1788" t="s">
        <v>117</v>
      </c>
      <c r="D1788" t="s">
        <v>1</v>
      </c>
      <c r="E1788" t="s">
        <v>5</v>
      </c>
      <c r="F1788" s="7">
        <v>201912</v>
      </c>
      <c r="G1788" s="1">
        <v>1993357568</v>
      </c>
      <c r="H1788" s="1">
        <v>1993357568.0000002</v>
      </c>
      <c r="I1788" s="1">
        <v>1993357568</v>
      </c>
      <c r="J1788" s="1">
        <v>1993357568.0000002</v>
      </c>
      <c r="K1788" s="8">
        <v>2204</v>
      </c>
      <c r="L1788" s="8">
        <v>2204</v>
      </c>
      <c r="M1788" s="8">
        <v>0</v>
      </c>
      <c r="N1788" s="8">
        <v>368741.00645161286</v>
      </c>
      <c r="O1788" s="1">
        <v>0</v>
      </c>
      <c r="P1788" s="1">
        <v>0</v>
      </c>
      <c r="Q1788" s="1">
        <v>0</v>
      </c>
      <c r="R1788" s="1">
        <v>0</v>
      </c>
      <c r="S1788" s="29">
        <v>0</v>
      </c>
      <c r="T1788" s="8">
        <f t="shared" si="135"/>
        <v>0</v>
      </c>
      <c r="U1788" s="1">
        <v>0</v>
      </c>
      <c r="V1788" s="1">
        <v>0</v>
      </c>
      <c r="W1788" s="1">
        <v>0</v>
      </c>
      <c r="X1788" s="1">
        <v>0</v>
      </c>
      <c r="Y1788" s="1">
        <v>0</v>
      </c>
      <c r="Z1788" s="1">
        <v>0</v>
      </c>
      <c r="AA1788" s="1">
        <v>2.384185791015625E-7</v>
      </c>
      <c r="AB1788" s="1">
        <v>2.384185791015625E-7</v>
      </c>
      <c r="AC1788" s="1">
        <f t="shared" si="136"/>
        <v>-1993357568.0000002</v>
      </c>
      <c r="AD1788" s="1">
        <f t="shared" si="137"/>
        <v>-1993357568.0000002</v>
      </c>
      <c r="AE1788" s="1">
        <f t="shared" si="138"/>
        <v>-1993357568.0000002</v>
      </c>
      <c r="AF1788" s="1">
        <f t="shared" si="139"/>
        <v>-1993357568.0000002</v>
      </c>
    </row>
    <row r="1789" spans="1:32" x14ac:dyDescent="0.2">
      <c r="A1789" t="s">
        <v>155</v>
      </c>
      <c r="B1789" t="s">
        <v>133</v>
      </c>
      <c r="C1789" t="s">
        <v>117</v>
      </c>
      <c r="D1789" t="s">
        <v>1</v>
      </c>
      <c r="E1789" t="s">
        <v>5</v>
      </c>
      <c r="F1789" s="7">
        <v>202003</v>
      </c>
      <c r="G1789" s="1">
        <v>2034088039</v>
      </c>
      <c r="H1789" s="1">
        <v>2034088038.9999998</v>
      </c>
      <c r="I1789" s="1">
        <v>2034088039</v>
      </c>
      <c r="J1789" s="1">
        <v>2034088038.9999998</v>
      </c>
      <c r="K1789" s="8">
        <v>1883</v>
      </c>
      <c r="L1789" s="8">
        <v>1883</v>
      </c>
      <c r="M1789" s="8">
        <v>0</v>
      </c>
      <c r="N1789" s="8">
        <v>362115.66777901369</v>
      </c>
      <c r="O1789" s="1">
        <v>0</v>
      </c>
      <c r="P1789" s="1">
        <v>0</v>
      </c>
      <c r="Q1789" s="1">
        <v>0</v>
      </c>
      <c r="R1789" s="1">
        <v>0</v>
      </c>
      <c r="S1789" s="29">
        <v>0</v>
      </c>
      <c r="T1789" s="8">
        <f t="shared" si="135"/>
        <v>0</v>
      </c>
      <c r="U1789" s="1">
        <v>0</v>
      </c>
      <c r="V1789" s="1">
        <v>0</v>
      </c>
      <c r="W1789" s="1">
        <v>0</v>
      </c>
      <c r="X1789" s="1">
        <v>0</v>
      </c>
      <c r="Y1789" s="1">
        <v>0</v>
      </c>
      <c r="Z1789" s="1">
        <v>0</v>
      </c>
      <c r="AA1789" s="1">
        <v>-2.384185791015625E-7</v>
      </c>
      <c r="AB1789" s="1">
        <v>-2.384185791015625E-7</v>
      </c>
      <c r="AC1789" s="1">
        <f t="shared" si="136"/>
        <v>-2034088038.9999998</v>
      </c>
      <c r="AD1789" s="1">
        <f t="shared" si="137"/>
        <v>-2034088038.9999998</v>
      </c>
      <c r="AE1789" s="1">
        <f t="shared" si="138"/>
        <v>-2034088038.9999998</v>
      </c>
      <c r="AF1789" s="1">
        <f t="shared" si="139"/>
        <v>-2034088038.9999998</v>
      </c>
    </row>
    <row r="1790" spans="1:32" x14ac:dyDescent="0.2">
      <c r="A1790" t="s">
        <v>155</v>
      </c>
      <c r="B1790" t="s">
        <v>133</v>
      </c>
      <c r="C1790" t="s">
        <v>117</v>
      </c>
      <c r="D1790" t="s">
        <v>1</v>
      </c>
      <c r="E1790" t="s">
        <v>5</v>
      </c>
      <c r="F1790" s="7">
        <v>202006</v>
      </c>
      <c r="G1790" s="1">
        <v>1632013453.3000002</v>
      </c>
      <c r="H1790" s="1">
        <v>1632013453.2999997</v>
      </c>
      <c r="I1790" s="1">
        <v>1632013453.3000002</v>
      </c>
      <c r="J1790" s="1">
        <v>1632013453.2999997</v>
      </c>
      <c r="K1790" s="8">
        <v>1513</v>
      </c>
      <c r="L1790" s="8">
        <v>1513</v>
      </c>
      <c r="M1790" s="8">
        <v>0</v>
      </c>
      <c r="N1790" s="8">
        <v>345922.3401433691</v>
      </c>
      <c r="O1790" s="1">
        <v>0</v>
      </c>
      <c r="P1790" s="1">
        <v>0</v>
      </c>
      <c r="Q1790" s="1">
        <v>0</v>
      </c>
      <c r="R1790" s="1">
        <v>0</v>
      </c>
      <c r="S1790" s="29">
        <v>0</v>
      </c>
      <c r="T1790" s="8">
        <f t="shared" si="135"/>
        <v>0</v>
      </c>
      <c r="U1790" s="1">
        <v>0</v>
      </c>
      <c r="V1790" s="1">
        <v>0</v>
      </c>
      <c r="W1790" s="1">
        <v>0</v>
      </c>
      <c r="X1790" s="1">
        <v>0</v>
      </c>
      <c r="Y1790" s="1">
        <v>0</v>
      </c>
      <c r="Z1790" s="1">
        <v>0</v>
      </c>
      <c r="AA1790" s="1">
        <v>-4.76837158203125E-7</v>
      </c>
      <c r="AB1790" s="1">
        <v>-4.76837158203125E-7</v>
      </c>
      <c r="AC1790" s="1">
        <f t="shared" si="136"/>
        <v>-1632013453.2999997</v>
      </c>
      <c r="AD1790" s="1">
        <f t="shared" si="137"/>
        <v>-1632013453.2999997</v>
      </c>
      <c r="AE1790" s="1">
        <f t="shared" si="138"/>
        <v>-1632013453.2999997</v>
      </c>
      <c r="AF1790" s="1">
        <f t="shared" si="139"/>
        <v>-1632013453.2999997</v>
      </c>
    </row>
    <row r="1791" spans="1:32" x14ac:dyDescent="0.2">
      <c r="A1791" t="s">
        <v>155</v>
      </c>
      <c r="B1791" t="s">
        <v>133</v>
      </c>
      <c r="C1791" t="s">
        <v>117</v>
      </c>
      <c r="D1791" t="s">
        <v>1</v>
      </c>
      <c r="E1791" t="s">
        <v>5</v>
      </c>
      <c r="F1791" s="7">
        <v>202009</v>
      </c>
      <c r="G1791" s="1">
        <v>2231818999</v>
      </c>
      <c r="H1791" s="1">
        <v>2231818998.9999995</v>
      </c>
      <c r="I1791" s="1">
        <v>2231818999</v>
      </c>
      <c r="J1791" s="1">
        <v>2231818998.9999995</v>
      </c>
      <c r="K1791" s="8">
        <v>2025</v>
      </c>
      <c r="L1791" s="8">
        <v>2025</v>
      </c>
      <c r="M1791" s="8">
        <v>0</v>
      </c>
      <c r="N1791" s="8">
        <v>338945.39175627247</v>
      </c>
      <c r="O1791" s="1">
        <v>0</v>
      </c>
      <c r="P1791" s="1">
        <v>0</v>
      </c>
      <c r="Q1791" s="1">
        <v>0</v>
      </c>
      <c r="R1791" s="1">
        <v>0</v>
      </c>
      <c r="S1791" s="29">
        <v>0</v>
      </c>
      <c r="T1791" s="8">
        <f t="shared" si="135"/>
        <v>0</v>
      </c>
      <c r="U1791" s="1">
        <v>0</v>
      </c>
      <c r="V1791" s="1">
        <v>0</v>
      </c>
      <c r="W1791" s="1">
        <v>0</v>
      </c>
      <c r="X1791" s="1">
        <v>0</v>
      </c>
      <c r="Y1791" s="1">
        <v>0</v>
      </c>
      <c r="Z1791" s="1">
        <v>0</v>
      </c>
      <c r="AA1791" s="1">
        <v>-4.76837158203125E-7</v>
      </c>
      <c r="AB1791" s="1">
        <v>-4.76837158203125E-7</v>
      </c>
      <c r="AC1791" s="1">
        <f t="shared" si="136"/>
        <v>-2231818998.9999995</v>
      </c>
      <c r="AD1791" s="1">
        <f t="shared" si="137"/>
        <v>-2231818998.9999995</v>
      </c>
      <c r="AE1791" s="1">
        <f t="shared" si="138"/>
        <v>-2231818998.9999995</v>
      </c>
      <c r="AF1791" s="1">
        <f t="shared" si="139"/>
        <v>-2231818998.9999995</v>
      </c>
    </row>
    <row r="1792" spans="1:32" x14ac:dyDescent="0.2">
      <c r="A1792" t="s">
        <v>155</v>
      </c>
      <c r="B1792" t="s">
        <v>133</v>
      </c>
      <c r="C1792" t="s">
        <v>117</v>
      </c>
      <c r="D1792" t="s">
        <v>1</v>
      </c>
      <c r="E1792" t="s">
        <v>5</v>
      </c>
      <c r="F1792" s="7">
        <v>202012</v>
      </c>
      <c r="G1792" s="1">
        <v>2003662556</v>
      </c>
      <c r="H1792" s="1">
        <v>2003662556.0000005</v>
      </c>
      <c r="I1792" s="1">
        <v>2003662556</v>
      </c>
      <c r="J1792" s="1">
        <v>2003662556.0000005</v>
      </c>
      <c r="K1792" s="8">
        <v>1866</v>
      </c>
      <c r="L1792" s="8">
        <v>1866</v>
      </c>
      <c r="M1792" s="8">
        <v>0</v>
      </c>
      <c r="N1792" s="8">
        <v>341405.00681003585</v>
      </c>
      <c r="O1792" s="1">
        <v>0</v>
      </c>
      <c r="P1792" s="1">
        <v>0</v>
      </c>
      <c r="Q1792" s="1">
        <v>0</v>
      </c>
      <c r="R1792" s="1">
        <v>0</v>
      </c>
      <c r="S1792" s="29">
        <v>0</v>
      </c>
      <c r="T1792" s="8">
        <f t="shared" si="135"/>
        <v>0</v>
      </c>
      <c r="U1792" s="1">
        <v>0</v>
      </c>
      <c r="V1792" s="1">
        <v>0</v>
      </c>
      <c r="W1792" s="1">
        <v>0</v>
      </c>
      <c r="X1792" s="1">
        <v>0</v>
      </c>
      <c r="Y1792" s="1">
        <v>0</v>
      </c>
      <c r="Z1792" s="1">
        <v>0</v>
      </c>
      <c r="AA1792" s="1">
        <v>4.76837158203125E-7</v>
      </c>
      <c r="AB1792" s="1">
        <v>4.76837158203125E-7</v>
      </c>
      <c r="AC1792" s="1">
        <f t="shared" si="136"/>
        <v>-2003662556.0000005</v>
      </c>
      <c r="AD1792" s="1">
        <f t="shared" si="137"/>
        <v>-2003662556.0000005</v>
      </c>
      <c r="AE1792" s="1">
        <f t="shared" si="138"/>
        <v>-2003662556.0000005</v>
      </c>
      <c r="AF1792" s="1">
        <f t="shared" si="139"/>
        <v>-2003662556.0000005</v>
      </c>
    </row>
    <row r="1793" spans="1:32" x14ac:dyDescent="0.2">
      <c r="A1793" t="s">
        <v>155</v>
      </c>
      <c r="B1793" t="s">
        <v>133</v>
      </c>
      <c r="C1793" t="s">
        <v>117</v>
      </c>
      <c r="D1793" t="s">
        <v>1</v>
      </c>
      <c r="E1793" t="s">
        <v>5</v>
      </c>
      <c r="F1793" s="7">
        <v>202103</v>
      </c>
      <c r="G1793" s="1">
        <v>2368946533.73</v>
      </c>
      <c r="H1793" s="1">
        <v>2368946533.73</v>
      </c>
      <c r="I1793" s="1">
        <v>2368946533.73</v>
      </c>
      <c r="J1793" s="1">
        <v>2368946533.73</v>
      </c>
      <c r="K1793" s="8">
        <v>1991</v>
      </c>
      <c r="L1793" s="8">
        <v>1991</v>
      </c>
      <c r="M1793" s="8">
        <v>0</v>
      </c>
      <c r="N1793" s="8">
        <v>341606.98271889432</v>
      </c>
      <c r="O1793" s="1">
        <v>0</v>
      </c>
      <c r="P1793" s="1">
        <v>0</v>
      </c>
      <c r="Q1793" s="1">
        <v>0</v>
      </c>
      <c r="R1793" s="1">
        <v>0</v>
      </c>
      <c r="S1793" s="29">
        <v>0</v>
      </c>
      <c r="T1793" s="8">
        <f t="shared" si="135"/>
        <v>0</v>
      </c>
      <c r="U1793" s="1">
        <v>0</v>
      </c>
      <c r="V1793" s="1">
        <v>0</v>
      </c>
      <c r="W1793" s="1">
        <v>0</v>
      </c>
      <c r="X1793" s="1">
        <v>0</v>
      </c>
      <c r="Y1793" s="1">
        <v>0</v>
      </c>
      <c r="Z1793" s="1">
        <v>0</v>
      </c>
      <c r="AA1793" s="1">
        <v>0</v>
      </c>
      <c r="AB1793" s="1">
        <v>0</v>
      </c>
      <c r="AC1793" s="1">
        <f t="shared" si="136"/>
        <v>-2368946533.73</v>
      </c>
      <c r="AD1793" s="1">
        <f t="shared" si="137"/>
        <v>-2368946533.73</v>
      </c>
      <c r="AE1793" s="1">
        <f t="shared" si="138"/>
        <v>-2368946533.73</v>
      </c>
      <c r="AF1793" s="1">
        <f t="shared" si="139"/>
        <v>-2368946533.73</v>
      </c>
    </row>
    <row r="1794" spans="1:32" x14ac:dyDescent="0.2">
      <c r="A1794" t="s">
        <v>155</v>
      </c>
      <c r="B1794" t="s">
        <v>133</v>
      </c>
      <c r="C1794" t="s">
        <v>117</v>
      </c>
      <c r="D1794" t="s">
        <v>1</v>
      </c>
      <c r="E1794" t="s">
        <v>5</v>
      </c>
      <c r="F1794" s="7">
        <v>202106</v>
      </c>
      <c r="G1794" s="1">
        <v>3091686888.8100004</v>
      </c>
      <c r="H1794" s="1">
        <v>3091686888.8099999</v>
      </c>
      <c r="I1794" s="1">
        <v>3091686888.8100004</v>
      </c>
      <c r="J1794" s="1">
        <v>3091686888.8099999</v>
      </c>
      <c r="K1794" s="8">
        <v>2318</v>
      </c>
      <c r="L1794" s="8">
        <v>2318</v>
      </c>
      <c r="M1794" s="8">
        <v>0</v>
      </c>
      <c r="N1794" s="8">
        <v>344752.88100358431</v>
      </c>
      <c r="O1794" s="1">
        <v>0</v>
      </c>
      <c r="P1794" s="1">
        <v>0</v>
      </c>
      <c r="Q1794" s="1">
        <v>0</v>
      </c>
      <c r="R1794" s="1">
        <v>0</v>
      </c>
      <c r="S1794" s="29">
        <v>0</v>
      </c>
      <c r="T1794" s="8">
        <f t="shared" ref="T1794:T1857" si="140">$S1794 * $N1794</f>
        <v>0</v>
      </c>
      <c r="U1794" s="1">
        <v>0</v>
      </c>
      <c r="V1794" s="1">
        <v>0</v>
      </c>
      <c r="W1794" s="1">
        <v>0</v>
      </c>
      <c r="X1794" s="1">
        <v>0</v>
      </c>
      <c r="Y1794" s="1">
        <v>0</v>
      </c>
      <c r="Z1794" s="1">
        <v>0</v>
      </c>
      <c r="AA1794" s="1">
        <v>-4.76837158203125E-7</v>
      </c>
      <c r="AB1794" s="1">
        <v>-4.76837158203125E-7</v>
      </c>
      <c r="AC1794" s="1">
        <f t="shared" ref="AC1794:AC1857" si="141">$W1794 - $H1794</f>
        <v>-3091686888.8099999</v>
      </c>
      <c r="AD1794" s="1">
        <f t="shared" ref="AD1794:AD1857" si="142">$X1794 - $H1794</f>
        <v>-3091686888.8099999</v>
      </c>
      <c r="AE1794" s="1">
        <f t="shared" ref="AE1794:AE1857" si="143">$Y1794 - $J1794</f>
        <v>-3091686888.8099999</v>
      </c>
      <c r="AF1794" s="1">
        <f t="shared" ref="AF1794:AF1857" si="144">$Z1794 - $J1794</f>
        <v>-3091686888.8099999</v>
      </c>
    </row>
    <row r="1795" spans="1:32" x14ac:dyDescent="0.2">
      <c r="A1795" t="s">
        <v>155</v>
      </c>
      <c r="B1795" t="s">
        <v>133</v>
      </c>
      <c r="C1795" t="s">
        <v>117</v>
      </c>
      <c r="D1795" t="s">
        <v>1</v>
      </c>
      <c r="E1795" t="s">
        <v>5</v>
      </c>
      <c r="F1795" s="7">
        <v>202109</v>
      </c>
      <c r="G1795" s="1">
        <v>2288913097.7999997</v>
      </c>
      <c r="H1795" s="1">
        <v>2289588432.3400006</v>
      </c>
      <c r="I1795" s="1">
        <v>2288913097.7999997</v>
      </c>
      <c r="J1795" s="1">
        <v>2289588432.3400006</v>
      </c>
      <c r="K1795" s="8">
        <v>2038</v>
      </c>
      <c r="L1795" s="8">
        <v>2039</v>
      </c>
      <c r="M1795" s="8">
        <v>0</v>
      </c>
      <c r="N1795" s="8">
        <v>349408.03118279576</v>
      </c>
      <c r="O1795" s="1">
        <v>0</v>
      </c>
      <c r="P1795" s="1">
        <v>0</v>
      </c>
      <c r="Q1795" s="1">
        <v>0</v>
      </c>
      <c r="R1795" s="1">
        <v>0</v>
      </c>
      <c r="S1795" s="29">
        <v>0</v>
      </c>
      <c r="T1795" s="8">
        <f t="shared" si="140"/>
        <v>0</v>
      </c>
      <c r="U1795" s="1">
        <v>0</v>
      </c>
      <c r="V1795" s="1">
        <v>0</v>
      </c>
      <c r="W1795" s="1">
        <v>0</v>
      </c>
      <c r="X1795" s="1">
        <v>0</v>
      </c>
      <c r="Y1795" s="1">
        <v>0</v>
      </c>
      <c r="Z1795" s="1">
        <v>0</v>
      </c>
      <c r="AA1795" s="1">
        <v>675334.54000091553</v>
      </c>
      <c r="AB1795" s="1">
        <v>675334.54000091553</v>
      </c>
      <c r="AC1795" s="1">
        <f t="shared" si="141"/>
        <v>-2289588432.3400006</v>
      </c>
      <c r="AD1795" s="1">
        <f t="shared" si="142"/>
        <v>-2289588432.3400006</v>
      </c>
      <c r="AE1795" s="1">
        <f t="shared" si="143"/>
        <v>-2289588432.3400006</v>
      </c>
      <c r="AF1795" s="1">
        <f t="shared" si="144"/>
        <v>-2289588432.3400006</v>
      </c>
    </row>
    <row r="1796" spans="1:32" x14ac:dyDescent="0.2">
      <c r="A1796" t="s">
        <v>155</v>
      </c>
      <c r="B1796" t="s">
        <v>133</v>
      </c>
      <c r="C1796" t="s">
        <v>117</v>
      </c>
      <c r="D1796" t="s">
        <v>1</v>
      </c>
      <c r="E1796" t="s">
        <v>5</v>
      </c>
      <c r="F1796" s="7">
        <v>202112</v>
      </c>
      <c r="G1796" s="1">
        <v>1906099529.2199998</v>
      </c>
      <c r="H1796" s="1">
        <v>1906099529.22</v>
      </c>
      <c r="I1796" s="1">
        <v>1906099529.2199998</v>
      </c>
      <c r="J1796" s="1">
        <v>1906099529.22</v>
      </c>
      <c r="K1796" s="8">
        <v>1908</v>
      </c>
      <c r="L1796" s="8">
        <v>1908</v>
      </c>
      <c r="M1796" s="8">
        <v>0</v>
      </c>
      <c r="N1796" s="8">
        <v>353273.28028673842</v>
      </c>
      <c r="O1796" s="1">
        <v>0</v>
      </c>
      <c r="P1796" s="1">
        <v>0</v>
      </c>
      <c r="Q1796" s="1">
        <v>0</v>
      </c>
      <c r="R1796" s="1">
        <v>0</v>
      </c>
      <c r="S1796" s="29">
        <v>0</v>
      </c>
      <c r="T1796" s="8">
        <f t="shared" si="140"/>
        <v>0</v>
      </c>
      <c r="U1796" s="1">
        <v>0</v>
      </c>
      <c r="V1796" s="1">
        <v>0</v>
      </c>
      <c r="W1796" s="1">
        <v>0</v>
      </c>
      <c r="X1796" s="1">
        <v>0</v>
      </c>
      <c r="Y1796" s="1">
        <v>0</v>
      </c>
      <c r="Z1796" s="1">
        <v>0</v>
      </c>
      <c r="AA1796" s="1">
        <v>2.384185791015625E-7</v>
      </c>
      <c r="AB1796" s="1">
        <v>2.384185791015625E-7</v>
      </c>
      <c r="AC1796" s="1">
        <f t="shared" si="141"/>
        <v>-1906099529.22</v>
      </c>
      <c r="AD1796" s="1">
        <f t="shared" si="142"/>
        <v>-1906099529.22</v>
      </c>
      <c r="AE1796" s="1">
        <f t="shared" si="143"/>
        <v>-1906099529.22</v>
      </c>
      <c r="AF1796" s="1">
        <f t="shared" si="144"/>
        <v>-1906099529.22</v>
      </c>
    </row>
    <row r="1797" spans="1:32" x14ac:dyDescent="0.2">
      <c r="A1797" t="s">
        <v>155</v>
      </c>
      <c r="B1797" t="s">
        <v>133</v>
      </c>
      <c r="C1797" t="s">
        <v>117</v>
      </c>
      <c r="D1797" t="s">
        <v>1</v>
      </c>
      <c r="E1797" t="s">
        <v>5</v>
      </c>
      <c r="F1797" s="7">
        <v>202203</v>
      </c>
      <c r="G1797" s="1">
        <v>2396301022.3400002</v>
      </c>
      <c r="H1797" s="1">
        <v>2396301023.5699997</v>
      </c>
      <c r="I1797" s="1">
        <v>2396301022.3400002</v>
      </c>
      <c r="J1797" s="1">
        <v>2396301023.5699997</v>
      </c>
      <c r="K1797" s="8">
        <v>2052</v>
      </c>
      <c r="L1797" s="8">
        <v>2052</v>
      </c>
      <c r="M1797" s="8">
        <v>0</v>
      </c>
      <c r="N1797" s="8">
        <v>353379.37672811048</v>
      </c>
      <c r="O1797" s="1">
        <v>0</v>
      </c>
      <c r="P1797" s="1">
        <v>0</v>
      </c>
      <c r="Q1797" s="1">
        <v>0</v>
      </c>
      <c r="R1797" s="1">
        <v>0</v>
      </c>
      <c r="S1797" s="29">
        <v>0</v>
      </c>
      <c r="T1797" s="8">
        <f t="shared" si="140"/>
        <v>0</v>
      </c>
      <c r="U1797" s="1">
        <v>0</v>
      </c>
      <c r="V1797" s="1">
        <v>0</v>
      </c>
      <c r="W1797" s="1">
        <v>0</v>
      </c>
      <c r="X1797" s="1">
        <v>0</v>
      </c>
      <c r="Y1797" s="1">
        <v>0</v>
      </c>
      <c r="Z1797" s="1">
        <v>0</v>
      </c>
      <c r="AA1797" s="1">
        <v>1.2299995422363281</v>
      </c>
      <c r="AB1797" s="1">
        <v>1.2299995422363281</v>
      </c>
      <c r="AC1797" s="1">
        <f t="shared" si="141"/>
        <v>-2396301023.5699997</v>
      </c>
      <c r="AD1797" s="1">
        <f t="shared" si="142"/>
        <v>-2396301023.5699997</v>
      </c>
      <c r="AE1797" s="1">
        <f t="shared" si="143"/>
        <v>-2396301023.5699997</v>
      </c>
      <c r="AF1797" s="1">
        <f t="shared" si="144"/>
        <v>-2396301023.5699997</v>
      </c>
    </row>
    <row r="1798" spans="1:32" x14ac:dyDescent="0.2">
      <c r="A1798" t="s">
        <v>155</v>
      </c>
      <c r="B1798" t="s">
        <v>133</v>
      </c>
      <c r="C1798" t="s">
        <v>117</v>
      </c>
      <c r="D1798" t="s">
        <v>1</v>
      </c>
      <c r="E1798" t="s">
        <v>5</v>
      </c>
      <c r="F1798" s="7">
        <v>202206</v>
      </c>
      <c r="G1798" s="1">
        <v>2128266908.1999998</v>
      </c>
      <c r="H1798" s="1">
        <v>2129240361.1400003</v>
      </c>
      <c r="I1798" s="1">
        <v>2128266908.1999998</v>
      </c>
      <c r="J1798" s="1">
        <v>2129240361.1400003</v>
      </c>
      <c r="K1798" s="8">
        <v>1946</v>
      </c>
      <c r="L1798" s="8">
        <v>1946</v>
      </c>
      <c r="M1798" s="8">
        <v>0</v>
      </c>
      <c r="N1798" s="8">
        <v>354698.68028673832</v>
      </c>
      <c r="O1798" s="1">
        <v>0</v>
      </c>
      <c r="P1798" s="1">
        <v>0</v>
      </c>
      <c r="Q1798" s="1">
        <v>0</v>
      </c>
      <c r="R1798" s="1">
        <v>0</v>
      </c>
      <c r="S1798" s="29">
        <v>0</v>
      </c>
      <c r="T1798" s="8">
        <f t="shared" si="140"/>
        <v>0</v>
      </c>
      <c r="U1798" s="1">
        <v>0</v>
      </c>
      <c r="V1798" s="1">
        <v>0</v>
      </c>
      <c r="W1798" s="1">
        <v>0</v>
      </c>
      <c r="X1798" s="1">
        <v>0</v>
      </c>
      <c r="Y1798" s="1">
        <v>0</v>
      </c>
      <c r="Z1798" s="1">
        <v>0</v>
      </c>
      <c r="AA1798" s="1">
        <v>973452.94000053406</v>
      </c>
      <c r="AB1798" s="1">
        <v>973452.94000053406</v>
      </c>
      <c r="AC1798" s="1">
        <f t="shared" si="141"/>
        <v>-2129240361.1400003</v>
      </c>
      <c r="AD1798" s="1">
        <f t="shared" si="142"/>
        <v>-2129240361.1400003</v>
      </c>
      <c r="AE1798" s="1">
        <f t="shared" si="143"/>
        <v>-2129240361.1400003</v>
      </c>
      <c r="AF1798" s="1">
        <f t="shared" si="144"/>
        <v>-2129240361.1400003</v>
      </c>
    </row>
    <row r="1799" spans="1:32" x14ac:dyDescent="0.2">
      <c r="A1799" t="s">
        <v>155</v>
      </c>
      <c r="B1799" t="s">
        <v>133</v>
      </c>
      <c r="C1799" t="s">
        <v>117</v>
      </c>
      <c r="D1799" t="s">
        <v>1</v>
      </c>
      <c r="E1799" t="s">
        <v>5</v>
      </c>
      <c r="F1799" s="7">
        <v>202209</v>
      </c>
      <c r="G1799" s="1">
        <v>2505135052.2600002</v>
      </c>
      <c r="H1799" s="1">
        <v>2579504085.1600003</v>
      </c>
      <c r="I1799" s="1">
        <v>2505135052.2600002</v>
      </c>
      <c r="J1799" s="1">
        <v>2579504085.1600003</v>
      </c>
      <c r="K1799" s="8">
        <v>1896</v>
      </c>
      <c r="L1799" s="8">
        <v>1897</v>
      </c>
      <c r="M1799" s="8">
        <v>0</v>
      </c>
      <c r="N1799" s="8">
        <v>356513.74659498199</v>
      </c>
      <c r="O1799" s="1">
        <v>0</v>
      </c>
      <c r="P1799" s="1">
        <v>0</v>
      </c>
      <c r="Q1799" s="1">
        <v>0</v>
      </c>
      <c r="R1799" s="1">
        <v>0</v>
      </c>
      <c r="S1799" s="29">
        <v>0</v>
      </c>
      <c r="T1799" s="8">
        <f t="shared" si="140"/>
        <v>0</v>
      </c>
      <c r="U1799" s="1">
        <v>0</v>
      </c>
      <c r="V1799" s="1">
        <v>0</v>
      </c>
      <c r="W1799" s="1">
        <v>0</v>
      </c>
      <c r="X1799" s="1">
        <v>0</v>
      </c>
      <c r="Y1799" s="1">
        <v>0</v>
      </c>
      <c r="Z1799" s="1">
        <v>0</v>
      </c>
      <c r="AA1799" s="1">
        <v>74369032.900000095</v>
      </c>
      <c r="AB1799" s="1">
        <v>74369032.900000095</v>
      </c>
      <c r="AC1799" s="1">
        <f t="shared" si="141"/>
        <v>-2579504085.1600003</v>
      </c>
      <c r="AD1799" s="1">
        <f t="shared" si="142"/>
        <v>-2579504085.1600003</v>
      </c>
      <c r="AE1799" s="1">
        <f t="shared" si="143"/>
        <v>-2579504085.1600003</v>
      </c>
      <c r="AF1799" s="1">
        <f t="shared" si="144"/>
        <v>-2579504085.1600003</v>
      </c>
    </row>
    <row r="1800" spans="1:32" x14ac:dyDescent="0.2">
      <c r="A1800" t="s">
        <v>155</v>
      </c>
      <c r="B1800" t="s">
        <v>133</v>
      </c>
      <c r="C1800" t="s">
        <v>117</v>
      </c>
      <c r="D1800" t="s">
        <v>1</v>
      </c>
      <c r="E1800" t="s">
        <v>5</v>
      </c>
      <c r="F1800" s="7">
        <v>202212</v>
      </c>
      <c r="G1800" s="1">
        <v>1959095617.48</v>
      </c>
      <c r="H1800" s="1">
        <v>1960298359.7600002</v>
      </c>
      <c r="I1800" s="1">
        <v>1959095617.48</v>
      </c>
      <c r="J1800" s="1">
        <v>1960298359.7600002</v>
      </c>
      <c r="K1800" s="8">
        <v>1821</v>
      </c>
      <c r="L1800" s="8">
        <v>1822</v>
      </c>
      <c r="M1800" s="8">
        <v>0</v>
      </c>
      <c r="N1800" s="8">
        <v>357735.52867383504</v>
      </c>
      <c r="O1800" s="1">
        <v>0</v>
      </c>
      <c r="P1800" s="1">
        <v>0</v>
      </c>
      <c r="Q1800" s="1">
        <v>0</v>
      </c>
      <c r="R1800" s="1">
        <v>0</v>
      </c>
      <c r="S1800" s="29">
        <v>0</v>
      </c>
      <c r="T1800" s="8">
        <f t="shared" si="140"/>
        <v>0</v>
      </c>
      <c r="U1800" s="1">
        <v>0</v>
      </c>
      <c r="V1800" s="1">
        <v>0</v>
      </c>
      <c r="W1800" s="1">
        <v>0</v>
      </c>
      <c r="X1800" s="1">
        <v>0</v>
      </c>
      <c r="Y1800" s="1">
        <v>0</v>
      </c>
      <c r="Z1800" s="1">
        <v>0</v>
      </c>
      <c r="AA1800" s="1">
        <v>1202742.2800002098</v>
      </c>
      <c r="AB1800" s="1">
        <v>1202742.2800002098</v>
      </c>
      <c r="AC1800" s="1">
        <f t="shared" si="141"/>
        <v>-1960298359.7600002</v>
      </c>
      <c r="AD1800" s="1">
        <f t="shared" si="142"/>
        <v>-1960298359.7600002</v>
      </c>
      <c r="AE1800" s="1">
        <f t="shared" si="143"/>
        <v>-1960298359.7600002</v>
      </c>
      <c r="AF1800" s="1">
        <f t="shared" si="144"/>
        <v>-1960298359.7600002</v>
      </c>
    </row>
    <row r="1801" spans="1:32" x14ac:dyDescent="0.2">
      <c r="A1801" t="s">
        <v>155</v>
      </c>
      <c r="B1801" t="s">
        <v>133</v>
      </c>
      <c r="C1801" t="s">
        <v>117</v>
      </c>
      <c r="D1801" t="s">
        <v>1</v>
      </c>
      <c r="E1801" t="s">
        <v>5</v>
      </c>
      <c r="F1801" s="7">
        <v>202303</v>
      </c>
      <c r="G1801" s="1">
        <v>2240687714</v>
      </c>
      <c r="H1801" s="1">
        <v>2264954214.3200002</v>
      </c>
      <c r="I1801" s="1">
        <v>2240687714</v>
      </c>
      <c r="J1801" s="1">
        <v>2264954214.3200002</v>
      </c>
      <c r="K1801" s="8">
        <v>1985</v>
      </c>
      <c r="L1801" s="8">
        <v>1985</v>
      </c>
      <c r="M1801" s="8">
        <v>0</v>
      </c>
      <c r="N1801" s="8">
        <v>356249.64708141307</v>
      </c>
      <c r="O1801" s="1">
        <v>0</v>
      </c>
      <c r="P1801" s="1">
        <v>0</v>
      </c>
      <c r="Q1801" s="1">
        <v>0</v>
      </c>
      <c r="R1801" s="1">
        <v>0</v>
      </c>
      <c r="S1801" s="29">
        <v>0</v>
      </c>
      <c r="T1801" s="8">
        <f t="shared" si="140"/>
        <v>0</v>
      </c>
      <c r="U1801" s="1">
        <v>0</v>
      </c>
      <c r="V1801" s="1">
        <v>0</v>
      </c>
      <c r="W1801" s="1">
        <v>0</v>
      </c>
      <c r="X1801" s="1">
        <v>0</v>
      </c>
      <c r="Y1801" s="1">
        <v>0</v>
      </c>
      <c r="Z1801" s="1">
        <v>0</v>
      </c>
      <c r="AA1801" s="1">
        <v>24266500.320000172</v>
      </c>
      <c r="AB1801" s="1">
        <v>24266500.320000172</v>
      </c>
      <c r="AC1801" s="1">
        <f t="shared" si="141"/>
        <v>-2264954214.3200002</v>
      </c>
      <c r="AD1801" s="1">
        <f t="shared" si="142"/>
        <v>-2264954214.3200002</v>
      </c>
      <c r="AE1801" s="1">
        <f t="shared" si="143"/>
        <v>-2264954214.3200002</v>
      </c>
      <c r="AF1801" s="1">
        <f t="shared" si="144"/>
        <v>-2264954214.3200002</v>
      </c>
    </row>
    <row r="1802" spans="1:32" x14ac:dyDescent="0.2">
      <c r="A1802" t="s">
        <v>155</v>
      </c>
      <c r="B1802" t="s">
        <v>133</v>
      </c>
      <c r="C1802" t="s">
        <v>117</v>
      </c>
      <c r="D1802" t="s">
        <v>1</v>
      </c>
      <c r="E1802" t="s">
        <v>5</v>
      </c>
      <c r="F1802" s="7">
        <v>202306</v>
      </c>
      <c r="G1802" s="1">
        <v>2014334741</v>
      </c>
      <c r="H1802" s="1">
        <v>2054502743.0200002</v>
      </c>
      <c r="I1802" s="1">
        <v>2014334741</v>
      </c>
      <c r="J1802" s="1">
        <v>2054502743.0200002</v>
      </c>
      <c r="K1802" s="8">
        <v>1901</v>
      </c>
      <c r="L1802" s="8">
        <v>1901</v>
      </c>
      <c r="M1802" s="8">
        <v>0</v>
      </c>
      <c r="N1802" s="8">
        <v>356916.05483870953</v>
      </c>
      <c r="O1802" s="1">
        <v>0</v>
      </c>
      <c r="P1802" s="1">
        <v>0</v>
      </c>
      <c r="Q1802" s="1">
        <v>0</v>
      </c>
      <c r="R1802" s="1">
        <v>0</v>
      </c>
      <c r="S1802" s="29">
        <v>0</v>
      </c>
      <c r="T1802" s="8">
        <f t="shared" si="140"/>
        <v>0</v>
      </c>
      <c r="U1802" s="1">
        <v>0</v>
      </c>
      <c r="V1802" s="1">
        <v>0</v>
      </c>
      <c r="W1802" s="1">
        <v>0</v>
      </c>
      <c r="X1802" s="1">
        <v>0</v>
      </c>
      <c r="Y1802" s="1">
        <v>0</v>
      </c>
      <c r="Z1802" s="1">
        <v>0</v>
      </c>
      <c r="AA1802" s="1">
        <v>40168002.020000219</v>
      </c>
      <c r="AB1802" s="1">
        <v>40168002.020000219</v>
      </c>
      <c r="AC1802" s="1">
        <f t="shared" si="141"/>
        <v>-2054502743.0200002</v>
      </c>
      <c r="AD1802" s="1">
        <f t="shared" si="142"/>
        <v>-2054502743.0200002</v>
      </c>
      <c r="AE1802" s="1">
        <f t="shared" si="143"/>
        <v>-2054502743.0200002</v>
      </c>
      <c r="AF1802" s="1">
        <f t="shared" si="144"/>
        <v>-2054502743.0200002</v>
      </c>
    </row>
    <row r="1803" spans="1:32" x14ac:dyDescent="0.2">
      <c r="A1803" t="s">
        <v>155</v>
      </c>
      <c r="B1803" t="s">
        <v>133</v>
      </c>
      <c r="C1803" t="s">
        <v>117</v>
      </c>
      <c r="D1803" t="s">
        <v>1</v>
      </c>
      <c r="E1803" t="s">
        <v>5</v>
      </c>
      <c r="F1803" s="7">
        <v>202309</v>
      </c>
      <c r="G1803" s="1">
        <v>2889963628</v>
      </c>
      <c r="H1803" s="1">
        <v>2894855309.3599997</v>
      </c>
      <c r="I1803" s="1">
        <v>2889963628</v>
      </c>
      <c r="J1803" s="1">
        <v>2894855309.3599997</v>
      </c>
      <c r="K1803" s="8">
        <v>1756</v>
      </c>
      <c r="L1803" s="8">
        <v>1758</v>
      </c>
      <c r="M1803" s="8">
        <v>0</v>
      </c>
      <c r="N1803" s="8">
        <v>356034.20645161299</v>
      </c>
      <c r="O1803" s="1">
        <v>0</v>
      </c>
      <c r="P1803" s="1">
        <v>0</v>
      </c>
      <c r="Q1803" s="1">
        <v>0</v>
      </c>
      <c r="R1803" s="1">
        <v>0</v>
      </c>
      <c r="S1803" s="29">
        <v>0</v>
      </c>
      <c r="T1803" s="8">
        <f t="shared" si="140"/>
        <v>0</v>
      </c>
      <c r="U1803" s="1">
        <v>0</v>
      </c>
      <c r="V1803" s="1">
        <v>0</v>
      </c>
      <c r="W1803" s="1">
        <v>0</v>
      </c>
      <c r="X1803" s="1">
        <v>0</v>
      </c>
      <c r="Y1803" s="1">
        <v>0</v>
      </c>
      <c r="Z1803" s="1">
        <v>0</v>
      </c>
      <c r="AA1803" s="1">
        <v>4891681.3599996567</v>
      </c>
      <c r="AB1803" s="1">
        <v>4891681.3599996567</v>
      </c>
      <c r="AC1803" s="1">
        <f t="shared" si="141"/>
        <v>-2894855309.3599997</v>
      </c>
      <c r="AD1803" s="1">
        <f t="shared" si="142"/>
        <v>-2894855309.3599997</v>
      </c>
      <c r="AE1803" s="1">
        <f t="shared" si="143"/>
        <v>-2894855309.3599997</v>
      </c>
      <c r="AF1803" s="1">
        <f t="shared" si="144"/>
        <v>-2894855309.3599997</v>
      </c>
    </row>
    <row r="1804" spans="1:32" x14ac:dyDescent="0.2">
      <c r="A1804" t="s">
        <v>155</v>
      </c>
      <c r="B1804" t="s">
        <v>133</v>
      </c>
      <c r="C1804" t="s">
        <v>117</v>
      </c>
      <c r="D1804" t="s">
        <v>1</v>
      </c>
      <c r="E1804" t="s">
        <v>5</v>
      </c>
      <c r="F1804" s="7">
        <v>202312</v>
      </c>
      <c r="G1804" s="1">
        <v>2050376948</v>
      </c>
      <c r="H1804" s="1">
        <v>2050376948.3199999</v>
      </c>
      <c r="I1804" s="1">
        <v>2050376948</v>
      </c>
      <c r="J1804" s="1">
        <v>2050376948.3199999</v>
      </c>
      <c r="K1804" s="8">
        <v>1417</v>
      </c>
      <c r="L1804" s="8">
        <v>1417</v>
      </c>
      <c r="M1804" s="8">
        <v>0</v>
      </c>
      <c r="N1804" s="8">
        <v>354334.0853046595</v>
      </c>
      <c r="O1804" s="1">
        <v>0</v>
      </c>
      <c r="P1804" s="1">
        <v>0</v>
      </c>
      <c r="Q1804" s="1">
        <v>0</v>
      </c>
      <c r="R1804" s="1">
        <v>0</v>
      </c>
      <c r="S1804" s="29">
        <v>0</v>
      </c>
      <c r="T1804" s="8">
        <f t="shared" si="140"/>
        <v>0</v>
      </c>
      <c r="U1804" s="1">
        <v>0</v>
      </c>
      <c r="V1804" s="1">
        <v>0</v>
      </c>
      <c r="W1804" s="1">
        <v>0</v>
      </c>
      <c r="X1804" s="1">
        <v>0</v>
      </c>
      <c r="Y1804" s="1">
        <v>0</v>
      </c>
      <c r="Z1804" s="1">
        <v>0</v>
      </c>
      <c r="AA1804" s="1">
        <v>0.31999993324279785</v>
      </c>
      <c r="AB1804" s="1">
        <v>0.31999993324279785</v>
      </c>
      <c r="AC1804" s="1">
        <f t="shared" si="141"/>
        <v>-2050376948.3199999</v>
      </c>
      <c r="AD1804" s="1">
        <f t="shared" si="142"/>
        <v>-2050376948.3199999</v>
      </c>
      <c r="AE1804" s="1">
        <f t="shared" si="143"/>
        <v>-2050376948.3199999</v>
      </c>
      <c r="AF1804" s="1">
        <f t="shared" si="144"/>
        <v>-2050376948.3199999</v>
      </c>
    </row>
    <row r="1805" spans="1:32" x14ac:dyDescent="0.2">
      <c r="A1805" t="s">
        <v>155</v>
      </c>
      <c r="B1805" t="s">
        <v>133</v>
      </c>
      <c r="C1805" t="s">
        <v>117</v>
      </c>
      <c r="D1805" t="s">
        <v>1</v>
      </c>
      <c r="E1805" t="s">
        <v>5</v>
      </c>
      <c r="F1805" s="7">
        <v>202403</v>
      </c>
      <c r="G1805" s="1">
        <v>1751173848</v>
      </c>
      <c r="H1805" s="1">
        <v>1833406315.71</v>
      </c>
      <c r="I1805" s="1">
        <v>1751173848</v>
      </c>
      <c r="J1805" s="1">
        <v>1833406315.71</v>
      </c>
      <c r="K1805" s="8">
        <v>1235</v>
      </c>
      <c r="L1805" s="8">
        <v>1249</v>
      </c>
      <c r="M1805" s="8">
        <v>0</v>
      </c>
      <c r="N1805" s="8">
        <v>352310.4631071561</v>
      </c>
      <c r="O1805" s="1">
        <v>0</v>
      </c>
      <c r="P1805" s="1">
        <v>0</v>
      </c>
      <c r="Q1805" s="1">
        <v>0</v>
      </c>
      <c r="R1805" s="1">
        <v>0</v>
      </c>
      <c r="S1805" s="29">
        <v>0</v>
      </c>
      <c r="T1805" s="8">
        <f t="shared" si="140"/>
        <v>0</v>
      </c>
      <c r="U1805" s="1">
        <v>0</v>
      </c>
      <c r="V1805" s="1">
        <v>0</v>
      </c>
      <c r="W1805" s="1">
        <v>0</v>
      </c>
      <c r="X1805" s="1">
        <v>0</v>
      </c>
      <c r="Y1805" s="1">
        <v>0</v>
      </c>
      <c r="Z1805" s="1">
        <v>0</v>
      </c>
      <c r="AA1805" s="1">
        <v>82232467.710000038</v>
      </c>
      <c r="AB1805" s="1">
        <v>82232467.710000038</v>
      </c>
      <c r="AC1805" s="1">
        <f t="shared" si="141"/>
        <v>-1833406315.71</v>
      </c>
      <c r="AD1805" s="1">
        <f t="shared" si="142"/>
        <v>-1833406315.71</v>
      </c>
      <c r="AE1805" s="1">
        <f t="shared" si="143"/>
        <v>-1833406315.71</v>
      </c>
      <c r="AF1805" s="1">
        <f t="shared" si="144"/>
        <v>-1833406315.71</v>
      </c>
    </row>
    <row r="1806" spans="1:32" x14ac:dyDescent="0.2">
      <c r="A1806" t="s">
        <v>155</v>
      </c>
      <c r="B1806" t="s">
        <v>133</v>
      </c>
      <c r="C1806" t="s">
        <v>117</v>
      </c>
      <c r="D1806" t="s">
        <v>1</v>
      </c>
      <c r="E1806" t="s">
        <v>8</v>
      </c>
      <c r="F1806" s="7">
        <v>202404</v>
      </c>
      <c r="G1806" s="1">
        <v>460967039</v>
      </c>
      <c r="H1806" s="1">
        <v>463423978.99000001</v>
      </c>
      <c r="I1806" s="1">
        <v>460967039</v>
      </c>
      <c r="J1806" s="1">
        <v>463423978.99000001</v>
      </c>
      <c r="K1806" s="8">
        <v>429</v>
      </c>
      <c r="L1806" s="8">
        <v>432</v>
      </c>
      <c r="M1806" s="8">
        <v>0</v>
      </c>
      <c r="N1806" s="8">
        <v>362057.89999999997</v>
      </c>
      <c r="O1806" s="1">
        <v>0</v>
      </c>
      <c r="P1806" s="1">
        <v>0</v>
      </c>
      <c r="Q1806" s="1">
        <v>0</v>
      </c>
      <c r="R1806" s="1">
        <v>0</v>
      </c>
      <c r="S1806" s="29">
        <v>0</v>
      </c>
      <c r="T1806" s="8">
        <f t="shared" si="140"/>
        <v>0</v>
      </c>
      <c r="U1806" s="1">
        <v>0</v>
      </c>
      <c r="V1806" s="1">
        <v>0</v>
      </c>
      <c r="W1806" s="1">
        <v>0</v>
      </c>
      <c r="X1806" s="1">
        <v>0</v>
      </c>
      <c r="Y1806" s="1">
        <v>0</v>
      </c>
      <c r="Z1806" s="1">
        <v>0</v>
      </c>
      <c r="AA1806" s="1">
        <v>2456939.9900000095</v>
      </c>
      <c r="AB1806" s="1">
        <v>2456939.9900000095</v>
      </c>
      <c r="AC1806" s="1">
        <f t="shared" si="141"/>
        <v>-463423978.99000001</v>
      </c>
      <c r="AD1806" s="1">
        <f t="shared" si="142"/>
        <v>-463423978.99000001</v>
      </c>
      <c r="AE1806" s="1">
        <f t="shared" si="143"/>
        <v>-463423978.99000001</v>
      </c>
      <c r="AF1806" s="1">
        <f t="shared" si="144"/>
        <v>-463423978.99000001</v>
      </c>
    </row>
    <row r="1807" spans="1:32" x14ac:dyDescent="0.2">
      <c r="A1807" t="s">
        <v>155</v>
      </c>
      <c r="B1807" t="s">
        <v>133</v>
      </c>
      <c r="C1807" t="s">
        <v>117</v>
      </c>
      <c r="D1807" t="s">
        <v>1</v>
      </c>
      <c r="E1807" t="s">
        <v>8</v>
      </c>
      <c r="F1807" s="7">
        <v>202405</v>
      </c>
      <c r="G1807" s="1">
        <v>234497797</v>
      </c>
      <c r="H1807" s="1">
        <v>276601846.72000003</v>
      </c>
      <c r="I1807" s="1">
        <v>234497797</v>
      </c>
      <c r="J1807" s="1">
        <v>276601846.72000003</v>
      </c>
      <c r="K1807" s="8">
        <v>189</v>
      </c>
      <c r="L1807" s="8">
        <v>195</v>
      </c>
      <c r="M1807" s="8">
        <v>0</v>
      </c>
      <c r="N1807" s="8">
        <v>374812.29032258043</v>
      </c>
      <c r="O1807" s="1">
        <v>0</v>
      </c>
      <c r="P1807" s="1">
        <v>0</v>
      </c>
      <c r="Q1807" s="1">
        <v>0</v>
      </c>
      <c r="R1807" s="1">
        <v>0</v>
      </c>
      <c r="S1807" s="29">
        <v>0</v>
      </c>
      <c r="T1807" s="8">
        <f t="shared" si="140"/>
        <v>0</v>
      </c>
      <c r="U1807" s="1">
        <v>0</v>
      </c>
      <c r="V1807" s="1">
        <v>0</v>
      </c>
      <c r="W1807" s="1">
        <v>0</v>
      </c>
      <c r="X1807" s="1">
        <v>0</v>
      </c>
      <c r="Y1807" s="1">
        <v>0</v>
      </c>
      <c r="Z1807" s="1">
        <v>0</v>
      </c>
      <c r="AA1807" s="1">
        <v>42104049.720000029</v>
      </c>
      <c r="AB1807" s="1">
        <v>42104049.720000029</v>
      </c>
      <c r="AC1807" s="1">
        <f t="shared" si="141"/>
        <v>-276601846.72000003</v>
      </c>
      <c r="AD1807" s="1">
        <f t="shared" si="142"/>
        <v>-276601846.72000003</v>
      </c>
      <c r="AE1807" s="1">
        <f t="shared" si="143"/>
        <v>-276601846.72000003</v>
      </c>
      <c r="AF1807" s="1">
        <f t="shared" si="144"/>
        <v>-276601846.72000003</v>
      </c>
    </row>
    <row r="1808" spans="1:32" x14ac:dyDescent="0.2">
      <c r="A1808" t="s">
        <v>156</v>
      </c>
      <c r="B1808" t="s">
        <v>133</v>
      </c>
      <c r="C1808" t="s">
        <v>119</v>
      </c>
      <c r="D1808" t="s">
        <v>2</v>
      </c>
      <c r="E1808" t="s">
        <v>5</v>
      </c>
      <c r="F1808" s="7">
        <v>201403</v>
      </c>
      <c r="G1808" s="1">
        <v>9587750839</v>
      </c>
      <c r="H1808" s="1">
        <v>7420168913.8000002</v>
      </c>
      <c r="I1808" s="1">
        <v>9429606311.5</v>
      </c>
      <c r="J1808" s="1">
        <v>7425854532.3000002</v>
      </c>
      <c r="K1808" s="8">
        <v>98</v>
      </c>
      <c r="L1808" s="8">
        <v>85</v>
      </c>
      <c r="M1808" s="8">
        <v>0</v>
      </c>
      <c r="N1808" s="8">
        <v>63025.629416282638</v>
      </c>
      <c r="O1808" s="1">
        <v>0</v>
      </c>
      <c r="P1808" s="1">
        <v>0</v>
      </c>
      <c r="Q1808" s="1">
        <v>0</v>
      </c>
      <c r="R1808" s="1">
        <v>0</v>
      </c>
      <c r="S1808" s="29">
        <v>0</v>
      </c>
      <c r="T1808" s="8">
        <f t="shared" si="140"/>
        <v>0</v>
      </c>
      <c r="U1808" s="1">
        <v>0</v>
      </c>
      <c r="V1808" s="1">
        <v>0</v>
      </c>
      <c r="W1808" s="1">
        <v>0</v>
      </c>
      <c r="X1808" s="1">
        <v>0</v>
      </c>
      <c r="Y1808" s="1">
        <v>0</v>
      </c>
      <c r="Z1808" s="1">
        <v>0</v>
      </c>
      <c r="AA1808" s="1">
        <v>-2167581925.1999998</v>
      </c>
      <c r="AB1808" s="1">
        <v>-2003751779.1999998</v>
      </c>
      <c r="AC1808" s="1">
        <f t="shared" si="141"/>
        <v>-7420168913.8000002</v>
      </c>
      <c r="AD1808" s="1">
        <f t="shared" si="142"/>
        <v>-7420168913.8000002</v>
      </c>
      <c r="AE1808" s="1">
        <f t="shared" si="143"/>
        <v>-7425854532.3000002</v>
      </c>
      <c r="AF1808" s="1">
        <f t="shared" si="144"/>
        <v>-7425854532.3000002</v>
      </c>
    </row>
    <row r="1809" spans="1:32" x14ac:dyDescent="0.2">
      <c r="A1809" t="s">
        <v>156</v>
      </c>
      <c r="B1809" t="s">
        <v>133</v>
      </c>
      <c r="C1809" t="s">
        <v>119</v>
      </c>
      <c r="D1809" t="s">
        <v>2</v>
      </c>
      <c r="E1809" t="s">
        <v>5</v>
      </c>
      <c r="F1809" s="7">
        <v>201406</v>
      </c>
      <c r="G1809" s="1">
        <v>3625475819</v>
      </c>
      <c r="H1809" s="1">
        <v>3625475819</v>
      </c>
      <c r="I1809" s="1">
        <v>3625475819</v>
      </c>
      <c r="J1809" s="1">
        <v>3664846059</v>
      </c>
      <c r="K1809" s="8">
        <v>36</v>
      </c>
      <c r="L1809" s="8">
        <v>36</v>
      </c>
      <c r="M1809" s="8">
        <v>0</v>
      </c>
      <c r="N1809" s="8">
        <v>65219.527956989245</v>
      </c>
      <c r="O1809" s="1">
        <v>0</v>
      </c>
      <c r="P1809" s="1">
        <v>0</v>
      </c>
      <c r="Q1809" s="1">
        <v>0</v>
      </c>
      <c r="R1809" s="1">
        <v>0</v>
      </c>
      <c r="S1809" s="29">
        <v>0</v>
      </c>
      <c r="T1809" s="8">
        <f t="shared" si="140"/>
        <v>0</v>
      </c>
      <c r="U1809" s="1">
        <v>0</v>
      </c>
      <c r="V1809" s="1">
        <v>0</v>
      </c>
      <c r="W1809" s="1">
        <v>0</v>
      </c>
      <c r="X1809" s="1">
        <v>0</v>
      </c>
      <c r="Y1809" s="1">
        <v>0</v>
      </c>
      <c r="Z1809" s="1">
        <v>0</v>
      </c>
      <c r="AA1809" s="1">
        <v>0</v>
      </c>
      <c r="AB1809" s="1">
        <v>39370240</v>
      </c>
      <c r="AC1809" s="1">
        <f t="shared" si="141"/>
        <v>-3625475819</v>
      </c>
      <c r="AD1809" s="1">
        <f t="shared" si="142"/>
        <v>-3625475819</v>
      </c>
      <c r="AE1809" s="1">
        <f t="shared" si="143"/>
        <v>-3664846059</v>
      </c>
      <c r="AF1809" s="1">
        <f t="shared" si="144"/>
        <v>-3664846059</v>
      </c>
    </row>
    <row r="1810" spans="1:32" x14ac:dyDescent="0.2">
      <c r="A1810" t="s">
        <v>156</v>
      </c>
      <c r="B1810" t="s">
        <v>133</v>
      </c>
      <c r="C1810" t="s">
        <v>119</v>
      </c>
      <c r="D1810" t="s">
        <v>2</v>
      </c>
      <c r="E1810" t="s">
        <v>5</v>
      </c>
      <c r="F1810" s="7">
        <v>201409</v>
      </c>
      <c r="G1810" s="1">
        <v>4637866127</v>
      </c>
      <c r="H1810" s="1">
        <v>4643728835.3900003</v>
      </c>
      <c r="I1810" s="1">
        <v>4505198580.5</v>
      </c>
      <c r="J1810" s="1">
        <v>4623729240.3900003</v>
      </c>
      <c r="K1810" s="8">
        <v>39</v>
      </c>
      <c r="L1810" s="8">
        <v>39</v>
      </c>
      <c r="M1810" s="8">
        <v>0</v>
      </c>
      <c r="N1810" s="8">
        <v>67811.844444444476</v>
      </c>
      <c r="O1810" s="1">
        <v>0</v>
      </c>
      <c r="P1810" s="1">
        <v>0</v>
      </c>
      <c r="Q1810" s="1">
        <v>0</v>
      </c>
      <c r="R1810" s="1">
        <v>0</v>
      </c>
      <c r="S1810" s="29">
        <v>0</v>
      </c>
      <c r="T1810" s="8">
        <f t="shared" si="140"/>
        <v>0</v>
      </c>
      <c r="U1810" s="1">
        <v>0</v>
      </c>
      <c r="V1810" s="1">
        <v>0</v>
      </c>
      <c r="W1810" s="1">
        <v>0</v>
      </c>
      <c r="X1810" s="1">
        <v>0</v>
      </c>
      <c r="Y1810" s="1">
        <v>0</v>
      </c>
      <c r="Z1810" s="1">
        <v>0</v>
      </c>
      <c r="AA1810" s="1">
        <v>5862708.3900003433</v>
      </c>
      <c r="AB1810" s="1">
        <v>118530659.89000034</v>
      </c>
      <c r="AC1810" s="1">
        <f t="shared" si="141"/>
        <v>-4643728835.3900003</v>
      </c>
      <c r="AD1810" s="1">
        <f t="shared" si="142"/>
        <v>-4643728835.3900003</v>
      </c>
      <c r="AE1810" s="1">
        <f t="shared" si="143"/>
        <v>-4623729240.3900003</v>
      </c>
      <c r="AF1810" s="1">
        <f t="shared" si="144"/>
        <v>-4623729240.3900003</v>
      </c>
    </row>
    <row r="1811" spans="1:32" x14ac:dyDescent="0.2">
      <c r="A1811" t="s">
        <v>156</v>
      </c>
      <c r="B1811" t="s">
        <v>133</v>
      </c>
      <c r="C1811" t="s">
        <v>119</v>
      </c>
      <c r="D1811" t="s">
        <v>2</v>
      </c>
      <c r="E1811" t="s">
        <v>5</v>
      </c>
      <c r="F1811" s="7">
        <v>201412</v>
      </c>
      <c r="G1811" s="1">
        <v>6021792639</v>
      </c>
      <c r="H1811" s="1">
        <v>6051918638.999999</v>
      </c>
      <c r="I1811" s="1">
        <v>5961089139</v>
      </c>
      <c r="J1811" s="1">
        <v>6016215138.999999</v>
      </c>
      <c r="K1811" s="8">
        <v>44</v>
      </c>
      <c r="L1811" s="8">
        <v>44</v>
      </c>
      <c r="M1811" s="8">
        <v>0</v>
      </c>
      <c r="N1811" s="8">
        <v>71331.581362007171</v>
      </c>
      <c r="O1811" s="1">
        <v>0</v>
      </c>
      <c r="P1811" s="1">
        <v>0</v>
      </c>
      <c r="Q1811" s="1">
        <v>0</v>
      </c>
      <c r="R1811" s="1">
        <v>0</v>
      </c>
      <c r="S1811" s="29">
        <v>0</v>
      </c>
      <c r="T1811" s="8">
        <f t="shared" si="140"/>
        <v>0</v>
      </c>
      <c r="U1811" s="1">
        <v>0</v>
      </c>
      <c r="V1811" s="1">
        <v>0</v>
      </c>
      <c r="W1811" s="1">
        <v>0</v>
      </c>
      <c r="X1811" s="1">
        <v>0</v>
      </c>
      <c r="Y1811" s="1">
        <v>0</v>
      </c>
      <c r="Z1811" s="1">
        <v>0</v>
      </c>
      <c r="AA1811" s="1">
        <v>30125999.999999046</v>
      </c>
      <c r="AB1811" s="1">
        <v>55125999.999999046</v>
      </c>
      <c r="AC1811" s="1">
        <f t="shared" si="141"/>
        <v>-6051918638.999999</v>
      </c>
      <c r="AD1811" s="1">
        <f t="shared" si="142"/>
        <v>-6051918638.999999</v>
      </c>
      <c r="AE1811" s="1">
        <f t="shared" si="143"/>
        <v>-6016215138.999999</v>
      </c>
      <c r="AF1811" s="1">
        <f t="shared" si="144"/>
        <v>-6016215138.999999</v>
      </c>
    </row>
    <row r="1812" spans="1:32" x14ac:dyDescent="0.2">
      <c r="A1812" t="s">
        <v>156</v>
      </c>
      <c r="B1812" t="s">
        <v>133</v>
      </c>
      <c r="C1812" t="s">
        <v>119</v>
      </c>
      <c r="D1812" t="s">
        <v>2</v>
      </c>
      <c r="E1812" t="s">
        <v>5</v>
      </c>
      <c r="F1812" s="7">
        <v>201503</v>
      </c>
      <c r="G1812" s="1">
        <v>3202569054</v>
      </c>
      <c r="H1812" s="1">
        <v>3202569054</v>
      </c>
      <c r="I1812" s="1">
        <v>3035569054</v>
      </c>
      <c r="J1812" s="1">
        <v>3153069054</v>
      </c>
      <c r="K1812" s="8">
        <v>34</v>
      </c>
      <c r="L1812" s="8">
        <v>34</v>
      </c>
      <c r="M1812" s="8">
        <v>0</v>
      </c>
      <c r="N1812" s="8">
        <v>72598.255760368644</v>
      </c>
      <c r="O1812" s="1">
        <v>0</v>
      </c>
      <c r="P1812" s="1">
        <v>0</v>
      </c>
      <c r="Q1812" s="1">
        <v>0</v>
      </c>
      <c r="R1812" s="1">
        <v>0</v>
      </c>
      <c r="S1812" s="29">
        <v>0</v>
      </c>
      <c r="T1812" s="8">
        <f t="shared" si="140"/>
        <v>0</v>
      </c>
      <c r="U1812" s="1">
        <v>0</v>
      </c>
      <c r="V1812" s="1">
        <v>0</v>
      </c>
      <c r="W1812" s="1">
        <v>0</v>
      </c>
      <c r="X1812" s="1">
        <v>0</v>
      </c>
      <c r="Y1812" s="1">
        <v>0</v>
      </c>
      <c r="Z1812" s="1">
        <v>0</v>
      </c>
      <c r="AA1812" s="1">
        <v>0</v>
      </c>
      <c r="AB1812" s="1">
        <v>117500000</v>
      </c>
      <c r="AC1812" s="1">
        <f t="shared" si="141"/>
        <v>-3202569054</v>
      </c>
      <c r="AD1812" s="1">
        <f t="shared" si="142"/>
        <v>-3202569054</v>
      </c>
      <c r="AE1812" s="1">
        <f t="shared" si="143"/>
        <v>-3153069054</v>
      </c>
      <c r="AF1812" s="1">
        <f t="shared" si="144"/>
        <v>-3153069054</v>
      </c>
    </row>
    <row r="1813" spans="1:32" x14ac:dyDescent="0.2">
      <c r="A1813" t="s">
        <v>156</v>
      </c>
      <c r="B1813" t="s">
        <v>133</v>
      </c>
      <c r="C1813" t="s">
        <v>119</v>
      </c>
      <c r="D1813" t="s">
        <v>2</v>
      </c>
      <c r="E1813" t="s">
        <v>5</v>
      </c>
      <c r="F1813" s="7">
        <v>201506</v>
      </c>
      <c r="G1813" s="1">
        <v>5806318749</v>
      </c>
      <c r="H1813" s="1">
        <v>5806318749.2799997</v>
      </c>
      <c r="I1813" s="1">
        <v>5607294211</v>
      </c>
      <c r="J1813" s="1">
        <v>5532281839.8399992</v>
      </c>
      <c r="K1813" s="8">
        <v>53</v>
      </c>
      <c r="L1813" s="8">
        <v>53</v>
      </c>
      <c r="M1813" s="8">
        <v>0</v>
      </c>
      <c r="N1813" s="8">
        <v>73529.179928315396</v>
      </c>
      <c r="O1813" s="1">
        <v>0</v>
      </c>
      <c r="P1813" s="1">
        <v>0</v>
      </c>
      <c r="Q1813" s="1">
        <v>0</v>
      </c>
      <c r="R1813" s="1">
        <v>0</v>
      </c>
      <c r="S1813" s="29">
        <v>0</v>
      </c>
      <c r="T1813" s="8">
        <f t="shared" si="140"/>
        <v>0</v>
      </c>
      <c r="U1813" s="1">
        <v>0</v>
      </c>
      <c r="V1813" s="1">
        <v>0</v>
      </c>
      <c r="W1813" s="1">
        <v>0</v>
      </c>
      <c r="X1813" s="1">
        <v>0</v>
      </c>
      <c r="Y1813" s="1">
        <v>0</v>
      </c>
      <c r="Z1813" s="1">
        <v>0</v>
      </c>
      <c r="AA1813" s="1">
        <v>0.27999973297119141</v>
      </c>
      <c r="AB1813" s="1">
        <v>-75012371.160000801</v>
      </c>
      <c r="AC1813" s="1">
        <f t="shared" si="141"/>
        <v>-5806318749.2799997</v>
      </c>
      <c r="AD1813" s="1">
        <f t="shared" si="142"/>
        <v>-5806318749.2799997</v>
      </c>
      <c r="AE1813" s="1">
        <f t="shared" si="143"/>
        <v>-5532281839.8399992</v>
      </c>
      <c r="AF1813" s="1">
        <f t="shared" si="144"/>
        <v>-5532281839.8399992</v>
      </c>
    </row>
    <row r="1814" spans="1:32" x14ac:dyDescent="0.2">
      <c r="A1814" t="s">
        <v>156</v>
      </c>
      <c r="B1814" t="s">
        <v>133</v>
      </c>
      <c r="C1814" t="s">
        <v>119</v>
      </c>
      <c r="D1814" t="s">
        <v>2</v>
      </c>
      <c r="E1814" t="s">
        <v>5</v>
      </c>
      <c r="F1814" s="7">
        <v>201509</v>
      </c>
      <c r="G1814" s="1">
        <v>5068634026</v>
      </c>
      <c r="H1814" s="1">
        <v>5068634025.9999981</v>
      </c>
      <c r="I1814" s="1">
        <v>5007806373.5</v>
      </c>
      <c r="J1814" s="1">
        <v>5030912775.9999981</v>
      </c>
      <c r="K1814" s="8">
        <v>49</v>
      </c>
      <c r="L1814" s="8">
        <v>49</v>
      </c>
      <c r="M1814" s="8">
        <v>0</v>
      </c>
      <c r="N1814" s="8">
        <v>76052.236559139783</v>
      </c>
      <c r="O1814" s="1">
        <v>0</v>
      </c>
      <c r="P1814" s="1">
        <v>0</v>
      </c>
      <c r="Q1814" s="1">
        <v>0</v>
      </c>
      <c r="R1814" s="1">
        <v>0</v>
      </c>
      <c r="S1814" s="29">
        <v>0</v>
      </c>
      <c r="T1814" s="8">
        <f t="shared" si="140"/>
        <v>0</v>
      </c>
      <c r="U1814" s="1">
        <v>0</v>
      </c>
      <c r="V1814" s="1">
        <v>0</v>
      </c>
      <c r="W1814" s="1">
        <v>0</v>
      </c>
      <c r="X1814" s="1">
        <v>0</v>
      </c>
      <c r="Y1814" s="1">
        <v>0</v>
      </c>
      <c r="Z1814" s="1">
        <v>0</v>
      </c>
      <c r="AA1814" s="1">
        <v>-1.9073486328125E-6</v>
      </c>
      <c r="AB1814" s="1">
        <v>23106402.499998093</v>
      </c>
      <c r="AC1814" s="1">
        <f t="shared" si="141"/>
        <v>-5068634025.9999981</v>
      </c>
      <c r="AD1814" s="1">
        <f t="shared" si="142"/>
        <v>-5068634025.9999981</v>
      </c>
      <c r="AE1814" s="1">
        <f t="shared" si="143"/>
        <v>-5030912775.9999981</v>
      </c>
      <c r="AF1814" s="1">
        <f t="shared" si="144"/>
        <v>-5030912775.9999981</v>
      </c>
    </row>
    <row r="1815" spans="1:32" x14ac:dyDescent="0.2">
      <c r="A1815" t="s">
        <v>156</v>
      </c>
      <c r="B1815" t="s">
        <v>133</v>
      </c>
      <c r="C1815" t="s">
        <v>119</v>
      </c>
      <c r="D1815" t="s">
        <v>2</v>
      </c>
      <c r="E1815" t="s">
        <v>5</v>
      </c>
      <c r="F1815" s="7">
        <v>201512</v>
      </c>
      <c r="G1815" s="1">
        <v>6726559897</v>
      </c>
      <c r="H1815" s="1">
        <v>6726559897</v>
      </c>
      <c r="I1815" s="1">
        <v>6677101766.5</v>
      </c>
      <c r="J1815" s="1">
        <v>6846867839</v>
      </c>
      <c r="K1815" s="8">
        <v>50</v>
      </c>
      <c r="L1815" s="8">
        <v>50</v>
      </c>
      <c r="M1815" s="8">
        <v>0</v>
      </c>
      <c r="N1815" s="8">
        <v>78536.857347670259</v>
      </c>
      <c r="O1815" s="1">
        <v>0</v>
      </c>
      <c r="P1815" s="1">
        <v>0</v>
      </c>
      <c r="Q1815" s="1">
        <v>0</v>
      </c>
      <c r="R1815" s="1">
        <v>0</v>
      </c>
      <c r="S1815" s="29">
        <v>0</v>
      </c>
      <c r="T1815" s="8">
        <f t="shared" si="140"/>
        <v>0</v>
      </c>
      <c r="U1815" s="1">
        <v>0</v>
      </c>
      <c r="V1815" s="1">
        <v>0</v>
      </c>
      <c r="W1815" s="1">
        <v>0</v>
      </c>
      <c r="X1815" s="1">
        <v>0</v>
      </c>
      <c r="Y1815" s="1">
        <v>0</v>
      </c>
      <c r="Z1815" s="1">
        <v>0</v>
      </c>
      <c r="AA1815" s="1">
        <v>0</v>
      </c>
      <c r="AB1815" s="1">
        <v>169766072.5</v>
      </c>
      <c r="AC1815" s="1">
        <f t="shared" si="141"/>
        <v>-6726559897</v>
      </c>
      <c r="AD1815" s="1">
        <f t="shared" si="142"/>
        <v>-6726559897</v>
      </c>
      <c r="AE1815" s="1">
        <f t="shared" si="143"/>
        <v>-6846867839</v>
      </c>
      <c r="AF1815" s="1">
        <f t="shared" si="144"/>
        <v>-6846867839</v>
      </c>
    </row>
    <row r="1816" spans="1:32" x14ac:dyDescent="0.2">
      <c r="A1816" t="s">
        <v>156</v>
      </c>
      <c r="B1816" t="s">
        <v>133</v>
      </c>
      <c r="C1816" t="s">
        <v>119</v>
      </c>
      <c r="D1816" t="s">
        <v>2</v>
      </c>
      <c r="E1816" t="s">
        <v>5</v>
      </c>
      <c r="F1816" s="7">
        <v>201603</v>
      </c>
      <c r="G1816" s="1">
        <v>4638404174</v>
      </c>
      <c r="H1816" s="1">
        <v>4638404174</v>
      </c>
      <c r="I1816" s="1">
        <v>4620904174</v>
      </c>
      <c r="J1816" s="1">
        <v>4638404174</v>
      </c>
      <c r="K1816" s="8">
        <v>47</v>
      </c>
      <c r="L1816" s="8">
        <v>47</v>
      </c>
      <c r="M1816" s="8">
        <v>0</v>
      </c>
      <c r="N1816" s="8">
        <v>79248.661475713758</v>
      </c>
      <c r="O1816" s="1">
        <v>0</v>
      </c>
      <c r="P1816" s="1">
        <v>0</v>
      </c>
      <c r="Q1816" s="1">
        <v>0</v>
      </c>
      <c r="R1816" s="1">
        <v>0</v>
      </c>
      <c r="S1816" s="29">
        <v>0</v>
      </c>
      <c r="T1816" s="8">
        <f t="shared" si="140"/>
        <v>0</v>
      </c>
      <c r="U1816" s="1">
        <v>0</v>
      </c>
      <c r="V1816" s="1">
        <v>0</v>
      </c>
      <c r="W1816" s="1">
        <v>0</v>
      </c>
      <c r="X1816" s="1">
        <v>0</v>
      </c>
      <c r="Y1816" s="1">
        <v>0</v>
      </c>
      <c r="Z1816" s="1">
        <v>0</v>
      </c>
      <c r="AA1816" s="1">
        <v>0</v>
      </c>
      <c r="AB1816" s="1">
        <v>17500000</v>
      </c>
      <c r="AC1816" s="1">
        <f t="shared" si="141"/>
        <v>-4638404174</v>
      </c>
      <c r="AD1816" s="1">
        <f t="shared" si="142"/>
        <v>-4638404174</v>
      </c>
      <c r="AE1816" s="1">
        <f t="shared" si="143"/>
        <v>-4638404174</v>
      </c>
      <c r="AF1816" s="1">
        <f t="shared" si="144"/>
        <v>-4638404174</v>
      </c>
    </row>
    <row r="1817" spans="1:32" x14ac:dyDescent="0.2">
      <c r="A1817" t="s">
        <v>156</v>
      </c>
      <c r="B1817" t="s">
        <v>133</v>
      </c>
      <c r="C1817" t="s">
        <v>119</v>
      </c>
      <c r="D1817" t="s">
        <v>2</v>
      </c>
      <c r="E1817" t="s">
        <v>5</v>
      </c>
      <c r="F1817" s="7">
        <v>201606</v>
      </c>
      <c r="G1817" s="1">
        <v>3875997241</v>
      </c>
      <c r="H1817" s="1">
        <v>3875997241.000001</v>
      </c>
      <c r="I1817" s="1">
        <v>3761798724</v>
      </c>
      <c r="J1817" s="1">
        <v>3939403711.000001</v>
      </c>
      <c r="K1817" s="8">
        <v>41</v>
      </c>
      <c r="L1817" s="8">
        <v>41</v>
      </c>
      <c r="M1817" s="8">
        <v>0</v>
      </c>
      <c r="N1817" s="8">
        <v>81439.800716845901</v>
      </c>
      <c r="O1817" s="1">
        <v>0</v>
      </c>
      <c r="P1817" s="1">
        <v>0</v>
      </c>
      <c r="Q1817" s="1">
        <v>0</v>
      </c>
      <c r="R1817" s="1">
        <v>0</v>
      </c>
      <c r="S1817" s="29">
        <v>0</v>
      </c>
      <c r="T1817" s="8">
        <f t="shared" si="140"/>
        <v>0</v>
      </c>
      <c r="U1817" s="1">
        <v>0</v>
      </c>
      <c r="V1817" s="1">
        <v>0</v>
      </c>
      <c r="W1817" s="1">
        <v>0</v>
      </c>
      <c r="X1817" s="1">
        <v>0</v>
      </c>
      <c r="Y1817" s="1">
        <v>0</v>
      </c>
      <c r="Z1817" s="1">
        <v>0</v>
      </c>
      <c r="AA1817" s="1">
        <v>9.5367431640625E-7</v>
      </c>
      <c r="AB1817" s="1">
        <v>177604987.00000095</v>
      </c>
      <c r="AC1817" s="1">
        <f t="shared" si="141"/>
        <v>-3875997241.000001</v>
      </c>
      <c r="AD1817" s="1">
        <f t="shared" si="142"/>
        <v>-3875997241.000001</v>
      </c>
      <c r="AE1817" s="1">
        <f t="shared" si="143"/>
        <v>-3939403711.000001</v>
      </c>
      <c r="AF1817" s="1">
        <f t="shared" si="144"/>
        <v>-3939403711.000001</v>
      </c>
    </row>
    <row r="1818" spans="1:32" x14ac:dyDescent="0.2">
      <c r="A1818" t="s">
        <v>156</v>
      </c>
      <c r="B1818" t="s">
        <v>133</v>
      </c>
      <c r="C1818" t="s">
        <v>119</v>
      </c>
      <c r="D1818" t="s">
        <v>2</v>
      </c>
      <c r="E1818" t="s">
        <v>5</v>
      </c>
      <c r="F1818" s="7">
        <v>201609</v>
      </c>
      <c r="G1818" s="1">
        <v>4951971584</v>
      </c>
      <c r="H1818" s="1">
        <v>4951971584</v>
      </c>
      <c r="I1818" s="1">
        <v>4861171584</v>
      </c>
      <c r="J1818" s="1">
        <v>4911171584</v>
      </c>
      <c r="K1818" s="8">
        <v>47</v>
      </c>
      <c r="L1818" s="8">
        <v>47</v>
      </c>
      <c r="M1818" s="8">
        <v>0</v>
      </c>
      <c r="N1818" s="8">
        <v>83994.973476702522</v>
      </c>
      <c r="O1818" s="1">
        <v>0</v>
      </c>
      <c r="P1818" s="1">
        <v>0</v>
      </c>
      <c r="Q1818" s="1">
        <v>0</v>
      </c>
      <c r="R1818" s="1">
        <v>0</v>
      </c>
      <c r="S1818" s="29">
        <v>0</v>
      </c>
      <c r="T1818" s="8">
        <f t="shared" si="140"/>
        <v>0</v>
      </c>
      <c r="U1818" s="1">
        <v>0</v>
      </c>
      <c r="V1818" s="1">
        <v>0</v>
      </c>
      <c r="W1818" s="1">
        <v>0</v>
      </c>
      <c r="X1818" s="1">
        <v>0</v>
      </c>
      <c r="Y1818" s="1">
        <v>0</v>
      </c>
      <c r="Z1818" s="1">
        <v>0</v>
      </c>
      <c r="AA1818" s="1">
        <v>0</v>
      </c>
      <c r="AB1818" s="1">
        <v>50000000</v>
      </c>
      <c r="AC1818" s="1">
        <f t="shared" si="141"/>
        <v>-4951971584</v>
      </c>
      <c r="AD1818" s="1">
        <f t="shared" si="142"/>
        <v>-4951971584</v>
      </c>
      <c r="AE1818" s="1">
        <f t="shared" si="143"/>
        <v>-4911171584</v>
      </c>
      <c r="AF1818" s="1">
        <f t="shared" si="144"/>
        <v>-4911171584</v>
      </c>
    </row>
    <row r="1819" spans="1:32" x14ac:dyDescent="0.2">
      <c r="A1819" t="s">
        <v>156</v>
      </c>
      <c r="B1819" t="s">
        <v>133</v>
      </c>
      <c r="C1819" t="s">
        <v>119</v>
      </c>
      <c r="D1819" t="s">
        <v>2</v>
      </c>
      <c r="E1819" t="s">
        <v>5</v>
      </c>
      <c r="F1819" s="7">
        <v>201612</v>
      </c>
      <c r="G1819" s="1">
        <v>6627323264</v>
      </c>
      <c r="H1819" s="1">
        <v>6627323264</v>
      </c>
      <c r="I1819" s="1">
        <v>6540532819.5</v>
      </c>
      <c r="J1819" s="1">
        <v>6627323264</v>
      </c>
      <c r="K1819" s="8">
        <v>63</v>
      </c>
      <c r="L1819" s="8">
        <v>63</v>
      </c>
      <c r="M1819" s="8">
        <v>0</v>
      </c>
      <c r="N1819" s="8">
        <v>85597.502150537635</v>
      </c>
      <c r="O1819" s="1">
        <v>0</v>
      </c>
      <c r="P1819" s="1">
        <v>0</v>
      </c>
      <c r="Q1819" s="1">
        <v>0</v>
      </c>
      <c r="R1819" s="1">
        <v>0</v>
      </c>
      <c r="S1819" s="29">
        <v>0</v>
      </c>
      <c r="T1819" s="8">
        <f t="shared" si="140"/>
        <v>0</v>
      </c>
      <c r="U1819" s="1">
        <v>0</v>
      </c>
      <c r="V1819" s="1">
        <v>0</v>
      </c>
      <c r="W1819" s="1">
        <v>0</v>
      </c>
      <c r="X1819" s="1">
        <v>0</v>
      </c>
      <c r="Y1819" s="1">
        <v>0</v>
      </c>
      <c r="Z1819" s="1">
        <v>0</v>
      </c>
      <c r="AA1819" s="1">
        <v>0</v>
      </c>
      <c r="AB1819" s="1">
        <v>86790444.5</v>
      </c>
      <c r="AC1819" s="1">
        <f t="shared" si="141"/>
        <v>-6627323264</v>
      </c>
      <c r="AD1819" s="1">
        <f t="shared" si="142"/>
        <v>-6627323264</v>
      </c>
      <c r="AE1819" s="1">
        <f t="shared" si="143"/>
        <v>-6627323264</v>
      </c>
      <c r="AF1819" s="1">
        <f t="shared" si="144"/>
        <v>-6627323264</v>
      </c>
    </row>
    <row r="1820" spans="1:32" x14ac:dyDescent="0.2">
      <c r="A1820" t="s">
        <v>156</v>
      </c>
      <c r="B1820" t="s">
        <v>133</v>
      </c>
      <c r="C1820" t="s">
        <v>119</v>
      </c>
      <c r="D1820" t="s">
        <v>2</v>
      </c>
      <c r="E1820" t="s">
        <v>5</v>
      </c>
      <c r="F1820" s="7">
        <v>201703</v>
      </c>
      <c r="G1820" s="1">
        <v>6868676728</v>
      </c>
      <c r="H1820" s="1">
        <v>6868676727.9999981</v>
      </c>
      <c r="I1820" s="1">
        <v>6846176728</v>
      </c>
      <c r="J1820" s="1">
        <v>6852887586.4999981</v>
      </c>
      <c r="K1820" s="8">
        <v>48</v>
      </c>
      <c r="L1820" s="8">
        <v>48</v>
      </c>
      <c r="M1820" s="8">
        <v>0</v>
      </c>
      <c r="N1820" s="8">
        <v>86416.222350230397</v>
      </c>
      <c r="O1820" s="1">
        <v>0</v>
      </c>
      <c r="P1820" s="1">
        <v>0</v>
      </c>
      <c r="Q1820" s="1">
        <v>0</v>
      </c>
      <c r="R1820" s="1">
        <v>0</v>
      </c>
      <c r="S1820" s="29">
        <v>0</v>
      </c>
      <c r="T1820" s="8">
        <f t="shared" si="140"/>
        <v>0</v>
      </c>
      <c r="U1820" s="1">
        <v>0</v>
      </c>
      <c r="V1820" s="1">
        <v>0</v>
      </c>
      <c r="W1820" s="1">
        <v>0</v>
      </c>
      <c r="X1820" s="1">
        <v>0</v>
      </c>
      <c r="Y1820" s="1">
        <v>0</v>
      </c>
      <c r="Z1820" s="1">
        <v>0</v>
      </c>
      <c r="AA1820" s="1">
        <v>-1.9073486328125E-6</v>
      </c>
      <c r="AB1820" s="1">
        <v>6710858.4999980927</v>
      </c>
      <c r="AC1820" s="1">
        <f t="shared" si="141"/>
        <v>-6868676727.9999981</v>
      </c>
      <c r="AD1820" s="1">
        <f t="shared" si="142"/>
        <v>-6868676727.9999981</v>
      </c>
      <c r="AE1820" s="1">
        <f t="shared" si="143"/>
        <v>-6852887586.4999981</v>
      </c>
      <c r="AF1820" s="1">
        <f t="shared" si="144"/>
        <v>-6852887586.4999981</v>
      </c>
    </row>
    <row r="1821" spans="1:32" x14ac:dyDescent="0.2">
      <c r="A1821" t="s">
        <v>156</v>
      </c>
      <c r="B1821" t="s">
        <v>133</v>
      </c>
      <c r="C1821" t="s">
        <v>119</v>
      </c>
      <c r="D1821" t="s">
        <v>2</v>
      </c>
      <c r="E1821" t="s">
        <v>5</v>
      </c>
      <c r="F1821" s="7">
        <v>201706</v>
      </c>
      <c r="G1821" s="1">
        <v>6829164804</v>
      </c>
      <c r="H1821" s="1">
        <v>6829164804</v>
      </c>
      <c r="I1821" s="1">
        <v>6010814829</v>
      </c>
      <c r="J1821" s="1">
        <v>6858998904</v>
      </c>
      <c r="K1821" s="8">
        <v>63</v>
      </c>
      <c r="L1821" s="8">
        <v>63</v>
      </c>
      <c r="M1821" s="8">
        <v>0</v>
      </c>
      <c r="N1821" s="8">
        <v>88662.210035842305</v>
      </c>
      <c r="O1821" s="1">
        <v>0</v>
      </c>
      <c r="P1821" s="1">
        <v>0</v>
      </c>
      <c r="Q1821" s="1">
        <v>0</v>
      </c>
      <c r="R1821" s="1">
        <v>0</v>
      </c>
      <c r="S1821" s="29">
        <v>0</v>
      </c>
      <c r="T1821" s="8">
        <f t="shared" si="140"/>
        <v>0</v>
      </c>
      <c r="U1821" s="1">
        <v>0</v>
      </c>
      <c r="V1821" s="1">
        <v>0</v>
      </c>
      <c r="W1821" s="1">
        <v>0</v>
      </c>
      <c r="X1821" s="1">
        <v>0</v>
      </c>
      <c r="Y1821" s="1">
        <v>0</v>
      </c>
      <c r="Z1821" s="1">
        <v>0</v>
      </c>
      <c r="AA1821" s="1">
        <v>0</v>
      </c>
      <c r="AB1821" s="1">
        <v>848184075</v>
      </c>
      <c r="AC1821" s="1">
        <f t="shared" si="141"/>
        <v>-6829164804</v>
      </c>
      <c r="AD1821" s="1">
        <f t="shared" si="142"/>
        <v>-6829164804</v>
      </c>
      <c r="AE1821" s="1">
        <f t="shared" si="143"/>
        <v>-6858998904</v>
      </c>
      <c r="AF1821" s="1">
        <f t="shared" si="144"/>
        <v>-6858998904</v>
      </c>
    </row>
    <row r="1822" spans="1:32" x14ac:dyDescent="0.2">
      <c r="A1822" t="s">
        <v>156</v>
      </c>
      <c r="B1822" t="s">
        <v>133</v>
      </c>
      <c r="C1822" t="s">
        <v>119</v>
      </c>
      <c r="D1822" t="s">
        <v>2</v>
      </c>
      <c r="E1822" t="s">
        <v>5</v>
      </c>
      <c r="F1822" s="7">
        <v>201709</v>
      </c>
      <c r="G1822" s="1">
        <v>5576151084</v>
      </c>
      <c r="H1822" s="1">
        <v>5576151084</v>
      </c>
      <c r="I1822" s="1">
        <v>5500401084</v>
      </c>
      <c r="J1822" s="1">
        <v>5531514734</v>
      </c>
      <c r="K1822" s="8">
        <v>56</v>
      </c>
      <c r="L1822" s="8">
        <v>56</v>
      </c>
      <c r="M1822" s="8">
        <v>0</v>
      </c>
      <c r="N1822" s="8">
        <v>90772.854480286769</v>
      </c>
      <c r="O1822" s="1">
        <v>0</v>
      </c>
      <c r="P1822" s="1">
        <v>0</v>
      </c>
      <c r="Q1822" s="1">
        <v>0</v>
      </c>
      <c r="R1822" s="1">
        <v>0</v>
      </c>
      <c r="S1822" s="29">
        <v>0</v>
      </c>
      <c r="T1822" s="8">
        <f t="shared" si="140"/>
        <v>0</v>
      </c>
      <c r="U1822" s="1">
        <v>0</v>
      </c>
      <c r="V1822" s="1">
        <v>0</v>
      </c>
      <c r="W1822" s="1">
        <v>0</v>
      </c>
      <c r="X1822" s="1">
        <v>0</v>
      </c>
      <c r="Y1822" s="1">
        <v>0</v>
      </c>
      <c r="Z1822" s="1">
        <v>0</v>
      </c>
      <c r="AA1822" s="1">
        <v>0</v>
      </c>
      <c r="AB1822" s="1">
        <v>31113650</v>
      </c>
      <c r="AC1822" s="1">
        <f t="shared" si="141"/>
        <v>-5576151084</v>
      </c>
      <c r="AD1822" s="1">
        <f t="shared" si="142"/>
        <v>-5576151084</v>
      </c>
      <c r="AE1822" s="1">
        <f t="shared" si="143"/>
        <v>-5531514734</v>
      </c>
      <c r="AF1822" s="1">
        <f t="shared" si="144"/>
        <v>-5531514734</v>
      </c>
    </row>
    <row r="1823" spans="1:32" x14ac:dyDescent="0.2">
      <c r="A1823" t="s">
        <v>156</v>
      </c>
      <c r="B1823" t="s">
        <v>133</v>
      </c>
      <c r="C1823" t="s">
        <v>119</v>
      </c>
      <c r="D1823" t="s">
        <v>2</v>
      </c>
      <c r="E1823" t="s">
        <v>5</v>
      </c>
      <c r="F1823" s="7">
        <v>201712</v>
      </c>
      <c r="G1823" s="1">
        <v>6468806279</v>
      </c>
      <c r="H1823" s="1">
        <v>6468806278.999999</v>
      </c>
      <c r="I1823" s="1">
        <v>6455635088</v>
      </c>
      <c r="J1823" s="1">
        <v>6612569809.499999</v>
      </c>
      <c r="K1823" s="8">
        <v>60</v>
      </c>
      <c r="L1823" s="8">
        <v>60</v>
      </c>
      <c r="M1823" s="8">
        <v>0</v>
      </c>
      <c r="N1823" s="8">
        <v>92509.887455197124</v>
      </c>
      <c r="O1823" s="1">
        <v>0</v>
      </c>
      <c r="P1823" s="1">
        <v>0</v>
      </c>
      <c r="Q1823" s="1">
        <v>0</v>
      </c>
      <c r="R1823" s="1">
        <v>0</v>
      </c>
      <c r="S1823" s="29">
        <v>0</v>
      </c>
      <c r="T1823" s="8">
        <f t="shared" si="140"/>
        <v>0</v>
      </c>
      <c r="U1823" s="1">
        <v>0</v>
      </c>
      <c r="V1823" s="1">
        <v>0</v>
      </c>
      <c r="W1823" s="1">
        <v>0</v>
      </c>
      <c r="X1823" s="1">
        <v>0</v>
      </c>
      <c r="Y1823" s="1">
        <v>0</v>
      </c>
      <c r="Z1823" s="1">
        <v>0</v>
      </c>
      <c r="AA1823" s="1">
        <v>-9.5367431640625E-7</v>
      </c>
      <c r="AB1823" s="1">
        <v>156934721.49999905</v>
      </c>
      <c r="AC1823" s="1">
        <f t="shared" si="141"/>
        <v>-6468806278.999999</v>
      </c>
      <c r="AD1823" s="1">
        <f t="shared" si="142"/>
        <v>-6468806278.999999</v>
      </c>
      <c r="AE1823" s="1">
        <f t="shared" si="143"/>
        <v>-6612569809.499999</v>
      </c>
      <c r="AF1823" s="1">
        <f t="shared" si="144"/>
        <v>-6612569809.499999</v>
      </c>
    </row>
    <row r="1824" spans="1:32" x14ac:dyDescent="0.2">
      <c r="A1824" t="s">
        <v>156</v>
      </c>
      <c r="B1824" t="s">
        <v>133</v>
      </c>
      <c r="C1824" t="s">
        <v>119</v>
      </c>
      <c r="D1824" t="s">
        <v>2</v>
      </c>
      <c r="E1824" t="s">
        <v>5</v>
      </c>
      <c r="F1824" s="7">
        <v>201803</v>
      </c>
      <c r="G1824" s="1">
        <v>6241153155</v>
      </c>
      <c r="H1824" s="1">
        <v>6241153154.9999981</v>
      </c>
      <c r="I1824" s="1">
        <v>6133744390.5</v>
      </c>
      <c r="J1824" s="1">
        <v>6143744390.4999981</v>
      </c>
      <c r="K1824" s="8">
        <v>60</v>
      </c>
      <c r="L1824" s="8">
        <v>60</v>
      </c>
      <c r="M1824" s="8">
        <v>0</v>
      </c>
      <c r="N1824" s="8">
        <v>92865.767665130552</v>
      </c>
      <c r="O1824" s="1">
        <v>0</v>
      </c>
      <c r="P1824" s="1">
        <v>0</v>
      </c>
      <c r="Q1824" s="1">
        <v>0</v>
      </c>
      <c r="R1824" s="1">
        <v>0</v>
      </c>
      <c r="S1824" s="29">
        <v>0</v>
      </c>
      <c r="T1824" s="8">
        <f t="shared" si="140"/>
        <v>0</v>
      </c>
      <c r="U1824" s="1">
        <v>0</v>
      </c>
      <c r="V1824" s="1">
        <v>0</v>
      </c>
      <c r="W1824" s="1">
        <v>0</v>
      </c>
      <c r="X1824" s="1">
        <v>0</v>
      </c>
      <c r="Y1824" s="1">
        <v>0</v>
      </c>
      <c r="Z1824" s="1">
        <v>0</v>
      </c>
      <c r="AA1824" s="1">
        <v>-1.9073486328125E-6</v>
      </c>
      <c r="AB1824" s="1">
        <v>9999999.9999980927</v>
      </c>
      <c r="AC1824" s="1">
        <f t="shared" si="141"/>
        <v>-6241153154.9999981</v>
      </c>
      <c r="AD1824" s="1">
        <f t="shared" si="142"/>
        <v>-6241153154.9999981</v>
      </c>
      <c r="AE1824" s="1">
        <f t="shared" si="143"/>
        <v>-6143744390.4999981</v>
      </c>
      <c r="AF1824" s="1">
        <f t="shared" si="144"/>
        <v>-6143744390.4999981</v>
      </c>
    </row>
    <row r="1825" spans="1:32" x14ac:dyDescent="0.2">
      <c r="A1825" t="s">
        <v>156</v>
      </c>
      <c r="B1825" t="s">
        <v>133</v>
      </c>
      <c r="C1825" t="s">
        <v>119</v>
      </c>
      <c r="D1825" t="s">
        <v>2</v>
      </c>
      <c r="E1825" t="s">
        <v>5</v>
      </c>
      <c r="F1825" s="7">
        <v>201806</v>
      </c>
      <c r="G1825" s="1">
        <v>7177304365</v>
      </c>
      <c r="H1825" s="1">
        <v>7177304364.999999</v>
      </c>
      <c r="I1825" s="1">
        <v>6785079627</v>
      </c>
      <c r="J1825" s="1">
        <v>7044896889.499999</v>
      </c>
      <c r="K1825" s="8">
        <v>67</v>
      </c>
      <c r="L1825" s="8">
        <v>67</v>
      </c>
      <c r="M1825" s="8">
        <v>0</v>
      </c>
      <c r="N1825" s="8">
        <v>93992.203225806414</v>
      </c>
      <c r="O1825" s="1">
        <v>0</v>
      </c>
      <c r="P1825" s="1">
        <v>0</v>
      </c>
      <c r="Q1825" s="1">
        <v>0</v>
      </c>
      <c r="R1825" s="1">
        <v>0</v>
      </c>
      <c r="S1825" s="29">
        <v>0</v>
      </c>
      <c r="T1825" s="8">
        <f t="shared" si="140"/>
        <v>0</v>
      </c>
      <c r="U1825" s="1">
        <v>0</v>
      </c>
      <c r="V1825" s="1">
        <v>0</v>
      </c>
      <c r="W1825" s="1">
        <v>0</v>
      </c>
      <c r="X1825" s="1">
        <v>0</v>
      </c>
      <c r="Y1825" s="1">
        <v>0</v>
      </c>
      <c r="Z1825" s="1">
        <v>0</v>
      </c>
      <c r="AA1825" s="1">
        <v>-9.5367431640625E-7</v>
      </c>
      <c r="AB1825" s="1">
        <v>259817262.49999905</v>
      </c>
      <c r="AC1825" s="1">
        <f t="shared" si="141"/>
        <v>-7177304364.999999</v>
      </c>
      <c r="AD1825" s="1">
        <f t="shared" si="142"/>
        <v>-7177304364.999999</v>
      </c>
      <c r="AE1825" s="1">
        <f t="shared" si="143"/>
        <v>-7044896889.499999</v>
      </c>
      <c r="AF1825" s="1">
        <f t="shared" si="144"/>
        <v>-7044896889.499999</v>
      </c>
    </row>
    <row r="1826" spans="1:32" x14ac:dyDescent="0.2">
      <c r="A1826" t="s">
        <v>156</v>
      </c>
      <c r="B1826" t="s">
        <v>133</v>
      </c>
      <c r="C1826" t="s">
        <v>119</v>
      </c>
      <c r="D1826" t="s">
        <v>2</v>
      </c>
      <c r="E1826" t="s">
        <v>5</v>
      </c>
      <c r="F1826" s="7">
        <v>201809</v>
      </c>
      <c r="G1826" s="1">
        <v>9674773920</v>
      </c>
      <c r="H1826" s="1">
        <v>9674773920</v>
      </c>
      <c r="I1826" s="1">
        <v>9582191068.5</v>
      </c>
      <c r="J1826" s="1">
        <v>9698341000</v>
      </c>
      <c r="K1826" s="8">
        <v>67</v>
      </c>
      <c r="L1826" s="8">
        <v>67</v>
      </c>
      <c r="M1826" s="8">
        <v>0</v>
      </c>
      <c r="N1826" s="8">
        <v>96969.360573476719</v>
      </c>
      <c r="O1826" s="1">
        <v>0</v>
      </c>
      <c r="P1826" s="1">
        <v>0</v>
      </c>
      <c r="Q1826" s="1">
        <v>0</v>
      </c>
      <c r="R1826" s="1">
        <v>0</v>
      </c>
      <c r="S1826" s="29">
        <v>0</v>
      </c>
      <c r="T1826" s="8">
        <f t="shared" si="140"/>
        <v>0</v>
      </c>
      <c r="U1826" s="1">
        <v>0</v>
      </c>
      <c r="V1826" s="1">
        <v>0</v>
      </c>
      <c r="W1826" s="1">
        <v>0</v>
      </c>
      <c r="X1826" s="1">
        <v>0</v>
      </c>
      <c r="Y1826" s="1">
        <v>0</v>
      </c>
      <c r="Z1826" s="1">
        <v>0</v>
      </c>
      <c r="AA1826" s="1">
        <v>0</v>
      </c>
      <c r="AB1826" s="1">
        <v>116149931.5</v>
      </c>
      <c r="AC1826" s="1">
        <f t="shared" si="141"/>
        <v>-9674773920</v>
      </c>
      <c r="AD1826" s="1">
        <f t="shared" si="142"/>
        <v>-9674773920</v>
      </c>
      <c r="AE1826" s="1">
        <f t="shared" si="143"/>
        <v>-9698341000</v>
      </c>
      <c r="AF1826" s="1">
        <f t="shared" si="144"/>
        <v>-9698341000</v>
      </c>
    </row>
    <row r="1827" spans="1:32" x14ac:dyDescent="0.2">
      <c r="A1827" t="s">
        <v>156</v>
      </c>
      <c r="B1827" t="s">
        <v>133</v>
      </c>
      <c r="C1827" t="s">
        <v>119</v>
      </c>
      <c r="D1827" t="s">
        <v>2</v>
      </c>
      <c r="E1827" t="s">
        <v>5</v>
      </c>
      <c r="F1827" s="7">
        <v>201812</v>
      </c>
      <c r="G1827" s="1">
        <v>8243533845</v>
      </c>
      <c r="H1827" s="1">
        <v>8243533844.9999981</v>
      </c>
      <c r="I1827" s="1">
        <v>8058028794</v>
      </c>
      <c r="J1827" s="1">
        <v>8218533844.9999981</v>
      </c>
      <c r="K1827" s="8">
        <v>71</v>
      </c>
      <c r="L1827" s="8">
        <v>71</v>
      </c>
      <c r="M1827" s="8">
        <v>0</v>
      </c>
      <c r="N1827" s="8">
        <v>100287.27455197135</v>
      </c>
      <c r="O1827" s="1">
        <v>0</v>
      </c>
      <c r="P1827" s="1">
        <v>0</v>
      </c>
      <c r="Q1827" s="1">
        <v>0</v>
      </c>
      <c r="R1827" s="1">
        <v>0</v>
      </c>
      <c r="S1827" s="29">
        <v>0</v>
      </c>
      <c r="T1827" s="8">
        <f t="shared" si="140"/>
        <v>0</v>
      </c>
      <c r="U1827" s="1">
        <v>0</v>
      </c>
      <c r="V1827" s="1">
        <v>0</v>
      </c>
      <c r="W1827" s="1">
        <v>0</v>
      </c>
      <c r="X1827" s="1">
        <v>0</v>
      </c>
      <c r="Y1827" s="1">
        <v>0</v>
      </c>
      <c r="Z1827" s="1">
        <v>0</v>
      </c>
      <c r="AA1827" s="1">
        <v>-1.9073486328125E-6</v>
      </c>
      <c r="AB1827" s="1">
        <v>160505050.99999809</v>
      </c>
      <c r="AC1827" s="1">
        <f t="shared" si="141"/>
        <v>-8243533844.9999981</v>
      </c>
      <c r="AD1827" s="1">
        <f t="shared" si="142"/>
        <v>-8243533844.9999981</v>
      </c>
      <c r="AE1827" s="1">
        <f t="shared" si="143"/>
        <v>-8218533844.9999981</v>
      </c>
      <c r="AF1827" s="1">
        <f t="shared" si="144"/>
        <v>-8218533844.9999981</v>
      </c>
    </row>
    <row r="1828" spans="1:32" x14ac:dyDescent="0.2">
      <c r="A1828" t="s">
        <v>156</v>
      </c>
      <c r="B1828" t="s">
        <v>133</v>
      </c>
      <c r="C1828" t="s">
        <v>119</v>
      </c>
      <c r="D1828" t="s">
        <v>2</v>
      </c>
      <c r="E1828" t="s">
        <v>5</v>
      </c>
      <c r="F1828" s="7">
        <v>201903</v>
      </c>
      <c r="G1828" s="1">
        <v>8607901141</v>
      </c>
      <c r="H1828" s="1">
        <v>8607901141</v>
      </c>
      <c r="I1828" s="1">
        <v>8582901141</v>
      </c>
      <c r="J1828" s="1">
        <v>8587289061</v>
      </c>
      <c r="K1828" s="8">
        <v>78</v>
      </c>
      <c r="L1828" s="8">
        <v>78</v>
      </c>
      <c r="M1828" s="8">
        <v>0</v>
      </c>
      <c r="N1828" s="8">
        <v>101930.80030721966</v>
      </c>
      <c r="O1828" s="1">
        <v>0</v>
      </c>
      <c r="P1828" s="1">
        <v>0</v>
      </c>
      <c r="Q1828" s="1">
        <v>0</v>
      </c>
      <c r="R1828" s="1">
        <v>0</v>
      </c>
      <c r="S1828" s="29">
        <v>0</v>
      </c>
      <c r="T1828" s="8">
        <f t="shared" si="140"/>
        <v>0</v>
      </c>
      <c r="U1828" s="1">
        <v>0</v>
      </c>
      <c r="V1828" s="1">
        <v>0</v>
      </c>
      <c r="W1828" s="1">
        <v>0</v>
      </c>
      <c r="X1828" s="1">
        <v>0</v>
      </c>
      <c r="Y1828" s="1">
        <v>0</v>
      </c>
      <c r="Z1828" s="1">
        <v>0</v>
      </c>
      <c r="AA1828" s="1">
        <v>0</v>
      </c>
      <c r="AB1828" s="1">
        <v>4387920</v>
      </c>
      <c r="AC1828" s="1">
        <f t="shared" si="141"/>
        <v>-8607901141</v>
      </c>
      <c r="AD1828" s="1">
        <f t="shared" si="142"/>
        <v>-8607901141</v>
      </c>
      <c r="AE1828" s="1">
        <f t="shared" si="143"/>
        <v>-8587289061</v>
      </c>
      <c r="AF1828" s="1">
        <f t="shared" si="144"/>
        <v>-8587289061</v>
      </c>
    </row>
    <row r="1829" spans="1:32" x14ac:dyDescent="0.2">
      <c r="A1829" t="s">
        <v>156</v>
      </c>
      <c r="B1829" t="s">
        <v>133</v>
      </c>
      <c r="C1829" t="s">
        <v>119</v>
      </c>
      <c r="D1829" t="s">
        <v>2</v>
      </c>
      <c r="E1829" t="s">
        <v>5</v>
      </c>
      <c r="F1829" s="7">
        <v>201906</v>
      </c>
      <c r="G1829" s="1">
        <v>9072981349</v>
      </c>
      <c r="H1829" s="1">
        <v>9072981349.0000019</v>
      </c>
      <c r="I1829" s="1">
        <v>9057981349</v>
      </c>
      <c r="J1829" s="1">
        <v>9072981349.0000019</v>
      </c>
      <c r="K1829" s="8">
        <v>96</v>
      </c>
      <c r="L1829" s="8">
        <v>96</v>
      </c>
      <c r="M1829" s="8">
        <v>0</v>
      </c>
      <c r="N1829" s="8">
        <v>104826.37204301074</v>
      </c>
      <c r="O1829" s="1">
        <v>0</v>
      </c>
      <c r="P1829" s="1">
        <v>0</v>
      </c>
      <c r="Q1829" s="1">
        <v>0</v>
      </c>
      <c r="R1829" s="1">
        <v>0</v>
      </c>
      <c r="S1829" s="29">
        <v>0</v>
      </c>
      <c r="T1829" s="8">
        <f t="shared" si="140"/>
        <v>0</v>
      </c>
      <c r="U1829" s="1">
        <v>0</v>
      </c>
      <c r="V1829" s="1">
        <v>0</v>
      </c>
      <c r="W1829" s="1">
        <v>0</v>
      </c>
      <c r="X1829" s="1">
        <v>0</v>
      </c>
      <c r="Y1829" s="1">
        <v>0</v>
      </c>
      <c r="Z1829" s="1">
        <v>0</v>
      </c>
      <c r="AA1829" s="1">
        <v>1.9073486328125E-6</v>
      </c>
      <c r="AB1829" s="1">
        <v>15000000.000001907</v>
      </c>
      <c r="AC1829" s="1">
        <f t="shared" si="141"/>
        <v>-9072981349.0000019</v>
      </c>
      <c r="AD1829" s="1">
        <f t="shared" si="142"/>
        <v>-9072981349.0000019</v>
      </c>
      <c r="AE1829" s="1">
        <f t="shared" si="143"/>
        <v>-9072981349.0000019</v>
      </c>
      <c r="AF1829" s="1">
        <f t="shared" si="144"/>
        <v>-9072981349.0000019</v>
      </c>
    </row>
    <row r="1830" spans="1:32" x14ac:dyDescent="0.2">
      <c r="A1830" t="s">
        <v>156</v>
      </c>
      <c r="B1830" t="s">
        <v>133</v>
      </c>
      <c r="C1830" t="s">
        <v>119</v>
      </c>
      <c r="D1830" t="s">
        <v>2</v>
      </c>
      <c r="E1830" t="s">
        <v>5</v>
      </c>
      <c r="F1830" s="7">
        <v>201909</v>
      </c>
      <c r="G1830" s="1">
        <v>12804688686</v>
      </c>
      <c r="H1830" s="1">
        <v>12804688686</v>
      </c>
      <c r="I1830" s="1">
        <v>11808905917</v>
      </c>
      <c r="J1830" s="1">
        <v>12176307166.5</v>
      </c>
      <c r="K1830" s="8">
        <v>81</v>
      </c>
      <c r="L1830" s="8">
        <v>81</v>
      </c>
      <c r="M1830" s="8">
        <v>0</v>
      </c>
      <c r="N1830" s="8">
        <v>108089.91505376347</v>
      </c>
      <c r="O1830" s="1">
        <v>0</v>
      </c>
      <c r="P1830" s="1">
        <v>0</v>
      </c>
      <c r="Q1830" s="1">
        <v>0</v>
      </c>
      <c r="R1830" s="1">
        <v>0</v>
      </c>
      <c r="S1830" s="29">
        <v>0</v>
      </c>
      <c r="T1830" s="8">
        <f t="shared" si="140"/>
        <v>0</v>
      </c>
      <c r="U1830" s="1">
        <v>0</v>
      </c>
      <c r="V1830" s="1">
        <v>0</v>
      </c>
      <c r="W1830" s="1">
        <v>0</v>
      </c>
      <c r="X1830" s="1">
        <v>0</v>
      </c>
      <c r="Y1830" s="1">
        <v>0</v>
      </c>
      <c r="Z1830" s="1">
        <v>0</v>
      </c>
      <c r="AA1830" s="1">
        <v>0</v>
      </c>
      <c r="AB1830" s="1">
        <v>367401249.5</v>
      </c>
      <c r="AC1830" s="1">
        <f t="shared" si="141"/>
        <v>-12804688686</v>
      </c>
      <c r="AD1830" s="1">
        <f t="shared" si="142"/>
        <v>-12804688686</v>
      </c>
      <c r="AE1830" s="1">
        <f t="shared" si="143"/>
        <v>-12176307166.5</v>
      </c>
      <c r="AF1830" s="1">
        <f t="shared" si="144"/>
        <v>-12176307166.5</v>
      </c>
    </row>
    <row r="1831" spans="1:32" x14ac:dyDescent="0.2">
      <c r="A1831" t="s">
        <v>156</v>
      </c>
      <c r="B1831" t="s">
        <v>133</v>
      </c>
      <c r="C1831" t="s">
        <v>119</v>
      </c>
      <c r="D1831" t="s">
        <v>2</v>
      </c>
      <c r="E1831" t="s">
        <v>5</v>
      </c>
      <c r="F1831" s="7">
        <v>201912</v>
      </c>
      <c r="G1831" s="1">
        <v>8880538712</v>
      </c>
      <c r="H1831" s="1">
        <v>8880538711.9999962</v>
      </c>
      <c r="I1831" s="1">
        <v>8880538712</v>
      </c>
      <c r="J1831" s="1">
        <v>8900538711.9999962</v>
      </c>
      <c r="K1831" s="8">
        <v>74</v>
      </c>
      <c r="L1831" s="8">
        <v>74</v>
      </c>
      <c r="M1831" s="8">
        <v>0</v>
      </c>
      <c r="N1831" s="8">
        <v>111656.62258064518</v>
      </c>
      <c r="O1831" s="1">
        <v>0</v>
      </c>
      <c r="P1831" s="1">
        <v>0</v>
      </c>
      <c r="Q1831" s="1">
        <v>0</v>
      </c>
      <c r="R1831" s="1">
        <v>0</v>
      </c>
      <c r="S1831" s="29">
        <v>0</v>
      </c>
      <c r="T1831" s="8">
        <f t="shared" si="140"/>
        <v>0</v>
      </c>
      <c r="U1831" s="1">
        <v>0</v>
      </c>
      <c r="V1831" s="1">
        <v>0</v>
      </c>
      <c r="W1831" s="1">
        <v>0</v>
      </c>
      <c r="X1831" s="1">
        <v>0</v>
      </c>
      <c r="Y1831" s="1">
        <v>0</v>
      </c>
      <c r="Z1831" s="1">
        <v>0</v>
      </c>
      <c r="AA1831" s="1">
        <v>-3.814697265625E-6</v>
      </c>
      <c r="AB1831" s="1">
        <v>19999999.999996185</v>
      </c>
      <c r="AC1831" s="1">
        <f t="shared" si="141"/>
        <v>-8880538711.9999962</v>
      </c>
      <c r="AD1831" s="1">
        <f t="shared" si="142"/>
        <v>-8880538711.9999962</v>
      </c>
      <c r="AE1831" s="1">
        <f t="shared" si="143"/>
        <v>-8900538711.9999962</v>
      </c>
      <c r="AF1831" s="1">
        <f t="shared" si="144"/>
        <v>-8900538711.9999962</v>
      </c>
    </row>
    <row r="1832" spans="1:32" x14ac:dyDescent="0.2">
      <c r="A1832" t="s">
        <v>156</v>
      </c>
      <c r="B1832" t="s">
        <v>133</v>
      </c>
      <c r="C1832" t="s">
        <v>119</v>
      </c>
      <c r="D1832" t="s">
        <v>2</v>
      </c>
      <c r="E1832" t="s">
        <v>5</v>
      </c>
      <c r="F1832" s="7">
        <v>202003</v>
      </c>
      <c r="G1832" s="1">
        <v>9136937368</v>
      </c>
      <c r="H1832" s="1">
        <v>9136937368.0000019</v>
      </c>
      <c r="I1832" s="1">
        <v>8980409053</v>
      </c>
      <c r="J1832" s="1">
        <v>9116537368.0000019</v>
      </c>
      <c r="K1832" s="8">
        <v>80</v>
      </c>
      <c r="L1832" s="8">
        <v>80</v>
      </c>
      <c r="M1832" s="8">
        <v>0</v>
      </c>
      <c r="N1832" s="8">
        <v>113204.54690396738</v>
      </c>
      <c r="O1832" s="1">
        <v>0</v>
      </c>
      <c r="P1832" s="1">
        <v>0</v>
      </c>
      <c r="Q1832" s="1">
        <v>0</v>
      </c>
      <c r="R1832" s="1">
        <v>0</v>
      </c>
      <c r="S1832" s="29">
        <v>0</v>
      </c>
      <c r="T1832" s="8">
        <f t="shared" si="140"/>
        <v>0</v>
      </c>
      <c r="U1832" s="1">
        <v>0</v>
      </c>
      <c r="V1832" s="1">
        <v>0</v>
      </c>
      <c r="W1832" s="1">
        <v>0</v>
      </c>
      <c r="X1832" s="1">
        <v>0</v>
      </c>
      <c r="Y1832" s="1">
        <v>0</v>
      </c>
      <c r="Z1832" s="1">
        <v>0</v>
      </c>
      <c r="AA1832" s="1">
        <v>1.9073486328125E-6</v>
      </c>
      <c r="AB1832" s="1">
        <v>136128315.00000191</v>
      </c>
      <c r="AC1832" s="1">
        <f t="shared" si="141"/>
        <v>-9136937368.0000019</v>
      </c>
      <c r="AD1832" s="1">
        <f t="shared" si="142"/>
        <v>-9136937368.0000019</v>
      </c>
      <c r="AE1832" s="1">
        <f t="shared" si="143"/>
        <v>-9116537368.0000019</v>
      </c>
      <c r="AF1832" s="1">
        <f t="shared" si="144"/>
        <v>-9116537368.0000019</v>
      </c>
    </row>
    <row r="1833" spans="1:32" x14ac:dyDescent="0.2">
      <c r="A1833" t="s">
        <v>156</v>
      </c>
      <c r="B1833" t="s">
        <v>133</v>
      </c>
      <c r="C1833" t="s">
        <v>119</v>
      </c>
      <c r="D1833" t="s">
        <v>2</v>
      </c>
      <c r="E1833" t="s">
        <v>5</v>
      </c>
      <c r="F1833" s="7">
        <v>202006</v>
      </c>
      <c r="G1833" s="1">
        <v>7656997997</v>
      </c>
      <c r="H1833" s="1">
        <v>7656997997</v>
      </c>
      <c r="I1833" s="1">
        <v>7299939867.75</v>
      </c>
      <c r="J1833" s="1">
        <v>7337672475.5</v>
      </c>
      <c r="K1833" s="8">
        <v>64</v>
      </c>
      <c r="L1833" s="8">
        <v>64</v>
      </c>
      <c r="M1833" s="8">
        <v>0</v>
      </c>
      <c r="N1833" s="8">
        <v>112388.6369175627</v>
      </c>
      <c r="O1833" s="1">
        <v>0</v>
      </c>
      <c r="P1833" s="1">
        <v>0</v>
      </c>
      <c r="Q1833" s="1">
        <v>0</v>
      </c>
      <c r="R1833" s="1">
        <v>0</v>
      </c>
      <c r="S1833" s="29">
        <v>0</v>
      </c>
      <c r="T1833" s="8">
        <f t="shared" si="140"/>
        <v>0</v>
      </c>
      <c r="U1833" s="1">
        <v>0</v>
      </c>
      <c r="V1833" s="1">
        <v>0</v>
      </c>
      <c r="W1833" s="1">
        <v>0</v>
      </c>
      <c r="X1833" s="1">
        <v>0</v>
      </c>
      <c r="Y1833" s="1">
        <v>0</v>
      </c>
      <c r="Z1833" s="1">
        <v>0</v>
      </c>
      <c r="AA1833" s="1">
        <v>0</v>
      </c>
      <c r="AB1833" s="1">
        <v>37732607.75</v>
      </c>
      <c r="AC1833" s="1">
        <f t="shared" si="141"/>
        <v>-7656997997</v>
      </c>
      <c r="AD1833" s="1">
        <f t="shared" si="142"/>
        <v>-7656997997</v>
      </c>
      <c r="AE1833" s="1">
        <f t="shared" si="143"/>
        <v>-7337672475.5</v>
      </c>
      <c r="AF1833" s="1">
        <f t="shared" si="144"/>
        <v>-7337672475.5</v>
      </c>
    </row>
    <row r="1834" spans="1:32" x14ac:dyDescent="0.2">
      <c r="A1834" t="s">
        <v>156</v>
      </c>
      <c r="B1834" t="s">
        <v>133</v>
      </c>
      <c r="C1834" t="s">
        <v>119</v>
      </c>
      <c r="D1834" t="s">
        <v>2</v>
      </c>
      <c r="E1834" t="s">
        <v>5</v>
      </c>
      <c r="F1834" s="7">
        <v>202009</v>
      </c>
      <c r="G1834" s="1">
        <v>7007410147</v>
      </c>
      <c r="H1834" s="1">
        <v>7007410147.000001</v>
      </c>
      <c r="I1834" s="1">
        <v>6748414953</v>
      </c>
      <c r="J1834" s="1">
        <v>6975895147.000001</v>
      </c>
      <c r="K1834" s="8">
        <v>54</v>
      </c>
      <c r="L1834" s="8">
        <v>54</v>
      </c>
      <c r="M1834" s="8">
        <v>0</v>
      </c>
      <c r="N1834" s="8">
        <v>113008.88566308243</v>
      </c>
      <c r="O1834" s="1">
        <v>0</v>
      </c>
      <c r="P1834" s="1">
        <v>0</v>
      </c>
      <c r="Q1834" s="1">
        <v>0</v>
      </c>
      <c r="R1834" s="1">
        <v>0</v>
      </c>
      <c r="S1834" s="29">
        <v>0</v>
      </c>
      <c r="T1834" s="8">
        <f t="shared" si="140"/>
        <v>0</v>
      </c>
      <c r="U1834" s="1">
        <v>0</v>
      </c>
      <c r="V1834" s="1">
        <v>0</v>
      </c>
      <c r="W1834" s="1">
        <v>0</v>
      </c>
      <c r="X1834" s="1">
        <v>0</v>
      </c>
      <c r="Y1834" s="1">
        <v>0</v>
      </c>
      <c r="Z1834" s="1">
        <v>0</v>
      </c>
      <c r="AA1834" s="1">
        <v>9.5367431640625E-7</v>
      </c>
      <c r="AB1834" s="1">
        <v>227480194.00000095</v>
      </c>
      <c r="AC1834" s="1">
        <f t="shared" si="141"/>
        <v>-7007410147.000001</v>
      </c>
      <c r="AD1834" s="1">
        <f t="shared" si="142"/>
        <v>-7007410147.000001</v>
      </c>
      <c r="AE1834" s="1">
        <f t="shared" si="143"/>
        <v>-6975895147.000001</v>
      </c>
      <c r="AF1834" s="1">
        <f t="shared" si="144"/>
        <v>-6975895147.000001</v>
      </c>
    </row>
    <row r="1835" spans="1:32" x14ac:dyDescent="0.2">
      <c r="A1835" t="s">
        <v>156</v>
      </c>
      <c r="B1835" t="s">
        <v>133</v>
      </c>
      <c r="C1835" t="s">
        <v>119</v>
      </c>
      <c r="D1835" t="s">
        <v>2</v>
      </c>
      <c r="E1835" t="s">
        <v>5</v>
      </c>
      <c r="F1835" s="7">
        <v>202012</v>
      </c>
      <c r="G1835" s="1">
        <v>9989886125</v>
      </c>
      <c r="H1835" s="1">
        <v>10219020595.75</v>
      </c>
      <c r="I1835" s="1">
        <v>9276185822.1100006</v>
      </c>
      <c r="J1835" s="1">
        <v>9825391687.75</v>
      </c>
      <c r="K1835" s="8">
        <v>88</v>
      </c>
      <c r="L1835" s="8">
        <v>88</v>
      </c>
      <c r="M1835" s="8">
        <v>0</v>
      </c>
      <c r="N1835" s="8">
        <v>113796.81971326163</v>
      </c>
      <c r="O1835" s="1">
        <v>0</v>
      </c>
      <c r="P1835" s="1">
        <v>0</v>
      </c>
      <c r="Q1835" s="1">
        <v>0</v>
      </c>
      <c r="R1835" s="1">
        <v>0</v>
      </c>
      <c r="S1835" s="29">
        <v>0</v>
      </c>
      <c r="T1835" s="8">
        <f t="shared" si="140"/>
        <v>0</v>
      </c>
      <c r="U1835" s="1">
        <v>0</v>
      </c>
      <c r="V1835" s="1">
        <v>0</v>
      </c>
      <c r="W1835" s="1">
        <v>0</v>
      </c>
      <c r="X1835" s="1">
        <v>0</v>
      </c>
      <c r="Y1835" s="1">
        <v>0</v>
      </c>
      <c r="Z1835" s="1">
        <v>0</v>
      </c>
      <c r="AA1835" s="1">
        <v>229134470.75</v>
      </c>
      <c r="AB1835" s="1">
        <v>549205865.63999939</v>
      </c>
      <c r="AC1835" s="1">
        <f t="shared" si="141"/>
        <v>-10219020595.75</v>
      </c>
      <c r="AD1835" s="1">
        <f t="shared" si="142"/>
        <v>-10219020595.75</v>
      </c>
      <c r="AE1835" s="1">
        <f t="shared" si="143"/>
        <v>-9825391687.75</v>
      </c>
      <c r="AF1835" s="1">
        <f t="shared" si="144"/>
        <v>-9825391687.75</v>
      </c>
    </row>
    <row r="1836" spans="1:32" x14ac:dyDescent="0.2">
      <c r="A1836" t="s">
        <v>156</v>
      </c>
      <c r="B1836" t="s">
        <v>133</v>
      </c>
      <c r="C1836" t="s">
        <v>119</v>
      </c>
      <c r="D1836" t="s">
        <v>2</v>
      </c>
      <c r="E1836" t="s">
        <v>5</v>
      </c>
      <c r="F1836" s="7">
        <v>202103</v>
      </c>
      <c r="G1836" s="1">
        <v>8130024469</v>
      </c>
      <c r="H1836" s="1">
        <v>8184400392.7000017</v>
      </c>
      <c r="I1836" s="1">
        <v>7972638613.5</v>
      </c>
      <c r="J1836" s="1">
        <v>8558480958.7000027</v>
      </c>
      <c r="K1836" s="8">
        <v>79</v>
      </c>
      <c r="L1836" s="8">
        <v>79</v>
      </c>
      <c r="M1836" s="8">
        <v>0</v>
      </c>
      <c r="N1836" s="8">
        <v>113918.7261904762</v>
      </c>
      <c r="O1836" s="1">
        <v>0</v>
      </c>
      <c r="P1836" s="1">
        <v>0</v>
      </c>
      <c r="Q1836" s="1">
        <v>0</v>
      </c>
      <c r="R1836" s="1">
        <v>0</v>
      </c>
      <c r="S1836" s="29">
        <v>0</v>
      </c>
      <c r="T1836" s="8">
        <f t="shared" si="140"/>
        <v>0</v>
      </c>
      <c r="U1836" s="1">
        <v>0</v>
      </c>
      <c r="V1836" s="1">
        <v>0</v>
      </c>
      <c r="W1836" s="1">
        <v>0</v>
      </c>
      <c r="X1836" s="1">
        <v>0</v>
      </c>
      <c r="Y1836" s="1">
        <v>0</v>
      </c>
      <c r="Z1836" s="1">
        <v>0</v>
      </c>
      <c r="AA1836" s="1">
        <v>54375923.700001717</v>
      </c>
      <c r="AB1836" s="1">
        <v>585842345.20000267</v>
      </c>
      <c r="AC1836" s="1">
        <f t="shared" si="141"/>
        <v>-8184400392.7000017</v>
      </c>
      <c r="AD1836" s="1">
        <f t="shared" si="142"/>
        <v>-8184400392.7000017</v>
      </c>
      <c r="AE1836" s="1">
        <f t="shared" si="143"/>
        <v>-8558480958.7000027</v>
      </c>
      <c r="AF1836" s="1">
        <f t="shared" si="144"/>
        <v>-8558480958.7000027</v>
      </c>
    </row>
    <row r="1837" spans="1:32" x14ac:dyDescent="0.2">
      <c r="A1837" t="s">
        <v>156</v>
      </c>
      <c r="B1837" t="s">
        <v>133</v>
      </c>
      <c r="C1837" t="s">
        <v>119</v>
      </c>
      <c r="D1837" t="s">
        <v>2</v>
      </c>
      <c r="E1837" t="s">
        <v>5</v>
      </c>
      <c r="F1837" s="7">
        <v>202106</v>
      </c>
      <c r="G1837" s="1">
        <v>9522535305</v>
      </c>
      <c r="H1837" s="1">
        <v>9522535305.0000038</v>
      </c>
      <c r="I1837" s="1">
        <v>9422930783</v>
      </c>
      <c r="J1837" s="1">
        <v>9641783334.0000038</v>
      </c>
      <c r="K1837" s="8">
        <v>93</v>
      </c>
      <c r="L1837" s="8">
        <v>93</v>
      </c>
      <c r="M1837" s="8">
        <v>0</v>
      </c>
      <c r="N1837" s="8">
        <v>114728.20752688176</v>
      </c>
      <c r="O1837" s="1">
        <v>0</v>
      </c>
      <c r="P1837" s="1">
        <v>0</v>
      </c>
      <c r="Q1837" s="1">
        <v>0</v>
      </c>
      <c r="R1837" s="1">
        <v>0</v>
      </c>
      <c r="S1837" s="29">
        <v>0</v>
      </c>
      <c r="T1837" s="8">
        <f t="shared" si="140"/>
        <v>0</v>
      </c>
      <c r="U1837" s="1">
        <v>0</v>
      </c>
      <c r="V1837" s="1">
        <v>0</v>
      </c>
      <c r="W1837" s="1">
        <v>0</v>
      </c>
      <c r="X1837" s="1">
        <v>0</v>
      </c>
      <c r="Y1837" s="1">
        <v>0</v>
      </c>
      <c r="Z1837" s="1">
        <v>0</v>
      </c>
      <c r="AA1837" s="1">
        <v>3.814697265625E-6</v>
      </c>
      <c r="AB1837" s="1">
        <v>218852551.00000381</v>
      </c>
      <c r="AC1837" s="1">
        <f t="shared" si="141"/>
        <v>-9522535305.0000038</v>
      </c>
      <c r="AD1837" s="1">
        <f t="shared" si="142"/>
        <v>-9522535305.0000038</v>
      </c>
      <c r="AE1837" s="1">
        <f t="shared" si="143"/>
        <v>-9641783334.0000038</v>
      </c>
      <c r="AF1837" s="1">
        <f t="shared" si="144"/>
        <v>-9641783334.0000038</v>
      </c>
    </row>
    <row r="1838" spans="1:32" x14ac:dyDescent="0.2">
      <c r="A1838" t="s">
        <v>156</v>
      </c>
      <c r="B1838" t="s">
        <v>133</v>
      </c>
      <c r="C1838" t="s">
        <v>119</v>
      </c>
      <c r="D1838" t="s">
        <v>2</v>
      </c>
      <c r="E1838" t="s">
        <v>5</v>
      </c>
      <c r="F1838" s="7">
        <v>202109</v>
      </c>
      <c r="G1838" s="1">
        <v>10971243349</v>
      </c>
      <c r="H1838" s="1">
        <v>10988123951.009998</v>
      </c>
      <c r="I1838" s="1">
        <v>10549208098.02</v>
      </c>
      <c r="J1838" s="1">
        <v>10970348951.009998</v>
      </c>
      <c r="K1838" s="8">
        <v>119</v>
      </c>
      <c r="L1838" s="8">
        <v>119</v>
      </c>
      <c r="M1838" s="8">
        <v>0</v>
      </c>
      <c r="N1838" s="8">
        <v>115836.99964157709</v>
      </c>
      <c r="O1838" s="1">
        <v>0</v>
      </c>
      <c r="P1838" s="1">
        <v>0</v>
      </c>
      <c r="Q1838" s="1">
        <v>0</v>
      </c>
      <c r="R1838" s="1">
        <v>0</v>
      </c>
      <c r="S1838" s="29">
        <v>0</v>
      </c>
      <c r="T1838" s="8">
        <f t="shared" si="140"/>
        <v>0</v>
      </c>
      <c r="U1838" s="1">
        <v>0</v>
      </c>
      <c r="V1838" s="1">
        <v>0</v>
      </c>
      <c r="W1838" s="1">
        <v>0</v>
      </c>
      <c r="X1838" s="1">
        <v>0</v>
      </c>
      <c r="Y1838" s="1">
        <v>0</v>
      </c>
      <c r="Z1838" s="1">
        <v>0</v>
      </c>
      <c r="AA1838" s="1">
        <v>16880602.009998322</v>
      </c>
      <c r="AB1838" s="1">
        <v>421140852.98999786</v>
      </c>
      <c r="AC1838" s="1">
        <f t="shared" si="141"/>
        <v>-10988123951.009998</v>
      </c>
      <c r="AD1838" s="1">
        <f t="shared" si="142"/>
        <v>-10988123951.009998</v>
      </c>
      <c r="AE1838" s="1">
        <f t="shared" si="143"/>
        <v>-10970348951.009998</v>
      </c>
      <c r="AF1838" s="1">
        <f t="shared" si="144"/>
        <v>-10970348951.009998</v>
      </c>
    </row>
    <row r="1839" spans="1:32" x14ac:dyDescent="0.2">
      <c r="A1839" t="s">
        <v>156</v>
      </c>
      <c r="B1839" t="s">
        <v>133</v>
      </c>
      <c r="C1839" t="s">
        <v>119</v>
      </c>
      <c r="D1839" t="s">
        <v>2</v>
      </c>
      <c r="E1839" t="s">
        <v>5</v>
      </c>
      <c r="F1839" s="7">
        <v>202112</v>
      </c>
      <c r="G1839" s="1">
        <v>8998767944</v>
      </c>
      <c r="H1839" s="1">
        <v>8998767944.0000019</v>
      </c>
      <c r="I1839" s="1">
        <v>8287666051.9099998</v>
      </c>
      <c r="J1839" s="1">
        <v>9189246881.3400021</v>
      </c>
      <c r="K1839" s="8">
        <v>91</v>
      </c>
      <c r="L1839" s="8">
        <v>91</v>
      </c>
      <c r="M1839" s="8">
        <v>0</v>
      </c>
      <c r="N1839" s="8">
        <v>117189.8928315412</v>
      </c>
      <c r="O1839" s="1">
        <v>0</v>
      </c>
      <c r="P1839" s="1">
        <v>0</v>
      </c>
      <c r="Q1839" s="1">
        <v>0</v>
      </c>
      <c r="R1839" s="1">
        <v>0</v>
      </c>
      <c r="S1839" s="29">
        <v>0</v>
      </c>
      <c r="T1839" s="8">
        <f t="shared" si="140"/>
        <v>0</v>
      </c>
      <c r="U1839" s="1">
        <v>0</v>
      </c>
      <c r="V1839" s="1">
        <v>0</v>
      </c>
      <c r="W1839" s="1">
        <v>0</v>
      </c>
      <c r="X1839" s="1">
        <v>0</v>
      </c>
      <c r="Y1839" s="1">
        <v>0</v>
      </c>
      <c r="Z1839" s="1">
        <v>0</v>
      </c>
      <c r="AA1839" s="1">
        <v>1.9073486328125E-6</v>
      </c>
      <c r="AB1839" s="1">
        <v>901580829.43000221</v>
      </c>
      <c r="AC1839" s="1">
        <f t="shared" si="141"/>
        <v>-8998767944.0000019</v>
      </c>
      <c r="AD1839" s="1">
        <f t="shared" si="142"/>
        <v>-8998767944.0000019</v>
      </c>
      <c r="AE1839" s="1">
        <f t="shared" si="143"/>
        <v>-9189246881.3400021</v>
      </c>
      <c r="AF1839" s="1">
        <f t="shared" si="144"/>
        <v>-9189246881.3400021</v>
      </c>
    </row>
    <row r="1840" spans="1:32" x14ac:dyDescent="0.2">
      <c r="A1840" t="s">
        <v>156</v>
      </c>
      <c r="B1840" t="s">
        <v>133</v>
      </c>
      <c r="C1840" t="s">
        <v>119</v>
      </c>
      <c r="D1840" t="s">
        <v>2</v>
      </c>
      <c r="E1840" t="s">
        <v>5</v>
      </c>
      <c r="F1840" s="7">
        <v>202203</v>
      </c>
      <c r="G1840" s="1">
        <v>8942379928</v>
      </c>
      <c r="H1840" s="1">
        <v>8963275321.6000042</v>
      </c>
      <c r="I1840" s="1">
        <v>8540361452</v>
      </c>
      <c r="J1840" s="1">
        <v>8738627354.1000023</v>
      </c>
      <c r="K1840" s="8">
        <v>112</v>
      </c>
      <c r="L1840" s="8">
        <v>112</v>
      </c>
      <c r="M1840" s="8">
        <v>0</v>
      </c>
      <c r="N1840" s="8">
        <v>117123.17396313364</v>
      </c>
      <c r="O1840" s="1">
        <v>0</v>
      </c>
      <c r="P1840" s="1">
        <v>0</v>
      </c>
      <c r="Q1840" s="1">
        <v>0</v>
      </c>
      <c r="R1840" s="1">
        <v>0</v>
      </c>
      <c r="S1840" s="29">
        <v>0</v>
      </c>
      <c r="T1840" s="8">
        <f t="shared" si="140"/>
        <v>0</v>
      </c>
      <c r="U1840" s="1">
        <v>0</v>
      </c>
      <c r="V1840" s="1">
        <v>0</v>
      </c>
      <c r="W1840" s="1">
        <v>0</v>
      </c>
      <c r="X1840" s="1">
        <v>0</v>
      </c>
      <c r="Y1840" s="1">
        <v>0</v>
      </c>
      <c r="Z1840" s="1">
        <v>0</v>
      </c>
      <c r="AA1840" s="1">
        <v>20895393.600004196</v>
      </c>
      <c r="AB1840" s="1">
        <v>198265902.10000229</v>
      </c>
      <c r="AC1840" s="1">
        <f t="shared" si="141"/>
        <v>-8963275321.6000042</v>
      </c>
      <c r="AD1840" s="1">
        <f t="shared" si="142"/>
        <v>-8963275321.6000042</v>
      </c>
      <c r="AE1840" s="1">
        <f t="shared" si="143"/>
        <v>-8738627354.1000023</v>
      </c>
      <c r="AF1840" s="1">
        <f t="shared" si="144"/>
        <v>-8738627354.1000023</v>
      </c>
    </row>
    <row r="1841" spans="1:32" x14ac:dyDescent="0.2">
      <c r="A1841" t="s">
        <v>156</v>
      </c>
      <c r="B1841" t="s">
        <v>133</v>
      </c>
      <c r="C1841" t="s">
        <v>119</v>
      </c>
      <c r="D1841" t="s">
        <v>2</v>
      </c>
      <c r="E1841" t="s">
        <v>5</v>
      </c>
      <c r="F1841" s="7">
        <v>202206</v>
      </c>
      <c r="G1841" s="1">
        <v>7540774187</v>
      </c>
      <c r="H1841" s="1">
        <v>7561460707.000001</v>
      </c>
      <c r="I1841" s="1">
        <v>7281422737.5</v>
      </c>
      <c r="J1841" s="1">
        <v>7509652043.000001</v>
      </c>
      <c r="K1841" s="8">
        <v>103</v>
      </c>
      <c r="L1841" s="8">
        <v>103</v>
      </c>
      <c r="M1841" s="8">
        <v>0</v>
      </c>
      <c r="N1841" s="8">
        <v>117613.45053763443</v>
      </c>
      <c r="O1841" s="1">
        <v>0</v>
      </c>
      <c r="P1841" s="1">
        <v>0</v>
      </c>
      <c r="Q1841" s="1">
        <v>0</v>
      </c>
      <c r="R1841" s="1">
        <v>0</v>
      </c>
      <c r="S1841" s="29">
        <v>0</v>
      </c>
      <c r="T1841" s="8">
        <f t="shared" si="140"/>
        <v>0</v>
      </c>
      <c r="U1841" s="1">
        <v>0</v>
      </c>
      <c r="V1841" s="1">
        <v>0</v>
      </c>
      <c r="W1841" s="1">
        <v>0</v>
      </c>
      <c r="X1841" s="1">
        <v>0</v>
      </c>
      <c r="Y1841" s="1">
        <v>0</v>
      </c>
      <c r="Z1841" s="1">
        <v>0</v>
      </c>
      <c r="AA1841" s="1">
        <v>20686520.000000954</v>
      </c>
      <c r="AB1841" s="1">
        <v>228229305.50000095</v>
      </c>
      <c r="AC1841" s="1">
        <f t="shared" si="141"/>
        <v>-7561460707.000001</v>
      </c>
      <c r="AD1841" s="1">
        <f t="shared" si="142"/>
        <v>-7561460707.000001</v>
      </c>
      <c r="AE1841" s="1">
        <f t="shared" si="143"/>
        <v>-7509652043.000001</v>
      </c>
      <c r="AF1841" s="1">
        <f t="shared" si="144"/>
        <v>-7509652043.000001</v>
      </c>
    </row>
    <row r="1842" spans="1:32" x14ac:dyDescent="0.2">
      <c r="A1842" t="s">
        <v>156</v>
      </c>
      <c r="B1842" t="s">
        <v>133</v>
      </c>
      <c r="C1842" t="s">
        <v>119</v>
      </c>
      <c r="D1842" t="s">
        <v>2</v>
      </c>
      <c r="E1842" t="s">
        <v>5</v>
      </c>
      <c r="F1842" s="7">
        <v>202209</v>
      </c>
      <c r="G1842" s="1">
        <v>10063159276</v>
      </c>
      <c r="H1842" s="1">
        <v>10063159276</v>
      </c>
      <c r="I1842" s="1">
        <v>9773592548.4200001</v>
      </c>
      <c r="J1842" s="1">
        <v>10073395003.5</v>
      </c>
      <c r="K1842" s="8">
        <v>126</v>
      </c>
      <c r="L1842" s="8">
        <v>126</v>
      </c>
      <c r="M1842" s="8">
        <v>0</v>
      </c>
      <c r="N1842" s="8">
        <v>119259.36200716847</v>
      </c>
      <c r="O1842" s="1">
        <v>0</v>
      </c>
      <c r="P1842" s="1">
        <v>0</v>
      </c>
      <c r="Q1842" s="1">
        <v>0</v>
      </c>
      <c r="R1842" s="1">
        <v>0</v>
      </c>
      <c r="S1842" s="29">
        <v>0</v>
      </c>
      <c r="T1842" s="8">
        <f t="shared" si="140"/>
        <v>0</v>
      </c>
      <c r="U1842" s="1">
        <v>0</v>
      </c>
      <c r="V1842" s="1">
        <v>0</v>
      </c>
      <c r="W1842" s="1">
        <v>0</v>
      </c>
      <c r="X1842" s="1">
        <v>0</v>
      </c>
      <c r="Y1842" s="1">
        <v>0</v>
      </c>
      <c r="Z1842" s="1">
        <v>0</v>
      </c>
      <c r="AA1842" s="1">
        <v>0</v>
      </c>
      <c r="AB1842" s="1">
        <v>299802455.07999992</v>
      </c>
      <c r="AC1842" s="1">
        <f t="shared" si="141"/>
        <v>-10063159276</v>
      </c>
      <c r="AD1842" s="1">
        <f t="shared" si="142"/>
        <v>-10063159276</v>
      </c>
      <c r="AE1842" s="1">
        <f t="shared" si="143"/>
        <v>-10073395003.5</v>
      </c>
      <c r="AF1842" s="1">
        <f t="shared" si="144"/>
        <v>-10073395003.5</v>
      </c>
    </row>
    <row r="1843" spans="1:32" x14ac:dyDescent="0.2">
      <c r="A1843" t="s">
        <v>156</v>
      </c>
      <c r="B1843" t="s">
        <v>133</v>
      </c>
      <c r="C1843" t="s">
        <v>119</v>
      </c>
      <c r="D1843" t="s">
        <v>2</v>
      </c>
      <c r="E1843" t="s">
        <v>5</v>
      </c>
      <c r="F1843" s="7">
        <v>202212</v>
      </c>
      <c r="G1843" s="1">
        <v>9929097703</v>
      </c>
      <c r="H1843" s="1">
        <v>10035177725.670002</v>
      </c>
      <c r="I1843" s="1">
        <v>9649083477</v>
      </c>
      <c r="J1843" s="1">
        <v>9935177725.170002</v>
      </c>
      <c r="K1843" s="8">
        <v>96</v>
      </c>
      <c r="L1843" s="8">
        <v>96</v>
      </c>
      <c r="M1843" s="8">
        <v>0</v>
      </c>
      <c r="N1843" s="8">
        <v>121501.3777777778</v>
      </c>
      <c r="O1843" s="1">
        <v>0</v>
      </c>
      <c r="P1843" s="1">
        <v>0</v>
      </c>
      <c r="Q1843" s="1">
        <v>0</v>
      </c>
      <c r="R1843" s="1">
        <v>0</v>
      </c>
      <c r="S1843" s="29">
        <v>0</v>
      </c>
      <c r="T1843" s="8">
        <f t="shared" si="140"/>
        <v>0</v>
      </c>
      <c r="U1843" s="1">
        <v>0</v>
      </c>
      <c r="V1843" s="1">
        <v>0</v>
      </c>
      <c r="W1843" s="1">
        <v>0</v>
      </c>
      <c r="X1843" s="1">
        <v>0</v>
      </c>
      <c r="Y1843" s="1">
        <v>0</v>
      </c>
      <c r="Z1843" s="1">
        <v>0</v>
      </c>
      <c r="AA1843" s="1">
        <v>106080022.67000198</v>
      </c>
      <c r="AB1843" s="1">
        <v>286094248.17000198</v>
      </c>
      <c r="AC1843" s="1">
        <f t="shared" si="141"/>
        <v>-10035177725.670002</v>
      </c>
      <c r="AD1843" s="1">
        <f t="shared" si="142"/>
        <v>-10035177725.670002</v>
      </c>
      <c r="AE1843" s="1">
        <f t="shared" si="143"/>
        <v>-9935177725.170002</v>
      </c>
      <c r="AF1843" s="1">
        <f t="shared" si="144"/>
        <v>-9935177725.170002</v>
      </c>
    </row>
    <row r="1844" spans="1:32" x14ac:dyDescent="0.2">
      <c r="A1844" t="s">
        <v>156</v>
      </c>
      <c r="B1844" t="s">
        <v>133</v>
      </c>
      <c r="C1844" t="s">
        <v>119</v>
      </c>
      <c r="D1844" t="s">
        <v>2</v>
      </c>
      <c r="E1844" t="s">
        <v>5</v>
      </c>
      <c r="F1844" s="7">
        <v>202303</v>
      </c>
      <c r="G1844" s="1">
        <v>8198397054</v>
      </c>
      <c r="H1844" s="1">
        <v>8387429652.3199997</v>
      </c>
      <c r="I1844" s="1">
        <v>8060064170.04</v>
      </c>
      <c r="J1844" s="1">
        <v>8337290613.3600006</v>
      </c>
      <c r="K1844" s="8">
        <v>78</v>
      </c>
      <c r="L1844" s="8">
        <v>79</v>
      </c>
      <c r="M1844" s="8">
        <v>0</v>
      </c>
      <c r="N1844" s="8">
        <v>121588.82488479262</v>
      </c>
      <c r="O1844" s="1">
        <v>0</v>
      </c>
      <c r="P1844" s="1">
        <v>0</v>
      </c>
      <c r="Q1844" s="1">
        <v>0</v>
      </c>
      <c r="R1844" s="1">
        <v>0</v>
      </c>
      <c r="S1844" s="29">
        <v>0</v>
      </c>
      <c r="T1844" s="8">
        <f t="shared" si="140"/>
        <v>0</v>
      </c>
      <c r="U1844" s="1">
        <v>0</v>
      </c>
      <c r="V1844" s="1">
        <v>0</v>
      </c>
      <c r="W1844" s="1">
        <v>0</v>
      </c>
      <c r="X1844" s="1">
        <v>0</v>
      </c>
      <c r="Y1844" s="1">
        <v>0</v>
      </c>
      <c r="Z1844" s="1">
        <v>0</v>
      </c>
      <c r="AA1844" s="1">
        <v>189032598.31999969</v>
      </c>
      <c r="AB1844" s="1">
        <v>277226443.32000065</v>
      </c>
      <c r="AC1844" s="1">
        <f t="shared" si="141"/>
        <v>-8387429652.3199997</v>
      </c>
      <c r="AD1844" s="1">
        <f t="shared" si="142"/>
        <v>-8387429652.3199997</v>
      </c>
      <c r="AE1844" s="1">
        <f t="shared" si="143"/>
        <v>-8337290613.3600006</v>
      </c>
      <c r="AF1844" s="1">
        <f t="shared" si="144"/>
        <v>-8337290613.3600006</v>
      </c>
    </row>
    <row r="1845" spans="1:32" x14ac:dyDescent="0.2">
      <c r="A1845" t="s">
        <v>156</v>
      </c>
      <c r="B1845" t="s">
        <v>133</v>
      </c>
      <c r="C1845" t="s">
        <v>119</v>
      </c>
      <c r="D1845" t="s">
        <v>2</v>
      </c>
      <c r="E1845" t="s">
        <v>5</v>
      </c>
      <c r="F1845" s="7">
        <v>202306</v>
      </c>
      <c r="G1845" s="1">
        <v>7896170117</v>
      </c>
      <c r="H1845" s="1">
        <v>7995976540.2399988</v>
      </c>
      <c r="I1845" s="1">
        <v>7885449619</v>
      </c>
      <c r="J1845" s="1">
        <v>7956197463.5599985</v>
      </c>
      <c r="K1845" s="8">
        <v>68</v>
      </c>
      <c r="L1845" s="8">
        <v>70</v>
      </c>
      <c r="M1845" s="8">
        <v>0</v>
      </c>
      <c r="N1845" s="8">
        <v>121616.4476702509</v>
      </c>
      <c r="O1845" s="1">
        <v>0</v>
      </c>
      <c r="P1845" s="1">
        <v>0</v>
      </c>
      <c r="Q1845" s="1">
        <v>0</v>
      </c>
      <c r="R1845" s="1">
        <v>0</v>
      </c>
      <c r="S1845" s="29">
        <v>0</v>
      </c>
      <c r="T1845" s="8">
        <f t="shared" si="140"/>
        <v>0</v>
      </c>
      <c r="U1845" s="1">
        <v>0</v>
      </c>
      <c r="V1845" s="1">
        <v>0</v>
      </c>
      <c r="W1845" s="1">
        <v>0</v>
      </c>
      <c r="X1845" s="1">
        <v>0</v>
      </c>
      <c r="Y1845" s="1">
        <v>0</v>
      </c>
      <c r="Z1845" s="1">
        <v>0</v>
      </c>
      <c r="AA1845" s="1">
        <v>99806423.239998817</v>
      </c>
      <c r="AB1845" s="1">
        <v>70747844.559998512</v>
      </c>
      <c r="AC1845" s="1">
        <f t="shared" si="141"/>
        <v>-7995976540.2399988</v>
      </c>
      <c r="AD1845" s="1">
        <f t="shared" si="142"/>
        <v>-7995976540.2399988</v>
      </c>
      <c r="AE1845" s="1">
        <f t="shared" si="143"/>
        <v>-7956197463.5599985</v>
      </c>
      <c r="AF1845" s="1">
        <f t="shared" si="144"/>
        <v>-7956197463.5599985</v>
      </c>
    </row>
    <row r="1846" spans="1:32" x14ac:dyDescent="0.2">
      <c r="A1846" t="s">
        <v>156</v>
      </c>
      <c r="B1846" t="s">
        <v>133</v>
      </c>
      <c r="C1846" t="s">
        <v>119</v>
      </c>
      <c r="D1846" t="s">
        <v>2</v>
      </c>
      <c r="E1846" t="s">
        <v>5</v>
      </c>
      <c r="F1846" s="7">
        <v>202309</v>
      </c>
      <c r="G1846" s="1">
        <v>10846912518</v>
      </c>
      <c r="H1846" s="1">
        <v>11409455621.510002</v>
      </c>
      <c r="I1846" s="1">
        <v>10689063540.299999</v>
      </c>
      <c r="J1846" s="1">
        <v>11514892001.510002</v>
      </c>
      <c r="K1846" s="8">
        <v>84</v>
      </c>
      <c r="L1846" s="8">
        <v>87</v>
      </c>
      <c r="M1846" s="8">
        <v>0</v>
      </c>
      <c r="N1846" s="8">
        <v>121588.90788530461</v>
      </c>
      <c r="O1846" s="1">
        <v>0</v>
      </c>
      <c r="P1846" s="1">
        <v>0</v>
      </c>
      <c r="Q1846" s="1">
        <v>0</v>
      </c>
      <c r="R1846" s="1">
        <v>0</v>
      </c>
      <c r="S1846" s="29">
        <v>0</v>
      </c>
      <c r="T1846" s="8">
        <f t="shared" si="140"/>
        <v>0</v>
      </c>
      <c r="U1846" s="1">
        <v>0</v>
      </c>
      <c r="V1846" s="1">
        <v>0</v>
      </c>
      <c r="W1846" s="1">
        <v>0</v>
      </c>
      <c r="X1846" s="1">
        <v>0</v>
      </c>
      <c r="Y1846" s="1">
        <v>0</v>
      </c>
      <c r="Z1846" s="1">
        <v>0</v>
      </c>
      <c r="AA1846" s="1">
        <v>562543103.51000214</v>
      </c>
      <c r="AB1846" s="1">
        <v>825828461.2100029</v>
      </c>
      <c r="AC1846" s="1">
        <f t="shared" si="141"/>
        <v>-11409455621.510002</v>
      </c>
      <c r="AD1846" s="1">
        <f t="shared" si="142"/>
        <v>-11409455621.510002</v>
      </c>
      <c r="AE1846" s="1">
        <f t="shared" si="143"/>
        <v>-11514892001.510002</v>
      </c>
      <c r="AF1846" s="1">
        <f t="shared" si="144"/>
        <v>-11514892001.510002</v>
      </c>
    </row>
    <row r="1847" spans="1:32" x14ac:dyDescent="0.2">
      <c r="A1847" t="s">
        <v>156</v>
      </c>
      <c r="B1847" t="s">
        <v>133</v>
      </c>
      <c r="C1847" t="s">
        <v>119</v>
      </c>
      <c r="D1847" t="s">
        <v>2</v>
      </c>
      <c r="E1847" t="s">
        <v>5</v>
      </c>
      <c r="F1847" s="7">
        <v>202312</v>
      </c>
      <c r="G1847" s="1">
        <v>10132068387</v>
      </c>
      <c r="H1847" s="1">
        <v>10976444095.490002</v>
      </c>
      <c r="I1847" s="1">
        <v>10006579849</v>
      </c>
      <c r="J1847" s="1">
        <v>10861225879.910002</v>
      </c>
      <c r="K1847" s="8">
        <v>88</v>
      </c>
      <c r="L1847" s="8">
        <v>89</v>
      </c>
      <c r="M1847" s="8">
        <v>0</v>
      </c>
      <c r="N1847" s="8">
        <v>121160.694265233</v>
      </c>
      <c r="O1847" s="1">
        <v>0</v>
      </c>
      <c r="P1847" s="1">
        <v>0</v>
      </c>
      <c r="Q1847" s="1">
        <v>0</v>
      </c>
      <c r="R1847" s="1">
        <v>0</v>
      </c>
      <c r="S1847" s="29">
        <v>0</v>
      </c>
      <c r="T1847" s="8">
        <f t="shared" si="140"/>
        <v>0</v>
      </c>
      <c r="U1847" s="1">
        <v>0</v>
      </c>
      <c r="V1847" s="1">
        <v>0</v>
      </c>
      <c r="W1847" s="1">
        <v>0</v>
      </c>
      <c r="X1847" s="1">
        <v>0</v>
      </c>
      <c r="Y1847" s="1">
        <v>0</v>
      </c>
      <c r="Z1847" s="1">
        <v>0</v>
      </c>
      <c r="AA1847" s="1">
        <v>844375708.49000168</v>
      </c>
      <c r="AB1847" s="1">
        <v>854646030.91000175</v>
      </c>
      <c r="AC1847" s="1">
        <f t="shared" si="141"/>
        <v>-10976444095.490002</v>
      </c>
      <c r="AD1847" s="1">
        <f t="shared" si="142"/>
        <v>-10976444095.490002</v>
      </c>
      <c r="AE1847" s="1">
        <f t="shared" si="143"/>
        <v>-10861225879.910002</v>
      </c>
      <c r="AF1847" s="1">
        <f t="shared" si="144"/>
        <v>-10861225879.910002</v>
      </c>
    </row>
    <row r="1848" spans="1:32" x14ac:dyDescent="0.2">
      <c r="A1848" t="s">
        <v>156</v>
      </c>
      <c r="B1848" t="s">
        <v>133</v>
      </c>
      <c r="C1848" t="s">
        <v>119</v>
      </c>
      <c r="D1848" t="s">
        <v>2</v>
      </c>
      <c r="E1848" t="s">
        <v>5</v>
      </c>
      <c r="F1848" s="7">
        <v>202403</v>
      </c>
      <c r="G1848" s="1">
        <v>8381471777</v>
      </c>
      <c r="H1848" s="1">
        <v>10084699125.6</v>
      </c>
      <c r="I1848" s="1">
        <v>8327350169</v>
      </c>
      <c r="J1848" s="1">
        <v>10086757517.6</v>
      </c>
      <c r="K1848" s="8">
        <v>64</v>
      </c>
      <c r="L1848" s="8">
        <v>72</v>
      </c>
      <c r="M1848" s="8">
        <v>0</v>
      </c>
      <c r="N1848" s="8">
        <v>120865.4045235447</v>
      </c>
      <c r="O1848" s="1">
        <v>0</v>
      </c>
      <c r="P1848" s="1">
        <v>0</v>
      </c>
      <c r="Q1848" s="1">
        <v>0</v>
      </c>
      <c r="R1848" s="1">
        <v>0</v>
      </c>
      <c r="S1848" s="29">
        <v>0</v>
      </c>
      <c r="T1848" s="8">
        <f t="shared" si="140"/>
        <v>0</v>
      </c>
      <c r="U1848" s="1">
        <v>0</v>
      </c>
      <c r="V1848" s="1">
        <v>0</v>
      </c>
      <c r="W1848" s="1">
        <v>0</v>
      </c>
      <c r="X1848" s="1">
        <v>0</v>
      </c>
      <c r="Y1848" s="1">
        <v>0</v>
      </c>
      <c r="Z1848" s="1">
        <v>0</v>
      </c>
      <c r="AA1848" s="1">
        <v>1703227348.6000004</v>
      </c>
      <c r="AB1848" s="1">
        <v>1759407348.6000004</v>
      </c>
      <c r="AC1848" s="1">
        <f t="shared" si="141"/>
        <v>-10084699125.6</v>
      </c>
      <c r="AD1848" s="1">
        <f t="shared" si="142"/>
        <v>-10084699125.6</v>
      </c>
      <c r="AE1848" s="1">
        <f t="shared" si="143"/>
        <v>-10086757517.6</v>
      </c>
      <c r="AF1848" s="1">
        <f t="shared" si="144"/>
        <v>-10086757517.6</v>
      </c>
    </row>
    <row r="1849" spans="1:32" x14ac:dyDescent="0.2">
      <c r="A1849" t="s">
        <v>156</v>
      </c>
      <c r="B1849" t="s">
        <v>133</v>
      </c>
      <c r="C1849" t="s">
        <v>119</v>
      </c>
      <c r="D1849" t="s">
        <v>2</v>
      </c>
      <c r="E1849" t="s">
        <v>8</v>
      </c>
      <c r="F1849" s="7">
        <v>202404</v>
      </c>
      <c r="G1849" s="1">
        <v>1901390613</v>
      </c>
      <c r="H1849" s="1">
        <v>3597074897.23</v>
      </c>
      <c r="I1849" s="1">
        <v>1901390613</v>
      </c>
      <c r="J1849" s="1">
        <v>3597074897.23</v>
      </c>
      <c r="K1849" s="8">
        <v>13</v>
      </c>
      <c r="L1849" s="8">
        <v>18</v>
      </c>
      <c r="M1849" s="8">
        <v>0</v>
      </c>
      <c r="N1849" s="8">
        <v>120733.66666666667</v>
      </c>
      <c r="O1849" s="1">
        <v>0</v>
      </c>
      <c r="P1849" s="1">
        <v>0</v>
      </c>
      <c r="Q1849" s="1">
        <v>0</v>
      </c>
      <c r="R1849" s="1">
        <v>0</v>
      </c>
      <c r="S1849" s="29">
        <v>0</v>
      </c>
      <c r="T1849" s="8">
        <f t="shared" si="140"/>
        <v>0</v>
      </c>
      <c r="U1849" s="1">
        <v>0</v>
      </c>
      <c r="V1849" s="1">
        <v>0</v>
      </c>
      <c r="W1849" s="1">
        <v>0</v>
      </c>
      <c r="X1849" s="1">
        <v>0</v>
      </c>
      <c r="Y1849" s="1">
        <v>0</v>
      </c>
      <c r="Z1849" s="1">
        <v>0</v>
      </c>
      <c r="AA1849" s="1">
        <v>1695684284.23</v>
      </c>
      <c r="AB1849" s="1">
        <v>1695684284.23</v>
      </c>
      <c r="AC1849" s="1">
        <f t="shared" si="141"/>
        <v>-3597074897.23</v>
      </c>
      <c r="AD1849" s="1">
        <f t="shared" si="142"/>
        <v>-3597074897.23</v>
      </c>
      <c r="AE1849" s="1">
        <f t="shared" si="143"/>
        <v>-3597074897.23</v>
      </c>
      <c r="AF1849" s="1">
        <f t="shared" si="144"/>
        <v>-3597074897.23</v>
      </c>
    </row>
    <row r="1850" spans="1:32" x14ac:dyDescent="0.2">
      <c r="A1850" t="s">
        <v>156</v>
      </c>
      <c r="B1850" t="s">
        <v>133</v>
      </c>
      <c r="C1850" t="s">
        <v>119</v>
      </c>
      <c r="D1850" t="s">
        <v>2</v>
      </c>
      <c r="E1850" t="s">
        <v>8</v>
      </c>
      <c r="F1850" s="7">
        <v>202405</v>
      </c>
      <c r="G1850" s="1">
        <v>580707917</v>
      </c>
      <c r="H1850" s="1">
        <v>1381688942.0899997</v>
      </c>
      <c r="I1850" s="1">
        <v>580707917</v>
      </c>
      <c r="J1850" s="1">
        <v>1381688942.0899997</v>
      </c>
      <c r="K1850" s="8">
        <v>1</v>
      </c>
      <c r="L1850" s="8">
        <v>3</v>
      </c>
      <c r="M1850" s="8">
        <v>0</v>
      </c>
      <c r="N1850" s="8">
        <v>120692.67741935475</v>
      </c>
      <c r="O1850" s="1">
        <v>0</v>
      </c>
      <c r="P1850" s="1">
        <v>0</v>
      </c>
      <c r="Q1850" s="1">
        <v>0</v>
      </c>
      <c r="R1850" s="1">
        <v>0</v>
      </c>
      <c r="S1850" s="29">
        <v>0</v>
      </c>
      <c r="T1850" s="8">
        <f t="shared" si="140"/>
        <v>0</v>
      </c>
      <c r="U1850" s="1">
        <v>0</v>
      </c>
      <c r="V1850" s="1">
        <v>0</v>
      </c>
      <c r="W1850" s="1">
        <v>0</v>
      </c>
      <c r="X1850" s="1">
        <v>0</v>
      </c>
      <c r="Y1850" s="1">
        <v>0</v>
      </c>
      <c r="Z1850" s="1">
        <v>0</v>
      </c>
      <c r="AA1850" s="1">
        <v>800981025.08999968</v>
      </c>
      <c r="AB1850" s="1">
        <v>800981025.08999968</v>
      </c>
      <c r="AC1850" s="1">
        <f t="shared" si="141"/>
        <v>-1381688942.0899997</v>
      </c>
      <c r="AD1850" s="1">
        <f t="shared" si="142"/>
        <v>-1381688942.0899997</v>
      </c>
      <c r="AE1850" s="1">
        <f t="shared" si="143"/>
        <v>-1381688942.0899997</v>
      </c>
      <c r="AF1850" s="1">
        <f t="shared" si="144"/>
        <v>-1381688942.0899997</v>
      </c>
    </row>
    <row r="1851" spans="1:32" x14ac:dyDescent="0.2">
      <c r="A1851" t="s">
        <v>157</v>
      </c>
      <c r="B1851" t="s">
        <v>133</v>
      </c>
      <c r="C1851" t="s">
        <v>119</v>
      </c>
      <c r="D1851" t="s">
        <v>3</v>
      </c>
      <c r="E1851" t="s">
        <v>5</v>
      </c>
      <c r="F1851" s="7">
        <v>201403</v>
      </c>
      <c r="G1851" s="1">
        <v>26913702355.5</v>
      </c>
      <c r="H1851" s="1">
        <v>21803673859.499996</v>
      </c>
      <c r="I1851" s="1">
        <v>26735781531.48</v>
      </c>
      <c r="J1851" s="1">
        <v>21661344909.329998</v>
      </c>
      <c r="K1851" s="8">
        <v>222</v>
      </c>
      <c r="L1851" s="8">
        <v>200</v>
      </c>
      <c r="M1851" s="8">
        <v>0</v>
      </c>
      <c r="N1851" s="8">
        <v>91958.465437787978</v>
      </c>
      <c r="O1851" s="1">
        <v>0</v>
      </c>
      <c r="P1851" s="1">
        <v>0</v>
      </c>
      <c r="Q1851" s="1">
        <v>0</v>
      </c>
      <c r="R1851" s="1">
        <v>0</v>
      </c>
      <c r="S1851" s="29">
        <v>0</v>
      </c>
      <c r="T1851" s="8">
        <f t="shared" si="140"/>
        <v>0</v>
      </c>
      <c r="U1851" s="1">
        <v>0</v>
      </c>
      <c r="V1851" s="1">
        <v>0</v>
      </c>
      <c r="W1851" s="1">
        <v>0</v>
      </c>
      <c r="X1851" s="1">
        <v>0</v>
      </c>
      <c r="Y1851" s="1">
        <v>0</v>
      </c>
      <c r="Z1851" s="1">
        <v>0</v>
      </c>
      <c r="AA1851" s="1">
        <v>-5110028496.0000038</v>
      </c>
      <c r="AB1851" s="1">
        <v>-5074436622.1500015</v>
      </c>
      <c r="AC1851" s="1">
        <f t="shared" si="141"/>
        <v>-21803673859.499996</v>
      </c>
      <c r="AD1851" s="1">
        <f t="shared" si="142"/>
        <v>-21803673859.499996</v>
      </c>
      <c r="AE1851" s="1">
        <f t="shared" si="143"/>
        <v>-21661344909.329998</v>
      </c>
      <c r="AF1851" s="1">
        <f t="shared" si="144"/>
        <v>-21661344909.329998</v>
      </c>
    </row>
    <row r="1852" spans="1:32" x14ac:dyDescent="0.2">
      <c r="A1852" t="s">
        <v>157</v>
      </c>
      <c r="B1852" t="s">
        <v>133</v>
      </c>
      <c r="C1852" t="s">
        <v>119</v>
      </c>
      <c r="D1852" t="s">
        <v>3</v>
      </c>
      <c r="E1852" t="s">
        <v>5</v>
      </c>
      <c r="F1852" s="7">
        <v>201406</v>
      </c>
      <c r="G1852" s="1">
        <v>4474991792</v>
      </c>
      <c r="H1852" s="1">
        <v>4474991791.999999</v>
      </c>
      <c r="I1852" s="1">
        <v>3891341763.25</v>
      </c>
      <c r="J1852" s="1">
        <v>3891341763.2499995</v>
      </c>
      <c r="K1852" s="8">
        <v>33</v>
      </c>
      <c r="L1852" s="8">
        <v>33</v>
      </c>
      <c r="M1852" s="8">
        <v>0</v>
      </c>
      <c r="N1852" s="8">
        <v>93539.740860215039</v>
      </c>
      <c r="O1852" s="1">
        <v>0</v>
      </c>
      <c r="P1852" s="1">
        <v>0</v>
      </c>
      <c r="Q1852" s="1">
        <v>0</v>
      </c>
      <c r="R1852" s="1">
        <v>0</v>
      </c>
      <c r="S1852" s="29">
        <v>0</v>
      </c>
      <c r="T1852" s="8">
        <f t="shared" si="140"/>
        <v>0</v>
      </c>
      <c r="U1852" s="1">
        <v>0</v>
      </c>
      <c r="V1852" s="1">
        <v>0</v>
      </c>
      <c r="W1852" s="1">
        <v>0</v>
      </c>
      <c r="X1852" s="1">
        <v>0</v>
      </c>
      <c r="Y1852" s="1">
        <v>0</v>
      </c>
      <c r="Z1852" s="1">
        <v>0</v>
      </c>
      <c r="AA1852" s="1">
        <v>-9.5367431640625E-7</v>
      </c>
      <c r="AB1852" s="1">
        <v>-4.76837158203125E-7</v>
      </c>
      <c r="AC1852" s="1">
        <f t="shared" si="141"/>
        <v>-4474991791.999999</v>
      </c>
      <c r="AD1852" s="1">
        <f t="shared" si="142"/>
        <v>-4474991791.999999</v>
      </c>
      <c r="AE1852" s="1">
        <f t="shared" si="143"/>
        <v>-3891341763.2499995</v>
      </c>
      <c r="AF1852" s="1">
        <f t="shared" si="144"/>
        <v>-3891341763.2499995</v>
      </c>
    </row>
    <row r="1853" spans="1:32" x14ac:dyDescent="0.2">
      <c r="A1853" t="s">
        <v>157</v>
      </c>
      <c r="B1853" t="s">
        <v>133</v>
      </c>
      <c r="C1853" t="s">
        <v>119</v>
      </c>
      <c r="D1853" t="s">
        <v>3</v>
      </c>
      <c r="E1853" t="s">
        <v>5</v>
      </c>
      <c r="F1853" s="7">
        <v>201409</v>
      </c>
      <c r="G1853" s="1">
        <v>3589556008</v>
      </c>
      <c r="H1853" s="1">
        <v>3711211042.1199999</v>
      </c>
      <c r="I1853" s="1">
        <v>3589556008</v>
      </c>
      <c r="J1853" s="1">
        <v>4119434372.5899987</v>
      </c>
      <c r="K1853" s="8">
        <v>26</v>
      </c>
      <c r="L1853" s="8">
        <v>26</v>
      </c>
      <c r="M1853" s="8">
        <v>0</v>
      </c>
      <c r="N1853" s="8">
        <v>95703.333691756256</v>
      </c>
      <c r="O1853" s="1">
        <v>0</v>
      </c>
      <c r="P1853" s="1">
        <v>0</v>
      </c>
      <c r="Q1853" s="1">
        <v>0</v>
      </c>
      <c r="R1853" s="1">
        <v>0</v>
      </c>
      <c r="S1853" s="29">
        <v>0</v>
      </c>
      <c r="T1853" s="8">
        <f t="shared" si="140"/>
        <v>0</v>
      </c>
      <c r="U1853" s="1">
        <v>0</v>
      </c>
      <c r="V1853" s="1">
        <v>0</v>
      </c>
      <c r="W1853" s="1">
        <v>0</v>
      </c>
      <c r="X1853" s="1">
        <v>0</v>
      </c>
      <c r="Y1853" s="1">
        <v>0</v>
      </c>
      <c r="Z1853" s="1">
        <v>0</v>
      </c>
      <c r="AA1853" s="1">
        <v>121655034.11999989</v>
      </c>
      <c r="AB1853" s="1">
        <v>529878364.58999872</v>
      </c>
      <c r="AC1853" s="1">
        <f t="shared" si="141"/>
        <v>-3711211042.1199999</v>
      </c>
      <c r="AD1853" s="1">
        <f t="shared" si="142"/>
        <v>-3711211042.1199999</v>
      </c>
      <c r="AE1853" s="1">
        <f t="shared" si="143"/>
        <v>-4119434372.5899987</v>
      </c>
      <c r="AF1853" s="1">
        <f t="shared" si="144"/>
        <v>-4119434372.5899987</v>
      </c>
    </row>
    <row r="1854" spans="1:32" x14ac:dyDescent="0.2">
      <c r="A1854" t="s">
        <v>157</v>
      </c>
      <c r="B1854" t="s">
        <v>133</v>
      </c>
      <c r="C1854" t="s">
        <v>119</v>
      </c>
      <c r="D1854" t="s">
        <v>3</v>
      </c>
      <c r="E1854" t="s">
        <v>5</v>
      </c>
      <c r="F1854" s="7">
        <v>201412</v>
      </c>
      <c r="G1854" s="1">
        <v>4490007855</v>
      </c>
      <c r="H1854" s="1">
        <v>4490007855</v>
      </c>
      <c r="I1854" s="1">
        <v>4490007855</v>
      </c>
      <c r="J1854" s="1">
        <v>4496535241.8800001</v>
      </c>
      <c r="K1854" s="8">
        <v>38</v>
      </c>
      <c r="L1854" s="8">
        <v>38</v>
      </c>
      <c r="M1854" s="8">
        <v>0</v>
      </c>
      <c r="N1854" s="8">
        <v>98929.9064516129</v>
      </c>
      <c r="O1854" s="1">
        <v>0</v>
      </c>
      <c r="P1854" s="1">
        <v>0</v>
      </c>
      <c r="Q1854" s="1">
        <v>0</v>
      </c>
      <c r="R1854" s="1">
        <v>0</v>
      </c>
      <c r="S1854" s="29">
        <v>0</v>
      </c>
      <c r="T1854" s="8">
        <f t="shared" si="140"/>
        <v>0</v>
      </c>
      <c r="U1854" s="1">
        <v>0</v>
      </c>
      <c r="V1854" s="1">
        <v>0</v>
      </c>
      <c r="W1854" s="1">
        <v>0</v>
      </c>
      <c r="X1854" s="1">
        <v>0</v>
      </c>
      <c r="Y1854" s="1">
        <v>0</v>
      </c>
      <c r="Z1854" s="1">
        <v>0</v>
      </c>
      <c r="AA1854" s="1">
        <v>0</v>
      </c>
      <c r="AB1854" s="1">
        <v>6527386.8800001144</v>
      </c>
      <c r="AC1854" s="1">
        <f t="shared" si="141"/>
        <v>-4490007855</v>
      </c>
      <c r="AD1854" s="1">
        <f t="shared" si="142"/>
        <v>-4490007855</v>
      </c>
      <c r="AE1854" s="1">
        <f t="shared" si="143"/>
        <v>-4496535241.8800001</v>
      </c>
      <c r="AF1854" s="1">
        <f t="shared" si="144"/>
        <v>-4496535241.8800001</v>
      </c>
    </row>
    <row r="1855" spans="1:32" x14ac:dyDescent="0.2">
      <c r="A1855" t="s">
        <v>157</v>
      </c>
      <c r="B1855" t="s">
        <v>133</v>
      </c>
      <c r="C1855" t="s">
        <v>119</v>
      </c>
      <c r="D1855" t="s">
        <v>3</v>
      </c>
      <c r="E1855" t="s">
        <v>5</v>
      </c>
      <c r="F1855" s="7">
        <v>201503</v>
      </c>
      <c r="G1855" s="1">
        <v>2747120737</v>
      </c>
      <c r="H1855" s="1">
        <v>2747120737.0000005</v>
      </c>
      <c r="I1855" s="1">
        <v>2745344970.0999999</v>
      </c>
      <c r="J1855" s="1">
        <v>3921252207.6299987</v>
      </c>
      <c r="K1855" s="8">
        <v>28</v>
      </c>
      <c r="L1855" s="8">
        <v>28</v>
      </c>
      <c r="M1855" s="8">
        <v>0</v>
      </c>
      <c r="N1855" s="8">
        <v>99842.758064516136</v>
      </c>
      <c r="O1855" s="1">
        <v>0</v>
      </c>
      <c r="P1855" s="1">
        <v>0</v>
      </c>
      <c r="Q1855" s="1">
        <v>0</v>
      </c>
      <c r="R1855" s="1">
        <v>0</v>
      </c>
      <c r="S1855" s="29">
        <v>0</v>
      </c>
      <c r="T1855" s="8">
        <f t="shared" si="140"/>
        <v>0</v>
      </c>
      <c r="U1855" s="1">
        <v>0</v>
      </c>
      <c r="V1855" s="1">
        <v>0</v>
      </c>
      <c r="W1855" s="1">
        <v>0</v>
      </c>
      <c r="X1855" s="1">
        <v>0</v>
      </c>
      <c r="Y1855" s="1">
        <v>0</v>
      </c>
      <c r="Z1855" s="1">
        <v>0</v>
      </c>
      <c r="AA1855" s="1">
        <v>4.76837158203125E-7</v>
      </c>
      <c r="AB1855" s="1">
        <v>1175907237.5299988</v>
      </c>
      <c r="AC1855" s="1">
        <f t="shared" si="141"/>
        <v>-2747120737.0000005</v>
      </c>
      <c r="AD1855" s="1">
        <f t="shared" si="142"/>
        <v>-2747120737.0000005</v>
      </c>
      <c r="AE1855" s="1">
        <f t="shared" si="143"/>
        <v>-3921252207.6299987</v>
      </c>
      <c r="AF1855" s="1">
        <f t="shared" si="144"/>
        <v>-3921252207.6299987</v>
      </c>
    </row>
    <row r="1856" spans="1:32" x14ac:dyDescent="0.2">
      <c r="A1856" t="s">
        <v>157</v>
      </c>
      <c r="B1856" t="s">
        <v>133</v>
      </c>
      <c r="C1856" t="s">
        <v>119</v>
      </c>
      <c r="D1856" t="s">
        <v>3</v>
      </c>
      <c r="E1856" t="s">
        <v>5</v>
      </c>
      <c r="F1856" s="7">
        <v>201506</v>
      </c>
      <c r="G1856" s="1">
        <v>4525612638</v>
      </c>
      <c r="H1856" s="1">
        <v>4525612638</v>
      </c>
      <c r="I1856" s="1">
        <v>4525612638</v>
      </c>
      <c r="J1856" s="1">
        <v>4525612638</v>
      </c>
      <c r="K1856" s="8">
        <v>36</v>
      </c>
      <c r="L1856" s="8">
        <v>36</v>
      </c>
      <c r="M1856" s="8">
        <v>0</v>
      </c>
      <c r="N1856" s="8">
        <v>100925.55412186381</v>
      </c>
      <c r="O1856" s="1">
        <v>0</v>
      </c>
      <c r="P1856" s="1">
        <v>0</v>
      </c>
      <c r="Q1856" s="1">
        <v>0</v>
      </c>
      <c r="R1856" s="1">
        <v>0</v>
      </c>
      <c r="S1856" s="29">
        <v>0</v>
      </c>
      <c r="T1856" s="8">
        <f t="shared" si="140"/>
        <v>0</v>
      </c>
      <c r="U1856" s="1">
        <v>0</v>
      </c>
      <c r="V1856" s="1">
        <v>0</v>
      </c>
      <c r="W1856" s="1">
        <v>0</v>
      </c>
      <c r="X1856" s="1">
        <v>0</v>
      </c>
      <c r="Y1856" s="1">
        <v>0</v>
      </c>
      <c r="Z1856" s="1">
        <v>0</v>
      </c>
      <c r="AA1856" s="1">
        <v>0</v>
      </c>
      <c r="AB1856" s="1">
        <v>0</v>
      </c>
      <c r="AC1856" s="1">
        <f t="shared" si="141"/>
        <v>-4525612638</v>
      </c>
      <c r="AD1856" s="1">
        <f t="shared" si="142"/>
        <v>-4525612638</v>
      </c>
      <c r="AE1856" s="1">
        <f t="shared" si="143"/>
        <v>-4525612638</v>
      </c>
      <c r="AF1856" s="1">
        <f t="shared" si="144"/>
        <v>-4525612638</v>
      </c>
    </row>
    <row r="1857" spans="1:32" x14ac:dyDescent="0.2">
      <c r="A1857" t="s">
        <v>157</v>
      </c>
      <c r="B1857" t="s">
        <v>133</v>
      </c>
      <c r="C1857" t="s">
        <v>119</v>
      </c>
      <c r="D1857" t="s">
        <v>3</v>
      </c>
      <c r="E1857" t="s">
        <v>5</v>
      </c>
      <c r="F1857" s="7">
        <v>201509</v>
      </c>
      <c r="G1857" s="1">
        <v>5192836511</v>
      </c>
      <c r="H1857" s="1">
        <v>5192836510.999999</v>
      </c>
      <c r="I1857" s="1">
        <v>5192836511</v>
      </c>
      <c r="J1857" s="1">
        <v>5192510993.499999</v>
      </c>
      <c r="K1857" s="8">
        <v>44</v>
      </c>
      <c r="L1857" s="8">
        <v>44</v>
      </c>
      <c r="M1857" s="8">
        <v>0</v>
      </c>
      <c r="N1857" s="8">
        <v>103934.36057347669</v>
      </c>
      <c r="O1857" s="1">
        <v>0</v>
      </c>
      <c r="P1857" s="1">
        <v>0</v>
      </c>
      <c r="Q1857" s="1">
        <v>0</v>
      </c>
      <c r="R1857" s="1">
        <v>0</v>
      </c>
      <c r="S1857" s="29">
        <v>0</v>
      </c>
      <c r="T1857" s="8">
        <f t="shared" si="140"/>
        <v>0</v>
      </c>
      <c r="U1857" s="1">
        <v>0</v>
      </c>
      <c r="V1857" s="1">
        <v>0</v>
      </c>
      <c r="W1857" s="1">
        <v>0</v>
      </c>
      <c r="X1857" s="1">
        <v>0</v>
      </c>
      <c r="Y1857" s="1">
        <v>0</v>
      </c>
      <c r="Z1857" s="1">
        <v>0</v>
      </c>
      <c r="AA1857" s="1">
        <v>-9.5367431640625E-7</v>
      </c>
      <c r="AB1857" s="1">
        <v>-325517.50000095367</v>
      </c>
      <c r="AC1857" s="1">
        <f t="shared" si="141"/>
        <v>-5192836510.999999</v>
      </c>
      <c r="AD1857" s="1">
        <f t="shared" si="142"/>
        <v>-5192836510.999999</v>
      </c>
      <c r="AE1857" s="1">
        <f t="shared" si="143"/>
        <v>-5192510993.499999</v>
      </c>
      <c r="AF1857" s="1">
        <f t="shared" si="144"/>
        <v>-5192510993.499999</v>
      </c>
    </row>
    <row r="1858" spans="1:32" x14ac:dyDescent="0.2">
      <c r="A1858" t="s">
        <v>157</v>
      </c>
      <c r="B1858" t="s">
        <v>133</v>
      </c>
      <c r="C1858" t="s">
        <v>119</v>
      </c>
      <c r="D1858" t="s">
        <v>3</v>
      </c>
      <c r="E1858" t="s">
        <v>5</v>
      </c>
      <c r="F1858" s="7">
        <v>201512</v>
      </c>
      <c r="G1858" s="1">
        <v>3545897104</v>
      </c>
      <c r="H1858" s="1">
        <v>3545897104</v>
      </c>
      <c r="I1858" s="1">
        <v>3545897104</v>
      </c>
      <c r="J1858" s="1">
        <v>3545897104</v>
      </c>
      <c r="K1858" s="8">
        <v>42</v>
      </c>
      <c r="L1858" s="8">
        <v>42</v>
      </c>
      <c r="M1858" s="8">
        <v>0</v>
      </c>
      <c r="N1858" s="8">
        <v>107521.20860215054</v>
      </c>
      <c r="O1858" s="1">
        <v>0</v>
      </c>
      <c r="P1858" s="1">
        <v>0</v>
      </c>
      <c r="Q1858" s="1">
        <v>0</v>
      </c>
      <c r="R1858" s="1">
        <v>0</v>
      </c>
      <c r="S1858" s="29">
        <v>0</v>
      </c>
      <c r="T1858" s="8">
        <f t="shared" ref="T1858:T1921" si="145">$S1858 * $N1858</f>
        <v>0</v>
      </c>
      <c r="U1858" s="1">
        <v>0</v>
      </c>
      <c r="V1858" s="1">
        <v>0</v>
      </c>
      <c r="W1858" s="1">
        <v>0</v>
      </c>
      <c r="X1858" s="1">
        <v>0</v>
      </c>
      <c r="Y1858" s="1">
        <v>0</v>
      </c>
      <c r="Z1858" s="1">
        <v>0</v>
      </c>
      <c r="AA1858" s="1">
        <v>0</v>
      </c>
      <c r="AB1858" s="1">
        <v>0</v>
      </c>
      <c r="AC1858" s="1">
        <f t="shared" ref="AC1858:AC1921" si="146">$W1858 - $H1858</f>
        <v>-3545897104</v>
      </c>
      <c r="AD1858" s="1">
        <f t="shared" ref="AD1858:AD1921" si="147">$X1858 - $H1858</f>
        <v>-3545897104</v>
      </c>
      <c r="AE1858" s="1">
        <f t="shared" ref="AE1858:AE1921" si="148">$Y1858 - $J1858</f>
        <v>-3545897104</v>
      </c>
      <c r="AF1858" s="1">
        <f t="shared" ref="AF1858:AF1921" si="149">$Z1858 - $J1858</f>
        <v>-3545897104</v>
      </c>
    </row>
    <row r="1859" spans="1:32" x14ac:dyDescent="0.2">
      <c r="A1859" t="s">
        <v>157</v>
      </c>
      <c r="B1859" t="s">
        <v>133</v>
      </c>
      <c r="C1859" t="s">
        <v>119</v>
      </c>
      <c r="D1859" t="s">
        <v>3</v>
      </c>
      <c r="E1859" t="s">
        <v>5</v>
      </c>
      <c r="F1859" s="7">
        <v>201603</v>
      </c>
      <c r="G1859" s="1">
        <v>4236475614</v>
      </c>
      <c r="H1859" s="1">
        <v>4236475614</v>
      </c>
      <c r="I1859" s="1">
        <v>4172188441.77</v>
      </c>
      <c r="J1859" s="1">
        <v>4236475614</v>
      </c>
      <c r="K1859" s="8">
        <v>28</v>
      </c>
      <c r="L1859" s="8">
        <v>28</v>
      </c>
      <c r="M1859" s="8">
        <v>0</v>
      </c>
      <c r="N1859" s="8">
        <v>108935.23878383391</v>
      </c>
      <c r="O1859" s="1">
        <v>0</v>
      </c>
      <c r="P1859" s="1">
        <v>0</v>
      </c>
      <c r="Q1859" s="1">
        <v>0</v>
      </c>
      <c r="R1859" s="1">
        <v>0</v>
      </c>
      <c r="S1859" s="29">
        <v>0</v>
      </c>
      <c r="T1859" s="8">
        <f t="shared" si="145"/>
        <v>0</v>
      </c>
      <c r="U1859" s="1">
        <v>0</v>
      </c>
      <c r="V1859" s="1">
        <v>0</v>
      </c>
      <c r="W1859" s="1">
        <v>0</v>
      </c>
      <c r="X1859" s="1">
        <v>0</v>
      </c>
      <c r="Y1859" s="1">
        <v>0</v>
      </c>
      <c r="Z1859" s="1">
        <v>0</v>
      </c>
      <c r="AA1859" s="1">
        <v>0</v>
      </c>
      <c r="AB1859" s="1">
        <v>64287172.230000019</v>
      </c>
      <c r="AC1859" s="1">
        <f t="shared" si="146"/>
        <v>-4236475614</v>
      </c>
      <c r="AD1859" s="1">
        <f t="shared" si="147"/>
        <v>-4236475614</v>
      </c>
      <c r="AE1859" s="1">
        <f t="shared" si="148"/>
        <v>-4236475614</v>
      </c>
      <c r="AF1859" s="1">
        <f t="shared" si="149"/>
        <v>-4236475614</v>
      </c>
    </row>
    <row r="1860" spans="1:32" x14ac:dyDescent="0.2">
      <c r="A1860" t="s">
        <v>157</v>
      </c>
      <c r="B1860" t="s">
        <v>133</v>
      </c>
      <c r="C1860" t="s">
        <v>119</v>
      </c>
      <c r="D1860" t="s">
        <v>3</v>
      </c>
      <c r="E1860" t="s">
        <v>5</v>
      </c>
      <c r="F1860" s="7">
        <v>201606</v>
      </c>
      <c r="G1860" s="1">
        <v>5148516531</v>
      </c>
      <c r="H1860" s="1">
        <v>5154156719.7199984</v>
      </c>
      <c r="I1860" s="1">
        <v>5148516531</v>
      </c>
      <c r="J1860" s="1">
        <v>5259631172.5999975</v>
      </c>
      <c r="K1860" s="8">
        <v>33</v>
      </c>
      <c r="L1860" s="8">
        <v>33</v>
      </c>
      <c r="M1860" s="8">
        <v>0</v>
      </c>
      <c r="N1860" s="8">
        <v>112263.12078853046</v>
      </c>
      <c r="O1860" s="1">
        <v>0</v>
      </c>
      <c r="P1860" s="1">
        <v>0</v>
      </c>
      <c r="Q1860" s="1">
        <v>0</v>
      </c>
      <c r="R1860" s="1">
        <v>0</v>
      </c>
      <c r="S1860" s="29">
        <v>0</v>
      </c>
      <c r="T1860" s="8">
        <f t="shared" si="145"/>
        <v>0</v>
      </c>
      <c r="U1860" s="1">
        <v>0</v>
      </c>
      <c r="V1860" s="1">
        <v>0</v>
      </c>
      <c r="W1860" s="1">
        <v>0</v>
      </c>
      <c r="X1860" s="1">
        <v>0</v>
      </c>
      <c r="Y1860" s="1">
        <v>0</v>
      </c>
      <c r="Z1860" s="1">
        <v>0</v>
      </c>
      <c r="AA1860" s="1">
        <v>5640188.7199983597</v>
      </c>
      <c r="AB1860" s="1">
        <v>111114641.59999752</v>
      </c>
      <c r="AC1860" s="1">
        <f t="shared" si="146"/>
        <v>-5154156719.7199984</v>
      </c>
      <c r="AD1860" s="1">
        <f t="shared" si="147"/>
        <v>-5154156719.7199984</v>
      </c>
      <c r="AE1860" s="1">
        <f t="shared" si="148"/>
        <v>-5259631172.5999975</v>
      </c>
      <c r="AF1860" s="1">
        <f t="shared" si="149"/>
        <v>-5259631172.5999975</v>
      </c>
    </row>
    <row r="1861" spans="1:32" x14ac:dyDescent="0.2">
      <c r="A1861" t="s">
        <v>157</v>
      </c>
      <c r="B1861" t="s">
        <v>133</v>
      </c>
      <c r="C1861" t="s">
        <v>119</v>
      </c>
      <c r="D1861" t="s">
        <v>3</v>
      </c>
      <c r="E1861" t="s">
        <v>5</v>
      </c>
      <c r="F1861" s="7">
        <v>201609</v>
      </c>
      <c r="G1861" s="1">
        <v>3242592018</v>
      </c>
      <c r="H1861" s="1">
        <v>3242592018.0000005</v>
      </c>
      <c r="I1861" s="1">
        <v>3238245773.1999998</v>
      </c>
      <c r="J1861" s="1">
        <v>2494980706.8000002</v>
      </c>
      <c r="K1861" s="8">
        <v>36</v>
      </c>
      <c r="L1861" s="8">
        <v>36</v>
      </c>
      <c r="M1861" s="8">
        <v>0</v>
      </c>
      <c r="N1861" s="8">
        <v>117102.7673835125</v>
      </c>
      <c r="O1861" s="1">
        <v>0</v>
      </c>
      <c r="P1861" s="1">
        <v>0</v>
      </c>
      <c r="Q1861" s="1">
        <v>0</v>
      </c>
      <c r="R1861" s="1">
        <v>0</v>
      </c>
      <c r="S1861" s="29">
        <v>0</v>
      </c>
      <c r="T1861" s="8">
        <f t="shared" si="145"/>
        <v>0</v>
      </c>
      <c r="U1861" s="1">
        <v>0</v>
      </c>
      <c r="V1861" s="1">
        <v>0</v>
      </c>
      <c r="W1861" s="1">
        <v>0</v>
      </c>
      <c r="X1861" s="1">
        <v>0</v>
      </c>
      <c r="Y1861" s="1">
        <v>0</v>
      </c>
      <c r="Z1861" s="1">
        <v>0</v>
      </c>
      <c r="AA1861" s="1">
        <v>4.76837158203125E-7</v>
      </c>
      <c r="AB1861" s="1">
        <v>-743265066.39999962</v>
      </c>
      <c r="AC1861" s="1">
        <f t="shared" si="146"/>
        <v>-3242592018.0000005</v>
      </c>
      <c r="AD1861" s="1">
        <f t="shared" si="147"/>
        <v>-3242592018.0000005</v>
      </c>
      <c r="AE1861" s="1">
        <f t="shared" si="148"/>
        <v>-2494980706.8000002</v>
      </c>
      <c r="AF1861" s="1">
        <f t="shared" si="149"/>
        <v>-2494980706.8000002</v>
      </c>
    </row>
    <row r="1862" spans="1:32" x14ac:dyDescent="0.2">
      <c r="A1862" t="s">
        <v>157</v>
      </c>
      <c r="B1862" t="s">
        <v>133</v>
      </c>
      <c r="C1862" t="s">
        <v>119</v>
      </c>
      <c r="D1862" t="s">
        <v>3</v>
      </c>
      <c r="E1862" t="s">
        <v>5</v>
      </c>
      <c r="F1862" s="7">
        <v>201612</v>
      </c>
      <c r="G1862" s="1">
        <v>3404881533</v>
      </c>
      <c r="H1862" s="1">
        <v>3405247644.2400007</v>
      </c>
      <c r="I1862" s="1">
        <v>3404881533</v>
      </c>
      <c r="J1862" s="1">
        <v>3405247653.5100007</v>
      </c>
      <c r="K1862" s="8">
        <v>35</v>
      </c>
      <c r="L1862" s="8">
        <v>35</v>
      </c>
      <c r="M1862" s="8">
        <v>0</v>
      </c>
      <c r="N1862" s="8">
        <v>121900.00430107526</v>
      </c>
      <c r="O1862" s="1">
        <v>0</v>
      </c>
      <c r="P1862" s="1">
        <v>0</v>
      </c>
      <c r="Q1862" s="1">
        <v>0</v>
      </c>
      <c r="R1862" s="1">
        <v>0</v>
      </c>
      <c r="S1862" s="29">
        <v>0</v>
      </c>
      <c r="T1862" s="8">
        <f t="shared" si="145"/>
        <v>0</v>
      </c>
      <c r="U1862" s="1">
        <v>0</v>
      </c>
      <c r="V1862" s="1">
        <v>0</v>
      </c>
      <c r="W1862" s="1">
        <v>0</v>
      </c>
      <c r="X1862" s="1">
        <v>0</v>
      </c>
      <c r="Y1862" s="1">
        <v>0</v>
      </c>
      <c r="Z1862" s="1">
        <v>0</v>
      </c>
      <c r="AA1862" s="1">
        <v>366111.24000072479</v>
      </c>
      <c r="AB1862" s="1">
        <v>366120.51000070572</v>
      </c>
      <c r="AC1862" s="1">
        <f t="shared" si="146"/>
        <v>-3405247644.2400007</v>
      </c>
      <c r="AD1862" s="1">
        <f t="shared" si="147"/>
        <v>-3405247644.2400007</v>
      </c>
      <c r="AE1862" s="1">
        <f t="shared" si="148"/>
        <v>-3405247653.5100007</v>
      </c>
      <c r="AF1862" s="1">
        <f t="shared" si="149"/>
        <v>-3405247653.5100007</v>
      </c>
    </row>
    <row r="1863" spans="1:32" x14ac:dyDescent="0.2">
      <c r="A1863" t="s">
        <v>157</v>
      </c>
      <c r="B1863" t="s">
        <v>133</v>
      </c>
      <c r="C1863" t="s">
        <v>119</v>
      </c>
      <c r="D1863" t="s">
        <v>3</v>
      </c>
      <c r="E1863" t="s">
        <v>5</v>
      </c>
      <c r="F1863" s="7">
        <v>201703</v>
      </c>
      <c r="G1863" s="1">
        <v>7399449819</v>
      </c>
      <c r="H1863" s="1">
        <v>7399449819.2300005</v>
      </c>
      <c r="I1863" s="1">
        <v>7398682835.4700003</v>
      </c>
      <c r="J1863" s="1">
        <v>6769260268.9300003</v>
      </c>
      <c r="K1863" s="8">
        <v>45</v>
      </c>
      <c r="L1863" s="8">
        <v>45</v>
      </c>
      <c r="M1863" s="8">
        <v>0</v>
      </c>
      <c r="N1863" s="8">
        <v>125891.19854070661</v>
      </c>
      <c r="O1863" s="1">
        <v>0</v>
      </c>
      <c r="P1863" s="1">
        <v>0</v>
      </c>
      <c r="Q1863" s="1">
        <v>0</v>
      </c>
      <c r="R1863" s="1">
        <v>0</v>
      </c>
      <c r="S1863" s="29">
        <v>0</v>
      </c>
      <c r="T1863" s="8">
        <f t="shared" si="145"/>
        <v>0</v>
      </c>
      <c r="U1863" s="1">
        <v>0</v>
      </c>
      <c r="V1863" s="1">
        <v>0</v>
      </c>
      <c r="W1863" s="1">
        <v>0</v>
      </c>
      <c r="X1863" s="1">
        <v>0</v>
      </c>
      <c r="Y1863" s="1">
        <v>0</v>
      </c>
      <c r="Z1863" s="1">
        <v>0</v>
      </c>
      <c r="AA1863" s="1">
        <v>0.23000049591064453</v>
      </c>
      <c r="AB1863" s="1">
        <v>-629422566.53999996</v>
      </c>
      <c r="AC1863" s="1">
        <f t="shared" si="146"/>
        <v>-7399449819.2300005</v>
      </c>
      <c r="AD1863" s="1">
        <f t="shared" si="147"/>
        <v>-7399449819.2300005</v>
      </c>
      <c r="AE1863" s="1">
        <f t="shared" si="148"/>
        <v>-6769260268.9300003</v>
      </c>
      <c r="AF1863" s="1">
        <f t="shared" si="149"/>
        <v>-6769260268.9300003</v>
      </c>
    </row>
    <row r="1864" spans="1:32" x14ac:dyDescent="0.2">
      <c r="A1864" t="s">
        <v>157</v>
      </c>
      <c r="B1864" t="s">
        <v>133</v>
      </c>
      <c r="C1864" t="s">
        <v>119</v>
      </c>
      <c r="D1864" t="s">
        <v>3</v>
      </c>
      <c r="E1864" t="s">
        <v>5</v>
      </c>
      <c r="F1864" s="7">
        <v>201706</v>
      </c>
      <c r="G1864" s="1">
        <v>5162299589</v>
      </c>
      <c r="H1864" s="1">
        <v>5162299588.9999981</v>
      </c>
      <c r="I1864" s="1">
        <v>5162299589</v>
      </c>
      <c r="J1864" s="1">
        <v>5162299588.9999981</v>
      </c>
      <c r="K1864" s="8">
        <v>36</v>
      </c>
      <c r="L1864" s="8">
        <v>36</v>
      </c>
      <c r="M1864" s="8">
        <v>0</v>
      </c>
      <c r="N1864" s="8">
        <v>132143.84551971327</v>
      </c>
      <c r="O1864" s="1">
        <v>0</v>
      </c>
      <c r="P1864" s="1">
        <v>0</v>
      </c>
      <c r="Q1864" s="1">
        <v>0</v>
      </c>
      <c r="R1864" s="1">
        <v>0</v>
      </c>
      <c r="S1864" s="29">
        <v>0</v>
      </c>
      <c r="T1864" s="8">
        <f t="shared" si="145"/>
        <v>0</v>
      </c>
      <c r="U1864" s="1">
        <v>0</v>
      </c>
      <c r="V1864" s="1">
        <v>0</v>
      </c>
      <c r="W1864" s="1">
        <v>0</v>
      </c>
      <c r="X1864" s="1">
        <v>0</v>
      </c>
      <c r="Y1864" s="1">
        <v>0</v>
      </c>
      <c r="Z1864" s="1">
        <v>0</v>
      </c>
      <c r="AA1864" s="1">
        <v>-1.9073486328125E-6</v>
      </c>
      <c r="AB1864" s="1">
        <v>-1.9073486328125E-6</v>
      </c>
      <c r="AC1864" s="1">
        <f t="shared" si="146"/>
        <v>-5162299588.9999981</v>
      </c>
      <c r="AD1864" s="1">
        <f t="shared" si="147"/>
        <v>-5162299588.9999981</v>
      </c>
      <c r="AE1864" s="1">
        <f t="shared" si="148"/>
        <v>-5162299588.9999981</v>
      </c>
      <c r="AF1864" s="1">
        <f t="shared" si="149"/>
        <v>-5162299588.9999981</v>
      </c>
    </row>
    <row r="1865" spans="1:32" x14ac:dyDescent="0.2">
      <c r="A1865" t="s">
        <v>157</v>
      </c>
      <c r="B1865" t="s">
        <v>133</v>
      </c>
      <c r="C1865" t="s">
        <v>119</v>
      </c>
      <c r="D1865" t="s">
        <v>3</v>
      </c>
      <c r="E1865" t="s">
        <v>5</v>
      </c>
      <c r="F1865" s="7">
        <v>201709</v>
      </c>
      <c r="G1865" s="1">
        <v>4285031684</v>
      </c>
      <c r="H1865" s="1">
        <v>4642554984.000001</v>
      </c>
      <c r="I1865" s="1">
        <v>3470610760.8000002</v>
      </c>
      <c r="J1865" s="1">
        <v>4642554984.000001</v>
      </c>
      <c r="K1865" s="8">
        <v>43</v>
      </c>
      <c r="L1865" s="8">
        <v>44</v>
      </c>
      <c r="M1865" s="8">
        <v>0</v>
      </c>
      <c r="N1865" s="8">
        <v>138040.24910394262</v>
      </c>
      <c r="O1865" s="1">
        <v>0</v>
      </c>
      <c r="P1865" s="1">
        <v>0</v>
      </c>
      <c r="Q1865" s="1">
        <v>0</v>
      </c>
      <c r="R1865" s="1">
        <v>0</v>
      </c>
      <c r="S1865" s="29">
        <v>0</v>
      </c>
      <c r="T1865" s="8">
        <f t="shared" si="145"/>
        <v>0</v>
      </c>
      <c r="U1865" s="1">
        <v>0</v>
      </c>
      <c r="V1865" s="1">
        <v>0</v>
      </c>
      <c r="W1865" s="1">
        <v>0</v>
      </c>
      <c r="X1865" s="1">
        <v>0</v>
      </c>
      <c r="Y1865" s="1">
        <v>0</v>
      </c>
      <c r="Z1865" s="1">
        <v>0</v>
      </c>
      <c r="AA1865" s="1">
        <v>357523300.00000095</v>
      </c>
      <c r="AB1865" s="1">
        <v>1171944223.2000008</v>
      </c>
      <c r="AC1865" s="1">
        <f t="shared" si="146"/>
        <v>-4642554984.000001</v>
      </c>
      <c r="AD1865" s="1">
        <f t="shared" si="147"/>
        <v>-4642554984.000001</v>
      </c>
      <c r="AE1865" s="1">
        <f t="shared" si="148"/>
        <v>-4642554984.000001</v>
      </c>
      <c r="AF1865" s="1">
        <f t="shared" si="149"/>
        <v>-4642554984.000001</v>
      </c>
    </row>
    <row r="1866" spans="1:32" x14ac:dyDescent="0.2">
      <c r="A1866" t="s">
        <v>157</v>
      </c>
      <c r="B1866" t="s">
        <v>133</v>
      </c>
      <c r="C1866" t="s">
        <v>119</v>
      </c>
      <c r="D1866" t="s">
        <v>3</v>
      </c>
      <c r="E1866" t="s">
        <v>5</v>
      </c>
      <c r="F1866" s="7">
        <v>201712</v>
      </c>
      <c r="G1866" s="1">
        <v>5039804129</v>
      </c>
      <c r="H1866" s="1">
        <v>5039804129.0000019</v>
      </c>
      <c r="I1866" s="1">
        <v>4920299639.6999998</v>
      </c>
      <c r="J1866" s="1">
        <v>4920299639.7000008</v>
      </c>
      <c r="K1866" s="8">
        <v>45</v>
      </c>
      <c r="L1866" s="8">
        <v>45</v>
      </c>
      <c r="M1866" s="8">
        <v>0</v>
      </c>
      <c r="N1866" s="8">
        <v>144370.07526881722</v>
      </c>
      <c r="O1866" s="1">
        <v>0</v>
      </c>
      <c r="P1866" s="1">
        <v>0</v>
      </c>
      <c r="Q1866" s="1">
        <v>0</v>
      </c>
      <c r="R1866" s="1">
        <v>0</v>
      </c>
      <c r="S1866" s="29">
        <v>0</v>
      </c>
      <c r="T1866" s="8">
        <f t="shared" si="145"/>
        <v>0</v>
      </c>
      <c r="U1866" s="1">
        <v>0</v>
      </c>
      <c r="V1866" s="1">
        <v>0</v>
      </c>
      <c r="W1866" s="1">
        <v>0</v>
      </c>
      <c r="X1866" s="1">
        <v>0</v>
      </c>
      <c r="Y1866" s="1">
        <v>0</v>
      </c>
      <c r="Z1866" s="1">
        <v>0</v>
      </c>
      <c r="AA1866" s="1">
        <v>1.9073486328125E-6</v>
      </c>
      <c r="AB1866" s="1">
        <v>9.5367431640625E-7</v>
      </c>
      <c r="AC1866" s="1">
        <f t="shared" si="146"/>
        <v>-5039804129.0000019</v>
      </c>
      <c r="AD1866" s="1">
        <f t="shared" si="147"/>
        <v>-5039804129.0000019</v>
      </c>
      <c r="AE1866" s="1">
        <f t="shared" si="148"/>
        <v>-4920299639.7000008</v>
      </c>
      <c r="AF1866" s="1">
        <f t="shared" si="149"/>
        <v>-4920299639.7000008</v>
      </c>
    </row>
    <row r="1867" spans="1:32" x14ac:dyDescent="0.2">
      <c r="A1867" t="s">
        <v>157</v>
      </c>
      <c r="B1867" t="s">
        <v>133</v>
      </c>
      <c r="C1867" t="s">
        <v>119</v>
      </c>
      <c r="D1867" t="s">
        <v>3</v>
      </c>
      <c r="E1867" t="s">
        <v>5</v>
      </c>
      <c r="F1867" s="7">
        <v>201803</v>
      </c>
      <c r="G1867" s="1">
        <v>5771842800</v>
      </c>
      <c r="H1867" s="1">
        <v>5833215825.3700008</v>
      </c>
      <c r="I1867" s="1">
        <v>5771842800</v>
      </c>
      <c r="J1867" s="1">
        <v>5833215825.3700008</v>
      </c>
      <c r="K1867" s="8">
        <v>59</v>
      </c>
      <c r="L1867" s="8">
        <v>59</v>
      </c>
      <c r="M1867" s="8">
        <v>0</v>
      </c>
      <c r="N1867" s="8">
        <v>147910.08371735798</v>
      </c>
      <c r="O1867" s="1">
        <v>0</v>
      </c>
      <c r="P1867" s="1">
        <v>0</v>
      </c>
      <c r="Q1867" s="1">
        <v>0</v>
      </c>
      <c r="R1867" s="1">
        <v>0</v>
      </c>
      <c r="S1867" s="29">
        <v>0</v>
      </c>
      <c r="T1867" s="8">
        <f t="shared" si="145"/>
        <v>0</v>
      </c>
      <c r="U1867" s="1">
        <v>0</v>
      </c>
      <c r="V1867" s="1">
        <v>0</v>
      </c>
      <c r="W1867" s="1">
        <v>0</v>
      </c>
      <c r="X1867" s="1">
        <v>0</v>
      </c>
      <c r="Y1867" s="1">
        <v>0</v>
      </c>
      <c r="Z1867" s="1">
        <v>0</v>
      </c>
      <c r="AA1867" s="1">
        <v>61373025.370000839</v>
      </c>
      <c r="AB1867" s="1">
        <v>61373025.370000839</v>
      </c>
      <c r="AC1867" s="1">
        <f t="shared" si="146"/>
        <v>-5833215825.3700008</v>
      </c>
      <c r="AD1867" s="1">
        <f t="shared" si="147"/>
        <v>-5833215825.3700008</v>
      </c>
      <c r="AE1867" s="1">
        <f t="shared" si="148"/>
        <v>-5833215825.3700008</v>
      </c>
      <c r="AF1867" s="1">
        <f t="shared" si="149"/>
        <v>-5833215825.3700008</v>
      </c>
    </row>
    <row r="1868" spans="1:32" x14ac:dyDescent="0.2">
      <c r="A1868" t="s">
        <v>157</v>
      </c>
      <c r="B1868" t="s">
        <v>133</v>
      </c>
      <c r="C1868" t="s">
        <v>119</v>
      </c>
      <c r="D1868" t="s">
        <v>3</v>
      </c>
      <c r="E1868" t="s">
        <v>5</v>
      </c>
      <c r="F1868" s="7">
        <v>201806</v>
      </c>
      <c r="G1868" s="1">
        <v>7361777990</v>
      </c>
      <c r="H1868" s="1">
        <v>7361777990</v>
      </c>
      <c r="I1868" s="1">
        <v>7361777990</v>
      </c>
      <c r="J1868" s="1">
        <v>7761777990</v>
      </c>
      <c r="K1868" s="8">
        <v>52</v>
      </c>
      <c r="L1868" s="8">
        <v>52</v>
      </c>
      <c r="M1868" s="8">
        <v>0</v>
      </c>
      <c r="N1868" s="8">
        <v>152259.9971326165</v>
      </c>
      <c r="O1868" s="1">
        <v>0</v>
      </c>
      <c r="P1868" s="1">
        <v>0</v>
      </c>
      <c r="Q1868" s="1">
        <v>0</v>
      </c>
      <c r="R1868" s="1">
        <v>0</v>
      </c>
      <c r="S1868" s="29">
        <v>0</v>
      </c>
      <c r="T1868" s="8">
        <f t="shared" si="145"/>
        <v>0</v>
      </c>
      <c r="U1868" s="1">
        <v>0</v>
      </c>
      <c r="V1868" s="1">
        <v>0</v>
      </c>
      <c r="W1868" s="1">
        <v>0</v>
      </c>
      <c r="X1868" s="1">
        <v>0</v>
      </c>
      <c r="Y1868" s="1">
        <v>0</v>
      </c>
      <c r="Z1868" s="1">
        <v>0</v>
      </c>
      <c r="AA1868" s="1">
        <v>0</v>
      </c>
      <c r="AB1868" s="1">
        <v>400000000</v>
      </c>
      <c r="AC1868" s="1">
        <f t="shared" si="146"/>
        <v>-7361777990</v>
      </c>
      <c r="AD1868" s="1">
        <f t="shared" si="147"/>
        <v>-7361777990</v>
      </c>
      <c r="AE1868" s="1">
        <f t="shared" si="148"/>
        <v>-7761777990</v>
      </c>
      <c r="AF1868" s="1">
        <f t="shared" si="149"/>
        <v>-7761777990</v>
      </c>
    </row>
    <row r="1869" spans="1:32" x14ac:dyDescent="0.2">
      <c r="A1869" t="s">
        <v>157</v>
      </c>
      <c r="B1869" t="s">
        <v>133</v>
      </c>
      <c r="C1869" t="s">
        <v>119</v>
      </c>
      <c r="D1869" t="s">
        <v>3</v>
      </c>
      <c r="E1869" t="s">
        <v>5</v>
      </c>
      <c r="F1869" s="7">
        <v>201809</v>
      </c>
      <c r="G1869" s="1">
        <v>3460891729</v>
      </c>
      <c r="H1869" s="1">
        <v>3460891729</v>
      </c>
      <c r="I1869" s="1">
        <v>3460891729</v>
      </c>
      <c r="J1869" s="1">
        <v>3460891729</v>
      </c>
      <c r="K1869" s="8">
        <v>40</v>
      </c>
      <c r="L1869" s="8">
        <v>40</v>
      </c>
      <c r="M1869" s="8">
        <v>0</v>
      </c>
      <c r="N1869" s="8">
        <v>158766.03799283152</v>
      </c>
      <c r="O1869" s="1">
        <v>0</v>
      </c>
      <c r="P1869" s="1">
        <v>0</v>
      </c>
      <c r="Q1869" s="1">
        <v>0</v>
      </c>
      <c r="R1869" s="1">
        <v>0</v>
      </c>
      <c r="S1869" s="29">
        <v>0</v>
      </c>
      <c r="T1869" s="8">
        <f t="shared" si="145"/>
        <v>0</v>
      </c>
      <c r="U1869" s="1">
        <v>0</v>
      </c>
      <c r="V1869" s="1">
        <v>0</v>
      </c>
      <c r="W1869" s="1">
        <v>0</v>
      </c>
      <c r="X1869" s="1">
        <v>0</v>
      </c>
      <c r="Y1869" s="1">
        <v>0</v>
      </c>
      <c r="Z1869" s="1">
        <v>0</v>
      </c>
      <c r="AA1869" s="1">
        <v>0</v>
      </c>
      <c r="AB1869" s="1">
        <v>0</v>
      </c>
      <c r="AC1869" s="1">
        <f t="shared" si="146"/>
        <v>-3460891729</v>
      </c>
      <c r="AD1869" s="1">
        <f t="shared" si="147"/>
        <v>-3460891729</v>
      </c>
      <c r="AE1869" s="1">
        <f t="shared" si="148"/>
        <v>-3460891729</v>
      </c>
      <c r="AF1869" s="1">
        <f t="shared" si="149"/>
        <v>-3460891729</v>
      </c>
    </row>
    <row r="1870" spans="1:32" x14ac:dyDescent="0.2">
      <c r="A1870" t="s">
        <v>157</v>
      </c>
      <c r="B1870" t="s">
        <v>133</v>
      </c>
      <c r="C1870" t="s">
        <v>119</v>
      </c>
      <c r="D1870" t="s">
        <v>3</v>
      </c>
      <c r="E1870" t="s">
        <v>5</v>
      </c>
      <c r="F1870" s="7">
        <v>201812</v>
      </c>
      <c r="G1870" s="1">
        <v>4824468250</v>
      </c>
      <c r="H1870" s="1">
        <v>4824468250</v>
      </c>
      <c r="I1870" s="1">
        <v>4824468250</v>
      </c>
      <c r="J1870" s="1">
        <v>4824468250</v>
      </c>
      <c r="K1870" s="8">
        <v>46</v>
      </c>
      <c r="L1870" s="8">
        <v>46</v>
      </c>
      <c r="M1870" s="8">
        <v>0</v>
      </c>
      <c r="N1870" s="8">
        <v>165869.70071684587</v>
      </c>
      <c r="O1870" s="1">
        <v>0</v>
      </c>
      <c r="P1870" s="1">
        <v>0</v>
      </c>
      <c r="Q1870" s="1">
        <v>0</v>
      </c>
      <c r="R1870" s="1">
        <v>0</v>
      </c>
      <c r="S1870" s="29">
        <v>0</v>
      </c>
      <c r="T1870" s="8">
        <f t="shared" si="145"/>
        <v>0</v>
      </c>
      <c r="U1870" s="1">
        <v>0</v>
      </c>
      <c r="V1870" s="1">
        <v>0</v>
      </c>
      <c r="W1870" s="1">
        <v>0</v>
      </c>
      <c r="X1870" s="1">
        <v>0</v>
      </c>
      <c r="Y1870" s="1">
        <v>0</v>
      </c>
      <c r="Z1870" s="1">
        <v>0</v>
      </c>
      <c r="AA1870" s="1">
        <v>0</v>
      </c>
      <c r="AB1870" s="1">
        <v>0</v>
      </c>
      <c r="AC1870" s="1">
        <f t="shared" si="146"/>
        <v>-4824468250</v>
      </c>
      <c r="AD1870" s="1">
        <f t="shared" si="147"/>
        <v>-4824468250</v>
      </c>
      <c r="AE1870" s="1">
        <f t="shared" si="148"/>
        <v>-4824468250</v>
      </c>
      <c r="AF1870" s="1">
        <f t="shared" si="149"/>
        <v>-4824468250</v>
      </c>
    </row>
    <row r="1871" spans="1:32" x14ac:dyDescent="0.2">
      <c r="A1871" t="s">
        <v>157</v>
      </c>
      <c r="B1871" t="s">
        <v>133</v>
      </c>
      <c r="C1871" t="s">
        <v>119</v>
      </c>
      <c r="D1871" t="s">
        <v>3</v>
      </c>
      <c r="E1871" t="s">
        <v>5</v>
      </c>
      <c r="F1871" s="7">
        <v>201903</v>
      </c>
      <c r="G1871" s="1">
        <v>5027856419</v>
      </c>
      <c r="H1871" s="1">
        <v>5027856419</v>
      </c>
      <c r="I1871" s="1">
        <v>4802985214.8199997</v>
      </c>
      <c r="J1871" s="1">
        <v>4472059396.1199989</v>
      </c>
      <c r="K1871" s="8">
        <v>49</v>
      </c>
      <c r="L1871" s="8">
        <v>49</v>
      </c>
      <c r="M1871" s="8">
        <v>0</v>
      </c>
      <c r="N1871" s="8">
        <v>170832.12403993864</v>
      </c>
      <c r="O1871" s="1">
        <v>0</v>
      </c>
      <c r="P1871" s="1">
        <v>0</v>
      </c>
      <c r="Q1871" s="1">
        <v>0</v>
      </c>
      <c r="R1871" s="1">
        <v>0</v>
      </c>
      <c r="S1871" s="29">
        <v>0</v>
      </c>
      <c r="T1871" s="8">
        <f t="shared" si="145"/>
        <v>0</v>
      </c>
      <c r="U1871" s="1">
        <v>0</v>
      </c>
      <c r="V1871" s="1">
        <v>0</v>
      </c>
      <c r="W1871" s="1">
        <v>0</v>
      </c>
      <c r="X1871" s="1">
        <v>0</v>
      </c>
      <c r="Y1871" s="1">
        <v>0</v>
      </c>
      <c r="Z1871" s="1">
        <v>0</v>
      </c>
      <c r="AA1871" s="1">
        <v>0</v>
      </c>
      <c r="AB1871" s="1">
        <v>-330925818.70000076</v>
      </c>
      <c r="AC1871" s="1">
        <f t="shared" si="146"/>
        <v>-5027856419</v>
      </c>
      <c r="AD1871" s="1">
        <f t="shared" si="147"/>
        <v>-5027856419</v>
      </c>
      <c r="AE1871" s="1">
        <f t="shared" si="148"/>
        <v>-4472059396.1199989</v>
      </c>
      <c r="AF1871" s="1">
        <f t="shared" si="149"/>
        <v>-4472059396.1199989</v>
      </c>
    </row>
    <row r="1872" spans="1:32" x14ac:dyDescent="0.2">
      <c r="A1872" t="s">
        <v>157</v>
      </c>
      <c r="B1872" t="s">
        <v>133</v>
      </c>
      <c r="C1872" t="s">
        <v>119</v>
      </c>
      <c r="D1872" t="s">
        <v>3</v>
      </c>
      <c r="E1872" t="s">
        <v>5</v>
      </c>
      <c r="F1872" s="7">
        <v>201906</v>
      </c>
      <c r="G1872" s="1">
        <v>4021539555</v>
      </c>
      <c r="H1872" s="1">
        <v>4021539555.0999999</v>
      </c>
      <c r="I1872" s="1">
        <v>4021539555</v>
      </c>
      <c r="J1872" s="1">
        <v>4021539555.0999999</v>
      </c>
      <c r="K1872" s="8">
        <v>38</v>
      </c>
      <c r="L1872" s="8">
        <v>38</v>
      </c>
      <c r="M1872" s="8">
        <v>0</v>
      </c>
      <c r="N1872" s="8">
        <v>177366.57060931902</v>
      </c>
      <c r="O1872" s="1">
        <v>0</v>
      </c>
      <c r="P1872" s="1">
        <v>0</v>
      </c>
      <c r="Q1872" s="1">
        <v>0</v>
      </c>
      <c r="R1872" s="1">
        <v>0</v>
      </c>
      <c r="S1872" s="29">
        <v>0</v>
      </c>
      <c r="T1872" s="8">
        <f t="shared" si="145"/>
        <v>0</v>
      </c>
      <c r="U1872" s="1">
        <v>0</v>
      </c>
      <c r="V1872" s="1">
        <v>0</v>
      </c>
      <c r="W1872" s="1">
        <v>0</v>
      </c>
      <c r="X1872" s="1">
        <v>0</v>
      </c>
      <c r="Y1872" s="1">
        <v>0</v>
      </c>
      <c r="Z1872" s="1">
        <v>0</v>
      </c>
      <c r="AA1872" s="1">
        <v>9.9999904632568359E-2</v>
      </c>
      <c r="AB1872" s="1">
        <v>9.9999904632568359E-2</v>
      </c>
      <c r="AC1872" s="1">
        <f t="shared" si="146"/>
        <v>-4021539555.0999999</v>
      </c>
      <c r="AD1872" s="1">
        <f t="shared" si="147"/>
        <v>-4021539555.0999999</v>
      </c>
      <c r="AE1872" s="1">
        <f t="shared" si="148"/>
        <v>-4021539555.0999999</v>
      </c>
      <c r="AF1872" s="1">
        <f t="shared" si="149"/>
        <v>-4021539555.0999999</v>
      </c>
    </row>
    <row r="1873" spans="1:32" x14ac:dyDescent="0.2">
      <c r="A1873" t="s">
        <v>157</v>
      </c>
      <c r="B1873" t="s">
        <v>133</v>
      </c>
      <c r="C1873" t="s">
        <v>119</v>
      </c>
      <c r="D1873" t="s">
        <v>3</v>
      </c>
      <c r="E1873" t="s">
        <v>5</v>
      </c>
      <c r="F1873" s="7">
        <v>201909</v>
      </c>
      <c r="G1873" s="1">
        <v>6747376274</v>
      </c>
      <c r="H1873" s="1">
        <v>6747376274</v>
      </c>
      <c r="I1873" s="1">
        <v>6747376274</v>
      </c>
      <c r="J1873" s="1">
        <v>6744169998.4500008</v>
      </c>
      <c r="K1873" s="8">
        <v>62</v>
      </c>
      <c r="L1873" s="8">
        <v>62</v>
      </c>
      <c r="M1873" s="8">
        <v>0</v>
      </c>
      <c r="N1873" s="8">
        <v>184524.23118279572</v>
      </c>
      <c r="O1873" s="1">
        <v>0</v>
      </c>
      <c r="P1873" s="1">
        <v>0</v>
      </c>
      <c r="Q1873" s="1">
        <v>0</v>
      </c>
      <c r="R1873" s="1">
        <v>0</v>
      </c>
      <c r="S1873" s="29">
        <v>0</v>
      </c>
      <c r="T1873" s="8">
        <f t="shared" si="145"/>
        <v>0</v>
      </c>
      <c r="U1873" s="1">
        <v>0</v>
      </c>
      <c r="V1873" s="1">
        <v>0</v>
      </c>
      <c r="W1873" s="1">
        <v>0</v>
      </c>
      <c r="X1873" s="1">
        <v>0</v>
      </c>
      <c r="Y1873" s="1">
        <v>0</v>
      </c>
      <c r="Z1873" s="1">
        <v>0</v>
      </c>
      <c r="AA1873" s="1">
        <v>0</v>
      </c>
      <c r="AB1873" s="1">
        <v>-3206275.5499992371</v>
      </c>
      <c r="AC1873" s="1">
        <f t="shared" si="146"/>
        <v>-6747376274</v>
      </c>
      <c r="AD1873" s="1">
        <f t="shared" si="147"/>
        <v>-6747376274</v>
      </c>
      <c r="AE1873" s="1">
        <f t="shared" si="148"/>
        <v>-6744169998.4500008</v>
      </c>
      <c r="AF1873" s="1">
        <f t="shared" si="149"/>
        <v>-6744169998.4500008</v>
      </c>
    </row>
    <row r="1874" spans="1:32" x14ac:dyDescent="0.2">
      <c r="A1874" t="s">
        <v>157</v>
      </c>
      <c r="B1874" t="s">
        <v>133</v>
      </c>
      <c r="C1874" t="s">
        <v>119</v>
      </c>
      <c r="D1874" t="s">
        <v>3</v>
      </c>
      <c r="E1874" t="s">
        <v>5</v>
      </c>
      <c r="F1874" s="7">
        <v>201912</v>
      </c>
      <c r="G1874" s="1">
        <v>7061428635</v>
      </c>
      <c r="H1874" s="1">
        <v>7061428635.000001</v>
      </c>
      <c r="I1874" s="1">
        <v>7061428635</v>
      </c>
      <c r="J1874" s="1">
        <v>7366428635.000001</v>
      </c>
      <c r="K1874" s="8">
        <v>59</v>
      </c>
      <c r="L1874" s="8">
        <v>59</v>
      </c>
      <c r="M1874" s="8">
        <v>0</v>
      </c>
      <c r="N1874" s="8">
        <v>192695.40896057346</v>
      </c>
      <c r="O1874" s="1">
        <v>0</v>
      </c>
      <c r="P1874" s="1">
        <v>0</v>
      </c>
      <c r="Q1874" s="1">
        <v>0</v>
      </c>
      <c r="R1874" s="1">
        <v>0</v>
      </c>
      <c r="S1874" s="29">
        <v>0</v>
      </c>
      <c r="T1874" s="8">
        <f t="shared" si="145"/>
        <v>0</v>
      </c>
      <c r="U1874" s="1">
        <v>0</v>
      </c>
      <c r="V1874" s="1">
        <v>0</v>
      </c>
      <c r="W1874" s="1">
        <v>0</v>
      </c>
      <c r="X1874" s="1">
        <v>0</v>
      </c>
      <c r="Y1874" s="1">
        <v>0</v>
      </c>
      <c r="Z1874" s="1">
        <v>0</v>
      </c>
      <c r="AA1874" s="1">
        <v>9.5367431640625E-7</v>
      </c>
      <c r="AB1874" s="1">
        <v>305000000.00000095</v>
      </c>
      <c r="AC1874" s="1">
        <f t="shared" si="146"/>
        <v>-7061428635.000001</v>
      </c>
      <c r="AD1874" s="1">
        <f t="shared" si="147"/>
        <v>-7061428635.000001</v>
      </c>
      <c r="AE1874" s="1">
        <f t="shared" si="148"/>
        <v>-7366428635.000001</v>
      </c>
      <c r="AF1874" s="1">
        <f t="shared" si="149"/>
        <v>-7366428635.000001</v>
      </c>
    </row>
    <row r="1875" spans="1:32" x14ac:dyDescent="0.2">
      <c r="A1875" t="s">
        <v>157</v>
      </c>
      <c r="B1875" t="s">
        <v>133</v>
      </c>
      <c r="C1875" t="s">
        <v>119</v>
      </c>
      <c r="D1875" t="s">
        <v>3</v>
      </c>
      <c r="E1875" t="s">
        <v>5</v>
      </c>
      <c r="F1875" s="7">
        <v>202003</v>
      </c>
      <c r="G1875" s="1">
        <v>5104563382</v>
      </c>
      <c r="H1875" s="1">
        <v>5102683519.5999994</v>
      </c>
      <c r="I1875" s="1">
        <v>5104563382</v>
      </c>
      <c r="J1875" s="1">
        <v>5102683519.5999994</v>
      </c>
      <c r="K1875" s="8">
        <v>39</v>
      </c>
      <c r="L1875" s="8">
        <v>39</v>
      </c>
      <c r="M1875" s="8">
        <v>0</v>
      </c>
      <c r="N1875" s="8">
        <v>197577.97330367079</v>
      </c>
      <c r="O1875" s="1">
        <v>0</v>
      </c>
      <c r="P1875" s="1">
        <v>0</v>
      </c>
      <c r="Q1875" s="1">
        <v>0</v>
      </c>
      <c r="R1875" s="1">
        <v>0</v>
      </c>
      <c r="S1875" s="29">
        <v>0</v>
      </c>
      <c r="T1875" s="8">
        <f t="shared" si="145"/>
        <v>0</v>
      </c>
      <c r="U1875" s="1">
        <v>0</v>
      </c>
      <c r="V1875" s="1">
        <v>0</v>
      </c>
      <c r="W1875" s="1">
        <v>0</v>
      </c>
      <c r="X1875" s="1">
        <v>0</v>
      </c>
      <c r="Y1875" s="1">
        <v>0</v>
      </c>
      <c r="Z1875" s="1">
        <v>0</v>
      </c>
      <c r="AA1875" s="1">
        <v>-1879862.4000005722</v>
      </c>
      <c r="AB1875" s="1">
        <v>-1879862.4000005722</v>
      </c>
      <c r="AC1875" s="1">
        <f t="shared" si="146"/>
        <v>-5102683519.5999994</v>
      </c>
      <c r="AD1875" s="1">
        <f t="shared" si="147"/>
        <v>-5102683519.5999994</v>
      </c>
      <c r="AE1875" s="1">
        <f t="shared" si="148"/>
        <v>-5102683519.5999994</v>
      </c>
      <c r="AF1875" s="1">
        <f t="shared" si="149"/>
        <v>-5102683519.5999994</v>
      </c>
    </row>
    <row r="1876" spans="1:32" x14ac:dyDescent="0.2">
      <c r="A1876" t="s">
        <v>157</v>
      </c>
      <c r="B1876" t="s">
        <v>133</v>
      </c>
      <c r="C1876" t="s">
        <v>119</v>
      </c>
      <c r="D1876" t="s">
        <v>3</v>
      </c>
      <c r="E1876" t="s">
        <v>5</v>
      </c>
      <c r="F1876" s="7">
        <v>202006</v>
      </c>
      <c r="G1876" s="1">
        <v>3297216330</v>
      </c>
      <c r="H1876" s="1">
        <v>3297216330</v>
      </c>
      <c r="I1876" s="1">
        <v>3297216330</v>
      </c>
      <c r="J1876" s="1">
        <v>3597216330</v>
      </c>
      <c r="K1876" s="8">
        <v>51</v>
      </c>
      <c r="L1876" s="8">
        <v>51</v>
      </c>
      <c r="M1876" s="8">
        <v>0</v>
      </c>
      <c r="N1876" s="8">
        <v>197642.90035842292</v>
      </c>
      <c r="O1876" s="1">
        <v>0</v>
      </c>
      <c r="P1876" s="1">
        <v>0</v>
      </c>
      <c r="Q1876" s="1">
        <v>0</v>
      </c>
      <c r="R1876" s="1">
        <v>0</v>
      </c>
      <c r="S1876" s="29">
        <v>0</v>
      </c>
      <c r="T1876" s="8">
        <f t="shared" si="145"/>
        <v>0</v>
      </c>
      <c r="U1876" s="1">
        <v>0</v>
      </c>
      <c r="V1876" s="1">
        <v>0</v>
      </c>
      <c r="W1876" s="1">
        <v>0</v>
      </c>
      <c r="X1876" s="1">
        <v>0</v>
      </c>
      <c r="Y1876" s="1">
        <v>0</v>
      </c>
      <c r="Z1876" s="1">
        <v>0</v>
      </c>
      <c r="AA1876" s="1">
        <v>0</v>
      </c>
      <c r="AB1876" s="1">
        <v>300000000</v>
      </c>
      <c r="AC1876" s="1">
        <f t="shared" si="146"/>
        <v>-3297216330</v>
      </c>
      <c r="AD1876" s="1">
        <f t="shared" si="147"/>
        <v>-3297216330</v>
      </c>
      <c r="AE1876" s="1">
        <f t="shared" si="148"/>
        <v>-3597216330</v>
      </c>
      <c r="AF1876" s="1">
        <f t="shared" si="149"/>
        <v>-3597216330</v>
      </c>
    </row>
    <row r="1877" spans="1:32" x14ac:dyDescent="0.2">
      <c r="A1877" t="s">
        <v>157</v>
      </c>
      <c r="B1877" t="s">
        <v>133</v>
      </c>
      <c r="C1877" t="s">
        <v>119</v>
      </c>
      <c r="D1877" t="s">
        <v>3</v>
      </c>
      <c r="E1877" t="s">
        <v>5</v>
      </c>
      <c r="F1877" s="7">
        <v>202009</v>
      </c>
      <c r="G1877" s="1">
        <v>5587229276</v>
      </c>
      <c r="H1877" s="1">
        <v>5703692776.8799982</v>
      </c>
      <c r="I1877" s="1">
        <v>5576669216</v>
      </c>
      <c r="J1877" s="1">
        <v>5718992776.8799982</v>
      </c>
      <c r="K1877" s="8">
        <v>50</v>
      </c>
      <c r="L1877" s="8">
        <v>50</v>
      </c>
      <c r="M1877" s="8">
        <v>0</v>
      </c>
      <c r="N1877" s="8">
        <v>200253.27491039431</v>
      </c>
      <c r="O1877" s="1">
        <v>0</v>
      </c>
      <c r="P1877" s="1">
        <v>0</v>
      </c>
      <c r="Q1877" s="1">
        <v>0</v>
      </c>
      <c r="R1877" s="1">
        <v>0</v>
      </c>
      <c r="S1877" s="29">
        <v>0</v>
      </c>
      <c r="T1877" s="8">
        <f t="shared" si="145"/>
        <v>0</v>
      </c>
      <c r="U1877" s="1">
        <v>0</v>
      </c>
      <c r="V1877" s="1">
        <v>0</v>
      </c>
      <c r="W1877" s="1">
        <v>0</v>
      </c>
      <c r="X1877" s="1">
        <v>0</v>
      </c>
      <c r="Y1877" s="1">
        <v>0</v>
      </c>
      <c r="Z1877" s="1">
        <v>0</v>
      </c>
      <c r="AA1877" s="1">
        <v>116463500.87999821</v>
      </c>
      <c r="AB1877" s="1">
        <v>142323560.87999821</v>
      </c>
      <c r="AC1877" s="1">
        <f t="shared" si="146"/>
        <v>-5703692776.8799982</v>
      </c>
      <c r="AD1877" s="1">
        <f t="shared" si="147"/>
        <v>-5703692776.8799982</v>
      </c>
      <c r="AE1877" s="1">
        <f t="shared" si="148"/>
        <v>-5718992776.8799982</v>
      </c>
      <c r="AF1877" s="1">
        <f t="shared" si="149"/>
        <v>-5718992776.8799982</v>
      </c>
    </row>
    <row r="1878" spans="1:32" x14ac:dyDescent="0.2">
      <c r="A1878" t="s">
        <v>157</v>
      </c>
      <c r="B1878" t="s">
        <v>133</v>
      </c>
      <c r="C1878" t="s">
        <v>119</v>
      </c>
      <c r="D1878" t="s">
        <v>3</v>
      </c>
      <c r="E1878" t="s">
        <v>5</v>
      </c>
      <c r="F1878" s="7">
        <v>202012</v>
      </c>
      <c r="G1878" s="1">
        <v>4473746780</v>
      </c>
      <c r="H1878" s="1">
        <v>4473746780</v>
      </c>
      <c r="I1878" s="1">
        <v>4450789906</v>
      </c>
      <c r="J1878" s="1">
        <v>4130250553.5199995</v>
      </c>
      <c r="K1878" s="8">
        <v>40</v>
      </c>
      <c r="L1878" s="8">
        <v>40</v>
      </c>
      <c r="M1878" s="8">
        <v>0</v>
      </c>
      <c r="N1878" s="8">
        <v>202241.47311827951</v>
      </c>
      <c r="O1878" s="1">
        <v>0</v>
      </c>
      <c r="P1878" s="1">
        <v>0</v>
      </c>
      <c r="Q1878" s="1">
        <v>0</v>
      </c>
      <c r="R1878" s="1">
        <v>0</v>
      </c>
      <c r="S1878" s="29">
        <v>0</v>
      </c>
      <c r="T1878" s="8">
        <f t="shared" si="145"/>
        <v>0</v>
      </c>
      <c r="U1878" s="1">
        <v>0</v>
      </c>
      <c r="V1878" s="1">
        <v>0</v>
      </c>
      <c r="W1878" s="1">
        <v>0</v>
      </c>
      <c r="X1878" s="1">
        <v>0</v>
      </c>
      <c r="Y1878" s="1">
        <v>0</v>
      </c>
      <c r="Z1878" s="1">
        <v>0</v>
      </c>
      <c r="AA1878" s="1">
        <v>0</v>
      </c>
      <c r="AB1878" s="1">
        <v>-320539352.4800005</v>
      </c>
      <c r="AC1878" s="1">
        <f t="shared" si="146"/>
        <v>-4473746780</v>
      </c>
      <c r="AD1878" s="1">
        <f t="shared" si="147"/>
        <v>-4473746780</v>
      </c>
      <c r="AE1878" s="1">
        <f t="shared" si="148"/>
        <v>-4130250553.5199995</v>
      </c>
      <c r="AF1878" s="1">
        <f t="shared" si="149"/>
        <v>-4130250553.5199995</v>
      </c>
    </row>
    <row r="1879" spans="1:32" x14ac:dyDescent="0.2">
      <c r="A1879" t="s">
        <v>157</v>
      </c>
      <c r="B1879" t="s">
        <v>133</v>
      </c>
      <c r="C1879" t="s">
        <v>119</v>
      </c>
      <c r="D1879" t="s">
        <v>3</v>
      </c>
      <c r="E1879" t="s">
        <v>5</v>
      </c>
      <c r="F1879" s="7">
        <v>202103</v>
      </c>
      <c r="G1879" s="1">
        <v>4293592974</v>
      </c>
      <c r="H1879" s="1">
        <v>4293592973.9999995</v>
      </c>
      <c r="I1879" s="1">
        <v>4132212783.25</v>
      </c>
      <c r="J1879" s="1">
        <v>4463592973.999999</v>
      </c>
      <c r="K1879" s="8">
        <v>41</v>
      </c>
      <c r="L1879" s="8">
        <v>41</v>
      </c>
      <c r="M1879" s="8">
        <v>0</v>
      </c>
      <c r="N1879" s="8">
        <v>203434.07757296468</v>
      </c>
      <c r="O1879" s="1">
        <v>0</v>
      </c>
      <c r="P1879" s="1">
        <v>0</v>
      </c>
      <c r="Q1879" s="1">
        <v>0</v>
      </c>
      <c r="R1879" s="1">
        <v>0</v>
      </c>
      <c r="S1879" s="29">
        <v>0</v>
      </c>
      <c r="T1879" s="8">
        <f t="shared" si="145"/>
        <v>0</v>
      </c>
      <c r="U1879" s="1">
        <v>0</v>
      </c>
      <c r="V1879" s="1">
        <v>0</v>
      </c>
      <c r="W1879" s="1">
        <v>0</v>
      </c>
      <c r="X1879" s="1">
        <v>0</v>
      </c>
      <c r="Y1879" s="1">
        <v>0</v>
      </c>
      <c r="Z1879" s="1">
        <v>0</v>
      </c>
      <c r="AA1879" s="1">
        <v>-4.76837158203125E-7</v>
      </c>
      <c r="AB1879" s="1">
        <v>331380190.74999905</v>
      </c>
      <c r="AC1879" s="1">
        <f t="shared" si="146"/>
        <v>-4293592973.9999995</v>
      </c>
      <c r="AD1879" s="1">
        <f t="shared" si="147"/>
        <v>-4293592973.9999995</v>
      </c>
      <c r="AE1879" s="1">
        <f t="shared" si="148"/>
        <v>-4463592973.999999</v>
      </c>
      <c r="AF1879" s="1">
        <f t="shared" si="149"/>
        <v>-4463592973.999999</v>
      </c>
    </row>
    <row r="1880" spans="1:32" x14ac:dyDescent="0.2">
      <c r="A1880" t="s">
        <v>157</v>
      </c>
      <c r="B1880" t="s">
        <v>133</v>
      </c>
      <c r="C1880" t="s">
        <v>119</v>
      </c>
      <c r="D1880" t="s">
        <v>3</v>
      </c>
      <c r="E1880" t="s">
        <v>5</v>
      </c>
      <c r="F1880" s="7">
        <v>202106</v>
      </c>
      <c r="G1880" s="1">
        <v>4215773892</v>
      </c>
      <c r="H1880" s="1">
        <v>4236259572</v>
      </c>
      <c r="I1880" s="1">
        <v>3845773892</v>
      </c>
      <c r="J1880" s="1">
        <v>3925174049</v>
      </c>
      <c r="K1880" s="8">
        <v>28</v>
      </c>
      <c r="L1880" s="8">
        <v>29</v>
      </c>
      <c r="M1880" s="8">
        <v>0</v>
      </c>
      <c r="N1880" s="8">
        <v>206670.90143369173</v>
      </c>
      <c r="O1880" s="1">
        <v>0</v>
      </c>
      <c r="P1880" s="1">
        <v>0</v>
      </c>
      <c r="Q1880" s="1">
        <v>0</v>
      </c>
      <c r="R1880" s="1">
        <v>0</v>
      </c>
      <c r="S1880" s="29">
        <v>0</v>
      </c>
      <c r="T1880" s="8">
        <f t="shared" si="145"/>
        <v>0</v>
      </c>
      <c r="U1880" s="1">
        <v>0</v>
      </c>
      <c r="V1880" s="1">
        <v>0</v>
      </c>
      <c r="W1880" s="1">
        <v>0</v>
      </c>
      <c r="X1880" s="1">
        <v>0</v>
      </c>
      <c r="Y1880" s="1">
        <v>0</v>
      </c>
      <c r="Z1880" s="1">
        <v>0</v>
      </c>
      <c r="AA1880" s="1">
        <v>20485680</v>
      </c>
      <c r="AB1880" s="1">
        <v>79400157</v>
      </c>
      <c r="AC1880" s="1">
        <f t="shared" si="146"/>
        <v>-4236259572</v>
      </c>
      <c r="AD1880" s="1">
        <f t="shared" si="147"/>
        <v>-4236259572</v>
      </c>
      <c r="AE1880" s="1">
        <f t="shared" si="148"/>
        <v>-3925174049</v>
      </c>
      <c r="AF1880" s="1">
        <f t="shared" si="149"/>
        <v>-3925174049</v>
      </c>
    </row>
    <row r="1881" spans="1:32" x14ac:dyDescent="0.2">
      <c r="A1881" t="s">
        <v>157</v>
      </c>
      <c r="B1881" t="s">
        <v>133</v>
      </c>
      <c r="C1881" t="s">
        <v>119</v>
      </c>
      <c r="D1881" t="s">
        <v>3</v>
      </c>
      <c r="E1881" t="s">
        <v>5</v>
      </c>
      <c r="F1881" s="7">
        <v>202109</v>
      </c>
      <c r="G1881" s="1">
        <v>4032171472</v>
      </c>
      <c r="H1881" s="1">
        <v>4101172010.1800008</v>
      </c>
      <c r="I1881" s="1">
        <v>4032171472</v>
      </c>
      <c r="J1881" s="1">
        <v>4101172010.1800008</v>
      </c>
      <c r="K1881" s="8">
        <v>41</v>
      </c>
      <c r="L1881" s="8">
        <v>41</v>
      </c>
      <c r="M1881" s="8">
        <v>0</v>
      </c>
      <c r="N1881" s="8">
        <v>210477.15698924733</v>
      </c>
      <c r="O1881" s="1">
        <v>0</v>
      </c>
      <c r="P1881" s="1">
        <v>0</v>
      </c>
      <c r="Q1881" s="1">
        <v>0</v>
      </c>
      <c r="R1881" s="1">
        <v>0</v>
      </c>
      <c r="S1881" s="29">
        <v>0</v>
      </c>
      <c r="T1881" s="8">
        <f t="shared" si="145"/>
        <v>0</v>
      </c>
      <c r="U1881" s="1">
        <v>0</v>
      </c>
      <c r="V1881" s="1">
        <v>0</v>
      </c>
      <c r="W1881" s="1">
        <v>0</v>
      </c>
      <c r="X1881" s="1">
        <v>0</v>
      </c>
      <c r="Y1881" s="1">
        <v>0</v>
      </c>
      <c r="Z1881" s="1">
        <v>0</v>
      </c>
      <c r="AA1881" s="1">
        <v>69000538.180000782</v>
      </c>
      <c r="AB1881" s="1">
        <v>69000538.180000782</v>
      </c>
      <c r="AC1881" s="1">
        <f t="shared" si="146"/>
        <v>-4101172010.1800008</v>
      </c>
      <c r="AD1881" s="1">
        <f t="shared" si="147"/>
        <v>-4101172010.1800008</v>
      </c>
      <c r="AE1881" s="1">
        <f t="shared" si="148"/>
        <v>-4101172010.1800008</v>
      </c>
      <c r="AF1881" s="1">
        <f t="shared" si="149"/>
        <v>-4101172010.1800008</v>
      </c>
    </row>
    <row r="1882" spans="1:32" x14ac:dyDescent="0.2">
      <c r="A1882" t="s">
        <v>157</v>
      </c>
      <c r="B1882" t="s">
        <v>133</v>
      </c>
      <c r="C1882" t="s">
        <v>119</v>
      </c>
      <c r="D1882" t="s">
        <v>3</v>
      </c>
      <c r="E1882" t="s">
        <v>5</v>
      </c>
      <c r="F1882" s="7">
        <v>202112</v>
      </c>
      <c r="G1882" s="1">
        <v>5660734608</v>
      </c>
      <c r="H1882" s="1">
        <v>5745967014.9000006</v>
      </c>
      <c r="I1882" s="1">
        <v>5660734608</v>
      </c>
      <c r="J1882" s="1">
        <v>5738800348.2300005</v>
      </c>
      <c r="K1882" s="8">
        <v>44</v>
      </c>
      <c r="L1882" s="8">
        <v>44</v>
      </c>
      <c r="M1882" s="8">
        <v>0</v>
      </c>
      <c r="N1882" s="8">
        <v>214817.46630824372</v>
      </c>
      <c r="O1882" s="1">
        <v>0</v>
      </c>
      <c r="P1882" s="1">
        <v>0</v>
      </c>
      <c r="Q1882" s="1">
        <v>0</v>
      </c>
      <c r="R1882" s="1">
        <v>0</v>
      </c>
      <c r="S1882" s="29">
        <v>0</v>
      </c>
      <c r="T1882" s="8">
        <f t="shared" si="145"/>
        <v>0</v>
      </c>
      <c r="U1882" s="1">
        <v>0</v>
      </c>
      <c r="V1882" s="1">
        <v>0</v>
      </c>
      <c r="W1882" s="1">
        <v>0</v>
      </c>
      <c r="X1882" s="1">
        <v>0</v>
      </c>
      <c r="Y1882" s="1">
        <v>0</v>
      </c>
      <c r="Z1882" s="1">
        <v>0</v>
      </c>
      <c r="AA1882" s="1">
        <v>85232406.900000572</v>
      </c>
      <c r="AB1882" s="1">
        <v>78065740.230000496</v>
      </c>
      <c r="AC1882" s="1">
        <f t="shared" si="146"/>
        <v>-5745967014.9000006</v>
      </c>
      <c r="AD1882" s="1">
        <f t="shared" si="147"/>
        <v>-5745967014.9000006</v>
      </c>
      <c r="AE1882" s="1">
        <f t="shared" si="148"/>
        <v>-5738800348.2300005</v>
      </c>
      <c r="AF1882" s="1">
        <f t="shared" si="149"/>
        <v>-5738800348.2300005</v>
      </c>
    </row>
    <row r="1883" spans="1:32" x14ac:dyDescent="0.2">
      <c r="A1883" t="s">
        <v>157</v>
      </c>
      <c r="B1883" t="s">
        <v>133</v>
      </c>
      <c r="C1883" t="s">
        <v>119</v>
      </c>
      <c r="D1883" t="s">
        <v>3</v>
      </c>
      <c r="E1883" t="s">
        <v>5</v>
      </c>
      <c r="F1883" s="7">
        <v>202203</v>
      </c>
      <c r="G1883" s="1">
        <v>4786885986</v>
      </c>
      <c r="H1883" s="1">
        <v>4922514300.4399996</v>
      </c>
      <c r="I1883" s="1">
        <v>4784397080.2399998</v>
      </c>
      <c r="J1883" s="1">
        <v>4922514300.4399996</v>
      </c>
      <c r="K1883" s="8">
        <v>43</v>
      </c>
      <c r="L1883" s="8">
        <v>43</v>
      </c>
      <c r="M1883" s="8">
        <v>0</v>
      </c>
      <c r="N1883" s="8">
        <v>216592.78149001536</v>
      </c>
      <c r="O1883" s="1">
        <v>0</v>
      </c>
      <c r="P1883" s="1">
        <v>0</v>
      </c>
      <c r="Q1883" s="1">
        <v>0</v>
      </c>
      <c r="R1883" s="1">
        <v>0</v>
      </c>
      <c r="S1883" s="29">
        <v>0</v>
      </c>
      <c r="T1883" s="8">
        <f t="shared" si="145"/>
        <v>0</v>
      </c>
      <c r="U1883" s="1">
        <v>0</v>
      </c>
      <c r="V1883" s="1">
        <v>0</v>
      </c>
      <c r="W1883" s="1">
        <v>0</v>
      </c>
      <c r="X1883" s="1">
        <v>0</v>
      </c>
      <c r="Y1883" s="1">
        <v>0</v>
      </c>
      <c r="Z1883" s="1">
        <v>0</v>
      </c>
      <c r="AA1883" s="1">
        <v>135628314.43999958</v>
      </c>
      <c r="AB1883" s="1">
        <v>138117220.19999981</v>
      </c>
      <c r="AC1883" s="1">
        <f t="shared" si="146"/>
        <v>-4922514300.4399996</v>
      </c>
      <c r="AD1883" s="1">
        <f t="shared" si="147"/>
        <v>-4922514300.4399996</v>
      </c>
      <c r="AE1883" s="1">
        <f t="shared" si="148"/>
        <v>-4922514300.4399996</v>
      </c>
      <c r="AF1883" s="1">
        <f t="shared" si="149"/>
        <v>-4922514300.4399996</v>
      </c>
    </row>
    <row r="1884" spans="1:32" x14ac:dyDescent="0.2">
      <c r="A1884" t="s">
        <v>157</v>
      </c>
      <c r="B1884" t="s">
        <v>133</v>
      </c>
      <c r="C1884" t="s">
        <v>119</v>
      </c>
      <c r="D1884" t="s">
        <v>3</v>
      </c>
      <c r="E1884" t="s">
        <v>5</v>
      </c>
      <c r="F1884" s="7">
        <v>202206</v>
      </c>
      <c r="G1884" s="1">
        <v>3627705442</v>
      </c>
      <c r="H1884" s="1">
        <v>3736403279.5099988</v>
      </c>
      <c r="I1884" s="1">
        <v>3627705442</v>
      </c>
      <c r="J1884" s="1">
        <v>3810403279.5099988</v>
      </c>
      <c r="K1884" s="8">
        <v>41</v>
      </c>
      <c r="L1884" s="8">
        <v>41</v>
      </c>
      <c r="M1884" s="8">
        <v>0</v>
      </c>
      <c r="N1884" s="8">
        <v>219474.96057347674</v>
      </c>
      <c r="O1884" s="1">
        <v>0</v>
      </c>
      <c r="P1884" s="1">
        <v>0</v>
      </c>
      <c r="Q1884" s="1">
        <v>0</v>
      </c>
      <c r="R1884" s="1">
        <v>0</v>
      </c>
      <c r="S1884" s="29">
        <v>0</v>
      </c>
      <c r="T1884" s="8">
        <f t="shared" si="145"/>
        <v>0</v>
      </c>
      <c r="U1884" s="1">
        <v>0</v>
      </c>
      <c r="V1884" s="1">
        <v>0</v>
      </c>
      <c r="W1884" s="1">
        <v>0</v>
      </c>
      <c r="X1884" s="1">
        <v>0</v>
      </c>
      <c r="Y1884" s="1">
        <v>0</v>
      </c>
      <c r="Z1884" s="1">
        <v>0</v>
      </c>
      <c r="AA1884" s="1">
        <v>108697837.5099988</v>
      </c>
      <c r="AB1884" s="1">
        <v>182697837.5099988</v>
      </c>
      <c r="AC1884" s="1">
        <f t="shared" si="146"/>
        <v>-3736403279.5099988</v>
      </c>
      <c r="AD1884" s="1">
        <f t="shared" si="147"/>
        <v>-3736403279.5099988</v>
      </c>
      <c r="AE1884" s="1">
        <f t="shared" si="148"/>
        <v>-3810403279.5099988</v>
      </c>
      <c r="AF1884" s="1">
        <f t="shared" si="149"/>
        <v>-3810403279.5099988</v>
      </c>
    </row>
    <row r="1885" spans="1:32" x14ac:dyDescent="0.2">
      <c r="A1885" t="s">
        <v>157</v>
      </c>
      <c r="B1885" t="s">
        <v>133</v>
      </c>
      <c r="C1885" t="s">
        <v>119</v>
      </c>
      <c r="D1885" t="s">
        <v>3</v>
      </c>
      <c r="E1885" t="s">
        <v>5</v>
      </c>
      <c r="F1885" s="7">
        <v>202209</v>
      </c>
      <c r="G1885" s="1">
        <v>4720983830</v>
      </c>
      <c r="H1885" s="1">
        <v>5686321245.8100014</v>
      </c>
      <c r="I1885" s="1">
        <v>4589926567.5299997</v>
      </c>
      <c r="J1885" s="1">
        <v>5590872023.3400011</v>
      </c>
      <c r="K1885" s="8">
        <v>35</v>
      </c>
      <c r="L1885" s="8">
        <v>36</v>
      </c>
      <c r="M1885" s="8">
        <v>0</v>
      </c>
      <c r="N1885" s="8">
        <v>223812.18924731182</v>
      </c>
      <c r="O1885" s="1">
        <v>0</v>
      </c>
      <c r="P1885" s="1">
        <v>0</v>
      </c>
      <c r="Q1885" s="1">
        <v>0</v>
      </c>
      <c r="R1885" s="1">
        <v>0</v>
      </c>
      <c r="S1885" s="29">
        <v>0</v>
      </c>
      <c r="T1885" s="8">
        <f t="shared" si="145"/>
        <v>0</v>
      </c>
      <c r="U1885" s="1">
        <v>0</v>
      </c>
      <c r="V1885" s="1">
        <v>0</v>
      </c>
      <c r="W1885" s="1">
        <v>0</v>
      </c>
      <c r="X1885" s="1">
        <v>0</v>
      </c>
      <c r="Y1885" s="1">
        <v>0</v>
      </c>
      <c r="Z1885" s="1">
        <v>0</v>
      </c>
      <c r="AA1885" s="1">
        <v>965337415.81000137</v>
      </c>
      <c r="AB1885" s="1">
        <v>1000945455.8100014</v>
      </c>
      <c r="AC1885" s="1">
        <f t="shared" si="146"/>
        <v>-5686321245.8100014</v>
      </c>
      <c r="AD1885" s="1">
        <f t="shared" si="147"/>
        <v>-5686321245.8100014</v>
      </c>
      <c r="AE1885" s="1">
        <f t="shared" si="148"/>
        <v>-5590872023.3400011</v>
      </c>
      <c r="AF1885" s="1">
        <f t="shared" si="149"/>
        <v>-5590872023.3400011</v>
      </c>
    </row>
    <row r="1886" spans="1:32" x14ac:dyDescent="0.2">
      <c r="A1886" t="s">
        <v>157</v>
      </c>
      <c r="B1886" t="s">
        <v>133</v>
      </c>
      <c r="C1886" t="s">
        <v>119</v>
      </c>
      <c r="D1886" t="s">
        <v>3</v>
      </c>
      <c r="E1886" t="s">
        <v>5</v>
      </c>
      <c r="F1886" s="7">
        <v>202212</v>
      </c>
      <c r="G1886" s="1">
        <v>3411095456</v>
      </c>
      <c r="H1886" s="1">
        <v>4089638713.2399998</v>
      </c>
      <c r="I1886" s="1">
        <v>3411095456</v>
      </c>
      <c r="J1886" s="1">
        <v>4060648713.2399998</v>
      </c>
      <c r="K1886" s="8">
        <v>38</v>
      </c>
      <c r="L1886" s="8">
        <v>38</v>
      </c>
      <c r="M1886" s="8">
        <v>0</v>
      </c>
      <c r="N1886" s="8">
        <v>228482.98709677425</v>
      </c>
      <c r="O1886" s="1">
        <v>0</v>
      </c>
      <c r="P1886" s="1">
        <v>0</v>
      </c>
      <c r="Q1886" s="1">
        <v>0</v>
      </c>
      <c r="R1886" s="1">
        <v>0</v>
      </c>
      <c r="S1886" s="29">
        <v>0</v>
      </c>
      <c r="T1886" s="8">
        <f t="shared" si="145"/>
        <v>0</v>
      </c>
      <c r="U1886" s="1">
        <v>0</v>
      </c>
      <c r="V1886" s="1">
        <v>0</v>
      </c>
      <c r="W1886" s="1">
        <v>0</v>
      </c>
      <c r="X1886" s="1">
        <v>0</v>
      </c>
      <c r="Y1886" s="1">
        <v>0</v>
      </c>
      <c r="Z1886" s="1">
        <v>0</v>
      </c>
      <c r="AA1886" s="1">
        <v>678543257.23999977</v>
      </c>
      <c r="AB1886" s="1">
        <v>649553257.23999977</v>
      </c>
      <c r="AC1886" s="1">
        <f t="shared" si="146"/>
        <v>-4089638713.2399998</v>
      </c>
      <c r="AD1886" s="1">
        <f t="shared" si="147"/>
        <v>-4089638713.2399998</v>
      </c>
      <c r="AE1886" s="1">
        <f t="shared" si="148"/>
        <v>-4060648713.2399998</v>
      </c>
      <c r="AF1886" s="1">
        <f t="shared" si="149"/>
        <v>-4060648713.2399998</v>
      </c>
    </row>
    <row r="1887" spans="1:32" x14ac:dyDescent="0.2">
      <c r="A1887" t="s">
        <v>157</v>
      </c>
      <c r="B1887" t="s">
        <v>133</v>
      </c>
      <c r="C1887" t="s">
        <v>119</v>
      </c>
      <c r="D1887" t="s">
        <v>3</v>
      </c>
      <c r="E1887" t="s">
        <v>5</v>
      </c>
      <c r="F1887" s="7">
        <v>202303</v>
      </c>
      <c r="G1887" s="1">
        <v>6240765030</v>
      </c>
      <c r="H1887" s="1">
        <v>7085008122.1199999</v>
      </c>
      <c r="I1887" s="1">
        <v>6240765030</v>
      </c>
      <c r="J1887" s="1">
        <v>7085008122.1199999</v>
      </c>
      <c r="K1887" s="8">
        <v>33</v>
      </c>
      <c r="L1887" s="8">
        <v>38</v>
      </c>
      <c r="M1887" s="8">
        <v>0</v>
      </c>
      <c r="N1887" s="8">
        <v>230569.03878648227</v>
      </c>
      <c r="O1887" s="1">
        <v>0</v>
      </c>
      <c r="P1887" s="1">
        <v>0</v>
      </c>
      <c r="Q1887" s="1">
        <v>0</v>
      </c>
      <c r="R1887" s="1">
        <v>0</v>
      </c>
      <c r="S1887" s="29">
        <v>0</v>
      </c>
      <c r="T1887" s="8">
        <f t="shared" si="145"/>
        <v>0</v>
      </c>
      <c r="U1887" s="1">
        <v>0</v>
      </c>
      <c r="V1887" s="1">
        <v>0</v>
      </c>
      <c r="W1887" s="1">
        <v>0</v>
      </c>
      <c r="X1887" s="1">
        <v>0</v>
      </c>
      <c r="Y1887" s="1">
        <v>0</v>
      </c>
      <c r="Z1887" s="1">
        <v>0</v>
      </c>
      <c r="AA1887" s="1">
        <v>844243092.11999989</v>
      </c>
      <c r="AB1887" s="1">
        <v>844243092.11999989</v>
      </c>
      <c r="AC1887" s="1">
        <f t="shared" si="146"/>
        <v>-7085008122.1199999</v>
      </c>
      <c r="AD1887" s="1">
        <f t="shared" si="147"/>
        <v>-7085008122.1199999</v>
      </c>
      <c r="AE1887" s="1">
        <f t="shared" si="148"/>
        <v>-7085008122.1199999</v>
      </c>
      <c r="AF1887" s="1">
        <f t="shared" si="149"/>
        <v>-7085008122.1199999</v>
      </c>
    </row>
    <row r="1888" spans="1:32" x14ac:dyDescent="0.2">
      <c r="A1888" t="s">
        <v>157</v>
      </c>
      <c r="B1888" t="s">
        <v>133</v>
      </c>
      <c r="C1888" t="s">
        <v>119</v>
      </c>
      <c r="D1888" t="s">
        <v>3</v>
      </c>
      <c r="E1888" t="s">
        <v>5</v>
      </c>
      <c r="F1888" s="7">
        <v>202306</v>
      </c>
      <c r="G1888" s="1">
        <v>2812542782</v>
      </c>
      <c r="H1888" s="1">
        <v>3349974716.6099997</v>
      </c>
      <c r="I1888" s="1">
        <v>2594034422.3499999</v>
      </c>
      <c r="J1888" s="1">
        <v>3549510589.7599998</v>
      </c>
      <c r="K1888" s="8">
        <v>28</v>
      </c>
      <c r="L1888" s="8">
        <v>31</v>
      </c>
      <c r="M1888" s="8">
        <v>0</v>
      </c>
      <c r="N1888" s="8">
        <v>233054.18566308249</v>
      </c>
      <c r="O1888" s="1">
        <v>0</v>
      </c>
      <c r="P1888" s="1">
        <v>0</v>
      </c>
      <c r="Q1888" s="1">
        <v>0</v>
      </c>
      <c r="R1888" s="1">
        <v>0</v>
      </c>
      <c r="S1888" s="29">
        <v>0</v>
      </c>
      <c r="T1888" s="8">
        <f t="shared" si="145"/>
        <v>0</v>
      </c>
      <c r="U1888" s="1">
        <v>0</v>
      </c>
      <c r="V1888" s="1">
        <v>0</v>
      </c>
      <c r="W1888" s="1">
        <v>0</v>
      </c>
      <c r="X1888" s="1">
        <v>0</v>
      </c>
      <c r="Y1888" s="1">
        <v>0</v>
      </c>
      <c r="Z1888" s="1">
        <v>0</v>
      </c>
      <c r="AA1888" s="1">
        <v>537431934.60999966</v>
      </c>
      <c r="AB1888" s="1">
        <v>955476167.40999985</v>
      </c>
      <c r="AC1888" s="1">
        <f t="shared" si="146"/>
        <v>-3349974716.6099997</v>
      </c>
      <c r="AD1888" s="1">
        <f t="shared" si="147"/>
        <v>-3349974716.6099997</v>
      </c>
      <c r="AE1888" s="1">
        <f t="shared" si="148"/>
        <v>-3549510589.7599998</v>
      </c>
      <c r="AF1888" s="1">
        <f t="shared" si="149"/>
        <v>-3549510589.7599998</v>
      </c>
    </row>
    <row r="1889" spans="1:32" x14ac:dyDescent="0.2">
      <c r="A1889" t="s">
        <v>157</v>
      </c>
      <c r="B1889" t="s">
        <v>133</v>
      </c>
      <c r="C1889" t="s">
        <v>119</v>
      </c>
      <c r="D1889" t="s">
        <v>3</v>
      </c>
      <c r="E1889" t="s">
        <v>5</v>
      </c>
      <c r="F1889" s="7">
        <v>202309</v>
      </c>
      <c r="G1889" s="1">
        <v>5666335241</v>
      </c>
      <c r="H1889" s="1">
        <v>6035111989.3299999</v>
      </c>
      <c r="I1889" s="1">
        <v>5666335241</v>
      </c>
      <c r="J1889" s="1">
        <v>6035111989.3299999</v>
      </c>
      <c r="K1889" s="8">
        <v>28</v>
      </c>
      <c r="L1889" s="8">
        <v>28</v>
      </c>
      <c r="M1889" s="8">
        <v>0</v>
      </c>
      <c r="N1889" s="8">
        <v>235875.68530465956</v>
      </c>
      <c r="O1889" s="1">
        <v>0</v>
      </c>
      <c r="P1889" s="1">
        <v>0</v>
      </c>
      <c r="Q1889" s="1">
        <v>0</v>
      </c>
      <c r="R1889" s="1">
        <v>0</v>
      </c>
      <c r="S1889" s="29">
        <v>0</v>
      </c>
      <c r="T1889" s="8">
        <f t="shared" si="145"/>
        <v>0</v>
      </c>
      <c r="U1889" s="1">
        <v>0</v>
      </c>
      <c r="V1889" s="1">
        <v>0</v>
      </c>
      <c r="W1889" s="1">
        <v>0</v>
      </c>
      <c r="X1889" s="1">
        <v>0</v>
      </c>
      <c r="Y1889" s="1">
        <v>0</v>
      </c>
      <c r="Z1889" s="1">
        <v>0</v>
      </c>
      <c r="AA1889" s="1">
        <v>368776748.32999992</v>
      </c>
      <c r="AB1889" s="1">
        <v>368776748.32999992</v>
      </c>
      <c r="AC1889" s="1">
        <f t="shared" si="146"/>
        <v>-6035111989.3299999</v>
      </c>
      <c r="AD1889" s="1">
        <f t="shared" si="147"/>
        <v>-6035111989.3299999</v>
      </c>
      <c r="AE1889" s="1">
        <f t="shared" si="148"/>
        <v>-6035111989.3299999</v>
      </c>
      <c r="AF1889" s="1">
        <f t="shared" si="149"/>
        <v>-6035111989.3299999</v>
      </c>
    </row>
    <row r="1890" spans="1:32" x14ac:dyDescent="0.2">
      <c r="A1890" t="s">
        <v>157</v>
      </c>
      <c r="B1890" t="s">
        <v>133</v>
      </c>
      <c r="C1890" t="s">
        <v>119</v>
      </c>
      <c r="D1890" t="s">
        <v>3</v>
      </c>
      <c r="E1890" t="s">
        <v>5</v>
      </c>
      <c r="F1890" s="7">
        <v>202312</v>
      </c>
      <c r="G1890" s="1">
        <v>1698649068</v>
      </c>
      <c r="H1890" s="1">
        <v>4259540577.79</v>
      </c>
      <c r="I1890" s="1">
        <v>1698649068</v>
      </c>
      <c r="J1890" s="1">
        <v>4637540577.79</v>
      </c>
      <c r="K1890" s="8">
        <v>22</v>
      </c>
      <c r="L1890" s="8">
        <v>30</v>
      </c>
      <c r="M1890" s="8">
        <v>0</v>
      </c>
      <c r="N1890" s="8">
        <v>237505.53512544805</v>
      </c>
      <c r="O1890" s="1">
        <v>0</v>
      </c>
      <c r="P1890" s="1">
        <v>0</v>
      </c>
      <c r="Q1890" s="1">
        <v>0</v>
      </c>
      <c r="R1890" s="1">
        <v>0</v>
      </c>
      <c r="S1890" s="29">
        <v>0</v>
      </c>
      <c r="T1890" s="8">
        <f t="shared" si="145"/>
        <v>0</v>
      </c>
      <c r="U1890" s="1">
        <v>0</v>
      </c>
      <c r="V1890" s="1">
        <v>0</v>
      </c>
      <c r="W1890" s="1">
        <v>0</v>
      </c>
      <c r="X1890" s="1">
        <v>0</v>
      </c>
      <c r="Y1890" s="1">
        <v>0</v>
      </c>
      <c r="Z1890" s="1">
        <v>0</v>
      </c>
      <c r="AA1890" s="1">
        <v>2560891509.79</v>
      </c>
      <c r="AB1890" s="1">
        <v>2938891509.79</v>
      </c>
      <c r="AC1890" s="1">
        <f t="shared" si="146"/>
        <v>-4259540577.79</v>
      </c>
      <c r="AD1890" s="1">
        <f t="shared" si="147"/>
        <v>-4259540577.79</v>
      </c>
      <c r="AE1890" s="1">
        <f t="shared" si="148"/>
        <v>-4637540577.79</v>
      </c>
      <c r="AF1890" s="1">
        <f t="shared" si="149"/>
        <v>-4637540577.79</v>
      </c>
    </row>
    <row r="1891" spans="1:32" x14ac:dyDescent="0.2">
      <c r="A1891" t="s">
        <v>157</v>
      </c>
      <c r="B1891" t="s">
        <v>133</v>
      </c>
      <c r="C1891" t="s">
        <v>119</v>
      </c>
      <c r="D1891" t="s">
        <v>3</v>
      </c>
      <c r="E1891" t="s">
        <v>5</v>
      </c>
      <c r="F1891" s="7">
        <v>202403</v>
      </c>
      <c r="G1891" s="1">
        <v>440101857</v>
      </c>
      <c r="H1891" s="1">
        <v>2001174214.6100004</v>
      </c>
      <c r="I1891" s="1">
        <v>389701857</v>
      </c>
      <c r="J1891" s="1">
        <v>1950774214.6100004</v>
      </c>
      <c r="K1891" s="8">
        <v>8</v>
      </c>
      <c r="L1891" s="8">
        <v>13</v>
      </c>
      <c r="M1891" s="8">
        <v>0</v>
      </c>
      <c r="N1891" s="8">
        <v>238383.40452354462</v>
      </c>
      <c r="O1891" s="1">
        <v>0</v>
      </c>
      <c r="P1891" s="1">
        <v>0</v>
      </c>
      <c r="Q1891" s="1">
        <v>0</v>
      </c>
      <c r="R1891" s="1">
        <v>0</v>
      </c>
      <c r="S1891" s="29">
        <v>0</v>
      </c>
      <c r="T1891" s="8">
        <f t="shared" si="145"/>
        <v>0</v>
      </c>
      <c r="U1891" s="1">
        <v>0</v>
      </c>
      <c r="V1891" s="1">
        <v>0</v>
      </c>
      <c r="W1891" s="1">
        <v>0</v>
      </c>
      <c r="X1891" s="1">
        <v>0</v>
      </c>
      <c r="Y1891" s="1">
        <v>0</v>
      </c>
      <c r="Z1891" s="1">
        <v>0</v>
      </c>
      <c r="AA1891" s="1">
        <v>1561072357.6100004</v>
      </c>
      <c r="AB1891" s="1">
        <v>1561072357.6100004</v>
      </c>
      <c r="AC1891" s="1">
        <f t="shared" si="146"/>
        <v>-2001174214.6100004</v>
      </c>
      <c r="AD1891" s="1">
        <f t="shared" si="147"/>
        <v>-2001174214.6100004</v>
      </c>
      <c r="AE1891" s="1">
        <f t="shared" si="148"/>
        <v>-1950774214.6100004</v>
      </c>
      <c r="AF1891" s="1">
        <f t="shared" si="149"/>
        <v>-1950774214.6100004</v>
      </c>
    </row>
    <row r="1892" spans="1:32" x14ac:dyDescent="0.2">
      <c r="A1892" t="s">
        <v>157</v>
      </c>
      <c r="B1892" t="s">
        <v>133</v>
      </c>
      <c r="C1892" t="s">
        <v>119</v>
      </c>
      <c r="D1892" t="s">
        <v>3</v>
      </c>
      <c r="E1892" t="s">
        <v>8</v>
      </c>
      <c r="F1892" s="7">
        <v>202404</v>
      </c>
      <c r="G1892" s="1">
        <v>0</v>
      </c>
      <c r="H1892" s="1">
        <v>1155907026.6099999</v>
      </c>
      <c r="I1892" s="1">
        <v>0</v>
      </c>
      <c r="J1892" s="1">
        <v>1155907026.6099999</v>
      </c>
      <c r="K1892" s="8">
        <v>0</v>
      </c>
      <c r="L1892" s="8">
        <v>5</v>
      </c>
      <c r="M1892" s="8">
        <v>0</v>
      </c>
      <c r="N1892" s="8">
        <v>238578.86666666652</v>
      </c>
      <c r="O1892" s="1">
        <v>0</v>
      </c>
      <c r="P1892" s="1">
        <v>0</v>
      </c>
      <c r="Q1892" s="1">
        <v>0</v>
      </c>
      <c r="R1892" s="1">
        <v>0</v>
      </c>
      <c r="S1892" s="29">
        <v>0</v>
      </c>
      <c r="T1892" s="8">
        <f t="shared" si="145"/>
        <v>0</v>
      </c>
      <c r="U1892" s="1">
        <v>0</v>
      </c>
      <c r="V1892" s="1">
        <v>0</v>
      </c>
      <c r="W1892" s="1">
        <v>0</v>
      </c>
      <c r="X1892" s="1">
        <v>0</v>
      </c>
      <c r="Y1892" s="1">
        <v>0</v>
      </c>
      <c r="Z1892" s="1">
        <v>0</v>
      </c>
      <c r="AA1892" s="1">
        <v>1155907026.6099999</v>
      </c>
      <c r="AB1892" s="1">
        <v>1155907026.6099999</v>
      </c>
      <c r="AC1892" s="1">
        <f t="shared" si="146"/>
        <v>-1155907026.6099999</v>
      </c>
      <c r="AD1892" s="1">
        <f t="shared" si="147"/>
        <v>-1155907026.6099999</v>
      </c>
      <c r="AE1892" s="1">
        <f t="shared" si="148"/>
        <v>-1155907026.6099999</v>
      </c>
      <c r="AF1892" s="1">
        <f t="shared" si="149"/>
        <v>-1155907026.6099999</v>
      </c>
    </row>
    <row r="1893" spans="1:32" x14ac:dyDescent="0.2">
      <c r="A1893" t="s">
        <v>157</v>
      </c>
      <c r="B1893" t="s">
        <v>133</v>
      </c>
      <c r="C1893" t="s">
        <v>119</v>
      </c>
      <c r="D1893" t="s">
        <v>3</v>
      </c>
      <c r="E1893" t="s">
        <v>8</v>
      </c>
      <c r="F1893" s="7">
        <v>202405</v>
      </c>
      <c r="G1893" s="1">
        <v>0</v>
      </c>
      <c r="H1893" s="1">
        <v>472295773.80000007</v>
      </c>
      <c r="I1893" s="1">
        <v>0</v>
      </c>
      <c r="J1893" s="1">
        <v>472295773.80000007</v>
      </c>
      <c r="K1893" s="8">
        <v>0</v>
      </c>
      <c r="L1893" s="8">
        <v>1</v>
      </c>
      <c r="M1893" s="8">
        <v>0</v>
      </c>
      <c r="N1893" s="8">
        <v>238904.03225806454</v>
      </c>
      <c r="O1893" s="1">
        <v>0</v>
      </c>
      <c r="P1893" s="1">
        <v>0</v>
      </c>
      <c r="Q1893" s="1">
        <v>0</v>
      </c>
      <c r="R1893" s="1">
        <v>0</v>
      </c>
      <c r="S1893" s="29">
        <v>0</v>
      </c>
      <c r="T1893" s="8">
        <f t="shared" si="145"/>
        <v>0</v>
      </c>
      <c r="U1893" s="1">
        <v>0</v>
      </c>
      <c r="V1893" s="1">
        <v>0</v>
      </c>
      <c r="W1893" s="1">
        <v>0</v>
      </c>
      <c r="X1893" s="1">
        <v>0</v>
      </c>
      <c r="Y1893" s="1">
        <v>0</v>
      </c>
      <c r="Z1893" s="1">
        <v>0</v>
      </c>
      <c r="AA1893" s="1">
        <v>472295773.80000007</v>
      </c>
      <c r="AB1893" s="1">
        <v>472295773.80000007</v>
      </c>
      <c r="AC1893" s="1">
        <f t="shared" si="146"/>
        <v>-472295773.80000007</v>
      </c>
      <c r="AD1893" s="1">
        <f t="shared" si="147"/>
        <v>-472295773.80000007</v>
      </c>
      <c r="AE1893" s="1">
        <f t="shared" si="148"/>
        <v>-472295773.80000007</v>
      </c>
      <c r="AF1893" s="1">
        <f t="shared" si="149"/>
        <v>-472295773.80000007</v>
      </c>
    </row>
    <row r="1894" spans="1:32" x14ac:dyDescent="0.2">
      <c r="A1894" t="s">
        <v>158</v>
      </c>
      <c r="B1894" t="s">
        <v>133</v>
      </c>
      <c r="C1894" t="s">
        <v>119</v>
      </c>
      <c r="D1894" t="s">
        <v>1</v>
      </c>
      <c r="E1894" t="s">
        <v>5</v>
      </c>
      <c r="F1894" s="7">
        <v>201403</v>
      </c>
      <c r="G1894" s="1">
        <v>7851716712</v>
      </c>
      <c r="H1894" s="1">
        <v>7152824762.1700001</v>
      </c>
      <c r="I1894" s="1">
        <v>7433228818.3500004</v>
      </c>
      <c r="J1894" s="1">
        <v>7173624762.1700001</v>
      </c>
      <c r="K1894" s="8">
        <v>1596</v>
      </c>
      <c r="L1894" s="8">
        <v>1534</v>
      </c>
      <c r="M1894" s="8">
        <v>0</v>
      </c>
      <c r="N1894" s="8">
        <v>92298.528417818758</v>
      </c>
      <c r="O1894" s="1">
        <v>0</v>
      </c>
      <c r="P1894" s="1">
        <v>0</v>
      </c>
      <c r="Q1894" s="1">
        <v>0</v>
      </c>
      <c r="R1894" s="1">
        <v>0</v>
      </c>
      <c r="S1894" s="29">
        <v>0</v>
      </c>
      <c r="T1894" s="8">
        <f t="shared" si="145"/>
        <v>0</v>
      </c>
      <c r="U1894" s="1">
        <v>0</v>
      </c>
      <c r="V1894" s="1">
        <v>0</v>
      </c>
      <c r="W1894" s="1">
        <v>0</v>
      </c>
      <c r="X1894" s="1">
        <v>0</v>
      </c>
      <c r="Y1894" s="1">
        <v>0</v>
      </c>
      <c r="Z1894" s="1">
        <v>0</v>
      </c>
      <c r="AA1894" s="1">
        <v>-698891949.82999992</v>
      </c>
      <c r="AB1894" s="1">
        <v>-259604056.18000031</v>
      </c>
      <c r="AC1894" s="1">
        <f t="shared" si="146"/>
        <v>-7152824762.1700001</v>
      </c>
      <c r="AD1894" s="1">
        <f t="shared" si="147"/>
        <v>-7152824762.1700001</v>
      </c>
      <c r="AE1894" s="1">
        <f t="shared" si="148"/>
        <v>-7173624762.1700001</v>
      </c>
      <c r="AF1894" s="1">
        <f t="shared" si="149"/>
        <v>-7173624762.1700001</v>
      </c>
    </row>
    <row r="1895" spans="1:32" x14ac:dyDescent="0.2">
      <c r="A1895" t="s">
        <v>158</v>
      </c>
      <c r="B1895" t="s">
        <v>133</v>
      </c>
      <c r="C1895" t="s">
        <v>119</v>
      </c>
      <c r="D1895" t="s">
        <v>1</v>
      </c>
      <c r="E1895" t="s">
        <v>5</v>
      </c>
      <c r="F1895" s="7">
        <v>201406</v>
      </c>
      <c r="G1895" s="1">
        <v>4182211430.5999999</v>
      </c>
      <c r="H1895" s="1">
        <v>4184046192.3699994</v>
      </c>
      <c r="I1895" s="1">
        <v>4182211430.5999999</v>
      </c>
      <c r="J1895" s="1">
        <v>4184046192.3699994</v>
      </c>
      <c r="K1895" s="8">
        <v>911</v>
      </c>
      <c r="L1895" s="8">
        <v>911</v>
      </c>
      <c r="M1895" s="8">
        <v>0</v>
      </c>
      <c r="N1895" s="8">
        <v>93684.164157706124</v>
      </c>
      <c r="O1895" s="1">
        <v>0</v>
      </c>
      <c r="P1895" s="1">
        <v>0</v>
      </c>
      <c r="Q1895" s="1">
        <v>0</v>
      </c>
      <c r="R1895" s="1">
        <v>0</v>
      </c>
      <c r="S1895" s="29">
        <v>0</v>
      </c>
      <c r="T1895" s="8">
        <f t="shared" si="145"/>
        <v>0</v>
      </c>
      <c r="U1895" s="1">
        <v>0</v>
      </c>
      <c r="V1895" s="1">
        <v>0</v>
      </c>
      <c r="W1895" s="1">
        <v>0</v>
      </c>
      <c r="X1895" s="1">
        <v>0</v>
      </c>
      <c r="Y1895" s="1">
        <v>0</v>
      </c>
      <c r="Z1895" s="1">
        <v>0</v>
      </c>
      <c r="AA1895" s="1">
        <v>1834761.7699995041</v>
      </c>
      <c r="AB1895" s="1">
        <v>1834761.7699995041</v>
      </c>
      <c r="AC1895" s="1">
        <f t="shared" si="146"/>
        <v>-4184046192.3699994</v>
      </c>
      <c r="AD1895" s="1">
        <f t="shared" si="147"/>
        <v>-4184046192.3699994</v>
      </c>
      <c r="AE1895" s="1">
        <f t="shared" si="148"/>
        <v>-4184046192.3699994</v>
      </c>
      <c r="AF1895" s="1">
        <f t="shared" si="149"/>
        <v>-4184046192.3699994</v>
      </c>
    </row>
    <row r="1896" spans="1:32" x14ac:dyDescent="0.2">
      <c r="A1896" t="s">
        <v>158</v>
      </c>
      <c r="B1896" t="s">
        <v>133</v>
      </c>
      <c r="C1896" t="s">
        <v>119</v>
      </c>
      <c r="D1896" t="s">
        <v>1</v>
      </c>
      <c r="E1896" t="s">
        <v>5</v>
      </c>
      <c r="F1896" s="7">
        <v>201409</v>
      </c>
      <c r="G1896" s="1">
        <v>3234381279</v>
      </c>
      <c r="H1896" s="1">
        <v>3234381279.6499991</v>
      </c>
      <c r="I1896" s="1">
        <v>3230341279</v>
      </c>
      <c r="J1896" s="1">
        <v>3240441279.6499991</v>
      </c>
      <c r="K1896" s="8">
        <v>1089</v>
      </c>
      <c r="L1896" s="8">
        <v>1089</v>
      </c>
      <c r="M1896" s="8">
        <v>0</v>
      </c>
      <c r="N1896" s="8">
        <v>95608.44193548389</v>
      </c>
      <c r="O1896" s="1">
        <v>0</v>
      </c>
      <c r="P1896" s="1">
        <v>0</v>
      </c>
      <c r="Q1896" s="1">
        <v>0</v>
      </c>
      <c r="R1896" s="1">
        <v>0</v>
      </c>
      <c r="S1896" s="29">
        <v>0</v>
      </c>
      <c r="T1896" s="8">
        <f t="shared" si="145"/>
        <v>0</v>
      </c>
      <c r="U1896" s="1">
        <v>0</v>
      </c>
      <c r="V1896" s="1">
        <v>0</v>
      </c>
      <c r="W1896" s="1">
        <v>0</v>
      </c>
      <c r="X1896" s="1">
        <v>0</v>
      </c>
      <c r="Y1896" s="1">
        <v>0</v>
      </c>
      <c r="Z1896" s="1">
        <v>0</v>
      </c>
      <c r="AA1896" s="1">
        <v>0.64999914169311523</v>
      </c>
      <c r="AB1896" s="1">
        <v>10100000.649999142</v>
      </c>
      <c r="AC1896" s="1">
        <f t="shared" si="146"/>
        <v>-3234381279.6499991</v>
      </c>
      <c r="AD1896" s="1">
        <f t="shared" si="147"/>
        <v>-3234381279.6499991</v>
      </c>
      <c r="AE1896" s="1">
        <f t="shared" si="148"/>
        <v>-3240441279.6499991</v>
      </c>
      <c r="AF1896" s="1">
        <f t="shared" si="149"/>
        <v>-3240441279.6499991</v>
      </c>
    </row>
    <row r="1897" spans="1:32" x14ac:dyDescent="0.2">
      <c r="A1897" t="s">
        <v>158</v>
      </c>
      <c r="B1897" t="s">
        <v>133</v>
      </c>
      <c r="C1897" t="s">
        <v>119</v>
      </c>
      <c r="D1897" t="s">
        <v>1</v>
      </c>
      <c r="E1897" t="s">
        <v>5</v>
      </c>
      <c r="F1897" s="7">
        <v>201412</v>
      </c>
      <c r="G1897" s="1">
        <v>3648512153</v>
      </c>
      <c r="H1897" s="1">
        <v>3650496914.5700011</v>
      </c>
      <c r="I1897" s="1">
        <v>3648512153</v>
      </c>
      <c r="J1897" s="1">
        <v>3650496914.5700011</v>
      </c>
      <c r="K1897" s="8">
        <v>1042</v>
      </c>
      <c r="L1897" s="8">
        <v>1042</v>
      </c>
      <c r="M1897" s="8">
        <v>0</v>
      </c>
      <c r="N1897" s="8">
        <v>98576.524731182828</v>
      </c>
      <c r="O1897" s="1">
        <v>0</v>
      </c>
      <c r="P1897" s="1">
        <v>0</v>
      </c>
      <c r="Q1897" s="1">
        <v>0</v>
      </c>
      <c r="R1897" s="1">
        <v>0</v>
      </c>
      <c r="S1897" s="29">
        <v>0</v>
      </c>
      <c r="T1897" s="8">
        <f t="shared" si="145"/>
        <v>0</v>
      </c>
      <c r="U1897" s="1">
        <v>0</v>
      </c>
      <c r="V1897" s="1">
        <v>0</v>
      </c>
      <c r="W1897" s="1">
        <v>0</v>
      </c>
      <c r="X1897" s="1">
        <v>0</v>
      </c>
      <c r="Y1897" s="1">
        <v>0</v>
      </c>
      <c r="Z1897" s="1">
        <v>0</v>
      </c>
      <c r="AA1897" s="1">
        <v>1984761.5700011253</v>
      </c>
      <c r="AB1897" s="1">
        <v>1984761.5700011253</v>
      </c>
      <c r="AC1897" s="1">
        <f t="shared" si="146"/>
        <v>-3650496914.5700011</v>
      </c>
      <c r="AD1897" s="1">
        <f t="shared" si="147"/>
        <v>-3650496914.5700011</v>
      </c>
      <c r="AE1897" s="1">
        <f t="shared" si="148"/>
        <v>-3650496914.5700011</v>
      </c>
      <c r="AF1897" s="1">
        <f t="shared" si="149"/>
        <v>-3650496914.5700011</v>
      </c>
    </row>
    <row r="1898" spans="1:32" x14ac:dyDescent="0.2">
      <c r="A1898" t="s">
        <v>158</v>
      </c>
      <c r="B1898" t="s">
        <v>133</v>
      </c>
      <c r="C1898" t="s">
        <v>119</v>
      </c>
      <c r="D1898" t="s">
        <v>1</v>
      </c>
      <c r="E1898" t="s">
        <v>5</v>
      </c>
      <c r="F1898" s="7">
        <v>201503</v>
      </c>
      <c r="G1898" s="1">
        <v>3859553513</v>
      </c>
      <c r="H1898" s="1">
        <v>3859553512.999999</v>
      </c>
      <c r="I1898" s="1">
        <v>3859553513</v>
      </c>
      <c r="J1898" s="1">
        <v>3859553512.999999</v>
      </c>
      <c r="K1898" s="8">
        <v>1057</v>
      </c>
      <c r="L1898" s="8">
        <v>1057</v>
      </c>
      <c r="M1898" s="8">
        <v>0</v>
      </c>
      <c r="N1898" s="8">
        <v>99410.956221198154</v>
      </c>
      <c r="O1898" s="1">
        <v>0</v>
      </c>
      <c r="P1898" s="1">
        <v>0</v>
      </c>
      <c r="Q1898" s="1">
        <v>0</v>
      </c>
      <c r="R1898" s="1">
        <v>0</v>
      </c>
      <c r="S1898" s="29">
        <v>0</v>
      </c>
      <c r="T1898" s="8">
        <f t="shared" si="145"/>
        <v>0</v>
      </c>
      <c r="U1898" s="1">
        <v>0</v>
      </c>
      <c r="V1898" s="1">
        <v>0</v>
      </c>
      <c r="W1898" s="1">
        <v>0</v>
      </c>
      <c r="X1898" s="1">
        <v>0</v>
      </c>
      <c r="Y1898" s="1">
        <v>0</v>
      </c>
      <c r="Z1898" s="1">
        <v>0</v>
      </c>
      <c r="AA1898" s="1">
        <v>-9.5367431640625E-7</v>
      </c>
      <c r="AB1898" s="1">
        <v>-9.5367431640625E-7</v>
      </c>
      <c r="AC1898" s="1">
        <f t="shared" si="146"/>
        <v>-3859553512.999999</v>
      </c>
      <c r="AD1898" s="1">
        <f t="shared" si="147"/>
        <v>-3859553512.999999</v>
      </c>
      <c r="AE1898" s="1">
        <f t="shared" si="148"/>
        <v>-3859553512.999999</v>
      </c>
      <c r="AF1898" s="1">
        <f t="shared" si="149"/>
        <v>-3859553512.999999</v>
      </c>
    </row>
    <row r="1899" spans="1:32" x14ac:dyDescent="0.2">
      <c r="A1899" t="s">
        <v>158</v>
      </c>
      <c r="B1899" t="s">
        <v>133</v>
      </c>
      <c r="C1899" t="s">
        <v>119</v>
      </c>
      <c r="D1899" t="s">
        <v>1</v>
      </c>
      <c r="E1899" t="s">
        <v>5</v>
      </c>
      <c r="F1899" s="7">
        <v>201506</v>
      </c>
      <c r="G1899" s="1">
        <v>4552997240</v>
      </c>
      <c r="H1899" s="1">
        <v>4553818911.9999981</v>
      </c>
      <c r="I1899" s="1">
        <v>4552997240</v>
      </c>
      <c r="J1899" s="1">
        <v>4553818911.9999981</v>
      </c>
      <c r="K1899" s="8">
        <v>1124</v>
      </c>
      <c r="L1899" s="8">
        <v>1125</v>
      </c>
      <c r="M1899" s="8">
        <v>0</v>
      </c>
      <c r="N1899" s="8">
        <v>100421.87025089607</v>
      </c>
      <c r="O1899" s="1">
        <v>0</v>
      </c>
      <c r="P1899" s="1">
        <v>0</v>
      </c>
      <c r="Q1899" s="1">
        <v>0</v>
      </c>
      <c r="R1899" s="1">
        <v>0</v>
      </c>
      <c r="S1899" s="29">
        <v>0</v>
      </c>
      <c r="T1899" s="8">
        <f t="shared" si="145"/>
        <v>0</v>
      </c>
      <c r="U1899" s="1">
        <v>0</v>
      </c>
      <c r="V1899" s="1">
        <v>0</v>
      </c>
      <c r="W1899" s="1">
        <v>0</v>
      </c>
      <c r="X1899" s="1">
        <v>0</v>
      </c>
      <c r="Y1899" s="1">
        <v>0</v>
      </c>
      <c r="Z1899" s="1">
        <v>0</v>
      </c>
      <c r="AA1899" s="1">
        <v>821671.99999809265</v>
      </c>
      <c r="AB1899" s="1">
        <v>821671.99999809265</v>
      </c>
      <c r="AC1899" s="1">
        <f t="shared" si="146"/>
        <v>-4553818911.9999981</v>
      </c>
      <c r="AD1899" s="1">
        <f t="shared" si="147"/>
        <v>-4553818911.9999981</v>
      </c>
      <c r="AE1899" s="1">
        <f t="shared" si="148"/>
        <v>-4553818911.9999981</v>
      </c>
      <c r="AF1899" s="1">
        <f t="shared" si="149"/>
        <v>-4553818911.9999981</v>
      </c>
    </row>
    <row r="1900" spans="1:32" x14ac:dyDescent="0.2">
      <c r="A1900" t="s">
        <v>158</v>
      </c>
      <c r="B1900" t="s">
        <v>133</v>
      </c>
      <c r="C1900" t="s">
        <v>119</v>
      </c>
      <c r="D1900" t="s">
        <v>1</v>
      </c>
      <c r="E1900" t="s">
        <v>5</v>
      </c>
      <c r="F1900" s="7">
        <v>201509</v>
      </c>
      <c r="G1900" s="1">
        <v>4124668792</v>
      </c>
      <c r="H1900" s="1">
        <v>4124668792</v>
      </c>
      <c r="I1900" s="1">
        <v>4104668792</v>
      </c>
      <c r="J1900" s="1">
        <v>4124668792</v>
      </c>
      <c r="K1900" s="8">
        <v>1252</v>
      </c>
      <c r="L1900" s="8">
        <v>1252</v>
      </c>
      <c r="M1900" s="8">
        <v>0</v>
      </c>
      <c r="N1900" s="8">
        <v>103285.87921146951</v>
      </c>
      <c r="O1900" s="1">
        <v>0</v>
      </c>
      <c r="P1900" s="1">
        <v>0</v>
      </c>
      <c r="Q1900" s="1">
        <v>0</v>
      </c>
      <c r="R1900" s="1">
        <v>0</v>
      </c>
      <c r="S1900" s="29">
        <v>0</v>
      </c>
      <c r="T1900" s="8">
        <f t="shared" si="145"/>
        <v>0</v>
      </c>
      <c r="U1900" s="1">
        <v>0</v>
      </c>
      <c r="V1900" s="1">
        <v>0</v>
      </c>
      <c r="W1900" s="1">
        <v>0</v>
      </c>
      <c r="X1900" s="1">
        <v>0</v>
      </c>
      <c r="Y1900" s="1">
        <v>0</v>
      </c>
      <c r="Z1900" s="1">
        <v>0</v>
      </c>
      <c r="AA1900" s="1">
        <v>0</v>
      </c>
      <c r="AB1900" s="1">
        <v>20000000</v>
      </c>
      <c r="AC1900" s="1">
        <f t="shared" si="146"/>
        <v>-4124668792</v>
      </c>
      <c r="AD1900" s="1">
        <f t="shared" si="147"/>
        <v>-4124668792</v>
      </c>
      <c r="AE1900" s="1">
        <f t="shared" si="148"/>
        <v>-4124668792</v>
      </c>
      <c r="AF1900" s="1">
        <f t="shared" si="149"/>
        <v>-4124668792</v>
      </c>
    </row>
    <row r="1901" spans="1:32" x14ac:dyDescent="0.2">
      <c r="A1901" t="s">
        <v>158</v>
      </c>
      <c r="B1901" t="s">
        <v>133</v>
      </c>
      <c r="C1901" t="s">
        <v>119</v>
      </c>
      <c r="D1901" t="s">
        <v>1</v>
      </c>
      <c r="E1901" t="s">
        <v>5</v>
      </c>
      <c r="F1901" s="7">
        <v>201512</v>
      </c>
      <c r="G1901" s="1">
        <v>4288454895</v>
      </c>
      <c r="H1901" s="1">
        <v>4288454894.999999</v>
      </c>
      <c r="I1901" s="1">
        <v>4288454895</v>
      </c>
      <c r="J1901" s="1">
        <v>4288454894.999999</v>
      </c>
      <c r="K1901" s="8">
        <v>1213</v>
      </c>
      <c r="L1901" s="8">
        <v>1213</v>
      </c>
      <c r="M1901" s="8">
        <v>0</v>
      </c>
      <c r="N1901" s="8">
        <v>106157.27956989249</v>
      </c>
      <c r="O1901" s="1">
        <v>0</v>
      </c>
      <c r="P1901" s="1">
        <v>0</v>
      </c>
      <c r="Q1901" s="1">
        <v>0</v>
      </c>
      <c r="R1901" s="1">
        <v>0</v>
      </c>
      <c r="S1901" s="29">
        <v>0</v>
      </c>
      <c r="T1901" s="8">
        <f t="shared" si="145"/>
        <v>0</v>
      </c>
      <c r="U1901" s="1">
        <v>0</v>
      </c>
      <c r="V1901" s="1">
        <v>0</v>
      </c>
      <c r="W1901" s="1">
        <v>0</v>
      </c>
      <c r="X1901" s="1">
        <v>0</v>
      </c>
      <c r="Y1901" s="1">
        <v>0</v>
      </c>
      <c r="Z1901" s="1">
        <v>0</v>
      </c>
      <c r="AA1901" s="1">
        <v>-9.5367431640625E-7</v>
      </c>
      <c r="AB1901" s="1">
        <v>-9.5367431640625E-7</v>
      </c>
      <c r="AC1901" s="1">
        <f t="shared" si="146"/>
        <v>-4288454894.999999</v>
      </c>
      <c r="AD1901" s="1">
        <f t="shared" si="147"/>
        <v>-4288454894.999999</v>
      </c>
      <c r="AE1901" s="1">
        <f t="shared" si="148"/>
        <v>-4288454894.999999</v>
      </c>
      <c r="AF1901" s="1">
        <f t="shared" si="149"/>
        <v>-4288454894.999999</v>
      </c>
    </row>
    <row r="1902" spans="1:32" x14ac:dyDescent="0.2">
      <c r="A1902" t="s">
        <v>158</v>
      </c>
      <c r="B1902" t="s">
        <v>133</v>
      </c>
      <c r="C1902" t="s">
        <v>119</v>
      </c>
      <c r="D1902" t="s">
        <v>1</v>
      </c>
      <c r="E1902" t="s">
        <v>5</v>
      </c>
      <c r="F1902" s="7">
        <v>201603</v>
      </c>
      <c r="G1902" s="1">
        <v>5385263750</v>
      </c>
      <c r="H1902" s="1">
        <v>5385263750</v>
      </c>
      <c r="I1902" s="1">
        <v>5385263750</v>
      </c>
      <c r="J1902" s="1">
        <v>5385263750</v>
      </c>
      <c r="K1902" s="8">
        <v>1242</v>
      </c>
      <c r="L1902" s="8">
        <v>1242</v>
      </c>
      <c r="M1902" s="8">
        <v>0</v>
      </c>
      <c r="N1902" s="8">
        <v>106808.19243604003</v>
      </c>
      <c r="O1902" s="1">
        <v>0</v>
      </c>
      <c r="P1902" s="1">
        <v>0</v>
      </c>
      <c r="Q1902" s="1">
        <v>0</v>
      </c>
      <c r="R1902" s="1">
        <v>0</v>
      </c>
      <c r="S1902" s="29">
        <v>0</v>
      </c>
      <c r="T1902" s="8">
        <f t="shared" si="145"/>
        <v>0</v>
      </c>
      <c r="U1902" s="1">
        <v>0</v>
      </c>
      <c r="V1902" s="1">
        <v>0</v>
      </c>
      <c r="W1902" s="1">
        <v>0</v>
      </c>
      <c r="X1902" s="1">
        <v>0</v>
      </c>
      <c r="Y1902" s="1">
        <v>0</v>
      </c>
      <c r="Z1902" s="1">
        <v>0</v>
      </c>
      <c r="AA1902" s="1">
        <v>0</v>
      </c>
      <c r="AB1902" s="1">
        <v>0</v>
      </c>
      <c r="AC1902" s="1">
        <f t="shared" si="146"/>
        <v>-5385263750</v>
      </c>
      <c r="AD1902" s="1">
        <f t="shared" si="147"/>
        <v>-5385263750</v>
      </c>
      <c r="AE1902" s="1">
        <f t="shared" si="148"/>
        <v>-5385263750</v>
      </c>
      <c r="AF1902" s="1">
        <f t="shared" si="149"/>
        <v>-5385263750</v>
      </c>
    </row>
    <row r="1903" spans="1:32" x14ac:dyDescent="0.2">
      <c r="A1903" t="s">
        <v>158</v>
      </c>
      <c r="B1903" t="s">
        <v>133</v>
      </c>
      <c r="C1903" t="s">
        <v>119</v>
      </c>
      <c r="D1903" t="s">
        <v>1</v>
      </c>
      <c r="E1903" t="s">
        <v>5</v>
      </c>
      <c r="F1903" s="7">
        <v>201606</v>
      </c>
      <c r="G1903" s="1">
        <v>4075752378</v>
      </c>
      <c r="H1903" s="1">
        <v>4075752378.0000005</v>
      </c>
      <c r="I1903" s="1">
        <v>4047752378</v>
      </c>
      <c r="J1903" s="1">
        <v>4073352378.0000005</v>
      </c>
      <c r="K1903" s="8">
        <v>1295</v>
      </c>
      <c r="L1903" s="8">
        <v>1295</v>
      </c>
      <c r="M1903" s="8">
        <v>0</v>
      </c>
      <c r="N1903" s="8">
        <v>109049.20358422941</v>
      </c>
      <c r="O1903" s="1">
        <v>0</v>
      </c>
      <c r="P1903" s="1">
        <v>0</v>
      </c>
      <c r="Q1903" s="1">
        <v>0</v>
      </c>
      <c r="R1903" s="1">
        <v>0</v>
      </c>
      <c r="S1903" s="29">
        <v>0</v>
      </c>
      <c r="T1903" s="8">
        <f t="shared" si="145"/>
        <v>0</v>
      </c>
      <c r="U1903" s="1">
        <v>0</v>
      </c>
      <c r="V1903" s="1">
        <v>0</v>
      </c>
      <c r="W1903" s="1">
        <v>0</v>
      </c>
      <c r="X1903" s="1">
        <v>0</v>
      </c>
      <c r="Y1903" s="1">
        <v>0</v>
      </c>
      <c r="Z1903" s="1">
        <v>0</v>
      </c>
      <c r="AA1903" s="1">
        <v>4.76837158203125E-7</v>
      </c>
      <c r="AB1903" s="1">
        <v>25600000.000000477</v>
      </c>
      <c r="AC1903" s="1">
        <f t="shared" si="146"/>
        <v>-4075752378.0000005</v>
      </c>
      <c r="AD1903" s="1">
        <f t="shared" si="147"/>
        <v>-4075752378.0000005</v>
      </c>
      <c r="AE1903" s="1">
        <f t="shared" si="148"/>
        <v>-4073352378.0000005</v>
      </c>
      <c r="AF1903" s="1">
        <f t="shared" si="149"/>
        <v>-4073352378.0000005</v>
      </c>
    </row>
    <row r="1904" spans="1:32" x14ac:dyDescent="0.2">
      <c r="A1904" t="s">
        <v>158</v>
      </c>
      <c r="B1904" t="s">
        <v>133</v>
      </c>
      <c r="C1904" t="s">
        <v>119</v>
      </c>
      <c r="D1904" t="s">
        <v>1</v>
      </c>
      <c r="E1904" t="s">
        <v>5</v>
      </c>
      <c r="F1904" s="7">
        <v>201609</v>
      </c>
      <c r="G1904" s="1">
        <v>5448288967</v>
      </c>
      <c r="H1904" s="1">
        <v>5455400076.6900005</v>
      </c>
      <c r="I1904" s="1">
        <v>5435688967</v>
      </c>
      <c r="J1904" s="1">
        <v>5442800076.6900005</v>
      </c>
      <c r="K1904" s="8">
        <v>1504</v>
      </c>
      <c r="L1904" s="8">
        <v>1504</v>
      </c>
      <c r="M1904" s="8">
        <v>0</v>
      </c>
      <c r="N1904" s="8">
        <v>112121.29175627239</v>
      </c>
      <c r="O1904" s="1">
        <v>0</v>
      </c>
      <c r="P1904" s="1">
        <v>0</v>
      </c>
      <c r="Q1904" s="1">
        <v>0</v>
      </c>
      <c r="R1904" s="1">
        <v>0</v>
      </c>
      <c r="S1904" s="29">
        <v>0</v>
      </c>
      <c r="T1904" s="8">
        <f t="shared" si="145"/>
        <v>0</v>
      </c>
      <c r="U1904" s="1">
        <v>0</v>
      </c>
      <c r="V1904" s="1">
        <v>0</v>
      </c>
      <c r="W1904" s="1">
        <v>0</v>
      </c>
      <c r="X1904" s="1">
        <v>0</v>
      </c>
      <c r="Y1904" s="1">
        <v>0</v>
      </c>
      <c r="Z1904" s="1">
        <v>0</v>
      </c>
      <c r="AA1904" s="1">
        <v>7111109.6900005341</v>
      </c>
      <c r="AB1904" s="1">
        <v>7111109.6900005341</v>
      </c>
      <c r="AC1904" s="1">
        <f t="shared" si="146"/>
        <v>-5455400076.6900005</v>
      </c>
      <c r="AD1904" s="1">
        <f t="shared" si="147"/>
        <v>-5455400076.6900005</v>
      </c>
      <c r="AE1904" s="1">
        <f t="shared" si="148"/>
        <v>-5442800076.6900005</v>
      </c>
      <c r="AF1904" s="1">
        <f t="shared" si="149"/>
        <v>-5442800076.6900005</v>
      </c>
    </row>
    <row r="1905" spans="1:32" x14ac:dyDescent="0.2">
      <c r="A1905" t="s">
        <v>158</v>
      </c>
      <c r="B1905" t="s">
        <v>133</v>
      </c>
      <c r="C1905" t="s">
        <v>119</v>
      </c>
      <c r="D1905" t="s">
        <v>1</v>
      </c>
      <c r="E1905" t="s">
        <v>5</v>
      </c>
      <c r="F1905" s="7">
        <v>201612</v>
      </c>
      <c r="G1905" s="1">
        <v>4967683567.4799995</v>
      </c>
      <c r="H1905" s="1">
        <v>5033745456.8500013</v>
      </c>
      <c r="I1905" s="1">
        <v>4935683567.4799995</v>
      </c>
      <c r="J1905" s="1">
        <v>5033745456.8500013</v>
      </c>
      <c r="K1905" s="8">
        <v>1426</v>
      </c>
      <c r="L1905" s="8">
        <v>1428</v>
      </c>
      <c r="M1905" s="8">
        <v>0</v>
      </c>
      <c r="N1905" s="8">
        <v>114172.55842293908</v>
      </c>
      <c r="O1905" s="1">
        <v>0</v>
      </c>
      <c r="P1905" s="1">
        <v>0</v>
      </c>
      <c r="Q1905" s="1">
        <v>0</v>
      </c>
      <c r="R1905" s="1">
        <v>0</v>
      </c>
      <c r="S1905" s="29">
        <v>0</v>
      </c>
      <c r="T1905" s="8">
        <f t="shared" si="145"/>
        <v>0</v>
      </c>
      <c r="U1905" s="1">
        <v>0</v>
      </c>
      <c r="V1905" s="1">
        <v>0</v>
      </c>
      <c r="W1905" s="1">
        <v>0</v>
      </c>
      <c r="X1905" s="1">
        <v>0</v>
      </c>
      <c r="Y1905" s="1">
        <v>0</v>
      </c>
      <c r="Z1905" s="1">
        <v>0</v>
      </c>
      <c r="AA1905" s="1">
        <v>66061889.370001793</v>
      </c>
      <c r="AB1905" s="1">
        <v>98061889.370001793</v>
      </c>
      <c r="AC1905" s="1">
        <f t="shared" si="146"/>
        <v>-5033745456.8500013</v>
      </c>
      <c r="AD1905" s="1">
        <f t="shared" si="147"/>
        <v>-5033745456.8500013</v>
      </c>
      <c r="AE1905" s="1">
        <f t="shared" si="148"/>
        <v>-5033745456.8500013</v>
      </c>
      <c r="AF1905" s="1">
        <f t="shared" si="149"/>
        <v>-5033745456.8500013</v>
      </c>
    </row>
    <row r="1906" spans="1:32" x14ac:dyDescent="0.2">
      <c r="A1906" t="s">
        <v>158</v>
      </c>
      <c r="B1906" t="s">
        <v>133</v>
      </c>
      <c r="C1906" t="s">
        <v>119</v>
      </c>
      <c r="D1906" t="s">
        <v>1</v>
      </c>
      <c r="E1906" t="s">
        <v>5</v>
      </c>
      <c r="F1906" s="7">
        <v>201703</v>
      </c>
      <c r="G1906" s="1">
        <v>5541222272.8000002</v>
      </c>
      <c r="H1906" s="1">
        <v>5541222275.7600002</v>
      </c>
      <c r="I1906" s="1">
        <v>5538722272.8000002</v>
      </c>
      <c r="J1906" s="1">
        <v>5554227630.2600002</v>
      </c>
      <c r="K1906" s="8">
        <v>1576</v>
      </c>
      <c r="L1906" s="8">
        <v>1576</v>
      </c>
      <c r="M1906" s="8">
        <v>0</v>
      </c>
      <c r="N1906" s="8">
        <v>115290.15130568354</v>
      </c>
      <c r="O1906" s="1">
        <v>0</v>
      </c>
      <c r="P1906" s="1">
        <v>0</v>
      </c>
      <c r="Q1906" s="1">
        <v>0</v>
      </c>
      <c r="R1906" s="1">
        <v>0</v>
      </c>
      <c r="S1906" s="29">
        <v>0</v>
      </c>
      <c r="T1906" s="8">
        <f t="shared" si="145"/>
        <v>0</v>
      </c>
      <c r="U1906" s="1">
        <v>0</v>
      </c>
      <c r="V1906" s="1">
        <v>0</v>
      </c>
      <c r="W1906" s="1">
        <v>0</v>
      </c>
      <c r="X1906" s="1">
        <v>0</v>
      </c>
      <c r="Y1906" s="1">
        <v>0</v>
      </c>
      <c r="Z1906" s="1">
        <v>0</v>
      </c>
      <c r="AA1906" s="1">
        <v>2.9600000381469727</v>
      </c>
      <c r="AB1906" s="1">
        <v>15505357.460000038</v>
      </c>
      <c r="AC1906" s="1">
        <f t="shared" si="146"/>
        <v>-5541222275.7600002</v>
      </c>
      <c r="AD1906" s="1">
        <f t="shared" si="147"/>
        <v>-5541222275.7600002</v>
      </c>
      <c r="AE1906" s="1">
        <f t="shared" si="148"/>
        <v>-5554227630.2600002</v>
      </c>
      <c r="AF1906" s="1">
        <f t="shared" si="149"/>
        <v>-5554227630.2600002</v>
      </c>
    </row>
    <row r="1907" spans="1:32" x14ac:dyDescent="0.2">
      <c r="A1907" t="s">
        <v>158</v>
      </c>
      <c r="B1907" t="s">
        <v>133</v>
      </c>
      <c r="C1907" t="s">
        <v>119</v>
      </c>
      <c r="D1907" t="s">
        <v>1</v>
      </c>
      <c r="E1907" t="s">
        <v>5</v>
      </c>
      <c r="F1907" s="7">
        <v>201706</v>
      </c>
      <c r="G1907" s="1">
        <v>6930529915</v>
      </c>
      <c r="H1907" s="1">
        <v>6930529915.0000029</v>
      </c>
      <c r="I1907" s="1">
        <v>6927029915</v>
      </c>
      <c r="J1907" s="1">
        <v>6931529915.0000029</v>
      </c>
      <c r="K1907" s="8">
        <v>1666</v>
      </c>
      <c r="L1907" s="8">
        <v>1666</v>
      </c>
      <c r="M1907" s="8">
        <v>0</v>
      </c>
      <c r="N1907" s="8">
        <v>117880.9559139785</v>
      </c>
      <c r="O1907" s="1">
        <v>0</v>
      </c>
      <c r="P1907" s="1">
        <v>0</v>
      </c>
      <c r="Q1907" s="1">
        <v>0</v>
      </c>
      <c r="R1907" s="1">
        <v>0</v>
      </c>
      <c r="S1907" s="29">
        <v>0</v>
      </c>
      <c r="T1907" s="8">
        <f t="shared" si="145"/>
        <v>0</v>
      </c>
      <c r="U1907" s="1">
        <v>0</v>
      </c>
      <c r="V1907" s="1">
        <v>0</v>
      </c>
      <c r="W1907" s="1">
        <v>0</v>
      </c>
      <c r="X1907" s="1">
        <v>0</v>
      </c>
      <c r="Y1907" s="1">
        <v>0</v>
      </c>
      <c r="Z1907" s="1">
        <v>0</v>
      </c>
      <c r="AA1907" s="1">
        <v>2.86102294921875E-6</v>
      </c>
      <c r="AB1907" s="1">
        <v>4500000.000002861</v>
      </c>
      <c r="AC1907" s="1">
        <f t="shared" si="146"/>
        <v>-6930529915.0000029</v>
      </c>
      <c r="AD1907" s="1">
        <f t="shared" si="147"/>
        <v>-6930529915.0000029</v>
      </c>
      <c r="AE1907" s="1">
        <f t="shared" si="148"/>
        <v>-6931529915.0000029</v>
      </c>
      <c r="AF1907" s="1">
        <f t="shared" si="149"/>
        <v>-6931529915.0000029</v>
      </c>
    </row>
    <row r="1908" spans="1:32" x14ac:dyDescent="0.2">
      <c r="A1908" t="s">
        <v>158</v>
      </c>
      <c r="B1908" t="s">
        <v>133</v>
      </c>
      <c r="C1908" t="s">
        <v>119</v>
      </c>
      <c r="D1908" t="s">
        <v>1</v>
      </c>
      <c r="E1908" t="s">
        <v>5</v>
      </c>
      <c r="F1908" s="7">
        <v>201709</v>
      </c>
      <c r="G1908" s="1">
        <v>6548462158</v>
      </c>
      <c r="H1908" s="1">
        <v>6561365184.3099995</v>
      </c>
      <c r="I1908" s="1">
        <v>6543734558</v>
      </c>
      <c r="J1908" s="1">
        <v>6569137584.3099995</v>
      </c>
      <c r="K1908" s="8">
        <v>1995</v>
      </c>
      <c r="L1908" s="8">
        <v>1995</v>
      </c>
      <c r="M1908" s="8">
        <v>0</v>
      </c>
      <c r="N1908" s="8">
        <v>120122.96630824375</v>
      </c>
      <c r="O1908" s="1">
        <v>0</v>
      </c>
      <c r="P1908" s="1">
        <v>0</v>
      </c>
      <c r="Q1908" s="1">
        <v>0</v>
      </c>
      <c r="R1908" s="1">
        <v>0</v>
      </c>
      <c r="S1908" s="29">
        <v>0</v>
      </c>
      <c r="T1908" s="8">
        <f t="shared" si="145"/>
        <v>0</v>
      </c>
      <c r="U1908" s="1">
        <v>0</v>
      </c>
      <c r="V1908" s="1">
        <v>0</v>
      </c>
      <c r="W1908" s="1">
        <v>0</v>
      </c>
      <c r="X1908" s="1">
        <v>0</v>
      </c>
      <c r="Y1908" s="1">
        <v>0</v>
      </c>
      <c r="Z1908" s="1">
        <v>0</v>
      </c>
      <c r="AA1908" s="1">
        <v>12903026.309999466</v>
      </c>
      <c r="AB1908" s="1">
        <v>25403026.309999466</v>
      </c>
      <c r="AC1908" s="1">
        <f t="shared" si="146"/>
        <v>-6561365184.3099995</v>
      </c>
      <c r="AD1908" s="1">
        <f t="shared" si="147"/>
        <v>-6561365184.3099995</v>
      </c>
      <c r="AE1908" s="1">
        <f t="shared" si="148"/>
        <v>-6569137584.3099995</v>
      </c>
      <c r="AF1908" s="1">
        <f t="shared" si="149"/>
        <v>-6569137584.3099995</v>
      </c>
    </row>
    <row r="1909" spans="1:32" x14ac:dyDescent="0.2">
      <c r="A1909" t="s">
        <v>158</v>
      </c>
      <c r="B1909" t="s">
        <v>133</v>
      </c>
      <c r="C1909" t="s">
        <v>119</v>
      </c>
      <c r="D1909" t="s">
        <v>1</v>
      </c>
      <c r="E1909" t="s">
        <v>5</v>
      </c>
      <c r="F1909" s="7">
        <v>201712</v>
      </c>
      <c r="G1909" s="1">
        <v>6940617654</v>
      </c>
      <c r="H1909" s="1">
        <v>6940617654</v>
      </c>
      <c r="I1909" s="1">
        <v>6934617654</v>
      </c>
      <c r="J1909" s="1">
        <v>6936617654</v>
      </c>
      <c r="K1909" s="8">
        <v>1946</v>
      </c>
      <c r="L1909" s="8">
        <v>1946</v>
      </c>
      <c r="M1909" s="8">
        <v>0</v>
      </c>
      <c r="N1909" s="8">
        <v>122321.74838709678</v>
      </c>
      <c r="O1909" s="1">
        <v>0</v>
      </c>
      <c r="P1909" s="1">
        <v>0</v>
      </c>
      <c r="Q1909" s="1">
        <v>0</v>
      </c>
      <c r="R1909" s="1">
        <v>0</v>
      </c>
      <c r="S1909" s="29">
        <v>0</v>
      </c>
      <c r="T1909" s="8">
        <f t="shared" si="145"/>
        <v>0</v>
      </c>
      <c r="U1909" s="1">
        <v>0</v>
      </c>
      <c r="V1909" s="1">
        <v>0</v>
      </c>
      <c r="W1909" s="1">
        <v>0</v>
      </c>
      <c r="X1909" s="1">
        <v>0</v>
      </c>
      <c r="Y1909" s="1">
        <v>0</v>
      </c>
      <c r="Z1909" s="1">
        <v>0</v>
      </c>
      <c r="AA1909" s="1">
        <v>0</v>
      </c>
      <c r="AB1909" s="1">
        <v>2000000</v>
      </c>
      <c r="AC1909" s="1">
        <f t="shared" si="146"/>
        <v>-6940617654</v>
      </c>
      <c r="AD1909" s="1">
        <f t="shared" si="147"/>
        <v>-6940617654</v>
      </c>
      <c r="AE1909" s="1">
        <f t="shared" si="148"/>
        <v>-6936617654</v>
      </c>
      <c r="AF1909" s="1">
        <f t="shared" si="149"/>
        <v>-6936617654</v>
      </c>
    </row>
    <row r="1910" spans="1:32" x14ac:dyDescent="0.2">
      <c r="A1910" t="s">
        <v>158</v>
      </c>
      <c r="B1910" t="s">
        <v>133</v>
      </c>
      <c r="C1910" t="s">
        <v>119</v>
      </c>
      <c r="D1910" t="s">
        <v>1</v>
      </c>
      <c r="E1910" t="s">
        <v>5</v>
      </c>
      <c r="F1910" s="7">
        <v>201803</v>
      </c>
      <c r="G1910" s="1">
        <v>8350445604.4099998</v>
      </c>
      <c r="H1910" s="1">
        <v>8351101241.7600012</v>
      </c>
      <c r="I1910" s="1">
        <v>8316320604.4099998</v>
      </c>
      <c r="J1910" s="1">
        <v>8347498241.7600012</v>
      </c>
      <c r="K1910" s="8">
        <v>2064</v>
      </c>
      <c r="L1910" s="8">
        <v>2065</v>
      </c>
      <c r="M1910" s="8">
        <v>0</v>
      </c>
      <c r="N1910" s="8">
        <v>122894.76267281105</v>
      </c>
      <c r="O1910" s="1">
        <v>0</v>
      </c>
      <c r="P1910" s="1">
        <v>0</v>
      </c>
      <c r="Q1910" s="1">
        <v>0</v>
      </c>
      <c r="R1910" s="1">
        <v>0</v>
      </c>
      <c r="S1910" s="29">
        <v>0</v>
      </c>
      <c r="T1910" s="8">
        <f t="shared" si="145"/>
        <v>0</v>
      </c>
      <c r="U1910" s="1">
        <v>0</v>
      </c>
      <c r="V1910" s="1">
        <v>0</v>
      </c>
      <c r="W1910" s="1">
        <v>0</v>
      </c>
      <c r="X1910" s="1">
        <v>0</v>
      </c>
      <c r="Y1910" s="1">
        <v>0</v>
      </c>
      <c r="Z1910" s="1">
        <v>0</v>
      </c>
      <c r="AA1910" s="1">
        <v>655637.35000133514</v>
      </c>
      <c r="AB1910" s="1">
        <v>31177637.350001335</v>
      </c>
      <c r="AC1910" s="1">
        <f t="shared" si="146"/>
        <v>-8351101241.7600012</v>
      </c>
      <c r="AD1910" s="1">
        <f t="shared" si="147"/>
        <v>-8351101241.7600012</v>
      </c>
      <c r="AE1910" s="1">
        <f t="shared" si="148"/>
        <v>-8347498241.7600012</v>
      </c>
      <c r="AF1910" s="1">
        <f t="shared" si="149"/>
        <v>-8347498241.7600012</v>
      </c>
    </row>
    <row r="1911" spans="1:32" x14ac:dyDescent="0.2">
      <c r="A1911" t="s">
        <v>158</v>
      </c>
      <c r="B1911" t="s">
        <v>133</v>
      </c>
      <c r="C1911" t="s">
        <v>119</v>
      </c>
      <c r="D1911" t="s">
        <v>1</v>
      </c>
      <c r="E1911" t="s">
        <v>5</v>
      </c>
      <c r="F1911" s="7">
        <v>201806</v>
      </c>
      <c r="G1911" s="1">
        <v>7575395163.1999998</v>
      </c>
      <c r="H1911" s="1">
        <v>7576195163.1999989</v>
      </c>
      <c r="I1911" s="1">
        <v>7569895163.1999998</v>
      </c>
      <c r="J1911" s="1">
        <v>7576195163.1999989</v>
      </c>
      <c r="K1911" s="8">
        <v>2218</v>
      </c>
      <c r="L1911" s="8">
        <v>2218</v>
      </c>
      <c r="M1911" s="8">
        <v>0</v>
      </c>
      <c r="N1911" s="8">
        <v>124549.71971326164</v>
      </c>
      <c r="O1911" s="1">
        <v>0</v>
      </c>
      <c r="P1911" s="1">
        <v>0</v>
      </c>
      <c r="Q1911" s="1">
        <v>0</v>
      </c>
      <c r="R1911" s="1">
        <v>0</v>
      </c>
      <c r="S1911" s="29">
        <v>0</v>
      </c>
      <c r="T1911" s="8">
        <f t="shared" si="145"/>
        <v>0</v>
      </c>
      <c r="U1911" s="1">
        <v>0</v>
      </c>
      <c r="V1911" s="1">
        <v>0</v>
      </c>
      <c r="W1911" s="1">
        <v>0</v>
      </c>
      <c r="X1911" s="1">
        <v>0</v>
      </c>
      <c r="Y1911" s="1">
        <v>0</v>
      </c>
      <c r="Z1911" s="1">
        <v>0</v>
      </c>
      <c r="AA1911" s="1">
        <v>799999.99999904633</v>
      </c>
      <c r="AB1911" s="1">
        <v>6299999.9999990463</v>
      </c>
      <c r="AC1911" s="1">
        <f t="shared" si="146"/>
        <v>-7576195163.1999989</v>
      </c>
      <c r="AD1911" s="1">
        <f t="shared" si="147"/>
        <v>-7576195163.1999989</v>
      </c>
      <c r="AE1911" s="1">
        <f t="shared" si="148"/>
        <v>-7576195163.1999989</v>
      </c>
      <c r="AF1911" s="1">
        <f t="shared" si="149"/>
        <v>-7576195163.1999989</v>
      </c>
    </row>
    <row r="1912" spans="1:32" x14ac:dyDescent="0.2">
      <c r="A1912" t="s">
        <v>158</v>
      </c>
      <c r="B1912" t="s">
        <v>133</v>
      </c>
      <c r="C1912" t="s">
        <v>119</v>
      </c>
      <c r="D1912" t="s">
        <v>1</v>
      </c>
      <c r="E1912" t="s">
        <v>5</v>
      </c>
      <c r="F1912" s="7">
        <v>201809</v>
      </c>
      <c r="G1912" s="1">
        <v>8478807237.1000004</v>
      </c>
      <c r="H1912" s="1">
        <v>8485441899.0999966</v>
      </c>
      <c r="I1912" s="1">
        <v>8444500208.5</v>
      </c>
      <c r="J1912" s="1">
        <v>8483134870.0999966</v>
      </c>
      <c r="K1912" s="8">
        <v>2443</v>
      </c>
      <c r="L1912" s="8">
        <v>2446</v>
      </c>
      <c r="M1912" s="8">
        <v>0</v>
      </c>
      <c r="N1912" s="8">
        <v>127928.02365591399</v>
      </c>
      <c r="O1912" s="1">
        <v>0</v>
      </c>
      <c r="P1912" s="1">
        <v>0</v>
      </c>
      <c r="Q1912" s="1">
        <v>0</v>
      </c>
      <c r="R1912" s="1">
        <v>0</v>
      </c>
      <c r="S1912" s="29">
        <v>0</v>
      </c>
      <c r="T1912" s="8">
        <f t="shared" si="145"/>
        <v>0</v>
      </c>
      <c r="U1912" s="1">
        <v>0</v>
      </c>
      <c r="V1912" s="1">
        <v>0</v>
      </c>
      <c r="W1912" s="1">
        <v>0</v>
      </c>
      <c r="X1912" s="1">
        <v>0</v>
      </c>
      <c r="Y1912" s="1">
        <v>0</v>
      </c>
      <c r="Z1912" s="1">
        <v>0</v>
      </c>
      <c r="AA1912" s="1">
        <v>6634661.9999961853</v>
      </c>
      <c r="AB1912" s="1">
        <v>38634661.599996567</v>
      </c>
      <c r="AC1912" s="1">
        <f t="shared" si="146"/>
        <v>-8485441899.0999966</v>
      </c>
      <c r="AD1912" s="1">
        <f t="shared" si="147"/>
        <v>-8485441899.0999966</v>
      </c>
      <c r="AE1912" s="1">
        <f t="shared" si="148"/>
        <v>-8483134870.0999966</v>
      </c>
      <c r="AF1912" s="1">
        <f t="shared" si="149"/>
        <v>-8483134870.0999966</v>
      </c>
    </row>
    <row r="1913" spans="1:32" x14ac:dyDescent="0.2">
      <c r="A1913" t="s">
        <v>158</v>
      </c>
      <c r="B1913" t="s">
        <v>133</v>
      </c>
      <c r="C1913" t="s">
        <v>119</v>
      </c>
      <c r="D1913" t="s">
        <v>1</v>
      </c>
      <c r="E1913" t="s">
        <v>5</v>
      </c>
      <c r="F1913" s="7">
        <v>201812</v>
      </c>
      <c r="G1913" s="1">
        <v>9488321089.3500004</v>
      </c>
      <c r="H1913" s="1">
        <v>9488321089.5500031</v>
      </c>
      <c r="I1913" s="1">
        <v>9440321089.3500004</v>
      </c>
      <c r="J1913" s="1">
        <v>9478321089.5500031</v>
      </c>
      <c r="K1913" s="8">
        <v>2404</v>
      </c>
      <c r="L1913" s="8">
        <v>2404</v>
      </c>
      <c r="M1913" s="8">
        <v>0</v>
      </c>
      <c r="N1913" s="8">
        <v>131699.24946236561</v>
      </c>
      <c r="O1913" s="1">
        <v>0</v>
      </c>
      <c r="P1913" s="1">
        <v>0</v>
      </c>
      <c r="Q1913" s="1">
        <v>0</v>
      </c>
      <c r="R1913" s="1">
        <v>0</v>
      </c>
      <c r="S1913" s="29">
        <v>0</v>
      </c>
      <c r="T1913" s="8">
        <f t="shared" si="145"/>
        <v>0</v>
      </c>
      <c r="U1913" s="1">
        <v>0</v>
      </c>
      <c r="V1913" s="1">
        <v>0</v>
      </c>
      <c r="W1913" s="1">
        <v>0</v>
      </c>
      <c r="X1913" s="1">
        <v>0</v>
      </c>
      <c r="Y1913" s="1">
        <v>0</v>
      </c>
      <c r="Z1913" s="1">
        <v>0</v>
      </c>
      <c r="AA1913" s="1">
        <v>0.20000267028808594</v>
      </c>
      <c r="AB1913" s="1">
        <v>38000000.20000267</v>
      </c>
      <c r="AC1913" s="1">
        <f t="shared" si="146"/>
        <v>-9488321089.5500031</v>
      </c>
      <c r="AD1913" s="1">
        <f t="shared" si="147"/>
        <v>-9488321089.5500031</v>
      </c>
      <c r="AE1913" s="1">
        <f t="shared" si="148"/>
        <v>-9478321089.5500031</v>
      </c>
      <c r="AF1913" s="1">
        <f t="shared" si="149"/>
        <v>-9478321089.5500031</v>
      </c>
    </row>
    <row r="1914" spans="1:32" x14ac:dyDescent="0.2">
      <c r="A1914" t="s">
        <v>158</v>
      </c>
      <c r="B1914" t="s">
        <v>133</v>
      </c>
      <c r="C1914" t="s">
        <v>119</v>
      </c>
      <c r="D1914" t="s">
        <v>1</v>
      </c>
      <c r="E1914" t="s">
        <v>5</v>
      </c>
      <c r="F1914" s="7">
        <v>201903</v>
      </c>
      <c r="G1914" s="1">
        <v>10066294071</v>
      </c>
      <c r="H1914" s="1">
        <v>10066294070.999998</v>
      </c>
      <c r="I1914" s="1">
        <v>10064294071</v>
      </c>
      <c r="J1914" s="1">
        <v>10066294070.999998</v>
      </c>
      <c r="K1914" s="8">
        <v>2474</v>
      </c>
      <c r="L1914" s="8">
        <v>2474</v>
      </c>
      <c r="M1914" s="8">
        <v>0</v>
      </c>
      <c r="N1914" s="8">
        <v>133546.42780337937</v>
      </c>
      <c r="O1914" s="1">
        <v>0</v>
      </c>
      <c r="P1914" s="1">
        <v>0</v>
      </c>
      <c r="Q1914" s="1">
        <v>0</v>
      </c>
      <c r="R1914" s="1">
        <v>0</v>
      </c>
      <c r="S1914" s="29">
        <v>0</v>
      </c>
      <c r="T1914" s="8">
        <f t="shared" si="145"/>
        <v>0</v>
      </c>
      <c r="U1914" s="1">
        <v>0</v>
      </c>
      <c r="V1914" s="1">
        <v>0</v>
      </c>
      <c r="W1914" s="1">
        <v>0</v>
      </c>
      <c r="X1914" s="1">
        <v>0</v>
      </c>
      <c r="Y1914" s="1">
        <v>0</v>
      </c>
      <c r="Z1914" s="1">
        <v>0</v>
      </c>
      <c r="AA1914" s="1">
        <v>-1.9073486328125E-6</v>
      </c>
      <c r="AB1914" s="1">
        <v>1999999.9999980927</v>
      </c>
      <c r="AC1914" s="1">
        <f t="shared" si="146"/>
        <v>-10066294070.999998</v>
      </c>
      <c r="AD1914" s="1">
        <f t="shared" si="147"/>
        <v>-10066294070.999998</v>
      </c>
      <c r="AE1914" s="1">
        <f t="shared" si="148"/>
        <v>-10066294070.999998</v>
      </c>
      <c r="AF1914" s="1">
        <f t="shared" si="149"/>
        <v>-10066294070.999998</v>
      </c>
    </row>
    <row r="1915" spans="1:32" x14ac:dyDescent="0.2">
      <c r="A1915" t="s">
        <v>158</v>
      </c>
      <c r="B1915" t="s">
        <v>133</v>
      </c>
      <c r="C1915" t="s">
        <v>119</v>
      </c>
      <c r="D1915" t="s">
        <v>1</v>
      </c>
      <c r="E1915" t="s">
        <v>5</v>
      </c>
      <c r="F1915" s="7">
        <v>201906</v>
      </c>
      <c r="G1915" s="1">
        <v>9298140583.6600018</v>
      </c>
      <c r="H1915" s="1">
        <v>9298140583.6599979</v>
      </c>
      <c r="I1915" s="1">
        <v>9281640583.6600018</v>
      </c>
      <c r="J1915" s="1">
        <v>9298140583.6599979</v>
      </c>
      <c r="K1915" s="8">
        <v>2551</v>
      </c>
      <c r="L1915" s="8">
        <v>2551</v>
      </c>
      <c r="M1915" s="8">
        <v>0</v>
      </c>
      <c r="N1915" s="8">
        <v>136777.33942652328</v>
      </c>
      <c r="O1915" s="1">
        <v>0</v>
      </c>
      <c r="P1915" s="1">
        <v>0</v>
      </c>
      <c r="Q1915" s="1">
        <v>0</v>
      </c>
      <c r="R1915" s="1">
        <v>0</v>
      </c>
      <c r="S1915" s="29">
        <v>0</v>
      </c>
      <c r="T1915" s="8">
        <f t="shared" si="145"/>
        <v>0</v>
      </c>
      <c r="U1915" s="1">
        <v>0</v>
      </c>
      <c r="V1915" s="1">
        <v>0</v>
      </c>
      <c r="W1915" s="1">
        <v>0</v>
      </c>
      <c r="X1915" s="1">
        <v>0</v>
      </c>
      <c r="Y1915" s="1">
        <v>0</v>
      </c>
      <c r="Z1915" s="1">
        <v>0</v>
      </c>
      <c r="AA1915" s="1">
        <v>-3.814697265625E-6</v>
      </c>
      <c r="AB1915" s="1">
        <v>16499999.999996185</v>
      </c>
      <c r="AC1915" s="1">
        <f t="shared" si="146"/>
        <v>-9298140583.6599979</v>
      </c>
      <c r="AD1915" s="1">
        <f t="shared" si="147"/>
        <v>-9298140583.6599979</v>
      </c>
      <c r="AE1915" s="1">
        <f t="shared" si="148"/>
        <v>-9298140583.6599979</v>
      </c>
      <c r="AF1915" s="1">
        <f t="shared" si="149"/>
        <v>-9298140583.6599979</v>
      </c>
    </row>
    <row r="1916" spans="1:32" x14ac:dyDescent="0.2">
      <c r="A1916" t="s">
        <v>158</v>
      </c>
      <c r="B1916" t="s">
        <v>133</v>
      </c>
      <c r="C1916" t="s">
        <v>119</v>
      </c>
      <c r="D1916" t="s">
        <v>1</v>
      </c>
      <c r="E1916" t="s">
        <v>5</v>
      </c>
      <c r="F1916" s="7">
        <v>201909</v>
      </c>
      <c r="G1916" s="1">
        <v>13068458788.190002</v>
      </c>
      <c r="H1916" s="1">
        <v>13114069553.619995</v>
      </c>
      <c r="I1916" s="1">
        <v>12948458788.190002</v>
      </c>
      <c r="J1916" s="1">
        <v>13039069553.619995</v>
      </c>
      <c r="K1916" s="8">
        <v>2988</v>
      </c>
      <c r="L1916" s="8">
        <v>2989</v>
      </c>
      <c r="M1916" s="8">
        <v>0</v>
      </c>
      <c r="N1916" s="8">
        <v>140501.70860215058</v>
      </c>
      <c r="O1916" s="1">
        <v>0</v>
      </c>
      <c r="P1916" s="1">
        <v>0</v>
      </c>
      <c r="Q1916" s="1">
        <v>0</v>
      </c>
      <c r="R1916" s="1">
        <v>0</v>
      </c>
      <c r="S1916" s="29">
        <v>0</v>
      </c>
      <c r="T1916" s="8">
        <f t="shared" si="145"/>
        <v>0</v>
      </c>
      <c r="U1916" s="1">
        <v>0</v>
      </c>
      <c r="V1916" s="1">
        <v>0</v>
      </c>
      <c r="W1916" s="1">
        <v>0</v>
      </c>
      <c r="X1916" s="1">
        <v>0</v>
      </c>
      <c r="Y1916" s="1">
        <v>0</v>
      </c>
      <c r="Z1916" s="1">
        <v>0</v>
      </c>
      <c r="AA1916" s="1">
        <v>45610765.429992676</v>
      </c>
      <c r="AB1916" s="1">
        <v>90610765.429992676</v>
      </c>
      <c r="AC1916" s="1">
        <f t="shared" si="146"/>
        <v>-13114069553.619995</v>
      </c>
      <c r="AD1916" s="1">
        <f t="shared" si="147"/>
        <v>-13114069553.619995</v>
      </c>
      <c r="AE1916" s="1">
        <f t="shared" si="148"/>
        <v>-13039069553.619995</v>
      </c>
      <c r="AF1916" s="1">
        <f t="shared" si="149"/>
        <v>-13039069553.619995</v>
      </c>
    </row>
    <row r="1917" spans="1:32" x14ac:dyDescent="0.2">
      <c r="A1917" t="s">
        <v>158</v>
      </c>
      <c r="B1917" t="s">
        <v>133</v>
      </c>
      <c r="C1917" t="s">
        <v>119</v>
      </c>
      <c r="D1917" t="s">
        <v>1</v>
      </c>
      <c r="E1917" t="s">
        <v>5</v>
      </c>
      <c r="F1917" s="7">
        <v>201912</v>
      </c>
      <c r="G1917" s="1">
        <v>12157641057.16</v>
      </c>
      <c r="H1917" s="1">
        <v>12157641057.640003</v>
      </c>
      <c r="I1917" s="1">
        <v>12131581057.16</v>
      </c>
      <c r="J1917" s="1">
        <v>12098581057.640003</v>
      </c>
      <c r="K1917" s="8">
        <v>2977</v>
      </c>
      <c r="L1917" s="8">
        <v>2977</v>
      </c>
      <c r="M1917" s="8">
        <v>0</v>
      </c>
      <c r="N1917" s="8">
        <v>145120.25161290317</v>
      </c>
      <c r="O1917" s="1">
        <v>0</v>
      </c>
      <c r="P1917" s="1">
        <v>0</v>
      </c>
      <c r="Q1917" s="1">
        <v>0</v>
      </c>
      <c r="R1917" s="1">
        <v>0</v>
      </c>
      <c r="S1917" s="29">
        <v>0</v>
      </c>
      <c r="T1917" s="8">
        <f t="shared" si="145"/>
        <v>0</v>
      </c>
      <c r="U1917" s="1">
        <v>0</v>
      </c>
      <c r="V1917" s="1">
        <v>0</v>
      </c>
      <c r="W1917" s="1">
        <v>0</v>
      </c>
      <c r="X1917" s="1">
        <v>0</v>
      </c>
      <c r="Y1917" s="1">
        <v>0</v>
      </c>
      <c r="Z1917" s="1">
        <v>0</v>
      </c>
      <c r="AA1917" s="1">
        <v>0.48000335693359375</v>
      </c>
      <c r="AB1917" s="1">
        <v>-32999999.519996643</v>
      </c>
      <c r="AC1917" s="1">
        <f t="shared" si="146"/>
        <v>-12157641057.640003</v>
      </c>
      <c r="AD1917" s="1">
        <f t="shared" si="147"/>
        <v>-12157641057.640003</v>
      </c>
      <c r="AE1917" s="1">
        <f t="shared" si="148"/>
        <v>-12098581057.640003</v>
      </c>
      <c r="AF1917" s="1">
        <f t="shared" si="149"/>
        <v>-12098581057.640003</v>
      </c>
    </row>
    <row r="1918" spans="1:32" x14ac:dyDescent="0.2">
      <c r="A1918" t="s">
        <v>158</v>
      </c>
      <c r="B1918" t="s">
        <v>133</v>
      </c>
      <c r="C1918" t="s">
        <v>119</v>
      </c>
      <c r="D1918" t="s">
        <v>1</v>
      </c>
      <c r="E1918" t="s">
        <v>5</v>
      </c>
      <c r="F1918" s="7">
        <v>202003</v>
      </c>
      <c r="G1918" s="1">
        <v>10904550766.029999</v>
      </c>
      <c r="H1918" s="1">
        <v>10904550767.500004</v>
      </c>
      <c r="I1918" s="1">
        <v>10843801867.529999</v>
      </c>
      <c r="J1918" s="1">
        <v>10897150636.000004</v>
      </c>
      <c r="K1918" s="8">
        <v>3052</v>
      </c>
      <c r="L1918" s="8">
        <v>3052</v>
      </c>
      <c r="M1918" s="8">
        <v>0</v>
      </c>
      <c r="N1918" s="8">
        <v>147055.55580274374</v>
      </c>
      <c r="O1918" s="1">
        <v>0</v>
      </c>
      <c r="P1918" s="1">
        <v>0</v>
      </c>
      <c r="Q1918" s="1">
        <v>0</v>
      </c>
      <c r="R1918" s="1">
        <v>0</v>
      </c>
      <c r="S1918" s="29">
        <v>0</v>
      </c>
      <c r="T1918" s="8">
        <f t="shared" si="145"/>
        <v>0</v>
      </c>
      <c r="U1918" s="1">
        <v>0</v>
      </c>
      <c r="V1918" s="1">
        <v>0</v>
      </c>
      <c r="W1918" s="1">
        <v>0</v>
      </c>
      <c r="X1918" s="1">
        <v>0</v>
      </c>
      <c r="Y1918" s="1">
        <v>0</v>
      </c>
      <c r="Z1918" s="1">
        <v>0</v>
      </c>
      <c r="AA1918" s="1">
        <v>1.4700050354003906</v>
      </c>
      <c r="AB1918" s="1">
        <v>53348768.470005035</v>
      </c>
      <c r="AC1918" s="1">
        <f t="shared" si="146"/>
        <v>-10904550767.500004</v>
      </c>
      <c r="AD1918" s="1">
        <f t="shared" si="147"/>
        <v>-10904550767.500004</v>
      </c>
      <c r="AE1918" s="1">
        <f t="shared" si="148"/>
        <v>-10897150636.000004</v>
      </c>
      <c r="AF1918" s="1">
        <f t="shared" si="149"/>
        <v>-10897150636.000004</v>
      </c>
    </row>
    <row r="1919" spans="1:32" x14ac:dyDescent="0.2">
      <c r="A1919" t="s">
        <v>158</v>
      </c>
      <c r="B1919" t="s">
        <v>133</v>
      </c>
      <c r="C1919" t="s">
        <v>119</v>
      </c>
      <c r="D1919" t="s">
        <v>1</v>
      </c>
      <c r="E1919" t="s">
        <v>5</v>
      </c>
      <c r="F1919" s="7">
        <v>202006</v>
      </c>
      <c r="G1919" s="1">
        <v>9310647809.7299995</v>
      </c>
      <c r="H1919" s="1">
        <v>9311741187.7099991</v>
      </c>
      <c r="I1919" s="1">
        <v>9282174577.7299995</v>
      </c>
      <c r="J1919" s="1">
        <v>9273107219.7099991</v>
      </c>
      <c r="K1919" s="8">
        <v>2078</v>
      </c>
      <c r="L1919" s="8">
        <v>2078</v>
      </c>
      <c r="M1919" s="8">
        <v>0</v>
      </c>
      <c r="N1919" s="8">
        <v>146259.18888888889</v>
      </c>
      <c r="O1919" s="1">
        <v>0</v>
      </c>
      <c r="P1919" s="1">
        <v>0</v>
      </c>
      <c r="Q1919" s="1">
        <v>0</v>
      </c>
      <c r="R1919" s="1">
        <v>0</v>
      </c>
      <c r="S1919" s="29">
        <v>0</v>
      </c>
      <c r="T1919" s="8">
        <f t="shared" si="145"/>
        <v>0</v>
      </c>
      <c r="U1919" s="1">
        <v>0</v>
      </c>
      <c r="V1919" s="1">
        <v>0</v>
      </c>
      <c r="W1919" s="1">
        <v>0</v>
      </c>
      <c r="X1919" s="1">
        <v>0</v>
      </c>
      <c r="Y1919" s="1">
        <v>0</v>
      </c>
      <c r="Z1919" s="1">
        <v>0</v>
      </c>
      <c r="AA1919" s="1">
        <v>1093377.9799995422</v>
      </c>
      <c r="AB1919" s="1">
        <v>-9067358.0200004578</v>
      </c>
      <c r="AC1919" s="1">
        <f t="shared" si="146"/>
        <v>-9311741187.7099991</v>
      </c>
      <c r="AD1919" s="1">
        <f t="shared" si="147"/>
        <v>-9311741187.7099991</v>
      </c>
      <c r="AE1919" s="1">
        <f t="shared" si="148"/>
        <v>-9273107219.7099991</v>
      </c>
      <c r="AF1919" s="1">
        <f t="shared" si="149"/>
        <v>-9273107219.7099991</v>
      </c>
    </row>
    <row r="1920" spans="1:32" x14ac:dyDescent="0.2">
      <c r="A1920" t="s">
        <v>158</v>
      </c>
      <c r="B1920" t="s">
        <v>133</v>
      </c>
      <c r="C1920" t="s">
        <v>119</v>
      </c>
      <c r="D1920" t="s">
        <v>1</v>
      </c>
      <c r="E1920" t="s">
        <v>5</v>
      </c>
      <c r="F1920" s="7">
        <v>202009</v>
      </c>
      <c r="G1920" s="1">
        <v>13341622744.900003</v>
      </c>
      <c r="H1920" s="1">
        <v>13341622750.060001</v>
      </c>
      <c r="I1920" s="1">
        <v>13320100017.900003</v>
      </c>
      <c r="J1920" s="1">
        <v>13315160977.060001</v>
      </c>
      <c r="K1920" s="8">
        <v>3103</v>
      </c>
      <c r="L1920" s="8">
        <v>3103</v>
      </c>
      <c r="M1920" s="8">
        <v>0</v>
      </c>
      <c r="N1920" s="8">
        <v>147897.18387096771</v>
      </c>
      <c r="O1920" s="1">
        <v>0</v>
      </c>
      <c r="P1920" s="1">
        <v>0</v>
      </c>
      <c r="Q1920" s="1">
        <v>0</v>
      </c>
      <c r="R1920" s="1">
        <v>0</v>
      </c>
      <c r="S1920" s="29">
        <v>0</v>
      </c>
      <c r="T1920" s="8">
        <f t="shared" si="145"/>
        <v>0</v>
      </c>
      <c r="U1920" s="1">
        <v>0</v>
      </c>
      <c r="V1920" s="1">
        <v>0</v>
      </c>
      <c r="W1920" s="1">
        <v>0</v>
      </c>
      <c r="X1920" s="1">
        <v>0</v>
      </c>
      <c r="Y1920" s="1">
        <v>0</v>
      </c>
      <c r="Z1920" s="1">
        <v>0</v>
      </c>
      <c r="AA1920" s="1">
        <v>5.1599979400634766</v>
      </c>
      <c r="AB1920" s="1">
        <v>-4939040.8400020599</v>
      </c>
      <c r="AC1920" s="1">
        <f t="shared" si="146"/>
        <v>-13341622750.060001</v>
      </c>
      <c r="AD1920" s="1">
        <f t="shared" si="147"/>
        <v>-13341622750.060001</v>
      </c>
      <c r="AE1920" s="1">
        <f t="shared" si="148"/>
        <v>-13315160977.060001</v>
      </c>
      <c r="AF1920" s="1">
        <f t="shared" si="149"/>
        <v>-13315160977.060001</v>
      </c>
    </row>
    <row r="1921" spans="1:32" x14ac:dyDescent="0.2">
      <c r="A1921" t="s">
        <v>158</v>
      </c>
      <c r="B1921" t="s">
        <v>133</v>
      </c>
      <c r="C1921" t="s">
        <v>119</v>
      </c>
      <c r="D1921" t="s">
        <v>1</v>
      </c>
      <c r="E1921" t="s">
        <v>5</v>
      </c>
      <c r="F1921" s="7">
        <v>202012</v>
      </c>
      <c r="G1921" s="1">
        <v>13065093027.1</v>
      </c>
      <c r="H1921" s="1">
        <v>13065094617.570005</v>
      </c>
      <c r="I1921" s="1">
        <v>13017797977.6</v>
      </c>
      <c r="J1921" s="1">
        <v>13007535754.570005</v>
      </c>
      <c r="K1921" s="8">
        <v>3522</v>
      </c>
      <c r="L1921" s="8">
        <v>3522</v>
      </c>
      <c r="M1921" s="8">
        <v>0</v>
      </c>
      <c r="N1921" s="8">
        <v>149420.47598566301</v>
      </c>
      <c r="O1921" s="1">
        <v>0</v>
      </c>
      <c r="P1921" s="1">
        <v>0</v>
      </c>
      <c r="Q1921" s="1">
        <v>0</v>
      </c>
      <c r="R1921" s="1">
        <v>0</v>
      </c>
      <c r="S1921" s="29">
        <v>0</v>
      </c>
      <c r="T1921" s="8">
        <f t="shared" si="145"/>
        <v>0</v>
      </c>
      <c r="U1921" s="1">
        <v>0</v>
      </c>
      <c r="V1921" s="1">
        <v>0</v>
      </c>
      <c r="W1921" s="1">
        <v>0</v>
      </c>
      <c r="X1921" s="1">
        <v>0</v>
      </c>
      <c r="Y1921" s="1">
        <v>0</v>
      </c>
      <c r="Z1921" s="1">
        <v>0</v>
      </c>
      <c r="AA1921" s="1">
        <v>1590.4700050354004</v>
      </c>
      <c r="AB1921" s="1">
        <v>-10262223.029994965</v>
      </c>
      <c r="AC1921" s="1">
        <f t="shared" si="146"/>
        <v>-13065094617.570005</v>
      </c>
      <c r="AD1921" s="1">
        <f t="shared" si="147"/>
        <v>-13065094617.570005</v>
      </c>
      <c r="AE1921" s="1">
        <f t="shared" si="148"/>
        <v>-13007535754.570005</v>
      </c>
      <c r="AF1921" s="1">
        <f t="shared" si="149"/>
        <v>-13007535754.570005</v>
      </c>
    </row>
    <row r="1922" spans="1:32" x14ac:dyDescent="0.2">
      <c r="A1922" t="s">
        <v>158</v>
      </c>
      <c r="B1922" t="s">
        <v>133</v>
      </c>
      <c r="C1922" t="s">
        <v>119</v>
      </c>
      <c r="D1922" t="s">
        <v>1</v>
      </c>
      <c r="E1922" t="s">
        <v>5</v>
      </c>
      <c r="F1922" s="7">
        <v>202103</v>
      </c>
      <c r="G1922" s="1">
        <v>13858298190.280001</v>
      </c>
      <c r="H1922" s="1">
        <v>13865327594.49</v>
      </c>
      <c r="I1922" s="1">
        <v>13798202186.280001</v>
      </c>
      <c r="J1922" s="1">
        <v>13768881568.99</v>
      </c>
      <c r="K1922" s="8">
        <v>3531</v>
      </c>
      <c r="L1922" s="8">
        <v>3532</v>
      </c>
      <c r="M1922" s="8">
        <v>0</v>
      </c>
      <c r="N1922" s="8">
        <v>150291.21889400916</v>
      </c>
      <c r="O1922" s="1">
        <v>0</v>
      </c>
      <c r="P1922" s="1">
        <v>0</v>
      </c>
      <c r="Q1922" s="1">
        <v>0</v>
      </c>
      <c r="R1922" s="1">
        <v>0</v>
      </c>
      <c r="S1922" s="29">
        <v>0</v>
      </c>
      <c r="T1922" s="8">
        <f t="shared" ref="T1922:T1979" si="150">$S1922 * $N1922</f>
        <v>0</v>
      </c>
      <c r="U1922" s="1">
        <v>0</v>
      </c>
      <c r="V1922" s="1">
        <v>0</v>
      </c>
      <c r="W1922" s="1">
        <v>0</v>
      </c>
      <c r="X1922" s="1">
        <v>0</v>
      </c>
      <c r="Y1922" s="1">
        <v>0</v>
      </c>
      <c r="Z1922" s="1">
        <v>0</v>
      </c>
      <c r="AA1922" s="1">
        <v>7029404.2099990845</v>
      </c>
      <c r="AB1922" s="1">
        <v>-29320617.290000916</v>
      </c>
      <c r="AC1922" s="1">
        <f t="shared" ref="AC1922:AC1979" si="151">$W1922 - $H1922</f>
        <v>-13865327594.49</v>
      </c>
      <c r="AD1922" s="1">
        <f t="shared" ref="AD1922:AD1979" si="152">$X1922 - $H1922</f>
        <v>-13865327594.49</v>
      </c>
      <c r="AE1922" s="1">
        <f t="shared" ref="AE1922:AE1979" si="153">$Y1922 - $J1922</f>
        <v>-13768881568.99</v>
      </c>
      <c r="AF1922" s="1">
        <f t="shared" ref="AF1922:AF1979" si="154">$Z1922 - $J1922</f>
        <v>-13768881568.99</v>
      </c>
    </row>
    <row r="1923" spans="1:32" x14ac:dyDescent="0.2">
      <c r="A1923" t="s">
        <v>158</v>
      </c>
      <c r="B1923" t="s">
        <v>133</v>
      </c>
      <c r="C1923" t="s">
        <v>119</v>
      </c>
      <c r="D1923" t="s">
        <v>1</v>
      </c>
      <c r="E1923" t="s">
        <v>5</v>
      </c>
      <c r="F1923" s="7">
        <v>202106</v>
      </c>
      <c r="G1923" s="1">
        <v>13743804262.799999</v>
      </c>
      <c r="H1923" s="1">
        <v>13745883562.369999</v>
      </c>
      <c r="I1923" s="1">
        <v>13648093618.299999</v>
      </c>
      <c r="J1923" s="1">
        <v>13684489317.369999</v>
      </c>
      <c r="K1923" s="8">
        <v>3409</v>
      </c>
      <c r="L1923" s="8">
        <v>3409</v>
      </c>
      <c r="M1923" s="8">
        <v>0</v>
      </c>
      <c r="N1923" s="8">
        <v>151857.3458781362</v>
      </c>
      <c r="O1923" s="1">
        <v>0</v>
      </c>
      <c r="P1923" s="1">
        <v>0</v>
      </c>
      <c r="Q1923" s="1">
        <v>0</v>
      </c>
      <c r="R1923" s="1">
        <v>0</v>
      </c>
      <c r="S1923" s="29">
        <v>0</v>
      </c>
      <c r="T1923" s="8">
        <f t="shared" si="150"/>
        <v>0</v>
      </c>
      <c r="U1923" s="1">
        <v>0</v>
      </c>
      <c r="V1923" s="1">
        <v>0</v>
      </c>
      <c r="W1923" s="1">
        <v>0</v>
      </c>
      <c r="X1923" s="1">
        <v>0</v>
      </c>
      <c r="Y1923" s="1">
        <v>0</v>
      </c>
      <c r="Z1923" s="1">
        <v>0</v>
      </c>
      <c r="AA1923" s="1">
        <v>2079299.5699996948</v>
      </c>
      <c r="AB1923" s="1">
        <v>36395699.069999695</v>
      </c>
      <c r="AC1923" s="1">
        <f t="shared" si="151"/>
        <v>-13745883562.369999</v>
      </c>
      <c r="AD1923" s="1">
        <f t="shared" si="152"/>
        <v>-13745883562.369999</v>
      </c>
      <c r="AE1923" s="1">
        <f t="shared" si="153"/>
        <v>-13684489317.369999</v>
      </c>
      <c r="AF1923" s="1">
        <f t="shared" si="154"/>
        <v>-13684489317.369999</v>
      </c>
    </row>
    <row r="1924" spans="1:32" x14ac:dyDescent="0.2">
      <c r="A1924" t="s">
        <v>158</v>
      </c>
      <c r="B1924" t="s">
        <v>133</v>
      </c>
      <c r="C1924" t="s">
        <v>119</v>
      </c>
      <c r="D1924" t="s">
        <v>1</v>
      </c>
      <c r="E1924" t="s">
        <v>5</v>
      </c>
      <c r="F1924" s="7">
        <v>202109</v>
      </c>
      <c r="G1924" s="1">
        <v>16224219085.370001</v>
      </c>
      <c r="H1924" s="1">
        <v>16224219087.609999</v>
      </c>
      <c r="I1924" s="1">
        <v>16184994511.370001</v>
      </c>
      <c r="J1924" s="1">
        <v>16225970479.109999</v>
      </c>
      <c r="K1924" s="8">
        <v>3587</v>
      </c>
      <c r="L1924" s="8">
        <v>3587</v>
      </c>
      <c r="M1924" s="8">
        <v>0</v>
      </c>
      <c r="N1924" s="8">
        <v>153601.57491039424</v>
      </c>
      <c r="O1924" s="1">
        <v>0</v>
      </c>
      <c r="P1924" s="1">
        <v>0</v>
      </c>
      <c r="Q1924" s="1">
        <v>0</v>
      </c>
      <c r="R1924" s="1">
        <v>0</v>
      </c>
      <c r="S1924" s="29">
        <v>0</v>
      </c>
      <c r="T1924" s="8">
        <f t="shared" si="150"/>
        <v>0</v>
      </c>
      <c r="U1924" s="1">
        <v>0</v>
      </c>
      <c r="V1924" s="1">
        <v>0</v>
      </c>
      <c r="W1924" s="1">
        <v>0</v>
      </c>
      <c r="X1924" s="1">
        <v>0</v>
      </c>
      <c r="Y1924" s="1">
        <v>0</v>
      </c>
      <c r="Z1924" s="1">
        <v>0</v>
      </c>
      <c r="AA1924" s="1">
        <v>2.2399978637695312</v>
      </c>
      <c r="AB1924" s="1">
        <v>40975967.739997864</v>
      </c>
      <c r="AC1924" s="1">
        <f t="shared" si="151"/>
        <v>-16224219087.609999</v>
      </c>
      <c r="AD1924" s="1">
        <f t="shared" si="152"/>
        <v>-16224219087.609999</v>
      </c>
      <c r="AE1924" s="1">
        <f t="shared" si="153"/>
        <v>-16225970479.109999</v>
      </c>
      <c r="AF1924" s="1">
        <f t="shared" si="154"/>
        <v>-16225970479.109999</v>
      </c>
    </row>
    <row r="1925" spans="1:32" x14ac:dyDescent="0.2">
      <c r="A1925" t="s">
        <v>158</v>
      </c>
      <c r="B1925" t="s">
        <v>133</v>
      </c>
      <c r="C1925" t="s">
        <v>119</v>
      </c>
      <c r="D1925" t="s">
        <v>1</v>
      </c>
      <c r="E1925" t="s">
        <v>5</v>
      </c>
      <c r="F1925" s="7">
        <v>202112</v>
      </c>
      <c r="G1925" s="1">
        <v>18981738689.18</v>
      </c>
      <c r="H1925" s="1">
        <v>18988861513.98</v>
      </c>
      <c r="I1925" s="1">
        <v>18898328689.18</v>
      </c>
      <c r="J1925" s="1">
        <v>18931661513.98</v>
      </c>
      <c r="K1925" s="8">
        <v>3665</v>
      </c>
      <c r="L1925" s="8">
        <v>3665</v>
      </c>
      <c r="M1925" s="8">
        <v>0</v>
      </c>
      <c r="N1925" s="8">
        <v>155713.92867383509</v>
      </c>
      <c r="O1925" s="1">
        <v>0</v>
      </c>
      <c r="P1925" s="1">
        <v>0</v>
      </c>
      <c r="Q1925" s="1">
        <v>0</v>
      </c>
      <c r="R1925" s="1">
        <v>0</v>
      </c>
      <c r="S1925" s="29">
        <v>0</v>
      </c>
      <c r="T1925" s="8">
        <f t="shared" si="150"/>
        <v>0</v>
      </c>
      <c r="U1925" s="1">
        <v>0</v>
      </c>
      <c r="V1925" s="1">
        <v>0</v>
      </c>
      <c r="W1925" s="1">
        <v>0</v>
      </c>
      <c r="X1925" s="1">
        <v>0</v>
      </c>
      <c r="Y1925" s="1">
        <v>0</v>
      </c>
      <c r="Z1925" s="1">
        <v>0</v>
      </c>
      <c r="AA1925" s="1">
        <v>7122824.7999992371</v>
      </c>
      <c r="AB1925" s="1">
        <v>33332824.799999237</v>
      </c>
      <c r="AC1925" s="1">
        <f t="shared" si="151"/>
        <v>-18988861513.98</v>
      </c>
      <c r="AD1925" s="1">
        <f t="shared" si="152"/>
        <v>-18988861513.98</v>
      </c>
      <c r="AE1925" s="1">
        <f t="shared" si="153"/>
        <v>-18931661513.98</v>
      </c>
      <c r="AF1925" s="1">
        <f t="shared" si="154"/>
        <v>-18931661513.98</v>
      </c>
    </row>
    <row r="1926" spans="1:32" x14ac:dyDescent="0.2">
      <c r="A1926" t="s">
        <v>158</v>
      </c>
      <c r="B1926" t="s">
        <v>133</v>
      </c>
      <c r="C1926" t="s">
        <v>119</v>
      </c>
      <c r="D1926" t="s">
        <v>1</v>
      </c>
      <c r="E1926" t="s">
        <v>5</v>
      </c>
      <c r="F1926" s="7">
        <v>202203</v>
      </c>
      <c r="G1926" s="1">
        <v>18192273682.889999</v>
      </c>
      <c r="H1926" s="1">
        <v>18282259844.559998</v>
      </c>
      <c r="I1926" s="1">
        <v>17995995340.889999</v>
      </c>
      <c r="J1926" s="1">
        <v>18216536540.559998</v>
      </c>
      <c r="K1926" s="8">
        <v>3517</v>
      </c>
      <c r="L1926" s="8">
        <v>3517</v>
      </c>
      <c r="M1926" s="8">
        <v>0</v>
      </c>
      <c r="N1926" s="8">
        <v>156063.09485407072</v>
      </c>
      <c r="O1926" s="1">
        <v>0</v>
      </c>
      <c r="P1926" s="1">
        <v>0</v>
      </c>
      <c r="Q1926" s="1">
        <v>0</v>
      </c>
      <c r="R1926" s="1">
        <v>0</v>
      </c>
      <c r="S1926" s="29">
        <v>0</v>
      </c>
      <c r="T1926" s="8">
        <f t="shared" si="150"/>
        <v>0</v>
      </c>
      <c r="U1926" s="1">
        <v>0</v>
      </c>
      <c r="V1926" s="1">
        <v>0</v>
      </c>
      <c r="W1926" s="1">
        <v>0</v>
      </c>
      <c r="X1926" s="1">
        <v>0</v>
      </c>
      <c r="Y1926" s="1">
        <v>0</v>
      </c>
      <c r="Z1926" s="1">
        <v>0</v>
      </c>
      <c r="AA1926" s="1">
        <v>89986161.669998169</v>
      </c>
      <c r="AB1926" s="1">
        <v>220541199.66999817</v>
      </c>
      <c r="AC1926" s="1">
        <f t="shared" si="151"/>
        <v>-18282259844.559998</v>
      </c>
      <c r="AD1926" s="1">
        <f t="shared" si="152"/>
        <v>-18282259844.559998</v>
      </c>
      <c r="AE1926" s="1">
        <f t="shared" si="153"/>
        <v>-18216536540.559998</v>
      </c>
      <c r="AF1926" s="1">
        <f t="shared" si="154"/>
        <v>-18216536540.559998</v>
      </c>
    </row>
    <row r="1927" spans="1:32" x14ac:dyDescent="0.2">
      <c r="A1927" t="s">
        <v>158</v>
      </c>
      <c r="B1927" t="s">
        <v>133</v>
      </c>
      <c r="C1927" t="s">
        <v>119</v>
      </c>
      <c r="D1927" t="s">
        <v>1</v>
      </c>
      <c r="E1927" t="s">
        <v>5</v>
      </c>
      <c r="F1927" s="7">
        <v>202206</v>
      </c>
      <c r="G1927" s="1">
        <v>14711540601.269999</v>
      </c>
      <c r="H1927" s="1">
        <v>14725810285.759998</v>
      </c>
      <c r="I1927" s="1">
        <v>14501351781.269999</v>
      </c>
      <c r="J1927" s="1">
        <v>16990939485.459999</v>
      </c>
      <c r="K1927" s="8">
        <v>3231</v>
      </c>
      <c r="L1927" s="8">
        <v>3232</v>
      </c>
      <c r="M1927" s="8">
        <v>0</v>
      </c>
      <c r="N1927" s="8">
        <v>156935.59641577068</v>
      </c>
      <c r="O1927" s="1">
        <v>0</v>
      </c>
      <c r="P1927" s="1">
        <v>0</v>
      </c>
      <c r="Q1927" s="1">
        <v>0</v>
      </c>
      <c r="R1927" s="1">
        <v>0</v>
      </c>
      <c r="S1927" s="29">
        <v>0</v>
      </c>
      <c r="T1927" s="8">
        <f t="shared" si="150"/>
        <v>0</v>
      </c>
      <c r="U1927" s="1">
        <v>0</v>
      </c>
      <c r="V1927" s="1">
        <v>0</v>
      </c>
      <c r="W1927" s="1">
        <v>0</v>
      </c>
      <c r="X1927" s="1">
        <v>0</v>
      </c>
      <c r="Y1927" s="1">
        <v>0</v>
      </c>
      <c r="Z1927" s="1">
        <v>0</v>
      </c>
      <c r="AA1927" s="1">
        <v>14269684.489999771</v>
      </c>
      <c r="AB1927" s="1">
        <v>2489587704.1900005</v>
      </c>
      <c r="AC1927" s="1">
        <f t="shared" si="151"/>
        <v>-14725810285.759998</v>
      </c>
      <c r="AD1927" s="1">
        <f t="shared" si="152"/>
        <v>-14725810285.759998</v>
      </c>
      <c r="AE1927" s="1">
        <f t="shared" si="153"/>
        <v>-16990939485.459999</v>
      </c>
      <c r="AF1927" s="1">
        <f t="shared" si="154"/>
        <v>-16990939485.459999</v>
      </c>
    </row>
    <row r="1928" spans="1:32" x14ac:dyDescent="0.2">
      <c r="A1928" t="s">
        <v>158</v>
      </c>
      <c r="B1928" t="s">
        <v>133</v>
      </c>
      <c r="C1928" t="s">
        <v>119</v>
      </c>
      <c r="D1928" t="s">
        <v>1</v>
      </c>
      <c r="E1928" t="s">
        <v>5</v>
      </c>
      <c r="F1928" s="7">
        <v>202209</v>
      </c>
      <c r="G1928" s="1">
        <v>16281734820.52</v>
      </c>
      <c r="H1928" s="1">
        <v>16439394225.500002</v>
      </c>
      <c r="I1928" s="1">
        <v>16177227489.52</v>
      </c>
      <c r="J1928" s="1">
        <v>16470264108.000002</v>
      </c>
      <c r="K1928" s="8">
        <v>3439</v>
      </c>
      <c r="L1928" s="8">
        <v>3441</v>
      </c>
      <c r="M1928" s="8">
        <v>0</v>
      </c>
      <c r="N1928" s="8">
        <v>159283.70179211468</v>
      </c>
      <c r="O1928" s="1">
        <v>0</v>
      </c>
      <c r="P1928" s="1">
        <v>0</v>
      </c>
      <c r="Q1928" s="1">
        <v>0</v>
      </c>
      <c r="R1928" s="1">
        <v>0</v>
      </c>
      <c r="S1928" s="29">
        <v>0</v>
      </c>
      <c r="T1928" s="8">
        <f t="shared" si="150"/>
        <v>0</v>
      </c>
      <c r="U1928" s="1">
        <v>0</v>
      </c>
      <c r="V1928" s="1">
        <v>0</v>
      </c>
      <c r="W1928" s="1">
        <v>0</v>
      </c>
      <c r="X1928" s="1">
        <v>0</v>
      </c>
      <c r="Y1928" s="1">
        <v>0</v>
      </c>
      <c r="Z1928" s="1">
        <v>0</v>
      </c>
      <c r="AA1928" s="1">
        <v>157659404.98000145</v>
      </c>
      <c r="AB1928" s="1">
        <v>293036618.48000145</v>
      </c>
      <c r="AC1928" s="1">
        <f t="shared" si="151"/>
        <v>-16439394225.500002</v>
      </c>
      <c r="AD1928" s="1">
        <f t="shared" si="152"/>
        <v>-16439394225.500002</v>
      </c>
      <c r="AE1928" s="1">
        <f t="shared" si="153"/>
        <v>-16470264108.000002</v>
      </c>
      <c r="AF1928" s="1">
        <f t="shared" si="154"/>
        <v>-16470264108.000002</v>
      </c>
    </row>
    <row r="1929" spans="1:32" x14ac:dyDescent="0.2">
      <c r="A1929" t="s">
        <v>158</v>
      </c>
      <c r="B1929" t="s">
        <v>133</v>
      </c>
      <c r="C1929" t="s">
        <v>119</v>
      </c>
      <c r="D1929" t="s">
        <v>1</v>
      </c>
      <c r="E1929" t="s">
        <v>5</v>
      </c>
      <c r="F1929" s="7">
        <v>202212</v>
      </c>
      <c r="G1929" s="1">
        <v>13691103748.27</v>
      </c>
      <c r="H1929" s="1">
        <v>13741886453.57</v>
      </c>
      <c r="I1929" s="1">
        <v>13594694371.969999</v>
      </c>
      <c r="J1929" s="1">
        <v>13660853650.719999</v>
      </c>
      <c r="K1929" s="8">
        <v>3166</v>
      </c>
      <c r="L1929" s="8">
        <v>3167</v>
      </c>
      <c r="M1929" s="8">
        <v>0</v>
      </c>
      <c r="N1929" s="8">
        <v>162309.66379928315</v>
      </c>
      <c r="O1929" s="1">
        <v>0</v>
      </c>
      <c r="P1929" s="1">
        <v>0</v>
      </c>
      <c r="Q1929" s="1">
        <v>0</v>
      </c>
      <c r="R1929" s="1">
        <v>0</v>
      </c>
      <c r="S1929" s="29">
        <v>0</v>
      </c>
      <c r="T1929" s="8">
        <f t="shared" si="150"/>
        <v>0</v>
      </c>
      <c r="U1929" s="1">
        <v>0</v>
      </c>
      <c r="V1929" s="1">
        <v>0</v>
      </c>
      <c r="W1929" s="1">
        <v>0</v>
      </c>
      <c r="X1929" s="1">
        <v>0</v>
      </c>
      <c r="Y1929" s="1">
        <v>0</v>
      </c>
      <c r="Z1929" s="1">
        <v>0</v>
      </c>
      <c r="AA1929" s="1">
        <v>50782705.299999237</v>
      </c>
      <c r="AB1929" s="1">
        <v>66159278.75</v>
      </c>
      <c r="AC1929" s="1">
        <f t="shared" si="151"/>
        <v>-13741886453.57</v>
      </c>
      <c r="AD1929" s="1">
        <f t="shared" si="152"/>
        <v>-13741886453.57</v>
      </c>
      <c r="AE1929" s="1">
        <f t="shared" si="153"/>
        <v>-13660853650.719999</v>
      </c>
      <c r="AF1929" s="1">
        <f t="shared" si="154"/>
        <v>-13660853650.719999</v>
      </c>
    </row>
    <row r="1930" spans="1:32" x14ac:dyDescent="0.2">
      <c r="A1930" t="s">
        <v>158</v>
      </c>
      <c r="B1930" t="s">
        <v>133</v>
      </c>
      <c r="C1930" t="s">
        <v>119</v>
      </c>
      <c r="D1930" t="s">
        <v>1</v>
      </c>
      <c r="E1930" t="s">
        <v>5</v>
      </c>
      <c r="F1930" s="7">
        <v>202303</v>
      </c>
      <c r="G1930" s="1">
        <v>13045681727</v>
      </c>
      <c r="H1930" s="1">
        <v>13488243146.939999</v>
      </c>
      <c r="I1930" s="1">
        <v>13026850508.300001</v>
      </c>
      <c r="J1930" s="1">
        <v>13526388874.339996</v>
      </c>
      <c r="K1930" s="8">
        <v>3165</v>
      </c>
      <c r="L1930" s="8">
        <v>3168</v>
      </c>
      <c r="M1930" s="8">
        <v>0</v>
      </c>
      <c r="N1930" s="8">
        <v>162737.50192012292</v>
      </c>
      <c r="O1930" s="1">
        <v>0</v>
      </c>
      <c r="P1930" s="1">
        <v>0</v>
      </c>
      <c r="Q1930" s="1">
        <v>0</v>
      </c>
      <c r="R1930" s="1">
        <v>0</v>
      </c>
      <c r="S1930" s="29">
        <v>0</v>
      </c>
      <c r="T1930" s="8">
        <f t="shared" si="150"/>
        <v>0</v>
      </c>
      <c r="U1930" s="1">
        <v>0</v>
      </c>
      <c r="V1930" s="1">
        <v>0</v>
      </c>
      <c r="W1930" s="1">
        <v>0</v>
      </c>
      <c r="X1930" s="1">
        <v>0</v>
      </c>
      <c r="Y1930" s="1">
        <v>0</v>
      </c>
      <c r="Z1930" s="1">
        <v>0</v>
      </c>
      <c r="AA1930" s="1">
        <v>442561419.93999863</v>
      </c>
      <c r="AB1930" s="1">
        <v>499538366.03999519</v>
      </c>
      <c r="AC1930" s="1">
        <f t="shared" si="151"/>
        <v>-13488243146.939999</v>
      </c>
      <c r="AD1930" s="1">
        <f t="shared" si="152"/>
        <v>-13488243146.939999</v>
      </c>
      <c r="AE1930" s="1">
        <f t="shared" si="153"/>
        <v>-13526388874.339996</v>
      </c>
      <c r="AF1930" s="1">
        <f t="shared" si="154"/>
        <v>-13526388874.339996</v>
      </c>
    </row>
    <row r="1931" spans="1:32" x14ac:dyDescent="0.2">
      <c r="A1931" t="s">
        <v>158</v>
      </c>
      <c r="B1931" t="s">
        <v>133</v>
      </c>
      <c r="C1931" t="s">
        <v>119</v>
      </c>
      <c r="D1931" t="s">
        <v>1</v>
      </c>
      <c r="E1931" t="s">
        <v>5</v>
      </c>
      <c r="F1931" s="7">
        <v>202306</v>
      </c>
      <c r="G1931" s="1">
        <v>11331215792</v>
      </c>
      <c r="H1931" s="1">
        <v>11643206329.259998</v>
      </c>
      <c r="I1931" s="1">
        <v>11286132064.75</v>
      </c>
      <c r="J1931" s="1">
        <v>11614516353.259998</v>
      </c>
      <c r="K1931" s="8">
        <v>3096</v>
      </c>
      <c r="L1931" s="8">
        <v>3101</v>
      </c>
      <c r="M1931" s="8">
        <v>0</v>
      </c>
      <c r="N1931" s="8">
        <v>162860.7555555556</v>
      </c>
      <c r="O1931" s="1">
        <v>0</v>
      </c>
      <c r="P1931" s="1">
        <v>0</v>
      </c>
      <c r="Q1931" s="1">
        <v>0</v>
      </c>
      <c r="R1931" s="1">
        <v>0</v>
      </c>
      <c r="S1931" s="29">
        <v>0</v>
      </c>
      <c r="T1931" s="8">
        <f t="shared" si="150"/>
        <v>0</v>
      </c>
      <c r="U1931" s="1">
        <v>0</v>
      </c>
      <c r="V1931" s="1">
        <v>0</v>
      </c>
      <c r="W1931" s="1">
        <v>0</v>
      </c>
      <c r="X1931" s="1">
        <v>0</v>
      </c>
      <c r="Y1931" s="1">
        <v>0</v>
      </c>
      <c r="Z1931" s="1">
        <v>0</v>
      </c>
      <c r="AA1931" s="1">
        <v>311990537.25999832</v>
      </c>
      <c r="AB1931" s="1">
        <v>328384288.50999832</v>
      </c>
      <c r="AC1931" s="1">
        <f t="shared" si="151"/>
        <v>-11643206329.259998</v>
      </c>
      <c r="AD1931" s="1">
        <f t="shared" si="152"/>
        <v>-11643206329.259998</v>
      </c>
      <c r="AE1931" s="1">
        <f t="shared" si="153"/>
        <v>-11614516353.259998</v>
      </c>
      <c r="AF1931" s="1">
        <f t="shared" si="154"/>
        <v>-11614516353.259998</v>
      </c>
    </row>
    <row r="1932" spans="1:32" x14ac:dyDescent="0.2">
      <c r="A1932" t="s">
        <v>158</v>
      </c>
      <c r="B1932" t="s">
        <v>133</v>
      </c>
      <c r="C1932" t="s">
        <v>119</v>
      </c>
      <c r="D1932" t="s">
        <v>1</v>
      </c>
      <c r="E1932" t="s">
        <v>5</v>
      </c>
      <c r="F1932" s="7">
        <v>202309</v>
      </c>
      <c r="G1932" s="1">
        <v>11854972284</v>
      </c>
      <c r="H1932" s="1">
        <v>11929123236.250002</v>
      </c>
      <c r="I1932" s="1">
        <v>11808619017.6</v>
      </c>
      <c r="J1932" s="1">
        <v>11911833689.850002</v>
      </c>
      <c r="K1932" s="8">
        <v>3195</v>
      </c>
      <c r="L1932" s="8">
        <v>3198</v>
      </c>
      <c r="M1932" s="8">
        <v>0</v>
      </c>
      <c r="N1932" s="8">
        <v>163241.52616487452</v>
      </c>
      <c r="O1932" s="1">
        <v>0</v>
      </c>
      <c r="P1932" s="1">
        <v>0</v>
      </c>
      <c r="Q1932" s="1">
        <v>0</v>
      </c>
      <c r="R1932" s="1">
        <v>0</v>
      </c>
      <c r="S1932" s="29">
        <v>0</v>
      </c>
      <c r="T1932" s="8">
        <f t="shared" si="150"/>
        <v>0</v>
      </c>
      <c r="U1932" s="1">
        <v>0</v>
      </c>
      <c r="V1932" s="1">
        <v>0</v>
      </c>
      <c r="W1932" s="1">
        <v>0</v>
      </c>
      <c r="X1932" s="1">
        <v>0</v>
      </c>
      <c r="Y1932" s="1">
        <v>0</v>
      </c>
      <c r="Z1932" s="1">
        <v>0</v>
      </c>
      <c r="AA1932" s="1">
        <v>74150952.250001907</v>
      </c>
      <c r="AB1932" s="1">
        <v>103214672.25000191</v>
      </c>
      <c r="AC1932" s="1">
        <f t="shared" si="151"/>
        <v>-11929123236.250002</v>
      </c>
      <c r="AD1932" s="1">
        <f t="shared" si="152"/>
        <v>-11929123236.250002</v>
      </c>
      <c r="AE1932" s="1">
        <f t="shared" si="153"/>
        <v>-11911833689.850002</v>
      </c>
      <c r="AF1932" s="1">
        <f t="shared" si="154"/>
        <v>-11911833689.850002</v>
      </c>
    </row>
    <row r="1933" spans="1:32" x14ac:dyDescent="0.2">
      <c r="A1933" t="s">
        <v>158</v>
      </c>
      <c r="B1933" t="s">
        <v>133</v>
      </c>
      <c r="C1933" t="s">
        <v>119</v>
      </c>
      <c r="D1933" t="s">
        <v>1</v>
      </c>
      <c r="E1933" t="s">
        <v>5</v>
      </c>
      <c r="F1933" s="7">
        <v>202312</v>
      </c>
      <c r="G1933" s="1">
        <v>9765101853</v>
      </c>
      <c r="H1933" s="1">
        <v>9868742674.5699997</v>
      </c>
      <c r="I1933" s="1">
        <v>9732919820.6000004</v>
      </c>
      <c r="J1933" s="1">
        <v>9863038152.6700001</v>
      </c>
      <c r="K1933" s="8">
        <v>2777</v>
      </c>
      <c r="L1933" s="8">
        <v>2788</v>
      </c>
      <c r="M1933" s="8">
        <v>0</v>
      </c>
      <c r="N1933" s="8">
        <v>163429.26057347667</v>
      </c>
      <c r="O1933" s="1">
        <v>0</v>
      </c>
      <c r="P1933" s="1">
        <v>0</v>
      </c>
      <c r="Q1933" s="1">
        <v>0</v>
      </c>
      <c r="R1933" s="1">
        <v>0</v>
      </c>
      <c r="S1933" s="29">
        <v>0</v>
      </c>
      <c r="T1933" s="8">
        <f t="shared" si="150"/>
        <v>0</v>
      </c>
      <c r="U1933" s="1">
        <v>0</v>
      </c>
      <c r="V1933" s="1">
        <v>0</v>
      </c>
      <c r="W1933" s="1">
        <v>0</v>
      </c>
      <c r="X1933" s="1">
        <v>0</v>
      </c>
      <c r="Y1933" s="1">
        <v>0</v>
      </c>
      <c r="Z1933" s="1">
        <v>0</v>
      </c>
      <c r="AA1933" s="1">
        <v>103640821.56999969</v>
      </c>
      <c r="AB1933" s="1">
        <v>130118332.06999969</v>
      </c>
      <c r="AC1933" s="1">
        <f t="shared" si="151"/>
        <v>-9868742674.5699997</v>
      </c>
      <c r="AD1933" s="1">
        <f t="shared" si="152"/>
        <v>-9868742674.5699997</v>
      </c>
      <c r="AE1933" s="1">
        <f t="shared" si="153"/>
        <v>-9863038152.6700001</v>
      </c>
      <c r="AF1933" s="1">
        <f t="shared" si="154"/>
        <v>-9863038152.6700001</v>
      </c>
    </row>
    <row r="1934" spans="1:32" x14ac:dyDescent="0.2">
      <c r="A1934" t="s">
        <v>158</v>
      </c>
      <c r="B1934" t="s">
        <v>133</v>
      </c>
      <c r="C1934" t="s">
        <v>119</v>
      </c>
      <c r="D1934" t="s">
        <v>1</v>
      </c>
      <c r="E1934" t="s">
        <v>5</v>
      </c>
      <c r="F1934" s="7">
        <v>202403</v>
      </c>
      <c r="G1934" s="1">
        <v>9567666390</v>
      </c>
      <c r="H1934" s="1">
        <v>10498638442.180002</v>
      </c>
      <c r="I1934" s="1">
        <v>9552478191.4500008</v>
      </c>
      <c r="J1934" s="1">
        <v>10510075299.830002</v>
      </c>
      <c r="K1934" s="8">
        <v>2852</v>
      </c>
      <c r="L1934" s="8">
        <v>2904</v>
      </c>
      <c r="M1934" s="8">
        <v>0</v>
      </c>
      <c r="N1934" s="8">
        <v>163384.09306637003</v>
      </c>
      <c r="O1934" s="1">
        <v>0</v>
      </c>
      <c r="P1934" s="1">
        <v>0</v>
      </c>
      <c r="Q1934" s="1">
        <v>0</v>
      </c>
      <c r="R1934" s="1">
        <v>0</v>
      </c>
      <c r="S1934" s="29">
        <v>0</v>
      </c>
      <c r="T1934" s="8">
        <f t="shared" si="150"/>
        <v>0</v>
      </c>
      <c r="U1934" s="1">
        <v>0</v>
      </c>
      <c r="V1934" s="1">
        <v>0</v>
      </c>
      <c r="W1934" s="1">
        <v>0</v>
      </c>
      <c r="X1934" s="1">
        <v>0</v>
      </c>
      <c r="Y1934" s="1">
        <v>0</v>
      </c>
      <c r="Z1934" s="1">
        <v>0</v>
      </c>
      <c r="AA1934" s="1">
        <v>930972052.18000221</v>
      </c>
      <c r="AB1934" s="1">
        <v>957597108.38000107</v>
      </c>
      <c r="AC1934" s="1">
        <f t="shared" si="151"/>
        <v>-10498638442.180002</v>
      </c>
      <c r="AD1934" s="1">
        <f t="shared" si="152"/>
        <v>-10498638442.180002</v>
      </c>
      <c r="AE1934" s="1">
        <f t="shared" si="153"/>
        <v>-10510075299.830002</v>
      </c>
      <c r="AF1934" s="1">
        <f t="shared" si="154"/>
        <v>-10510075299.830002</v>
      </c>
    </row>
    <row r="1935" spans="1:32" x14ac:dyDescent="0.2">
      <c r="A1935" t="s">
        <v>158</v>
      </c>
      <c r="B1935" t="s">
        <v>133</v>
      </c>
      <c r="C1935" t="s">
        <v>119</v>
      </c>
      <c r="D1935" t="s">
        <v>1</v>
      </c>
      <c r="E1935" t="s">
        <v>8</v>
      </c>
      <c r="F1935" s="7">
        <v>202404</v>
      </c>
      <c r="G1935" s="1">
        <v>1980432640</v>
      </c>
      <c r="H1935" s="1">
        <v>3086296817.6499996</v>
      </c>
      <c r="I1935" s="1">
        <v>1980432640</v>
      </c>
      <c r="J1935" s="1">
        <v>3086296817.6499996</v>
      </c>
      <c r="K1935" s="8">
        <v>864</v>
      </c>
      <c r="L1935" s="8">
        <v>951</v>
      </c>
      <c r="M1935" s="8">
        <v>0</v>
      </c>
      <c r="N1935" s="8">
        <v>163423.40000000008</v>
      </c>
      <c r="O1935" s="1">
        <v>0</v>
      </c>
      <c r="P1935" s="1">
        <v>0</v>
      </c>
      <c r="Q1935" s="1">
        <v>0</v>
      </c>
      <c r="R1935" s="1">
        <v>0</v>
      </c>
      <c r="S1935" s="29">
        <v>0</v>
      </c>
      <c r="T1935" s="8">
        <f t="shared" si="150"/>
        <v>0</v>
      </c>
      <c r="U1935" s="1">
        <v>0</v>
      </c>
      <c r="V1935" s="1">
        <v>0</v>
      </c>
      <c r="W1935" s="1">
        <v>0</v>
      </c>
      <c r="X1935" s="1">
        <v>0</v>
      </c>
      <c r="Y1935" s="1">
        <v>0</v>
      </c>
      <c r="Z1935" s="1">
        <v>0</v>
      </c>
      <c r="AA1935" s="1">
        <v>1105864177.6499996</v>
      </c>
      <c r="AB1935" s="1">
        <v>1105864177.6499996</v>
      </c>
      <c r="AC1935" s="1">
        <f t="shared" si="151"/>
        <v>-3086296817.6499996</v>
      </c>
      <c r="AD1935" s="1">
        <f t="shared" si="152"/>
        <v>-3086296817.6499996</v>
      </c>
      <c r="AE1935" s="1">
        <f t="shared" si="153"/>
        <v>-3086296817.6499996</v>
      </c>
      <c r="AF1935" s="1">
        <f t="shared" si="154"/>
        <v>-3086296817.6499996</v>
      </c>
    </row>
    <row r="1936" spans="1:32" x14ac:dyDescent="0.2">
      <c r="A1936" t="s">
        <v>158</v>
      </c>
      <c r="B1936" t="s">
        <v>133</v>
      </c>
      <c r="C1936" t="s">
        <v>119</v>
      </c>
      <c r="D1936" t="s">
        <v>1</v>
      </c>
      <c r="E1936" t="s">
        <v>8</v>
      </c>
      <c r="F1936" s="7">
        <v>202405</v>
      </c>
      <c r="G1936" s="1">
        <v>1232387161</v>
      </c>
      <c r="H1936" s="1">
        <v>1997112287.45</v>
      </c>
      <c r="I1936" s="1">
        <v>1232387161</v>
      </c>
      <c r="J1936" s="1">
        <v>1997112287.45</v>
      </c>
      <c r="K1936" s="8">
        <v>559</v>
      </c>
      <c r="L1936" s="8">
        <v>670</v>
      </c>
      <c r="M1936" s="8">
        <v>0</v>
      </c>
      <c r="N1936" s="8">
        <v>163554.16129032263</v>
      </c>
      <c r="O1936" s="1">
        <v>0</v>
      </c>
      <c r="P1936" s="1">
        <v>0</v>
      </c>
      <c r="Q1936" s="1">
        <v>0</v>
      </c>
      <c r="R1936" s="1">
        <v>0</v>
      </c>
      <c r="S1936" s="29">
        <v>0</v>
      </c>
      <c r="T1936" s="8">
        <f t="shared" si="150"/>
        <v>0</v>
      </c>
      <c r="U1936" s="1">
        <v>0</v>
      </c>
      <c r="V1936" s="1">
        <v>0</v>
      </c>
      <c r="W1936" s="1">
        <v>0</v>
      </c>
      <c r="X1936" s="1">
        <v>0</v>
      </c>
      <c r="Y1936" s="1">
        <v>0</v>
      </c>
      <c r="Z1936" s="1">
        <v>0</v>
      </c>
      <c r="AA1936" s="1">
        <v>764725126.45000005</v>
      </c>
      <c r="AB1936" s="1">
        <v>764725126.45000005</v>
      </c>
      <c r="AC1936" s="1">
        <f t="shared" si="151"/>
        <v>-1997112287.45</v>
      </c>
      <c r="AD1936" s="1">
        <f t="shared" si="152"/>
        <v>-1997112287.45</v>
      </c>
      <c r="AE1936" s="1">
        <f t="shared" si="153"/>
        <v>-1997112287.45</v>
      </c>
      <c r="AF1936" s="1">
        <f t="shared" si="154"/>
        <v>-1997112287.45</v>
      </c>
    </row>
    <row r="1937" spans="1:32" x14ac:dyDescent="0.2">
      <c r="A1937" t="s">
        <v>159</v>
      </c>
      <c r="B1937" t="s">
        <v>133</v>
      </c>
      <c r="C1937" t="s">
        <v>120</v>
      </c>
      <c r="D1937" t="s">
        <v>1</v>
      </c>
      <c r="E1937" t="s">
        <v>5</v>
      </c>
      <c r="F1937" s="7">
        <v>201403</v>
      </c>
      <c r="G1937" s="1">
        <v>1007625997.6</v>
      </c>
      <c r="H1937" s="1">
        <v>962241715.74000001</v>
      </c>
      <c r="I1937" s="1">
        <v>1007625997.6</v>
      </c>
      <c r="J1937" s="1">
        <v>962241715.74000001</v>
      </c>
      <c r="K1937" s="8">
        <v>620</v>
      </c>
      <c r="L1937" s="8">
        <v>579</v>
      </c>
      <c r="M1937" s="8">
        <v>0</v>
      </c>
      <c r="N1937" s="8">
        <v>128729.46697388634</v>
      </c>
      <c r="O1937" s="1">
        <v>0</v>
      </c>
      <c r="P1937" s="1">
        <v>0</v>
      </c>
      <c r="Q1937" s="1">
        <v>0</v>
      </c>
      <c r="R1937" s="1">
        <v>0</v>
      </c>
      <c r="S1937" s="29">
        <v>0</v>
      </c>
      <c r="T1937" s="8">
        <f t="shared" si="150"/>
        <v>0</v>
      </c>
      <c r="U1937" s="1">
        <v>0</v>
      </c>
      <c r="V1937" s="1">
        <v>0</v>
      </c>
      <c r="W1937" s="1">
        <v>0</v>
      </c>
      <c r="X1937" s="1">
        <v>0</v>
      </c>
      <c r="Y1937" s="1">
        <v>0</v>
      </c>
      <c r="Z1937" s="1">
        <v>0</v>
      </c>
      <c r="AA1937" s="1">
        <v>-45384281.860000014</v>
      </c>
      <c r="AB1937" s="1">
        <v>-45384281.860000014</v>
      </c>
      <c r="AC1937" s="1">
        <f t="shared" si="151"/>
        <v>-962241715.74000001</v>
      </c>
      <c r="AD1937" s="1">
        <f t="shared" si="152"/>
        <v>-962241715.74000001</v>
      </c>
      <c r="AE1937" s="1">
        <f t="shared" si="153"/>
        <v>-962241715.74000001</v>
      </c>
      <c r="AF1937" s="1">
        <f t="shared" si="154"/>
        <v>-962241715.74000001</v>
      </c>
    </row>
    <row r="1938" spans="1:32" x14ac:dyDescent="0.2">
      <c r="A1938" t="s">
        <v>159</v>
      </c>
      <c r="B1938" t="s">
        <v>133</v>
      </c>
      <c r="C1938" t="s">
        <v>120</v>
      </c>
      <c r="D1938" t="s">
        <v>1</v>
      </c>
      <c r="E1938" t="s">
        <v>5</v>
      </c>
      <c r="F1938" s="7">
        <v>201406</v>
      </c>
      <c r="G1938" s="1">
        <v>390825325.03999996</v>
      </c>
      <c r="H1938" s="1">
        <v>390825325.51999998</v>
      </c>
      <c r="I1938" s="1">
        <v>390825325.03999996</v>
      </c>
      <c r="J1938" s="1">
        <v>390825325.51999998</v>
      </c>
      <c r="K1938" s="8">
        <v>373</v>
      </c>
      <c r="L1938" s="8">
        <v>373</v>
      </c>
      <c r="M1938" s="8">
        <v>0</v>
      </c>
      <c r="N1938" s="8">
        <v>138574.89677419359</v>
      </c>
      <c r="O1938" s="1">
        <v>0</v>
      </c>
      <c r="P1938" s="1">
        <v>0</v>
      </c>
      <c r="Q1938" s="1">
        <v>0</v>
      </c>
      <c r="R1938" s="1">
        <v>0</v>
      </c>
      <c r="S1938" s="29">
        <v>0</v>
      </c>
      <c r="T1938" s="8">
        <f t="shared" si="150"/>
        <v>0</v>
      </c>
      <c r="U1938" s="1">
        <v>0</v>
      </c>
      <c r="V1938" s="1">
        <v>0</v>
      </c>
      <c r="W1938" s="1">
        <v>0</v>
      </c>
      <c r="X1938" s="1">
        <v>0</v>
      </c>
      <c r="Y1938" s="1">
        <v>0</v>
      </c>
      <c r="Z1938" s="1">
        <v>0</v>
      </c>
      <c r="AA1938" s="1">
        <v>0.48000001907348633</v>
      </c>
      <c r="AB1938" s="1">
        <v>0.48000001907348633</v>
      </c>
      <c r="AC1938" s="1">
        <f t="shared" si="151"/>
        <v>-390825325.51999998</v>
      </c>
      <c r="AD1938" s="1">
        <f t="shared" si="152"/>
        <v>-390825325.51999998</v>
      </c>
      <c r="AE1938" s="1">
        <f t="shared" si="153"/>
        <v>-390825325.51999998</v>
      </c>
      <c r="AF1938" s="1">
        <f t="shared" si="154"/>
        <v>-390825325.51999998</v>
      </c>
    </row>
    <row r="1939" spans="1:32" x14ac:dyDescent="0.2">
      <c r="A1939" t="s">
        <v>159</v>
      </c>
      <c r="B1939" t="s">
        <v>133</v>
      </c>
      <c r="C1939" t="s">
        <v>120</v>
      </c>
      <c r="D1939" t="s">
        <v>1</v>
      </c>
      <c r="E1939" t="s">
        <v>5</v>
      </c>
      <c r="F1939" s="7">
        <v>201409</v>
      </c>
      <c r="G1939" s="1">
        <v>262895813</v>
      </c>
      <c r="H1939" s="1">
        <v>262895813.94</v>
      </c>
      <c r="I1939" s="1">
        <v>262895813</v>
      </c>
      <c r="J1939" s="1">
        <v>262895813.94</v>
      </c>
      <c r="K1939" s="8">
        <v>402</v>
      </c>
      <c r="L1939" s="8">
        <v>402</v>
      </c>
      <c r="M1939" s="8">
        <v>0</v>
      </c>
      <c r="N1939" s="8">
        <v>147637.07025089604</v>
      </c>
      <c r="O1939" s="1">
        <v>0</v>
      </c>
      <c r="P1939" s="1">
        <v>0</v>
      </c>
      <c r="Q1939" s="1">
        <v>0</v>
      </c>
      <c r="R1939" s="1">
        <v>0</v>
      </c>
      <c r="S1939" s="29">
        <v>0</v>
      </c>
      <c r="T1939" s="8">
        <f t="shared" si="150"/>
        <v>0</v>
      </c>
      <c r="U1939" s="1">
        <v>0</v>
      </c>
      <c r="V1939" s="1">
        <v>0</v>
      </c>
      <c r="W1939" s="1">
        <v>0</v>
      </c>
      <c r="X1939" s="1">
        <v>0</v>
      </c>
      <c r="Y1939" s="1">
        <v>0</v>
      </c>
      <c r="Z1939" s="1">
        <v>0</v>
      </c>
      <c r="AA1939" s="1">
        <v>0.93999999761581421</v>
      </c>
      <c r="AB1939" s="1">
        <v>0.93999999761581421</v>
      </c>
      <c r="AC1939" s="1">
        <f t="shared" si="151"/>
        <v>-262895813.94</v>
      </c>
      <c r="AD1939" s="1">
        <f t="shared" si="152"/>
        <v>-262895813.94</v>
      </c>
      <c r="AE1939" s="1">
        <f t="shared" si="153"/>
        <v>-262895813.94</v>
      </c>
      <c r="AF1939" s="1">
        <f t="shared" si="154"/>
        <v>-262895813.94</v>
      </c>
    </row>
    <row r="1940" spans="1:32" x14ac:dyDescent="0.2">
      <c r="A1940" t="s">
        <v>159</v>
      </c>
      <c r="B1940" t="s">
        <v>133</v>
      </c>
      <c r="C1940" t="s">
        <v>120</v>
      </c>
      <c r="D1940" t="s">
        <v>1</v>
      </c>
      <c r="E1940" t="s">
        <v>5</v>
      </c>
      <c r="F1940" s="7">
        <v>201412</v>
      </c>
      <c r="G1940" s="1">
        <v>577978335</v>
      </c>
      <c r="H1940" s="1">
        <v>579986735.17999995</v>
      </c>
      <c r="I1940" s="1">
        <v>577978335</v>
      </c>
      <c r="J1940" s="1">
        <v>579986735.17999995</v>
      </c>
      <c r="K1940" s="8">
        <v>392</v>
      </c>
      <c r="L1940" s="8">
        <v>392</v>
      </c>
      <c r="M1940" s="8">
        <v>0</v>
      </c>
      <c r="N1940" s="8">
        <v>157809.34229390684</v>
      </c>
      <c r="O1940" s="1">
        <v>0</v>
      </c>
      <c r="P1940" s="1">
        <v>0</v>
      </c>
      <c r="Q1940" s="1">
        <v>0</v>
      </c>
      <c r="R1940" s="1">
        <v>0</v>
      </c>
      <c r="S1940" s="29">
        <v>0</v>
      </c>
      <c r="T1940" s="8">
        <f t="shared" si="150"/>
        <v>0</v>
      </c>
      <c r="U1940" s="1">
        <v>0</v>
      </c>
      <c r="V1940" s="1">
        <v>0</v>
      </c>
      <c r="W1940" s="1">
        <v>0</v>
      </c>
      <c r="X1940" s="1">
        <v>0</v>
      </c>
      <c r="Y1940" s="1">
        <v>0</v>
      </c>
      <c r="Z1940" s="1">
        <v>0</v>
      </c>
      <c r="AA1940" s="1">
        <v>2008400.1799999475</v>
      </c>
      <c r="AB1940" s="1">
        <v>2008400.1799999475</v>
      </c>
      <c r="AC1940" s="1">
        <f t="shared" si="151"/>
        <v>-579986735.17999995</v>
      </c>
      <c r="AD1940" s="1">
        <f t="shared" si="152"/>
        <v>-579986735.17999995</v>
      </c>
      <c r="AE1940" s="1">
        <f t="shared" si="153"/>
        <v>-579986735.17999995</v>
      </c>
      <c r="AF1940" s="1">
        <f t="shared" si="154"/>
        <v>-579986735.17999995</v>
      </c>
    </row>
    <row r="1941" spans="1:32" x14ac:dyDescent="0.2">
      <c r="A1941" t="s">
        <v>159</v>
      </c>
      <c r="B1941" t="s">
        <v>133</v>
      </c>
      <c r="C1941" t="s">
        <v>120</v>
      </c>
      <c r="D1941" t="s">
        <v>1</v>
      </c>
      <c r="E1941" t="s">
        <v>5</v>
      </c>
      <c r="F1941" s="7">
        <v>201503</v>
      </c>
      <c r="G1941" s="1">
        <v>330606820</v>
      </c>
      <c r="H1941" s="1">
        <v>330606820.15999985</v>
      </c>
      <c r="I1941" s="1">
        <v>330606820</v>
      </c>
      <c r="J1941" s="1">
        <v>330606820.15999985</v>
      </c>
      <c r="K1941" s="8">
        <v>413</v>
      </c>
      <c r="L1941" s="8">
        <v>413</v>
      </c>
      <c r="M1941" s="8">
        <v>0</v>
      </c>
      <c r="N1941" s="8">
        <v>170404.38325652841</v>
      </c>
      <c r="O1941" s="1">
        <v>0</v>
      </c>
      <c r="P1941" s="1">
        <v>0</v>
      </c>
      <c r="Q1941" s="1">
        <v>0</v>
      </c>
      <c r="R1941" s="1">
        <v>0</v>
      </c>
      <c r="S1941" s="29">
        <v>0</v>
      </c>
      <c r="T1941" s="8">
        <f t="shared" si="150"/>
        <v>0</v>
      </c>
      <c r="U1941" s="1">
        <v>0</v>
      </c>
      <c r="V1941" s="1">
        <v>0</v>
      </c>
      <c r="W1941" s="1">
        <v>0</v>
      </c>
      <c r="X1941" s="1">
        <v>0</v>
      </c>
      <c r="Y1941" s="1">
        <v>0</v>
      </c>
      <c r="Z1941" s="1">
        <v>0</v>
      </c>
      <c r="AA1941" s="1">
        <v>0.15999984741210938</v>
      </c>
      <c r="AB1941" s="1">
        <v>0.15999984741210938</v>
      </c>
      <c r="AC1941" s="1">
        <f t="shared" si="151"/>
        <v>-330606820.15999985</v>
      </c>
      <c r="AD1941" s="1">
        <f t="shared" si="152"/>
        <v>-330606820.15999985</v>
      </c>
      <c r="AE1941" s="1">
        <f t="shared" si="153"/>
        <v>-330606820.15999985</v>
      </c>
      <c r="AF1941" s="1">
        <f t="shared" si="154"/>
        <v>-330606820.15999985</v>
      </c>
    </row>
    <row r="1942" spans="1:32" x14ac:dyDescent="0.2">
      <c r="A1942" t="s">
        <v>159</v>
      </c>
      <c r="B1942" t="s">
        <v>133</v>
      </c>
      <c r="C1942" t="s">
        <v>120</v>
      </c>
      <c r="D1942" t="s">
        <v>1</v>
      </c>
      <c r="E1942" t="s">
        <v>5</v>
      </c>
      <c r="F1942" s="7">
        <v>201506</v>
      </c>
      <c r="G1942" s="1">
        <v>518613296</v>
      </c>
      <c r="H1942" s="1">
        <v>518613296.25000006</v>
      </c>
      <c r="I1942" s="1">
        <v>518613296</v>
      </c>
      <c r="J1942" s="1">
        <v>518613296.25000006</v>
      </c>
      <c r="K1942" s="8">
        <v>464</v>
      </c>
      <c r="L1942" s="8">
        <v>464</v>
      </c>
      <c r="M1942" s="8">
        <v>0</v>
      </c>
      <c r="N1942" s="8">
        <v>189264.15268817203</v>
      </c>
      <c r="O1942" s="1">
        <v>0</v>
      </c>
      <c r="P1942" s="1">
        <v>0</v>
      </c>
      <c r="Q1942" s="1">
        <v>0</v>
      </c>
      <c r="R1942" s="1">
        <v>0</v>
      </c>
      <c r="S1942" s="29">
        <v>0</v>
      </c>
      <c r="T1942" s="8">
        <f t="shared" si="150"/>
        <v>0</v>
      </c>
      <c r="U1942" s="1">
        <v>0</v>
      </c>
      <c r="V1942" s="1">
        <v>0</v>
      </c>
      <c r="W1942" s="1">
        <v>0</v>
      </c>
      <c r="X1942" s="1">
        <v>0</v>
      </c>
      <c r="Y1942" s="1">
        <v>0</v>
      </c>
      <c r="Z1942" s="1">
        <v>0</v>
      </c>
      <c r="AA1942" s="1">
        <v>0.25000005960464478</v>
      </c>
      <c r="AB1942" s="1">
        <v>0.25000005960464478</v>
      </c>
      <c r="AC1942" s="1">
        <f t="shared" si="151"/>
        <v>-518613296.25000006</v>
      </c>
      <c r="AD1942" s="1">
        <f t="shared" si="152"/>
        <v>-518613296.25000006</v>
      </c>
      <c r="AE1942" s="1">
        <f t="shared" si="153"/>
        <v>-518613296.25000006</v>
      </c>
      <c r="AF1942" s="1">
        <f t="shared" si="154"/>
        <v>-518613296.25000006</v>
      </c>
    </row>
    <row r="1943" spans="1:32" x14ac:dyDescent="0.2">
      <c r="A1943" t="s">
        <v>159</v>
      </c>
      <c r="B1943" t="s">
        <v>133</v>
      </c>
      <c r="C1943" t="s">
        <v>120</v>
      </c>
      <c r="D1943" t="s">
        <v>1</v>
      </c>
      <c r="E1943" t="s">
        <v>5</v>
      </c>
      <c r="F1943" s="7">
        <v>201509</v>
      </c>
      <c r="G1943" s="1">
        <v>840489264</v>
      </c>
      <c r="H1943" s="1">
        <v>841457971.88000011</v>
      </c>
      <c r="I1943" s="1">
        <v>840489264</v>
      </c>
      <c r="J1943" s="1">
        <v>841457971.88000011</v>
      </c>
      <c r="K1943" s="8">
        <v>529</v>
      </c>
      <c r="L1943" s="8">
        <v>529</v>
      </c>
      <c r="M1943" s="8">
        <v>0</v>
      </c>
      <c r="N1943" s="8">
        <v>212132.64157706095</v>
      </c>
      <c r="O1943" s="1">
        <v>0</v>
      </c>
      <c r="P1943" s="1">
        <v>0</v>
      </c>
      <c r="Q1943" s="1">
        <v>0</v>
      </c>
      <c r="R1943" s="1">
        <v>0</v>
      </c>
      <c r="S1943" s="29">
        <v>0</v>
      </c>
      <c r="T1943" s="8">
        <f t="shared" si="150"/>
        <v>0</v>
      </c>
      <c r="U1943" s="1">
        <v>0</v>
      </c>
      <c r="V1943" s="1">
        <v>0</v>
      </c>
      <c r="W1943" s="1">
        <v>0</v>
      </c>
      <c r="X1943" s="1">
        <v>0</v>
      </c>
      <c r="Y1943" s="1">
        <v>0</v>
      </c>
      <c r="Z1943" s="1">
        <v>0</v>
      </c>
      <c r="AA1943" s="1">
        <v>968707.88000011444</v>
      </c>
      <c r="AB1943" s="1">
        <v>968707.88000011444</v>
      </c>
      <c r="AC1943" s="1">
        <f t="shared" si="151"/>
        <v>-841457971.88000011</v>
      </c>
      <c r="AD1943" s="1">
        <f t="shared" si="152"/>
        <v>-841457971.88000011</v>
      </c>
      <c r="AE1943" s="1">
        <f t="shared" si="153"/>
        <v>-841457971.88000011</v>
      </c>
      <c r="AF1943" s="1">
        <f t="shared" si="154"/>
        <v>-841457971.88000011</v>
      </c>
    </row>
    <row r="1944" spans="1:32" x14ac:dyDescent="0.2">
      <c r="A1944" t="s">
        <v>159</v>
      </c>
      <c r="B1944" t="s">
        <v>133</v>
      </c>
      <c r="C1944" t="s">
        <v>120</v>
      </c>
      <c r="D1944" t="s">
        <v>1</v>
      </c>
      <c r="E1944" t="s">
        <v>5</v>
      </c>
      <c r="F1944" s="7">
        <v>201512</v>
      </c>
      <c r="G1944" s="1">
        <v>762010738</v>
      </c>
      <c r="H1944" s="1">
        <v>761610738.66000021</v>
      </c>
      <c r="I1944" s="1">
        <v>762010738</v>
      </c>
      <c r="J1944" s="1">
        <v>761610738.66000021</v>
      </c>
      <c r="K1944" s="8">
        <v>647</v>
      </c>
      <c r="L1944" s="8">
        <v>646</v>
      </c>
      <c r="M1944" s="8">
        <v>0</v>
      </c>
      <c r="N1944" s="8">
        <v>235688.42903225808</v>
      </c>
      <c r="O1944" s="1">
        <v>0</v>
      </c>
      <c r="P1944" s="1">
        <v>0</v>
      </c>
      <c r="Q1944" s="1">
        <v>0</v>
      </c>
      <c r="R1944" s="1">
        <v>0</v>
      </c>
      <c r="S1944" s="29">
        <v>0</v>
      </c>
      <c r="T1944" s="8">
        <f t="shared" si="150"/>
        <v>0</v>
      </c>
      <c r="U1944" s="1">
        <v>0</v>
      </c>
      <c r="V1944" s="1">
        <v>0</v>
      </c>
      <c r="W1944" s="1">
        <v>0</v>
      </c>
      <c r="X1944" s="1">
        <v>0</v>
      </c>
      <c r="Y1944" s="1">
        <v>0</v>
      </c>
      <c r="Z1944" s="1">
        <v>0</v>
      </c>
      <c r="AA1944" s="1">
        <v>-399999.33999979496</v>
      </c>
      <c r="AB1944" s="1">
        <v>-399999.33999979496</v>
      </c>
      <c r="AC1944" s="1">
        <f t="shared" si="151"/>
        <v>-761610738.66000021</v>
      </c>
      <c r="AD1944" s="1">
        <f t="shared" si="152"/>
        <v>-761610738.66000021</v>
      </c>
      <c r="AE1944" s="1">
        <f t="shared" si="153"/>
        <v>-761610738.66000021</v>
      </c>
      <c r="AF1944" s="1">
        <f t="shared" si="154"/>
        <v>-761610738.66000021</v>
      </c>
    </row>
    <row r="1945" spans="1:32" x14ac:dyDescent="0.2">
      <c r="A1945" t="s">
        <v>159</v>
      </c>
      <c r="B1945" t="s">
        <v>133</v>
      </c>
      <c r="C1945" t="s">
        <v>120</v>
      </c>
      <c r="D1945" t="s">
        <v>1</v>
      </c>
      <c r="E1945" t="s">
        <v>5</v>
      </c>
      <c r="F1945" s="7">
        <v>201603</v>
      </c>
      <c r="G1945" s="1">
        <v>1128267457</v>
      </c>
      <c r="H1945" s="1">
        <v>1128017457</v>
      </c>
      <c r="I1945" s="1">
        <v>1128267457</v>
      </c>
      <c r="J1945" s="1">
        <v>1128017457</v>
      </c>
      <c r="K1945" s="8">
        <v>729</v>
      </c>
      <c r="L1945" s="8">
        <v>728</v>
      </c>
      <c r="M1945" s="8">
        <v>0</v>
      </c>
      <c r="N1945" s="8">
        <v>253395.1034482758</v>
      </c>
      <c r="O1945" s="1">
        <v>0</v>
      </c>
      <c r="P1945" s="1">
        <v>0</v>
      </c>
      <c r="Q1945" s="1">
        <v>0</v>
      </c>
      <c r="R1945" s="1">
        <v>0</v>
      </c>
      <c r="S1945" s="29">
        <v>0</v>
      </c>
      <c r="T1945" s="8">
        <f t="shared" si="150"/>
        <v>0</v>
      </c>
      <c r="U1945" s="1">
        <v>0</v>
      </c>
      <c r="V1945" s="1">
        <v>0</v>
      </c>
      <c r="W1945" s="1">
        <v>0</v>
      </c>
      <c r="X1945" s="1">
        <v>0</v>
      </c>
      <c r="Y1945" s="1">
        <v>0</v>
      </c>
      <c r="Z1945" s="1">
        <v>0</v>
      </c>
      <c r="AA1945" s="1">
        <v>-250000</v>
      </c>
      <c r="AB1945" s="1">
        <v>-250000</v>
      </c>
      <c r="AC1945" s="1">
        <f t="shared" si="151"/>
        <v>-1128017457</v>
      </c>
      <c r="AD1945" s="1">
        <f t="shared" si="152"/>
        <v>-1128017457</v>
      </c>
      <c r="AE1945" s="1">
        <f t="shared" si="153"/>
        <v>-1128017457</v>
      </c>
      <c r="AF1945" s="1">
        <f t="shared" si="154"/>
        <v>-1128017457</v>
      </c>
    </row>
    <row r="1946" spans="1:32" x14ac:dyDescent="0.2">
      <c r="A1946" t="s">
        <v>159</v>
      </c>
      <c r="B1946" t="s">
        <v>133</v>
      </c>
      <c r="C1946" t="s">
        <v>120</v>
      </c>
      <c r="D1946" t="s">
        <v>1</v>
      </c>
      <c r="E1946" t="s">
        <v>5</v>
      </c>
      <c r="F1946" s="7">
        <v>201606</v>
      </c>
      <c r="G1946" s="1">
        <v>1156938235</v>
      </c>
      <c r="H1946" s="1">
        <v>1156938235.7800002</v>
      </c>
      <c r="I1946" s="1">
        <v>1156938235</v>
      </c>
      <c r="J1946" s="1">
        <v>1156938235.7800002</v>
      </c>
      <c r="K1946" s="8">
        <v>831</v>
      </c>
      <c r="L1946" s="8">
        <v>831</v>
      </c>
      <c r="M1946" s="8">
        <v>0</v>
      </c>
      <c r="N1946" s="8">
        <v>265750.68637992832</v>
      </c>
      <c r="O1946" s="1">
        <v>0</v>
      </c>
      <c r="P1946" s="1">
        <v>0</v>
      </c>
      <c r="Q1946" s="1">
        <v>0</v>
      </c>
      <c r="R1946" s="1">
        <v>0</v>
      </c>
      <c r="S1946" s="29">
        <v>0</v>
      </c>
      <c r="T1946" s="8">
        <f t="shared" si="150"/>
        <v>0</v>
      </c>
      <c r="U1946" s="1">
        <v>0</v>
      </c>
      <c r="V1946" s="1">
        <v>0</v>
      </c>
      <c r="W1946" s="1">
        <v>0</v>
      </c>
      <c r="X1946" s="1">
        <v>0</v>
      </c>
      <c r="Y1946" s="1">
        <v>0</v>
      </c>
      <c r="Z1946" s="1">
        <v>0</v>
      </c>
      <c r="AA1946" s="1">
        <v>0.78000020980834961</v>
      </c>
      <c r="AB1946" s="1">
        <v>0.78000020980834961</v>
      </c>
      <c r="AC1946" s="1">
        <f t="shared" si="151"/>
        <v>-1156938235.7800002</v>
      </c>
      <c r="AD1946" s="1">
        <f t="shared" si="152"/>
        <v>-1156938235.7800002</v>
      </c>
      <c r="AE1946" s="1">
        <f t="shared" si="153"/>
        <v>-1156938235.7800002</v>
      </c>
      <c r="AF1946" s="1">
        <f t="shared" si="154"/>
        <v>-1156938235.7800002</v>
      </c>
    </row>
    <row r="1947" spans="1:32" x14ac:dyDescent="0.2">
      <c r="A1947" t="s">
        <v>159</v>
      </c>
      <c r="B1947" t="s">
        <v>133</v>
      </c>
      <c r="C1947" t="s">
        <v>120</v>
      </c>
      <c r="D1947" t="s">
        <v>1</v>
      </c>
      <c r="E1947" t="s">
        <v>5</v>
      </c>
      <c r="F1947" s="7">
        <v>201609</v>
      </c>
      <c r="G1947" s="1">
        <v>1382455309.4400001</v>
      </c>
      <c r="H1947" s="1">
        <v>1382455309.55</v>
      </c>
      <c r="I1947" s="1">
        <v>1382455309.4400001</v>
      </c>
      <c r="J1947" s="1">
        <v>1382455309.55</v>
      </c>
      <c r="K1947" s="8">
        <v>896</v>
      </c>
      <c r="L1947" s="8">
        <v>895</v>
      </c>
      <c r="M1947" s="8">
        <v>0</v>
      </c>
      <c r="N1947" s="8">
        <v>280179.63584229373</v>
      </c>
      <c r="O1947" s="1">
        <v>0</v>
      </c>
      <c r="P1947" s="1">
        <v>0</v>
      </c>
      <c r="Q1947" s="1">
        <v>0</v>
      </c>
      <c r="R1947" s="1">
        <v>0</v>
      </c>
      <c r="S1947" s="29">
        <v>0</v>
      </c>
      <c r="T1947" s="8">
        <f t="shared" si="150"/>
        <v>0</v>
      </c>
      <c r="U1947" s="1">
        <v>0</v>
      </c>
      <c r="V1947" s="1">
        <v>0</v>
      </c>
      <c r="W1947" s="1">
        <v>0</v>
      </c>
      <c r="X1947" s="1">
        <v>0</v>
      </c>
      <c r="Y1947" s="1">
        <v>0</v>
      </c>
      <c r="Z1947" s="1">
        <v>0</v>
      </c>
      <c r="AA1947" s="1">
        <v>0.1099998950958252</v>
      </c>
      <c r="AB1947" s="1">
        <v>0.1099998950958252</v>
      </c>
      <c r="AC1947" s="1">
        <f t="shared" si="151"/>
        <v>-1382455309.55</v>
      </c>
      <c r="AD1947" s="1">
        <f t="shared" si="152"/>
        <v>-1382455309.55</v>
      </c>
      <c r="AE1947" s="1">
        <f t="shared" si="153"/>
        <v>-1382455309.55</v>
      </c>
      <c r="AF1947" s="1">
        <f t="shared" si="154"/>
        <v>-1382455309.55</v>
      </c>
    </row>
    <row r="1948" spans="1:32" x14ac:dyDescent="0.2">
      <c r="A1948" t="s">
        <v>159</v>
      </c>
      <c r="B1948" t="s">
        <v>133</v>
      </c>
      <c r="C1948" t="s">
        <v>120</v>
      </c>
      <c r="D1948" t="s">
        <v>1</v>
      </c>
      <c r="E1948" t="s">
        <v>5</v>
      </c>
      <c r="F1948" s="7">
        <v>201612</v>
      </c>
      <c r="G1948" s="1">
        <v>1294708037</v>
      </c>
      <c r="H1948" s="1">
        <v>1242344467.53</v>
      </c>
      <c r="I1948" s="1">
        <v>1294708037</v>
      </c>
      <c r="J1948" s="1">
        <v>1242344467.53</v>
      </c>
      <c r="K1948" s="8">
        <v>929</v>
      </c>
      <c r="L1948" s="8">
        <v>929</v>
      </c>
      <c r="M1948" s="8">
        <v>0</v>
      </c>
      <c r="N1948" s="8">
        <v>293746.76415770617</v>
      </c>
      <c r="O1948" s="1">
        <v>0</v>
      </c>
      <c r="P1948" s="1">
        <v>0</v>
      </c>
      <c r="Q1948" s="1">
        <v>0</v>
      </c>
      <c r="R1948" s="1">
        <v>0</v>
      </c>
      <c r="S1948" s="29">
        <v>0</v>
      </c>
      <c r="T1948" s="8">
        <f t="shared" si="150"/>
        <v>0</v>
      </c>
      <c r="U1948" s="1">
        <v>0</v>
      </c>
      <c r="V1948" s="1">
        <v>0</v>
      </c>
      <c r="W1948" s="1">
        <v>0</v>
      </c>
      <c r="X1948" s="1">
        <v>0</v>
      </c>
      <c r="Y1948" s="1">
        <v>0</v>
      </c>
      <c r="Z1948" s="1">
        <v>0</v>
      </c>
      <c r="AA1948" s="1">
        <v>-52363569.470000029</v>
      </c>
      <c r="AB1948" s="1">
        <v>-52363569.470000029</v>
      </c>
      <c r="AC1948" s="1">
        <f t="shared" si="151"/>
        <v>-1242344467.53</v>
      </c>
      <c r="AD1948" s="1">
        <f t="shared" si="152"/>
        <v>-1242344467.53</v>
      </c>
      <c r="AE1948" s="1">
        <f t="shared" si="153"/>
        <v>-1242344467.53</v>
      </c>
      <c r="AF1948" s="1">
        <f t="shared" si="154"/>
        <v>-1242344467.53</v>
      </c>
    </row>
    <row r="1949" spans="1:32" x14ac:dyDescent="0.2">
      <c r="A1949" t="s">
        <v>159</v>
      </c>
      <c r="B1949" t="s">
        <v>133</v>
      </c>
      <c r="C1949" t="s">
        <v>120</v>
      </c>
      <c r="D1949" t="s">
        <v>1</v>
      </c>
      <c r="E1949" t="s">
        <v>5</v>
      </c>
      <c r="F1949" s="7">
        <v>201703</v>
      </c>
      <c r="G1949" s="1">
        <v>1592273317</v>
      </c>
      <c r="H1949" s="1">
        <v>1589446258.2</v>
      </c>
      <c r="I1949" s="1">
        <v>1592273317</v>
      </c>
      <c r="J1949" s="1">
        <v>1589446258.2</v>
      </c>
      <c r="K1949" s="8">
        <v>978</v>
      </c>
      <c r="L1949" s="8">
        <v>965</v>
      </c>
      <c r="M1949" s="8">
        <v>0</v>
      </c>
      <c r="N1949" s="8">
        <v>303400.97388632875</v>
      </c>
      <c r="O1949" s="1">
        <v>0</v>
      </c>
      <c r="P1949" s="1">
        <v>0</v>
      </c>
      <c r="Q1949" s="1">
        <v>0</v>
      </c>
      <c r="R1949" s="1">
        <v>0</v>
      </c>
      <c r="S1949" s="29">
        <v>0</v>
      </c>
      <c r="T1949" s="8">
        <f t="shared" si="150"/>
        <v>0</v>
      </c>
      <c r="U1949" s="1">
        <v>0</v>
      </c>
      <c r="V1949" s="1">
        <v>0</v>
      </c>
      <c r="W1949" s="1">
        <v>0</v>
      </c>
      <c r="X1949" s="1">
        <v>0</v>
      </c>
      <c r="Y1949" s="1">
        <v>0</v>
      </c>
      <c r="Z1949" s="1">
        <v>0</v>
      </c>
      <c r="AA1949" s="1">
        <v>-2827058.7999999523</v>
      </c>
      <c r="AB1949" s="1">
        <v>-2827058.7999999523</v>
      </c>
      <c r="AC1949" s="1">
        <f t="shared" si="151"/>
        <v>-1589446258.2</v>
      </c>
      <c r="AD1949" s="1">
        <f t="shared" si="152"/>
        <v>-1589446258.2</v>
      </c>
      <c r="AE1949" s="1">
        <f t="shared" si="153"/>
        <v>-1589446258.2</v>
      </c>
      <c r="AF1949" s="1">
        <f t="shared" si="154"/>
        <v>-1589446258.2</v>
      </c>
    </row>
    <row r="1950" spans="1:32" x14ac:dyDescent="0.2">
      <c r="A1950" t="s">
        <v>159</v>
      </c>
      <c r="B1950" t="s">
        <v>133</v>
      </c>
      <c r="C1950" t="s">
        <v>120</v>
      </c>
      <c r="D1950" t="s">
        <v>1</v>
      </c>
      <c r="E1950" t="s">
        <v>5</v>
      </c>
      <c r="F1950" s="7">
        <v>201706</v>
      </c>
      <c r="G1950" s="1">
        <v>1739684299</v>
      </c>
      <c r="H1950" s="1">
        <v>1739684299.1800001</v>
      </c>
      <c r="I1950" s="1">
        <v>1689684299</v>
      </c>
      <c r="J1950" s="1">
        <v>1739684299.1800001</v>
      </c>
      <c r="K1950" s="8">
        <v>1107</v>
      </c>
      <c r="L1950" s="8">
        <v>1107</v>
      </c>
      <c r="M1950" s="8">
        <v>0</v>
      </c>
      <c r="N1950" s="8">
        <v>312141.73691756278</v>
      </c>
      <c r="O1950" s="1">
        <v>0</v>
      </c>
      <c r="P1950" s="1">
        <v>0</v>
      </c>
      <c r="Q1950" s="1">
        <v>0</v>
      </c>
      <c r="R1950" s="1">
        <v>0</v>
      </c>
      <c r="S1950" s="29">
        <v>0</v>
      </c>
      <c r="T1950" s="8">
        <f t="shared" si="150"/>
        <v>0</v>
      </c>
      <c r="U1950" s="1">
        <v>0</v>
      </c>
      <c r="V1950" s="1">
        <v>0</v>
      </c>
      <c r="W1950" s="1">
        <v>0</v>
      </c>
      <c r="X1950" s="1">
        <v>0</v>
      </c>
      <c r="Y1950" s="1">
        <v>0</v>
      </c>
      <c r="Z1950" s="1">
        <v>0</v>
      </c>
      <c r="AA1950" s="1">
        <v>0.18000006675720215</v>
      </c>
      <c r="AB1950" s="1">
        <v>50000000.180000067</v>
      </c>
      <c r="AC1950" s="1">
        <f t="shared" si="151"/>
        <v>-1739684299.1800001</v>
      </c>
      <c r="AD1950" s="1">
        <f t="shared" si="152"/>
        <v>-1739684299.1800001</v>
      </c>
      <c r="AE1950" s="1">
        <f t="shared" si="153"/>
        <v>-1739684299.1800001</v>
      </c>
      <c r="AF1950" s="1">
        <f t="shared" si="154"/>
        <v>-1739684299.1800001</v>
      </c>
    </row>
    <row r="1951" spans="1:32" x14ac:dyDescent="0.2">
      <c r="A1951" t="s">
        <v>159</v>
      </c>
      <c r="B1951" t="s">
        <v>133</v>
      </c>
      <c r="C1951" t="s">
        <v>120</v>
      </c>
      <c r="D1951" t="s">
        <v>1</v>
      </c>
      <c r="E1951" t="s">
        <v>5</v>
      </c>
      <c r="F1951" s="7">
        <v>201709</v>
      </c>
      <c r="G1951" s="1">
        <v>1648199889</v>
      </c>
      <c r="H1951" s="1">
        <v>1655330874.1100001</v>
      </c>
      <c r="I1951" s="1">
        <v>1648199889</v>
      </c>
      <c r="J1951" s="1">
        <v>1655330874.1100001</v>
      </c>
      <c r="K1951" s="8">
        <v>1172</v>
      </c>
      <c r="L1951" s="8">
        <v>1172</v>
      </c>
      <c r="M1951" s="8">
        <v>0</v>
      </c>
      <c r="N1951" s="8">
        <v>317757.21039426519</v>
      </c>
      <c r="O1951" s="1">
        <v>0</v>
      </c>
      <c r="P1951" s="1">
        <v>0</v>
      </c>
      <c r="Q1951" s="1">
        <v>0</v>
      </c>
      <c r="R1951" s="1">
        <v>0</v>
      </c>
      <c r="S1951" s="29">
        <v>0</v>
      </c>
      <c r="T1951" s="8">
        <f t="shared" si="150"/>
        <v>0</v>
      </c>
      <c r="U1951" s="1">
        <v>0</v>
      </c>
      <c r="V1951" s="1">
        <v>0</v>
      </c>
      <c r="W1951" s="1">
        <v>0</v>
      </c>
      <c r="X1951" s="1">
        <v>0</v>
      </c>
      <c r="Y1951" s="1">
        <v>0</v>
      </c>
      <c r="Z1951" s="1">
        <v>0</v>
      </c>
      <c r="AA1951" s="1">
        <v>7130985.1100001335</v>
      </c>
      <c r="AB1951" s="1">
        <v>7130985.1100001335</v>
      </c>
      <c r="AC1951" s="1">
        <f t="shared" si="151"/>
        <v>-1655330874.1100001</v>
      </c>
      <c r="AD1951" s="1">
        <f t="shared" si="152"/>
        <v>-1655330874.1100001</v>
      </c>
      <c r="AE1951" s="1">
        <f t="shared" si="153"/>
        <v>-1655330874.1100001</v>
      </c>
      <c r="AF1951" s="1">
        <f t="shared" si="154"/>
        <v>-1655330874.1100001</v>
      </c>
    </row>
    <row r="1952" spans="1:32" x14ac:dyDescent="0.2">
      <c r="A1952" t="s">
        <v>159</v>
      </c>
      <c r="B1952" t="s">
        <v>133</v>
      </c>
      <c r="C1952" t="s">
        <v>120</v>
      </c>
      <c r="D1952" t="s">
        <v>1</v>
      </c>
      <c r="E1952" t="s">
        <v>5</v>
      </c>
      <c r="F1952" s="7">
        <v>201712</v>
      </c>
      <c r="G1952" s="1">
        <v>1288146549</v>
      </c>
      <c r="H1952" s="1">
        <v>1288146549</v>
      </c>
      <c r="I1952" s="1">
        <v>1288146549</v>
      </c>
      <c r="J1952" s="1">
        <v>1288146549</v>
      </c>
      <c r="K1952" s="8">
        <v>1091</v>
      </c>
      <c r="L1952" s="8">
        <v>1091</v>
      </c>
      <c r="M1952" s="8">
        <v>0</v>
      </c>
      <c r="N1952" s="8">
        <v>328179.04659498209</v>
      </c>
      <c r="O1952" s="1">
        <v>0</v>
      </c>
      <c r="P1952" s="1">
        <v>0</v>
      </c>
      <c r="Q1952" s="1">
        <v>0</v>
      </c>
      <c r="R1952" s="1">
        <v>0</v>
      </c>
      <c r="S1952" s="29">
        <v>0</v>
      </c>
      <c r="T1952" s="8">
        <f t="shared" si="150"/>
        <v>0</v>
      </c>
      <c r="U1952" s="1">
        <v>0</v>
      </c>
      <c r="V1952" s="1">
        <v>0</v>
      </c>
      <c r="W1952" s="1">
        <v>0</v>
      </c>
      <c r="X1952" s="1">
        <v>0</v>
      </c>
      <c r="Y1952" s="1">
        <v>0</v>
      </c>
      <c r="Z1952" s="1">
        <v>0</v>
      </c>
      <c r="AA1952" s="1">
        <v>0</v>
      </c>
      <c r="AB1952" s="1">
        <v>0</v>
      </c>
      <c r="AC1952" s="1">
        <f t="shared" si="151"/>
        <v>-1288146549</v>
      </c>
      <c r="AD1952" s="1">
        <f t="shared" si="152"/>
        <v>-1288146549</v>
      </c>
      <c r="AE1952" s="1">
        <f t="shared" si="153"/>
        <v>-1288146549</v>
      </c>
      <c r="AF1952" s="1">
        <f t="shared" si="154"/>
        <v>-1288146549</v>
      </c>
    </row>
    <row r="1953" spans="1:32" x14ac:dyDescent="0.2">
      <c r="A1953" t="s">
        <v>159</v>
      </c>
      <c r="B1953" t="s">
        <v>133</v>
      </c>
      <c r="C1953" t="s">
        <v>120</v>
      </c>
      <c r="D1953" t="s">
        <v>1</v>
      </c>
      <c r="E1953" t="s">
        <v>5</v>
      </c>
      <c r="F1953" s="7">
        <v>201803</v>
      </c>
      <c r="G1953" s="1">
        <v>1702449650</v>
      </c>
      <c r="H1953" s="1">
        <v>1702449651.1500003</v>
      </c>
      <c r="I1953" s="1">
        <v>1702449650</v>
      </c>
      <c r="J1953" s="1">
        <v>1702449651.1500003</v>
      </c>
      <c r="K1953" s="8">
        <v>1055</v>
      </c>
      <c r="L1953" s="8">
        <v>1055</v>
      </c>
      <c r="M1953" s="8">
        <v>0</v>
      </c>
      <c r="N1953" s="8">
        <v>332898.05414746545</v>
      </c>
      <c r="O1953" s="1">
        <v>0</v>
      </c>
      <c r="P1953" s="1">
        <v>0</v>
      </c>
      <c r="Q1953" s="1">
        <v>0</v>
      </c>
      <c r="R1953" s="1">
        <v>0</v>
      </c>
      <c r="S1953" s="29">
        <v>0</v>
      </c>
      <c r="T1953" s="8">
        <f t="shared" si="150"/>
        <v>0</v>
      </c>
      <c r="U1953" s="1">
        <v>0</v>
      </c>
      <c r="V1953" s="1">
        <v>0</v>
      </c>
      <c r="W1953" s="1">
        <v>0</v>
      </c>
      <c r="X1953" s="1">
        <v>0</v>
      </c>
      <c r="Y1953" s="1">
        <v>0</v>
      </c>
      <c r="Z1953" s="1">
        <v>0</v>
      </c>
      <c r="AA1953" s="1">
        <v>1.1500003337860107</v>
      </c>
      <c r="AB1953" s="1">
        <v>1.1500003337860107</v>
      </c>
      <c r="AC1953" s="1">
        <f t="shared" si="151"/>
        <v>-1702449651.1500003</v>
      </c>
      <c r="AD1953" s="1">
        <f t="shared" si="152"/>
        <v>-1702449651.1500003</v>
      </c>
      <c r="AE1953" s="1">
        <f t="shared" si="153"/>
        <v>-1702449651.1500003</v>
      </c>
      <c r="AF1953" s="1">
        <f t="shared" si="154"/>
        <v>-1702449651.1500003</v>
      </c>
    </row>
    <row r="1954" spans="1:32" x14ac:dyDescent="0.2">
      <c r="A1954" t="s">
        <v>159</v>
      </c>
      <c r="B1954" t="s">
        <v>133</v>
      </c>
      <c r="C1954" t="s">
        <v>120</v>
      </c>
      <c r="D1954" t="s">
        <v>1</v>
      </c>
      <c r="E1954" t="s">
        <v>5</v>
      </c>
      <c r="F1954" s="7">
        <v>201806</v>
      </c>
      <c r="G1954" s="1">
        <v>1309473302</v>
      </c>
      <c r="H1954" s="1">
        <v>1309473302</v>
      </c>
      <c r="I1954" s="1">
        <v>1309473302</v>
      </c>
      <c r="J1954" s="1">
        <v>1309473302</v>
      </c>
      <c r="K1954" s="8">
        <v>980</v>
      </c>
      <c r="L1954" s="8">
        <v>980</v>
      </c>
      <c r="M1954" s="8">
        <v>0</v>
      </c>
      <c r="N1954" s="8">
        <v>340293.22939068102</v>
      </c>
      <c r="O1954" s="1">
        <v>0</v>
      </c>
      <c r="P1954" s="1">
        <v>0</v>
      </c>
      <c r="Q1954" s="1">
        <v>0</v>
      </c>
      <c r="R1954" s="1">
        <v>0</v>
      </c>
      <c r="S1954" s="29">
        <v>0</v>
      </c>
      <c r="T1954" s="8">
        <f t="shared" si="150"/>
        <v>0</v>
      </c>
      <c r="U1954" s="1">
        <v>0</v>
      </c>
      <c r="V1954" s="1">
        <v>0</v>
      </c>
      <c r="W1954" s="1">
        <v>0</v>
      </c>
      <c r="X1954" s="1">
        <v>0</v>
      </c>
      <c r="Y1954" s="1">
        <v>0</v>
      </c>
      <c r="Z1954" s="1">
        <v>0</v>
      </c>
      <c r="AA1954" s="1">
        <v>0</v>
      </c>
      <c r="AB1954" s="1">
        <v>0</v>
      </c>
      <c r="AC1954" s="1">
        <f t="shared" si="151"/>
        <v>-1309473302</v>
      </c>
      <c r="AD1954" s="1">
        <f t="shared" si="152"/>
        <v>-1309473302</v>
      </c>
      <c r="AE1954" s="1">
        <f t="shared" si="153"/>
        <v>-1309473302</v>
      </c>
      <c r="AF1954" s="1">
        <f t="shared" si="154"/>
        <v>-1309473302</v>
      </c>
    </row>
    <row r="1955" spans="1:32" x14ac:dyDescent="0.2">
      <c r="A1955" t="s">
        <v>159</v>
      </c>
      <c r="B1955" t="s">
        <v>133</v>
      </c>
      <c r="C1955" t="s">
        <v>120</v>
      </c>
      <c r="D1955" t="s">
        <v>1</v>
      </c>
      <c r="E1955" t="s">
        <v>5</v>
      </c>
      <c r="F1955" s="7">
        <v>201809</v>
      </c>
      <c r="G1955" s="1">
        <v>1480935444</v>
      </c>
      <c r="H1955" s="1">
        <v>1480935444.4499998</v>
      </c>
      <c r="I1955" s="1">
        <v>1480935444</v>
      </c>
      <c r="J1955" s="1">
        <v>1480935444.4499998</v>
      </c>
      <c r="K1955" s="8">
        <v>1206</v>
      </c>
      <c r="L1955" s="8">
        <v>1206</v>
      </c>
      <c r="M1955" s="8">
        <v>0</v>
      </c>
      <c r="N1955" s="8">
        <v>350433.73799283151</v>
      </c>
      <c r="O1955" s="1">
        <v>0</v>
      </c>
      <c r="P1955" s="1">
        <v>0</v>
      </c>
      <c r="Q1955" s="1">
        <v>0</v>
      </c>
      <c r="R1955" s="1">
        <v>0</v>
      </c>
      <c r="S1955" s="29">
        <v>0</v>
      </c>
      <c r="T1955" s="8">
        <f t="shared" si="150"/>
        <v>0</v>
      </c>
      <c r="U1955" s="1">
        <v>0</v>
      </c>
      <c r="V1955" s="1">
        <v>0</v>
      </c>
      <c r="W1955" s="1">
        <v>0</v>
      </c>
      <c r="X1955" s="1">
        <v>0</v>
      </c>
      <c r="Y1955" s="1">
        <v>0</v>
      </c>
      <c r="Z1955" s="1">
        <v>0</v>
      </c>
      <c r="AA1955" s="1">
        <v>0.44999980926513672</v>
      </c>
      <c r="AB1955" s="1">
        <v>0.44999980926513672</v>
      </c>
      <c r="AC1955" s="1">
        <f t="shared" si="151"/>
        <v>-1480935444.4499998</v>
      </c>
      <c r="AD1955" s="1">
        <f t="shared" si="152"/>
        <v>-1480935444.4499998</v>
      </c>
      <c r="AE1955" s="1">
        <f t="shared" si="153"/>
        <v>-1480935444.4499998</v>
      </c>
      <c r="AF1955" s="1">
        <f t="shared" si="154"/>
        <v>-1480935444.4499998</v>
      </c>
    </row>
    <row r="1956" spans="1:32" x14ac:dyDescent="0.2">
      <c r="A1956" t="s">
        <v>159</v>
      </c>
      <c r="B1956" t="s">
        <v>133</v>
      </c>
      <c r="C1956" t="s">
        <v>120</v>
      </c>
      <c r="D1956" t="s">
        <v>1</v>
      </c>
      <c r="E1956" t="s">
        <v>5</v>
      </c>
      <c r="F1956" s="7">
        <v>201812</v>
      </c>
      <c r="G1956" s="1">
        <v>1716766191.5900002</v>
      </c>
      <c r="H1956" s="1">
        <v>1716766191.5899999</v>
      </c>
      <c r="I1956" s="1">
        <v>1716766191.5900002</v>
      </c>
      <c r="J1956" s="1">
        <v>1716766191.5899999</v>
      </c>
      <c r="K1956" s="8">
        <v>1164</v>
      </c>
      <c r="L1956" s="8">
        <v>1164</v>
      </c>
      <c r="M1956" s="8">
        <v>0</v>
      </c>
      <c r="N1956" s="8">
        <v>361300.26810035849</v>
      </c>
      <c r="O1956" s="1">
        <v>0</v>
      </c>
      <c r="P1956" s="1">
        <v>0</v>
      </c>
      <c r="Q1956" s="1">
        <v>0</v>
      </c>
      <c r="R1956" s="1">
        <v>0</v>
      </c>
      <c r="S1956" s="29">
        <v>0</v>
      </c>
      <c r="T1956" s="8">
        <f t="shared" si="150"/>
        <v>0</v>
      </c>
      <c r="U1956" s="1">
        <v>0</v>
      </c>
      <c r="V1956" s="1">
        <v>0</v>
      </c>
      <c r="W1956" s="1">
        <v>0</v>
      </c>
      <c r="X1956" s="1">
        <v>0</v>
      </c>
      <c r="Y1956" s="1">
        <v>0</v>
      </c>
      <c r="Z1956" s="1">
        <v>0</v>
      </c>
      <c r="AA1956" s="1">
        <v>-2.384185791015625E-7</v>
      </c>
      <c r="AB1956" s="1">
        <v>-2.384185791015625E-7</v>
      </c>
      <c r="AC1956" s="1">
        <f t="shared" si="151"/>
        <v>-1716766191.5899999</v>
      </c>
      <c r="AD1956" s="1">
        <f t="shared" si="152"/>
        <v>-1716766191.5899999</v>
      </c>
      <c r="AE1956" s="1">
        <f t="shared" si="153"/>
        <v>-1716766191.5899999</v>
      </c>
      <c r="AF1956" s="1">
        <f t="shared" si="154"/>
        <v>-1716766191.5899999</v>
      </c>
    </row>
    <row r="1957" spans="1:32" x14ac:dyDescent="0.2">
      <c r="A1957" t="s">
        <v>159</v>
      </c>
      <c r="B1957" t="s">
        <v>133</v>
      </c>
      <c r="C1957" t="s">
        <v>120</v>
      </c>
      <c r="D1957" t="s">
        <v>1</v>
      </c>
      <c r="E1957" t="s">
        <v>5</v>
      </c>
      <c r="F1957" s="7">
        <v>201903</v>
      </c>
      <c r="G1957" s="1">
        <v>1860393423</v>
      </c>
      <c r="H1957" s="1">
        <v>1860393423</v>
      </c>
      <c r="I1957" s="1">
        <v>1860393423</v>
      </c>
      <c r="J1957" s="1">
        <v>1860393423</v>
      </c>
      <c r="K1957" s="8">
        <v>1300</v>
      </c>
      <c r="L1957" s="8">
        <v>1300</v>
      </c>
      <c r="M1957" s="8">
        <v>0</v>
      </c>
      <c r="N1957" s="8">
        <v>355683.15053763444</v>
      </c>
      <c r="O1957" s="1">
        <v>0</v>
      </c>
      <c r="P1957" s="1">
        <v>0</v>
      </c>
      <c r="Q1957" s="1">
        <v>0</v>
      </c>
      <c r="R1957" s="1">
        <v>0</v>
      </c>
      <c r="S1957" s="29">
        <v>0</v>
      </c>
      <c r="T1957" s="8">
        <f t="shared" si="150"/>
        <v>0</v>
      </c>
      <c r="U1957" s="1">
        <v>0</v>
      </c>
      <c r="V1957" s="1">
        <v>0</v>
      </c>
      <c r="W1957" s="1">
        <v>0</v>
      </c>
      <c r="X1957" s="1">
        <v>0</v>
      </c>
      <c r="Y1957" s="1">
        <v>0</v>
      </c>
      <c r="Z1957" s="1">
        <v>0</v>
      </c>
      <c r="AA1957" s="1">
        <v>0</v>
      </c>
      <c r="AB1957" s="1">
        <v>0</v>
      </c>
      <c r="AC1957" s="1">
        <f t="shared" si="151"/>
        <v>-1860393423</v>
      </c>
      <c r="AD1957" s="1">
        <f t="shared" si="152"/>
        <v>-1860393423</v>
      </c>
      <c r="AE1957" s="1">
        <f t="shared" si="153"/>
        <v>-1860393423</v>
      </c>
      <c r="AF1957" s="1">
        <f t="shared" si="154"/>
        <v>-1860393423</v>
      </c>
    </row>
    <row r="1958" spans="1:32" x14ac:dyDescent="0.2">
      <c r="A1958" t="s">
        <v>159</v>
      </c>
      <c r="B1958" t="s">
        <v>133</v>
      </c>
      <c r="C1958" t="s">
        <v>120</v>
      </c>
      <c r="D1958" t="s">
        <v>1</v>
      </c>
      <c r="E1958" t="s">
        <v>5</v>
      </c>
      <c r="F1958" s="7">
        <v>201906</v>
      </c>
      <c r="G1958" s="1">
        <v>1549657609</v>
      </c>
      <c r="H1958" s="1">
        <v>1549657609.0000002</v>
      </c>
      <c r="I1958" s="1">
        <v>1549657609</v>
      </c>
      <c r="J1958" s="1">
        <v>1549657609.0000002</v>
      </c>
      <c r="K1958" s="8">
        <v>1241</v>
      </c>
      <c r="L1958" s="8">
        <v>1241</v>
      </c>
      <c r="M1958" s="8">
        <v>0</v>
      </c>
      <c r="N1958" s="8">
        <v>354160.71720430098</v>
      </c>
      <c r="O1958" s="1">
        <v>0</v>
      </c>
      <c r="P1958" s="1">
        <v>0</v>
      </c>
      <c r="Q1958" s="1">
        <v>0</v>
      </c>
      <c r="R1958" s="1">
        <v>0</v>
      </c>
      <c r="S1958" s="29">
        <v>0</v>
      </c>
      <c r="T1958" s="8">
        <f t="shared" si="150"/>
        <v>0</v>
      </c>
      <c r="U1958" s="1">
        <v>0</v>
      </c>
      <c r="V1958" s="1">
        <v>0</v>
      </c>
      <c r="W1958" s="1">
        <v>0</v>
      </c>
      <c r="X1958" s="1">
        <v>0</v>
      </c>
      <c r="Y1958" s="1">
        <v>0</v>
      </c>
      <c r="Z1958" s="1">
        <v>0</v>
      </c>
      <c r="AA1958" s="1">
        <v>2.384185791015625E-7</v>
      </c>
      <c r="AB1958" s="1">
        <v>2.384185791015625E-7</v>
      </c>
      <c r="AC1958" s="1">
        <f t="shared" si="151"/>
        <v>-1549657609.0000002</v>
      </c>
      <c r="AD1958" s="1">
        <f t="shared" si="152"/>
        <v>-1549657609.0000002</v>
      </c>
      <c r="AE1958" s="1">
        <f t="shared" si="153"/>
        <v>-1549657609.0000002</v>
      </c>
      <c r="AF1958" s="1">
        <f t="shared" si="154"/>
        <v>-1549657609.0000002</v>
      </c>
    </row>
    <row r="1959" spans="1:32" x14ac:dyDescent="0.2">
      <c r="A1959" t="s">
        <v>159</v>
      </c>
      <c r="B1959" t="s">
        <v>133</v>
      </c>
      <c r="C1959" t="s">
        <v>120</v>
      </c>
      <c r="D1959" t="s">
        <v>1</v>
      </c>
      <c r="E1959" t="s">
        <v>5</v>
      </c>
      <c r="F1959" s="7">
        <v>201909</v>
      </c>
      <c r="G1959" s="1">
        <v>2086549909.6199999</v>
      </c>
      <c r="H1959" s="1">
        <v>2086549909.9400001</v>
      </c>
      <c r="I1959" s="1">
        <v>2086549909.6199999</v>
      </c>
      <c r="J1959" s="1">
        <v>2086549909.9400001</v>
      </c>
      <c r="K1959" s="8">
        <v>1456</v>
      </c>
      <c r="L1959" s="8">
        <v>1456</v>
      </c>
      <c r="M1959" s="8">
        <v>0</v>
      </c>
      <c r="N1959" s="8">
        <v>356866.80609318987</v>
      </c>
      <c r="O1959" s="1">
        <v>0</v>
      </c>
      <c r="P1959" s="1">
        <v>0</v>
      </c>
      <c r="Q1959" s="1">
        <v>0</v>
      </c>
      <c r="R1959" s="1">
        <v>0</v>
      </c>
      <c r="S1959" s="29">
        <v>0</v>
      </c>
      <c r="T1959" s="8">
        <f t="shared" si="150"/>
        <v>0</v>
      </c>
      <c r="U1959" s="1">
        <v>0</v>
      </c>
      <c r="V1959" s="1">
        <v>0</v>
      </c>
      <c r="W1959" s="1">
        <v>0</v>
      </c>
      <c r="X1959" s="1">
        <v>0</v>
      </c>
      <c r="Y1959" s="1">
        <v>0</v>
      </c>
      <c r="Z1959" s="1">
        <v>0</v>
      </c>
      <c r="AA1959" s="1">
        <v>0.32000017166137695</v>
      </c>
      <c r="AB1959" s="1">
        <v>0.32000017166137695</v>
      </c>
      <c r="AC1959" s="1">
        <f t="shared" si="151"/>
        <v>-2086549909.9400001</v>
      </c>
      <c r="AD1959" s="1">
        <f t="shared" si="152"/>
        <v>-2086549909.9400001</v>
      </c>
      <c r="AE1959" s="1">
        <f t="shared" si="153"/>
        <v>-2086549909.9400001</v>
      </c>
      <c r="AF1959" s="1">
        <f t="shared" si="154"/>
        <v>-2086549909.9400001</v>
      </c>
    </row>
    <row r="1960" spans="1:32" x14ac:dyDescent="0.2">
      <c r="A1960" t="s">
        <v>159</v>
      </c>
      <c r="B1960" t="s">
        <v>133</v>
      </c>
      <c r="C1960" t="s">
        <v>120</v>
      </c>
      <c r="D1960" t="s">
        <v>1</v>
      </c>
      <c r="E1960" t="s">
        <v>5</v>
      </c>
      <c r="F1960" s="7">
        <v>201912</v>
      </c>
      <c r="G1960" s="1">
        <v>1639181568.8800001</v>
      </c>
      <c r="H1960" s="1">
        <v>1639181569.4200003</v>
      </c>
      <c r="I1960" s="1">
        <v>1639181568.8800001</v>
      </c>
      <c r="J1960" s="1">
        <v>1639181569.4200003</v>
      </c>
      <c r="K1960" s="8">
        <v>1443</v>
      </c>
      <c r="L1960" s="8">
        <v>1443</v>
      </c>
      <c r="M1960" s="8">
        <v>0</v>
      </c>
      <c r="N1960" s="8">
        <v>361921.69032258046</v>
      </c>
      <c r="O1960" s="1">
        <v>0</v>
      </c>
      <c r="P1960" s="1">
        <v>0</v>
      </c>
      <c r="Q1960" s="1">
        <v>0</v>
      </c>
      <c r="R1960" s="1">
        <v>0</v>
      </c>
      <c r="S1960" s="29">
        <v>0</v>
      </c>
      <c r="T1960" s="8">
        <f t="shared" si="150"/>
        <v>0</v>
      </c>
      <c r="U1960" s="1">
        <v>0</v>
      </c>
      <c r="V1960" s="1">
        <v>0</v>
      </c>
      <c r="W1960" s="1">
        <v>0</v>
      </c>
      <c r="X1960" s="1">
        <v>0</v>
      </c>
      <c r="Y1960" s="1">
        <v>0</v>
      </c>
      <c r="Z1960" s="1">
        <v>0</v>
      </c>
      <c r="AA1960" s="1">
        <v>0.54000020027160645</v>
      </c>
      <c r="AB1960" s="1">
        <v>0.54000020027160645</v>
      </c>
      <c r="AC1960" s="1">
        <f t="shared" si="151"/>
        <v>-1639181569.4200003</v>
      </c>
      <c r="AD1960" s="1">
        <f t="shared" si="152"/>
        <v>-1639181569.4200003</v>
      </c>
      <c r="AE1960" s="1">
        <f t="shared" si="153"/>
        <v>-1639181569.4200003</v>
      </c>
      <c r="AF1960" s="1">
        <f t="shared" si="154"/>
        <v>-1639181569.4200003</v>
      </c>
    </row>
    <row r="1961" spans="1:32" x14ac:dyDescent="0.2">
      <c r="A1961" t="s">
        <v>159</v>
      </c>
      <c r="B1961" t="s">
        <v>133</v>
      </c>
      <c r="C1961" t="s">
        <v>120</v>
      </c>
      <c r="D1961" t="s">
        <v>1</v>
      </c>
      <c r="E1961" t="s">
        <v>5</v>
      </c>
      <c r="F1961" s="7">
        <v>202003</v>
      </c>
      <c r="G1961" s="1">
        <v>1598005296.74</v>
      </c>
      <c r="H1961" s="1">
        <v>1598005297.2</v>
      </c>
      <c r="I1961" s="1">
        <v>1598005296.74</v>
      </c>
      <c r="J1961" s="1">
        <v>1598005297.2</v>
      </c>
      <c r="K1961" s="8">
        <v>1328</v>
      </c>
      <c r="L1961" s="8">
        <v>1328</v>
      </c>
      <c r="M1961" s="8">
        <v>0</v>
      </c>
      <c r="N1961" s="8">
        <v>365574.74749721913</v>
      </c>
      <c r="O1961" s="1">
        <v>0</v>
      </c>
      <c r="P1961" s="1">
        <v>0</v>
      </c>
      <c r="Q1961" s="1">
        <v>0</v>
      </c>
      <c r="R1961" s="1">
        <v>0</v>
      </c>
      <c r="S1961" s="29">
        <v>0</v>
      </c>
      <c r="T1961" s="8">
        <f t="shared" si="150"/>
        <v>0</v>
      </c>
      <c r="U1961" s="1">
        <v>0</v>
      </c>
      <c r="V1961" s="1">
        <v>0</v>
      </c>
      <c r="W1961" s="1">
        <v>0</v>
      </c>
      <c r="X1961" s="1">
        <v>0</v>
      </c>
      <c r="Y1961" s="1">
        <v>0</v>
      </c>
      <c r="Z1961" s="1">
        <v>0</v>
      </c>
      <c r="AA1961" s="1">
        <v>0.46000003814697266</v>
      </c>
      <c r="AB1961" s="1">
        <v>0.46000003814697266</v>
      </c>
      <c r="AC1961" s="1">
        <f t="shared" si="151"/>
        <v>-1598005297.2</v>
      </c>
      <c r="AD1961" s="1">
        <f t="shared" si="152"/>
        <v>-1598005297.2</v>
      </c>
      <c r="AE1961" s="1">
        <f t="shared" si="153"/>
        <v>-1598005297.2</v>
      </c>
      <c r="AF1961" s="1">
        <f t="shared" si="154"/>
        <v>-1598005297.2</v>
      </c>
    </row>
    <row r="1962" spans="1:32" x14ac:dyDescent="0.2">
      <c r="A1962" t="s">
        <v>159</v>
      </c>
      <c r="B1962" t="s">
        <v>133</v>
      </c>
      <c r="C1962" t="s">
        <v>120</v>
      </c>
      <c r="D1962" t="s">
        <v>1</v>
      </c>
      <c r="E1962" t="s">
        <v>5</v>
      </c>
      <c r="F1962" s="7">
        <v>202006</v>
      </c>
      <c r="G1962" s="1">
        <v>1334178568.9300001</v>
      </c>
      <c r="H1962" s="1">
        <v>1354951450.1300001</v>
      </c>
      <c r="I1962" s="1">
        <v>1334178568.9300001</v>
      </c>
      <c r="J1962" s="1">
        <v>1354951450.1300001</v>
      </c>
      <c r="K1962" s="8">
        <v>835</v>
      </c>
      <c r="L1962" s="8">
        <v>835</v>
      </c>
      <c r="M1962" s="8">
        <v>0</v>
      </c>
      <c r="N1962" s="8">
        <v>339107.01648745517</v>
      </c>
      <c r="O1962" s="1">
        <v>0</v>
      </c>
      <c r="P1962" s="1">
        <v>0</v>
      </c>
      <c r="Q1962" s="1">
        <v>0</v>
      </c>
      <c r="R1962" s="1">
        <v>0</v>
      </c>
      <c r="S1962" s="29">
        <v>0</v>
      </c>
      <c r="T1962" s="8">
        <f t="shared" si="150"/>
        <v>0</v>
      </c>
      <c r="U1962" s="1">
        <v>0</v>
      </c>
      <c r="V1962" s="1">
        <v>0</v>
      </c>
      <c r="W1962" s="1">
        <v>0</v>
      </c>
      <c r="X1962" s="1">
        <v>0</v>
      </c>
      <c r="Y1962" s="1">
        <v>0</v>
      </c>
      <c r="Z1962" s="1">
        <v>0</v>
      </c>
      <c r="AA1962" s="1">
        <v>20772881.200000048</v>
      </c>
      <c r="AB1962" s="1">
        <v>20772881.200000048</v>
      </c>
      <c r="AC1962" s="1">
        <f t="shared" si="151"/>
        <v>-1354951450.1300001</v>
      </c>
      <c r="AD1962" s="1">
        <f t="shared" si="152"/>
        <v>-1354951450.1300001</v>
      </c>
      <c r="AE1962" s="1">
        <f t="shared" si="153"/>
        <v>-1354951450.1300001</v>
      </c>
      <c r="AF1962" s="1">
        <f t="shared" si="154"/>
        <v>-1354951450.1300001</v>
      </c>
    </row>
    <row r="1963" spans="1:32" x14ac:dyDescent="0.2">
      <c r="A1963" t="s">
        <v>159</v>
      </c>
      <c r="B1963" t="s">
        <v>133</v>
      </c>
      <c r="C1963" t="s">
        <v>120</v>
      </c>
      <c r="D1963" t="s">
        <v>1</v>
      </c>
      <c r="E1963" t="s">
        <v>5</v>
      </c>
      <c r="F1963" s="7">
        <v>202009</v>
      </c>
      <c r="G1963" s="1">
        <v>2417658676.1900001</v>
      </c>
      <c r="H1963" s="1">
        <v>2417658677.1499996</v>
      </c>
      <c r="I1963" s="1">
        <v>2417658676.1900001</v>
      </c>
      <c r="J1963" s="1">
        <v>2417658677.1499996</v>
      </c>
      <c r="K1963" s="8">
        <v>1186</v>
      </c>
      <c r="L1963" s="8">
        <v>1186</v>
      </c>
      <c r="M1963" s="8">
        <v>0</v>
      </c>
      <c r="N1963" s="8">
        <v>321810.20752688177</v>
      </c>
      <c r="O1963" s="1">
        <v>0</v>
      </c>
      <c r="P1963" s="1">
        <v>0</v>
      </c>
      <c r="Q1963" s="1">
        <v>0</v>
      </c>
      <c r="R1963" s="1">
        <v>0</v>
      </c>
      <c r="S1963" s="29">
        <v>0</v>
      </c>
      <c r="T1963" s="8">
        <f t="shared" si="150"/>
        <v>0</v>
      </c>
      <c r="U1963" s="1">
        <v>0</v>
      </c>
      <c r="V1963" s="1">
        <v>0</v>
      </c>
      <c r="W1963" s="1">
        <v>0</v>
      </c>
      <c r="X1963" s="1">
        <v>0</v>
      </c>
      <c r="Y1963" s="1">
        <v>0</v>
      </c>
      <c r="Z1963" s="1">
        <v>0</v>
      </c>
      <c r="AA1963" s="1">
        <v>0.95999956130981445</v>
      </c>
      <c r="AB1963" s="1">
        <v>0.95999956130981445</v>
      </c>
      <c r="AC1963" s="1">
        <f t="shared" si="151"/>
        <v>-2417658677.1499996</v>
      </c>
      <c r="AD1963" s="1">
        <f t="shared" si="152"/>
        <v>-2417658677.1499996</v>
      </c>
      <c r="AE1963" s="1">
        <f t="shared" si="153"/>
        <v>-2417658677.1499996</v>
      </c>
      <c r="AF1963" s="1">
        <f t="shared" si="154"/>
        <v>-2417658677.1499996</v>
      </c>
    </row>
    <row r="1964" spans="1:32" x14ac:dyDescent="0.2">
      <c r="A1964" t="s">
        <v>159</v>
      </c>
      <c r="B1964" t="s">
        <v>133</v>
      </c>
      <c r="C1964" t="s">
        <v>120</v>
      </c>
      <c r="D1964" t="s">
        <v>1</v>
      </c>
      <c r="E1964" t="s">
        <v>5</v>
      </c>
      <c r="F1964" s="7">
        <v>202012</v>
      </c>
      <c r="G1964" s="1">
        <v>2545848835.9099998</v>
      </c>
      <c r="H1964" s="1">
        <v>2545848835.9100008</v>
      </c>
      <c r="I1964" s="1">
        <v>2545848835.9099998</v>
      </c>
      <c r="J1964" s="1">
        <v>2545848835.9100008</v>
      </c>
      <c r="K1964" s="8">
        <v>1144</v>
      </c>
      <c r="L1964" s="8">
        <v>1144</v>
      </c>
      <c r="M1964" s="8">
        <v>0</v>
      </c>
      <c r="N1964" s="8">
        <v>314259.6799283154</v>
      </c>
      <c r="O1964" s="1">
        <v>0</v>
      </c>
      <c r="P1964" s="1">
        <v>0</v>
      </c>
      <c r="Q1964" s="1">
        <v>0</v>
      </c>
      <c r="R1964" s="1">
        <v>0</v>
      </c>
      <c r="S1964" s="29">
        <v>0</v>
      </c>
      <c r="T1964" s="8">
        <f t="shared" si="150"/>
        <v>0</v>
      </c>
      <c r="U1964" s="1">
        <v>0</v>
      </c>
      <c r="V1964" s="1">
        <v>0</v>
      </c>
      <c r="W1964" s="1">
        <v>0</v>
      </c>
      <c r="X1964" s="1">
        <v>0</v>
      </c>
      <c r="Y1964" s="1">
        <v>0</v>
      </c>
      <c r="Z1964" s="1">
        <v>0</v>
      </c>
      <c r="AA1964" s="1">
        <v>9.5367431640625E-7</v>
      </c>
      <c r="AB1964" s="1">
        <v>9.5367431640625E-7</v>
      </c>
      <c r="AC1964" s="1">
        <f t="shared" si="151"/>
        <v>-2545848835.9100008</v>
      </c>
      <c r="AD1964" s="1">
        <f t="shared" si="152"/>
        <v>-2545848835.9100008</v>
      </c>
      <c r="AE1964" s="1">
        <f t="shared" si="153"/>
        <v>-2545848835.9100008</v>
      </c>
      <c r="AF1964" s="1">
        <f t="shared" si="154"/>
        <v>-2545848835.9100008</v>
      </c>
    </row>
    <row r="1965" spans="1:32" x14ac:dyDescent="0.2">
      <c r="A1965" t="s">
        <v>159</v>
      </c>
      <c r="B1965" t="s">
        <v>133</v>
      </c>
      <c r="C1965" t="s">
        <v>120</v>
      </c>
      <c r="D1965" t="s">
        <v>1</v>
      </c>
      <c r="E1965" t="s">
        <v>5</v>
      </c>
      <c r="F1965" s="7">
        <v>202103</v>
      </c>
      <c r="G1965" s="1">
        <v>2197530141.96</v>
      </c>
      <c r="H1965" s="1">
        <v>2193518141.8600001</v>
      </c>
      <c r="I1965" s="1">
        <v>2177530141.96</v>
      </c>
      <c r="J1965" s="1">
        <v>2193518141.8600001</v>
      </c>
      <c r="K1965" s="8">
        <v>1192</v>
      </c>
      <c r="L1965" s="8">
        <v>1191</v>
      </c>
      <c r="M1965" s="8">
        <v>0</v>
      </c>
      <c r="N1965" s="8">
        <v>314025.75729646714</v>
      </c>
      <c r="O1965" s="1">
        <v>0</v>
      </c>
      <c r="P1965" s="1">
        <v>0</v>
      </c>
      <c r="Q1965" s="1">
        <v>0</v>
      </c>
      <c r="R1965" s="1">
        <v>0</v>
      </c>
      <c r="S1965" s="29">
        <v>0</v>
      </c>
      <c r="T1965" s="8">
        <f t="shared" si="150"/>
        <v>0</v>
      </c>
      <c r="U1965" s="1">
        <v>0</v>
      </c>
      <c r="V1965" s="1">
        <v>0</v>
      </c>
      <c r="W1965" s="1">
        <v>0</v>
      </c>
      <c r="X1965" s="1">
        <v>0</v>
      </c>
      <c r="Y1965" s="1">
        <v>0</v>
      </c>
      <c r="Z1965" s="1">
        <v>0</v>
      </c>
      <c r="AA1965" s="1">
        <v>-4012000.0999999046</v>
      </c>
      <c r="AB1965" s="1">
        <v>15987999.900000095</v>
      </c>
      <c r="AC1965" s="1">
        <f t="shared" si="151"/>
        <v>-2193518141.8600001</v>
      </c>
      <c r="AD1965" s="1">
        <f t="shared" si="152"/>
        <v>-2193518141.8600001</v>
      </c>
      <c r="AE1965" s="1">
        <f t="shared" si="153"/>
        <v>-2193518141.8600001</v>
      </c>
      <c r="AF1965" s="1">
        <f t="shared" si="154"/>
        <v>-2193518141.8600001</v>
      </c>
    </row>
    <row r="1966" spans="1:32" x14ac:dyDescent="0.2">
      <c r="A1966" t="s">
        <v>159</v>
      </c>
      <c r="B1966" t="s">
        <v>133</v>
      </c>
      <c r="C1966" t="s">
        <v>120</v>
      </c>
      <c r="D1966" t="s">
        <v>1</v>
      </c>
      <c r="E1966" t="s">
        <v>5</v>
      </c>
      <c r="F1966" s="7">
        <v>202106</v>
      </c>
      <c r="G1966" s="1">
        <v>3155998116.4499998</v>
      </c>
      <c r="H1966" s="1">
        <v>3152492363.5299993</v>
      </c>
      <c r="I1966" s="1">
        <v>3155998116.4499998</v>
      </c>
      <c r="J1966" s="1">
        <v>3152492363.5299993</v>
      </c>
      <c r="K1966" s="8">
        <v>1661</v>
      </c>
      <c r="L1966" s="8">
        <v>1660</v>
      </c>
      <c r="M1966" s="8">
        <v>0</v>
      </c>
      <c r="N1966" s="8">
        <v>318308.35949820786</v>
      </c>
      <c r="O1966" s="1">
        <v>0</v>
      </c>
      <c r="P1966" s="1">
        <v>0</v>
      </c>
      <c r="Q1966" s="1">
        <v>0</v>
      </c>
      <c r="R1966" s="1">
        <v>0</v>
      </c>
      <c r="S1966" s="29">
        <v>0</v>
      </c>
      <c r="T1966" s="8">
        <f t="shared" si="150"/>
        <v>0</v>
      </c>
      <c r="U1966" s="1">
        <v>0</v>
      </c>
      <c r="V1966" s="1">
        <v>0</v>
      </c>
      <c r="W1966" s="1">
        <v>0</v>
      </c>
      <c r="X1966" s="1">
        <v>0</v>
      </c>
      <c r="Y1966" s="1">
        <v>0</v>
      </c>
      <c r="Z1966" s="1">
        <v>0</v>
      </c>
      <c r="AA1966" s="1">
        <v>-3505752.9200005531</v>
      </c>
      <c r="AB1966" s="1">
        <v>-3505752.9200005531</v>
      </c>
      <c r="AC1966" s="1">
        <f t="shared" si="151"/>
        <v>-3152492363.5299993</v>
      </c>
      <c r="AD1966" s="1">
        <f t="shared" si="152"/>
        <v>-3152492363.5299993</v>
      </c>
      <c r="AE1966" s="1">
        <f t="shared" si="153"/>
        <v>-3152492363.5299993</v>
      </c>
      <c r="AF1966" s="1">
        <f t="shared" si="154"/>
        <v>-3152492363.5299993</v>
      </c>
    </row>
    <row r="1967" spans="1:32" x14ac:dyDescent="0.2">
      <c r="A1967" t="s">
        <v>159</v>
      </c>
      <c r="B1967" t="s">
        <v>133</v>
      </c>
      <c r="C1967" t="s">
        <v>120</v>
      </c>
      <c r="D1967" t="s">
        <v>1</v>
      </c>
      <c r="E1967" t="s">
        <v>5</v>
      </c>
      <c r="F1967" s="7">
        <v>202109</v>
      </c>
      <c r="G1967" s="1">
        <v>3133759232.5499997</v>
      </c>
      <c r="H1967" s="1">
        <v>3229085999.1700001</v>
      </c>
      <c r="I1967" s="1">
        <v>3133759232.5499997</v>
      </c>
      <c r="J1967" s="1">
        <v>3229085999.1700001</v>
      </c>
      <c r="K1967" s="8">
        <v>1402</v>
      </c>
      <c r="L1967" s="8">
        <v>1401</v>
      </c>
      <c r="M1967" s="8">
        <v>0</v>
      </c>
      <c r="N1967" s="8">
        <v>325354.35734767042</v>
      </c>
      <c r="O1967" s="1">
        <v>0</v>
      </c>
      <c r="P1967" s="1">
        <v>0</v>
      </c>
      <c r="Q1967" s="1">
        <v>0</v>
      </c>
      <c r="R1967" s="1">
        <v>0</v>
      </c>
      <c r="S1967" s="29">
        <v>0</v>
      </c>
      <c r="T1967" s="8">
        <f t="shared" si="150"/>
        <v>0</v>
      </c>
      <c r="U1967" s="1">
        <v>0</v>
      </c>
      <c r="V1967" s="1">
        <v>0</v>
      </c>
      <c r="W1967" s="1">
        <v>0</v>
      </c>
      <c r="X1967" s="1">
        <v>0</v>
      </c>
      <c r="Y1967" s="1">
        <v>0</v>
      </c>
      <c r="Z1967" s="1">
        <v>0</v>
      </c>
      <c r="AA1967" s="1">
        <v>95326766.620000362</v>
      </c>
      <c r="AB1967" s="1">
        <v>95326766.620000362</v>
      </c>
      <c r="AC1967" s="1">
        <f t="shared" si="151"/>
        <v>-3229085999.1700001</v>
      </c>
      <c r="AD1967" s="1">
        <f t="shared" si="152"/>
        <v>-3229085999.1700001</v>
      </c>
      <c r="AE1967" s="1">
        <f t="shared" si="153"/>
        <v>-3229085999.1700001</v>
      </c>
      <c r="AF1967" s="1">
        <f t="shared" si="154"/>
        <v>-3229085999.1700001</v>
      </c>
    </row>
    <row r="1968" spans="1:32" x14ac:dyDescent="0.2">
      <c r="A1968" t="s">
        <v>159</v>
      </c>
      <c r="B1968" t="s">
        <v>133</v>
      </c>
      <c r="C1968" t="s">
        <v>120</v>
      </c>
      <c r="D1968" t="s">
        <v>1</v>
      </c>
      <c r="E1968" t="s">
        <v>5</v>
      </c>
      <c r="F1968" s="7">
        <v>202112</v>
      </c>
      <c r="G1968" s="1">
        <v>3791615971.8299999</v>
      </c>
      <c r="H1968" s="1">
        <v>3783596770.6299996</v>
      </c>
      <c r="I1968" s="1">
        <v>3791615971.8299999</v>
      </c>
      <c r="J1968" s="1">
        <v>3783596770.6299996</v>
      </c>
      <c r="K1968" s="8">
        <v>1268</v>
      </c>
      <c r="L1968" s="8">
        <v>1269</v>
      </c>
      <c r="M1968" s="8">
        <v>0</v>
      </c>
      <c r="N1968" s="8">
        <v>338002.43548387097</v>
      </c>
      <c r="O1968" s="1">
        <v>0</v>
      </c>
      <c r="P1968" s="1">
        <v>0</v>
      </c>
      <c r="Q1968" s="1">
        <v>0</v>
      </c>
      <c r="R1968" s="1">
        <v>0</v>
      </c>
      <c r="S1968" s="29">
        <v>0</v>
      </c>
      <c r="T1968" s="8">
        <f t="shared" si="150"/>
        <v>0</v>
      </c>
      <c r="U1968" s="1">
        <v>0</v>
      </c>
      <c r="V1968" s="1">
        <v>0</v>
      </c>
      <c r="W1968" s="1">
        <v>0</v>
      </c>
      <c r="X1968" s="1">
        <v>0</v>
      </c>
      <c r="Y1968" s="1">
        <v>0</v>
      </c>
      <c r="Z1968" s="1">
        <v>0</v>
      </c>
      <c r="AA1968" s="1">
        <v>-8019201.2000002861</v>
      </c>
      <c r="AB1968" s="1">
        <v>-8019201.2000002861</v>
      </c>
      <c r="AC1968" s="1">
        <f t="shared" si="151"/>
        <v>-3783596770.6299996</v>
      </c>
      <c r="AD1968" s="1">
        <f t="shared" si="152"/>
        <v>-3783596770.6299996</v>
      </c>
      <c r="AE1968" s="1">
        <f t="shared" si="153"/>
        <v>-3783596770.6299996</v>
      </c>
      <c r="AF1968" s="1">
        <f t="shared" si="154"/>
        <v>-3783596770.6299996</v>
      </c>
    </row>
    <row r="1969" spans="1:32" x14ac:dyDescent="0.2">
      <c r="A1969" t="s">
        <v>159</v>
      </c>
      <c r="B1969" t="s">
        <v>133</v>
      </c>
      <c r="C1969" t="s">
        <v>120</v>
      </c>
      <c r="D1969" t="s">
        <v>1</v>
      </c>
      <c r="E1969" t="s">
        <v>5</v>
      </c>
      <c r="F1969" s="7">
        <v>202203</v>
      </c>
      <c r="G1969" s="1">
        <v>2430249661.6900001</v>
      </c>
      <c r="H1969" s="1">
        <v>2547951801.5500011</v>
      </c>
      <c r="I1969" s="1">
        <v>2430249661.6900001</v>
      </c>
      <c r="J1969" s="1">
        <v>2547951801.5500011</v>
      </c>
      <c r="K1969" s="8">
        <v>1352</v>
      </c>
      <c r="L1969" s="8">
        <v>1352</v>
      </c>
      <c r="M1969" s="8">
        <v>0</v>
      </c>
      <c r="N1969" s="8">
        <v>355845.02649769577</v>
      </c>
      <c r="O1969" s="1">
        <v>0</v>
      </c>
      <c r="P1969" s="1">
        <v>0</v>
      </c>
      <c r="Q1969" s="1">
        <v>0</v>
      </c>
      <c r="R1969" s="1">
        <v>0</v>
      </c>
      <c r="S1969" s="29">
        <v>0</v>
      </c>
      <c r="T1969" s="8">
        <f t="shared" si="150"/>
        <v>0</v>
      </c>
      <c r="U1969" s="1">
        <v>0</v>
      </c>
      <c r="V1969" s="1">
        <v>0</v>
      </c>
      <c r="W1969" s="1">
        <v>0</v>
      </c>
      <c r="X1969" s="1">
        <v>0</v>
      </c>
      <c r="Y1969" s="1">
        <v>0</v>
      </c>
      <c r="Z1969" s="1">
        <v>0</v>
      </c>
      <c r="AA1969" s="1">
        <v>117702139.86000109</v>
      </c>
      <c r="AB1969" s="1">
        <v>117702139.86000109</v>
      </c>
      <c r="AC1969" s="1">
        <f t="shared" si="151"/>
        <v>-2547951801.5500011</v>
      </c>
      <c r="AD1969" s="1">
        <f t="shared" si="152"/>
        <v>-2547951801.5500011</v>
      </c>
      <c r="AE1969" s="1">
        <f t="shared" si="153"/>
        <v>-2547951801.5500011</v>
      </c>
      <c r="AF1969" s="1">
        <f t="shared" si="154"/>
        <v>-2547951801.5500011</v>
      </c>
    </row>
    <row r="1970" spans="1:32" x14ac:dyDescent="0.2">
      <c r="A1970" t="s">
        <v>159</v>
      </c>
      <c r="B1970" t="s">
        <v>133</v>
      </c>
      <c r="C1970" t="s">
        <v>120</v>
      </c>
      <c r="D1970" t="s">
        <v>1</v>
      </c>
      <c r="E1970" t="s">
        <v>5</v>
      </c>
      <c r="F1970" s="7">
        <v>202206</v>
      </c>
      <c r="G1970" s="1">
        <v>2612280659.0100002</v>
      </c>
      <c r="H1970" s="1">
        <v>2643628499.79</v>
      </c>
      <c r="I1970" s="1">
        <v>2612280659.0100002</v>
      </c>
      <c r="J1970" s="1">
        <v>2643628499.79</v>
      </c>
      <c r="K1970" s="8">
        <v>1379</v>
      </c>
      <c r="L1970" s="8">
        <v>1380</v>
      </c>
      <c r="M1970" s="8">
        <v>0</v>
      </c>
      <c r="N1970" s="8">
        <v>372969.9992831542</v>
      </c>
      <c r="O1970" s="1">
        <v>0</v>
      </c>
      <c r="P1970" s="1">
        <v>0</v>
      </c>
      <c r="Q1970" s="1">
        <v>0</v>
      </c>
      <c r="R1970" s="1">
        <v>0</v>
      </c>
      <c r="S1970" s="29">
        <v>0</v>
      </c>
      <c r="T1970" s="8">
        <f t="shared" si="150"/>
        <v>0</v>
      </c>
      <c r="U1970" s="1">
        <v>0</v>
      </c>
      <c r="V1970" s="1">
        <v>0</v>
      </c>
      <c r="W1970" s="1">
        <v>0</v>
      </c>
      <c r="X1970" s="1">
        <v>0</v>
      </c>
      <c r="Y1970" s="1">
        <v>0</v>
      </c>
      <c r="Z1970" s="1">
        <v>0</v>
      </c>
      <c r="AA1970" s="1">
        <v>31347840.779999733</v>
      </c>
      <c r="AB1970" s="1">
        <v>31347840.779999733</v>
      </c>
      <c r="AC1970" s="1">
        <f t="shared" si="151"/>
        <v>-2643628499.79</v>
      </c>
      <c r="AD1970" s="1">
        <f t="shared" si="152"/>
        <v>-2643628499.79</v>
      </c>
      <c r="AE1970" s="1">
        <f t="shared" si="153"/>
        <v>-2643628499.79</v>
      </c>
      <c r="AF1970" s="1">
        <f t="shared" si="154"/>
        <v>-2643628499.79</v>
      </c>
    </row>
    <row r="1971" spans="1:32" x14ac:dyDescent="0.2">
      <c r="A1971" t="s">
        <v>159</v>
      </c>
      <c r="B1971" t="s">
        <v>133</v>
      </c>
      <c r="C1971" t="s">
        <v>120</v>
      </c>
      <c r="D1971" t="s">
        <v>1</v>
      </c>
      <c r="E1971" t="s">
        <v>5</v>
      </c>
      <c r="F1971" s="7">
        <v>202209</v>
      </c>
      <c r="G1971" s="1">
        <v>3049353791</v>
      </c>
      <c r="H1971" s="1">
        <v>3036924453.8999996</v>
      </c>
      <c r="I1971" s="1">
        <v>3049353791</v>
      </c>
      <c r="J1971" s="1">
        <v>3036924453.8999996</v>
      </c>
      <c r="K1971" s="8">
        <v>1452</v>
      </c>
      <c r="L1971" s="8">
        <v>1450</v>
      </c>
      <c r="M1971" s="8">
        <v>0</v>
      </c>
      <c r="N1971" s="8">
        <v>383070.64265232981</v>
      </c>
      <c r="O1971" s="1">
        <v>0</v>
      </c>
      <c r="P1971" s="1">
        <v>0</v>
      </c>
      <c r="Q1971" s="1">
        <v>0</v>
      </c>
      <c r="R1971" s="1">
        <v>0</v>
      </c>
      <c r="S1971" s="29">
        <v>0</v>
      </c>
      <c r="T1971" s="8">
        <f t="shared" si="150"/>
        <v>0</v>
      </c>
      <c r="U1971" s="1">
        <v>0</v>
      </c>
      <c r="V1971" s="1">
        <v>0</v>
      </c>
      <c r="W1971" s="1">
        <v>0</v>
      </c>
      <c r="X1971" s="1">
        <v>0</v>
      </c>
      <c r="Y1971" s="1">
        <v>0</v>
      </c>
      <c r="Z1971" s="1">
        <v>0</v>
      </c>
      <c r="AA1971" s="1">
        <v>-12429337.100000381</v>
      </c>
      <c r="AB1971" s="1">
        <v>-12429337.100000381</v>
      </c>
      <c r="AC1971" s="1">
        <f t="shared" si="151"/>
        <v>-3036924453.8999996</v>
      </c>
      <c r="AD1971" s="1">
        <f t="shared" si="152"/>
        <v>-3036924453.8999996</v>
      </c>
      <c r="AE1971" s="1">
        <f t="shared" si="153"/>
        <v>-3036924453.8999996</v>
      </c>
      <c r="AF1971" s="1">
        <f t="shared" si="154"/>
        <v>-3036924453.8999996</v>
      </c>
    </row>
    <row r="1972" spans="1:32" x14ac:dyDescent="0.2">
      <c r="A1972" t="s">
        <v>159</v>
      </c>
      <c r="B1972" t="s">
        <v>133</v>
      </c>
      <c r="C1972" t="s">
        <v>120</v>
      </c>
      <c r="D1972" t="s">
        <v>1</v>
      </c>
      <c r="E1972" t="s">
        <v>5</v>
      </c>
      <c r="F1972" s="7">
        <v>202212</v>
      </c>
      <c r="G1972" s="1">
        <v>1901089156</v>
      </c>
      <c r="H1972" s="1">
        <v>1921180710.7799995</v>
      </c>
      <c r="I1972" s="1">
        <v>1899089156</v>
      </c>
      <c r="J1972" s="1">
        <v>1921180710.7799995</v>
      </c>
      <c r="K1972" s="8">
        <v>1322</v>
      </c>
      <c r="L1972" s="8">
        <v>1317</v>
      </c>
      <c r="M1972" s="8">
        <v>0</v>
      </c>
      <c r="N1972" s="8">
        <v>386524.18064516137</v>
      </c>
      <c r="O1972" s="1">
        <v>0</v>
      </c>
      <c r="P1972" s="1">
        <v>0</v>
      </c>
      <c r="Q1972" s="1">
        <v>0</v>
      </c>
      <c r="R1972" s="1">
        <v>0</v>
      </c>
      <c r="S1972" s="29">
        <v>0</v>
      </c>
      <c r="T1972" s="8">
        <f t="shared" si="150"/>
        <v>0</v>
      </c>
      <c r="U1972" s="1">
        <v>0</v>
      </c>
      <c r="V1972" s="1">
        <v>0</v>
      </c>
      <c r="W1972" s="1">
        <v>0</v>
      </c>
      <c r="X1972" s="1">
        <v>0</v>
      </c>
      <c r="Y1972" s="1">
        <v>0</v>
      </c>
      <c r="Z1972" s="1">
        <v>0</v>
      </c>
      <c r="AA1972" s="1">
        <v>20091554.779999495</v>
      </c>
      <c r="AB1972" s="1">
        <v>22091554.779999495</v>
      </c>
      <c r="AC1972" s="1">
        <f t="shared" si="151"/>
        <v>-1921180710.7799995</v>
      </c>
      <c r="AD1972" s="1">
        <f t="shared" si="152"/>
        <v>-1921180710.7799995</v>
      </c>
      <c r="AE1972" s="1">
        <f t="shared" si="153"/>
        <v>-1921180710.7799995</v>
      </c>
      <c r="AF1972" s="1">
        <f t="shared" si="154"/>
        <v>-1921180710.7799995</v>
      </c>
    </row>
    <row r="1973" spans="1:32" x14ac:dyDescent="0.2">
      <c r="A1973" t="s">
        <v>159</v>
      </c>
      <c r="B1973" t="s">
        <v>133</v>
      </c>
      <c r="C1973" t="s">
        <v>120</v>
      </c>
      <c r="D1973" t="s">
        <v>1</v>
      </c>
      <c r="E1973" t="s">
        <v>5</v>
      </c>
      <c r="F1973" s="7">
        <v>202303</v>
      </c>
      <c r="G1973" s="1">
        <v>2411337681</v>
      </c>
      <c r="H1973" s="1">
        <v>2567694612.3200002</v>
      </c>
      <c r="I1973" s="1">
        <v>2409737681</v>
      </c>
      <c r="J1973" s="1">
        <v>2546694612.3200002</v>
      </c>
      <c r="K1973" s="8">
        <v>1380</v>
      </c>
      <c r="L1973" s="8">
        <v>1381</v>
      </c>
      <c r="M1973" s="8">
        <v>0</v>
      </c>
      <c r="N1973" s="8">
        <v>363431.95007680479</v>
      </c>
      <c r="O1973" s="1">
        <v>0</v>
      </c>
      <c r="P1973" s="1">
        <v>0</v>
      </c>
      <c r="Q1973" s="1">
        <v>0</v>
      </c>
      <c r="R1973" s="1">
        <v>0</v>
      </c>
      <c r="S1973" s="29">
        <v>0</v>
      </c>
      <c r="T1973" s="8">
        <f t="shared" si="150"/>
        <v>0</v>
      </c>
      <c r="U1973" s="1">
        <v>0</v>
      </c>
      <c r="V1973" s="1">
        <v>0</v>
      </c>
      <c r="W1973" s="1">
        <v>0</v>
      </c>
      <c r="X1973" s="1">
        <v>0</v>
      </c>
      <c r="Y1973" s="1">
        <v>0</v>
      </c>
      <c r="Z1973" s="1">
        <v>0</v>
      </c>
      <c r="AA1973" s="1">
        <v>156356931.32000017</v>
      </c>
      <c r="AB1973" s="1">
        <v>136956931.32000017</v>
      </c>
      <c r="AC1973" s="1">
        <f t="shared" si="151"/>
        <v>-2567694612.3200002</v>
      </c>
      <c r="AD1973" s="1">
        <f t="shared" si="152"/>
        <v>-2567694612.3200002</v>
      </c>
      <c r="AE1973" s="1">
        <f t="shared" si="153"/>
        <v>-2546694612.3200002</v>
      </c>
      <c r="AF1973" s="1">
        <f t="shared" si="154"/>
        <v>-2546694612.3200002</v>
      </c>
    </row>
    <row r="1974" spans="1:32" x14ac:dyDescent="0.2">
      <c r="A1974" t="s">
        <v>159</v>
      </c>
      <c r="B1974" t="s">
        <v>133</v>
      </c>
      <c r="C1974" t="s">
        <v>120</v>
      </c>
      <c r="D1974" t="s">
        <v>1</v>
      </c>
      <c r="E1974" t="s">
        <v>5</v>
      </c>
      <c r="F1974" s="7">
        <v>202306</v>
      </c>
      <c r="G1974" s="1">
        <v>2238389933</v>
      </c>
      <c r="H1974" s="1">
        <v>2242992596.4500003</v>
      </c>
      <c r="I1974" s="1">
        <v>2228189933</v>
      </c>
      <c r="J1974" s="1">
        <v>2236592596.4500003</v>
      </c>
      <c r="K1974" s="8">
        <v>1165</v>
      </c>
      <c r="L1974" s="8">
        <v>1166</v>
      </c>
      <c r="M1974" s="8">
        <v>0</v>
      </c>
      <c r="N1974" s="8">
        <v>338112.01218637981</v>
      </c>
      <c r="O1974" s="1">
        <v>0</v>
      </c>
      <c r="P1974" s="1">
        <v>0</v>
      </c>
      <c r="Q1974" s="1">
        <v>0</v>
      </c>
      <c r="R1974" s="1">
        <v>0</v>
      </c>
      <c r="S1974" s="29">
        <v>0</v>
      </c>
      <c r="T1974" s="8">
        <f t="shared" si="150"/>
        <v>0</v>
      </c>
      <c r="U1974" s="1">
        <v>0</v>
      </c>
      <c r="V1974" s="1">
        <v>0</v>
      </c>
      <c r="W1974" s="1">
        <v>0</v>
      </c>
      <c r="X1974" s="1">
        <v>0</v>
      </c>
      <c r="Y1974" s="1">
        <v>0</v>
      </c>
      <c r="Z1974" s="1">
        <v>0</v>
      </c>
      <c r="AA1974" s="1">
        <v>4602663.4500002861</v>
      </c>
      <c r="AB1974" s="1">
        <v>8402663.4500002861</v>
      </c>
      <c r="AC1974" s="1">
        <f t="shared" si="151"/>
        <v>-2242992596.4500003</v>
      </c>
      <c r="AD1974" s="1">
        <f t="shared" si="152"/>
        <v>-2242992596.4500003</v>
      </c>
      <c r="AE1974" s="1">
        <f t="shared" si="153"/>
        <v>-2236592596.4500003</v>
      </c>
      <c r="AF1974" s="1">
        <f t="shared" si="154"/>
        <v>-2236592596.4500003</v>
      </c>
    </row>
    <row r="1975" spans="1:32" x14ac:dyDescent="0.2">
      <c r="A1975" t="s">
        <v>159</v>
      </c>
      <c r="B1975" t="s">
        <v>133</v>
      </c>
      <c r="C1975" t="s">
        <v>120</v>
      </c>
      <c r="D1975" t="s">
        <v>1</v>
      </c>
      <c r="E1975" t="s">
        <v>5</v>
      </c>
      <c r="F1975" s="7">
        <v>202309</v>
      </c>
      <c r="G1975" s="1">
        <v>1813311109</v>
      </c>
      <c r="H1975" s="1">
        <v>2171052357.0800004</v>
      </c>
      <c r="I1975" s="1">
        <v>1813311109</v>
      </c>
      <c r="J1975" s="1">
        <v>2161125477.0800004</v>
      </c>
      <c r="K1975" s="8">
        <v>961</v>
      </c>
      <c r="L1975" s="8">
        <v>968</v>
      </c>
      <c r="M1975" s="8">
        <v>0</v>
      </c>
      <c r="N1975" s="8">
        <v>311808.25770609314</v>
      </c>
      <c r="O1975" s="1">
        <v>0</v>
      </c>
      <c r="P1975" s="1">
        <v>0</v>
      </c>
      <c r="Q1975" s="1">
        <v>0</v>
      </c>
      <c r="R1975" s="1">
        <v>0</v>
      </c>
      <c r="S1975" s="29">
        <v>0</v>
      </c>
      <c r="T1975" s="8">
        <f t="shared" si="150"/>
        <v>0</v>
      </c>
      <c r="U1975" s="1">
        <v>0</v>
      </c>
      <c r="V1975" s="1">
        <v>0</v>
      </c>
      <c r="W1975" s="1">
        <v>0</v>
      </c>
      <c r="X1975" s="1">
        <v>0</v>
      </c>
      <c r="Y1975" s="1">
        <v>0</v>
      </c>
      <c r="Z1975" s="1">
        <v>0</v>
      </c>
      <c r="AA1975" s="1">
        <v>357741248.0800004</v>
      </c>
      <c r="AB1975" s="1">
        <v>347814368.0800004</v>
      </c>
      <c r="AC1975" s="1">
        <f t="shared" si="151"/>
        <v>-2171052357.0800004</v>
      </c>
      <c r="AD1975" s="1">
        <f t="shared" si="152"/>
        <v>-2171052357.0800004</v>
      </c>
      <c r="AE1975" s="1">
        <f t="shared" si="153"/>
        <v>-2161125477.0800004</v>
      </c>
      <c r="AF1975" s="1">
        <f t="shared" si="154"/>
        <v>-2161125477.0800004</v>
      </c>
    </row>
    <row r="1976" spans="1:32" x14ac:dyDescent="0.2">
      <c r="A1976" t="s">
        <v>159</v>
      </c>
      <c r="B1976" t="s">
        <v>133</v>
      </c>
      <c r="C1976" t="s">
        <v>120</v>
      </c>
      <c r="D1976" t="s">
        <v>1</v>
      </c>
      <c r="E1976" t="s">
        <v>5</v>
      </c>
      <c r="F1976" s="7">
        <v>202312</v>
      </c>
      <c r="G1976" s="1">
        <v>1546486001</v>
      </c>
      <c r="H1976" s="1">
        <v>1801209733.1300001</v>
      </c>
      <c r="I1976" s="1">
        <v>1542919921</v>
      </c>
      <c r="J1976" s="1">
        <v>1797614213.1300001</v>
      </c>
      <c r="K1976" s="8">
        <v>728</v>
      </c>
      <c r="L1976" s="8">
        <v>738</v>
      </c>
      <c r="M1976" s="8">
        <v>0</v>
      </c>
      <c r="N1976" s="8">
        <v>284933.38853046607</v>
      </c>
      <c r="O1976" s="1">
        <v>0</v>
      </c>
      <c r="P1976" s="1">
        <v>0</v>
      </c>
      <c r="Q1976" s="1">
        <v>0</v>
      </c>
      <c r="R1976" s="1">
        <v>0</v>
      </c>
      <c r="S1976" s="29">
        <v>0</v>
      </c>
      <c r="T1976" s="8">
        <f t="shared" si="150"/>
        <v>0</v>
      </c>
      <c r="U1976" s="1">
        <v>0</v>
      </c>
      <c r="V1976" s="1">
        <v>0</v>
      </c>
      <c r="W1976" s="1">
        <v>0</v>
      </c>
      <c r="X1976" s="1">
        <v>0</v>
      </c>
      <c r="Y1976" s="1">
        <v>0</v>
      </c>
      <c r="Z1976" s="1">
        <v>0</v>
      </c>
      <c r="AA1976" s="1">
        <v>254723732.13000011</v>
      </c>
      <c r="AB1976" s="1">
        <v>254694292.13000011</v>
      </c>
      <c r="AC1976" s="1">
        <f t="shared" si="151"/>
        <v>-1801209733.1300001</v>
      </c>
      <c r="AD1976" s="1">
        <f t="shared" si="152"/>
        <v>-1801209733.1300001</v>
      </c>
      <c r="AE1976" s="1">
        <f t="shared" si="153"/>
        <v>-1797614213.1300001</v>
      </c>
      <c r="AF1976" s="1">
        <f t="shared" si="154"/>
        <v>-1797614213.1300001</v>
      </c>
    </row>
    <row r="1977" spans="1:32" x14ac:dyDescent="0.2">
      <c r="A1977" t="s">
        <v>159</v>
      </c>
      <c r="B1977" t="s">
        <v>133</v>
      </c>
      <c r="C1977" t="s">
        <v>120</v>
      </c>
      <c r="D1977" t="s">
        <v>1</v>
      </c>
      <c r="E1977" t="s">
        <v>5</v>
      </c>
      <c r="F1977" s="7">
        <v>202403</v>
      </c>
      <c r="G1977" s="1">
        <v>825288306</v>
      </c>
      <c r="H1977" s="1">
        <v>1447545532.1200001</v>
      </c>
      <c r="I1977" s="1">
        <v>821465034</v>
      </c>
      <c r="J1977" s="1">
        <v>1446795534.5200002</v>
      </c>
      <c r="K1977" s="8">
        <v>534</v>
      </c>
      <c r="L1977" s="8">
        <v>558</v>
      </c>
      <c r="M1977" s="8">
        <v>0</v>
      </c>
      <c r="N1977" s="8">
        <v>261573.92139414162</v>
      </c>
      <c r="O1977" s="1">
        <v>0</v>
      </c>
      <c r="P1977" s="1">
        <v>0</v>
      </c>
      <c r="Q1977" s="1">
        <v>0</v>
      </c>
      <c r="R1977" s="1">
        <v>0</v>
      </c>
      <c r="S1977" s="29">
        <v>0</v>
      </c>
      <c r="T1977" s="8">
        <f t="shared" si="150"/>
        <v>0</v>
      </c>
      <c r="U1977" s="1">
        <v>0</v>
      </c>
      <c r="V1977" s="1">
        <v>0</v>
      </c>
      <c r="W1977" s="1">
        <v>0</v>
      </c>
      <c r="X1977" s="1">
        <v>0</v>
      </c>
      <c r="Y1977" s="1">
        <v>0</v>
      </c>
      <c r="Z1977" s="1">
        <v>0</v>
      </c>
      <c r="AA1977" s="1">
        <v>622257226.12000012</v>
      </c>
      <c r="AB1977" s="1">
        <v>625330500.52000022</v>
      </c>
      <c r="AC1977" s="1">
        <f t="shared" si="151"/>
        <v>-1447545532.1200001</v>
      </c>
      <c r="AD1977" s="1">
        <f t="shared" si="152"/>
        <v>-1447545532.1200001</v>
      </c>
      <c r="AE1977" s="1">
        <f t="shared" si="153"/>
        <v>-1446795534.5200002</v>
      </c>
      <c r="AF1977" s="1">
        <f t="shared" si="154"/>
        <v>-1446795534.5200002</v>
      </c>
    </row>
    <row r="1978" spans="1:32" x14ac:dyDescent="0.2">
      <c r="A1978" t="s">
        <v>159</v>
      </c>
      <c r="B1978" t="s">
        <v>133</v>
      </c>
      <c r="C1978" t="s">
        <v>120</v>
      </c>
      <c r="D1978" t="s">
        <v>1</v>
      </c>
      <c r="E1978" t="s">
        <v>8</v>
      </c>
      <c r="F1978" s="7">
        <v>202404</v>
      </c>
      <c r="G1978" s="1">
        <v>309464171</v>
      </c>
      <c r="H1978" s="1">
        <v>380769401.40000004</v>
      </c>
      <c r="I1978" s="1">
        <v>309464171</v>
      </c>
      <c r="J1978" s="1">
        <v>380769401.40000004</v>
      </c>
      <c r="K1978" s="8">
        <v>149</v>
      </c>
      <c r="L1978" s="8">
        <v>156</v>
      </c>
      <c r="M1978" s="8">
        <v>0</v>
      </c>
      <c r="N1978" s="8">
        <v>251844.06666666677</v>
      </c>
      <c r="O1978" s="1">
        <v>0</v>
      </c>
      <c r="P1978" s="1">
        <v>0</v>
      </c>
      <c r="Q1978" s="1">
        <v>0</v>
      </c>
      <c r="R1978" s="1">
        <v>0</v>
      </c>
      <c r="S1978" s="29">
        <v>0</v>
      </c>
      <c r="T1978" s="8">
        <f t="shared" si="150"/>
        <v>0</v>
      </c>
      <c r="U1978" s="1">
        <v>0</v>
      </c>
      <c r="V1978" s="1">
        <v>0</v>
      </c>
      <c r="W1978" s="1">
        <v>0</v>
      </c>
      <c r="X1978" s="1">
        <v>0</v>
      </c>
      <c r="Y1978" s="1">
        <v>0</v>
      </c>
      <c r="Z1978" s="1">
        <v>0</v>
      </c>
      <c r="AA1978" s="1">
        <v>71305230.400000036</v>
      </c>
      <c r="AB1978" s="1">
        <v>71305230.400000036</v>
      </c>
      <c r="AC1978" s="1">
        <f t="shared" si="151"/>
        <v>-380769401.40000004</v>
      </c>
      <c r="AD1978" s="1">
        <f t="shared" si="152"/>
        <v>-380769401.40000004</v>
      </c>
      <c r="AE1978" s="1">
        <f t="shared" si="153"/>
        <v>-380769401.40000004</v>
      </c>
      <c r="AF1978" s="1">
        <f t="shared" si="154"/>
        <v>-380769401.40000004</v>
      </c>
    </row>
    <row r="1979" spans="1:32" x14ac:dyDescent="0.2">
      <c r="A1979" t="s">
        <v>159</v>
      </c>
      <c r="B1979" t="s">
        <v>133</v>
      </c>
      <c r="C1979" t="s">
        <v>120</v>
      </c>
      <c r="D1979" t="s">
        <v>1</v>
      </c>
      <c r="E1979" t="s">
        <v>8</v>
      </c>
      <c r="F1979" s="7">
        <v>202405</v>
      </c>
      <c r="G1979" s="1">
        <v>40353742</v>
      </c>
      <c r="H1979" s="1">
        <v>68864857.210000008</v>
      </c>
      <c r="I1979" s="1">
        <v>40353742</v>
      </c>
      <c r="J1979" s="1">
        <v>68864857.210000008</v>
      </c>
      <c r="K1979" s="8">
        <v>64</v>
      </c>
      <c r="L1979" s="8">
        <v>72</v>
      </c>
      <c r="M1979" s="8">
        <v>0</v>
      </c>
      <c r="N1979" s="8">
        <v>252589.96774193543</v>
      </c>
      <c r="O1979" s="1">
        <v>0</v>
      </c>
      <c r="P1979" s="1">
        <v>0</v>
      </c>
      <c r="Q1979" s="1">
        <v>0</v>
      </c>
      <c r="R1979" s="1">
        <v>0</v>
      </c>
      <c r="S1979" s="29">
        <v>0</v>
      </c>
      <c r="T1979" s="8">
        <f t="shared" si="150"/>
        <v>0</v>
      </c>
      <c r="U1979" s="1">
        <v>0</v>
      </c>
      <c r="V1979" s="1">
        <v>0</v>
      </c>
      <c r="W1979" s="1">
        <v>0</v>
      </c>
      <c r="X1979" s="1">
        <v>0</v>
      </c>
      <c r="Y1979" s="1">
        <v>0</v>
      </c>
      <c r="Z1979" s="1">
        <v>0</v>
      </c>
      <c r="AA1979" s="1">
        <v>28511115.210000008</v>
      </c>
      <c r="AB1979" s="1">
        <v>28511115.210000008</v>
      </c>
      <c r="AC1979" s="1">
        <f t="shared" si="151"/>
        <v>-68864857.210000008</v>
      </c>
      <c r="AD1979" s="1">
        <f t="shared" si="152"/>
        <v>-68864857.210000008</v>
      </c>
      <c r="AE1979" s="1">
        <f t="shared" si="153"/>
        <v>-68864857.210000008</v>
      </c>
      <c r="AF1979" s="1">
        <f t="shared" si="154"/>
        <v>-68864857.210000008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AC0B-B025-9740-BEEC-D11B2E073F90}">
  <sheetPr codeName="Hoja5">
    <tabColor theme="9" tint="0.79998168889431442"/>
  </sheetPr>
  <dimension ref="A1:G7525"/>
  <sheetViews>
    <sheetView workbookViewId="0">
      <selection activeCell="D18" sqref="D18"/>
    </sheetView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7" width="12" style="8" bestFit="1" customWidth="1"/>
  </cols>
  <sheetData>
    <row r="1" spans="1:7" x14ac:dyDescent="0.2">
      <c r="A1" s="4" t="s">
        <v>49</v>
      </c>
      <c r="B1" s="4" t="s">
        <v>50</v>
      </c>
      <c r="C1" s="4" t="s">
        <v>51</v>
      </c>
      <c r="D1" s="4" t="s">
        <v>52</v>
      </c>
      <c r="E1" s="4" t="s">
        <v>53</v>
      </c>
      <c r="F1" s="9" t="s">
        <v>61</v>
      </c>
      <c r="G1" s="9" t="s">
        <v>66</v>
      </c>
    </row>
    <row r="2" spans="1:7" x14ac:dyDescent="0.2">
      <c r="A2" t="s">
        <v>67</v>
      </c>
      <c r="B2" t="s">
        <v>113</v>
      </c>
      <c r="C2" t="s">
        <v>1</v>
      </c>
      <c r="D2" t="s">
        <v>7</v>
      </c>
      <c r="E2">
        <v>2014</v>
      </c>
      <c r="F2">
        <v>14602.912039170509</v>
      </c>
      <c r="G2">
        <v>19040.833333333332</v>
      </c>
    </row>
    <row r="3" spans="1:7" x14ac:dyDescent="0.2">
      <c r="A3" t="s">
        <v>67</v>
      </c>
      <c r="B3" t="s">
        <v>113</v>
      </c>
      <c r="C3" t="s">
        <v>1</v>
      </c>
      <c r="D3" t="s">
        <v>7</v>
      </c>
      <c r="E3">
        <v>2015</v>
      </c>
      <c r="F3">
        <v>6592.3551011264726</v>
      </c>
      <c r="G3">
        <v>7910.666666666667</v>
      </c>
    </row>
    <row r="4" spans="1:7" x14ac:dyDescent="0.2">
      <c r="A4" t="s">
        <v>67</v>
      </c>
      <c r="B4" t="s">
        <v>113</v>
      </c>
      <c r="C4" t="s">
        <v>1</v>
      </c>
      <c r="D4" t="s">
        <v>7</v>
      </c>
      <c r="E4">
        <v>2016</v>
      </c>
      <c r="F4">
        <v>4002.2391484365348</v>
      </c>
      <c r="G4">
        <v>5437.916666666667</v>
      </c>
    </row>
    <row r="5" spans="1:7" x14ac:dyDescent="0.2">
      <c r="A5" t="s">
        <v>67</v>
      </c>
      <c r="B5" t="s">
        <v>113</v>
      </c>
      <c r="C5" t="s">
        <v>1</v>
      </c>
      <c r="D5" t="s">
        <v>7</v>
      </c>
      <c r="E5">
        <v>2017</v>
      </c>
      <c r="F5">
        <v>4661.2054659498217</v>
      </c>
      <c r="G5">
        <v>5707.833333333333</v>
      </c>
    </row>
    <row r="6" spans="1:7" x14ac:dyDescent="0.2">
      <c r="A6" t="s">
        <v>67</v>
      </c>
      <c r="B6" t="s">
        <v>113</v>
      </c>
      <c r="C6" t="s">
        <v>1</v>
      </c>
      <c r="D6" t="s">
        <v>7</v>
      </c>
      <c r="E6">
        <v>2018</v>
      </c>
      <c r="F6">
        <v>4758.7583525345626</v>
      </c>
      <c r="G6">
        <v>6806.666666666667</v>
      </c>
    </row>
    <row r="7" spans="1:7" x14ac:dyDescent="0.2">
      <c r="A7" t="s">
        <v>67</v>
      </c>
      <c r="B7" t="s">
        <v>113</v>
      </c>
      <c r="C7" t="s">
        <v>1</v>
      </c>
      <c r="D7" t="s">
        <v>7</v>
      </c>
      <c r="E7">
        <v>2019</v>
      </c>
      <c r="F7">
        <v>5394.4006464413715</v>
      </c>
      <c r="G7">
        <v>6106.833333333333</v>
      </c>
    </row>
    <row r="8" spans="1:7" x14ac:dyDescent="0.2">
      <c r="A8" t="s">
        <v>67</v>
      </c>
      <c r="B8" t="s">
        <v>113</v>
      </c>
      <c r="C8" t="s">
        <v>1</v>
      </c>
      <c r="D8" t="s">
        <v>7</v>
      </c>
      <c r="E8">
        <v>2020</v>
      </c>
      <c r="F8">
        <v>3533.06428130021</v>
      </c>
      <c r="G8">
        <v>3700</v>
      </c>
    </row>
    <row r="9" spans="1:7" x14ac:dyDescent="0.2">
      <c r="A9" t="s">
        <v>67</v>
      </c>
      <c r="B9" t="s">
        <v>113</v>
      </c>
      <c r="C9" t="s">
        <v>1</v>
      </c>
      <c r="D9" t="s">
        <v>7</v>
      </c>
      <c r="E9">
        <v>2021</v>
      </c>
      <c r="F9">
        <v>1622.4518241167434</v>
      </c>
      <c r="G9">
        <v>1725.5</v>
      </c>
    </row>
    <row r="10" spans="1:7" x14ac:dyDescent="0.2">
      <c r="A10" t="s">
        <v>67</v>
      </c>
      <c r="B10" t="s">
        <v>113</v>
      </c>
      <c r="C10" t="s">
        <v>1</v>
      </c>
      <c r="D10" t="s">
        <v>7</v>
      </c>
      <c r="E10">
        <v>2022</v>
      </c>
      <c r="F10">
        <v>114.91285202252946</v>
      </c>
      <c r="G10">
        <v>151.41666666666666</v>
      </c>
    </row>
    <row r="11" spans="1:7" x14ac:dyDescent="0.2">
      <c r="A11" t="s">
        <v>67</v>
      </c>
      <c r="B11" t="s">
        <v>113</v>
      </c>
      <c r="C11" t="s">
        <v>1</v>
      </c>
      <c r="D11" t="s">
        <v>7</v>
      </c>
      <c r="E11">
        <v>2023</v>
      </c>
      <c r="F11">
        <v>36.29032258064516</v>
      </c>
      <c r="G11">
        <v>45</v>
      </c>
    </row>
    <row r="12" spans="1:7" x14ac:dyDescent="0.2">
      <c r="A12" t="s">
        <v>67</v>
      </c>
      <c r="B12" t="s">
        <v>113</v>
      </c>
      <c r="C12" t="s">
        <v>1</v>
      </c>
      <c r="D12" t="s">
        <v>8</v>
      </c>
      <c r="E12">
        <v>201401</v>
      </c>
      <c r="F12">
        <v>20251.645161290326</v>
      </c>
      <c r="G12">
        <v>26414</v>
      </c>
    </row>
    <row r="13" spans="1:7" x14ac:dyDescent="0.2">
      <c r="A13" t="s">
        <v>67</v>
      </c>
      <c r="B13" t="s">
        <v>113</v>
      </c>
      <c r="C13" t="s">
        <v>1</v>
      </c>
      <c r="D13" t="s">
        <v>8</v>
      </c>
      <c r="E13">
        <v>201402</v>
      </c>
      <c r="F13">
        <v>18123.892857142859</v>
      </c>
      <c r="G13">
        <v>23956</v>
      </c>
    </row>
    <row r="14" spans="1:7" x14ac:dyDescent="0.2">
      <c r="A14" t="s">
        <v>67</v>
      </c>
      <c r="B14" t="s">
        <v>113</v>
      </c>
      <c r="C14" t="s">
        <v>1</v>
      </c>
      <c r="D14" t="s">
        <v>8</v>
      </c>
      <c r="E14">
        <v>201403</v>
      </c>
      <c r="F14">
        <v>17844.064516129034</v>
      </c>
      <c r="G14">
        <v>21394</v>
      </c>
    </row>
    <row r="15" spans="1:7" x14ac:dyDescent="0.2">
      <c r="A15" t="s">
        <v>67</v>
      </c>
      <c r="B15" t="s">
        <v>113</v>
      </c>
      <c r="C15" t="s">
        <v>1</v>
      </c>
      <c r="D15" t="s">
        <v>8</v>
      </c>
      <c r="E15">
        <v>201404</v>
      </c>
      <c r="F15">
        <v>16349.3</v>
      </c>
      <c r="G15">
        <v>20157</v>
      </c>
    </row>
    <row r="16" spans="1:7" x14ac:dyDescent="0.2">
      <c r="A16" t="s">
        <v>67</v>
      </c>
      <c r="B16" t="s">
        <v>113</v>
      </c>
      <c r="C16" t="s">
        <v>1</v>
      </c>
      <c r="D16" t="s">
        <v>8</v>
      </c>
      <c r="E16">
        <v>201405</v>
      </c>
      <c r="F16">
        <v>15181.419354838708</v>
      </c>
      <c r="G16">
        <v>19583</v>
      </c>
    </row>
    <row r="17" spans="1:7" x14ac:dyDescent="0.2">
      <c r="A17" t="s">
        <v>67</v>
      </c>
      <c r="B17" t="s">
        <v>113</v>
      </c>
      <c r="C17" t="s">
        <v>1</v>
      </c>
      <c r="D17" t="s">
        <v>8</v>
      </c>
      <c r="E17">
        <v>201406</v>
      </c>
      <c r="F17">
        <v>10123.566666666669</v>
      </c>
      <c r="G17">
        <v>24964</v>
      </c>
    </row>
    <row r="18" spans="1:7" x14ac:dyDescent="0.2">
      <c r="A18" t="s">
        <v>67</v>
      </c>
      <c r="B18" t="s">
        <v>113</v>
      </c>
      <c r="C18" t="s">
        <v>1</v>
      </c>
      <c r="D18" t="s">
        <v>8</v>
      </c>
      <c r="E18">
        <v>201407</v>
      </c>
      <c r="F18">
        <v>13654.290322580646</v>
      </c>
      <c r="G18">
        <v>17667</v>
      </c>
    </row>
    <row r="19" spans="1:7" x14ac:dyDescent="0.2">
      <c r="A19" t="s">
        <v>67</v>
      </c>
      <c r="B19" t="s">
        <v>113</v>
      </c>
      <c r="C19" t="s">
        <v>1</v>
      </c>
      <c r="D19" t="s">
        <v>8</v>
      </c>
      <c r="E19">
        <v>201408</v>
      </c>
      <c r="F19">
        <v>13912.677419354835</v>
      </c>
      <c r="G19">
        <v>17240</v>
      </c>
    </row>
    <row r="20" spans="1:7" x14ac:dyDescent="0.2">
      <c r="A20" t="s">
        <v>67</v>
      </c>
      <c r="B20" t="s">
        <v>113</v>
      </c>
      <c r="C20" t="s">
        <v>1</v>
      </c>
      <c r="D20" t="s">
        <v>8</v>
      </c>
      <c r="E20">
        <v>201409</v>
      </c>
      <c r="F20">
        <v>13180.466666666665</v>
      </c>
      <c r="G20">
        <v>15374</v>
      </c>
    </row>
    <row r="21" spans="1:7" x14ac:dyDescent="0.2">
      <c r="A21" t="s">
        <v>67</v>
      </c>
      <c r="B21" t="s">
        <v>113</v>
      </c>
      <c r="C21" t="s">
        <v>1</v>
      </c>
      <c r="D21" t="s">
        <v>8</v>
      </c>
      <c r="E21">
        <v>201410</v>
      </c>
      <c r="F21">
        <v>12273.870967741936</v>
      </c>
      <c r="G21">
        <v>14683</v>
      </c>
    </row>
    <row r="22" spans="1:7" x14ac:dyDescent="0.2">
      <c r="A22" t="s">
        <v>67</v>
      </c>
      <c r="B22" t="s">
        <v>113</v>
      </c>
      <c r="C22" t="s">
        <v>1</v>
      </c>
      <c r="D22" t="s">
        <v>8</v>
      </c>
      <c r="E22">
        <v>201411</v>
      </c>
      <c r="F22">
        <v>13220.266666666666</v>
      </c>
      <c r="G22">
        <v>13295</v>
      </c>
    </row>
    <row r="23" spans="1:7" x14ac:dyDescent="0.2">
      <c r="A23" t="s">
        <v>67</v>
      </c>
      <c r="B23" t="s">
        <v>113</v>
      </c>
      <c r="C23" t="s">
        <v>1</v>
      </c>
      <c r="D23" t="s">
        <v>8</v>
      </c>
      <c r="E23">
        <v>201412</v>
      </c>
      <c r="F23">
        <v>11119.483870967744</v>
      </c>
      <c r="G23">
        <v>13763</v>
      </c>
    </row>
    <row r="24" spans="1:7" x14ac:dyDescent="0.2">
      <c r="A24" t="s">
        <v>67</v>
      </c>
      <c r="B24" t="s">
        <v>113</v>
      </c>
      <c r="C24" t="s">
        <v>1</v>
      </c>
      <c r="D24" t="s">
        <v>8</v>
      </c>
      <c r="E24">
        <v>201501</v>
      </c>
      <c r="F24">
        <v>9762.5483870967764</v>
      </c>
      <c r="G24">
        <v>11846</v>
      </c>
    </row>
    <row r="25" spans="1:7" x14ac:dyDescent="0.2">
      <c r="A25" t="s">
        <v>67</v>
      </c>
      <c r="B25" t="s">
        <v>113</v>
      </c>
      <c r="C25" t="s">
        <v>1</v>
      </c>
      <c r="D25" t="s">
        <v>8</v>
      </c>
      <c r="E25">
        <v>201502</v>
      </c>
      <c r="F25">
        <v>8765.8214285714294</v>
      </c>
      <c r="G25">
        <v>10456</v>
      </c>
    </row>
    <row r="26" spans="1:7" x14ac:dyDescent="0.2">
      <c r="A26" t="s">
        <v>67</v>
      </c>
      <c r="B26" t="s">
        <v>113</v>
      </c>
      <c r="C26" t="s">
        <v>1</v>
      </c>
      <c r="D26" t="s">
        <v>8</v>
      </c>
      <c r="E26">
        <v>201503</v>
      </c>
      <c r="F26">
        <v>8116.4516129032254</v>
      </c>
      <c r="G26">
        <v>9434</v>
      </c>
    </row>
    <row r="27" spans="1:7" x14ac:dyDescent="0.2">
      <c r="A27" t="s">
        <v>67</v>
      </c>
      <c r="B27" t="s">
        <v>113</v>
      </c>
      <c r="C27" t="s">
        <v>1</v>
      </c>
      <c r="D27" t="s">
        <v>8</v>
      </c>
      <c r="E27">
        <v>201504</v>
      </c>
      <c r="F27">
        <v>7577.333333333333</v>
      </c>
      <c r="G27">
        <v>8897</v>
      </c>
    </row>
    <row r="28" spans="1:7" x14ac:dyDescent="0.2">
      <c r="A28" t="s">
        <v>67</v>
      </c>
      <c r="B28" t="s">
        <v>113</v>
      </c>
      <c r="C28" t="s">
        <v>1</v>
      </c>
      <c r="D28" t="s">
        <v>8</v>
      </c>
      <c r="E28">
        <v>201505</v>
      </c>
      <c r="F28">
        <v>7224.6774193548399</v>
      </c>
      <c r="G28">
        <v>8758</v>
      </c>
    </row>
    <row r="29" spans="1:7" x14ac:dyDescent="0.2">
      <c r="A29" t="s">
        <v>67</v>
      </c>
      <c r="B29" t="s">
        <v>113</v>
      </c>
      <c r="C29" t="s">
        <v>1</v>
      </c>
      <c r="D29" t="s">
        <v>8</v>
      </c>
      <c r="E29">
        <v>201506</v>
      </c>
      <c r="F29">
        <v>6779.5000000000009</v>
      </c>
      <c r="G29">
        <v>8165</v>
      </c>
    </row>
    <row r="30" spans="1:7" x14ac:dyDescent="0.2">
      <c r="A30" t="s">
        <v>67</v>
      </c>
      <c r="B30" t="s">
        <v>113</v>
      </c>
      <c r="C30" t="s">
        <v>1</v>
      </c>
      <c r="D30" t="s">
        <v>8</v>
      </c>
      <c r="E30">
        <v>201507</v>
      </c>
      <c r="F30">
        <v>6481.1935483870948</v>
      </c>
      <c r="G30">
        <v>7599</v>
      </c>
    </row>
    <row r="31" spans="1:7" x14ac:dyDescent="0.2">
      <c r="A31" t="s">
        <v>67</v>
      </c>
      <c r="B31" t="s">
        <v>113</v>
      </c>
      <c r="C31" t="s">
        <v>1</v>
      </c>
      <c r="D31" t="s">
        <v>8</v>
      </c>
      <c r="E31">
        <v>201508</v>
      </c>
      <c r="F31">
        <v>5837.9677419354857</v>
      </c>
      <c r="G31">
        <v>7151</v>
      </c>
    </row>
    <row r="32" spans="1:7" x14ac:dyDescent="0.2">
      <c r="A32" t="s">
        <v>67</v>
      </c>
      <c r="B32" t="s">
        <v>113</v>
      </c>
      <c r="C32" t="s">
        <v>1</v>
      </c>
      <c r="D32" t="s">
        <v>8</v>
      </c>
      <c r="E32">
        <v>201509</v>
      </c>
      <c r="F32">
        <v>5191.4333333333334</v>
      </c>
      <c r="G32">
        <v>6413</v>
      </c>
    </row>
    <row r="33" spans="1:7" x14ac:dyDescent="0.2">
      <c r="A33" t="s">
        <v>67</v>
      </c>
      <c r="B33" t="s">
        <v>113</v>
      </c>
      <c r="C33" t="s">
        <v>1</v>
      </c>
      <c r="D33" t="s">
        <v>8</v>
      </c>
      <c r="E33">
        <v>201510</v>
      </c>
      <c r="F33">
        <v>4795.4193548387093</v>
      </c>
      <c r="G33">
        <v>5794</v>
      </c>
    </row>
    <row r="34" spans="1:7" x14ac:dyDescent="0.2">
      <c r="A34" t="s">
        <v>67</v>
      </c>
      <c r="B34" t="s">
        <v>113</v>
      </c>
      <c r="C34" t="s">
        <v>1</v>
      </c>
      <c r="D34" t="s">
        <v>8</v>
      </c>
      <c r="E34">
        <v>201511</v>
      </c>
      <c r="F34">
        <v>4367.3666666666677</v>
      </c>
      <c r="G34">
        <v>5421</v>
      </c>
    </row>
    <row r="35" spans="1:7" x14ac:dyDescent="0.2">
      <c r="A35" t="s">
        <v>67</v>
      </c>
      <c r="B35" t="s">
        <v>113</v>
      </c>
      <c r="C35" t="s">
        <v>1</v>
      </c>
      <c r="D35" t="s">
        <v>8</v>
      </c>
      <c r="E35">
        <v>201512</v>
      </c>
      <c r="F35">
        <v>4208.5483870967728</v>
      </c>
      <c r="G35">
        <v>4994</v>
      </c>
    </row>
    <row r="36" spans="1:7" x14ac:dyDescent="0.2">
      <c r="A36" t="s">
        <v>67</v>
      </c>
      <c r="B36" t="s">
        <v>113</v>
      </c>
      <c r="C36" t="s">
        <v>1</v>
      </c>
      <c r="D36" t="s">
        <v>8</v>
      </c>
      <c r="E36">
        <v>201601</v>
      </c>
      <c r="F36">
        <v>3763.5806451612902</v>
      </c>
      <c r="G36">
        <v>4551</v>
      </c>
    </row>
    <row r="37" spans="1:7" x14ac:dyDescent="0.2">
      <c r="A37" t="s">
        <v>67</v>
      </c>
      <c r="B37" t="s">
        <v>113</v>
      </c>
      <c r="C37" t="s">
        <v>1</v>
      </c>
      <c r="D37" t="s">
        <v>8</v>
      </c>
      <c r="E37">
        <v>201602</v>
      </c>
      <c r="F37">
        <v>3363.4482758620697</v>
      </c>
      <c r="G37">
        <v>4163</v>
      </c>
    </row>
    <row r="38" spans="1:7" x14ac:dyDescent="0.2">
      <c r="A38" t="s">
        <v>67</v>
      </c>
      <c r="B38" t="s">
        <v>113</v>
      </c>
      <c r="C38" t="s">
        <v>1</v>
      </c>
      <c r="D38" t="s">
        <v>8</v>
      </c>
      <c r="E38">
        <v>201603</v>
      </c>
      <c r="F38">
        <v>3010.1935483870971</v>
      </c>
      <c r="G38">
        <v>3783</v>
      </c>
    </row>
    <row r="39" spans="1:7" x14ac:dyDescent="0.2">
      <c r="A39" t="s">
        <v>67</v>
      </c>
      <c r="B39" t="s">
        <v>113</v>
      </c>
      <c r="C39" t="s">
        <v>1</v>
      </c>
      <c r="D39" t="s">
        <v>8</v>
      </c>
      <c r="E39">
        <v>201604</v>
      </c>
      <c r="F39">
        <v>2876.4333333333334</v>
      </c>
      <c r="G39">
        <v>3502</v>
      </c>
    </row>
    <row r="40" spans="1:7" x14ac:dyDescent="0.2">
      <c r="A40" t="s">
        <v>67</v>
      </c>
      <c r="B40" t="s">
        <v>113</v>
      </c>
      <c r="C40" t="s">
        <v>1</v>
      </c>
      <c r="D40" t="s">
        <v>8</v>
      </c>
      <c r="E40">
        <v>201605</v>
      </c>
      <c r="F40">
        <v>3014.193548387098</v>
      </c>
      <c r="G40">
        <v>4668</v>
      </c>
    </row>
    <row r="41" spans="1:7" x14ac:dyDescent="0.2">
      <c r="A41" t="s">
        <v>67</v>
      </c>
      <c r="B41" t="s">
        <v>113</v>
      </c>
      <c r="C41" t="s">
        <v>1</v>
      </c>
      <c r="D41" t="s">
        <v>8</v>
      </c>
      <c r="E41">
        <v>201606</v>
      </c>
      <c r="F41">
        <v>2454.1333333333337</v>
      </c>
      <c r="G41">
        <v>6879</v>
      </c>
    </row>
    <row r="42" spans="1:7" x14ac:dyDescent="0.2">
      <c r="A42" t="s">
        <v>67</v>
      </c>
      <c r="B42" t="s">
        <v>113</v>
      </c>
      <c r="C42" t="s">
        <v>1</v>
      </c>
      <c r="D42" t="s">
        <v>8</v>
      </c>
      <c r="E42">
        <v>201607</v>
      </c>
      <c r="F42">
        <v>2202.354838709678</v>
      </c>
      <c r="G42">
        <v>5659</v>
      </c>
    </row>
    <row r="43" spans="1:7" x14ac:dyDescent="0.2">
      <c r="A43" t="s">
        <v>67</v>
      </c>
      <c r="B43" t="s">
        <v>113</v>
      </c>
      <c r="C43" t="s">
        <v>1</v>
      </c>
      <c r="D43" t="s">
        <v>8</v>
      </c>
      <c r="E43">
        <v>201608</v>
      </c>
      <c r="F43">
        <v>2476.2580645161288</v>
      </c>
      <c r="G43">
        <v>3813</v>
      </c>
    </row>
    <row r="44" spans="1:7" x14ac:dyDescent="0.2">
      <c r="A44" t="s">
        <v>67</v>
      </c>
      <c r="B44" t="s">
        <v>113</v>
      </c>
      <c r="C44" t="s">
        <v>1</v>
      </c>
      <c r="D44" t="s">
        <v>8</v>
      </c>
      <c r="E44">
        <v>201609</v>
      </c>
      <c r="F44">
        <v>6130.3333333333367</v>
      </c>
      <c r="G44">
        <v>7371</v>
      </c>
    </row>
    <row r="45" spans="1:7" x14ac:dyDescent="0.2">
      <c r="A45" t="s">
        <v>67</v>
      </c>
      <c r="B45" t="s">
        <v>113</v>
      </c>
      <c r="C45" t="s">
        <v>1</v>
      </c>
      <c r="D45" t="s">
        <v>8</v>
      </c>
      <c r="E45">
        <v>201610</v>
      </c>
      <c r="F45">
        <v>6098.7096774193551</v>
      </c>
      <c r="G45">
        <v>6875</v>
      </c>
    </row>
    <row r="46" spans="1:7" x14ac:dyDescent="0.2">
      <c r="A46" t="s">
        <v>67</v>
      </c>
      <c r="B46" t="s">
        <v>113</v>
      </c>
      <c r="C46" t="s">
        <v>1</v>
      </c>
      <c r="D46" t="s">
        <v>8</v>
      </c>
      <c r="E46">
        <v>201611</v>
      </c>
      <c r="F46">
        <v>6085.1666666666679</v>
      </c>
      <c r="G46">
        <v>7047</v>
      </c>
    </row>
    <row r="47" spans="1:7" x14ac:dyDescent="0.2">
      <c r="A47" t="s">
        <v>67</v>
      </c>
      <c r="B47" t="s">
        <v>113</v>
      </c>
      <c r="C47" t="s">
        <v>1</v>
      </c>
      <c r="D47" t="s">
        <v>8</v>
      </c>
      <c r="E47">
        <v>201612</v>
      </c>
      <c r="F47">
        <v>6552.0645161290322</v>
      </c>
      <c r="G47">
        <v>6944</v>
      </c>
    </row>
    <row r="48" spans="1:7" x14ac:dyDescent="0.2">
      <c r="A48" t="s">
        <v>67</v>
      </c>
      <c r="B48" t="s">
        <v>113</v>
      </c>
      <c r="C48" t="s">
        <v>1</v>
      </c>
      <c r="D48" t="s">
        <v>8</v>
      </c>
      <c r="E48">
        <v>201701</v>
      </c>
      <c r="F48">
        <v>6540.5806451612907</v>
      </c>
      <c r="G48">
        <v>6588</v>
      </c>
    </row>
    <row r="49" spans="1:7" x14ac:dyDescent="0.2">
      <c r="A49" t="s">
        <v>67</v>
      </c>
      <c r="B49" t="s">
        <v>113</v>
      </c>
      <c r="C49" t="s">
        <v>1</v>
      </c>
      <c r="D49" t="s">
        <v>8</v>
      </c>
      <c r="E49">
        <v>201702</v>
      </c>
      <c r="F49">
        <v>6539</v>
      </c>
      <c r="G49">
        <v>6539</v>
      </c>
    </row>
    <row r="50" spans="1:7" x14ac:dyDescent="0.2">
      <c r="A50" t="s">
        <v>67</v>
      </c>
      <c r="B50" t="s">
        <v>113</v>
      </c>
      <c r="C50" t="s">
        <v>1</v>
      </c>
      <c r="D50" t="s">
        <v>8</v>
      </c>
      <c r="E50">
        <v>201703</v>
      </c>
      <c r="F50">
        <v>6539</v>
      </c>
      <c r="G50">
        <v>6539</v>
      </c>
    </row>
    <row r="51" spans="1:7" x14ac:dyDescent="0.2">
      <c r="A51" t="s">
        <v>67</v>
      </c>
      <c r="B51" t="s">
        <v>113</v>
      </c>
      <c r="C51" t="s">
        <v>1</v>
      </c>
      <c r="D51" t="s">
        <v>8</v>
      </c>
      <c r="E51">
        <v>201704</v>
      </c>
      <c r="F51">
        <v>6539.1333333333332</v>
      </c>
      <c r="G51">
        <v>6543</v>
      </c>
    </row>
    <row r="52" spans="1:7" x14ac:dyDescent="0.2">
      <c r="A52" t="s">
        <v>67</v>
      </c>
      <c r="B52" t="s">
        <v>113</v>
      </c>
      <c r="C52" t="s">
        <v>1</v>
      </c>
      <c r="D52" t="s">
        <v>8</v>
      </c>
      <c r="E52">
        <v>201705</v>
      </c>
      <c r="F52">
        <v>5268.032258064517</v>
      </c>
      <c r="G52">
        <v>8210</v>
      </c>
    </row>
    <row r="53" spans="1:7" x14ac:dyDescent="0.2">
      <c r="A53" t="s">
        <v>67</v>
      </c>
      <c r="B53" t="s">
        <v>113</v>
      </c>
      <c r="C53" t="s">
        <v>1</v>
      </c>
      <c r="D53" t="s">
        <v>8</v>
      </c>
      <c r="E53">
        <v>201706</v>
      </c>
      <c r="F53">
        <v>5486.5</v>
      </c>
      <c r="G53">
        <v>5961</v>
      </c>
    </row>
    <row r="54" spans="1:7" x14ac:dyDescent="0.2">
      <c r="A54" t="s">
        <v>67</v>
      </c>
      <c r="B54" t="s">
        <v>113</v>
      </c>
      <c r="C54" t="s">
        <v>1</v>
      </c>
      <c r="D54" t="s">
        <v>8</v>
      </c>
      <c r="E54">
        <v>201707</v>
      </c>
      <c r="F54">
        <v>5220.7741935483882</v>
      </c>
      <c r="G54">
        <v>5641</v>
      </c>
    </row>
    <row r="55" spans="1:7" x14ac:dyDescent="0.2">
      <c r="A55" t="s">
        <v>67</v>
      </c>
      <c r="B55" t="s">
        <v>113</v>
      </c>
      <c r="C55" t="s">
        <v>1</v>
      </c>
      <c r="D55" t="s">
        <v>8</v>
      </c>
      <c r="E55">
        <v>201708</v>
      </c>
      <c r="F55">
        <v>5098.3225806451628</v>
      </c>
      <c r="G55">
        <v>5448</v>
      </c>
    </row>
    <row r="56" spans="1:7" x14ac:dyDescent="0.2">
      <c r="A56" t="s">
        <v>67</v>
      </c>
      <c r="B56" t="s">
        <v>113</v>
      </c>
      <c r="C56" t="s">
        <v>1</v>
      </c>
      <c r="D56" t="s">
        <v>8</v>
      </c>
      <c r="E56">
        <v>201709</v>
      </c>
      <c r="F56">
        <v>938.33333333333337</v>
      </c>
      <c r="G56">
        <v>5327</v>
      </c>
    </row>
    <row r="57" spans="1:7" x14ac:dyDescent="0.2">
      <c r="A57" t="s">
        <v>67</v>
      </c>
      <c r="B57" t="s">
        <v>113</v>
      </c>
      <c r="C57" t="s">
        <v>1</v>
      </c>
      <c r="D57" t="s">
        <v>8</v>
      </c>
      <c r="E57">
        <v>201710</v>
      </c>
      <c r="F57">
        <v>1879.9999999999991</v>
      </c>
      <c r="G57">
        <v>3062</v>
      </c>
    </row>
    <row r="58" spans="1:7" x14ac:dyDescent="0.2">
      <c r="A58" t="s">
        <v>67</v>
      </c>
      <c r="B58" t="s">
        <v>113</v>
      </c>
      <c r="C58" t="s">
        <v>1</v>
      </c>
      <c r="D58" t="s">
        <v>8</v>
      </c>
      <c r="E58">
        <v>201711</v>
      </c>
      <c r="F58">
        <v>2865.4666666666662</v>
      </c>
      <c r="G58">
        <v>3209</v>
      </c>
    </row>
    <row r="59" spans="1:7" x14ac:dyDescent="0.2">
      <c r="A59" t="s">
        <v>67</v>
      </c>
      <c r="B59" t="s">
        <v>113</v>
      </c>
      <c r="C59" t="s">
        <v>1</v>
      </c>
      <c r="D59" t="s">
        <v>8</v>
      </c>
      <c r="E59">
        <v>201712</v>
      </c>
      <c r="F59">
        <v>3019.322580645161</v>
      </c>
      <c r="G59">
        <v>5427</v>
      </c>
    </row>
    <row r="60" spans="1:7" x14ac:dyDescent="0.2">
      <c r="A60" t="s">
        <v>67</v>
      </c>
      <c r="B60" t="s">
        <v>113</v>
      </c>
      <c r="C60" t="s">
        <v>1</v>
      </c>
      <c r="D60" t="s">
        <v>8</v>
      </c>
      <c r="E60">
        <v>201801</v>
      </c>
      <c r="F60">
        <v>3016.0322580645161</v>
      </c>
      <c r="G60">
        <v>3294</v>
      </c>
    </row>
    <row r="61" spans="1:7" x14ac:dyDescent="0.2">
      <c r="A61" t="s">
        <v>67</v>
      </c>
      <c r="B61" t="s">
        <v>113</v>
      </c>
      <c r="C61" t="s">
        <v>1</v>
      </c>
      <c r="D61" t="s">
        <v>8</v>
      </c>
      <c r="E61">
        <v>201802</v>
      </c>
      <c r="F61">
        <v>3379.5357142857151</v>
      </c>
      <c r="G61">
        <v>3715</v>
      </c>
    </row>
    <row r="62" spans="1:7" x14ac:dyDescent="0.2">
      <c r="A62" t="s">
        <v>67</v>
      </c>
      <c r="B62" t="s">
        <v>113</v>
      </c>
      <c r="C62" t="s">
        <v>1</v>
      </c>
      <c r="D62" t="s">
        <v>8</v>
      </c>
      <c r="E62">
        <v>201803</v>
      </c>
      <c r="F62">
        <v>3621.7419354838707</v>
      </c>
      <c r="G62">
        <v>6045</v>
      </c>
    </row>
    <row r="63" spans="1:7" x14ac:dyDescent="0.2">
      <c r="A63" t="s">
        <v>67</v>
      </c>
      <c r="B63" t="s">
        <v>113</v>
      </c>
      <c r="C63" t="s">
        <v>1</v>
      </c>
      <c r="D63" t="s">
        <v>8</v>
      </c>
      <c r="E63">
        <v>201804</v>
      </c>
      <c r="F63">
        <v>4071.5666666666671</v>
      </c>
      <c r="G63">
        <v>6385</v>
      </c>
    </row>
    <row r="64" spans="1:7" x14ac:dyDescent="0.2">
      <c r="A64" t="s">
        <v>67</v>
      </c>
      <c r="B64" t="s">
        <v>113</v>
      </c>
      <c r="C64" t="s">
        <v>1</v>
      </c>
      <c r="D64" t="s">
        <v>8</v>
      </c>
      <c r="E64">
        <v>201805</v>
      </c>
      <c r="F64">
        <v>4387.612903225805</v>
      </c>
      <c r="G64">
        <v>6718</v>
      </c>
    </row>
    <row r="65" spans="1:7" x14ac:dyDescent="0.2">
      <c r="A65" t="s">
        <v>67</v>
      </c>
      <c r="B65" t="s">
        <v>113</v>
      </c>
      <c r="C65" t="s">
        <v>1</v>
      </c>
      <c r="D65" t="s">
        <v>8</v>
      </c>
      <c r="E65">
        <v>201806</v>
      </c>
      <c r="F65">
        <v>4752.1333333333332</v>
      </c>
      <c r="G65">
        <v>7071</v>
      </c>
    </row>
    <row r="66" spans="1:7" x14ac:dyDescent="0.2">
      <c r="A66" t="s">
        <v>67</v>
      </c>
      <c r="B66" t="s">
        <v>113</v>
      </c>
      <c r="C66" t="s">
        <v>1</v>
      </c>
      <c r="D66" t="s">
        <v>8</v>
      </c>
      <c r="E66">
        <v>201807</v>
      </c>
      <c r="F66">
        <v>5063.1290322580644</v>
      </c>
      <c r="G66">
        <v>7587</v>
      </c>
    </row>
    <row r="67" spans="1:7" x14ac:dyDescent="0.2">
      <c r="A67" t="s">
        <v>67</v>
      </c>
      <c r="B67" t="s">
        <v>113</v>
      </c>
      <c r="C67" t="s">
        <v>1</v>
      </c>
      <c r="D67" t="s">
        <v>8</v>
      </c>
      <c r="E67">
        <v>201808</v>
      </c>
      <c r="F67">
        <v>5577.7741935483873</v>
      </c>
      <c r="G67">
        <v>8066</v>
      </c>
    </row>
    <row r="68" spans="1:7" x14ac:dyDescent="0.2">
      <c r="A68" t="s">
        <v>67</v>
      </c>
      <c r="B68" t="s">
        <v>113</v>
      </c>
      <c r="C68" t="s">
        <v>1</v>
      </c>
      <c r="D68" t="s">
        <v>8</v>
      </c>
      <c r="E68">
        <v>201809</v>
      </c>
      <c r="F68">
        <v>5856.4</v>
      </c>
      <c r="G68">
        <v>8141</v>
      </c>
    </row>
    <row r="69" spans="1:7" x14ac:dyDescent="0.2">
      <c r="A69" t="s">
        <v>67</v>
      </c>
      <c r="B69" t="s">
        <v>113</v>
      </c>
      <c r="C69" t="s">
        <v>1</v>
      </c>
      <c r="D69" t="s">
        <v>8</v>
      </c>
      <c r="E69">
        <v>201810</v>
      </c>
      <c r="F69">
        <v>6198.8709677419347</v>
      </c>
      <c r="G69">
        <v>8629</v>
      </c>
    </row>
    <row r="70" spans="1:7" x14ac:dyDescent="0.2">
      <c r="A70" t="s">
        <v>67</v>
      </c>
      <c r="B70" t="s">
        <v>113</v>
      </c>
      <c r="C70" t="s">
        <v>1</v>
      </c>
      <c r="D70" t="s">
        <v>8</v>
      </c>
      <c r="E70">
        <v>201811</v>
      </c>
      <c r="F70">
        <v>6593.4</v>
      </c>
      <c r="G70">
        <v>8963</v>
      </c>
    </row>
    <row r="71" spans="1:7" x14ac:dyDescent="0.2">
      <c r="A71" t="s">
        <v>67</v>
      </c>
      <c r="B71" t="s">
        <v>113</v>
      </c>
      <c r="C71" t="s">
        <v>1</v>
      </c>
      <c r="D71" t="s">
        <v>8</v>
      </c>
      <c r="E71">
        <v>201812</v>
      </c>
      <c r="F71">
        <v>4586.9032258064517</v>
      </c>
      <c r="G71">
        <v>7066</v>
      </c>
    </row>
    <row r="72" spans="1:7" x14ac:dyDescent="0.2">
      <c r="A72" t="s">
        <v>67</v>
      </c>
      <c r="B72" t="s">
        <v>113</v>
      </c>
      <c r="C72" t="s">
        <v>1</v>
      </c>
      <c r="D72" t="s">
        <v>8</v>
      </c>
      <c r="E72">
        <v>201901</v>
      </c>
      <c r="F72">
        <v>6604.6129032258059</v>
      </c>
      <c r="G72">
        <v>6964</v>
      </c>
    </row>
    <row r="73" spans="1:7" x14ac:dyDescent="0.2">
      <c r="A73" t="s">
        <v>67</v>
      </c>
      <c r="B73" t="s">
        <v>113</v>
      </c>
      <c r="C73" t="s">
        <v>1</v>
      </c>
      <c r="D73" t="s">
        <v>8</v>
      </c>
      <c r="E73">
        <v>201902</v>
      </c>
      <c r="F73">
        <v>4728.5357142857138</v>
      </c>
      <c r="G73">
        <v>7347</v>
      </c>
    </row>
    <row r="74" spans="1:7" x14ac:dyDescent="0.2">
      <c r="A74" t="s">
        <v>67</v>
      </c>
      <c r="B74" t="s">
        <v>113</v>
      </c>
      <c r="C74" t="s">
        <v>1</v>
      </c>
      <c r="D74" t="s">
        <v>8</v>
      </c>
      <c r="E74">
        <v>201903</v>
      </c>
      <c r="F74">
        <v>6062.6774193548345</v>
      </c>
      <c r="G74">
        <v>6615</v>
      </c>
    </row>
    <row r="75" spans="1:7" x14ac:dyDescent="0.2">
      <c r="A75" t="s">
        <v>67</v>
      </c>
      <c r="B75" t="s">
        <v>113</v>
      </c>
      <c r="C75" t="s">
        <v>1</v>
      </c>
      <c r="D75" t="s">
        <v>8</v>
      </c>
      <c r="E75">
        <v>201904</v>
      </c>
      <c r="F75">
        <v>5936.2333333333327</v>
      </c>
      <c r="G75">
        <v>7780</v>
      </c>
    </row>
    <row r="76" spans="1:7" x14ac:dyDescent="0.2">
      <c r="A76" t="s">
        <v>67</v>
      </c>
      <c r="B76" t="s">
        <v>113</v>
      </c>
      <c r="C76" t="s">
        <v>1</v>
      </c>
      <c r="D76" t="s">
        <v>8</v>
      </c>
      <c r="E76">
        <v>201905</v>
      </c>
      <c r="F76">
        <v>5836.8709677419356</v>
      </c>
      <c r="G76">
        <v>6356</v>
      </c>
    </row>
    <row r="77" spans="1:7" x14ac:dyDescent="0.2">
      <c r="A77" t="s">
        <v>67</v>
      </c>
      <c r="B77" t="s">
        <v>113</v>
      </c>
      <c r="C77" t="s">
        <v>1</v>
      </c>
      <c r="D77" t="s">
        <v>8</v>
      </c>
      <c r="E77">
        <v>201906</v>
      </c>
      <c r="F77">
        <v>5762.1333333333332</v>
      </c>
      <c r="G77">
        <v>6025</v>
      </c>
    </row>
    <row r="78" spans="1:7" x14ac:dyDescent="0.2">
      <c r="A78" t="s">
        <v>67</v>
      </c>
      <c r="B78" t="s">
        <v>113</v>
      </c>
      <c r="C78" t="s">
        <v>1</v>
      </c>
      <c r="D78" t="s">
        <v>8</v>
      </c>
      <c r="E78">
        <v>201907</v>
      </c>
      <c r="F78">
        <v>5652.8709677419356</v>
      </c>
      <c r="G78">
        <v>5978</v>
      </c>
    </row>
    <row r="79" spans="1:7" x14ac:dyDescent="0.2">
      <c r="A79" t="s">
        <v>67</v>
      </c>
      <c r="B79" t="s">
        <v>113</v>
      </c>
      <c r="C79" t="s">
        <v>1</v>
      </c>
      <c r="D79" t="s">
        <v>8</v>
      </c>
      <c r="E79">
        <v>201908</v>
      </c>
      <c r="F79">
        <v>5606.5483870967737</v>
      </c>
      <c r="G79">
        <v>5895</v>
      </c>
    </row>
    <row r="80" spans="1:7" x14ac:dyDescent="0.2">
      <c r="A80" t="s">
        <v>67</v>
      </c>
      <c r="B80" t="s">
        <v>113</v>
      </c>
      <c r="C80" t="s">
        <v>1</v>
      </c>
      <c r="D80" t="s">
        <v>8</v>
      </c>
      <c r="E80">
        <v>201909</v>
      </c>
      <c r="F80">
        <v>5553.0333333333328</v>
      </c>
      <c r="G80">
        <v>5824</v>
      </c>
    </row>
    <row r="81" spans="1:7" x14ac:dyDescent="0.2">
      <c r="A81" t="s">
        <v>67</v>
      </c>
      <c r="B81" t="s">
        <v>113</v>
      </c>
      <c r="C81" t="s">
        <v>1</v>
      </c>
      <c r="D81" t="s">
        <v>8</v>
      </c>
      <c r="E81">
        <v>201910</v>
      </c>
      <c r="F81">
        <v>4770.9032258064499</v>
      </c>
      <c r="G81">
        <v>5718</v>
      </c>
    </row>
    <row r="82" spans="1:7" x14ac:dyDescent="0.2">
      <c r="A82" t="s">
        <v>67</v>
      </c>
      <c r="B82" t="s">
        <v>113</v>
      </c>
      <c r="C82" t="s">
        <v>1</v>
      </c>
      <c r="D82" t="s">
        <v>8</v>
      </c>
      <c r="E82">
        <v>201911</v>
      </c>
      <c r="F82">
        <v>4033.0333333333333</v>
      </c>
      <c r="G82">
        <v>4297</v>
      </c>
    </row>
    <row r="83" spans="1:7" x14ac:dyDescent="0.2">
      <c r="A83" t="s">
        <v>67</v>
      </c>
      <c r="B83" t="s">
        <v>113</v>
      </c>
      <c r="C83" t="s">
        <v>1</v>
      </c>
      <c r="D83" t="s">
        <v>8</v>
      </c>
      <c r="E83">
        <v>201912</v>
      </c>
      <c r="F83">
        <v>4185.354838709678</v>
      </c>
      <c r="G83">
        <v>4483</v>
      </c>
    </row>
    <row r="84" spans="1:7" x14ac:dyDescent="0.2">
      <c r="A84" t="s">
        <v>67</v>
      </c>
      <c r="B84" t="s">
        <v>113</v>
      </c>
      <c r="C84" t="s">
        <v>1</v>
      </c>
      <c r="D84" t="s">
        <v>8</v>
      </c>
      <c r="E84">
        <v>202001</v>
      </c>
      <c r="F84">
        <v>4346.8387096774195</v>
      </c>
      <c r="G84">
        <v>4589</v>
      </c>
    </row>
    <row r="85" spans="1:7" x14ac:dyDescent="0.2">
      <c r="A85" t="s">
        <v>67</v>
      </c>
      <c r="B85" t="s">
        <v>113</v>
      </c>
      <c r="C85" t="s">
        <v>1</v>
      </c>
      <c r="D85" t="s">
        <v>8</v>
      </c>
      <c r="E85">
        <v>202002</v>
      </c>
      <c r="F85">
        <v>4400.6896551724158</v>
      </c>
      <c r="G85">
        <v>4609</v>
      </c>
    </row>
    <row r="86" spans="1:7" x14ac:dyDescent="0.2">
      <c r="A86" t="s">
        <v>67</v>
      </c>
      <c r="B86" t="s">
        <v>113</v>
      </c>
      <c r="C86" t="s">
        <v>1</v>
      </c>
      <c r="D86" t="s">
        <v>8</v>
      </c>
      <c r="E86">
        <v>202003</v>
      </c>
      <c r="F86">
        <v>4291.8387096774186</v>
      </c>
      <c r="G86">
        <v>4603</v>
      </c>
    </row>
    <row r="87" spans="1:7" x14ac:dyDescent="0.2">
      <c r="A87" t="s">
        <v>67</v>
      </c>
      <c r="B87" t="s">
        <v>113</v>
      </c>
      <c r="C87" t="s">
        <v>1</v>
      </c>
      <c r="D87" t="s">
        <v>8</v>
      </c>
      <c r="E87">
        <v>202004</v>
      </c>
      <c r="F87">
        <v>4103.9333333333325</v>
      </c>
      <c r="G87">
        <v>4299</v>
      </c>
    </row>
    <row r="88" spans="1:7" x14ac:dyDescent="0.2">
      <c r="A88" t="s">
        <v>67</v>
      </c>
      <c r="B88" t="s">
        <v>113</v>
      </c>
      <c r="C88" t="s">
        <v>1</v>
      </c>
      <c r="D88" t="s">
        <v>8</v>
      </c>
      <c r="E88">
        <v>202005</v>
      </c>
      <c r="F88">
        <v>3763.9032258064517</v>
      </c>
      <c r="G88">
        <v>4013</v>
      </c>
    </row>
    <row r="89" spans="1:7" x14ac:dyDescent="0.2">
      <c r="A89" t="s">
        <v>67</v>
      </c>
      <c r="B89" t="s">
        <v>113</v>
      </c>
      <c r="C89" t="s">
        <v>1</v>
      </c>
      <c r="D89" t="s">
        <v>8</v>
      </c>
      <c r="E89">
        <v>202006</v>
      </c>
      <c r="F89">
        <v>3541.233333333334</v>
      </c>
      <c r="G89">
        <v>3669</v>
      </c>
    </row>
    <row r="90" spans="1:7" x14ac:dyDescent="0.2">
      <c r="A90" t="s">
        <v>67</v>
      </c>
      <c r="B90" t="s">
        <v>113</v>
      </c>
      <c r="C90" t="s">
        <v>1</v>
      </c>
      <c r="D90" t="s">
        <v>8</v>
      </c>
      <c r="E90">
        <v>202007</v>
      </c>
      <c r="F90">
        <v>3353.8064516129029</v>
      </c>
      <c r="G90">
        <v>3495</v>
      </c>
    </row>
    <row r="91" spans="1:7" x14ac:dyDescent="0.2">
      <c r="A91" t="s">
        <v>67</v>
      </c>
      <c r="B91" t="s">
        <v>113</v>
      </c>
      <c r="C91" t="s">
        <v>1</v>
      </c>
      <c r="D91" t="s">
        <v>8</v>
      </c>
      <c r="E91">
        <v>202008</v>
      </c>
      <c r="F91">
        <v>3186.2580645161293</v>
      </c>
      <c r="G91">
        <v>3334</v>
      </c>
    </row>
    <row r="92" spans="1:7" x14ac:dyDescent="0.2">
      <c r="A92" t="s">
        <v>67</v>
      </c>
      <c r="B92" t="s">
        <v>113</v>
      </c>
      <c r="C92" t="s">
        <v>1</v>
      </c>
      <c r="D92" t="s">
        <v>8</v>
      </c>
      <c r="E92">
        <v>202009</v>
      </c>
      <c r="F92">
        <v>3036</v>
      </c>
      <c r="G92">
        <v>3133</v>
      </c>
    </row>
    <row r="93" spans="1:7" x14ac:dyDescent="0.2">
      <c r="A93" t="s">
        <v>67</v>
      </c>
      <c r="B93" t="s">
        <v>113</v>
      </c>
      <c r="C93" t="s">
        <v>1</v>
      </c>
      <c r="D93" t="s">
        <v>8</v>
      </c>
      <c r="E93">
        <v>202010</v>
      </c>
      <c r="F93">
        <v>2915.8064516129029</v>
      </c>
      <c r="G93">
        <v>3004</v>
      </c>
    </row>
    <row r="94" spans="1:7" x14ac:dyDescent="0.2">
      <c r="A94" t="s">
        <v>67</v>
      </c>
      <c r="B94" t="s">
        <v>113</v>
      </c>
      <c r="C94" t="s">
        <v>1</v>
      </c>
      <c r="D94" t="s">
        <v>8</v>
      </c>
      <c r="E94">
        <v>202011</v>
      </c>
      <c r="F94">
        <v>2783.3666666666659</v>
      </c>
      <c r="G94">
        <v>2884</v>
      </c>
    </row>
    <row r="95" spans="1:7" x14ac:dyDescent="0.2">
      <c r="A95" t="s">
        <v>67</v>
      </c>
      <c r="B95" t="s">
        <v>113</v>
      </c>
      <c r="C95" t="s">
        <v>1</v>
      </c>
      <c r="D95" t="s">
        <v>8</v>
      </c>
      <c r="E95">
        <v>202012</v>
      </c>
      <c r="F95">
        <v>2673.0967741935474</v>
      </c>
      <c r="G95">
        <v>2768</v>
      </c>
    </row>
    <row r="96" spans="1:7" x14ac:dyDescent="0.2">
      <c r="A96" t="s">
        <v>67</v>
      </c>
      <c r="B96" t="s">
        <v>113</v>
      </c>
      <c r="C96" t="s">
        <v>1</v>
      </c>
      <c r="D96" t="s">
        <v>8</v>
      </c>
      <c r="E96">
        <v>202101</v>
      </c>
      <c r="F96">
        <v>2568.8709677419351</v>
      </c>
      <c r="G96">
        <v>2639</v>
      </c>
    </row>
    <row r="97" spans="1:7" x14ac:dyDescent="0.2">
      <c r="A97" t="s">
        <v>67</v>
      </c>
      <c r="B97" t="s">
        <v>113</v>
      </c>
      <c r="C97" t="s">
        <v>1</v>
      </c>
      <c r="D97" t="s">
        <v>8</v>
      </c>
      <c r="E97">
        <v>202102</v>
      </c>
      <c r="F97">
        <v>2476.8928571428573</v>
      </c>
      <c r="G97">
        <v>2546</v>
      </c>
    </row>
    <row r="98" spans="1:7" x14ac:dyDescent="0.2">
      <c r="A98" t="s">
        <v>67</v>
      </c>
      <c r="B98" t="s">
        <v>113</v>
      </c>
      <c r="C98" t="s">
        <v>1</v>
      </c>
      <c r="D98" t="s">
        <v>8</v>
      </c>
      <c r="E98">
        <v>202103</v>
      </c>
      <c r="F98">
        <v>2334.1935483870971</v>
      </c>
      <c r="G98">
        <v>2450</v>
      </c>
    </row>
    <row r="99" spans="1:7" x14ac:dyDescent="0.2">
      <c r="A99" t="s">
        <v>67</v>
      </c>
      <c r="B99" t="s">
        <v>113</v>
      </c>
      <c r="C99" t="s">
        <v>1</v>
      </c>
      <c r="D99" t="s">
        <v>8</v>
      </c>
      <c r="E99">
        <v>202104</v>
      </c>
      <c r="F99">
        <v>2146.5666666666671</v>
      </c>
      <c r="G99">
        <v>2307</v>
      </c>
    </row>
    <row r="100" spans="1:7" x14ac:dyDescent="0.2">
      <c r="A100" t="s">
        <v>67</v>
      </c>
      <c r="B100" t="s">
        <v>113</v>
      </c>
      <c r="C100" t="s">
        <v>1</v>
      </c>
      <c r="D100" t="s">
        <v>8</v>
      </c>
      <c r="E100">
        <v>202105</v>
      </c>
      <c r="F100">
        <v>1946.7096774193546</v>
      </c>
      <c r="G100">
        <v>1996</v>
      </c>
    </row>
    <row r="101" spans="1:7" x14ac:dyDescent="0.2">
      <c r="A101" t="s">
        <v>67</v>
      </c>
      <c r="B101" t="s">
        <v>113</v>
      </c>
      <c r="C101" t="s">
        <v>1</v>
      </c>
      <c r="D101" t="s">
        <v>8</v>
      </c>
      <c r="E101">
        <v>202106</v>
      </c>
      <c r="F101">
        <v>1601.0666666666668</v>
      </c>
      <c r="G101">
        <v>1803</v>
      </c>
    </row>
    <row r="102" spans="1:7" x14ac:dyDescent="0.2">
      <c r="A102" t="s">
        <v>67</v>
      </c>
      <c r="B102" t="s">
        <v>113</v>
      </c>
      <c r="C102" t="s">
        <v>1</v>
      </c>
      <c r="D102" t="s">
        <v>8</v>
      </c>
      <c r="E102">
        <v>202107</v>
      </c>
      <c r="F102">
        <v>1441.0967741935483</v>
      </c>
      <c r="G102">
        <v>1577</v>
      </c>
    </row>
    <row r="103" spans="1:7" x14ac:dyDescent="0.2">
      <c r="A103" t="s">
        <v>67</v>
      </c>
      <c r="B103" t="s">
        <v>113</v>
      </c>
      <c r="C103" t="s">
        <v>1</v>
      </c>
      <c r="D103" t="s">
        <v>8</v>
      </c>
      <c r="E103">
        <v>202108</v>
      </c>
      <c r="F103">
        <v>1351.6451612903227</v>
      </c>
      <c r="G103">
        <v>1448</v>
      </c>
    </row>
    <row r="104" spans="1:7" x14ac:dyDescent="0.2">
      <c r="A104" t="s">
        <v>67</v>
      </c>
      <c r="B104" t="s">
        <v>113</v>
      </c>
      <c r="C104" t="s">
        <v>1</v>
      </c>
      <c r="D104" t="s">
        <v>8</v>
      </c>
      <c r="E104">
        <v>202109</v>
      </c>
      <c r="F104">
        <v>1172.4000000000003</v>
      </c>
      <c r="G104">
        <v>1267</v>
      </c>
    </row>
    <row r="105" spans="1:7" x14ac:dyDescent="0.2">
      <c r="A105" t="s">
        <v>67</v>
      </c>
      <c r="B105" t="s">
        <v>113</v>
      </c>
      <c r="C105" t="s">
        <v>1</v>
      </c>
      <c r="D105" t="s">
        <v>8</v>
      </c>
      <c r="E105">
        <v>202110</v>
      </c>
      <c r="F105">
        <v>997.45161290322574</v>
      </c>
      <c r="G105">
        <v>1030</v>
      </c>
    </row>
    <row r="106" spans="1:7" x14ac:dyDescent="0.2">
      <c r="A106" t="s">
        <v>67</v>
      </c>
      <c r="B106" t="s">
        <v>113</v>
      </c>
      <c r="C106" t="s">
        <v>1</v>
      </c>
      <c r="D106" t="s">
        <v>8</v>
      </c>
      <c r="E106">
        <v>202111</v>
      </c>
      <c r="F106">
        <v>812.36666666666667</v>
      </c>
      <c r="G106">
        <v>841</v>
      </c>
    </row>
    <row r="107" spans="1:7" x14ac:dyDescent="0.2">
      <c r="A107" t="s">
        <v>67</v>
      </c>
      <c r="B107" t="s">
        <v>113</v>
      </c>
      <c r="C107" t="s">
        <v>1</v>
      </c>
      <c r="D107" t="s">
        <v>8</v>
      </c>
      <c r="E107">
        <v>202112</v>
      </c>
      <c r="F107">
        <v>620.16129032258073</v>
      </c>
      <c r="G107">
        <v>802</v>
      </c>
    </row>
    <row r="108" spans="1:7" x14ac:dyDescent="0.2">
      <c r="A108" t="s">
        <v>67</v>
      </c>
      <c r="B108" t="s">
        <v>113</v>
      </c>
      <c r="C108" t="s">
        <v>1</v>
      </c>
      <c r="D108" t="s">
        <v>8</v>
      </c>
      <c r="E108">
        <v>202201</v>
      </c>
      <c r="F108">
        <v>474.22580645161293</v>
      </c>
      <c r="G108">
        <v>561</v>
      </c>
    </row>
    <row r="109" spans="1:7" x14ac:dyDescent="0.2">
      <c r="A109" t="s">
        <v>67</v>
      </c>
      <c r="B109" t="s">
        <v>113</v>
      </c>
      <c r="C109" t="s">
        <v>1</v>
      </c>
      <c r="D109" t="s">
        <v>8</v>
      </c>
      <c r="E109">
        <v>202202</v>
      </c>
      <c r="F109">
        <v>276.57142857142856</v>
      </c>
      <c r="G109">
        <v>456</v>
      </c>
    </row>
    <row r="110" spans="1:7" x14ac:dyDescent="0.2">
      <c r="A110" t="s">
        <v>67</v>
      </c>
      <c r="B110" t="s">
        <v>113</v>
      </c>
      <c r="C110" t="s">
        <v>1</v>
      </c>
      <c r="D110" t="s">
        <v>8</v>
      </c>
      <c r="E110">
        <v>202203</v>
      </c>
      <c r="F110">
        <v>118.0967741935484</v>
      </c>
      <c r="G110">
        <v>227</v>
      </c>
    </row>
    <row r="111" spans="1:7" x14ac:dyDescent="0.2">
      <c r="A111" t="s">
        <v>67</v>
      </c>
      <c r="B111" t="s">
        <v>113</v>
      </c>
      <c r="C111" t="s">
        <v>1</v>
      </c>
      <c r="D111" t="s">
        <v>8</v>
      </c>
      <c r="E111">
        <v>202204</v>
      </c>
      <c r="F111">
        <v>87</v>
      </c>
      <c r="G111">
        <v>87</v>
      </c>
    </row>
    <row r="112" spans="1:7" x14ac:dyDescent="0.2">
      <c r="A112" t="s">
        <v>67</v>
      </c>
      <c r="B112" t="s">
        <v>113</v>
      </c>
      <c r="C112" t="s">
        <v>1</v>
      </c>
      <c r="D112" t="s">
        <v>8</v>
      </c>
      <c r="E112">
        <v>202205</v>
      </c>
      <c r="F112">
        <v>85.41935483870968</v>
      </c>
      <c r="G112">
        <v>87</v>
      </c>
    </row>
    <row r="113" spans="1:7" x14ac:dyDescent="0.2">
      <c r="A113" t="s">
        <v>67</v>
      </c>
      <c r="B113" t="s">
        <v>113</v>
      </c>
      <c r="C113" t="s">
        <v>1</v>
      </c>
      <c r="D113" t="s">
        <v>8</v>
      </c>
      <c r="E113">
        <v>202206</v>
      </c>
      <c r="F113">
        <v>60.133333333333333</v>
      </c>
      <c r="G113">
        <v>93</v>
      </c>
    </row>
    <row r="114" spans="1:7" x14ac:dyDescent="0.2">
      <c r="A114" t="s">
        <v>67</v>
      </c>
      <c r="B114" t="s">
        <v>113</v>
      </c>
      <c r="C114" t="s">
        <v>1</v>
      </c>
      <c r="D114" t="s">
        <v>8</v>
      </c>
      <c r="E114">
        <v>202207</v>
      </c>
      <c r="F114">
        <v>51.096774193548391</v>
      </c>
      <c r="G114">
        <v>65</v>
      </c>
    </row>
    <row r="115" spans="1:7" x14ac:dyDescent="0.2">
      <c r="A115" t="s">
        <v>67</v>
      </c>
      <c r="B115" t="s">
        <v>113</v>
      </c>
      <c r="C115" t="s">
        <v>1</v>
      </c>
      <c r="D115" t="s">
        <v>8</v>
      </c>
      <c r="E115">
        <v>202208</v>
      </c>
      <c r="F115">
        <v>46.677419354838705</v>
      </c>
      <c r="G115">
        <v>56</v>
      </c>
    </row>
    <row r="116" spans="1:7" x14ac:dyDescent="0.2">
      <c r="A116" t="s">
        <v>67</v>
      </c>
      <c r="B116" t="s">
        <v>113</v>
      </c>
      <c r="C116" t="s">
        <v>1</v>
      </c>
      <c r="D116" t="s">
        <v>8</v>
      </c>
      <c r="E116">
        <v>202209</v>
      </c>
      <c r="F116">
        <v>44.733333333333334</v>
      </c>
      <c r="G116">
        <v>50</v>
      </c>
    </row>
    <row r="117" spans="1:7" x14ac:dyDescent="0.2">
      <c r="A117" t="s">
        <v>67</v>
      </c>
      <c r="B117" t="s">
        <v>113</v>
      </c>
      <c r="C117" t="s">
        <v>1</v>
      </c>
      <c r="D117" t="s">
        <v>8</v>
      </c>
      <c r="E117">
        <v>202210</v>
      </c>
      <c r="F117">
        <v>45</v>
      </c>
      <c r="G117">
        <v>45</v>
      </c>
    </row>
    <row r="118" spans="1:7" x14ac:dyDescent="0.2">
      <c r="A118" t="s">
        <v>67</v>
      </c>
      <c r="B118" t="s">
        <v>113</v>
      </c>
      <c r="C118" t="s">
        <v>1</v>
      </c>
      <c r="D118" t="s">
        <v>8</v>
      </c>
      <c r="E118">
        <v>202211</v>
      </c>
      <c r="F118">
        <v>45</v>
      </c>
      <c r="G118">
        <v>45</v>
      </c>
    </row>
    <row r="119" spans="1:7" x14ac:dyDescent="0.2">
      <c r="A119" t="s">
        <v>67</v>
      </c>
      <c r="B119" t="s">
        <v>113</v>
      </c>
      <c r="C119" t="s">
        <v>1</v>
      </c>
      <c r="D119" t="s">
        <v>8</v>
      </c>
      <c r="E119">
        <v>202212</v>
      </c>
      <c r="F119">
        <v>45</v>
      </c>
      <c r="G119">
        <v>45</v>
      </c>
    </row>
    <row r="120" spans="1:7" x14ac:dyDescent="0.2">
      <c r="A120" t="s">
        <v>67</v>
      </c>
      <c r="B120" t="s">
        <v>113</v>
      </c>
      <c r="C120" t="s">
        <v>1</v>
      </c>
      <c r="D120" t="s">
        <v>8</v>
      </c>
      <c r="E120">
        <v>202301</v>
      </c>
      <c r="F120">
        <v>45</v>
      </c>
      <c r="G120">
        <v>45</v>
      </c>
    </row>
    <row r="121" spans="1:7" x14ac:dyDescent="0.2">
      <c r="A121" t="s">
        <v>67</v>
      </c>
      <c r="B121" t="s">
        <v>113</v>
      </c>
      <c r="C121" t="s">
        <v>1</v>
      </c>
      <c r="D121" t="s">
        <v>8</v>
      </c>
      <c r="E121">
        <v>202302</v>
      </c>
      <c r="F121">
        <v>45</v>
      </c>
      <c r="G121">
        <v>45</v>
      </c>
    </row>
    <row r="122" spans="1:7" x14ac:dyDescent="0.2">
      <c r="A122" t="s">
        <v>67</v>
      </c>
      <c r="B122" t="s">
        <v>113</v>
      </c>
      <c r="C122" t="s">
        <v>1</v>
      </c>
      <c r="D122" t="s">
        <v>8</v>
      </c>
      <c r="E122">
        <v>202303</v>
      </c>
      <c r="F122">
        <v>45</v>
      </c>
      <c r="G122">
        <v>45</v>
      </c>
    </row>
    <row r="123" spans="1:7" x14ac:dyDescent="0.2">
      <c r="A123" t="s">
        <v>67</v>
      </c>
      <c r="B123" t="s">
        <v>113</v>
      </c>
      <c r="C123" t="s">
        <v>1</v>
      </c>
      <c r="D123" t="s">
        <v>8</v>
      </c>
      <c r="E123">
        <v>202304</v>
      </c>
      <c r="F123">
        <v>45</v>
      </c>
      <c r="G123">
        <v>45</v>
      </c>
    </row>
    <row r="124" spans="1:7" x14ac:dyDescent="0.2">
      <c r="A124" t="s">
        <v>67</v>
      </c>
      <c r="B124" t="s">
        <v>113</v>
      </c>
      <c r="C124" t="s">
        <v>1</v>
      </c>
      <c r="D124" t="s">
        <v>8</v>
      </c>
      <c r="E124">
        <v>202305</v>
      </c>
      <c r="F124">
        <v>1.4516129032258054</v>
      </c>
      <c r="G124">
        <v>45</v>
      </c>
    </row>
    <row r="125" spans="1:7" x14ac:dyDescent="0.2">
      <c r="A125" t="s">
        <v>67</v>
      </c>
      <c r="B125" t="s">
        <v>113</v>
      </c>
      <c r="C125" t="s">
        <v>1</v>
      </c>
      <c r="D125" t="s">
        <v>9</v>
      </c>
      <c r="E125">
        <v>201406</v>
      </c>
      <c r="F125">
        <v>16312.314759344599</v>
      </c>
      <c r="G125">
        <v>22744.666666666668</v>
      </c>
    </row>
    <row r="126" spans="1:7" x14ac:dyDescent="0.2">
      <c r="A126" t="s">
        <v>67</v>
      </c>
      <c r="B126" t="s">
        <v>113</v>
      </c>
      <c r="C126" t="s">
        <v>1</v>
      </c>
      <c r="D126" t="s">
        <v>9</v>
      </c>
      <c r="E126">
        <v>201412</v>
      </c>
      <c r="F126">
        <v>12893.509318996415</v>
      </c>
      <c r="G126">
        <v>15337</v>
      </c>
    </row>
    <row r="127" spans="1:7" x14ac:dyDescent="0.2">
      <c r="A127" t="s">
        <v>67</v>
      </c>
      <c r="B127" t="s">
        <v>113</v>
      </c>
      <c r="C127" t="s">
        <v>1</v>
      </c>
      <c r="D127" t="s">
        <v>9</v>
      </c>
      <c r="E127">
        <v>201506</v>
      </c>
      <c r="F127">
        <v>8037.7220302099349</v>
      </c>
      <c r="G127">
        <v>9592.6666666666661</v>
      </c>
    </row>
    <row r="128" spans="1:7" x14ac:dyDescent="0.2">
      <c r="A128" t="s">
        <v>67</v>
      </c>
      <c r="B128" t="s">
        <v>113</v>
      </c>
      <c r="C128" t="s">
        <v>1</v>
      </c>
      <c r="D128" t="s">
        <v>9</v>
      </c>
      <c r="E128">
        <v>201512</v>
      </c>
      <c r="F128">
        <v>5146.9881720430103</v>
      </c>
      <c r="G128">
        <v>6228.666666666667</v>
      </c>
    </row>
    <row r="129" spans="1:7" x14ac:dyDescent="0.2">
      <c r="A129" t="s">
        <v>67</v>
      </c>
      <c r="B129" t="s">
        <v>113</v>
      </c>
      <c r="C129" t="s">
        <v>1</v>
      </c>
      <c r="D129" t="s">
        <v>9</v>
      </c>
      <c r="E129">
        <v>201606</v>
      </c>
      <c r="F129">
        <v>3080.330447410704</v>
      </c>
      <c r="G129">
        <v>4591</v>
      </c>
    </row>
    <row r="130" spans="1:7" x14ac:dyDescent="0.2">
      <c r="A130" t="s">
        <v>67</v>
      </c>
      <c r="B130" t="s">
        <v>113</v>
      </c>
      <c r="C130" t="s">
        <v>1</v>
      </c>
      <c r="D130" t="s">
        <v>9</v>
      </c>
      <c r="E130">
        <v>201612</v>
      </c>
      <c r="F130">
        <v>4924.1478494623661</v>
      </c>
      <c r="G130">
        <v>6284.833333333333</v>
      </c>
    </row>
    <row r="131" spans="1:7" x14ac:dyDescent="0.2">
      <c r="A131" t="s">
        <v>67</v>
      </c>
      <c r="B131" t="s">
        <v>113</v>
      </c>
      <c r="C131" t="s">
        <v>1</v>
      </c>
      <c r="D131" t="s">
        <v>9</v>
      </c>
      <c r="E131">
        <v>201706</v>
      </c>
      <c r="F131">
        <v>6152.0410394265236</v>
      </c>
      <c r="G131">
        <v>6730</v>
      </c>
    </row>
    <row r="132" spans="1:7" x14ac:dyDescent="0.2">
      <c r="A132" t="s">
        <v>67</v>
      </c>
      <c r="B132" t="s">
        <v>113</v>
      </c>
      <c r="C132" t="s">
        <v>1</v>
      </c>
      <c r="D132" t="s">
        <v>9</v>
      </c>
      <c r="E132">
        <v>201712</v>
      </c>
      <c r="F132">
        <v>3170.3698924731193</v>
      </c>
      <c r="G132">
        <v>4685.666666666667</v>
      </c>
    </row>
    <row r="133" spans="1:7" x14ac:dyDescent="0.2">
      <c r="A133" t="s">
        <v>67</v>
      </c>
      <c r="B133" t="s">
        <v>113</v>
      </c>
      <c r="C133" t="s">
        <v>1</v>
      </c>
      <c r="D133" t="s">
        <v>9</v>
      </c>
      <c r="E133">
        <v>201806</v>
      </c>
      <c r="F133">
        <v>3871.4371351766508</v>
      </c>
      <c r="G133">
        <v>5538</v>
      </c>
    </row>
    <row r="134" spans="1:7" x14ac:dyDescent="0.2">
      <c r="A134" t="s">
        <v>67</v>
      </c>
      <c r="B134" t="s">
        <v>113</v>
      </c>
      <c r="C134" t="s">
        <v>1</v>
      </c>
      <c r="D134" t="s">
        <v>9</v>
      </c>
      <c r="E134">
        <v>201812</v>
      </c>
      <c r="F134">
        <v>5646.079569892473</v>
      </c>
      <c r="G134">
        <v>8075.333333333333</v>
      </c>
    </row>
    <row r="135" spans="1:7" x14ac:dyDescent="0.2">
      <c r="A135" t="s">
        <v>67</v>
      </c>
      <c r="B135" t="s">
        <v>113</v>
      </c>
      <c r="C135" t="s">
        <v>1</v>
      </c>
      <c r="D135" t="s">
        <v>9</v>
      </c>
      <c r="E135">
        <v>201906</v>
      </c>
      <c r="F135">
        <v>5821.8439452124921</v>
      </c>
      <c r="G135">
        <v>6847.833333333333</v>
      </c>
    </row>
    <row r="136" spans="1:7" x14ac:dyDescent="0.2">
      <c r="A136" t="s">
        <v>67</v>
      </c>
      <c r="B136" t="s">
        <v>113</v>
      </c>
      <c r="C136" t="s">
        <v>1</v>
      </c>
      <c r="D136" t="s">
        <v>9</v>
      </c>
      <c r="E136">
        <v>201912</v>
      </c>
      <c r="F136">
        <v>4966.9573476702508</v>
      </c>
      <c r="G136">
        <v>5365.833333333333</v>
      </c>
    </row>
    <row r="137" spans="1:7" x14ac:dyDescent="0.2">
      <c r="A137" t="s">
        <v>67</v>
      </c>
      <c r="B137" t="s">
        <v>113</v>
      </c>
      <c r="C137" t="s">
        <v>1</v>
      </c>
      <c r="D137" t="s">
        <v>9</v>
      </c>
      <c r="E137">
        <v>202006</v>
      </c>
      <c r="F137">
        <v>4074.7394945000619</v>
      </c>
      <c r="G137">
        <v>4297</v>
      </c>
    </row>
    <row r="138" spans="1:7" x14ac:dyDescent="0.2">
      <c r="A138" t="s">
        <v>67</v>
      </c>
      <c r="B138" t="s">
        <v>113</v>
      </c>
      <c r="C138" t="s">
        <v>1</v>
      </c>
      <c r="D138" t="s">
        <v>9</v>
      </c>
      <c r="E138">
        <v>202012</v>
      </c>
      <c r="F138">
        <v>2991.3890681003577</v>
      </c>
      <c r="G138">
        <v>3103</v>
      </c>
    </row>
    <row r="139" spans="1:7" x14ac:dyDescent="0.2">
      <c r="A139" t="s">
        <v>67</v>
      </c>
      <c r="B139" t="s">
        <v>113</v>
      </c>
      <c r="C139" t="s">
        <v>1</v>
      </c>
      <c r="D139" t="s">
        <v>9</v>
      </c>
      <c r="E139">
        <v>202106</v>
      </c>
      <c r="F139">
        <v>2179.0500640040964</v>
      </c>
      <c r="G139">
        <v>2290.1666666666665</v>
      </c>
    </row>
    <row r="140" spans="1:7" x14ac:dyDescent="0.2">
      <c r="A140" t="s">
        <v>67</v>
      </c>
      <c r="B140" t="s">
        <v>113</v>
      </c>
      <c r="C140" t="s">
        <v>1</v>
      </c>
      <c r="D140" t="s">
        <v>9</v>
      </c>
      <c r="E140">
        <v>202112</v>
      </c>
      <c r="F140">
        <v>1065.8535842293907</v>
      </c>
      <c r="G140">
        <v>1160.8333333333333</v>
      </c>
    </row>
    <row r="141" spans="1:7" x14ac:dyDescent="0.2">
      <c r="A141" t="s">
        <v>67</v>
      </c>
      <c r="B141" t="s">
        <v>113</v>
      </c>
      <c r="C141" t="s">
        <v>1</v>
      </c>
      <c r="D141" t="s">
        <v>9</v>
      </c>
      <c r="E141">
        <v>202206</v>
      </c>
      <c r="F141">
        <v>183.57444956477218</v>
      </c>
      <c r="G141">
        <v>251.83333333333334</v>
      </c>
    </row>
    <row r="142" spans="1:7" x14ac:dyDescent="0.2">
      <c r="A142" t="s">
        <v>67</v>
      </c>
      <c r="B142" t="s">
        <v>113</v>
      </c>
      <c r="C142" t="s">
        <v>1</v>
      </c>
      <c r="D142" t="s">
        <v>9</v>
      </c>
      <c r="E142">
        <v>202212</v>
      </c>
      <c r="F142">
        <v>46.25125448028674</v>
      </c>
      <c r="G142">
        <v>51</v>
      </c>
    </row>
    <row r="143" spans="1:7" x14ac:dyDescent="0.2">
      <c r="A143" t="s">
        <v>67</v>
      </c>
      <c r="B143" t="s">
        <v>113</v>
      </c>
      <c r="C143" t="s">
        <v>1</v>
      </c>
      <c r="D143" t="s">
        <v>9</v>
      </c>
      <c r="E143">
        <v>202306</v>
      </c>
      <c r="F143">
        <v>36.29032258064516</v>
      </c>
      <c r="G143">
        <v>45</v>
      </c>
    </row>
    <row r="144" spans="1:7" x14ac:dyDescent="0.2">
      <c r="A144" t="s">
        <v>67</v>
      </c>
      <c r="B144" t="s">
        <v>113</v>
      </c>
      <c r="C144" t="s">
        <v>1</v>
      </c>
      <c r="D144" t="s">
        <v>5</v>
      </c>
      <c r="E144">
        <v>201403</v>
      </c>
      <c r="F144">
        <v>18739.867511520741</v>
      </c>
      <c r="G144">
        <v>23921.333333333332</v>
      </c>
    </row>
    <row r="145" spans="1:7" x14ac:dyDescent="0.2">
      <c r="A145" t="s">
        <v>67</v>
      </c>
      <c r="B145" t="s">
        <v>113</v>
      </c>
      <c r="C145" t="s">
        <v>1</v>
      </c>
      <c r="D145" t="s">
        <v>5</v>
      </c>
      <c r="E145">
        <v>201406</v>
      </c>
      <c r="F145">
        <v>13884.76200716846</v>
      </c>
      <c r="G145">
        <v>21568</v>
      </c>
    </row>
    <row r="146" spans="1:7" x14ac:dyDescent="0.2">
      <c r="A146" t="s">
        <v>67</v>
      </c>
      <c r="B146" t="s">
        <v>113</v>
      </c>
      <c r="C146" t="s">
        <v>1</v>
      </c>
      <c r="D146" t="s">
        <v>5</v>
      </c>
      <c r="E146">
        <v>201409</v>
      </c>
      <c r="F146">
        <v>13582.478136200714</v>
      </c>
      <c r="G146">
        <v>16760.333333333332</v>
      </c>
    </row>
    <row r="147" spans="1:7" x14ac:dyDescent="0.2">
      <c r="A147" t="s">
        <v>67</v>
      </c>
      <c r="B147" t="s">
        <v>113</v>
      </c>
      <c r="C147" t="s">
        <v>1</v>
      </c>
      <c r="D147" t="s">
        <v>5</v>
      </c>
      <c r="E147">
        <v>201412</v>
      </c>
      <c r="F147">
        <v>12204.540501792115</v>
      </c>
      <c r="G147">
        <v>13913.666666666666</v>
      </c>
    </row>
    <row r="148" spans="1:7" x14ac:dyDescent="0.2">
      <c r="A148" t="s">
        <v>67</v>
      </c>
      <c r="B148" t="s">
        <v>113</v>
      </c>
      <c r="C148" t="s">
        <v>1</v>
      </c>
      <c r="D148" t="s">
        <v>5</v>
      </c>
      <c r="E148">
        <v>201503</v>
      </c>
      <c r="F148">
        <v>8881.6071428571449</v>
      </c>
      <c r="G148">
        <v>10578.666666666666</v>
      </c>
    </row>
    <row r="149" spans="1:7" x14ac:dyDescent="0.2">
      <c r="A149" t="s">
        <v>67</v>
      </c>
      <c r="B149" t="s">
        <v>113</v>
      </c>
      <c r="C149" t="s">
        <v>1</v>
      </c>
      <c r="D149" t="s">
        <v>5</v>
      </c>
      <c r="E149">
        <v>201506</v>
      </c>
      <c r="F149">
        <v>7193.836917562724</v>
      </c>
      <c r="G149">
        <v>8606.6666666666661</v>
      </c>
    </row>
    <row r="150" spans="1:7" x14ac:dyDescent="0.2">
      <c r="A150" t="s">
        <v>67</v>
      </c>
      <c r="B150" t="s">
        <v>113</v>
      </c>
      <c r="C150" t="s">
        <v>1</v>
      </c>
      <c r="D150" t="s">
        <v>5</v>
      </c>
      <c r="E150">
        <v>201509</v>
      </c>
      <c r="F150">
        <v>5836.8648745519713</v>
      </c>
      <c r="G150">
        <v>7054.333333333333</v>
      </c>
    </row>
    <row r="151" spans="1:7" x14ac:dyDescent="0.2">
      <c r="A151" t="s">
        <v>67</v>
      </c>
      <c r="B151" t="s">
        <v>113</v>
      </c>
      <c r="C151" t="s">
        <v>1</v>
      </c>
      <c r="D151" t="s">
        <v>5</v>
      </c>
      <c r="E151">
        <v>201512</v>
      </c>
      <c r="F151">
        <v>4457.1114695340502</v>
      </c>
      <c r="G151">
        <v>5403</v>
      </c>
    </row>
    <row r="152" spans="1:7" x14ac:dyDescent="0.2">
      <c r="A152" t="s">
        <v>67</v>
      </c>
      <c r="B152" t="s">
        <v>113</v>
      </c>
      <c r="C152" t="s">
        <v>1</v>
      </c>
      <c r="D152" t="s">
        <v>5</v>
      </c>
      <c r="E152">
        <v>201603</v>
      </c>
      <c r="F152">
        <v>3379.0741564701525</v>
      </c>
      <c r="G152">
        <v>4165.666666666667</v>
      </c>
    </row>
    <row r="153" spans="1:7" x14ac:dyDescent="0.2">
      <c r="A153" t="s">
        <v>67</v>
      </c>
      <c r="B153" t="s">
        <v>113</v>
      </c>
      <c r="C153" t="s">
        <v>1</v>
      </c>
      <c r="D153" t="s">
        <v>5</v>
      </c>
      <c r="E153">
        <v>201606</v>
      </c>
      <c r="F153">
        <v>2781.5867383512546</v>
      </c>
      <c r="G153">
        <v>5016.333333333333</v>
      </c>
    </row>
    <row r="154" spans="1:7" x14ac:dyDescent="0.2">
      <c r="A154" t="s">
        <v>67</v>
      </c>
      <c r="B154" t="s">
        <v>113</v>
      </c>
      <c r="C154" t="s">
        <v>1</v>
      </c>
      <c r="D154" t="s">
        <v>5</v>
      </c>
      <c r="E154">
        <v>201609</v>
      </c>
      <c r="F154">
        <v>3602.9820788530474</v>
      </c>
      <c r="G154">
        <v>5614.333333333333</v>
      </c>
    </row>
    <row r="155" spans="1:7" x14ac:dyDescent="0.2">
      <c r="A155" t="s">
        <v>67</v>
      </c>
      <c r="B155" t="s">
        <v>113</v>
      </c>
      <c r="C155" t="s">
        <v>1</v>
      </c>
      <c r="D155" t="s">
        <v>5</v>
      </c>
      <c r="E155">
        <v>201612</v>
      </c>
      <c r="F155">
        <v>6245.3136200716863</v>
      </c>
      <c r="G155">
        <v>6955.333333333333</v>
      </c>
    </row>
    <row r="156" spans="1:7" x14ac:dyDescent="0.2">
      <c r="A156" t="s">
        <v>67</v>
      </c>
      <c r="B156" t="s">
        <v>113</v>
      </c>
      <c r="C156" t="s">
        <v>1</v>
      </c>
      <c r="D156" t="s">
        <v>5</v>
      </c>
      <c r="E156">
        <v>201703</v>
      </c>
      <c r="F156">
        <v>6539.5268817204305</v>
      </c>
      <c r="G156">
        <v>6555.333333333333</v>
      </c>
    </row>
    <row r="157" spans="1:7" x14ac:dyDescent="0.2">
      <c r="A157" t="s">
        <v>67</v>
      </c>
      <c r="B157" t="s">
        <v>113</v>
      </c>
      <c r="C157" t="s">
        <v>1</v>
      </c>
      <c r="D157" t="s">
        <v>5</v>
      </c>
      <c r="E157">
        <v>201706</v>
      </c>
      <c r="F157">
        <v>5764.5551971326167</v>
      </c>
      <c r="G157">
        <v>6904.666666666667</v>
      </c>
    </row>
    <row r="158" spans="1:7" x14ac:dyDescent="0.2">
      <c r="A158" t="s">
        <v>67</v>
      </c>
      <c r="B158" t="s">
        <v>113</v>
      </c>
      <c r="C158" t="s">
        <v>1</v>
      </c>
      <c r="D158" t="s">
        <v>5</v>
      </c>
      <c r="E158">
        <v>201709</v>
      </c>
      <c r="F158">
        <v>3752.4767025089618</v>
      </c>
      <c r="G158">
        <v>5472</v>
      </c>
    </row>
    <row r="159" spans="1:7" x14ac:dyDescent="0.2">
      <c r="A159" t="s">
        <v>67</v>
      </c>
      <c r="B159" t="s">
        <v>113</v>
      </c>
      <c r="C159" t="s">
        <v>1</v>
      </c>
      <c r="D159" t="s">
        <v>5</v>
      </c>
      <c r="E159">
        <v>201712</v>
      </c>
      <c r="F159">
        <v>2588.2630824372754</v>
      </c>
      <c r="G159">
        <v>3899.3333333333335</v>
      </c>
    </row>
    <row r="160" spans="1:7" x14ac:dyDescent="0.2">
      <c r="A160" t="s">
        <v>67</v>
      </c>
      <c r="B160" t="s">
        <v>113</v>
      </c>
      <c r="C160" t="s">
        <v>1</v>
      </c>
      <c r="D160" t="s">
        <v>5</v>
      </c>
      <c r="E160">
        <v>201803</v>
      </c>
      <c r="F160">
        <v>3339.1033026113673</v>
      </c>
      <c r="G160">
        <v>4351.333333333333</v>
      </c>
    </row>
    <row r="161" spans="1:7" x14ac:dyDescent="0.2">
      <c r="A161" t="s">
        <v>67</v>
      </c>
      <c r="B161" t="s">
        <v>113</v>
      </c>
      <c r="C161" t="s">
        <v>1</v>
      </c>
      <c r="D161" t="s">
        <v>5</v>
      </c>
      <c r="E161">
        <v>201806</v>
      </c>
      <c r="F161">
        <v>4403.7709677419352</v>
      </c>
      <c r="G161">
        <v>6724.666666666667</v>
      </c>
    </row>
    <row r="162" spans="1:7" x14ac:dyDescent="0.2">
      <c r="A162" t="s">
        <v>67</v>
      </c>
      <c r="B162" t="s">
        <v>113</v>
      </c>
      <c r="C162" t="s">
        <v>1</v>
      </c>
      <c r="D162" t="s">
        <v>5</v>
      </c>
      <c r="E162">
        <v>201809</v>
      </c>
      <c r="F162">
        <v>5499.1010752688162</v>
      </c>
      <c r="G162">
        <v>7931.333333333333</v>
      </c>
    </row>
    <row r="163" spans="1:7" x14ac:dyDescent="0.2">
      <c r="A163" t="s">
        <v>67</v>
      </c>
      <c r="B163" t="s">
        <v>113</v>
      </c>
      <c r="C163" t="s">
        <v>1</v>
      </c>
      <c r="D163" t="s">
        <v>5</v>
      </c>
      <c r="E163">
        <v>201812</v>
      </c>
      <c r="F163">
        <v>5793.0580645161281</v>
      </c>
      <c r="G163">
        <v>8219.3333333333339</v>
      </c>
    </row>
    <row r="164" spans="1:7" x14ac:dyDescent="0.2">
      <c r="A164" t="s">
        <v>67</v>
      </c>
      <c r="B164" t="s">
        <v>113</v>
      </c>
      <c r="C164" t="s">
        <v>1</v>
      </c>
      <c r="D164" t="s">
        <v>5</v>
      </c>
      <c r="E164">
        <v>201903</v>
      </c>
      <c r="F164">
        <v>5798.6086789554511</v>
      </c>
      <c r="G164">
        <v>6975.333333333333</v>
      </c>
    </row>
    <row r="165" spans="1:7" x14ac:dyDescent="0.2">
      <c r="A165" t="s">
        <v>67</v>
      </c>
      <c r="B165" t="s">
        <v>113</v>
      </c>
      <c r="C165" t="s">
        <v>1</v>
      </c>
      <c r="D165" t="s">
        <v>5</v>
      </c>
      <c r="E165">
        <v>201906</v>
      </c>
      <c r="F165">
        <v>5845.0792114695332</v>
      </c>
      <c r="G165">
        <v>6720.333333333333</v>
      </c>
    </row>
    <row r="166" spans="1:7" x14ac:dyDescent="0.2">
      <c r="A166" t="s">
        <v>67</v>
      </c>
      <c r="B166" t="s">
        <v>113</v>
      </c>
      <c r="C166" t="s">
        <v>1</v>
      </c>
      <c r="D166" t="s">
        <v>5</v>
      </c>
      <c r="E166">
        <v>201909</v>
      </c>
      <c r="F166">
        <v>5604.1508960573474</v>
      </c>
      <c r="G166">
        <v>5899</v>
      </c>
    </row>
    <row r="167" spans="1:7" x14ac:dyDescent="0.2">
      <c r="A167" t="s">
        <v>67</v>
      </c>
      <c r="B167" t="s">
        <v>113</v>
      </c>
      <c r="C167" t="s">
        <v>1</v>
      </c>
      <c r="D167" t="s">
        <v>5</v>
      </c>
      <c r="E167">
        <v>201912</v>
      </c>
      <c r="F167">
        <v>4329.7637992831542</v>
      </c>
      <c r="G167">
        <v>4832.666666666667</v>
      </c>
    </row>
    <row r="168" spans="1:7" x14ac:dyDescent="0.2">
      <c r="A168" t="s">
        <v>67</v>
      </c>
      <c r="B168" t="s">
        <v>113</v>
      </c>
      <c r="C168" t="s">
        <v>1</v>
      </c>
      <c r="D168" t="s">
        <v>5</v>
      </c>
      <c r="E168">
        <v>202003</v>
      </c>
      <c r="F168">
        <v>4346.4556915090843</v>
      </c>
      <c r="G168">
        <v>4600.333333333333</v>
      </c>
    </row>
    <row r="169" spans="1:7" x14ac:dyDescent="0.2">
      <c r="A169" t="s">
        <v>67</v>
      </c>
      <c r="B169" t="s">
        <v>113</v>
      </c>
      <c r="C169" t="s">
        <v>1</v>
      </c>
      <c r="D169" t="s">
        <v>5</v>
      </c>
      <c r="E169">
        <v>202006</v>
      </c>
      <c r="F169">
        <v>3803.0232974910396</v>
      </c>
      <c r="G169">
        <v>3993.6666666666665</v>
      </c>
    </row>
    <row r="170" spans="1:7" x14ac:dyDescent="0.2">
      <c r="A170" t="s">
        <v>67</v>
      </c>
      <c r="B170" t="s">
        <v>113</v>
      </c>
      <c r="C170" t="s">
        <v>1</v>
      </c>
      <c r="D170" t="s">
        <v>5</v>
      </c>
      <c r="E170">
        <v>202009</v>
      </c>
      <c r="F170">
        <v>3192.0215053763441</v>
      </c>
      <c r="G170">
        <v>3320.6666666666665</v>
      </c>
    </row>
    <row r="171" spans="1:7" x14ac:dyDescent="0.2">
      <c r="A171" t="s">
        <v>67</v>
      </c>
      <c r="B171" t="s">
        <v>113</v>
      </c>
      <c r="C171" t="s">
        <v>1</v>
      </c>
      <c r="D171" t="s">
        <v>5</v>
      </c>
      <c r="E171">
        <v>202012</v>
      </c>
      <c r="F171">
        <v>2790.7566308243718</v>
      </c>
      <c r="G171">
        <v>2885.3333333333335</v>
      </c>
    </row>
    <row r="172" spans="1:7" x14ac:dyDescent="0.2">
      <c r="A172" t="s">
        <v>67</v>
      </c>
      <c r="B172" t="s">
        <v>113</v>
      </c>
      <c r="C172" t="s">
        <v>1</v>
      </c>
      <c r="D172" t="s">
        <v>5</v>
      </c>
      <c r="E172">
        <v>202103</v>
      </c>
      <c r="F172">
        <v>2459.9857910906298</v>
      </c>
      <c r="G172">
        <v>2545</v>
      </c>
    </row>
    <row r="173" spans="1:7" x14ac:dyDescent="0.2">
      <c r="A173" t="s">
        <v>67</v>
      </c>
      <c r="B173" t="s">
        <v>113</v>
      </c>
      <c r="C173" t="s">
        <v>1</v>
      </c>
      <c r="D173" t="s">
        <v>5</v>
      </c>
      <c r="E173">
        <v>202106</v>
      </c>
      <c r="F173">
        <v>1898.1143369175627</v>
      </c>
      <c r="G173">
        <v>2035.3333333333333</v>
      </c>
    </row>
    <row r="174" spans="1:7" x14ac:dyDescent="0.2">
      <c r="A174" t="s">
        <v>67</v>
      </c>
      <c r="B174" t="s">
        <v>113</v>
      </c>
      <c r="C174" t="s">
        <v>1</v>
      </c>
      <c r="D174" t="s">
        <v>5</v>
      </c>
      <c r="E174">
        <v>202109</v>
      </c>
      <c r="F174">
        <v>1321.7139784946239</v>
      </c>
      <c r="G174">
        <v>1430.6666666666667</v>
      </c>
    </row>
    <row r="175" spans="1:7" x14ac:dyDescent="0.2">
      <c r="A175" t="s">
        <v>67</v>
      </c>
      <c r="B175" t="s">
        <v>113</v>
      </c>
      <c r="C175" t="s">
        <v>1</v>
      </c>
      <c r="D175" t="s">
        <v>5</v>
      </c>
      <c r="E175">
        <v>202112</v>
      </c>
      <c r="F175">
        <v>809.99318996415775</v>
      </c>
      <c r="G175">
        <v>891</v>
      </c>
    </row>
    <row r="176" spans="1:7" x14ac:dyDescent="0.2">
      <c r="A176" t="s">
        <v>67</v>
      </c>
      <c r="B176" t="s">
        <v>113</v>
      </c>
      <c r="C176" t="s">
        <v>1</v>
      </c>
      <c r="D176" t="s">
        <v>5</v>
      </c>
      <c r="E176">
        <v>202203</v>
      </c>
      <c r="F176">
        <v>289.63133640552996</v>
      </c>
      <c r="G176">
        <v>414.66666666666669</v>
      </c>
    </row>
    <row r="177" spans="1:7" x14ac:dyDescent="0.2">
      <c r="A177" t="s">
        <v>67</v>
      </c>
      <c r="B177" t="s">
        <v>113</v>
      </c>
      <c r="C177" t="s">
        <v>1</v>
      </c>
      <c r="D177" t="s">
        <v>5</v>
      </c>
      <c r="E177">
        <v>202206</v>
      </c>
      <c r="F177">
        <v>77.51756272401434</v>
      </c>
      <c r="G177">
        <v>89</v>
      </c>
    </row>
    <row r="178" spans="1:7" x14ac:dyDescent="0.2">
      <c r="A178" t="s">
        <v>67</v>
      </c>
      <c r="B178" t="s">
        <v>113</v>
      </c>
      <c r="C178" t="s">
        <v>1</v>
      </c>
      <c r="D178" t="s">
        <v>5</v>
      </c>
      <c r="E178">
        <v>202209</v>
      </c>
      <c r="F178">
        <v>47.502508960573472</v>
      </c>
      <c r="G178">
        <v>57</v>
      </c>
    </row>
    <row r="179" spans="1:7" x14ac:dyDescent="0.2">
      <c r="A179" t="s">
        <v>67</v>
      </c>
      <c r="B179" t="s">
        <v>113</v>
      </c>
      <c r="C179" t="s">
        <v>1</v>
      </c>
      <c r="D179" t="s">
        <v>5</v>
      </c>
      <c r="E179">
        <v>202212</v>
      </c>
      <c r="F179">
        <v>45</v>
      </c>
      <c r="G179">
        <v>45</v>
      </c>
    </row>
    <row r="180" spans="1:7" x14ac:dyDescent="0.2">
      <c r="A180" t="s">
        <v>67</v>
      </c>
      <c r="B180" t="s">
        <v>113</v>
      </c>
      <c r="C180" t="s">
        <v>1</v>
      </c>
      <c r="D180" t="s">
        <v>5</v>
      </c>
      <c r="E180">
        <v>202303</v>
      </c>
      <c r="F180">
        <v>45</v>
      </c>
      <c r="G180">
        <v>45</v>
      </c>
    </row>
    <row r="181" spans="1:7" x14ac:dyDescent="0.2">
      <c r="A181" t="s">
        <v>67</v>
      </c>
      <c r="B181" t="s">
        <v>113</v>
      </c>
      <c r="C181" t="s">
        <v>1</v>
      </c>
      <c r="D181" t="s">
        <v>5</v>
      </c>
      <c r="E181">
        <v>202306</v>
      </c>
      <c r="F181">
        <v>23.225806451612904</v>
      </c>
      <c r="G181">
        <v>45</v>
      </c>
    </row>
    <row r="182" spans="1:7" x14ac:dyDescent="0.2">
      <c r="A182" t="s">
        <v>68</v>
      </c>
      <c r="B182" t="s">
        <v>114</v>
      </c>
      <c r="C182" t="s">
        <v>1</v>
      </c>
      <c r="D182" t="s">
        <v>7</v>
      </c>
      <c r="E182">
        <v>2017</v>
      </c>
      <c r="F182">
        <v>347.37222222222226</v>
      </c>
      <c r="G182">
        <v>433.16666666666669</v>
      </c>
    </row>
    <row r="183" spans="1:7" x14ac:dyDescent="0.2">
      <c r="A183" t="s">
        <v>68</v>
      </c>
      <c r="B183" t="s">
        <v>114</v>
      </c>
      <c r="C183" t="s">
        <v>1</v>
      </c>
      <c r="D183" t="s">
        <v>7</v>
      </c>
      <c r="E183">
        <v>2018</v>
      </c>
      <c r="F183">
        <v>1949.9675179211463</v>
      </c>
      <c r="G183">
        <v>2132.75</v>
      </c>
    </row>
    <row r="184" spans="1:7" x14ac:dyDescent="0.2">
      <c r="A184" t="s">
        <v>68</v>
      </c>
      <c r="B184" t="s">
        <v>114</v>
      </c>
      <c r="C184" t="s">
        <v>1</v>
      </c>
      <c r="D184" t="s">
        <v>7</v>
      </c>
      <c r="E184">
        <v>2019</v>
      </c>
      <c r="F184">
        <v>3381.8800947260625</v>
      </c>
      <c r="G184">
        <v>3746.6666666666665</v>
      </c>
    </row>
    <row r="185" spans="1:7" x14ac:dyDescent="0.2">
      <c r="A185" t="s">
        <v>68</v>
      </c>
      <c r="B185" t="s">
        <v>114</v>
      </c>
      <c r="C185" t="s">
        <v>1</v>
      </c>
      <c r="D185" t="s">
        <v>7</v>
      </c>
      <c r="E185">
        <v>2020</v>
      </c>
      <c r="F185">
        <v>3936.3183197379808</v>
      </c>
      <c r="G185">
        <v>4036.5833333333335</v>
      </c>
    </row>
    <row r="186" spans="1:7" x14ac:dyDescent="0.2">
      <c r="A186" t="s">
        <v>68</v>
      </c>
      <c r="B186" t="s">
        <v>114</v>
      </c>
      <c r="C186" t="s">
        <v>1</v>
      </c>
      <c r="D186" t="s">
        <v>7</v>
      </c>
      <c r="E186">
        <v>2021</v>
      </c>
      <c r="F186">
        <v>2818.8446108550947</v>
      </c>
      <c r="G186">
        <v>2854.75</v>
      </c>
    </row>
    <row r="187" spans="1:7" x14ac:dyDescent="0.2">
      <c r="A187" t="s">
        <v>68</v>
      </c>
      <c r="B187" t="s">
        <v>114</v>
      </c>
      <c r="C187" t="s">
        <v>1</v>
      </c>
      <c r="D187" t="s">
        <v>7</v>
      </c>
      <c r="E187">
        <v>2022</v>
      </c>
      <c r="F187">
        <v>2187.3949308755759</v>
      </c>
      <c r="G187">
        <v>2206.8333333333335</v>
      </c>
    </row>
    <row r="188" spans="1:7" x14ac:dyDescent="0.2">
      <c r="A188" t="s">
        <v>68</v>
      </c>
      <c r="B188" t="s">
        <v>114</v>
      </c>
      <c r="C188" t="s">
        <v>1</v>
      </c>
      <c r="D188" t="s">
        <v>7</v>
      </c>
      <c r="E188">
        <v>2023</v>
      </c>
      <c r="F188">
        <v>1610.8151753712239</v>
      </c>
      <c r="G188">
        <v>1638.0833333333333</v>
      </c>
    </row>
    <row r="189" spans="1:7" x14ac:dyDescent="0.2">
      <c r="A189" t="s">
        <v>68</v>
      </c>
      <c r="B189" t="s">
        <v>114</v>
      </c>
      <c r="C189" t="s">
        <v>1</v>
      </c>
      <c r="D189" t="s">
        <v>7</v>
      </c>
      <c r="E189">
        <v>2024</v>
      </c>
      <c r="F189">
        <v>1229.8237374860958</v>
      </c>
      <c r="G189">
        <v>1247.4000000000001</v>
      </c>
    </row>
    <row r="190" spans="1:7" x14ac:dyDescent="0.2">
      <c r="A190" t="s">
        <v>68</v>
      </c>
      <c r="B190" t="s">
        <v>114</v>
      </c>
      <c r="C190" t="s">
        <v>1</v>
      </c>
      <c r="D190" t="s">
        <v>8</v>
      </c>
      <c r="E190">
        <v>201707</v>
      </c>
      <c r="F190">
        <v>1.064516129032258</v>
      </c>
      <c r="G190">
        <v>11</v>
      </c>
    </row>
    <row r="191" spans="1:7" x14ac:dyDescent="0.2">
      <c r="A191" t="s">
        <v>68</v>
      </c>
      <c r="B191" t="s">
        <v>114</v>
      </c>
      <c r="C191" t="s">
        <v>1</v>
      </c>
      <c r="D191" t="s">
        <v>8</v>
      </c>
      <c r="E191">
        <v>201708</v>
      </c>
      <c r="F191">
        <v>42.38709677419353</v>
      </c>
      <c r="G191">
        <v>102</v>
      </c>
    </row>
    <row r="192" spans="1:7" x14ac:dyDescent="0.2">
      <c r="A192" t="s">
        <v>68</v>
      </c>
      <c r="B192" t="s">
        <v>114</v>
      </c>
      <c r="C192" t="s">
        <v>1</v>
      </c>
      <c r="D192" t="s">
        <v>8</v>
      </c>
      <c r="E192">
        <v>201709</v>
      </c>
      <c r="F192">
        <v>184.00000000000003</v>
      </c>
      <c r="G192">
        <v>281</v>
      </c>
    </row>
    <row r="193" spans="1:7" x14ac:dyDescent="0.2">
      <c r="A193" t="s">
        <v>68</v>
      </c>
      <c r="B193" t="s">
        <v>114</v>
      </c>
      <c r="C193" t="s">
        <v>1</v>
      </c>
      <c r="D193" t="s">
        <v>8</v>
      </c>
      <c r="E193">
        <v>201710</v>
      </c>
      <c r="F193">
        <v>400.29032258064524</v>
      </c>
      <c r="G193">
        <v>520</v>
      </c>
    </row>
    <row r="194" spans="1:7" x14ac:dyDescent="0.2">
      <c r="A194" t="s">
        <v>68</v>
      </c>
      <c r="B194" t="s">
        <v>114</v>
      </c>
      <c r="C194" t="s">
        <v>1</v>
      </c>
      <c r="D194" t="s">
        <v>8</v>
      </c>
      <c r="E194">
        <v>201711</v>
      </c>
      <c r="F194">
        <v>630.23333333333346</v>
      </c>
      <c r="G194">
        <v>746</v>
      </c>
    </row>
    <row r="195" spans="1:7" x14ac:dyDescent="0.2">
      <c r="A195" t="s">
        <v>68</v>
      </c>
      <c r="B195" t="s">
        <v>114</v>
      </c>
      <c r="C195" t="s">
        <v>1</v>
      </c>
      <c r="D195" t="s">
        <v>8</v>
      </c>
      <c r="E195">
        <v>201712</v>
      </c>
      <c r="F195">
        <v>826.25806451612902</v>
      </c>
      <c r="G195">
        <v>939</v>
      </c>
    </row>
    <row r="196" spans="1:7" x14ac:dyDescent="0.2">
      <c r="A196" t="s">
        <v>68</v>
      </c>
      <c r="B196" t="s">
        <v>114</v>
      </c>
      <c r="C196" t="s">
        <v>1</v>
      </c>
      <c r="D196" t="s">
        <v>8</v>
      </c>
      <c r="E196">
        <v>201801</v>
      </c>
      <c r="F196">
        <v>997.06451612903209</v>
      </c>
      <c r="G196">
        <v>1120</v>
      </c>
    </row>
    <row r="197" spans="1:7" x14ac:dyDescent="0.2">
      <c r="A197" t="s">
        <v>68</v>
      </c>
      <c r="B197" t="s">
        <v>114</v>
      </c>
      <c r="C197" t="s">
        <v>1</v>
      </c>
      <c r="D197" t="s">
        <v>8</v>
      </c>
      <c r="E197">
        <v>201802</v>
      </c>
      <c r="F197">
        <v>1171.2499999999998</v>
      </c>
      <c r="G197">
        <v>1326</v>
      </c>
    </row>
    <row r="198" spans="1:7" x14ac:dyDescent="0.2">
      <c r="A198" t="s">
        <v>68</v>
      </c>
      <c r="B198" t="s">
        <v>114</v>
      </c>
      <c r="C198" t="s">
        <v>1</v>
      </c>
      <c r="D198" t="s">
        <v>8</v>
      </c>
      <c r="E198">
        <v>201803</v>
      </c>
      <c r="F198">
        <v>1336.6129032258063</v>
      </c>
      <c r="G198">
        <v>1463</v>
      </c>
    </row>
    <row r="199" spans="1:7" x14ac:dyDescent="0.2">
      <c r="A199" t="s">
        <v>68</v>
      </c>
      <c r="B199" t="s">
        <v>114</v>
      </c>
      <c r="C199" t="s">
        <v>1</v>
      </c>
      <c r="D199" t="s">
        <v>8</v>
      </c>
      <c r="E199">
        <v>201804</v>
      </c>
      <c r="F199">
        <v>1503.6000000000001</v>
      </c>
      <c r="G199">
        <v>1643</v>
      </c>
    </row>
    <row r="200" spans="1:7" x14ac:dyDescent="0.2">
      <c r="A200" t="s">
        <v>68</v>
      </c>
      <c r="B200" t="s">
        <v>114</v>
      </c>
      <c r="C200" t="s">
        <v>1</v>
      </c>
      <c r="D200" t="s">
        <v>8</v>
      </c>
      <c r="E200">
        <v>201805</v>
      </c>
      <c r="F200">
        <v>1683.1290322580642</v>
      </c>
      <c r="G200">
        <v>1877</v>
      </c>
    </row>
    <row r="201" spans="1:7" x14ac:dyDescent="0.2">
      <c r="A201" t="s">
        <v>68</v>
      </c>
      <c r="B201" t="s">
        <v>114</v>
      </c>
      <c r="C201" t="s">
        <v>1</v>
      </c>
      <c r="D201" t="s">
        <v>8</v>
      </c>
      <c r="E201">
        <v>201806</v>
      </c>
      <c r="F201">
        <v>1918.0666666666668</v>
      </c>
      <c r="G201">
        <v>2099</v>
      </c>
    </row>
    <row r="202" spans="1:7" x14ac:dyDescent="0.2">
      <c r="A202" t="s">
        <v>68</v>
      </c>
      <c r="B202" t="s">
        <v>114</v>
      </c>
      <c r="C202" t="s">
        <v>1</v>
      </c>
      <c r="D202" t="s">
        <v>8</v>
      </c>
      <c r="E202">
        <v>201807</v>
      </c>
      <c r="F202">
        <v>2043.9032258064512</v>
      </c>
      <c r="G202">
        <v>2284</v>
      </c>
    </row>
    <row r="203" spans="1:7" x14ac:dyDescent="0.2">
      <c r="A203" t="s">
        <v>68</v>
      </c>
      <c r="B203" t="s">
        <v>114</v>
      </c>
      <c r="C203" t="s">
        <v>1</v>
      </c>
      <c r="D203" t="s">
        <v>8</v>
      </c>
      <c r="E203">
        <v>201808</v>
      </c>
      <c r="F203">
        <v>2286.8709677419351</v>
      </c>
      <c r="G203">
        <v>2491</v>
      </c>
    </row>
    <row r="204" spans="1:7" x14ac:dyDescent="0.2">
      <c r="A204" t="s">
        <v>68</v>
      </c>
      <c r="B204" t="s">
        <v>114</v>
      </c>
      <c r="C204" t="s">
        <v>1</v>
      </c>
      <c r="D204" t="s">
        <v>8</v>
      </c>
      <c r="E204">
        <v>201809</v>
      </c>
      <c r="F204">
        <v>2465.333333333333</v>
      </c>
      <c r="G204">
        <v>2655</v>
      </c>
    </row>
    <row r="205" spans="1:7" x14ac:dyDescent="0.2">
      <c r="A205" t="s">
        <v>68</v>
      </c>
      <c r="B205" t="s">
        <v>114</v>
      </c>
      <c r="C205" t="s">
        <v>1</v>
      </c>
      <c r="D205" t="s">
        <v>8</v>
      </c>
      <c r="E205">
        <v>201810</v>
      </c>
      <c r="F205">
        <v>2586.2903225806458</v>
      </c>
      <c r="G205">
        <v>2775</v>
      </c>
    </row>
    <row r="206" spans="1:7" x14ac:dyDescent="0.2">
      <c r="A206" t="s">
        <v>68</v>
      </c>
      <c r="B206" t="s">
        <v>114</v>
      </c>
      <c r="C206" t="s">
        <v>1</v>
      </c>
      <c r="D206" t="s">
        <v>8</v>
      </c>
      <c r="E206">
        <v>201811</v>
      </c>
      <c r="F206">
        <v>2674.1666666666661</v>
      </c>
      <c r="G206">
        <v>2848</v>
      </c>
    </row>
    <row r="207" spans="1:7" x14ac:dyDescent="0.2">
      <c r="A207" t="s">
        <v>68</v>
      </c>
      <c r="B207" t="s">
        <v>114</v>
      </c>
      <c r="C207" t="s">
        <v>1</v>
      </c>
      <c r="D207" t="s">
        <v>8</v>
      </c>
      <c r="E207">
        <v>201812</v>
      </c>
      <c r="F207">
        <v>2733.3225806451605</v>
      </c>
      <c r="G207">
        <v>3012</v>
      </c>
    </row>
    <row r="208" spans="1:7" x14ac:dyDescent="0.2">
      <c r="A208" t="s">
        <v>68</v>
      </c>
      <c r="B208" t="s">
        <v>114</v>
      </c>
      <c r="C208" t="s">
        <v>1</v>
      </c>
      <c r="D208" t="s">
        <v>8</v>
      </c>
      <c r="E208">
        <v>201901</v>
      </c>
      <c r="F208">
        <v>2743.4193548387102</v>
      </c>
      <c r="G208">
        <v>3078</v>
      </c>
    </row>
    <row r="209" spans="1:7" x14ac:dyDescent="0.2">
      <c r="A209" t="s">
        <v>68</v>
      </c>
      <c r="B209" t="s">
        <v>114</v>
      </c>
      <c r="C209" t="s">
        <v>1</v>
      </c>
      <c r="D209" t="s">
        <v>8</v>
      </c>
      <c r="E209">
        <v>201902</v>
      </c>
      <c r="F209">
        <v>2733.1428571428564</v>
      </c>
      <c r="G209">
        <v>3064</v>
      </c>
    </row>
    <row r="210" spans="1:7" x14ac:dyDescent="0.2">
      <c r="A210" t="s">
        <v>68</v>
      </c>
      <c r="B210" t="s">
        <v>114</v>
      </c>
      <c r="C210" t="s">
        <v>1</v>
      </c>
      <c r="D210" t="s">
        <v>8</v>
      </c>
      <c r="E210">
        <v>201903</v>
      </c>
      <c r="F210">
        <v>2850.6129032258059</v>
      </c>
      <c r="G210">
        <v>3099</v>
      </c>
    </row>
    <row r="211" spans="1:7" x14ac:dyDescent="0.2">
      <c r="A211" t="s">
        <v>68</v>
      </c>
      <c r="B211" t="s">
        <v>114</v>
      </c>
      <c r="C211" t="s">
        <v>1</v>
      </c>
      <c r="D211" t="s">
        <v>8</v>
      </c>
      <c r="E211">
        <v>201904</v>
      </c>
      <c r="F211">
        <v>2983.7333333333336</v>
      </c>
      <c r="G211">
        <v>3349</v>
      </c>
    </row>
    <row r="212" spans="1:7" x14ac:dyDescent="0.2">
      <c r="A212" t="s">
        <v>68</v>
      </c>
      <c r="B212" t="s">
        <v>114</v>
      </c>
      <c r="C212" t="s">
        <v>1</v>
      </c>
      <c r="D212" t="s">
        <v>8</v>
      </c>
      <c r="E212">
        <v>201905</v>
      </c>
      <c r="F212">
        <v>3175.1935483870966</v>
      </c>
      <c r="G212">
        <v>3550</v>
      </c>
    </row>
    <row r="213" spans="1:7" x14ac:dyDescent="0.2">
      <c r="A213" t="s">
        <v>68</v>
      </c>
      <c r="B213" t="s">
        <v>114</v>
      </c>
      <c r="C213" t="s">
        <v>1</v>
      </c>
      <c r="D213" t="s">
        <v>8</v>
      </c>
      <c r="E213">
        <v>201906</v>
      </c>
      <c r="F213">
        <v>3322.766666666666</v>
      </c>
      <c r="G213">
        <v>3640</v>
      </c>
    </row>
    <row r="214" spans="1:7" x14ac:dyDescent="0.2">
      <c r="A214" t="s">
        <v>68</v>
      </c>
      <c r="B214" t="s">
        <v>114</v>
      </c>
      <c r="C214" t="s">
        <v>1</v>
      </c>
      <c r="D214" t="s">
        <v>8</v>
      </c>
      <c r="E214">
        <v>201907</v>
      </c>
      <c r="F214">
        <v>3511.2903225806444</v>
      </c>
      <c r="G214">
        <v>3875</v>
      </c>
    </row>
    <row r="215" spans="1:7" x14ac:dyDescent="0.2">
      <c r="A215" t="s">
        <v>68</v>
      </c>
      <c r="B215" t="s">
        <v>114</v>
      </c>
      <c r="C215" t="s">
        <v>1</v>
      </c>
      <c r="D215" t="s">
        <v>8</v>
      </c>
      <c r="E215">
        <v>201908</v>
      </c>
      <c r="F215">
        <v>3556.516129032258</v>
      </c>
      <c r="G215">
        <v>4192</v>
      </c>
    </row>
    <row r="216" spans="1:7" x14ac:dyDescent="0.2">
      <c r="A216" t="s">
        <v>68</v>
      </c>
      <c r="B216" t="s">
        <v>114</v>
      </c>
      <c r="C216" t="s">
        <v>1</v>
      </c>
      <c r="D216" t="s">
        <v>8</v>
      </c>
      <c r="E216">
        <v>201909</v>
      </c>
      <c r="F216">
        <v>3650.2</v>
      </c>
      <c r="G216">
        <v>4007</v>
      </c>
    </row>
    <row r="217" spans="1:7" x14ac:dyDescent="0.2">
      <c r="A217" t="s">
        <v>68</v>
      </c>
      <c r="B217" t="s">
        <v>114</v>
      </c>
      <c r="C217" t="s">
        <v>1</v>
      </c>
      <c r="D217" t="s">
        <v>8</v>
      </c>
      <c r="E217">
        <v>201910</v>
      </c>
      <c r="F217">
        <v>3805.4516129032277</v>
      </c>
      <c r="G217">
        <v>4297</v>
      </c>
    </row>
    <row r="218" spans="1:7" x14ac:dyDescent="0.2">
      <c r="A218" t="s">
        <v>68</v>
      </c>
      <c r="B218" t="s">
        <v>114</v>
      </c>
      <c r="C218" t="s">
        <v>1</v>
      </c>
      <c r="D218" t="s">
        <v>8</v>
      </c>
      <c r="E218">
        <v>201911</v>
      </c>
      <c r="F218">
        <v>4042.2666666666664</v>
      </c>
      <c r="G218">
        <v>4406</v>
      </c>
    </row>
    <row r="219" spans="1:7" x14ac:dyDescent="0.2">
      <c r="A219" t="s">
        <v>68</v>
      </c>
      <c r="B219" t="s">
        <v>114</v>
      </c>
      <c r="C219" t="s">
        <v>1</v>
      </c>
      <c r="D219" t="s">
        <v>8</v>
      </c>
      <c r="E219">
        <v>201912</v>
      </c>
      <c r="F219">
        <v>4207.9677419354821</v>
      </c>
      <c r="G219">
        <v>4403</v>
      </c>
    </row>
    <row r="220" spans="1:7" x14ac:dyDescent="0.2">
      <c r="A220" t="s">
        <v>68</v>
      </c>
      <c r="B220" t="s">
        <v>114</v>
      </c>
      <c r="C220" t="s">
        <v>1</v>
      </c>
      <c r="D220" t="s">
        <v>8</v>
      </c>
      <c r="E220">
        <v>202001</v>
      </c>
      <c r="F220">
        <v>4240.6129032258068</v>
      </c>
      <c r="G220">
        <v>4460</v>
      </c>
    </row>
    <row r="221" spans="1:7" x14ac:dyDescent="0.2">
      <c r="A221" t="s">
        <v>68</v>
      </c>
      <c r="B221" t="s">
        <v>114</v>
      </c>
      <c r="C221" t="s">
        <v>1</v>
      </c>
      <c r="D221" t="s">
        <v>8</v>
      </c>
      <c r="E221">
        <v>202002</v>
      </c>
      <c r="F221">
        <v>4341.7241379310335</v>
      </c>
      <c r="G221">
        <v>4569</v>
      </c>
    </row>
    <row r="222" spans="1:7" x14ac:dyDescent="0.2">
      <c r="A222" t="s">
        <v>68</v>
      </c>
      <c r="B222" t="s">
        <v>114</v>
      </c>
      <c r="C222" t="s">
        <v>1</v>
      </c>
      <c r="D222" t="s">
        <v>8</v>
      </c>
      <c r="E222">
        <v>202003</v>
      </c>
      <c r="F222">
        <v>4467.3548387096771</v>
      </c>
      <c r="G222">
        <v>4602</v>
      </c>
    </row>
    <row r="223" spans="1:7" x14ac:dyDescent="0.2">
      <c r="A223" t="s">
        <v>68</v>
      </c>
      <c r="B223" t="s">
        <v>114</v>
      </c>
      <c r="C223" t="s">
        <v>1</v>
      </c>
      <c r="D223" t="s">
        <v>8</v>
      </c>
      <c r="E223">
        <v>202004</v>
      </c>
      <c r="F223">
        <v>4373.2333333333354</v>
      </c>
      <c r="G223">
        <v>4438</v>
      </c>
    </row>
    <row r="224" spans="1:7" x14ac:dyDescent="0.2">
      <c r="A224" t="s">
        <v>68</v>
      </c>
      <c r="B224" t="s">
        <v>114</v>
      </c>
      <c r="C224" t="s">
        <v>1</v>
      </c>
      <c r="D224" t="s">
        <v>8</v>
      </c>
      <c r="E224">
        <v>202005</v>
      </c>
      <c r="F224">
        <v>4236.1612903225814</v>
      </c>
      <c r="G224">
        <v>4309</v>
      </c>
    </row>
    <row r="225" spans="1:7" x14ac:dyDescent="0.2">
      <c r="A225" t="s">
        <v>68</v>
      </c>
      <c r="B225" t="s">
        <v>114</v>
      </c>
      <c r="C225" t="s">
        <v>1</v>
      </c>
      <c r="D225" t="s">
        <v>8</v>
      </c>
      <c r="E225">
        <v>202006</v>
      </c>
      <c r="F225">
        <v>4102.2666666666664</v>
      </c>
      <c r="G225">
        <v>4163</v>
      </c>
    </row>
    <row r="226" spans="1:7" x14ac:dyDescent="0.2">
      <c r="A226" t="s">
        <v>68</v>
      </c>
      <c r="B226" t="s">
        <v>114</v>
      </c>
      <c r="C226" t="s">
        <v>1</v>
      </c>
      <c r="D226" t="s">
        <v>8</v>
      </c>
      <c r="E226">
        <v>202007</v>
      </c>
      <c r="F226">
        <v>3880.6129032258063</v>
      </c>
      <c r="G226">
        <v>4041</v>
      </c>
    </row>
    <row r="227" spans="1:7" x14ac:dyDescent="0.2">
      <c r="A227" t="s">
        <v>68</v>
      </c>
      <c r="B227" t="s">
        <v>114</v>
      </c>
      <c r="C227" t="s">
        <v>1</v>
      </c>
      <c r="D227" t="s">
        <v>8</v>
      </c>
      <c r="E227">
        <v>202008</v>
      </c>
      <c r="F227">
        <v>3751.1290322580649</v>
      </c>
      <c r="G227">
        <v>3811</v>
      </c>
    </row>
    <row r="228" spans="1:7" x14ac:dyDescent="0.2">
      <c r="A228" t="s">
        <v>68</v>
      </c>
      <c r="B228" t="s">
        <v>114</v>
      </c>
      <c r="C228" t="s">
        <v>1</v>
      </c>
      <c r="D228" t="s">
        <v>8</v>
      </c>
      <c r="E228">
        <v>202009</v>
      </c>
      <c r="F228">
        <v>3615.666666666667</v>
      </c>
      <c r="G228">
        <v>3682</v>
      </c>
    </row>
    <row r="229" spans="1:7" x14ac:dyDescent="0.2">
      <c r="A229" t="s">
        <v>68</v>
      </c>
      <c r="B229" t="s">
        <v>114</v>
      </c>
      <c r="C229" t="s">
        <v>1</v>
      </c>
      <c r="D229" t="s">
        <v>8</v>
      </c>
      <c r="E229">
        <v>202010</v>
      </c>
      <c r="F229">
        <v>3505.8064516129034</v>
      </c>
      <c r="G229">
        <v>3551</v>
      </c>
    </row>
    <row r="230" spans="1:7" x14ac:dyDescent="0.2">
      <c r="A230" t="s">
        <v>68</v>
      </c>
      <c r="B230" t="s">
        <v>114</v>
      </c>
      <c r="C230" t="s">
        <v>1</v>
      </c>
      <c r="D230" t="s">
        <v>8</v>
      </c>
      <c r="E230">
        <v>202011</v>
      </c>
      <c r="F230">
        <v>3407.7999999999997</v>
      </c>
      <c r="G230">
        <v>3453</v>
      </c>
    </row>
    <row r="231" spans="1:7" x14ac:dyDescent="0.2">
      <c r="A231" t="s">
        <v>68</v>
      </c>
      <c r="B231" t="s">
        <v>114</v>
      </c>
      <c r="C231" t="s">
        <v>1</v>
      </c>
      <c r="D231" t="s">
        <v>8</v>
      </c>
      <c r="E231">
        <v>202012</v>
      </c>
      <c r="F231">
        <v>3313.4516129032254</v>
      </c>
      <c r="G231">
        <v>3360</v>
      </c>
    </row>
    <row r="232" spans="1:7" x14ac:dyDescent="0.2">
      <c r="A232" t="s">
        <v>68</v>
      </c>
      <c r="B232" t="s">
        <v>114</v>
      </c>
      <c r="C232" t="s">
        <v>1</v>
      </c>
      <c r="D232" t="s">
        <v>8</v>
      </c>
      <c r="E232">
        <v>202101</v>
      </c>
      <c r="F232">
        <v>3229.5806451612902</v>
      </c>
      <c r="G232">
        <v>3263</v>
      </c>
    </row>
    <row r="233" spans="1:7" x14ac:dyDescent="0.2">
      <c r="A233" t="s">
        <v>68</v>
      </c>
      <c r="B233" t="s">
        <v>114</v>
      </c>
      <c r="C233" t="s">
        <v>1</v>
      </c>
      <c r="D233" t="s">
        <v>8</v>
      </c>
      <c r="E233">
        <v>202102</v>
      </c>
      <c r="F233">
        <v>3139.1428571428569</v>
      </c>
      <c r="G233">
        <v>3190</v>
      </c>
    </row>
    <row r="234" spans="1:7" x14ac:dyDescent="0.2">
      <c r="A234" t="s">
        <v>68</v>
      </c>
      <c r="B234" t="s">
        <v>114</v>
      </c>
      <c r="C234" t="s">
        <v>1</v>
      </c>
      <c r="D234" t="s">
        <v>8</v>
      </c>
      <c r="E234">
        <v>202103</v>
      </c>
      <c r="F234">
        <v>3044.8387096774204</v>
      </c>
      <c r="G234">
        <v>3092</v>
      </c>
    </row>
    <row r="235" spans="1:7" x14ac:dyDescent="0.2">
      <c r="A235" t="s">
        <v>68</v>
      </c>
      <c r="B235" t="s">
        <v>114</v>
      </c>
      <c r="C235" t="s">
        <v>1</v>
      </c>
      <c r="D235" t="s">
        <v>8</v>
      </c>
      <c r="E235">
        <v>202104</v>
      </c>
      <c r="F235">
        <v>2980.1666666666665</v>
      </c>
      <c r="G235">
        <v>3007</v>
      </c>
    </row>
    <row r="236" spans="1:7" x14ac:dyDescent="0.2">
      <c r="A236" t="s">
        <v>68</v>
      </c>
      <c r="B236" t="s">
        <v>114</v>
      </c>
      <c r="C236" t="s">
        <v>1</v>
      </c>
      <c r="D236" t="s">
        <v>8</v>
      </c>
      <c r="E236">
        <v>202105</v>
      </c>
      <c r="F236">
        <v>2924.0322580645166</v>
      </c>
      <c r="G236">
        <v>2960</v>
      </c>
    </row>
    <row r="237" spans="1:7" x14ac:dyDescent="0.2">
      <c r="A237" t="s">
        <v>68</v>
      </c>
      <c r="B237" t="s">
        <v>114</v>
      </c>
      <c r="C237" t="s">
        <v>1</v>
      </c>
      <c r="D237" t="s">
        <v>8</v>
      </c>
      <c r="E237">
        <v>202106</v>
      </c>
      <c r="F237">
        <v>2859.4</v>
      </c>
      <c r="G237">
        <v>2897</v>
      </c>
    </row>
    <row r="238" spans="1:7" x14ac:dyDescent="0.2">
      <c r="A238" t="s">
        <v>68</v>
      </c>
      <c r="B238" t="s">
        <v>114</v>
      </c>
      <c r="C238" t="s">
        <v>1</v>
      </c>
      <c r="D238" t="s">
        <v>8</v>
      </c>
      <c r="E238">
        <v>202107</v>
      </c>
      <c r="F238">
        <v>2760.1290322580653</v>
      </c>
      <c r="G238">
        <v>2810</v>
      </c>
    </row>
    <row r="239" spans="1:7" x14ac:dyDescent="0.2">
      <c r="A239" t="s">
        <v>68</v>
      </c>
      <c r="B239" t="s">
        <v>114</v>
      </c>
      <c r="C239" t="s">
        <v>1</v>
      </c>
      <c r="D239" t="s">
        <v>8</v>
      </c>
      <c r="E239">
        <v>202108</v>
      </c>
      <c r="F239">
        <v>2683.2580645161297</v>
      </c>
      <c r="G239">
        <v>2724</v>
      </c>
    </row>
    <row r="240" spans="1:7" x14ac:dyDescent="0.2">
      <c r="A240" t="s">
        <v>68</v>
      </c>
      <c r="B240" t="s">
        <v>114</v>
      </c>
      <c r="C240" t="s">
        <v>1</v>
      </c>
      <c r="D240" t="s">
        <v>8</v>
      </c>
      <c r="E240">
        <v>202109</v>
      </c>
      <c r="F240">
        <v>2626.9333333333338</v>
      </c>
      <c r="G240">
        <v>2656</v>
      </c>
    </row>
    <row r="241" spans="1:7" x14ac:dyDescent="0.2">
      <c r="A241" t="s">
        <v>68</v>
      </c>
      <c r="B241" t="s">
        <v>114</v>
      </c>
      <c r="C241" t="s">
        <v>1</v>
      </c>
      <c r="D241" t="s">
        <v>8</v>
      </c>
      <c r="E241">
        <v>202110</v>
      </c>
      <c r="F241">
        <v>2577.1290322580639</v>
      </c>
      <c r="G241">
        <v>2604</v>
      </c>
    </row>
    <row r="242" spans="1:7" x14ac:dyDescent="0.2">
      <c r="A242" t="s">
        <v>68</v>
      </c>
      <c r="B242" t="s">
        <v>114</v>
      </c>
      <c r="C242" t="s">
        <v>1</v>
      </c>
      <c r="D242" t="s">
        <v>8</v>
      </c>
      <c r="E242">
        <v>202111</v>
      </c>
      <c r="F242">
        <v>2527.2666666666669</v>
      </c>
      <c r="G242">
        <v>2552</v>
      </c>
    </row>
    <row r="243" spans="1:7" x14ac:dyDescent="0.2">
      <c r="A243" t="s">
        <v>68</v>
      </c>
      <c r="B243" t="s">
        <v>114</v>
      </c>
      <c r="C243" t="s">
        <v>1</v>
      </c>
      <c r="D243" t="s">
        <v>8</v>
      </c>
      <c r="E243">
        <v>202112</v>
      </c>
      <c r="F243">
        <v>2474.2580645161293</v>
      </c>
      <c r="G243">
        <v>2502</v>
      </c>
    </row>
    <row r="244" spans="1:7" x14ac:dyDescent="0.2">
      <c r="A244" t="s">
        <v>68</v>
      </c>
      <c r="B244" t="s">
        <v>114</v>
      </c>
      <c r="C244" t="s">
        <v>1</v>
      </c>
      <c r="D244" t="s">
        <v>8</v>
      </c>
      <c r="E244">
        <v>202201</v>
      </c>
      <c r="F244">
        <v>2433.3225806451615</v>
      </c>
      <c r="G244">
        <v>2455</v>
      </c>
    </row>
    <row r="245" spans="1:7" x14ac:dyDescent="0.2">
      <c r="A245" t="s">
        <v>68</v>
      </c>
      <c r="B245" t="s">
        <v>114</v>
      </c>
      <c r="C245" t="s">
        <v>1</v>
      </c>
      <c r="D245" t="s">
        <v>8</v>
      </c>
      <c r="E245">
        <v>202202</v>
      </c>
      <c r="F245">
        <v>2385.571428571428</v>
      </c>
      <c r="G245">
        <v>2412</v>
      </c>
    </row>
    <row r="246" spans="1:7" x14ac:dyDescent="0.2">
      <c r="A246" t="s">
        <v>68</v>
      </c>
      <c r="B246" t="s">
        <v>114</v>
      </c>
      <c r="C246" t="s">
        <v>1</v>
      </c>
      <c r="D246" t="s">
        <v>8</v>
      </c>
      <c r="E246">
        <v>202203</v>
      </c>
      <c r="F246">
        <v>2317.4516129032263</v>
      </c>
      <c r="G246">
        <v>2354</v>
      </c>
    </row>
    <row r="247" spans="1:7" x14ac:dyDescent="0.2">
      <c r="A247" t="s">
        <v>68</v>
      </c>
      <c r="B247" t="s">
        <v>114</v>
      </c>
      <c r="C247" t="s">
        <v>1</v>
      </c>
      <c r="D247" t="s">
        <v>8</v>
      </c>
      <c r="E247">
        <v>202204</v>
      </c>
      <c r="F247">
        <v>2278.2333333333336</v>
      </c>
      <c r="G247">
        <v>2295</v>
      </c>
    </row>
    <row r="248" spans="1:7" x14ac:dyDescent="0.2">
      <c r="A248" t="s">
        <v>68</v>
      </c>
      <c r="B248" t="s">
        <v>114</v>
      </c>
      <c r="C248" t="s">
        <v>1</v>
      </c>
      <c r="D248" t="s">
        <v>8</v>
      </c>
      <c r="E248">
        <v>202205</v>
      </c>
      <c r="F248">
        <v>2230.0967741935474</v>
      </c>
      <c r="G248">
        <v>2251</v>
      </c>
    </row>
    <row r="249" spans="1:7" x14ac:dyDescent="0.2">
      <c r="A249" t="s">
        <v>68</v>
      </c>
      <c r="B249" t="s">
        <v>114</v>
      </c>
      <c r="C249" t="s">
        <v>1</v>
      </c>
      <c r="D249" t="s">
        <v>8</v>
      </c>
      <c r="E249">
        <v>202206</v>
      </c>
      <c r="F249">
        <v>2190.8999999999996</v>
      </c>
      <c r="G249">
        <v>2206</v>
      </c>
    </row>
    <row r="250" spans="1:7" x14ac:dyDescent="0.2">
      <c r="A250" t="s">
        <v>68</v>
      </c>
      <c r="B250" t="s">
        <v>114</v>
      </c>
      <c r="C250" t="s">
        <v>1</v>
      </c>
      <c r="D250" t="s">
        <v>8</v>
      </c>
      <c r="E250">
        <v>202207</v>
      </c>
      <c r="F250">
        <v>2152.5806451612898</v>
      </c>
      <c r="G250">
        <v>2175</v>
      </c>
    </row>
    <row r="251" spans="1:7" x14ac:dyDescent="0.2">
      <c r="A251" t="s">
        <v>68</v>
      </c>
      <c r="B251" t="s">
        <v>114</v>
      </c>
      <c r="C251" t="s">
        <v>1</v>
      </c>
      <c r="D251" t="s">
        <v>8</v>
      </c>
      <c r="E251">
        <v>202208</v>
      </c>
      <c r="F251">
        <v>2119.9999999999991</v>
      </c>
      <c r="G251">
        <v>2136</v>
      </c>
    </row>
    <row r="252" spans="1:7" x14ac:dyDescent="0.2">
      <c r="A252" t="s">
        <v>68</v>
      </c>
      <c r="B252" t="s">
        <v>114</v>
      </c>
      <c r="C252" t="s">
        <v>1</v>
      </c>
      <c r="D252" t="s">
        <v>8</v>
      </c>
      <c r="E252">
        <v>202209</v>
      </c>
      <c r="F252">
        <v>2082.1333333333332</v>
      </c>
      <c r="G252">
        <v>2105</v>
      </c>
    </row>
    <row r="253" spans="1:7" x14ac:dyDescent="0.2">
      <c r="A253" t="s">
        <v>68</v>
      </c>
      <c r="B253" t="s">
        <v>114</v>
      </c>
      <c r="C253" t="s">
        <v>1</v>
      </c>
      <c r="D253" t="s">
        <v>8</v>
      </c>
      <c r="E253">
        <v>202210</v>
      </c>
      <c r="F253">
        <v>2041.8709677419354</v>
      </c>
      <c r="G253">
        <v>2057</v>
      </c>
    </row>
    <row r="254" spans="1:7" x14ac:dyDescent="0.2">
      <c r="A254" t="s">
        <v>68</v>
      </c>
      <c r="B254" t="s">
        <v>114</v>
      </c>
      <c r="C254" t="s">
        <v>1</v>
      </c>
      <c r="D254" t="s">
        <v>8</v>
      </c>
      <c r="E254">
        <v>202211</v>
      </c>
      <c r="F254">
        <v>2021.9333333333334</v>
      </c>
      <c r="G254">
        <v>2030</v>
      </c>
    </row>
    <row r="255" spans="1:7" x14ac:dyDescent="0.2">
      <c r="A255" t="s">
        <v>68</v>
      </c>
      <c r="B255" t="s">
        <v>114</v>
      </c>
      <c r="C255" t="s">
        <v>1</v>
      </c>
      <c r="D255" t="s">
        <v>8</v>
      </c>
      <c r="E255">
        <v>202212</v>
      </c>
      <c r="F255">
        <v>1994.6451612903227</v>
      </c>
      <c r="G255">
        <v>2006</v>
      </c>
    </row>
    <row r="256" spans="1:7" x14ac:dyDescent="0.2">
      <c r="A256" t="s">
        <v>68</v>
      </c>
      <c r="B256" t="s">
        <v>114</v>
      </c>
      <c r="C256" t="s">
        <v>1</v>
      </c>
      <c r="D256" t="s">
        <v>8</v>
      </c>
      <c r="E256">
        <v>202301</v>
      </c>
      <c r="F256">
        <v>1941.4838709677422</v>
      </c>
      <c r="G256">
        <v>1979</v>
      </c>
    </row>
    <row r="257" spans="1:7" x14ac:dyDescent="0.2">
      <c r="A257" t="s">
        <v>68</v>
      </c>
      <c r="B257" t="s">
        <v>114</v>
      </c>
      <c r="C257" t="s">
        <v>1</v>
      </c>
      <c r="D257" t="s">
        <v>8</v>
      </c>
      <c r="E257">
        <v>202302</v>
      </c>
      <c r="F257">
        <v>1851.8928571428573</v>
      </c>
      <c r="G257">
        <v>1895</v>
      </c>
    </row>
    <row r="258" spans="1:7" x14ac:dyDescent="0.2">
      <c r="A258" t="s">
        <v>68</v>
      </c>
      <c r="B258" t="s">
        <v>114</v>
      </c>
      <c r="C258" t="s">
        <v>1</v>
      </c>
      <c r="D258" t="s">
        <v>8</v>
      </c>
      <c r="E258">
        <v>202303</v>
      </c>
      <c r="F258">
        <v>1782.7741935483873</v>
      </c>
      <c r="G258">
        <v>1812</v>
      </c>
    </row>
    <row r="259" spans="1:7" x14ac:dyDescent="0.2">
      <c r="A259" t="s">
        <v>68</v>
      </c>
      <c r="B259" t="s">
        <v>114</v>
      </c>
      <c r="C259" t="s">
        <v>1</v>
      </c>
      <c r="D259" t="s">
        <v>8</v>
      </c>
      <c r="E259">
        <v>202304</v>
      </c>
      <c r="F259">
        <v>1720.133333333333</v>
      </c>
      <c r="G259">
        <v>1749</v>
      </c>
    </row>
    <row r="260" spans="1:7" x14ac:dyDescent="0.2">
      <c r="A260" t="s">
        <v>68</v>
      </c>
      <c r="B260" t="s">
        <v>114</v>
      </c>
      <c r="C260" t="s">
        <v>1</v>
      </c>
      <c r="D260" t="s">
        <v>8</v>
      </c>
      <c r="E260">
        <v>202305</v>
      </c>
      <c r="F260">
        <v>1665.9677419354839</v>
      </c>
      <c r="G260">
        <v>1690</v>
      </c>
    </row>
    <row r="261" spans="1:7" x14ac:dyDescent="0.2">
      <c r="A261" t="s">
        <v>68</v>
      </c>
      <c r="B261" t="s">
        <v>114</v>
      </c>
      <c r="C261" t="s">
        <v>1</v>
      </c>
      <c r="D261" t="s">
        <v>8</v>
      </c>
      <c r="E261">
        <v>202306</v>
      </c>
      <c r="F261">
        <v>1622.4</v>
      </c>
      <c r="G261">
        <v>1641</v>
      </c>
    </row>
    <row r="262" spans="1:7" x14ac:dyDescent="0.2">
      <c r="A262" t="s">
        <v>68</v>
      </c>
      <c r="B262" t="s">
        <v>114</v>
      </c>
      <c r="C262" t="s">
        <v>1</v>
      </c>
      <c r="D262" t="s">
        <v>8</v>
      </c>
      <c r="E262">
        <v>202307</v>
      </c>
      <c r="F262">
        <v>1579.4838709677417</v>
      </c>
      <c r="G262">
        <v>1600</v>
      </c>
    </row>
    <row r="263" spans="1:7" x14ac:dyDescent="0.2">
      <c r="A263" t="s">
        <v>68</v>
      </c>
      <c r="B263" t="s">
        <v>114</v>
      </c>
      <c r="C263" t="s">
        <v>1</v>
      </c>
      <c r="D263" t="s">
        <v>8</v>
      </c>
      <c r="E263">
        <v>202308</v>
      </c>
      <c r="F263">
        <v>1529.9999999999998</v>
      </c>
      <c r="G263">
        <v>1560</v>
      </c>
    </row>
    <row r="264" spans="1:7" x14ac:dyDescent="0.2">
      <c r="A264" t="s">
        <v>68</v>
      </c>
      <c r="B264" t="s">
        <v>114</v>
      </c>
      <c r="C264" t="s">
        <v>1</v>
      </c>
      <c r="D264" t="s">
        <v>8</v>
      </c>
      <c r="E264">
        <v>202309</v>
      </c>
      <c r="F264">
        <v>1481.0333333333333</v>
      </c>
      <c r="G264">
        <v>1504</v>
      </c>
    </row>
    <row r="265" spans="1:7" x14ac:dyDescent="0.2">
      <c r="A265" t="s">
        <v>68</v>
      </c>
      <c r="B265" t="s">
        <v>114</v>
      </c>
      <c r="C265" t="s">
        <v>1</v>
      </c>
      <c r="D265" t="s">
        <v>8</v>
      </c>
      <c r="E265">
        <v>202310</v>
      </c>
      <c r="F265">
        <v>1429.516129032258</v>
      </c>
      <c r="G265">
        <v>1461</v>
      </c>
    </row>
    <row r="266" spans="1:7" x14ac:dyDescent="0.2">
      <c r="A266" t="s">
        <v>68</v>
      </c>
      <c r="B266" t="s">
        <v>114</v>
      </c>
      <c r="C266" t="s">
        <v>1</v>
      </c>
      <c r="D266" t="s">
        <v>8</v>
      </c>
      <c r="E266">
        <v>202311</v>
      </c>
      <c r="F266">
        <v>1382</v>
      </c>
      <c r="G266">
        <v>1403</v>
      </c>
    </row>
    <row r="267" spans="1:7" x14ac:dyDescent="0.2">
      <c r="A267" t="s">
        <v>68</v>
      </c>
      <c r="B267" t="s">
        <v>114</v>
      </c>
      <c r="C267" t="s">
        <v>1</v>
      </c>
      <c r="D267" t="s">
        <v>8</v>
      </c>
      <c r="E267">
        <v>202312</v>
      </c>
      <c r="F267">
        <v>1343.0967741935488</v>
      </c>
      <c r="G267">
        <v>1363</v>
      </c>
    </row>
    <row r="268" spans="1:7" x14ac:dyDescent="0.2">
      <c r="A268" t="s">
        <v>68</v>
      </c>
      <c r="B268" t="s">
        <v>114</v>
      </c>
      <c r="C268" t="s">
        <v>1</v>
      </c>
      <c r="D268" t="s">
        <v>8</v>
      </c>
      <c r="E268">
        <v>202401</v>
      </c>
      <c r="F268">
        <v>1305.9354838709676</v>
      </c>
      <c r="G268">
        <v>1324</v>
      </c>
    </row>
    <row r="269" spans="1:7" x14ac:dyDescent="0.2">
      <c r="A269" t="s">
        <v>68</v>
      </c>
      <c r="B269" t="s">
        <v>114</v>
      </c>
      <c r="C269" t="s">
        <v>1</v>
      </c>
      <c r="D269" t="s">
        <v>8</v>
      </c>
      <c r="E269">
        <v>202402</v>
      </c>
      <c r="F269">
        <v>1262.6896551724139</v>
      </c>
      <c r="G269">
        <v>1290</v>
      </c>
    </row>
    <row r="270" spans="1:7" x14ac:dyDescent="0.2">
      <c r="A270" t="s">
        <v>68</v>
      </c>
      <c r="B270" t="s">
        <v>114</v>
      </c>
      <c r="C270" t="s">
        <v>1</v>
      </c>
      <c r="D270" t="s">
        <v>8</v>
      </c>
      <c r="E270">
        <v>202403</v>
      </c>
      <c r="F270">
        <v>1221.4193548387095</v>
      </c>
      <c r="G270">
        <v>1239</v>
      </c>
    </row>
    <row r="271" spans="1:7" x14ac:dyDescent="0.2">
      <c r="A271" t="s">
        <v>68</v>
      </c>
      <c r="B271" t="s">
        <v>114</v>
      </c>
      <c r="C271" t="s">
        <v>1</v>
      </c>
      <c r="D271" t="s">
        <v>8</v>
      </c>
      <c r="E271">
        <v>202404</v>
      </c>
      <c r="F271">
        <v>1194.3000000000002</v>
      </c>
      <c r="G271">
        <v>1207</v>
      </c>
    </row>
    <row r="272" spans="1:7" x14ac:dyDescent="0.2">
      <c r="A272" t="s">
        <v>68</v>
      </c>
      <c r="B272" t="s">
        <v>114</v>
      </c>
      <c r="C272" t="s">
        <v>1</v>
      </c>
      <c r="D272" t="s">
        <v>8</v>
      </c>
      <c r="E272">
        <v>202405</v>
      </c>
      <c r="F272">
        <v>1164.7741935483873</v>
      </c>
      <c r="G272">
        <v>1177</v>
      </c>
    </row>
    <row r="273" spans="1:7" x14ac:dyDescent="0.2">
      <c r="A273" t="s">
        <v>68</v>
      </c>
      <c r="B273" t="s">
        <v>114</v>
      </c>
      <c r="C273" t="s">
        <v>1</v>
      </c>
      <c r="D273" t="s">
        <v>9</v>
      </c>
      <c r="E273">
        <v>201712</v>
      </c>
      <c r="F273">
        <v>347.37222222222226</v>
      </c>
      <c r="G273">
        <v>433.16666666666669</v>
      </c>
    </row>
    <row r="274" spans="1:7" x14ac:dyDescent="0.2">
      <c r="A274" t="s">
        <v>68</v>
      </c>
      <c r="B274" t="s">
        <v>114</v>
      </c>
      <c r="C274" t="s">
        <v>1</v>
      </c>
      <c r="D274" t="s">
        <v>9</v>
      </c>
      <c r="E274">
        <v>201806</v>
      </c>
      <c r="F274">
        <v>1434.953853046595</v>
      </c>
      <c r="G274">
        <v>1588</v>
      </c>
    </row>
    <row r="275" spans="1:7" x14ac:dyDescent="0.2">
      <c r="A275" t="s">
        <v>68</v>
      </c>
      <c r="B275" t="s">
        <v>114</v>
      </c>
      <c r="C275" t="s">
        <v>1</v>
      </c>
      <c r="D275" t="s">
        <v>9</v>
      </c>
      <c r="E275">
        <v>201812</v>
      </c>
      <c r="F275">
        <v>2464.9811827956987</v>
      </c>
      <c r="G275">
        <v>2677.5</v>
      </c>
    </row>
    <row r="276" spans="1:7" x14ac:dyDescent="0.2">
      <c r="A276" t="s">
        <v>68</v>
      </c>
      <c r="B276" t="s">
        <v>114</v>
      </c>
      <c r="C276" t="s">
        <v>1</v>
      </c>
      <c r="D276" t="s">
        <v>9</v>
      </c>
      <c r="E276">
        <v>201906</v>
      </c>
      <c r="F276">
        <v>2968.1447772657448</v>
      </c>
      <c r="G276">
        <v>3296.6666666666665</v>
      </c>
    </row>
    <row r="277" spans="1:7" x14ac:dyDescent="0.2">
      <c r="A277" t="s">
        <v>68</v>
      </c>
      <c r="B277" t="s">
        <v>114</v>
      </c>
      <c r="C277" t="s">
        <v>1</v>
      </c>
      <c r="D277" t="s">
        <v>9</v>
      </c>
      <c r="E277">
        <v>201912</v>
      </c>
      <c r="F277">
        <v>3795.6154121863797</v>
      </c>
      <c r="G277">
        <v>4196.666666666667</v>
      </c>
    </row>
    <row r="278" spans="1:7" x14ac:dyDescent="0.2">
      <c r="A278" t="s">
        <v>68</v>
      </c>
      <c r="B278" t="s">
        <v>114</v>
      </c>
      <c r="C278" t="s">
        <v>1</v>
      </c>
      <c r="D278" t="s">
        <v>9</v>
      </c>
      <c r="E278">
        <v>202006</v>
      </c>
      <c r="F278">
        <v>4293.5588616981831</v>
      </c>
      <c r="G278">
        <v>4423.5</v>
      </c>
    </row>
    <row r="279" spans="1:7" x14ac:dyDescent="0.2">
      <c r="A279" t="s">
        <v>68</v>
      </c>
      <c r="B279" t="s">
        <v>114</v>
      </c>
      <c r="C279" t="s">
        <v>1</v>
      </c>
      <c r="D279" t="s">
        <v>9</v>
      </c>
      <c r="E279">
        <v>202012</v>
      </c>
      <c r="F279">
        <v>3579.077777777778</v>
      </c>
      <c r="G279">
        <v>3649.6666666666665</v>
      </c>
    </row>
    <row r="280" spans="1:7" x14ac:dyDescent="0.2">
      <c r="A280" t="s">
        <v>68</v>
      </c>
      <c r="B280" t="s">
        <v>114</v>
      </c>
      <c r="C280" t="s">
        <v>1</v>
      </c>
      <c r="D280" t="s">
        <v>9</v>
      </c>
      <c r="E280">
        <v>202106</v>
      </c>
      <c r="F280">
        <v>3029.5268561187918</v>
      </c>
      <c r="G280">
        <v>3068.1666666666665</v>
      </c>
    </row>
    <row r="281" spans="1:7" x14ac:dyDescent="0.2">
      <c r="A281" t="s">
        <v>68</v>
      </c>
      <c r="B281" t="s">
        <v>114</v>
      </c>
      <c r="C281" t="s">
        <v>1</v>
      </c>
      <c r="D281" t="s">
        <v>9</v>
      </c>
      <c r="E281">
        <v>202112</v>
      </c>
      <c r="F281">
        <v>2608.1623655913982</v>
      </c>
      <c r="G281">
        <v>2641.3333333333335</v>
      </c>
    </row>
    <row r="282" spans="1:7" x14ac:dyDescent="0.2">
      <c r="A282" t="s">
        <v>68</v>
      </c>
      <c r="B282" t="s">
        <v>114</v>
      </c>
      <c r="C282" t="s">
        <v>1</v>
      </c>
      <c r="D282" t="s">
        <v>9</v>
      </c>
      <c r="E282">
        <v>202206</v>
      </c>
      <c r="F282">
        <v>2305.9292882744494</v>
      </c>
      <c r="G282">
        <v>2328.8333333333335</v>
      </c>
    </row>
    <row r="283" spans="1:7" x14ac:dyDescent="0.2">
      <c r="A283" t="s">
        <v>68</v>
      </c>
      <c r="B283" t="s">
        <v>114</v>
      </c>
      <c r="C283" t="s">
        <v>1</v>
      </c>
      <c r="D283" t="s">
        <v>9</v>
      </c>
      <c r="E283">
        <v>202212</v>
      </c>
      <c r="F283">
        <v>2068.860573476702</v>
      </c>
      <c r="G283">
        <v>2084.8333333333335</v>
      </c>
    </row>
    <row r="284" spans="1:7" x14ac:dyDescent="0.2">
      <c r="A284" t="s">
        <v>68</v>
      </c>
      <c r="B284" t="s">
        <v>114</v>
      </c>
      <c r="C284" t="s">
        <v>1</v>
      </c>
      <c r="D284" t="s">
        <v>9</v>
      </c>
      <c r="E284">
        <v>202306</v>
      </c>
      <c r="F284">
        <v>1764.108666154634</v>
      </c>
      <c r="G284">
        <v>1794.3333333333333</v>
      </c>
    </row>
    <row r="285" spans="1:7" x14ac:dyDescent="0.2">
      <c r="A285" t="s">
        <v>68</v>
      </c>
      <c r="B285" t="s">
        <v>114</v>
      </c>
      <c r="C285" t="s">
        <v>1</v>
      </c>
      <c r="D285" t="s">
        <v>9</v>
      </c>
      <c r="E285">
        <v>202312</v>
      </c>
      <c r="F285">
        <v>1457.5216845878138</v>
      </c>
      <c r="G285">
        <v>1481.8333333333333</v>
      </c>
    </row>
    <row r="286" spans="1:7" x14ac:dyDescent="0.2">
      <c r="A286" t="s">
        <v>68</v>
      </c>
      <c r="B286" t="s">
        <v>114</v>
      </c>
      <c r="C286" t="s">
        <v>1</v>
      </c>
      <c r="D286" t="s">
        <v>9</v>
      </c>
      <c r="E286">
        <v>202406</v>
      </c>
      <c r="F286">
        <v>1229.8237374860958</v>
      </c>
      <c r="G286">
        <v>1247.4000000000001</v>
      </c>
    </row>
    <row r="287" spans="1:7" x14ac:dyDescent="0.2">
      <c r="A287" t="s">
        <v>68</v>
      </c>
      <c r="B287" t="s">
        <v>114</v>
      </c>
      <c r="C287" t="s">
        <v>1</v>
      </c>
      <c r="D287" t="s">
        <v>5</v>
      </c>
      <c r="E287">
        <v>201709</v>
      </c>
      <c r="F287">
        <v>75.817204301075279</v>
      </c>
      <c r="G287">
        <v>131.33333333333334</v>
      </c>
    </row>
    <row r="288" spans="1:7" x14ac:dyDescent="0.2">
      <c r="A288" t="s">
        <v>68</v>
      </c>
      <c r="B288" t="s">
        <v>114</v>
      </c>
      <c r="C288" t="s">
        <v>1</v>
      </c>
      <c r="D288" t="s">
        <v>5</v>
      </c>
      <c r="E288">
        <v>201712</v>
      </c>
      <c r="F288">
        <v>618.9272401433692</v>
      </c>
      <c r="G288">
        <v>735</v>
      </c>
    </row>
    <row r="289" spans="1:7" x14ac:dyDescent="0.2">
      <c r="A289" t="s">
        <v>68</v>
      </c>
      <c r="B289" t="s">
        <v>114</v>
      </c>
      <c r="C289" t="s">
        <v>1</v>
      </c>
      <c r="D289" t="s">
        <v>5</v>
      </c>
      <c r="E289">
        <v>201803</v>
      </c>
      <c r="F289">
        <v>1168.309139784946</v>
      </c>
      <c r="G289">
        <v>1303</v>
      </c>
    </row>
    <row r="290" spans="1:7" x14ac:dyDescent="0.2">
      <c r="A290" t="s">
        <v>68</v>
      </c>
      <c r="B290" t="s">
        <v>114</v>
      </c>
      <c r="C290" t="s">
        <v>1</v>
      </c>
      <c r="D290" t="s">
        <v>5</v>
      </c>
      <c r="E290">
        <v>201806</v>
      </c>
      <c r="F290">
        <v>1701.5985663082438</v>
      </c>
      <c r="G290">
        <v>1873</v>
      </c>
    </row>
    <row r="291" spans="1:7" x14ac:dyDescent="0.2">
      <c r="A291" t="s">
        <v>68</v>
      </c>
      <c r="B291" t="s">
        <v>114</v>
      </c>
      <c r="C291" t="s">
        <v>1</v>
      </c>
      <c r="D291" t="s">
        <v>5</v>
      </c>
      <c r="E291">
        <v>201809</v>
      </c>
      <c r="F291">
        <v>2265.3691756272397</v>
      </c>
      <c r="G291">
        <v>2476.6666666666665</v>
      </c>
    </row>
    <row r="292" spans="1:7" x14ac:dyDescent="0.2">
      <c r="A292" t="s">
        <v>68</v>
      </c>
      <c r="B292" t="s">
        <v>114</v>
      </c>
      <c r="C292" t="s">
        <v>1</v>
      </c>
      <c r="D292" t="s">
        <v>5</v>
      </c>
      <c r="E292">
        <v>201812</v>
      </c>
      <c r="F292">
        <v>2664.5931899641578</v>
      </c>
      <c r="G292">
        <v>2878.3333333333335</v>
      </c>
    </row>
    <row r="293" spans="1:7" x14ac:dyDescent="0.2">
      <c r="A293" t="s">
        <v>68</v>
      </c>
      <c r="B293" t="s">
        <v>114</v>
      </c>
      <c r="C293" t="s">
        <v>1</v>
      </c>
      <c r="D293" t="s">
        <v>5</v>
      </c>
      <c r="E293">
        <v>201903</v>
      </c>
      <c r="F293">
        <v>2775.7250384024578</v>
      </c>
      <c r="G293">
        <v>3080.3333333333335</v>
      </c>
    </row>
    <row r="294" spans="1:7" x14ac:dyDescent="0.2">
      <c r="A294" t="s">
        <v>68</v>
      </c>
      <c r="B294" t="s">
        <v>114</v>
      </c>
      <c r="C294" t="s">
        <v>1</v>
      </c>
      <c r="D294" t="s">
        <v>5</v>
      </c>
      <c r="E294">
        <v>201906</v>
      </c>
      <c r="F294">
        <v>3160.5645161290322</v>
      </c>
      <c r="G294">
        <v>3513</v>
      </c>
    </row>
    <row r="295" spans="1:7" x14ac:dyDescent="0.2">
      <c r="A295" t="s">
        <v>68</v>
      </c>
      <c r="B295" t="s">
        <v>114</v>
      </c>
      <c r="C295" t="s">
        <v>1</v>
      </c>
      <c r="D295" t="s">
        <v>5</v>
      </c>
      <c r="E295">
        <v>201909</v>
      </c>
      <c r="F295">
        <v>3572.6688172043009</v>
      </c>
      <c r="G295">
        <v>4024.6666666666665</v>
      </c>
    </row>
    <row r="296" spans="1:7" x14ac:dyDescent="0.2">
      <c r="A296" t="s">
        <v>68</v>
      </c>
      <c r="B296" t="s">
        <v>114</v>
      </c>
      <c r="C296" t="s">
        <v>1</v>
      </c>
      <c r="D296" t="s">
        <v>5</v>
      </c>
      <c r="E296">
        <v>201912</v>
      </c>
      <c r="F296">
        <v>4018.5620071684584</v>
      </c>
      <c r="G296">
        <v>4368.666666666667</v>
      </c>
    </row>
    <row r="297" spans="1:7" x14ac:dyDescent="0.2">
      <c r="A297" t="s">
        <v>68</v>
      </c>
      <c r="B297" t="s">
        <v>114</v>
      </c>
      <c r="C297" t="s">
        <v>1</v>
      </c>
      <c r="D297" t="s">
        <v>5</v>
      </c>
      <c r="E297">
        <v>202003</v>
      </c>
      <c r="F297">
        <v>4349.8972932888391</v>
      </c>
      <c r="G297">
        <v>4543.666666666667</v>
      </c>
    </row>
    <row r="298" spans="1:7" x14ac:dyDescent="0.2">
      <c r="A298" t="s">
        <v>68</v>
      </c>
      <c r="B298" t="s">
        <v>114</v>
      </c>
      <c r="C298" t="s">
        <v>1</v>
      </c>
      <c r="D298" t="s">
        <v>5</v>
      </c>
      <c r="E298">
        <v>202006</v>
      </c>
      <c r="F298">
        <v>4237.220430107528</v>
      </c>
      <c r="G298">
        <v>4303.333333333333</v>
      </c>
    </row>
    <row r="299" spans="1:7" x14ac:dyDescent="0.2">
      <c r="A299" t="s">
        <v>68</v>
      </c>
      <c r="B299" t="s">
        <v>114</v>
      </c>
      <c r="C299" t="s">
        <v>1</v>
      </c>
      <c r="D299" t="s">
        <v>5</v>
      </c>
      <c r="E299">
        <v>202009</v>
      </c>
      <c r="F299">
        <v>3749.1362007168464</v>
      </c>
      <c r="G299">
        <v>3844.6666666666665</v>
      </c>
    </row>
    <row r="300" spans="1:7" x14ac:dyDescent="0.2">
      <c r="A300" t="s">
        <v>68</v>
      </c>
      <c r="B300" t="s">
        <v>114</v>
      </c>
      <c r="C300" t="s">
        <v>1</v>
      </c>
      <c r="D300" t="s">
        <v>5</v>
      </c>
      <c r="E300">
        <v>202012</v>
      </c>
      <c r="F300">
        <v>3409.0193548387092</v>
      </c>
      <c r="G300">
        <v>3454.6666666666665</v>
      </c>
    </row>
    <row r="301" spans="1:7" x14ac:dyDescent="0.2">
      <c r="A301" t="s">
        <v>68</v>
      </c>
      <c r="B301" t="s">
        <v>114</v>
      </c>
      <c r="C301" t="s">
        <v>1</v>
      </c>
      <c r="D301" t="s">
        <v>5</v>
      </c>
      <c r="E301">
        <v>202103</v>
      </c>
      <c r="F301">
        <v>3137.8540706605222</v>
      </c>
      <c r="G301">
        <v>3181.6666666666665</v>
      </c>
    </row>
    <row r="302" spans="1:7" x14ac:dyDescent="0.2">
      <c r="A302" t="s">
        <v>68</v>
      </c>
      <c r="B302" t="s">
        <v>114</v>
      </c>
      <c r="C302" t="s">
        <v>1</v>
      </c>
      <c r="D302" t="s">
        <v>5</v>
      </c>
      <c r="E302">
        <v>202106</v>
      </c>
      <c r="F302">
        <v>2921.1996415770609</v>
      </c>
      <c r="G302">
        <v>2954.6666666666665</v>
      </c>
    </row>
    <row r="303" spans="1:7" x14ac:dyDescent="0.2">
      <c r="A303" t="s">
        <v>68</v>
      </c>
      <c r="B303" t="s">
        <v>114</v>
      </c>
      <c r="C303" t="s">
        <v>1</v>
      </c>
      <c r="D303" t="s">
        <v>5</v>
      </c>
      <c r="E303">
        <v>202109</v>
      </c>
      <c r="F303">
        <v>2690.106810035843</v>
      </c>
      <c r="G303">
        <v>2730</v>
      </c>
    </row>
    <row r="304" spans="1:7" x14ac:dyDescent="0.2">
      <c r="A304" t="s">
        <v>68</v>
      </c>
      <c r="B304" t="s">
        <v>114</v>
      </c>
      <c r="C304" t="s">
        <v>1</v>
      </c>
      <c r="D304" t="s">
        <v>5</v>
      </c>
      <c r="E304">
        <v>202112</v>
      </c>
      <c r="F304">
        <v>2526.2179211469534</v>
      </c>
      <c r="G304">
        <v>2552.6666666666665</v>
      </c>
    </row>
    <row r="305" spans="1:7" x14ac:dyDescent="0.2">
      <c r="A305" t="s">
        <v>68</v>
      </c>
      <c r="B305" t="s">
        <v>114</v>
      </c>
      <c r="C305" t="s">
        <v>1</v>
      </c>
      <c r="D305" t="s">
        <v>5</v>
      </c>
      <c r="E305">
        <v>202203</v>
      </c>
      <c r="F305">
        <v>2378.7818740399384</v>
      </c>
      <c r="G305">
        <v>2407</v>
      </c>
    </row>
    <row r="306" spans="1:7" x14ac:dyDescent="0.2">
      <c r="A306" t="s">
        <v>68</v>
      </c>
      <c r="B306" t="s">
        <v>114</v>
      </c>
      <c r="C306" t="s">
        <v>1</v>
      </c>
      <c r="D306" t="s">
        <v>5</v>
      </c>
      <c r="E306">
        <v>202206</v>
      </c>
      <c r="F306">
        <v>2233.0767025089604</v>
      </c>
      <c r="G306">
        <v>2250.6666666666665</v>
      </c>
    </row>
    <row r="307" spans="1:7" x14ac:dyDescent="0.2">
      <c r="A307" t="s">
        <v>68</v>
      </c>
      <c r="B307" t="s">
        <v>114</v>
      </c>
      <c r="C307" t="s">
        <v>1</v>
      </c>
      <c r="D307" t="s">
        <v>5</v>
      </c>
      <c r="E307">
        <v>202209</v>
      </c>
      <c r="F307">
        <v>2118.2379928315409</v>
      </c>
      <c r="G307">
        <v>2138.6666666666665</v>
      </c>
    </row>
    <row r="308" spans="1:7" x14ac:dyDescent="0.2">
      <c r="A308" t="s">
        <v>68</v>
      </c>
      <c r="B308" t="s">
        <v>114</v>
      </c>
      <c r="C308" t="s">
        <v>1</v>
      </c>
      <c r="D308" t="s">
        <v>5</v>
      </c>
      <c r="E308">
        <v>202212</v>
      </c>
      <c r="F308">
        <v>2019.4831541218639</v>
      </c>
      <c r="G308">
        <v>2031</v>
      </c>
    </row>
    <row r="309" spans="1:7" x14ac:dyDescent="0.2">
      <c r="A309" t="s">
        <v>68</v>
      </c>
      <c r="B309" t="s">
        <v>114</v>
      </c>
      <c r="C309" t="s">
        <v>1</v>
      </c>
      <c r="D309" t="s">
        <v>5</v>
      </c>
      <c r="E309">
        <v>202303</v>
      </c>
      <c r="F309">
        <v>1858.7169738863288</v>
      </c>
      <c r="G309">
        <v>1895.3333333333333</v>
      </c>
    </row>
    <row r="310" spans="1:7" x14ac:dyDescent="0.2">
      <c r="A310" t="s">
        <v>68</v>
      </c>
      <c r="B310" t="s">
        <v>114</v>
      </c>
      <c r="C310" t="s">
        <v>1</v>
      </c>
      <c r="D310" t="s">
        <v>5</v>
      </c>
      <c r="E310">
        <v>202306</v>
      </c>
      <c r="F310">
        <v>1669.5003584229391</v>
      </c>
      <c r="G310">
        <v>1693.3333333333333</v>
      </c>
    </row>
    <row r="311" spans="1:7" x14ac:dyDescent="0.2">
      <c r="A311" t="s">
        <v>68</v>
      </c>
      <c r="B311" t="s">
        <v>114</v>
      </c>
      <c r="C311" t="s">
        <v>1</v>
      </c>
      <c r="D311" t="s">
        <v>5</v>
      </c>
      <c r="E311">
        <v>202309</v>
      </c>
      <c r="F311">
        <v>1530.1724014336917</v>
      </c>
      <c r="G311">
        <v>1554.6666666666667</v>
      </c>
    </row>
    <row r="312" spans="1:7" x14ac:dyDescent="0.2">
      <c r="A312" t="s">
        <v>68</v>
      </c>
      <c r="B312" t="s">
        <v>114</v>
      </c>
      <c r="C312" t="s">
        <v>1</v>
      </c>
      <c r="D312" t="s">
        <v>5</v>
      </c>
      <c r="E312">
        <v>202312</v>
      </c>
      <c r="F312">
        <v>1384.8709677419356</v>
      </c>
      <c r="G312">
        <v>1409</v>
      </c>
    </row>
    <row r="313" spans="1:7" x14ac:dyDescent="0.2">
      <c r="A313" t="s">
        <v>68</v>
      </c>
      <c r="B313" t="s">
        <v>114</v>
      </c>
      <c r="C313" t="s">
        <v>1</v>
      </c>
      <c r="D313" t="s">
        <v>5</v>
      </c>
      <c r="E313">
        <v>202403</v>
      </c>
      <c r="F313">
        <v>1263.3481646273638</v>
      </c>
      <c r="G313">
        <v>1284.3333333333333</v>
      </c>
    </row>
    <row r="314" spans="1:7" x14ac:dyDescent="0.2">
      <c r="A314" t="s">
        <v>68</v>
      </c>
      <c r="B314" t="s">
        <v>114</v>
      </c>
      <c r="C314" t="s">
        <v>1</v>
      </c>
      <c r="D314" t="s">
        <v>5</v>
      </c>
      <c r="E314">
        <v>202406</v>
      </c>
      <c r="F314">
        <v>1179.5370967741937</v>
      </c>
      <c r="G314">
        <v>1192</v>
      </c>
    </row>
    <row r="315" spans="1:7" x14ac:dyDescent="0.2">
      <c r="A315" t="s">
        <v>68</v>
      </c>
      <c r="B315" t="s">
        <v>115</v>
      </c>
      <c r="C315" t="s">
        <v>1</v>
      </c>
      <c r="D315" t="s">
        <v>7</v>
      </c>
      <c r="E315">
        <v>2014</v>
      </c>
      <c r="F315">
        <v>1449.0967677931385</v>
      </c>
      <c r="G315">
        <v>2457</v>
      </c>
    </row>
    <row r="316" spans="1:7" x14ac:dyDescent="0.2">
      <c r="A316" t="s">
        <v>68</v>
      </c>
      <c r="B316" t="s">
        <v>115</v>
      </c>
      <c r="C316" t="s">
        <v>1</v>
      </c>
      <c r="D316" t="s">
        <v>7</v>
      </c>
      <c r="E316">
        <v>2015</v>
      </c>
      <c r="F316">
        <v>3291.1368279569892</v>
      </c>
      <c r="G316">
        <v>6121.166666666667</v>
      </c>
    </row>
    <row r="317" spans="1:7" x14ac:dyDescent="0.2">
      <c r="A317" t="s">
        <v>68</v>
      </c>
      <c r="B317" t="s">
        <v>115</v>
      </c>
      <c r="C317" t="s">
        <v>1</v>
      </c>
      <c r="D317" t="s">
        <v>7</v>
      </c>
      <c r="E317">
        <v>2016</v>
      </c>
      <c r="F317">
        <v>3248.6689871462108</v>
      </c>
      <c r="G317">
        <v>4519.583333333333</v>
      </c>
    </row>
    <row r="318" spans="1:7" x14ac:dyDescent="0.2">
      <c r="A318" t="s">
        <v>68</v>
      </c>
      <c r="B318" t="s">
        <v>115</v>
      </c>
      <c r="C318" t="s">
        <v>1</v>
      </c>
      <c r="D318" t="s">
        <v>7</v>
      </c>
      <c r="E318">
        <v>2017</v>
      </c>
      <c r="F318">
        <v>9968.3500960061447</v>
      </c>
      <c r="G318">
        <v>10998.583333333334</v>
      </c>
    </row>
    <row r="319" spans="1:7" x14ac:dyDescent="0.2">
      <c r="A319" t="s">
        <v>68</v>
      </c>
      <c r="B319" t="s">
        <v>115</v>
      </c>
      <c r="C319" t="s">
        <v>1</v>
      </c>
      <c r="D319" t="s">
        <v>7</v>
      </c>
      <c r="E319">
        <v>2018</v>
      </c>
      <c r="F319">
        <v>33243.632130056321</v>
      </c>
      <c r="G319">
        <v>33846.166666666664</v>
      </c>
    </row>
    <row r="320" spans="1:7" x14ac:dyDescent="0.2">
      <c r="A320" t="s">
        <v>68</v>
      </c>
      <c r="B320" t="s">
        <v>115</v>
      </c>
      <c r="C320" t="s">
        <v>1</v>
      </c>
      <c r="D320" t="s">
        <v>7</v>
      </c>
      <c r="E320">
        <v>2019</v>
      </c>
      <c r="F320">
        <v>38430.567709933435</v>
      </c>
      <c r="G320">
        <v>40803.416666666664</v>
      </c>
    </row>
    <row r="321" spans="1:7" x14ac:dyDescent="0.2">
      <c r="A321" t="s">
        <v>68</v>
      </c>
      <c r="B321" t="s">
        <v>115</v>
      </c>
      <c r="C321" t="s">
        <v>1</v>
      </c>
      <c r="D321" t="s">
        <v>7</v>
      </c>
      <c r="E321">
        <v>2020</v>
      </c>
      <c r="F321">
        <v>49113.030067358799</v>
      </c>
      <c r="G321">
        <v>50991.5</v>
      </c>
    </row>
    <row r="322" spans="1:7" x14ac:dyDescent="0.2">
      <c r="A322" t="s">
        <v>68</v>
      </c>
      <c r="B322" t="s">
        <v>115</v>
      </c>
      <c r="C322" t="s">
        <v>1</v>
      </c>
      <c r="D322" t="s">
        <v>7</v>
      </c>
      <c r="E322">
        <v>2021</v>
      </c>
      <c r="F322">
        <v>35770.067652329744</v>
      </c>
      <c r="G322">
        <v>36585.666666666664</v>
      </c>
    </row>
    <row r="323" spans="1:7" x14ac:dyDescent="0.2">
      <c r="A323" t="s">
        <v>68</v>
      </c>
      <c r="B323" t="s">
        <v>115</v>
      </c>
      <c r="C323" t="s">
        <v>1</v>
      </c>
      <c r="D323" t="s">
        <v>7</v>
      </c>
      <c r="E323">
        <v>2022</v>
      </c>
      <c r="F323">
        <v>20593.236034306196</v>
      </c>
      <c r="G323">
        <v>20870.25</v>
      </c>
    </row>
    <row r="324" spans="1:7" x14ac:dyDescent="0.2">
      <c r="A324" t="s">
        <v>68</v>
      </c>
      <c r="B324" t="s">
        <v>115</v>
      </c>
      <c r="C324" t="s">
        <v>1</v>
      </c>
      <c r="D324" t="s">
        <v>7</v>
      </c>
      <c r="E324">
        <v>2023</v>
      </c>
      <c r="F324">
        <v>13119.35736687148</v>
      </c>
      <c r="G324">
        <v>13361.5</v>
      </c>
    </row>
    <row r="325" spans="1:7" x14ac:dyDescent="0.2">
      <c r="A325" t="s">
        <v>68</v>
      </c>
      <c r="B325" t="s">
        <v>115</v>
      </c>
      <c r="C325" t="s">
        <v>1</v>
      </c>
      <c r="D325" t="s">
        <v>7</v>
      </c>
      <c r="E325">
        <v>2024</v>
      </c>
      <c r="F325">
        <v>8265.5843678160927</v>
      </c>
      <c r="G325">
        <v>8323.4</v>
      </c>
    </row>
    <row r="326" spans="1:7" x14ac:dyDescent="0.2">
      <c r="A326" t="s">
        <v>68</v>
      </c>
      <c r="B326" t="s">
        <v>115</v>
      </c>
      <c r="C326" t="s">
        <v>1</v>
      </c>
      <c r="D326" t="s">
        <v>8</v>
      </c>
      <c r="E326">
        <v>201401</v>
      </c>
      <c r="F326">
        <v>906.74193548387052</v>
      </c>
      <c r="G326">
        <v>1690</v>
      </c>
    </row>
    <row r="327" spans="1:7" x14ac:dyDescent="0.2">
      <c r="A327" t="s">
        <v>68</v>
      </c>
      <c r="B327" t="s">
        <v>115</v>
      </c>
      <c r="C327" t="s">
        <v>1</v>
      </c>
      <c r="D327" t="s">
        <v>8</v>
      </c>
      <c r="E327">
        <v>201402</v>
      </c>
      <c r="F327">
        <v>130.82142857142856</v>
      </c>
      <c r="G327">
        <v>180</v>
      </c>
    </row>
    <row r="328" spans="1:7" x14ac:dyDescent="0.2">
      <c r="A328" t="s">
        <v>68</v>
      </c>
      <c r="B328" t="s">
        <v>115</v>
      </c>
      <c r="C328" t="s">
        <v>1</v>
      </c>
      <c r="D328" t="s">
        <v>8</v>
      </c>
      <c r="E328">
        <v>201403</v>
      </c>
      <c r="F328">
        <v>118.29032258064515</v>
      </c>
      <c r="G328">
        <v>183</v>
      </c>
    </row>
    <row r="329" spans="1:7" x14ac:dyDescent="0.2">
      <c r="A329" t="s">
        <v>68</v>
      </c>
      <c r="B329" t="s">
        <v>115</v>
      </c>
      <c r="C329" t="s">
        <v>1</v>
      </c>
      <c r="D329" t="s">
        <v>8</v>
      </c>
      <c r="E329">
        <v>201404</v>
      </c>
      <c r="F329">
        <v>616.76666666666665</v>
      </c>
      <c r="G329">
        <v>1164</v>
      </c>
    </row>
    <row r="330" spans="1:7" x14ac:dyDescent="0.2">
      <c r="A330" t="s">
        <v>68</v>
      </c>
      <c r="B330" t="s">
        <v>115</v>
      </c>
      <c r="C330" t="s">
        <v>1</v>
      </c>
      <c r="D330" t="s">
        <v>8</v>
      </c>
      <c r="E330">
        <v>201405</v>
      </c>
      <c r="F330">
        <v>143.70967741935482</v>
      </c>
      <c r="G330">
        <v>174</v>
      </c>
    </row>
    <row r="331" spans="1:7" x14ac:dyDescent="0.2">
      <c r="A331" t="s">
        <v>68</v>
      </c>
      <c r="B331" t="s">
        <v>115</v>
      </c>
      <c r="C331" t="s">
        <v>1</v>
      </c>
      <c r="D331" t="s">
        <v>8</v>
      </c>
      <c r="E331">
        <v>201406</v>
      </c>
      <c r="F331">
        <v>192</v>
      </c>
      <c r="G331">
        <v>263</v>
      </c>
    </row>
    <row r="332" spans="1:7" x14ac:dyDescent="0.2">
      <c r="A332" t="s">
        <v>68</v>
      </c>
      <c r="B332" t="s">
        <v>115</v>
      </c>
      <c r="C332" t="s">
        <v>1</v>
      </c>
      <c r="D332" t="s">
        <v>8</v>
      </c>
      <c r="E332">
        <v>201407</v>
      </c>
      <c r="F332">
        <v>310.38709677419365</v>
      </c>
      <c r="G332">
        <v>1075</v>
      </c>
    </row>
    <row r="333" spans="1:7" x14ac:dyDescent="0.2">
      <c r="A333" t="s">
        <v>68</v>
      </c>
      <c r="B333" t="s">
        <v>115</v>
      </c>
      <c r="C333" t="s">
        <v>1</v>
      </c>
      <c r="D333" t="s">
        <v>8</v>
      </c>
      <c r="E333">
        <v>201408</v>
      </c>
      <c r="F333">
        <v>909.29032258064524</v>
      </c>
      <c r="G333">
        <v>1019</v>
      </c>
    </row>
    <row r="334" spans="1:7" x14ac:dyDescent="0.2">
      <c r="A334" t="s">
        <v>68</v>
      </c>
      <c r="B334" t="s">
        <v>115</v>
      </c>
      <c r="C334" t="s">
        <v>1</v>
      </c>
      <c r="D334" t="s">
        <v>8</v>
      </c>
      <c r="E334">
        <v>201409</v>
      </c>
      <c r="F334">
        <v>316.39999999999986</v>
      </c>
      <c r="G334">
        <v>752</v>
      </c>
    </row>
    <row r="335" spans="1:7" x14ac:dyDescent="0.2">
      <c r="A335" t="s">
        <v>68</v>
      </c>
      <c r="B335" t="s">
        <v>115</v>
      </c>
      <c r="C335" t="s">
        <v>1</v>
      </c>
      <c r="D335" t="s">
        <v>8</v>
      </c>
      <c r="E335">
        <v>201410</v>
      </c>
      <c r="F335">
        <v>185.12903225806457</v>
      </c>
      <c r="G335">
        <v>211</v>
      </c>
    </row>
    <row r="336" spans="1:7" x14ac:dyDescent="0.2">
      <c r="A336" t="s">
        <v>68</v>
      </c>
      <c r="B336" t="s">
        <v>115</v>
      </c>
      <c r="C336" t="s">
        <v>1</v>
      </c>
      <c r="D336" t="s">
        <v>8</v>
      </c>
      <c r="E336">
        <v>201411</v>
      </c>
      <c r="F336">
        <v>9093.366666666665</v>
      </c>
      <c r="G336">
        <v>11339</v>
      </c>
    </row>
    <row r="337" spans="1:7" x14ac:dyDescent="0.2">
      <c r="A337" t="s">
        <v>68</v>
      </c>
      <c r="B337" t="s">
        <v>115</v>
      </c>
      <c r="C337" t="s">
        <v>1</v>
      </c>
      <c r="D337" t="s">
        <v>8</v>
      </c>
      <c r="E337">
        <v>201412</v>
      </c>
      <c r="F337">
        <v>4466.258064516127</v>
      </c>
      <c r="G337">
        <v>11434</v>
      </c>
    </row>
    <row r="338" spans="1:7" x14ac:dyDescent="0.2">
      <c r="A338" t="s">
        <v>68</v>
      </c>
      <c r="B338" t="s">
        <v>115</v>
      </c>
      <c r="C338" t="s">
        <v>1</v>
      </c>
      <c r="D338" t="s">
        <v>8</v>
      </c>
      <c r="E338">
        <v>201501</v>
      </c>
      <c r="F338">
        <v>11052.129032258066</v>
      </c>
      <c r="G338">
        <v>11229</v>
      </c>
    </row>
    <row r="339" spans="1:7" x14ac:dyDescent="0.2">
      <c r="A339" t="s">
        <v>68</v>
      </c>
      <c r="B339" t="s">
        <v>115</v>
      </c>
      <c r="C339" t="s">
        <v>1</v>
      </c>
      <c r="D339" t="s">
        <v>8</v>
      </c>
      <c r="E339">
        <v>201502</v>
      </c>
      <c r="F339">
        <v>4461.5000000000009</v>
      </c>
      <c r="G339">
        <v>11188</v>
      </c>
    </row>
    <row r="340" spans="1:7" x14ac:dyDescent="0.2">
      <c r="A340" t="s">
        <v>68</v>
      </c>
      <c r="B340" t="s">
        <v>115</v>
      </c>
      <c r="C340" t="s">
        <v>1</v>
      </c>
      <c r="D340" t="s">
        <v>8</v>
      </c>
      <c r="E340">
        <v>201503</v>
      </c>
      <c r="F340">
        <v>334.93548387096769</v>
      </c>
      <c r="G340">
        <v>414</v>
      </c>
    </row>
    <row r="341" spans="1:7" x14ac:dyDescent="0.2">
      <c r="A341" t="s">
        <v>68</v>
      </c>
      <c r="B341" t="s">
        <v>115</v>
      </c>
      <c r="C341" t="s">
        <v>1</v>
      </c>
      <c r="D341" t="s">
        <v>8</v>
      </c>
      <c r="E341">
        <v>201504</v>
      </c>
      <c r="F341">
        <v>404.59999999999991</v>
      </c>
      <c r="G341">
        <v>533</v>
      </c>
    </row>
    <row r="342" spans="1:7" x14ac:dyDescent="0.2">
      <c r="A342" t="s">
        <v>68</v>
      </c>
      <c r="B342" t="s">
        <v>115</v>
      </c>
      <c r="C342" t="s">
        <v>1</v>
      </c>
      <c r="D342" t="s">
        <v>8</v>
      </c>
      <c r="E342">
        <v>201505</v>
      </c>
      <c r="F342">
        <v>1049.9677419354844</v>
      </c>
      <c r="G342">
        <v>1545</v>
      </c>
    </row>
    <row r="343" spans="1:7" x14ac:dyDescent="0.2">
      <c r="A343" t="s">
        <v>68</v>
      </c>
      <c r="B343" t="s">
        <v>115</v>
      </c>
      <c r="C343" t="s">
        <v>1</v>
      </c>
      <c r="D343" t="s">
        <v>8</v>
      </c>
      <c r="E343">
        <v>201506</v>
      </c>
      <c r="F343">
        <v>285.03333333333353</v>
      </c>
      <c r="G343">
        <v>624</v>
      </c>
    </row>
    <row r="344" spans="1:7" x14ac:dyDescent="0.2">
      <c r="A344" t="s">
        <v>68</v>
      </c>
      <c r="B344" t="s">
        <v>115</v>
      </c>
      <c r="C344" t="s">
        <v>1</v>
      </c>
      <c r="D344" t="s">
        <v>8</v>
      </c>
      <c r="E344">
        <v>201507</v>
      </c>
      <c r="F344">
        <v>235.41935483870972</v>
      </c>
      <c r="G344">
        <v>353</v>
      </c>
    </row>
    <row r="345" spans="1:7" x14ac:dyDescent="0.2">
      <c r="A345" t="s">
        <v>68</v>
      </c>
      <c r="B345" t="s">
        <v>115</v>
      </c>
      <c r="C345" t="s">
        <v>1</v>
      </c>
      <c r="D345" t="s">
        <v>8</v>
      </c>
      <c r="E345">
        <v>201508</v>
      </c>
      <c r="F345">
        <v>406.9354838709678</v>
      </c>
      <c r="G345">
        <v>796</v>
      </c>
    </row>
    <row r="346" spans="1:7" x14ac:dyDescent="0.2">
      <c r="A346" t="s">
        <v>68</v>
      </c>
      <c r="B346" t="s">
        <v>115</v>
      </c>
      <c r="C346" t="s">
        <v>1</v>
      </c>
      <c r="D346" t="s">
        <v>8</v>
      </c>
      <c r="E346">
        <v>201509</v>
      </c>
      <c r="F346">
        <v>225.20000000000002</v>
      </c>
      <c r="G346">
        <v>363</v>
      </c>
    </row>
    <row r="347" spans="1:7" x14ac:dyDescent="0.2">
      <c r="A347" t="s">
        <v>68</v>
      </c>
      <c r="B347" t="s">
        <v>115</v>
      </c>
      <c r="C347" t="s">
        <v>1</v>
      </c>
      <c r="D347" t="s">
        <v>8</v>
      </c>
      <c r="E347">
        <v>201510</v>
      </c>
      <c r="F347">
        <v>326.35483870967732</v>
      </c>
      <c r="G347">
        <v>449</v>
      </c>
    </row>
    <row r="348" spans="1:7" x14ac:dyDescent="0.2">
      <c r="A348" t="s">
        <v>68</v>
      </c>
      <c r="B348" t="s">
        <v>115</v>
      </c>
      <c r="C348" t="s">
        <v>1</v>
      </c>
      <c r="D348" t="s">
        <v>8</v>
      </c>
      <c r="E348">
        <v>201511</v>
      </c>
      <c r="F348">
        <v>12339.566666666666</v>
      </c>
      <c r="G348">
        <v>12893</v>
      </c>
    </row>
    <row r="349" spans="1:7" x14ac:dyDescent="0.2">
      <c r="A349" t="s">
        <v>68</v>
      </c>
      <c r="B349" t="s">
        <v>115</v>
      </c>
      <c r="C349" t="s">
        <v>1</v>
      </c>
      <c r="D349" t="s">
        <v>8</v>
      </c>
      <c r="E349">
        <v>201512</v>
      </c>
      <c r="F349">
        <v>8372.0000000000036</v>
      </c>
      <c r="G349">
        <v>33067</v>
      </c>
    </row>
    <row r="350" spans="1:7" x14ac:dyDescent="0.2">
      <c r="A350" t="s">
        <v>68</v>
      </c>
      <c r="B350" t="s">
        <v>115</v>
      </c>
      <c r="C350" t="s">
        <v>1</v>
      </c>
      <c r="D350" t="s">
        <v>8</v>
      </c>
      <c r="E350">
        <v>201601</v>
      </c>
      <c r="F350">
        <v>19753.645161290318</v>
      </c>
      <c r="G350">
        <v>20542</v>
      </c>
    </row>
    <row r="351" spans="1:7" x14ac:dyDescent="0.2">
      <c r="A351" t="s">
        <v>68</v>
      </c>
      <c r="B351" t="s">
        <v>115</v>
      </c>
      <c r="C351" t="s">
        <v>1</v>
      </c>
      <c r="D351" t="s">
        <v>8</v>
      </c>
      <c r="E351">
        <v>201602</v>
      </c>
      <c r="F351">
        <v>10597.448275862067</v>
      </c>
      <c r="G351">
        <v>19360</v>
      </c>
    </row>
    <row r="352" spans="1:7" x14ac:dyDescent="0.2">
      <c r="A352" t="s">
        <v>68</v>
      </c>
      <c r="B352" t="s">
        <v>115</v>
      </c>
      <c r="C352" t="s">
        <v>1</v>
      </c>
      <c r="D352" t="s">
        <v>8</v>
      </c>
      <c r="E352">
        <v>201603</v>
      </c>
      <c r="F352">
        <v>604.16129032258061</v>
      </c>
      <c r="G352">
        <v>1065</v>
      </c>
    </row>
    <row r="353" spans="1:7" x14ac:dyDescent="0.2">
      <c r="A353" t="s">
        <v>68</v>
      </c>
      <c r="B353" t="s">
        <v>115</v>
      </c>
      <c r="C353" t="s">
        <v>1</v>
      </c>
      <c r="D353" t="s">
        <v>8</v>
      </c>
      <c r="E353">
        <v>201604</v>
      </c>
      <c r="F353">
        <v>811.73333333333289</v>
      </c>
      <c r="G353">
        <v>1290</v>
      </c>
    </row>
    <row r="354" spans="1:7" x14ac:dyDescent="0.2">
      <c r="A354" t="s">
        <v>68</v>
      </c>
      <c r="B354" t="s">
        <v>115</v>
      </c>
      <c r="C354" t="s">
        <v>1</v>
      </c>
      <c r="D354" t="s">
        <v>8</v>
      </c>
      <c r="E354">
        <v>201605</v>
      </c>
      <c r="F354">
        <v>1315.4193548387107</v>
      </c>
      <c r="G354">
        <v>2567</v>
      </c>
    </row>
    <row r="355" spans="1:7" x14ac:dyDescent="0.2">
      <c r="A355" t="s">
        <v>68</v>
      </c>
      <c r="B355" t="s">
        <v>115</v>
      </c>
      <c r="C355" t="s">
        <v>1</v>
      </c>
      <c r="D355" t="s">
        <v>8</v>
      </c>
      <c r="E355">
        <v>201606</v>
      </c>
      <c r="F355">
        <v>1004.4666666666662</v>
      </c>
      <c r="G355">
        <v>2382</v>
      </c>
    </row>
    <row r="356" spans="1:7" x14ac:dyDescent="0.2">
      <c r="A356" t="s">
        <v>68</v>
      </c>
      <c r="B356" t="s">
        <v>115</v>
      </c>
      <c r="C356" t="s">
        <v>1</v>
      </c>
      <c r="D356" t="s">
        <v>8</v>
      </c>
      <c r="E356">
        <v>201607</v>
      </c>
      <c r="F356">
        <v>1058.4516129032279</v>
      </c>
      <c r="G356">
        <v>1408</v>
      </c>
    </row>
    <row r="357" spans="1:7" x14ac:dyDescent="0.2">
      <c r="A357" t="s">
        <v>68</v>
      </c>
      <c r="B357" t="s">
        <v>115</v>
      </c>
      <c r="C357" t="s">
        <v>1</v>
      </c>
      <c r="D357" t="s">
        <v>8</v>
      </c>
      <c r="E357">
        <v>201608</v>
      </c>
      <c r="F357">
        <v>638.58064516129036</v>
      </c>
      <c r="G357">
        <v>740</v>
      </c>
    </row>
    <row r="358" spans="1:7" x14ac:dyDescent="0.2">
      <c r="A358" t="s">
        <v>68</v>
      </c>
      <c r="B358" t="s">
        <v>115</v>
      </c>
      <c r="C358" t="s">
        <v>1</v>
      </c>
      <c r="D358" t="s">
        <v>8</v>
      </c>
      <c r="E358">
        <v>201609</v>
      </c>
      <c r="F358">
        <v>590.70000000000027</v>
      </c>
      <c r="G358">
        <v>728</v>
      </c>
    </row>
    <row r="359" spans="1:7" x14ac:dyDescent="0.2">
      <c r="A359" t="s">
        <v>68</v>
      </c>
      <c r="B359" t="s">
        <v>115</v>
      </c>
      <c r="C359" t="s">
        <v>1</v>
      </c>
      <c r="D359" t="s">
        <v>8</v>
      </c>
      <c r="E359">
        <v>201610</v>
      </c>
      <c r="F359">
        <v>1241.2903225806454</v>
      </c>
      <c r="G359">
        <v>1443</v>
      </c>
    </row>
    <row r="360" spans="1:7" x14ac:dyDescent="0.2">
      <c r="A360" t="s">
        <v>68</v>
      </c>
      <c r="B360" t="s">
        <v>115</v>
      </c>
      <c r="C360" t="s">
        <v>1</v>
      </c>
      <c r="D360" t="s">
        <v>8</v>
      </c>
      <c r="E360">
        <v>201611</v>
      </c>
      <c r="F360">
        <v>672.06666666666683</v>
      </c>
      <c r="G360">
        <v>1575</v>
      </c>
    </row>
    <row r="361" spans="1:7" x14ac:dyDescent="0.2">
      <c r="A361" t="s">
        <v>68</v>
      </c>
      <c r="B361" t="s">
        <v>115</v>
      </c>
      <c r="C361" t="s">
        <v>1</v>
      </c>
      <c r="D361" t="s">
        <v>8</v>
      </c>
      <c r="E361">
        <v>201612</v>
      </c>
      <c r="F361">
        <v>696.06451612903277</v>
      </c>
      <c r="G361">
        <v>1135</v>
      </c>
    </row>
    <row r="362" spans="1:7" x14ac:dyDescent="0.2">
      <c r="A362" t="s">
        <v>68</v>
      </c>
      <c r="B362" t="s">
        <v>115</v>
      </c>
      <c r="C362" t="s">
        <v>1</v>
      </c>
      <c r="D362" t="s">
        <v>8</v>
      </c>
      <c r="E362">
        <v>201701</v>
      </c>
      <c r="F362">
        <v>770.64516129032336</v>
      </c>
      <c r="G362">
        <v>1112</v>
      </c>
    </row>
    <row r="363" spans="1:7" x14ac:dyDescent="0.2">
      <c r="A363" t="s">
        <v>68</v>
      </c>
      <c r="B363" t="s">
        <v>115</v>
      </c>
      <c r="C363" t="s">
        <v>1</v>
      </c>
      <c r="D363" t="s">
        <v>8</v>
      </c>
      <c r="E363">
        <v>201702</v>
      </c>
      <c r="F363">
        <v>929.67857142857156</v>
      </c>
      <c r="G363">
        <v>1297</v>
      </c>
    </row>
    <row r="364" spans="1:7" x14ac:dyDescent="0.2">
      <c r="A364" t="s">
        <v>68</v>
      </c>
      <c r="B364" t="s">
        <v>115</v>
      </c>
      <c r="C364" t="s">
        <v>1</v>
      </c>
      <c r="D364" t="s">
        <v>8</v>
      </c>
      <c r="E364">
        <v>201703</v>
      </c>
      <c r="F364">
        <v>1813.2903225806442</v>
      </c>
      <c r="G364">
        <v>2516</v>
      </c>
    </row>
    <row r="365" spans="1:7" x14ac:dyDescent="0.2">
      <c r="A365" t="s">
        <v>68</v>
      </c>
      <c r="B365" t="s">
        <v>115</v>
      </c>
      <c r="C365" t="s">
        <v>1</v>
      </c>
      <c r="D365" t="s">
        <v>8</v>
      </c>
      <c r="E365">
        <v>201704</v>
      </c>
      <c r="F365">
        <v>3454</v>
      </c>
      <c r="G365">
        <v>4472</v>
      </c>
    </row>
    <row r="366" spans="1:7" x14ac:dyDescent="0.2">
      <c r="A366" t="s">
        <v>68</v>
      </c>
      <c r="B366" t="s">
        <v>115</v>
      </c>
      <c r="C366" t="s">
        <v>1</v>
      </c>
      <c r="D366" t="s">
        <v>8</v>
      </c>
      <c r="E366">
        <v>201705</v>
      </c>
      <c r="F366">
        <v>5352.7096774193551</v>
      </c>
      <c r="G366">
        <v>6712</v>
      </c>
    </row>
    <row r="367" spans="1:7" x14ac:dyDescent="0.2">
      <c r="A367" t="s">
        <v>68</v>
      </c>
      <c r="B367" t="s">
        <v>115</v>
      </c>
      <c r="C367" t="s">
        <v>1</v>
      </c>
      <c r="D367" t="s">
        <v>8</v>
      </c>
      <c r="E367">
        <v>201706</v>
      </c>
      <c r="F367">
        <v>7395.7333333333308</v>
      </c>
      <c r="G367">
        <v>8474</v>
      </c>
    </row>
    <row r="368" spans="1:7" x14ac:dyDescent="0.2">
      <c r="A368" t="s">
        <v>68</v>
      </c>
      <c r="B368" t="s">
        <v>115</v>
      </c>
      <c r="C368" t="s">
        <v>1</v>
      </c>
      <c r="D368" t="s">
        <v>8</v>
      </c>
      <c r="E368">
        <v>201707</v>
      </c>
      <c r="F368">
        <v>9648.2258064516154</v>
      </c>
      <c r="G368">
        <v>10793</v>
      </c>
    </row>
    <row r="369" spans="1:7" x14ac:dyDescent="0.2">
      <c r="A369" t="s">
        <v>68</v>
      </c>
      <c r="B369" t="s">
        <v>115</v>
      </c>
      <c r="C369" t="s">
        <v>1</v>
      </c>
      <c r="D369" t="s">
        <v>8</v>
      </c>
      <c r="E369">
        <v>201708</v>
      </c>
      <c r="F369">
        <v>12607.258064516134</v>
      </c>
      <c r="G369">
        <v>13992</v>
      </c>
    </row>
    <row r="370" spans="1:7" x14ac:dyDescent="0.2">
      <c r="A370" t="s">
        <v>68</v>
      </c>
      <c r="B370" t="s">
        <v>115</v>
      </c>
      <c r="C370" t="s">
        <v>1</v>
      </c>
      <c r="D370" t="s">
        <v>8</v>
      </c>
      <c r="E370">
        <v>201709</v>
      </c>
      <c r="F370">
        <v>15089.133333333335</v>
      </c>
      <c r="G370">
        <v>16151</v>
      </c>
    </row>
    <row r="371" spans="1:7" x14ac:dyDescent="0.2">
      <c r="A371" t="s">
        <v>68</v>
      </c>
      <c r="B371" t="s">
        <v>115</v>
      </c>
      <c r="C371" t="s">
        <v>1</v>
      </c>
      <c r="D371" t="s">
        <v>8</v>
      </c>
      <c r="E371">
        <v>201710</v>
      </c>
      <c r="F371">
        <v>17922.580645161292</v>
      </c>
      <c r="G371">
        <v>19310</v>
      </c>
    </row>
    <row r="372" spans="1:7" x14ac:dyDescent="0.2">
      <c r="A372" t="s">
        <v>68</v>
      </c>
      <c r="B372" t="s">
        <v>115</v>
      </c>
      <c r="C372" t="s">
        <v>1</v>
      </c>
      <c r="D372" t="s">
        <v>8</v>
      </c>
      <c r="E372">
        <v>201711</v>
      </c>
      <c r="F372">
        <v>20876.333333333332</v>
      </c>
      <c r="G372">
        <v>22216</v>
      </c>
    </row>
    <row r="373" spans="1:7" x14ac:dyDescent="0.2">
      <c r="A373" t="s">
        <v>68</v>
      </c>
      <c r="B373" t="s">
        <v>115</v>
      </c>
      <c r="C373" t="s">
        <v>1</v>
      </c>
      <c r="D373" t="s">
        <v>8</v>
      </c>
      <c r="E373">
        <v>201712</v>
      </c>
      <c r="F373">
        <v>23760.61290322581</v>
      </c>
      <c r="G373">
        <v>24938</v>
      </c>
    </row>
    <row r="374" spans="1:7" x14ac:dyDescent="0.2">
      <c r="A374" t="s">
        <v>68</v>
      </c>
      <c r="B374" t="s">
        <v>115</v>
      </c>
      <c r="C374" t="s">
        <v>1</v>
      </c>
      <c r="D374" t="s">
        <v>8</v>
      </c>
      <c r="E374">
        <v>201801</v>
      </c>
      <c r="F374">
        <v>26443.16129032258</v>
      </c>
      <c r="G374">
        <v>27707</v>
      </c>
    </row>
    <row r="375" spans="1:7" x14ac:dyDescent="0.2">
      <c r="A375" t="s">
        <v>68</v>
      </c>
      <c r="B375" t="s">
        <v>115</v>
      </c>
      <c r="C375" t="s">
        <v>1</v>
      </c>
      <c r="D375" t="s">
        <v>8</v>
      </c>
      <c r="E375">
        <v>201802</v>
      </c>
      <c r="F375">
        <v>29207.428571428562</v>
      </c>
      <c r="G375">
        <v>30361</v>
      </c>
    </row>
    <row r="376" spans="1:7" x14ac:dyDescent="0.2">
      <c r="A376" t="s">
        <v>68</v>
      </c>
      <c r="B376" t="s">
        <v>115</v>
      </c>
      <c r="C376" t="s">
        <v>1</v>
      </c>
      <c r="D376" t="s">
        <v>8</v>
      </c>
      <c r="E376">
        <v>201803</v>
      </c>
      <c r="F376">
        <v>31511.161290322576</v>
      </c>
      <c r="G376">
        <v>32310</v>
      </c>
    </row>
    <row r="377" spans="1:7" x14ac:dyDescent="0.2">
      <c r="A377" t="s">
        <v>68</v>
      </c>
      <c r="B377" t="s">
        <v>115</v>
      </c>
      <c r="C377" t="s">
        <v>1</v>
      </c>
      <c r="D377" t="s">
        <v>8</v>
      </c>
      <c r="E377">
        <v>201804</v>
      </c>
      <c r="F377">
        <v>32868.266666666663</v>
      </c>
      <c r="G377">
        <v>33308</v>
      </c>
    </row>
    <row r="378" spans="1:7" x14ac:dyDescent="0.2">
      <c r="A378" t="s">
        <v>68</v>
      </c>
      <c r="B378" t="s">
        <v>115</v>
      </c>
      <c r="C378" t="s">
        <v>1</v>
      </c>
      <c r="D378" t="s">
        <v>8</v>
      </c>
      <c r="E378">
        <v>201805</v>
      </c>
      <c r="F378">
        <v>33654.838709677409</v>
      </c>
      <c r="G378">
        <v>34122</v>
      </c>
    </row>
    <row r="379" spans="1:7" x14ac:dyDescent="0.2">
      <c r="A379" t="s">
        <v>68</v>
      </c>
      <c r="B379" t="s">
        <v>115</v>
      </c>
      <c r="C379" t="s">
        <v>1</v>
      </c>
      <c r="D379" t="s">
        <v>8</v>
      </c>
      <c r="E379">
        <v>201806</v>
      </c>
      <c r="F379">
        <v>33820.799999999981</v>
      </c>
      <c r="G379">
        <v>34107</v>
      </c>
    </row>
    <row r="380" spans="1:7" x14ac:dyDescent="0.2">
      <c r="A380" t="s">
        <v>68</v>
      </c>
      <c r="B380" t="s">
        <v>115</v>
      </c>
      <c r="C380" t="s">
        <v>1</v>
      </c>
      <c r="D380" t="s">
        <v>8</v>
      </c>
      <c r="E380">
        <v>201807</v>
      </c>
      <c r="F380">
        <v>34371.645161290318</v>
      </c>
      <c r="G380">
        <v>34773</v>
      </c>
    </row>
    <row r="381" spans="1:7" x14ac:dyDescent="0.2">
      <c r="A381" t="s">
        <v>68</v>
      </c>
      <c r="B381" t="s">
        <v>115</v>
      </c>
      <c r="C381" t="s">
        <v>1</v>
      </c>
      <c r="D381" t="s">
        <v>8</v>
      </c>
      <c r="E381">
        <v>201808</v>
      </c>
      <c r="F381">
        <v>34838.935483870991</v>
      </c>
      <c r="G381">
        <v>35241</v>
      </c>
    </row>
    <row r="382" spans="1:7" x14ac:dyDescent="0.2">
      <c r="A382" t="s">
        <v>68</v>
      </c>
      <c r="B382" t="s">
        <v>115</v>
      </c>
      <c r="C382" t="s">
        <v>1</v>
      </c>
      <c r="D382" t="s">
        <v>8</v>
      </c>
      <c r="E382">
        <v>201809</v>
      </c>
      <c r="F382">
        <v>35156.5</v>
      </c>
      <c r="G382">
        <v>35481</v>
      </c>
    </row>
    <row r="383" spans="1:7" x14ac:dyDescent="0.2">
      <c r="A383" t="s">
        <v>68</v>
      </c>
      <c r="B383" t="s">
        <v>115</v>
      </c>
      <c r="C383" t="s">
        <v>1</v>
      </c>
      <c r="D383" t="s">
        <v>8</v>
      </c>
      <c r="E383">
        <v>201810</v>
      </c>
      <c r="F383">
        <v>35424.258064516114</v>
      </c>
      <c r="G383">
        <v>35870</v>
      </c>
    </row>
    <row r="384" spans="1:7" x14ac:dyDescent="0.2">
      <c r="A384" t="s">
        <v>68</v>
      </c>
      <c r="B384" t="s">
        <v>115</v>
      </c>
      <c r="C384" t="s">
        <v>1</v>
      </c>
      <c r="D384" t="s">
        <v>8</v>
      </c>
      <c r="E384">
        <v>201811</v>
      </c>
      <c r="F384">
        <v>35739.299999999981</v>
      </c>
      <c r="G384">
        <v>36353</v>
      </c>
    </row>
    <row r="385" spans="1:7" x14ac:dyDescent="0.2">
      <c r="A385" t="s">
        <v>68</v>
      </c>
      <c r="B385" t="s">
        <v>115</v>
      </c>
      <c r="C385" t="s">
        <v>1</v>
      </c>
      <c r="D385" t="s">
        <v>8</v>
      </c>
      <c r="E385">
        <v>201812</v>
      </c>
      <c r="F385">
        <v>35887.290322580651</v>
      </c>
      <c r="G385">
        <v>36521</v>
      </c>
    </row>
    <row r="386" spans="1:7" x14ac:dyDescent="0.2">
      <c r="A386" t="s">
        <v>68</v>
      </c>
      <c r="B386" t="s">
        <v>115</v>
      </c>
      <c r="C386" t="s">
        <v>1</v>
      </c>
      <c r="D386" t="s">
        <v>8</v>
      </c>
      <c r="E386">
        <v>201901</v>
      </c>
      <c r="F386">
        <v>35709.000000000007</v>
      </c>
      <c r="G386">
        <v>36720</v>
      </c>
    </row>
    <row r="387" spans="1:7" x14ac:dyDescent="0.2">
      <c r="A387" t="s">
        <v>68</v>
      </c>
      <c r="B387" t="s">
        <v>115</v>
      </c>
      <c r="C387" t="s">
        <v>1</v>
      </c>
      <c r="D387" t="s">
        <v>8</v>
      </c>
      <c r="E387">
        <v>201902</v>
      </c>
      <c r="F387">
        <v>36274.107142857159</v>
      </c>
      <c r="G387">
        <v>37698</v>
      </c>
    </row>
    <row r="388" spans="1:7" x14ac:dyDescent="0.2">
      <c r="A388" t="s">
        <v>68</v>
      </c>
      <c r="B388" t="s">
        <v>115</v>
      </c>
      <c r="C388" t="s">
        <v>1</v>
      </c>
      <c r="D388" t="s">
        <v>8</v>
      </c>
      <c r="E388">
        <v>201903</v>
      </c>
      <c r="F388">
        <v>36333.806451612902</v>
      </c>
      <c r="G388">
        <v>38255</v>
      </c>
    </row>
    <row r="389" spans="1:7" x14ac:dyDescent="0.2">
      <c r="A389" t="s">
        <v>68</v>
      </c>
      <c r="B389" t="s">
        <v>115</v>
      </c>
      <c r="C389" t="s">
        <v>1</v>
      </c>
      <c r="D389" t="s">
        <v>8</v>
      </c>
      <c r="E389">
        <v>201904</v>
      </c>
      <c r="F389">
        <v>36423.16666666665</v>
      </c>
      <c r="G389">
        <v>38584</v>
      </c>
    </row>
    <row r="390" spans="1:7" x14ac:dyDescent="0.2">
      <c r="A390" t="s">
        <v>68</v>
      </c>
      <c r="B390" t="s">
        <v>115</v>
      </c>
      <c r="C390" t="s">
        <v>1</v>
      </c>
      <c r="D390" t="s">
        <v>8</v>
      </c>
      <c r="E390">
        <v>201905</v>
      </c>
      <c r="F390">
        <v>36429.709677419349</v>
      </c>
      <c r="G390">
        <v>38625</v>
      </c>
    </row>
    <row r="391" spans="1:7" x14ac:dyDescent="0.2">
      <c r="A391" t="s">
        <v>68</v>
      </c>
      <c r="B391" t="s">
        <v>115</v>
      </c>
      <c r="C391" t="s">
        <v>1</v>
      </c>
      <c r="D391" t="s">
        <v>8</v>
      </c>
      <c r="E391">
        <v>201906</v>
      </c>
      <c r="F391">
        <v>36529.86666666669</v>
      </c>
      <c r="G391">
        <v>39012</v>
      </c>
    </row>
    <row r="392" spans="1:7" x14ac:dyDescent="0.2">
      <c r="A392" t="s">
        <v>68</v>
      </c>
      <c r="B392" t="s">
        <v>115</v>
      </c>
      <c r="C392" t="s">
        <v>1</v>
      </c>
      <c r="D392" t="s">
        <v>8</v>
      </c>
      <c r="E392">
        <v>201907</v>
      </c>
      <c r="F392">
        <v>36885.967741935448</v>
      </c>
      <c r="G392">
        <v>39418</v>
      </c>
    </row>
    <row r="393" spans="1:7" x14ac:dyDescent="0.2">
      <c r="A393" t="s">
        <v>68</v>
      </c>
      <c r="B393" t="s">
        <v>115</v>
      </c>
      <c r="C393" t="s">
        <v>1</v>
      </c>
      <c r="D393" t="s">
        <v>8</v>
      </c>
      <c r="E393">
        <v>201908</v>
      </c>
      <c r="F393">
        <v>38584.838709677424</v>
      </c>
      <c r="G393">
        <v>41611</v>
      </c>
    </row>
    <row r="394" spans="1:7" x14ac:dyDescent="0.2">
      <c r="A394" t="s">
        <v>68</v>
      </c>
      <c r="B394" t="s">
        <v>115</v>
      </c>
      <c r="C394" t="s">
        <v>1</v>
      </c>
      <c r="D394" t="s">
        <v>8</v>
      </c>
      <c r="E394">
        <v>201909</v>
      </c>
      <c r="F394">
        <v>39275.30000000001</v>
      </c>
      <c r="G394">
        <v>41791</v>
      </c>
    </row>
    <row r="395" spans="1:7" x14ac:dyDescent="0.2">
      <c r="A395" t="s">
        <v>68</v>
      </c>
      <c r="B395" t="s">
        <v>115</v>
      </c>
      <c r="C395" t="s">
        <v>1</v>
      </c>
      <c r="D395" t="s">
        <v>8</v>
      </c>
      <c r="E395">
        <v>201910</v>
      </c>
      <c r="F395">
        <v>40613.677419354834</v>
      </c>
      <c r="G395">
        <v>43062</v>
      </c>
    </row>
    <row r="396" spans="1:7" x14ac:dyDescent="0.2">
      <c r="A396" t="s">
        <v>68</v>
      </c>
      <c r="B396" t="s">
        <v>115</v>
      </c>
      <c r="C396" t="s">
        <v>1</v>
      </c>
      <c r="D396" t="s">
        <v>8</v>
      </c>
      <c r="E396">
        <v>201911</v>
      </c>
      <c r="F396">
        <v>42257.533333333347</v>
      </c>
      <c r="G396">
        <v>45870</v>
      </c>
    </row>
    <row r="397" spans="1:7" x14ac:dyDescent="0.2">
      <c r="A397" t="s">
        <v>68</v>
      </c>
      <c r="B397" t="s">
        <v>115</v>
      </c>
      <c r="C397" t="s">
        <v>1</v>
      </c>
      <c r="D397" t="s">
        <v>8</v>
      </c>
      <c r="E397">
        <v>201912</v>
      </c>
      <c r="F397">
        <v>45849.838709677402</v>
      </c>
      <c r="G397">
        <v>48995</v>
      </c>
    </row>
    <row r="398" spans="1:7" x14ac:dyDescent="0.2">
      <c r="A398" t="s">
        <v>68</v>
      </c>
      <c r="B398" t="s">
        <v>115</v>
      </c>
      <c r="C398" t="s">
        <v>1</v>
      </c>
      <c r="D398" t="s">
        <v>8</v>
      </c>
      <c r="E398">
        <v>202001</v>
      </c>
      <c r="F398">
        <v>49238.193548387098</v>
      </c>
      <c r="G398">
        <v>52160</v>
      </c>
    </row>
    <row r="399" spans="1:7" x14ac:dyDescent="0.2">
      <c r="A399" t="s">
        <v>68</v>
      </c>
      <c r="B399" t="s">
        <v>115</v>
      </c>
      <c r="C399" t="s">
        <v>1</v>
      </c>
      <c r="D399" t="s">
        <v>8</v>
      </c>
      <c r="E399">
        <v>202002</v>
      </c>
      <c r="F399">
        <v>52443.275862068956</v>
      </c>
      <c r="G399">
        <v>56656</v>
      </c>
    </row>
    <row r="400" spans="1:7" x14ac:dyDescent="0.2">
      <c r="A400" t="s">
        <v>68</v>
      </c>
      <c r="B400" t="s">
        <v>115</v>
      </c>
      <c r="C400" t="s">
        <v>1</v>
      </c>
      <c r="D400" t="s">
        <v>8</v>
      </c>
      <c r="E400">
        <v>202003</v>
      </c>
      <c r="F400">
        <v>53486.999999999985</v>
      </c>
      <c r="G400">
        <v>56593</v>
      </c>
    </row>
    <row r="401" spans="1:7" x14ac:dyDescent="0.2">
      <c r="A401" t="s">
        <v>68</v>
      </c>
      <c r="B401" t="s">
        <v>115</v>
      </c>
      <c r="C401" t="s">
        <v>1</v>
      </c>
      <c r="D401" t="s">
        <v>8</v>
      </c>
      <c r="E401">
        <v>202004</v>
      </c>
      <c r="F401">
        <v>52271.433333333356</v>
      </c>
      <c r="G401">
        <v>54671</v>
      </c>
    </row>
    <row r="402" spans="1:7" x14ac:dyDescent="0.2">
      <c r="A402" t="s">
        <v>68</v>
      </c>
      <c r="B402" t="s">
        <v>115</v>
      </c>
      <c r="C402" t="s">
        <v>1</v>
      </c>
      <c r="D402" t="s">
        <v>8</v>
      </c>
      <c r="E402">
        <v>202005</v>
      </c>
      <c r="F402">
        <v>51217.129032258061</v>
      </c>
      <c r="G402">
        <v>52993</v>
      </c>
    </row>
    <row r="403" spans="1:7" x14ac:dyDescent="0.2">
      <c r="A403" t="s">
        <v>68</v>
      </c>
      <c r="B403" t="s">
        <v>115</v>
      </c>
      <c r="C403" t="s">
        <v>1</v>
      </c>
      <c r="D403" t="s">
        <v>8</v>
      </c>
      <c r="E403">
        <v>202006</v>
      </c>
      <c r="F403">
        <v>49405.66666666665</v>
      </c>
      <c r="G403">
        <v>51682</v>
      </c>
    </row>
    <row r="404" spans="1:7" x14ac:dyDescent="0.2">
      <c r="A404" t="s">
        <v>68</v>
      </c>
      <c r="B404" t="s">
        <v>115</v>
      </c>
      <c r="C404" t="s">
        <v>1</v>
      </c>
      <c r="D404" t="s">
        <v>8</v>
      </c>
      <c r="E404">
        <v>202007</v>
      </c>
      <c r="F404">
        <v>48367.258064516136</v>
      </c>
      <c r="G404">
        <v>49695</v>
      </c>
    </row>
    <row r="405" spans="1:7" x14ac:dyDescent="0.2">
      <c r="A405" t="s">
        <v>68</v>
      </c>
      <c r="B405" t="s">
        <v>115</v>
      </c>
      <c r="C405" t="s">
        <v>1</v>
      </c>
      <c r="D405" t="s">
        <v>8</v>
      </c>
      <c r="E405">
        <v>202008</v>
      </c>
      <c r="F405">
        <v>47686.354838709696</v>
      </c>
      <c r="G405">
        <v>48734</v>
      </c>
    </row>
    <row r="406" spans="1:7" x14ac:dyDescent="0.2">
      <c r="A406" t="s">
        <v>68</v>
      </c>
      <c r="B406" t="s">
        <v>115</v>
      </c>
      <c r="C406" t="s">
        <v>1</v>
      </c>
      <c r="D406" t="s">
        <v>8</v>
      </c>
      <c r="E406">
        <v>202009</v>
      </c>
      <c r="F406">
        <v>46913.19999999999</v>
      </c>
      <c r="G406">
        <v>47812</v>
      </c>
    </row>
    <row r="407" spans="1:7" x14ac:dyDescent="0.2">
      <c r="A407" t="s">
        <v>68</v>
      </c>
      <c r="B407" t="s">
        <v>115</v>
      </c>
      <c r="C407" t="s">
        <v>1</v>
      </c>
      <c r="D407" t="s">
        <v>8</v>
      </c>
      <c r="E407">
        <v>202010</v>
      </c>
      <c r="F407">
        <v>46716.193548387106</v>
      </c>
      <c r="G407">
        <v>47555</v>
      </c>
    </row>
    <row r="408" spans="1:7" x14ac:dyDescent="0.2">
      <c r="A408" t="s">
        <v>68</v>
      </c>
      <c r="B408" t="s">
        <v>115</v>
      </c>
      <c r="C408" t="s">
        <v>1</v>
      </c>
      <c r="D408" t="s">
        <v>8</v>
      </c>
      <c r="E408">
        <v>202011</v>
      </c>
      <c r="F408">
        <v>45834.333333333343</v>
      </c>
      <c r="G408">
        <v>46727</v>
      </c>
    </row>
    <row r="409" spans="1:7" x14ac:dyDescent="0.2">
      <c r="A409" t="s">
        <v>68</v>
      </c>
      <c r="B409" t="s">
        <v>115</v>
      </c>
      <c r="C409" t="s">
        <v>1</v>
      </c>
      <c r="D409" t="s">
        <v>8</v>
      </c>
      <c r="E409">
        <v>202012</v>
      </c>
      <c r="F409">
        <v>45776.322580645159</v>
      </c>
      <c r="G409">
        <v>46620</v>
      </c>
    </row>
    <row r="410" spans="1:7" x14ac:dyDescent="0.2">
      <c r="A410" t="s">
        <v>68</v>
      </c>
      <c r="B410" t="s">
        <v>115</v>
      </c>
      <c r="C410" t="s">
        <v>1</v>
      </c>
      <c r="D410" t="s">
        <v>8</v>
      </c>
      <c r="E410">
        <v>202101</v>
      </c>
      <c r="F410">
        <v>45263.806451612902</v>
      </c>
      <c r="G410">
        <v>46183</v>
      </c>
    </row>
    <row r="411" spans="1:7" x14ac:dyDescent="0.2">
      <c r="A411" t="s">
        <v>68</v>
      </c>
      <c r="B411" t="s">
        <v>115</v>
      </c>
      <c r="C411" t="s">
        <v>1</v>
      </c>
      <c r="D411" t="s">
        <v>8</v>
      </c>
      <c r="E411">
        <v>202102</v>
      </c>
      <c r="F411">
        <v>44487.500000000022</v>
      </c>
      <c r="G411">
        <v>45497</v>
      </c>
    </row>
    <row r="412" spans="1:7" x14ac:dyDescent="0.2">
      <c r="A412" t="s">
        <v>68</v>
      </c>
      <c r="B412" t="s">
        <v>115</v>
      </c>
      <c r="C412" t="s">
        <v>1</v>
      </c>
      <c r="D412" t="s">
        <v>8</v>
      </c>
      <c r="E412">
        <v>202103</v>
      </c>
      <c r="F412">
        <v>43335.548387096773</v>
      </c>
      <c r="G412">
        <v>44606</v>
      </c>
    </row>
    <row r="413" spans="1:7" x14ac:dyDescent="0.2">
      <c r="A413" t="s">
        <v>68</v>
      </c>
      <c r="B413" t="s">
        <v>115</v>
      </c>
      <c r="C413" t="s">
        <v>1</v>
      </c>
      <c r="D413" t="s">
        <v>8</v>
      </c>
      <c r="E413">
        <v>202104</v>
      </c>
      <c r="F413">
        <v>42506.76666666667</v>
      </c>
      <c r="G413">
        <v>43142</v>
      </c>
    </row>
    <row r="414" spans="1:7" x14ac:dyDescent="0.2">
      <c r="A414" t="s">
        <v>68</v>
      </c>
      <c r="B414" t="s">
        <v>115</v>
      </c>
      <c r="C414" t="s">
        <v>1</v>
      </c>
      <c r="D414" t="s">
        <v>8</v>
      </c>
      <c r="E414">
        <v>202105</v>
      </c>
      <c r="F414">
        <v>41831.483870967757</v>
      </c>
      <c r="G414">
        <v>42476</v>
      </c>
    </row>
    <row r="415" spans="1:7" x14ac:dyDescent="0.2">
      <c r="A415" t="s">
        <v>68</v>
      </c>
      <c r="B415" t="s">
        <v>115</v>
      </c>
      <c r="C415" t="s">
        <v>1</v>
      </c>
      <c r="D415" t="s">
        <v>8</v>
      </c>
      <c r="E415">
        <v>202106</v>
      </c>
      <c r="F415">
        <v>41812.033333333333</v>
      </c>
      <c r="G415">
        <v>42356</v>
      </c>
    </row>
    <row r="416" spans="1:7" x14ac:dyDescent="0.2">
      <c r="A416" t="s">
        <v>68</v>
      </c>
      <c r="B416" t="s">
        <v>115</v>
      </c>
      <c r="C416" t="s">
        <v>1</v>
      </c>
      <c r="D416" t="s">
        <v>8</v>
      </c>
      <c r="E416">
        <v>202107</v>
      </c>
      <c r="F416">
        <v>42395.290322580629</v>
      </c>
      <c r="G416">
        <v>42900</v>
      </c>
    </row>
    <row r="417" spans="1:7" x14ac:dyDescent="0.2">
      <c r="A417" t="s">
        <v>68</v>
      </c>
      <c r="B417" t="s">
        <v>115</v>
      </c>
      <c r="C417" t="s">
        <v>1</v>
      </c>
      <c r="D417" t="s">
        <v>8</v>
      </c>
      <c r="E417">
        <v>202108</v>
      </c>
      <c r="F417">
        <v>27462.193548387102</v>
      </c>
      <c r="G417">
        <v>29098</v>
      </c>
    </row>
    <row r="418" spans="1:7" x14ac:dyDescent="0.2">
      <c r="A418" t="s">
        <v>68</v>
      </c>
      <c r="B418" t="s">
        <v>115</v>
      </c>
      <c r="C418" t="s">
        <v>1</v>
      </c>
      <c r="D418" t="s">
        <v>8</v>
      </c>
      <c r="E418">
        <v>202109</v>
      </c>
      <c r="F418">
        <v>25801.733333333334</v>
      </c>
      <c r="G418">
        <v>27395</v>
      </c>
    </row>
    <row r="419" spans="1:7" x14ac:dyDescent="0.2">
      <c r="A419" t="s">
        <v>68</v>
      </c>
      <c r="B419" t="s">
        <v>115</v>
      </c>
      <c r="C419" t="s">
        <v>1</v>
      </c>
      <c r="D419" t="s">
        <v>8</v>
      </c>
      <c r="E419">
        <v>202110</v>
      </c>
      <c r="F419">
        <v>25323.806451612905</v>
      </c>
      <c r="G419">
        <v>25733</v>
      </c>
    </row>
    <row r="420" spans="1:7" x14ac:dyDescent="0.2">
      <c r="A420" t="s">
        <v>68</v>
      </c>
      <c r="B420" t="s">
        <v>115</v>
      </c>
      <c r="C420" t="s">
        <v>1</v>
      </c>
      <c r="D420" t="s">
        <v>8</v>
      </c>
      <c r="E420">
        <v>202111</v>
      </c>
      <c r="F420">
        <v>24783.133333333331</v>
      </c>
      <c r="G420">
        <v>25112</v>
      </c>
    </row>
    <row r="421" spans="1:7" x14ac:dyDescent="0.2">
      <c r="A421" t="s">
        <v>68</v>
      </c>
      <c r="B421" t="s">
        <v>115</v>
      </c>
      <c r="C421" t="s">
        <v>1</v>
      </c>
      <c r="D421" t="s">
        <v>8</v>
      </c>
      <c r="E421">
        <v>202112</v>
      </c>
      <c r="F421">
        <v>24237.516129032258</v>
      </c>
      <c r="G421">
        <v>24530</v>
      </c>
    </row>
    <row r="422" spans="1:7" x14ac:dyDescent="0.2">
      <c r="A422" t="s">
        <v>68</v>
      </c>
      <c r="B422" t="s">
        <v>115</v>
      </c>
      <c r="C422" t="s">
        <v>1</v>
      </c>
      <c r="D422" t="s">
        <v>8</v>
      </c>
      <c r="E422">
        <v>202201</v>
      </c>
      <c r="F422">
        <v>23727.032258064519</v>
      </c>
      <c r="G422">
        <v>24034</v>
      </c>
    </row>
    <row r="423" spans="1:7" x14ac:dyDescent="0.2">
      <c r="A423" t="s">
        <v>68</v>
      </c>
      <c r="B423" t="s">
        <v>115</v>
      </c>
      <c r="C423" t="s">
        <v>1</v>
      </c>
      <c r="D423" t="s">
        <v>8</v>
      </c>
      <c r="E423">
        <v>202202</v>
      </c>
      <c r="F423">
        <v>23165.857142857141</v>
      </c>
      <c r="G423">
        <v>23446</v>
      </c>
    </row>
    <row r="424" spans="1:7" x14ac:dyDescent="0.2">
      <c r="A424" t="s">
        <v>68</v>
      </c>
      <c r="B424" t="s">
        <v>115</v>
      </c>
      <c r="C424" t="s">
        <v>1</v>
      </c>
      <c r="D424" t="s">
        <v>8</v>
      </c>
      <c r="E424">
        <v>202203</v>
      </c>
      <c r="F424">
        <v>22316.612903225807</v>
      </c>
      <c r="G424">
        <v>22953</v>
      </c>
    </row>
    <row r="425" spans="1:7" x14ac:dyDescent="0.2">
      <c r="A425" t="s">
        <v>68</v>
      </c>
      <c r="B425" t="s">
        <v>115</v>
      </c>
      <c r="C425" t="s">
        <v>1</v>
      </c>
      <c r="D425" t="s">
        <v>8</v>
      </c>
      <c r="E425">
        <v>202204</v>
      </c>
      <c r="F425">
        <v>21497.933333333331</v>
      </c>
      <c r="G425">
        <v>21795</v>
      </c>
    </row>
    <row r="426" spans="1:7" x14ac:dyDescent="0.2">
      <c r="A426" t="s">
        <v>68</v>
      </c>
      <c r="B426" t="s">
        <v>115</v>
      </c>
      <c r="C426" t="s">
        <v>1</v>
      </c>
      <c r="D426" t="s">
        <v>8</v>
      </c>
      <c r="E426">
        <v>202205</v>
      </c>
      <c r="F426">
        <v>21147.677419354841</v>
      </c>
      <c r="G426">
        <v>21324</v>
      </c>
    </row>
    <row r="427" spans="1:7" x14ac:dyDescent="0.2">
      <c r="A427" t="s">
        <v>68</v>
      </c>
      <c r="B427" t="s">
        <v>115</v>
      </c>
      <c r="C427" t="s">
        <v>1</v>
      </c>
      <c r="D427" t="s">
        <v>8</v>
      </c>
      <c r="E427">
        <v>202206</v>
      </c>
      <c r="F427">
        <v>20754.100000000002</v>
      </c>
      <c r="G427">
        <v>20989</v>
      </c>
    </row>
    <row r="428" spans="1:7" x14ac:dyDescent="0.2">
      <c r="A428" t="s">
        <v>68</v>
      </c>
      <c r="B428" t="s">
        <v>115</v>
      </c>
      <c r="C428" t="s">
        <v>1</v>
      </c>
      <c r="D428" t="s">
        <v>8</v>
      </c>
      <c r="E428">
        <v>202207</v>
      </c>
      <c r="F428">
        <v>20385.322580645163</v>
      </c>
      <c r="G428">
        <v>20608</v>
      </c>
    </row>
    <row r="429" spans="1:7" x14ac:dyDescent="0.2">
      <c r="A429" t="s">
        <v>68</v>
      </c>
      <c r="B429" t="s">
        <v>115</v>
      </c>
      <c r="C429" t="s">
        <v>1</v>
      </c>
      <c r="D429" t="s">
        <v>8</v>
      </c>
      <c r="E429">
        <v>202208</v>
      </c>
      <c r="F429">
        <v>19747.903225806447</v>
      </c>
      <c r="G429">
        <v>20174</v>
      </c>
    </row>
    <row r="430" spans="1:7" x14ac:dyDescent="0.2">
      <c r="A430" t="s">
        <v>68</v>
      </c>
      <c r="B430" t="s">
        <v>115</v>
      </c>
      <c r="C430" t="s">
        <v>1</v>
      </c>
      <c r="D430" t="s">
        <v>8</v>
      </c>
      <c r="E430">
        <v>202209</v>
      </c>
      <c r="F430">
        <v>19107.433333333334</v>
      </c>
      <c r="G430">
        <v>19340</v>
      </c>
    </row>
    <row r="431" spans="1:7" x14ac:dyDescent="0.2">
      <c r="A431" t="s">
        <v>68</v>
      </c>
      <c r="B431" t="s">
        <v>115</v>
      </c>
      <c r="C431" t="s">
        <v>1</v>
      </c>
      <c r="D431" t="s">
        <v>8</v>
      </c>
      <c r="E431">
        <v>202210</v>
      </c>
      <c r="F431">
        <v>18724.483870967742</v>
      </c>
      <c r="G431">
        <v>18889</v>
      </c>
    </row>
    <row r="432" spans="1:7" x14ac:dyDescent="0.2">
      <c r="A432" t="s">
        <v>68</v>
      </c>
      <c r="B432" t="s">
        <v>115</v>
      </c>
      <c r="C432" t="s">
        <v>1</v>
      </c>
      <c r="D432" t="s">
        <v>8</v>
      </c>
      <c r="E432">
        <v>202211</v>
      </c>
      <c r="F432">
        <v>18448.766666666674</v>
      </c>
      <c r="G432">
        <v>18594</v>
      </c>
    </row>
    <row r="433" spans="1:7" x14ac:dyDescent="0.2">
      <c r="A433" t="s">
        <v>68</v>
      </c>
      <c r="B433" t="s">
        <v>115</v>
      </c>
      <c r="C433" t="s">
        <v>1</v>
      </c>
      <c r="D433" t="s">
        <v>8</v>
      </c>
      <c r="E433">
        <v>202212</v>
      </c>
      <c r="F433">
        <v>18095.709677419352</v>
      </c>
      <c r="G433">
        <v>18297</v>
      </c>
    </row>
    <row r="434" spans="1:7" x14ac:dyDescent="0.2">
      <c r="A434" t="s">
        <v>68</v>
      </c>
      <c r="B434" t="s">
        <v>115</v>
      </c>
      <c r="C434" t="s">
        <v>1</v>
      </c>
      <c r="D434" t="s">
        <v>8</v>
      </c>
      <c r="E434">
        <v>202301</v>
      </c>
      <c r="F434">
        <v>17831.999999999996</v>
      </c>
      <c r="G434">
        <v>17948</v>
      </c>
    </row>
    <row r="435" spans="1:7" x14ac:dyDescent="0.2">
      <c r="A435" t="s">
        <v>68</v>
      </c>
      <c r="B435" t="s">
        <v>115</v>
      </c>
      <c r="C435" t="s">
        <v>1</v>
      </c>
      <c r="D435" t="s">
        <v>8</v>
      </c>
      <c r="E435">
        <v>202302</v>
      </c>
      <c r="F435">
        <v>17591.535714285714</v>
      </c>
      <c r="G435">
        <v>17716</v>
      </c>
    </row>
    <row r="436" spans="1:7" x14ac:dyDescent="0.2">
      <c r="A436" t="s">
        <v>68</v>
      </c>
      <c r="B436" t="s">
        <v>115</v>
      </c>
      <c r="C436" t="s">
        <v>1</v>
      </c>
      <c r="D436" t="s">
        <v>8</v>
      </c>
      <c r="E436">
        <v>202303</v>
      </c>
      <c r="F436">
        <v>17322.258064516125</v>
      </c>
      <c r="G436">
        <v>17486</v>
      </c>
    </row>
    <row r="437" spans="1:7" x14ac:dyDescent="0.2">
      <c r="A437" t="s">
        <v>68</v>
      </c>
      <c r="B437" t="s">
        <v>115</v>
      </c>
      <c r="C437" t="s">
        <v>1</v>
      </c>
      <c r="D437" t="s">
        <v>8</v>
      </c>
      <c r="E437">
        <v>202304</v>
      </c>
      <c r="F437">
        <v>16722.966666666667</v>
      </c>
      <c r="G437">
        <v>16978</v>
      </c>
    </row>
    <row r="438" spans="1:7" x14ac:dyDescent="0.2">
      <c r="A438" t="s">
        <v>68</v>
      </c>
      <c r="B438" t="s">
        <v>115</v>
      </c>
      <c r="C438" t="s">
        <v>1</v>
      </c>
      <c r="D438" t="s">
        <v>8</v>
      </c>
      <c r="E438">
        <v>202305</v>
      </c>
      <c r="F438">
        <v>16318.419354838708</v>
      </c>
      <c r="G438">
        <v>16544</v>
      </c>
    </row>
    <row r="439" spans="1:7" x14ac:dyDescent="0.2">
      <c r="A439" t="s">
        <v>68</v>
      </c>
      <c r="B439" t="s">
        <v>115</v>
      </c>
      <c r="C439" t="s">
        <v>1</v>
      </c>
      <c r="D439" t="s">
        <v>8</v>
      </c>
      <c r="E439">
        <v>202306</v>
      </c>
      <c r="F439">
        <v>12266.7</v>
      </c>
      <c r="G439">
        <v>12596</v>
      </c>
    </row>
    <row r="440" spans="1:7" x14ac:dyDescent="0.2">
      <c r="A440" t="s">
        <v>68</v>
      </c>
      <c r="B440" t="s">
        <v>115</v>
      </c>
      <c r="C440" t="s">
        <v>1</v>
      </c>
      <c r="D440" t="s">
        <v>8</v>
      </c>
      <c r="E440">
        <v>202307</v>
      </c>
      <c r="F440">
        <v>11559.741935483873</v>
      </c>
      <c r="G440">
        <v>11929</v>
      </c>
    </row>
    <row r="441" spans="1:7" x14ac:dyDescent="0.2">
      <c r="A441" t="s">
        <v>68</v>
      </c>
      <c r="B441" t="s">
        <v>115</v>
      </c>
      <c r="C441" t="s">
        <v>1</v>
      </c>
      <c r="D441" t="s">
        <v>8</v>
      </c>
      <c r="E441">
        <v>202308</v>
      </c>
      <c r="F441">
        <v>10823</v>
      </c>
      <c r="G441">
        <v>11171</v>
      </c>
    </row>
    <row r="442" spans="1:7" x14ac:dyDescent="0.2">
      <c r="A442" t="s">
        <v>68</v>
      </c>
      <c r="B442" t="s">
        <v>115</v>
      </c>
      <c r="C442" t="s">
        <v>1</v>
      </c>
      <c r="D442" t="s">
        <v>8</v>
      </c>
      <c r="E442">
        <v>202309</v>
      </c>
      <c r="F442">
        <v>10166.1</v>
      </c>
      <c r="G442">
        <v>10458</v>
      </c>
    </row>
    <row r="443" spans="1:7" x14ac:dyDescent="0.2">
      <c r="A443" t="s">
        <v>68</v>
      </c>
      <c r="B443" t="s">
        <v>115</v>
      </c>
      <c r="C443" t="s">
        <v>1</v>
      </c>
      <c r="D443" t="s">
        <v>8</v>
      </c>
      <c r="E443">
        <v>202310</v>
      </c>
      <c r="F443">
        <v>9500.77419354839</v>
      </c>
      <c r="G443">
        <v>9815</v>
      </c>
    </row>
    <row r="444" spans="1:7" x14ac:dyDescent="0.2">
      <c r="A444" t="s">
        <v>68</v>
      </c>
      <c r="B444" t="s">
        <v>115</v>
      </c>
      <c r="C444" t="s">
        <v>1</v>
      </c>
      <c r="D444" t="s">
        <v>8</v>
      </c>
      <c r="E444">
        <v>202311</v>
      </c>
      <c r="F444">
        <v>8787.5666666666657</v>
      </c>
      <c r="G444">
        <v>9105</v>
      </c>
    </row>
    <row r="445" spans="1:7" x14ac:dyDescent="0.2">
      <c r="A445" t="s">
        <v>68</v>
      </c>
      <c r="B445" t="s">
        <v>115</v>
      </c>
      <c r="C445" t="s">
        <v>1</v>
      </c>
      <c r="D445" t="s">
        <v>8</v>
      </c>
      <c r="E445">
        <v>202312</v>
      </c>
      <c r="F445">
        <v>8541.2258064516136</v>
      </c>
      <c r="G445">
        <v>8592</v>
      </c>
    </row>
    <row r="446" spans="1:7" x14ac:dyDescent="0.2">
      <c r="A446" t="s">
        <v>68</v>
      </c>
      <c r="B446" t="s">
        <v>115</v>
      </c>
      <c r="C446" t="s">
        <v>1</v>
      </c>
      <c r="D446" t="s">
        <v>8</v>
      </c>
      <c r="E446">
        <v>202401</v>
      </c>
      <c r="F446">
        <v>8468.2258064516118</v>
      </c>
      <c r="G446">
        <v>8512</v>
      </c>
    </row>
    <row r="447" spans="1:7" x14ac:dyDescent="0.2">
      <c r="A447" t="s">
        <v>68</v>
      </c>
      <c r="B447" t="s">
        <v>115</v>
      </c>
      <c r="C447" t="s">
        <v>1</v>
      </c>
      <c r="D447" t="s">
        <v>8</v>
      </c>
      <c r="E447">
        <v>202402</v>
      </c>
      <c r="F447">
        <v>8395.6551724137898</v>
      </c>
      <c r="G447">
        <v>8433</v>
      </c>
    </row>
    <row r="448" spans="1:7" x14ac:dyDescent="0.2">
      <c r="A448" t="s">
        <v>68</v>
      </c>
      <c r="B448" t="s">
        <v>115</v>
      </c>
      <c r="C448" t="s">
        <v>1</v>
      </c>
      <c r="D448" t="s">
        <v>8</v>
      </c>
      <c r="E448">
        <v>202403</v>
      </c>
      <c r="F448">
        <v>8315.3870967741932</v>
      </c>
      <c r="G448">
        <v>8360</v>
      </c>
    </row>
    <row r="449" spans="1:7" x14ac:dyDescent="0.2">
      <c r="A449" t="s">
        <v>68</v>
      </c>
      <c r="B449" t="s">
        <v>115</v>
      </c>
      <c r="C449" t="s">
        <v>1</v>
      </c>
      <c r="D449" t="s">
        <v>8</v>
      </c>
      <c r="E449">
        <v>202404</v>
      </c>
      <c r="F449">
        <v>8151.2666666666664</v>
      </c>
      <c r="G449">
        <v>8264</v>
      </c>
    </row>
    <row r="450" spans="1:7" x14ac:dyDescent="0.2">
      <c r="A450" t="s">
        <v>68</v>
      </c>
      <c r="B450" t="s">
        <v>115</v>
      </c>
      <c r="C450" t="s">
        <v>1</v>
      </c>
      <c r="D450" t="s">
        <v>8</v>
      </c>
      <c r="E450">
        <v>202405</v>
      </c>
      <c r="F450">
        <v>7997.3870967741932</v>
      </c>
      <c r="G450">
        <v>8048</v>
      </c>
    </row>
    <row r="451" spans="1:7" x14ac:dyDescent="0.2">
      <c r="A451" t="s">
        <v>68</v>
      </c>
      <c r="B451" t="s">
        <v>115</v>
      </c>
      <c r="C451" t="s">
        <v>1</v>
      </c>
      <c r="D451" t="s">
        <v>9</v>
      </c>
      <c r="E451">
        <v>201406</v>
      </c>
      <c r="F451">
        <v>351.38833845366099</v>
      </c>
      <c r="G451">
        <v>609</v>
      </c>
    </row>
    <row r="452" spans="1:7" x14ac:dyDescent="0.2">
      <c r="A452" t="s">
        <v>68</v>
      </c>
      <c r="B452" t="s">
        <v>115</v>
      </c>
      <c r="C452" t="s">
        <v>1</v>
      </c>
      <c r="D452" t="s">
        <v>9</v>
      </c>
      <c r="E452">
        <v>201412</v>
      </c>
      <c r="F452">
        <v>2546.8051971326158</v>
      </c>
      <c r="G452">
        <v>4305</v>
      </c>
    </row>
    <row r="453" spans="1:7" x14ac:dyDescent="0.2">
      <c r="A453" t="s">
        <v>68</v>
      </c>
      <c r="B453" t="s">
        <v>115</v>
      </c>
      <c r="C453" t="s">
        <v>1</v>
      </c>
      <c r="D453" t="s">
        <v>9</v>
      </c>
      <c r="E453">
        <v>201506</v>
      </c>
      <c r="F453">
        <v>2931.3609318996423</v>
      </c>
      <c r="G453">
        <v>4255.5</v>
      </c>
    </row>
    <row r="454" spans="1:7" x14ac:dyDescent="0.2">
      <c r="A454" t="s">
        <v>68</v>
      </c>
      <c r="B454" t="s">
        <v>115</v>
      </c>
      <c r="C454" t="s">
        <v>1</v>
      </c>
      <c r="D454" t="s">
        <v>9</v>
      </c>
      <c r="E454">
        <v>201512</v>
      </c>
      <c r="F454">
        <v>3650.9127240143375</v>
      </c>
      <c r="G454">
        <v>7986.833333333333</v>
      </c>
    </row>
    <row r="455" spans="1:7" x14ac:dyDescent="0.2">
      <c r="A455" t="s">
        <v>68</v>
      </c>
      <c r="B455" t="s">
        <v>115</v>
      </c>
      <c r="C455" t="s">
        <v>1</v>
      </c>
      <c r="D455" t="s">
        <v>9</v>
      </c>
      <c r="E455">
        <v>201606</v>
      </c>
      <c r="F455">
        <v>5681.1456803856126</v>
      </c>
      <c r="G455">
        <v>7867.666666666667</v>
      </c>
    </row>
    <row r="456" spans="1:7" x14ac:dyDescent="0.2">
      <c r="A456" t="s">
        <v>68</v>
      </c>
      <c r="B456" t="s">
        <v>115</v>
      </c>
      <c r="C456" t="s">
        <v>1</v>
      </c>
      <c r="D456" t="s">
        <v>9</v>
      </c>
      <c r="E456">
        <v>201612</v>
      </c>
      <c r="F456">
        <v>816.19229390681073</v>
      </c>
      <c r="G456">
        <v>1171.5</v>
      </c>
    </row>
    <row r="457" spans="1:7" x14ac:dyDescent="0.2">
      <c r="A457" t="s">
        <v>68</v>
      </c>
      <c r="B457" t="s">
        <v>115</v>
      </c>
      <c r="C457" t="s">
        <v>1</v>
      </c>
      <c r="D457" t="s">
        <v>9</v>
      </c>
      <c r="E457">
        <v>201706</v>
      </c>
      <c r="F457">
        <v>3286.0095110087041</v>
      </c>
      <c r="G457">
        <v>4097.166666666667</v>
      </c>
    </row>
    <row r="458" spans="1:7" x14ac:dyDescent="0.2">
      <c r="A458" t="s">
        <v>68</v>
      </c>
      <c r="B458" t="s">
        <v>115</v>
      </c>
      <c r="C458" t="s">
        <v>1</v>
      </c>
      <c r="D458" t="s">
        <v>9</v>
      </c>
      <c r="E458">
        <v>201712</v>
      </c>
      <c r="F458">
        <v>16650.690681003587</v>
      </c>
      <c r="G458">
        <v>17900</v>
      </c>
    </row>
    <row r="459" spans="1:7" x14ac:dyDescent="0.2">
      <c r="A459" t="s">
        <v>68</v>
      </c>
      <c r="B459" t="s">
        <v>115</v>
      </c>
      <c r="C459" t="s">
        <v>1</v>
      </c>
      <c r="D459" t="s">
        <v>9</v>
      </c>
      <c r="E459">
        <v>201806</v>
      </c>
      <c r="F459">
        <v>31250.942754736298</v>
      </c>
      <c r="G459">
        <v>31985.833333333332</v>
      </c>
    </row>
    <row r="460" spans="1:7" x14ac:dyDescent="0.2">
      <c r="A460" t="s">
        <v>68</v>
      </c>
      <c r="B460" t="s">
        <v>115</v>
      </c>
      <c r="C460" t="s">
        <v>1</v>
      </c>
      <c r="D460" t="s">
        <v>9</v>
      </c>
      <c r="E460">
        <v>201812</v>
      </c>
      <c r="F460">
        <v>35236.321505376342</v>
      </c>
      <c r="G460">
        <v>35706.5</v>
      </c>
    </row>
    <row r="461" spans="1:7" x14ac:dyDescent="0.2">
      <c r="A461" t="s">
        <v>68</v>
      </c>
      <c r="B461" t="s">
        <v>115</v>
      </c>
      <c r="C461" t="s">
        <v>1</v>
      </c>
      <c r="D461" t="s">
        <v>9</v>
      </c>
      <c r="E461">
        <v>201906</v>
      </c>
      <c r="F461">
        <v>36283.276100870462</v>
      </c>
      <c r="G461">
        <v>38149</v>
      </c>
    </row>
    <row r="462" spans="1:7" x14ac:dyDescent="0.2">
      <c r="A462" t="s">
        <v>68</v>
      </c>
      <c r="B462" t="s">
        <v>115</v>
      </c>
      <c r="C462" t="s">
        <v>1</v>
      </c>
      <c r="D462" t="s">
        <v>9</v>
      </c>
      <c r="E462">
        <v>201912</v>
      </c>
      <c r="F462">
        <v>40577.859318996416</v>
      </c>
      <c r="G462">
        <v>43457.833333333336</v>
      </c>
    </row>
    <row r="463" spans="1:7" x14ac:dyDescent="0.2">
      <c r="A463" t="s">
        <v>68</v>
      </c>
      <c r="B463" t="s">
        <v>115</v>
      </c>
      <c r="C463" t="s">
        <v>1</v>
      </c>
      <c r="D463" t="s">
        <v>9</v>
      </c>
      <c r="E463">
        <v>202006</v>
      </c>
      <c r="F463">
        <v>51343.783073785678</v>
      </c>
      <c r="G463">
        <v>54125.833333333336</v>
      </c>
    </row>
    <row r="464" spans="1:7" x14ac:dyDescent="0.2">
      <c r="A464" t="s">
        <v>68</v>
      </c>
      <c r="B464" t="s">
        <v>115</v>
      </c>
      <c r="C464" t="s">
        <v>1</v>
      </c>
      <c r="D464" t="s">
        <v>9</v>
      </c>
      <c r="E464">
        <v>202012</v>
      </c>
      <c r="F464">
        <v>46882.277060931905</v>
      </c>
      <c r="G464">
        <v>47857.166666666664</v>
      </c>
    </row>
    <row r="465" spans="1:7" x14ac:dyDescent="0.2">
      <c r="A465" t="s">
        <v>68</v>
      </c>
      <c r="B465" t="s">
        <v>115</v>
      </c>
      <c r="C465" t="s">
        <v>1</v>
      </c>
      <c r="D465" t="s">
        <v>9</v>
      </c>
      <c r="E465">
        <v>202106</v>
      </c>
      <c r="F465">
        <v>43206.18978494624</v>
      </c>
      <c r="G465">
        <v>44043.333333333336</v>
      </c>
    </row>
    <row r="466" spans="1:7" x14ac:dyDescent="0.2">
      <c r="A466" t="s">
        <v>68</v>
      </c>
      <c r="B466" t="s">
        <v>115</v>
      </c>
      <c r="C466" t="s">
        <v>1</v>
      </c>
      <c r="D466" t="s">
        <v>9</v>
      </c>
      <c r="E466">
        <v>202112</v>
      </c>
      <c r="F466">
        <v>28333.945519713259</v>
      </c>
      <c r="G466">
        <v>29128</v>
      </c>
    </row>
    <row r="467" spans="1:7" x14ac:dyDescent="0.2">
      <c r="A467" t="s">
        <v>68</v>
      </c>
      <c r="B467" t="s">
        <v>115</v>
      </c>
      <c r="C467" t="s">
        <v>1</v>
      </c>
      <c r="D467" t="s">
        <v>9</v>
      </c>
      <c r="E467">
        <v>202206</v>
      </c>
      <c r="F467">
        <v>22101.535509472607</v>
      </c>
      <c r="G467">
        <v>22423.5</v>
      </c>
    </row>
    <row r="468" spans="1:7" x14ac:dyDescent="0.2">
      <c r="A468" t="s">
        <v>68</v>
      </c>
      <c r="B468" t="s">
        <v>115</v>
      </c>
      <c r="C468" t="s">
        <v>1</v>
      </c>
      <c r="D468" t="s">
        <v>9</v>
      </c>
      <c r="E468">
        <v>202212</v>
      </c>
      <c r="F468">
        <v>19084.936559139784</v>
      </c>
      <c r="G468">
        <v>19317</v>
      </c>
    </row>
    <row r="469" spans="1:7" x14ac:dyDescent="0.2">
      <c r="A469" t="s">
        <v>68</v>
      </c>
      <c r="B469" t="s">
        <v>115</v>
      </c>
      <c r="C469" t="s">
        <v>1</v>
      </c>
      <c r="D469" t="s">
        <v>9</v>
      </c>
      <c r="E469">
        <v>202306</v>
      </c>
      <c r="F469">
        <v>16342.313300051203</v>
      </c>
      <c r="G469">
        <v>16544.666666666668</v>
      </c>
    </row>
    <row r="470" spans="1:7" x14ac:dyDescent="0.2">
      <c r="A470" t="s">
        <v>68</v>
      </c>
      <c r="B470" t="s">
        <v>115</v>
      </c>
      <c r="C470" t="s">
        <v>1</v>
      </c>
      <c r="D470" t="s">
        <v>9</v>
      </c>
      <c r="E470">
        <v>202312</v>
      </c>
      <c r="F470">
        <v>9896.4014336917571</v>
      </c>
      <c r="G470">
        <v>10178.333333333334</v>
      </c>
    </row>
    <row r="471" spans="1:7" x14ac:dyDescent="0.2">
      <c r="A471" t="s">
        <v>68</v>
      </c>
      <c r="B471" t="s">
        <v>115</v>
      </c>
      <c r="C471" t="s">
        <v>1</v>
      </c>
      <c r="D471" t="s">
        <v>9</v>
      </c>
      <c r="E471">
        <v>202406</v>
      </c>
      <c r="F471">
        <v>8265.5843678160927</v>
      </c>
      <c r="G471">
        <v>8323.4</v>
      </c>
    </row>
    <row r="472" spans="1:7" x14ac:dyDescent="0.2">
      <c r="A472" t="s">
        <v>68</v>
      </c>
      <c r="B472" t="s">
        <v>115</v>
      </c>
      <c r="C472" t="s">
        <v>1</v>
      </c>
      <c r="D472" t="s">
        <v>5</v>
      </c>
      <c r="E472">
        <v>201403</v>
      </c>
      <c r="F472">
        <v>385.28456221198144</v>
      </c>
      <c r="G472">
        <v>684.33333333333337</v>
      </c>
    </row>
    <row r="473" spans="1:7" x14ac:dyDescent="0.2">
      <c r="A473" t="s">
        <v>68</v>
      </c>
      <c r="B473" t="s">
        <v>115</v>
      </c>
      <c r="C473" t="s">
        <v>1</v>
      </c>
      <c r="D473" t="s">
        <v>5</v>
      </c>
      <c r="E473">
        <v>201406</v>
      </c>
      <c r="F473">
        <v>317.49211469534049</v>
      </c>
      <c r="G473">
        <v>533.66666666666663</v>
      </c>
    </row>
    <row r="474" spans="1:7" x14ac:dyDescent="0.2">
      <c r="A474" t="s">
        <v>68</v>
      </c>
      <c r="B474" t="s">
        <v>115</v>
      </c>
      <c r="C474" t="s">
        <v>1</v>
      </c>
      <c r="D474" t="s">
        <v>5</v>
      </c>
      <c r="E474">
        <v>201409</v>
      </c>
      <c r="F474">
        <v>512.02580645161299</v>
      </c>
      <c r="G474">
        <v>948.66666666666663</v>
      </c>
    </row>
    <row r="475" spans="1:7" x14ac:dyDescent="0.2">
      <c r="A475" t="s">
        <v>68</v>
      </c>
      <c r="B475" t="s">
        <v>115</v>
      </c>
      <c r="C475" t="s">
        <v>1</v>
      </c>
      <c r="D475" t="s">
        <v>5</v>
      </c>
      <c r="E475">
        <v>201412</v>
      </c>
      <c r="F475">
        <v>4581.5845878136188</v>
      </c>
      <c r="G475">
        <v>7661.333333333333</v>
      </c>
    </row>
    <row r="476" spans="1:7" x14ac:dyDescent="0.2">
      <c r="A476" t="s">
        <v>68</v>
      </c>
      <c r="B476" t="s">
        <v>115</v>
      </c>
      <c r="C476" t="s">
        <v>1</v>
      </c>
      <c r="D476" t="s">
        <v>5</v>
      </c>
      <c r="E476">
        <v>201503</v>
      </c>
      <c r="F476">
        <v>5282.8548387096789</v>
      </c>
      <c r="G476">
        <v>7610.333333333333</v>
      </c>
    </row>
    <row r="477" spans="1:7" x14ac:dyDescent="0.2">
      <c r="A477" t="s">
        <v>68</v>
      </c>
      <c r="B477" t="s">
        <v>115</v>
      </c>
      <c r="C477" t="s">
        <v>1</v>
      </c>
      <c r="D477" t="s">
        <v>5</v>
      </c>
      <c r="E477">
        <v>201506</v>
      </c>
      <c r="F477">
        <v>579.86702508960593</v>
      </c>
      <c r="G477">
        <v>900.66666666666663</v>
      </c>
    </row>
    <row r="478" spans="1:7" x14ac:dyDescent="0.2">
      <c r="A478" t="s">
        <v>68</v>
      </c>
      <c r="B478" t="s">
        <v>115</v>
      </c>
      <c r="C478" t="s">
        <v>1</v>
      </c>
      <c r="D478" t="s">
        <v>5</v>
      </c>
      <c r="E478">
        <v>201509</v>
      </c>
      <c r="F478">
        <v>289.1849462365592</v>
      </c>
      <c r="G478">
        <v>504</v>
      </c>
    </row>
    <row r="479" spans="1:7" x14ac:dyDescent="0.2">
      <c r="A479" t="s">
        <v>68</v>
      </c>
      <c r="B479" t="s">
        <v>115</v>
      </c>
      <c r="C479" t="s">
        <v>1</v>
      </c>
      <c r="D479" t="s">
        <v>5</v>
      </c>
      <c r="E479">
        <v>201512</v>
      </c>
      <c r="F479">
        <v>7012.6405017921161</v>
      </c>
      <c r="G479">
        <v>15469.666666666666</v>
      </c>
    </row>
    <row r="480" spans="1:7" x14ac:dyDescent="0.2">
      <c r="A480" t="s">
        <v>68</v>
      </c>
      <c r="B480" t="s">
        <v>115</v>
      </c>
      <c r="C480" t="s">
        <v>1</v>
      </c>
      <c r="D480" t="s">
        <v>5</v>
      </c>
      <c r="E480">
        <v>201603</v>
      </c>
      <c r="F480">
        <v>10318.418242491654</v>
      </c>
      <c r="G480">
        <v>13655.666666666666</v>
      </c>
    </row>
    <row r="481" spans="1:7" x14ac:dyDescent="0.2">
      <c r="A481" t="s">
        <v>68</v>
      </c>
      <c r="B481" t="s">
        <v>115</v>
      </c>
      <c r="C481" t="s">
        <v>1</v>
      </c>
      <c r="D481" t="s">
        <v>5</v>
      </c>
      <c r="E481">
        <v>201606</v>
      </c>
      <c r="F481">
        <v>1043.87311827957</v>
      </c>
      <c r="G481">
        <v>2079.6666666666665</v>
      </c>
    </row>
    <row r="482" spans="1:7" x14ac:dyDescent="0.2">
      <c r="A482" t="s">
        <v>68</v>
      </c>
      <c r="B482" t="s">
        <v>115</v>
      </c>
      <c r="C482" t="s">
        <v>1</v>
      </c>
      <c r="D482" t="s">
        <v>5</v>
      </c>
      <c r="E482">
        <v>201609</v>
      </c>
      <c r="F482">
        <v>762.57741935483955</v>
      </c>
      <c r="G482">
        <v>958.66666666666663</v>
      </c>
    </row>
    <row r="483" spans="1:7" x14ac:dyDescent="0.2">
      <c r="A483" t="s">
        <v>68</v>
      </c>
      <c r="B483" t="s">
        <v>115</v>
      </c>
      <c r="C483" t="s">
        <v>1</v>
      </c>
      <c r="D483" t="s">
        <v>5</v>
      </c>
      <c r="E483">
        <v>201612</v>
      </c>
      <c r="F483">
        <v>869.80716845878169</v>
      </c>
      <c r="G483">
        <v>1384.3333333333333</v>
      </c>
    </row>
    <row r="484" spans="1:7" x14ac:dyDescent="0.2">
      <c r="A484" t="s">
        <v>68</v>
      </c>
      <c r="B484" t="s">
        <v>115</v>
      </c>
      <c r="C484" t="s">
        <v>1</v>
      </c>
      <c r="D484" t="s">
        <v>5</v>
      </c>
      <c r="E484">
        <v>201703</v>
      </c>
      <c r="F484">
        <v>1171.2046850998465</v>
      </c>
      <c r="G484">
        <v>1641.6666666666667</v>
      </c>
    </row>
    <row r="485" spans="1:7" x14ac:dyDescent="0.2">
      <c r="A485" t="s">
        <v>68</v>
      </c>
      <c r="B485" t="s">
        <v>115</v>
      </c>
      <c r="C485" t="s">
        <v>1</v>
      </c>
      <c r="D485" t="s">
        <v>5</v>
      </c>
      <c r="E485">
        <v>201706</v>
      </c>
      <c r="F485">
        <v>5400.8143369175623</v>
      </c>
      <c r="G485">
        <v>6552.666666666667</v>
      </c>
    </row>
    <row r="486" spans="1:7" x14ac:dyDescent="0.2">
      <c r="A486" t="s">
        <v>68</v>
      </c>
      <c r="B486" t="s">
        <v>115</v>
      </c>
      <c r="C486" t="s">
        <v>1</v>
      </c>
      <c r="D486" t="s">
        <v>5</v>
      </c>
      <c r="E486">
        <v>201709</v>
      </c>
      <c r="F486">
        <v>12448.205734767029</v>
      </c>
      <c r="G486">
        <v>13645.333333333334</v>
      </c>
    </row>
    <row r="487" spans="1:7" x14ac:dyDescent="0.2">
      <c r="A487" t="s">
        <v>68</v>
      </c>
      <c r="B487" t="s">
        <v>115</v>
      </c>
      <c r="C487" t="s">
        <v>1</v>
      </c>
      <c r="D487" t="s">
        <v>5</v>
      </c>
      <c r="E487">
        <v>201712</v>
      </c>
      <c r="F487">
        <v>20853.175627240144</v>
      </c>
      <c r="G487">
        <v>22154.666666666668</v>
      </c>
    </row>
    <row r="488" spans="1:7" x14ac:dyDescent="0.2">
      <c r="A488" t="s">
        <v>68</v>
      </c>
      <c r="B488" t="s">
        <v>115</v>
      </c>
      <c r="C488" t="s">
        <v>1</v>
      </c>
      <c r="D488" t="s">
        <v>5</v>
      </c>
      <c r="E488">
        <v>201803</v>
      </c>
      <c r="F488">
        <v>29053.917050691238</v>
      </c>
      <c r="G488">
        <v>30126</v>
      </c>
    </row>
    <row r="489" spans="1:7" x14ac:dyDescent="0.2">
      <c r="A489" t="s">
        <v>68</v>
      </c>
      <c r="B489" t="s">
        <v>115</v>
      </c>
      <c r="C489" t="s">
        <v>1</v>
      </c>
      <c r="D489" t="s">
        <v>5</v>
      </c>
      <c r="E489">
        <v>201806</v>
      </c>
      <c r="F489">
        <v>33447.968458781346</v>
      </c>
      <c r="G489">
        <v>33845.666666666664</v>
      </c>
    </row>
    <row r="490" spans="1:7" x14ac:dyDescent="0.2">
      <c r="A490" t="s">
        <v>68</v>
      </c>
      <c r="B490" t="s">
        <v>115</v>
      </c>
      <c r="C490" t="s">
        <v>1</v>
      </c>
      <c r="D490" t="s">
        <v>5</v>
      </c>
      <c r="E490">
        <v>201809</v>
      </c>
      <c r="F490">
        <v>34789.026881720434</v>
      </c>
      <c r="G490">
        <v>35165</v>
      </c>
    </row>
    <row r="491" spans="1:7" x14ac:dyDescent="0.2">
      <c r="A491" t="s">
        <v>68</v>
      </c>
      <c r="B491" t="s">
        <v>115</v>
      </c>
      <c r="C491" t="s">
        <v>1</v>
      </c>
      <c r="D491" t="s">
        <v>5</v>
      </c>
      <c r="E491">
        <v>201812</v>
      </c>
      <c r="F491">
        <v>35683.616129032249</v>
      </c>
      <c r="G491">
        <v>36248</v>
      </c>
    </row>
    <row r="492" spans="1:7" x14ac:dyDescent="0.2">
      <c r="A492" t="s">
        <v>68</v>
      </c>
      <c r="B492" t="s">
        <v>115</v>
      </c>
      <c r="C492" t="s">
        <v>1</v>
      </c>
      <c r="D492" t="s">
        <v>5</v>
      </c>
      <c r="E492">
        <v>201903</v>
      </c>
      <c r="F492">
        <v>36105.637864823359</v>
      </c>
      <c r="G492">
        <v>37557.666666666664</v>
      </c>
    </row>
    <row r="493" spans="1:7" x14ac:dyDescent="0.2">
      <c r="A493" t="s">
        <v>68</v>
      </c>
      <c r="B493" t="s">
        <v>115</v>
      </c>
      <c r="C493" t="s">
        <v>1</v>
      </c>
      <c r="D493" t="s">
        <v>5</v>
      </c>
      <c r="E493">
        <v>201906</v>
      </c>
      <c r="F493">
        <v>36460.914336917565</v>
      </c>
      <c r="G493">
        <v>38740.333333333336</v>
      </c>
    </row>
    <row r="494" spans="1:7" x14ac:dyDescent="0.2">
      <c r="A494" t="s">
        <v>68</v>
      </c>
      <c r="B494" t="s">
        <v>115</v>
      </c>
      <c r="C494" t="s">
        <v>1</v>
      </c>
      <c r="D494" t="s">
        <v>5</v>
      </c>
      <c r="E494">
        <v>201909</v>
      </c>
      <c r="F494">
        <v>38248.702150537632</v>
      </c>
      <c r="G494">
        <v>40940</v>
      </c>
    </row>
    <row r="495" spans="1:7" x14ac:dyDescent="0.2">
      <c r="A495" t="s">
        <v>68</v>
      </c>
      <c r="B495" t="s">
        <v>115</v>
      </c>
      <c r="C495" t="s">
        <v>1</v>
      </c>
      <c r="D495" t="s">
        <v>5</v>
      </c>
      <c r="E495">
        <v>201912</v>
      </c>
      <c r="F495">
        <v>42907.016487455192</v>
      </c>
      <c r="G495">
        <v>45975.666666666664</v>
      </c>
    </row>
    <row r="496" spans="1:7" x14ac:dyDescent="0.2">
      <c r="A496" t="s">
        <v>68</v>
      </c>
      <c r="B496" t="s">
        <v>115</v>
      </c>
      <c r="C496" t="s">
        <v>1</v>
      </c>
      <c r="D496" t="s">
        <v>5</v>
      </c>
      <c r="E496">
        <v>202003</v>
      </c>
      <c r="F496">
        <v>51722.823136818675</v>
      </c>
      <c r="G496">
        <v>55136.333333333336</v>
      </c>
    </row>
    <row r="497" spans="1:7" x14ac:dyDescent="0.2">
      <c r="A497" t="s">
        <v>68</v>
      </c>
      <c r="B497" t="s">
        <v>115</v>
      </c>
      <c r="C497" t="s">
        <v>1</v>
      </c>
      <c r="D497" t="s">
        <v>5</v>
      </c>
      <c r="E497">
        <v>202006</v>
      </c>
      <c r="F497">
        <v>50964.743010752689</v>
      </c>
      <c r="G497">
        <v>53115.333333333336</v>
      </c>
    </row>
    <row r="498" spans="1:7" x14ac:dyDescent="0.2">
      <c r="A498" t="s">
        <v>68</v>
      </c>
      <c r="B498" t="s">
        <v>115</v>
      </c>
      <c r="C498" t="s">
        <v>1</v>
      </c>
      <c r="D498" t="s">
        <v>5</v>
      </c>
      <c r="E498">
        <v>202009</v>
      </c>
      <c r="F498">
        <v>47655.604301075276</v>
      </c>
      <c r="G498">
        <v>48747</v>
      </c>
    </row>
    <row r="499" spans="1:7" x14ac:dyDescent="0.2">
      <c r="A499" t="s">
        <v>68</v>
      </c>
      <c r="B499" t="s">
        <v>115</v>
      </c>
      <c r="C499" t="s">
        <v>1</v>
      </c>
      <c r="D499" t="s">
        <v>5</v>
      </c>
      <c r="E499">
        <v>202012</v>
      </c>
      <c r="F499">
        <v>46108.949820788541</v>
      </c>
      <c r="G499">
        <v>46967.333333333336</v>
      </c>
    </row>
    <row r="500" spans="1:7" x14ac:dyDescent="0.2">
      <c r="A500" t="s">
        <v>68</v>
      </c>
      <c r="B500" t="s">
        <v>115</v>
      </c>
      <c r="C500" t="s">
        <v>1</v>
      </c>
      <c r="D500" t="s">
        <v>5</v>
      </c>
      <c r="E500">
        <v>202103</v>
      </c>
      <c r="F500">
        <v>44362.284946236563</v>
      </c>
      <c r="G500">
        <v>45428.666666666664</v>
      </c>
    </row>
    <row r="501" spans="1:7" x14ac:dyDescent="0.2">
      <c r="A501" t="s">
        <v>68</v>
      </c>
      <c r="B501" t="s">
        <v>115</v>
      </c>
      <c r="C501" t="s">
        <v>1</v>
      </c>
      <c r="D501" t="s">
        <v>5</v>
      </c>
      <c r="E501">
        <v>202106</v>
      </c>
      <c r="F501">
        <v>42050.094623655918</v>
      </c>
      <c r="G501">
        <v>42658</v>
      </c>
    </row>
    <row r="502" spans="1:7" x14ac:dyDescent="0.2">
      <c r="A502" t="s">
        <v>68</v>
      </c>
      <c r="B502" t="s">
        <v>115</v>
      </c>
      <c r="C502" t="s">
        <v>1</v>
      </c>
      <c r="D502" t="s">
        <v>5</v>
      </c>
      <c r="E502">
        <v>202109</v>
      </c>
      <c r="F502">
        <v>31886.40573476702</v>
      </c>
      <c r="G502">
        <v>33131</v>
      </c>
    </row>
    <row r="503" spans="1:7" x14ac:dyDescent="0.2">
      <c r="A503" t="s">
        <v>68</v>
      </c>
      <c r="B503" t="s">
        <v>115</v>
      </c>
      <c r="C503" t="s">
        <v>1</v>
      </c>
      <c r="D503" t="s">
        <v>5</v>
      </c>
      <c r="E503">
        <v>202112</v>
      </c>
      <c r="F503">
        <v>24781.485304659498</v>
      </c>
      <c r="G503">
        <v>25125</v>
      </c>
    </row>
    <row r="504" spans="1:7" x14ac:dyDescent="0.2">
      <c r="A504" t="s">
        <v>68</v>
      </c>
      <c r="B504" t="s">
        <v>115</v>
      </c>
      <c r="C504" t="s">
        <v>1</v>
      </c>
      <c r="D504" t="s">
        <v>5</v>
      </c>
      <c r="E504">
        <v>202203</v>
      </c>
      <c r="F504">
        <v>23069.834101382487</v>
      </c>
      <c r="G504">
        <v>23477.666666666668</v>
      </c>
    </row>
    <row r="505" spans="1:7" x14ac:dyDescent="0.2">
      <c r="A505" t="s">
        <v>68</v>
      </c>
      <c r="B505" t="s">
        <v>115</v>
      </c>
      <c r="C505" t="s">
        <v>1</v>
      </c>
      <c r="D505" t="s">
        <v>5</v>
      </c>
      <c r="E505">
        <v>202206</v>
      </c>
      <c r="F505">
        <v>21133.236917562725</v>
      </c>
      <c r="G505">
        <v>21369.333333333332</v>
      </c>
    </row>
    <row r="506" spans="1:7" x14ac:dyDescent="0.2">
      <c r="A506" t="s">
        <v>68</v>
      </c>
      <c r="B506" t="s">
        <v>115</v>
      </c>
      <c r="C506" t="s">
        <v>1</v>
      </c>
      <c r="D506" t="s">
        <v>5</v>
      </c>
      <c r="E506">
        <v>202209</v>
      </c>
      <c r="F506">
        <v>19746.886379928314</v>
      </c>
      <c r="G506">
        <v>20040.666666666668</v>
      </c>
    </row>
    <row r="507" spans="1:7" x14ac:dyDescent="0.2">
      <c r="A507" t="s">
        <v>68</v>
      </c>
      <c r="B507" t="s">
        <v>115</v>
      </c>
      <c r="C507" t="s">
        <v>1</v>
      </c>
      <c r="D507" t="s">
        <v>5</v>
      </c>
      <c r="E507">
        <v>202212</v>
      </c>
      <c r="F507">
        <v>18422.986738351257</v>
      </c>
      <c r="G507">
        <v>18593.333333333332</v>
      </c>
    </row>
    <row r="508" spans="1:7" x14ac:dyDescent="0.2">
      <c r="A508" t="s">
        <v>68</v>
      </c>
      <c r="B508" t="s">
        <v>115</v>
      </c>
      <c r="C508" t="s">
        <v>1</v>
      </c>
      <c r="D508" t="s">
        <v>5</v>
      </c>
      <c r="E508">
        <v>202303</v>
      </c>
      <c r="F508">
        <v>17581.931259600609</v>
      </c>
      <c r="G508">
        <v>17716.666666666668</v>
      </c>
    </row>
    <row r="509" spans="1:7" x14ac:dyDescent="0.2">
      <c r="A509" t="s">
        <v>68</v>
      </c>
      <c r="B509" t="s">
        <v>115</v>
      </c>
      <c r="C509" t="s">
        <v>1</v>
      </c>
      <c r="D509" t="s">
        <v>5</v>
      </c>
      <c r="E509">
        <v>202306</v>
      </c>
      <c r="F509">
        <v>15102.69534050179</v>
      </c>
      <c r="G509">
        <v>15372.666666666666</v>
      </c>
    </row>
    <row r="510" spans="1:7" x14ac:dyDescent="0.2">
      <c r="A510" t="s">
        <v>68</v>
      </c>
      <c r="B510" t="s">
        <v>115</v>
      </c>
      <c r="C510" t="s">
        <v>1</v>
      </c>
      <c r="D510" t="s">
        <v>5</v>
      </c>
      <c r="E510">
        <v>202309</v>
      </c>
      <c r="F510">
        <v>10849.613978494623</v>
      </c>
      <c r="G510">
        <v>11186</v>
      </c>
    </row>
    <row r="511" spans="1:7" x14ac:dyDescent="0.2">
      <c r="A511" t="s">
        <v>68</v>
      </c>
      <c r="B511" t="s">
        <v>115</v>
      </c>
      <c r="C511" t="s">
        <v>1</v>
      </c>
      <c r="D511" t="s">
        <v>5</v>
      </c>
      <c r="E511">
        <v>202312</v>
      </c>
      <c r="F511">
        <v>8943.1888888888898</v>
      </c>
      <c r="G511">
        <v>9170.6666666666661</v>
      </c>
    </row>
    <row r="512" spans="1:7" x14ac:dyDescent="0.2">
      <c r="A512" t="s">
        <v>68</v>
      </c>
      <c r="B512" t="s">
        <v>115</v>
      </c>
      <c r="C512" t="s">
        <v>1</v>
      </c>
      <c r="D512" t="s">
        <v>5</v>
      </c>
      <c r="E512">
        <v>202403</v>
      </c>
      <c r="F512">
        <v>8393.0893585465328</v>
      </c>
      <c r="G512">
        <v>8435</v>
      </c>
    </row>
    <row r="513" spans="1:7" x14ac:dyDescent="0.2">
      <c r="A513" t="s">
        <v>68</v>
      </c>
      <c r="B513" t="s">
        <v>115</v>
      </c>
      <c r="C513" t="s">
        <v>1</v>
      </c>
      <c r="D513" t="s">
        <v>5</v>
      </c>
      <c r="E513">
        <v>202406</v>
      </c>
      <c r="F513">
        <v>8074.3268817204298</v>
      </c>
      <c r="G513">
        <v>8156</v>
      </c>
    </row>
    <row r="514" spans="1:7" x14ac:dyDescent="0.2">
      <c r="A514" t="s">
        <v>68</v>
      </c>
      <c r="B514" t="s">
        <v>116</v>
      </c>
      <c r="C514" t="s">
        <v>1</v>
      </c>
      <c r="D514" t="s">
        <v>7</v>
      </c>
      <c r="E514">
        <v>2014</v>
      </c>
      <c r="F514">
        <v>912.85074244751661</v>
      </c>
      <c r="G514">
        <v>1208.4166666666667</v>
      </c>
    </row>
    <row r="515" spans="1:7" x14ac:dyDescent="0.2">
      <c r="A515" t="s">
        <v>68</v>
      </c>
      <c r="B515" t="s">
        <v>116</v>
      </c>
      <c r="C515" t="s">
        <v>1</v>
      </c>
      <c r="D515" t="s">
        <v>7</v>
      </c>
      <c r="E515">
        <v>2015</v>
      </c>
      <c r="F515">
        <v>25576.348835125449</v>
      </c>
      <c r="G515">
        <v>26851.416666666668</v>
      </c>
    </row>
    <row r="516" spans="1:7" x14ac:dyDescent="0.2">
      <c r="A516" t="s">
        <v>68</v>
      </c>
      <c r="B516" t="s">
        <v>116</v>
      </c>
      <c r="C516" t="s">
        <v>1</v>
      </c>
      <c r="D516" t="s">
        <v>7</v>
      </c>
      <c r="E516">
        <v>2016</v>
      </c>
      <c r="F516">
        <v>49641.236831046837</v>
      </c>
      <c r="G516">
        <v>50285.916666666664</v>
      </c>
    </row>
    <row r="517" spans="1:7" x14ac:dyDescent="0.2">
      <c r="A517" t="s">
        <v>68</v>
      </c>
      <c r="B517" t="s">
        <v>116</v>
      </c>
      <c r="C517" t="s">
        <v>1</v>
      </c>
      <c r="D517" t="s">
        <v>7</v>
      </c>
      <c r="E517">
        <v>2017</v>
      </c>
      <c r="F517">
        <v>58295.633525345613</v>
      </c>
      <c r="G517">
        <v>60175.75</v>
      </c>
    </row>
    <row r="518" spans="1:7" x14ac:dyDescent="0.2">
      <c r="A518" t="s">
        <v>68</v>
      </c>
      <c r="B518" t="s">
        <v>116</v>
      </c>
      <c r="C518" t="s">
        <v>1</v>
      </c>
      <c r="D518" t="s">
        <v>7</v>
      </c>
      <c r="E518">
        <v>2018</v>
      </c>
      <c r="F518">
        <v>54406.647535842283</v>
      </c>
      <c r="G518">
        <v>55709.833333333336</v>
      </c>
    </row>
    <row r="519" spans="1:7" x14ac:dyDescent="0.2">
      <c r="A519" t="s">
        <v>68</v>
      </c>
      <c r="B519" t="s">
        <v>116</v>
      </c>
      <c r="C519" t="s">
        <v>1</v>
      </c>
      <c r="D519" t="s">
        <v>7</v>
      </c>
      <c r="E519">
        <v>2019</v>
      </c>
      <c r="F519">
        <v>42804.861207117261</v>
      </c>
      <c r="G519">
        <v>45496.416666666664</v>
      </c>
    </row>
    <row r="520" spans="1:7" x14ac:dyDescent="0.2">
      <c r="A520" t="s">
        <v>68</v>
      </c>
      <c r="B520" t="s">
        <v>116</v>
      </c>
      <c r="C520" t="s">
        <v>1</v>
      </c>
      <c r="D520" t="s">
        <v>7</v>
      </c>
      <c r="E520">
        <v>2020</v>
      </c>
      <c r="F520">
        <v>40.900574712643682</v>
      </c>
      <c r="G520">
        <v>44.6</v>
      </c>
    </row>
    <row r="521" spans="1:7" x14ac:dyDescent="0.2">
      <c r="A521" t="s">
        <v>68</v>
      </c>
      <c r="B521" t="s">
        <v>116</v>
      </c>
      <c r="C521" t="s">
        <v>1</v>
      </c>
      <c r="D521" t="s">
        <v>8</v>
      </c>
      <c r="E521">
        <v>201401</v>
      </c>
      <c r="F521">
        <v>23.032258064516128</v>
      </c>
      <c r="G521">
        <v>24</v>
      </c>
    </row>
    <row r="522" spans="1:7" x14ac:dyDescent="0.2">
      <c r="A522" t="s">
        <v>68</v>
      </c>
      <c r="B522" t="s">
        <v>116</v>
      </c>
      <c r="C522" t="s">
        <v>1</v>
      </c>
      <c r="D522" t="s">
        <v>8</v>
      </c>
      <c r="E522">
        <v>201402</v>
      </c>
      <c r="F522">
        <v>22.714285714285715</v>
      </c>
      <c r="G522">
        <v>27</v>
      </c>
    </row>
    <row r="523" spans="1:7" x14ac:dyDescent="0.2">
      <c r="A523" t="s">
        <v>68</v>
      </c>
      <c r="B523" t="s">
        <v>116</v>
      </c>
      <c r="C523" t="s">
        <v>1</v>
      </c>
      <c r="D523" t="s">
        <v>8</v>
      </c>
      <c r="E523">
        <v>201403</v>
      </c>
      <c r="F523">
        <v>23.967741935483868</v>
      </c>
      <c r="G523">
        <v>29</v>
      </c>
    </row>
    <row r="524" spans="1:7" x14ac:dyDescent="0.2">
      <c r="A524" t="s">
        <v>68</v>
      </c>
      <c r="B524" t="s">
        <v>116</v>
      </c>
      <c r="C524" t="s">
        <v>1</v>
      </c>
      <c r="D524" t="s">
        <v>8</v>
      </c>
      <c r="E524">
        <v>201404</v>
      </c>
      <c r="F524">
        <v>24.433333333333334</v>
      </c>
      <c r="G524">
        <v>26</v>
      </c>
    </row>
    <row r="525" spans="1:7" x14ac:dyDescent="0.2">
      <c r="A525" t="s">
        <v>68</v>
      </c>
      <c r="B525" t="s">
        <v>116</v>
      </c>
      <c r="C525" t="s">
        <v>1</v>
      </c>
      <c r="D525" t="s">
        <v>8</v>
      </c>
      <c r="E525">
        <v>201405</v>
      </c>
      <c r="F525">
        <v>24.193548387096776</v>
      </c>
      <c r="G525">
        <v>25</v>
      </c>
    </row>
    <row r="526" spans="1:7" x14ac:dyDescent="0.2">
      <c r="A526" t="s">
        <v>68</v>
      </c>
      <c r="B526" t="s">
        <v>116</v>
      </c>
      <c r="C526" t="s">
        <v>1</v>
      </c>
      <c r="D526" t="s">
        <v>8</v>
      </c>
      <c r="E526">
        <v>201406</v>
      </c>
      <c r="F526">
        <v>25</v>
      </c>
      <c r="G526">
        <v>25</v>
      </c>
    </row>
    <row r="527" spans="1:7" x14ac:dyDescent="0.2">
      <c r="A527" t="s">
        <v>68</v>
      </c>
      <c r="B527" t="s">
        <v>116</v>
      </c>
      <c r="C527" t="s">
        <v>1</v>
      </c>
      <c r="D527" t="s">
        <v>8</v>
      </c>
      <c r="E527">
        <v>201407</v>
      </c>
      <c r="F527">
        <v>25.838709677419356</v>
      </c>
      <c r="G527">
        <v>26</v>
      </c>
    </row>
    <row r="528" spans="1:7" x14ac:dyDescent="0.2">
      <c r="A528" t="s">
        <v>68</v>
      </c>
      <c r="B528" t="s">
        <v>116</v>
      </c>
      <c r="C528" t="s">
        <v>1</v>
      </c>
      <c r="D528" t="s">
        <v>8</v>
      </c>
      <c r="E528">
        <v>201408</v>
      </c>
      <c r="F528">
        <v>26</v>
      </c>
      <c r="G528">
        <v>28</v>
      </c>
    </row>
    <row r="529" spans="1:7" x14ac:dyDescent="0.2">
      <c r="A529" t="s">
        <v>68</v>
      </c>
      <c r="B529" t="s">
        <v>116</v>
      </c>
      <c r="C529" t="s">
        <v>1</v>
      </c>
      <c r="D529" t="s">
        <v>8</v>
      </c>
      <c r="E529">
        <v>201409</v>
      </c>
      <c r="F529">
        <v>26.2</v>
      </c>
      <c r="G529">
        <v>31</v>
      </c>
    </row>
    <row r="530" spans="1:7" x14ac:dyDescent="0.2">
      <c r="A530" t="s">
        <v>68</v>
      </c>
      <c r="B530" t="s">
        <v>116</v>
      </c>
      <c r="C530" t="s">
        <v>1</v>
      </c>
      <c r="D530" t="s">
        <v>8</v>
      </c>
      <c r="E530">
        <v>201410</v>
      </c>
      <c r="F530">
        <v>1189.6451612903227</v>
      </c>
      <c r="G530">
        <v>2682</v>
      </c>
    </row>
    <row r="531" spans="1:7" x14ac:dyDescent="0.2">
      <c r="A531" t="s">
        <v>68</v>
      </c>
      <c r="B531" t="s">
        <v>116</v>
      </c>
      <c r="C531" t="s">
        <v>1</v>
      </c>
      <c r="D531" t="s">
        <v>8</v>
      </c>
      <c r="E531">
        <v>201411</v>
      </c>
      <c r="F531">
        <v>3630.6999999999994</v>
      </c>
      <c r="G531">
        <v>4991</v>
      </c>
    </row>
    <row r="532" spans="1:7" x14ac:dyDescent="0.2">
      <c r="A532" t="s">
        <v>68</v>
      </c>
      <c r="B532" t="s">
        <v>116</v>
      </c>
      <c r="C532" t="s">
        <v>1</v>
      </c>
      <c r="D532" t="s">
        <v>8</v>
      </c>
      <c r="E532">
        <v>201412</v>
      </c>
      <c r="F532">
        <v>5912.4838709677424</v>
      </c>
      <c r="G532">
        <v>6587</v>
      </c>
    </row>
    <row r="533" spans="1:7" x14ac:dyDescent="0.2">
      <c r="A533" t="s">
        <v>68</v>
      </c>
      <c r="B533" t="s">
        <v>116</v>
      </c>
      <c r="C533" t="s">
        <v>1</v>
      </c>
      <c r="D533" t="s">
        <v>8</v>
      </c>
      <c r="E533">
        <v>201501</v>
      </c>
      <c r="F533">
        <v>7134.3870967741932</v>
      </c>
      <c r="G533">
        <v>8207</v>
      </c>
    </row>
    <row r="534" spans="1:7" x14ac:dyDescent="0.2">
      <c r="A534" t="s">
        <v>68</v>
      </c>
      <c r="B534" t="s">
        <v>116</v>
      </c>
      <c r="C534" t="s">
        <v>1</v>
      </c>
      <c r="D534" t="s">
        <v>8</v>
      </c>
      <c r="E534">
        <v>201502</v>
      </c>
      <c r="F534">
        <v>9371.5</v>
      </c>
      <c r="G534">
        <v>10900</v>
      </c>
    </row>
    <row r="535" spans="1:7" x14ac:dyDescent="0.2">
      <c r="A535" t="s">
        <v>68</v>
      </c>
      <c r="B535" t="s">
        <v>116</v>
      </c>
      <c r="C535" t="s">
        <v>1</v>
      </c>
      <c r="D535" t="s">
        <v>8</v>
      </c>
      <c r="E535">
        <v>201503</v>
      </c>
      <c r="F535">
        <v>12220.483870967742</v>
      </c>
      <c r="G535">
        <v>13700</v>
      </c>
    </row>
    <row r="536" spans="1:7" x14ac:dyDescent="0.2">
      <c r="A536" t="s">
        <v>68</v>
      </c>
      <c r="B536" t="s">
        <v>116</v>
      </c>
      <c r="C536" t="s">
        <v>1</v>
      </c>
      <c r="D536" t="s">
        <v>8</v>
      </c>
      <c r="E536">
        <v>201504</v>
      </c>
      <c r="F536">
        <v>14918.733333333334</v>
      </c>
      <c r="G536">
        <v>16490</v>
      </c>
    </row>
    <row r="537" spans="1:7" x14ac:dyDescent="0.2">
      <c r="A537" t="s">
        <v>68</v>
      </c>
      <c r="B537" t="s">
        <v>116</v>
      </c>
      <c r="C537" t="s">
        <v>1</v>
      </c>
      <c r="D537" t="s">
        <v>8</v>
      </c>
      <c r="E537">
        <v>201505</v>
      </c>
      <c r="F537">
        <v>17771.322580645163</v>
      </c>
      <c r="G537">
        <v>19491</v>
      </c>
    </row>
    <row r="538" spans="1:7" x14ac:dyDescent="0.2">
      <c r="A538" t="s">
        <v>68</v>
      </c>
      <c r="B538" t="s">
        <v>116</v>
      </c>
      <c r="C538" t="s">
        <v>1</v>
      </c>
      <c r="D538" t="s">
        <v>8</v>
      </c>
      <c r="E538">
        <v>201506</v>
      </c>
      <c r="F538">
        <v>20739.199999999997</v>
      </c>
      <c r="G538">
        <v>22344</v>
      </c>
    </row>
    <row r="539" spans="1:7" x14ac:dyDescent="0.2">
      <c r="A539" t="s">
        <v>68</v>
      </c>
      <c r="B539" t="s">
        <v>116</v>
      </c>
      <c r="C539" t="s">
        <v>1</v>
      </c>
      <c r="D539" t="s">
        <v>8</v>
      </c>
      <c r="E539">
        <v>201507</v>
      </c>
      <c r="F539">
        <v>23720.999999999993</v>
      </c>
      <c r="G539">
        <v>25481</v>
      </c>
    </row>
    <row r="540" spans="1:7" x14ac:dyDescent="0.2">
      <c r="A540" t="s">
        <v>68</v>
      </c>
      <c r="B540" t="s">
        <v>116</v>
      </c>
      <c r="C540" t="s">
        <v>1</v>
      </c>
      <c r="D540" t="s">
        <v>8</v>
      </c>
      <c r="E540">
        <v>201508</v>
      </c>
      <c r="F540">
        <v>26767.903225806451</v>
      </c>
      <c r="G540">
        <v>28522</v>
      </c>
    </row>
    <row r="541" spans="1:7" x14ac:dyDescent="0.2">
      <c r="A541" t="s">
        <v>68</v>
      </c>
      <c r="B541" t="s">
        <v>116</v>
      </c>
      <c r="C541" t="s">
        <v>1</v>
      </c>
      <c r="D541" t="s">
        <v>8</v>
      </c>
      <c r="E541">
        <v>201509</v>
      </c>
      <c r="F541">
        <v>41659.466666666682</v>
      </c>
      <c r="G541">
        <v>43137</v>
      </c>
    </row>
    <row r="542" spans="1:7" x14ac:dyDescent="0.2">
      <c r="A542" t="s">
        <v>68</v>
      </c>
      <c r="B542" t="s">
        <v>116</v>
      </c>
      <c r="C542" t="s">
        <v>1</v>
      </c>
      <c r="D542" t="s">
        <v>8</v>
      </c>
      <c r="E542">
        <v>201510</v>
      </c>
      <c r="F542">
        <v>43394.903225806454</v>
      </c>
      <c r="G542">
        <v>43940</v>
      </c>
    </row>
    <row r="543" spans="1:7" x14ac:dyDescent="0.2">
      <c r="A543" t="s">
        <v>68</v>
      </c>
      <c r="B543" t="s">
        <v>116</v>
      </c>
      <c r="C543" t="s">
        <v>1</v>
      </c>
      <c r="D543" t="s">
        <v>8</v>
      </c>
      <c r="E543">
        <v>201511</v>
      </c>
      <c r="F543">
        <v>44226.866666666661</v>
      </c>
      <c r="G543">
        <v>44772</v>
      </c>
    </row>
    <row r="544" spans="1:7" x14ac:dyDescent="0.2">
      <c r="A544" t="s">
        <v>68</v>
      </c>
      <c r="B544" t="s">
        <v>116</v>
      </c>
      <c r="C544" t="s">
        <v>1</v>
      </c>
      <c r="D544" t="s">
        <v>8</v>
      </c>
      <c r="E544">
        <v>201512</v>
      </c>
      <c r="F544">
        <v>44990.419354838705</v>
      </c>
      <c r="G544">
        <v>45233</v>
      </c>
    </row>
    <row r="545" spans="1:7" x14ac:dyDescent="0.2">
      <c r="A545" t="s">
        <v>68</v>
      </c>
      <c r="B545" t="s">
        <v>116</v>
      </c>
      <c r="C545" t="s">
        <v>1</v>
      </c>
      <c r="D545" t="s">
        <v>8</v>
      </c>
      <c r="E545">
        <v>201601</v>
      </c>
      <c r="F545">
        <v>45316.516129032258</v>
      </c>
      <c r="G545">
        <v>45756</v>
      </c>
    </row>
    <row r="546" spans="1:7" x14ac:dyDescent="0.2">
      <c r="A546" t="s">
        <v>68</v>
      </c>
      <c r="B546" t="s">
        <v>116</v>
      </c>
      <c r="C546" t="s">
        <v>1</v>
      </c>
      <c r="D546" t="s">
        <v>8</v>
      </c>
      <c r="E546">
        <v>201602</v>
      </c>
      <c r="F546">
        <v>46045.517241379312</v>
      </c>
      <c r="G546">
        <v>46617</v>
      </c>
    </row>
    <row r="547" spans="1:7" x14ac:dyDescent="0.2">
      <c r="A547" t="s">
        <v>68</v>
      </c>
      <c r="B547" t="s">
        <v>116</v>
      </c>
      <c r="C547" t="s">
        <v>1</v>
      </c>
      <c r="D547" t="s">
        <v>8</v>
      </c>
      <c r="E547">
        <v>201603</v>
      </c>
      <c r="F547">
        <v>46771.161290322569</v>
      </c>
      <c r="G547">
        <v>47537</v>
      </c>
    </row>
    <row r="548" spans="1:7" x14ac:dyDescent="0.2">
      <c r="A548" t="s">
        <v>68</v>
      </c>
      <c r="B548" t="s">
        <v>116</v>
      </c>
      <c r="C548" t="s">
        <v>1</v>
      </c>
      <c r="D548" t="s">
        <v>8</v>
      </c>
      <c r="E548">
        <v>201604</v>
      </c>
      <c r="F548">
        <v>47618.099999999991</v>
      </c>
      <c r="G548">
        <v>48243</v>
      </c>
    </row>
    <row r="549" spans="1:7" x14ac:dyDescent="0.2">
      <c r="A549" t="s">
        <v>68</v>
      </c>
      <c r="B549" t="s">
        <v>116</v>
      </c>
      <c r="C549" t="s">
        <v>1</v>
      </c>
      <c r="D549" t="s">
        <v>8</v>
      </c>
      <c r="E549">
        <v>201605</v>
      </c>
      <c r="F549">
        <v>48436.322580645152</v>
      </c>
      <c r="G549">
        <v>49028</v>
      </c>
    </row>
    <row r="550" spans="1:7" x14ac:dyDescent="0.2">
      <c r="A550" t="s">
        <v>68</v>
      </c>
      <c r="B550" t="s">
        <v>116</v>
      </c>
      <c r="C550" t="s">
        <v>1</v>
      </c>
      <c r="D550" t="s">
        <v>8</v>
      </c>
      <c r="E550">
        <v>201606</v>
      </c>
      <c r="F550">
        <v>49269.233333333344</v>
      </c>
      <c r="G550">
        <v>49806</v>
      </c>
    </row>
    <row r="551" spans="1:7" x14ac:dyDescent="0.2">
      <c r="A551" t="s">
        <v>68</v>
      </c>
      <c r="B551" t="s">
        <v>116</v>
      </c>
      <c r="C551" t="s">
        <v>1</v>
      </c>
      <c r="D551" t="s">
        <v>8</v>
      </c>
      <c r="E551">
        <v>201607</v>
      </c>
      <c r="F551">
        <v>50002.999999999993</v>
      </c>
      <c r="G551">
        <v>50427</v>
      </c>
    </row>
    <row r="552" spans="1:7" x14ac:dyDescent="0.2">
      <c r="A552" t="s">
        <v>68</v>
      </c>
      <c r="B552" t="s">
        <v>116</v>
      </c>
      <c r="C552" t="s">
        <v>1</v>
      </c>
      <c r="D552" t="s">
        <v>8</v>
      </c>
      <c r="E552">
        <v>201608</v>
      </c>
      <c r="F552">
        <v>50702.451612903227</v>
      </c>
      <c r="G552">
        <v>51400</v>
      </c>
    </row>
    <row r="553" spans="1:7" x14ac:dyDescent="0.2">
      <c r="A553" t="s">
        <v>68</v>
      </c>
      <c r="B553" t="s">
        <v>116</v>
      </c>
      <c r="C553" t="s">
        <v>1</v>
      </c>
      <c r="D553" t="s">
        <v>8</v>
      </c>
      <c r="E553">
        <v>201609</v>
      </c>
      <c r="F553">
        <v>51879.666666666642</v>
      </c>
      <c r="G553">
        <v>53202</v>
      </c>
    </row>
    <row r="554" spans="1:7" x14ac:dyDescent="0.2">
      <c r="A554" t="s">
        <v>68</v>
      </c>
      <c r="B554" t="s">
        <v>116</v>
      </c>
      <c r="C554" t="s">
        <v>1</v>
      </c>
      <c r="D554" t="s">
        <v>8</v>
      </c>
      <c r="E554">
        <v>201610</v>
      </c>
      <c r="F554">
        <v>52412.483870967742</v>
      </c>
      <c r="G554">
        <v>52951</v>
      </c>
    </row>
    <row r="555" spans="1:7" x14ac:dyDescent="0.2">
      <c r="A555" t="s">
        <v>68</v>
      </c>
      <c r="B555" t="s">
        <v>116</v>
      </c>
      <c r="C555" t="s">
        <v>1</v>
      </c>
      <c r="D555" t="s">
        <v>8</v>
      </c>
      <c r="E555">
        <v>201611</v>
      </c>
      <c r="F555">
        <v>53138.066666666666</v>
      </c>
      <c r="G555">
        <v>53834</v>
      </c>
    </row>
    <row r="556" spans="1:7" x14ac:dyDescent="0.2">
      <c r="A556" t="s">
        <v>68</v>
      </c>
      <c r="B556" t="s">
        <v>116</v>
      </c>
      <c r="C556" t="s">
        <v>1</v>
      </c>
      <c r="D556" t="s">
        <v>8</v>
      </c>
      <c r="E556">
        <v>201612</v>
      </c>
      <c r="F556">
        <v>54102.322580645152</v>
      </c>
      <c r="G556">
        <v>54630</v>
      </c>
    </row>
    <row r="557" spans="1:7" x14ac:dyDescent="0.2">
      <c r="A557" t="s">
        <v>68</v>
      </c>
      <c r="B557" t="s">
        <v>116</v>
      </c>
      <c r="C557" t="s">
        <v>1</v>
      </c>
      <c r="D557" t="s">
        <v>8</v>
      </c>
      <c r="E557">
        <v>201701</v>
      </c>
      <c r="F557">
        <v>54588.483870967742</v>
      </c>
      <c r="G557">
        <v>55073</v>
      </c>
    </row>
    <row r="558" spans="1:7" x14ac:dyDescent="0.2">
      <c r="A558" t="s">
        <v>68</v>
      </c>
      <c r="B558" t="s">
        <v>116</v>
      </c>
      <c r="C558" t="s">
        <v>1</v>
      </c>
      <c r="D558" t="s">
        <v>8</v>
      </c>
      <c r="E558">
        <v>201702</v>
      </c>
      <c r="F558">
        <v>55426.357142857138</v>
      </c>
      <c r="G558">
        <v>56112</v>
      </c>
    </row>
    <row r="559" spans="1:7" x14ac:dyDescent="0.2">
      <c r="A559" t="s">
        <v>68</v>
      </c>
      <c r="B559" t="s">
        <v>116</v>
      </c>
      <c r="C559" t="s">
        <v>1</v>
      </c>
      <c r="D559" t="s">
        <v>8</v>
      </c>
      <c r="E559">
        <v>201703</v>
      </c>
      <c r="F559">
        <v>56410.967741935485</v>
      </c>
      <c r="G559">
        <v>57035</v>
      </c>
    </row>
    <row r="560" spans="1:7" x14ac:dyDescent="0.2">
      <c r="A560" t="s">
        <v>68</v>
      </c>
      <c r="B560" t="s">
        <v>116</v>
      </c>
      <c r="C560" t="s">
        <v>1</v>
      </c>
      <c r="D560" t="s">
        <v>8</v>
      </c>
      <c r="E560">
        <v>201704</v>
      </c>
      <c r="F560">
        <v>57383.23333333333</v>
      </c>
      <c r="G560">
        <v>58017</v>
      </c>
    </row>
    <row r="561" spans="1:7" x14ac:dyDescent="0.2">
      <c r="A561" t="s">
        <v>68</v>
      </c>
      <c r="B561" t="s">
        <v>116</v>
      </c>
      <c r="C561" t="s">
        <v>1</v>
      </c>
      <c r="D561" t="s">
        <v>8</v>
      </c>
      <c r="E561">
        <v>201705</v>
      </c>
      <c r="F561">
        <v>58241.258064516129</v>
      </c>
      <c r="G561">
        <v>59049</v>
      </c>
    </row>
    <row r="562" spans="1:7" x14ac:dyDescent="0.2">
      <c r="A562" t="s">
        <v>68</v>
      </c>
      <c r="B562" t="s">
        <v>116</v>
      </c>
      <c r="C562" t="s">
        <v>1</v>
      </c>
      <c r="D562" t="s">
        <v>8</v>
      </c>
      <c r="E562">
        <v>201706</v>
      </c>
      <c r="F562">
        <v>58619.8</v>
      </c>
      <c r="G562">
        <v>59702</v>
      </c>
    </row>
    <row r="563" spans="1:7" x14ac:dyDescent="0.2">
      <c r="A563" t="s">
        <v>68</v>
      </c>
      <c r="B563" t="s">
        <v>116</v>
      </c>
      <c r="C563" t="s">
        <v>1</v>
      </c>
      <c r="D563" t="s">
        <v>8</v>
      </c>
      <c r="E563">
        <v>201707</v>
      </c>
      <c r="F563">
        <v>58963.709677419363</v>
      </c>
      <c r="G563">
        <v>60145</v>
      </c>
    </row>
    <row r="564" spans="1:7" x14ac:dyDescent="0.2">
      <c r="A564" t="s">
        <v>68</v>
      </c>
      <c r="B564" t="s">
        <v>116</v>
      </c>
      <c r="C564" t="s">
        <v>1</v>
      </c>
      <c r="D564" t="s">
        <v>8</v>
      </c>
      <c r="E564">
        <v>201708</v>
      </c>
      <c r="F564">
        <v>59457.548387096758</v>
      </c>
      <c r="G564">
        <v>60662</v>
      </c>
    </row>
    <row r="565" spans="1:7" x14ac:dyDescent="0.2">
      <c r="A565" t="s">
        <v>68</v>
      </c>
      <c r="B565" t="s">
        <v>116</v>
      </c>
      <c r="C565" t="s">
        <v>1</v>
      </c>
      <c r="D565" t="s">
        <v>8</v>
      </c>
      <c r="E565">
        <v>201709</v>
      </c>
      <c r="F565">
        <v>65658.599999999991</v>
      </c>
      <c r="G565">
        <v>76704</v>
      </c>
    </row>
    <row r="566" spans="1:7" x14ac:dyDescent="0.2">
      <c r="A566" t="s">
        <v>68</v>
      </c>
      <c r="B566" t="s">
        <v>116</v>
      </c>
      <c r="C566" t="s">
        <v>1</v>
      </c>
      <c r="D566" t="s">
        <v>8</v>
      </c>
      <c r="E566">
        <v>201710</v>
      </c>
      <c r="F566">
        <v>58813.032258064515</v>
      </c>
      <c r="G566">
        <v>61218</v>
      </c>
    </row>
    <row r="567" spans="1:7" x14ac:dyDescent="0.2">
      <c r="A567" t="s">
        <v>68</v>
      </c>
      <c r="B567" t="s">
        <v>116</v>
      </c>
      <c r="C567" t="s">
        <v>1</v>
      </c>
      <c r="D567" t="s">
        <v>8</v>
      </c>
      <c r="E567">
        <v>201711</v>
      </c>
      <c r="F567">
        <v>58203.966666666674</v>
      </c>
      <c r="G567">
        <v>59701</v>
      </c>
    </row>
    <row r="568" spans="1:7" x14ac:dyDescent="0.2">
      <c r="A568" t="s">
        <v>68</v>
      </c>
      <c r="B568" t="s">
        <v>116</v>
      </c>
      <c r="C568" t="s">
        <v>1</v>
      </c>
      <c r="D568" t="s">
        <v>8</v>
      </c>
      <c r="E568">
        <v>201712</v>
      </c>
      <c r="F568">
        <v>57780.645161290326</v>
      </c>
      <c r="G568">
        <v>58691</v>
      </c>
    </row>
    <row r="569" spans="1:7" x14ac:dyDescent="0.2">
      <c r="A569" t="s">
        <v>68</v>
      </c>
      <c r="B569" t="s">
        <v>116</v>
      </c>
      <c r="C569" t="s">
        <v>1</v>
      </c>
      <c r="D569" t="s">
        <v>8</v>
      </c>
      <c r="E569">
        <v>201801</v>
      </c>
      <c r="F569">
        <v>57098.999999999978</v>
      </c>
      <c r="G569">
        <v>58165</v>
      </c>
    </row>
    <row r="570" spans="1:7" x14ac:dyDescent="0.2">
      <c r="A570" t="s">
        <v>68</v>
      </c>
      <c r="B570" t="s">
        <v>116</v>
      </c>
      <c r="C570" t="s">
        <v>1</v>
      </c>
      <c r="D570" t="s">
        <v>8</v>
      </c>
      <c r="E570">
        <v>201802</v>
      </c>
      <c r="F570">
        <v>56572.749999999993</v>
      </c>
      <c r="G570">
        <v>58327</v>
      </c>
    </row>
    <row r="571" spans="1:7" x14ac:dyDescent="0.2">
      <c r="A571" t="s">
        <v>68</v>
      </c>
      <c r="B571" t="s">
        <v>116</v>
      </c>
      <c r="C571" t="s">
        <v>1</v>
      </c>
      <c r="D571" t="s">
        <v>8</v>
      </c>
      <c r="E571">
        <v>201803</v>
      </c>
      <c r="F571">
        <v>56299.096774193553</v>
      </c>
      <c r="G571">
        <v>57764</v>
      </c>
    </row>
    <row r="572" spans="1:7" x14ac:dyDescent="0.2">
      <c r="A572" t="s">
        <v>68</v>
      </c>
      <c r="B572" t="s">
        <v>116</v>
      </c>
      <c r="C572" t="s">
        <v>1</v>
      </c>
      <c r="D572" t="s">
        <v>8</v>
      </c>
      <c r="E572">
        <v>201804</v>
      </c>
      <c r="F572">
        <v>55513.466666666689</v>
      </c>
      <c r="G572">
        <v>57478</v>
      </c>
    </row>
    <row r="573" spans="1:7" x14ac:dyDescent="0.2">
      <c r="A573" t="s">
        <v>68</v>
      </c>
      <c r="B573" t="s">
        <v>116</v>
      </c>
      <c r="C573" t="s">
        <v>1</v>
      </c>
      <c r="D573" t="s">
        <v>8</v>
      </c>
      <c r="E573">
        <v>201805</v>
      </c>
      <c r="F573">
        <v>55223.193548387091</v>
      </c>
      <c r="G573">
        <v>56590</v>
      </c>
    </row>
    <row r="574" spans="1:7" x14ac:dyDescent="0.2">
      <c r="A574" t="s">
        <v>68</v>
      </c>
      <c r="B574" t="s">
        <v>116</v>
      </c>
      <c r="C574" t="s">
        <v>1</v>
      </c>
      <c r="D574" t="s">
        <v>8</v>
      </c>
      <c r="E574">
        <v>201806</v>
      </c>
      <c r="F574">
        <v>55146.766666666656</v>
      </c>
      <c r="G574">
        <v>56179</v>
      </c>
    </row>
    <row r="575" spans="1:7" x14ac:dyDescent="0.2">
      <c r="A575" t="s">
        <v>68</v>
      </c>
      <c r="B575" t="s">
        <v>116</v>
      </c>
      <c r="C575" t="s">
        <v>1</v>
      </c>
      <c r="D575" t="s">
        <v>8</v>
      </c>
      <c r="E575">
        <v>201807</v>
      </c>
      <c r="F575">
        <v>54765.032258064508</v>
      </c>
      <c r="G575">
        <v>55700</v>
      </c>
    </row>
    <row r="576" spans="1:7" x14ac:dyDescent="0.2">
      <c r="A576" t="s">
        <v>68</v>
      </c>
      <c r="B576" t="s">
        <v>116</v>
      </c>
      <c r="C576" t="s">
        <v>1</v>
      </c>
      <c r="D576" t="s">
        <v>8</v>
      </c>
      <c r="E576">
        <v>201808</v>
      </c>
      <c r="F576">
        <v>54162.096774193546</v>
      </c>
      <c r="G576">
        <v>55416</v>
      </c>
    </row>
    <row r="577" spans="1:7" x14ac:dyDescent="0.2">
      <c r="A577" t="s">
        <v>68</v>
      </c>
      <c r="B577" t="s">
        <v>116</v>
      </c>
      <c r="C577" t="s">
        <v>1</v>
      </c>
      <c r="D577" t="s">
        <v>8</v>
      </c>
      <c r="E577">
        <v>201809</v>
      </c>
      <c r="F577">
        <v>53093.766666666663</v>
      </c>
      <c r="G577">
        <v>54650</v>
      </c>
    </row>
    <row r="578" spans="1:7" x14ac:dyDescent="0.2">
      <c r="A578" t="s">
        <v>68</v>
      </c>
      <c r="B578" t="s">
        <v>116</v>
      </c>
      <c r="C578" t="s">
        <v>1</v>
      </c>
      <c r="D578" t="s">
        <v>8</v>
      </c>
      <c r="E578">
        <v>201810</v>
      </c>
      <c r="F578">
        <v>52428.193548387091</v>
      </c>
      <c r="G578">
        <v>53568</v>
      </c>
    </row>
    <row r="579" spans="1:7" x14ac:dyDescent="0.2">
      <c r="A579" t="s">
        <v>68</v>
      </c>
      <c r="B579" t="s">
        <v>116</v>
      </c>
      <c r="C579" t="s">
        <v>1</v>
      </c>
      <c r="D579" t="s">
        <v>8</v>
      </c>
      <c r="E579">
        <v>201811</v>
      </c>
      <c r="F579">
        <v>51791.633333333331</v>
      </c>
      <c r="G579">
        <v>52777</v>
      </c>
    </row>
    <row r="580" spans="1:7" x14ac:dyDescent="0.2">
      <c r="A580" t="s">
        <v>68</v>
      </c>
      <c r="B580" t="s">
        <v>116</v>
      </c>
      <c r="C580" t="s">
        <v>1</v>
      </c>
      <c r="D580" t="s">
        <v>8</v>
      </c>
      <c r="E580">
        <v>201812</v>
      </c>
      <c r="F580">
        <v>50784.774193548386</v>
      </c>
      <c r="G580">
        <v>51904</v>
      </c>
    </row>
    <row r="581" spans="1:7" x14ac:dyDescent="0.2">
      <c r="A581" t="s">
        <v>68</v>
      </c>
      <c r="B581" t="s">
        <v>116</v>
      </c>
      <c r="C581" t="s">
        <v>1</v>
      </c>
      <c r="D581" t="s">
        <v>8</v>
      </c>
      <c r="E581">
        <v>201901</v>
      </c>
      <c r="F581">
        <v>49813.45161290322</v>
      </c>
      <c r="G581">
        <v>50622</v>
      </c>
    </row>
    <row r="582" spans="1:7" x14ac:dyDescent="0.2">
      <c r="A582" t="s">
        <v>68</v>
      </c>
      <c r="B582" t="s">
        <v>116</v>
      </c>
      <c r="C582" t="s">
        <v>1</v>
      </c>
      <c r="D582" t="s">
        <v>8</v>
      </c>
      <c r="E582">
        <v>201902</v>
      </c>
      <c r="F582">
        <v>49567.17857142858</v>
      </c>
      <c r="G582">
        <v>50534</v>
      </c>
    </row>
    <row r="583" spans="1:7" x14ac:dyDescent="0.2">
      <c r="A583" t="s">
        <v>68</v>
      </c>
      <c r="B583" t="s">
        <v>116</v>
      </c>
      <c r="C583" t="s">
        <v>1</v>
      </c>
      <c r="D583" t="s">
        <v>8</v>
      </c>
      <c r="E583">
        <v>201903</v>
      </c>
      <c r="F583">
        <v>49320.516129032265</v>
      </c>
      <c r="G583">
        <v>50345</v>
      </c>
    </row>
    <row r="584" spans="1:7" x14ac:dyDescent="0.2">
      <c r="A584" t="s">
        <v>68</v>
      </c>
      <c r="B584" t="s">
        <v>116</v>
      </c>
      <c r="C584" t="s">
        <v>1</v>
      </c>
      <c r="D584" t="s">
        <v>8</v>
      </c>
      <c r="E584">
        <v>201904</v>
      </c>
      <c r="F584">
        <v>49066.033333333326</v>
      </c>
      <c r="G584">
        <v>50124</v>
      </c>
    </row>
    <row r="585" spans="1:7" x14ac:dyDescent="0.2">
      <c r="A585" t="s">
        <v>68</v>
      </c>
      <c r="B585" t="s">
        <v>116</v>
      </c>
      <c r="C585" t="s">
        <v>1</v>
      </c>
      <c r="D585" t="s">
        <v>8</v>
      </c>
      <c r="E585">
        <v>201905</v>
      </c>
      <c r="F585">
        <v>48699.677419354841</v>
      </c>
      <c r="G585">
        <v>49737</v>
      </c>
    </row>
    <row r="586" spans="1:7" x14ac:dyDescent="0.2">
      <c r="A586" t="s">
        <v>68</v>
      </c>
      <c r="B586" t="s">
        <v>116</v>
      </c>
      <c r="C586" t="s">
        <v>1</v>
      </c>
      <c r="D586" t="s">
        <v>8</v>
      </c>
      <c r="E586">
        <v>201906</v>
      </c>
      <c r="F586">
        <v>48517.499999999985</v>
      </c>
      <c r="G586">
        <v>49290</v>
      </c>
    </row>
    <row r="587" spans="1:7" x14ac:dyDescent="0.2">
      <c r="A587" t="s">
        <v>68</v>
      </c>
      <c r="B587" t="s">
        <v>116</v>
      </c>
      <c r="C587" t="s">
        <v>1</v>
      </c>
      <c r="D587" t="s">
        <v>8</v>
      </c>
      <c r="E587">
        <v>201907</v>
      </c>
      <c r="F587">
        <v>48480.903225806454</v>
      </c>
      <c r="G587">
        <v>49534</v>
      </c>
    </row>
    <row r="588" spans="1:7" x14ac:dyDescent="0.2">
      <c r="A588" t="s">
        <v>68</v>
      </c>
      <c r="B588" t="s">
        <v>116</v>
      </c>
      <c r="C588" t="s">
        <v>1</v>
      </c>
      <c r="D588" t="s">
        <v>8</v>
      </c>
      <c r="E588">
        <v>201908</v>
      </c>
      <c r="F588">
        <v>48246.35483870966</v>
      </c>
      <c r="G588">
        <v>49488</v>
      </c>
    </row>
    <row r="589" spans="1:7" x14ac:dyDescent="0.2">
      <c r="A589" t="s">
        <v>68</v>
      </c>
      <c r="B589" t="s">
        <v>116</v>
      </c>
      <c r="C589" t="s">
        <v>1</v>
      </c>
      <c r="D589" t="s">
        <v>8</v>
      </c>
      <c r="E589">
        <v>201909</v>
      </c>
      <c r="F589">
        <v>47943.566666666688</v>
      </c>
      <c r="G589">
        <v>49013</v>
      </c>
    </row>
    <row r="590" spans="1:7" x14ac:dyDescent="0.2">
      <c r="A590" t="s">
        <v>68</v>
      </c>
      <c r="B590" t="s">
        <v>116</v>
      </c>
      <c r="C590" t="s">
        <v>1</v>
      </c>
      <c r="D590" t="s">
        <v>8</v>
      </c>
      <c r="E590">
        <v>201910</v>
      </c>
      <c r="F590">
        <v>48133.806451612902</v>
      </c>
      <c r="G590">
        <v>48810</v>
      </c>
    </row>
    <row r="591" spans="1:7" x14ac:dyDescent="0.2">
      <c r="A591" t="s">
        <v>68</v>
      </c>
      <c r="B591" t="s">
        <v>116</v>
      </c>
      <c r="C591" t="s">
        <v>1</v>
      </c>
      <c r="D591" t="s">
        <v>8</v>
      </c>
      <c r="E591">
        <v>201911</v>
      </c>
      <c r="F591">
        <v>25766.733333333337</v>
      </c>
      <c r="G591">
        <v>48349</v>
      </c>
    </row>
    <row r="592" spans="1:7" x14ac:dyDescent="0.2">
      <c r="A592" t="s">
        <v>68</v>
      </c>
      <c r="B592" t="s">
        <v>116</v>
      </c>
      <c r="C592" t="s">
        <v>1</v>
      </c>
      <c r="D592" t="s">
        <v>8</v>
      </c>
      <c r="E592">
        <v>201912</v>
      </c>
      <c r="F592">
        <v>102.61290322580646</v>
      </c>
      <c r="G592">
        <v>111</v>
      </c>
    </row>
    <row r="593" spans="1:7" x14ac:dyDescent="0.2">
      <c r="A593" t="s">
        <v>68</v>
      </c>
      <c r="B593" t="s">
        <v>116</v>
      </c>
      <c r="C593" t="s">
        <v>1</v>
      </c>
      <c r="D593" t="s">
        <v>8</v>
      </c>
      <c r="E593">
        <v>202001</v>
      </c>
      <c r="F593">
        <v>87.967741935483886</v>
      </c>
      <c r="G593">
        <v>92</v>
      </c>
    </row>
    <row r="594" spans="1:7" x14ac:dyDescent="0.2">
      <c r="A594" t="s">
        <v>68</v>
      </c>
      <c r="B594" t="s">
        <v>116</v>
      </c>
      <c r="C594" t="s">
        <v>1</v>
      </c>
      <c r="D594" t="s">
        <v>8</v>
      </c>
      <c r="E594">
        <v>202002</v>
      </c>
      <c r="F594">
        <v>72.172413793103445</v>
      </c>
      <c r="G594">
        <v>75</v>
      </c>
    </row>
    <row r="595" spans="1:7" x14ac:dyDescent="0.2">
      <c r="A595" t="s">
        <v>68</v>
      </c>
      <c r="B595" t="s">
        <v>116</v>
      </c>
      <c r="C595" t="s">
        <v>1</v>
      </c>
      <c r="D595" t="s">
        <v>8</v>
      </c>
      <c r="E595">
        <v>202003</v>
      </c>
      <c r="F595">
        <v>58.387096774193552</v>
      </c>
      <c r="G595">
        <v>62</v>
      </c>
    </row>
    <row r="596" spans="1:7" x14ac:dyDescent="0.2">
      <c r="A596" t="s">
        <v>68</v>
      </c>
      <c r="B596" t="s">
        <v>116</v>
      </c>
      <c r="C596" t="s">
        <v>1</v>
      </c>
      <c r="D596" t="s">
        <v>8</v>
      </c>
      <c r="E596">
        <v>202004</v>
      </c>
      <c r="F596">
        <v>51.033333333333339</v>
      </c>
      <c r="G596">
        <v>54</v>
      </c>
    </row>
    <row r="597" spans="1:7" x14ac:dyDescent="0.2">
      <c r="A597" t="s">
        <v>68</v>
      </c>
      <c r="B597" t="s">
        <v>116</v>
      </c>
      <c r="C597" t="s">
        <v>1</v>
      </c>
      <c r="D597" t="s">
        <v>8</v>
      </c>
      <c r="E597">
        <v>202005</v>
      </c>
      <c r="F597">
        <v>41.193548387096776</v>
      </c>
      <c r="G597">
        <v>44</v>
      </c>
    </row>
    <row r="598" spans="1:7" x14ac:dyDescent="0.2">
      <c r="A598" t="s">
        <v>68</v>
      </c>
      <c r="B598" t="s">
        <v>116</v>
      </c>
      <c r="C598" t="s">
        <v>1</v>
      </c>
      <c r="D598" t="s">
        <v>8</v>
      </c>
      <c r="E598">
        <v>202006</v>
      </c>
      <c r="F598">
        <v>32.63333333333334</v>
      </c>
      <c r="G598">
        <v>36</v>
      </c>
    </row>
    <row r="599" spans="1:7" x14ac:dyDescent="0.2">
      <c r="A599" t="s">
        <v>68</v>
      </c>
      <c r="B599" t="s">
        <v>116</v>
      </c>
      <c r="C599" t="s">
        <v>1</v>
      </c>
      <c r="D599" t="s">
        <v>8</v>
      </c>
      <c r="E599">
        <v>202007</v>
      </c>
      <c r="F599">
        <v>29.225806451612904</v>
      </c>
      <c r="G599">
        <v>31</v>
      </c>
    </row>
    <row r="600" spans="1:7" x14ac:dyDescent="0.2">
      <c r="A600" t="s">
        <v>68</v>
      </c>
      <c r="B600" t="s">
        <v>116</v>
      </c>
      <c r="C600" t="s">
        <v>1</v>
      </c>
      <c r="D600" t="s">
        <v>8</v>
      </c>
      <c r="E600">
        <v>202008</v>
      </c>
      <c r="F600">
        <v>22.516129032258064</v>
      </c>
      <c r="G600">
        <v>27</v>
      </c>
    </row>
    <row r="601" spans="1:7" x14ac:dyDescent="0.2">
      <c r="A601" t="s">
        <v>68</v>
      </c>
      <c r="B601" t="s">
        <v>116</v>
      </c>
      <c r="C601" t="s">
        <v>1</v>
      </c>
      <c r="D601" t="s">
        <v>8</v>
      </c>
      <c r="E601">
        <v>202009</v>
      </c>
      <c r="F601">
        <v>9.1666666666666679</v>
      </c>
      <c r="G601">
        <v>19</v>
      </c>
    </row>
    <row r="602" spans="1:7" x14ac:dyDescent="0.2">
      <c r="A602" t="s">
        <v>68</v>
      </c>
      <c r="B602" t="s">
        <v>116</v>
      </c>
      <c r="C602" t="s">
        <v>1</v>
      </c>
      <c r="D602" t="s">
        <v>8</v>
      </c>
      <c r="E602">
        <v>202010</v>
      </c>
      <c r="F602">
        <v>4.709677419354839</v>
      </c>
      <c r="G602">
        <v>6</v>
      </c>
    </row>
    <row r="603" spans="1:7" x14ac:dyDescent="0.2">
      <c r="A603" t="s">
        <v>68</v>
      </c>
      <c r="B603" t="s">
        <v>116</v>
      </c>
      <c r="C603" t="s">
        <v>1</v>
      </c>
      <c r="D603" t="s">
        <v>9</v>
      </c>
      <c r="E603">
        <v>201406</v>
      </c>
      <c r="F603">
        <v>23.890194572452639</v>
      </c>
      <c r="G603">
        <v>26</v>
      </c>
    </row>
    <row r="604" spans="1:7" x14ac:dyDescent="0.2">
      <c r="A604" t="s">
        <v>68</v>
      </c>
      <c r="B604" t="s">
        <v>116</v>
      </c>
      <c r="C604" t="s">
        <v>1</v>
      </c>
      <c r="D604" t="s">
        <v>9</v>
      </c>
      <c r="E604">
        <v>201412</v>
      </c>
      <c r="F604">
        <v>1801.8112903225804</v>
      </c>
      <c r="G604">
        <v>2390.8333333333335</v>
      </c>
    </row>
    <row r="605" spans="1:7" x14ac:dyDescent="0.2">
      <c r="A605" t="s">
        <v>68</v>
      </c>
      <c r="B605" t="s">
        <v>116</v>
      </c>
      <c r="C605" t="s">
        <v>1</v>
      </c>
      <c r="D605" t="s">
        <v>9</v>
      </c>
      <c r="E605">
        <v>201506</v>
      </c>
      <c r="F605">
        <v>13692.604480286738</v>
      </c>
      <c r="G605">
        <v>15188.666666666666</v>
      </c>
    </row>
    <row r="606" spans="1:7" x14ac:dyDescent="0.2">
      <c r="A606" t="s">
        <v>68</v>
      </c>
      <c r="B606" t="s">
        <v>116</v>
      </c>
      <c r="C606" t="s">
        <v>1</v>
      </c>
      <c r="D606" t="s">
        <v>9</v>
      </c>
      <c r="E606">
        <v>201512</v>
      </c>
      <c r="F606">
        <v>37460.093189964158</v>
      </c>
      <c r="G606">
        <v>38514.166666666664</v>
      </c>
    </row>
    <row r="607" spans="1:7" x14ac:dyDescent="0.2">
      <c r="A607" t="s">
        <v>68</v>
      </c>
      <c r="B607" t="s">
        <v>116</v>
      </c>
      <c r="C607" t="s">
        <v>1</v>
      </c>
      <c r="D607" t="s">
        <v>9</v>
      </c>
      <c r="E607">
        <v>201606</v>
      </c>
      <c r="F607">
        <v>47242.80842911877</v>
      </c>
      <c r="G607">
        <v>47831.166666666664</v>
      </c>
    </row>
    <row r="608" spans="1:7" x14ac:dyDescent="0.2">
      <c r="A608" t="s">
        <v>68</v>
      </c>
      <c r="B608" t="s">
        <v>116</v>
      </c>
      <c r="C608" t="s">
        <v>1</v>
      </c>
      <c r="D608" t="s">
        <v>9</v>
      </c>
      <c r="E608">
        <v>201612</v>
      </c>
      <c r="F608">
        <v>52039.665232974898</v>
      </c>
      <c r="G608">
        <v>52740.666666666664</v>
      </c>
    </row>
    <row r="609" spans="1:7" x14ac:dyDescent="0.2">
      <c r="A609" t="s">
        <v>68</v>
      </c>
      <c r="B609" t="s">
        <v>116</v>
      </c>
      <c r="C609" t="s">
        <v>1</v>
      </c>
      <c r="D609" t="s">
        <v>9</v>
      </c>
      <c r="E609">
        <v>201706</v>
      </c>
      <c r="F609">
        <v>56778.350025601634</v>
      </c>
      <c r="G609">
        <v>57498</v>
      </c>
    </row>
    <row r="610" spans="1:7" x14ac:dyDescent="0.2">
      <c r="A610" t="s">
        <v>68</v>
      </c>
      <c r="B610" t="s">
        <v>116</v>
      </c>
      <c r="C610" t="s">
        <v>1</v>
      </c>
      <c r="D610" t="s">
        <v>9</v>
      </c>
      <c r="E610">
        <v>201712</v>
      </c>
      <c r="F610">
        <v>59812.917025089591</v>
      </c>
      <c r="G610">
        <v>62853.5</v>
      </c>
    </row>
    <row r="611" spans="1:7" x14ac:dyDescent="0.2">
      <c r="A611" t="s">
        <v>68</v>
      </c>
      <c r="B611" t="s">
        <v>116</v>
      </c>
      <c r="C611" t="s">
        <v>1</v>
      </c>
      <c r="D611" t="s">
        <v>9</v>
      </c>
      <c r="E611">
        <v>201806</v>
      </c>
      <c r="F611">
        <v>55975.712275985657</v>
      </c>
      <c r="G611">
        <v>57417.166666666664</v>
      </c>
    </row>
    <row r="612" spans="1:7" x14ac:dyDescent="0.2">
      <c r="A612" t="s">
        <v>68</v>
      </c>
      <c r="B612" t="s">
        <v>116</v>
      </c>
      <c r="C612" t="s">
        <v>1</v>
      </c>
      <c r="D612" t="s">
        <v>9</v>
      </c>
      <c r="E612">
        <v>201812</v>
      </c>
      <c r="F612">
        <v>52837.582795698916</v>
      </c>
      <c r="G612">
        <v>54002.5</v>
      </c>
    </row>
    <row r="613" spans="1:7" x14ac:dyDescent="0.2">
      <c r="A613" t="s">
        <v>68</v>
      </c>
      <c r="B613" t="s">
        <v>116</v>
      </c>
      <c r="C613" t="s">
        <v>1</v>
      </c>
      <c r="D613" t="s">
        <v>9</v>
      </c>
      <c r="E613">
        <v>201906</v>
      </c>
      <c r="F613">
        <v>49164.059511008702</v>
      </c>
      <c r="G613">
        <v>50108.666666666664</v>
      </c>
    </row>
    <row r="614" spans="1:7" x14ac:dyDescent="0.2">
      <c r="A614" t="s">
        <v>68</v>
      </c>
      <c r="B614" t="s">
        <v>116</v>
      </c>
      <c r="C614" t="s">
        <v>1</v>
      </c>
      <c r="D614" t="s">
        <v>9</v>
      </c>
      <c r="E614">
        <v>201912</v>
      </c>
      <c r="F614">
        <v>36445.662903225813</v>
      </c>
      <c r="G614">
        <v>40884.166666666664</v>
      </c>
    </row>
    <row r="615" spans="1:7" x14ac:dyDescent="0.2">
      <c r="A615" t="s">
        <v>68</v>
      </c>
      <c r="B615" t="s">
        <v>116</v>
      </c>
      <c r="C615" t="s">
        <v>1</v>
      </c>
      <c r="D615" t="s">
        <v>9</v>
      </c>
      <c r="E615">
        <v>202006</v>
      </c>
      <c r="F615">
        <v>57.231244592757385</v>
      </c>
      <c r="G615">
        <v>60.5</v>
      </c>
    </row>
    <row r="616" spans="1:7" x14ac:dyDescent="0.2">
      <c r="A616" t="s">
        <v>68</v>
      </c>
      <c r="B616" t="s">
        <v>116</v>
      </c>
      <c r="C616" t="s">
        <v>1</v>
      </c>
      <c r="D616" t="s">
        <v>9</v>
      </c>
      <c r="E616">
        <v>202012</v>
      </c>
      <c r="F616">
        <v>16.404569892473116</v>
      </c>
      <c r="G616">
        <v>20.75</v>
      </c>
    </row>
    <row r="617" spans="1:7" x14ac:dyDescent="0.2">
      <c r="A617" t="s">
        <v>68</v>
      </c>
      <c r="B617" t="s">
        <v>116</v>
      </c>
      <c r="C617" t="s">
        <v>1</v>
      </c>
      <c r="D617" t="s">
        <v>5</v>
      </c>
      <c r="E617">
        <v>201403</v>
      </c>
      <c r="F617">
        <v>23.238095238095237</v>
      </c>
      <c r="G617">
        <v>26.666666666666668</v>
      </c>
    </row>
    <row r="618" spans="1:7" x14ac:dyDescent="0.2">
      <c r="A618" t="s">
        <v>68</v>
      </c>
      <c r="B618" t="s">
        <v>116</v>
      </c>
      <c r="C618" t="s">
        <v>1</v>
      </c>
      <c r="D618" t="s">
        <v>5</v>
      </c>
      <c r="E618">
        <v>201406</v>
      </c>
      <c r="F618">
        <v>24.542293906810034</v>
      </c>
      <c r="G618">
        <v>25.333333333333332</v>
      </c>
    </row>
    <row r="619" spans="1:7" x14ac:dyDescent="0.2">
      <c r="A619" t="s">
        <v>68</v>
      </c>
      <c r="B619" t="s">
        <v>116</v>
      </c>
      <c r="C619" t="s">
        <v>1</v>
      </c>
      <c r="D619" t="s">
        <v>5</v>
      </c>
      <c r="E619">
        <v>201409</v>
      </c>
      <c r="F619">
        <v>26.012903225806454</v>
      </c>
      <c r="G619">
        <v>28.333333333333332</v>
      </c>
    </row>
    <row r="620" spans="1:7" x14ac:dyDescent="0.2">
      <c r="A620" t="s">
        <v>68</v>
      </c>
      <c r="B620" t="s">
        <v>116</v>
      </c>
      <c r="C620" t="s">
        <v>1</v>
      </c>
      <c r="D620" t="s">
        <v>5</v>
      </c>
      <c r="E620">
        <v>201412</v>
      </c>
      <c r="F620">
        <v>3577.6096774193552</v>
      </c>
      <c r="G620">
        <v>4753.333333333333</v>
      </c>
    </row>
    <row r="621" spans="1:7" x14ac:dyDescent="0.2">
      <c r="A621" t="s">
        <v>68</v>
      </c>
      <c r="B621" t="s">
        <v>116</v>
      </c>
      <c r="C621" t="s">
        <v>1</v>
      </c>
      <c r="D621" t="s">
        <v>5</v>
      </c>
      <c r="E621">
        <v>201503</v>
      </c>
      <c r="F621">
        <v>9575.4569892473119</v>
      </c>
      <c r="G621">
        <v>10935.666666666666</v>
      </c>
    </row>
    <row r="622" spans="1:7" x14ac:dyDescent="0.2">
      <c r="A622" t="s">
        <v>68</v>
      </c>
      <c r="B622" t="s">
        <v>116</v>
      </c>
      <c r="C622" t="s">
        <v>1</v>
      </c>
      <c r="D622" t="s">
        <v>5</v>
      </c>
      <c r="E622">
        <v>201506</v>
      </c>
      <c r="F622">
        <v>17809.751971326164</v>
      </c>
      <c r="G622">
        <v>19441.666666666668</v>
      </c>
    </row>
    <row r="623" spans="1:7" x14ac:dyDescent="0.2">
      <c r="A623" t="s">
        <v>68</v>
      </c>
      <c r="B623" t="s">
        <v>116</v>
      </c>
      <c r="C623" t="s">
        <v>1</v>
      </c>
      <c r="D623" t="s">
        <v>5</v>
      </c>
      <c r="E623">
        <v>201509</v>
      </c>
      <c r="F623">
        <v>30716.123297491042</v>
      </c>
      <c r="G623">
        <v>32380</v>
      </c>
    </row>
    <row r="624" spans="1:7" x14ac:dyDescent="0.2">
      <c r="A624" t="s">
        <v>68</v>
      </c>
      <c r="B624" t="s">
        <v>116</v>
      </c>
      <c r="C624" t="s">
        <v>1</v>
      </c>
      <c r="D624" t="s">
        <v>5</v>
      </c>
      <c r="E624">
        <v>201512</v>
      </c>
      <c r="F624">
        <v>44204.063082437271</v>
      </c>
      <c r="G624">
        <v>44648.333333333336</v>
      </c>
    </row>
    <row r="625" spans="1:7" x14ac:dyDescent="0.2">
      <c r="A625" t="s">
        <v>68</v>
      </c>
      <c r="B625" t="s">
        <v>116</v>
      </c>
      <c r="C625" t="s">
        <v>1</v>
      </c>
      <c r="D625" t="s">
        <v>5</v>
      </c>
      <c r="E625">
        <v>201603</v>
      </c>
      <c r="F625">
        <v>46044.398220244715</v>
      </c>
      <c r="G625">
        <v>46636.666666666664</v>
      </c>
    </row>
    <row r="626" spans="1:7" x14ac:dyDescent="0.2">
      <c r="A626" t="s">
        <v>68</v>
      </c>
      <c r="B626" t="s">
        <v>116</v>
      </c>
      <c r="C626" t="s">
        <v>1</v>
      </c>
      <c r="D626" t="s">
        <v>5</v>
      </c>
      <c r="E626">
        <v>201606</v>
      </c>
      <c r="F626">
        <v>48441.218637992832</v>
      </c>
      <c r="G626">
        <v>49025.666666666664</v>
      </c>
    </row>
    <row r="627" spans="1:7" x14ac:dyDescent="0.2">
      <c r="A627" t="s">
        <v>68</v>
      </c>
      <c r="B627" t="s">
        <v>116</v>
      </c>
      <c r="C627" t="s">
        <v>1</v>
      </c>
      <c r="D627" t="s">
        <v>5</v>
      </c>
      <c r="E627">
        <v>201609</v>
      </c>
      <c r="F627">
        <v>50861.706093189947</v>
      </c>
      <c r="G627">
        <v>51676.333333333336</v>
      </c>
    </row>
    <row r="628" spans="1:7" x14ac:dyDescent="0.2">
      <c r="A628" t="s">
        <v>68</v>
      </c>
      <c r="B628" t="s">
        <v>116</v>
      </c>
      <c r="C628" t="s">
        <v>1</v>
      </c>
      <c r="D628" t="s">
        <v>5</v>
      </c>
      <c r="E628">
        <v>201612</v>
      </c>
      <c r="F628">
        <v>53217.624372759856</v>
      </c>
      <c r="G628">
        <v>53805</v>
      </c>
    </row>
    <row r="629" spans="1:7" x14ac:dyDescent="0.2">
      <c r="A629" t="s">
        <v>68</v>
      </c>
      <c r="B629" t="s">
        <v>116</v>
      </c>
      <c r="C629" t="s">
        <v>1</v>
      </c>
      <c r="D629" t="s">
        <v>5</v>
      </c>
      <c r="E629">
        <v>201703</v>
      </c>
      <c r="F629">
        <v>55475.26958525346</v>
      </c>
      <c r="G629">
        <v>56073.333333333336</v>
      </c>
    </row>
    <row r="630" spans="1:7" x14ac:dyDescent="0.2">
      <c r="A630" t="s">
        <v>68</v>
      </c>
      <c r="B630" t="s">
        <v>116</v>
      </c>
      <c r="C630" t="s">
        <v>1</v>
      </c>
      <c r="D630" t="s">
        <v>5</v>
      </c>
      <c r="E630">
        <v>201706</v>
      </c>
      <c r="F630">
        <v>58081.430465949816</v>
      </c>
      <c r="G630">
        <v>58922.666666666664</v>
      </c>
    </row>
    <row r="631" spans="1:7" x14ac:dyDescent="0.2">
      <c r="A631" t="s">
        <v>68</v>
      </c>
      <c r="B631" t="s">
        <v>116</v>
      </c>
      <c r="C631" t="s">
        <v>1</v>
      </c>
      <c r="D631" t="s">
        <v>5</v>
      </c>
      <c r="E631">
        <v>201709</v>
      </c>
      <c r="F631">
        <v>61359.95268817203</v>
      </c>
      <c r="G631">
        <v>65837</v>
      </c>
    </row>
    <row r="632" spans="1:7" x14ac:dyDescent="0.2">
      <c r="A632" t="s">
        <v>68</v>
      </c>
      <c r="B632" t="s">
        <v>116</v>
      </c>
      <c r="C632" t="s">
        <v>1</v>
      </c>
      <c r="D632" t="s">
        <v>5</v>
      </c>
      <c r="E632">
        <v>201712</v>
      </c>
      <c r="F632">
        <v>58265.881362007174</v>
      </c>
      <c r="G632">
        <v>59870</v>
      </c>
    </row>
    <row r="633" spans="1:7" x14ac:dyDescent="0.2">
      <c r="A633" t="s">
        <v>68</v>
      </c>
      <c r="B633" t="s">
        <v>116</v>
      </c>
      <c r="C633" t="s">
        <v>1</v>
      </c>
      <c r="D633" t="s">
        <v>5</v>
      </c>
      <c r="E633">
        <v>201803</v>
      </c>
      <c r="F633">
        <v>56656.948924731172</v>
      </c>
      <c r="G633">
        <v>58085.333333333336</v>
      </c>
    </row>
    <row r="634" spans="1:7" x14ac:dyDescent="0.2">
      <c r="A634" t="s">
        <v>68</v>
      </c>
      <c r="B634" t="s">
        <v>116</v>
      </c>
      <c r="C634" t="s">
        <v>1</v>
      </c>
      <c r="D634" t="s">
        <v>5</v>
      </c>
      <c r="E634">
        <v>201806</v>
      </c>
      <c r="F634">
        <v>55294.475627240143</v>
      </c>
      <c r="G634">
        <v>56749</v>
      </c>
    </row>
    <row r="635" spans="1:7" x14ac:dyDescent="0.2">
      <c r="A635" t="s">
        <v>68</v>
      </c>
      <c r="B635" t="s">
        <v>116</v>
      </c>
      <c r="C635" t="s">
        <v>1</v>
      </c>
      <c r="D635" t="s">
        <v>5</v>
      </c>
      <c r="E635">
        <v>201809</v>
      </c>
      <c r="F635">
        <v>54006.965232974908</v>
      </c>
      <c r="G635">
        <v>55255.333333333336</v>
      </c>
    </row>
    <row r="636" spans="1:7" x14ac:dyDescent="0.2">
      <c r="A636" t="s">
        <v>68</v>
      </c>
      <c r="B636" t="s">
        <v>116</v>
      </c>
      <c r="C636" t="s">
        <v>1</v>
      </c>
      <c r="D636" t="s">
        <v>5</v>
      </c>
      <c r="E636">
        <v>201812</v>
      </c>
      <c r="F636">
        <v>51668.200358422939</v>
      </c>
      <c r="G636">
        <v>52749.666666666664</v>
      </c>
    </row>
    <row r="637" spans="1:7" x14ac:dyDescent="0.2">
      <c r="A637" t="s">
        <v>68</v>
      </c>
      <c r="B637" t="s">
        <v>116</v>
      </c>
      <c r="C637" t="s">
        <v>1</v>
      </c>
      <c r="D637" t="s">
        <v>5</v>
      </c>
      <c r="E637">
        <v>201903</v>
      </c>
      <c r="F637">
        <v>49567.048771121357</v>
      </c>
      <c r="G637">
        <v>50500.333333333336</v>
      </c>
    </row>
    <row r="638" spans="1:7" x14ac:dyDescent="0.2">
      <c r="A638" t="s">
        <v>68</v>
      </c>
      <c r="B638" t="s">
        <v>116</v>
      </c>
      <c r="C638" t="s">
        <v>1</v>
      </c>
      <c r="D638" t="s">
        <v>5</v>
      </c>
      <c r="E638">
        <v>201906</v>
      </c>
      <c r="F638">
        <v>48761.07025089606</v>
      </c>
      <c r="G638">
        <v>49717</v>
      </c>
    </row>
    <row r="639" spans="1:7" x14ac:dyDescent="0.2">
      <c r="A639" t="s">
        <v>68</v>
      </c>
      <c r="B639" t="s">
        <v>116</v>
      </c>
      <c r="C639" t="s">
        <v>1</v>
      </c>
      <c r="D639" t="s">
        <v>5</v>
      </c>
      <c r="E639">
        <v>201909</v>
      </c>
      <c r="F639">
        <v>48223.608243727598</v>
      </c>
      <c r="G639">
        <v>49345</v>
      </c>
    </row>
    <row r="640" spans="1:7" x14ac:dyDescent="0.2">
      <c r="A640" t="s">
        <v>68</v>
      </c>
      <c r="B640" t="s">
        <v>116</v>
      </c>
      <c r="C640" t="s">
        <v>1</v>
      </c>
      <c r="D640" t="s">
        <v>5</v>
      </c>
      <c r="E640">
        <v>201912</v>
      </c>
      <c r="F640">
        <v>24667.717562724018</v>
      </c>
      <c r="G640">
        <v>32423.333333333332</v>
      </c>
    </row>
    <row r="641" spans="1:7" x14ac:dyDescent="0.2">
      <c r="A641" t="s">
        <v>68</v>
      </c>
      <c r="B641" t="s">
        <v>116</v>
      </c>
      <c r="C641" t="s">
        <v>1</v>
      </c>
      <c r="D641" t="s">
        <v>5</v>
      </c>
      <c r="E641">
        <v>202003</v>
      </c>
      <c r="F641">
        <v>72.842417500926956</v>
      </c>
      <c r="G641">
        <v>76.333333333333329</v>
      </c>
    </row>
    <row r="642" spans="1:7" x14ac:dyDescent="0.2">
      <c r="A642" t="s">
        <v>68</v>
      </c>
      <c r="B642" t="s">
        <v>116</v>
      </c>
      <c r="C642" t="s">
        <v>1</v>
      </c>
      <c r="D642" t="s">
        <v>5</v>
      </c>
      <c r="E642">
        <v>202006</v>
      </c>
      <c r="F642">
        <v>41.62007168458782</v>
      </c>
      <c r="G642">
        <v>44.666666666666664</v>
      </c>
    </row>
    <row r="643" spans="1:7" x14ac:dyDescent="0.2">
      <c r="A643" t="s">
        <v>68</v>
      </c>
      <c r="B643" t="s">
        <v>116</v>
      </c>
      <c r="C643" t="s">
        <v>1</v>
      </c>
      <c r="D643" t="s">
        <v>5</v>
      </c>
      <c r="E643">
        <v>202009</v>
      </c>
      <c r="F643">
        <v>20.302867383512545</v>
      </c>
      <c r="G643">
        <v>25.666666666666668</v>
      </c>
    </row>
    <row r="644" spans="1:7" x14ac:dyDescent="0.2">
      <c r="A644" t="s">
        <v>68</v>
      </c>
      <c r="B644" t="s">
        <v>116</v>
      </c>
      <c r="C644" t="s">
        <v>1</v>
      </c>
      <c r="D644" t="s">
        <v>5</v>
      </c>
      <c r="E644">
        <v>202012</v>
      </c>
      <c r="F644">
        <v>4.709677419354839</v>
      </c>
      <c r="G644">
        <v>6</v>
      </c>
    </row>
    <row r="645" spans="1:7" x14ac:dyDescent="0.2">
      <c r="A645" t="s">
        <v>69</v>
      </c>
      <c r="B645" t="s">
        <v>113</v>
      </c>
      <c r="C645" t="s">
        <v>1</v>
      </c>
      <c r="D645" t="s">
        <v>7</v>
      </c>
      <c r="E645">
        <v>2014</v>
      </c>
      <c r="F645">
        <v>155.0616679467486</v>
      </c>
      <c r="G645">
        <v>171.66666666666666</v>
      </c>
    </row>
    <row r="646" spans="1:7" x14ac:dyDescent="0.2">
      <c r="A646" t="s">
        <v>69</v>
      </c>
      <c r="B646" t="s">
        <v>113</v>
      </c>
      <c r="C646" t="s">
        <v>1</v>
      </c>
      <c r="D646" t="s">
        <v>7</v>
      </c>
      <c r="E646">
        <v>2015</v>
      </c>
      <c r="F646">
        <v>487.36080389144905</v>
      </c>
      <c r="G646">
        <v>1749.25</v>
      </c>
    </row>
    <row r="647" spans="1:7" x14ac:dyDescent="0.2">
      <c r="A647" t="s">
        <v>69</v>
      </c>
      <c r="B647" t="s">
        <v>113</v>
      </c>
      <c r="C647" t="s">
        <v>1</v>
      </c>
      <c r="D647" t="s">
        <v>7</v>
      </c>
      <c r="E647">
        <v>2016</v>
      </c>
      <c r="F647">
        <v>3183.0909065628471</v>
      </c>
      <c r="G647">
        <v>4118.166666666667</v>
      </c>
    </row>
    <row r="648" spans="1:7" x14ac:dyDescent="0.2">
      <c r="A648" t="s">
        <v>69</v>
      </c>
      <c r="B648" t="s">
        <v>113</v>
      </c>
      <c r="C648" t="s">
        <v>1</v>
      </c>
      <c r="D648" t="s">
        <v>7</v>
      </c>
      <c r="E648">
        <v>2017</v>
      </c>
      <c r="F648">
        <v>63097.636450332822</v>
      </c>
      <c r="G648">
        <v>71044.666666666672</v>
      </c>
    </row>
    <row r="649" spans="1:7" x14ac:dyDescent="0.2">
      <c r="A649" t="s">
        <v>69</v>
      </c>
      <c r="B649" t="s">
        <v>113</v>
      </c>
      <c r="C649" t="s">
        <v>1</v>
      </c>
      <c r="D649" t="s">
        <v>7</v>
      </c>
      <c r="E649">
        <v>2018</v>
      </c>
      <c r="F649">
        <v>189866.78952892977</v>
      </c>
      <c r="G649">
        <v>197387.25</v>
      </c>
    </row>
    <row r="650" spans="1:7" x14ac:dyDescent="0.2">
      <c r="A650" t="s">
        <v>69</v>
      </c>
      <c r="B650" t="s">
        <v>113</v>
      </c>
      <c r="C650" t="s">
        <v>1</v>
      </c>
      <c r="D650" t="s">
        <v>7</v>
      </c>
      <c r="E650">
        <v>2019</v>
      </c>
      <c r="F650">
        <v>170336.62085893497</v>
      </c>
      <c r="G650">
        <v>180838.66666666666</v>
      </c>
    </row>
    <row r="651" spans="1:7" x14ac:dyDescent="0.2">
      <c r="A651" t="s">
        <v>69</v>
      </c>
      <c r="B651" t="s">
        <v>113</v>
      </c>
      <c r="C651" t="s">
        <v>1</v>
      </c>
      <c r="D651" t="s">
        <v>7</v>
      </c>
      <c r="E651">
        <v>2020</v>
      </c>
      <c r="F651">
        <v>59346.225868248672</v>
      </c>
      <c r="G651">
        <v>61517.5</v>
      </c>
    </row>
    <row r="652" spans="1:7" x14ac:dyDescent="0.2">
      <c r="A652" t="s">
        <v>69</v>
      </c>
      <c r="B652" t="s">
        <v>113</v>
      </c>
      <c r="C652" t="s">
        <v>1</v>
      </c>
      <c r="D652" t="s">
        <v>7</v>
      </c>
      <c r="E652">
        <v>2021</v>
      </c>
      <c r="F652">
        <v>45277.966897081409</v>
      </c>
      <c r="G652">
        <v>48034.833333333336</v>
      </c>
    </row>
    <row r="653" spans="1:7" x14ac:dyDescent="0.2">
      <c r="A653" t="s">
        <v>69</v>
      </c>
      <c r="B653" t="s">
        <v>113</v>
      </c>
      <c r="C653" t="s">
        <v>1</v>
      </c>
      <c r="D653" t="s">
        <v>7</v>
      </c>
      <c r="E653">
        <v>2022</v>
      </c>
      <c r="F653">
        <v>34607.626843317979</v>
      </c>
      <c r="G653">
        <v>38546.833333333336</v>
      </c>
    </row>
    <row r="654" spans="1:7" x14ac:dyDescent="0.2">
      <c r="A654" t="s">
        <v>69</v>
      </c>
      <c r="B654" t="s">
        <v>113</v>
      </c>
      <c r="C654" t="s">
        <v>1</v>
      </c>
      <c r="D654" t="s">
        <v>7</v>
      </c>
      <c r="E654">
        <v>2023</v>
      </c>
      <c r="F654">
        <v>23621.48243727599</v>
      </c>
      <c r="G654">
        <v>25632.416666666668</v>
      </c>
    </row>
    <row r="655" spans="1:7" x14ac:dyDescent="0.2">
      <c r="A655" t="s">
        <v>69</v>
      </c>
      <c r="B655" t="s">
        <v>113</v>
      </c>
      <c r="C655" t="s">
        <v>1</v>
      </c>
      <c r="D655" t="s">
        <v>7</v>
      </c>
      <c r="E655">
        <v>2024</v>
      </c>
      <c r="F655">
        <v>16958.214297367445</v>
      </c>
      <c r="G655">
        <v>18888.8</v>
      </c>
    </row>
    <row r="656" spans="1:7" x14ac:dyDescent="0.2">
      <c r="A656" t="s">
        <v>69</v>
      </c>
      <c r="B656" t="s">
        <v>113</v>
      </c>
      <c r="C656" t="s">
        <v>1</v>
      </c>
      <c r="D656" t="s">
        <v>8</v>
      </c>
      <c r="E656">
        <v>201401</v>
      </c>
      <c r="F656">
        <v>87.193548387096783</v>
      </c>
      <c r="G656">
        <v>90</v>
      </c>
    </row>
    <row r="657" spans="1:7" x14ac:dyDescent="0.2">
      <c r="A657" t="s">
        <v>69</v>
      </c>
      <c r="B657" t="s">
        <v>113</v>
      </c>
      <c r="C657" t="s">
        <v>1</v>
      </c>
      <c r="D657" t="s">
        <v>8</v>
      </c>
      <c r="E657">
        <v>201402</v>
      </c>
      <c r="F657">
        <v>63.535714285714285</v>
      </c>
      <c r="G657">
        <v>65</v>
      </c>
    </row>
    <row r="658" spans="1:7" x14ac:dyDescent="0.2">
      <c r="A658" t="s">
        <v>69</v>
      </c>
      <c r="B658" t="s">
        <v>113</v>
      </c>
      <c r="C658" t="s">
        <v>1</v>
      </c>
      <c r="D658" t="s">
        <v>8</v>
      </c>
      <c r="E658">
        <v>201403</v>
      </c>
      <c r="F658">
        <v>66.064516129032256</v>
      </c>
      <c r="G658">
        <v>67</v>
      </c>
    </row>
    <row r="659" spans="1:7" x14ac:dyDescent="0.2">
      <c r="A659" t="s">
        <v>69</v>
      </c>
      <c r="B659" t="s">
        <v>113</v>
      </c>
      <c r="C659" t="s">
        <v>1</v>
      </c>
      <c r="D659" t="s">
        <v>8</v>
      </c>
      <c r="E659">
        <v>201404</v>
      </c>
      <c r="F659">
        <v>84.63333333333334</v>
      </c>
      <c r="G659">
        <v>88</v>
      </c>
    </row>
    <row r="660" spans="1:7" x14ac:dyDescent="0.2">
      <c r="A660" t="s">
        <v>69</v>
      </c>
      <c r="B660" t="s">
        <v>113</v>
      </c>
      <c r="C660" t="s">
        <v>1</v>
      </c>
      <c r="D660" t="s">
        <v>8</v>
      </c>
      <c r="E660">
        <v>201405</v>
      </c>
      <c r="F660">
        <v>108.83870967741935</v>
      </c>
      <c r="G660">
        <v>113</v>
      </c>
    </row>
    <row r="661" spans="1:7" x14ac:dyDescent="0.2">
      <c r="A661" t="s">
        <v>69</v>
      </c>
      <c r="B661" t="s">
        <v>113</v>
      </c>
      <c r="C661" t="s">
        <v>1</v>
      </c>
      <c r="D661" t="s">
        <v>8</v>
      </c>
      <c r="E661">
        <v>201406</v>
      </c>
      <c r="F661">
        <v>165.83333333333334</v>
      </c>
      <c r="G661">
        <v>175</v>
      </c>
    </row>
    <row r="662" spans="1:7" x14ac:dyDescent="0.2">
      <c r="A662" t="s">
        <v>69</v>
      </c>
      <c r="B662" t="s">
        <v>113</v>
      </c>
      <c r="C662" t="s">
        <v>1</v>
      </c>
      <c r="D662" t="s">
        <v>8</v>
      </c>
      <c r="E662">
        <v>201407</v>
      </c>
      <c r="F662">
        <v>169.25806451612902</v>
      </c>
      <c r="G662">
        <v>179</v>
      </c>
    </row>
    <row r="663" spans="1:7" x14ac:dyDescent="0.2">
      <c r="A663" t="s">
        <v>69</v>
      </c>
      <c r="B663" t="s">
        <v>113</v>
      </c>
      <c r="C663" t="s">
        <v>1</v>
      </c>
      <c r="D663" t="s">
        <v>8</v>
      </c>
      <c r="E663">
        <v>201408</v>
      </c>
      <c r="F663">
        <v>161.99999999999997</v>
      </c>
      <c r="G663">
        <v>173</v>
      </c>
    </row>
    <row r="664" spans="1:7" x14ac:dyDescent="0.2">
      <c r="A664" t="s">
        <v>69</v>
      </c>
      <c r="B664" t="s">
        <v>113</v>
      </c>
      <c r="C664" t="s">
        <v>1</v>
      </c>
      <c r="D664" t="s">
        <v>8</v>
      </c>
      <c r="E664">
        <v>201409</v>
      </c>
      <c r="F664">
        <v>119.86666666666667</v>
      </c>
      <c r="G664">
        <v>127</v>
      </c>
    </row>
    <row r="665" spans="1:7" x14ac:dyDescent="0.2">
      <c r="A665" t="s">
        <v>69</v>
      </c>
      <c r="B665" t="s">
        <v>113</v>
      </c>
      <c r="C665" t="s">
        <v>1</v>
      </c>
      <c r="D665" t="s">
        <v>8</v>
      </c>
      <c r="E665">
        <v>201410</v>
      </c>
      <c r="F665">
        <v>98.290322580645153</v>
      </c>
      <c r="G665">
        <v>127</v>
      </c>
    </row>
    <row r="666" spans="1:7" x14ac:dyDescent="0.2">
      <c r="A666" t="s">
        <v>69</v>
      </c>
      <c r="B666" t="s">
        <v>113</v>
      </c>
      <c r="C666" t="s">
        <v>1</v>
      </c>
      <c r="D666" t="s">
        <v>8</v>
      </c>
      <c r="E666">
        <v>201411</v>
      </c>
      <c r="F666">
        <v>623.00000000000023</v>
      </c>
      <c r="G666">
        <v>731</v>
      </c>
    </row>
    <row r="667" spans="1:7" x14ac:dyDescent="0.2">
      <c r="A667" t="s">
        <v>69</v>
      </c>
      <c r="B667" t="s">
        <v>113</v>
      </c>
      <c r="C667" t="s">
        <v>1</v>
      </c>
      <c r="D667" t="s">
        <v>8</v>
      </c>
      <c r="E667">
        <v>201412</v>
      </c>
      <c r="F667">
        <v>112.22580645161291</v>
      </c>
      <c r="G667">
        <v>125</v>
      </c>
    </row>
    <row r="668" spans="1:7" x14ac:dyDescent="0.2">
      <c r="A668" t="s">
        <v>69</v>
      </c>
      <c r="B668" t="s">
        <v>113</v>
      </c>
      <c r="C668" t="s">
        <v>1</v>
      </c>
      <c r="D668" t="s">
        <v>8</v>
      </c>
      <c r="E668">
        <v>201501</v>
      </c>
      <c r="F668">
        <v>165.2258064516129</v>
      </c>
      <c r="G668">
        <v>203</v>
      </c>
    </row>
    <row r="669" spans="1:7" x14ac:dyDescent="0.2">
      <c r="A669" t="s">
        <v>69</v>
      </c>
      <c r="B669" t="s">
        <v>113</v>
      </c>
      <c r="C669" t="s">
        <v>1</v>
      </c>
      <c r="D669" t="s">
        <v>8</v>
      </c>
      <c r="E669">
        <v>201502</v>
      </c>
      <c r="F669">
        <v>187.42857142857144</v>
      </c>
      <c r="G669">
        <v>225</v>
      </c>
    </row>
    <row r="670" spans="1:7" x14ac:dyDescent="0.2">
      <c r="A670" t="s">
        <v>69</v>
      </c>
      <c r="B670" t="s">
        <v>113</v>
      </c>
      <c r="C670" t="s">
        <v>1</v>
      </c>
      <c r="D670" t="s">
        <v>8</v>
      </c>
      <c r="E670">
        <v>201503</v>
      </c>
      <c r="F670">
        <v>121.16129032258065</v>
      </c>
      <c r="G670">
        <v>131</v>
      </c>
    </row>
    <row r="671" spans="1:7" x14ac:dyDescent="0.2">
      <c r="A671" t="s">
        <v>69</v>
      </c>
      <c r="B671" t="s">
        <v>113</v>
      </c>
      <c r="C671" t="s">
        <v>1</v>
      </c>
      <c r="D671" t="s">
        <v>8</v>
      </c>
      <c r="E671">
        <v>201504</v>
      </c>
      <c r="F671">
        <v>129.33333333333331</v>
      </c>
      <c r="G671">
        <v>168</v>
      </c>
    </row>
    <row r="672" spans="1:7" x14ac:dyDescent="0.2">
      <c r="A672" t="s">
        <v>69</v>
      </c>
      <c r="B672" t="s">
        <v>113</v>
      </c>
      <c r="C672" t="s">
        <v>1</v>
      </c>
      <c r="D672" t="s">
        <v>8</v>
      </c>
      <c r="E672">
        <v>201505</v>
      </c>
      <c r="F672">
        <v>92.58064516129032</v>
      </c>
      <c r="G672">
        <v>104</v>
      </c>
    </row>
    <row r="673" spans="1:7" x14ac:dyDescent="0.2">
      <c r="A673" t="s">
        <v>69</v>
      </c>
      <c r="B673" t="s">
        <v>113</v>
      </c>
      <c r="C673" t="s">
        <v>1</v>
      </c>
      <c r="D673" t="s">
        <v>8</v>
      </c>
      <c r="E673">
        <v>201506</v>
      </c>
      <c r="F673">
        <v>82.933333333333337</v>
      </c>
      <c r="G673">
        <v>90</v>
      </c>
    </row>
    <row r="674" spans="1:7" x14ac:dyDescent="0.2">
      <c r="A674" t="s">
        <v>69</v>
      </c>
      <c r="B674" t="s">
        <v>113</v>
      </c>
      <c r="C674" t="s">
        <v>1</v>
      </c>
      <c r="D674" t="s">
        <v>8</v>
      </c>
      <c r="E674">
        <v>201507</v>
      </c>
      <c r="F674">
        <v>161.54838709677429</v>
      </c>
      <c r="G674">
        <v>263</v>
      </c>
    </row>
    <row r="675" spans="1:7" x14ac:dyDescent="0.2">
      <c r="A675" t="s">
        <v>69</v>
      </c>
      <c r="B675" t="s">
        <v>113</v>
      </c>
      <c r="C675" t="s">
        <v>1</v>
      </c>
      <c r="D675" t="s">
        <v>8</v>
      </c>
      <c r="E675">
        <v>201508</v>
      </c>
      <c r="F675">
        <v>384.93548387096808</v>
      </c>
      <c r="G675">
        <v>539</v>
      </c>
    </row>
    <row r="676" spans="1:7" x14ac:dyDescent="0.2">
      <c r="A676" t="s">
        <v>69</v>
      </c>
      <c r="B676" t="s">
        <v>113</v>
      </c>
      <c r="C676" t="s">
        <v>1</v>
      </c>
      <c r="D676" t="s">
        <v>8</v>
      </c>
      <c r="E676">
        <v>201509</v>
      </c>
      <c r="F676">
        <v>623.6</v>
      </c>
      <c r="G676">
        <v>779</v>
      </c>
    </row>
    <row r="677" spans="1:7" x14ac:dyDescent="0.2">
      <c r="A677" t="s">
        <v>69</v>
      </c>
      <c r="B677" t="s">
        <v>113</v>
      </c>
      <c r="C677" t="s">
        <v>1</v>
      </c>
      <c r="D677" t="s">
        <v>8</v>
      </c>
      <c r="E677">
        <v>201510</v>
      </c>
      <c r="F677">
        <v>871.90322580645147</v>
      </c>
      <c r="G677">
        <v>1099</v>
      </c>
    </row>
    <row r="678" spans="1:7" x14ac:dyDescent="0.2">
      <c r="A678" t="s">
        <v>69</v>
      </c>
      <c r="B678" t="s">
        <v>113</v>
      </c>
      <c r="C678" t="s">
        <v>1</v>
      </c>
      <c r="D678" t="s">
        <v>8</v>
      </c>
      <c r="E678">
        <v>201511</v>
      </c>
      <c r="F678">
        <v>1262.0666666666664</v>
      </c>
      <c r="G678">
        <v>1571</v>
      </c>
    </row>
    <row r="679" spans="1:7" x14ac:dyDescent="0.2">
      <c r="A679" t="s">
        <v>69</v>
      </c>
      <c r="B679" t="s">
        <v>113</v>
      </c>
      <c r="C679" t="s">
        <v>1</v>
      </c>
      <c r="D679" t="s">
        <v>8</v>
      </c>
      <c r="E679">
        <v>201512</v>
      </c>
      <c r="F679">
        <v>1765.6129032258059</v>
      </c>
      <c r="G679">
        <v>15819</v>
      </c>
    </row>
    <row r="680" spans="1:7" x14ac:dyDescent="0.2">
      <c r="A680" t="s">
        <v>69</v>
      </c>
      <c r="B680" t="s">
        <v>113</v>
      </c>
      <c r="C680" t="s">
        <v>1</v>
      </c>
      <c r="D680" t="s">
        <v>8</v>
      </c>
      <c r="E680">
        <v>201601</v>
      </c>
      <c r="F680">
        <v>15965.225806451614</v>
      </c>
      <c r="G680">
        <v>16425</v>
      </c>
    </row>
    <row r="681" spans="1:7" x14ac:dyDescent="0.2">
      <c r="A681" t="s">
        <v>69</v>
      </c>
      <c r="B681" t="s">
        <v>113</v>
      </c>
      <c r="C681" t="s">
        <v>1</v>
      </c>
      <c r="D681" t="s">
        <v>8</v>
      </c>
      <c r="E681">
        <v>201602</v>
      </c>
      <c r="F681">
        <v>10819.758620689652</v>
      </c>
      <c r="G681">
        <v>16714</v>
      </c>
    </row>
    <row r="682" spans="1:7" x14ac:dyDescent="0.2">
      <c r="A682" t="s">
        <v>69</v>
      </c>
      <c r="B682" t="s">
        <v>113</v>
      </c>
      <c r="C682" t="s">
        <v>1</v>
      </c>
      <c r="D682" t="s">
        <v>8</v>
      </c>
      <c r="E682">
        <v>201603</v>
      </c>
      <c r="F682">
        <v>1917.2258064516134</v>
      </c>
      <c r="G682">
        <v>2882</v>
      </c>
    </row>
    <row r="683" spans="1:7" x14ac:dyDescent="0.2">
      <c r="A683" t="s">
        <v>69</v>
      </c>
      <c r="B683" t="s">
        <v>113</v>
      </c>
      <c r="C683" t="s">
        <v>1</v>
      </c>
      <c r="D683" t="s">
        <v>8</v>
      </c>
      <c r="E683">
        <v>201604</v>
      </c>
      <c r="F683">
        <v>1527.9333333333329</v>
      </c>
      <c r="G683">
        <v>2059</v>
      </c>
    </row>
    <row r="684" spans="1:7" x14ac:dyDescent="0.2">
      <c r="A684" t="s">
        <v>69</v>
      </c>
      <c r="B684" t="s">
        <v>113</v>
      </c>
      <c r="C684" t="s">
        <v>1</v>
      </c>
      <c r="D684" t="s">
        <v>8</v>
      </c>
      <c r="E684">
        <v>201605</v>
      </c>
      <c r="F684">
        <v>1617.9999999999998</v>
      </c>
      <c r="G684">
        <v>2036</v>
      </c>
    </row>
    <row r="685" spans="1:7" x14ac:dyDescent="0.2">
      <c r="A685" t="s">
        <v>69</v>
      </c>
      <c r="B685" t="s">
        <v>113</v>
      </c>
      <c r="C685" t="s">
        <v>1</v>
      </c>
      <c r="D685" t="s">
        <v>8</v>
      </c>
      <c r="E685">
        <v>201606</v>
      </c>
      <c r="F685">
        <v>1959.0666666666668</v>
      </c>
      <c r="G685">
        <v>2473</v>
      </c>
    </row>
    <row r="686" spans="1:7" x14ac:dyDescent="0.2">
      <c r="A686" t="s">
        <v>69</v>
      </c>
      <c r="B686" t="s">
        <v>113</v>
      </c>
      <c r="C686" t="s">
        <v>1</v>
      </c>
      <c r="D686" t="s">
        <v>8</v>
      </c>
      <c r="E686">
        <v>201607</v>
      </c>
      <c r="F686">
        <v>1684.0967741935488</v>
      </c>
      <c r="G686">
        <v>2249</v>
      </c>
    </row>
    <row r="687" spans="1:7" x14ac:dyDescent="0.2">
      <c r="A687" t="s">
        <v>69</v>
      </c>
      <c r="B687" t="s">
        <v>113</v>
      </c>
      <c r="C687" t="s">
        <v>1</v>
      </c>
      <c r="D687" t="s">
        <v>8</v>
      </c>
      <c r="E687">
        <v>201608</v>
      </c>
      <c r="F687">
        <v>1110.8709677419354</v>
      </c>
      <c r="G687">
        <v>1775</v>
      </c>
    </row>
    <row r="688" spans="1:7" x14ac:dyDescent="0.2">
      <c r="A688" t="s">
        <v>69</v>
      </c>
      <c r="B688" t="s">
        <v>113</v>
      </c>
      <c r="C688" t="s">
        <v>1</v>
      </c>
      <c r="D688" t="s">
        <v>8</v>
      </c>
      <c r="E688">
        <v>201609</v>
      </c>
      <c r="F688">
        <v>539.6666666666664</v>
      </c>
      <c r="G688">
        <v>1022</v>
      </c>
    </row>
    <row r="689" spans="1:7" x14ac:dyDescent="0.2">
      <c r="A689" t="s">
        <v>69</v>
      </c>
      <c r="B689" t="s">
        <v>113</v>
      </c>
      <c r="C689" t="s">
        <v>1</v>
      </c>
      <c r="D689" t="s">
        <v>8</v>
      </c>
      <c r="E689">
        <v>201610</v>
      </c>
      <c r="F689">
        <v>349.70967741935499</v>
      </c>
      <c r="G689">
        <v>464</v>
      </c>
    </row>
    <row r="690" spans="1:7" x14ac:dyDescent="0.2">
      <c r="A690" t="s">
        <v>69</v>
      </c>
      <c r="B690" t="s">
        <v>113</v>
      </c>
      <c r="C690" t="s">
        <v>1</v>
      </c>
      <c r="D690" t="s">
        <v>8</v>
      </c>
      <c r="E690">
        <v>201611</v>
      </c>
      <c r="F690">
        <v>343.63333333333327</v>
      </c>
      <c r="G690">
        <v>526</v>
      </c>
    </row>
    <row r="691" spans="1:7" x14ac:dyDescent="0.2">
      <c r="A691" t="s">
        <v>69</v>
      </c>
      <c r="B691" t="s">
        <v>113</v>
      </c>
      <c r="C691" t="s">
        <v>1</v>
      </c>
      <c r="D691" t="s">
        <v>8</v>
      </c>
      <c r="E691">
        <v>201612</v>
      </c>
      <c r="F691">
        <v>361.90322580645153</v>
      </c>
      <c r="G691">
        <v>793</v>
      </c>
    </row>
    <row r="692" spans="1:7" x14ac:dyDescent="0.2">
      <c r="A692" t="s">
        <v>69</v>
      </c>
      <c r="B692" t="s">
        <v>113</v>
      </c>
      <c r="C692" t="s">
        <v>1</v>
      </c>
      <c r="D692" t="s">
        <v>8</v>
      </c>
      <c r="E692">
        <v>201701</v>
      </c>
      <c r="F692">
        <v>668.64516129032279</v>
      </c>
      <c r="G692">
        <v>1640</v>
      </c>
    </row>
    <row r="693" spans="1:7" x14ac:dyDescent="0.2">
      <c r="A693" t="s">
        <v>69</v>
      </c>
      <c r="B693" t="s">
        <v>113</v>
      </c>
      <c r="C693" t="s">
        <v>1</v>
      </c>
      <c r="D693" t="s">
        <v>8</v>
      </c>
      <c r="E693">
        <v>201702</v>
      </c>
      <c r="F693">
        <v>1924.9642857142856</v>
      </c>
      <c r="G693">
        <v>2655</v>
      </c>
    </row>
    <row r="694" spans="1:7" x14ac:dyDescent="0.2">
      <c r="A694" t="s">
        <v>69</v>
      </c>
      <c r="B694" t="s">
        <v>113</v>
      </c>
      <c r="C694" t="s">
        <v>1</v>
      </c>
      <c r="D694" t="s">
        <v>8</v>
      </c>
      <c r="E694">
        <v>201703</v>
      </c>
      <c r="F694">
        <v>7133.1612903225832</v>
      </c>
      <c r="G694">
        <v>13792</v>
      </c>
    </row>
    <row r="695" spans="1:7" x14ac:dyDescent="0.2">
      <c r="A695" t="s">
        <v>69</v>
      </c>
      <c r="B695" t="s">
        <v>113</v>
      </c>
      <c r="C695" t="s">
        <v>1</v>
      </c>
      <c r="D695" t="s">
        <v>8</v>
      </c>
      <c r="E695">
        <v>201704</v>
      </c>
      <c r="F695">
        <v>19076.96666666666</v>
      </c>
      <c r="G695">
        <v>27239</v>
      </c>
    </row>
    <row r="696" spans="1:7" x14ac:dyDescent="0.2">
      <c r="A696" t="s">
        <v>69</v>
      </c>
      <c r="B696" t="s">
        <v>113</v>
      </c>
      <c r="C696" t="s">
        <v>1</v>
      </c>
      <c r="D696" t="s">
        <v>8</v>
      </c>
      <c r="E696">
        <v>201705</v>
      </c>
      <c r="F696">
        <v>33742.774193548386</v>
      </c>
      <c r="G696">
        <v>43187</v>
      </c>
    </row>
    <row r="697" spans="1:7" x14ac:dyDescent="0.2">
      <c r="A697" t="s">
        <v>69</v>
      </c>
      <c r="B697" t="s">
        <v>113</v>
      </c>
      <c r="C697" t="s">
        <v>1</v>
      </c>
      <c r="D697" t="s">
        <v>8</v>
      </c>
      <c r="E697">
        <v>201706</v>
      </c>
      <c r="F697">
        <v>49604.666666666664</v>
      </c>
      <c r="G697">
        <v>59486</v>
      </c>
    </row>
    <row r="698" spans="1:7" x14ac:dyDescent="0.2">
      <c r="A698" t="s">
        <v>69</v>
      </c>
      <c r="B698" t="s">
        <v>113</v>
      </c>
      <c r="C698" t="s">
        <v>1</v>
      </c>
      <c r="D698" t="s">
        <v>8</v>
      </c>
      <c r="E698">
        <v>201707</v>
      </c>
      <c r="F698">
        <v>65847.580645161288</v>
      </c>
      <c r="G698">
        <v>75447</v>
      </c>
    </row>
    <row r="699" spans="1:7" x14ac:dyDescent="0.2">
      <c r="A699" t="s">
        <v>69</v>
      </c>
      <c r="B699" t="s">
        <v>113</v>
      </c>
      <c r="C699" t="s">
        <v>1</v>
      </c>
      <c r="D699" t="s">
        <v>8</v>
      </c>
      <c r="E699">
        <v>201708</v>
      </c>
      <c r="F699">
        <v>82147.677419354863</v>
      </c>
      <c r="G699">
        <v>91752</v>
      </c>
    </row>
    <row r="700" spans="1:7" x14ac:dyDescent="0.2">
      <c r="A700" t="s">
        <v>69</v>
      </c>
      <c r="B700" t="s">
        <v>113</v>
      </c>
      <c r="C700" t="s">
        <v>1</v>
      </c>
      <c r="D700" t="s">
        <v>8</v>
      </c>
      <c r="E700">
        <v>201709</v>
      </c>
      <c r="F700">
        <v>98239.8</v>
      </c>
      <c r="G700">
        <v>107984</v>
      </c>
    </row>
    <row r="701" spans="1:7" x14ac:dyDescent="0.2">
      <c r="A701" t="s">
        <v>69</v>
      </c>
      <c r="B701" t="s">
        <v>113</v>
      </c>
      <c r="C701" t="s">
        <v>1</v>
      </c>
      <c r="D701" t="s">
        <v>8</v>
      </c>
      <c r="E701">
        <v>201710</v>
      </c>
      <c r="F701">
        <v>114997.06451612902</v>
      </c>
      <c r="G701">
        <v>125571</v>
      </c>
    </row>
    <row r="702" spans="1:7" x14ac:dyDescent="0.2">
      <c r="A702" t="s">
        <v>69</v>
      </c>
      <c r="B702" t="s">
        <v>113</v>
      </c>
      <c r="C702" t="s">
        <v>1</v>
      </c>
      <c r="D702" t="s">
        <v>8</v>
      </c>
      <c r="E702">
        <v>201711</v>
      </c>
      <c r="F702">
        <v>132492.43333333338</v>
      </c>
      <c r="G702">
        <v>143877</v>
      </c>
    </row>
    <row r="703" spans="1:7" x14ac:dyDescent="0.2">
      <c r="A703" t="s">
        <v>69</v>
      </c>
      <c r="B703" t="s">
        <v>113</v>
      </c>
      <c r="C703" t="s">
        <v>1</v>
      </c>
      <c r="D703" t="s">
        <v>8</v>
      </c>
      <c r="E703">
        <v>201712</v>
      </c>
      <c r="F703">
        <v>151295.90322580643</v>
      </c>
      <c r="G703">
        <v>159906</v>
      </c>
    </row>
    <row r="704" spans="1:7" x14ac:dyDescent="0.2">
      <c r="A704" t="s">
        <v>69</v>
      </c>
      <c r="B704" t="s">
        <v>113</v>
      </c>
      <c r="C704" t="s">
        <v>1</v>
      </c>
      <c r="D704" t="s">
        <v>8</v>
      </c>
      <c r="E704">
        <v>201801</v>
      </c>
      <c r="F704">
        <v>164244.22580645158</v>
      </c>
      <c r="G704">
        <v>175472</v>
      </c>
    </row>
    <row r="705" spans="1:7" x14ac:dyDescent="0.2">
      <c r="A705" t="s">
        <v>69</v>
      </c>
      <c r="B705" t="s">
        <v>113</v>
      </c>
      <c r="C705" t="s">
        <v>1</v>
      </c>
      <c r="D705" t="s">
        <v>8</v>
      </c>
      <c r="E705">
        <v>201802</v>
      </c>
      <c r="F705">
        <v>180316.85714285713</v>
      </c>
      <c r="G705">
        <v>191910</v>
      </c>
    </row>
    <row r="706" spans="1:7" x14ac:dyDescent="0.2">
      <c r="A706" t="s">
        <v>69</v>
      </c>
      <c r="B706" t="s">
        <v>113</v>
      </c>
      <c r="C706" t="s">
        <v>1</v>
      </c>
      <c r="D706" t="s">
        <v>8</v>
      </c>
      <c r="E706">
        <v>201803</v>
      </c>
      <c r="F706">
        <v>190071.22580645149</v>
      </c>
      <c r="G706">
        <v>197595</v>
      </c>
    </row>
    <row r="707" spans="1:7" x14ac:dyDescent="0.2">
      <c r="A707" t="s">
        <v>69</v>
      </c>
      <c r="B707" t="s">
        <v>113</v>
      </c>
      <c r="C707" t="s">
        <v>1</v>
      </c>
      <c r="D707" t="s">
        <v>8</v>
      </c>
      <c r="E707">
        <v>201804</v>
      </c>
      <c r="F707">
        <v>192536.76666666666</v>
      </c>
      <c r="G707">
        <v>200422</v>
      </c>
    </row>
    <row r="708" spans="1:7" x14ac:dyDescent="0.2">
      <c r="A708" t="s">
        <v>69</v>
      </c>
      <c r="B708" t="s">
        <v>113</v>
      </c>
      <c r="C708" t="s">
        <v>1</v>
      </c>
      <c r="D708" t="s">
        <v>8</v>
      </c>
      <c r="E708">
        <v>201805</v>
      </c>
      <c r="F708">
        <v>195118.61290322576</v>
      </c>
      <c r="G708">
        <v>204276</v>
      </c>
    </row>
    <row r="709" spans="1:7" x14ac:dyDescent="0.2">
      <c r="A709" t="s">
        <v>69</v>
      </c>
      <c r="B709" t="s">
        <v>113</v>
      </c>
      <c r="C709" t="s">
        <v>1</v>
      </c>
      <c r="D709" t="s">
        <v>8</v>
      </c>
      <c r="E709">
        <v>201806</v>
      </c>
      <c r="F709">
        <v>196444</v>
      </c>
      <c r="G709">
        <v>204538</v>
      </c>
    </row>
    <row r="710" spans="1:7" x14ac:dyDescent="0.2">
      <c r="A710" t="s">
        <v>69</v>
      </c>
      <c r="B710" t="s">
        <v>113</v>
      </c>
      <c r="C710" t="s">
        <v>1</v>
      </c>
      <c r="D710" t="s">
        <v>8</v>
      </c>
      <c r="E710">
        <v>201807</v>
      </c>
      <c r="F710">
        <v>196262.83870967737</v>
      </c>
      <c r="G710">
        <v>202943</v>
      </c>
    </row>
    <row r="711" spans="1:7" x14ac:dyDescent="0.2">
      <c r="A711" t="s">
        <v>69</v>
      </c>
      <c r="B711" t="s">
        <v>113</v>
      </c>
      <c r="C711" t="s">
        <v>1</v>
      </c>
      <c r="D711" t="s">
        <v>8</v>
      </c>
      <c r="E711">
        <v>201808</v>
      </c>
      <c r="F711">
        <v>195149.51612903218</v>
      </c>
      <c r="G711">
        <v>202734</v>
      </c>
    </row>
    <row r="712" spans="1:7" x14ac:dyDescent="0.2">
      <c r="A712" t="s">
        <v>69</v>
      </c>
      <c r="B712" t="s">
        <v>113</v>
      </c>
      <c r="C712" t="s">
        <v>1</v>
      </c>
      <c r="D712" t="s">
        <v>8</v>
      </c>
      <c r="E712">
        <v>201809</v>
      </c>
      <c r="F712">
        <v>194168.96666666653</v>
      </c>
      <c r="G712">
        <v>200293</v>
      </c>
    </row>
    <row r="713" spans="1:7" x14ac:dyDescent="0.2">
      <c r="A713" t="s">
        <v>69</v>
      </c>
      <c r="B713" t="s">
        <v>113</v>
      </c>
      <c r="C713" t="s">
        <v>1</v>
      </c>
      <c r="D713" t="s">
        <v>8</v>
      </c>
      <c r="E713">
        <v>201810</v>
      </c>
      <c r="F713">
        <v>192754.90322580634</v>
      </c>
      <c r="G713">
        <v>198070</v>
      </c>
    </row>
    <row r="714" spans="1:7" x14ac:dyDescent="0.2">
      <c r="A714" t="s">
        <v>69</v>
      </c>
      <c r="B714" t="s">
        <v>113</v>
      </c>
      <c r="C714" t="s">
        <v>1</v>
      </c>
      <c r="D714" t="s">
        <v>8</v>
      </c>
      <c r="E714">
        <v>201811</v>
      </c>
      <c r="F714">
        <v>191438.39999999997</v>
      </c>
      <c r="G714">
        <v>196117</v>
      </c>
    </row>
    <row r="715" spans="1:7" x14ac:dyDescent="0.2">
      <c r="A715" t="s">
        <v>69</v>
      </c>
      <c r="B715" t="s">
        <v>113</v>
      </c>
      <c r="C715" t="s">
        <v>1</v>
      </c>
      <c r="D715" t="s">
        <v>8</v>
      </c>
      <c r="E715">
        <v>201812</v>
      </c>
      <c r="F715">
        <v>189895.16129032261</v>
      </c>
      <c r="G715">
        <v>194277</v>
      </c>
    </row>
    <row r="716" spans="1:7" x14ac:dyDescent="0.2">
      <c r="A716" t="s">
        <v>69</v>
      </c>
      <c r="B716" t="s">
        <v>113</v>
      </c>
      <c r="C716" t="s">
        <v>1</v>
      </c>
      <c r="D716" t="s">
        <v>8</v>
      </c>
      <c r="E716">
        <v>201901</v>
      </c>
      <c r="F716">
        <v>188224.45161290321</v>
      </c>
      <c r="G716">
        <v>193970</v>
      </c>
    </row>
    <row r="717" spans="1:7" x14ac:dyDescent="0.2">
      <c r="A717" t="s">
        <v>69</v>
      </c>
      <c r="B717" t="s">
        <v>113</v>
      </c>
      <c r="C717" t="s">
        <v>1</v>
      </c>
      <c r="D717" t="s">
        <v>8</v>
      </c>
      <c r="E717">
        <v>201902</v>
      </c>
      <c r="F717">
        <v>187078.46428571426</v>
      </c>
      <c r="G717">
        <v>193320</v>
      </c>
    </row>
    <row r="718" spans="1:7" x14ac:dyDescent="0.2">
      <c r="A718" t="s">
        <v>69</v>
      </c>
      <c r="B718" t="s">
        <v>113</v>
      </c>
      <c r="C718" t="s">
        <v>1</v>
      </c>
      <c r="D718" t="s">
        <v>8</v>
      </c>
      <c r="E718">
        <v>201903</v>
      </c>
      <c r="F718">
        <v>186114.70967741936</v>
      </c>
      <c r="G718">
        <v>194193</v>
      </c>
    </row>
    <row r="719" spans="1:7" x14ac:dyDescent="0.2">
      <c r="A719" t="s">
        <v>69</v>
      </c>
      <c r="B719" t="s">
        <v>113</v>
      </c>
      <c r="C719" t="s">
        <v>1</v>
      </c>
      <c r="D719" t="s">
        <v>8</v>
      </c>
      <c r="E719">
        <v>201904</v>
      </c>
      <c r="F719">
        <v>186870.63333333324</v>
      </c>
      <c r="G719">
        <v>195267</v>
      </c>
    </row>
    <row r="720" spans="1:7" x14ac:dyDescent="0.2">
      <c r="A720" t="s">
        <v>69</v>
      </c>
      <c r="B720" t="s">
        <v>113</v>
      </c>
      <c r="C720" t="s">
        <v>1</v>
      </c>
      <c r="D720" t="s">
        <v>8</v>
      </c>
      <c r="E720">
        <v>201905</v>
      </c>
      <c r="F720">
        <v>184589.12903225797</v>
      </c>
      <c r="G720">
        <v>194758</v>
      </c>
    </row>
    <row r="721" spans="1:7" x14ac:dyDescent="0.2">
      <c r="A721" t="s">
        <v>69</v>
      </c>
      <c r="B721" t="s">
        <v>113</v>
      </c>
      <c r="C721" t="s">
        <v>1</v>
      </c>
      <c r="D721" t="s">
        <v>8</v>
      </c>
      <c r="E721">
        <v>201906</v>
      </c>
      <c r="F721">
        <v>183048.1333333333</v>
      </c>
      <c r="G721">
        <v>191239</v>
      </c>
    </row>
    <row r="722" spans="1:7" x14ac:dyDescent="0.2">
      <c r="A722" t="s">
        <v>69</v>
      </c>
      <c r="B722" t="s">
        <v>113</v>
      </c>
      <c r="C722" t="s">
        <v>1</v>
      </c>
      <c r="D722" t="s">
        <v>8</v>
      </c>
      <c r="E722">
        <v>201907</v>
      </c>
      <c r="F722">
        <v>181971.99999999997</v>
      </c>
      <c r="G722">
        <v>190137</v>
      </c>
    </row>
    <row r="723" spans="1:7" x14ac:dyDescent="0.2">
      <c r="A723" t="s">
        <v>69</v>
      </c>
      <c r="B723" t="s">
        <v>113</v>
      </c>
      <c r="C723" t="s">
        <v>1</v>
      </c>
      <c r="D723" t="s">
        <v>8</v>
      </c>
      <c r="E723">
        <v>201908</v>
      </c>
      <c r="F723">
        <v>180000.67741935488</v>
      </c>
      <c r="G723">
        <v>188403</v>
      </c>
    </row>
    <row r="724" spans="1:7" x14ac:dyDescent="0.2">
      <c r="A724" t="s">
        <v>69</v>
      </c>
      <c r="B724" t="s">
        <v>113</v>
      </c>
      <c r="C724" t="s">
        <v>1</v>
      </c>
      <c r="D724" t="s">
        <v>8</v>
      </c>
      <c r="E724">
        <v>201909</v>
      </c>
      <c r="F724">
        <v>179826.36666666664</v>
      </c>
      <c r="G724">
        <v>186538</v>
      </c>
    </row>
    <row r="725" spans="1:7" x14ac:dyDescent="0.2">
      <c r="A725" t="s">
        <v>69</v>
      </c>
      <c r="B725" t="s">
        <v>113</v>
      </c>
      <c r="C725" t="s">
        <v>1</v>
      </c>
      <c r="D725" t="s">
        <v>8</v>
      </c>
      <c r="E725">
        <v>201910</v>
      </c>
      <c r="F725">
        <v>181290.19354838706</v>
      </c>
      <c r="G725">
        <v>188860</v>
      </c>
    </row>
    <row r="726" spans="1:7" x14ac:dyDescent="0.2">
      <c r="A726" t="s">
        <v>69</v>
      </c>
      <c r="B726" t="s">
        <v>113</v>
      </c>
      <c r="C726" t="s">
        <v>1</v>
      </c>
      <c r="D726" t="s">
        <v>8</v>
      </c>
      <c r="E726">
        <v>201911</v>
      </c>
      <c r="F726">
        <v>141564.43333333332</v>
      </c>
      <c r="G726">
        <v>186635</v>
      </c>
    </row>
    <row r="727" spans="1:7" x14ac:dyDescent="0.2">
      <c r="A727" t="s">
        <v>69</v>
      </c>
      <c r="B727" t="s">
        <v>113</v>
      </c>
      <c r="C727" t="s">
        <v>1</v>
      </c>
      <c r="D727" t="s">
        <v>8</v>
      </c>
      <c r="E727">
        <v>201912</v>
      </c>
      <c r="F727">
        <v>63460.258064516143</v>
      </c>
      <c r="G727">
        <v>66744</v>
      </c>
    </row>
    <row r="728" spans="1:7" x14ac:dyDescent="0.2">
      <c r="A728" t="s">
        <v>69</v>
      </c>
      <c r="B728" t="s">
        <v>113</v>
      </c>
      <c r="C728" t="s">
        <v>1</v>
      </c>
      <c r="D728" t="s">
        <v>8</v>
      </c>
      <c r="E728">
        <v>202001</v>
      </c>
      <c r="F728">
        <v>64571.290322580651</v>
      </c>
      <c r="G728">
        <v>67704</v>
      </c>
    </row>
    <row r="729" spans="1:7" x14ac:dyDescent="0.2">
      <c r="A729" t="s">
        <v>69</v>
      </c>
      <c r="B729" t="s">
        <v>113</v>
      </c>
      <c r="C729" t="s">
        <v>1</v>
      </c>
      <c r="D729" t="s">
        <v>8</v>
      </c>
      <c r="E729">
        <v>202002</v>
      </c>
      <c r="F729">
        <v>64941.34482758621</v>
      </c>
      <c r="G729">
        <v>67985</v>
      </c>
    </row>
    <row r="730" spans="1:7" x14ac:dyDescent="0.2">
      <c r="A730" t="s">
        <v>69</v>
      </c>
      <c r="B730" t="s">
        <v>113</v>
      </c>
      <c r="C730" t="s">
        <v>1</v>
      </c>
      <c r="D730" t="s">
        <v>8</v>
      </c>
      <c r="E730">
        <v>202003</v>
      </c>
      <c r="F730">
        <v>64846.258064516129</v>
      </c>
      <c r="G730">
        <v>66828</v>
      </c>
    </row>
    <row r="731" spans="1:7" x14ac:dyDescent="0.2">
      <c r="A731" t="s">
        <v>69</v>
      </c>
      <c r="B731" t="s">
        <v>113</v>
      </c>
      <c r="C731" t="s">
        <v>1</v>
      </c>
      <c r="D731" t="s">
        <v>8</v>
      </c>
      <c r="E731">
        <v>202004</v>
      </c>
      <c r="F731">
        <v>63808.033333333318</v>
      </c>
      <c r="G731">
        <v>65865</v>
      </c>
    </row>
    <row r="732" spans="1:7" x14ac:dyDescent="0.2">
      <c r="A732" t="s">
        <v>69</v>
      </c>
      <c r="B732" t="s">
        <v>113</v>
      </c>
      <c r="C732" t="s">
        <v>1</v>
      </c>
      <c r="D732" t="s">
        <v>8</v>
      </c>
      <c r="E732">
        <v>202005</v>
      </c>
      <c r="F732">
        <v>61967.741935483864</v>
      </c>
      <c r="G732">
        <v>63873</v>
      </c>
    </row>
    <row r="733" spans="1:7" x14ac:dyDescent="0.2">
      <c r="A733" t="s">
        <v>69</v>
      </c>
      <c r="B733" t="s">
        <v>113</v>
      </c>
      <c r="C733" t="s">
        <v>1</v>
      </c>
      <c r="D733" t="s">
        <v>8</v>
      </c>
      <c r="E733">
        <v>202006</v>
      </c>
      <c r="F733">
        <v>60712.299999999996</v>
      </c>
      <c r="G733">
        <v>62930</v>
      </c>
    </row>
    <row r="734" spans="1:7" x14ac:dyDescent="0.2">
      <c r="A734" t="s">
        <v>69</v>
      </c>
      <c r="B734" t="s">
        <v>113</v>
      </c>
      <c r="C734" t="s">
        <v>1</v>
      </c>
      <c r="D734" t="s">
        <v>8</v>
      </c>
      <c r="E734">
        <v>202007</v>
      </c>
      <c r="F734">
        <v>60024.129032258061</v>
      </c>
      <c r="G734">
        <v>61673</v>
      </c>
    </row>
    <row r="735" spans="1:7" x14ac:dyDescent="0.2">
      <c r="A735" t="s">
        <v>69</v>
      </c>
      <c r="B735" t="s">
        <v>113</v>
      </c>
      <c r="C735" t="s">
        <v>1</v>
      </c>
      <c r="D735" t="s">
        <v>8</v>
      </c>
      <c r="E735">
        <v>202008</v>
      </c>
      <c r="F735">
        <v>57264.225806451606</v>
      </c>
      <c r="G735">
        <v>59519</v>
      </c>
    </row>
    <row r="736" spans="1:7" x14ac:dyDescent="0.2">
      <c r="A736" t="s">
        <v>69</v>
      </c>
      <c r="B736" t="s">
        <v>113</v>
      </c>
      <c r="C736" t="s">
        <v>1</v>
      </c>
      <c r="D736" t="s">
        <v>8</v>
      </c>
      <c r="E736">
        <v>202009</v>
      </c>
      <c r="F736">
        <v>55870</v>
      </c>
      <c r="G736">
        <v>57588</v>
      </c>
    </row>
    <row r="737" spans="1:7" x14ac:dyDescent="0.2">
      <c r="A737" t="s">
        <v>69</v>
      </c>
      <c r="B737" t="s">
        <v>113</v>
      </c>
      <c r="C737" t="s">
        <v>1</v>
      </c>
      <c r="D737" t="s">
        <v>8</v>
      </c>
      <c r="E737">
        <v>202010</v>
      </c>
      <c r="F737">
        <v>54519.032258064522</v>
      </c>
      <c r="G737">
        <v>56325</v>
      </c>
    </row>
    <row r="738" spans="1:7" x14ac:dyDescent="0.2">
      <c r="A738" t="s">
        <v>69</v>
      </c>
      <c r="B738" t="s">
        <v>113</v>
      </c>
      <c r="C738" t="s">
        <v>1</v>
      </c>
      <c r="D738" t="s">
        <v>8</v>
      </c>
      <c r="E738">
        <v>202011</v>
      </c>
      <c r="F738">
        <v>52828.999999999985</v>
      </c>
      <c r="G738">
        <v>54886</v>
      </c>
    </row>
    <row r="739" spans="1:7" x14ac:dyDescent="0.2">
      <c r="A739" t="s">
        <v>69</v>
      </c>
      <c r="B739" t="s">
        <v>113</v>
      </c>
      <c r="C739" t="s">
        <v>1</v>
      </c>
      <c r="D739" t="s">
        <v>8</v>
      </c>
      <c r="E739">
        <v>202012</v>
      </c>
      <c r="F739">
        <v>50801.354838709667</v>
      </c>
      <c r="G739">
        <v>53034</v>
      </c>
    </row>
    <row r="740" spans="1:7" x14ac:dyDescent="0.2">
      <c r="A740" t="s">
        <v>69</v>
      </c>
      <c r="B740" t="s">
        <v>113</v>
      </c>
      <c r="C740" t="s">
        <v>1</v>
      </c>
      <c r="D740" t="s">
        <v>8</v>
      </c>
      <c r="E740">
        <v>202101</v>
      </c>
      <c r="F740">
        <v>49502.096774193531</v>
      </c>
      <c r="G740">
        <v>51747</v>
      </c>
    </row>
    <row r="741" spans="1:7" x14ac:dyDescent="0.2">
      <c r="A741" t="s">
        <v>69</v>
      </c>
      <c r="B741" t="s">
        <v>113</v>
      </c>
      <c r="C741" t="s">
        <v>1</v>
      </c>
      <c r="D741" t="s">
        <v>8</v>
      </c>
      <c r="E741">
        <v>202102</v>
      </c>
      <c r="F741">
        <v>48346.428571428572</v>
      </c>
      <c r="G741">
        <v>50363</v>
      </c>
    </row>
    <row r="742" spans="1:7" x14ac:dyDescent="0.2">
      <c r="A742" t="s">
        <v>69</v>
      </c>
      <c r="B742" t="s">
        <v>113</v>
      </c>
      <c r="C742" t="s">
        <v>1</v>
      </c>
      <c r="D742" t="s">
        <v>8</v>
      </c>
      <c r="E742">
        <v>202103</v>
      </c>
      <c r="F742">
        <v>47272.483870967757</v>
      </c>
      <c r="G742">
        <v>49578</v>
      </c>
    </row>
    <row r="743" spans="1:7" x14ac:dyDescent="0.2">
      <c r="A743" t="s">
        <v>69</v>
      </c>
      <c r="B743" t="s">
        <v>113</v>
      </c>
      <c r="C743" t="s">
        <v>1</v>
      </c>
      <c r="D743" t="s">
        <v>8</v>
      </c>
      <c r="E743">
        <v>202104</v>
      </c>
      <c r="F743">
        <v>46496.899999999994</v>
      </c>
      <c r="G743">
        <v>48258</v>
      </c>
    </row>
    <row r="744" spans="1:7" x14ac:dyDescent="0.2">
      <c r="A744" t="s">
        <v>69</v>
      </c>
      <c r="B744" t="s">
        <v>113</v>
      </c>
      <c r="C744" t="s">
        <v>1</v>
      </c>
      <c r="D744" t="s">
        <v>8</v>
      </c>
      <c r="E744">
        <v>202105</v>
      </c>
      <c r="F744">
        <v>45750.741935483857</v>
      </c>
      <c r="G744">
        <v>47865</v>
      </c>
    </row>
    <row r="745" spans="1:7" x14ac:dyDescent="0.2">
      <c r="A745" t="s">
        <v>69</v>
      </c>
      <c r="B745" t="s">
        <v>113</v>
      </c>
      <c r="C745" t="s">
        <v>1</v>
      </c>
      <c r="D745" t="s">
        <v>8</v>
      </c>
      <c r="E745">
        <v>202106</v>
      </c>
      <c r="F745">
        <v>45166.366666666669</v>
      </c>
      <c r="G745">
        <v>47440</v>
      </c>
    </row>
    <row r="746" spans="1:7" x14ac:dyDescent="0.2">
      <c r="A746" t="s">
        <v>69</v>
      </c>
      <c r="B746" t="s">
        <v>113</v>
      </c>
      <c r="C746" t="s">
        <v>1</v>
      </c>
      <c r="D746" t="s">
        <v>8</v>
      </c>
      <c r="E746">
        <v>202107</v>
      </c>
      <c r="F746">
        <v>45090.032258064515</v>
      </c>
      <c r="G746">
        <v>47556</v>
      </c>
    </row>
    <row r="747" spans="1:7" x14ac:dyDescent="0.2">
      <c r="A747" t="s">
        <v>69</v>
      </c>
      <c r="B747" t="s">
        <v>113</v>
      </c>
      <c r="C747" t="s">
        <v>1</v>
      </c>
      <c r="D747" t="s">
        <v>8</v>
      </c>
      <c r="E747">
        <v>202108</v>
      </c>
      <c r="F747">
        <v>44568.838709677424</v>
      </c>
      <c r="G747">
        <v>47290</v>
      </c>
    </row>
    <row r="748" spans="1:7" x14ac:dyDescent="0.2">
      <c r="A748" t="s">
        <v>69</v>
      </c>
      <c r="B748" t="s">
        <v>113</v>
      </c>
      <c r="C748" t="s">
        <v>1</v>
      </c>
      <c r="D748" t="s">
        <v>8</v>
      </c>
      <c r="E748">
        <v>202109</v>
      </c>
      <c r="F748">
        <v>44073.533333333326</v>
      </c>
      <c r="G748">
        <v>46880</v>
      </c>
    </row>
    <row r="749" spans="1:7" x14ac:dyDescent="0.2">
      <c r="A749" t="s">
        <v>69</v>
      </c>
      <c r="B749" t="s">
        <v>113</v>
      </c>
      <c r="C749" t="s">
        <v>1</v>
      </c>
      <c r="D749" t="s">
        <v>8</v>
      </c>
      <c r="E749">
        <v>202110</v>
      </c>
      <c r="F749">
        <v>43381.193548387113</v>
      </c>
      <c r="G749">
        <v>46968</v>
      </c>
    </row>
    <row r="750" spans="1:7" x14ac:dyDescent="0.2">
      <c r="A750" t="s">
        <v>69</v>
      </c>
      <c r="B750" t="s">
        <v>113</v>
      </c>
      <c r="C750" t="s">
        <v>1</v>
      </c>
      <c r="D750" t="s">
        <v>8</v>
      </c>
      <c r="E750">
        <v>202111</v>
      </c>
      <c r="F750">
        <v>42464.599999999955</v>
      </c>
      <c r="G750">
        <v>46528</v>
      </c>
    </row>
    <row r="751" spans="1:7" x14ac:dyDescent="0.2">
      <c r="A751" t="s">
        <v>69</v>
      </c>
      <c r="B751" t="s">
        <v>113</v>
      </c>
      <c r="C751" t="s">
        <v>1</v>
      </c>
      <c r="D751" t="s">
        <v>8</v>
      </c>
      <c r="E751">
        <v>202112</v>
      </c>
      <c r="F751">
        <v>41222.387096774255</v>
      </c>
      <c r="G751">
        <v>45945</v>
      </c>
    </row>
    <row r="752" spans="1:7" x14ac:dyDescent="0.2">
      <c r="A752" t="s">
        <v>69</v>
      </c>
      <c r="B752" t="s">
        <v>113</v>
      </c>
      <c r="C752" t="s">
        <v>1</v>
      </c>
      <c r="D752" t="s">
        <v>8</v>
      </c>
      <c r="E752">
        <v>202201</v>
      </c>
      <c r="F752">
        <v>39463.967741935507</v>
      </c>
      <c r="G752">
        <v>43109</v>
      </c>
    </row>
    <row r="753" spans="1:7" x14ac:dyDescent="0.2">
      <c r="A753" t="s">
        <v>69</v>
      </c>
      <c r="B753" t="s">
        <v>113</v>
      </c>
      <c r="C753" t="s">
        <v>1</v>
      </c>
      <c r="D753" t="s">
        <v>8</v>
      </c>
      <c r="E753">
        <v>202202</v>
      </c>
      <c r="F753">
        <v>38102.928571428551</v>
      </c>
      <c r="G753">
        <v>40400</v>
      </c>
    </row>
    <row r="754" spans="1:7" x14ac:dyDescent="0.2">
      <c r="A754" t="s">
        <v>69</v>
      </c>
      <c r="B754" t="s">
        <v>113</v>
      </c>
      <c r="C754" t="s">
        <v>1</v>
      </c>
      <c r="D754" t="s">
        <v>8</v>
      </c>
      <c r="E754">
        <v>202203</v>
      </c>
      <c r="F754">
        <v>37300.483870967735</v>
      </c>
      <c r="G754">
        <v>40513</v>
      </c>
    </row>
    <row r="755" spans="1:7" x14ac:dyDescent="0.2">
      <c r="A755" t="s">
        <v>69</v>
      </c>
      <c r="B755" t="s">
        <v>113</v>
      </c>
      <c r="C755" t="s">
        <v>1</v>
      </c>
      <c r="D755" t="s">
        <v>8</v>
      </c>
      <c r="E755">
        <v>202204</v>
      </c>
      <c r="F755">
        <v>36436.766666666685</v>
      </c>
      <c r="G755">
        <v>40014</v>
      </c>
    </row>
    <row r="756" spans="1:7" x14ac:dyDescent="0.2">
      <c r="A756" t="s">
        <v>69</v>
      </c>
      <c r="B756" t="s">
        <v>113</v>
      </c>
      <c r="C756" t="s">
        <v>1</v>
      </c>
      <c r="D756" t="s">
        <v>8</v>
      </c>
      <c r="E756">
        <v>202205</v>
      </c>
      <c r="F756">
        <v>35271.774193548401</v>
      </c>
      <c r="G756">
        <v>39453</v>
      </c>
    </row>
    <row r="757" spans="1:7" x14ac:dyDescent="0.2">
      <c r="A757" t="s">
        <v>69</v>
      </c>
      <c r="B757" t="s">
        <v>113</v>
      </c>
      <c r="C757" t="s">
        <v>1</v>
      </c>
      <c r="D757" t="s">
        <v>8</v>
      </c>
      <c r="E757">
        <v>202206</v>
      </c>
      <c r="F757">
        <v>34792.833333333321</v>
      </c>
      <c r="G757">
        <v>40028</v>
      </c>
    </row>
    <row r="758" spans="1:7" x14ac:dyDescent="0.2">
      <c r="A758" t="s">
        <v>69</v>
      </c>
      <c r="B758" t="s">
        <v>113</v>
      </c>
      <c r="C758" t="s">
        <v>1</v>
      </c>
      <c r="D758" t="s">
        <v>8</v>
      </c>
      <c r="E758">
        <v>202207</v>
      </c>
      <c r="F758">
        <v>33962.129032258053</v>
      </c>
      <c r="G758">
        <v>37969</v>
      </c>
    </row>
    <row r="759" spans="1:7" x14ac:dyDescent="0.2">
      <c r="A759" t="s">
        <v>69</v>
      </c>
      <c r="B759" t="s">
        <v>113</v>
      </c>
      <c r="C759" t="s">
        <v>1</v>
      </c>
      <c r="D759" t="s">
        <v>8</v>
      </c>
      <c r="E759">
        <v>202208</v>
      </c>
      <c r="F759">
        <v>33316.709677419385</v>
      </c>
      <c r="G759">
        <v>37827</v>
      </c>
    </row>
    <row r="760" spans="1:7" x14ac:dyDescent="0.2">
      <c r="A760" t="s">
        <v>69</v>
      </c>
      <c r="B760" t="s">
        <v>113</v>
      </c>
      <c r="C760" t="s">
        <v>1</v>
      </c>
      <c r="D760" t="s">
        <v>8</v>
      </c>
      <c r="E760">
        <v>202209</v>
      </c>
      <c r="F760">
        <v>32495.9</v>
      </c>
      <c r="G760">
        <v>36367</v>
      </c>
    </row>
    <row r="761" spans="1:7" x14ac:dyDescent="0.2">
      <c r="A761" t="s">
        <v>69</v>
      </c>
      <c r="B761" t="s">
        <v>113</v>
      </c>
      <c r="C761" t="s">
        <v>1</v>
      </c>
      <c r="D761" t="s">
        <v>8</v>
      </c>
      <c r="E761">
        <v>202210</v>
      </c>
      <c r="F761">
        <v>31790.935483870959</v>
      </c>
      <c r="G761">
        <v>36319</v>
      </c>
    </row>
    <row r="762" spans="1:7" x14ac:dyDescent="0.2">
      <c r="A762" t="s">
        <v>69</v>
      </c>
      <c r="B762" t="s">
        <v>113</v>
      </c>
      <c r="C762" t="s">
        <v>1</v>
      </c>
      <c r="D762" t="s">
        <v>8</v>
      </c>
      <c r="E762">
        <v>202211</v>
      </c>
      <c r="F762">
        <v>31338.900000000005</v>
      </c>
      <c r="G762">
        <v>35608</v>
      </c>
    </row>
    <row r="763" spans="1:7" x14ac:dyDescent="0.2">
      <c r="A763" t="s">
        <v>69</v>
      </c>
      <c r="B763" t="s">
        <v>113</v>
      </c>
      <c r="C763" t="s">
        <v>1</v>
      </c>
      <c r="D763" t="s">
        <v>8</v>
      </c>
      <c r="E763">
        <v>202212</v>
      </c>
      <c r="F763">
        <v>31018.193548387098</v>
      </c>
      <c r="G763">
        <v>34955</v>
      </c>
    </row>
    <row r="764" spans="1:7" x14ac:dyDescent="0.2">
      <c r="A764" t="s">
        <v>69</v>
      </c>
      <c r="B764" t="s">
        <v>113</v>
      </c>
      <c r="C764" t="s">
        <v>1</v>
      </c>
      <c r="D764" t="s">
        <v>8</v>
      </c>
      <c r="E764">
        <v>202301</v>
      </c>
      <c r="F764">
        <v>30519.806451612905</v>
      </c>
      <c r="G764">
        <v>33236</v>
      </c>
    </row>
    <row r="765" spans="1:7" x14ac:dyDescent="0.2">
      <c r="A765" t="s">
        <v>69</v>
      </c>
      <c r="B765" t="s">
        <v>113</v>
      </c>
      <c r="C765" t="s">
        <v>1</v>
      </c>
      <c r="D765" t="s">
        <v>8</v>
      </c>
      <c r="E765">
        <v>202302</v>
      </c>
      <c r="F765">
        <v>29545.999999999989</v>
      </c>
      <c r="G765">
        <v>31393</v>
      </c>
    </row>
    <row r="766" spans="1:7" x14ac:dyDescent="0.2">
      <c r="A766" t="s">
        <v>69</v>
      </c>
      <c r="B766" t="s">
        <v>113</v>
      </c>
      <c r="C766" t="s">
        <v>1</v>
      </c>
      <c r="D766" t="s">
        <v>8</v>
      </c>
      <c r="E766">
        <v>202303</v>
      </c>
      <c r="F766">
        <v>28529.967741935485</v>
      </c>
      <c r="G766">
        <v>29725</v>
      </c>
    </row>
    <row r="767" spans="1:7" x14ac:dyDescent="0.2">
      <c r="A767" t="s">
        <v>69</v>
      </c>
      <c r="B767" t="s">
        <v>113</v>
      </c>
      <c r="C767" t="s">
        <v>1</v>
      </c>
      <c r="D767" t="s">
        <v>8</v>
      </c>
      <c r="E767">
        <v>202304</v>
      </c>
      <c r="F767">
        <v>27074.9</v>
      </c>
      <c r="G767">
        <v>27686</v>
      </c>
    </row>
    <row r="768" spans="1:7" x14ac:dyDescent="0.2">
      <c r="A768" t="s">
        <v>69</v>
      </c>
      <c r="B768" t="s">
        <v>113</v>
      </c>
      <c r="C768" t="s">
        <v>1</v>
      </c>
      <c r="D768" t="s">
        <v>8</v>
      </c>
      <c r="E768">
        <v>202305</v>
      </c>
      <c r="F768">
        <v>26183.032258064519</v>
      </c>
      <c r="G768">
        <v>27014</v>
      </c>
    </row>
    <row r="769" spans="1:7" x14ac:dyDescent="0.2">
      <c r="A769" t="s">
        <v>69</v>
      </c>
      <c r="B769" t="s">
        <v>113</v>
      </c>
      <c r="C769" t="s">
        <v>1</v>
      </c>
      <c r="D769" t="s">
        <v>8</v>
      </c>
      <c r="E769">
        <v>202306</v>
      </c>
      <c r="F769">
        <v>22429.166666666668</v>
      </c>
      <c r="G769">
        <v>23288</v>
      </c>
    </row>
    <row r="770" spans="1:7" x14ac:dyDescent="0.2">
      <c r="A770" t="s">
        <v>69</v>
      </c>
      <c r="B770" t="s">
        <v>113</v>
      </c>
      <c r="C770" t="s">
        <v>1</v>
      </c>
      <c r="D770" t="s">
        <v>8</v>
      </c>
      <c r="E770">
        <v>202307</v>
      </c>
      <c r="F770">
        <v>21550.096774193542</v>
      </c>
      <c r="G770">
        <v>23472</v>
      </c>
    </row>
    <row r="771" spans="1:7" x14ac:dyDescent="0.2">
      <c r="A771" t="s">
        <v>69</v>
      </c>
      <c r="B771" t="s">
        <v>113</v>
      </c>
      <c r="C771" t="s">
        <v>1</v>
      </c>
      <c r="D771" t="s">
        <v>8</v>
      </c>
      <c r="E771">
        <v>202308</v>
      </c>
      <c r="F771">
        <v>20830.225806451632</v>
      </c>
      <c r="G771">
        <v>23414</v>
      </c>
    </row>
    <row r="772" spans="1:7" x14ac:dyDescent="0.2">
      <c r="A772" t="s">
        <v>69</v>
      </c>
      <c r="B772" t="s">
        <v>113</v>
      </c>
      <c r="C772" t="s">
        <v>1</v>
      </c>
      <c r="D772" t="s">
        <v>8</v>
      </c>
      <c r="E772">
        <v>202309</v>
      </c>
      <c r="F772">
        <v>20081.833333333328</v>
      </c>
      <c r="G772">
        <v>22750</v>
      </c>
    </row>
    <row r="773" spans="1:7" x14ac:dyDescent="0.2">
      <c r="A773" t="s">
        <v>69</v>
      </c>
      <c r="B773" t="s">
        <v>113</v>
      </c>
      <c r="C773" t="s">
        <v>1</v>
      </c>
      <c r="D773" t="s">
        <v>8</v>
      </c>
      <c r="E773">
        <v>202310</v>
      </c>
      <c r="F773">
        <v>19506.774193548412</v>
      </c>
      <c r="G773">
        <v>22286</v>
      </c>
    </row>
    <row r="774" spans="1:7" x14ac:dyDescent="0.2">
      <c r="A774" t="s">
        <v>69</v>
      </c>
      <c r="B774" t="s">
        <v>113</v>
      </c>
      <c r="C774" t="s">
        <v>1</v>
      </c>
      <c r="D774" t="s">
        <v>8</v>
      </c>
      <c r="E774">
        <v>202311</v>
      </c>
      <c r="F774">
        <v>18847.566666666669</v>
      </c>
      <c r="G774">
        <v>21925</v>
      </c>
    </row>
    <row r="775" spans="1:7" x14ac:dyDescent="0.2">
      <c r="A775" t="s">
        <v>69</v>
      </c>
      <c r="B775" t="s">
        <v>113</v>
      </c>
      <c r="C775" t="s">
        <v>1</v>
      </c>
      <c r="D775" t="s">
        <v>8</v>
      </c>
      <c r="E775">
        <v>202312</v>
      </c>
      <c r="F775">
        <v>18358.419354838708</v>
      </c>
      <c r="G775">
        <v>21400</v>
      </c>
    </row>
    <row r="776" spans="1:7" x14ac:dyDescent="0.2">
      <c r="A776" t="s">
        <v>69</v>
      </c>
      <c r="B776" t="s">
        <v>113</v>
      </c>
      <c r="C776" t="s">
        <v>1</v>
      </c>
      <c r="D776" t="s">
        <v>8</v>
      </c>
      <c r="E776">
        <v>202401</v>
      </c>
      <c r="F776">
        <v>17840.806451612912</v>
      </c>
      <c r="G776">
        <v>20022</v>
      </c>
    </row>
    <row r="777" spans="1:7" x14ac:dyDescent="0.2">
      <c r="A777" t="s">
        <v>69</v>
      </c>
      <c r="B777" t="s">
        <v>113</v>
      </c>
      <c r="C777" t="s">
        <v>1</v>
      </c>
      <c r="D777" t="s">
        <v>8</v>
      </c>
      <c r="E777">
        <v>202402</v>
      </c>
      <c r="F777">
        <v>17197.241379310341</v>
      </c>
      <c r="G777">
        <v>18852</v>
      </c>
    </row>
    <row r="778" spans="1:7" x14ac:dyDescent="0.2">
      <c r="A778" t="s">
        <v>69</v>
      </c>
      <c r="B778" t="s">
        <v>113</v>
      </c>
      <c r="C778" t="s">
        <v>1</v>
      </c>
      <c r="D778" t="s">
        <v>8</v>
      </c>
      <c r="E778">
        <v>202403</v>
      </c>
      <c r="F778">
        <v>16898.032258064522</v>
      </c>
      <c r="G778">
        <v>18605</v>
      </c>
    </row>
    <row r="779" spans="1:7" x14ac:dyDescent="0.2">
      <c r="A779" t="s">
        <v>69</v>
      </c>
      <c r="B779" t="s">
        <v>113</v>
      </c>
      <c r="C779" t="s">
        <v>1</v>
      </c>
      <c r="D779" t="s">
        <v>8</v>
      </c>
      <c r="E779">
        <v>202404</v>
      </c>
      <c r="F779">
        <v>16596.733333333337</v>
      </c>
      <c r="G779">
        <v>18680</v>
      </c>
    </row>
    <row r="780" spans="1:7" x14ac:dyDescent="0.2">
      <c r="A780" t="s">
        <v>69</v>
      </c>
      <c r="B780" t="s">
        <v>113</v>
      </c>
      <c r="C780" t="s">
        <v>1</v>
      </c>
      <c r="D780" t="s">
        <v>8</v>
      </c>
      <c r="E780">
        <v>202405</v>
      </c>
      <c r="F780">
        <v>16258.258064516127</v>
      </c>
      <c r="G780">
        <v>18285</v>
      </c>
    </row>
    <row r="781" spans="1:7" x14ac:dyDescent="0.2">
      <c r="A781" t="s">
        <v>69</v>
      </c>
      <c r="B781" t="s">
        <v>113</v>
      </c>
      <c r="C781" t="s">
        <v>1</v>
      </c>
      <c r="D781" t="s">
        <v>9</v>
      </c>
      <c r="E781">
        <v>201406</v>
      </c>
      <c r="F781">
        <v>96.016525857654884</v>
      </c>
      <c r="G781">
        <v>99.666666666666671</v>
      </c>
    </row>
    <row r="782" spans="1:7" x14ac:dyDescent="0.2">
      <c r="A782" t="s">
        <v>69</v>
      </c>
      <c r="B782" t="s">
        <v>113</v>
      </c>
      <c r="C782" t="s">
        <v>1</v>
      </c>
      <c r="D782" t="s">
        <v>9</v>
      </c>
      <c r="E782">
        <v>201412</v>
      </c>
      <c r="F782">
        <v>214.1068100358423</v>
      </c>
      <c r="G782">
        <v>243.66666666666666</v>
      </c>
    </row>
    <row r="783" spans="1:7" x14ac:dyDescent="0.2">
      <c r="A783" t="s">
        <v>69</v>
      </c>
      <c r="B783" t="s">
        <v>113</v>
      </c>
      <c r="C783" t="s">
        <v>1</v>
      </c>
      <c r="D783" t="s">
        <v>9</v>
      </c>
      <c r="E783">
        <v>201506</v>
      </c>
      <c r="F783">
        <v>129.77716333845368</v>
      </c>
      <c r="G783">
        <v>153.5</v>
      </c>
    </row>
    <row r="784" spans="1:7" x14ac:dyDescent="0.2">
      <c r="A784" t="s">
        <v>69</v>
      </c>
      <c r="B784" t="s">
        <v>113</v>
      </c>
      <c r="C784" t="s">
        <v>1</v>
      </c>
      <c r="D784" t="s">
        <v>9</v>
      </c>
      <c r="E784">
        <v>201512</v>
      </c>
      <c r="F784">
        <v>844.94444444444434</v>
      </c>
      <c r="G784">
        <v>3345</v>
      </c>
    </row>
    <row r="785" spans="1:7" x14ac:dyDescent="0.2">
      <c r="A785" t="s">
        <v>69</v>
      </c>
      <c r="B785" t="s">
        <v>113</v>
      </c>
      <c r="C785" t="s">
        <v>1</v>
      </c>
      <c r="D785" t="s">
        <v>9</v>
      </c>
      <c r="E785">
        <v>201606</v>
      </c>
      <c r="F785">
        <v>5634.5350389321466</v>
      </c>
      <c r="G785">
        <v>7098.166666666667</v>
      </c>
    </row>
    <row r="786" spans="1:7" x14ac:dyDescent="0.2">
      <c r="A786" t="s">
        <v>69</v>
      </c>
      <c r="B786" t="s">
        <v>113</v>
      </c>
      <c r="C786" t="s">
        <v>1</v>
      </c>
      <c r="D786" t="s">
        <v>9</v>
      </c>
      <c r="E786">
        <v>201612</v>
      </c>
      <c r="F786">
        <v>731.64677419354837</v>
      </c>
      <c r="G786">
        <v>1138.1666666666667</v>
      </c>
    </row>
    <row r="787" spans="1:7" x14ac:dyDescent="0.2">
      <c r="A787" t="s">
        <v>69</v>
      </c>
      <c r="B787" t="s">
        <v>113</v>
      </c>
      <c r="C787" t="s">
        <v>1</v>
      </c>
      <c r="D787" t="s">
        <v>9</v>
      </c>
      <c r="E787">
        <v>201706</v>
      </c>
      <c r="F787">
        <v>18691.863044034817</v>
      </c>
      <c r="G787">
        <v>24666.5</v>
      </c>
    </row>
    <row r="788" spans="1:7" x14ac:dyDescent="0.2">
      <c r="A788" t="s">
        <v>69</v>
      </c>
      <c r="B788" t="s">
        <v>113</v>
      </c>
      <c r="C788" t="s">
        <v>1</v>
      </c>
      <c r="D788" t="s">
        <v>9</v>
      </c>
      <c r="E788">
        <v>201712</v>
      </c>
      <c r="F788">
        <v>107503.40985663084</v>
      </c>
      <c r="G788">
        <v>117422.83333333333</v>
      </c>
    </row>
    <row r="789" spans="1:7" x14ac:dyDescent="0.2">
      <c r="A789" t="s">
        <v>69</v>
      </c>
      <c r="B789" t="s">
        <v>113</v>
      </c>
      <c r="C789" t="s">
        <v>1</v>
      </c>
      <c r="D789" t="s">
        <v>9</v>
      </c>
      <c r="E789">
        <v>201806</v>
      </c>
      <c r="F789">
        <v>186455.28138760876</v>
      </c>
      <c r="G789">
        <v>195702.16666666666</v>
      </c>
    </row>
    <row r="790" spans="1:7" x14ac:dyDescent="0.2">
      <c r="A790" t="s">
        <v>69</v>
      </c>
      <c r="B790" t="s">
        <v>113</v>
      </c>
      <c r="C790" t="s">
        <v>1</v>
      </c>
      <c r="D790" t="s">
        <v>9</v>
      </c>
      <c r="E790">
        <v>201812</v>
      </c>
      <c r="F790">
        <v>193278.29767025085</v>
      </c>
      <c r="G790">
        <v>199072.33333333334</v>
      </c>
    </row>
    <row r="791" spans="1:7" x14ac:dyDescent="0.2">
      <c r="A791" t="s">
        <v>69</v>
      </c>
      <c r="B791" t="s">
        <v>113</v>
      </c>
      <c r="C791" t="s">
        <v>1</v>
      </c>
      <c r="D791" t="s">
        <v>9</v>
      </c>
      <c r="E791">
        <v>201906</v>
      </c>
      <c r="F791">
        <v>185987.58687916023</v>
      </c>
      <c r="G791">
        <v>193791.16666666666</v>
      </c>
    </row>
    <row r="792" spans="1:7" x14ac:dyDescent="0.2">
      <c r="A792" t="s">
        <v>69</v>
      </c>
      <c r="B792" t="s">
        <v>113</v>
      </c>
      <c r="C792" t="s">
        <v>1</v>
      </c>
      <c r="D792" t="s">
        <v>9</v>
      </c>
      <c r="E792">
        <v>201912</v>
      </c>
      <c r="F792">
        <v>154685.65483870966</v>
      </c>
      <c r="G792">
        <v>167886.16666666666</v>
      </c>
    </row>
    <row r="793" spans="1:7" x14ac:dyDescent="0.2">
      <c r="A793" t="s">
        <v>69</v>
      </c>
      <c r="B793" t="s">
        <v>113</v>
      </c>
      <c r="C793" t="s">
        <v>1</v>
      </c>
      <c r="D793" t="s">
        <v>9</v>
      </c>
      <c r="E793">
        <v>202006</v>
      </c>
      <c r="F793">
        <v>63474.494747250028</v>
      </c>
      <c r="G793">
        <v>65864.166666666672</v>
      </c>
    </row>
    <row r="794" spans="1:7" x14ac:dyDescent="0.2">
      <c r="A794" t="s">
        <v>69</v>
      </c>
      <c r="B794" t="s">
        <v>113</v>
      </c>
      <c r="C794" t="s">
        <v>1</v>
      </c>
      <c r="D794" t="s">
        <v>9</v>
      </c>
      <c r="E794">
        <v>202012</v>
      </c>
      <c r="F794">
        <v>55217.956989247316</v>
      </c>
      <c r="G794">
        <v>57170.833333333336</v>
      </c>
    </row>
    <row r="795" spans="1:7" x14ac:dyDescent="0.2">
      <c r="A795" t="s">
        <v>69</v>
      </c>
      <c r="B795" t="s">
        <v>113</v>
      </c>
      <c r="C795" t="s">
        <v>1</v>
      </c>
      <c r="D795" t="s">
        <v>9</v>
      </c>
      <c r="E795">
        <v>202106</v>
      </c>
      <c r="F795">
        <v>47089.169636456725</v>
      </c>
      <c r="G795">
        <v>49208.5</v>
      </c>
    </row>
    <row r="796" spans="1:7" x14ac:dyDescent="0.2">
      <c r="A796" t="s">
        <v>69</v>
      </c>
      <c r="B796" t="s">
        <v>113</v>
      </c>
      <c r="C796" t="s">
        <v>1</v>
      </c>
      <c r="D796" t="s">
        <v>9</v>
      </c>
      <c r="E796">
        <v>202112</v>
      </c>
      <c r="F796">
        <v>43466.764157706093</v>
      </c>
      <c r="G796">
        <v>46861.166666666664</v>
      </c>
    </row>
    <row r="797" spans="1:7" x14ac:dyDescent="0.2">
      <c r="A797" t="s">
        <v>69</v>
      </c>
      <c r="B797" t="s">
        <v>113</v>
      </c>
      <c r="C797" t="s">
        <v>1</v>
      </c>
      <c r="D797" t="s">
        <v>9</v>
      </c>
      <c r="E797">
        <v>202206</v>
      </c>
      <c r="F797">
        <v>36894.792396313365</v>
      </c>
      <c r="G797">
        <v>40586.166666666664</v>
      </c>
    </row>
    <row r="798" spans="1:7" x14ac:dyDescent="0.2">
      <c r="A798" t="s">
        <v>69</v>
      </c>
      <c r="B798" t="s">
        <v>113</v>
      </c>
      <c r="C798" t="s">
        <v>1</v>
      </c>
      <c r="D798" t="s">
        <v>9</v>
      </c>
      <c r="E798">
        <v>202212</v>
      </c>
      <c r="F798">
        <v>32320.461290322582</v>
      </c>
      <c r="G798">
        <v>36507.5</v>
      </c>
    </row>
    <row r="799" spans="1:7" x14ac:dyDescent="0.2">
      <c r="A799" t="s">
        <v>69</v>
      </c>
      <c r="B799" t="s">
        <v>113</v>
      </c>
      <c r="C799" t="s">
        <v>1</v>
      </c>
      <c r="D799" t="s">
        <v>9</v>
      </c>
      <c r="E799">
        <v>202306</v>
      </c>
      <c r="F799">
        <v>27380.478853046592</v>
      </c>
      <c r="G799">
        <v>28723.666666666668</v>
      </c>
    </row>
    <row r="800" spans="1:7" x14ac:dyDescent="0.2">
      <c r="A800" t="s">
        <v>69</v>
      </c>
      <c r="B800" t="s">
        <v>113</v>
      </c>
      <c r="C800" t="s">
        <v>1</v>
      </c>
      <c r="D800" t="s">
        <v>9</v>
      </c>
      <c r="E800">
        <v>202312</v>
      </c>
      <c r="F800">
        <v>19862.486021505381</v>
      </c>
      <c r="G800">
        <v>22541.166666666668</v>
      </c>
    </row>
    <row r="801" spans="1:7" x14ac:dyDescent="0.2">
      <c r="A801" t="s">
        <v>69</v>
      </c>
      <c r="B801" t="s">
        <v>113</v>
      </c>
      <c r="C801" t="s">
        <v>1</v>
      </c>
      <c r="D801" t="s">
        <v>9</v>
      </c>
      <c r="E801">
        <v>202406</v>
      </c>
      <c r="F801">
        <v>16958.214297367445</v>
      </c>
      <c r="G801">
        <v>18888.8</v>
      </c>
    </row>
    <row r="802" spans="1:7" x14ac:dyDescent="0.2">
      <c r="A802" t="s">
        <v>69</v>
      </c>
      <c r="B802" t="s">
        <v>113</v>
      </c>
      <c r="C802" t="s">
        <v>1</v>
      </c>
      <c r="D802" t="s">
        <v>5</v>
      </c>
      <c r="E802">
        <v>201403</v>
      </c>
      <c r="F802">
        <v>72.264592933947782</v>
      </c>
      <c r="G802">
        <v>74</v>
      </c>
    </row>
    <row r="803" spans="1:7" x14ac:dyDescent="0.2">
      <c r="A803" t="s">
        <v>69</v>
      </c>
      <c r="B803" t="s">
        <v>113</v>
      </c>
      <c r="C803" t="s">
        <v>1</v>
      </c>
      <c r="D803" t="s">
        <v>5</v>
      </c>
      <c r="E803">
        <v>201406</v>
      </c>
      <c r="F803">
        <v>119.76845878136201</v>
      </c>
      <c r="G803">
        <v>125.33333333333333</v>
      </c>
    </row>
    <row r="804" spans="1:7" x14ac:dyDescent="0.2">
      <c r="A804" t="s">
        <v>69</v>
      </c>
      <c r="B804" t="s">
        <v>113</v>
      </c>
      <c r="C804" t="s">
        <v>1</v>
      </c>
      <c r="D804" t="s">
        <v>5</v>
      </c>
      <c r="E804">
        <v>201409</v>
      </c>
      <c r="F804">
        <v>150.37491039426524</v>
      </c>
      <c r="G804">
        <v>159.66666666666666</v>
      </c>
    </row>
    <row r="805" spans="1:7" x14ac:dyDescent="0.2">
      <c r="A805" t="s">
        <v>69</v>
      </c>
      <c r="B805" t="s">
        <v>113</v>
      </c>
      <c r="C805" t="s">
        <v>1</v>
      </c>
      <c r="D805" t="s">
        <v>5</v>
      </c>
      <c r="E805">
        <v>201412</v>
      </c>
      <c r="F805">
        <v>277.83870967741944</v>
      </c>
      <c r="G805">
        <v>327.66666666666669</v>
      </c>
    </row>
    <row r="806" spans="1:7" x14ac:dyDescent="0.2">
      <c r="A806" t="s">
        <v>69</v>
      </c>
      <c r="B806" t="s">
        <v>113</v>
      </c>
      <c r="C806" t="s">
        <v>1</v>
      </c>
      <c r="D806" t="s">
        <v>5</v>
      </c>
      <c r="E806">
        <v>201503</v>
      </c>
      <c r="F806">
        <v>157.93855606758834</v>
      </c>
      <c r="G806">
        <v>186.33333333333334</v>
      </c>
    </row>
    <row r="807" spans="1:7" x14ac:dyDescent="0.2">
      <c r="A807" t="s">
        <v>69</v>
      </c>
      <c r="B807" t="s">
        <v>113</v>
      </c>
      <c r="C807" t="s">
        <v>1</v>
      </c>
      <c r="D807" t="s">
        <v>5</v>
      </c>
      <c r="E807">
        <v>201506</v>
      </c>
      <c r="F807">
        <v>101.61577060931899</v>
      </c>
      <c r="G807">
        <v>120.66666666666667</v>
      </c>
    </row>
    <row r="808" spans="1:7" x14ac:dyDescent="0.2">
      <c r="A808" t="s">
        <v>69</v>
      </c>
      <c r="B808" t="s">
        <v>113</v>
      </c>
      <c r="C808" t="s">
        <v>1</v>
      </c>
      <c r="D808" t="s">
        <v>5</v>
      </c>
      <c r="E808">
        <v>201509</v>
      </c>
      <c r="F808">
        <v>390.02795698924746</v>
      </c>
      <c r="G808">
        <v>527</v>
      </c>
    </row>
    <row r="809" spans="1:7" x14ac:dyDescent="0.2">
      <c r="A809" t="s">
        <v>69</v>
      </c>
      <c r="B809" t="s">
        <v>113</v>
      </c>
      <c r="C809" t="s">
        <v>1</v>
      </c>
      <c r="D809" t="s">
        <v>5</v>
      </c>
      <c r="E809">
        <v>201512</v>
      </c>
      <c r="F809">
        <v>1299.8609318996412</v>
      </c>
      <c r="G809">
        <v>6163</v>
      </c>
    </row>
    <row r="810" spans="1:7" x14ac:dyDescent="0.2">
      <c r="A810" t="s">
        <v>69</v>
      </c>
      <c r="B810" t="s">
        <v>113</v>
      </c>
      <c r="C810" t="s">
        <v>1</v>
      </c>
      <c r="D810" t="s">
        <v>5</v>
      </c>
      <c r="E810">
        <v>201603</v>
      </c>
      <c r="F810">
        <v>9567.4034111976271</v>
      </c>
      <c r="G810">
        <v>12007</v>
      </c>
    </row>
    <row r="811" spans="1:7" x14ac:dyDescent="0.2">
      <c r="A811" t="s">
        <v>69</v>
      </c>
      <c r="B811" t="s">
        <v>113</v>
      </c>
      <c r="C811" t="s">
        <v>1</v>
      </c>
      <c r="D811" t="s">
        <v>5</v>
      </c>
      <c r="E811">
        <v>201606</v>
      </c>
      <c r="F811">
        <v>1701.6666666666663</v>
      </c>
      <c r="G811">
        <v>2189.3333333333335</v>
      </c>
    </row>
    <row r="812" spans="1:7" x14ac:dyDescent="0.2">
      <c r="A812" t="s">
        <v>69</v>
      </c>
      <c r="B812" t="s">
        <v>113</v>
      </c>
      <c r="C812" t="s">
        <v>1</v>
      </c>
      <c r="D812" t="s">
        <v>5</v>
      </c>
      <c r="E812">
        <v>201609</v>
      </c>
      <c r="F812">
        <v>1111.5448028673834</v>
      </c>
      <c r="G812">
        <v>1682</v>
      </c>
    </row>
    <row r="813" spans="1:7" x14ac:dyDescent="0.2">
      <c r="A813" t="s">
        <v>69</v>
      </c>
      <c r="B813" t="s">
        <v>113</v>
      </c>
      <c r="C813" t="s">
        <v>1</v>
      </c>
      <c r="D813" t="s">
        <v>5</v>
      </c>
      <c r="E813">
        <v>201612</v>
      </c>
      <c r="F813">
        <v>351.74874551971328</v>
      </c>
      <c r="G813">
        <v>594.33333333333337</v>
      </c>
    </row>
    <row r="814" spans="1:7" x14ac:dyDescent="0.2">
      <c r="A814" t="s">
        <v>69</v>
      </c>
      <c r="B814" t="s">
        <v>113</v>
      </c>
      <c r="C814" t="s">
        <v>1</v>
      </c>
      <c r="D814" t="s">
        <v>5</v>
      </c>
      <c r="E814">
        <v>201703</v>
      </c>
      <c r="F814">
        <v>3242.2569124423972</v>
      </c>
      <c r="G814">
        <v>6029</v>
      </c>
    </row>
    <row r="815" spans="1:7" x14ac:dyDescent="0.2">
      <c r="A815" t="s">
        <v>69</v>
      </c>
      <c r="B815" t="s">
        <v>113</v>
      </c>
      <c r="C815" t="s">
        <v>1</v>
      </c>
      <c r="D815" t="s">
        <v>5</v>
      </c>
      <c r="E815">
        <v>201706</v>
      </c>
      <c r="F815">
        <v>34141.469175627237</v>
      </c>
      <c r="G815">
        <v>43304</v>
      </c>
    </row>
    <row r="816" spans="1:7" x14ac:dyDescent="0.2">
      <c r="A816" t="s">
        <v>69</v>
      </c>
      <c r="B816" t="s">
        <v>113</v>
      </c>
      <c r="C816" t="s">
        <v>1</v>
      </c>
      <c r="D816" t="s">
        <v>5</v>
      </c>
      <c r="E816">
        <v>201709</v>
      </c>
      <c r="F816">
        <v>82078.352688172061</v>
      </c>
      <c r="G816">
        <v>91727.666666666672</v>
      </c>
    </row>
    <row r="817" spans="1:7" x14ac:dyDescent="0.2">
      <c r="A817" t="s">
        <v>69</v>
      </c>
      <c r="B817" t="s">
        <v>113</v>
      </c>
      <c r="C817" t="s">
        <v>1</v>
      </c>
      <c r="D817" t="s">
        <v>5</v>
      </c>
      <c r="E817">
        <v>201712</v>
      </c>
      <c r="F817">
        <v>132928.4670250896</v>
      </c>
      <c r="G817">
        <v>143118</v>
      </c>
    </row>
    <row r="818" spans="1:7" x14ac:dyDescent="0.2">
      <c r="A818" t="s">
        <v>69</v>
      </c>
      <c r="B818" t="s">
        <v>113</v>
      </c>
      <c r="C818" t="s">
        <v>1</v>
      </c>
      <c r="D818" t="s">
        <v>5</v>
      </c>
      <c r="E818">
        <v>201803</v>
      </c>
      <c r="F818">
        <v>178210.76958525341</v>
      </c>
      <c r="G818">
        <v>188325.66666666666</v>
      </c>
    </row>
    <row r="819" spans="1:7" x14ac:dyDescent="0.2">
      <c r="A819" t="s">
        <v>69</v>
      </c>
      <c r="B819" t="s">
        <v>113</v>
      </c>
      <c r="C819" t="s">
        <v>1</v>
      </c>
      <c r="D819" t="s">
        <v>5</v>
      </c>
      <c r="E819">
        <v>201806</v>
      </c>
      <c r="F819">
        <v>194699.79318996414</v>
      </c>
      <c r="G819">
        <v>203078.66666666666</v>
      </c>
    </row>
    <row r="820" spans="1:7" x14ac:dyDescent="0.2">
      <c r="A820" t="s">
        <v>69</v>
      </c>
      <c r="B820" t="s">
        <v>113</v>
      </c>
      <c r="C820" t="s">
        <v>1</v>
      </c>
      <c r="D820" t="s">
        <v>5</v>
      </c>
      <c r="E820">
        <v>201809</v>
      </c>
      <c r="F820">
        <v>195193.77383512538</v>
      </c>
      <c r="G820">
        <v>201990</v>
      </c>
    </row>
    <row r="821" spans="1:7" x14ac:dyDescent="0.2">
      <c r="A821" t="s">
        <v>69</v>
      </c>
      <c r="B821" t="s">
        <v>113</v>
      </c>
      <c r="C821" t="s">
        <v>1</v>
      </c>
      <c r="D821" t="s">
        <v>5</v>
      </c>
      <c r="E821">
        <v>201812</v>
      </c>
      <c r="F821">
        <v>191362.82150537628</v>
      </c>
      <c r="G821">
        <v>196154.66666666666</v>
      </c>
    </row>
    <row r="822" spans="1:7" x14ac:dyDescent="0.2">
      <c r="A822" t="s">
        <v>69</v>
      </c>
      <c r="B822" t="s">
        <v>113</v>
      </c>
      <c r="C822" t="s">
        <v>1</v>
      </c>
      <c r="D822" t="s">
        <v>5</v>
      </c>
      <c r="E822">
        <v>201903</v>
      </c>
      <c r="F822">
        <v>187139.20852534563</v>
      </c>
      <c r="G822">
        <v>193827.66666666666</v>
      </c>
    </row>
    <row r="823" spans="1:7" x14ac:dyDescent="0.2">
      <c r="A823" t="s">
        <v>69</v>
      </c>
      <c r="B823" t="s">
        <v>113</v>
      </c>
      <c r="C823" t="s">
        <v>1</v>
      </c>
      <c r="D823" t="s">
        <v>5</v>
      </c>
      <c r="E823">
        <v>201906</v>
      </c>
      <c r="F823">
        <v>184835.96523297485</v>
      </c>
      <c r="G823">
        <v>193754.66666666666</v>
      </c>
    </row>
    <row r="824" spans="1:7" x14ac:dyDescent="0.2">
      <c r="A824" t="s">
        <v>69</v>
      </c>
      <c r="B824" t="s">
        <v>113</v>
      </c>
      <c r="C824" t="s">
        <v>1</v>
      </c>
      <c r="D824" t="s">
        <v>5</v>
      </c>
      <c r="E824">
        <v>201909</v>
      </c>
      <c r="F824">
        <v>180599.68136200716</v>
      </c>
      <c r="G824">
        <v>188359.33333333334</v>
      </c>
    </row>
    <row r="825" spans="1:7" x14ac:dyDescent="0.2">
      <c r="A825" t="s">
        <v>69</v>
      </c>
      <c r="B825" t="s">
        <v>113</v>
      </c>
      <c r="C825" t="s">
        <v>1</v>
      </c>
      <c r="D825" t="s">
        <v>5</v>
      </c>
      <c r="E825">
        <v>201912</v>
      </c>
      <c r="F825">
        <v>128771.62831541216</v>
      </c>
      <c r="G825">
        <v>147413</v>
      </c>
    </row>
    <row r="826" spans="1:7" x14ac:dyDescent="0.2">
      <c r="A826" t="s">
        <v>69</v>
      </c>
      <c r="B826" t="s">
        <v>113</v>
      </c>
      <c r="C826" t="s">
        <v>1</v>
      </c>
      <c r="D826" t="s">
        <v>5</v>
      </c>
      <c r="E826">
        <v>202003</v>
      </c>
      <c r="F826">
        <v>64786.297738227666</v>
      </c>
      <c r="G826">
        <v>67505.666666666672</v>
      </c>
    </row>
    <row r="827" spans="1:7" x14ac:dyDescent="0.2">
      <c r="A827" t="s">
        <v>69</v>
      </c>
      <c r="B827" t="s">
        <v>113</v>
      </c>
      <c r="C827" t="s">
        <v>1</v>
      </c>
      <c r="D827" t="s">
        <v>5</v>
      </c>
      <c r="E827">
        <v>202006</v>
      </c>
      <c r="F827">
        <v>62162.69175627239</v>
      </c>
      <c r="G827">
        <v>64222.666666666664</v>
      </c>
    </row>
    <row r="828" spans="1:7" x14ac:dyDescent="0.2">
      <c r="A828" t="s">
        <v>69</v>
      </c>
      <c r="B828" t="s">
        <v>113</v>
      </c>
      <c r="C828" t="s">
        <v>1</v>
      </c>
      <c r="D828" t="s">
        <v>5</v>
      </c>
      <c r="E828">
        <v>202009</v>
      </c>
      <c r="F828">
        <v>57719.45161290322</v>
      </c>
      <c r="G828">
        <v>59593.333333333336</v>
      </c>
    </row>
    <row r="829" spans="1:7" x14ac:dyDescent="0.2">
      <c r="A829" t="s">
        <v>69</v>
      </c>
      <c r="B829" t="s">
        <v>113</v>
      </c>
      <c r="C829" t="s">
        <v>1</v>
      </c>
      <c r="D829" t="s">
        <v>5</v>
      </c>
      <c r="E829">
        <v>202012</v>
      </c>
      <c r="F829">
        <v>52716.462365591397</v>
      </c>
      <c r="G829">
        <v>54748.333333333336</v>
      </c>
    </row>
    <row r="830" spans="1:7" x14ac:dyDescent="0.2">
      <c r="A830" t="s">
        <v>69</v>
      </c>
      <c r="B830" t="s">
        <v>113</v>
      </c>
      <c r="C830" t="s">
        <v>1</v>
      </c>
      <c r="D830" t="s">
        <v>5</v>
      </c>
      <c r="E830">
        <v>202103</v>
      </c>
      <c r="F830">
        <v>48373.669738863282</v>
      </c>
      <c r="G830">
        <v>50562.666666666664</v>
      </c>
    </row>
    <row r="831" spans="1:7" x14ac:dyDescent="0.2">
      <c r="A831" t="s">
        <v>69</v>
      </c>
      <c r="B831" t="s">
        <v>113</v>
      </c>
      <c r="C831" t="s">
        <v>1</v>
      </c>
      <c r="D831" t="s">
        <v>5</v>
      </c>
      <c r="E831">
        <v>202106</v>
      </c>
      <c r="F831">
        <v>45804.669534050168</v>
      </c>
      <c r="G831">
        <v>47854.333333333336</v>
      </c>
    </row>
    <row r="832" spans="1:7" x14ac:dyDescent="0.2">
      <c r="A832" t="s">
        <v>69</v>
      </c>
      <c r="B832" t="s">
        <v>113</v>
      </c>
      <c r="C832" t="s">
        <v>1</v>
      </c>
      <c r="D832" t="s">
        <v>5</v>
      </c>
      <c r="E832">
        <v>202109</v>
      </c>
      <c r="F832">
        <v>44577.468100358419</v>
      </c>
      <c r="G832">
        <v>47242</v>
      </c>
    </row>
    <row r="833" spans="1:7" x14ac:dyDescent="0.2">
      <c r="A833" t="s">
        <v>69</v>
      </c>
      <c r="B833" t="s">
        <v>113</v>
      </c>
      <c r="C833" t="s">
        <v>1</v>
      </c>
      <c r="D833" t="s">
        <v>5</v>
      </c>
      <c r="E833">
        <v>202112</v>
      </c>
      <c r="F833">
        <v>42356.060215053774</v>
      </c>
      <c r="G833">
        <v>46480.333333333336</v>
      </c>
    </row>
    <row r="834" spans="1:7" x14ac:dyDescent="0.2">
      <c r="A834" t="s">
        <v>69</v>
      </c>
      <c r="B834" t="s">
        <v>113</v>
      </c>
      <c r="C834" t="s">
        <v>1</v>
      </c>
      <c r="D834" t="s">
        <v>5</v>
      </c>
      <c r="E834">
        <v>202203</v>
      </c>
      <c r="F834">
        <v>38289.126728110597</v>
      </c>
      <c r="G834">
        <v>41340.666666666664</v>
      </c>
    </row>
    <row r="835" spans="1:7" x14ac:dyDescent="0.2">
      <c r="A835" t="s">
        <v>69</v>
      </c>
      <c r="B835" t="s">
        <v>113</v>
      </c>
      <c r="C835" t="s">
        <v>1</v>
      </c>
      <c r="D835" t="s">
        <v>5</v>
      </c>
      <c r="E835">
        <v>202206</v>
      </c>
      <c r="F835">
        <v>35500.458064516133</v>
      </c>
      <c r="G835">
        <v>39831.666666666664</v>
      </c>
    </row>
    <row r="836" spans="1:7" x14ac:dyDescent="0.2">
      <c r="A836" t="s">
        <v>69</v>
      </c>
      <c r="B836" t="s">
        <v>113</v>
      </c>
      <c r="C836" t="s">
        <v>1</v>
      </c>
      <c r="D836" t="s">
        <v>5</v>
      </c>
      <c r="E836">
        <v>202209</v>
      </c>
      <c r="F836">
        <v>33258.246236559149</v>
      </c>
      <c r="G836">
        <v>37387.666666666664</v>
      </c>
    </row>
    <row r="837" spans="1:7" x14ac:dyDescent="0.2">
      <c r="A837" t="s">
        <v>69</v>
      </c>
      <c r="B837" t="s">
        <v>113</v>
      </c>
      <c r="C837" t="s">
        <v>1</v>
      </c>
      <c r="D837" t="s">
        <v>5</v>
      </c>
      <c r="E837">
        <v>202212</v>
      </c>
      <c r="F837">
        <v>31382.67634408602</v>
      </c>
      <c r="G837">
        <v>35627.333333333336</v>
      </c>
    </row>
    <row r="838" spans="1:7" x14ac:dyDescent="0.2">
      <c r="A838" t="s">
        <v>69</v>
      </c>
      <c r="B838" t="s">
        <v>113</v>
      </c>
      <c r="C838" t="s">
        <v>1</v>
      </c>
      <c r="D838" t="s">
        <v>5</v>
      </c>
      <c r="E838">
        <v>202303</v>
      </c>
      <c r="F838">
        <v>29531.924731182793</v>
      </c>
      <c r="G838">
        <v>31451.333333333332</v>
      </c>
    </row>
    <row r="839" spans="1:7" x14ac:dyDescent="0.2">
      <c r="A839" t="s">
        <v>69</v>
      </c>
      <c r="B839" t="s">
        <v>113</v>
      </c>
      <c r="C839" t="s">
        <v>1</v>
      </c>
      <c r="D839" t="s">
        <v>5</v>
      </c>
      <c r="E839">
        <v>202306</v>
      </c>
      <c r="F839">
        <v>25229.032974910398</v>
      </c>
      <c r="G839">
        <v>25996</v>
      </c>
    </row>
    <row r="840" spans="1:7" x14ac:dyDescent="0.2">
      <c r="A840" t="s">
        <v>69</v>
      </c>
      <c r="B840" t="s">
        <v>113</v>
      </c>
      <c r="C840" t="s">
        <v>1</v>
      </c>
      <c r="D840" t="s">
        <v>5</v>
      </c>
      <c r="E840">
        <v>202309</v>
      </c>
      <c r="F840">
        <v>20820.718637992835</v>
      </c>
      <c r="G840">
        <v>23212</v>
      </c>
    </row>
    <row r="841" spans="1:7" x14ac:dyDescent="0.2">
      <c r="A841" t="s">
        <v>69</v>
      </c>
      <c r="B841" t="s">
        <v>113</v>
      </c>
      <c r="C841" t="s">
        <v>1</v>
      </c>
      <c r="D841" t="s">
        <v>5</v>
      </c>
      <c r="E841">
        <v>202312</v>
      </c>
      <c r="F841">
        <v>18904.253405017927</v>
      </c>
      <c r="G841">
        <v>21870.333333333332</v>
      </c>
    </row>
    <row r="842" spans="1:7" x14ac:dyDescent="0.2">
      <c r="A842" t="s">
        <v>69</v>
      </c>
      <c r="B842" t="s">
        <v>113</v>
      </c>
      <c r="C842" t="s">
        <v>1</v>
      </c>
      <c r="D842" t="s">
        <v>5</v>
      </c>
      <c r="E842">
        <v>202403</v>
      </c>
      <c r="F842">
        <v>17312.02669632926</v>
      </c>
      <c r="G842">
        <v>19159.666666666668</v>
      </c>
    </row>
    <row r="843" spans="1:7" x14ac:dyDescent="0.2">
      <c r="A843" t="s">
        <v>69</v>
      </c>
      <c r="B843" t="s">
        <v>113</v>
      </c>
      <c r="C843" t="s">
        <v>1</v>
      </c>
      <c r="D843" t="s">
        <v>5</v>
      </c>
      <c r="E843">
        <v>202406</v>
      </c>
      <c r="F843">
        <v>16427.495698924733</v>
      </c>
      <c r="G843">
        <v>18482.5</v>
      </c>
    </row>
    <row r="844" spans="1:7" x14ac:dyDescent="0.2">
      <c r="A844" t="s">
        <v>70</v>
      </c>
      <c r="B844" t="s">
        <v>113</v>
      </c>
      <c r="C844" t="s">
        <v>1</v>
      </c>
      <c r="D844" t="s">
        <v>7</v>
      </c>
      <c r="E844">
        <v>2014</v>
      </c>
      <c r="F844">
        <v>8.1003584229390686</v>
      </c>
      <c r="G844">
        <v>9.6666666666666661</v>
      </c>
    </row>
    <row r="845" spans="1:7" x14ac:dyDescent="0.2">
      <c r="A845" t="s">
        <v>70</v>
      </c>
      <c r="B845" t="s">
        <v>113</v>
      </c>
      <c r="C845" t="s">
        <v>1</v>
      </c>
      <c r="D845" t="s">
        <v>7</v>
      </c>
      <c r="E845">
        <v>2015</v>
      </c>
      <c r="F845">
        <v>19.313709677419357</v>
      </c>
      <c r="G845">
        <v>25.083333333333332</v>
      </c>
    </row>
    <row r="846" spans="1:7" x14ac:dyDescent="0.2">
      <c r="A846" t="s">
        <v>70</v>
      </c>
      <c r="B846" t="s">
        <v>113</v>
      </c>
      <c r="C846" t="s">
        <v>1</v>
      </c>
      <c r="D846" t="s">
        <v>7</v>
      </c>
      <c r="E846">
        <v>2016</v>
      </c>
      <c r="F846">
        <v>64.789658262266727</v>
      </c>
      <c r="G846">
        <v>167.83333333333334</v>
      </c>
    </row>
    <row r="847" spans="1:7" x14ac:dyDescent="0.2">
      <c r="A847" t="s">
        <v>70</v>
      </c>
      <c r="B847" t="s">
        <v>113</v>
      </c>
      <c r="C847" t="s">
        <v>1</v>
      </c>
      <c r="D847" t="s">
        <v>7</v>
      </c>
      <c r="E847">
        <v>2017</v>
      </c>
      <c r="F847">
        <v>360.43324372759861</v>
      </c>
      <c r="G847">
        <v>457.58333333333331</v>
      </c>
    </row>
    <row r="848" spans="1:7" x14ac:dyDescent="0.2">
      <c r="A848" t="s">
        <v>70</v>
      </c>
      <c r="B848" t="s">
        <v>113</v>
      </c>
      <c r="C848" t="s">
        <v>1</v>
      </c>
      <c r="D848" t="s">
        <v>7</v>
      </c>
      <c r="E848">
        <v>2018</v>
      </c>
      <c r="F848">
        <v>784.94494367639527</v>
      </c>
      <c r="G848">
        <v>810.33333333333337</v>
      </c>
    </row>
    <row r="849" spans="1:7" x14ac:dyDescent="0.2">
      <c r="A849" t="s">
        <v>70</v>
      </c>
      <c r="B849" t="s">
        <v>113</v>
      </c>
      <c r="C849" t="s">
        <v>1</v>
      </c>
      <c r="D849" t="s">
        <v>7</v>
      </c>
      <c r="E849">
        <v>2019</v>
      </c>
      <c r="F849">
        <v>551.94626856118782</v>
      </c>
      <c r="G849">
        <v>559.83333333333337</v>
      </c>
    </row>
    <row r="850" spans="1:7" x14ac:dyDescent="0.2">
      <c r="A850" t="s">
        <v>70</v>
      </c>
      <c r="B850" t="s">
        <v>113</v>
      </c>
      <c r="C850" t="s">
        <v>1</v>
      </c>
      <c r="D850" t="s">
        <v>7</v>
      </c>
      <c r="E850">
        <v>2020</v>
      </c>
      <c r="F850">
        <v>412.10053763440868</v>
      </c>
      <c r="G850">
        <v>422</v>
      </c>
    </row>
    <row r="851" spans="1:7" x14ac:dyDescent="0.2">
      <c r="A851" t="s">
        <v>70</v>
      </c>
      <c r="B851" t="s">
        <v>113</v>
      </c>
      <c r="C851" t="s">
        <v>1</v>
      </c>
      <c r="D851" t="s">
        <v>7</v>
      </c>
      <c r="E851">
        <v>2021</v>
      </c>
      <c r="F851">
        <v>156.58317332309267</v>
      </c>
      <c r="G851">
        <v>161.91666666666666</v>
      </c>
    </row>
    <row r="852" spans="1:7" x14ac:dyDescent="0.2">
      <c r="A852" t="s">
        <v>70</v>
      </c>
      <c r="B852" t="s">
        <v>113</v>
      </c>
      <c r="C852" t="s">
        <v>1</v>
      </c>
      <c r="D852" t="s">
        <v>7</v>
      </c>
      <c r="E852">
        <v>2022</v>
      </c>
      <c r="F852">
        <v>88.686847158218129</v>
      </c>
      <c r="G852">
        <v>90.333333333333329</v>
      </c>
    </row>
    <row r="853" spans="1:7" x14ac:dyDescent="0.2">
      <c r="A853" t="s">
        <v>70</v>
      </c>
      <c r="B853" t="s">
        <v>113</v>
      </c>
      <c r="C853" t="s">
        <v>1</v>
      </c>
      <c r="D853" t="s">
        <v>7</v>
      </c>
      <c r="E853">
        <v>2023</v>
      </c>
      <c r="F853">
        <v>44.962124204520521</v>
      </c>
      <c r="G853">
        <v>48</v>
      </c>
    </row>
    <row r="854" spans="1:7" x14ac:dyDescent="0.2">
      <c r="A854" t="s">
        <v>70</v>
      </c>
      <c r="B854" t="s">
        <v>113</v>
      </c>
      <c r="C854" t="s">
        <v>1</v>
      </c>
      <c r="D854" t="s">
        <v>8</v>
      </c>
      <c r="E854">
        <v>201410</v>
      </c>
      <c r="F854">
        <v>4.9677419354838719</v>
      </c>
      <c r="G854">
        <v>7</v>
      </c>
    </row>
    <row r="855" spans="1:7" x14ac:dyDescent="0.2">
      <c r="A855" t="s">
        <v>70</v>
      </c>
      <c r="B855" t="s">
        <v>113</v>
      </c>
      <c r="C855" t="s">
        <v>1</v>
      </c>
      <c r="D855" t="s">
        <v>8</v>
      </c>
      <c r="E855">
        <v>201411</v>
      </c>
      <c r="F855">
        <v>8.3333333333333339</v>
      </c>
      <c r="G855">
        <v>11</v>
      </c>
    </row>
    <row r="856" spans="1:7" x14ac:dyDescent="0.2">
      <c r="A856" t="s">
        <v>70</v>
      </c>
      <c r="B856" t="s">
        <v>113</v>
      </c>
      <c r="C856" t="s">
        <v>1</v>
      </c>
      <c r="D856" t="s">
        <v>8</v>
      </c>
      <c r="E856">
        <v>201412</v>
      </c>
      <c r="F856">
        <v>11</v>
      </c>
      <c r="G856">
        <v>11</v>
      </c>
    </row>
    <row r="857" spans="1:7" x14ac:dyDescent="0.2">
      <c r="A857" t="s">
        <v>70</v>
      </c>
      <c r="B857" t="s">
        <v>113</v>
      </c>
      <c r="C857" t="s">
        <v>1</v>
      </c>
      <c r="D857" t="s">
        <v>8</v>
      </c>
      <c r="E857">
        <v>201501</v>
      </c>
      <c r="F857">
        <v>11</v>
      </c>
      <c r="G857">
        <v>11</v>
      </c>
    </row>
    <row r="858" spans="1:7" x14ac:dyDescent="0.2">
      <c r="A858" t="s">
        <v>70</v>
      </c>
      <c r="B858" t="s">
        <v>113</v>
      </c>
      <c r="C858" t="s">
        <v>1</v>
      </c>
      <c r="D858" t="s">
        <v>8</v>
      </c>
      <c r="E858">
        <v>201502</v>
      </c>
      <c r="F858">
        <v>11</v>
      </c>
      <c r="G858">
        <v>11</v>
      </c>
    </row>
    <row r="859" spans="1:7" x14ac:dyDescent="0.2">
      <c r="A859" t="s">
        <v>70</v>
      </c>
      <c r="B859" t="s">
        <v>113</v>
      </c>
      <c r="C859" t="s">
        <v>1</v>
      </c>
      <c r="D859" t="s">
        <v>8</v>
      </c>
      <c r="E859">
        <v>201503</v>
      </c>
      <c r="F859">
        <v>11</v>
      </c>
      <c r="G859">
        <v>11</v>
      </c>
    </row>
    <row r="860" spans="1:7" x14ac:dyDescent="0.2">
      <c r="A860" t="s">
        <v>70</v>
      </c>
      <c r="B860" t="s">
        <v>113</v>
      </c>
      <c r="C860" t="s">
        <v>1</v>
      </c>
      <c r="D860" t="s">
        <v>8</v>
      </c>
      <c r="E860">
        <v>201504</v>
      </c>
      <c r="F860">
        <v>11</v>
      </c>
      <c r="G860">
        <v>11</v>
      </c>
    </row>
    <row r="861" spans="1:7" x14ac:dyDescent="0.2">
      <c r="A861" t="s">
        <v>70</v>
      </c>
      <c r="B861" t="s">
        <v>113</v>
      </c>
      <c r="C861" t="s">
        <v>1</v>
      </c>
      <c r="D861" t="s">
        <v>8</v>
      </c>
      <c r="E861">
        <v>201505</v>
      </c>
      <c r="F861">
        <v>11</v>
      </c>
      <c r="G861">
        <v>11</v>
      </c>
    </row>
    <row r="862" spans="1:7" x14ac:dyDescent="0.2">
      <c r="A862" t="s">
        <v>70</v>
      </c>
      <c r="B862" t="s">
        <v>113</v>
      </c>
      <c r="C862" t="s">
        <v>1</v>
      </c>
      <c r="D862" t="s">
        <v>8</v>
      </c>
      <c r="E862">
        <v>201506</v>
      </c>
      <c r="F862">
        <v>36.400000000000006</v>
      </c>
      <c r="G862">
        <v>69</v>
      </c>
    </row>
    <row r="863" spans="1:7" x14ac:dyDescent="0.2">
      <c r="A863" t="s">
        <v>70</v>
      </c>
      <c r="B863" t="s">
        <v>113</v>
      </c>
      <c r="C863" t="s">
        <v>1</v>
      </c>
      <c r="D863" t="s">
        <v>8</v>
      </c>
      <c r="E863">
        <v>201507</v>
      </c>
      <c r="F863">
        <v>59.064516129032249</v>
      </c>
      <c r="G863">
        <v>77</v>
      </c>
    </row>
    <row r="864" spans="1:7" x14ac:dyDescent="0.2">
      <c r="A864" t="s">
        <v>70</v>
      </c>
      <c r="B864" t="s">
        <v>113</v>
      </c>
      <c r="C864" t="s">
        <v>1</v>
      </c>
      <c r="D864" t="s">
        <v>8</v>
      </c>
      <c r="E864">
        <v>201508</v>
      </c>
      <c r="F864">
        <v>19</v>
      </c>
      <c r="G864">
        <v>19</v>
      </c>
    </row>
    <row r="865" spans="1:7" x14ac:dyDescent="0.2">
      <c r="A865" t="s">
        <v>70</v>
      </c>
      <c r="B865" t="s">
        <v>113</v>
      </c>
      <c r="C865" t="s">
        <v>1</v>
      </c>
      <c r="D865" t="s">
        <v>8</v>
      </c>
      <c r="E865">
        <v>201509</v>
      </c>
      <c r="F865">
        <v>19</v>
      </c>
      <c r="G865">
        <v>19</v>
      </c>
    </row>
    <row r="866" spans="1:7" x14ac:dyDescent="0.2">
      <c r="A866" t="s">
        <v>70</v>
      </c>
      <c r="B866" t="s">
        <v>113</v>
      </c>
      <c r="C866" t="s">
        <v>1</v>
      </c>
      <c r="D866" t="s">
        <v>8</v>
      </c>
      <c r="E866">
        <v>201510</v>
      </c>
      <c r="F866">
        <v>14.258064516129032</v>
      </c>
      <c r="G866">
        <v>19</v>
      </c>
    </row>
    <row r="867" spans="1:7" x14ac:dyDescent="0.2">
      <c r="A867" t="s">
        <v>70</v>
      </c>
      <c r="B867" t="s">
        <v>113</v>
      </c>
      <c r="C867" t="s">
        <v>1</v>
      </c>
      <c r="D867" t="s">
        <v>8</v>
      </c>
      <c r="E867">
        <v>201511</v>
      </c>
      <c r="F867">
        <v>15.3</v>
      </c>
      <c r="G867">
        <v>19</v>
      </c>
    </row>
    <row r="868" spans="1:7" x14ac:dyDescent="0.2">
      <c r="A868" t="s">
        <v>70</v>
      </c>
      <c r="B868" t="s">
        <v>113</v>
      </c>
      <c r="C868" t="s">
        <v>1</v>
      </c>
      <c r="D868" t="s">
        <v>8</v>
      </c>
      <c r="E868">
        <v>201512</v>
      </c>
      <c r="F868">
        <v>13.741935483870968</v>
      </c>
      <c r="G868">
        <v>24</v>
      </c>
    </row>
    <row r="869" spans="1:7" x14ac:dyDescent="0.2">
      <c r="A869" t="s">
        <v>70</v>
      </c>
      <c r="B869" t="s">
        <v>113</v>
      </c>
      <c r="C869" t="s">
        <v>1</v>
      </c>
      <c r="D869" t="s">
        <v>8</v>
      </c>
      <c r="E869">
        <v>201601</v>
      </c>
      <c r="F869">
        <v>59.225806451612861</v>
      </c>
      <c r="G869">
        <v>158</v>
      </c>
    </row>
    <row r="870" spans="1:7" x14ac:dyDescent="0.2">
      <c r="A870" t="s">
        <v>70</v>
      </c>
      <c r="B870" t="s">
        <v>113</v>
      </c>
      <c r="C870" t="s">
        <v>1</v>
      </c>
      <c r="D870" t="s">
        <v>8</v>
      </c>
      <c r="E870">
        <v>201602</v>
      </c>
      <c r="F870">
        <v>49.793103448275843</v>
      </c>
      <c r="G870">
        <v>152</v>
      </c>
    </row>
    <row r="871" spans="1:7" x14ac:dyDescent="0.2">
      <c r="A871" t="s">
        <v>70</v>
      </c>
      <c r="B871" t="s">
        <v>113</v>
      </c>
      <c r="C871" t="s">
        <v>1</v>
      </c>
      <c r="D871" t="s">
        <v>8</v>
      </c>
      <c r="E871">
        <v>201603</v>
      </c>
      <c r="F871">
        <v>57.58064516129037</v>
      </c>
      <c r="G871">
        <v>151</v>
      </c>
    </row>
    <row r="872" spans="1:7" x14ac:dyDescent="0.2">
      <c r="A872" t="s">
        <v>70</v>
      </c>
      <c r="B872" t="s">
        <v>113</v>
      </c>
      <c r="C872" t="s">
        <v>1</v>
      </c>
      <c r="D872" t="s">
        <v>8</v>
      </c>
      <c r="E872">
        <v>201604</v>
      </c>
      <c r="F872">
        <v>66.53333333333326</v>
      </c>
      <c r="G872">
        <v>162</v>
      </c>
    </row>
    <row r="873" spans="1:7" x14ac:dyDescent="0.2">
      <c r="A873" t="s">
        <v>70</v>
      </c>
      <c r="B873" t="s">
        <v>113</v>
      </c>
      <c r="C873" t="s">
        <v>1</v>
      </c>
      <c r="D873" t="s">
        <v>8</v>
      </c>
      <c r="E873">
        <v>201605</v>
      </c>
      <c r="F873">
        <v>51.451612903225765</v>
      </c>
      <c r="G873">
        <v>158</v>
      </c>
    </row>
    <row r="874" spans="1:7" x14ac:dyDescent="0.2">
      <c r="A874" t="s">
        <v>70</v>
      </c>
      <c r="B874" t="s">
        <v>113</v>
      </c>
      <c r="C874" t="s">
        <v>1</v>
      </c>
      <c r="D874" t="s">
        <v>8</v>
      </c>
      <c r="E874">
        <v>201606</v>
      </c>
      <c r="F874">
        <v>143.4666666666665</v>
      </c>
      <c r="G874">
        <v>254</v>
      </c>
    </row>
    <row r="875" spans="1:7" x14ac:dyDescent="0.2">
      <c r="A875" t="s">
        <v>70</v>
      </c>
      <c r="B875" t="s">
        <v>113</v>
      </c>
      <c r="C875" t="s">
        <v>1</v>
      </c>
      <c r="D875" t="s">
        <v>8</v>
      </c>
      <c r="E875">
        <v>201607</v>
      </c>
      <c r="F875">
        <v>82.45161290322595</v>
      </c>
      <c r="G875">
        <v>198</v>
      </c>
    </row>
    <row r="876" spans="1:7" x14ac:dyDescent="0.2">
      <c r="A876" t="s">
        <v>70</v>
      </c>
      <c r="B876" t="s">
        <v>113</v>
      </c>
      <c r="C876" t="s">
        <v>1</v>
      </c>
      <c r="D876" t="s">
        <v>8</v>
      </c>
      <c r="E876">
        <v>201608</v>
      </c>
      <c r="F876">
        <v>77.193548387096811</v>
      </c>
      <c r="G876">
        <v>167</v>
      </c>
    </row>
    <row r="877" spans="1:7" x14ac:dyDescent="0.2">
      <c r="A877" t="s">
        <v>70</v>
      </c>
      <c r="B877" t="s">
        <v>113</v>
      </c>
      <c r="C877" t="s">
        <v>1</v>
      </c>
      <c r="D877" t="s">
        <v>8</v>
      </c>
      <c r="E877">
        <v>201609</v>
      </c>
      <c r="F877">
        <v>46.700000000000031</v>
      </c>
      <c r="G877">
        <v>117</v>
      </c>
    </row>
    <row r="878" spans="1:7" x14ac:dyDescent="0.2">
      <c r="A878" t="s">
        <v>70</v>
      </c>
      <c r="B878" t="s">
        <v>113</v>
      </c>
      <c r="C878" t="s">
        <v>1</v>
      </c>
      <c r="D878" t="s">
        <v>8</v>
      </c>
      <c r="E878">
        <v>201610</v>
      </c>
      <c r="F878">
        <v>46.645161290322633</v>
      </c>
      <c r="G878">
        <v>96</v>
      </c>
    </row>
    <row r="879" spans="1:7" x14ac:dyDescent="0.2">
      <c r="A879" t="s">
        <v>70</v>
      </c>
      <c r="B879" t="s">
        <v>113</v>
      </c>
      <c r="C879" t="s">
        <v>1</v>
      </c>
      <c r="D879" t="s">
        <v>8</v>
      </c>
      <c r="E879">
        <v>201611</v>
      </c>
      <c r="F879">
        <v>49.466666666666697</v>
      </c>
      <c r="G879">
        <v>188</v>
      </c>
    </row>
    <row r="880" spans="1:7" x14ac:dyDescent="0.2">
      <c r="A880" t="s">
        <v>70</v>
      </c>
      <c r="B880" t="s">
        <v>113</v>
      </c>
      <c r="C880" t="s">
        <v>1</v>
      </c>
      <c r="D880" t="s">
        <v>8</v>
      </c>
      <c r="E880">
        <v>201612</v>
      </c>
      <c r="F880">
        <v>46.967741935483872</v>
      </c>
      <c r="G880">
        <v>213</v>
      </c>
    </row>
    <row r="881" spans="1:7" x14ac:dyDescent="0.2">
      <c r="A881" t="s">
        <v>70</v>
      </c>
      <c r="B881" t="s">
        <v>113</v>
      </c>
      <c r="C881" t="s">
        <v>1</v>
      </c>
      <c r="D881" t="s">
        <v>8</v>
      </c>
      <c r="E881">
        <v>201701</v>
      </c>
      <c r="F881">
        <v>16.903225806451609</v>
      </c>
      <c r="G881">
        <v>72</v>
      </c>
    </row>
    <row r="882" spans="1:7" x14ac:dyDescent="0.2">
      <c r="A882" t="s">
        <v>70</v>
      </c>
      <c r="B882" t="s">
        <v>113</v>
      </c>
      <c r="C882" t="s">
        <v>1</v>
      </c>
      <c r="D882" t="s">
        <v>8</v>
      </c>
      <c r="E882">
        <v>201702</v>
      </c>
      <c r="F882">
        <v>56.999999999999979</v>
      </c>
      <c r="G882">
        <v>139</v>
      </c>
    </row>
    <row r="883" spans="1:7" x14ac:dyDescent="0.2">
      <c r="A883" t="s">
        <v>70</v>
      </c>
      <c r="B883" t="s">
        <v>113</v>
      </c>
      <c r="C883" t="s">
        <v>1</v>
      </c>
      <c r="D883" t="s">
        <v>8</v>
      </c>
      <c r="E883">
        <v>201703</v>
      </c>
      <c r="F883">
        <v>80.774193548387146</v>
      </c>
      <c r="G883">
        <v>145</v>
      </c>
    </row>
    <row r="884" spans="1:7" x14ac:dyDescent="0.2">
      <c r="A884" t="s">
        <v>70</v>
      </c>
      <c r="B884" t="s">
        <v>113</v>
      </c>
      <c r="C884" t="s">
        <v>1</v>
      </c>
      <c r="D884" t="s">
        <v>8</v>
      </c>
      <c r="E884">
        <v>201704</v>
      </c>
      <c r="F884">
        <v>100.73333333333335</v>
      </c>
      <c r="G884">
        <v>189</v>
      </c>
    </row>
    <row r="885" spans="1:7" x14ac:dyDescent="0.2">
      <c r="A885" t="s">
        <v>70</v>
      </c>
      <c r="B885" t="s">
        <v>113</v>
      </c>
      <c r="C885" t="s">
        <v>1</v>
      </c>
      <c r="D885" t="s">
        <v>8</v>
      </c>
      <c r="E885">
        <v>201705</v>
      </c>
      <c r="F885">
        <v>201.03225806451616</v>
      </c>
      <c r="G885">
        <v>353</v>
      </c>
    </row>
    <row r="886" spans="1:7" x14ac:dyDescent="0.2">
      <c r="A886" t="s">
        <v>70</v>
      </c>
      <c r="B886" t="s">
        <v>113</v>
      </c>
      <c r="C886" t="s">
        <v>1</v>
      </c>
      <c r="D886" t="s">
        <v>8</v>
      </c>
      <c r="E886">
        <v>201706</v>
      </c>
      <c r="F886">
        <v>319.73333333333329</v>
      </c>
      <c r="G886">
        <v>471</v>
      </c>
    </row>
    <row r="887" spans="1:7" x14ac:dyDescent="0.2">
      <c r="A887" t="s">
        <v>70</v>
      </c>
      <c r="B887" t="s">
        <v>113</v>
      </c>
      <c r="C887" t="s">
        <v>1</v>
      </c>
      <c r="D887" t="s">
        <v>8</v>
      </c>
      <c r="E887">
        <v>201707</v>
      </c>
      <c r="F887">
        <v>395.90322580645164</v>
      </c>
      <c r="G887">
        <v>446</v>
      </c>
    </row>
    <row r="888" spans="1:7" x14ac:dyDescent="0.2">
      <c r="A888" t="s">
        <v>70</v>
      </c>
      <c r="B888" t="s">
        <v>113</v>
      </c>
      <c r="C888" t="s">
        <v>1</v>
      </c>
      <c r="D888" t="s">
        <v>8</v>
      </c>
      <c r="E888">
        <v>201708</v>
      </c>
      <c r="F888">
        <v>489.25806451612902</v>
      </c>
      <c r="G888">
        <v>610</v>
      </c>
    </row>
    <row r="889" spans="1:7" x14ac:dyDescent="0.2">
      <c r="A889" t="s">
        <v>70</v>
      </c>
      <c r="B889" t="s">
        <v>113</v>
      </c>
      <c r="C889" t="s">
        <v>1</v>
      </c>
      <c r="D889" t="s">
        <v>8</v>
      </c>
      <c r="E889">
        <v>201709</v>
      </c>
      <c r="F889">
        <v>525.53333333333342</v>
      </c>
      <c r="G889">
        <v>630</v>
      </c>
    </row>
    <row r="890" spans="1:7" x14ac:dyDescent="0.2">
      <c r="A890" t="s">
        <v>70</v>
      </c>
      <c r="B890" t="s">
        <v>113</v>
      </c>
      <c r="C890" t="s">
        <v>1</v>
      </c>
      <c r="D890" t="s">
        <v>8</v>
      </c>
      <c r="E890">
        <v>201710</v>
      </c>
      <c r="F890">
        <v>705.87096774193549</v>
      </c>
      <c r="G890">
        <v>832</v>
      </c>
    </row>
    <row r="891" spans="1:7" x14ac:dyDescent="0.2">
      <c r="A891" t="s">
        <v>70</v>
      </c>
      <c r="B891" t="s">
        <v>113</v>
      </c>
      <c r="C891" t="s">
        <v>1</v>
      </c>
      <c r="D891" t="s">
        <v>8</v>
      </c>
      <c r="E891">
        <v>201711</v>
      </c>
      <c r="F891">
        <v>677.16666666666674</v>
      </c>
      <c r="G891">
        <v>766</v>
      </c>
    </row>
    <row r="892" spans="1:7" x14ac:dyDescent="0.2">
      <c r="A892" t="s">
        <v>70</v>
      </c>
      <c r="B892" t="s">
        <v>113</v>
      </c>
      <c r="C892" t="s">
        <v>1</v>
      </c>
      <c r="D892" t="s">
        <v>8</v>
      </c>
      <c r="E892">
        <v>201712</v>
      </c>
      <c r="F892">
        <v>755.29032258064512</v>
      </c>
      <c r="G892">
        <v>838</v>
      </c>
    </row>
    <row r="893" spans="1:7" x14ac:dyDescent="0.2">
      <c r="A893" t="s">
        <v>70</v>
      </c>
      <c r="B893" t="s">
        <v>113</v>
      </c>
      <c r="C893" t="s">
        <v>1</v>
      </c>
      <c r="D893" t="s">
        <v>8</v>
      </c>
      <c r="E893">
        <v>201801</v>
      </c>
      <c r="F893">
        <v>769.96774193548379</v>
      </c>
      <c r="G893">
        <v>806</v>
      </c>
    </row>
    <row r="894" spans="1:7" x14ac:dyDescent="0.2">
      <c r="A894" t="s">
        <v>70</v>
      </c>
      <c r="B894" t="s">
        <v>113</v>
      </c>
      <c r="C894" t="s">
        <v>1</v>
      </c>
      <c r="D894" t="s">
        <v>8</v>
      </c>
      <c r="E894">
        <v>201802</v>
      </c>
      <c r="F894">
        <v>797.42857142857156</v>
      </c>
      <c r="G894">
        <v>842</v>
      </c>
    </row>
    <row r="895" spans="1:7" x14ac:dyDescent="0.2">
      <c r="A895" t="s">
        <v>70</v>
      </c>
      <c r="B895" t="s">
        <v>113</v>
      </c>
      <c r="C895" t="s">
        <v>1</v>
      </c>
      <c r="D895" t="s">
        <v>8</v>
      </c>
      <c r="E895">
        <v>201803</v>
      </c>
      <c r="F895">
        <v>834.12903225806463</v>
      </c>
      <c r="G895">
        <v>886</v>
      </c>
    </row>
    <row r="896" spans="1:7" x14ac:dyDescent="0.2">
      <c r="A896" t="s">
        <v>70</v>
      </c>
      <c r="B896" t="s">
        <v>113</v>
      </c>
      <c r="C896" t="s">
        <v>1</v>
      </c>
      <c r="D896" t="s">
        <v>8</v>
      </c>
      <c r="E896">
        <v>201804</v>
      </c>
      <c r="F896">
        <v>843.33333333333326</v>
      </c>
      <c r="G896">
        <v>892</v>
      </c>
    </row>
    <row r="897" spans="1:7" x14ac:dyDescent="0.2">
      <c r="A897" t="s">
        <v>70</v>
      </c>
      <c r="B897" t="s">
        <v>113</v>
      </c>
      <c r="C897" t="s">
        <v>1</v>
      </c>
      <c r="D897" t="s">
        <v>8</v>
      </c>
      <c r="E897">
        <v>201805</v>
      </c>
      <c r="F897">
        <v>861.19354838709683</v>
      </c>
      <c r="G897">
        <v>920</v>
      </c>
    </row>
    <row r="898" spans="1:7" x14ac:dyDescent="0.2">
      <c r="A898" t="s">
        <v>70</v>
      </c>
      <c r="B898" t="s">
        <v>113</v>
      </c>
      <c r="C898" t="s">
        <v>1</v>
      </c>
      <c r="D898" t="s">
        <v>8</v>
      </c>
      <c r="E898">
        <v>201806</v>
      </c>
      <c r="F898">
        <v>805.13333333333344</v>
      </c>
      <c r="G898">
        <v>814</v>
      </c>
    </row>
    <row r="899" spans="1:7" x14ac:dyDescent="0.2">
      <c r="A899" t="s">
        <v>70</v>
      </c>
      <c r="B899" t="s">
        <v>113</v>
      </c>
      <c r="C899" t="s">
        <v>1</v>
      </c>
      <c r="D899" t="s">
        <v>8</v>
      </c>
      <c r="E899">
        <v>201807</v>
      </c>
      <c r="F899">
        <v>790.51612903225805</v>
      </c>
      <c r="G899">
        <v>797</v>
      </c>
    </row>
    <row r="900" spans="1:7" x14ac:dyDescent="0.2">
      <c r="A900" t="s">
        <v>70</v>
      </c>
      <c r="B900" t="s">
        <v>113</v>
      </c>
      <c r="C900" t="s">
        <v>1</v>
      </c>
      <c r="D900" t="s">
        <v>8</v>
      </c>
      <c r="E900">
        <v>201808</v>
      </c>
      <c r="F900">
        <v>779.35483870967744</v>
      </c>
      <c r="G900">
        <v>784</v>
      </c>
    </row>
    <row r="901" spans="1:7" x14ac:dyDescent="0.2">
      <c r="A901" t="s">
        <v>70</v>
      </c>
      <c r="B901" t="s">
        <v>113</v>
      </c>
      <c r="C901" t="s">
        <v>1</v>
      </c>
      <c r="D901" t="s">
        <v>8</v>
      </c>
      <c r="E901">
        <v>201809</v>
      </c>
      <c r="F901">
        <v>770.70000000000016</v>
      </c>
      <c r="G901">
        <v>775</v>
      </c>
    </row>
    <row r="902" spans="1:7" x14ac:dyDescent="0.2">
      <c r="A902" t="s">
        <v>70</v>
      </c>
      <c r="B902" t="s">
        <v>113</v>
      </c>
      <c r="C902" t="s">
        <v>1</v>
      </c>
      <c r="D902" t="s">
        <v>8</v>
      </c>
      <c r="E902">
        <v>201810</v>
      </c>
      <c r="F902">
        <v>750.54838709677415</v>
      </c>
      <c r="G902">
        <v>762</v>
      </c>
    </row>
    <row r="903" spans="1:7" x14ac:dyDescent="0.2">
      <c r="A903" t="s">
        <v>70</v>
      </c>
      <c r="B903" t="s">
        <v>113</v>
      </c>
      <c r="C903" t="s">
        <v>1</v>
      </c>
      <c r="D903" t="s">
        <v>8</v>
      </c>
      <c r="E903">
        <v>201811</v>
      </c>
      <c r="F903">
        <v>727.06666666666672</v>
      </c>
      <c r="G903">
        <v>738</v>
      </c>
    </row>
    <row r="904" spans="1:7" x14ac:dyDescent="0.2">
      <c r="A904" t="s">
        <v>70</v>
      </c>
      <c r="B904" t="s">
        <v>113</v>
      </c>
      <c r="C904" t="s">
        <v>1</v>
      </c>
      <c r="D904" t="s">
        <v>8</v>
      </c>
      <c r="E904">
        <v>201812</v>
      </c>
      <c r="F904">
        <v>689.96774193548356</v>
      </c>
      <c r="G904">
        <v>708</v>
      </c>
    </row>
    <row r="905" spans="1:7" x14ac:dyDescent="0.2">
      <c r="A905" t="s">
        <v>70</v>
      </c>
      <c r="B905" t="s">
        <v>113</v>
      </c>
      <c r="C905" t="s">
        <v>1</v>
      </c>
      <c r="D905" t="s">
        <v>8</v>
      </c>
      <c r="E905">
        <v>201901</v>
      </c>
      <c r="F905">
        <v>662.80645161290317</v>
      </c>
      <c r="G905">
        <v>674</v>
      </c>
    </row>
    <row r="906" spans="1:7" x14ac:dyDescent="0.2">
      <c r="A906" t="s">
        <v>70</v>
      </c>
      <c r="B906" t="s">
        <v>113</v>
      </c>
      <c r="C906" t="s">
        <v>1</v>
      </c>
      <c r="D906" t="s">
        <v>8</v>
      </c>
      <c r="E906">
        <v>201902</v>
      </c>
      <c r="F906">
        <v>631.892857142857</v>
      </c>
      <c r="G906">
        <v>653</v>
      </c>
    </row>
    <row r="907" spans="1:7" x14ac:dyDescent="0.2">
      <c r="A907" t="s">
        <v>70</v>
      </c>
      <c r="B907" t="s">
        <v>113</v>
      </c>
      <c r="C907" t="s">
        <v>1</v>
      </c>
      <c r="D907" t="s">
        <v>8</v>
      </c>
      <c r="E907">
        <v>201903</v>
      </c>
      <c r="F907">
        <v>607.51612903225805</v>
      </c>
      <c r="G907">
        <v>615</v>
      </c>
    </row>
    <row r="908" spans="1:7" x14ac:dyDescent="0.2">
      <c r="A908" t="s">
        <v>70</v>
      </c>
      <c r="B908" t="s">
        <v>113</v>
      </c>
      <c r="C908" t="s">
        <v>1</v>
      </c>
      <c r="D908" t="s">
        <v>8</v>
      </c>
      <c r="E908">
        <v>201904</v>
      </c>
      <c r="F908">
        <v>594.19999999999993</v>
      </c>
      <c r="G908">
        <v>601</v>
      </c>
    </row>
    <row r="909" spans="1:7" x14ac:dyDescent="0.2">
      <c r="A909" t="s">
        <v>70</v>
      </c>
      <c r="B909" t="s">
        <v>113</v>
      </c>
      <c r="C909" t="s">
        <v>1</v>
      </c>
      <c r="D909" t="s">
        <v>8</v>
      </c>
      <c r="E909">
        <v>201905</v>
      </c>
      <c r="F909">
        <v>556.29032258064501</v>
      </c>
      <c r="G909">
        <v>583</v>
      </c>
    </row>
    <row r="910" spans="1:7" x14ac:dyDescent="0.2">
      <c r="A910" t="s">
        <v>70</v>
      </c>
      <c r="B910" t="s">
        <v>113</v>
      </c>
      <c r="C910" t="s">
        <v>1</v>
      </c>
      <c r="D910" t="s">
        <v>8</v>
      </c>
      <c r="E910">
        <v>201906</v>
      </c>
      <c r="F910">
        <v>531</v>
      </c>
      <c r="G910">
        <v>531</v>
      </c>
    </row>
    <row r="911" spans="1:7" x14ac:dyDescent="0.2">
      <c r="A911" t="s">
        <v>70</v>
      </c>
      <c r="B911" t="s">
        <v>113</v>
      </c>
      <c r="C911" t="s">
        <v>1</v>
      </c>
      <c r="D911" t="s">
        <v>8</v>
      </c>
      <c r="E911">
        <v>201907</v>
      </c>
      <c r="F911">
        <v>528.22580645161293</v>
      </c>
      <c r="G911">
        <v>531</v>
      </c>
    </row>
    <row r="912" spans="1:7" x14ac:dyDescent="0.2">
      <c r="A912" t="s">
        <v>70</v>
      </c>
      <c r="B912" t="s">
        <v>113</v>
      </c>
      <c r="C912" t="s">
        <v>1</v>
      </c>
      <c r="D912" t="s">
        <v>8</v>
      </c>
      <c r="E912">
        <v>201908</v>
      </c>
      <c r="F912">
        <v>519.9677419354839</v>
      </c>
      <c r="G912">
        <v>525</v>
      </c>
    </row>
    <row r="913" spans="1:7" x14ac:dyDescent="0.2">
      <c r="A913" t="s">
        <v>70</v>
      </c>
      <c r="B913" t="s">
        <v>113</v>
      </c>
      <c r="C913" t="s">
        <v>1</v>
      </c>
      <c r="D913" t="s">
        <v>8</v>
      </c>
      <c r="E913">
        <v>201909</v>
      </c>
      <c r="F913">
        <v>508.73333333333335</v>
      </c>
      <c r="G913">
        <v>515</v>
      </c>
    </row>
    <row r="914" spans="1:7" x14ac:dyDescent="0.2">
      <c r="A914" t="s">
        <v>70</v>
      </c>
      <c r="B914" t="s">
        <v>113</v>
      </c>
      <c r="C914" t="s">
        <v>1</v>
      </c>
      <c r="D914" t="s">
        <v>8</v>
      </c>
      <c r="E914">
        <v>201910</v>
      </c>
      <c r="F914">
        <v>499.32258064516128</v>
      </c>
      <c r="G914">
        <v>505</v>
      </c>
    </row>
    <row r="915" spans="1:7" x14ac:dyDescent="0.2">
      <c r="A915" t="s">
        <v>70</v>
      </c>
      <c r="B915" t="s">
        <v>113</v>
      </c>
      <c r="C915" t="s">
        <v>1</v>
      </c>
      <c r="D915" t="s">
        <v>8</v>
      </c>
      <c r="E915">
        <v>201911</v>
      </c>
      <c r="F915">
        <v>492.4</v>
      </c>
      <c r="G915">
        <v>494</v>
      </c>
    </row>
    <row r="916" spans="1:7" x14ac:dyDescent="0.2">
      <c r="A916" t="s">
        <v>70</v>
      </c>
      <c r="B916" t="s">
        <v>113</v>
      </c>
      <c r="C916" t="s">
        <v>1</v>
      </c>
      <c r="D916" t="s">
        <v>8</v>
      </c>
      <c r="E916">
        <v>201912</v>
      </c>
      <c r="F916">
        <v>491</v>
      </c>
      <c r="G916">
        <v>491</v>
      </c>
    </row>
    <row r="917" spans="1:7" x14ac:dyDescent="0.2">
      <c r="A917" t="s">
        <v>70</v>
      </c>
      <c r="B917" t="s">
        <v>113</v>
      </c>
      <c r="C917" t="s">
        <v>1</v>
      </c>
      <c r="D917" t="s">
        <v>8</v>
      </c>
      <c r="E917">
        <v>202001</v>
      </c>
      <c r="F917">
        <v>491</v>
      </c>
      <c r="G917">
        <v>491</v>
      </c>
    </row>
    <row r="918" spans="1:7" x14ac:dyDescent="0.2">
      <c r="A918" t="s">
        <v>70</v>
      </c>
      <c r="B918" t="s">
        <v>113</v>
      </c>
      <c r="C918" t="s">
        <v>1</v>
      </c>
      <c r="D918" t="s">
        <v>8</v>
      </c>
      <c r="E918">
        <v>202002</v>
      </c>
      <c r="F918">
        <v>491</v>
      </c>
      <c r="G918">
        <v>491</v>
      </c>
    </row>
    <row r="919" spans="1:7" x14ac:dyDescent="0.2">
      <c r="A919" t="s">
        <v>70</v>
      </c>
      <c r="B919" t="s">
        <v>113</v>
      </c>
      <c r="C919" t="s">
        <v>1</v>
      </c>
      <c r="D919" t="s">
        <v>8</v>
      </c>
      <c r="E919">
        <v>202003</v>
      </c>
      <c r="F919">
        <v>491</v>
      </c>
      <c r="G919">
        <v>491</v>
      </c>
    </row>
    <row r="920" spans="1:7" x14ac:dyDescent="0.2">
      <c r="A920" t="s">
        <v>70</v>
      </c>
      <c r="B920" t="s">
        <v>113</v>
      </c>
      <c r="C920" t="s">
        <v>1</v>
      </c>
      <c r="D920" t="s">
        <v>8</v>
      </c>
      <c r="E920">
        <v>202004</v>
      </c>
      <c r="F920">
        <v>491</v>
      </c>
      <c r="G920">
        <v>491</v>
      </c>
    </row>
    <row r="921" spans="1:7" x14ac:dyDescent="0.2">
      <c r="A921" t="s">
        <v>70</v>
      </c>
      <c r="B921" t="s">
        <v>113</v>
      </c>
      <c r="C921" t="s">
        <v>1</v>
      </c>
      <c r="D921" t="s">
        <v>8</v>
      </c>
      <c r="E921">
        <v>202005</v>
      </c>
      <c r="F921">
        <v>491</v>
      </c>
      <c r="G921">
        <v>491</v>
      </c>
    </row>
    <row r="922" spans="1:7" x14ac:dyDescent="0.2">
      <c r="A922" t="s">
        <v>70</v>
      </c>
      <c r="B922" t="s">
        <v>113</v>
      </c>
      <c r="C922" t="s">
        <v>1</v>
      </c>
      <c r="D922" t="s">
        <v>8</v>
      </c>
      <c r="E922">
        <v>202006</v>
      </c>
      <c r="F922">
        <v>490.9</v>
      </c>
      <c r="G922">
        <v>491</v>
      </c>
    </row>
    <row r="923" spans="1:7" x14ac:dyDescent="0.2">
      <c r="A923" t="s">
        <v>70</v>
      </c>
      <c r="B923" t="s">
        <v>113</v>
      </c>
      <c r="C923" t="s">
        <v>1</v>
      </c>
      <c r="D923" t="s">
        <v>8</v>
      </c>
      <c r="E923">
        <v>202007</v>
      </c>
      <c r="F923">
        <v>439.38709677419354</v>
      </c>
      <c r="G923">
        <v>484</v>
      </c>
    </row>
    <row r="924" spans="1:7" x14ac:dyDescent="0.2">
      <c r="A924" t="s">
        <v>70</v>
      </c>
      <c r="B924" t="s">
        <v>113</v>
      </c>
      <c r="C924" t="s">
        <v>1</v>
      </c>
      <c r="D924" t="s">
        <v>8</v>
      </c>
      <c r="E924">
        <v>202008</v>
      </c>
      <c r="F924">
        <v>384.77419354838707</v>
      </c>
      <c r="G924">
        <v>401</v>
      </c>
    </row>
    <row r="925" spans="1:7" x14ac:dyDescent="0.2">
      <c r="A925" t="s">
        <v>70</v>
      </c>
      <c r="B925" t="s">
        <v>113</v>
      </c>
      <c r="C925" t="s">
        <v>1</v>
      </c>
      <c r="D925" t="s">
        <v>8</v>
      </c>
      <c r="E925">
        <v>202009</v>
      </c>
      <c r="F925">
        <v>355.29999999999995</v>
      </c>
      <c r="G925">
        <v>365</v>
      </c>
    </row>
    <row r="926" spans="1:7" x14ac:dyDescent="0.2">
      <c r="A926" t="s">
        <v>70</v>
      </c>
      <c r="B926" t="s">
        <v>113</v>
      </c>
      <c r="C926" t="s">
        <v>1</v>
      </c>
      <c r="D926" t="s">
        <v>8</v>
      </c>
      <c r="E926">
        <v>202010</v>
      </c>
      <c r="F926">
        <v>308.12903225806451</v>
      </c>
      <c r="G926">
        <v>335</v>
      </c>
    </row>
    <row r="927" spans="1:7" x14ac:dyDescent="0.2">
      <c r="A927" t="s">
        <v>70</v>
      </c>
      <c r="B927" t="s">
        <v>113</v>
      </c>
      <c r="C927" t="s">
        <v>1</v>
      </c>
      <c r="D927" t="s">
        <v>8</v>
      </c>
      <c r="E927">
        <v>202011</v>
      </c>
      <c r="F927">
        <v>269.20000000000005</v>
      </c>
      <c r="G927">
        <v>282</v>
      </c>
    </row>
    <row r="928" spans="1:7" x14ac:dyDescent="0.2">
      <c r="A928" t="s">
        <v>70</v>
      </c>
      <c r="B928" t="s">
        <v>113</v>
      </c>
      <c r="C928" t="s">
        <v>1</v>
      </c>
      <c r="D928" t="s">
        <v>8</v>
      </c>
      <c r="E928">
        <v>202012</v>
      </c>
      <c r="F928">
        <v>242.51612903225808</v>
      </c>
      <c r="G928">
        <v>251</v>
      </c>
    </row>
    <row r="929" spans="1:7" x14ac:dyDescent="0.2">
      <c r="A929" t="s">
        <v>70</v>
      </c>
      <c r="B929" t="s">
        <v>113</v>
      </c>
      <c r="C929" t="s">
        <v>1</v>
      </c>
      <c r="D929" t="s">
        <v>8</v>
      </c>
      <c r="E929">
        <v>202101</v>
      </c>
      <c r="F929">
        <v>225.35483870967744</v>
      </c>
      <c r="G929">
        <v>231</v>
      </c>
    </row>
    <row r="930" spans="1:7" x14ac:dyDescent="0.2">
      <c r="A930" t="s">
        <v>70</v>
      </c>
      <c r="B930" t="s">
        <v>113</v>
      </c>
      <c r="C930" t="s">
        <v>1</v>
      </c>
      <c r="D930" t="s">
        <v>8</v>
      </c>
      <c r="E930">
        <v>202102</v>
      </c>
      <c r="F930">
        <v>211.03571428571428</v>
      </c>
      <c r="G930">
        <v>220</v>
      </c>
    </row>
    <row r="931" spans="1:7" x14ac:dyDescent="0.2">
      <c r="A931" t="s">
        <v>70</v>
      </c>
      <c r="B931" t="s">
        <v>113</v>
      </c>
      <c r="C931" t="s">
        <v>1</v>
      </c>
      <c r="D931" t="s">
        <v>8</v>
      </c>
      <c r="E931">
        <v>202103</v>
      </c>
      <c r="F931">
        <v>190.64516129032256</v>
      </c>
      <c r="G931">
        <v>197</v>
      </c>
    </row>
    <row r="932" spans="1:7" x14ac:dyDescent="0.2">
      <c r="A932" t="s">
        <v>70</v>
      </c>
      <c r="B932" t="s">
        <v>113</v>
      </c>
      <c r="C932" t="s">
        <v>1</v>
      </c>
      <c r="D932" t="s">
        <v>8</v>
      </c>
      <c r="E932">
        <v>202104</v>
      </c>
      <c r="F932">
        <v>186.03333333333333</v>
      </c>
      <c r="G932">
        <v>188</v>
      </c>
    </row>
    <row r="933" spans="1:7" x14ac:dyDescent="0.2">
      <c r="A933" t="s">
        <v>70</v>
      </c>
      <c r="B933" t="s">
        <v>113</v>
      </c>
      <c r="C933" t="s">
        <v>1</v>
      </c>
      <c r="D933" t="s">
        <v>8</v>
      </c>
      <c r="E933">
        <v>202105</v>
      </c>
      <c r="F933">
        <v>175.25806451612905</v>
      </c>
      <c r="G933">
        <v>185</v>
      </c>
    </row>
    <row r="934" spans="1:7" x14ac:dyDescent="0.2">
      <c r="A934" t="s">
        <v>70</v>
      </c>
      <c r="B934" t="s">
        <v>113</v>
      </c>
      <c r="C934" t="s">
        <v>1</v>
      </c>
      <c r="D934" t="s">
        <v>8</v>
      </c>
      <c r="E934">
        <v>202106</v>
      </c>
      <c r="F934">
        <v>151.66666666666669</v>
      </c>
      <c r="G934">
        <v>164</v>
      </c>
    </row>
    <row r="935" spans="1:7" x14ac:dyDescent="0.2">
      <c r="A935" t="s">
        <v>70</v>
      </c>
      <c r="B935" t="s">
        <v>113</v>
      </c>
      <c r="C935" t="s">
        <v>1</v>
      </c>
      <c r="D935" t="s">
        <v>8</v>
      </c>
      <c r="E935">
        <v>202107</v>
      </c>
      <c r="F935">
        <v>139.06451612903228</v>
      </c>
      <c r="G935">
        <v>143</v>
      </c>
    </row>
    <row r="936" spans="1:7" x14ac:dyDescent="0.2">
      <c r="A936" t="s">
        <v>70</v>
      </c>
      <c r="B936" t="s">
        <v>113</v>
      </c>
      <c r="C936" t="s">
        <v>1</v>
      </c>
      <c r="D936" t="s">
        <v>8</v>
      </c>
      <c r="E936">
        <v>202108</v>
      </c>
      <c r="F936">
        <v>129.87096774193549</v>
      </c>
      <c r="G936">
        <v>135</v>
      </c>
    </row>
    <row r="937" spans="1:7" x14ac:dyDescent="0.2">
      <c r="A937" t="s">
        <v>70</v>
      </c>
      <c r="B937" t="s">
        <v>113</v>
      </c>
      <c r="C937" t="s">
        <v>1</v>
      </c>
      <c r="D937" t="s">
        <v>8</v>
      </c>
      <c r="E937">
        <v>202109</v>
      </c>
      <c r="F937">
        <v>125.03333333333333</v>
      </c>
      <c r="G937">
        <v>127</v>
      </c>
    </row>
    <row r="938" spans="1:7" x14ac:dyDescent="0.2">
      <c r="A938" t="s">
        <v>70</v>
      </c>
      <c r="B938" t="s">
        <v>113</v>
      </c>
      <c r="C938" t="s">
        <v>1</v>
      </c>
      <c r="D938" t="s">
        <v>8</v>
      </c>
      <c r="E938">
        <v>202110</v>
      </c>
      <c r="F938">
        <v>118.61290322580645</v>
      </c>
      <c r="G938">
        <v>122</v>
      </c>
    </row>
    <row r="939" spans="1:7" x14ac:dyDescent="0.2">
      <c r="A939" t="s">
        <v>70</v>
      </c>
      <c r="B939" t="s">
        <v>113</v>
      </c>
      <c r="C939" t="s">
        <v>1</v>
      </c>
      <c r="D939" t="s">
        <v>8</v>
      </c>
      <c r="E939">
        <v>202111</v>
      </c>
      <c r="F939">
        <v>115.1</v>
      </c>
      <c r="G939">
        <v>116</v>
      </c>
    </row>
    <row r="940" spans="1:7" x14ac:dyDescent="0.2">
      <c r="A940" t="s">
        <v>70</v>
      </c>
      <c r="B940" t="s">
        <v>113</v>
      </c>
      <c r="C940" t="s">
        <v>1</v>
      </c>
      <c r="D940" t="s">
        <v>8</v>
      </c>
      <c r="E940">
        <v>202112</v>
      </c>
      <c r="F940">
        <v>111.3225806451613</v>
      </c>
      <c r="G940">
        <v>115</v>
      </c>
    </row>
    <row r="941" spans="1:7" x14ac:dyDescent="0.2">
      <c r="A941" t="s">
        <v>70</v>
      </c>
      <c r="B941" t="s">
        <v>113</v>
      </c>
      <c r="C941" t="s">
        <v>1</v>
      </c>
      <c r="D941" t="s">
        <v>8</v>
      </c>
      <c r="E941">
        <v>202201</v>
      </c>
      <c r="F941">
        <v>108</v>
      </c>
      <c r="G941">
        <v>108</v>
      </c>
    </row>
    <row r="942" spans="1:7" x14ac:dyDescent="0.2">
      <c r="A942" t="s">
        <v>70</v>
      </c>
      <c r="B942" t="s">
        <v>113</v>
      </c>
      <c r="C942" t="s">
        <v>1</v>
      </c>
      <c r="D942" t="s">
        <v>8</v>
      </c>
      <c r="E942">
        <v>202202</v>
      </c>
      <c r="F942">
        <v>105.53571428571428</v>
      </c>
      <c r="G942">
        <v>108</v>
      </c>
    </row>
    <row r="943" spans="1:7" x14ac:dyDescent="0.2">
      <c r="A943" t="s">
        <v>70</v>
      </c>
      <c r="B943" t="s">
        <v>113</v>
      </c>
      <c r="C943" t="s">
        <v>1</v>
      </c>
      <c r="D943" t="s">
        <v>8</v>
      </c>
      <c r="E943">
        <v>202203</v>
      </c>
      <c r="F943">
        <v>98.741935483870961</v>
      </c>
      <c r="G943">
        <v>103</v>
      </c>
    </row>
    <row r="944" spans="1:7" x14ac:dyDescent="0.2">
      <c r="A944" t="s">
        <v>70</v>
      </c>
      <c r="B944" t="s">
        <v>113</v>
      </c>
      <c r="C944" t="s">
        <v>1</v>
      </c>
      <c r="D944" t="s">
        <v>8</v>
      </c>
      <c r="E944">
        <v>202204</v>
      </c>
      <c r="F944">
        <v>93.566666666666663</v>
      </c>
      <c r="G944">
        <v>94</v>
      </c>
    </row>
    <row r="945" spans="1:7" x14ac:dyDescent="0.2">
      <c r="A945" t="s">
        <v>70</v>
      </c>
      <c r="B945" t="s">
        <v>113</v>
      </c>
      <c r="C945" t="s">
        <v>1</v>
      </c>
      <c r="D945" t="s">
        <v>8</v>
      </c>
      <c r="E945">
        <v>202205</v>
      </c>
      <c r="F945">
        <v>90.387096774193552</v>
      </c>
      <c r="G945">
        <v>93</v>
      </c>
    </row>
    <row r="946" spans="1:7" x14ac:dyDescent="0.2">
      <c r="A946" t="s">
        <v>70</v>
      </c>
      <c r="B946" t="s">
        <v>113</v>
      </c>
      <c r="C946" t="s">
        <v>1</v>
      </c>
      <c r="D946" t="s">
        <v>8</v>
      </c>
      <c r="E946">
        <v>202206</v>
      </c>
      <c r="F946">
        <v>89</v>
      </c>
      <c r="G946">
        <v>89</v>
      </c>
    </row>
    <row r="947" spans="1:7" x14ac:dyDescent="0.2">
      <c r="A947" t="s">
        <v>70</v>
      </c>
      <c r="B947" t="s">
        <v>113</v>
      </c>
      <c r="C947" t="s">
        <v>1</v>
      </c>
      <c r="D947" t="s">
        <v>8</v>
      </c>
      <c r="E947">
        <v>202207</v>
      </c>
      <c r="F947">
        <v>88.387096774193552</v>
      </c>
      <c r="G947">
        <v>89</v>
      </c>
    </row>
    <row r="948" spans="1:7" x14ac:dyDescent="0.2">
      <c r="A948" t="s">
        <v>70</v>
      </c>
      <c r="B948" t="s">
        <v>113</v>
      </c>
      <c r="C948" t="s">
        <v>1</v>
      </c>
      <c r="D948" t="s">
        <v>8</v>
      </c>
      <c r="E948">
        <v>202208</v>
      </c>
      <c r="F948">
        <v>87.354838709677423</v>
      </c>
      <c r="G948">
        <v>88</v>
      </c>
    </row>
    <row r="949" spans="1:7" x14ac:dyDescent="0.2">
      <c r="A949" t="s">
        <v>70</v>
      </c>
      <c r="B949" t="s">
        <v>113</v>
      </c>
      <c r="C949" t="s">
        <v>1</v>
      </c>
      <c r="D949" t="s">
        <v>8</v>
      </c>
      <c r="E949">
        <v>202209</v>
      </c>
      <c r="F949">
        <v>83.033333333333331</v>
      </c>
      <c r="G949">
        <v>85</v>
      </c>
    </row>
    <row r="950" spans="1:7" x14ac:dyDescent="0.2">
      <c r="A950" t="s">
        <v>70</v>
      </c>
      <c r="B950" t="s">
        <v>113</v>
      </c>
      <c r="C950" t="s">
        <v>1</v>
      </c>
      <c r="D950" t="s">
        <v>8</v>
      </c>
      <c r="E950">
        <v>202210</v>
      </c>
      <c r="F950">
        <v>79.290322580645167</v>
      </c>
      <c r="G950">
        <v>80</v>
      </c>
    </row>
    <row r="951" spans="1:7" x14ac:dyDescent="0.2">
      <c r="A951" t="s">
        <v>70</v>
      </c>
      <c r="B951" t="s">
        <v>113</v>
      </c>
      <c r="C951" t="s">
        <v>1</v>
      </c>
      <c r="D951" t="s">
        <v>8</v>
      </c>
      <c r="E951">
        <v>202211</v>
      </c>
      <c r="F951">
        <v>74.299999999999983</v>
      </c>
      <c r="G951">
        <v>78</v>
      </c>
    </row>
    <row r="952" spans="1:7" x14ac:dyDescent="0.2">
      <c r="A952" t="s">
        <v>70</v>
      </c>
      <c r="B952" t="s">
        <v>113</v>
      </c>
      <c r="C952" t="s">
        <v>1</v>
      </c>
      <c r="D952" t="s">
        <v>8</v>
      </c>
      <c r="E952">
        <v>202212</v>
      </c>
      <c r="F952">
        <v>66.645161290322591</v>
      </c>
      <c r="G952">
        <v>69</v>
      </c>
    </row>
    <row r="953" spans="1:7" x14ac:dyDescent="0.2">
      <c r="A953" t="s">
        <v>70</v>
      </c>
      <c r="B953" t="s">
        <v>113</v>
      </c>
      <c r="C953" t="s">
        <v>1</v>
      </c>
      <c r="D953" t="s">
        <v>8</v>
      </c>
      <c r="E953">
        <v>202301</v>
      </c>
      <c r="F953">
        <v>63.258064516129032</v>
      </c>
      <c r="G953">
        <v>65</v>
      </c>
    </row>
    <row r="954" spans="1:7" x14ac:dyDescent="0.2">
      <c r="A954" t="s">
        <v>70</v>
      </c>
      <c r="B954" t="s">
        <v>113</v>
      </c>
      <c r="C954" t="s">
        <v>1</v>
      </c>
      <c r="D954" t="s">
        <v>8</v>
      </c>
      <c r="E954">
        <v>202302</v>
      </c>
      <c r="F954">
        <v>61.571428571428569</v>
      </c>
      <c r="G954">
        <v>62</v>
      </c>
    </row>
    <row r="955" spans="1:7" x14ac:dyDescent="0.2">
      <c r="A955" t="s">
        <v>70</v>
      </c>
      <c r="B955" t="s">
        <v>113</v>
      </c>
      <c r="C955" t="s">
        <v>1</v>
      </c>
      <c r="D955" t="s">
        <v>8</v>
      </c>
      <c r="E955">
        <v>202303</v>
      </c>
      <c r="F955">
        <v>59.322580645161288</v>
      </c>
      <c r="G955">
        <v>60</v>
      </c>
    </row>
    <row r="956" spans="1:7" x14ac:dyDescent="0.2">
      <c r="A956" t="s">
        <v>70</v>
      </c>
      <c r="B956" t="s">
        <v>113</v>
      </c>
      <c r="C956" t="s">
        <v>1</v>
      </c>
      <c r="D956" t="s">
        <v>8</v>
      </c>
      <c r="E956">
        <v>202304</v>
      </c>
      <c r="F956">
        <v>57.933333333333337</v>
      </c>
      <c r="G956">
        <v>59</v>
      </c>
    </row>
    <row r="957" spans="1:7" x14ac:dyDescent="0.2">
      <c r="A957" t="s">
        <v>70</v>
      </c>
      <c r="B957" t="s">
        <v>113</v>
      </c>
      <c r="C957" t="s">
        <v>1</v>
      </c>
      <c r="D957" t="s">
        <v>8</v>
      </c>
      <c r="E957">
        <v>202305</v>
      </c>
      <c r="F957">
        <v>53.645161290322584</v>
      </c>
      <c r="G957">
        <v>56</v>
      </c>
    </row>
    <row r="958" spans="1:7" x14ac:dyDescent="0.2">
      <c r="A958" t="s">
        <v>70</v>
      </c>
      <c r="B958" t="s">
        <v>113</v>
      </c>
      <c r="C958" t="s">
        <v>1</v>
      </c>
      <c r="D958" t="s">
        <v>8</v>
      </c>
      <c r="E958">
        <v>202306</v>
      </c>
      <c r="F958">
        <v>17.133333333333336</v>
      </c>
      <c r="G958">
        <v>29</v>
      </c>
    </row>
    <row r="959" spans="1:7" x14ac:dyDescent="0.2">
      <c r="A959" t="s">
        <v>70</v>
      </c>
      <c r="B959" t="s">
        <v>113</v>
      </c>
      <c r="C959" t="s">
        <v>1</v>
      </c>
      <c r="D959" t="s">
        <v>8</v>
      </c>
      <c r="E959">
        <v>202307</v>
      </c>
      <c r="F959">
        <v>1.8709677419354838</v>
      </c>
      <c r="G959">
        <v>5</v>
      </c>
    </row>
    <row r="960" spans="1:7" x14ac:dyDescent="0.2">
      <c r="A960" t="s">
        <v>70</v>
      </c>
      <c r="B960" t="s">
        <v>113</v>
      </c>
      <c r="C960" t="s">
        <v>1</v>
      </c>
      <c r="D960" t="s">
        <v>9</v>
      </c>
      <c r="E960">
        <v>201412</v>
      </c>
      <c r="F960">
        <v>8.1003584229390686</v>
      </c>
      <c r="G960">
        <v>9.6666666666666661</v>
      </c>
    </row>
    <row r="961" spans="1:7" x14ac:dyDescent="0.2">
      <c r="A961" t="s">
        <v>70</v>
      </c>
      <c r="B961" t="s">
        <v>113</v>
      </c>
      <c r="C961" t="s">
        <v>1</v>
      </c>
      <c r="D961" t="s">
        <v>9</v>
      </c>
      <c r="E961">
        <v>201506</v>
      </c>
      <c r="F961">
        <v>15.233333333333334</v>
      </c>
      <c r="G961">
        <v>20.666666666666668</v>
      </c>
    </row>
    <row r="962" spans="1:7" x14ac:dyDescent="0.2">
      <c r="A962" t="s">
        <v>70</v>
      </c>
      <c r="B962" t="s">
        <v>113</v>
      </c>
      <c r="C962" t="s">
        <v>1</v>
      </c>
      <c r="D962" t="s">
        <v>9</v>
      </c>
      <c r="E962">
        <v>201512</v>
      </c>
      <c r="F962">
        <v>23.394086021505373</v>
      </c>
      <c r="G962">
        <v>29.5</v>
      </c>
    </row>
    <row r="963" spans="1:7" x14ac:dyDescent="0.2">
      <c r="A963" t="s">
        <v>70</v>
      </c>
      <c r="B963" t="s">
        <v>113</v>
      </c>
      <c r="C963" t="s">
        <v>1</v>
      </c>
      <c r="D963" t="s">
        <v>9</v>
      </c>
      <c r="E963">
        <v>201606</v>
      </c>
      <c r="F963">
        <v>71.341861327400764</v>
      </c>
      <c r="G963">
        <v>172.5</v>
      </c>
    </row>
    <row r="964" spans="1:7" x14ac:dyDescent="0.2">
      <c r="A964" t="s">
        <v>70</v>
      </c>
      <c r="B964" t="s">
        <v>113</v>
      </c>
      <c r="C964" t="s">
        <v>1</v>
      </c>
      <c r="D964" t="s">
        <v>9</v>
      </c>
      <c r="E964">
        <v>201612</v>
      </c>
      <c r="F964">
        <v>58.237455197132668</v>
      </c>
      <c r="G964">
        <v>163.16666666666666</v>
      </c>
    </row>
    <row r="965" spans="1:7" x14ac:dyDescent="0.2">
      <c r="A965" t="s">
        <v>70</v>
      </c>
      <c r="B965" t="s">
        <v>113</v>
      </c>
      <c r="C965" t="s">
        <v>1</v>
      </c>
      <c r="D965" t="s">
        <v>9</v>
      </c>
      <c r="E965">
        <v>201706</v>
      </c>
      <c r="F965">
        <v>129.36272401433692</v>
      </c>
      <c r="G965">
        <v>228.16666666666666</v>
      </c>
    </row>
    <row r="966" spans="1:7" x14ac:dyDescent="0.2">
      <c r="A966" t="s">
        <v>70</v>
      </c>
      <c r="B966" t="s">
        <v>113</v>
      </c>
      <c r="C966" t="s">
        <v>1</v>
      </c>
      <c r="D966" t="s">
        <v>9</v>
      </c>
      <c r="E966">
        <v>201712</v>
      </c>
      <c r="F966">
        <v>591.50376344086033</v>
      </c>
      <c r="G966">
        <v>687</v>
      </c>
    </row>
    <row r="967" spans="1:7" x14ac:dyDescent="0.2">
      <c r="A967" t="s">
        <v>70</v>
      </c>
      <c r="B967" t="s">
        <v>113</v>
      </c>
      <c r="C967" t="s">
        <v>1</v>
      </c>
      <c r="D967" t="s">
        <v>9</v>
      </c>
      <c r="E967">
        <v>201806</v>
      </c>
      <c r="F967">
        <v>818.53092677931375</v>
      </c>
      <c r="G967">
        <v>860</v>
      </c>
    </row>
    <row r="968" spans="1:7" x14ac:dyDescent="0.2">
      <c r="A968" t="s">
        <v>70</v>
      </c>
      <c r="B968" t="s">
        <v>113</v>
      </c>
      <c r="C968" t="s">
        <v>1</v>
      </c>
      <c r="D968" t="s">
        <v>9</v>
      </c>
      <c r="E968">
        <v>201812</v>
      </c>
      <c r="F968">
        <v>751.35896057347679</v>
      </c>
      <c r="G968">
        <v>760.66666666666663</v>
      </c>
    </row>
    <row r="969" spans="1:7" x14ac:dyDescent="0.2">
      <c r="A969" t="s">
        <v>70</v>
      </c>
      <c r="B969" t="s">
        <v>113</v>
      </c>
      <c r="C969" t="s">
        <v>1</v>
      </c>
      <c r="D969" t="s">
        <v>9</v>
      </c>
      <c r="E969">
        <v>201906</v>
      </c>
      <c r="F969">
        <v>597.28429339477714</v>
      </c>
      <c r="G969">
        <v>609.5</v>
      </c>
    </row>
    <row r="970" spans="1:7" x14ac:dyDescent="0.2">
      <c r="A970" t="s">
        <v>70</v>
      </c>
      <c r="B970" t="s">
        <v>113</v>
      </c>
      <c r="C970" t="s">
        <v>1</v>
      </c>
      <c r="D970" t="s">
        <v>9</v>
      </c>
      <c r="E970">
        <v>201912</v>
      </c>
      <c r="F970">
        <v>506.60824372759862</v>
      </c>
      <c r="G970">
        <v>510.16666666666669</v>
      </c>
    </row>
    <row r="971" spans="1:7" x14ac:dyDescent="0.2">
      <c r="A971" t="s">
        <v>70</v>
      </c>
      <c r="B971" t="s">
        <v>113</v>
      </c>
      <c r="C971" t="s">
        <v>1</v>
      </c>
      <c r="D971" t="s">
        <v>9</v>
      </c>
      <c r="E971">
        <v>202006</v>
      </c>
      <c r="F971">
        <v>490.98333333333335</v>
      </c>
      <c r="G971">
        <v>491</v>
      </c>
    </row>
    <row r="972" spans="1:7" x14ac:dyDescent="0.2">
      <c r="A972" t="s">
        <v>70</v>
      </c>
      <c r="B972" t="s">
        <v>113</v>
      </c>
      <c r="C972" t="s">
        <v>1</v>
      </c>
      <c r="D972" t="s">
        <v>9</v>
      </c>
      <c r="E972">
        <v>202012</v>
      </c>
      <c r="F972">
        <v>333.21774193548384</v>
      </c>
      <c r="G972">
        <v>353</v>
      </c>
    </row>
    <row r="973" spans="1:7" x14ac:dyDescent="0.2">
      <c r="A973" t="s">
        <v>70</v>
      </c>
      <c r="B973" t="s">
        <v>113</v>
      </c>
      <c r="C973" t="s">
        <v>1</v>
      </c>
      <c r="D973" t="s">
        <v>9</v>
      </c>
      <c r="E973">
        <v>202106</v>
      </c>
      <c r="F973">
        <v>189.99896313364056</v>
      </c>
      <c r="G973">
        <v>197.5</v>
      </c>
    </row>
    <row r="974" spans="1:7" x14ac:dyDescent="0.2">
      <c r="A974" t="s">
        <v>70</v>
      </c>
      <c r="B974" t="s">
        <v>113</v>
      </c>
      <c r="C974" t="s">
        <v>1</v>
      </c>
      <c r="D974" t="s">
        <v>9</v>
      </c>
      <c r="E974">
        <v>202112</v>
      </c>
      <c r="F974">
        <v>123.16738351254482</v>
      </c>
      <c r="G974">
        <v>126.33333333333333</v>
      </c>
    </row>
    <row r="975" spans="1:7" x14ac:dyDescent="0.2">
      <c r="A975" t="s">
        <v>70</v>
      </c>
      <c r="B975" t="s">
        <v>113</v>
      </c>
      <c r="C975" t="s">
        <v>1</v>
      </c>
      <c r="D975" t="s">
        <v>9</v>
      </c>
      <c r="E975">
        <v>202206</v>
      </c>
      <c r="F975">
        <v>97.53856886840758</v>
      </c>
      <c r="G975">
        <v>99.166666666666671</v>
      </c>
    </row>
    <row r="976" spans="1:7" x14ac:dyDescent="0.2">
      <c r="A976" t="s">
        <v>70</v>
      </c>
      <c r="B976" t="s">
        <v>113</v>
      </c>
      <c r="C976" t="s">
        <v>1</v>
      </c>
      <c r="D976" t="s">
        <v>9</v>
      </c>
      <c r="E976">
        <v>202212</v>
      </c>
      <c r="F976">
        <v>79.835125448028677</v>
      </c>
      <c r="G976">
        <v>81.5</v>
      </c>
    </row>
    <row r="977" spans="1:7" x14ac:dyDescent="0.2">
      <c r="A977" t="s">
        <v>70</v>
      </c>
      <c r="B977" t="s">
        <v>113</v>
      </c>
      <c r="C977" t="s">
        <v>1</v>
      </c>
      <c r="D977" t="s">
        <v>9</v>
      </c>
      <c r="E977">
        <v>202306</v>
      </c>
      <c r="F977">
        <v>52.14398361495136</v>
      </c>
      <c r="G977">
        <v>55.166666666666664</v>
      </c>
    </row>
    <row r="978" spans="1:7" x14ac:dyDescent="0.2">
      <c r="A978" t="s">
        <v>70</v>
      </c>
      <c r="B978" t="s">
        <v>113</v>
      </c>
      <c r="C978" t="s">
        <v>1</v>
      </c>
      <c r="D978" t="s">
        <v>9</v>
      </c>
      <c r="E978">
        <v>202312</v>
      </c>
      <c r="F978">
        <v>1.8709677419354838</v>
      </c>
      <c r="G978">
        <v>5</v>
      </c>
    </row>
    <row r="979" spans="1:7" x14ac:dyDescent="0.2">
      <c r="A979" t="s">
        <v>70</v>
      </c>
      <c r="B979" t="s">
        <v>113</v>
      </c>
      <c r="C979" t="s">
        <v>1</v>
      </c>
      <c r="D979" t="s">
        <v>5</v>
      </c>
      <c r="E979">
        <v>201412</v>
      </c>
      <c r="F979">
        <v>8.1003584229390686</v>
      </c>
      <c r="G979">
        <v>9.6666666666666661</v>
      </c>
    </row>
    <row r="980" spans="1:7" x14ac:dyDescent="0.2">
      <c r="A980" t="s">
        <v>70</v>
      </c>
      <c r="B980" t="s">
        <v>113</v>
      </c>
      <c r="C980" t="s">
        <v>1</v>
      </c>
      <c r="D980" t="s">
        <v>5</v>
      </c>
      <c r="E980">
        <v>201503</v>
      </c>
      <c r="F980">
        <v>11</v>
      </c>
      <c r="G980">
        <v>11</v>
      </c>
    </row>
    <row r="981" spans="1:7" x14ac:dyDescent="0.2">
      <c r="A981" t="s">
        <v>70</v>
      </c>
      <c r="B981" t="s">
        <v>113</v>
      </c>
      <c r="C981" t="s">
        <v>1</v>
      </c>
      <c r="D981" t="s">
        <v>5</v>
      </c>
      <c r="E981">
        <v>201506</v>
      </c>
      <c r="F981">
        <v>19.466666666666669</v>
      </c>
      <c r="G981">
        <v>30.333333333333332</v>
      </c>
    </row>
    <row r="982" spans="1:7" x14ac:dyDescent="0.2">
      <c r="A982" t="s">
        <v>70</v>
      </c>
      <c r="B982" t="s">
        <v>113</v>
      </c>
      <c r="C982" t="s">
        <v>1</v>
      </c>
      <c r="D982" t="s">
        <v>5</v>
      </c>
      <c r="E982">
        <v>201509</v>
      </c>
      <c r="F982">
        <v>32.354838709677416</v>
      </c>
      <c r="G982">
        <v>38.333333333333336</v>
      </c>
    </row>
    <row r="983" spans="1:7" x14ac:dyDescent="0.2">
      <c r="A983" t="s">
        <v>70</v>
      </c>
      <c r="B983" t="s">
        <v>113</v>
      </c>
      <c r="C983" t="s">
        <v>1</v>
      </c>
      <c r="D983" t="s">
        <v>5</v>
      </c>
      <c r="E983">
        <v>201512</v>
      </c>
      <c r="F983">
        <v>14.433333333333332</v>
      </c>
      <c r="G983">
        <v>20.666666666666668</v>
      </c>
    </row>
    <row r="984" spans="1:7" x14ac:dyDescent="0.2">
      <c r="A984" t="s">
        <v>70</v>
      </c>
      <c r="B984" t="s">
        <v>113</v>
      </c>
      <c r="C984" t="s">
        <v>1</v>
      </c>
      <c r="D984" t="s">
        <v>5</v>
      </c>
      <c r="E984">
        <v>201603</v>
      </c>
      <c r="F984">
        <v>55.533185020393027</v>
      </c>
      <c r="G984">
        <v>153.66666666666666</v>
      </c>
    </row>
    <row r="985" spans="1:7" x14ac:dyDescent="0.2">
      <c r="A985" t="s">
        <v>70</v>
      </c>
      <c r="B985" t="s">
        <v>113</v>
      </c>
      <c r="C985" t="s">
        <v>1</v>
      </c>
      <c r="D985" t="s">
        <v>5</v>
      </c>
      <c r="E985">
        <v>201606</v>
      </c>
      <c r="F985">
        <v>87.150537634408508</v>
      </c>
      <c r="G985">
        <v>191.33333333333334</v>
      </c>
    </row>
    <row r="986" spans="1:7" x14ac:dyDescent="0.2">
      <c r="A986" t="s">
        <v>70</v>
      </c>
      <c r="B986" t="s">
        <v>113</v>
      </c>
      <c r="C986" t="s">
        <v>1</v>
      </c>
      <c r="D986" t="s">
        <v>5</v>
      </c>
      <c r="E986">
        <v>201609</v>
      </c>
      <c r="F986">
        <v>68.781720430107598</v>
      </c>
      <c r="G986">
        <v>160.66666666666666</v>
      </c>
    </row>
    <row r="987" spans="1:7" x14ac:dyDescent="0.2">
      <c r="A987" t="s">
        <v>70</v>
      </c>
      <c r="B987" t="s">
        <v>113</v>
      </c>
      <c r="C987" t="s">
        <v>1</v>
      </c>
      <c r="D987" t="s">
        <v>5</v>
      </c>
      <c r="E987">
        <v>201612</v>
      </c>
      <c r="F987">
        <v>47.693189964157739</v>
      </c>
      <c r="G987">
        <v>165.66666666666666</v>
      </c>
    </row>
    <row r="988" spans="1:7" x14ac:dyDescent="0.2">
      <c r="A988" t="s">
        <v>70</v>
      </c>
      <c r="B988" t="s">
        <v>113</v>
      </c>
      <c r="C988" t="s">
        <v>1</v>
      </c>
      <c r="D988" t="s">
        <v>5</v>
      </c>
      <c r="E988">
        <v>201703</v>
      </c>
      <c r="F988">
        <v>51.55913978494624</v>
      </c>
      <c r="G988">
        <v>118.66666666666667</v>
      </c>
    </row>
    <row r="989" spans="1:7" x14ac:dyDescent="0.2">
      <c r="A989" t="s">
        <v>70</v>
      </c>
      <c r="B989" t="s">
        <v>113</v>
      </c>
      <c r="C989" t="s">
        <v>1</v>
      </c>
      <c r="D989" t="s">
        <v>5</v>
      </c>
      <c r="E989">
        <v>201706</v>
      </c>
      <c r="F989">
        <v>207.1663082437276</v>
      </c>
      <c r="G989">
        <v>337.66666666666669</v>
      </c>
    </row>
    <row r="990" spans="1:7" x14ac:dyDescent="0.2">
      <c r="A990" t="s">
        <v>70</v>
      </c>
      <c r="B990" t="s">
        <v>113</v>
      </c>
      <c r="C990" t="s">
        <v>1</v>
      </c>
      <c r="D990" t="s">
        <v>5</v>
      </c>
      <c r="E990">
        <v>201709</v>
      </c>
      <c r="F990">
        <v>470.23154121863809</v>
      </c>
      <c r="G990">
        <v>562</v>
      </c>
    </row>
    <row r="991" spans="1:7" x14ac:dyDescent="0.2">
      <c r="A991" t="s">
        <v>70</v>
      </c>
      <c r="B991" t="s">
        <v>113</v>
      </c>
      <c r="C991" t="s">
        <v>1</v>
      </c>
      <c r="D991" t="s">
        <v>5</v>
      </c>
      <c r="E991">
        <v>201712</v>
      </c>
      <c r="F991">
        <v>712.77598566308245</v>
      </c>
      <c r="G991">
        <v>812</v>
      </c>
    </row>
    <row r="992" spans="1:7" x14ac:dyDescent="0.2">
      <c r="A992" t="s">
        <v>70</v>
      </c>
      <c r="B992" t="s">
        <v>113</v>
      </c>
      <c r="C992" t="s">
        <v>1</v>
      </c>
      <c r="D992" t="s">
        <v>5</v>
      </c>
      <c r="E992">
        <v>201803</v>
      </c>
      <c r="F992">
        <v>800.50844854070658</v>
      </c>
      <c r="G992">
        <v>844.66666666666663</v>
      </c>
    </row>
    <row r="993" spans="1:7" x14ac:dyDescent="0.2">
      <c r="A993" t="s">
        <v>70</v>
      </c>
      <c r="B993" t="s">
        <v>113</v>
      </c>
      <c r="C993" t="s">
        <v>1</v>
      </c>
      <c r="D993" t="s">
        <v>5</v>
      </c>
      <c r="E993">
        <v>201806</v>
      </c>
      <c r="F993">
        <v>836.55340501792125</v>
      </c>
      <c r="G993">
        <v>875.33333333333337</v>
      </c>
    </row>
    <row r="994" spans="1:7" x14ac:dyDescent="0.2">
      <c r="A994" t="s">
        <v>70</v>
      </c>
      <c r="B994" t="s">
        <v>113</v>
      </c>
      <c r="C994" t="s">
        <v>1</v>
      </c>
      <c r="D994" t="s">
        <v>5</v>
      </c>
      <c r="E994">
        <v>201809</v>
      </c>
      <c r="F994">
        <v>780.19032258064533</v>
      </c>
      <c r="G994">
        <v>785.33333333333337</v>
      </c>
    </row>
    <row r="995" spans="1:7" x14ac:dyDescent="0.2">
      <c r="A995" t="s">
        <v>70</v>
      </c>
      <c r="B995" t="s">
        <v>113</v>
      </c>
      <c r="C995" t="s">
        <v>1</v>
      </c>
      <c r="D995" t="s">
        <v>5</v>
      </c>
      <c r="E995">
        <v>201812</v>
      </c>
      <c r="F995">
        <v>722.52759856630803</v>
      </c>
      <c r="G995">
        <v>736</v>
      </c>
    </row>
    <row r="996" spans="1:7" x14ac:dyDescent="0.2">
      <c r="A996" t="s">
        <v>70</v>
      </c>
      <c r="B996" t="s">
        <v>113</v>
      </c>
      <c r="C996" t="s">
        <v>1</v>
      </c>
      <c r="D996" t="s">
        <v>5</v>
      </c>
      <c r="E996">
        <v>201903</v>
      </c>
      <c r="F996">
        <v>634.07181259600611</v>
      </c>
      <c r="G996">
        <v>647.33333333333337</v>
      </c>
    </row>
    <row r="997" spans="1:7" x14ac:dyDescent="0.2">
      <c r="A997" t="s">
        <v>70</v>
      </c>
      <c r="B997" t="s">
        <v>113</v>
      </c>
      <c r="C997" t="s">
        <v>1</v>
      </c>
      <c r="D997" t="s">
        <v>5</v>
      </c>
      <c r="E997">
        <v>201906</v>
      </c>
      <c r="F997">
        <v>560.49677419354828</v>
      </c>
      <c r="G997">
        <v>571.66666666666663</v>
      </c>
    </row>
    <row r="998" spans="1:7" x14ac:dyDescent="0.2">
      <c r="A998" t="s">
        <v>70</v>
      </c>
      <c r="B998" t="s">
        <v>113</v>
      </c>
      <c r="C998" t="s">
        <v>1</v>
      </c>
      <c r="D998" t="s">
        <v>5</v>
      </c>
      <c r="E998">
        <v>201909</v>
      </c>
      <c r="F998">
        <v>518.97562724014335</v>
      </c>
      <c r="G998">
        <v>523.66666666666663</v>
      </c>
    </row>
    <row r="999" spans="1:7" x14ac:dyDescent="0.2">
      <c r="A999" t="s">
        <v>70</v>
      </c>
      <c r="B999" t="s">
        <v>113</v>
      </c>
      <c r="C999" t="s">
        <v>1</v>
      </c>
      <c r="D999" t="s">
        <v>5</v>
      </c>
      <c r="E999">
        <v>201912</v>
      </c>
      <c r="F999">
        <v>494.24086021505377</v>
      </c>
      <c r="G999">
        <v>496.66666666666669</v>
      </c>
    </row>
    <row r="1000" spans="1:7" x14ac:dyDescent="0.2">
      <c r="A1000" t="s">
        <v>70</v>
      </c>
      <c r="B1000" t="s">
        <v>113</v>
      </c>
      <c r="C1000" t="s">
        <v>1</v>
      </c>
      <c r="D1000" t="s">
        <v>5</v>
      </c>
      <c r="E1000">
        <v>202003</v>
      </c>
      <c r="F1000">
        <v>491</v>
      </c>
      <c r="G1000">
        <v>491</v>
      </c>
    </row>
    <row r="1001" spans="1:7" x14ac:dyDescent="0.2">
      <c r="A1001" t="s">
        <v>70</v>
      </c>
      <c r="B1001" t="s">
        <v>113</v>
      </c>
      <c r="C1001" t="s">
        <v>1</v>
      </c>
      <c r="D1001" t="s">
        <v>5</v>
      </c>
      <c r="E1001">
        <v>202006</v>
      </c>
      <c r="F1001">
        <v>490.9666666666667</v>
      </c>
      <c r="G1001">
        <v>491</v>
      </c>
    </row>
    <row r="1002" spans="1:7" x14ac:dyDescent="0.2">
      <c r="A1002" t="s">
        <v>70</v>
      </c>
      <c r="B1002" t="s">
        <v>113</v>
      </c>
      <c r="C1002" t="s">
        <v>1</v>
      </c>
      <c r="D1002" t="s">
        <v>5</v>
      </c>
      <c r="E1002">
        <v>202009</v>
      </c>
      <c r="F1002">
        <v>393.15376344086025</v>
      </c>
      <c r="G1002">
        <v>416.66666666666669</v>
      </c>
    </row>
    <row r="1003" spans="1:7" x14ac:dyDescent="0.2">
      <c r="A1003" t="s">
        <v>70</v>
      </c>
      <c r="B1003" t="s">
        <v>113</v>
      </c>
      <c r="C1003" t="s">
        <v>1</v>
      </c>
      <c r="D1003" t="s">
        <v>5</v>
      </c>
      <c r="E1003">
        <v>202012</v>
      </c>
      <c r="F1003">
        <v>273.28172043010755</v>
      </c>
      <c r="G1003">
        <v>289.33333333333331</v>
      </c>
    </row>
    <row r="1004" spans="1:7" x14ac:dyDescent="0.2">
      <c r="A1004" t="s">
        <v>70</v>
      </c>
      <c r="B1004" t="s">
        <v>113</v>
      </c>
      <c r="C1004" t="s">
        <v>1</v>
      </c>
      <c r="D1004" t="s">
        <v>5</v>
      </c>
      <c r="E1004">
        <v>202103</v>
      </c>
      <c r="F1004">
        <v>209.01190476190473</v>
      </c>
      <c r="G1004">
        <v>216</v>
      </c>
    </row>
    <row r="1005" spans="1:7" x14ac:dyDescent="0.2">
      <c r="A1005" t="s">
        <v>70</v>
      </c>
      <c r="B1005" t="s">
        <v>113</v>
      </c>
      <c r="C1005" t="s">
        <v>1</v>
      </c>
      <c r="D1005" t="s">
        <v>5</v>
      </c>
      <c r="E1005">
        <v>202106</v>
      </c>
      <c r="F1005">
        <v>170.98602150537636</v>
      </c>
      <c r="G1005">
        <v>179</v>
      </c>
    </row>
    <row r="1006" spans="1:7" x14ac:dyDescent="0.2">
      <c r="A1006" t="s">
        <v>70</v>
      </c>
      <c r="B1006" t="s">
        <v>113</v>
      </c>
      <c r="C1006" t="s">
        <v>1</v>
      </c>
      <c r="D1006" t="s">
        <v>5</v>
      </c>
      <c r="E1006">
        <v>202109</v>
      </c>
      <c r="F1006">
        <v>131.32293906810037</v>
      </c>
      <c r="G1006">
        <v>135</v>
      </c>
    </row>
    <row r="1007" spans="1:7" x14ac:dyDescent="0.2">
      <c r="A1007" t="s">
        <v>70</v>
      </c>
      <c r="B1007" t="s">
        <v>113</v>
      </c>
      <c r="C1007" t="s">
        <v>1</v>
      </c>
      <c r="D1007" t="s">
        <v>5</v>
      </c>
      <c r="E1007">
        <v>202112</v>
      </c>
      <c r="F1007">
        <v>115.01182795698924</v>
      </c>
      <c r="G1007">
        <v>117.66666666666667</v>
      </c>
    </row>
    <row r="1008" spans="1:7" x14ac:dyDescent="0.2">
      <c r="A1008" t="s">
        <v>70</v>
      </c>
      <c r="B1008" t="s">
        <v>113</v>
      </c>
      <c r="C1008" t="s">
        <v>1</v>
      </c>
      <c r="D1008" t="s">
        <v>5</v>
      </c>
      <c r="E1008">
        <v>202203</v>
      </c>
      <c r="F1008">
        <v>104.09254992319508</v>
      </c>
      <c r="G1008">
        <v>106.33333333333333</v>
      </c>
    </row>
    <row r="1009" spans="1:7" x14ac:dyDescent="0.2">
      <c r="A1009" t="s">
        <v>70</v>
      </c>
      <c r="B1009" t="s">
        <v>113</v>
      </c>
      <c r="C1009" t="s">
        <v>1</v>
      </c>
      <c r="D1009" t="s">
        <v>5</v>
      </c>
      <c r="E1009">
        <v>202206</v>
      </c>
      <c r="F1009">
        <v>90.984587813620067</v>
      </c>
      <c r="G1009">
        <v>92</v>
      </c>
    </row>
    <row r="1010" spans="1:7" x14ac:dyDescent="0.2">
      <c r="A1010" t="s">
        <v>70</v>
      </c>
      <c r="B1010" t="s">
        <v>113</v>
      </c>
      <c r="C1010" t="s">
        <v>1</v>
      </c>
      <c r="D1010" t="s">
        <v>5</v>
      </c>
      <c r="E1010">
        <v>202209</v>
      </c>
      <c r="F1010">
        <v>86.258422939068097</v>
      </c>
      <c r="G1010">
        <v>87.333333333333329</v>
      </c>
    </row>
    <row r="1011" spans="1:7" x14ac:dyDescent="0.2">
      <c r="A1011" t="s">
        <v>70</v>
      </c>
      <c r="B1011" t="s">
        <v>113</v>
      </c>
      <c r="C1011" t="s">
        <v>1</v>
      </c>
      <c r="D1011" t="s">
        <v>5</v>
      </c>
      <c r="E1011">
        <v>202212</v>
      </c>
      <c r="F1011">
        <v>73.411827956989242</v>
      </c>
      <c r="G1011">
        <v>75.666666666666671</v>
      </c>
    </row>
    <row r="1012" spans="1:7" x14ac:dyDescent="0.2">
      <c r="A1012" t="s">
        <v>70</v>
      </c>
      <c r="B1012" t="s">
        <v>113</v>
      </c>
      <c r="C1012" t="s">
        <v>1</v>
      </c>
      <c r="D1012" t="s">
        <v>5</v>
      </c>
      <c r="E1012">
        <v>202303</v>
      </c>
      <c r="F1012">
        <v>61.384024577572966</v>
      </c>
      <c r="G1012">
        <v>62.333333333333336</v>
      </c>
    </row>
    <row r="1013" spans="1:7" x14ac:dyDescent="0.2">
      <c r="A1013" t="s">
        <v>70</v>
      </c>
      <c r="B1013" t="s">
        <v>113</v>
      </c>
      <c r="C1013" t="s">
        <v>1</v>
      </c>
      <c r="D1013" t="s">
        <v>5</v>
      </c>
      <c r="E1013">
        <v>202306</v>
      </c>
      <c r="F1013">
        <v>42.903942652329754</v>
      </c>
      <c r="G1013">
        <v>48</v>
      </c>
    </row>
    <row r="1014" spans="1:7" x14ac:dyDescent="0.2">
      <c r="A1014" t="s">
        <v>70</v>
      </c>
      <c r="B1014" t="s">
        <v>113</v>
      </c>
      <c r="C1014" t="s">
        <v>1</v>
      </c>
      <c r="D1014" t="s">
        <v>5</v>
      </c>
      <c r="E1014">
        <v>202309</v>
      </c>
      <c r="F1014">
        <v>1.8709677419354838</v>
      </c>
      <c r="G1014">
        <v>5</v>
      </c>
    </row>
    <row r="1015" spans="1:7" x14ac:dyDescent="0.2">
      <c r="A1015" t="s">
        <v>71</v>
      </c>
      <c r="B1015" t="s">
        <v>113</v>
      </c>
      <c r="C1015" t="s">
        <v>1</v>
      </c>
      <c r="D1015" t="s">
        <v>7</v>
      </c>
      <c r="E1015">
        <v>2014</v>
      </c>
      <c r="F1015">
        <v>1149127.1971326163</v>
      </c>
      <c r="G1015">
        <v>1246286.25</v>
      </c>
    </row>
    <row r="1016" spans="1:7" x14ac:dyDescent="0.2">
      <c r="A1016" t="s">
        <v>71</v>
      </c>
      <c r="B1016" t="s">
        <v>113</v>
      </c>
      <c r="C1016" t="s">
        <v>1</v>
      </c>
      <c r="D1016" t="s">
        <v>7</v>
      </c>
      <c r="E1016">
        <v>2015</v>
      </c>
      <c r="F1016">
        <v>1111127.1838005632</v>
      </c>
      <c r="G1016">
        <v>1232747.75</v>
      </c>
    </row>
    <row r="1017" spans="1:7" x14ac:dyDescent="0.2">
      <c r="A1017" t="s">
        <v>71</v>
      </c>
      <c r="B1017" t="s">
        <v>113</v>
      </c>
      <c r="C1017" t="s">
        <v>1</v>
      </c>
      <c r="D1017" t="s">
        <v>7</v>
      </c>
      <c r="E1017">
        <v>2016</v>
      </c>
      <c r="F1017">
        <v>1528641.9433259193</v>
      </c>
      <c r="G1017">
        <v>1739556.1666666667</v>
      </c>
    </row>
    <row r="1018" spans="1:7" x14ac:dyDescent="0.2">
      <c r="A1018" t="s">
        <v>71</v>
      </c>
      <c r="B1018" t="s">
        <v>113</v>
      </c>
      <c r="C1018" t="s">
        <v>1</v>
      </c>
      <c r="D1018" t="s">
        <v>7</v>
      </c>
      <c r="E1018">
        <v>2017</v>
      </c>
      <c r="F1018">
        <v>66083.33674475165</v>
      </c>
      <c r="G1018">
        <v>74716.916666666672</v>
      </c>
    </row>
    <row r="1019" spans="1:7" x14ac:dyDescent="0.2">
      <c r="A1019" t="s">
        <v>71</v>
      </c>
      <c r="B1019" t="s">
        <v>113</v>
      </c>
      <c r="C1019" t="s">
        <v>1</v>
      </c>
      <c r="D1019" t="s">
        <v>7</v>
      </c>
      <c r="E1019">
        <v>2018</v>
      </c>
      <c r="F1019">
        <v>126752.75822452635</v>
      </c>
      <c r="G1019">
        <v>132906.25</v>
      </c>
    </row>
    <row r="1020" spans="1:7" x14ac:dyDescent="0.2">
      <c r="A1020" t="s">
        <v>71</v>
      </c>
      <c r="B1020" t="s">
        <v>113</v>
      </c>
      <c r="C1020" t="s">
        <v>1</v>
      </c>
      <c r="D1020" t="s">
        <v>7</v>
      </c>
      <c r="E1020">
        <v>2019</v>
      </c>
      <c r="F1020">
        <v>257092.00266257042</v>
      </c>
      <c r="G1020">
        <v>275532.08333333331</v>
      </c>
    </row>
    <row r="1021" spans="1:7" x14ac:dyDescent="0.2">
      <c r="A1021" t="s">
        <v>71</v>
      </c>
      <c r="B1021" t="s">
        <v>113</v>
      </c>
      <c r="C1021" t="s">
        <v>1</v>
      </c>
      <c r="D1021" t="s">
        <v>7</v>
      </c>
      <c r="E1021">
        <v>2020</v>
      </c>
      <c r="F1021">
        <v>241921.91235941174</v>
      </c>
      <c r="G1021">
        <v>266763.5</v>
      </c>
    </row>
    <row r="1022" spans="1:7" x14ac:dyDescent="0.2">
      <c r="A1022" t="s">
        <v>71</v>
      </c>
      <c r="B1022" t="s">
        <v>113</v>
      </c>
      <c r="C1022" t="s">
        <v>1</v>
      </c>
      <c r="D1022" t="s">
        <v>7</v>
      </c>
      <c r="E1022">
        <v>2021</v>
      </c>
      <c r="F1022">
        <v>143366.79080901179</v>
      </c>
      <c r="G1022">
        <v>172950.08333333334</v>
      </c>
    </row>
    <row r="1023" spans="1:7" x14ac:dyDescent="0.2">
      <c r="A1023" t="s">
        <v>71</v>
      </c>
      <c r="B1023" t="s">
        <v>113</v>
      </c>
      <c r="C1023" t="s">
        <v>1</v>
      </c>
      <c r="D1023" t="s">
        <v>7</v>
      </c>
      <c r="E1023">
        <v>2022</v>
      </c>
      <c r="F1023">
        <v>144755.28106118776</v>
      </c>
      <c r="G1023">
        <v>177186.33333333334</v>
      </c>
    </row>
    <row r="1024" spans="1:7" x14ac:dyDescent="0.2">
      <c r="A1024" t="s">
        <v>71</v>
      </c>
      <c r="B1024" t="s">
        <v>113</v>
      </c>
      <c r="C1024" t="s">
        <v>1</v>
      </c>
      <c r="D1024" t="s">
        <v>7</v>
      </c>
      <c r="E1024">
        <v>2023</v>
      </c>
      <c r="F1024">
        <v>222023.40870455711</v>
      </c>
      <c r="G1024">
        <v>239482.41666666666</v>
      </c>
    </row>
    <row r="1025" spans="1:7" x14ac:dyDescent="0.2">
      <c r="A1025" t="s">
        <v>71</v>
      </c>
      <c r="B1025" t="s">
        <v>113</v>
      </c>
      <c r="C1025" t="s">
        <v>1</v>
      </c>
      <c r="D1025" t="s">
        <v>7</v>
      </c>
      <c r="E1025">
        <v>2024</v>
      </c>
      <c r="F1025">
        <v>188292.28711160549</v>
      </c>
      <c r="G1025">
        <v>271262.2</v>
      </c>
    </row>
    <row r="1026" spans="1:7" x14ac:dyDescent="0.2">
      <c r="A1026" t="s">
        <v>71</v>
      </c>
      <c r="B1026" t="s">
        <v>113</v>
      </c>
      <c r="C1026" t="s">
        <v>1</v>
      </c>
      <c r="D1026" t="s">
        <v>8</v>
      </c>
      <c r="E1026">
        <v>201401</v>
      </c>
      <c r="F1026">
        <v>1146153.2580645154</v>
      </c>
      <c r="G1026">
        <v>1171179</v>
      </c>
    </row>
    <row r="1027" spans="1:7" x14ac:dyDescent="0.2">
      <c r="A1027" t="s">
        <v>71</v>
      </c>
      <c r="B1027" t="s">
        <v>113</v>
      </c>
      <c r="C1027" t="s">
        <v>1</v>
      </c>
      <c r="D1027" t="s">
        <v>8</v>
      </c>
      <c r="E1027">
        <v>201402</v>
      </c>
      <c r="F1027">
        <v>1151156</v>
      </c>
      <c r="G1027">
        <v>1234161</v>
      </c>
    </row>
    <row r="1028" spans="1:7" x14ac:dyDescent="0.2">
      <c r="A1028" t="s">
        <v>71</v>
      </c>
      <c r="B1028" t="s">
        <v>113</v>
      </c>
      <c r="C1028" t="s">
        <v>1</v>
      </c>
      <c r="D1028" t="s">
        <v>8</v>
      </c>
      <c r="E1028">
        <v>201403</v>
      </c>
      <c r="F1028">
        <v>1156511.1612903224</v>
      </c>
      <c r="G1028">
        <v>1227810</v>
      </c>
    </row>
    <row r="1029" spans="1:7" x14ac:dyDescent="0.2">
      <c r="A1029" t="s">
        <v>71</v>
      </c>
      <c r="B1029" t="s">
        <v>113</v>
      </c>
      <c r="C1029" t="s">
        <v>1</v>
      </c>
      <c r="D1029" t="s">
        <v>8</v>
      </c>
      <c r="E1029">
        <v>201404</v>
      </c>
      <c r="F1029">
        <v>1176032.4000000006</v>
      </c>
      <c r="G1029">
        <v>1260124</v>
      </c>
    </row>
    <row r="1030" spans="1:7" x14ac:dyDescent="0.2">
      <c r="A1030" t="s">
        <v>71</v>
      </c>
      <c r="B1030" t="s">
        <v>113</v>
      </c>
      <c r="C1030" t="s">
        <v>1</v>
      </c>
      <c r="D1030" t="s">
        <v>8</v>
      </c>
      <c r="E1030">
        <v>201405</v>
      </c>
      <c r="F1030">
        <v>1197564.2580645159</v>
      </c>
      <c r="G1030">
        <v>1269096</v>
      </c>
    </row>
    <row r="1031" spans="1:7" x14ac:dyDescent="0.2">
      <c r="A1031" t="s">
        <v>71</v>
      </c>
      <c r="B1031" t="s">
        <v>113</v>
      </c>
      <c r="C1031" t="s">
        <v>1</v>
      </c>
      <c r="D1031" t="s">
        <v>8</v>
      </c>
      <c r="E1031">
        <v>201406</v>
      </c>
      <c r="F1031">
        <v>1144849.5333333334</v>
      </c>
      <c r="G1031">
        <v>1333571</v>
      </c>
    </row>
    <row r="1032" spans="1:7" x14ac:dyDescent="0.2">
      <c r="A1032" t="s">
        <v>71</v>
      </c>
      <c r="B1032" t="s">
        <v>113</v>
      </c>
      <c r="C1032" t="s">
        <v>1</v>
      </c>
      <c r="D1032" t="s">
        <v>8</v>
      </c>
      <c r="E1032">
        <v>201407</v>
      </c>
      <c r="F1032">
        <v>1148839.8387096773</v>
      </c>
      <c r="G1032">
        <v>1241268</v>
      </c>
    </row>
    <row r="1033" spans="1:7" x14ac:dyDescent="0.2">
      <c r="A1033" t="s">
        <v>71</v>
      </c>
      <c r="B1033" t="s">
        <v>113</v>
      </c>
      <c r="C1033" t="s">
        <v>1</v>
      </c>
      <c r="D1033" t="s">
        <v>8</v>
      </c>
      <c r="E1033">
        <v>201408</v>
      </c>
      <c r="F1033">
        <v>1133816.7741935484</v>
      </c>
      <c r="G1033">
        <v>1239054</v>
      </c>
    </row>
    <row r="1034" spans="1:7" x14ac:dyDescent="0.2">
      <c r="A1034" t="s">
        <v>71</v>
      </c>
      <c r="B1034" t="s">
        <v>113</v>
      </c>
      <c r="C1034" t="s">
        <v>1</v>
      </c>
      <c r="D1034" t="s">
        <v>8</v>
      </c>
      <c r="E1034">
        <v>201409</v>
      </c>
      <c r="F1034">
        <v>1125219.7999999993</v>
      </c>
      <c r="G1034">
        <v>1238549</v>
      </c>
    </row>
    <row r="1035" spans="1:7" x14ac:dyDescent="0.2">
      <c r="A1035" t="s">
        <v>71</v>
      </c>
      <c r="B1035" t="s">
        <v>113</v>
      </c>
      <c r="C1035" t="s">
        <v>1</v>
      </c>
      <c r="D1035" t="s">
        <v>8</v>
      </c>
      <c r="E1035">
        <v>201410</v>
      </c>
      <c r="F1035">
        <v>1147038.6451612909</v>
      </c>
      <c r="G1035">
        <v>1252572</v>
      </c>
    </row>
    <row r="1036" spans="1:7" x14ac:dyDescent="0.2">
      <c r="A1036" t="s">
        <v>71</v>
      </c>
      <c r="B1036" t="s">
        <v>113</v>
      </c>
      <c r="C1036" t="s">
        <v>1</v>
      </c>
      <c r="D1036" t="s">
        <v>8</v>
      </c>
      <c r="E1036">
        <v>201411</v>
      </c>
      <c r="F1036">
        <v>1138595.5999999999</v>
      </c>
      <c r="G1036">
        <v>1253249</v>
      </c>
    </row>
    <row r="1037" spans="1:7" x14ac:dyDescent="0.2">
      <c r="A1037" t="s">
        <v>71</v>
      </c>
      <c r="B1037" t="s">
        <v>113</v>
      </c>
      <c r="C1037" t="s">
        <v>1</v>
      </c>
      <c r="D1037" t="s">
        <v>8</v>
      </c>
      <c r="E1037">
        <v>201412</v>
      </c>
      <c r="F1037">
        <v>1123749.0967741935</v>
      </c>
      <c r="G1037">
        <v>1234802</v>
      </c>
    </row>
    <row r="1038" spans="1:7" x14ac:dyDescent="0.2">
      <c r="A1038" t="s">
        <v>71</v>
      </c>
      <c r="B1038" t="s">
        <v>113</v>
      </c>
      <c r="C1038" t="s">
        <v>1</v>
      </c>
      <c r="D1038" t="s">
        <v>8</v>
      </c>
      <c r="E1038">
        <v>201501</v>
      </c>
      <c r="F1038">
        <v>1114066.0000000002</v>
      </c>
      <c r="G1038">
        <v>1225665</v>
      </c>
    </row>
    <row r="1039" spans="1:7" x14ac:dyDescent="0.2">
      <c r="A1039" t="s">
        <v>71</v>
      </c>
      <c r="B1039" t="s">
        <v>113</v>
      </c>
      <c r="C1039" t="s">
        <v>1</v>
      </c>
      <c r="D1039" t="s">
        <v>8</v>
      </c>
      <c r="E1039">
        <v>201502</v>
      </c>
      <c r="F1039">
        <v>1099892.0357142857</v>
      </c>
      <c r="G1039">
        <v>1220176</v>
      </c>
    </row>
    <row r="1040" spans="1:7" x14ac:dyDescent="0.2">
      <c r="A1040" t="s">
        <v>71</v>
      </c>
      <c r="B1040" t="s">
        <v>113</v>
      </c>
      <c r="C1040" t="s">
        <v>1</v>
      </c>
      <c r="D1040" t="s">
        <v>8</v>
      </c>
      <c r="E1040">
        <v>201503</v>
      </c>
      <c r="F1040">
        <v>1117733.7419354839</v>
      </c>
      <c r="G1040">
        <v>1227698</v>
      </c>
    </row>
    <row r="1041" spans="1:7" x14ac:dyDescent="0.2">
      <c r="A1041" t="s">
        <v>71</v>
      </c>
      <c r="B1041" t="s">
        <v>113</v>
      </c>
      <c r="C1041" t="s">
        <v>1</v>
      </c>
      <c r="D1041" t="s">
        <v>8</v>
      </c>
      <c r="E1041">
        <v>201504</v>
      </c>
      <c r="F1041">
        <v>1104747.1666666667</v>
      </c>
      <c r="G1041">
        <v>1225129</v>
      </c>
    </row>
    <row r="1042" spans="1:7" x14ac:dyDescent="0.2">
      <c r="A1042" t="s">
        <v>71</v>
      </c>
      <c r="B1042" t="s">
        <v>113</v>
      </c>
      <c r="C1042" t="s">
        <v>1</v>
      </c>
      <c r="D1042" t="s">
        <v>8</v>
      </c>
      <c r="E1042">
        <v>201505</v>
      </c>
      <c r="F1042">
        <v>1100063.6451612911</v>
      </c>
      <c r="G1042">
        <v>1208352</v>
      </c>
    </row>
    <row r="1043" spans="1:7" x14ac:dyDescent="0.2">
      <c r="A1043" t="s">
        <v>71</v>
      </c>
      <c r="B1043" t="s">
        <v>113</v>
      </c>
      <c r="C1043" t="s">
        <v>1</v>
      </c>
      <c r="D1043" t="s">
        <v>8</v>
      </c>
      <c r="E1043">
        <v>201506</v>
      </c>
      <c r="F1043">
        <v>1099232.9999999998</v>
      </c>
      <c r="G1043">
        <v>1208795</v>
      </c>
    </row>
    <row r="1044" spans="1:7" x14ac:dyDescent="0.2">
      <c r="A1044" t="s">
        <v>71</v>
      </c>
      <c r="B1044" t="s">
        <v>113</v>
      </c>
      <c r="C1044" t="s">
        <v>1</v>
      </c>
      <c r="D1044" t="s">
        <v>8</v>
      </c>
      <c r="E1044">
        <v>201507</v>
      </c>
      <c r="F1044">
        <v>1109894.0645161294</v>
      </c>
      <c r="G1044">
        <v>1222155</v>
      </c>
    </row>
    <row r="1045" spans="1:7" x14ac:dyDescent="0.2">
      <c r="A1045" t="s">
        <v>71</v>
      </c>
      <c r="B1045" t="s">
        <v>113</v>
      </c>
      <c r="C1045" t="s">
        <v>1</v>
      </c>
      <c r="D1045" t="s">
        <v>8</v>
      </c>
      <c r="E1045">
        <v>201508</v>
      </c>
      <c r="F1045">
        <v>1104736</v>
      </c>
      <c r="G1045">
        <v>1220458</v>
      </c>
    </row>
    <row r="1046" spans="1:7" x14ac:dyDescent="0.2">
      <c r="A1046" t="s">
        <v>71</v>
      </c>
      <c r="B1046" t="s">
        <v>113</v>
      </c>
      <c r="C1046" t="s">
        <v>1</v>
      </c>
      <c r="D1046" t="s">
        <v>8</v>
      </c>
      <c r="E1046">
        <v>201509</v>
      </c>
      <c r="F1046">
        <v>1105030.366666666</v>
      </c>
      <c r="G1046">
        <v>1286612</v>
      </c>
    </row>
    <row r="1047" spans="1:7" x14ac:dyDescent="0.2">
      <c r="A1047" t="s">
        <v>71</v>
      </c>
      <c r="B1047" t="s">
        <v>113</v>
      </c>
      <c r="C1047" t="s">
        <v>1</v>
      </c>
      <c r="D1047" t="s">
        <v>8</v>
      </c>
      <c r="E1047">
        <v>201510</v>
      </c>
      <c r="F1047">
        <v>1116442.9354838708</v>
      </c>
      <c r="G1047">
        <v>1236476</v>
      </c>
    </row>
    <row r="1048" spans="1:7" x14ac:dyDescent="0.2">
      <c r="A1048" t="s">
        <v>71</v>
      </c>
      <c r="B1048" t="s">
        <v>113</v>
      </c>
      <c r="C1048" t="s">
        <v>1</v>
      </c>
      <c r="D1048" t="s">
        <v>8</v>
      </c>
      <c r="E1048">
        <v>201511</v>
      </c>
      <c r="F1048">
        <v>1125505.7333333332</v>
      </c>
      <c r="G1048">
        <v>1249839</v>
      </c>
    </row>
    <row r="1049" spans="1:7" x14ac:dyDescent="0.2">
      <c r="A1049" t="s">
        <v>71</v>
      </c>
      <c r="B1049" t="s">
        <v>113</v>
      </c>
      <c r="C1049" t="s">
        <v>1</v>
      </c>
      <c r="D1049" t="s">
        <v>8</v>
      </c>
      <c r="E1049">
        <v>201512</v>
      </c>
      <c r="F1049">
        <v>1136181.5161290329</v>
      </c>
      <c r="G1049">
        <v>1261618</v>
      </c>
    </row>
    <row r="1050" spans="1:7" x14ac:dyDescent="0.2">
      <c r="A1050" t="s">
        <v>71</v>
      </c>
      <c r="B1050" t="s">
        <v>113</v>
      </c>
      <c r="C1050" t="s">
        <v>1</v>
      </c>
      <c r="D1050" t="s">
        <v>8</v>
      </c>
      <c r="E1050">
        <v>201601</v>
      </c>
      <c r="F1050">
        <v>1180803.35483871</v>
      </c>
      <c r="G1050">
        <v>1326572</v>
      </c>
    </row>
    <row r="1051" spans="1:7" x14ac:dyDescent="0.2">
      <c r="A1051" t="s">
        <v>71</v>
      </c>
      <c r="B1051" t="s">
        <v>113</v>
      </c>
      <c r="C1051" t="s">
        <v>1</v>
      </c>
      <c r="D1051" t="s">
        <v>8</v>
      </c>
      <c r="E1051">
        <v>201602</v>
      </c>
      <c r="F1051">
        <v>1189444.7586206901</v>
      </c>
      <c r="G1051">
        <v>1315090</v>
      </c>
    </row>
    <row r="1052" spans="1:7" x14ac:dyDescent="0.2">
      <c r="A1052" t="s">
        <v>71</v>
      </c>
      <c r="B1052" t="s">
        <v>113</v>
      </c>
      <c r="C1052" t="s">
        <v>1</v>
      </c>
      <c r="D1052" t="s">
        <v>8</v>
      </c>
      <c r="E1052">
        <v>201603</v>
      </c>
      <c r="F1052">
        <v>1208484.5161290325</v>
      </c>
      <c r="G1052">
        <v>1346049</v>
      </c>
    </row>
    <row r="1053" spans="1:7" x14ac:dyDescent="0.2">
      <c r="A1053" t="s">
        <v>71</v>
      </c>
      <c r="B1053" t="s">
        <v>113</v>
      </c>
      <c r="C1053" t="s">
        <v>1</v>
      </c>
      <c r="D1053" t="s">
        <v>8</v>
      </c>
      <c r="E1053">
        <v>201604</v>
      </c>
      <c r="F1053">
        <v>1199813.8666666662</v>
      </c>
      <c r="G1053">
        <v>1338346</v>
      </c>
    </row>
    <row r="1054" spans="1:7" x14ac:dyDescent="0.2">
      <c r="A1054" t="s">
        <v>71</v>
      </c>
      <c r="B1054" t="s">
        <v>113</v>
      </c>
      <c r="C1054" t="s">
        <v>1</v>
      </c>
      <c r="D1054" t="s">
        <v>8</v>
      </c>
      <c r="E1054">
        <v>201605</v>
      </c>
      <c r="F1054">
        <v>1198994.0967741942</v>
      </c>
      <c r="G1054">
        <v>1325591</v>
      </c>
    </row>
    <row r="1055" spans="1:7" x14ac:dyDescent="0.2">
      <c r="A1055" t="s">
        <v>71</v>
      </c>
      <c r="B1055" t="s">
        <v>113</v>
      </c>
      <c r="C1055" t="s">
        <v>1</v>
      </c>
      <c r="D1055" t="s">
        <v>8</v>
      </c>
      <c r="E1055">
        <v>201606</v>
      </c>
      <c r="F1055">
        <v>1194958.3666666662</v>
      </c>
      <c r="G1055">
        <v>1326321</v>
      </c>
    </row>
    <row r="1056" spans="1:7" x14ac:dyDescent="0.2">
      <c r="A1056" t="s">
        <v>71</v>
      </c>
      <c r="B1056" t="s">
        <v>113</v>
      </c>
      <c r="C1056" t="s">
        <v>1</v>
      </c>
      <c r="D1056" t="s">
        <v>8</v>
      </c>
      <c r="E1056">
        <v>201607</v>
      </c>
      <c r="F1056">
        <v>1212310.8709677418</v>
      </c>
      <c r="G1056">
        <v>1349666</v>
      </c>
    </row>
    <row r="1057" spans="1:7" x14ac:dyDescent="0.2">
      <c r="A1057" t="s">
        <v>71</v>
      </c>
      <c r="B1057" t="s">
        <v>113</v>
      </c>
      <c r="C1057" t="s">
        <v>1</v>
      </c>
      <c r="D1057" t="s">
        <v>8</v>
      </c>
      <c r="E1057">
        <v>201608</v>
      </c>
      <c r="F1057">
        <v>1292125.1290322582</v>
      </c>
      <c r="G1057">
        <v>1496327</v>
      </c>
    </row>
    <row r="1058" spans="1:7" x14ac:dyDescent="0.2">
      <c r="A1058" t="s">
        <v>71</v>
      </c>
      <c r="B1058" t="s">
        <v>113</v>
      </c>
      <c r="C1058" t="s">
        <v>1</v>
      </c>
      <c r="D1058" t="s">
        <v>8</v>
      </c>
      <c r="E1058">
        <v>201609</v>
      </c>
      <c r="F1058">
        <v>1342053.0999999999</v>
      </c>
      <c r="G1058">
        <v>1479663</v>
      </c>
    </row>
    <row r="1059" spans="1:7" x14ac:dyDescent="0.2">
      <c r="A1059" t="s">
        <v>71</v>
      </c>
      <c r="B1059" t="s">
        <v>113</v>
      </c>
      <c r="C1059" t="s">
        <v>1</v>
      </c>
      <c r="D1059" t="s">
        <v>8</v>
      </c>
      <c r="E1059">
        <v>201610</v>
      </c>
      <c r="F1059">
        <v>1417518.9354838706</v>
      </c>
      <c r="G1059">
        <v>1485005</v>
      </c>
    </row>
    <row r="1060" spans="1:7" x14ac:dyDescent="0.2">
      <c r="A1060" t="s">
        <v>71</v>
      </c>
      <c r="B1060" t="s">
        <v>113</v>
      </c>
      <c r="C1060" t="s">
        <v>1</v>
      </c>
      <c r="D1060" t="s">
        <v>8</v>
      </c>
      <c r="E1060">
        <v>201611</v>
      </c>
      <c r="F1060">
        <v>2585856.0666666864</v>
      </c>
      <c r="G1060">
        <v>3284010</v>
      </c>
    </row>
    <row r="1061" spans="1:7" x14ac:dyDescent="0.2">
      <c r="A1061" t="s">
        <v>71</v>
      </c>
      <c r="B1061" t="s">
        <v>113</v>
      </c>
      <c r="C1061" t="s">
        <v>1</v>
      </c>
      <c r="D1061" t="s">
        <v>8</v>
      </c>
      <c r="E1061">
        <v>201612</v>
      </c>
      <c r="F1061">
        <v>3321340.2580645154</v>
      </c>
      <c r="G1061">
        <v>3802034</v>
      </c>
    </row>
    <row r="1062" spans="1:7" x14ac:dyDescent="0.2">
      <c r="A1062" t="s">
        <v>71</v>
      </c>
      <c r="B1062" t="s">
        <v>113</v>
      </c>
      <c r="C1062" t="s">
        <v>1</v>
      </c>
      <c r="D1062" t="s">
        <v>8</v>
      </c>
      <c r="E1062">
        <v>201701</v>
      </c>
      <c r="F1062">
        <v>62673.258064516122</v>
      </c>
      <c r="G1062">
        <v>110651</v>
      </c>
    </row>
    <row r="1063" spans="1:7" x14ac:dyDescent="0.2">
      <c r="A1063" t="s">
        <v>71</v>
      </c>
      <c r="B1063" t="s">
        <v>113</v>
      </c>
      <c r="C1063" t="s">
        <v>1</v>
      </c>
      <c r="D1063" t="s">
        <v>8</v>
      </c>
      <c r="E1063">
        <v>201702</v>
      </c>
      <c r="F1063">
        <v>62336.17857142858</v>
      </c>
      <c r="G1063">
        <v>67436</v>
      </c>
    </row>
    <row r="1064" spans="1:7" x14ac:dyDescent="0.2">
      <c r="A1064" t="s">
        <v>71</v>
      </c>
      <c r="B1064" t="s">
        <v>113</v>
      </c>
      <c r="C1064" t="s">
        <v>1</v>
      </c>
      <c r="D1064" t="s">
        <v>8</v>
      </c>
      <c r="E1064">
        <v>201703</v>
      </c>
      <c r="F1064">
        <v>63782.129032258061</v>
      </c>
      <c r="G1064">
        <v>67485</v>
      </c>
    </row>
    <row r="1065" spans="1:7" x14ac:dyDescent="0.2">
      <c r="A1065" t="s">
        <v>71</v>
      </c>
      <c r="B1065" t="s">
        <v>113</v>
      </c>
      <c r="C1065" t="s">
        <v>1</v>
      </c>
      <c r="D1065" t="s">
        <v>8</v>
      </c>
      <c r="E1065">
        <v>201704</v>
      </c>
      <c r="F1065">
        <v>62439.19999999999</v>
      </c>
      <c r="G1065">
        <v>65470</v>
      </c>
    </row>
    <row r="1066" spans="1:7" x14ac:dyDescent="0.2">
      <c r="A1066" t="s">
        <v>71</v>
      </c>
      <c r="B1066" t="s">
        <v>113</v>
      </c>
      <c r="C1066" t="s">
        <v>1</v>
      </c>
      <c r="D1066" t="s">
        <v>8</v>
      </c>
      <c r="E1066">
        <v>201705</v>
      </c>
      <c r="F1066">
        <v>64278.096774193538</v>
      </c>
      <c r="G1066">
        <v>67478</v>
      </c>
    </row>
    <row r="1067" spans="1:7" x14ac:dyDescent="0.2">
      <c r="A1067" t="s">
        <v>71</v>
      </c>
      <c r="B1067" t="s">
        <v>113</v>
      </c>
      <c r="C1067" t="s">
        <v>1</v>
      </c>
      <c r="D1067" t="s">
        <v>8</v>
      </c>
      <c r="E1067">
        <v>201706</v>
      </c>
      <c r="F1067">
        <v>64656.43333333332</v>
      </c>
      <c r="G1067">
        <v>67827</v>
      </c>
    </row>
    <row r="1068" spans="1:7" x14ac:dyDescent="0.2">
      <c r="A1068" t="s">
        <v>71</v>
      </c>
      <c r="B1068" t="s">
        <v>113</v>
      </c>
      <c r="C1068" t="s">
        <v>1</v>
      </c>
      <c r="D1068" t="s">
        <v>8</v>
      </c>
      <c r="E1068">
        <v>201707</v>
      </c>
      <c r="F1068">
        <v>65769.06451612903</v>
      </c>
      <c r="G1068">
        <v>68971</v>
      </c>
    </row>
    <row r="1069" spans="1:7" x14ac:dyDescent="0.2">
      <c r="A1069" t="s">
        <v>71</v>
      </c>
      <c r="B1069" t="s">
        <v>113</v>
      </c>
      <c r="C1069" t="s">
        <v>1</v>
      </c>
      <c r="D1069" t="s">
        <v>8</v>
      </c>
      <c r="E1069">
        <v>201708</v>
      </c>
      <c r="F1069">
        <v>57739.064516129023</v>
      </c>
      <c r="G1069">
        <v>72295</v>
      </c>
    </row>
    <row r="1070" spans="1:7" x14ac:dyDescent="0.2">
      <c r="A1070" t="s">
        <v>71</v>
      </c>
      <c r="B1070" t="s">
        <v>113</v>
      </c>
      <c r="C1070" t="s">
        <v>1</v>
      </c>
      <c r="D1070" t="s">
        <v>8</v>
      </c>
      <c r="E1070">
        <v>201709</v>
      </c>
      <c r="F1070">
        <v>70058.433333333305</v>
      </c>
      <c r="G1070">
        <v>78112</v>
      </c>
    </row>
    <row r="1071" spans="1:7" x14ac:dyDescent="0.2">
      <c r="A1071" t="s">
        <v>71</v>
      </c>
      <c r="B1071" t="s">
        <v>113</v>
      </c>
      <c r="C1071" t="s">
        <v>1</v>
      </c>
      <c r="D1071" t="s">
        <v>8</v>
      </c>
      <c r="E1071">
        <v>201710</v>
      </c>
      <c r="F1071">
        <v>69944.90322580644</v>
      </c>
      <c r="G1071">
        <v>71444</v>
      </c>
    </row>
    <row r="1072" spans="1:7" x14ac:dyDescent="0.2">
      <c r="A1072" t="s">
        <v>71</v>
      </c>
      <c r="B1072" t="s">
        <v>113</v>
      </c>
      <c r="C1072" t="s">
        <v>1</v>
      </c>
      <c r="D1072" t="s">
        <v>8</v>
      </c>
      <c r="E1072">
        <v>201711</v>
      </c>
      <c r="F1072">
        <v>73139.666666666672</v>
      </c>
      <c r="G1072">
        <v>77806</v>
      </c>
    </row>
    <row r="1073" spans="1:7" x14ac:dyDescent="0.2">
      <c r="A1073" t="s">
        <v>71</v>
      </c>
      <c r="B1073" t="s">
        <v>113</v>
      </c>
      <c r="C1073" t="s">
        <v>1</v>
      </c>
      <c r="D1073" t="s">
        <v>8</v>
      </c>
      <c r="E1073">
        <v>201712</v>
      </c>
      <c r="F1073">
        <v>76183.612903225847</v>
      </c>
      <c r="G1073">
        <v>81628</v>
      </c>
    </row>
    <row r="1074" spans="1:7" x14ac:dyDescent="0.2">
      <c r="A1074" t="s">
        <v>71</v>
      </c>
      <c r="B1074" t="s">
        <v>113</v>
      </c>
      <c r="C1074" t="s">
        <v>1</v>
      </c>
      <c r="D1074" t="s">
        <v>8</v>
      </c>
      <c r="E1074">
        <v>201801</v>
      </c>
      <c r="F1074">
        <v>77451.258064516107</v>
      </c>
      <c r="G1074">
        <v>83440</v>
      </c>
    </row>
    <row r="1075" spans="1:7" x14ac:dyDescent="0.2">
      <c r="A1075" t="s">
        <v>71</v>
      </c>
      <c r="B1075" t="s">
        <v>113</v>
      </c>
      <c r="C1075" t="s">
        <v>1</v>
      </c>
      <c r="D1075" t="s">
        <v>8</v>
      </c>
      <c r="E1075">
        <v>201802</v>
      </c>
      <c r="F1075">
        <v>84019.464285714246</v>
      </c>
      <c r="G1075">
        <v>89291</v>
      </c>
    </row>
    <row r="1076" spans="1:7" x14ac:dyDescent="0.2">
      <c r="A1076" t="s">
        <v>71</v>
      </c>
      <c r="B1076" t="s">
        <v>113</v>
      </c>
      <c r="C1076" t="s">
        <v>1</v>
      </c>
      <c r="D1076" t="s">
        <v>8</v>
      </c>
      <c r="E1076">
        <v>201803</v>
      </c>
      <c r="F1076">
        <v>87035.451612903169</v>
      </c>
      <c r="G1076">
        <v>92068</v>
      </c>
    </row>
    <row r="1077" spans="1:7" x14ac:dyDescent="0.2">
      <c r="A1077" t="s">
        <v>71</v>
      </c>
      <c r="B1077" t="s">
        <v>113</v>
      </c>
      <c r="C1077" t="s">
        <v>1</v>
      </c>
      <c r="D1077" t="s">
        <v>8</v>
      </c>
      <c r="E1077">
        <v>201804</v>
      </c>
      <c r="F1077">
        <v>90168.633333333375</v>
      </c>
      <c r="G1077">
        <v>95007</v>
      </c>
    </row>
    <row r="1078" spans="1:7" x14ac:dyDescent="0.2">
      <c r="A1078" t="s">
        <v>71</v>
      </c>
      <c r="B1078" t="s">
        <v>113</v>
      </c>
      <c r="C1078" t="s">
        <v>1</v>
      </c>
      <c r="D1078" t="s">
        <v>8</v>
      </c>
      <c r="E1078">
        <v>201805</v>
      </c>
      <c r="F1078">
        <v>93708.677419354848</v>
      </c>
      <c r="G1078">
        <v>98840</v>
      </c>
    </row>
    <row r="1079" spans="1:7" x14ac:dyDescent="0.2">
      <c r="A1079" t="s">
        <v>71</v>
      </c>
      <c r="B1079" t="s">
        <v>113</v>
      </c>
      <c r="C1079" t="s">
        <v>1</v>
      </c>
      <c r="D1079" t="s">
        <v>8</v>
      </c>
      <c r="E1079">
        <v>201806</v>
      </c>
      <c r="F1079">
        <v>97159.400000000009</v>
      </c>
      <c r="G1079">
        <v>102891</v>
      </c>
    </row>
    <row r="1080" spans="1:7" x14ac:dyDescent="0.2">
      <c r="A1080" t="s">
        <v>71</v>
      </c>
      <c r="B1080" t="s">
        <v>113</v>
      </c>
      <c r="C1080" t="s">
        <v>1</v>
      </c>
      <c r="D1080" t="s">
        <v>8</v>
      </c>
      <c r="E1080">
        <v>201807</v>
      </c>
      <c r="F1080">
        <v>106800.80645161287</v>
      </c>
      <c r="G1080">
        <v>113561</v>
      </c>
    </row>
    <row r="1081" spans="1:7" x14ac:dyDescent="0.2">
      <c r="A1081" t="s">
        <v>71</v>
      </c>
      <c r="B1081" t="s">
        <v>113</v>
      </c>
      <c r="C1081" t="s">
        <v>1</v>
      </c>
      <c r="D1081" t="s">
        <v>8</v>
      </c>
      <c r="E1081">
        <v>201808</v>
      </c>
      <c r="F1081">
        <v>119344.77419354835</v>
      </c>
      <c r="G1081">
        <v>125012</v>
      </c>
    </row>
    <row r="1082" spans="1:7" x14ac:dyDescent="0.2">
      <c r="A1082" t="s">
        <v>71</v>
      </c>
      <c r="B1082" t="s">
        <v>113</v>
      </c>
      <c r="C1082" t="s">
        <v>1</v>
      </c>
      <c r="D1082" t="s">
        <v>8</v>
      </c>
      <c r="E1082">
        <v>201809</v>
      </c>
      <c r="F1082">
        <v>130939.56666666667</v>
      </c>
      <c r="G1082">
        <v>136319</v>
      </c>
    </row>
    <row r="1083" spans="1:7" x14ac:dyDescent="0.2">
      <c r="A1083" t="s">
        <v>71</v>
      </c>
      <c r="B1083" t="s">
        <v>113</v>
      </c>
      <c r="C1083" t="s">
        <v>1</v>
      </c>
      <c r="D1083" t="s">
        <v>8</v>
      </c>
      <c r="E1083">
        <v>201810</v>
      </c>
      <c r="F1083">
        <v>138587.19354838703</v>
      </c>
      <c r="G1083">
        <v>148862</v>
      </c>
    </row>
    <row r="1084" spans="1:7" x14ac:dyDescent="0.2">
      <c r="A1084" t="s">
        <v>71</v>
      </c>
      <c r="B1084" t="s">
        <v>113</v>
      </c>
      <c r="C1084" t="s">
        <v>1</v>
      </c>
      <c r="D1084" t="s">
        <v>8</v>
      </c>
      <c r="E1084">
        <v>201811</v>
      </c>
      <c r="F1084">
        <v>240021.06666666668</v>
      </c>
      <c r="G1084">
        <v>246823</v>
      </c>
    </row>
    <row r="1085" spans="1:7" x14ac:dyDescent="0.2">
      <c r="A1085" t="s">
        <v>71</v>
      </c>
      <c r="B1085" t="s">
        <v>113</v>
      </c>
      <c r="C1085" t="s">
        <v>1</v>
      </c>
      <c r="D1085" t="s">
        <v>8</v>
      </c>
      <c r="E1085">
        <v>201812</v>
      </c>
      <c r="F1085">
        <v>255796.80645161291</v>
      </c>
      <c r="G1085">
        <v>262761</v>
      </c>
    </row>
    <row r="1086" spans="1:7" x14ac:dyDescent="0.2">
      <c r="A1086" t="s">
        <v>71</v>
      </c>
      <c r="B1086" t="s">
        <v>113</v>
      </c>
      <c r="C1086" t="s">
        <v>1</v>
      </c>
      <c r="D1086" t="s">
        <v>8</v>
      </c>
      <c r="E1086">
        <v>201901</v>
      </c>
      <c r="F1086">
        <v>252094.74193548394</v>
      </c>
      <c r="G1086">
        <v>258837</v>
      </c>
    </row>
    <row r="1087" spans="1:7" x14ac:dyDescent="0.2">
      <c r="A1087" t="s">
        <v>71</v>
      </c>
      <c r="B1087" t="s">
        <v>113</v>
      </c>
      <c r="C1087" t="s">
        <v>1</v>
      </c>
      <c r="D1087" t="s">
        <v>8</v>
      </c>
      <c r="E1087">
        <v>201902</v>
      </c>
      <c r="F1087">
        <v>208165.78571428571</v>
      </c>
      <c r="G1087">
        <v>297745</v>
      </c>
    </row>
    <row r="1088" spans="1:7" x14ac:dyDescent="0.2">
      <c r="A1088" t="s">
        <v>71</v>
      </c>
      <c r="B1088" t="s">
        <v>113</v>
      </c>
      <c r="C1088" t="s">
        <v>1</v>
      </c>
      <c r="D1088" t="s">
        <v>8</v>
      </c>
      <c r="E1088">
        <v>201903</v>
      </c>
      <c r="F1088">
        <v>216832.16129032255</v>
      </c>
      <c r="G1088">
        <v>226196</v>
      </c>
    </row>
    <row r="1089" spans="1:7" x14ac:dyDescent="0.2">
      <c r="A1089" t="s">
        <v>71</v>
      </c>
      <c r="B1089" t="s">
        <v>113</v>
      </c>
      <c r="C1089" t="s">
        <v>1</v>
      </c>
      <c r="D1089" t="s">
        <v>8</v>
      </c>
      <c r="E1089">
        <v>201904</v>
      </c>
      <c r="F1089">
        <v>230772.93333333329</v>
      </c>
      <c r="G1089">
        <v>239992</v>
      </c>
    </row>
    <row r="1090" spans="1:7" x14ac:dyDescent="0.2">
      <c r="A1090" t="s">
        <v>71</v>
      </c>
      <c r="B1090" t="s">
        <v>113</v>
      </c>
      <c r="C1090" t="s">
        <v>1</v>
      </c>
      <c r="D1090" t="s">
        <v>8</v>
      </c>
      <c r="E1090">
        <v>201905</v>
      </c>
      <c r="F1090">
        <v>246510.87096774194</v>
      </c>
      <c r="G1090">
        <v>255852</v>
      </c>
    </row>
    <row r="1091" spans="1:7" x14ac:dyDescent="0.2">
      <c r="A1091" t="s">
        <v>71</v>
      </c>
      <c r="B1091" t="s">
        <v>113</v>
      </c>
      <c r="C1091" t="s">
        <v>1</v>
      </c>
      <c r="D1091" t="s">
        <v>8</v>
      </c>
      <c r="E1091">
        <v>201906</v>
      </c>
      <c r="F1091">
        <v>247299.56666666653</v>
      </c>
      <c r="G1091">
        <v>249766</v>
      </c>
    </row>
    <row r="1092" spans="1:7" x14ac:dyDescent="0.2">
      <c r="A1092" t="s">
        <v>71</v>
      </c>
      <c r="B1092" t="s">
        <v>113</v>
      </c>
      <c r="C1092" t="s">
        <v>1</v>
      </c>
      <c r="D1092" t="s">
        <v>8</v>
      </c>
      <c r="E1092">
        <v>201907</v>
      </c>
      <c r="F1092">
        <v>265334.77419354842</v>
      </c>
      <c r="G1092">
        <v>283521</v>
      </c>
    </row>
    <row r="1093" spans="1:7" x14ac:dyDescent="0.2">
      <c r="A1093" t="s">
        <v>71</v>
      </c>
      <c r="B1093" t="s">
        <v>113</v>
      </c>
      <c r="C1093" t="s">
        <v>1</v>
      </c>
      <c r="D1093" t="s">
        <v>8</v>
      </c>
      <c r="E1093">
        <v>201908</v>
      </c>
      <c r="F1093">
        <v>273463.87096774182</v>
      </c>
      <c r="G1093">
        <v>287361</v>
      </c>
    </row>
    <row r="1094" spans="1:7" x14ac:dyDescent="0.2">
      <c r="A1094" t="s">
        <v>71</v>
      </c>
      <c r="B1094" t="s">
        <v>113</v>
      </c>
      <c r="C1094" t="s">
        <v>1</v>
      </c>
      <c r="D1094" t="s">
        <v>8</v>
      </c>
      <c r="E1094">
        <v>201909</v>
      </c>
      <c r="F1094">
        <v>276133.50000000012</v>
      </c>
      <c r="G1094">
        <v>293823</v>
      </c>
    </row>
    <row r="1095" spans="1:7" x14ac:dyDescent="0.2">
      <c r="A1095" t="s">
        <v>71</v>
      </c>
      <c r="B1095" t="s">
        <v>113</v>
      </c>
      <c r="C1095" t="s">
        <v>1</v>
      </c>
      <c r="D1095" t="s">
        <v>8</v>
      </c>
      <c r="E1095">
        <v>201910</v>
      </c>
      <c r="F1095">
        <v>284270.87096774194</v>
      </c>
      <c r="G1095">
        <v>296962</v>
      </c>
    </row>
    <row r="1096" spans="1:7" x14ac:dyDescent="0.2">
      <c r="A1096" t="s">
        <v>71</v>
      </c>
      <c r="B1096" t="s">
        <v>113</v>
      </c>
      <c r="C1096" t="s">
        <v>1</v>
      </c>
      <c r="D1096" t="s">
        <v>8</v>
      </c>
      <c r="E1096">
        <v>201911</v>
      </c>
      <c r="F1096">
        <v>287982.63333333336</v>
      </c>
      <c r="G1096">
        <v>302941</v>
      </c>
    </row>
    <row r="1097" spans="1:7" x14ac:dyDescent="0.2">
      <c r="A1097" t="s">
        <v>71</v>
      </c>
      <c r="B1097" t="s">
        <v>113</v>
      </c>
      <c r="C1097" t="s">
        <v>1</v>
      </c>
      <c r="D1097" t="s">
        <v>8</v>
      </c>
      <c r="E1097">
        <v>201912</v>
      </c>
      <c r="F1097">
        <v>296242.32258064515</v>
      </c>
      <c r="G1097">
        <v>313389</v>
      </c>
    </row>
    <row r="1098" spans="1:7" x14ac:dyDescent="0.2">
      <c r="A1098" t="s">
        <v>71</v>
      </c>
      <c r="B1098" t="s">
        <v>113</v>
      </c>
      <c r="C1098" t="s">
        <v>1</v>
      </c>
      <c r="D1098" t="s">
        <v>8</v>
      </c>
      <c r="E1098">
        <v>202001</v>
      </c>
      <c r="F1098">
        <v>293417.38709677436</v>
      </c>
      <c r="G1098">
        <v>313496</v>
      </c>
    </row>
    <row r="1099" spans="1:7" x14ac:dyDescent="0.2">
      <c r="A1099" t="s">
        <v>71</v>
      </c>
      <c r="B1099" t="s">
        <v>113</v>
      </c>
      <c r="C1099" t="s">
        <v>1</v>
      </c>
      <c r="D1099" t="s">
        <v>8</v>
      </c>
      <c r="E1099">
        <v>202002</v>
      </c>
      <c r="F1099">
        <v>289909.96551724157</v>
      </c>
      <c r="G1099">
        <v>311500</v>
      </c>
    </row>
    <row r="1100" spans="1:7" x14ac:dyDescent="0.2">
      <c r="A1100" t="s">
        <v>71</v>
      </c>
      <c r="B1100" t="s">
        <v>113</v>
      </c>
      <c r="C1100" t="s">
        <v>1</v>
      </c>
      <c r="D1100" t="s">
        <v>8</v>
      </c>
      <c r="E1100">
        <v>202003</v>
      </c>
      <c r="F1100">
        <v>285009.77419354866</v>
      </c>
      <c r="G1100">
        <v>303573</v>
      </c>
    </row>
    <row r="1101" spans="1:7" x14ac:dyDescent="0.2">
      <c r="A1101" t="s">
        <v>71</v>
      </c>
      <c r="B1101" t="s">
        <v>113</v>
      </c>
      <c r="C1101" t="s">
        <v>1</v>
      </c>
      <c r="D1101" t="s">
        <v>8</v>
      </c>
      <c r="E1101">
        <v>202004</v>
      </c>
      <c r="F1101">
        <v>275447.96666666667</v>
      </c>
      <c r="G1101">
        <v>288298</v>
      </c>
    </row>
    <row r="1102" spans="1:7" x14ac:dyDescent="0.2">
      <c r="A1102" t="s">
        <v>71</v>
      </c>
      <c r="B1102" t="s">
        <v>113</v>
      </c>
      <c r="C1102" t="s">
        <v>1</v>
      </c>
      <c r="D1102" t="s">
        <v>8</v>
      </c>
      <c r="E1102">
        <v>202005</v>
      </c>
      <c r="F1102">
        <v>263062.06451612903</v>
      </c>
      <c r="G1102">
        <v>276564</v>
      </c>
    </row>
    <row r="1103" spans="1:7" x14ac:dyDescent="0.2">
      <c r="A1103" t="s">
        <v>71</v>
      </c>
      <c r="B1103" t="s">
        <v>113</v>
      </c>
      <c r="C1103" t="s">
        <v>1</v>
      </c>
      <c r="D1103" t="s">
        <v>8</v>
      </c>
      <c r="E1103">
        <v>202006</v>
      </c>
      <c r="F1103">
        <v>257954.93333333338</v>
      </c>
      <c r="G1103">
        <v>268040</v>
      </c>
    </row>
    <row r="1104" spans="1:7" x14ac:dyDescent="0.2">
      <c r="A1104" t="s">
        <v>71</v>
      </c>
      <c r="B1104" t="s">
        <v>113</v>
      </c>
      <c r="C1104" t="s">
        <v>1</v>
      </c>
      <c r="D1104" t="s">
        <v>8</v>
      </c>
      <c r="E1104">
        <v>202007</v>
      </c>
      <c r="F1104">
        <v>249611.35483870967</v>
      </c>
      <c r="G1104">
        <v>264300</v>
      </c>
    </row>
    <row r="1105" spans="1:7" x14ac:dyDescent="0.2">
      <c r="A1105" t="s">
        <v>71</v>
      </c>
      <c r="B1105" t="s">
        <v>113</v>
      </c>
      <c r="C1105" t="s">
        <v>1</v>
      </c>
      <c r="D1105" t="s">
        <v>8</v>
      </c>
      <c r="E1105">
        <v>202008</v>
      </c>
      <c r="F1105">
        <v>236588.32258064527</v>
      </c>
      <c r="G1105">
        <v>262946</v>
      </c>
    </row>
    <row r="1106" spans="1:7" x14ac:dyDescent="0.2">
      <c r="A1106" t="s">
        <v>71</v>
      </c>
      <c r="B1106" t="s">
        <v>113</v>
      </c>
      <c r="C1106" t="s">
        <v>1</v>
      </c>
      <c r="D1106" t="s">
        <v>8</v>
      </c>
      <c r="E1106">
        <v>202009</v>
      </c>
      <c r="F1106">
        <v>222738.60000000006</v>
      </c>
      <c r="G1106">
        <v>224254</v>
      </c>
    </row>
    <row r="1107" spans="1:7" x14ac:dyDescent="0.2">
      <c r="A1107" t="s">
        <v>71</v>
      </c>
      <c r="B1107" t="s">
        <v>113</v>
      </c>
      <c r="C1107" t="s">
        <v>1</v>
      </c>
      <c r="D1107" t="s">
        <v>8</v>
      </c>
      <c r="E1107">
        <v>202010</v>
      </c>
      <c r="F1107">
        <v>212903.90322580643</v>
      </c>
      <c r="G1107">
        <v>224514</v>
      </c>
    </row>
    <row r="1108" spans="1:7" x14ac:dyDescent="0.2">
      <c r="A1108" t="s">
        <v>71</v>
      </c>
      <c r="B1108" t="s">
        <v>113</v>
      </c>
      <c r="C1108" t="s">
        <v>1</v>
      </c>
      <c r="D1108" t="s">
        <v>8</v>
      </c>
      <c r="E1108">
        <v>202011</v>
      </c>
      <c r="F1108">
        <v>177525.96666666667</v>
      </c>
      <c r="G1108">
        <v>244049</v>
      </c>
    </row>
    <row r="1109" spans="1:7" x14ac:dyDescent="0.2">
      <c r="A1109" t="s">
        <v>71</v>
      </c>
      <c r="B1109" t="s">
        <v>113</v>
      </c>
      <c r="C1109" t="s">
        <v>1</v>
      </c>
      <c r="D1109" t="s">
        <v>8</v>
      </c>
      <c r="E1109">
        <v>202012</v>
      </c>
      <c r="F1109">
        <v>138892.70967741933</v>
      </c>
      <c r="G1109">
        <v>219628</v>
      </c>
    </row>
    <row r="1110" spans="1:7" x14ac:dyDescent="0.2">
      <c r="A1110" t="s">
        <v>71</v>
      </c>
      <c r="B1110" t="s">
        <v>113</v>
      </c>
      <c r="C1110" t="s">
        <v>1</v>
      </c>
      <c r="D1110" t="s">
        <v>8</v>
      </c>
      <c r="E1110">
        <v>202101</v>
      </c>
      <c r="F1110">
        <v>127240.54838709677</v>
      </c>
      <c r="G1110">
        <v>144929</v>
      </c>
    </row>
    <row r="1111" spans="1:7" x14ac:dyDescent="0.2">
      <c r="A1111" t="s">
        <v>71</v>
      </c>
      <c r="B1111" t="s">
        <v>113</v>
      </c>
      <c r="C1111" t="s">
        <v>1</v>
      </c>
      <c r="D1111" t="s">
        <v>8</v>
      </c>
      <c r="E1111">
        <v>202102</v>
      </c>
      <c r="F1111">
        <v>131033.07142857143</v>
      </c>
      <c r="G1111">
        <v>167262</v>
      </c>
    </row>
    <row r="1112" spans="1:7" x14ac:dyDescent="0.2">
      <c r="A1112" t="s">
        <v>71</v>
      </c>
      <c r="B1112" t="s">
        <v>113</v>
      </c>
      <c r="C1112" t="s">
        <v>1</v>
      </c>
      <c r="D1112" t="s">
        <v>8</v>
      </c>
      <c r="E1112">
        <v>202103</v>
      </c>
      <c r="F1112">
        <v>135731.48387096767</v>
      </c>
      <c r="G1112">
        <v>140060</v>
      </c>
    </row>
    <row r="1113" spans="1:7" x14ac:dyDescent="0.2">
      <c r="A1113" t="s">
        <v>71</v>
      </c>
      <c r="B1113" t="s">
        <v>113</v>
      </c>
      <c r="C1113" t="s">
        <v>1</v>
      </c>
      <c r="D1113" t="s">
        <v>8</v>
      </c>
      <c r="E1113">
        <v>202104</v>
      </c>
      <c r="F1113">
        <v>137914.60000000003</v>
      </c>
      <c r="G1113">
        <v>142476</v>
      </c>
    </row>
    <row r="1114" spans="1:7" x14ac:dyDescent="0.2">
      <c r="A1114" t="s">
        <v>71</v>
      </c>
      <c r="B1114" t="s">
        <v>113</v>
      </c>
      <c r="C1114" t="s">
        <v>1</v>
      </c>
      <c r="D1114" t="s">
        <v>8</v>
      </c>
      <c r="E1114">
        <v>202105</v>
      </c>
      <c r="F1114">
        <v>138772.51612903224</v>
      </c>
      <c r="G1114">
        <v>144410</v>
      </c>
    </row>
    <row r="1115" spans="1:7" x14ac:dyDescent="0.2">
      <c r="A1115" t="s">
        <v>71</v>
      </c>
      <c r="B1115" t="s">
        <v>113</v>
      </c>
      <c r="C1115" t="s">
        <v>1</v>
      </c>
      <c r="D1115" t="s">
        <v>8</v>
      </c>
      <c r="E1115">
        <v>202106</v>
      </c>
      <c r="F1115">
        <v>137342.46666666665</v>
      </c>
      <c r="G1115">
        <v>142556</v>
      </c>
    </row>
    <row r="1116" spans="1:7" x14ac:dyDescent="0.2">
      <c r="A1116" t="s">
        <v>71</v>
      </c>
      <c r="B1116" t="s">
        <v>113</v>
      </c>
      <c r="C1116" t="s">
        <v>1</v>
      </c>
      <c r="D1116" t="s">
        <v>8</v>
      </c>
      <c r="E1116">
        <v>202107</v>
      </c>
      <c r="F1116">
        <v>170251.87096774194</v>
      </c>
      <c r="G1116">
        <v>232785</v>
      </c>
    </row>
    <row r="1117" spans="1:7" x14ac:dyDescent="0.2">
      <c r="A1117" t="s">
        <v>71</v>
      </c>
      <c r="B1117" t="s">
        <v>113</v>
      </c>
      <c r="C1117" t="s">
        <v>1</v>
      </c>
      <c r="D1117" t="s">
        <v>8</v>
      </c>
      <c r="E1117">
        <v>202108</v>
      </c>
      <c r="F1117">
        <v>172237.16129032261</v>
      </c>
      <c r="G1117">
        <v>180770</v>
      </c>
    </row>
    <row r="1118" spans="1:7" x14ac:dyDescent="0.2">
      <c r="A1118" t="s">
        <v>71</v>
      </c>
      <c r="B1118" t="s">
        <v>113</v>
      </c>
      <c r="C1118" t="s">
        <v>1</v>
      </c>
      <c r="D1118" t="s">
        <v>8</v>
      </c>
      <c r="E1118">
        <v>202109</v>
      </c>
      <c r="F1118">
        <v>171055.30000000002</v>
      </c>
      <c r="G1118">
        <v>182787</v>
      </c>
    </row>
    <row r="1119" spans="1:7" x14ac:dyDescent="0.2">
      <c r="A1119" t="s">
        <v>71</v>
      </c>
      <c r="B1119" t="s">
        <v>113</v>
      </c>
      <c r="C1119" t="s">
        <v>1</v>
      </c>
      <c r="D1119" t="s">
        <v>8</v>
      </c>
      <c r="E1119">
        <v>202110</v>
      </c>
      <c r="F1119">
        <v>169985.80645161291</v>
      </c>
      <c r="G1119">
        <v>202131</v>
      </c>
    </row>
    <row r="1120" spans="1:7" x14ac:dyDescent="0.2">
      <c r="A1120" t="s">
        <v>71</v>
      </c>
      <c r="B1120" t="s">
        <v>113</v>
      </c>
      <c r="C1120" t="s">
        <v>1</v>
      </c>
      <c r="D1120" t="s">
        <v>8</v>
      </c>
      <c r="E1120">
        <v>202111</v>
      </c>
      <c r="F1120">
        <v>64974.600000000006</v>
      </c>
      <c r="G1120">
        <v>201283</v>
      </c>
    </row>
    <row r="1121" spans="1:7" x14ac:dyDescent="0.2">
      <c r="A1121" t="s">
        <v>71</v>
      </c>
      <c r="B1121" t="s">
        <v>113</v>
      </c>
      <c r="C1121" t="s">
        <v>1</v>
      </c>
      <c r="D1121" t="s">
        <v>8</v>
      </c>
      <c r="E1121">
        <v>202112</v>
      </c>
      <c r="F1121">
        <v>163862.06451612903</v>
      </c>
      <c r="G1121">
        <v>193952</v>
      </c>
    </row>
    <row r="1122" spans="1:7" x14ac:dyDescent="0.2">
      <c r="A1122" t="s">
        <v>71</v>
      </c>
      <c r="B1122" t="s">
        <v>113</v>
      </c>
      <c r="C1122" t="s">
        <v>1</v>
      </c>
      <c r="D1122" t="s">
        <v>8</v>
      </c>
      <c r="E1122">
        <v>202201</v>
      </c>
      <c r="F1122">
        <v>138766.12903225806</v>
      </c>
      <c r="G1122">
        <v>179163</v>
      </c>
    </row>
    <row r="1123" spans="1:7" x14ac:dyDescent="0.2">
      <c r="A1123" t="s">
        <v>71</v>
      </c>
      <c r="B1123" t="s">
        <v>113</v>
      </c>
      <c r="C1123" t="s">
        <v>1</v>
      </c>
      <c r="D1123" t="s">
        <v>8</v>
      </c>
      <c r="E1123">
        <v>202202</v>
      </c>
      <c r="F1123">
        <v>157960.60714285713</v>
      </c>
      <c r="G1123">
        <v>177663</v>
      </c>
    </row>
    <row r="1124" spans="1:7" x14ac:dyDescent="0.2">
      <c r="A1124" t="s">
        <v>71</v>
      </c>
      <c r="B1124" t="s">
        <v>113</v>
      </c>
      <c r="C1124" t="s">
        <v>1</v>
      </c>
      <c r="D1124" t="s">
        <v>8</v>
      </c>
      <c r="E1124">
        <v>202203</v>
      </c>
      <c r="F1124">
        <v>134633.77419354836</v>
      </c>
      <c r="G1124">
        <v>183161</v>
      </c>
    </row>
    <row r="1125" spans="1:7" x14ac:dyDescent="0.2">
      <c r="A1125" t="s">
        <v>71</v>
      </c>
      <c r="B1125" t="s">
        <v>113</v>
      </c>
      <c r="C1125" t="s">
        <v>1</v>
      </c>
      <c r="D1125" t="s">
        <v>8</v>
      </c>
      <c r="E1125">
        <v>202204</v>
      </c>
      <c r="F1125">
        <v>168391.66666666672</v>
      </c>
      <c r="G1125">
        <v>189051</v>
      </c>
    </row>
    <row r="1126" spans="1:7" x14ac:dyDescent="0.2">
      <c r="A1126" t="s">
        <v>71</v>
      </c>
      <c r="B1126" t="s">
        <v>113</v>
      </c>
      <c r="C1126" t="s">
        <v>1</v>
      </c>
      <c r="D1126" t="s">
        <v>8</v>
      </c>
      <c r="E1126">
        <v>202205</v>
      </c>
      <c r="F1126">
        <v>172279.09677419357</v>
      </c>
      <c r="G1126">
        <v>200701</v>
      </c>
    </row>
    <row r="1127" spans="1:7" x14ac:dyDescent="0.2">
      <c r="A1127" t="s">
        <v>71</v>
      </c>
      <c r="B1127" t="s">
        <v>113</v>
      </c>
      <c r="C1127" t="s">
        <v>1</v>
      </c>
      <c r="D1127" t="s">
        <v>8</v>
      </c>
      <c r="E1127">
        <v>202206</v>
      </c>
      <c r="F1127">
        <v>177100.43333333329</v>
      </c>
      <c r="G1127">
        <v>219457</v>
      </c>
    </row>
    <row r="1128" spans="1:7" x14ac:dyDescent="0.2">
      <c r="A1128" t="s">
        <v>71</v>
      </c>
      <c r="B1128" t="s">
        <v>113</v>
      </c>
      <c r="C1128" t="s">
        <v>1</v>
      </c>
      <c r="D1128" t="s">
        <v>8</v>
      </c>
      <c r="E1128">
        <v>202207</v>
      </c>
      <c r="F1128">
        <v>159734.96774193546</v>
      </c>
      <c r="G1128">
        <v>169361</v>
      </c>
    </row>
    <row r="1129" spans="1:7" x14ac:dyDescent="0.2">
      <c r="A1129" t="s">
        <v>71</v>
      </c>
      <c r="B1129" t="s">
        <v>113</v>
      </c>
      <c r="C1129" t="s">
        <v>1</v>
      </c>
      <c r="D1129" t="s">
        <v>8</v>
      </c>
      <c r="E1129">
        <v>202208</v>
      </c>
      <c r="F1129">
        <v>161955.03225806454</v>
      </c>
      <c r="G1129">
        <v>173911</v>
      </c>
    </row>
    <row r="1130" spans="1:7" x14ac:dyDescent="0.2">
      <c r="A1130" t="s">
        <v>71</v>
      </c>
      <c r="B1130" t="s">
        <v>113</v>
      </c>
      <c r="C1130" t="s">
        <v>1</v>
      </c>
      <c r="D1130" t="s">
        <v>8</v>
      </c>
      <c r="E1130">
        <v>202209</v>
      </c>
      <c r="F1130">
        <v>62268.266666666656</v>
      </c>
      <c r="G1130">
        <v>171833</v>
      </c>
    </row>
    <row r="1131" spans="1:7" x14ac:dyDescent="0.2">
      <c r="A1131" t="s">
        <v>71</v>
      </c>
      <c r="B1131" t="s">
        <v>113</v>
      </c>
      <c r="C1131" t="s">
        <v>1</v>
      </c>
      <c r="D1131" t="s">
        <v>8</v>
      </c>
      <c r="E1131">
        <v>202210</v>
      </c>
      <c r="F1131">
        <v>59952.032258064522</v>
      </c>
      <c r="G1131">
        <v>60657</v>
      </c>
    </row>
    <row r="1132" spans="1:7" x14ac:dyDescent="0.2">
      <c r="A1132" t="s">
        <v>71</v>
      </c>
      <c r="B1132" t="s">
        <v>113</v>
      </c>
      <c r="C1132" t="s">
        <v>1</v>
      </c>
      <c r="D1132" t="s">
        <v>8</v>
      </c>
      <c r="E1132">
        <v>202211</v>
      </c>
      <c r="F1132">
        <v>168722.36666666518</v>
      </c>
      <c r="G1132">
        <v>216260</v>
      </c>
    </row>
    <row r="1133" spans="1:7" x14ac:dyDescent="0.2">
      <c r="A1133" t="s">
        <v>71</v>
      </c>
      <c r="B1133" t="s">
        <v>113</v>
      </c>
      <c r="C1133" t="s">
        <v>1</v>
      </c>
      <c r="D1133" t="s">
        <v>8</v>
      </c>
      <c r="E1133">
        <v>202212</v>
      </c>
      <c r="F1133">
        <v>175299.00000000003</v>
      </c>
      <c r="G1133">
        <v>185018</v>
      </c>
    </row>
    <row r="1134" spans="1:7" x14ac:dyDescent="0.2">
      <c r="A1134" t="s">
        <v>71</v>
      </c>
      <c r="B1134" t="s">
        <v>113</v>
      </c>
      <c r="C1134" t="s">
        <v>1</v>
      </c>
      <c r="D1134" t="s">
        <v>8</v>
      </c>
      <c r="E1134">
        <v>202301</v>
      </c>
      <c r="F1134">
        <v>206712.22580645161</v>
      </c>
      <c r="G1134">
        <v>220698</v>
      </c>
    </row>
    <row r="1135" spans="1:7" x14ac:dyDescent="0.2">
      <c r="A1135" t="s">
        <v>71</v>
      </c>
      <c r="B1135" t="s">
        <v>113</v>
      </c>
      <c r="C1135" t="s">
        <v>1</v>
      </c>
      <c r="D1135" t="s">
        <v>8</v>
      </c>
      <c r="E1135">
        <v>202302</v>
      </c>
      <c r="F1135">
        <v>210214.85714285713</v>
      </c>
      <c r="G1135">
        <v>232461</v>
      </c>
    </row>
    <row r="1136" spans="1:7" x14ac:dyDescent="0.2">
      <c r="A1136" t="s">
        <v>71</v>
      </c>
      <c r="B1136" t="s">
        <v>113</v>
      </c>
      <c r="C1136" t="s">
        <v>1</v>
      </c>
      <c r="D1136" t="s">
        <v>8</v>
      </c>
      <c r="E1136">
        <v>202303</v>
      </c>
      <c r="F1136">
        <v>214459.41935483884</v>
      </c>
      <c r="G1136">
        <v>224807</v>
      </c>
    </row>
    <row r="1137" spans="1:7" x14ac:dyDescent="0.2">
      <c r="A1137" t="s">
        <v>71</v>
      </c>
      <c r="B1137" t="s">
        <v>113</v>
      </c>
      <c r="C1137" t="s">
        <v>1</v>
      </c>
      <c r="D1137" t="s">
        <v>8</v>
      </c>
      <c r="E1137">
        <v>202304</v>
      </c>
      <c r="F1137">
        <v>215711.66666666672</v>
      </c>
      <c r="G1137">
        <v>225799</v>
      </c>
    </row>
    <row r="1138" spans="1:7" x14ac:dyDescent="0.2">
      <c r="A1138" t="s">
        <v>71</v>
      </c>
      <c r="B1138" t="s">
        <v>113</v>
      </c>
      <c r="C1138" t="s">
        <v>1</v>
      </c>
      <c r="D1138" t="s">
        <v>8</v>
      </c>
      <c r="E1138">
        <v>202305</v>
      </c>
      <c r="F1138">
        <v>222145.93548387091</v>
      </c>
      <c r="G1138">
        <v>248032</v>
      </c>
    </row>
    <row r="1139" spans="1:7" x14ac:dyDescent="0.2">
      <c r="A1139" t="s">
        <v>71</v>
      </c>
      <c r="B1139" t="s">
        <v>113</v>
      </c>
      <c r="C1139" t="s">
        <v>1</v>
      </c>
      <c r="D1139" t="s">
        <v>8</v>
      </c>
      <c r="E1139">
        <v>202306</v>
      </c>
      <c r="F1139">
        <v>232903.43333333338</v>
      </c>
      <c r="G1139">
        <v>259974</v>
      </c>
    </row>
    <row r="1140" spans="1:7" x14ac:dyDescent="0.2">
      <c r="A1140" t="s">
        <v>71</v>
      </c>
      <c r="B1140" t="s">
        <v>113</v>
      </c>
      <c r="C1140" t="s">
        <v>1</v>
      </c>
      <c r="D1140" t="s">
        <v>8</v>
      </c>
      <c r="E1140">
        <v>202307</v>
      </c>
      <c r="F1140">
        <v>230245.74193548382</v>
      </c>
      <c r="G1140">
        <v>257068</v>
      </c>
    </row>
    <row r="1141" spans="1:7" x14ac:dyDescent="0.2">
      <c r="A1141" t="s">
        <v>71</v>
      </c>
      <c r="B1141" t="s">
        <v>113</v>
      </c>
      <c r="C1141" t="s">
        <v>1</v>
      </c>
      <c r="D1141" t="s">
        <v>8</v>
      </c>
      <c r="E1141">
        <v>202308</v>
      </c>
      <c r="F1141">
        <v>231996.51612903224</v>
      </c>
      <c r="G1141">
        <v>243975</v>
      </c>
    </row>
    <row r="1142" spans="1:7" x14ac:dyDescent="0.2">
      <c r="A1142" t="s">
        <v>71</v>
      </c>
      <c r="B1142" t="s">
        <v>113</v>
      </c>
      <c r="C1142" t="s">
        <v>1</v>
      </c>
      <c r="D1142" t="s">
        <v>8</v>
      </c>
      <c r="E1142">
        <v>202309</v>
      </c>
      <c r="F1142">
        <v>229956.43333333335</v>
      </c>
      <c r="G1142">
        <v>247088</v>
      </c>
    </row>
    <row r="1143" spans="1:7" x14ac:dyDescent="0.2">
      <c r="A1143" t="s">
        <v>71</v>
      </c>
      <c r="B1143" t="s">
        <v>113</v>
      </c>
      <c r="C1143" t="s">
        <v>1</v>
      </c>
      <c r="D1143" t="s">
        <v>8</v>
      </c>
      <c r="E1143">
        <v>202310</v>
      </c>
      <c r="F1143">
        <v>230083.06451612903</v>
      </c>
      <c r="G1143">
        <v>243338</v>
      </c>
    </row>
    <row r="1144" spans="1:7" x14ac:dyDescent="0.2">
      <c r="A1144" t="s">
        <v>71</v>
      </c>
      <c r="B1144" t="s">
        <v>113</v>
      </c>
      <c r="C1144" t="s">
        <v>1</v>
      </c>
      <c r="D1144" t="s">
        <v>8</v>
      </c>
      <c r="E1144">
        <v>202311</v>
      </c>
      <c r="F1144">
        <v>221486.93333333335</v>
      </c>
      <c r="G1144">
        <v>236472</v>
      </c>
    </row>
    <row r="1145" spans="1:7" x14ac:dyDescent="0.2">
      <c r="A1145" t="s">
        <v>71</v>
      </c>
      <c r="B1145" t="s">
        <v>113</v>
      </c>
      <c r="C1145" t="s">
        <v>1</v>
      </c>
      <c r="D1145" t="s">
        <v>8</v>
      </c>
      <c r="E1145">
        <v>202312</v>
      </c>
      <c r="F1145">
        <v>218364.67741935482</v>
      </c>
      <c r="G1145">
        <v>234077</v>
      </c>
    </row>
    <row r="1146" spans="1:7" x14ac:dyDescent="0.2">
      <c r="A1146" t="s">
        <v>71</v>
      </c>
      <c r="B1146" t="s">
        <v>113</v>
      </c>
      <c r="C1146" t="s">
        <v>1</v>
      </c>
      <c r="D1146" t="s">
        <v>8</v>
      </c>
      <c r="E1146">
        <v>202401</v>
      </c>
      <c r="F1146">
        <v>217893.03225806454</v>
      </c>
      <c r="G1146">
        <v>231452</v>
      </c>
    </row>
    <row r="1147" spans="1:7" x14ac:dyDescent="0.2">
      <c r="A1147" t="s">
        <v>71</v>
      </c>
      <c r="B1147" t="s">
        <v>113</v>
      </c>
      <c r="C1147" t="s">
        <v>1</v>
      </c>
      <c r="D1147" t="s">
        <v>8</v>
      </c>
      <c r="E1147">
        <v>202402</v>
      </c>
      <c r="F1147">
        <v>217771.03448275861</v>
      </c>
      <c r="G1147">
        <v>231123</v>
      </c>
    </row>
    <row r="1148" spans="1:7" x14ac:dyDescent="0.2">
      <c r="A1148" t="s">
        <v>71</v>
      </c>
      <c r="B1148" t="s">
        <v>113</v>
      </c>
      <c r="C1148" t="s">
        <v>1</v>
      </c>
      <c r="D1148" t="s">
        <v>8</v>
      </c>
      <c r="E1148">
        <v>202403</v>
      </c>
      <c r="F1148">
        <v>213006.87096774188</v>
      </c>
      <c r="G1148">
        <v>230163</v>
      </c>
    </row>
    <row r="1149" spans="1:7" x14ac:dyDescent="0.2">
      <c r="A1149" t="s">
        <v>71</v>
      </c>
      <c r="B1149" t="s">
        <v>113</v>
      </c>
      <c r="C1149" t="s">
        <v>1</v>
      </c>
      <c r="D1149" t="s">
        <v>8</v>
      </c>
      <c r="E1149">
        <v>202404</v>
      </c>
      <c r="F1149">
        <v>215422.43333333344</v>
      </c>
      <c r="G1149">
        <v>392019</v>
      </c>
    </row>
    <row r="1150" spans="1:7" x14ac:dyDescent="0.2">
      <c r="A1150" t="s">
        <v>71</v>
      </c>
      <c r="B1150" t="s">
        <v>113</v>
      </c>
      <c r="C1150" t="s">
        <v>1</v>
      </c>
      <c r="D1150" t="s">
        <v>8</v>
      </c>
      <c r="E1150">
        <v>202405</v>
      </c>
      <c r="F1150">
        <v>77368.064516129016</v>
      </c>
      <c r="G1150">
        <v>271554</v>
      </c>
    </row>
    <row r="1151" spans="1:7" x14ac:dyDescent="0.2">
      <c r="A1151" t="s">
        <v>71</v>
      </c>
      <c r="B1151" t="s">
        <v>113</v>
      </c>
      <c r="C1151" t="s">
        <v>1</v>
      </c>
      <c r="D1151" t="s">
        <v>9</v>
      </c>
      <c r="E1151">
        <v>201406</v>
      </c>
      <c r="F1151">
        <v>1162044.435125448</v>
      </c>
      <c r="G1151">
        <v>1249323.5</v>
      </c>
    </row>
    <row r="1152" spans="1:7" x14ac:dyDescent="0.2">
      <c r="A1152" t="s">
        <v>71</v>
      </c>
      <c r="B1152" t="s">
        <v>113</v>
      </c>
      <c r="C1152" t="s">
        <v>1</v>
      </c>
      <c r="D1152" t="s">
        <v>9</v>
      </c>
      <c r="E1152">
        <v>201412</v>
      </c>
      <c r="F1152">
        <v>1136209.9591397848</v>
      </c>
      <c r="G1152">
        <v>1243249</v>
      </c>
    </row>
    <row r="1153" spans="1:7" x14ac:dyDescent="0.2">
      <c r="A1153" t="s">
        <v>71</v>
      </c>
      <c r="B1153" t="s">
        <v>113</v>
      </c>
      <c r="C1153" t="s">
        <v>1</v>
      </c>
      <c r="D1153" t="s">
        <v>9</v>
      </c>
      <c r="E1153">
        <v>201506</v>
      </c>
      <c r="F1153">
        <v>1105955.9315796213</v>
      </c>
      <c r="G1153">
        <v>1219302.5</v>
      </c>
    </row>
    <row r="1154" spans="1:7" x14ac:dyDescent="0.2">
      <c r="A1154" t="s">
        <v>71</v>
      </c>
      <c r="B1154" t="s">
        <v>113</v>
      </c>
      <c r="C1154" t="s">
        <v>1</v>
      </c>
      <c r="D1154" t="s">
        <v>9</v>
      </c>
      <c r="E1154">
        <v>201512</v>
      </c>
      <c r="F1154">
        <v>1116298.4360215054</v>
      </c>
      <c r="G1154">
        <v>1246193</v>
      </c>
    </row>
    <row r="1155" spans="1:7" x14ac:dyDescent="0.2">
      <c r="A1155" t="s">
        <v>71</v>
      </c>
      <c r="B1155" t="s">
        <v>113</v>
      </c>
      <c r="C1155" t="s">
        <v>1</v>
      </c>
      <c r="D1155" t="s">
        <v>9</v>
      </c>
      <c r="E1155">
        <v>201606</v>
      </c>
      <c r="F1155">
        <v>1195416.4932826599</v>
      </c>
      <c r="G1155">
        <v>1329661.5</v>
      </c>
    </row>
    <row r="1156" spans="1:7" x14ac:dyDescent="0.2">
      <c r="A1156" t="s">
        <v>71</v>
      </c>
      <c r="B1156" t="s">
        <v>113</v>
      </c>
      <c r="C1156" t="s">
        <v>1</v>
      </c>
      <c r="D1156" t="s">
        <v>9</v>
      </c>
      <c r="E1156">
        <v>201612</v>
      </c>
      <c r="F1156">
        <v>1861867.393369179</v>
      </c>
      <c r="G1156">
        <v>2149450.8333333335</v>
      </c>
    </row>
    <row r="1157" spans="1:7" x14ac:dyDescent="0.2">
      <c r="A1157" t="s">
        <v>71</v>
      </c>
      <c r="B1157" t="s">
        <v>113</v>
      </c>
      <c r="C1157" t="s">
        <v>1</v>
      </c>
      <c r="D1157" t="s">
        <v>9</v>
      </c>
      <c r="E1157">
        <v>201706</v>
      </c>
      <c r="F1157">
        <v>63360.882629288266</v>
      </c>
      <c r="G1157">
        <v>74391.166666666672</v>
      </c>
    </row>
    <row r="1158" spans="1:7" x14ac:dyDescent="0.2">
      <c r="A1158" t="s">
        <v>71</v>
      </c>
      <c r="B1158" t="s">
        <v>113</v>
      </c>
      <c r="C1158" t="s">
        <v>1</v>
      </c>
      <c r="D1158" t="s">
        <v>9</v>
      </c>
      <c r="E1158">
        <v>201712</v>
      </c>
      <c r="F1158">
        <v>68805.790860215042</v>
      </c>
      <c r="G1158">
        <v>75042.666666666672</v>
      </c>
    </row>
    <row r="1159" spans="1:7" x14ac:dyDescent="0.2">
      <c r="A1159" t="s">
        <v>71</v>
      </c>
      <c r="B1159" t="s">
        <v>113</v>
      </c>
      <c r="C1159" t="s">
        <v>1</v>
      </c>
      <c r="D1159" t="s">
        <v>9</v>
      </c>
      <c r="E1159">
        <v>201806</v>
      </c>
      <c r="F1159">
        <v>88257.147452636957</v>
      </c>
      <c r="G1159">
        <v>93589.5</v>
      </c>
    </row>
    <row r="1160" spans="1:7" x14ac:dyDescent="0.2">
      <c r="A1160" t="s">
        <v>71</v>
      </c>
      <c r="B1160" t="s">
        <v>113</v>
      </c>
      <c r="C1160" t="s">
        <v>1</v>
      </c>
      <c r="D1160" t="s">
        <v>9</v>
      </c>
      <c r="E1160">
        <v>201812</v>
      </c>
      <c r="F1160">
        <v>165248.36899641575</v>
      </c>
      <c r="G1160">
        <v>172223</v>
      </c>
    </row>
    <row r="1161" spans="1:7" x14ac:dyDescent="0.2">
      <c r="A1161" t="s">
        <v>71</v>
      </c>
      <c r="B1161" t="s">
        <v>113</v>
      </c>
      <c r="C1161" t="s">
        <v>1</v>
      </c>
      <c r="D1161" t="s">
        <v>9</v>
      </c>
      <c r="E1161">
        <v>201906</v>
      </c>
      <c r="F1161">
        <v>233612.67665130566</v>
      </c>
      <c r="G1161">
        <v>254731.33333333334</v>
      </c>
    </row>
    <row r="1162" spans="1:7" x14ac:dyDescent="0.2">
      <c r="A1162" t="s">
        <v>71</v>
      </c>
      <c r="B1162" t="s">
        <v>113</v>
      </c>
      <c r="C1162" t="s">
        <v>1</v>
      </c>
      <c r="D1162" t="s">
        <v>9</v>
      </c>
      <c r="E1162">
        <v>201912</v>
      </c>
      <c r="F1162">
        <v>280571.32867383509</v>
      </c>
      <c r="G1162">
        <v>296332.83333333331</v>
      </c>
    </row>
    <row r="1163" spans="1:7" x14ac:dyDescent="0.2">
      <c r="A1163" t="s">
        <v>71</v>
      </c>
      <c r="B1163" t="s">
        <v>113</v>
      </c>
      <c r="C1163" t="s">
        <v>1</v>
      </c>
      <c r="D1163" t="s">
        <v>9</v>
      </c>
      <c r="E1163">
        <v>202006</v>
      </c>
      <c r="F1163">
        <v>277467.01522061561</v>
      </c>
      <c r="G1163">
        <v>293578.5</v>
      </c>
    </row>
    <row r="1164" spans="1:7" x14ac:dyDescent="0.2">
      <c r="A1164" t="s">
        <v>71</v>
      </c>
      <c r="B1164" t="s">
        <v>113</v>
      </c>
      <c r="C1164" t="s">
        <v>1</v>
      </c>
      <c r="D1164" t="s">
        <v>9</v>
      </c>
      <c r="E1164">
        <v>202012</v>
      </c>
      <c r="F1164">
        <v>206376.80949820791</v>
      </c>
      <c r="G1164">
        <v>239948.5</v>
      </c>
    </row>
    <row r="1165" spans="1:7" x14ac:dyDescent="0.2">
      <c r="A1165" t="s">
        <v>71</v>
      </c>
      <c r="B1165" t="s">
        <v>113</v>
      </c>
      <c r="C1165" t="s">
        <v>1</v>
      </c>
      <c r="D1165" t="s">
        <v>9</v>
      </c>
      <c r="E1165">
        <v>202106</v>
      </c>
      <c r="F1165">
        <v>134672.44774705582</v>
      </c>
      <c r="G1165">
        <v>146948.83333333334</v>
      </c>
    </row>
    <row r="1166" spans="1:7" x14ac:dyDescent="0.2">
      <c r="A1166" t="s">
        <v>71</v>
      </c>
      <c r="B1166" t="s">
        <v>113</v>
      </c>
      <c r="C1166" t="s">
        <v>1</v>
      </c>
      <c r="D1166" t="s">
        <v>9</v>
      </c>
      <c r="E1166">
        <v>202112</v>
      </c>
      <c r="F1166">
        <v>152061.13387096775</v>
      </c>
      <c r="G1166">
        <v>198951.33333333334</v>
      </c>
    </row>
    <row r="1167" spans="1:7" x14ac:dyDescent="0.2">
      <c r="A1167" t="s">
        <v>71</v>
      </c>
      <c r="B1167" t="s">
        <v>113</v>
      </c>
      <c r="C1167" t="s">
        <v>1</v>
      </c>
      <c r="D1167" t="s">
        <v>9</v>
      </c>
      <c r="E1167">
        <v>202206</v>
      </c>
      <c r="F1167">
        <v>158188.61785714285</v>
      </c>
      <c r="G1167">
        <v>191532.66666666666</v>
      </c>
    </row>
    <row r="1168" spans="1:7" x14ac:dyDescent="0.2">
      <c r="A1168" t="s">
        <v>71</v>
      </c>
      <c r="B1168" t="s">
        <v>113</v>
      </c>
      <c r="C1168" t="s">
        <v>1</v>
      </c>
      <c r="D1168" t="s">
        <v>9</v>
      </c>
      <c r="E1168">
        <v>202212</v>
      </c>
      <c r="F1168">
        <v>131321.94426523274</v>
      </c>
      <c r="G1168">
        <v>162840</v>
      </c>
    </row>
    <row r="1169" spans="1:7" x14ac:dyDescent="0.2">
      <c r="A1169" t="s">
        <v>71</v>
      </c>
      <c r="B1169" t="s">
        <v>113</v>
      </c>
      <c r="C1169" t="s">
        <v>1</v>
      </c>
      <c r="D1169" t="s">
        <v>9</v>
      </c>
      <c r="E1169">
        <v>202306</v>
      </c>
      <c r="F1169">
        <v>217024.58963133642</v>
      </c>
      <c r="G1169">
        <v>235295.16666666666</v>
      </c>
    </row>
    <row r="1170" spans="1:7" x14ac:dyDescent="0.2">
      <c r="A1170" t="s">
        <v>71</v>
      </c>
      <c r="B1170" t="s">
        <v>113</v>
      </c>
      <c r="C1170" t="s">
        <v>1</v>
      </c>
      <c r="D1170" t="s">
        <v>9</v>
      </c>
      <c r="E1170">
        <v>202312</v>
      </c>
      <c r="F1170">
        <v>227022.22777777779</v>
      </c>
      <c r="G1170">
        <v>243669.66666666666</v>
      </c>
    </row>
    <row r="1171" spans="1:7" x14ac:dyDescent="0.2">
      <c r="A1171" t="s">
        <v>71</v>
      </c>
      <c r="B1171" t="s">
        <v>113</v>
      </c>
      <c r="C1171" t="s">
        <v>1</v>
      </c>
      <c r="D1171" t="s">
        <v>9</v>
      </c>
      <c r="E1171">
        <v>202406</v>
      </c>
      <c r="F1171">
        <v>188292.28711160549</v>
      </c>
      <c r="G1171">
        <v>271262.2</v>
      </c>
    </row>
    <row r="1172" spans="1:7" x14ac:dyDescent="0.2">
      <c r="A1172" t="s">
        <v>71</v>
      </c>
      <c r="B1172" t="s">
        <v>113</v>
      </c>
      <c r="C1172" t="s">
        <v>1</v>
      </c>
      <c r="D1172" t="s">
        <v>5</v>
      </c>
      <c r="E1172">
        <v>201403</v>
      </c>
      <c r="F1172">
        <v>1151273.4731182794</v>
      </c>
      <c r="G1172">
        <v>1211050</v>
      </c>
    </row>
    <row r="1173" spans="1:7" x14ac:dyDescent="0.2">
      <c r="A1173" t="s">
        <v>71</v>
      </c>
      <c r="B1173" t="s">
        <v>113</v>
      </c>
      <c r="C1173" t="s">
        <v>1</v>
      </c>
      <c r="D1173" t="s">
        <v>5</v>
      </c>
      <c r="E1173">
        <v>201406</v>
      </c>
      <c r="F1173">
        <v>1172815.3971326165</v>
      </c>
      <c r="G1173">
        <v>1287597</v>
      </c>
    </row>
    <row r="1174" spans="1:7" x14ac:dyDescent="0.2">
      <c r="A1174" t="s">
        <v>71</v>
      </c>
      <c r="B1174" t="s">
        <v>113</v>
      </c>
      <c r="C1174" t="s">
        <v>1</v>
      </c>
      <c r="D1174" t="s">
        <v>5</v>
      </c>
      <c r="E1174">
        <v>201409</v>
      </c>
      <c r="F1174">
        <v>1135958.8043010749</v>
      </c>
      <c r="G1174">
        <v>1239623.6666666667</v>
      </c>
    </row>
    <row r="1175" spans="1:7" x14ac:dyDescent="0.2">
      <c r="A1175" t="s">
        <v>71</v>
      </c>
      <c r="B1175" t="s">
        <v>113</v>
      </c>
      <c r="C1175" t="s">
        <v>1</v>
      </c>
      <c r="D1175" t="s">
        <v>5</v>
      </c>
      <c r="E1175">
        <v>201412</v>
      </c>
      <c r="F1175">
        <v>1136461.1139784947</v>
      </c>
      <c r="G1175">
        <v>1246874.3333333333</v>
      </c>
    </row>
    <row r="1176" spans="1:7" x14ac:dyDescent="0.2">
      <c r="A1176" t="s">
        <v>71</v>
      </c>
      <c r="B1176" t="s">
        <v>113</v>
      </c>
      <c r="C1176" t="s">
        <v>1</v>
      </c>
      <c r="D1176" t="s">
        <v>5</v>
      </c>
      <c r="E1176">
        <v>201503</v>
      </c>
      <c r="F1176">
        <v>1110563.9258832566</v>
      </c>
      <c r="G1176">
        <v>1224513</v>
      </c>
    </row>
    <row r="1177" spans="1:7" x14ac:dyDescent="0.2">
      <c r="A1177" t="s">
        <v>71</v>
      </c>
      <c r="B1177" t="s">
        <v>113</v>
      </c>
      <c r="C1177" t="s">
        <v>1</v>
      </c>
      <c r="D1177" t="s">
        <v>5</v>
      </c>
      <c r="E1177">
        <v>201506</v>
      </c>
      <c r="F1177">
        <v>1101347.937275986</v>
      </c>
      <c r="G1177">
        <v>1214092</v>
      </c>
    </row>
    <row r="1178" spans="1:7" x14ac:dyDescent="0.2">
      <c r="A1178" t="s">
        <v>71</v>
      </c>
      <c r="B1178" t="s">
        <v>113</v>
      </c>
      <c r="C1178" t="s">
        <v>1</v>
      </c>
      <c r="D1178" t="s">
        <v>5</v>
      </c>
      <c r="E1178">
        <v>201509</v>
      </c>
      <c r="F1178">
        <v>1106553.4770609317</v>
      </c>
      <c r="G1178">
        <v>1243075</v>
      </c>
    </row>
    <row r="1179" spans="1:7" x14ac:dyDescent="0.2">
      <c r="A1179" t="s">
        <v>71</v>
      </c>
      <c r="B1179" t="s">
        <v>113</v>
      </c>
      <c r="C1179" t="s">
        <v>1</v>
      </c>
      <c r="D1179" t="s">
        <v>5</v>
      </c>
      <c r="E1179">
        <v>201512</v>
      </c>
      <c r="F1179">
        <v>1126043.394982079</v>
      </c>
      <c r="G1179">
        <v>1249311</v>
      </c>
    </row>
    <row r="1180" spans="1:7" x14ac:dyDescent="0.2">
      <c r="A1180" t="s">
        <v>71</v>
      </c>
      <c r="B1180" t="s">
        <v>113</v>
      </c>
      <c r="C1180" t="s">
        <v>1</v>
      </c>
      <c r="D1180" t="s">
        <v>5</v>
      </c>
      <c r="E1180">
        <v>201603</v>
      </c>
      <c r="F1180">
        <v>1192910.8765294775</v>
      </c>
      <c r="G1180">
        <v>1329237</v>
      </c>
    </row>
    <row r="1181" spans="1:7" x14ac:dyDescent="0.2">
      <c r="A1181" t="s">
        <v>71</v>
      </c>
      <c r="B1181" t="s">
        <v>113</v>
      </c>
      <c r="C1181" t="s">
        <v>1</v>
      </c>
      <c r="D1181" t="s">
        <v>5</v>
      </c>
      <c r="E1181">
        <v>201606</v>
      </c>
      <c r="F1181">
        <v>1197922.1100358423</v>
      </c>
      <c r="G1181">
        <v>1330086</v>
      </c>
    </row>
    <row r="1182" spans="1:7" x14ac:dyDescent="0.2">
      <c r="A1182" t="s">
        <v>71</v>
      </c>
      <c r="B1182" t="s">
        <v>113</v>
      </c>
      <c r="C1182" t="s">
        <v>1</v>
      </c>
      <c r="D1182" t="s">
        <v>5</v>
      </c>
      <c r="E1182">
        <v>201609</v>
      </c>
      <c r="F1182">
        <v>1282163.0333333332</v>
      </c>
      <c r="G1182">
        <v>1441885.3333333333</v>
      </c>
    </row>
    <row r="1183" spans="1:7" x14ac:dyDescent="0.2">
      <c r="A1183" t="s">
        <v>71</v>
      </c>
      <c r="B1183" t="s">
        <v>113</v>
      </c>
      <c r="C1183" t="s">
        <v>1</v>
      </c>
      <c r="D1183" t="s">
        <v>5</v>
      </c>
      <c r="E1183">
        <v>201612</v>
      </c>
      <c r="F1183">
        <v>2441571.7534050238</v>
      </c>
      <c r="G1183">
        <v>2857016.3333333335</v>
      </c>
    </row>
    <row r="1184" spans="1:7" x14ac:dyDescent="0.2">
      <c r="A1184" t="s">
        <v>71</v>
      </c>
      <c r="B1184" t="s">
        <v>113</v>
      </c>
      <c r="C1184" t="s">
        <v>1</v>
      </c>
      <c r="D1184" t="s">
        <v>5</v>
      </c>
      <c r="E1184">
        <v>201703</v>
      </c>
      <c r="F1184">
        <v>62930.521889400923</v>
      </c>
      <c r="G1184">
        <v>81857.333333333328</v>
      </c>
    </row>
    <row r="1185" spans="1:7" x14ac:dyDescent="0.2">
      <c r="A1185" t="s">
        <v>71</v>
      </c>
      <c r="B1185" t="s">
        <v>113</v>
      </c>
      <c r="C1185" t="s">
        <v>1</v>
      </c>
      <c r="D1185" t="s">
        <v>5</v>
      </c>
      <c r="E1185">
        <v>201706</v>
      </c>
      <c r="F1185">
        <v>63791.243369175616</v>
      </c>
      <c r="G1185">
        <v>66925</v>
      </c>
    </row>
    <row r="1186" spans="1:7" x14ac:dyDescent="0.2">
      <c r="A1186" t="s">
        <v>71</v>
      </c>
      <c r="B1186" t="s">
        <v>113</v>
      </c>
      <c r="C1186" t="s">
        <v>1</v>
      </c>
      <c r="D1186" t="s">
        <v>5</v>
      </c>
      <c r="E1186">
        <v>201709</v>
      </c>
      <c r="F1186">
        <v>64522.18745519712</v>
      </c>
      <c r="G1186">
        <v>73126</v>
      </c>
    </row>
    <row r="1187" spans="1:7" x14ac:dyDescent="0.2">
      <c r="A1187" t="s">
        <v>71</v>
      </c>
      <c r="B1187" t="s">
        <v>113</v>
      </c>
      <c r="C1187" t="s">
        <v>1</v>
      </c>
      <c r="D1187" t="s">
        <v>5</v>
      </c>
      <c r="E1187">
        <v>201712</v>
      </c>
      <c r="F1187">
        <v>73089.394265232986</v>
      </c>
      <c r="G1187">
        <v>76959.333333333328</v>
      </c>
    </row>
    <row r="1188" spans="1:7" x14ac:dyDescent="0.2">
      <c r="A1188" t="s">
        <v>71</v>
      </c>
      <c r="B1188" t="s">
        <v>113</v>
      </c>
      <c r="C1188" t="s">
        <v>1</v>
      </c>
      <c r="D1188" t="s">
        <v>5</v>
      </c>
      <c r="E1188">
        <v>201803</v>
      </c>
      <c r="F1188">
        <v>82835.391321044517</v>
      </c>
      <c r="G1188">
        <v>88266.333333333328</v>
      </c>
    </row>
    <row r="1189" spans="1:7" x14ac:dyDescent="0.2">
      <c r="A1189" t="s">
        <v>71</v>
      </c>
      <c r="B1189" t="s">
        <v>113</v>
      </c>
      <c r="C1189" t="s">
        <v>1</v>
      </c>
      <c r="D1189" t="s">
        <v>5</v>
      </c>
      <c r="E1189">
        <v>201806</v>
      </c>
      <c r="F1189">
        <v>93678.903584229411</v>
      </c>
      <c r="G1189">
        <v>98912.666666666672</v>
      </c>
    </row>
    <row r="1190" spans="1:7" x14ac:dyDescent="0.2">
      <c r="A1190" t="s">
        <v>71</v>
      </c>
      <c r="B1190" t="s">
        <v>113</v>
      </c>
      <c r="C1190" t="s">
        <v>1</v>
      </c>
      <c r="D1190" t="s">
        <v>5</v>
      </c>
      <c r="E1190">
        <v>201809</v>
      </c>
      <c r="F1190">
        <v>119028.38243727596</v>
      </c>
      <c r="G1190">
        <v>124964</v>
      </c>
    </row>
    <row r="1191" spans="1:7" x14ac:dyDescent="0.2">
      <c r="A1191" t="s">
        <v>71</v>
      </c>
      <c r="B1191" t="s">
        <v>113</v>
      </c>
      <c r="C1191" t="s">
        <v>1</v>
      </c>
      <c r="D1191" t="s">
        <v>5</v>
      </c>
      <c r="E1191">
        <v>201812</v>
      </c>
      <c r="F1191">
        <v>211468.35555555555</v>
      </c>
      <c r="G1191">
        <v>219482</v>
      </c>
    </row>
    <row r="1192" spans="1:7" x14ac:dyDescent="0.2">
      <c r="A1192" t="s">
        <v>71</v>
      </c>
      <c r="B1192" t="s">
        <v>113</v>
      </c>
      <c r="C1192" t="s">
        <v>1</v>
      </c>
      <c r="D1192" t="s">
        <v>5</v>
      </c>
      <c r="E1192">
        <v>201903</v>
      </c>
      <c r="F1192">
        <v>225697.56298003075</v>
      </c>
      <c r="G1192">
        <v>260926</v>
      </c>
    </row>
    <row r="1193" spans="1:7" x14ac:dyDescent="0.2">
      <c r="A1193" t="s">
        <v>71</v>
      </c>
      <c r="B1193" t="s">
        <v>113</v>
      </c>
      <c r="C1193" t="s">
        <v>1</v>
      </c>
      <c r="D1193" t="s">
        <v>5</v>
      </c>
      <c r="E1193">
        <v>201906</v>
      </c>
      <c r="F1193">
        <v>241527.79032258061</v>
      </c>
      <c r="G1193">
        <v>248536.66666666666</v>
      </c>
    </row>
    <row r="1194" spans="1:7" x14ac:dyDescent="0.2">
      <c r="A1194" t="s">
        <v>71</v>
      </c>
      <c r="B1194" t="s">
        <v>113</v>
      </c>
      <c r="C1194" t="s">
        <v>1</v>
      </c>
      <c r="D1194" t="s">
        <v>5</v>
      </c>
      <c r="E1194">
        <v>201909</v>
      </c>
      <c r="F1194">
        <v>271644.04838709679</v>
      </c>
      <c r="G1194">
        <v>288235</v>
      </c>
    </row>
    <row r="1195" spans="1:7" x14ac:dyDescent="0.2">
      <c r="A1195" t="s">
        <v>71</v>
      </c>
      <c r="B1195" t="s">
        <v>113</v>
      </c>
      <c r="C1195" t="s">
        <v>1</v>
      </c>
      <c r="D1195" t="s">
        <v>5</v>
      </c>
      <c r="E1195">
        <v>201912</v>
      </c>
      <c r="F1195">
        <v>289498.6089605735</v>
      </c>
      <c r="G1195">
        <v>304430.66666666669</v>
      </c>
    </row>
    <row r="1196" spans="1:7" x14ac:dyDescent="0.2">
      <c r="A1196" t="s">
        <v>71</v>
      </c>
      <c r="B1196" t="s">
        <v>113</v>
      </c>
      <c r="C1196" t="s">
        <v>1</v>
      </c>
      <c r="D1196" t="s">
        <v>5</v>
      </c>
      <c r="E1196">
        <v>202003</v>
      </c>
      <c r="F1196">
        <v>289445.7089358549</v>
      </c>
      <c r="G1196">
        <v>309523</v>
      </c>
    </row>
    <row r="1197" spans="1:7" x14ac:dyDescent="0.2">
      <c r="A1197" t="s">
        <v>71</v>
      </c>
      <c r="B1197" t="s">
        <v>113</v>
      </c>
      <c r="C1197" t="s">
        <v>1</v>
      </c>
      <c r="D1197" t="s">
        <v>5</v>
      </c>
      <c r="E1197">
        <v>202006</v>
      </c>
      <c r="F1197">
        <v>265488.32150537637</v>
      </c>
      <c r="G1197">
        <v>277634</v>
      </c>
    </row>
    <row r="1198" spans="1:7" x14ac:dyDescent="0.2">
      <c r="A1198" t="s">
        <v>71</v>
      </c>
      <c r="B1198" t="s">
        <v>113</v>
      </c>
      <c r="C1198" t="s">
        <v>1</v>
      </c>
      <c r="D1198" t="s">
        <v>5</v>
      </c>
      <c r="E1198">
        <v>202009</v>
      </c>
      <c r="F1198">
        <v>236312.75913978499</v>
      </c>
      <c r="G1198">
        <v>250500</v>
      </c>
    </row>
    <row r="1199" spans="1:7" x14ac:dyDescent="0.2">
      <c r="A1199" t="s">
        <v>71</v>
      </c>
      <c r="B1199" t="s">
        <v>113</v>
      </c>
      <c r="C1199" t="s">
        <v>1</v>
      </c>
      <c r="D1199" t="s">
        <v>5</v>
      </c>
      <c r="E1199">
        <v>202012</v>
      </c>
      <c r="F1199">
        <v>176440.85985663082</v>
      </c>
      <c r="G1199">
        <v>229397</v>
      </c>
    </row>
    <row r="1200" spans="1:7" x14ac:dyDescent="0.2">
      <c r="A1200" t="s">
        <v>71</v>
      </c>
      <c r="B1200" t="s">
        <v>113</v>
      </c>
      <c r="C1200" t="s">
        <v>1</v>
      </c>
      <c r="D1200" t="s">
        <v>5</v>
      </c>
      <c r="E1200">
        <v>202103</v>
      </c>
      <c r="F1200">
        <v>131335.03456221195</v>
      </c>
      <c r="G1200">
        <v>150750.33333333334</v>
      </c>
    </row>
    <row r="1201" spans="1:7" x14ac:dyDescent="0.2">
      <c r="A1201" t="s">
        <v>71</v>
      </c>
      <c r="B1201" t="s">
        <v>113</v>
      </c>
      <c r="C1201" t="s">
        <v>1</v>
      </c>
      <c r="D1201" t="s">
        <v>5</v>
      </c>
      <c r="E1201">
        <v>202106</v>
      </c>
      <c r="F1201">
        <v>138009.86093189963</v>
      </c>
      <c r="G1201">
        <v>143147.33333333334</v>
      </c>
    </row>
    <row r="1202" spans="1:7" x14ac:dyDescent="0.2">
      <c r="A1202" t="s">
        <v>71</v>
      </c>
      <c r="B1202" t="s">
        <v>113</v>
      </c>
      <c r="C1202" t="s">
        <v>1</v>
      </c>
      <c r="D1202" t="s">
        <v>5</v>
      </c>
      <c r="E1202">
        <v>202109</v>
      </c>
      <c r="F1202">
        <v>171181.44408602151</v>
      </c>
      <c r="G1202">
        <v>198780.66666666666</v>
      </c>
    </row>
    <row r="1203" spans="1:7" x14ac:dyDescent="0.2">
      <c r="A1203" t="s">
        <v>71</v>
      </c>
      <c r="B1203" t="s">
        <v>113</v>
      </c>
      <c r="C1203" t="s">
        <v>1</v>
      </c>
      <c r="D1203" t="s">
        <v>5</v>
      </c>
      <c r="E1203">
        <v>202112</v>
      </c>
      <c r="F1203">
        <v>132940.82365591396</v>
      </c>
      <c r="G1203">
        <v>199122</v>
      </c>
    </row>
    <row r="1204" spans="1:7" x14ac:dyDescent="0.2">
      <c r="A1204" t="s">
        <v>71</v>
      </c>
      <c r="B1204" t="s">
        <v>113</v>
      </c>
      <c r="C1204" t="s">
        <v>1</v>
      </c>
      <c r="D1204" t="s">
        <v>5</v>
      </c>
      <c r="E1204">
        <v>202203</v>
      </c>
      <c r="F1204">
        <v>143786.83678955454</v>
      </c>
      <c r="G1204">
        <v>179995.66666666666</v>
      </c>
    </row>
    <row r="1205" spans="1:7" x14ac:dyDescent="0.2">
      <c r="A1205" t="s">
        <v>71</v>
      </c>
      <c r="B1205" t="s">
        <v>113</v>
      </c>
      <c r="C1205" t="s">
        <v>1</v>
      </c>
      <c r="D1205" t="s">
        <v>5</v>
      </c>
      <c r="E1205">
        <v>202206</v>
      </c>
      <c r="F1205">
        <v>172590.39892473121</v>
      </c>
      <c r="G1205">
        <v>203069.66666666666</v>
      </c>
    </row>
    <row r="1206" spans="1:7" x14ac:dyDescent="0.2">
      <c r="A1206" t="s">
        <v>71</v>
      </c>
      <c r="B1206" t="s">
        <v>113</v>
      </c>
      <c r="C1206" t="s">
        <v>1</v>
      </c>
      <c r="D1206" t="s">
        <v>5</v>
      </c>
      <c r="E1206">
        <v>202209</v>
      </c>
      <c r="F1206">
        <v>127986.08888888889</v>
      </c>
      <c r="G1206">
        <v>171701.66666666666</v>
      </c>
    </row>
    <row r="1207" spans="1:7" x14ac:dyDescent="0.2">
      <c r="A1207" t="s">
        <v>71</v>
      </c>
      <c r="B1207" t="s">
        <v>113</v>
      </c>
      <c r="C1207" t="s">
        <v>1</v>
      </c>
      <c r="D1207" t="s">
        <v>5</v>
      </c>
      <c r="E1207">
        <v>202212</v>
      </c>
      <c r="F1207">
        <v>134657.79964157657</v>
      </c>
      <c r="G1207">
        <v>153978.33333333334</v>
      </c>
    </row>
    <row r="1208" spans="1:7" x14ac:dyDescent="0.2">
      <c r="A1208" t="s">
        <v>71</v>
      </c>
      <c r="B1208" t="s">
        <v>113</v>
      </c>
      <c r="C1208" t="s">
        <v>1</v>
      </c>
      <c r="D1208" t="s">
        <v>5</v>
      </c>
      <c r="E1208">
        <v>202303</v>
      </c>
      <c r="F1208">
        <v>210462.16743471587</v>
      </c>
      <c r="G1208">
        <v>225988.66666666666</v>
      </c>
    </row>
    <row r="1209" spans="1:7" x14ac:dyDescent="0.2">
      <c r="A1209" t="s">
        <v>71</v>
      </c>
      <c r="B1209" t="s">
        <v>113</v>
      </c>
      <c r="C1209" t="s">
        <v>1</v>
      </c>
      <c r="D1209" t="s">
        <v>5</v>
      </c>
      <c r="E1209">
        <v>202306</v>
      </c>
      <c r="F1209">
        <v>223587.011827957</v>
      </c>
      <c r="G1209">
        <v>244601.66666666666</v>
      </c>
    </row>
    <row r="1210" spans="1:7" x14ac:dyDescent="0.2">
      <c r="A1210" t="s">
        <v>71</v>
      </c>
      <c r="B1210" t="s">
        <v>113</v>
      </c>
      <c r="C1210" t="s">
        <v>1</v>
      </c>
      <c r="D1210" t="s">
        <v>5</v>
      </c>
      <c r="E1210">
        <v>202309</v>
      </c>
      <c r="F1210">
        <v>230732.89713261649</v>
      </c>
      <c r="G1210">
        <v>249377</v>
      </c>
    </row>
    <row r="1211" spans="1:7" x14ac:dyDescent="0.2">
      <c r="A1211" t="s">
        <v>71</v>
      </c>
      <c r="B1211" t="s">
        <v>113</v>
      </c>
      <c r="C1211" t="s">
        <v>1</v>
      </c>
      <c r="D1211" t="s">
        <v>5</v>
      </c>
      <c r="E1211">
        <v>202312</v>
      </c>
      <c r="F1211">
        <v>223311.55842293907</v>
      </c>
      <c r="G1211">
        <v>237962.33333333334</v>
      </c>
    </row>
    <row r="1212" spans="1:7" x14ac:dyDescent="0.2">
      <c r="A1212" t="s">
        <v>71</v>
      </c>
      <c r="B1212" t="s">
        <v>113</v>
      </c>
      <c r="C1212" t="s">
        <v>1</v>
      </c>
      <c r="D1212" t="s">
        <v>5</v>
      </c>
      <c r="E1212">
        <v>202403</v>
      </c>
      <c r="F1212">
        <v>216223.645902855</v>
      </c>
      <c r="G1212">
        <v>230912.66666666666</v>
      </c>
    </row>
    <row r="1213" spans="1:7" x14ac:dyDescent="0.2">
      <c r="A1213" t="s">
        <v>71</v>
      </c>
      <c r="B1213" t="s">
        <v>113</v>
      </c>
      <c r="C1213" t="s">
        <v>1</v>
      </c>
      <c r="D1213" t="s">
        <v>5</v>
      </c>
      <c r="E1213">
        <v>202406</v>
      </c>
      <c r="F1213">
        <v>146395.24892473122</v>
      </c>
      <c r="G1213">
        <v>331786.5</v>
      </c>
    </row>
    <row r="1214" spans="1:7" x14ac:dyDescent="0.2">
      <c r="A1214" t="s">
        <v>72</v>
      </c>
      <c r="B1214" t="s">
        <v>117</v>
      </c>
      <c r="C1214" t="s">
        <v>118</v>
      </c>
      <c r="D1214" t="s">
        <v>7</v>
      </c>
      <c r="E1214">
        <v>2023</v>
      </c>
      <c r="F1214">
        <v>0.23333333333333331</v>
      </c>
      <c r="G1214">
        <v>7</v>
      </c>
    </row>
    <row r="1215" spans="1:7" x14ac:dyDescent="0.2">
      <c r="A1215" t="s">
        <v>72</v>
      </c>
      <c r="B1215" t="s">
        <v>117</v>
      </c>
      <c r="C1215" t="s">
        <v>118</v>
      </c>
      <c r="D1215" t="s">
        <v>7</v>
      </c>
      <c r="E1215">
        <v>2024</v>
      </c>
      <c r="F1215">
        <v>9670.2889414163928</v>
      </c>
      <c r="G1215">
        <v>13454</v>
      </c>
    </row>
    <row r="1216" spans="1:7" x14ac:dyDescent="0.2">
      <c r="A1216" t="s">
        <v>72</v>
      </c>
      <c r="B1216" t="s">
        <v>117</v>
      </c>
      <c r="C1216" t="s">
        <v>118</v>
      </c>
      <c r="D1216" t="s">
        <v>8</v>
      </c>
      <c r="E1216">
        <v>202311</v>
      </c>
      <c r="F1216">
        <v>0.23333333333333331</v>
      </c>
      <c r="G1216">
        <v>7</v>
      </c>
    </row>
    <row r="1217" spans="1:7" x14ac:dyDescent="0.2">
      <c r="A1217" t="s">
        <v>72</v>
      </c>
      <c r="B1217" t="s">
        <v>117</v>
      </c>
      <c r="C1217" t="s">
        <v>118</v>
      </c>
      <c r="D1217" t="s">
        <v>8</v>
      </c>
      <c r="E1217">
        <v>202402</v>
      </c>
      <c r="F1217">
        <v>642.93103448275815</v>
      </c>
      <c r="G1217">
        <v>3429</v>
      </c>
    </row>
    <row r="1218" spans="1:7" x14ac:dyDescent="0.2">
      <c r="A1218" t="s">
        <v>72</v>
      </c>
      <c r="B1218" t="s">
        <v>117</v>
      </c>
      <c r="C1218" t="s">
        <v>118</v>
      </c>
      <c r="D1218" t="s">
        <v>8</v>
      </c>
      <c r="E1218">
        <v>202403</v>
      </c>
      <c r="F1218">
        <v>6793.7741935483882</v>
      </c>
      <c r="G1218">
        <v>10274</v>
      </c>
    </row>
    <row r="1219" spans="1:7" x14ac:dyDescent="0.2">
      <c r="A1219" t="s">
        <v>72</v>
      </c>
      <c r="B1219" t="s">
        <v>117</v>
      </c>
      <c r="C1219" t="s">
        <v>118</v>
      </c>
      <c r="D1219" t="s">
        <v>8</v>
      </c>
      <c r="E1219">
        <v>202404</v>
      </c>
      <c r="F1219">
        <v>12554.966666666676</v>
      </c>
      <c r="G1219">
        <v>17172</v>
      </c>
    </row>
    <row r="1220" spans="1:7" x14ac:dyDescent="0.2">
      <c r="A1220" t="s">
        <v>72</v>
      </c>
      <c r="B1220" t="s">
        <v>117</v>
      </c>
      <c r="C1220" t="s">
        <v>118</v>
      </c>
      <c r="D1220" t="s">
        <v>8</v>
      </c>
      <c r="E1220">
        <v>202405</v>
      </c>
      <c r="F1220">
        <v>18689.48387096775</v>
      </c>
      <c r="G1220">
        <v>22941</v>
      </c>
    </row>
    <row r="1221" spans="1:7" x14ac:dyDescent="0.2">
      <c r="A1221" t="s">
        <v>72</v>
      </c>
      <c r="B1221" t="s">
        <v>117</v>
      </c>
      <c r="C1221" t="s">
        <v>118</v>
      </c>
      <c r="D1221" t="s">
        <v>9</v>
      </c>
      <c r="E1221">
        <v>202312</v>
      </c>
      <c r="F1221">
        <v>0.23333333333333331</v>
      </c>
      <c r="G1221">
        <v>7</v>
      </c>
    </row>
    <row r="1222" spans="1:7" x14ac:dyDescent="0.2">
      <c r="A1222" t="s">
        <v>72</v>
      </c>
      <c r="B1222" t="s">
        <v>117</v>
      </c>
      <c r="C1222" t="s">
        <v>118</v>
      </c>
      <c r="D1222" t="s">
        <v>9</v>
      </c>
      <c r="E1222">
        <v>202406</v>
      </c>
      <c r="F1222">
        <v>9670.2889414163928</v>
      </c>
      <c r="G1222">
        <v>13454</v>
      </c>
    </row>
    <row r="1223" spans="1:7" x14ac:dyDescent="0.2">
      <c r="A1223" t="s">
        <v>72</v>
      </c>
      <c r="B1223" t="s">
        <v>117</v>
      </c>
      <c r="C1223" t="s">
        <v>118</v>
      </c>
      <c r="D1223" t="s">
        <v>5</v>
      </c>
      <c r="E1223">
        <v>202312</v>
      </c>
      <c r="F1223">
        <v>0.23333333333333331</v>
      </c>
      <c r="G1223">
        <v>7</v>
      </c>
    </row>
    <row r="1224" spans="1:7" x14ac:dyDescent="0.2">
      <c r="A1224" t="s">
        <v>72</v>
      </c>
      <c r="B1224" t="s">
        <v>117</v>
      </c>
      <c r="C1224" t="s">
        <v>118</v>
      </c>
      <c r="D1224" t="s">
        <v>5</v>
      </c>
      <c r="E1224">
        <v>202403</v>
      </c>
      <c r="F1224">
        <v>3718.3526140155732</v>
      </c>
      <c r="G1224">
        <v>6851.5</v>
      </c>
    </row>
    <row r="1225" spans="1:7" x14ac:dyDescent="0.2">
      <c r="A1225" t="s">
        <v>72</v>
      </c>
      <c r="B1225" t="s">
        <v>117</v>
      </c>
      <c r="C1225" t="s">
        <v>118</v>
      </c>
      <c r="D1225" t="s">
        <v>5</v>
      </c>
      <c r="E1225">
        <v>202406</v>
      </c>
      <c r="F1225">
        <v>15622.225268817212</v>
      </c>
      <c r="G1225">
        <v>20056.5</v>
      </c>
    </row>
    <row r="1226" spans="1:7" x14ac:dyDescent="0.2">
      <c r="A1226" t="s">
        <v>72</v>
      </c>
      <c r="B1226" t="s">
        <v>117</v>
      </c>
      <c r="C1226" t="s">
        <v>0</v>
      </c>
      <c r="D1226" t="s">
        <v>7</v>
      </c>
      <c r="E1226">
        <v>2014</v>
      </c>
      <c r="F1226">
        <v>712824.90081285208</v>
      </c>
      <c r="G1226">
        <v>748583.33333333337</v>
      </c>
    </row>
    <row r="1227" spans="1:7" x14ac:dyDescent="0.2">
      <c r="A1227" t="s">
        <v>72</v>
      </c>
      <c r="B1227" t="s">
        <v>117</v>
      </c>
      <c r="C1227" t="s">
        <v>0</v>
      </c>
      <c r="D1227" t="s">
        <v>7</v>
      </c>
      <c r="E1227">
        <v>2015</v>
      </c>
      <c r="F1227">
        <v>737167.61829237069</v>
      </c>
      <c r="G1227">
        <v>771742.91666666663</v>
      </c>
    </row>
    <row r="1228" spans="1:7" x14ac:dyDescent="0.2">
      <c r="A1228" t="s">
        <v>72</v>
      </c>
      <c r="B1228" t="s">
        <v>117</v>
      </c>
      <c r="C1228" t="s">
        <v>0</v>
      </c>
      <c r="D1228" t="s">
        <v>7</v>
      </c>
      <c r="E1228">
        <v>2016</v>
      </c>
      <c r="F1228">
        <v>701595.04966629611</v>
      </c>
      <c r="G1228">
        <v>733685.16666666663</v>
      </c>
    </row>
    <row r="1229" spans="1:7" x14ac:dyDescent="0.2">
      <c r="A1229" t="s">
        <v>72</v>
      </c>
      <c r="B1229" t="s">
        <v>117</v>
      </c>
      <c r="C1229" t="s">
        <v>0</v>
      </c>
      <c r="D1229" t="s">
        <v>7</v>
      </c>
      <c r="E1229">
        <v>2017</v>
      </c>
      <c r="F1229">
        <v>649937.3999039937</v>
      </c>
      <c r="G1229">
        <v>681498.41666666663</v>
      </c>
    </row>
    <row r="1230" spans="1:7" x14ac:dyDescent="0.2">
      <c r="A1230" t="s">
        <v>72</v>
      </c>
      <c r="B1230" t="s">
        <v>117</v>
      </c>
      <c r="C1230" t="s">
        <v>0</v>
      </c>
      <c r="D1230" t="s">
        <v>7</v>
      </c>
      <c r="E1230">
        <v>2018</v>
      </c>
      <c r="F1230">
        <v>653620.65771249367</v>
      </c>
      <c r="G1230">
        <v>682928.75</v>
      </c>
    </row>
    <row r="1231" spans="1:7" x14ac:dyDescent="0.2">
      <c r="A1231" t="s">
        <v>72</v>
      </c>
      <c r="B1231" t="s">
        <v>117</v>
      </c>
      <c r="C1231" t="s">
        <v>0</v>
      </c>
      <c r="D1231" t="s">
        <v>7</v>
      </c>
      <c r="E1231">
        <v>2019</v>
      </c>
      <c r="F1231">
        <v>607327.89825268823</v>
      </c>
      <c r="G1231">
        <v>625849</v>
      </c>
    </row>
    <row r="1232" spans="1:7" x14ac:dyDescent="0.2">
      <c r="A1232" t="s">
        <v>72</v>
      </c>
      <c r="B1232" t="s">
        <v>117</v>
      </c>
      <c r="C1232" t="s">
        <v>0</v>
      </c>
      <c r="D1232" t="s">
        <v>7</v>
      </c>
      <c r="E1232">
        <v>2020</v>
      </c>
      <c r="F1232">
        <v>517835.04731491784</v>
      </c>
      <c r="G1232">
        <v>527918.08333333337</v>
      </c>
    </row>
    <row r="1233" spans="1:7" x14ac:dyDescent="0.2">
      <c r="A1233" t="s">
        <v>72</v>
      </c>
      <c r="B1233" t="s">
        <v>117</v>
      </c>
      <c r="C1233" t="s">
        <v>0</v>
      </c>
      <c r="D1233" t="s">
        <v>7</v>
      </c>
      <c r="E1233">
        <v>2021</v>
      </c>
      <c r="F1233">
        <v>490363.67853942659</v>
      </c>
      <c r="G1233">
        <v>501877.16666666669</v>
      </c>
    </row>
    <row r="1234" spans="1:7" x14ac:dyDescent="0.2">
      <c r="A1234" t="s">
        <v>72</v>
      </c>
      <c r="B1234" t="s">
        <v>117</v>
      </c>
      <c r="C1234" t="s">
        <v>0</v>
      </c>
      <c r="D1234" t="s">
        <v>7</v>
      </c>
      <c r="E1234">
        <v>2022</v>
      </c>
      <c r="F1234">
        <v>482495.94230670761</v>
      </c>
      <c r="G1234">
        <v>494818</v>
      </c>
    </row>
    <row r="1235" spans="1:7" x14ac:dyDescent="0.2">
      <c r="A1235" t="s">
        <v>72</v>
      </c>
      <c r="B1235" t="s">
        <v>117</v>
      </c>
      <c r="C1235" t="s">
        <v>0</v>
      </c>
      <c r="D1235" t="s">
        <v>7</v>
      </c>
      <c r="E1235">
        <v>2023</v>
      </c>
      <c r="F1235">
        <v>468350.4103430619</v>
      </c>
      <c r="G1235">
        <v>483048.25</v>
      </c>
    </row>
    <row r="1236" spans="1:7" x14ac:dyDescent="0.2">
      <c r="A1236" t="s">
        <v>72</v>
      </c>
      <c r="B1236" t="s">
        <v>117</v>
      </c>
      <c r="C1236" t="s">
        <v>0</v>
      </c>
      <c r="D1236" t="s">
        <v>7</v>
      </c>
      <c r="E1236">
        <v>2024</v>
      </c>
      <c r="F1236">
        <v>461296.02140897291</v>
      </c>
      <c r="G1236">
        <v>478350.6</v>
      </c>
    </row>
    <row r="1237" spans="1:7" x14ac:dyDescent="0.2">
      <c r="A1237" t="s">
        <v>72</v>
      </c>
      <c r="B1237" t="s">
        <v>117</v>
      </c>
      <c r="C1237" t="s">
        <v>0</v>
      </c>
      <c r="D1237" t="s">
        <v>8</v>
      </c>
      <c r="E1237">
        <v>201401</v>
      </c>
      <c r="F1237">
        <v>664008.35483870981</v>
      </c>
      <c r="G1237">
        <v>693188</v>
      </c>
    </row>
    <row r="1238" spans="1:7" x14ac:dyDescent="0.2">
      <c r="A1238" t="s">
        <v>72</v>
      </c>
      <c r="B1238" t="s">
        <v>117</v>
      </c>
      <c r="C1238" t="s">
        <v>0</v>
      </c>
      <c r="D1238" t="s">
        <v>8</v>
      </c>
      <c r="E1238">
        <v>201402</v>
      </c>
      <c r="F1238">
        <v>661941.67857142864</v>
      </c>
      <c r="G1238">
        <v>686172</v>
      </c>
    </row>
    <row r="1239" spans="1:7" x14ac:dyDescent="0.2">
      <c r="A1239" t="s">
        <v>72</v>
      </c>
      <c r="B1239" t="s">
        <v>117</v>
      </c>
      <c r="C1239" t="s">
        <v>0</v>
      </c>
      <c r="D1239" t="s">
        <v>8</v>
      </c>
      <c r="E1239">
        <v>201403</v>
      </c>
      <c r="F1239">
        <v>659882.70967741939</v>
      </c>
      <c r="G1239">
        <v>689501</v>
      </c>
    </row>
    <row r="1240" spans="1:7" x14ac:dyDescent="0.2">
      <c r="A1240" t="s">
        <v>72</v>
      </c>
      <c r="B1240" t="s">
        <v>117</v>
      </c>
      <c r="C1240" t="s">
        <v>0</v>
      </c>
      <c r="D1240" t="s">
        <v>8</v>
      </c>
      <c r="E1240">
        <v>201404</v>
      </c>
      <c r="F1240">
        <v>667995.49999999988</v>
      </c>
      <c r="G1240">
        <v>702550</v>
      </c>
    </row>
    <row r="1241" spans="1:7" x14ac:dyDescent="0.2">
      <c r="A1241" t="s">
        <v>72</v>
      </c>
      <c r="B1241" t="s">
        <v>117</v>
      </c>
      <c r="C1241" t="s">
        <v>0</v>
      </c>
      <c r="D1241" t="s">
        <v>8</v>
      </c>
      <c r="E1241">
        <v>201405</v>
      </c>
      <c r="F1241">
        <v>679581.35483871016</v>
      </c>
      <c r="G1241">
        <v>720287</v>
      </c>
    </row>
    <row r="1242" spans="1:7" x14ac:dyDescent="0.2">
      <c r="A1242" t="s">
        <v>72</v>
      </c>
      <c r="B1242" t="s">
        <v>117</v>
      </c>
      <c r="C1242" t="s">
        <v>0</v>
      </c>
      <c r="D1242" t="s">
        <v>8</v>
      </c>
      <c r="E1242">
        <v>201406</v>
      </c>
      <c r="F1242">
        <v>696642.60000000009</v>
      </c>
      <c r="G1242">
        <v>729026</v>
      </c>
    </row>
    <row r="1243" spans="1:7" x14ac:dyDescent="0.2">
      <c r="A1243" t="s">
        <v>72</v>
      </c>
      <c r="B1243" t="s">
        <v>117</v>
      </c>
      <c r="C1243" t="s">
        <v>0</v>
      </c>
      <c r="D1243" t="s">
        <v>8</v>
      </c>
      <c r="E1243">
        <v>201407</v>
      </c>
      <c r="F1243">
        <v>707178.61290322547</v>
      </c>
      <c r="G1243">
        <v>747191</v>
      </c>
    </row>
    <row r="1244" spans="1:7" x14ac:dyDescent="0.2">
      <c r="A1244" t="s">
        <v>72</v>
      </c>
      <c r="B1244" t="s">
        <v>117</v>
      </c>
      <c r="C1244" t="s">
        <v>0</v>
      </c>
      <c r="D1244" t="s">
        <v>8</v>
      </c>
      <c r="E1244">
        <v>201408</v>
      </c>
      <c r="F1244">
        <v>737568.35483871028</v>
      </c>
      <c r="G1244">
        <v>794530</v>
      </c>
    </row>
    <row r="1245" spans="1:7" x14ac:dyDescent="0.2">
      <c r="A1245" t="s">
        <v>72</v>
      </c>
      <c r="B1245" t="s">
        <v>117</v>
      </c>
      <c r="C1245" t="s">
        <v>0</v>
      </c>
      <c r="D1245" t="s">
        <v>8</v>
      </c>
      <c r="E1245">
        <v>201409</v>
      </c>
      <c r="F1245">
        <v>775507.86666666681</v>
      </c>
      <c r="G1245">
        <v>832541</v>
      </c>
    </row>
    <row r="1246" spans="1:7" x14ac:dyDescent="0.2">
      <c r="A1246" t="s">
        <v>72</v>
      </c>
      <c r="B1246" t="s">
        <v>117</v>
      </c>
      <c r="C1246" t="s">
        <v>0</v>
      </c>
      <c r="D1246" t="s">
        <v>8</v>
      </c>
      <c r="E1246">
        <v>201410</v>
      </c>
      <c r="F1246">
        <v>785446.80645161297</v>
      </c>
      <c r="G1246">
        <v>818663</v>
      </c>
    </row>
    <row r="1247" spans="1:7" x14ac:dyDescent="0.2">
      <c r="A1247" t="s">
        <v>72</v>
      </c>
      <c r="B1247" t="s">
        <v>117</v>
      </c>
      <c r="C1247" t="s">
        <v>0</v>
      </c>
      <c r="D1247" t="s">
        <v>8</v>
      </c>
      <c r="E1247">
        <v>201411</v>
      </c>
      <c r="F1247">
        <v>768488.1</v>
      </c>
      <c r="G1247">
        <v>794943</v>
      </c>
    </row>
    <row r="1248" spans="1:7" x14ac:dyDescent="0.2">
      <c r="A1248" t="s">
        <v>72</v>
      </c>
      <c r="B1248" t="s">
        <v>117</v>
      </c>
      <c r="C1248" t="s">
        <v>0</v>
      </c>
      <c r="D1248" t="s">
        <v>8</v>
      </c>
      <c r="E1248">
        <v>201412</v>
      </c>
      <c r="F1248">
        <v>749656.87096774194</v>
      </c>
      <c r="G1248">
        <v>774408</v>
      </c>
    </row>
    <row r="1249" spans="1:7" x14ac:dyDescent="0.2">
      <c r="A1249" t="s">
        <v>72</v>
      </c>
      <c r="B1249" t="s">
        <v>117</v>
      </c>
      <c r="C1249" t="s">
        <v>0</v>
      </c>
      <c r="D1249" t="s">
        <v>8</v>
      </c>
      <c r="E1249">
        <v>201501</v>
      </c>
      <c r="F1249">
        <v>726700.54838709696</v>
      </c>
      <c r="G1249">
        <v>757672</v>
      </c>
    </row>
    <row r="1250" spans="1:7" x14ac:dyDescent="0.2">
      <c r="A1250" t="s">
        <v>72</v>
      </c>
      <c r="B1250" t="s">
        <v>117</v>
      </c>
      <c r="C1250" t="s">
        <v>0</v>
      </c>
      <c r="D1250" t="s">
        <v>8</v>
      </c>
      <c r="E1250">
        <v>201502</v>
      </c>
      <c r="F1250">
        <v>719925.35714285693</v>
      </c>
      <c r="G1250">
        <v>752528</v>
      </c>
    </row>
    <row r="1251" spans="1:7" x14ac:dyDescent="0.2">
      <c r="A1251" t="s">
        <v>72</v>
      </c>
      <c r="B1251" t="s">
        <v>117</v>
      </c>
      <c r="C1251" t="s">
        <v>0</v>
      </c>
      <c r="D1251" t="s">
        <v>8</v>
      </c>
      <c r="E1251">
        <v>201503</v>
      </c>
      <c r="F1251">
        <v>721544.22580645105</v>
      </c>
      <c r="G1251">
        <v>756684</v>
      </c>
    </row>
    <row r="1252" spans="1:7" x14ac:dyDescent="0.2">
      <c r="A1252" t="s">
        <v>72</v>
      </c>
      <c r="B1252" t="s">
        <v>117</v>
      </c>
      <c r="C1252" t="s">
        <v>0</v>
      </c>
      <c r="D1252" t="s">
        <v>8</v>
      </c>
      <c r="E1252">
        <v>201504</v>
      </c>
      <c r="F1252">
        <v>722895.6333333333</v>
      </c>
      <c r="G1252">
        <v>762157</v>
      </c>
    </row>
    <row r="1253" spans="1:7" x14ac:dyDescent="0.2">
      <c r="A1253" t="s">
        <v>72</v>
      </c>
      <c r="B1253" t="s">
        <v>117</v>
      </c>
      <c r="C1253" t="s">
        <v>0</v>
      </c>
      <c r="D1253" t="s">
        <v>8</v>
      </c>
      <c r="E1253">
        <v>201505</v>
      </c>
      <c r="F1253">
        <v>728407.12903225841</v>
      </c>
      <c r="G1253">
        <v>766186</v>
      </c>
    </row>
    <row r="1254" spans="1:7" x14ac:dyDescent="0.2">
      <c r="A1254" t="s">
        <v>72</v>
      </c>
      <c r="B1254" t="s">
        <v>117</v>
      </c>
      <c r="C1254" t="s">
        <v>0</v>
      </c>
      <c r="D1254" t="s">
        <v>8</v>
      </c>
      <c r="E1254">
        <v>201506</v>
      </c>
      <c r="F1254">
        <v>738109.89999999991</v>
      </c>
      <c r="G1254">
        <v>771429</v>
      </c>
    </row>
    <row r="1255" spans="1:7" x14ac:dyDescent="0.2">
      <c r="A1255" t="s">
        <v>72</v>
      </c>
      <c r="B1255" t="s">
        <v>117</v>
      </c>
      <c r="C1255" t="s">
        <v>0</v>
      </c>
      <c r="D1255" t="s">
        <v>8</v>
      </c>
      <c r="E1255">
        <v>201507</v>
      </c>
      <c r="F1255">
        <v>744049.80645161273</v>
      </c>
      <c r="G1255">
        <v>784485</v>
      </c>
    </row>
    <row r="1256" spans="1:7" x14ac:dyDescent="0.2">
      <c r="A1256" t="s">
        <v>72</v>
      </c>
      <c r="B1256" t="s">
        <v>117</v>
      </c>
      <c r="C1256" t="s">
        <v>0</v>
      </c>
      <c r="D1256" t="s">
        <v>8</v>
      </c>
      <c r="E1256">
        <v>201508</v>
      </c>
      <c r="F1256">
        <v>755929.25806451624</v>
      </c>
      <c r="G1256">
        <v>798289</v>
      </c>
    </row>
    <row r="1257" spans="1:7" x14ac:dyDescent="0.2">
      <c r="A1257" t="s">
        <v>72</v>
      </c>
      <c r="B1257" t="s">
        <v>117</v>
      </c>
      <c r="C1257" t="s">
        <v>0</v>
      </c>
      <c r="D1257" t="s">
        <v>8</v>
      </c>
      <c r="E1257">
        <v>201509</v>
      </c>
      <c r="F1257">
        <v>756835.50000000012</v>
      </c>
      <c r="G1257">
        <v>797844</v>
      </c>
    </row>
    <row r="1258" spans="1:7" x14ac:dyDescent="0.2">
      <c r="A1258" t="s">
        <v>72</v>
      </c>
      <c r="B1258" t="s">
        <v>117</v>
      </c>
      <c r="C1258" t="s">
        <v>0</v>
      </c>
      <c r="D1258" t="s">
        <v>8</v>
      </c>
      <c r="E1258">
        <v>201510</v>
      </c>
      <c r="F1258">
        <v>752529.38709677418</v>
      </c>
      <c r="G1258">
        <v>783313</v>
      </c>
    </row>
    <row r="1259" spans="1:7" x14ac:dyDescent="0.2">
      <c r="A1259" t="s">
        <v>72</v>
      </c>
      <c r="B1259" t="s">
        <v>117</v>
      </c>
      <c r="C1259" t="s">
        <v>0</v>
      </c>
      <c r="D1259" t="s">
        <v>8</v>
      </c>
      <c r="E1259">
        <v>201511</v>
      </c>
      <c r="F1259">
        <v>744126.89999999921</v>
      </c>
      <c r="G1259">
        <v>770447</v>
      </c>
    </row>
    <row r="1260" spans="1:7" x14ac:dyDescent="0.2">
      <c r="A1260" t="s">
        <v>72</v>
      </c>
      <c r="B1260" t="s">
        <v>117</v>
      </c>
      <c r="C1260" t="s">
        <v>0</v>
      </c>
      <c r="D1260" t="s">
        <v>8</v>
      </c>
      <c r="E1260">
        <v>201512</v>
      </c>
      <c r="F1260">
        <v>734957.77419354836</v>
      </c>
      <c r="G1260">
        <v>759881</v>
      </c>
    </row>
    <row r="1261" spans="1:7" x14ac:dyDescent="0.2">
      <c r="A1261" t="s">
        <v>72</v>
      </c>
      <c r="B1261" t="s">
        <v>117</v>
      </c>
      <c r="C1261" t="s">
        <v>0</v>
      </c>
      <c r="D1261" t="s">
        <v>8</v>
      </c>
      <c r="E1261">
        <v>201601</v>
      </c>
      <c r="F1261">
        <v>717999.41935483878</v>
      </c>
      <c r="G1261">
        <v>747647</v>
      </c>
    </row>
    <row r="1262" spans="1:7" x14ac:dyDescent="0.2">
      <c r="A1262" t="s">
        <v>72</v>
      </c>
      <c r="B1262" t="s">
        <v>117</v>
      </c>
      <c r="C1262" t="s">
        <v>0</v>
      </c>
      <c r="D1262" t="s">
        <v>8</v>
      </c>
      <c r="E1262">
        <v>201602</v>
      </c>
      <c r="F1262">
        <v>710004.13793103478</v>
      </c>
      <c r="G1262">
        <v>741884</v>
      </c>
    </row>
    <row r="1263" spans="1:7" x14ac:dyDescent="0.2">
      <c r="A1263" t="s">
        <v>72</v>
      </c>
      <c r="B1263" t="s">
        <v>117</v>
      </c>
      <c r="C1263" t="s">
        <v>0</v>
      </c>
      <c r="D1263" t="s">
        <v>8</v>
      </c>
      <c r="E1263">
        <v>201603</v>
      </c>
      <c r="F1263">
        <v>707797.74193548434</v>
      </c>
      <c r="G1263">
        <v>740124</v>
      </c>
    </row>
    <row r="1264" spans="1:7" x14ac:dyDescent="0.2">
      <c r="A1264" t="s">
        <v>72</v>
      </c>
      <c r="B1264" t="s">
        <v>117</v>
      </c>
      <c r="C1264" t="s">
        <v>0</v>
      </c>
      <c r="D1264" t="s">
        <v>8</v>
      </c>
      <c r="E1264">
        <v>201604</v>
      </c>
      <c r="F1264">
        <v>706480.99999999953</v>
      </c>
      <c r="G1264">
        <v>742768</v>
      </c>
    </row>
    <row r="1265" spans="1:7" x14ac:dyDescent="0.2">
      <c r="A1265" t="s">
        <v>72</v>
      </c>
      <c r="B1265" t="s">
        <v>117</v>
      </c>
      <c r="C1265" t="s">
        <v>0</v>
      </c>
      <c r="D1265" t="s">
        <v>8</v>
      </c>
      <c r="E1265">
        <v>201605</v>
      </c>
      <c r="F1265">
        <v>709441.48387096776</v>
      </c>
      <c r="G1265">
        <v>742996</v>
      </c>
    </row>
    <row r="1266" spans="1:7" x14ac:dyDescent="0.2">
      <c r="A1266" t="s">
        <v>72</v>
      </c>
      <c r="B1266" t="s">
        <v>117</v>
      </c>
      <c r="C1266" t="s">
        <v>0</v>
      </c>
      <c r="D1266" t="s">
        <v>8</v>
      </c>
      <c r="E1266">
        <v>201606</v>
      </c>
      <c r="F1266">
        <v>708596.16666666698</v>
      </c>
      <c r="G1266">
        <v>741971</v>
      </c>
    </row>
    <row r="1267" spans="1:7" x14ac:dyDescent="0.2">
      <c r="A1267" t="s">
        <v>72</v>
      </c>
      <c r="B1267" t="s">
        <v>117</v>
      </c>
      <c r="C1267" t="s">
        <v>0</v>
      </c>
      <c r="D1267" t="s">
        <v>8</v>
      </c>
      <c r="E1267">
        <v>201607</v>
      </c>
      <c r="F1267">
        <v>704643.35483870993</v>
      </c>
      <c r="G1267">
        <v>737975</v>
      </c>
    </row>
    <row r="1268" spans="1:7" x14ac:dyDescent="0.2">
      <c r="A1268" t="s">
        <v>72</v>
      </c>
      <c r="B1268" t="s">
        <v>117</v>
      </c>
      <c r="C1268" t="s">
        <v>0</v>
      </c>
      <c r="D1268" t="s">
        <v>8</v>
      </c>
      <c r="E1268">
        <v>201608</v>
      </c>
      <c r="F1268">
        <v>704343.54838709661</v>
      </c>
      <c r="G1268">
        <v>746300</v>
      </c>
    </row>
    <row r="1269" spans="1:7" x14ac:dyDescent="0.2">
      <c r="A1269" t="s">
        <v>72</v>
      </c>
      <c r="B1269" t="s">
        <v>117</v>
      </c>
      <c r="C1269" t="s">
        <v>0</v>
      </c>
      <c r="D1269" t="s">
        <v>8</v>
      </c>
      <c r="E1269">
        <v>201609</v>
      </c>
      <c r="F1269">
        <v>702816.36666666681</v>
      </c>
      <c r="G1269">
        <v>736385</v>
      </c>
    </row>
    <row r="1270" spans="1:7" x14ac:dyDescent="0.2">
      <c r="A1270" t="s">
        <v>72</v>
      </c>
      <c r="B1270" t="s">
        <v>117</v>
      </c>
      <c r="C1270" t="s">
        <v>0</v>
      </c>
      <c r="D1270" t="s">
        <v>8</v>
      </c>
      <c r="E1270">
        <v>201610</v>
      </c>
      <c r="F1270">
        <v>692142.03225806449</v>
      </c>
      <c r="G1270">
        <v>719615</v>
      </c>
    </row>
    <row r="1271" spans="1:7" x14ac:dyDescent="0.2">
      <c r="A1271" t="s">
        <v>72</v>
      </c>
      <c r="B1271" t="s">
        <v>117</v>
      </c>
      <c r="C1271" t="s">
        <v>0</v>
      </c>
      <c r="D1271" t="s">
        <v>8</v>
      </c>
      <c r="E1271">
        <v>201611</v>
      </c>
      <c r="F1271">
        <v>682269.66666666698</v>
      </c>
      <c r="G1271">
        <v>709844</v>
      </c>
    </row>
    <row r="1272" spans="1:7" x14ac:dyDescent="0.2">
      <c r="A1272" t="s">
        <v>72</v>
      </c>
      <c r="B1272" t="s">
        <v>117</v>
      </c>
      <c r="C1272" t="s">
        <v>0</v>
      </c>
      <c r="D1272" t="s">
        <v>8</v>
      </c>
      <c r="E1272">
        <v>201612</v>
      </c>
      <c r="F1272">
        <v>672605.67741935526</v>
      </c>
      <c r="G1272">
        <v>696713</v>
      </c>
    </row>
    <row r="1273" spans="1:7" x14ac:dyDescent="0.2">
      <c r="A1273" t="s">
        <v>72</v>
      </c>
      <c r="B1273" t="s">
        <v>117</v>
      </c>
      <c r="C1273" t="s">
        <v>0</v>
      </c>
      <c r="D1273" t="s">
        <v>8</v>
      </c>
      <c r="E1273">
        <v>201701</v>
      </c>
      <c r="F1273">
        <v>658956.96774193563</v>
      </c>
      <c r="G1273">
        <v>687773</v>
      </c>
    </row>
    <row r="1274" spans="1:7" x14ac:dyDescent="0.2">
      <c r="A1274" t="s">
        <v>72</v>
      </c>
      <c r="B1274" t="s">
        <v>117</v>
      </c>
      <c r="C1274" t="s">
        <v>0</v>
      </c>
      <c r="D1274" t="s">
        <v>8</v>
      </c>
      <c r="E1274">
        <v>201702</v>
      </c>
      <c r="F1274">
        <v>653602.8214285709</v>
      </c>
      <c r="G1274">
        <v>682550</v>
      </c>
    </row>
    <row r="1275" spans="1:7" x14ac:dyDescent="0.2">
      <c r="A1275" t="s">
        <v>72</v>
      </c>
      <c r="B1275" t="s">
        <v>117</v>
      </c>
      <c r="C1275" t="s">
        <v>0</v>
      </c>
      <c r="D1275" t="s">
        <v>8</v>
      </c>
      <c r="E1275">
        <v>201703</v>
      </c>
      <c r="F1275">
        <v>650913.48387096764</v>
      </c>
      <c r="G1275">
        <v>687479</v>
      </c>
    </row>
    <row r="1276" spans="1:7" x14ac:dyDescent="0.2">
      <c r="A1276" t="s">
        <v>72</v>
      </c>
      <c r="B1276" t="s">
        <v>117</v>
      </c>
      <c r="C1276" t="s">
        <v>0</v>
      </c>
      <c r="D1276" t="s">
        <v>8</v>
      </c>
      <c r="E1276">
        <v>201704</v>
      </c>
      <c r="F1276">
        <v>650472.2666666666</v>
      </c>
      <c r="G1276">
        <v>680583</v>
      </c>
    </row>
    <row r="1277" spans="1:7" x14ac:dyDescent="0.2">
      <c r="A1277" t="s">
        <v>72</v>
      </c>
      <c r="B1277" t="s">
        <v>117</v>
      </c>
      <c r="C1277" t="s">
        <v>0</v>
      </c>
      <c r="D1277" t="s">
        <v>8</v>
      </c>
      <c r="E1277">
        <v>201705</v>
      </c>
      <c r="F1277">
        <v>647944.87096774194</v>
      </c>
      <c r="G1277">
        <v>680544</v>
      </c>
    </row>
    <row r="1278" spans="1:7" x14ac:dyDescent="0.2">
      <c r="A1278" t="s">
        <v>72</v>
      </c>
      <c r="B1278" t="s">
        <v>117</v>
      </c>
      <c r="C1278" t="s">
        <v>0</v>
      </c>
      <c r="D1278" t="s">
        <v>8</v>
      </c>
      <c r="E1278">
        <v>201706</v>
      </c>
      <c r="F1278">
        <v>647088.26666666637</v>
      </c>
      <c r="G1278">
        <v>678043</v>
      </c>
    </row>
    <row r="1279" spans="1:7" x14ac:dyDescent="0.2">
      <c r="A1279" t="s">
        <v>72</v>
      </c>
      <c r="B1279" t="s">
        <v>117</v>
      </c>
      <c r="C1279" t="s">
        <v>0</v>
      </c>
      <c r="D1279" t="s">
        <v>8</v>
      </c>
      <c r="E1279">
        <v>201707</v>
      </c>
      <c r="F1279">
        <v>647409.35483870958</v>
      </c>
      <c r="G1279">
        <v>680676</v>
      </c>
    </row>
    <row r="1280" spans="1:7" x14ac:dyDescent="0.2">
      <c r="A1280" t="s">
        <v>72</v>
      </c>
      <c r="B1280" t="s">
        <v>117</v>
      </c>
      <c r="C1280" t="s">
        <v>0</v>
      </c>
      <c r="D1280" t="s">
        <v>8</v>
      </c>
      <c r="E1280">
        <v>201708</v>
      </c>
      <c r="F1280">
        <v>650027.22580645222</v>
      </c>
      <c r="G1280">
        <v>688594</v>
      </c>
    </row>
    <row r="1281" spans="1:7" x14ac:dyDescent="0.2">
      <c r="A1281" t="s">
        <v>72</v>
      </c>
      <c r="B1281" t="s">
        <v>117</v>
      </c>
      <c r="C1281" t="s">
        <v>0</v>
      </c>
      <c r="D1281" t="s">
        <v>8</v>
      </c>
      <c r="E1281">
        <v>201709</v>
      </c>
      <c r="F1281">
        <v>647924.26666666637</v>
      </c>
      <c r="G1281">
        <v>682870</v>
      </c>
    </row>
    <row r="1282" spans="1:7" x14ac:dyDescent="0.2">
      <c r="A1282" t="s">
        <v>72</v>
      </c>
      <c r="B1282" t="s">
        <v>117</v>
      </c>
      <c r="C1282" t="s">
        <v>0</v>
      </c>
      <c r="D1282" t="s">
        <v>8</v>
      </c>
      <c r="E1282">
        <v>201710</v>
      </c>
      <c r="F1282">
        <v>647078.61290322558</v>
      </c>
      <c r="G1282">
        <v>678455</v>
      </c>
    </row>
    <row r="1283" spans="1:7" x14ac:dyDescent="0.2">
      <c r="A1283" t="s">
        <v>72</v>
      </c>
      <c r="B1283" t="s">
        <v>117</v>
      </c>
      <c r="C1283" t="s">
        <v>0</v>
      </c>
      <c r="D1283" t="s">
        <v>8</v>
      </c>
      <c r="E1283">
        <v>201711</v>
      </c>
      <c r="F1283">
        <v>648305.49999999988</v>
      </c>
      <c r="G1283">
        <v>677240</v>
      </c>
    </row>
    <row r="1284" spans="1:7" x14ac:dyDescent="0.2">
      <c r="A1284" t="s">
        <v>72</v>
      </c>
      <c r="B1284" t="s">
        <v>117</v>
      </c>
      <c r="C1284" t="s">
        <v>0</v>
      </c>
      <c r="D1284" t="s">
        <v>8</v>
      </c>
      <c r="E1284">
        <v>201712</v>
      </c>
      <c r="F1284">
        <v>649525.16129032266</v>
      </c>
      <c r="G1284">
        <v>673174</v>
      </c>
    </row>
    <row r="1285" spans="1:7" x14ac:dyDescent="0.2">
      <c r="A1285" t="s">
        <v>72</v>
      </c>
      <c r="B1285" t="s">
        <v>117</v>
      </c>
      <c r="C1285" t="s">
        <v>0</v>
      </c>
      <c r="D1285" t="s">
        <v>8</v>
      </c>
      <c r="E1285">
        <v>201801</v>
      </c>
      <c r="F1285">
        <v>646744.99999999988</v>
      </c>
      <c r="G1285">
        <v>676637</v>
      </c>
    </row>
    <row r="1286" spans="1:7" x14ac:dyDescent="0.2">
      <c r="A1286" t="s">
        <v>72</v>
      </c>
      <c r="B1286" t="s">
        <v>117</v>
      </c>
      <c r="C1286" t="s">
        <v>0</v>
      </c>
      <c r="D1286" t="s">
        <v>8</v>
      </c>
      <c r="E1286">
        <v>201802</v>
      </c>
      <c r="F1286">
        <v>648378.67857142864</v>
      </c>
      <c r="G1286">
        <v>675811</v>
      </c>
    </row>
    <row r="1287" spans="1:7" x14ac:dyDescent="0.2">
      <c r="A1287" t="s">
        <v>72</v>
      </c>
      <c r="B1287" t="s">
        <v>117</v>
      </c>
      <c r="C1287" t="s">
        <v>0</v>
      </c>
      <c r="D1287" t="s">
        <v>8</v>
      </c>
      <c r="E1287">
        <v>201803</v>
      </c>
      <c r="F1287">
        <v>648203.32258064544</v>
      </c>
      <c r="G1287">
        <v>676409</v>
      </c>
    </row>
    <row r="1288" spans="1:7" x14ac:dyDescent="0.2">
      <c r="A1288" t="s">
        <v>72</v>
      </c>
      <c r="B1288" t="s">
        <v>117</v>
      </c>
      <c r="C1288" t="s">
        <v>0</v>
      </c>
      <c r="D1288" t="s">
        <v>8</v>
      </c>
      <c r="E1288">
        <v>201804</v>
      </c>
      <c r="F1288">
        <v>651160.19999999984</v>
      </c>
      <c r="G1288">
        <v>683143</v>
      </c>
    </row>
    <row r="1289" spans="1:7" x14ac:dyDescent="0.2">
      <c r="A1289" t="s">
        <v>72</v>
      </c>
      <c r="B1289" t="s">
        <v>117</v>
      </c>
      <c r="C1289" t="s">
        <v>0</v>
      </c>
      <c r="D1289" t="s">
        <v>8</v>
      </c>
      <c r="E1289">
        <v>201805</v>
      </c>
      <c r="F1289">
        <v>655920.67741935491</v>
      </c>
      <c r="G1289">
        <v>688989</v>
      </c>
    </row>
    <row r="1290" spans="1:7" x14ac:dyDescent="0.2">
      <c r="A1290" t="s">
        <v>72</v>
      </c>
      <c r="B1290" t="s">
        <v>117</v>
      </c>
      <c r="C1290" t="s">
        <v>0</v>
      </c>
      <c r="D1290" t="s">
        <v>8</v>
      </c>
      <c r="E1290">
        <v>201806</v>
      </c>
      <c r="F1290">
        <v>658324.56666666619</v>
      </c>
      <c r="G1290">
        <v>688269</v>
      </c>
    </row>
    <row r="1291" spans="1:7" x14ac:dyDescent="0.2">
      <c r="A1291" t="s">
        <v>72</v>
      </c>
      <c r="B1291" t="s">
        <v>117</v>
      </c>
      <c r="C1291" t="s">
        <v>0</v>
      </c>
      <c r="D1291" t="s">
        <v>8</v>
      </c>
      <c r="E1291">
        <v>201807</v>
      </c>
      <c r="F1291">
        <v>659445.48387096799</v>
      </c>
      <c r="G1291">
        <v>689380</v>
      </c>
    </row>
    <row r="1292" spans="1:7" x14ac:dyDescent="0.2">
      <c r="A1292" t="s">
        <v>72</v>
      </c>
      <c r="B1292" t="s">
        <v>117</v>
      </c>
      <c r="C1292" t="s">
        <v>0</v>
      </c>
      <c r="D1292" t="s">
        <v>8</v>
      </c>
      <c r="E1292">
        <v>201808</v>
      </c>
      <c r="F1292">
        <v>660311.06451612955</v>
      </c>
      <c r="G1292">
        <v>693859</v>
      </c>
    </row>
    <row r="1293" spans="1:7" x14ac:dyDescent="0.2">
      <c r="A1293" t="s">
        <v>72</v>
      </c>
      <c r="B1293" t="s">
        <v>117</v>
      </c>
      <c r="C1293" t="s">
        <v>0</v>
      </c>
      <c r="D1293" t="s">
        <v>8</v>
      </c>
      <c r="E1293">
        <v>201809</v>
      </c>
      <c r="F1293">
        <v>658973.80000000028</v>
      </c>
      <c r="G1293">
        <v>688506</v>
      </c>
    </row>
    <row r="1294" spans="1:7" x14ac:dyDescent="0.2">
      <c r="A1294" t="s">
        <v>72</v>
      </c>
      <c r="B1294" t="s">
        <v>117</v>
      </c>
      <c r="C1294" t="s">
        <v>0</v>
      </c>
      <c r="D1294" t="s">
        <v>8</v>
      </c>
      <c r="E1294">
        <v>201810</v>
      </c>
      <c r="F1294">
        <v>656528.06451612874</v>
      </c>
      <c r="G1294">
        <v>685613</v>
      </c>
    </row>
    <row r="1295" spans="1:7" x14ac:dyDescent="0.2">
      <c r="A1295" t="s">
        <v>72</v>
      </c>
      <c r="B1295" t="s">
        <v>117</v>
      </c>
      <c r="C1295" t="s">
        <v>0</v>
      </c>
      <c r="D1295" t="s">
        <v>8</v>
      </c>
      <c r="E1295">
        <v>201811</v>
      </c>
      <c r="F1295">
        <v>651264.0666666663</v>
      </c>
      <c r="G1295">
        <v>677309</v>
      </c>
    </row>
    <row r="1296" spans="1:7" x14ac:dyDescent="0.2">
      <c r="A1296" t="s">
        <v>72</v>
      </c>
      <c r="B1296" t="s">
        <v>117</v>
      </c>
      <c r="C1296" t="s">
        <v>0</v>
      </c>
      <c r="D1296" t="s">
        <v>8</v>
      </c>
      <c r="E1296">
        <v>201812</v>
      </c>
      <c r="F1296">
        <v>648192.96774193586</v>
      </c>
      <c r="G1296">
        <v>671220</v>
      </c>
    </row>
    <row r="1297" spans="1:7" x14ac:dyDescent="0.2">
      <c r="A1297" t="s">
        <v>72</v>
      </c>
      <c r="B1297" t="s">
        <v>117</v>
      </c>
      <c r="C1297" t="s">
        <v>0</v>
      </c>
      <c r="D1297" t="s">
        <v>8</v>
      </c>
      <c r="E1297">
        <v>201901</v>
      </c>
      <c r="F1297">
        <v>642871.09677419334</v>
      </c>
      <c r="G1297">
        <v>668788</v>
      </c>
    </row>
    <row r="1298" spans="1:7" x14ac:dyDescent="0.2">
      <c r="A1298" t="s">
        <v>72</v>
      </c>
      <c r="B1298" t="s">
        <v>117</v>
      </c>
      <c r="C1298" t="s">
        <v>0</v>
      </c>
      <c r="D1298" t="s">
        <v>8</v>
      </c>
      <c r="E1298">
        <v>201902</v>
      </c>
      <c r="F1298">
        <v>639003.75000000035</v>
      </c>
      <c r="G1298">
        <v>661181</v>
      </c>
    </row>
    <row r="1299" spans="1:7" x14ac:dyDescent="0.2">
      <c r="A1299" t="s">
        <v>72</v>
      </c>
      <c r="B1299" t="s">
        <v>117</v>
      </c>
      <c r="C1299" t="s">
        <v>0</v>
      </c>
      <c r="D1299" t="s">
        <v>8</v>
      </c>
      <c r="E1299">
        <v>201903</v>
      </c>
      <c r="F1299">
        <v>633778.41935483878</v>
      </c>
      <c r="G1299">
        <v>658174</v>
      </c>
    </row>
    <row r="1300" spans="1:7" x14ac:dyDescent="0.2">
      <c r="A1300" t="s">
        <v>72</v>
      </c>
      <c r="B1300" t="s">
        <v>117</v>
      </c>
      <c r="C1300" t="s">
        <v>0</v>
      </c>
      <c r="D1300" t="s">
        <v>8</v>
      </c>
      <c r="E1300">
        <v>201904</v>
      </c>
      <c r="F1300">
        <v>629300.36666666681</v>
      </c>
      <c r="G1300">
        <v>651291</v>
      </c>
    </row>
    <row r="1301" spans="1:7" x14ac:dyDescent="0.2">
      <c r="A1301" t="s">
        <v>72</v>
      </c>
      <c r="B1301" t="s">
        <v>117</v>
      </c>
      <c r="C1301" t="s">
        <v>0</v>
      </c>
      <c r="D1301" t="s">
        <v>8</v>
      </c>
      <c r="E1301">
        <v>201905</v>
      </c>
      <c r="F1301">
        <v>624087.74193548388</v>
      </c>
      <c r="G1301">
        <v>647958</v>
      </c>
    </row>
    <row r="1302" spans="1:7" x14ac:dyDescent="0.2">
      <c r="A1302" t="s">
        <v>72</v>
      </c>
      <c r="B1302" t="s">
        <v>117</v>
      </c>
      <c r="C1302" t="s">
        <v>0</v>
      </c>
      <c r="D1302" t="s">
        <v>8</v>
      </c>
      <c r="E1302">
        <v>201906</v>
      </c>
      <c r="F1302">
        <v>618078.36666666623</v>
      </c>
      <c r="G1302">
        <v>634064</v>
      </c>
    </row>
    <row r="1303" spans="1:7" x14ac:dyDescent="0.2">
      <c r="A1303" t="s">
        <v>72</v>
      </c>
      <c r="B1303" t="s">
        <v>117</v>
      </c>
      <c r="C1303" t="s">
        <v>0</v>
      </c>
      <c r="D1303" t="s">
        <v>8</v>
      </c>
      <c r="E1303">
        <v>201907</v>
      </c>
      <c r="F1303">
        <v>607611.64516129089</v>
      </c>
      <c r="G1303">
        <v>624533</v>
      </c>
    </row>
    <row r="1304" spans="1:7" x14ac:dyDescent="0.2">
      <c r="A1304" t="s">
        <v>72</v>
      </c>
      <c r="B1304" t="s">
        <v>117</v>
      </c>
      <c r="C1304" t="s">
        <v>0</v>
      </c>
      <c r="D1304" t="s">
        <v>8</v>
      </c>
      <c r="E1304">
        <v>201908</v>
      </c>
      <c r="F1304">
        <v>597218.45161290385</v>
      </c>
      <c r="G1304">
        <v>613077</v>
      </c>
    </row>
    <row r="1305" spans="1:7" x14ac:dyDescent="0.2">
      <c r="A1305" t="s">
        <v>72</v>
      </c>
      <c r="B1305" t="s">
        <v>117</v>
      </c>
      <c r="C1305" t="s">
        <v>0</v>
      </c>
      <c r="D1305" t="s">
        <v>8</v>
      </c>
      <c r="E1305">
        <v>201909</v>
      </c>
      <c r="F1305">
        <v>587286.90000000061</v>
      </c>
      <c r="G1305">
        <v>601612</v>
      </c>
    </row>
    <row r="1306" spans="1:7" x14ac:dyDescent="0.2">
      <c r="A1306" t="s">
        <v>72</v>
      </c>
      <c r="B1306" t="s">
        <v>117</v>
      </c>
      <c r="C1306" t="s">
        <v>0</v>
      </c>
      <c r="D1306" t="s">
        <v>8</v>
      </c>
      <c r="E1306">
        <v>201910</v>
      </c>
      <c r="F1306">
        <v>577697.74193548446</v>
      </c>
      <c r="G1306">
        <v>591757</v>
      </c>
    </row>
    <row r="1307" spans="1:7" x14ac:dyDescent="0.2">
      <c r="A1307" t="s">
        <v>72</v>
      </c>
      <c r="B1307" t="s">
        <v>117</v>
      </c>
      <c r="C1307" t="s">
        <v>0</v>
      </c>
      <c r="D1307" t="s">
        <v>8</v>
      </c>
      <c r="E1307">
        <v>201911</v>
      </c>
      <c r="F1307">
        <v>569013.26666666672</v>
      </c>
      <c r="G1307">
        <v>582251</v>
      </c>
    </row>
    <row r="1308" spans="1:7" x14ac:dyDescent="0.2">
      <c r="A1308" t="s">
        <v>72</v>
      </c>
      <c r="B1308" t="s">
        <v>117</v>
      </c>
      <c r="C1308" t="s">
        <v>0</v>
      </c>
      <c r="D1308" t="s">
        <v>8</v>
      </c>
      <c r="E1308">
        <v>201912</v>
      </c>
      <c r="F1308">
        <v>561987.03225806402</v>
      </c>
      <c r="G1308">
        <v>575502</v>
      </c>
    </row>
    <row r="1309" spans="1:7" x14ac:dyDescent="0.2">
      <c r="A1309" t="s">
        <v>72</v>
      </c>
      <c r="B1309" t="s">
        <v>117</v>
      </c>
      <c r="C1309" t="s">
        <v>0</v>
      </c>
      <c r="D1309" t="s">
        <v>8</v>
      </c>
      <c r="E1309">
        <v>202001</v>
      </c>
      <c r="F1309">
        <v>554274.93548387138</v>
      </c>
      <c r="G1309">
        <v>568984</v>
      </c>
    </row>
    <row r="1310" spans="1:7" x14ac:dyDescent="0.2">
      <c r="A1310" t="s">
        <v>72</v>
      </c>
      <c r="B1310" t="s">
        <v>117</v>
      </c>
      <c r="C1310" t="s">
        <v>0</v>
      </c>
      <c r="D1310" t="s">
        <v>8</v>
      </c>
      <c r="E1310">
        <v>202002</v>
      </c>
      <c r="F1310">
        <v>549756.5172413796</v>
      </c>
      <c r="G1310">
        <v>563275</v>
      </c>
    </row>
    <row r="1311" spans="1:7" x14ac:dyDescent="0.2">
      <c r="A1311" t="s">
        <v>72</v>
      </c>
      <c r="B1311" t="s">
        <v>117</v>
      </c>
      <c r="C1311" t="s">
        <v>0</v>
      </c>
      <c r="D1311" t="s">
        <v>8</v>
      </c>
      <c r="E1311">
        <v>202003</v>
      </c>
      <c r="F1311">
        <v>543274.96774193563</v>
      </c>
      <c r="G1311">
        <v>554419</v>
      </c>
    </row>
    <row r="1312" spans="1:7" x14ac:dyDescent="0.2">
      <c r="A1312" t="s">
        <v>72</v>
      </c>
      <c r="B1312" t="s">
        <v>117</v>
      </c>
      <c r="C1312" t="s">
        <v>0</v>
      </c>
      <c r="D1312" t="s">
        <v>8</v>
      </c>
      <c r="E1312">
        <v>202004</v>
      </c>
      <c r="F1312">
        <v>530443.13333333295</v>
      </c>
      <c r="G1312">
        <v>537907</v>
      </c>
    </row>
    <row r="1313" spans="1:7" x14ac:dyDescent="0.2">
      <c r="A1313" t="s">
        <v>72</v>
      </c>
      <c r="B1313" t="s">
        <v>117</v>
      </c>
      <c r="C1313" t="s">
        <v>0</v>
      </c>
      <c r="D1313" t="s">
        <v>8</v>
      </c>
      <c r="E1313">
        <v>202005</v>
      </c>
      <c r="F1313">
        <v>518400.64516129042</v>
      </c>
      <c r="G1313">
        <v>525392</v>
      </c>
    </row>
    <row r="1314" spans="1:7" x14ac:dyDescent="0.2">
      <c r="A1314" t="s">
        <v>72</v>
      </c>
      <c r="B1314" t="s">
        <v>117</v>
      </c>
      <c r="C1314" t="s">
        <v>0</v>
      </c>
      <c r="D1314" t="s">
        <v>8</v>
      </c>
      <c r="E1314">
        <v>202006</v>
      </c>
      <c r="F1314">
        <v>510618.5333333335</v>
      </c>
      <c r="G1314">
        <v>518032</v>
      </c>
    </row>
    <row r="1315" spans="1:7" x14ac:dyDescent="0.2">
      <c r="A1315" t="s">
        <v>72</v>
      </c>
      <c r="B1315" t="s">
        <v>117</v>
      </c>
      <c r="C1315" t="s">
        <v>0</v>
      </c>
      <c r="D1315" t="s">
        <v>8</v>
      </c>
      <c r="E1315">
        <v>202007</v>
      </c>
      <c r="F1315">
        <v>506243.19354838697</v>
      </c>
      <c r="G1315">
        <v>515688</v>
      </c>
    </row>
    <row r="1316" spans="1:7" x14ac:dyDescent="0.2">
      <c r="A1316" t="s">
        <v>72</v>
      </c>
      <c r="B1316" t="s">
        <v>117</v>
      </c>
      <c r="C1316" t="s">
        <v>0</v>
      </c>
      <c r="D1316" t="s">
        <v>8</v>
      </c>
      <c r="E1316">
        <v>202008</v>
      </c>
      <c r="F1316">
        <v>503520.48387096787</v>
      </c>
      <c r="G1316">
        <v>513923</v>
      </c>
    </row>
    <row r="1317" spans="1:7" x14ac:dyDescent="0.2">
      <c r="A1317" t="s">
        <v>72</v>
      </c>
      <c r="B1317" t="s">
        <v>117</v>
      </c>
      <c r="C1317" t="s">
        <v>0</v>
      </c>
      <c r="D1317" t="s">
        <v>8</v>
      </c>
      <c r="E1317">
        <v>202009</v>
      </c>
      <c r="F1317">
        <v>501860.76666666672</v>
      </c>
      <c r="G1317">
        <v>513121</v>
      </c>
    </row>
    <row r="1318" spans="1:7" x14ac:dyDescent="0.2">
      <c r="A1318" t="s">
        <v>72</v>
      </c>
      <c r="B1318" t="s">
        <v>117</v>
      </c>
      <c r="C1318" t="s">
        <v>0</v>
      </c>
      <c r="D1318" t="s">
        <v>8</v>
      </c>
      <c r="E1318">
        <v>202010</v>
      </c>
      <c r="F1318">
        <v>500177.5806451611</v>
      </c>
      <c r="G1318">
        <v>511305</v>
      </c>
    </row>
    <row r="1319" spans="1:7" x14ac:dyDescent="0.2">
      <c r="A1319" t="s">
        <v>72</v>
      </c>
      <c r="B1319" t="s">
        <v>117</v>
      </c>
      <c r="C1319" t="s">
        <v>0</v>
      </c>
      <c r="D1319" t="s">
        <v>8</v>
      </c>
      <c r="E1319">
        <v>202011</v>
      </c>
      <c r="F1319">
        <v>498863.1333333333</v>
      </c>
      <c r="G1319">
        <v>508062</v>
      </c>
    </row>
    <row r="1320" spans="1:7" x14ac:dyDescent="0.2">
      <c r="A1320" t="s">
        <v>72</v>
      </c>
      <c r="B1320" t="s">
        <v>117</v>
      </c>
      <c r="C1320" t="s">
        <v>0</v>
      </c>
      <c r="D1320" t="s">
        <v>8</v>
      </c>
      <c r="E1320">
        <v>202012</v>
      </c>
      <c r="F1320">
        <v>496586.67741935485</v>
      </c>
      <c r="G1320">
        <v>504909</v>
      </c>
    </row>
    <row r="1321" spans="1:7" x14ac:dyDescent="0.2">
      <c r="A1321" t="s">
        <v>72</v>
      </c>
      <c r="B1321" t="s">
        <v>117</v>
      </c>
      <c r="C1321" t="s">
        <v>0</v>
      </c>
      <c r="D1321" t="s">
        <v>8</v>
      </c>
      <c r="E1321">
        <v>202101</v>
      </c>
      <c r="F1321">
        <v>492767.90322580648</v>
      </c>
      <c r="G1321">
        <v>503713</v>
      </c>
    </row>
    <row r="1322" spans="1:7" x14ac:dyDescent="0.2">
      <c r="A1322" t="s">
        <v>72</v>
      </c>
      <c r="B1322" t="s">
        <v>117</v>
      </c>
      <c r="C1322" t="s">
        <v>0</v>
      </c>
      <c r="D1322" t="s">
        <v>8</v>
      </c>
      <c r="E1322">
        <v>202102</v>
      </c>
      <c r="F1322">
        <v>492546.74999999988</v>
      </c>
      <c r="G1322">
        <v>503839</v>
      </c>
    </row>
    <row r="1323" spans="1:7" x14ac:dyDescent="0.2">
      <c r="A1323" t="s">
        <v>72</v>
      </c>
      <c r="B1323" t="s">
        <v>117</v>
      </c>
      <c r="C1323" t="s">
        <v>0</v>
      </c>
      <c r="D1323" t="s">
        <v>8</v>
      </c>
      <c r="E1323">
        <v>202103</v>
      </c>
      <c r="F1323">
        <v>491953.96774193551</v>
      </c>
      <c r="G1323">
        <v>504588</v>
      </c>
    </row>
    <row r="1324" spans="1:7" x14ac:dyDescent="0.2">
      <c r="A1324" t="s">
        <v>72</v>
      </c>
      <c r="B1324" t="s">
        <v>117</v>
      </c>
      <c r="C1324" t="s">
        <v>0</v>
      </c>
      <c r="D1324" t="s">
        <v>8</v>
      </c>
      <c r="E1324">
        <v>202104</v>
      </c>
      <c r="F1324">
        <v>491334.03333333338</v>
      </c>
      <c r="G1324">
        <v>502799</v>
      </c>
    </row>
    <row r="1325" spans="1:7" x14ac:dyDescent="0.2">
      <c r="A1325" t="s">
        <v>72</v>
      </c>
      <c r="B1325" t="s">
        <v>117</v>
      </c>
      <c r="C1325" t="s">
        <v>0</v>
      </c>
      <c r="D1325" t="s">
        <v>8</v>
      </c>
      <c r="E1325">
        <v>202105</v>
      </c>
      <c r="F1325">
        <v>489251.3870967743</v>
      </c>
      <c r="G1325">
        <v>501028</v>
      </c>
    </row>
    <row r="1326" spans="1:7" x14ac:dyDescent="0.2">
      <c r="A1326" t="s">
        <v>72</v>
      </c>
      <c r="B1326" t="s">
        <v>117</v>
      </c>
      <c r="C1326" t="s">
        <v>0</v>
      </c>
      <c r="D1326" t="s">
        <v>8</v>
      </c>
      <c r="E1326">
        <v>202106</v>
      </c>
      <c r="F1326">
        <v>489300.7</v>
      </c>
      <c r="G1326">
        <v>500951</v>
      </c>
    </row>
    <row r="1327" spans="1:7" x14ac:dyDescent="0.2">
      <c r="A1327" t="s">
        <v>72</v>
      </c>
      <c r="B1327" t="s">
        <v>117</v>
      </c>
      <c r="C1327" t="s">
        <v>0</v>
      </c>
      <c r="D1327" t="s">
        <v>8</v>
      </c>
      <c r="E1327">
        <v>202107</v>
      </c>
      <c r="F1327">
        <v>489672.2580645163</v>
      </c>
      <c r="G1327">
        <v>501251</v>
      </c>
    </row>
    <row r="1328" spans="1:7" x14ac:dyDescent="0.2">
      <c r="A1328" t="s">
        <v>72</v>
      </c>
      <c r="B1328" t="s">
        <v>117</v>
      </c>
      <c r="C1328" t="s">
        <v>0</v>
      </c>
      <c r="D1328" t="s">
        <v>8</v>
      </c>
      <c r="E1328">
        <v>202108</v>
      </c>
      <c r="F1328">
        <v>489768.38709677418</v>
      </c>
      <c r="G1328">
        <v>501572</v>
      </c>
    </row>
    <row r="1329" spans="1:7" x14ac:dyDescent="0.2">
      <c r="A1329" t="s">
        <v>72</v>
      </c>
      <c r="B1329" t="s">
        <v>117</v>
      </c>
      <c r="C1329" t="s">
        <v>0</v>
      </c>
      <c r="D1329" t="s">
        <v>8</v>
      </c>
      <c r="E1329">
        <v>202109</v>
      </c>
      <c r="F1329">
        <v>489798.29999999993</v>
      </c>
      <c r="G1329">
        <v>501681</v>
      </c>
    </row>
    <row r="1330" spans="1:7" x14ac:dyDescent="0.2">
      <c r="A1330" t="s">
        <v>72</v>
      </c>
      <c r="B1330" t="s">
        <v>117</v>
      </c>
      <c r="C1330" t="s">
        <v>0</v>
      </c>
      <c r="D1330" t="s">
        <v>8</v>
      </c>
      <c r="E1330">
        <v>202110</v>
      </c>
      <c r="F1330">
        <v>489681.83870967769</v>
      </c>
      <c r="G1330">
        <v>501757</v>
      </c>
    </row>
    <row r="1331" spans="1:7" x14ac:dyDescent="0.2">
      <c r="A1331" t="s">
        <v>72</v>
      </c>
      <c r="B1331" t="s">
        <v>117</v>
      </c>
      <c r="C1331" t="s">
        <v>0</v>
      </c>
      <c r="D1331" t="s">
        <v>8</v>
      </c>
      <c r="E1331">
        <v>202111</v>
      </c>
      <c r="F1331">
        <v>489685.1333333333</v>
      </c>
      <c r="G1331">
        <v>500580</v>
      </c>
    </row>
    <row r="1332" spans="1:7" x14ac:dyDescent="0.2">
      <c r="A1332" t="s">
        <v>72</v>
      </c>
      <c r="B1332" t="s">
        <v>117</v>
      </c>
      <c r="C1332" t="s">
        <v>0</v>
      </c>
      <c r="D1332" t="s">
        <v>8</v>
      </c>
      <c r="E1332">
        <v>202112</v>
      </c>
      <c r="F1332">
        <v>488603.48387096752</v>
      </c>
      <c r="G1332">
        <v>498767</v>
      </c>
    </row>
    <row r="1333" spans="1:7" x14ac:dyDescent="0.2">
      <c r="A1333" t="s">
        <v>72</v>
      </c>
      <c r="B1333" t="s">
        <v>117</v>
      </c>
      <c r="C1333" t="s">
        <v>0</v>
      </c>
      <c r="D1333" t="s">
        <v>8</v>
      </c>
      <c r="E1333">
        <v>202201</v>
      </c>
      <c r="F1333">
        <v>486197.32258064498</v>
      </c>
      <c r="G1333">
        <v>497993</v>
      </c>
    </row>
    <row r="1334" spans="1:7" x14ac:dyDescent="0.2">
      <c r="A1334" t="s">
        <v>72</v>
      </c>
      <c r="B1334" t="s">
        <v>117</v>
      </c>
      <c r="C1334" t="s">
        <v>0</v>
      </c>
      <c r="D1334" t="s">
        <v>8</v>
      </c>
      <c r="E1334">
        <v>202202</v>
      </c>
      <c r="F1334">
        <v>485834.35714285722</v>
      </c>
      <c r="G1334">
        <v>496964</v>
      </c>
    </row>
    <row r="1335" spans="1:7" x14ac:dyDescent="0.2">
      <c r="A1335" t="s">
        <v>72</v>
      </c>
      <c r="B1335" t="s">
        <v>117</v>
      </c>
      <c r="C1335" t="s">
        <v>0</v>
      </c>
      <c r="D1335" t="s">
        <v>8</v>
      </c>
      <c r="E1335">
        <v>202203</v>
      </c>
      <c r="F1335">
        <v>484707.96774193551</v>
      </c>
      <c r="G1335">
        <v>497065</v>
      </c>
    </row>
    <row r="1336" spans="1:7" x14ac:dyDescent="0.2">
      <c r="A1336" t="s">
        <v>72</v>
      </c>
      <c r="B1336" t="s">
        <v>117</v>
      </c>
      <c r="C1336" t="s">
        <v>0</v>
      </c>
      <c r="D1336" t="s">
        <v>8</v>
      </c>
      <c r="E1336">
        <v>202204</v>
      </c>
      <c r="F1336">
        <v>483547.5</v>
      </c>
      <c r="G1336">
        <v>494649</v>
      </c>
    </row>
    <row r="1337" spans="1:7" x14ac:dyDescent="0.2">
      <c r="A1337" t="s">
        <v>72</v>
      </c>
      <c r="B1337" t="s">
        <v>117</v>
      </c>
      <c r="C1337" t="s">
        <v>0</v>
      </c>
      <c r="D1337" t="s">
        <v>8</v>
      </c>
      <c r="E1337">
        <v>202205</v>
      </c>
      <c r="F1337">
        <v>483411.38709677424</v>
      </c>
      <c r="G1337">
        <v>495133</v>
      </c>
    </row>
    <row r="1338" spans="1:7" x14ac:dyDescent="0.2">
      <c r="A1338" t="s">
        <v>72</v>
      </c>
      <c r="B1338" t="s">
        <v>117</v>
      </c>
      <c r="C1338" t="s">
        <v>0</v>
      </c>
      <c r="D1338" t="s">
        <v>8</v>
      </c>
      <c r="E1338">
        <v>202206</v>
      </c>
      <c r="F1338">
        <v>483118.3666666667</v>
      </c>
      <c r="G1338">
        <v>494978</v>
      </c>
    </row>
    <row r="1339" spans="1:7" x14ac:dyDescent="0.2">
      <c r="A1339" t="s">
        <v>72</v>
      </c>
      <c r="B1339" t="s">
        <v>117</v>
      </c>
      <c r="C1339" t="s">
        <v>0</v>
      </c>
      <c r="D1339" t="s">
        <v>8</v>
      </c>
      <c r="E1339">
        <v>202207</v>
      </c>
      <c r="F1339">
        <v>481733.67741935456</v>
      </c>
      <c r="G1339">
        <v>494172</v>
      </c>
    </row>
    <row r="1340" spans="1:7" x14ac:dyDescent="0.2">
      <c r="A1340" t="s">
        <v>72</v>
      </c>
      <c r="B1340" t="s">
        <v>117</v>
      </c>
      <c r="C1340" t="s">
        <v>0</v>
      </c>
      <c r="D1340" t="s">
        <v>8</v>
      </c>
      <c r="E1340">
        <v>202208</v>
      </c>
      <c r="F1340">
        <v>481950.70967741939</v>
      </c>
      <c r="G1340">
        <v>495489</v>
      </c>
    </row>
    <row r="1341" spans="1:7" x14ac:dyDescent="0.2">
      <c r="A1341" t="s">
        <v>72</v>
      </c>
      <c r="B1341" t="s">
        <v>117</v>
      </c>
      <c r="C1341" t="s">
        <v>0</v>
      </c>
      <c r="D1341" t="s">
        <v>8</v>
      </c>
      <c r="E1341">
        <v>202209</v>
      </c>
      <c r="F1341">
        <v>481646.76666666672</v>
      </c>
      <c r="G1341">
        <v>495503</v>
      </c>
    </row>
    <row r="1342" spans="1:7" x14ac:dyDescent="0.2">
      <c r="A1342" t="s">
        <v>72</v>
      </c>
      <c r="B1342" t="s">
        <v>117</v>
      </c>
      <c r="C1342" t="s">
        <v>0</v>
      </c>
      <c r="D1342" t="s">
        <v>8</v>
      </c>
      <c r="E1342">
        <v>202210</v>
      </c>
      <c r="F1342">
        <v>480542.45161290327</v>
      </c>
      <c r="G1342">
        <v>494226</v>
      </c>
    </row>
    <row r="1343" spans="1:7" x14ac:dyDescent="0.2">
      <c r="A1343" t="s">
        <v>72</v>
      </c>
      <c r="B1343" t="s">
        <v>117</v>
      </c>
      <c r="C1343" t="s">
        <v>0</v>
      </c>
      <c r="D1343" t="s">
        <v>8</v>
      </c>
      <c r="E1343">
        <v>202211</v>
      </c>
      <c r="F1343">
        <v>479713.83333333337</v>
      </c>
      <c r="G1343">
        <v>492478</v>
      </c>
    </row>
    <row r="1344" spans="1:7" x14ac:dyDescent="0.2">
      <c r="A1344" t="s">
        <v>72</v>
      </c>
      <c r="B1344" t="s">
        <v>117</v>
      </c>
      <c r="C1344" t="s">
        <v>0</v>
      </c>
      <c r="D1344" t="s">
        <v>8</v>
      </c>
      <c r="E1344">
        <v>202212</v>
      </c>
      <c r="F1344">
        <v>477546.96774193534</v>
      </c>
      <c r="G1344">
        <v>489166</v>
      </c>
    </row>
    <row r="1345" spans="1:7" x14ac:dyDescent="0.2">
      <c r="A1345" t="s">
        <v>72</v>
      </c>
      <c r="B1345" t="s">
        <v>117</v>
      </c>
      <c r="C1345" t="s">
        <v>0</v>
      </c>
      <c r="D1345" t="s">
        <v>8</v>
      </c>
      <c r="E1345">
        <v>202301</v>
      </c>
      <c r="F1345">
        <v>474162.22580645169</v>
      </c>
      <c r="G1345">
        <v>489388</v>
      </c>
    </row>
    <row r="1346" spans="1:7" x14ac:dyDescent="0.2">
      <c r="A1346" t="s">
        <v>72</v>
      </c>
      <c r="B1346" t="s">
        <v>117</v>
      </c>
      <c r="C1346" t="s">
        <v>0</v>
      </c>
      <c r="D1346" t="s">
        <v>8</v>
      </c>
      <c r="E1346">
        <v>202302</v>
      </c>
      <c r="F1346">
        <v>474462.57142857119</v>
      </c>
      <c r="G1346">
        <v>488946</v>
      </c>
    </row>
    <row r="1347" spans="1:7" x14ac:dyDescent="0.2">
      <c r="A1347" t="s">
        <v>72</v>
      </c>
      <c r="B1347" t="s">
        <v>117</v>
      </c>
      <c r="C1347" t="s">
        <v>0</v>
      </c>
      <c r="D1347" t="s">
        <v>8</v>
      </c>
      <c r="E1347">
        <v>202303</v>
      </c>
      <c r="F1347">
        <v>473952.12903225806</v>
      </c>
      <c r="G1347">
        <v>489387</v>
      </c>
    </row>
    <row r="1348" spans="1:7" x14ac:dyDescent="0.2">
      <c r="A1348" t="s">
        <v>72</v>
      </c>
      <c r="B1348" t="s">
        <v>117</v>
      </c>
      <c r="C1348" t="s">
        <v>0</v>
      </c>
      <c r="D1348" t="s">
        <v>8</v>
      </c>
      <c r="E1348">
        <v>202304</v>
      </c>
      <c r="F1348">
        <v>472624.33333333337</v>
      </c>
      <c r="G1348">
        <v>486972</v>
      </c>
    </row>
    <row r="1349" spans="1:7" x14ac:dyDescent="0.2">
      <c r="A1349" t="s">
        <v>72</v>
      </c>
      <c r="B1349" t="s">
        <v>117</v>
      </c>
      <c r="C1349" t="s">
        <v>0</v>
      </c>
      <c r="D1349" t="s">
        <v>8</v>
      </c>
      <c r="E1349">
        <v>202305</v>
      </c>
      <c r="F1349">
        <v>471683.54838709685</v>
      </c>
      <c r="G1349">
        <v>486593</v>
      </c>
    </row>
    <row r="1350" spans="1:7" x14ac:dyDescent="0.2">
      <c r="A1350" t="s">
        <v>72</v>
      </c>
      <c r="B1350" t="s">
        <v>117</v>
      </c>
      <c r="C1350" t="s">
        <v>0</v>
      </c>
      <c r="D1350" t="s">
        <v>8</v>
      </c>
      <c r="E1350">
        <v>202306</v>
      </c>
      <c r="F1350">
        <v>469492.20000000024</v>
      </c>
      <c r="G1350">
        <v>484712</v>
      </c>
    </row>
    <row r="1351" spans="1:7" x14ac:dyDescent="0.2">
      <c r="A1351" t="s">
        <v>72</v>
      </c>
      <c r="B1351" t="s">
        <v>117</v>
      </c>
      <c r="C1351" t="s">
        <v>0</v>
      </c>
      <c r="D1351" t="s">
        <v>8</v>
      </c>
      <c r="E1351">
        <v>202307</v>
      </c>
      <c r="F1351">
        <v>467624.5483870969</v>
      </c>
      <c r="G1351">
        <v>482945</v>
      </c>
    </row>
    <row r="1352" spans="1:7" x14ac:dyDescent="0.2">
      <c r="A1352" t="s">
        <v>72</v>
      </c>
      <c r="B1352" t="s">
        <v>117</v>
      </c>
      <c r="C1352" t="s">
        <v>0</v>
      </c>
      <c r="D1352" t="s">
        <v>8</v>
      </c>
      <c r="E1352">
        <v>202308</v>
      </c>
      <c r="F1352">
        <v>467081.35483870964</v>
      </c>
      <c r="G1352">
        <v>482367</v>
      </c>
    </row>
    <row r="1353" spans="1:7" x14ac:dyDescent="0.2">
      <c r="A1353" t="s">
        <v>72</v>
      </c>
      <c r="B1353" t="s">
        <v>117</v>
      </c>
      <c r="C1353" t="s">
        <v>0</v>
      </c>
      <c r="D1353" t="s">
        <v>8</v>
      </c>
      <c r="E1353">
        <v>202309</v>
      </c>
      <c r="F1353">
        <v>465324.36666666646</v>
      </c>
      <c r="G1353">
        <v>481186</v>
      </c>
    </row>
    <row r="1354" spans="1:7" x14ac:dyDescent="0.2">
      <c r="A1354" t="s">
        <v>72</v>
      </c>
      <c r="B1354" t="s">
        <v>117</v>
      </c>
      <c r="C1354" t="s">
        <v>0</v>
      </c>
      <c r="D1354" t="s">
        <v>8</v>
      </c>
      <c r="E1354">
        <v>202310</v>
      </c>
      <c r="F1354">
        <v>463523.58064516104</v>
      </c>
      <c r="G1354">
        <v>477861</v>
      </c>
    </row>
    <row r="1355" spans="1:7" x14ac:dyDescent="0.2">
      <c r="A1355" t="s">
        <v>72</v>
      </c>
      <c r="B1355" t="s">
        <v>117</v>
      </c>
      <c r="C1355" t="s">
        <v>0</v>
      </c>
      <c r="D1355" t="s">
        <v>8</v>
      </c>
      <c r="E1355">
        <v>202311</v>
      </c>
      <c r="F1355">
        <v>461583.03333333344</v>
      </c>
      <c r="G1355">
        <v>475571</v>
      </c>
    </row>
    <row r="1356" spans="1:7" x14ac:dyDescent="0.2">
      <c r="A1356" t="s">
        <v>72</v>
      </c>
      <c r="B1356" t="s">
        <v>117</v>
      </c>
      <c r="C1356" t="s">
        <v>0</v>
      </c>
      <c r="D1356" t="s">
        <v>8</v>
      </c>
      <c r="E1356">
        <v>202312</v>
      </c>
      <c r="F1356">
        <v>458691.03225806466</v>
      </c>
      <c r="G1356">
        <v>470651</v>
      </c>
    </row>
    <row r="1357" spans="1:7" x14ac:dyDescent="0.2">
      <c r="A1357" t="s">
        <v>72</v>
      </c>
      <c r="B1357" t="s">
        <v>117</v>
      </c>
      <c r="C1357" t="s">
        <v>0</v>
      </c>
      <c r="D1357" t="s">
        <v>8</v>
      </c>
      <c r="E1357">
        <v>202401</v>
      </c>
      <c r="F1357">
        <v>454850.67741935491</v>
      </c>
      <c r="G1357">
        <v>471848</v>
      </c>
    </row>
    <row r="1358" spans="1:7" x14ac:dyDescent="0.2">
      <c r="A1358" t="s">
        <v>72</v>
      </c>
      <c r="B1358" t="s">
        <v>117</v>
      </c>
      <c r="C1358" t="s">
        <v>0</v>
      </c>
      <c r="D1358" t="s">
        <v>8</v>
      </c>
      <c r="E1358">
        <v>202402</v>
      </c>
      <c r="F1358">
        <v>454954.27586206869</v>
      </c>
      <c r="G1358">
        <v>474077</v>
      </c>
    </row>
    <row r="1359" spans="1:7" x14ac:dyDescent="0.2">
      <c r="A1359" t="s">
        <v>72</v>
      </c>
      <c r="B1359" t="s">
        <v>117</v>
      </c>
      <c r="C1359" t="s">
        <v>0</v>
      </c>
      <c r="D1359" t="s">
        <v>8</v>
      </c>
      <c r="E1359">
        <v>202403</v>
      </c>
      <c r="F1359">
        <v>457755.96774193563</v>
      </c>
      <c r="G1359">
        <v>474241</v>
      </c>
    </row>
    <row r="1360" spans="1:7" x14ac:dyDescent="0.2">
      <c r="A1360" t="s">
        <v>72</v>
      </c>
      <c r="B1360" t="s">
        <v>117</v>
      </c>
      <c r="C1360" t="s">
        <v>0</v>
      </c>
      <c r="D1360" t="s">
        <v>8</v>
      </c>
      <c r="E1360">
        <v>202404</v>
      </c>
      <c r="F1360">
        <v>463398.76666666672</v>
      </c>
      <c r="G1360">
        <v>479550</v>
      </c>
    </row>
    <row r="1361" spans="1:7" x14ac:dyDescent="0.2">
      <c r="A1361" t="s">
        <v>72</v>
      </c>
      <c r="B1361" t="s">
        <v>117</v>
      </c>
      <c r="C1361" t="s">
        <v>0</v>
      </c>
      <c r="D1361" t="s">
        <v>8</v>
      </c>
      <c r="E1361">
        <v>202405</v>
      </c>
      <c r="F1361">
        <v>475520.41935483861</v>
      </c>
      <c r="G1361">
        <v>492037</v>
      </c>
    </row>
    <row r="1362" spans="1:7" x14ac:dyDescent="0.2">
      <c r="A1362" t="s">
        <v>72</v>
      </c>
      <c r="B1362" t="s">
        <v>117</v>
      </c>
      <c r="C1362" t="s">
        <v>0</v>
      </c>
      <c r="D1362" t="s">
        <v>9</v>
      </c>
      <c r="E1362">
        <v>201406</v>
      </c>
      <c r="F1362">
        <v>671675.36632104462</v>
      </c>
      <c r="G1362">
        <v>703454</v>
      </c>
    </row>
    <row r="1363" spans="1:7" x14ac:dyDescent="0.2">
      <c r="A1363" t="s">
        <v>72</v>
      </c>
      <c r="B1363" t="s">
        <v>117</v>
      </c>
      <c r="C1363" t="s">
        <v>0</v>
      </c>
      <c r="D1363" t="s">
        <v>9</v>
      </c>
      <c r="E1363">
        <v>201412</v>
      </c>
      <c r="F1363">
        <v>753974.43530465954</v>
      </c>
      <c r="G1363">
        <v>793712.66666666663</v>
      </c>
    </row>
    <row r="1364" spans="1:7" x14ac:dyDescent="0.2">
      <c r="A1364" t="s">
        <v>72</v>
      </c>
      <c r="B1364" t="s">
        <v>117</v>
      </c>
      <c r="C1364" t="s">
        <v>0</v>
      </c>
      <c r="D1364" t="s">
        <v>9</v>
      </c>
      <c r="E1364">
        <v>201506</v>
      </c>
      <c r="F1364">
        <v>726263.7989503328</v>
      </c>
      <c r="G1364">
        <v>761109.33333333337</v>
      </c>
    </row>
    <row r="1365" spans="1:7" x14ac:dyDescent="0.2">
      <c r="A1365" t="s">
        <v>72</v>
      </c>
      <c r="B1365" t="s">
        <v>117</v>
      </c>
      <c r="C1365" t="s">
        <v>0</v>
      </c>
      <c r="D1365" t="s">
        <v>9</v>
      </c>
      <c r="E1365">
        <v>201512</v>
      </c>
      <c r="F1365">
        <v>748071.43763440847</v>
      </c>
      <c r="G1365">
        <v>782376.5</v>
      </c>
    </row>
    <row r="1366" spans="1:7" x14ac:dyDescent="0.2">
      <c r="A1366" t="s">
        <v>72</v>
      </c>
      <c r="B1366" t="s">
        <v>117</v>
      </c>
      <c r="C1366" t="s">
        <v>0</v>
      </c>
      <c r="D1366" t="s">
        <v>9</v>
      </c>
      <c r="E1366">
        <v>201606</v>
      </c>
      <c r="F1366">
        <v>710053.32495983213</v>
      </c>
      <c r="G1366">
        <v>742898.33333333337</v>
      </c>
    </row>
    <row r="1367" spans="1:7" x14ac:dyDescent="0.2">
      <c r="A1367" t="s">
        <v>72</v>
      </c>
      <c r="B1367" t="s">
        <v>117</v>
      </c>
      <c r="C1367" t="s">
        <v>0</v>
      </c>
      <c r="D1367" t="s">
        <v>9</v>
      </c>
      <c r="E1367">
        <v>201612</v>
      </c>
      <c r="F1367">
        <v>693136.77437275997</v>
      </c>
      <c r="G1367">
        <v>724472</v>
      </c>
    </row>
    <row r="1368" spans="1:7" x14ac:dyDescent="0.2">
      <c r="A1368" t="s">
        <v>72</v>
      </c>
      <c r="B1368" t="s">
        <v>117</v>
      </c>
      <c r="C1368" t="s">
        <v>0</v>
      </c>
      <c r="D1368" t="s">
        <v>9</v>
      </c>
      <c r="E1368">
        <v>201706</v>
      </c>
      <c r="F1368">
        <v>651496.44622375816</v>
      </c>
      <c r="G1368">
        <v>682828.66666666663</v>
      </c>
    </row>
    <row r="1369" spans="1:7" x14ac:dyDescent="0.2">
      <c r="A1369" t="s">
        <v>72</v>
      </c>
      <c r="B1369" t="s">
        <v>117</v>
      </c>
      <c r="C1369" t="s">
        <v>0</v>
      </c>
      <c r="D1369" t="s">
        <v>9</v>
      </c>
      <c r="E1369">
        <v>201712</v>
      </c>
      <c r="F1369">
        <v>648378.35358422936</v>
      </c>
      <c r="G1369">
        <v>680168.16666666663</v>
      </c>
    </row>
    <row r="1370" spans="1:7" x14ac:dyDescent="0.2">
      <c r="A1370" t="s">
        <v>72</v>
      </c>
      <c r="B1370" t="s">
        <v>117</v>
      </c>
      <c r="C1370" t="s">
        <v>0</v>
      </c>
      <c r="D1370" t="s">
        <v>9</v>
      </c>
      <c r="E1370">
        <v>201806</v>
      </c>
      <c r="F1370">
        <v>651455.40753968246</v>
      </c>
      <c r="G1370">
        <v>681543</v>
      </c>
    </row>
    <row r="1371" spans="1:7" x14ac:dyDescent="0.2">
      <c r="A1371" t="s">
        <v>72</v>
      </c>
      <c r="B1371" t="s">
        <v>117</v>
      </c>
      <c r="C1371" t="s">
        <v>0</v>
      </c>
      <c r="D1371" t="s">
        <v>9</v>
      </c>
      <c r="E1371">
        <v>201812</v>
      </c>
      <c r="F1371">
        <v>655785.90788530488</v>
      </c>
      <c r="G1371">
        <v>684314.5</v>
      </c>
    </row>
    <row r="1372" spans="1:7" x14ac:dyDescent="0.2">
      <c r="A1372" t="s">
        <v>72</v>
      </c>
      <c r="B1372" t="s">
        <v>117</v>
      </c>
      <c r="C1372" t="s">
        <v>0</v>
      </c>
      <c r="D1372" t="s">
        <v>9</v>
      </c>
      <c r="E1372">
        <v>201906</v>
      </c>
      <c r="F1372">
        <v>631186.62356630818</v>
      </c>
      <c r="G1372">
        <v>653576</v>
      </c>
    </row>
    <row r="1373" spans="1:7" x14ac:dyDescent="0.2">
      <c r="A1373" t="s">
        <v>72</v>
      </c>
      <c r="B1373" t="s">
        <v>117</v>
      </c>
      <c r="C1373" t="s">
        <v>0</v>
      </c>
      <c r="D1373" t="s">
        <v>9</v>
      </c>
      <c r="E1373">
        <v>201912</v>
      </c>
      <c r="F1373">
        <v>583469.1729390684</v>
      </c>
      <c r="G1373">
        <v>598122</v>
      </c>
    </row>
    <row r="1374" spans="1:7" x14ac:dyDescent="0.2">
      <c r="A1374" t="s">
        <v>72</v>
      </c>
      <c r="B1374" t="s">
        <v>117</v>
      </c>
      <c r="C1374" t="s">
        <v>0</v>
      </c>
      <c r="D1374" t="s">
        <v>9</v>
      </c>
      <c r="E1374">
        <v>202006</v>
      </c>
      <c r="F1374">
        <v>534461.45538252394</v>
      </c>
      <c r="G1374">
        <v>544668.16666666663</v>
      </c>
    </row>
    <row r="1375" spans="1:7" x14ac:dyDescent="0.2">
      <c r="A1375" t="s">
        <v>72</v>
      </c>
      <c r="B1375" t="s">
        <v>117</v>
      </c>
      <c r="C1375" t="s">
        <v>0</v>
      </c>
      <c r="D1375" t="s">
        <v>9</v>
      </c>
      <c r="E1375">
        <v>202012</v>
      </c>
      <c r="F1375">
        <v>501208.6392473118</v>
      </c>
      <c r="G1375">
        <v>511168</v>
      </c>
    </row>
    <row r="1376" spans="1:7" x14ac:dyDescent="0.2">
      <c r="A1376" t="s">
        <v>72</v>
      </c>
      <c r="B1376" t="s">
        <v>117</v>
      </c>
      <c r="C1376" t="s">
        <v>0</v>
      </c>
      <c r="D1376" t="s">
        <v>9</v>
      </c>
      <c r="E1376">
        <v>202106</v>
      </c>
      <c r="F1376">
        <v>491192.45689964161</v>
      </c>
      <c r="G1376">
        <v>502819.66666666669</v>
      </c>
    </row>
    <row r="1377" spans="1:7" x14ac:dyDescent="0.2">
      <c r="A1377" t="s">
        <v>72</v>
      </c>
      <c r="B1377" t="s">
        <v>117</v>
      </c>
      <c r="C1377" t="s">
        <v>0</v>
      </c>
      <c r="D1377" t="s">
        <v>9</v>
      </c>
      <c r="E1377">
        <v>202112</v>
      </c>
      <c r="F1377">
        <v>489534.90017921152</v>
      </c>
      <c r="G1377">
        <v>500934.66666666669</v>
      </c>
    </row>
    <row r="1378" spans="1:7" x14ac:dyDescent="0.2">
      <c r="A1378" t="s">
        <v>72</v>
      </c>
      <c r="B1378" t="s">
        <v>117</v>
      </c>
      <c r="C1378" t="s">
        <v>0</v>
      </c>
      <c r="D1378" t="s">
        <v>9</v>
      </c>
      <c r="E1378">
        <v>202206</v>
      </c>
      <c r="F1378">
        <v>484469.48353814642</v>
      </c>
      <c r="G1378">
        <v>496130.33333333331</v>
      </c>
    </row>
    <row r="1379" spans="1:7" x14ac:dyDescent="0.2">
      <c r="A1379" t="s">
        <v>72</v>
      </c>
      <c r="B1379" t="s">
        <v>117</v>
      </c>
      <c r="C1379" t="s">
        <v>0</v>
      </c>
      <c r="D1379" t="s">
        <v>9</v>
      </c>
      <c r="E1379">
        <v>202212</v>
      </c>
      <c r="F1379">
        <v>480522.4010752688</v>
      </c>
      <c r="G1379">
        <v>493505.66666666669</v>
      </c>
    </row>
    <row r="1380" spans="1:7" x14ac:dyDescent="0.2">
      <c r="A1380" t="s">
        <v>72</v>
      </c>
      <c r="B1380" t="s">
        <v>117</v>
      </c>
      <c r="C1380" t="s">
        <v>0</v>
      </c>
      <c r="D1380" t="s">
        <v>9</v>
      </c>
      <c r="E1380">
        <v>202306</v>
      </c>
      <c r="F1380">
        <v>472729.50133128517</v>
      </c>
      <c r="G1380">
        <v>487666.33333333331</v>
      </c>
    </row>
    <row r="1381" spans="1:7" x14ac:dyDescent="0.2">
      <c r="A1381" t="s">
        <v>72</v>
      </c>
      <c r="B1381" t="s">
        <v>117</v>
      </c>
      <c r="C1381" t="s">
        <v>0</v>
      </c>
      <c r="D1381" t="s">
        <v>9</v>
      </c>
      <c r="E1381">
        <v>202312</v>
      </c>
      <c r="F1381">
        <v>463971.31935483869</v>
      </c>
      <c r="G1381">
        <v>478430.16666666669</v>
      </c>
    </row>
    <row r="1382" spans="1:7" x14ac:dyDescent="0.2">
      <c r="A1382" t="s">
        <v>72</v>
      </c>
      <c r="B1382" t="s">
        <v>117</v>
      </c>
      <c r="C1382" t="s">
        <v>0</v>
      </c>
      <c r="D1382" t="s">
        <v>9</v>
      </c>
      <c r="E1382">
        <v>202406</v>
      </c>
      <c r="F1382">
        <v>461296.02140897291</v>
      </c>
      <c r="G1382">
        <v>478350.6</v>
      </c>
    </row>
    <row r="1383" spans="1:7" x14ac:dyDescent="0.2">
      <c r="A1383" t="s">
        <v>72</v>
      </c>
      <c r="B1383" t="s">
        <v>117</v>
      </c>
      <c r="C1383" t="s">
        <v>0</v>
      </c>
      <c r="D1383" t="s">
        <v>5</v>
      </c>
      <c r="E1383">
        <v>201403</v>
      </c>
      <c r="F1383">
        <v>661944.24769585265</v>
      </c>
      <c r="G1383">
        <v>689620.33333333337</v>
      </c>
    </row>
    <row r="1384" spans="1:7" x14ac:dyDescent="0.2">
      <c r="A1384" t="s">
        <v>72</v>
      </c>
      <c r="B1384" t="s">
        <v>117</v>
      </c>
      <c r="C1384" t="s">
        <v>0</v>
      </c>
      <c r="D1384" t="s">
        <v>5</v>
      </c>
      <c r="E1384">
        <v>201406</v>
      </c>
      <c r="F1384">
        <v>681406.48494623671</v>
      </c>
      <c r="G1384">
        <v>717287.66666666663</v>
      </c>
    </row>
    <row r="1385" spans="1:7" x14ac:dyDescent="0.2">
      <c r="A1385" t="s">
        <v>72</v>
      </c>
      <c r="B1385" t="s">
        <v>117</v>
      </c>
      <c r="C1385" t="s">
        <v>0</v>
      </c>
      <c r="D1385" t="s">
        <v>5</v>
      </c>
      <c r="E1385">
        <v>201409</v>
      </c>
      <c r="F1385">
        <v>740084.9448028676</v>
      </c>
      <c r="G1385">
        <v>791420.66666666663</v>
      </c>
    </row>
    <row r="1386" spans="1:7" x14ac:dyDescent="0.2">
      <c r="A1386" t="s">
        <v>72</v>
      </c>
      <c r="B1386" t="s">
        <v>117</v>
      </c>
      <c r="C1386" t="s">
        <v>0</v>
      </c>
      <c r="D1386" t="s">
        <v>5</v>
      </c>
      <c r="E1386">
        <v>201412</v>
      </c>
      <c r="F1386">
        <v>767863.92580645159</v>
      </c>
      <c r="G1386">
        <v>796004.66666666663</v>
      </c>
    </row>
    <row r="1387" spans="1:7" x14ac:dyDescent="0.2">
      <c r="A1387" t="s">
        <v>72</v>
      </c>
      <c r="B1387" t="s">
        <v>117</v>
      </c>
      <c r="C1387" t="s">
        <v>0</v>
      </c>
      <c r="D1387" t="s">
        <v>5</v>
      </c>
      <c r="E1387">
        <v>201503</v>
      </c>
      <c r="F1387">
        <v>722723.37711213494</v>
      </c>
      <c r="G1387">
        <v>755628</v>
      </c>
    </row>
    <row r="1388" spans="1:7" x14ac:dyDescent="0.2">
      <c r="A1388" t="s">
        <v>72</v>
      </c>
      <c r="B1388" t="s">
        <v>117</v>
      </c>
      <c r="C1388" t="s">
        <v>0</v>
      </c>
      <c r="D1388" t="s">
        <v>5</v>
      </c>
      <c r="E1388">
        <v>201506</v>
      </c>
      <c r="F1388">
        <v>729804.22078853054</v>
      </c>
      <c r="G1388">
        <v>766590.66666666663</v>
      </c>
    </row>
    <row r="1389" spans="1:7" x14ac:dyDescent="0.2">
      <c r="A1389" t="s">
        <v>72</v>
      </c>
      <c r="B1389" t="s">
        <v>117</v>
      </c>
      <c r="C1389" t="s">
        <v>0</v>
      </c>
      <c r="D1389" t="s">
        <v>5</v>
      </c>
      <c r="E1389">
        <v>201509</v>
      </c>
      <c r="F1389">
        <v>752271.52150537632</v>
      </c>
      <c r="G1389">
        <v>793539.33333333337</v>
      </c>
    </row>
    <row r="1390" spans="1:7" x14ac:dyDescent="0.2">
      <c r="A1390" t="s">
        <v>72</v>
      </c>
      <c r="B1390" t="s">
        <v>117</v>
      </c>
      <c r="C1390" t="s">
        <v>0</v>
      </c>
      <c r="D1390" t="s">
        <v>5</v>
      </c>
      <c r="E1390">
        <v>201512</v>
      </c>
      <c r="F1390">
        <v>743871.35376344062</v>
      </c>
      <c r="G1390">
        <v>771213.66666666663</v>
      </c>
    </row>
    <row r="1391" spans="1:7" x14ac:dyDescent="0.2">
      <c r="A1391" t="s">
        <v>72</v>
      </c>
      <c r="B1391" t="s">
        <v>117</v>
      </c>
      <c r="C1391" t="s">
        <v>0</v>
      </c>
      <c r="D1391" t="s">
        <v>5</v>
      </c>
      <c r="E1391">
        <v>201603</v>
      </c>
      <c r="F1391">
        <v>711933.76640711946</v>
      </c>
      <c r="G1391">
        <v>743218.33333333337</v>
      </c>
    </row>
    <row r="1392" spans="1:7" x14ac:dyDescent="0.2">
      <c r="A1392" t="s">
        <v>72</v>
      </c>
      <c r="B1392" t="s">
        <v>117</v>
      </c>
      <c r="C1392" t="s">
        <v>0</v>
      </c>
      <c r="D1392" t="s">
        <v>5</v>
      </c>
      <c r="E1392">
        <v>201606</v>
      </c>
      <c r="F1392">
        <v>708172.88351254479</v>
      </c>
      <c r="G1392">
        <v>742578.33333333337</v>
      </c>
    </row>
    <row r="1393" spans="1:7" x14ac:dyDescent="0.2">
      <c r="A1393" t="s">
        <v>72</v>
      </c>
      <c r="B1393" t="s">
        <v>117</v>
      </c>
      <c r="C1393" t="s">
        <v>0</v>
      </c>
      <c r="D1393" t="s">
        <v>5</v>
      </c>
      <c r="E1393">
        <v>201609</v>
      </c>
      <c r="F1393">
        <v>703934.42329749104</v>
      </c>
      <c r="G1393">
        <v>740220</v>
      </c>
    </row>
    <row r="1394" spans="1:7" x14ac:dyDescent="0.2">
      <c r="A1394" t="s">
        <v>72</v>
      </c>
      <c r="B1394" t="s">
        <v>117</v>
      </c>
      <c r="C1394" t="s">
        <v>0</v>
      </c>
      <c r="D1394" t="s">
        <v>5</v>
      </c>
      <c r="E1394">
        <v>201612</v>
      </c>
      <c r="F1394">
        <v>682339.12544802891</v>
      </c>
      <c r="G1394">
        <v>708724</v>
      </c>
    </row>
    <row r="1395" spans="1:7" x14ac:dyDescent="0.2">
      <c r="A1395" t="s">
        <v>72</v>
      </c>
      <c r="B1395" t="s">
        <v>117</v>
      </c>
      <c r="C1395" t="s">
        <v>0</v>
      </c>
      <c r="D1395" t="s">
        <v>5</v>
      </c>
      <c r="E1395">
        <v>201703</v>
      </c>
      <c r="F1395">
        <v>654491.09101382468</v>
      </c>
      <c r="G1395">
        <v>685934</v>
      </c>
    </row>
    <row r="1396" spans="1:7" x14ac:dyDescent="0.2">
      <c r="A1396" t="s">
        <v>72</v>
      </c>
      <c r="B1396" t="s">
        <v>117</v>
      </c>
      <c r="C1396" t="s">
        <v>0</v>
      </c>
      <c r="D1396" t="s">
        <v>5</v>
      </c>
      <c r="E1396">
        <v>201706</v>
      </c>
      <c r="F1396">
        <v>648501.80143369164</v>
      </c>
      <c r="G1396">
        <v>679723.33333333337</v>
      </c>
    </row>
    <row r="1397" spans="1:7" x14ac:dyDescent="0.2">
      <c r="A1397" t="s">
        <v>72</v>
      </c>
      <c r="B1397" t="s">
        <v>117</v>
      </c>
      <c r="C1397" t="s">
        <v>0</v>
      </c>
      <c r="D1397" t="s">
        <v>5</v>
      </c>
      <c r="E1397">
        <v>201709</v>
      </c>
      <c r="F1397">
        <v>648453.61577060935</v>
      </c>
      <c r="G1397">
        <v>684046.66666666663</v>
      </c>
    </row>
    <row r="1398" spans="1:7" x14ac:dyDescent="0.2">
      <c r="A1398" t="s">
        <v>72</v>
      </c>
      <c r="B1398" t="s">
        <v>117</v>
      </c>
      <c r="C1398" t="s">
        <v>0</v>
      </c>
      <c r="D1398" t="s">
        <v>5</v>
      </c>
      <c r="E1398">
        <v>201712</v>
      </c>
      <c r="F1398">
        <v>648303.09139784938</v>
      </c>
      <c r="G1398">
        <v>676289.66666666663</v>
      </c>
    </row>
    <row r="1399" spans="1:7" x14ac:dyDescent="0.2">
      <c r="A1399" t="s">
        <v>72</v>
      </c>
      <c r="B1399" t="s">
        <v>117</v>
      </c>
      <c r="C1399" t="s">
        <v>0</v>
      </c>
      <c r="D1399" t="s">
        <v>5</v>
      </c>
      <c r="E1399">
        <v>201803</v>
      </c>
      <c r="F1399">
        <v>647775.66705069132</v>
      </c>
      <c r="G1399">
        <v>676285.66666666663</v>
      </c>
    </row>
    <row r="1400" spans="1:7" x14ac:dyDescent="0.2">
      <c r="A1400" t="s">
        <v>72</v>
      </c>
      <c r="B1400" t="s">
        <v>117</v>
      </c>
      <c r="C1400" t="s">
        <v>0</v>
      </c>
      <c r="D1400" t="s">
        <v>5</v>
      </c>
      <c r="E1400">
        <v>201806</v>
      </c>
      <c r="F1400">
        <v>655135.14802867372</v>
      </c>
      <c r="G1400">
        <v>686800.33333333337</v>
      </c>
    </row>
    <row r="1401" spans="1:7" x14ac:dyDescent="0.2">
      <c r="A1401" t="s">
        <v>72</v>
      </c>
      <c r="B1401" t="s">
        <v>117</v>
      </c>
      <c r="C1401" t="s">
        <v>0</v>
      </c>
      <c r="D1401" t="s">
        <v>5</v>
      </c>
      <c r="E1401">
        <v>201809</v>
      </c>
      <c r="F1401">
        <v>659576.78279569931</v>
      </c>
      <c r="G1401">
        <v>690581.66666666663</v>
      </c>
    </row>
    <row r="1402" spans="1:7" x14ac:dyDescent="0.2">
      <c r="A1402" t="s">
        <v>72</v>
      </c>
      <c r="B1402" t="s">
        <v>117</v>
      </c>
      <c r="C1402" t="s">
        <v>0</v>
      </c>
      <c r="D1402" t="s">
        <v>5</v>
      </c>
      <c r="E1402">
        <v>201812</v>
      </c>
      <c r="F1402">
        <v>651995.03297491034</v>
      </c>
      <c r="G1402">
        <v>678047.33333333337</v>
      </c>
    </row>
    <row r="1403" spans="1:7" x14ac:dyDescent="0.2">
      <c r="A1403" t="s">
        <v>72</v>
      </c>
      <c r="B1403" t="s">
        <v>117</v>
      </c>
      <c r="C1403" t="s">
        <v>0</v>
      </c>
      <c r="D1403" t="s">
        <v>5</v>
      </c>
      <c r="E1403">
        <v>201903</v>
      </c>
      <c r="F1403">
        <v>638551.08870967745</v>
      </c>
      <c r="G1403">
        <v>662714.33333333337</v>
      </c>
    </row>
    <row r="1404" spans="1:7" x14ac:dyDescent="0.2">
      <c r="A1404" t="s">
        <v>72</v>
      </c>
      <c r="B1404" t="s">
        <v>117</v>
      </c>
      <c r="C1404" t="s">
        <v>0</v>
      </c>
      <c r="D1404" t="s">
        <v>5</v>
      </c>
      <c r="E1404">
        <v>201906</v>
      </c>
      <c r="F1404">
        <v>623822.15842293901</v>
      </c>
      <c r="G1404">
        <v>644437.66666666663</v>
      </c>
    </row>
    <row r="1405" spans="1:7" x14ac:dyDescent="0.2">
      <c r="A1405" t="s">
        <v>72</v>
      </c>
      <c r="B1405" t="s">
        <v>117</v>
      </c>
      <c r="C1405" t="s">
        <v>0</v>
      </c>
      <c r="D1405" t="s">
        <v>5</v>
      </c>
      <c r="E1405">
        <v>201909</v>
      </c>
      <c r="F1405">
        <v>597372.33225806511</v>
      </c>
      <c r="G1405">
        <v>613074</v>
      </c>
    </row>
    <row r="1406" spans="1:7" x14ac:dyDescent="0.2">
      <c r="A1406" t="s">
        <v>72</v>
      </c>
      <c r="B1406" t="s">
        <v>117</v>
      </c>
      <c r="C1406" t="s">
        <v>0</v>
      </c>
      <c r="D1406" t="s">
        <v>5</v>
      </c>
      <c r="E1406">
        <v>201912</v>
      </c>
      <c r="F1406">
        <v>569566.0136200717</v>
      </c>
      <c r="G1406">
        <v>583170</v>
      </c>
    </row>
    <row r="1407" spans="1:7" x14ac:dyDescent="0.2">
      <c r="A1407" t="s">
        <v>72</v>
      </c>
      <c r="B1407" t="s">
        <v>117</v>
      </c>
      <c r="C1407" t="s">
        <v>0</v>
      </c>
      <c r="D1407" t="s">
        <v>5</v>
      </c>
      <c r="E1407">
        <v>202003</v>
      </c>
      <c r="F1407">
        <v>549102.14015572891</v>
      </c>
      <c r="G1407">
        <v>562226</v>
      </c>
    </row>
    <row r="1408" spans="1:7" x14ac:dyDescent="0.2">
      <c r="A1408" t="s">
        <v>72</v>
      </c>
      <c r="B1408" t="s">
        <v>117</v>
      </c>
      <c r="C1408" t="s">
        <v>0</v>
      </c>
      <c r="D1408" t="s">
        <v>5</v>
      </c>
      <c r="E1408">
        <v>202006</v>
      </c>
      <c r="F1408">
        <v>519820.77060931898</v>
      </c>
      <c r="G1408">
        <v>527110.33333333337</v>
      </c>
    </row>
    <row r="1409" spans="1:7" x14ac:dyDescent="0.2">
      <c r="A1409" t="s">
        <v>72</v>
      </c>
      <c r="B1409" t="s">
        <v>117</v>
      </c>
      <c r="C1409" t="s">
        <v>0</v>
      </c>
      <c r="D1409" t="s">
        <v>5</v>
      </c>
      <c r="E1409">
        <v>202009</v>
      </c>
      <c r="F1409">
        <v>503874.81469534058</v>
      </c>
      <c r="G1409">
        <v>514244</v>
      </c>
    </row>
    <row r="1410" spans="1:7" x14ac:dyDescent="0.2">
      <c r="A1410" t="s">
        <v>72</v>
      </c>
      <c r="B1410" t="s">
        <v>117</v>
      </c>
      <c r="C1410" t="s">
        <v>0</v>
      </c>
      <c r="D1410" t="s">
        <v>5</v>
      </c>
      <c r="E1410">
        <v>202012</v>
      </c>
      <c r="F1410">
        <v>498542.46379928308</v>
      </c>
      <c r="G1410">
        <v>508092</v>
      </c>
    </row>
    <row r="1411" spans="1:7" x14ac:dyDescent="0.2">
      <c r="A1411" t="s">
        <v>72</v>
      </c>
      <c r="B1411" t="s">
        <v>117</v>
      </c>
      <c r="C1411" t="s">
        <v>0</v>
      </c>
      <c r="D1411" t="s">
        <v>5</v>
      </c>
      <c r="E1411">
        <v>202103</v>
      </c>
      <c r="F1411">
        <v>492422.87365591392</v>
      </c>
      <c r="G1411">
        <v>504046.66666666669</v>
      </c>
    </row>
    <row r="1412" spans="1:7" x14ac:dyDescent="0.2">
      <c r="A1412" t="s">
        <v>72</v>
      </c>
      <c r="B1412" t="s">
        <v>117</v>
      </c>
      <c r="C1412" t="s">
        <v>0</v>
      </c>
      <c r="D1412" t="s">
        <v>5</v>
      </c>
      <c r="E1412">
        <v>202106</v>
      </c>
      <c r="F1412">
        <v>489962.04014336923</v>
      </c>
      <c r="G1412">
        <v>501592.66666666669</v>
      </c>
    </row>
    <row r="1413" spans="1:7" x14ac:dyDescent="0.2">
      <c r="A1413" t="s">
        <v>72</v>
      </c>
      <c r="B1413" t="s">
        <v>117</v>
      </c>
      <c r="C1413" t="s">
        <v>0</v>
      </c>
      <c r="D1413" t="s">
        <v>5</v>
      </c>
      <c r="E1413">
        <v>202109</v>
      </c>
      <c r="F1413">
        <v>489746.31505376351</v>
      </c>
      <c r="G1413">
        <v>501501.33333333331</v>
      </c>
    </row>
    <row r="1414" spans="1:7" x14ac:dyDescent="0.2">
      <c r="A1414" t="s">
        <v>72</v>
      </c>
      <c r="B1414" t="s">
        <v>117</v>
      </c>
      <c r="C1414" t="s">
        <v>0</v>
      </c>
      <c r="D1414" t="s">
        <v>5</v>
      </c>
      <c r="E1414">
        <v>202112</v>
      </c>
      <c r="F1414">
        <v>489323.48530465952</v>
      </c>
      <c r="G1414">
        <v>500368</v>
      </c>
    </row>
    <row r="1415" spans="1:7" x14ac:dyDescent="0.2">
      <c r="A1415" t="s">
        <v>72</v>
      </c>
      <c r="B1415" t="s">
        <v>117</v>
      </c>
      <c r="C1415" t="s">
        <v>0</v>
      </c>
      <c r="D1415" t="s">
        <v>5</v>
      </c>
      <c r="E1415">
        <v>202203</v>
      </c>
      <c r="F1415">
        <v>485579.8824884792</v>
      </c>
      <c r="G1415">
        <v>497340.66666666669</v>
      </c>
    </row>
    <row r="1416" spans="1:7" x14ac:dyDescent="0.2">
      <c r="A1416" t="s">
        <v>72</v>
      </c>
      <c r="B1416" t="s">
        <v>117</v>
      </c>
      <c r="C1416" t="s">
        <v>0</v>
      </c>
      <c r="D1416" t="s">
        <v>5</v>
      </c>
      <c r="E1416">
        <v>202206</v>
      </c>
      <c r="F1416">
        <v>483359.08458781365</v>
      </c>
      <c r="G1416">
        <v>494920</v>
      </c>
    </row>
    <row r="1417" spans="1:7" x14ac:dyDescent="0.2">
      <c r="A1417" t="s">
        <v>72</v>
      </c>
      <c r="B1417" t="s">
        <v>117</v>
      </c>
      <c r="C1417" t="s">
        <v>0</v>
      </c>
      <c r="D1417" t="s">
        <v>5</v>
      </c>
      <c r="E1417">
        <v>202209</v>
      </c>
      <c r="F1417">
        <v>481777.0512544802</v>
      </c>
      <c r="G1417">
        <v>495054.66666666669</v>
      </c>
    </row>
    <row r="1418" spans="1:7" x14ac:dyDescent="0.2">
      <c r="A1418" t="s">
        <v>72</v>
      </c>
      <c r="B1418" t="s">
        <v>117</v>
      </c>
      <c r="C1418" t="s">
        <v>0</v>
      </c>
      <c r="D1418" t="s">
        <v>5</v>
      </c>
      <c r="E1418">
        <v>202212</v>
      </c>
      <c r="F1418">
        <v>479267.75089605735</v>
      </c>
      <c r="G1418">
        <v>491956.66666666669</v>
      </c>
    </row>
    <row r="1419" spans="1:7" x14ac:dyDescent="0.2">
      <c r="A1419" t="s">
        <v>72</v>
      </c>
      <c r="B1419" t="s">
        <v>117</v>
      </c>
      <c r="C1419" t="s">
        <v>0</v>
      </c>
      <c r="D1419" t="s">
        <v>5</v>
      </c>
      <c r="E1419">
        <v>202303</v>
      </c>
      <c r="F1419">
        <v>474192.30875576031</v>
      </c>
      <c r="G1419">
        <v>489240.33333333331</v>
      </c>
    </row>
    <row r="1420" spans="1:7" x14ac:dyDescent="0.2">
      <c r="A1420" t="s">
        <v>72</v>
      </c>
      <c r="B1420" t="s">
        <v>117</v>
      </c>
      <c r="C1420" t="s">
        <v>0</v>
      </c>
      <c r="D1420" t="s">
        <v>5</v>
      </c>
      <c r="E1420">
        <v>202306</v>
      </c>
      <c r="F1420">
        <v>471266.69390681013</v>
      </c>
      <c r="G1420">
        <v>486092.33333333331</v>
      </c>
    </row>
    <row r="1421" spans="1:7" x14ac:dyDescent="0.2">
      <c r="A1421" t="s">
        <v>72</v>
      </c>
      <c r="B1421" t="s">
        <v>117</v>
      </c>
      <c r="C1421" t="s">
        <v>0</v>
      </c>
      <c r="D1421" t="s">
        <v>5</v>
      </c>
      <c r="E1421">
        <v>202309</v>
      </c>
      <c r="F1421">
        <v>466676.75663082435</v>
      </c>
      <c r="G1421">
        <v>482166</v>
      </c>
    </row>
    <row r="1422" spans="1:7" x14ac:dyDescent="0.2">
      <c r="A1422" t="s">
        <v>72</v>
      </c>
      <c r="B1422" t="s">
        <v>117</v>
      </c>
      <c r="C1422" t="s">
        <v>0</v>
      </c>
      <c r="D1422" t="s">
        <v>5</v>
      </c>
      <c r="E1422">
        <v>202312</v>
      </c>
      <c r="F1422">
        <v>461265.88207885303</v>
      </c>
      <c r="G1422">
        <v>474694.33333333331</v>
      </c>
    </row>
    <row r="1423" spans="1:7" x14ac:dyDescent="0.2">
      <c r="A1423" t="s">
        <v>72</v>
      </c>
      <c r="B1423" t="s">
        <v>117</v>
      </c>
      <c r="C1423" t="s">
        <v>0</v>
      </c>
      <c r="D1423" t="s">
        <v>5</v>
      </c>
      <c r="E1423">
        <v>202403</v>
      </c>
      <c r="F1423">
        <v>455853.64034111967</v>
      </c>
      <c r="G1423">
        <v>473388.66666666669</v>
      </c>
    </row>
    <row r="1424" spans="1:7" x14ac:dyDescent="0.2">
      <c r="A1424" t="s">
        <v>72</v>
      </c>
      <c r="B1424" t="s">
        <v>117</v>
      </c>
      <c r="C1424" t="s">
        <v>0</v>
      </c>
      <c r="D1424" t="s">
        <v>5</v>
      </c>
      <c r="E1424">
        <v>202406</v>
      </c>
      <c r="F1424">
        <v>469459.59301075269</v>
      </c>
      <c r="G1424">
        <v>485793.5</v>
      </c>
    </row>
    <row r="1425" spans="1:7" x14ac:dyDescent="0.2">
      <c r="A1425" t="s">
        <v>72</v>
      </c>
      <c r="B1425" t="s">
        <v>119</v>
      </c>
      <c r="C1425" t="s">
        <v>0</v>
      </c>
      <c r="D1425" t="s">
        <v>7</v>
      </c>
      <c r="E1425">
        <v>2014</v>
      </c>
      <c r="F1425">
        <v>118862.53312852024</v>
      </c>
      <c r="G1425">
        <v>122907.33333333333</v>
      </c>
    </row>
    <row r="1426" spans="1:7" x14ac:dyDescent="0.2">
      <c r="A1426" t="s">
        <v>72</v>
      </c>
      <c r="B1426" t="s">
        <v>119</v>
      </c>
      <c r="C1426" t="s">
        <v>0</v>
      </c>
      <c r="D1426" t="s">
        <v>7</v>
      </c>
      <c r="E1426">
        <v>2015</v>
      </c>
      <c r="F1426">
        <v>127622.99119943676</v>
      </c>
      <c r="G1426">
        <v>132092.25</v>
      </c>
    </row>
    <row r="1427" spans="1:7" x14ac:dyDescent="0.2">
      <c r="A1427" t="s">
        <v>72</v>
      </c>
      <c r="B1427" t="s">
        <v>119</v>
      </c>
      <c r="C1427" t="s">
        <v>0</v>
      </c>
      <c r="D1427" t="s">
        <v>7</v>
      </c>
      <c r="E1427">
        <v>2016</v>
      </c>
      <c r="F1427">
        <v>140643.8456865653</v>
      </c>
      <c r="G1427">
        <v>145719.83333333334</v>
      </c>
    </row>
    <row r="1428" spans="1:7" x14ac:dyDescent="0.2">
      <c r="A1428" t="s">
        <v>72</v>
      </c>
      <c r="B1428" t="s">
        <v>119</v>
      </c>
      <c r="C1428" t="s">
        <v>0</v>
      </c>
      <c r="D1428" t="s">
        <v>7</v>
      </c>
      <c r="E1428">
        <v>2017</v>
      </c>
      <c r="F1428">
        <v>161855.60192652329</v>
      </c>
      <c r="G1428">
        <v>167919.25</v>
      </c>
    </row>
    <row r="1429" spans="1:7" x14ac:dyDescent="0.2">
      <c r="A1429" t="s">
        <v>72</v>
      </c>
      <c r="B1429" t="s">
        <v>119</v>
      </c>
      <c r="C1429" t="s">
        <v>0</v>
      </c>
      <c r="D1429" t="s">
        <v>7</v>
      </c>
      <c r="E1429">
        <v>2018</v>
      </c>
      <c r="F1429">
        <v>183475.86227598565</v>
      </c>
      <c r="G1429">
        <v>190519.66666666666</v>
      </c>
    </row>
    <row r="1430" spans="1:7" x14ac:dyDescent="0.2">
      <c r="A1430" t="s">
        <v>72</v>
      </c>
      <c r="B1430" t="s">
        <v>119</v>
      </c>
      <c r="C1430" t="s">
        <v>0</v>
      </c>
      <c r="D1430" t="s">
        <v>7</v>
      </c>
      <c r="E1430">
        <v>2019</v>
      </c>
      <c r="F1430">
        <v>208628.00945340501</v>
      </c>
      <c r="G1430">
        <v>216465.58333333334</v>
      </c>
    </row>
    <row r="1431" spans="1:7" x14ac:dyDescent="0.2">
      <c r="A1431" t="s">
        <v>72</v>
      </c>
      <c r="B1431" t="s">
        <v>119</v>
      </c>
      <c r="C1431" t="s">
        <v>0</v>
      </c>
      <c r="D1431" t="s">
        <v>7</v>
      </c>
      <c r="E1431">
        <v>2020</v>
      </c>
      <c r="F1431">
        <v>227114.4194135459</v>
      </c>
      <c r="G1431">
        <v>233827.33333333334</v>
      </c>
    </row>
    <row r="1432" spans="1:7" x14ac:dyDescent="0.2">
      <c r="A1432" t="s">
        <v>72</v>
      </c>
      <c r="B1432" t="s">
        <v>119</v>
      </c>
      <c r="C1432" t="s">
        <v>0</v>
      </c>
      <c r="D1432" t="s">
        <v>7</v>
      </c>
      <c r="E1432">
        <v>2021</v>
      </c>
      <c r="F1432">
        <v>236969.07767537123</v>
      </c>
      <c r="G1432">
        <v>243335.16666666666</v>
      </c>
    </row>
    <row r="1433" spans="1:7" x14ac:dyDescent="0.2">
      <c r="A1433" t="s">
        <v>72</v>
      </c>
      <c r="B1433" t="s">
        <v>119</v>
      </c>
      <c r="C1433" t="s">
        <v>0</v>
      </c>
      <c r="D1433" t="s">
        <v>7</v>
      </c>
      <c r="E1433">
        <v>2022</v>
      </c>
      <c r="F1433">
        <v>250923.79474526364</v>
      </c>
      <c r="G1433">
        <v>257699.91666666666</v>
      </c>
    </row>
    <row r="1434" spans="1:7" x14ac:dyDescent="0.2">
      <c r="A1434" t="s">
        <v>72</v>
      </c>
      <c r="B1434" t="s">
        <v>119</v>
      </c>
      <c r="C1434" t="s">
        <v>0</v>
      </c>
      <c r="D1434" t="s">
        <v>7</v>
      </c>
      <c r="E1434">
        <v>2023</v>
      </c>
      <c r="F1434">
        <v>264719.2481630824</v>
      </c>
      <c r="G1434">
        <v>271923.33333333331</v>
      </c>
    </row>
    <row r="1435" spans="1:7" x14ac:dyDescent="0.2">
      <c r="A1435" t="s">
        <v>72</v>
      </c>
      <c r="B1435" t="s">
        <v>119</v>
      </c>
      <c r="C1435" t="s">
        <v>0</v>
      </c>
      <c r="D1435" t="s">
        <v>7</v>
      </c>
      <c r="E1435">
        <v>2024</v>
      </c>
      <c r="F1435">
        <v>270381.04845383763</v>
      </c>
      <c r="G1435">
        <v>277634.59999999998</v>
      </c>
    </row>
    <row r="1436" spans="1:7" x14ac:dyDescent="0.2">
      <c r="A1436" t="s">
        <v>72</v>
      </c>
      <c r="B1436" t="s">
        <v>119</v>
      </c>
      <c r="C1436" t="s">
        <v>0</v>
      </c>
      <c r="D1436" t="s">
        <v>8</v>
      </c>
      <c r="E1436">
        <v>201401</v>
      </c>
      <c r="F1436">
        <v>115501.87096774192</v>
      </c>
      <c r="G1436">
        <v>118727</v>
      </c>
    </row>
    <row r="1437" spans="1:7" x14ac:dyDescent="0.2">
      <c r="A1437" t="s">
        <v>72</v>
      </c>
      <c r="B1437" t="s">
        <v>119</v>
      </c>
      <c r="C1437" t="s">
        <v>0</v>
      </c>
      <c r="D1437" t="s">
        <v>8</v>
      </c>
      <c r="E1437">
        <v>201402</v>
      </c>
      <c r="F1437">
        <v>115366.28571428572</v>
      </c>
      <c r="G1437">
        <v>118874</v>
      </c>
    </row>
    <row r="1438" spans="1:7" x14ac:dyDescent="0.2">
      <c r="A1438" t="s">
        <v>72</v>
      </c>
      <c r="B1438" t="s">
        <v>119</v>
      </c>
      <c r="C1438" t="s">
        <v>0</v>
      </c>
      <c r="D1438" t="s">
        <v>8</v>
      </c>
      <c r="E1438">
        <v>201403</v>
      </c>
      <c r="F1438">
        <v>115761.83870967744</v>
      </c>
      <c r="G1438">
        <v>119474</v>
      </c>
    </row>
    <row r="1439" spans="1:7" x14ac:dyDescent="0.2">
      <c r="A1439" t="s">
        <v>72</v>
      </c>
      <c r="B1439" t="s">
        <v>119</v>
      </c>
      <c r="C1439" t="s">
        <v>0</v>
      </c>
      <c r="D1439" t="s">
        <v>8</v>
      </c>
      <c r="E1439">
        <v>201404</v>
      </c>
      <c r="F1439">
        <v>116488.06666666669</v>
      </c>
      <c r="G1439">
        <v>120081</v>
      </c>
    </row>
    <row r="1440" spans="1:7" x14ac:dyDescent="0.2">
      <c r="A1440" t="s">
        <v>72</v>
      </c>
      <c r="B1440" t="s">
        <v>119</v>
      </c>
      <c r="C1440" t="s">
        <v>0</v>
      </c>
      <c r="D1440" t="s">
        <v>8</v>
      </c>
      <c r="E1440">
        <v>201405</v>
      </c>
      <c r="F1440">
        <v>117034.67741935479</v>
      </c>
      <c r="G1440">
        <v>121213</v>
      </c>
    </row>
    <row r="1441" spans="1:7" x14ac:dyDescent="0.2">
      <c r="A1441" t="s">
        <v>72</v>
      </c>
      <c r="B1441" t="s">
        <v>119</v>
      </c>
      <c r="C1441" t="s">
        <v>0</v>
      </c>
      <c r="D1441" t="s">
        <v>8</v>
      </c>
      <c r="E1441">
        <v>201406</v>
      </c>
      <c r="F1441">
        <v>118060.23333333335</v>
      </c>
      <c r="G1441">
        <v>121756</v>
      </c>
    </row>
    <row r="1442" spans="1:7" x14ac:dyDescent="0.2">
      <c r="A1442" t="s">
        <v>72</v>
      </c>
      <c r="B1442" t="s">
        <v>119</v>
      </c>
      <c r="C1442" t="s">
        <v>0</v>
      </c>
      <c r="D1442" t="s">
        <v>8</v>
      </c>
      <c r="E1442">
        <v>201407</v>
      </c>
      <c r="F1442">
        <v>118522.70967741936</v>
      </c>
      <c r="G1442">
        <v>122781</v>
      </c>
    </row>
    <row r="1443" spans="1:7" x14ac:dyDescent="0.2">
      <c r="A1443" t="s">
        <v>72</v>
      </c>
      <c r="B1443" t="s">
        <v>119</v>
      </c>
      <c r="C1443" t="s">
        <v>0</v>
      </c>
      <c r="D1443" t="s">
        <v>8</v>
      </c>
      <c r="E1443">
        <v>201408</v>
      </c>
      <c r="F1443">
        <v>119464.87096774192</v>
      </c>
      <c r="G1443">
        <v>123615</v>
      </c>
    </row>
    <row r="1444" spans="1:7" x14ac:dyDescent="0.2">
      <c r="A1444" t="s">
        <v>72</v>
      </c>
      <c r="B1444" t="s">
        <v>119</v>
      </c>
      <c r="C1444" t="s">
        <v>0</v>
      </c>
      <c r="D1444" t="s">
        <v>8</v>
      </c>
      <c r="E1444">
        <v>201409</v>
      </c>
      <c r="F1444">
        <v>120758.03333333331</v>
      </c>
      <c r="G1444">
        <v>125726</v>
      </c>
    </row>
    <row r="1445" spans="1:7" x14ac:dyDescent="0.2">
      <c r="A1445" t="s">
        <v>72</v>
      </c>
      <c r="B1445" t="s">
        <v>119</v>
      </c>
      <c r="C1445" t="s">
        <v>0</v>
      </c>
      <c r="D1445" t="s">
        <v>8</v>
      </c>
      <c r="E1445">
        <v>201410</v>
      </c>
      <c r="F1445">
        <v>122408.03225806456</v>
      </c>
      <c r="G1445">
        <v>126829</v>
      </c>
    </row>
    <row r="1446" spans="1:7" x14ac:dyDescent="0.2">
      <c r="A1446" t="s">
        <v>72</v>
      </c>
      <c r="B1446" t="s">
        <v>119</v>
      </c>
      <c r="C1446" t="s">
        <v>0</v>
      </c>
      <c r="D1446" t="s">
        <v>8</v>
      </c>
      <c r="E1446">
        <v>201411</v>
      </c>
      <c r="F1446">
        <v>123047.13333333333</v>
      </c>
      <c r="G1446">
        <v>126961</v>
      </c>
    </row>
    <row r="1447" spans="1:7" x14ac:dyDescent="0.2">
      <c r="A1447" t="s">
        <v>72</v>
      </c>
      <c r="B1447" t="s">
        <v>119</v>
      </c>
      <c r="C1447" t="s">
        <v>0</v>
      </c>
      <c r="D1447" t="s">
        <v>8</v>
      </c>
      <c r="E1447">
        <v>201412</v>
      </c>
      <c r="F1447">
        <v>123936.64516129032</v>
      </c>
      <c r="G1447">
        <v>128851</v>
      </c>
    </row>
    <row r="1448" spans="1:7" x14ac:dyDescent="0.2">
      <c r="A1448" t="s">
        <v>72</v>
      </c>
      <c r="B1448" t="s">
        <v>119</v>
      </c>
      <c r="C1448" t="s">
        <v>0</v>
      </c>
      <c r="D1448" t="s">
        <v>8</v>
      </c>
      <c r="E1448">
        <v>201501</v>
      </c>
      <c r="F1448">
        <v>124379.35483870971</v>
      </c>
      <c r="G1448">
        <v>127853</v>
      </c>
    </row>
    <row r="1449" spans="1:7" x14ac:dyDescent="0.2">
      <c r="A1449" t="s">
        <v>72</v>
      </c>
      <c r="B1449" t="s">
        <v>119</v>
      </c>
      <c r="C1449" t="s">
        <v>0</v>
      </c>
      <c r="D1449" t="s">
        <v>8</v>
      </c>
      <c r="E1449">
        <v>201502</v>
      </c>
      <c r="F1449">
        <v>124042.96428571425</v>
      </c>
      <c r="G1449">
        <v>127791</v>
      </c>
    </row>
    <row r="1450" spans="1:7" x14ac:dyDescent="0.2">
      <c r="A1450" t="s">
        <v>72</v>
      </c>
      <c r="B1450" t="s">
        <v>119</v>
      </c>
      <c r="C1450" t="s">
        <v>0</v>
      </c>
      <c r="D1450" t="s">
        <v>8</v>
      </c>
      <c r="E1450">
        <v>201503</v>
      </c>
      <c r="F1450">
        <v>124196.45161290326</v>
      </c>
      <c r="G1450">
        <v>128240</v>
      </c>
    </row>
    <row r="1451" spans="1:7" x14ac:dyDescent="0.2">
      <c r="A1451" t="s">
        <v>72</v>
      </c>
      <c r="B1451" t="s">
        <v>119</v>
      </c>
      <c r="C1451" t="s">
        <v>0</v>
      </c>
      <c r="D1451" t="s">
        <v>8</v>
      </c>
      <c r="E1451">
        <v>201504</v>
      </c>
      <c r="F1451">
        <v>124438.1</v>
      </c>
      <c r="G1451">
        <v>128612</v>
      </c>
    </row>
    <row r="1452" spans="1:7" x14ac:dyDescent="0.2">
      <c r="A1452" t="s">
        <v>72</v>
      </c>
      <c r="B1452" t="s">
        <v>119</v>
      </c>
      <c r="C1452" t="s">
        <v>0</v>
      </c>
      <c r="D1452" t="s">
        <v>8</v>
      </c>
      <c r="E1452">
        <v>201505</v>
      </c>
      <c r="F1452">
        <v>125308.0322580645</v>
      </c>
      <c r="G1452">
        <v>129500</v>
      </c>
    </row>
    <row r="1453" spans="1:7" x14ac:dyDescent="0.2">
      <c r="A1453" t="s">
        <v>72</v>
      </c>
      <c r="B1453" t="s">
        <v>119</v>
      </c>
      <c r="C1453" t="s">
        <v>0</v>
      </c>
      <c r="D1453" t="s">
        <v>8</v>
      </c>
      <c r="E1453">
        <v>201506</v>
      </c>
      <c r="F1453">
        <v>126263.06666666668</v>
      </c>
      <c r="G1453">
        <v>130329</v>
      </c>
    </row>
    <row r="1454" spans="1:7" x14ac:dyDescent="0.2">
      <c r="A1454" t="s">
        <v>72</v>
      </c>
      <c r="B1454" t="s">
        <v>119</v>
      </c>
      <c r="C1454" t="s">
        <v>0</v>
      </c>
      <c r="D1454" t="s">
        <v>8</v>
      </c>
      <c r="E1454">
        <v>201507</v>
      </c>
      <c r="F1454">
        <v>127175.96774193544</v>
      </c>
      <c r="G1454">
        <v>132019</v>
      </c>
    </row>
    <row r="1455" spans="1:7" x14ac:dyDescent="0.2">
      <c r="A1455" t="s">
        <v>72</v>
      </c>
      <c r="B1455" t="s">
        <v>119</v>
      </c>
      <c r="C1455" t="s">
        <v>0</v>
      </c>
      <c r="D1455" t="s">
        <v>8</v>
      </c>
      <c r="E1455">
        <v>201508</v>
      </c>
      <c r="F1455">
        <v>128236.74193548379</v>
      </c>
      <c r="G1455">
        <v>133071</v>
      </c>
    </row>
    <row r="1456" spans="1:7" x14ac:dyDescent="0.2">
      <c r="A1456" t="s">
        <v>72</v>
      </c>
      <c r="B1456" t="s">
        <v>119</v>
      </c>
      <c r="C1456" t="s">
        <v>0</v>
      </c>
      <c r="D1456" t="s">
        <v>8</v>
      </c>
      <c r="E1456">
        <v>201509</v>
      </c>
      <c r="F1456">
        <v>129992.6</v>
      </c>
      <c r="G1456">
        <v>135775</v>
      </c>
    </row>
    <row r="1457" spans="1:7" x14ac:dyDescent="0.2">
      <c r="A1457" t="s">
        <v>72</v>
      </c>
      <c r="B1457" t="s">
        <v>119</v>
      </c>
      <c r="C1457" t="s">
        <v>0</v>
      </c>
      <c r="D1457" t="s">
        <v>8</v>
      </c>
      <c r="E1457">
        <v>201510</v>
      </c>
      <c r="F1457">
        <v>131779.96774193557</v>
      </c>
      <c r="G1457">
        <v>136584</v>
      </c>
    </row>
    <row r="1458" spans="1:7" x14ac:dyDescent="0.2">
      <c r="A1458" t="s">
        <v>72</v>
      </c>
      <c r="B1458" t="s">
        <v>119</v>
      </c>
      <c r="C1458" t="s">
        <v>0</v>
      </c>
      <c r="D1458" t="s">
        <v>8</v>
      </c>
      <c r="E1458">
        <v>201511</v>
      </c>
      <c r="F1458">
        <v>132388.06666666662</v>
      </c>
      <c r="G1458">
        <v>137008</v>
      </c>
    </row>
    <row r="1459" spans="1:7" x14ac:dyDescent="0.2">
      <c r="A1459" t="s">
        <v>72</v>
      </c>
      <c r="B1459" t="s">
        <v>119</v>
      </c>
      <c r="C1459" t="s">
        <v>0</v>
      </c>
      <c r="D1459" t="s">
        <v>8</v>
      </c>
      <c r="E1459">
        <v>201512</v>
      </c>
      <c r="F1459">
        <v>133274.58064516116</v>
      </c>
      <c r="G1459">
        <v>138325</v>
      </c>
    </row>
    <row r="1460" spans="1:7" x14ac:dyDescent="0.2">
      <c r="A1460" t="s">
        <v>72</v>
      </c>
      <c r="B1460" t="s">
        <v>119</v>
      </c>
      <c r="C1460" t="s">
        <v>0</v>
      </c>
      <c r="D1460" t="s">
        <v>8</v>
      </c>
      <c r="E1460">
        <v>201601</v>
      </c>
      <c r="F1460">
        <v>133596.51612903239</v>
      </c>
      <c r="G1460">
        <v>137348</v>
      </c>
    </row>
    <row r="1461" spans="1:7" x14ac:dyDescent="0.2">
      <c r="A1461" t="s">
        <v>72</v>
      </c>
      <c r="B1461" t="s">
        <v>119</v>
      </c>
      <c r="C1461" t="s">
        <v>0</v>
      </c>
      <c r="D1461" t="s">
        <v>8</v>
      </c>
      <c r="E1461">
        <v>201602</v>
      </c>
      <c r="F1461">
        <v>133958.93103448278</v>
      </c>
      <c r="G1461">
        <v>138389</v>
      </c>
    </row>
    <row r="1462" spans="1:7" x14ac:dyDescent="0.2">
      <c r="A1462" t="s">
        <v>72</v>
      </c>
      <c r="B1462" t="s">
        <v>119</v>
      </c>
      <c r="C1462" t="s">
        <v>0</v>
      </c>
      <c r="D1462" t="s">
        <v>8</v>
      </c>
      <c r="E1462">
        <v>201603</v>
      </c>
      <c r="F1462">
        <v>135095.29032258061</v>
      </c>
      <c r="G1462">
        <v>139549</v>
      </c>
    </row>
    <row r="1463" spans="1:7" x14ac:dyDescent="0.2">
      <c r="A1463" t="s">
        <v>72</v>
      </c>
      <c r="B1463" t="s">
        <v>119</v>
      </c>
      <c r="C1463" t="s">
        <v>0</v>
      </c>
      <c r="D1463" t="s">
        <v>8</v>
      </c>
      <c r="E1463">
        <v>201604</v>
      </c>
      <c r="F1463">
        <v>136150.16666666677</v>
      </c>
      <c r="G1463">
        <v>140968</v>
      </c>
    </row>
    <row r="1464" spans="1:7" x14ac:dyDescent="0.2">
      <c r="A1464" t="s">
        <v>72</v>
      </c>
      <c r="B1464" t="s">
        <v>119</v>
      </c>
      <c r="C1464" t="s">
        <v>0</v>
      </c>
      <c r="D1464" t="s">
        <v>8</v>
      </c>
      <c r="E1464">
        <v>201605</v>
      </c>
      <c r="F1464">
        <v>137738.80645161288</v>
      </c>
      <c r="G1464">
        <v>142540</v>
      </c>
    </row>
    <row r="1465" spans="1:7" x14ac:dyDescent="0.2">
      <c r="A1465" t="s">
        <v>72</v>
      </c>
      <c r="B1465" t="s">
        <v>119</v>
      </c>
      <c r="C1465" t="s">
        <v>0</v>
      </c>
      <c r="D1465" t="s">
        <v>8</v>
      </c>
      <c r="E1465">
        <v>201606</v>
      </c>
      <c r="F1465">
        <v>139311.36666666664</v>
      </c>
      <c r="G1465">
        <v>144536</v>
      </c>
    </row>
    <row r="1466" spans="1:7" x14ac:dyDescent="0.2">
      <c r="A1466" t="s">
        <v>72</v>
      </c>
      <c r="B1466" t="s">
        <v>119</v>
      </c>
      <c r="C1466" t="s">
        <v>0</v>
      </c>
      <c r="D1466" t="s">
        <v>8</v>
      </c>
      <c r="E1466">
        <v>201607</v>
      </c>
      <c r="F1466">
        <v>141064.90322580634</v>
      </c>
      <c r="G1466">
        <v>146384</v>
      </c>
    </row>
    <row r="1467" spans="1:7" x14ac:dyDescent="0.2">
      <c r="A1467" t="s">
        <v>72</v>
      </c>
      <c r="B1467" t="s">
        <v>119</v>
      </c>
      <c r="C1467" t="s">
        <v>0</v>
      </c>
      <c r="D1467" t="s">
        <v>8</v>
      </c>
      <c r="E1467">
        <v>201608</v>
      </c>
      <c r="F1467">
        <v>142821.67741935482</v>
      </c>
      <c r="G1467">
        <v>148083</v>
      </c>
    </row>
    <row r="1468" spans="1:7" x14ac:dyDescent="0.2">
      <c r="A1468" t="s">
        <v>72</v>
      </c>
      <c r="B1468" t="s">
        <v>119</v>
      </c>
      <c r="C1468" t="s">
        <v>0</v>
      </c>
      <c r="D1468" t="s">
        <v>8</v>
      </c>
      <c r="E1468">
        <v>201609</v>
      </c>
      <c r="F1468">
        <v>144442.40000000002</v>
      </c>
      <c r="G1468">
        <v>150374</v>
      </c>
    </row>
    <row r="1469" spans="1:7" x14ac:dyDescent="0.2">
      <c r="A1469" t="s">
        <v>72</v>
      </c>
      <c r="B1469" t="s">
        <v>119</v>
      </c>
      <c r="C1469" t="s">
        <v>0</v>
      </c>
      <c r="D1469" t="s">
        <v>8</v>
      </c>
      <c r="E1469">
        <v>201610</v>
      </c>
      <c r="F1469">
        <v>146245.32258064515</v>
      </c>
      <c r="G1469">
        <v>151871</v>
      </c>
    </row>
    <row r="1470" spans="1:7" x14ac:dyDescent="0.2">
      <c r="A1470" t="s">
        <v>72</v>
      </c>
      <c r="B1470" t="s">
        <v>119</v>
      </c>
      <c r="C1470" t="s">
        <v>0</v>
      </c>
      <c r="D1470" t="s">
        <v>8</v>
      </c>
      <c r="E1470">
        <v>201611</v>
      </c>
      <c r="F1470">
        <v>147772.80000000008</v>
      </c>
      <c r="G1470">
        <v>153621</v>
      </c>
    </row>
    <row r="1471" spans="1:7" x14ac:dyDescent="0.2">
      <c r="A1471" t="s">
        <v>72</v>
      </c>
      <c r="B1471" t="s">
        <v>119</v>
      </c>
      <c r="C1471" t="s">
        <v>0</v>
      </c>
      <c r="D1471" t="s">
        <v>8</v>
      </c>
      <c r="E1471">
        <v>201612</v>
      </c>
      <c r="F1471">
        <v>149527.96774193551</v>
      </c>
      <c r="G1471">
        <v>154975</v>
      </c>
    </row>
    <row r="1472" spans="1:7" x14ac:dyDescent="0.2">
      <c r="A1472" t="s">
        <v>72</v>
      </c>
      <c r="B1472" t="s">
        <v>119</v>
      </c>
      <c r="C1472" t="s">
        <v>0</v>
      </c>
      <c r="D1472" t="s">
        <v>8</v>
      </c>
      <c r="E1472">
        <v>201701</v>
      </c>
      <c r="F1472">
        <v>150266.29032258061</v>
      </c>
      <c r="G1472">
        <v>155375</v>
      </c>
    </row>
    <row r="1473" spans="1:7" x14ac:dyDescent="0.2">
      <c r="A1473" t="s">
        <v>72</v>
      </c>
      <c r="B1473" t="s">
        <v>119</v>
      </c>
      <c r="C1473" t="s">
        <v>0</v>
      </c>
      <c r="D1473" t="s">
        <v>8</v>
      </c>
      <c r="E1473">
        <v>201702</v>
      </c>
      <c r="F1473">
        <v>152010.25000000003</v>
      </c>
      <c r="G1473">
        <v>157822</v>
      </c>
    </row>
    <row r="1474" spans="1:7" x14ac:dyDescent="0.2">
      <c r="A1474" t="s">
        <v>72</v>
      </c>
      <c r="B1474" t="s">
        <v>119</v>
      </c>
      <c r="C1474" t="s">
        <v>0</v>
      </c>
      <c r="D1474" t="s">
        <v>8</v>
      </c>
      <c r="E1474">
        <v>201703</v>
      </c>
      <c r="F1474">
        <v>154321.80645161282</v>
      </c>
      <c r="G1474">
        <v>160934</v>
      </c>
    </row>
    <row r="1475" spans="1:7" x14ac:dyDescent="0.2">
      <c r="A1475" t="s">
        <v>72</v>
      </c>
      <c r="B1475" t="s">
        <v>119</v>
      </c>
      <c r="C1475" t="s">
        <v>0</v>
      </c>
      <c r="D1475" t="s">
        <v>8</v>
      </c>
      <c r="E1475">
        <v>201704</v>
      </c>
      <c r="F1475">
        <v>156570.33333333337</v>
      </c>
      <c r="G1475">
        <v>162947</v>
      </c>
    </row>
    <row r="1476" spans="1:7" x14ac:dyDescent="0.2">
      <c r="A1476" t="s">
        <v>72</v>
      </c>
      <c r="B1476" t="s">
        <v>119</v>
      </c>
      <c r="C1476" t="s">
        <v>0</v>
      </c>
      <c r="D1476" t="s">
        <v>8</v>
      </c>
      <c r="E1476">
        <v>201705</v>
      </c>
      <c r="F1476">
        <v>159129.06451612903</v>
      </c>
      <c r="G1476">
        <v>165513</v>
      </c>
    </row>
    <row r="1477" spans="1:7" x14ac:dyDescent="0.2">
      <c r="A1477" t="s">
        <v>72</v>
      </c>
      <c r="B1477" t="s">
        <v>119</v>
      </c>
      <c r="C1477" t="s">
        <v>0</v>
      </c>
      <c r="D1477" t="s">
        <v>8</v>
      </c>
      <c r="E1477">
        <v>201706</v>
      </c>
      <c r="F1477">
        <v>161128.23333333328</v>
      </c>
      <c r="G1477">
        <v>167000</v>
      </c>
    </row>
    <row r="1478" spans="1:7" x14ac:dyDescent="0.2">
      <c r="A1478" t="s">
        <v>72</v>
      </c>
      <c r="B1478" t="s">
        <v>119</v>
      </c>
      <c r="C1478" t="s">
        <v>0</v>
      </c>
      <c r="D1478" t="s">
        <v>8</v>
      </c>
      <c r="E1478">
        <v>201707</v>
      </c>
      <c r="F1478">
        <v>162950.70967741936</v>
      </c>
      <c r="G1478">
        <v>169172</v>
      </c>
    </row>
    <row r="1479" spans="1:7" x14ac:dyDescent="0.2">
      <c r="A1479" t="s">
        <v>72</v>
      </c>
      <c r="B1479" t="s">
        <v>119</v>
      </c>
      <c r="C1479" t="s">
        <v>0</v>
      </c>
      <c r="D1479" t="s">
        <v>8</v>
      </c>
      <c r="E1479">
        <v>201708</v>
      </c>
      <c r="F1479">
        <v>165088.48387096776</v>
      </c>
      <c r="G1479">
        <v>171387</v>
      </c>
    </row>
    <row r="1480" spans="1:7" x14ac:dyDescent="0.2">
      <c r="A1480" t="s">
        <v>72</v>
      </c>
      <c r="B1480" t="s">
        <v>119</v>
      </c>
      <c r="C1480" t="s">
        <v>0</v>
      </c>
      <c r="D1480" t="s">
        <v>8</v>
      </c>
      <c r="E1480">
        <v>201709</v>
      </c>
      <c r="F1480">
        <v>167258.43333333338</v>
      </c>
      <c r="G1480">
        <v>173761</v>
      </c>
    </row>
    <row r="1481" spans="1:7" x14ac:dyDescent="0.2">
      <c r="A1481" t="s">
        <v>72</v>
      </c>
      <c r="B1481" t="s">
        <v>119</v>
      </c>
      <c r="C1481" t="s">
        <v>0</v>
      </c>
      <c r="D1481" t="s">
        <v>8</v>
      </c>
      <c r="E1481">
        <v>201710</v>
      </c>
      <c r="F1481">
        <v>169459.61290322591</v>
      </c>
      <c r="G1481">
        <v>175425</v>
      </c>
    </row>
    <row r="1482" spans="1:7" x14ac:dyDescent="0.2">
      <c r="A1482" t="s">
        <v>72</v>
      </c>
      <c r="B1482" t="s">
        <v>119</v>
      </c>
      <c r="C1482" t="s">
        <v>0</v>
      </c>
      <c r="D1482" t="s">
        <v>8</v>
      </c>
      <c r="E1482">
        <v>201711</v>
      </c>
      <c r="F1482">
        <v>171193.16666666669</v>
      </c>
      <c r="G1482">
        <v>177357</v>
      </c>
    </row>
    <row r="1483" spans="1:7" x14ac:dyDescent="0.2">
      <c r="A1483" t="s">
        <v>72</v>
      </c>
      <c r="B1483" t="s">
        <v>119</v>
      </c>
      <c r="C1483" t="s">
        <v>0</v>
      </c>
      <c r="D1483" t="s">
        <v>8</v>
      </c>
      <c r="E1483">
        <v>201712</v>
      </c>
      <c r="F1483">
        <v>172890.83870967742</v>
      </c>
      <c r="G1483">
        <v>178338</v>
      </c>
    </row>
    <row r="1484" spans="1:7" x14ac:dyDescent="0.2">
      <c r="A1484" t="s">
        <v>72</v>
      </c>
      <c r="B1484" t="s">
        <v>119</v>
      </c>
      <c r="C1484" t="s">
        <v>0</v>
      </c>
      <c r="D1484" t="s">
        <v>8</v>
      </c>
      <c r="E1484">
        <v>201801</v>
      </c>
      <c r="F1484">
        <v>173302.64516129036</v>
      </c>
      <c r="G1484">
        <v>178264</v>
      </c>
    </row>
    <row r="1485" spans="1:7" x14ac:dyDescent="0.2">
      <c r="A1485" t="s">
        <v>72</v>
      </c>
      <c r="B1485" t="s">
        <v>119</v>
      </c>
      <c r="C1485" t="s">
        <v>0</v>
      </c>
      <c r="D1485" t="s">
        <v>8</v>
      </c>
      <c r="E1485">
        <v>201802</v>
      </c>
      <c r="F1485">
        <v>174197.99999999997</v>
      </c>
      <c r="G1485">
        <v>179701</v>
      </c>
    </row>
    <row r="1486" spans="1:7" x14ac:dyDescent="0.2">
      <c r="A1486" t="s">
        <v>72</v>
      </c>
      <c r="B1486" t="s">
        <v>119</v>
      </c>
      <c r="C1486" t="s">
        <v>0</v>
      </c>
      <c r="D1486" t="s">
        <v>8</v>
      </c>
      <c r="E1486">
        <v>201803</v>
      </c>
      <c r="F1486">
        <v>175912.38709677415</v>
      </c>
      <c r="G1486">
        <v>181682</v>
      </c>
    </row>
    <row r="1487" spans="1:7" x14ac:dyDescent="0.2">
      <c r="A1487" t="s">
        <v>72</v>
      </c>
      <c r="B1487" t="s">
        <v>119</v>
      </c>
      <c r="C1487" t="s">
        <v>0</v>
      </c>
      <c r="D1487" t="s">
        <v>8</v>
      </c>
      <c r="E1487">
        <v>201804</v>
      </c>
      <c r="F1487">
        <v>177508.03333333333</v>
      </c>
      <c r="G1487">
        <v>183691</v>
      </c>
    </row>
    <row r="1488" spans="1:7" x14ac:dyDescent="0.2">
      <c r="A1488" t="s">
        <v>72</v>
      </c>
      <c r="B1488" t="s">
        <v>119</v>
      </c>
      <c r="C1488" t="s">
        <v>0</v>
      </c>
      <c r="D1488" t="s">
        <v>8</v>
      </c>
      <c r="E1488">
        <v>201805</v>
      </c>
      <c r="F1488">
        <v>179361.54838709676</v>
      </c>
      <c r="G1488">
        <v>186408</v>
      </c>
    </row>
    <row r="1489" spans="1:7" x14ac:dyDescent="0.2">
      <c r="A1489" t="s">
        <v>72</v>
      </c>
      <c r="B1489" t="s">
        <v>119</v>
      </c>
      <c r="C1489" t="s">
        <v>0</v>
      </c>
      <c r="D1489" t="s">
        <v>8</v>
      </c>
      <c r="E1489">
        <v>201806</v>
      </c>
      <c r="F1489">
        <v>181782.2999999999</v>
      </c>
      <c r="G1489">
        <v>188066</v>
      </c>
    </row>
    <row r="1490" spans="1:7" x14ac:dyDescent="0.2">
      <c r="A1490" t="s">
        <v>72</v>
      </c>
      <c r="B1490" t="s">
        <v>119</v>
      </c>
      <c r="C1490" t="s">
        <v>0</v>
      </c>
      <c r="D1490" t="s">
        <v>8</v>
      </c>
      <c r="E1490">
        <v>201807</v>
      </c>
      <c r="F1490">
        <v>183834.0967741936</v>
      </c>
      <c r="G1490">
        <v>191676</v>
      </c>
    </row>
    <row r="1491" spans="1:7" x14ac:dyDescent="0.2">
      <c r="A1491" t="s">
        <v>72</v>
      </c>
      <c r="B1491" t="s">
        <v>119</v>
      </c>
      <c r="C1491" t="s">
        <v>0</v>
      </c>
      <c r="D1491" t="s">
        <v>8</v>
      </c>
      <c r="E1491">
        <v>201808</v>
      </c>
      <c r="F1491">
        <v>186233.83870967745</v>
      </c>
      <c r="G1491">
        <v>194705</v>
      </c>
    </row>
    <row r="1492" spans="1:7" x14ac:dyDescent="0.2">
      <c r="A1492" t="s">
        <v>72</v>
      </c>
      <c r="B1492" t="s">
        <v>119</v>
      </c>
      <c r="C1492" t="s">
        <v>0</v>
      </c>
      <c r="D1492" t="s">
        <v>8</v>
      </c>
      <c r="E1492">
        <v>201809</v>
      </c>
      <c r="F1492">
        <v>188756.53333333333</v>
      </c>
      <c r="G1492">
        <v>197331</v>
      </c>
    </row>
    <row r="1493" spans="1:7" x14ac:dyDescent="0.2">
      <c r="A1493" t="s">
        <v>72</v>
      </c>
      <c r="B1493" t="s">
        <v>119</v>
      </c>
      <c r="C1493" t="s">
        <v>0</v>
      </c>
      <c r="D1493" t="s">
        <v>8</v>
      </c>
      <c r="E1493">
        <v>201810</v>
      </c>
      <c r="F1493">
        <v>191346.45161290327</v>
      </c>
      <c r="G1493">
        <v>199769</v>
      </c>
    </row>
    <row r="1494" spans="1:7" x14ac:dyDescent="0.2">
      <c r="A1494" t="s">
        <v>72</v>
      </c>
      <c r="B1494" t="s">
        <v>119</v>
      </c>
      <c r="C1494" t="s">
        <v>0</v>
      </c>
      <c r="D1494" t="s">
        <v>8</v>
      </c>
      <c r="E1494">
        <v>201811</v>
      </c>
      <c r="F1494">
        <v>193543.9</v>
      </c>
      <c r="G1494">
        <v>201613</v>
      </c>
    </row>
    <row r="1495" spans="1:7" x14ac:dyDescent="0.2">
      <c r="A1495" t="s">
        <v>72</v>
      </c>
      <c r="B1495" t="s">
        <v>119</v>
      </c>
      <c r="C1495" t="s">
        <v>0</v>
      </c>
      <c r="D1495" t="s">
        <v>8</v>
      </c>
      <c r="E1495">
        <v>201812</v>
      </c>
      <c r="F1495">
        <v>195930.61290322585</v>
      </c>
      <c r="G1495">
        <v>203330</v>
      </c>
    </row>
    <row r="1496" spans="1:7" x14ac:dyDescent="0.2">
      <c r="A1496" t="s">
        <v>72</v>
      </c>
      <c r="B1496" t="s">
        <v>119</v>
      </c>
      <c r="C1496" t="s">
        <v>0</v>
      </c>
      <c r="D1496" t="s">
        <v>8</v>
      </c>
      <c r="E1496">
        <v>201901</v>
      </c>
      <c r="F1496">
        <v>196652.96774193546</v>
      </c>
      <c r="G1496">
        <v>203736</v>
      </c>
    </row>
    <row r="1497" spans="1:7" x14ac:dyDescent="0.2">
      <c r="A1497" t="s">
        <v>72</v>
      </c>
      <c r="B1497" t="s">
        <v>119</v>
      </c>
      <c r="C1497" t="s">
        <v>0</v>
      </c>
      <c r="D1497" t="s">
        <v>8</v>
      </c>
      <c r="E1497">
        <v>201902</v>
      </c>
      <c r="F1497">
        <v>198369.75</v>
      </c>
      <c r="G1497">
        <v>206515</v>
      </c>
    </row>
    <row r="1498" spans="1:7" x14ac:dyDescent="0.2">
      <c r="A1498" t="s">
        <v>72</v>
      </c>
      <c r="B1498" t="s">
        <v>119</v>
      </c>
      <c r="C1498" t="s">
        <v>0</v>
      </c>
      <c r="D1498" t="s">
        <v>8</v>
      </c>
      <c r="E1498">
        <v>201903</v>
      </c>
      <c r="F1498">
        <v>200631.74193548385</v>
      </c>
      <c r="G1498">
        <v>209064</v>
      </c>
    </row>
    <row r="1499" spans="1:7" x14ac:dyDescent="0.2">
      <c r="A1499" t="s">
        <v>72</v>
      </c>
      <c r="B1499" t="s">
        <v>119</v>
      </c>
      <c r="C1499" t="s">
        <v>0</v>
      </c>
      <c r="D1499" t="s">
        <v>8</v>
      </c>
      <c r="E1499">
        <v>201904</v>
      </c>
      <c r="F1499">
        <v>202368.56666666677</v>
      </c>
      <c r="G1499">
        <v>210888</v>
      </c>
    </row>
    <row r="1500" spans="1:7" x14ac:dyDescent="0.2">
      <c r="A1500" t="s">
        <v>72</v>
      </c>
      <c r="B1500" t="s">
        <v>119</v>
      </c>
      <c r="C1500" t="s">
        <v>0</v>
      </c>
      <c r="D1500" t="s">
        <v>8</v>
      </c>
      <c r="E1500">
        <v>201905</v>
      </c>
      <c r="F1500">
        <v>204553.64516129045</v>
      </c>
      <c r="G1500">
        <v>213319</v>
      </c>
    </row>
    <row r="1501" spans="1:7" x14ac:dyDescent="0.2">
      <c r="A1501" t="s">
        <v>72</v>
      </c>
      <c r="B1501" t="s">
        <v>119</v>
      </c>
      <c r="C1501" t="s">
        <v>0</v>
      </c>
      <c r="D1501" t="s">
        <v>8</v>
      </c>
      <c r="E1501">
        <v>201906</v>
      </c>
      <c r="F1501">
        <v>207023.1</v>
      </c>
      <c r="G1501">
        <v>214679</v>
      </c>
    </row>
    <row r="1502" spans="1:7" x14ac:dyDescent="0.2">
      <c r="A1502" t="s">
        <v>72</v>
      </c>
      <c r="B1502" t="s">
        <v>119</v>
      </c>
      <c r="C1502" t="s">
        <v>0</v>
      </c>
      <c r="D1502" t="s">
        <v>8</v>
      </c>
      <c r="E1502">
        <v>201907</v>
      </c>
      <c r="F1502">
        <v>208938.93548387085</v>
      </c>
      <c r="G1502">
        <v>216855</v>
      </c>
    </row>
    <row r="1503" spans="1:7" x14ac:dyDescent="0.2">
      <c r="A1503" t="s">
        <v>72</v>
      </c>
      <c r="B1503" t="s">
        <v>119</v>
      </c>
      <c r="C1503" t="s">
        <v>0</v>
      </c>
      <c r="D1503" t="s">
        <v>8</v>
      </c>
      <c r="E1503">
        <v>201908</v>
      </c>
      <c r="F1503">
        <v>211403.54838709676</v>
      </c>
      <c r="G1503">
        <v>218878</v>
      </c>
    </row>
    <row r="1504" spans="1:7" x14ac:dyDescent="0.2">
      <c r="A1504" t="s">
        <v>72</v>
      </c>
      <c r="B1504" t="s">
        <v>119</v>
      </c>
      <c r="C1504" t="s">
        <v>0</v>
      </c>
      <c r="D1504" t="s">
        <v>8</v>
      </c>
      <c r="E1504">
        <v>201909</v>
      </c>
      <c r="F1504">
        <v>214153.46666666662</v>
      </c>
      <c r="G1504">
        <v>222175</v>
      </c>
    </row>
    <row r="1505" spans="1:7" x14ac:dyDescent="0.2">
      <c r="A1505" t="s">
        <v>72</v>
      </c>
      <c r="B1505" t="s">
        <v>119</v>
      </c>
      <c r="C1505" t="s">
        <v>0</v>
      </c>
      <c r="D1505" t="s">
        <v>8</v>
      </c>
      <c r="E1505">
        <v>201910</v>
      </c>
      <c r="F1505">
        <v>217604.29032258067</v>
      </c>
      <c r="G1505">
        <v>225507</v>
      </c>
    </row>
    <row r="1506" spans="1:7" x14ac:dyDescent="0.2">
      <c r="A1506" t="s">
        <v>72</v>
      </c>
      <c r="B1506" t="s">
        <v>119</v>
      </c>
      <c r="C1506" t="s">
        <v>0</v>
      </c>
      <c r="D1506" t="s">
        <v>8</v>
      </c>
      <c r="E1506">
        <v>201911</v>
      </c>
      <c r="F1506">
        <v>219727.13333333333</v>
      </c>
      <c r="G1506">
        <v>226785</v>
      </c>
    </row>
    <row r="1507" spans="1:7" x14ac:dyDescent="0.2">
      <c r="A1507" t="s">
        <v>72</v>
      </c>
      <c r="B1507" t="s">
        <v>119</v>
      </c>
      <c r="C1507" t="s">
        <v>0</v>
      </c>
      <c r="D1507" t="s">
        <v>8</v>
      </c>
      <c r="E1507">
        <v>201912</v>
      </c>
      <c r="F1507">
        <v>222108.96774193548</v>
      </c>
      <c r="G1507">
        <v>229186</v>
      </c>
    </row>
    <row r="1508" spans="1:7" x14ac:dyDescent="0.2">
      <c r="A1508" t="s">
        <v>72</v>
      </c>
      <c r="B1508" t="s">
        <v>119</v>
      </c>
      <c r="C1508" t="s">
        <v>0</v>
      </c>
      <c r="D1508" t="s">
        <v>8</v>
      </c>
      <c r="E1508">
        <v>202001</v>
      </c>
      <c r="F1508">
        <v>223038.32258064515</v>
      </c>
      <c r="G1508">
        <v>230804</v>
      </c>
    </row>
    <row r="1509" spans="1:7" x14ac:dyDescent="0.2">
      <c r="A1509" t="s">
        <v>72</v>
      </c>
      <c r="B1509" t="s">
        <v>119</v>
      </c>
      <c r="C1509" t="s">
        <v>0</v>
      </c>
      <c r="D1509" t="s">
        <v>8</v>
      </c>
      <c r="E1509">
        <v>202002</v>
      </c>
      <c r="F1509">
        <v>225145.82758620681</v>
      </c>
      <c r="G1509">
        <v>233762</v>
      </c>
    </row>
    <row r="1510" spans="1:7" x14ac:dyDescent="0.2">
      <c r="A1510" t="s">
        <v>72</v>
      </c>
      <c r="B1510" t="s">
        <v>119</v>
      </c>
      <c r="C1510" t="s">
        <v>0</v>
      </c>
      <c r="D1510" t="s">
        <v>8</v>
      </c>
      <c r="E1510">
        <v>202003</v>
      </c>
      <c r="F1510">
        <v>226460.90322580643</v>
      </c>
      <c r="G1510">
        <v>233625</v>
      </c>
    </row>
    <row r="1511" spans="1:7" x14ac:dyDescent="0.2">
      <c r="A1511" t="s">
        <v>72</v>
      </c>
      <c r="B1511" t="s">
        <v>119</v>
      </c>
      <c r="C1511" t="s">
        <v>0</v>
      </c>
      <c r="D1511" t="s">
        <v>8</v>
      </c>
      <c r="E1511">
        <v>202004</v>
      </c>
      <c r="F1511">
        <v>225137.59999999998</v>
      </c>
      <c r="G1511">
        <v>231503</v>
      </c>
    </row>
    <row r="1512" spans="1:7" x14ac:dyDescent="0.2">
      <c r="A1512" t="s">
        <v>72</v>
      </c>
      <c r="B1512" t="s">
        <v>119</v>
      </c>
      <c r="C1512" t="s">
        <v>0</v>
      </c>
      <c r="D1512" t="s">
        <v>8</v>
      </c>
      <c r="E1512">
        <v>202005</v>
      </c>
      <c r="F1512">
        <v>225009.19354838706</v>
      </c>
      <c r="G1512">
        <v>231321</v>
      </c>
    </row>
    <row r="1513" spans="1:7" x14ac:dyDescent="0.2">
      <c r="A1513" t="s">
        <v>72</v>
      </c>
      <c r="B1513" t="s">
        <v>119</v>
      </c>
      <c r="C1513" t="s">
        <v>0</v>
      </c>
      <c r="D1513" t="s">
        <v>8</v>
      </c>
      <c r="E1513">
        <v>202006</v>
      </c>
      <c r="F1513">
        <v>226028.20000000007</v>
      </c>
      <c r="G1513">
        <v>231927</v>
      </c>
    </row>
    <row r="1514" spans="1:7" x14ac:dyDescent="0.2">
      <c r="A1514" t="s">
        <v>72</v>
      </c>
      <c r="B1514" t="s">
        <v>119</v>
      </c>
      <c r="C1514" t="s">
        <v>0</v>
      </c>
      <c r="D1514" t="s">
        <v>8</v>
      </c>
      <c r="E1514">
        <v>202007</v>
      </c>
      <c r="F1514">
        <v>227070.03225806452</v>
      </c>
      <c r="G1514">
        <v>233816</v>
      </c>
    </row>
    <row r="1515" spans="1:7" x14ac:dyDescent="0.2">
      <c r="A1515" t="s">
        <v>72</v>
      </c>
      <c r="B1515" t="s">
        <v>119</v>
      </c>
      <c r="C1515" t="s">
        <v>0</v>
      </c>
      <c r="D1515" t="s">
        <v>8</v>
      </c>
      <c r="E1515">
        <v>202008</v>
      </c>
      <c r="F1515">
        <v>228126.32258064521</v>
      </c>
      <c r="G1515">
        <v>234603</v>
      </c>
    </row>
    <row r="1516" spans="1:7" x14ac:dyDescent="0.2">
      <c r="A1516" t="s">
        <v>72</v>
      </c>
      <c r="B1516" t="s">
        <v>119</v>
      </c>
      <c r="C1516" t="s">
        <v>0</v>
      </c>
      <c r="D1516" t="s">
        <v>8</v>
      </c>
      <c r="E1516">
        <v>202009</v>
      </c>
      <c r="F1516">
        <v>229074.13333333324</v>
      </c>
      <c r="G1516">
        <v>235730</v>
      </c>
    </row>
    <row r="1517" spans="1:7" x14ac:dyDescent="0.2">
      <c r="A1517" t="s">
        <v>72</v>
      </c>
      <c r="B1517" t="s">
        <v>119</v>
      </c>
      <c r="C1517" t="s">
        <v>0</v>
      </c>
      <c r="D1517" t="s">
        <v>8</v>
      </c>
      <c r="E1517">
        <v>202010</v>
      </c>
      <c r="F1517">
        <v>229607.80645161294</v>
      </c>
      <c r="G1517">
        <v>236383</v>
      </c>
    </row>
    <row r="1518" spans="1:7" x14ac:dyDescent="0.2">
      <c r="A1518" t="s">
        <v>72</v>
      </c>
      <c r="B1518" t="s">
        <v>119</v>
      </c>
      <c r="C1518" t="s">
        <v>0</v>
      </c>
      <c r="D1518" t="s">
        <v>8</v>
      </c>
      <c r="E1518">
        <v>202011</v>
      </c>
      <c r="F1518">
        <v>230120.43333333329</v>
      </c>
      <c r="G1518">
        <v>236158</v>
      </c>
    </row>
    <row r="1519" spans="1:7" x14ac:dyDescent="0.2">
      <c r="A1519" t="s">
        <v>72</v>
      </c>
      <c r="B1519" t="s">
        <v>119</v>
      </c>
      <c r="C1519" t="s">
        <v>0</v>
      </c>
      <c r="D1519" t="s">
        <v>8</v>
      </c>
      <c r="E1519">
        <v>202012</v>
      </c>
      <c r="F1519">
        <v>230554.25806451609</v>
      </c>
      <c r="G1519">
        <v>236296</v>
      </c>
    </row>
    <row r="1520" spans="1:7" x14ac:dyDescent="0.2">
      <c r="A1520" t="s">
        <v>72</v>
      </c>
      <c r="B1520" t="s">
        <v>119</v>
      </c>
      <c r="C1520" t="s">
        <v>0</v>
      </c>
      <c r="D1520" t="s">
        <v>8</v>
      </c>
      <c r="E1520">
        <v>202101</v>
      </c>
      <c r="F1520">
        <v>230226.41935483873</v>
      </c>
      <c r="G1520">
        <v>235847</v>
      </c>
    </row>
    <row r="1521" spans="1:7" x14ac:dyDescent="0.2">
      <c r="A1521" t="s">
        <v>72</v>
      </c>
      <c r="B1521" t="s">
        <v>119</v>
      </c>
      <c r="C1521" t="s">
        <v>0</v>
      </c>
      <c r="D1521" t="s">
        <v>8</v>
      </c>
      <c r="E1521">
        <v>202102</v>
      </c>
      <c r="F1521">
        <v>231139.14285714281</v>
      </c>
      <c r="G1521">
        <v>237335</v>
      </c>
    </row>
    <row r="1522" spans="1:7" x14ac:dyDescent="0.2">
      <c r="A1522" t="s">
        <v>72</v>
      </c>
      <c r="B1522" t="s">
        <v>119</v>
      </c>
      <c r="C1522" t="s">
        <v>0</v>
      </c>
      <c r="D1522" t="s">
        <v>8</v>
      </c>
      <c r="E1522">
        <v>202103</v>
      </c>
      <c r="F1522">
        <v>232566.80645161303</v>
      </c>
      <c r="G1522">
        <v>239316</v>
      </c>
    </row>
    <row r="1523" spans="1:7" x14ac:dyDescent="0.2">
      <c r="A1523" t="s">
        <v>72</v>
      </c>
      <c r="B1523" t="s">
        <v>119</v>
      </c>
      <c r="C1523" t="s">
        <v>0</v>
      </c>
      <c r="D1523" t="s">
        <v>8</v>
      </c>
      <c r="E1523">
        <v>202104</v>
      </c>
      <c r="F1523">
        <v>233461.43333333344</v>
      </c>
      <c r="G1523">
        <v>239975</v>
      </c>
    </row>
    <row r="1524" spans="1:7" x14ac:dyDescent="0.2">
      <c r="A1524" t="s">
        <v>72</v>
      </c>
      <c r="B1524" t="s">
        <v>119</v>
      </c>
      <c r="C1524" t="s">
        <v>0</v>
      </c>
      <c r="D1524" t="s">
        <v>8</v>
      </c>
      <c r="E1524">
        <v>202105</v>
      </c>
      <c r="F1524">
        <v>234711.48387096773</v>
      </c>
      <c r="G1524">
        <v>240765</v>
      </c>
    </row>
    <row r="1525" spans="1:7" x14ac:dyDescent="0.2">
      <c r="A1525" t="s">
        <v>72</v>
      </c>
      <c r="B1525" t="s">
        <v>119</v>
      </c>
      <c r="C1525" t="s">
        <v>0</v>
      </c>
      <c r="D1525" t="s">
        <v>8</v>
      </c>
      <c r="E1525">
        <v>202106</v>
      </c>
      <c r="F1525">
        <v>235879.83333333337</v>
      </c>
      <c r="G1525">
        <v>241887</v>
      </c>
    </row>
    <row r="1526" spans="1:7" x14ac:dyDescent="0.2">
      <c r="A1526" t="s">
        <v>72</v>
      </c>
      <c r="B1526" t="s">
        <v>119</v>
      </c>
      <c r="C1526" t="s">
        <v>0</v>
      </c>
      <c r="D1526" t="s">
        <v>8</v>
      </c>
      <c r="E1526">
        <v>202107</v>
      </c>
      <c r="F1526">
        <v>237216</v>
      </c>
      <c r="G1526">
        <v>243675</v>
      </c>
    </row>
    <row r="1527" spans="1:7" x14ac:dyDescent="0.2">
      <c r="A1527" t="s">
        <v>72</v>
      </c>
      <c r="B1527" t="s">
        <v>119</v>
      </c>
      <c r="C1527" t="s">
        <v>0</v>
      </c>
      <c r="D1527" t="s">
        <v>8</v>
      </c>
      <c r="E1527">
        <v>202108</v>
      </c>
      <c r="F1527">
        <v>238504.03225806454</v>
      </c>
      <c r="G1527">
        <v>245396</v>
      </c>
    </row>
    <row r="1528" spans="1:7" x14ac:dyDescent="0.2">
      <c r="A1528" t="s">
        <v>72</v>
      </c>
      <c r="B1528" t="s">
        <v>119</v>
      </c>
      <c r="C1528" t="s">
        <v>0</v>
      </c>
      <c r="D1528" t="s">
        <v>8</v>
      </c>
      <c r="E1528">
        <v>202109</v>
      </c>
      <c r="F1528">
        <v>240284.16666666672</v>
      </c>
      <c r="G1528">
        <v>247520</v>
      </c>
    </row>
    <row r="1529" spans="1:7" x14ac:dyDescent="0.2">
      <c r="A1529" t="s">
        <v>72</v>
      </c>
      <c r="B1529" t="s">
        <v>119</v>
      </c>
      <c r="C1529" t="s">
        <v>0</v>
      </c>
      <c r="D1529" t="s">
        <v>8</v>
      </c>
      <c r="E1529">
        <v>202110</v>
      </c>
      <c r="F1529">
        <v>242023.064516129</v>
      </c>
      <c r="G1529">
        <v>248595</v>
      </c>
    </row>
    <row r="1530" spans="1:7" x14ac:dyDescent="0.2">
      <c r="A1530" t="s">
        <v>72</v>
      </c>
      <c r="B1530" t="s">
        <v>119</v>
      </c>
      <c r="C1530" t="s">
        <v>0</v>
      </c>
      <c r="D1530" t="s">
        <v>8</v>
      </c>
      <c r="E1530">
        <v>202111</v>
      </c>
      <c r="F1530">
        <v>243240.03333333344</v>
      </c>
      <c r="G1530">
        <v>249512</v>
      </c>
    </row>
    <row r="1531" spans="1:7" x14ac:dyDescent="0.2">
      <c r="A1531" t="s">
        <v>72</v>
      </c>
      <c r="B1531" t="s">
        <v>119</v>
      </c>
      <c r="C1531" t="s">
        <v>0</v>
      </c>
      <c r="D1531" t="s">
        <v>8</v>
      </c>
      <c r="E1531">
        <v>202112</v>
      </c>
      <c r="F1531">
        <v>244376.51612903227</v>
      </c>
      <c r="G1531">
        <v>250199</v>
      </c>
    </row>
    <row r="1532" spans="1:7" x14ac:dyDescent="0.2">
      <c r="A1532" t="s">
        <v>72</v>
      </c>
      <c r="B1532" t="s">
        <v>119</v>
      </c>
      <c r="C1532" t="s">
        <v>0</v>
      </c>
      <c r="D1532" t="s">
        <v>8</v>
      </c>
      <c r="E1532">
        <v>202201</v>
      </c>
      <c r="F1532">
        <v>244348.77419354836</v>
      </c>
      <c r="G1532">
        <v>249771</v>
      </c>
    </row>
    <row r="1533" spans="1:7" x14ac:dyDescent="0.2">
      <c r="A1533" t="s">
        <v>72</v>
      </c>
      <c r="B1533" t="s">
        <v>119</v>
      </c>
      <c r="C1533" t="s">
        <v>0</v>
      </c>
      <c r="D1533" t="s">
        <v>8</v>
      </c>
      <c r="E1533">
        <v>202202</v>
      </c>
      <c r="F1533">
        <v>244866.89285714284</v>
      </c>
      <c r="G1533">
        <v>251006</v>
      </c>
    </row>
    <row r="1534" spans="1:7" x14ac:dyDescent="0.2">
      <c r="A1534" t="s">
        <v>72</v>
      </c>
      <c r="B1534" t="s">
        <v>119</v>
      </c>
      <c r="C1534" t="s">
        <v>0</v>
      </c>
      <c r="D1534" t="s">
        <v>8</v>
      </c>
      <c r="E1534">
        <v>202203</v>
      </c>
      <c r="F1534">
        <v>245750.90322580637</v>
      </c>
      <c r="G1534">
        <v>252669</v>
      </c>
    </row>
    <row r="1535" spans="1:7" x14ac:dyDescent="0.2">
      <c r="A1535" t="s">
        <v>72</v>
      </c>
      <c r="B1535" t="s">
        <v>119</v>
      </c>
      <c r="C1535" t="s">
        <v>0</v>
      </c>
      <c r="D1535" t="s">
        <v>8</v>
      </c>
      <c r="E1535">
        <v>202204</v>
      </c>
      <c r="F1535">
        <v>246693.33333333337</v>
      </c>
      <c r="G1535">
        <v>252508</v>
      </c>
    </row>
    <row r="1536" spans="1:7" x14ac:dyDescent="0.2">
      <c r="A1536" t="s">
        <v>72</v>
      </c>
      <c r="B1536" t="s">
        <v>119</v>
      </c>
      <c r="C1536" t="s">
        <v>0</v>
      </c>
      <c r="D1536" t="s">
        <v>8</v>
      </c>
      <c r="E1536">
        <v>202205</v>
      </c>
      <c r="F1536">
        <v>247881.77419354831</v>
      </c>
      <c r="G1536">
        <v>254486</v>
      </c>
    </row>
    <row r="1537" spans="1:7" x14ac:dyDescent="0.2">
      <c r="A1537" t="s">
        <v>72</v>
      </c>
      <c r="B1537" t="s">
        <v>119</v>
      </c>
      <c r="C1537" t="s">
        <v>0</v>
      </c>
      <c r="D1537" t="s">
        <v>8</v>
      </c>
      <c r="E1537">
        <v>202206</v>
      </c>
      <c r="F1537">
        <v>249533.43333333326</v>
      </c>
      <c r="G1537">
        <v>256035</v>
      </c>
    </row>
    <row r="1538" spans="1:7" x14ac:dyDescent="0.2">
      <c r="A1538" t="s">
        <v>72</v>
      </c>
      <c r="B1538" t="s">
        <v>119</v>
      </c>
      <c r="C1538" t="s">
        <v>0</v>
      </c>
      <c r="D1538" t="s">
        <v>8</v>
      </c>
      <c r="E1538">
        <v>202207</v>
      </c>
      <c r="F1538">
        <v>250759.5806451613</v>
      </c>
      <c r="G1538">
        <v>257724</v>
      </c>
    </row>
    <row r="1539" spans="1:7" x14ac:dyDescent="0.2">
      <c r="A1539" t="s">
        <v>72</v>
      </c>
      <c r="B1539" t="s">
        <v>119</v>
      </c>
      <c r="C1539" t="s">
        <v>0</v>
      </c>
      <c r="D1539" t="s">
        <v>8</v>
      </c>
      <c r="E1539">
        <v>202208</v>
      </c>
      <c r="F1539">
        <v>252527.80645161279</v>
      </c>
      <c r="G1539">
        <v>260463</v>
      </c>
    </row>
    <row r="1540" spans="1:7" x14ac:dyDescent="0.2">
      <c r="A1540" t="s">
        <v>72</v>
      </c>
      <c r="B1540" t="s">
        <v>119</v>
      </c>
      <c r="C1540" t="s">
        <v>0</v>
      </c>
      <c r="D1540" t="s">
        <v>8</v>
      </c>
      <c r="E1540">
        <v>202209</v>
      </c>
      <c r="F1540">
        <v>254800.53333333335</v>
      </c>
      <c r="G1540">
        <v>262401</v>
      </c>
    </row>
    <row r="1541" spans="1:7" x14ac:dyDescent="0.2">
      <c r="A1541" t="s">
        <v>72</v>
      </c>
      <c r="B1541" t="s">
        <v>119</v>
      </c>
      <c r="C1541" t="s">
        <v>0</v>
      </c>
      <c r="D1541" t="s">
        <v>8</v>
      </c>
      <c r="E1541">
        <v>202210</v>
      </c>
      <c r="F1541">
        <v>256440.22580645158</v>
      </c>
      <c r="G1541">
        <v>263403</v>
      </c>
    </row>
    <row r="1542" spans="1:7" x14ac:dyDescent="0.2">
      <c r="A1542" t="s">
        <v>72</v>
      </c>
      <c r="B1542" t="s">
        <v>119</v>
      </c>
      <c r="C1542" t="s">
        <v>0</v>
      </c>
      <c r="D1542" t="s">
        <v>8</v>
      </c>
      <c r="E1542">
        <v>202211</v>
      </c>
      <c r="F1542">
        <v>258009.66666666666</v>
      </c>
      <c r="G1542">
        <v>264876</v>
      </c>
    </row>
    <row r="1543" spans="1:7" x14ac:dyDescent="0.2">
      <c r="A1543" t="s">
        <v>72</v>
      </c>
      <c r="B1543" t="s">
        <v>119</v>
      </c>
      <c r="C1543" t="s">
        <v>0</v>
      </c>
      <c r="D1543" t="s">
        <v>8</v>
      </c>
      <c r="E1543">
        <v>202212</v>
      </c>
      <c r="F1543">
        <v>259472.61290322579</v>
      </c>
      <c r="G1543">
        <v>267057</v>
      </c>
    </row>
    <row r="1544" spans="1:7" x14ac:dyDescent="0.2">
      <c r="A1544" t="s">
        <v>72</v>
      </c>
      <c r="B1544" t="s">
        <v>119</v>
      </c>
      <c r="C1544" t="s">
        <v>0</v>
      </c>
      <c r="D1544" t="s">
        <v>8</v>
      </c>
      <c r="E1544">
        <v>202301</v>
      </c>
      <c r="F1544">
        <v>260146.80645161285</v>
      </c>
      <c r="G1544">
        <v>266880</v>
      </c>
    </row>
    <row r="1545" spans="1:7" x14ac:dyDescent="0.2">
      <c r="A1545" t="s">
        <v>72</v>
      </c>
      <c r="B1545" t="s">
        <v>119</v>
      </c>
      <c r="C1545" t="s">
        <v>0</v>
      </c>
      <c r="D1545" t="s">
        <v>8</v>
      </c>
      <c r="E1545">
        <v>202302</v>
      </c>
      <c r="F1545">
        <v>260523.24999999997</v>
      </c>
      <c r="G1545">
        <v>267109</v>
      </c>
    </row>
    <row r="1546" spans="1:7" x14ac:dyDescent="0.2">
      <c r="A1546" t="s">
        <v>72</v>
      </c>
      <c r="B1546" t="s">
        <v>119</v>
      </c>
      <c r="C1546" t="s">
        <v>0</v>
      </c>
      <c r="D1546" t="s">
        <v>8</v>
      </c>
      <c r="E1546">
        <v>202303</v>
      </c>
      <c r="F1546">
        <v>260757.16129032255</v>
      </c>
      <c r="G1546">
        <v>268640</v>
      </c>
    </row>
    <row r="1547" spans="1:7" x14ac:dyDescent="0.2">
      <c r="A1547" t="s">
        <v>72</v>
      </c>
      <c r="B1547" t="s">
        <v>119</v>
      </c>
      <c r="C1547" t="s">
        <v>0</v>
      </c>
      <c r="D1547" t="s">
        <v>8</v>
      </c>
      <c r="E1547">
        <v>202304</v>
      </c>
      <c r="F1547">
        <v>261684.3333333334</v>
      </c>
      <c r="G1547">
        <v>268741</v>
      </c>
    </row>
    <row r="1548" spans="1:7" x14ac:dyDescent="0.2">
      <c r="A1548" t="s">
        <v>72</v>
      </c>
      <c r="B1548" t="s">
        <v>119</v>
      </c>
      <c r="C1548" t="s">
        <v>0</v>
      </c>
      <c r="D1548" t="s">
        <v>8</v>
      </c>
      <c r="E1548">
        <v>202305</v>
      </c>
      <c r="F1548">
        <v>263234.58064516127</v>
      </c>
      <c r="G1548">
        <v>271168</v>
      </c>
    </row>
    <row r="1549" spans="1:7" x14ac:dyDescent="0.2">
      <c r="A1549" t="s">
        <v>72</v>
      </c>
      <c r="B1549" t="s">
        <v>119</v>
      </c>
      <c r="C1549" t="s">
        <v>0</v>
      </c>
      <c r="D1549" t="s">
        <v>8</v>
      </c>
      <c r="E1549">
        <v>202306</v>
      </c>
      <c r="F1549">
        <v>264855.56666666659</v>
      </c>
      <c r="G1549">
        <v>271214</v>
      </c>
    </row>
    <row r="1550" spans="1:7" x14ac:dyDescent="0.2">
      <c r="A1550" t="s">
        <v>72</v>
      </c>
      <c r="B1550" t="s">
        <v>119</v>
      </c>
      <c r="C1550" t="s">
        <v>0</v>
      </c>
      <c r="D1550" t="s">
        <v>8</v>
      </c>
      <c r="E1550">
        <v>202307</v>
      </c>
      <c r="F1550">
        <v>265440.3548387097</v>
      </c>
      <c r="G1550">
        <v>272824</v>
      </c>
    </row>
    <row r="1551" spans="1:7" x14ac:dyDescent="0.2">
      <c r="A1551" t="s">
        <v>72</v>
      </c>
      <c r="B1551" t="s">
        <v>119</v>
      </c>
      <c r="C1551" t="s">
        <v>0</v>
      </c>
      <c r="D1551" t="s">
        <v>8</v>
      </c>
      <c r="E1551">
        <v>202308</v>
      </c>
      <c r="F1551">
        <v>266671.61290322564</v>
      </c>
      <c r="G1551">
        <v>274571</v>
      </c>
    </row>
    <row r="1552" spans="1:7" x14ac:dyDescent="0.2">
      <c r="A1552" t="s">
        <v>72</v>
      </c>
      <c r="B1552" t="s">
        <v>119</v>
      </c>
      <c r="C1552" t="s">
        <v>0</v>
      </c>
      <c r="D1552" t="s">
        <v>8</v>
      </c>
      <c r="E1552">
        <v>202309</v>
      </c>
      <c r="F1552">
        <v>267607.56666666659</v>
      </c>
      <c r="G1552">
        <v>275564</v>
      </c>
    </row>
    <row r="1553" spans="1:7" x14ac:dyDescent="0.2">
      <c r="A1553" t="s">
        <v>72</v>
      </c>
      <c r="B1553" t="s">
        <v>119</v>
      </c>
      <c r="C1553" t="s">
        <v>0</v>
      </c>
      <c r="D1553" t="s">
        <v>8</v>
      </c>
      <c r="E1553">
        <v>202310</v>
      </c>
      <c r="F1553">
        <v>268169.4838709677</v>
      </c>
      <c r="G1553">
        <v>275527</v>
      </c>
    </row>
    <row r="1554" spans="1:7" x14ac:dyDescent="0.2">
      <c r="A1554" t="s">
        <v>72</v>
      </c>
      <c r="B1554" t="s">
        <v>119</v>
      </c>
      <c r="C1554" t="s">
        <v>0</v>
      </c>
      <c r="D1554" t="s">
        <v>8</v>
      </c>
      <c r="E1554">
        <v>202311</v>
      </c>
      <c r="F1554">
        <v>268719.09999999998</v>
      </c>
      <c r="G1554">
        <v>275687</v>
      </c>
    </row>
    <row r="1555" spans="1:7" x14ac:dyDescent="0.2">
      <c r="A1555" t="s">
        <v>72</v>
      </c>
      <c r="B1555" t="s">
        <v>119</v>
      </c>
      <c r="C1555" t="s">
        <v>0</v>
      </c>
      <c r="D1555" t="s">
        <v>8</v>
      </c>
      <c r="E1555">
        <v>202312</v>
      </c>
      <c r="F1555">
        <v>268821.16129032255</v>
      </c>
      <c r="G1555">
        <v>275155</v>
      </c>
    </row>
    <row r="1556" spans="1:7" x14ac:dyDescent="0.2">
      <c r="A1556" t="s">
        <v>72</v>
      </c>
      <c r="B1556" t="s">
        <v>119</v>
      </c>
      <c r="C1556" t="s">
        <v>0</v>
      </c>
      <c r="D1556" t="s">
        <v>8</v>
      </c>
      <c r="E1556">
        <v>202401</v>
      </c>
      <c r="F1556">
        <v>268604.00000000006</v>
      </c>
      <c r="G1556">
        <v>275929</v>
      </c>
    </row>
    <row r="1557" spans="1:7" x14ac:dyDescent="0.2">
      <c r="A1557" t="s">
        <v>72</v>
      </c>
      <c r="B1557" t="s">
        <v>119</v>
      </c>
      <c r="C1557" t="s">
        <v>0</v>
      </c>
      <c r="D1557" t="s">
        <v>8</v>
      </c>
      <c r="E1557">
        <v>202402</v>
      </c>
      <c r="F1557">
        <v>270143.65517241362</v>
      </c>
      <c r="G1557">
        <v>278277</v>
      </c>
    </row>
    <row r="1558" spans="1:7" x14ac:dyDescent="0.2">
      <c r="A1558" t="s">
        <v>72</v>
      </c>
      <c r="B1558" t="s">
        <v>119</v>
      </c>
      <c r="C1558" t="s">
        <v>0</v>
      </c>
      <c r="D1558" t="s">
        <v>8</v>
      </c>
      <c r="E1558">
        <v>202403</v>
      </c>
      <c r="F1558">
        <v>271021.19354838732</v>
      </c>
      <c r="G1558">
        <v>276255</v>
      </c>
    </row>
    <row r="1559" spans="1:7" x14ac:dyDescent="0.2">
      <c r="A1559" t="s">
        <v>72</v>
      </c>
      <c r="B1559" t="s">
        <v>119</v>
      </c>
      <c r="C1559" t="s">
        <v>0</v>
      </c>
      <c r="D1559" t="s">
        <v>8</v>
      </c>
      <c r="E1559">
        <v>202404</v>
      </c>
      <c r="F1559">
        <v>270703.19999999995</v>
      </c>
      <c r="G1559">
        <v>278708</v>
      </c>
    </row>
    <row r="1560" spans="1:7" x14ac:dyDescent="0.2">
      <c r="A1560" t="s">
        <v>72</v>
      </c>
      <c r="B1560" t="s">
        <v>119</v>
      </c>
      <c r="C1560" t="s">
        <v>0</v>
      </c>
      <c r="D1560" t="s">
        <v>8</v>
      </c>
      <c r="E1560">
        <v>202405</v>
      </c>
      <c r="F1560">
        <v>271433.19354838709</v>
      </c>
      <c r="G1560">
        <v>279004</v>
      </c>
    </row>
    <row r="1561" spans="1:7" x14ac:dyDescent="0.2">
      <c r="A1561" t="s">
        <v>72</v>
      </c>
      <c r="B1561" t="s">
        <v>119</v>
      </c>
      <c r="C1561" t="s">
        <v>0</v>
      </c>
      <c r="D1561" t="s">
        <v>9</v>
      </c>
      <c r="E1561">
        <v>201406</v>
      </c>
      <c r="F1561">
        <v>116368.82880184334</v>
      </c>
      <c r="G1561">
        <v>120020.83333333333</v>
      </c>
    </row>
    <row r="1562" spans="1:7" x14ac:dyDescent="0.2">
      <c r="A1562" t="s">
        <v>72</v>
      </c>
      <c r="B1562" t="s">
        <v>119</v>
      </c>
      <c r="C1562" t="s">
        <v>0</v>
      </c>
      <c r="D1562" t="s">
        <v>9</v>
      </c>
      <c r="E1562">
        <v>201412</v>
      </c>
      <c r="F1562">
        <v>121356.23745519713</v>
      </c>
      <c r="G1562">
        <v>125793.83333333333</v>
      </c>
    </row>
    <row r="1563" spans="1:7" x14ac:dyDescent="0.2">
      <c r="A1563" t="s">
        <v>72</v>
      </c>
      <c r="B1563" t="s">
        <v>119</v>
      </c>
      <c r="C1563" t="s">
        <v>0</v>
      </c>
      <c r="D1563" t="s">
        <v>9</v>
      </c>
      <c r="E1563">
        <v>201506</v>
      </c>
      <c r="F1563">
        <v>124771.32827700973</v>
      </c>
      <c r="G1563">
        <v>128720.83333333333</v>
      </c>
    </row>
    <row r="1564" spans="1:7" x14ac:dyDescent="0.2">
      <c r="A1564" t="s">
        <v>72</v>
      </c>
      <c r="B1564" t="s">
        <v>119</v>
      </c>
      <c r="C1564" t="s">
        <v>0</v>
      </c>
      <c r="D1564" t="s">
        <v>9</v>
      </c>
      <c r="E1564">
        <v>201512</v>
      </c>
      <c r="F1564">
        <v>130474.65412186377</v>
      </c>
      <c r="G1564">
        <v>135463.66666666666</v>
      </c>
    </row>
    <row r="1565" spans="1:7" x14ac:dyDescent="0.2">
      <c r="A1565" t="s">
        <v>72</v>
      </c>
      <c r="B1565" t="s">
        <v>119</v>
      </c>
      <c r="C1565" t="s">
        <v>0</v>
      </c>
      <c r="D1565" t="s">
        <v>9</v>
      </c>
      <c r="E1565">
        <v>201606</v>
      </c>
      <c r="F1565">
        <v>135975.17954517365</v>
      </c>
      <c r="G1565">
        <v>140555</v>
      </c>
    </row>
    <row r="1566" spans="1:7" x14ac:dyDescent="0.2">
      <c r="A1566" t="s">
        <v>72</v>
      </c>
      <c r="B1566" t="s">
        <v>119</v>
      </c>
      <c r="C1566" t="s">
        <v>0</v>
      </c>
      <c r="D1566" t="s">
        <v>9</v>
      </c>
      <c r="E1566">
        <v>201612</v>
      </c>
      <c r="F1566">
        <v>145312.51182795697</v>
      </c>
      <c r="G1566">
        <v>150884.66666666666</v>
      </c>
    </row>
    <row r="1567" spans="1:7" x14ac:dyDescent="0.2">
      <c r="A1567" t="s">
        <v>72</v>
      </c>
      <c r="B1567" t="s">
        <v>119</v>
      </c>
      <c r="C1567" t="s">
        <v>0</v>
      </c>
      <c r="D1567" t="s">
        <v>9</v>
      </c>
      <c r="E1567">
        <v>201706</v>
      </c>
      <c r="F1567">
        <v>155570.99632616487</v>
      </c>
      <c r="G1567">
        <v>161598.5</v>
      </c>
    </row>
    <row r="1568" spans="1:7" x14ac:dyDescent="0.2">
      <c r="A1568" t="s">
        <v>72</v>
      </c>
      <c r="B1568" t="s">
        <v>119</v>
      </c>
      <c r="C1568" t="s">
        <v>0</v>
      </c>
      <c r="D1568" t="s">
        <v>9</v>
      </c>
      <c r="E1568">
        <v>201712</v>
      </c>
      <c r="F1568">
        <v>168140.20752688177</v>
      </c>
      <c r="G1568">
        <v>174240</v>
      </c>
    </row>
    <row r="1569" spans="1:7" x14ac:dyDescent="0.2">
      <c r="A1569" t="s">
        <v>72</v>
      </c>
      <c r="B1569" t="s">
        <v>119</v>
      </c>
      <c r="C1569" t="s">
        <v>0</v>
      </c>
      <c r="D1569" t="s">
        <v>9</v>
      </c>
      <c r="E1569">
        <v>201806</v>
      </c>
      <c r="F1569">
        <v>177010.81899641574</v>
      </c>
      <c r="G1569">
        <v>182968.66666666666</v>
      </c>
    </row>
    <row r="1570" spans="1:7" x14ac:dyDescent="0.2">
      <c r="A1570" t="s">
        <v>72</v>
      </c>
      <c r="B1570" t="s">
        <v>119</v>
      </c>
      <c r="C1570" t="s">
        <v>0</v>
      </c>
      <c r="D1570" t="s">
        <v>9</v>
      </c>
      <c r="E1570">
        <v>201812</v>
      </c>
      <c r="F1570">
        <v>189940.9055555556</v>
      </c>
      <c r="G1570">
        <v>198070.66666666666</v>
      </c>
    </row>
    <row r="1571" spans="1:7" x14ac:dyDescent="0.2">
      <c r="A1571" t="s">
        <v>72</v>
      </c>
      <c r="B1571" t="s">
        <v>119</v>
      </c>
      <c r="C1571" t="s">
        <v>0</v>
      </c>
      <c r="D1571" t="s">
        <v>9</v>
      </c>
      <c r="E1571">
        <v>201906</v>
      </c>
      <c r="F1571">
        <v>201599.96191756276</v>
      </c>
      <c r="G1571">
        <v>209700.16666666666</v>
      </c>
    </row>
    <row r="1572" spans="1:7" x14ac:dyDescent="0.2">
      <c r="A1572" t="s">
        <v>72</v>
      </c>
      <c r="B1572" t="s">
        <v>119</v>
      </c>
      <c r="C1572" t="s">
        <v>0</v>
      </c>
      <c r="D1572" t="s">
        <v>9</v>
      </c>
      <c r="E1572">
        <v>201912</v>
      </c>
      <c r="F1572">
        <v>215656.0569892473</v>
      </c>
      <c r="G1572">
        <v>223231</v>
      </c>
    </row>
    <row r="1573" spans="1:7" x14ac:dyDescent="0.2">
      <c r="A1573" t="s">
        <v>72</v>
      </c>
      <c r="B1573" t="s">
        <v>119</v>
      </c>
      <c r="C1573" t="s">
        <v>0</v>
      </c>
      <c r="D1573" t="s">
        <v>9</v>
      </c>
      <c r="E1573">
        <v>202006</v>
      </c>
      <c r="F1573">
        <v>225136.67449017428</v>
      </c>
      <c r="G1573">
        <v>232157</v>
      </c>
    </row>
    <row r="1574" spans="1:7" x14ac:dyDescent="0.2">
      <c r="A1574" t="s">
        <v>72</v>
      </c>
      <c r="B1574" t="s">
        <v>119</v>
      </c>
      <c r="C1574" t="s">
        <v>0</v>
      </c>
      <c r="D1574" t="s">
        <v>9</v>
      </c>
      <c r="E1574">
        <v>202012</v>
      </c>
      <c r="F1574">
        <v>229092.16433691754</v>
      </c>
      <c r="G1574">
        <v>235497.66666666666</v>
      </c>
    </row>
    <row r="1575" spans="1:7" x14ac:dyDescent="0.2">
      <c r="A1575" t="s">
        <v>72</v>
      </c>
      <c r="B1575" t="s">
        <v>119</v>
      </c>
      <c r="C1575" t="s">
        <v>0</v>
      </c>
      <c r="D1575" t="s">
        <v>9</v>
      </c>
      <c r="E1575">
        <v>202106</v>
      </c>
      <c r="F1575">
        <v>232997.5198668715</v>
      </c>
      <c r="G1575">
        <v>239187.5</v>
      </c>
    </row>
    <row r="1576" spans="1:7" x14ac:dyDescent="0.2">
      <c r="A1576" t="s">
        <v>72</v>
      </c>
      <c r="B1576" t="s">
        <v>119</v>
      </c>
      <c r="C1576" t="s">
        <v>0</v>
      </c>
      <c r="D1576" t="s">
        <v>9</v>
      </c>
      <c r="E1576">
        <v>202112</v>
      </c>
      <c r="F1576">
        <v>240940.63548387098</v>
      </c>
      <c r="G1576">
        <v>247482.83333333334</v>
      </c>
    </row>
    <row r="1577" spans="1:7" x14ac:dyDescent="0.2">
      <c r="A1577" t="s">
        <v>72</v>
      </c>
      <c r="B1577" t="s">
        <v>119</v>
      </c>
      <c r="C1577" t="s">
        <v>0</v>
      </c>
      <c r="D1577" t="s">
        <v>9</v>
      </c>
      <c r="E1577">
        <v>202206</v>
      </c>
      <c r="F1577">
        <v>246512.51852278542</v>
      </c>
      <c r="G1577">
        <v>252745.83333333334</v>
      </c>
    </row>
    <row r="1578" spans="1:7" x14ac:dyDescent="0.2">
      <c r="A1578" t="s">
        <v>72</v>
      </c>
      <c r="B1578" t="s">
        <v>119</v>
      </c>
      <c r="C1578" t="s">
        <v>0</v>
      </c>
      <c r="D1578" t="s">
        <v>9</v>
      </c>
      <c r="E1578">
        <v>202212</v>
      </c>
      <c r="F1578">
        <v>255335.07096774189</v>
      </c>
      <c r="G1578">
        <v>262654</v>
      </c>
    </row>
    <row r="1579" spans="1:7" x14ac:dyDescent="0.2">
      <c r="A1579" t="s">
        <v>72</v>
      </c>
      <c r="B1579" t="s">
        <v>119</v>
      </c>
      <c r="C1579" t="s">
        <v>0</v>
      </c>
      <c r="D1579" t="s">
        <v>9</v>
      </c>
      <c r="E1579">
        <v>202306</v>
      </c>
      <c r="F1579">
        <v>261866.94973118277</v>
      </c>
      <c r="G1579">
        <v>268958.66666666669</v>
      </c>
    </row>
    <row r="1580" spans="1:7" x14ac:dyDescent="0.2">
      <c r="A1580" t="s">
        <v>72</v>
      </c>
      <c r="B1580" t="s">
        <v>119</v>
      </c>
      <c r="C1580" t="s">
        <v>0</v>
      </c>
      <c r="D1580" t="s">
        <v>9</v>
      </c>
      <c r="E1580">
        <v>202312</v>
      </c>
      <c r="F1580">
        <v>267571.54659498204</v>
      </c>
      <c r="G1580">
        <v>274888</v>
      </c>
    </row>
    <row r="1581" spans="1:7" x14ac:dyDescent="0.2">
      <c r="A1581" t="s">
        <v>72</v>
      </c>
      <c r="B1581" t="s">
        <v>119</v>
      </c>
      <c r="C1581" t="s">
        <v>0</v>
      </c>
      <c r="D1581" t="s">
        <v>9</v>
      </c>
      <c r="E1581">
        <v>202406</v>
      </c>
      <c r="F1581">
        <v>270381.04845383763</v>
      </c>
      <c r="G1581">
        <v>277634.59999999998</v>
      </c>
    </row>
    <row r="1582" spans="1:7" x14ac:dyDescent="0.2">
      <c r="A1582" t="s">
        <v>72</v>
      </c>
      <c r="B1582" t="s">
        <v>119</v>
      </c>
      <c r="C1582" t="s">
        <v>0</v>
      </c>
      <c r="D1582" t="s">
        <v>5</v>
      </c>
      <c r="E1582">
        <v>201403</v>
      </c>
      <c r="F1582">
        <v>115543.33179723502</v>
      </c>
      <c r="G1582">
        <v>119025</v>
      </c>
    </row>
    <row r="1583" spans="1:7" x14ac:dyDescent="0.2">
      <c r="A1583" t="s">
        <v>72</v>
      </c>
      <c r="B1583" t="s">
        <v>119</v>
      </c>
      <c r="C1583" t="s">
        <v>0</v>
      </c>
      <c r="D1583" t="s">
        <v>5</v>
      </c>
      <c r="E1583">
        <v>201406</v>
      </c>
      <c r="F1583">
        <v>117194.32580645161</v>
      </c>
      <c r="G1583">
        <v>121016.66666666667</v>
      </c>
    </row>
    <row r="1584" spans="1:7" x14ac:dyDescent="0.2">
      <c r="A1584" t="s">
        <v>72</v>
      </c>
      <c r="B1584" t="s">
        <v>119</v>
      </c>
      <c r="C1584" t="s">
        <v>0</v>
      </c>
      <c r="D1584" t="s">
        <v>5</v>
      </c>
      <c r="E1584">
        <v>201409</v>
      </c>
      <c r="F1584">
        <v>119581.87132616487</v>
      </c>
      <c r="G1584">
        <v>124040.66666666667</v>
      </c>
    </row>
    <row r="1585" spans="1:7" x14ac:dyDescent="0.2">
      <c r="A1585" t="s">
        <v>72</v>
      </c>
      <c r="B1585" t="s">
        <v>119</v>
      </c>
      <c r="C1585" t="s">
        <v>0</v>
      </c>
      <c r="D1585" t="s">
        <v>5</v>
      </c>
      <c r="E1585">
        <v>201412</v>
      </c>
      <c r="F1585">
        <v>123130.60358422941</v>
      </c>
      <c r="G1585">
        <v>127547</v>
      </c>
    </row>
    <row r="1586" spans="1:7" x14ac:dyDescent="0.2">
      <c r="A1586" t="s">
        <v>72</v>
      </c>
      <c r="B1586" t="s">
        <v>119</v>
      </c>
      <c r="C1586" t="s">
        <v>0</v>
      </c>
      <c r="D1586" t="s">
        <v>5</v>
      </c>
      <c r="E1586">
        <v>201503</v>
      </c>
      <c r="F1586">
        <v>124206.2569124424</v>
      </c>
      <c r="G1586">
        <v>127961.33333333333</v>
      </c>
    </row>
    <row r="1587" spans="1:7" x14ac:dyDescent="0.2">
      <c r="A1587" t="s">
        <v>72</v>
      </c>
      <c r="B1587" t="s">
        <v>119</v>
      </c>
      <c r="C1587" t="s">
        <v>0</v>
      </c>
      <c r="D1587" t="s">
        <v>5</v>
      </c>
      <c r="E1587">
        <v>201506</v>
      </c>
      <c r="F1587">
        <v>125336.39964157708</v>
      </c>
      <c r="G1587">
        <v>129480.33333333333</v>
      </c>
    </row>
    <row r="1588" spans="1:7" x14ac:dyDescent="0.2">
      <c r="A1588" t="s">
        <v>72</v>
      </c>
      <c r="B1588" t="s">
        <v>119</v>
      </c>
      <c r="C1588" t="s">
        <v>0</v>
      </c>
      <c r="D1588" t="s">
        <v>5</v>
      </c>
      <c r="E1588">
        <v>201509</v>
      </c>
      <c r="F1588">
        <v>128468.43655913975</v>
      </c>
      <c r="G1588">
        <v>133621.66666666666</v>
      </c>
    </row>
    <row r="1589" spans="1:7" x14ac:dyDescent="0.2">
      <c r="A1589" t="s">
        <v>72</v>
      </c>
      <c r="B1589" t="s">
        <v>119</v>
      </c>
      <c r="C1589" t="s">
        <v>0</v>
      </c>
      <c r="D1589" t="s">
        <v>5</v>
      </c>
      <c r="E1589">
        <v>201512</v>
      </c>
      <c r="F1589">
        <v>132480.87168458776</v>
      </c>
      <c r="G1589">
        <v>137305.66666666666</v>
      </c>
    </row>
    <row r="1590" spans="1:7" x14ac:dyDescent="0.2">
      <c r="A1590" t="s">
        <v>72</v>
      </c>
      <c r="B1590" t="s">
        <v>119</v>
      </c>
      <c r="C1590" t="s">
        <v>0</v>
      </c>
      <c r="D1590" t="s">
        <v>5</v>
      </c>
      <c r="E1590">
        <v>201603</v>
      </c>
      <c r="F1590">
        <v>134216.91249536525</v>
      </c>
      <c r="G1590">
        <v>138428.66666666666</v>
      </c>
    </row>
    <row r="1591" spans="1:7" x14ac:dyDescent="0.2">
      <c r="A1591" t="s">
        <v>72</v>
      </c>
      <c r="B1591" t="s">
        <v>119</v>
      </c>
      <c r="C1591" t="s">
        <v>0</v>
      </c>
      <c r="D1591" t="s">
        <v>5</v>
      </c>
      <c r="E1591">
        <v>201606</v>
      </c>
      <c r="F1591">
        <v>137733.44659498209</v>
      </c>
      <c r="G1591">
        <v>142681.33333333334</v>
      </c>
    </row>
    <row r="1592" spans="1:7" x14ac:dyDescent="0.2">
      <c r="A1592" t="s">
        <v>72</v>
      </c>
      <c r="B1592" t="s">
        <v>119</v>
      </c>
      <c r="C1592" t="s">
        <v>0</v>
      </c>
      <c r="D1592" t="s">
        <v>5</v>
      </c>
      <c r="E1592">
        <v>201609</v>
      </c>
      <c r="F1592">
        <v>142776.32688172039</v>
      </c>
      <c r="G1592">
        <v>148280.33333333334</v>
      </c>
    </row>
    <row r="1593" spans="1:7" x14ac:dyDescent="0.2">
      <c r="A1593" t="s">
        <v>72</v>
      </c>
      <c r="B1593" t="s">
        <v>119</v>
      </c>
      <c r="C1593" t="s">
        <v>0</v>
      </c>
      <c r="D1593" t="s">
        <v>5</v>
      </c>
      <c r="E1593">
        <v>201612</v>
      </c>
      <c r="F1593">
        <v>147848.69677419358</v>
      </c>
      <c r="G1593">
        <v>153489</v>
      </c>
    </row>
    <row r="1594" spans="1:7" x14ac:dyDescent="0.2">
      <c r="A1594" t="s">
        <v>72</v>
      </c>
      <c r="B1594" t="s">
        <v>119</v>
      </c>
      <c r="C1594" t="s">
        <v>0</v>
      </c>
      <c r="D1594" t="s">
        <v>5</v>
      </c>
      <c r="E1594">
        <v>201703</v>
      </c>
      <c r="F1594">
        <v>152199.44892473114</v>
      </c>
      <c r="G1594">
        <v>158043.66666666666</v>
      </c>
    </row>
    <row r="1595" spans="1:7" x14ac:dyDescent="0.2">
      <c r="A1595" t="s">
        <v>72</v>
      </c>
      <c r="B1595" t="s">
        <v>119</v>
      </c>
      <c r="C1595" t="s">
        <v>0</v>
      </c>
      <c r="D1595" t="s">
        <v>5</v>
      </c>
      <c r="E1595">
        <v>201706</v>
      </c>
      <c r="F1595">
        <v>158942.54372759856</v>
      </c>
      <c r="G1595">
        <v>165153.33333333334</v>
      </c>
    </row>
    <row r="1596" spans="1:7" x14ac:dyDescent="0.2">
      <c r="A1596" t="s">
        <v>72</v>
      </c>
      <c r="B1596" t="s">
        <v>119</v>
      </c>
      <c r="C1596" t="s">
        <v>0</v>
      </c>
      <c r="D1596" t="s">
        <v>5</v>
      </c>
      <c r="E1596">
        <v>201709</v>
      </c>
      <c r="F1596">
        <v>165099.20896057351</v>
      </c>
      <c r="G1596">
        <v>171440</v>
      </c>
    </row>
    <row r="1597" spans="1:7" x14ac:dyDescent="0.2">
      <c r="A1597" t="s">
        <v>72</v>
      </c>
      <c r="B1597" t="s">
        <v>119</v>
      </c>
      <c r="C1597" t="s">
        <v>0</v>
      </c>
      <c r="D1597" t="s">
        <v>5</v>
      </c>
      <c r="E1597">
        <v>201712</v>
      </c>
      <c r="F1597">
        <v>171181.20609319001</v>
      </c>
      <c r="G1597">
        <v>177040</v>
      </c>
    </row>
    <row r="1598" spans="1:7" x14ac:dyDescent="0.2">
      <c r="A1598" t="s">
        <v>72</v>
      </c>
      <c r="B1598" t="s">
        <v>119</v>
      </c>
      <c r="C1598" t="s">
        <v>0</v>
      </c>
      <c r="D1598" t="s">
        <v>5</v>
      </c>
      <c r="E1598">
        <v>201803</v>
      </c>
      <c r="F1598">
        <v>174471.01075268816</v>
      </c>
      <c r="G1598">
        <v>179882.33333333334</v>
      </c>
    </row>
    <row r="1599" spans="1:7" x14ac:dyDescent="0.2">
      <c r="A1599" t="s">
        <v>72</v>
      </c>
      <c r="B1599" t="s">
        <v>119</v>
      </c>
      <c r="C1599" t="s">
        <v>0</v>
      </c>
      <c r="D1599" t="s">
        <v>5</v>
      </c>
      <c r="E1599">
        <v>201806</v>
      </c>
      <c r="F1599">
        <v>179550.62724014334</v>
      </c>
      <c r="G1599">
        <v>186055</v>
      </c>
    </row>
    <row r="1600" spans="1:7" x14ac:dyDescent="0.2">
      <c r="A1600" t="s">
        <v>72</v>
      </c>
      <c r="B1600" t="s">
        <v>119</v>
      </c>
      <c r="C1600" t="s">
        <v>0</v>
      </c>
      <c r="D1600" t="s">
        <v>5</v>
      </c>
      <c r="E1600">
        <v>201809</v>
      </c>
      <c r="F1600">
        <v>186274.82293906811</v>
      </c>
      <c r="G1600">
        <v>194570.66666666666</v>
      </c>
    </row>
    <row r="1601" spans="1:7" x14ac:dyDescent="0.2">
      <c r="A1601" t="s">
        <v>72</v>
      </c>
      <c r="B1601" t="s">
        <v>119</v>
      </c>
      <c r="C1601" t="s">
        <v>0</v>
      </c>
      <c r="D1601" t="s">
        <v>5</v>
      </c>
      <c r="E1601">
        <v>201812</v>
      </c>
      <c r="F1601">
        <v>193606.98817204303</v>
      </c>
      <c r="G1601">
        <v>201570.66666666666</v>
      </c>
    </row>
    <row r="1602" spans="1:7" x14ac:dyDescent="0.2">
      <c r="A1602" t="s">
        <v>72</v>
      </c>
      <c r="B1602" t="s">
        <v>119</v>
      </c>
      <c r="C1602" t="s">
        <v>0</v>
      </c>
      <c r="D1602" t="s">
        <v>5</v>
      </c>
      <c r="E1602">
        <v>201903</v>
      </c>
      <c r="F1602">
        <v>198551.48655913977</v>
      </c>
      <c r="G1602">
        <v>206438.33333333334</v>
      </c>
    </row>
    <row r="1603" spans="1:7" x14ac:dyDescent="0.2">
      <c r="A1603" t="s">
        <v>72</v>
      </c>
      <c r="B1603" t="s">
        <v>119</v>
      </c>
      <c r="C1603" t="s">
        <v>0</v>
      </c>
      <c r="D1603" t="s">
        <v>5</v>
      </c>
      <c r="E1603">
        <v>201906</v>
      </c>
      <c r="F1603">
        <v>204648.43727598572</v>
      </c>
      <c r="G1603">
        <v>212962</v>
      </c>
    </row>
    <row r="1604" spans="1:7" x14ac:dyDescent="0.2">
      <c r="A1604" t="s">
        <v>72</v>
      </c>
      <c r="B1604" t="s">
        <v>119</v>
      </c>
      <c r="C1604" t="s">
        <v>0</v>
      </c>
      <c r="D1604" t="s">
        <v>5</v>
      </c>
      <c r="E1604">
        <v>201909</v>
      </c>
      <c r="F1604">
        <v>211498.65017921143</v>
      </c>
      <c r="G1604">
        <v>219302.66666666666</v>
      </c>
    </row>
    <row r="1605" spans="1:7" x14ac:dyDescent="0.2">
      <c r="A1605" t="s">
        <v>72</v>
      </c>
      <c r="B1605" t="s">
        <v>119</v>
      </c>
      <c r="C1605" t="s">
        <v>0</v>
      </c>
      <c r="D1605" t="s">
        <v>5</v>
      </c>
      <c r="E1605">
        <v>201912</v>
      </c>
      <c r="F1605">
        <v>219813.46379928317</v>
      </c>
      <c r="G1605">
        <v>227159.33333333334</v>
      </c>
    </row>
    <row r="1606" spans="1:7" x14ac:dyDescent="0.2">
      <c r="A1606" t="s">
        <v>72</v>
      </c>
      <c r="B1606" t="s">
        <v>119</v>
      </c>
      <c r="C1606" t="s">
        <v>0</v>
      </c>
      <c r="D1606" t="s">
        <v>5</v>
      </c>
      <c r="E1606">
        <v>202003</v>
      </c>
      <c r="F1606">
        <v>224881.68446421946</v>
      </c>
      <c r="G1606">
        <v>232730.33333333334</v>
      </c>
    </row>
    <row r="1607" spans="1:7" x14ac:dyDescent="0.2">
      <c r="A1607" t="s">
        <v>72</v>
      </c>
      <c r="B1607" t="s">
        <v>119</v>
      </c>
      <c r="C1607" t="s">
        <v>0</v>
      </c>
      <c r="D1607" t="s">
        <v>5</v>
      </c>
      <c r="E1607">
        <v>202006</v>
      </c>
      <c r="F1607">
        <v>225391.66451612904</v>
      </c>
      <c r="G1607">
        <v>231583.66666666666</v>
      </c>
    </row>
    <row r="1608" spans="1:7" x14ac:dyDescent="0.2">
      <c r="A1608" t="s">
        <v>72</v>
      </c>
      <c r="B1608" t="s">
        <v>119</v>
      </c>
      <c r="C1608" t="s">
        <v>0</v>
      </c>
      <c r="D1608" t="s">
        <v>5</v>
      </c>
      <c r="E1608">
        <v>202009</v>
      </c>
      <c r="F1608">
        <v>228090.16272401428</v>
      </c>
      <c r="G1608">
        <v>234716.33333333334</v>
      </c>
    </row>
    <row r="1609" spans="1:7" x14ac:dyDescent="0.2">
      <c r="A1609" t="s">
        <v>72</v>
      </c>
      <c r="B1609" t="s">
        <v>119</v>
      </c>
      <c r="C1609" t="s">
        <v>0</v>
      </c>
      <c r="D1609" t="s">
        <v>5</v>
      </c>
      <c r="E1609">
        <v>202012</v>
      </c>
      <c r="F1609">
        <v>230094.16594982077</v>
      </c>
      <c r="G1609">
        <v>236279</v>
      </c>
    </row>
    <row r="1610" spans="1:7" x14ac:dyDescent="0.2">
      <c r="A1610" t="s">
        <v>72</v>
      </c>
      <c r="B1610" t="s">
        <v>119</v>
      </c>
      <c r="C1610" t="s">
        <v>0</v>
      </c>
      <c r="D1610" t="s">
        <v>5</v>
      </c>
      <c r="E1610">
        <v>202103</v>
      </c>
      <c r="F1610">
        <v>231310.78955453154</v>
      </c>
      <c r="G1610">
        <v>237499.33333333334</v>
      </c>
    </row>
    <row r="1611" spans="1:7" x14ac:dyDescent="0.2">
      <c r="A1611" t="s">
        <v>72</v>
      </c>
      <c r="B1611" t="s">
        <v>119</v>
      </c>
      <c r="C1611" t="s">
        <v>0</v>
      </c>
      <c r="D1611" t="s">
        <v>5</v>
      </c>
      <c r="E1611">
        <v>202106</v>
      </c>
      <c r="F1611">
        <v>234684.25017921152</v>
      </c>
      <c r="G1611">
        <v>240875.66666666666</v>
      </c>
    </row>
    <row r="1612" spans="1:7" x14ac:dyDescent="0.2">
      <c r="A1612" t="s">
        <v>72</v>
      </c>
      <c r="B1612" t="s">
        <v>119</v>
      </c>
      <c r="C1612" t="s">
        <v>0</v>
      </c>
      <c r="D1612" t="s">
        <v>5</v>
      </c>
      <c r="E1612">
        <v>202109</v>
      </c>
      <c r="F1612">
        <v>238668.06630824375</v>
      </c>
      <c r="G1612">
        <v>245530.33333333334</v>
      </c>
    </row>
    <row r="1613" spans="1:7" x14ac:dyDescent="0.2">
      <c r="A1613" t="s">
        <v>72</v>
      </c>
      <c r="B1613" t="s">
        <v>119</v>
      </c>
      <c r="C1613" t="s">
        <v>0</v>
      </c>
      <c r="D1613" t="s">
        <v>5</v>
      </c>
      <c r="E1613">
        <v>202112</v>
      </c>
      <c r="F1613">
        <v>243213.20465949821</v>
      </c>
      <c r="G1613">
        <v>249435.33333333334</v>
      </c>
    </row>
    <row r="1614" spans="1:7" x14ac:dyDescent="0.2">
      <c r="A1614" t="s">
        <v>72</v>
      </c>
      <c r="B1614" t="s">
        <v>119</v>
      </c>
      <c r="C1614" t="s">
        <v>0</v>
      </c>
      <c r="D1614" t="s">
        <v>5</v>
      </c>
      <c r="E1614">
        <v>202203</v>
      </c>
      <c r="F1614">
        <v>244988.85675883255</v>
      </c>
      <c r="G1614">
        <v>251148.66666666666</v>
      </c>
    </row>
    <row r="1615" spans="1:7" x14ac:dyDescent="0.2">
      <c r="A1615" t="s">
        <v>72</v>
      </c>
      <c r="B1615" t="s">
        <v>119</v>
      </c>
      <c r="C1615" t="s">
        <v>0</v>
      </c>
      <c r="D1615" t="s">
        <v>5</v>
      </c>
      <c r="E1615">
        <v>202206</v>
      </c>
      <c r="F1615">
        <v>248036.18028673832</v>
      </c>
      <c r="G1615">
        <v>254343</v>
      </c>
    </row>
    <row r="1616" spans="1:7" x14ac:dyDescent="0.2">
      <c r="A1616" t="s">
        <v>72</v>
      </c>
      <c r="B1616" t="s">
        <v>119</v>
      </c>
      <c r="C1616" t="s">
        <v>0</v>
      </c>
      <c r="D1616" t="s">
        <v>5</v>
      </c>
      <c r="E1616">
        <v>202209</v>
      </c>
      <c r="F1616">
        <v>252695.97347670246</v>
      </c>
      <c r="G1616">
        <v>260196</v>
      </c>
    </row>
    <row r="1617" spans="1:7" x14ac:dyDescent="0.2">
      <c r="A1617" t="s">
        <v>72</v>
      </c>
      <c r="B1617" t="s">
        <v>119</v>
      </c>
      <c r="C1617" t="s">
        <v>0</v>
      </c>
      <c r="D1617" t="s">
        <v>5</v>
      </c>
      <c r="E1617">
        <v>202212</v>
      </c>
      <c r="F1617">
        <v>257974.16845878135</v>
      </c>
      <c r="G1617">
        <v>265112</v>
      </c>
    </row>
    <row r="1618" spans="1:7" x14ac:dyDescent="0.2">
      <c r="A1618" t="s">
        <v>72</v>
      </c>
      <c r="B1618" t="s">
        <v>119</v>
      </c>
      <c r="C1618" t="s">
        <v>0</v>
      </c>
      <c r="D1618" t="s">
        <v>5</v>
      </c>
      <c r="E1618">
        <v>202303</v>
      </c>
      <c r="F1618">
        <v>260475.73924731181</v>
      </c>
      <c r="G1618">
        <v>267543</v>
      </c>
    </row>
    <row r="1619" spans="1:7" x14ac:dyDescent="0.2">
      <c r="A1619" t="s">
        <v>72</v>
      </c>
      <c r="B1619" t="s">
        <v>119</v>
      </c>
      <c r="C1619" t="s">
        <v>0</v>
      </c>
      <c r="D1619" t="s">
        <v>5</v>
      </c>
      <c r="E1619">
        <v>202306</v>
      </c>
      <c r="F1619">
        <v>263258.16021505377</v>
      </c>
      <c r="G1619">
        <v>270374.33333333331</v>
      </c>
    </row>
    <row r="1620" spans="1:7" x14ac:dyDescent="0.2">
      <c r="A1620" t="s">
        <v>72</v>
      </c>
      <c r="B1620" t="s">
        <v>119</v>
      </c>
      <c r="C1620" t="s">
        <v>0</v>
      </c>
      <c r="D1620" t="s">
        <v>5</v>
      </c>
      <c r="E1620">
        <v>202309</v>
      </c>
      <c r="F1620">
        <v>266573.17813620064</v>
      </c>
      <c r="G1620">
        <v>274319.66666666669</v>
      </c>
    </row>
    <row r="1621" spans="1:7" x14ac:dyDescent="0.2">
      <c r="A1621" t="s">
        <v>72</v>
      </c>
      <c r="B1621" t="s">
        <v>119</v>
      </c>
      <c r="C1621" t="s">
        <v>0</v>
      </c>
      <c r="D1621" t="s">
        <v>5</v>
      </c>
      <c r="E1621">
        <v>202312</v>
      </c>
      <c r="F1621">
        <v>268569.91505376337</v>
      </c>
      <c r="G1621">
        <v>275456.33333333331</v>
      </c>
    </row>
    <row r="1622" spans="1:7" x14ac:dyDescent="0.2">
      <c r="A1622" t="s">
        <v>72</v>
      </c>
      <c r="B1622" t="s">
        <v>119</v>
      </c>
      <c r="C1622" t="s">
        <v>0</v>
      </c>
      <c r="D1622" t="s">
        <v>5</v>
      </c>
      <c r="E1622">
        <v>202403</v>
      </c>
      <c r="F1622">
        <v>269922.94957360037</v>
      </c>
      <c r="G1622">
        <v>276820.33333333331</v>
      </c>
    </row>
    <row r="1623" spans="1:7" x14ac:dyDescent="0.2">
      <c r="A1623" t="s">
        <v>72</v>
      </c>
      <c r="B1623" t="s">
        <v>119</v>
      </c>
      <c r="C1623" t="s">
        <v>0</v>
      </c>
      <c r="D1623" t="s">
        <v>5</v>
      </c>
      <c r="E1623">
        <v>202406</v>
      </c>
      <c r="F1623">
        <v>271068.19677419355</v>
      </c>
      <c r="G1623">
        <v>278856</v>
      </c>
    </row>
    <row r="1624" spans="1:7" x14ac:dyDescent="0.2">
      <c r="A1624" t="s">
        <v>72</v>
      </c>
      <c r="B1624" t="s">
        <v>120</v>
      </c>
      <c r="C1624" t="s">
        <v>118</v>
      </c>
      <c r="D1624" t="s">
        <v>7</v>
      </c>
      <c r="E1624">
        <v>2019</v>
      </c>
      <c r="F1624">
        <v>3.2258064516129031E-2</v>
      </c>
      <c r="G1624">
        <v>1</v>
      </c>
    </row>
    <row r="1625" spans="1:7" x14ac:dyDescent="0.2">
      <c r="A1625" t="s">
        <v>72</v>
      </c>
      <c r="B1625" t="s">
        <v>120</v>
      </c>
      <c r="C1625" t="s">
        <v>118</v>
      </c>
      <c r="D1625" t="s">
        <v>7</v>
      </c>
      <c r="E1625">
        <v>2020</v>
      </c>
      <c r="F1625">
        <v>19.511111111111109</v>
      </c>
      <c r="G1625">
        <v>24.5</v>
      </c>
    </row>
    <row r="1626" spans="1:7" x14ac:dyDescent="0.2">
      <c r="A1626" t="s">
        <v>72</v>
      </c>
      <c r="B1626" t="s">
        <v>120</v>
      </c>
      <c r="C1626" t="s">
        <v>118</v>
      </c>
      <c r="D1626" t="s">
        <v>7</v>
      </c>
      <c r="E1626">
        <v>2021</v>
      </c>
      <c r="F1626">
        <v>172.706438812084</v>
      </c>
      <c r="G1626">
        <v>207.5</v>
      </c>
    </row>
    <row r="1627" spans="1:7" x14ac:dyDescent="0.2">
      <c r="A1627" t="s">
        <v>72</v>
      </c>
      <c r="B1627" t="s">
        <v>120</v>
      </c>
      <c r="C1627" t="s">
        <v>118</v>
      </c>
      <c r="D1627" t="s">
        <v>7</v>
      </c>
      <c r="E1627">
        <v>2022</v>
      </c>
      <c r="F1627">
        <v>455.95433947772671</v>
      </c>
      <c r="G1627">
        <v>519.25</v>
      </c>
    </row>
    <row r="1628" spans="1:7" x14ac:dyDescent="0.2">
      <c r="A1628" t="s">
        <v>72</v>
      </c>
      <c r="B1628" t="s">
        <v>120</v>
      </c>
      <c r="C1628" t="s">
        <v>118</v>
      </c>
      <c r="D1628" t="s">
        <v>7</v>
      </c>
      <c r="E1628">
        <v>2023</v>
      </c>
      <c r="F1628">
        <v>454.47368791602668</v>
      </c>
      <c r="G1628">
        <v>489</v>
      </c>
    </row>
    <row r="1629" spans="1:7" x14ac:dyDescent="0.2">
      <c r="A1629" t="s">
        <v>72</v>
      </c>
      <c r="B1629" t="s">
        <v>120</v>
      </c>
      <c r="C1629" t="s">
        <v>118</v>
      </c>
      <c r="D1629" t="s">
        <v>7</v>
      </c>
      <c r="E1629">
        <v>2024</v>
      </c>
      <c r="F1629">
        <v>328.12619948090475</v>
      </c>
      <c r="G1629">
        <v>337.2</v>
      </c>
    </row>
    <row r="1630" spans="1:7" x14ac:dyDescent="0.2">
      <c r="A1630" t="s">
        <v>72</v>
      </c>
      <c r="B1630" t="s">
        <v>120</v>
      </c>
      <c r="C1630" t="s">
        <v>118</v>
      </c>
      <c r="D1630" t="s">
        <v>8</v>
      </c>
      <c r="E1630">
        <v>201907</v>
      </c>
      <c r="F1630">
        <v>3.2258064516129031E-2</v>
      </c>
      <c r="G1630">
        <v>1</v>
      </c>
    </row>
    <row r="1631" spans="1:7" x14ac:dyDescent="0.2">
      <c r="A1631" t="s">
        <v>72</v>
      </c>
      <c r="B1631" t="s">
        <v>120</v>
      </c>
      <c r="C1631" t="s">
        <v>118</v>
      </c>
      <c r="D1631" t="s">
        <v>8</v>
      </c>
      <c r="E1631">
        <v>202006</v>
      </c>
      <c r="F1631">
        <v>3.3333333333333333E-2</v>
      </c>
      <c r="G1631">
        <v>1</v>
      </c>
    </row>
    <row r="1632" spans="1:7" x14ac:dyDescent="0.2">
      <c r="A1632" t="s">
        <v>72</v>
      </c>
      <c r="B1632" t="s">
        <v>120</v>
      </c>
      <c r="C1632" t="s">
        <v>118</v>
      </c>
      <c r="D1632" t="s">
        <v>8</v>
      </c>
      <c r="E1632">
        <v>202008</v>
      </c>
      <c r="F1632">
        <v>2.4193548387096775</v>
      </c>
      <c r="G1632">
        <v>11</v>
      </c>
    </row>
    <row r="1633" spans="1:7" x14ac:dyDescent="0.2">
      <c r="A1633" t="s">
        <v>72</v>
      </c>
      <c r="B1633" t="s">
        <v>120</v>
      </c>
      <c r="C1633" t="s">
        <v>118</v>
      </c>
      <c r="D1633" t="s">
        <v>8</v>
      </c>
      <c r="E1633">
        <v>202009</v>
      </c>
      <c r="F1633">
        <v>18.033333333333335</v>
      </c>
      <c r="G1633">
        <v>21</v>
      </c>
    </row>
    <row r="1634" spans="1:7" x14ac:dyDescent="0.2">
      <c r="A1634" t="s">
        <v>72</v>
      </c>
      <c r="B1634" t="s">
        <v>120</v>
      </c>
      <c r="C1634" t="s">
        <v>118</v>
      </c>
      <c r="D1634" t="s">
        <v>8</v>
      </c>
      <c r="E1634">
        <v>202010</v>
      </c>
      <c r="F1634">
        <v>22.838709677419356</v>
      </c>
      <c r="G1634">
        <v>28</v>
      </c>
    </row>
    <row r="1635" spans="1:7" x14ac:dyDescent="0.2">
      <c r="A1635" t="s">
        <v>72</v>
      </c>
      <c r="B1635" t="s">
        <v>120</v>
      </c>
      <c r="C1635" t="s">
        <v>118</v>
      </c>
      <c r="D1635" t="s">
        <v>8</v>
      </c>
      <c r="E1635">
        <v>202011</v>
      </c>
      <c r="F1635">
        <v>31</v>
      </c>
      <c r="G1635">
        <v>38</v>
      </c>
    </row>
    <row r="1636" spans="1:7" x14ac:dyDescent="0.2">
      <c r="A1636" t="s">
        <v>72</v>
      </c>
      <c r="B1636" t="s">
        <v>120</v>
      </c>
      <c r="C1636" t="s">
        <v>118</v>
      </c>
      <c r="D1636" t="s">
        <v>8</v>
      </c>
      <c r="E1636">
        <v>202012</v>
      </c>
      <c r="F1636">
        <v>42.741935483870968</v>
      </c>
      <c r="G1636">
        <v>48</v>
      </c>
    </row>
    <row r="1637" spans="1:7" x14ac:dyDescent="0.2">
      <c r="A1637" t="s">
        <v>72</v>
      </c>
      <c r="B1637" t="s">
        <v>120</v>
      </c>
      <c r="C1637" t="s">
        <v>118</v>
      </c>
      <c r="D1637" t="s">
        <v>8</v>
      </c>
      <c r="E1637">
        <v>202101</v>
      </c>
      <c r="F1637">
        <v>53.70967741935484</v>
      </c>
      <c r="G1637">
        <v>59</v>
      </c>
    </row>
    <row r="1638" spans="1:7" x14ac:dyDescent="0.2">
      <c r="A1638" t="s">
        <v>72</v>
      </c>
      <c r="B1638" t="s">
        <v>120</v>
      </c>
      <c r="C1638" t="s">
        <v>118</v>
      </c>
      <c r="D1638" t="s">
        <v>8</v>
      </c>
      <c r="E1638">
        <v>202102</v>
      </c>
      <c r="F1638">
        <v>65.142857142857153</v>
      </c>
      <c r="G1638">
        <v>69</v>
      </c>
    </row>
    <row r="1639" spans="1:7" x14ac:dyDescent="0.2">
      <c r="A1639" t="s">
        <v>72</v>
      </c>
      <c r="B1639" t="s">
        <v>120</v>
      </c>
      <c r="C1639" t="s">
        <v>118</v>
      </c>
      <c r="D1639" t="s">
        <v>8</v>
      </c>
      <c r="E1639">
        <v>202103</v>
      </c>
      <c r="F1639">
        <v>73.419354838709666</v>
      </c>
      <c r="G1639">
        <v>80</v>
      </c>
    </row>
    <row r="1640" spans="1:7" x14ac:dyDescent="0.2">
      <c r="A1640" t="s">
        <v>72</v>
      </c>
      <c r="B1640" t="s">
        <v>120</v>
      </c>
      <c r="C1640" t="s">
        <v>118</v>
      </c>
      <c r="D1640" t="s">
        <v>8</v>
      </c>
      <c r="E1640">
        <v>202104</v>
      </c>
      <c r="F1640">
        <v>85.633333333333326</v>
      </c>
      <c r="G1640">
        <v>92</v>
      </c>
    </row>
    <row r="1641" spans="1:7" x14ac:dyDescent="0.2">
      <c r="A1641" t="s">
        <v>72</v>
      </c>
      <c r="B1641" t="s">
        <v>120</v>
      </c>
      <c r="C1641" t="s">
        <v>118</v>
      </c>
      <c r="D1641" t="s">
        <v>8</v>
      </c>
      <c r="E1641">
        <v>202105</v>
      </c>
      <c r="F1641">
        <v>96.935483870967744</v>
      </c>
      <c r="G1641">
        <v>102</v>
      </c>
    </row>
    <row r="1642" spans="1:7" x14ac:dyDescent="0.2">
      <c r="A1642" t="s">
        <v>72</v>
      </c>
      <c r="B1642" t="s">
        <v>120</v>
      </c>
      <c r="C1642" t="s">
        <v>118</v>
      </c>
      <c r="D1642" t="s">
        <v>8</v>
      </c>
      <c r="E1642">
        <v>202106</v>
      </c>
      <c r="F1642">
        <v>101.93333333333334</v>
      </c>
      <c r="G1642">
        <v>105</v>
      </c>
    </row>
    <row r="1643" spans="1:7" x14ac:dyDescent="0.2">
      <c r="A1643" t="s">
        <v>72</v>
      </c>
      <c r="B1643" t="s">
        <v>120</v>
      </c>
      <c r="C1643" t="s">
        <v>118</v>
      </c>
      <c r="D1643" t="s">
        <v>8</v>
      </c>
      <c r="E1643">
        <v>202107</v>
      </c>
      <c r="F1643">
        <v>119.06451612903226</v>
      </c>
      <c r="G1643">
        <v>151</v>
      </c>
    </row>
    <row r="1644" spans="1:7" x14ac:dyDescent="0.2">
      <c r="A1644" t="s">
        <v>72</v>
      </c>
      <c r="B1644" t="s">
        <v>120</v>
      </c>
      <c r="C1644" t="s">
        <v>118</v>
      </c>
      <c r="D1644" t="s">
        <v>8</v>
      </c>
      <c r="E1644">
        <v>202108</v>
      </c>
      <c r="F1644">
        <v>181.09677419354841</v>
      </c>
      <c r="G1644">
        <v>247</v>
      </c>
    </row>
    <row r="1645" spans="1:7" x14ac:dyDescent="0.2">
      <c r="A1645" t="s">
        <v>72</v>
      </c>
      <c r="B1645" t="s">
        <v>120</v>
      </c>
      <c r="C1645" t="s">
        <v>118</v>
      </c>
      <c r="D1645" t="s">
        <v>8</v>
      </c>
      <c r="E1645">
        <v>202109</v>
      </c>
      <c r="F1645">
        <v>268.96666666666664</v>
      </c>
      <c r="G1645">
        <v>347</v>
      </c>
    </row>
    <row r="1646" spans="1:7" x14ac:dyDescent="0.2">
      <c r="A1646" t="s">
        <v>72</v>
      </c>
      <c r="B1646" t="s">
        <v>120</v>
      </c>
      <c r="C1646" t="s">
        <v>118</v>
      </c>
      <c r="D1646" t="s">
        <v>8</v>
      </c>
      <c r="E1646">
        <v>202110</v>
      </c>
      <c r="F1646">
        <v>310.16129032258067</v>
      </c>
      <c r="G1646">
        <v>380</v>
      </c>
    </row>
    <row r="1647" spans="1:7" x14ac:dyDescent="0.2">
      <c r="A1647" t="s">
        <v>72</v>
      </c>
      <c r="B1647" t="s">
        <v>120</v>
      </c>
      <c r="C1647" t="s">
        <v>118</v>
      </c>
      <c r="D1647" t="s">
        <v>8</v>
      </c>
      <c r="E1647">
        <v>202111</v>
      </c>
      <c r="F1647">
        <v>342.83333333333343</v>
      </c>
      <c r="G1647">
        <v>416</v>
      </c>
    </row>
    <row r="1648" spans="1:7" x14ac:dyDescent="0.2">
      <c r="A1648" t="s">
        <v>72</v>
      </c>
      <c r="B1648" t="s">
        <v>120</v>
      </c>
      <c r="C1648" t="s">
        <v>118</v>
      </c>
      <c r="D1648" t="s">
        <v>8</v>
      </c>
      <c r="E1648">
        <v>202112</v>
      </c>
      <c r="F1648">
        <v>373.58064516129031</v>
      </c>
      <c r="G1648">
        <v>442</v>
      </c>
    </row>
    <row r="1649" spans="1:7" x14ac:dyDescent="0.2">
      <c r="A1649" t="s">
        <v>72</v>
      </c>
      <c r="B1649" t="s">
        <v>120</v>
      </c>
      <c r="C1649" t="s">
        <v>118</v>
      </c>
      <c r="D1649" t="s">
        <v>8</v>
      </c>
      <c r="E1649">
        <v>202201</v>
      </c>
      <c r="F1649">
        <v>376.193548387097</v>
      </c>
      <c r="G1649">
        <v>426</v>
      </c>
    </row>
    <row r="1650" spans="1:7" x14ac:dyDescent="0.2">
      <c r="A1650" t="s">
        <v>72</v>
      </c>
      <c r="B1650" t="s">
        <v>120</v>
      </c>
      <c r="C1650" t="s">
        <v>118</v>
      </c>
      <c r="D1650" t="s">
        <v>8</v>
      </c>
      <c r="E1650">
        <v>202202</v>
      </c>
      <c r="F1650">
        <v>378.57142857142856</v>
      </c>
      <c r="G1650">
        <v>436</v>
      </c>
    </row>
    <row r="1651" spans="1:7" x14ac:dyDescent="0.2">
      <c r="A1651" t="s">
        <v>72</v>
      </c>
      <c r="B1651" t="s">
        <v>120</v>
      </c>
      <c r="C1651" t="s">
        <v>118</v>
      </c>
      <c r="D1651" t="s">
        <v>8</v>
      </c>
      <c r="E1651">
        <v>202203</v>
      </c>
      <c r="F1651">
        <v>406.09677419354841</v>
      </c>
      <c r="G1651">
        <v>466</v>
      </c>
    </row>
    <row r="1652" spans="1:7" x14ac:dyDescent="0.2">
      <c r="A1652" t="s">
        <v>72</v>
      </c>
      <c r="B1652" t="s">
        <v>120</v>
      </c>
      <c r="C1652" t="s">
        <v>118</v>
      </c>
      <c r="D1652" t="s">
        <v>8</v>
      </c>
      <c r="E1652">
        <v>202204</v>
      </c>
      <c r="F1652">
        <v>419.93333333333334</v>
      </c>
      <c r="G1652">
        <v>479</v>
      </c>
    </row>
    <row r="1653" spans="1:7" x14ac:dyDescent="0.2">
      <c r="A1653" t="s">
        <v>72</v>
      </c>
      <c r="B1653" t="s">
        <v>120</v>
      </c>
      <c r="C1653" t="s">
        <v>118</v>
      </c>
      <c r="D1653" t="s">
        <v>8</v>
      </c>
      <c r="E1653">
        <v>202205</v>
      </c>
      <c r="F1653">
        <v>432.06451612903254</v>
      </c>
      <c r="G1653">
        <v>498</v>
      </c>
    </row>
    <row r="1654" spans="1:7" x14ac:dyDescent="0.2">
      <c r="A1654" t="s">
        <v>72</v>
      </c>
      <c r="B1654" t="s">
        <v>120</v>
      </c>
      <c r="C1654" t="s">
        <v>118</v>
      </c>
      <c r="D1654" t="s">
        <v>8</v>
      </c>
      <c r="E1654">
        <v>202206</v>
      </c>
      <c r="F1654">
        <v>477.3</v>
      </c>
      <c r="G1654">
        <v>541</v>
      </c>
    </row>
    <row r="1655" spans="1:7" x14ac:dyDescent="0.2">
      <c r="A1655" t="s">
        <v>72</v>
      </c>
      <c r="B1655" t="s">
        <v>120</v>
      </c>
      <c r="C1655" t="s">
        <v>118</v>
      </c>
      <c r="D1655" t="s">
        <v>8</v>
      </c>
      <c r="E1655">
        <v>202207</v>
      </c>
      <c r="F1655">
        <v>475.32258064516128</v>
      </c>
      <c r="G1655">
        <v>561</v>
      </c>
    </row>
    <row r="1656" spans="1:7" x14ac:dyDescent="0.2">
      <c r="A1656" t="s">
        <v>72</v>
      </c>
      <c r="B1656" t="s">
        <v>120</v>
      </c>
      <c r="C1656" t="s">
        <v>118</v>
      </c>
      <c r="D1656" t="s">
        <v>8</v>
      </c>
      <c r="E1656">
        <v>202208</v>
      </c>
      <c r="F1656">
        <v>496.77419354838725</v>
      </c>
      <c r="G1656">
        <v>553</v>
      </c>
    </row>
    <row r="1657" spans="1:7" x14ac:dyDescent="0.2">
      <c r="A1657" t="s">
        <v>72</v>
      </c>
      <c r="B1657" t="s">
        <v>120</v>
      </c>
      <c r="C1657" t="s">
        <v>118</v>
      </c>
      <c r="D1657" t="s">
        <v>8</v>
      </c>
      <c r="E1657">
        <v>202209</v>
      </c>
      <c r="F1657">
        <v>510.76666666666671</v>
      </c>
      <c r="G1657">
        <v>595</v>
      </c>
    </row>
    <row r="1658" spans="1:7" x14ac:dyDescent="0.2">
      <c r="A1658" t="s">
        <v>72</v>
      </c>
      <c r="B1658" t="s">
        <v>120</v>
      </c>
      <c r="C1658" t="s">
        <v>118</v>
      </c>
      <c r="D1658" t="s">
        <v>8</v>
      </c>
      <c r="E1658">
        <v>202210</v>
      </c>
      <c r="F1658">
        <v>508.67741935483866</v>
      </c>
      <c r="G1658">
        <v>576</v>
      </c>
    </row>
    <row r="1659" spans="1:7" x14ac:dyDescent="0.2">
      <c r="A1659" t="s">
        <v>72</v>
      </c>
      <c r="B1659" t="s">
        <v>120</v>
      </c>
      <c r="C1659" t="s">
        <v>118</v>
      </c>
      <c r="D1659" t="s">
        <v>8</v>
      </c>
      <c r="E1659">
        <v>202211</v>
      </c>
      <c r="F1659">
        <v>502.30000000000018</v>
      </c>
      <c r="G1659">
        <v>562</v>
      </c>
    </row>
    <row r="1660" spans="1:7" x14ac:dyDescent="0.2">
      <c r="A1660" t="s">
        <v>72</v>
      </c>
      <c r="B1660" t="s">
        <v>120</v>
      </c>
      <c r="C1660" t="s">
        <v>118</v>
      </c>
      <c r="D1660" t="s">
        <v>8</v>
      </c>
      <c r="E1660">
        <v>202212</v>
      </c>
      <c r="F1660">
        <v>487.45161290322585</v>
      </c>
      <c r="G1660">
        <v>538</v>
      </c>
    </row>
    <row r="1661" spans="1:7" x14ac:dyDescent="0.2">
      <c r="A1661" t="s">
        <v>72</v>
      </c>
      <c r="B1661" t="s">
        <v>120</v>
      </c>
      <c r="C1661" t="s">
        <v>118</v>
      </c>
      <c r="D1661" t="s">
        <v>8</v>
      </c>
      <c r="E1661">
        <v>202301</v>
      </c>
      <c r="F1661">
        <v>477.77419354838713</v>
      </c>
      <c r="G1661">
        <v>527</v>
      </c>
    </row>
    <row r="1662" spans="1:7" x14ac:dyDescent="0.2">
      <c r="A1662" t="s">
        <v>72</v>
      </c>
      <c r="B1662" t="s">
        <v>120</v>
      </c>
      <c r="C1662" t="s">
        <v>118</v>
      </c>
      <c r="D1662" t="s">
        <v>8</v>
      </c>
      <c r="E1662">
        <v>202302</v>
      </c>
      <c r="F1662">
        <v>485.39285714285711</v>
      </c>
      <c r="G1662">
        <v>538</v>
      </c>
    </row>
    <row r="1663" spans="1:7" x14ac:dyDescent="0.2">
      <c r="A1663" t="s">
        <v>72</v>
      </c>
      <c r="B1663" t="s">
        <v>120</v>
      </c>
      <c r="C1663" t="s">
        <v>118</v>
      </c>
      <c r="D1663" t="s">
        <v>8</v>
      </c>
      <c r="E1663">
        <v>202303</v>
      </c>
      <c r="F1663">
        <v>480.0322580645161</v>
      </c>
      <c r="G1663">
        <v>519</v>
      </c>
    </row>
    <row r="1664" spans="1:7" x14ac:dyDescent="0.2">
      <c r="A1664" t="s">
        <v>72</v>
      </c>
      <c r="B1664" t="s">
        <v>120</v>
      </c>
      <c r="C1664" t="s">
        <v>118</v>
      </c>
      <c r="D1664" t="s">
        <v>8</v>
      </c>
      <c r="E1664">
        <v>202304</v>
      </c>
      <c r="F1664">
        <v>468.06666666666666</v>
      </c>
      <c r="G1664">
        <v>505</v>
      </c>
    </row>
    <row r="1665" spans="1:7" x14ac:dyDescent="0.2">
      <c r="A1665" t="s">
        <v>72</v>
      </c>
      <c r="B1665" t="s">
        <v>120</v>
      </c>
      <c r="C1665" t="s">
        <v>118</v>
      </c>
      <c r="D1665" t="s">
        <v>8</v>
      </c>
      <c r="E1665">
        <v>202305</v>
      </c>
      <c r="F1665">
        <v>460.19354838709677</v>
      </c>
      <c r="G1665">
        <v>502</v>
      </c>
    </row>
    <row r="1666" spans="1:7" x14ac:dyDescent="0.2">
      <c r="A1666" t="s">
        <v>72</v>
      </c>
      <c r="B1666" t="s">
        <v>120</v>
      </c>
      <c r="C1666" t="s">
        <v>118</v>
      </c>
      <c r="D1666" t="s">
        <v>8</v>
      </c>
      <c r="E1666">
        <v>202306</v>
      </c>
      <c r="F1666">
        <v>465.43333333333345</v>
      </c>
      <c r="G1666">
        <v>502</v>
      </c>
    </row>
    <row r="1667" spans="1:7" x14ac:dyDescent="0.2">
      <c r="A1667" t="s">
        <v>72</v>
      </c>
      <c r="B1667" t="s">
        <v>120</v>
      </c>
      <c r="C1667" t="s">
        <v>118</v>
      </c>
      <c r="D1667" t="s">
        <v>8</v>
      </c>
      <c r="E1667">
        <v>202307</v>
      </c>
      <c r="F1667">
        <v>470.48387096774218</v>
      </c>
      <c r="G1667">
        <v>506</v>
      </c>
    </row>
    <row r="1668" spans="1:7" x14ac:dyDescent="0.2">
      <c r="A1668" t="s">
        <v>72</v>
      </c>
      <c r="B1668" t="s">
        <v>120</v>
      </c>
      <c r="C1668" t="s">
        <v>118</v>
      </c>
      <c r="D1668" t="s">
        <v>8</v>
      </c>
      <c r="E1668">
        <v>202308</v>
      </c>
      <c r="F1668">
        <v>459.9354838709678</v>
      </c>
      <c r="G1668">
        <v>479</v>
      </c>
    </row>
    <row r="1669" spans="1:7" x14ac:dyDescent="0.2">
      <c r="A1669" t="s">
        <v>72</v>
      </c>
      <c r="B1669" t="s">
        <v>120</v>
      </c>
      <c r="C1669" t="s">
        <v>118</v>
      </c>
      <c r="D1669" t="s">
        <v>8</v>
      </c>
      <c r="E1669">
        <v>202309</v>
      </c>
      <c r="F1669">
        <v>444.53333333333347</v>
      </c>
      <c r="G1669">
        <v>486</v>
      </c>
    </row>
    <row r="1670" spans="1:7" x14ac:dyDescent="0.2">
      <c r="A1670" t="s">
        <v>72</v>
      </c>
      <c r="B1670" t="s">
        <v>120</v>
      </c>
      <c r="C1670" t="s">
        <v>118</v>
      </c>
      <c r="D1670" t="s">
        <v>8</v>
      </c>
      <c r="E1670">
        <v>202310</v>
      </c>
      <c r="F1670">
        <v>435.67741935483872</v>
      </c>
      <c r="G1670">
        <v>456</v>
      </c>
    </row>
    <row r="1671" spans="1:7" x14ac:dyDescent="0.2">
      <c r="A1671" t="s">
        <v>72</v>
      </c>
      <c r="B1671" t="s">
        <v>120</v>
      </c>
      <c r="C1671" t="s">
        <v>118</v>
      </c>
      <c r="D1671" t="s">
        <v>8</v>
      </c>
      <c r="E1671">
        <v>202311</v>
      </c>
      <c r="F1671">
        <v>412.00000000000006</v>
      </c>
      <c r="G1671">
        <v>438</v>
      </c>
    </row>
    <row r="1672" spans="1:7" x14ac:dyDescent="0.2">
      <c r="A1672" t="s">
        <v>72</v>
      </c>
      <c r="B1672" t="s">
        <v>120</v>
      </c>
      <c r="C1672" t="s">
        <v>118</v>
      </c>
      <c r="D1672" t="s">
        <v>8</v>
      </c>
      <c r="E1672">
        <v>202312</v>
      </c>
      <c r="F1672">
        <v>394.16129032258061</v>
      </c>
      <c r="G1672">
        <v>410</v>
      </c>
    </row>
    <row r="1673" spans="1:7" x14ac:dyDescent="0.2">
      <c r="A1673" t="s">
        <v>72</v>
      </c>
      <c r="B1673" t="s">
        <v>120</v>
      </c>
      <c r="C1673" t="s">
        <v>118</v>
      </c>
      <c r="D1673" t="s">
        <v>8</v>
      </c>
      <c r="E1673">
        <v>202401</v>
      </c>
      <c r="F1673">
        <v>370.25806451612908</v>
      </c>
      <c r="G1673">
        <v>382</v>
      </c>
    </row>
    <row r="1674" spans="1:7" x14ac:dyDescent="0.2">
      <c r="A1674" t="s">
        <v>72</v>
      </c>
      <c r="B1674" t="s">
        <v>120</v>
      </c>
      <c r="C1674" t="s">
        <v>118</v>
      </c>
      <c r="D1674" t="s">
        <v>8</v>
      </c>
      <c r="E1674">
        <v>202402</v>
      </c>
      <c r="F1674">
        <v>345.41379310344831</v>
      </c>
      <c r="G1674">
        <v>353</v>
      </c>
    </row>
    <row r="1675" spans="1:7" x14ac:dyDescent="0.2">
      <c r="A1675" t="s">
        <v>72</v>
      </c>
      <c r="B1675" t="s">
        <v>120</v>
      </c>
      <c r="C1675" t="s">
        <v>118</v>
      </c>
      <c r="D1675" t="s">
        <v>8</v>
      </c>
      <c r="E1675">
        <v>202403</v>
      </c>
      <c r="F1675">
        <v>323.41935483870969</v>
      </c>
      <c r="G1675">
        <v>337</v>
      </c>
    </row>
    <row r="1676" spans="1:7" x14ac:dyDescent="0.2">
      <c r="A1676" t="s">
        <v>72</v>
      </c>
      <c r="B1676" t="s">
        <v>120</v>
      </c>
      <c r="C1676" t="s">
        <v>118</v>
      </c>
      <c r="D1676" t="s">
        <v>8</v>
      </c>
      <c r="E1676">
        <v>202404</v>
      </c>
      <c r="F1676">
        <v>304.73333333333335</v>
      </c>
      <c r="G1676">
        <v>311</v>
      </c>
    </row>
    <row r="1677" spans="1:7" x14ac:dyDescent="0.2">
      <c r="A1677" t="s">
        <v>72</v>
      </c>
      <c r="B1677" t="s">
        <v>120</v>
      </c>
      <c r="C1677" t="s">
        <v>118</v>
      </c>
      <c r="D1677" t="s">
        <v>8</v>
      </c>
      <c r="E1677">
        <v>202405</v>
      </c>
      <c r="F1677">
        <v>296.80645161290317</v>
      </c>
      <c r="G1677">
        <v>303</v>
      </c>
    </row>
    <row r="1678" spans="1:7" x14ac:dyDescent="0.2">
      <c r="A1678" t="s">
        <v>72</v>
      </c>
      <c r="B1678" t="s">
        <v>120</v>
      </c>
      <c r="C1678" t="s">
        <v>118</v>
      </c>
      <c r="D1678" t="s">
        <v>9</v>
      </c>
      <c r="E1678">
        <v>201912</v>
      </c>
      <c r="F1678">
        <v>3.2258064516129031E-2</v>
      </c>
      <c r="G1678">
        <v>1</v>
      </c>
    </row>
    <row r="1679" spans="1:7" x14ac:dyDescent="0.2">
      <c r="A1679" t="s">
        <v>72</v>
      </c>
      <c r="B1679" t="s">
        <v>120</v>
      </c>
      <c r="C1679" t="s">
        <v>118</v>
      </c>
      <c r="D1679" t="s">
        <v>9</v>
      </c>
      <c r="E1679">
        <v>202006</v>
      </c>
      <c r="F1679">
        <v>3.3333333333333333E-2</v>
      </c>
      <c r="G1679">
        <v>1</v>
      </c>
    </row>
    <row r="1680" spans="1:7" x14ac:dyDescent="0.2">
      <c r="A1680" t="s">
        <v>72</v>
      </c>
      <c r="B1680" t="s">
        <v>120</v>
      </c>
      <c r="C1680" t="s">
        <v>118</v>
      </c>
      <c r="D1680" t="s">
        <v>9</v>
      </c>
      <c r="E1680">
        <v>202012</v>
      </c>
      <c r="F1680">
        <v>23.406666666666666</v>
      </c>
      <c r="G1680">
        <v>29.2</v>
      </c>
    </row>
    <row r="1681" spans="1:7" x14ac:dyDescent="0.2">
      <c r="A1681" t="s">
        <v>72</v>
      </c>
      <c r="B1681" t="s">
        <v>120</v>
      </c>
      <c r="C1681" t="s">
        <v>118</v>
      </c>
      <c r="D1681" t="s">
        <v>9</v>
      </c>
      <c r="E1681">
        <v>202106</v>
      </c>
      <c r="F1681">
        <v>79.462339989759343</v>
      </c>
      <c r="G1681">
        <v>84.5</v>
      </c>
    </row>
    <row r="1682" spans="1:7" x14ac:dyDescent="0.2">
      <c r="A1682" t="s">
        <v>72</v>
      </c>
      <c r="B1682" t="s">
        <v>120</v>
      </c>
      <c r="C1682" t="s">
        <v>118</v>
      </c>
      <c r="D1682" t="s">
        <v>9</v>
      </c>
      <c r="E1682">
        <v>202112</v>
      </c>
      <c r="F1682">
        <v>265.95053763440859</v>
      </c>
      <c r="G1682">
        <v>330.5</v>
      </c>
    </row>
    <row r="1683" spans="1:7" x14ac:dyDescent="0.2">
      <c r="A1683" t="s">
        <v>72</v>
      </c>
      <c r="B1683" t="s">
        <v>120</v>
      </c>
      <c r="C1683" t="s">
        <v>118</v>
      </c>
      <c r="D1683" t="s">
        <v>9</v>
      </c>
      <c r="E1683">
        <v>202206</v>
      </c>
      <c r="F1683">
        <v>415.02660010240669</v>
      </c>
      <c r="G1683">
        <v>474.33333333333331</v>
      </c>
    </row>
    <row r="1684" spans="1:7" x14ac:dyDescent="0.2">
      <c r="A1684" t="s">
        <v>72</v>
      </c>
      <c r="B1684" t="s">
        <v>120</v>
      </c>
      <c r="C1684" t="s">
        <v>118</v>
      </c>
      <c r="D1684" t="s">
        <v>9</v>
      </c>
      <c r="E1684">
        <v>202212</v>
      </c>
      <c r="F1684">
        <v>496.88207885304661</v>
      </c>
      <c r="G1684">
        <v>564.16666666666663</v>
      </c>
    </row>
    <row r="1685" spans="1:7" x14ac:dyDescent="0.2">
      <c r="A1685" t="s">
        <v>72</v>
      </c>
      <c r="B1685" t="s">
        <v>120</v>
      </c>
      <c r="C1685" t="s">
        <v>118</v>
      </c>
      <c r="D1685" t="s">
        <v>9</v>
      </c>
      <c r="E1685">
        <v>202306</v>
      </c>
      <c r="F1685">
        <v>472.81547619047615</v>
      </c>
      <c r="G1685">
        <v>515.5</v>
      </c>
    </row>
    <row r="1686" spans="1:7" x14ac:dyDescent="0.2">
      <c r="A1686" t="s">
        <v>72</v>
      </c>
      <c r="B1686" t="s">
        <v>120</v>
      </c>
      <c r="C1686" t="s">
        <v>118</v>
      </c>
      <c r="D1686" t="s">
        <v>9</v>
      </c>
      <c r="E1686">
        <v>202312</v>
      </c>
      <c r="F1686">
        <v>436.13189964157715</v>
      </c>
      <c r="G1686">
        <v>462.5</v>
      </c>
    </row>
    <row r="1687" spans="1:7" x14ac:dyDescent="0.2">
      <c r="A1687" t="s">
        <v>72</v>
      </c>
      <c r="B1687" t="s">
        <v>120</v>
      </c>
      <c r="C1687" t="s">
        <v>118</v>
      </c>
      <c r="D1687" t="s">
        <v>9</v>
      </c>
      <c r="E1687">
        <v>202406</v>
      </c>
      <c r="F1687">
        <v>328.12619948090475</v>
      </c>
      <c r="G1687">
        <v>337.2</v>
      </c>
    </row>
    <row r="1688" spans="1:7" x14ac:dyDescent="0.2">
      <c r="A1688" t="s">
        <v>72</v>
      </c>
      <c r="B1688" t="s">
        <v>120</v>
      </c>
      <c r="C1688" t="s">
        <v>118</v>
      </c>
      <c r="D1688" t="s">
        <v>5</v>
      </c>
      <c r="E1688">
        <v>201909</v>
      </c>
      <c r="F1688">
        <v>3.2258064516129031E-2</v>
      </c>
      <c r="G1688">
        <v>1</v>
      </c>
    </row>
    <row r="1689" spans="1:7" x14ac:dyDescent="0.2">
      <c r="A1689" t="s">
        <v>72</v>
      </c>
      <c r="B1689" t="s">
        <v>120</v>
      </c>
      <c r="C1689" t="s">
        <v>118</v>
      </c>
      <c r="D1689" t="s">
        <v>5</v>
      </c>
      <c r="E1689">
        <v>202006</v>
      </c>
      <c r="F1689">
        <v>3.3333333333333333E-2</v>
      </c>
      <c r="G1689">
        <v>1</v>
      </c>
    </row>
    <row r="1690" spans="1:7" x14ac:dyDescent="0.2">
      <c r="A1690" t="s">
        <v>72</v>
      </c>
      <c r="B1690" t="s">
        <v>120</v>
      </c>
      <c r="C1690" t="s">
        <v>118</v>
      </c>
      <c r="D1690" t="s">
        <v>5</v>
      </c>
      <c r="E1690">
        <v>202009</v>
      </c>
      <c r="F1690">
        <v>10.226344086021506</v>
      </c>
      <c r="G1690">
        <v>16</v>
      </c>
    </row>
    <row r="1691" spans="1:7" x14ac:dyDescent="0.2">
      <c r="A1691" t="s">
        <v>72</v>
      </c>
      <c r="B1691" t="s">
        <v>120</v>
      </c>
      <c r="C1691" t="s">
        <v>118</v>
      </c>
      <c r="D1691" t="s">
        <v>5</v>
      </c>
      <c r="E1691">
        <v>202012</v>
      </c>
      <c r="F1691">
        <v>32.193548387096776</v>
      </c>
      <c r="G1691">
        <v>38</v>
      </c>
    </row>
    <row r="1692" spans="1:7" x14ac:dyDescent="0.2">
      <c r="A1692" t="s">
        <v>72</v>
      </c>
      <c r="B1692" t="s">
        <v>120</v>
      </c>
      <c r="C1692" t="s">
        <v>118</v>
      </c>
      <c r="D1692" t="s">
        <v>5</v>
      </c>
      <c r="E1692">
        <v>202103</v>
      </c>
      <c r="F1692">
        <v>64.090629800307212</v>
      </c>
      <c r="G1692">
        <v>69.333333333333329</v>
      </c>
    </row>
    <row r="1693" spans="1:7" x14ac:dyDescent="0.2">
      <c r="A1693" t="s">
        <v>72</v>
      </c>
      <c r="B1693" t="s">
        <v>120</v>
      </c>
      <c r="C1693" t="s">
        <v>118</v>
      </c>
      <c r="D1693" t="s">
        <v>5</v>
      </c>
      <c r="E1693">
        <v>202106</v>
      </c>
      <c r="F1693">
        <v>94.834050179211474</v>
      </c>
      <c r="G1693">
        <v>99.666666666666671</v>
      </c>
    </row>
    <row r="1694" spans="1:7" x14ac:dyDescent="0.2">
      <c r="A1694" t="s">
        <v>72</v>
      </c>
      <c r="B1694" t="s">
        <v>120</v>
      </c>
      <c r="C1694" t="s">
        <v>118</v>
      </c>
      <c r="D1694" t="s">
        <v>5</v>
      </c>
      <c r="E1694">
        <v>202109</v>
      </c>
      <c r="F1694">
        <v>189.70931899641576</v>
      </c>
      <c r="G1694">
        <v>248.33333333333334</v>
      </c>
    </row>
    <row r="1695" spans="1:7" x14ac:dyDescent="0.2">
      <c r="A1695" t="s">
        <v>72</v>
      </c>
      <c r="B1695" t="s">
        <v>120</v>
      </c>
      <c r="C1695" t="s">
        <v>118</v>
      </c>
      <c r="D1695" t="s">
        <v>5</v>
      </c>
      <c r="E1695">
        <v>202112</v>
      </c>
      <c r="F1695">
        <v>342.19175627240151</v>
      </c>
      <c r="G1695">
        <v>412.66666666666669</v>
      </c>
    </row>
    <row r="1696" spans="1:7" x14ac:dyDescent="0.2">
      <c r="A1696" t="s">
        <v>72</v>
      </c>
      <c r="B1696" t="s">
        <v>120</v>
      </c>
      <c r="C1696" t="s">
        <v>118</v>
      </c>
      <c r="D1696" t="s">
        <v>5</v>
      </c>
      <c r="E1696">
        <v>202203</v>
      </c>
      <c r="F1696">
        <v>386.95391705069125</v>
      </c>
      <c r="G1696">
        <v>442.66666666666669</v>
      </c>
    </row>
    <row r="1697" spans="1:7" x14ac:dyDescent="0.2">
      <c r="A1697" t="s">
        <v>72</v>
      </c>
      <c r="B1697" t="s">
        <v>120</v>
      </c>
      <c r="C1697" t="s">
        <v>118</v>
      </c>
      <c r="D1697" t="s">
        <v>5</v>
      </c>
      <c r="E1697">
        <v>202206</v>
      </c>
      <c r="F1697">
        <v>443.09928315412191</v>
      </c>
      <c r="G1697">
        <v>506</v>
      </c>
    </row>
    <row r="1698" spans="1:7" x14ac:dyDescent="0.2">
      <c r="A1698" t="s">
        <v>72</v>
      </c>
      <c r="B1698" t="s">
        <v>120</v>
      </c>
      <c r="C1698" t="s">
        <v>118</v>
      </c>
      <c r="D1698" t="s">
        <v>5</v>
      </c>
      <c r="E1698">
        <v>202209</v>
      </c>
      <c r="F1698">
        <v>494.28781362007174</v>
      </c>
      <c r="G1698">
        <v>569.66666666666663</v>
      </c>
    </row>
    <row r="1699" spans="1:7" x14ac:dyDescent="0.2">
      <c r="A1699" t="s">
        <v>72</v>
      </c>
      <c r="B1699" t="s">
        <v>120</v>
      </c>
      <c r="C1699" t="s">
        <v>118</v>
      </c>
      <c r="D1699" t="s">
        <v>5</v>
      </c>
      <c r="E1699">
        <v>202212</v>
      </c>
      <c r="F1699">
        <v>499.47634408602153</v>
      </c>
      <c r="G1699">
        <v>558.66666666666663</v>
      </c>
    </row>
    <row r="1700" spans="1:7" x14ac:dyDescent="0.2">
      <c r="A1700" t="s">
        <v>72</v>
      </c>
      <c r="B1700" t="s">
        <v>120</v>
      </c>
      <c r="C1700" t="s">
        <v>118</v>
      </c>
      <c r="D1700" t="s">
        <v>5</v>
      </c>
      <c r="E1700">
        <v>202303</v>
      </c>
      <c r="F1700">
        <v>481.06643625192009</v>
      </c>
      <c r="G1700">
        <v>528</v>
      </c>
    </row>
    <row r="1701" spans="1:7" x14ac:dyDescent="0.2">
      <c r="A1701" t="s">
        <v>72</v>
      </c>
      <c r="B1701" t="s">
        <v>120</v>
      </c>
      <c r="C1701" t="s">
        <v>118</v>
      </c>
      <c r="D1701" t="s">
        <v>5</v>
      </c>
      <c r="E1701">
        <v>202306</v>
      </c>
      <c r="F1701">
        <v>464.56451612903226</v>
      </c>
      <c r="G1701">
        <v>503</v>
      </c>
    </row>
    <row r="1702" spans="1:7" x14ac:dyDescent="0.2">
      <c r="A1702" t="s">
        <v>72</v>
      </c>
      <c r="B1702" t="s">
        <v>120</v>
      </c>
      <c r="C1702" t="s">
        <v>118</v>
      </c>
      <c r="D1702" t="s">
        <v>5</v>
      </c>
      <c r="E1702">
        <v>202309</v>
      </c>
      <c r="F1702">
        <v>458.31756272401452</v>
      </c>
      <c r="G1702">
        <v>490.33333333333331</v>
      </c>
    </row>
    <row r="1703" spans="1:7" x14ac:dyDescent="0.2">
      <c r="A1703" t="s">
        <v>72</v>
      </c>
      <c r="B1703" t="s">
        <v>120</v>
      </c>
      <c r="C1703" t="s">
        <v>118</v>
      </c>
      <c r="D1703" t="s">
        <v>5</v>
      </c>
      <c r="E1703">
        <v>202312</v>
      </c>
      <c r="F1703">
        <v>413.94623655913983</v>
      </c>
      <c r="G1703">
        <v>434.66666666666669</v>
      </c>
    </row>
    <row r="1704" spans="1:7" x14ac:dyDescent="0.2">
      <c r="A1704" t="s">
        <v>72</v>
      </c>
      <c r="B1704" t="s">
        <v>120</v>
      </c>
      <c r="C1704" t="s">
        <v>118</v>
      </c>
      <c r="D1704" t="s">
        <v>5</v>
      </c>
      <c r="E1704">
        <v>202403</v>
      </c>
      <c r="F1704">
        <v>346.36373748609572</v>
      </c>
      <c r="G1704">
        <v>357.33333333333331</v>
      </c>
    </row>
    <row r="1705" spans="1:7" x14ac:dyDescent="0.2">
      <c r="A1705" t="s">
        <v>72</v>
      </c>
      <c r="B1705" t="s">
        <v>120</v>
      </c>
      <c r="C1705" t="s">
        <v>118</v>
      </c>
      <c r="D1705" t="s">
        <v>5</v>
      </c>
      <c r="E1705">
        <v>202406</v>
      </c>
      <c r="F1705">
        <v>300.76989247311826</v>
      </c>
      <c r="G1705">
        <v>307</v>
      </c>
    </row>
    <row r="1706" spans="1:7" x14ac:dyDescent="0.2">
      <c r="A1706" t="s">
        <v>72</v>
      </c>
      <c r="B1706" t="s">
        <v>120</v>
      </c>
      <c r="C1706" t="s">
        <v>0</v>
      </c>
      <c r="D1706" t="s">
        <v>7</v>
      </c>
      <c r="E1706">
        <v>2014</v>
      </c>
      <c r="F1706">
        <v>146850.07427035333</v>
      </c>
      <c r="G1706">
        <v>159382.66666666666</v>
      </c>
    </row>
    <row r="1707" spans="1:7" x14ac:dyDescent="0.2">
      <c r="A1707" t="s">
        <v>72</v>
      </c>
      <c r="B1707" t="s">
        <v>120</v>
      </c>
      <c r="C1707" t="s">
        <v>0</v>
      </c>
      <c r="D1707" t="s">
        <v>7</v>
      </c>
      <c r="E1707">
        <v>2015</v>
      </c>
      <c r="F1707">
        <v>204070.49178187407</v>
      </c>
      <c r="G1707">
        <v>221309.08333333334</v>
      </c>
    </row>
    <row r="1708" spans="1:7" x14ac:dyDescent="0.2">
      <c r="A1708" t="s">
        <v>72</v>
      </c>
      <c r="B1708" t="s">
        <v>120</v>
      </c>
      <c r="C1708" t="s">
        <v>0</v>
      </c>
      <c r="D1708" t="s">
        <v>7</v>
      </c>
      <c r="E1708">
        <v>2016</v>
      </c>
      <c r="F1708">
        <v>274880.65425781737</v>
      </c>
      <c r="G1708">
        <v>297588.91666666669</v>
      </c>
    </row>
    <row r="1709" spans="1:7" x14ac:dyDescent="0.2">
      <c r="A1709" t="s">
        <v>72</v>
      </c>
      <c r="B1709" t="s">
        <v>120</v>
      </c>
      <c r="C1709" t="s">
        <v>0</v>
      </c>
      <c r="D1709" t="s">
        <v>7</v>
      </c>
      <c r="E1709">
        <v>2017</v>
      </c>
      <c r="F1709">
        <v>316898.3480606759</v>
      </c>
      <c r="G1709">
        <v>339570.58333333331</v>
      </c>
    </row>
    <row r="1710" spans="1:7" x14ac:dyDescent="0.2">
      <c r="A1710" t="s">
        <v>72</v>
      </c>
      <c r="B1710" t="s">
        <v>120</v>
      </c>
      <c r="C1710" t="s">
        <v>0</v>
      </c>
      <c r="D1710" t="s">
        <v>7</v>
      </c>
      <c r="E1710">
        <v>2018</v>
      </c>
      <c r="F1710">
        <v>348104.55713005638</v>
      </c>
      <c r="G1710">
        <v>371828.58333333331</v>
      </c>
    </row>
    <row r="1711" spans="1:7" x14ac:dyDescent="0.2">
      <c r="A1711" t="s">
        <v>72</v>
      </c>
      <c r="B1711" t="s">
        <v>120</v>
      </c>
      <c r="C1711" t="s">
        <v>0</v>
      </c>
      <c r="D1711" t="s">
        <v>7</v>
      </c>
      <c r="E1711">
        <v>2019</v>
      </c>
      <c r="F1711">
        <v>361125.95241295436</v>
      </c>
      <c r="G1711">
        <v>389184.33333333331</v>
      </c>
    </row>
    <row r="1712" spans="1:7" x14ac:dyDescent="0.2">
      <c r="A1712" t="s">
        <v>72</v>
      </c>
      <c r="B1712" t="s">
        <v>120</v>
      </c>
      <c r="C1712" t="s">
        <v>0</v>
      </c>
      <c r="D1712" t="s">
        <v>7</v>
      </c>
      <c r="E1712">
        <v>2020</v>
      </c>
      <c r="F1712">
        <v>344388.29754356685</v>
      </c>
      <c r="G1712">
        <v>363215.33333333331</v>
      </c>
    </row>
    <row r="1713" spans="1:7" x14ac:dyDescent="0.2">
      <c r="A1713" t="s">
        <v>72</v>
      </c>
      <c r="B1713" t="s">
        <v>120</v>
      </c>
      <c r="C1713" t="s">
        <v>0</v>
      </c>
      <c r="D1713" t="s">
        <v>7</v>
      </c>
      <c r="E1713">
        <v>2021</v>
      </c>
      <c r="F1713">
        <v>336261.13383896579</v>
      </c>
      <c r="G1713">
        <v>357212.16666666669</v>
      </c>
    </row>
    <row r="1714" spans="1:7" x14ac:dyDescent="0.2">
      <c r="A1714" t="s">
        <v>72</v>
      </c>
      <c r="B1714" t="s">
        <v>120</v>
      </c>
      <c r="C1714" t="s">
        <v>0</v>
      </c>
      <c r="D1714" t="s">
        <v>7</v>
      </c>
      <c r="E1714">
        <v>2022</v>
      </c>
      <c r="F1714">
        <v>385139.87120455713</v>
      </c>
      <c r="G1714">
        <v>406095</v>
      </c>
    </row>
    <row r="1715" spans="1:7" x14ac:dyDescent="0.2">
      <c r="A1715" t="s">
        <v>72</v>
      </c>
      <c r="B1715" t="s">
        <v>120</v>
      </c>
      <c r="C1715" t="s">
        <v>0</v>
      </c>
      <c r="D1715" t="s">
        <v>7</v>
      </c>
      <c r="E1715">
        <v>2023</v>
      </c>
      <c r="F1715">
        <v>330351.18744879676</v>
      </c>
      <c r="G1715">
        <v>345915.08333333331</v>
      </c>
    </row>
    <row r="1716" spans="1:7" x14ac:dyDescent="0.2">
      <c r="A1716" t="s">
        <v>72</v>
      </c>
      <c r="B1716" t="s">
        <v>120</v>
      </c>
      <c r="C1716" t="s">
        <v>0</v>
      </c>
      <c r="D1716" t="s">
        <v>7</v>
      </c>
      <c r="E1716">
        <v>2024</v>
      </c>
      <c r="F1716">
        <v>263073.7789543937</v>
      </c>
      <c r="G1716">
        <v>275292.40000000002</v>
      </c>
    </row>
    <row r="1717" spans="1:7" x14ac:dyDescent="0.2">
      <c r="A1717" t="s">
        <v>72</v>
      </c>
      <c r="B1717" t="s">
        <v>120</v>
      </c>
      <c r="C1717" t="s">
        <v>0</v>
      </c>
      <c r="D1717" t="s">
        <v>8</v>
      </c>
      <c r="E1717">
        <v>201401</v>
      </c>
      <c r="F1717">
        <v>130225.64516129032</v>
      </c>
      <c r="G1717">
        <v>140565</v>
      </c>
    </row>
    <row r="1718" spans="1:7" x14ac:dyDescent="0.2">
      <c r="A1718" t="s">
        <v>72</v>
      </c>
      <c r="B1718" t="s">
        <v>120</v>
      </c>
      <c r="C1718" t="s">
        <v>0</v>
      </c>
      <c r="D1718" t="s">
        <v>8</v>
      </c>
      <c r="E1718">
        <v>201402</v>
      </c>
      <c r="F1718">
        <v>132543.14285714284</v>
      </c>
      <c r="G1718">
        <v>143924</v>
      </c>
    </row>
    <row r="1719" spans="1:7" x14ac:dyDescent="0.2">
      <c r="A1719" t="s">
        <v>72</v>
      </c>
      <c r="B1719" t="s">
        <v>120</v>
      </c>
      <c r="C1719" t="s">
        <v>0</v>
      </c>
      <c r="D1719" t="s">
        <v>8</v>
      </c>
      <c r="E1719">
        <v>201403</v>
      </c>
      <c r="F1719">
        <v>135409.96774193551</v>
      </c>
      <c r="G1719">
        <v>146726</v>
      </c>
    </row>
    <row r="1720" spans="1:7" x14ac:dyDescent="0.2">
      <c r="A1720" t="s">
        <v>72</v>
      </c>
      <c r="B1720" t="s">
        <v>120</v>
      </c>
      <c r="C1720" t="s">
        <v>0</v>
      </c>
      <c r="D1720" t="s">
        <v>8</v>
      </c>
      <c r="E1720">
        <v>201404</v>
      </c>
      <c r="F1720">
        <v>139676.73333333328</v>
      </c>
      <c r="G1720">
        <v>150097</v>
      </c>
    </row>
    <row r="1721" spans="1:7" x14ac:dyDescent="0.2">
      <c r="A1721" t="s">
        <v>72</v>
      </c>
      <c r="B1721" t="s">
        <v>120</v>
      </c>
      <c r="C1721" t="s">
        <v>0</v>
      </c>
      <c r="D1721" t="s">
        <v>8</v>
      </c>
      <c r="E1721">
        <v>201405</v>
      </c>
      <c r="F1721">
        <v>142115.41935483881</v>
      </c>
      <c r="G1721">
        <v>153391</v>
      </c>
    </row>
    <row r="1722" spans="1:7" x14ac:dyDescent="0.2">
      <c r="A1722" t="s">
        <v>72</v>
      </c>
      <c r="B1722" t="s">
        <v>120</v>
      </c>
      <c r="C1722" t="s">
        <v>0</v>
      </c>
      <c r="D1722" t="s">
        <v>8</v>
      </c>
      <c r="E1722">
        <v>201406</v>
      </c>
      <c r="F1722">
        <v>145119.06666666668</v>
      </c>
      <c r="G1722">
        <v>154273</v>
      </c>
    </row>
    <row r="1723" spans="1:7" x14ac:dyDescent="0.2">
      <c r="A1723" t="s">
        <v>72</v>
      </c>
      <c r="B1723" t="s">
        <v>120</v>
      </c>
      <c r="C1723" t="s">
        <v>0</v>
      </c>
      <c r="D1723" t="s">
        <v>8</v>
      </c>
      <c r="E1723">
        <v>201407</v>
      </c>
      <c r="F1723">
        <v>147460.935483871</v>
      </c>
      <c r="G1723">
        <v>160230</v>
      </c>
    </row>
    <row r="1724" spans="1:7" x14ac:dyDescent="0.2">
      <c r="A1724" t="s">
        <v>72</v>
      </c>
      <c r="B1724" t="s">
        <v>120</v>
      </c>
      <c r="C1724" t="s">
        <v>0</v>
      </c>
      <c r="D1724" t="s">
        <v>8</v>
      </c>
      <c r="E1724">
        <v>201408</v>
      </c>
      <c r="F1724">
        <v>151443.51612903224</v>
      </c>
      <c r="G1724">
        <v>162852</v>
      </c>
    </row>
    <row r="1725" spans="1:7" x14ac:dyDescent="0.2">
      <c r="A1725" t="s">
        <v>72</v>
      </c>
      <c r="B1725" t="s">
        <v>120</v>
      </c>
      <c r="C1725" t="s">
        <v>0</v>
      </c>
      <c r="D1725" t="s">
        <v>8</v>
      </c>
      <c r="E1725">
        <v>201409</v>
      </c>
      <c r="F1725">
        <v>154782.36666666664</v>
      </c>
      <c r="G1725">
        <v>168298</v>
      </c>
    </row>
    <row r="1726" spans="1:7" x14ac:dyDescent="0.2">
      <c r="A1726" t="s">
        <v>72</v>
      </c>
      <c r="B1726" t="s">
        <v>120</v>
      </c>
      <c r="C1726" t="s">
        <v>0</v>
      </c>
      <c r="D1726" t="s">
        <v>8</v>
      </c>
      <c r="E1726">
        <v>201410</v>
      </c>
      <c r="F1726">
        <v>158692.41935483881</v>
      </c>
      <c r="G1726">
        <v>172602</v>
      </c>
    </row>
    <row r="1727" spans="1:7" x14ac:dyDescent="0.2">
      <c r="A1727" t="s">
        <v>72</v>
      </c>
      <c r="B1727" t="s">
        <v>120</v>
      </c>
      <c r="C1727" t="s">
        <v>0</v>
      </c>
      <c r="D1727" t="s">
        <v>8</v>
      </c>
      <c r="E1727">
        <v>201411</v>
      </c>
      <c r="F1727">
        <v>160089.03333333338</v>
      </c>
      <c r="G1727">
        <v>175161</v>
      </c>
    </row>
    <row r="1728" spans="1:7" x14ac:dyDescent="0.2">
      <c r="A1728" t="s">
        <v>72</v>
      </c>
      <c r="B1728" t="s">
        <v>120</v>
      </c>
      <c r="C1728" t="s">
        <v>0</v>
      </c>
      <c r="D1728" t="s">
        <v>8</v>
      </c>
      <c r="E1728">
        <v>201412</v>
      </c>
      <c r="F1728">
        <v>164642.64516129033</v>
      </c>
      <c r="G1728">
        <v>184473</v>
      </c>
    </row>
    <row r="1729" spans="1:7" x14ac:dyDescent="0.2">
      <c r="A1729" t="s">
        <v>72</v>
      </c>
      <c r="B1729" t="s">
        <v>120</v>
      </c>
      <c r="C1729" t="s">
        <v>0</v>
      </c>
      <c r="D1729" t="s">
        <v>8</v>
      </c>
      <c r="E1729">
        <v>201501</v>
      </c>
      <c r="F1729">
        <v>169011.80645161294</v>
      </c>
      <c r="G1729">
        <v>181691</v>
      </c>
    </row>
    <row r="1730" spans="1:7" x14ac:dyDescent="0.2">
      <c r="A1730" t="s">
        <v>72</v>
      </c>
      <c r="B1730" t="s">
        <v>120</v>
      </c>
      <c r="C1730" t="s">
        <v>0</v>
      </c>
      <c r="D1730" t="s">
        <v>8</v>
      </c>
      <c r="E1730">
        <v>201502</v>
      </c>
      <c r="F1730">
        <v>172537.71428571429</v>
      </c>
      <c r="G1730">
        <v>185366</v>
      </c>
    </row>
    <row r="1731" spans="1:7" x14ac:dyDescent="0.2">
      <c r="A1731" t="s">
        <v>72</v>
      </c>
      <c r="B1731" t="s">
        <v>120</v>
      </c>
      <c r="C1731" t="s">
        <v>0</v>
      </c>
      <c r="D1731" t="s">
        <v>8</v>
      </c>
      <c r="E1731">
        <v>201503</v>
      </c>
      <c r="F1731">
        <v>178476.77419354836</v>
      </c>
      <c r="G1731">
        <v>194126</v>
      </c>
    </row>
    <row r="1732" spans="1:7" x14ac:dyDescent="0.2">
      <c r="A1732" t="s">
        <v>72</v>
      </c>
      <c r="B1732" t="s">
        <v>120</v>
      </c>
      <c r="C1732" t="s">
        <v>0</v>
      </c>
      <c r="D1732" t="s">
        <v>8</v>
      </c>
      <c r="E1732">
        <v>201504</v>
      </c>
      <c r="F1732">
        <v>184552.66666666669</v>
      </c>
      <c r="G1732">
        <v>200918</v>
      </c>
    </row>
    <row r="1733" spans="1:7" x14ac:dyDescent="0.2">
      <c r="A1733" t="s">
        <v>72</v>
      </c>
      <c r="B1733" t="s">
        <v>120</v>
      </c>
      <c r="C1733" t="s">
        <v>0</v>
      </c>
      <c r="D1733" t="s">
        <v>8</v>
      </c>
      <c r="E1733">
        <v>201505</v>
      </c>
      <c r="F1733">
        <v>191744.93548387097</v>
      </c>
      <c r="G1733">
        <v>206874</v>
      </c>
    </row>
    <row r="1734" spans="1:7" x14ac:dyDescent="0.2">
      <c r="A1734" t="s">
        <v>72</v>
      </c>
      <c r="B1734" t="s">
        <v>120</v>
      </c>
      <c r="C1734" t="s">
        <v>0</v>
      </c>
      <c r="D1734" t="s">
        <v>8</v>
      </c>
      <c r="E1734">
        <v>201506</v>
      </c>
      <c r="F1734">
        <v>198747.53333333341</v>
      </c>
      <c r="G1734">
        <v>213924</v>
      </c>
    </row>
    <row r="1735" spans="1:7" x14ac:dyDescent="0.2">
      <c r="A1735" t="s">
        <v>72</v>
      </c>
      <c r="B1735" t="s">
        <v>120</v>
      </c>
      <c r="C1735" t="s">
        <v>0</v>
      </c>
      <c r="D1735" t="s">
        <v>8</v>
      </c>
      <c r="E1735">
        <v>201507</v>
      </c>
      <c r="F1735">
        <v>206286.80645161294</v>
      </c>
      <c r="G1735">
        <v>223725</v>
      </c>
    </row>
    <row r="1736" spans="1:7" x14ac:dyDescent="0.2">
      <c r="A1736" t="s">
        <v>72</v>
      </c>
      <c r="B1736" t="s">
        <v>120</v>
      </c>
      <c r="C1736" t="s">
        <v>0</v>
      </c>
      <c r="D1736" t="s">
        <v>8</v>
      </c>
      <c r="E1736">
        <v>201508</v>
      </c>
      <c r="F1736">
        <v>213768.12903225806</v>
      </c>
      <c r="G1736">
        <v>232271</v>
      </c>
    </row>
    <row r="1737" spans="1:7" x14ac:dyDescent="0.2">
      <c r="A1737" t="s">
        <v>72</v>
      </c>
      <c r="B1737" t="s">
        <v>120</v>
      </c>
      <c r="C1737" t="s">
        <v>0</v>
      </c>
      <c r="D1737" t="s">
        <v>8</v>
      </c>
      <c r="E1737">
        <v>201509</v>
      </c>
      <c r="F1737">
        <v>222095.03333333341</v>
      </c>
      <c r="G1737">
        <v>241073</v>
      </c>
    </row>
    <row r="1738" spans="1:7" x14ac:dyDescent="0.2">
      <c r="A1738" t="s">
        <v>72</v>
      </c>
      <c r="B1738" t="s">
        <v>120</v>
      </c>
      <c r="C1738" t="s">
        <v>0</v>
      </c>
      <c r="D1738" t="s">
        <v>8</v>
      </c>
      <c r="E1738">
        <v>201510</v>
      </c>
      <c r="F1738">
        <v>229598.06451612903</v>
      </c>
      <c r="G1738">
        <v>249422</v>
      </c>
    </row>
    <row r="1739" spans="1:7" x14ac:dyDescent="0.2">
      <c r="A1739" t="s">
        <v>72</v>
      </c>
      <c r="B1739" t="s">
        <v>120</v>
      </c>
      <c r="C1739" t="s">
        <v>0</v>
      </c>
      <c r="D1739" t="s">
        <v>8</v>
      </c>
      <c r="E1739">
        <v>201511</v>
      </c>
      <c r="F1739">
        <v>236978.56666666674</v>
      </c>
      <c r="G1739">
        <v>258199</v>
      </c>
    </row>
    <row r="1740" spans="1:7" x14ac:dyDescent="0.2">
      <c r="A1740" t="s">
        <v>72</v>
      </c>
      <c r="B1740" t="s">
        <v>120</v>
      </c>
      <c r="C1740" t="s">
        <v>0</v>
      </c>
      <c r="D1740" t="s">
        <v>8</v>
      </c>
      <c r="E1740">
        <v>201512</v>
      </c>
      <c r="F1740">
        <v>245047.87096774194</v>
      </c>
      <c r="G1740">
        <v>268120</v>
      </c>
    </row>
    <row r="1741" spans="1:7" x14ac:dyDescent="0.2">
      <c r="A1741" t="s">
        <v>72</v>
      </c>
      <c r="B1741" t="s">
        <v>120</v>
      </c>
      <c r="C1741" t="s">
        <v>0</v>
      </c>
      <c r="D1741" t="s">
        <v>8</v>
      </c>
      <c r="E1741">
        <v>201601</v>
      </c>
      <c r="F1741">
        <v>249118.87096774197</v>
      </c>
      <c r="G1741">
        <v>268938</v>
      </c>
    </row>
    <row r="1742" spans="1:7" x14ac:dyDescent="0.2">
      <c r="A1742" t="s">
        <v>72</v>
      </c>
      <c r="B1742" t="s">
        <v>120</v>
      </c>
      <c r="C1742" t="s">
        <v>0</v>
      </c>
      <c r="D1742" t="s">
        <v>8</v>
      </c>
      <c r="E1742">
        <v>201602</v>
      </c>
      <c r="F1742">
        <v>255675.75862068956</v>
      </c>
      <c r="G1742">
        <v>276241</v>
      </c>
    </row>
    <row r="1743" spans="1:7" x14ac:dyDescent="0.2">
      <c r="A1743" t="s">
        <v>72</v>
      </c>
      <c r="B1743" t="s">
        <v>120</v>
      </c>
      <c r="C1743" t="s">
        <v>0</v>
      </c>
      <c r="D1743" t="s">
        <v>8</v>
      </c>
      <c r="E1743">
        <v>201603</v>
      </c>
      <c r="F1743">
        <v>260126.22580645152</v>
      </c>
      <c r="G1743">
        <v>280342</v>
      </c>
    </row>
    <row r="1744" spans="1:7" x14ac:dyDescent="0.2">
      <c r="A1744" t="s">
        <v>72</v>
      </c>
      <c r="B1744" t="s">
        <v>120</v>
      </c>
      <c r="C1744" t="s">
        <v>0</v>
      </c>
      <c r="D1744" t="s">
        <v>8</v>
      </c>
      <c r="E1744">
        <v>201604</v>
      </c>
      <c r="F1744">
        <v>263244.2</v>
      </c>
      <c r="G1744">
        <v>284091</v>
      </c>
    </row>
    <row r="1745" spans="1:7" x14ac:dyDescent="0.2">
      <c r="A1745" t="s">
        <v>72</v>
      </c>
      <c r="B1745" t="s">
        <v>120</v>
      </c>
      <c r="C1745" t="s">
        <v>0</v>
      </c>
      <c r="D1745" t="s">
        <v>8</v>
      </c>
      <c r="E1745">
        <v>201605</v>
      </c>
      <c r="F1745">
        <v>267143.41935483878</v>
      </c>
      <c r="G1745">
        <v>288713</v>
      </c>
    </row>
    <row r="1746" spans="1:7" x14ac:dyDescent="0.2">
      <c r="A1746" t="s">
        <v>72</v>
      </c>
      <c r="B1746" t="s">
        <v>120</v>
      </c>
      <c r="C1746" t="s">
        <v>0</v>
      </c>
      <c r="D1746" t="s">
        <v>8</v>
      </c>
      <c r="E1746">
        <v>201606</v>
      </c>
      <c r="F1746">
        <v>271572.16666666663</v>
      </c>
      <c r="G1746">
        <v>293318</v>
      </c>
    </row>
    <row r="1747" spans="1:7" x14ac:dyDescent="0.2">
      <c r="A1747" t="s">
        <v>72</v>
      </c>
      <c r="B1747" t="s">
        <v>120</v>
      </c>
      <c r="C1747" t="s">
        <v>0</v>
      </c>
      <c r="D1747" t="s">
        <v>8</v>
      </c>
      <c r="E1747">
        <v>201607</v>
      </c>
      <c r="F1747">
        <v>276846.4193548389</v>
      </c>
      <c r="G1747">
        <v>299699</v>
      </c>
    </row>
    <row r="1748" spans="1:7" x14ac:dyDescent="0.2">
      <c r="A1748" t="s">
        <v>72</v>
      </c>
      <c r="B1748" t="s">
        <v>120</v>
      </c>
      <c r="C1748" t="s">
        <v>0</v>
      </c>
      <c r="D1748" t="s">
        <v>8</v>
      </c>
      <c r="E1748">
        <v>201608</v>
      </c>
      <c r="F1748">
        <v>281572.09677419346</v>
      </c>
      <c r="G1748">
        <v>306530</v>
      </c>
    </row>
    <row r="1749" spans="1:7" x14ac:dyDescent="0.2">
      <c r="A1749" t="s">
        <v>72</v>
      </c>
      <c r="B1749" t="s">
        <v>120</v>
      </c>
      <c r="C1749" t="s">
        <v>0</v>
      </c>
      <c r="D1749" t="s">
        <v>8</v>
      </c>
      <c r="E1749">
        <v>201609</v>
      </c>
      <c r="F1749">
        <v>286731.23333333334</v>
      </c>
      <c r="G1749">
        <v>309540</v>
      </c>
    </row>
    <row r="1750" spans="1:7" x14ac:dyDescent="0.2">
      <c r="A1750" t="s">
        <v>72</v>
      </c>
      <c r="B1750" t="s">
        <v>120</v>
      </c>
      <c r="C1750" t="s">
        <v>0</v>
      </c>
      <c r="D1750" t="s">
        <v>8</v>
      </c>
      <c r="E1750">
        <v>201610</v>
      </c>
      <c r="F1750">
        <v>291555.70967741945</v>
      </c>
      <c r="G1750">
        <v>313705</v>
      </c>
    </row>
    <row r="1751" spans="1:7" x14ac:dyDescent="0.2">
      <c r="A1751" t="s">
        <v>72</v>
      </c>
      <c r="B1751" t="s">
        <v>120</v>
      </c>
      <c r="C1751" t="s">
        <v>0</v>
      </c>
      <c r="D1751" t="s">
        <v>8</v>
      </c>
      <c r="E1751">
        <v>201611</v>
      </c>
      <c r="F1751">
        <v>295294.26666666684</v>
      </c>
      <c r="G1751">
        <v>320038</v>
      </c>
    </row>
    <row r="1752" spans="1:7" x14ac:dyDescent="0.2">
      <c r="A1752" t="s">
        <v>72</v>
      </c>
      <c r="B1752" t="s">
        <v>120</v>
      </c>
      <c r="C1752" t="s">
        <v>0</v>
      </c>
      <c r="D1752" t="s">
        <v>8</v>
      </c>
      <c r="E1752">
        <v>201612</v>
      </c>
      <c r="F1752">
        <v>299687.48387096764</v>
      </c>
      <c r="G1752">
        <v>329912</v>
      </c>
    </row>
    <row r="1753" spans="1:7" x14ac:dyDescent="0.2">
      <c r="A1753" t="s">
        <v>72</v>
      </c>
      <c r="B1753" t="s">
        <v>120</v>
      </c>
      <c r="C1753" t="s">
        <v>0</v>
      </c>
      <c r="D1753" t="s">
        <v>8</v>
      </c>
      <c r="E1753">
        <v>201701</v>
      </c>
      <c r="F1753">
        <v>302572.19354838727</v>
      </c>
      <c r="G1753">
        <v>326802</v>
      </c>
    </row>
    <row r="1754" spans="1:7" x14ac:dyDescent="0.2">
      <c r="A1754" t="s">
        <v>72</v>
      </c>
      <c r="B1754" t="s">
        <v>120</v>
      </c>
      <c r="C1754" t="s">
        <v>0</v>
      </c>
      <c r="D1754" t="s">
        <v>8</v>
      </c>
      <c r="E1754">
        <v>201702</v>
      </c>
      <c r="F1754">
        <v>304606.3928571429</v>
      </c>
      <c r="G1754">
        <v>328433</v>
      </c>
    </row>
    <row r="1755" spans="1:7" x14ac:dyDescent="0.2">
      <c r="A1755" t="s">
        <v>72</v>
      </c>
      <c r="B1755" t="s">
        <v>120</v>
      </c>
      <c r="C1755" t="s">
        <v>0</v>
      </c>
      <c r="D1755" t="s">
        <v>8</v>
      </c>
      <c r="E1755">
        <v>201703</v>
      </c>
      <c r="F1755">
        <v>308350.87096774211</v>
      </c>
      <c r="G1755">
        <v>334398</v>
      </c>
    </row>
    <row r="1756" spans="1:7" x14ac:dyDescent="0.2">
      <c r="A1756" t="s">
        <v>72</v>
      </c>
      <c r="B1756" t="s">
        <v>120</v>
      </c>
      <c r="C1756" t="s">
        <v>0</v>
      </c>
      <c r="D1756" t="s">
        <v>8</v>
      </c>
      <c r="E1756">
        <v>201704</v>
      </c>
      <c r="F1756">
        <v>311673.46666666667</v>
      </c>
      <c r="G1756">
        <v>332457</v>
      </c>
    </row>
    <row r="1757" spans="1:7" x14ac:dyDescent="0.2">
      <c r="A1757" t="s">
        <v>72</v>
      </c>
      <c r="B1757" t="s">
        <v>120</v>
      </c>
      <c r="C1757" t="s">
        <v>0</v>
      </c>
      <c r="D1757" t="s">
        <v>8</v>
      </c>
      <c r="E1757">
        <v>201705</v>
      </c>
      <c r="F1757">
        <v>313601.64516129025</v>
      </c>
      <c r="G1757">
        <v>334793</v>
      </c>
    </row>
    <row r="1758" spans="1:7" x14ac:dyDescent="0.2">
      <c r="A1758" t="s">
        <v>72</v>
      </c>
      <c r="B1758" t="s">
        <v>120</v>
      </c>
      <c r="C1758" t="s">
        <v>0</v>
      </c>
      <c r="D1758" t="s">
        <v>8</v>
      </c>
      <c r="E1758">
        <v>201706</v>
      </c>
      <c r="F1758">
        <v>315929.66666666669</v>
      </c>
      <c r="G1758">
        <v>335209</v>
      </c>
    </row>
    <row r="1759" spans="1:7" x14ac:dyDescent="0.2">
      <c r="A1759" t="s">
        <v>72</v>
      </c>
      <c r="B1759" t="s">
        <v>120</v>
      </c>
      <c r="C1759" t="s">
        <v>0</v>
      </c>
      <c r="D1759" t="s">
        <v>8</v>
      </c>
      <c r="E1759">
        <v>201707</v>
      </c>
      <c r="F1759">
        <v>316797.22580645181</v>
      </c>
      <c r="G1759">
        <v>337287</v>
      </c>
    </row>
    <row r="1760" spans="1:7" x14ac:dyDescent="0.2">
      <c r="A1760" t="s">
        <v>72</v>
      </c>
      <c r="B1760" t="s">
        <v>120</v>
      </c>
      <c r="C1760" t="s">
        <v>0</v>
      </c>
      <c r="D1760" t="s">
        <v>8</v>
      </c>
      <c r="E1760">
        <v>201708</v>
      </c>
      <c r="F1760">
        <v>318721.61290322611</v>
      </c>
      <c r="G1760">
        <v>343364</v>
      </c>
    </row>
    <row r="1761" spans="1:7" x14ac:dyDescent="0.2">
      <c r="A1761" t="s">
        <v>72</v>
      </c>
      <c r="B1761" t="s">
        <v>120</v>
      </c>
      <c r="C1761" t="s">
        <v>0</v>
      </c>
      <c r="D1761" t="s">
        <v>8</v>
      </c>
      <c r="E1761">
        <v>201709</v>
      </c>
      <c r="F1761">
        <v>322130.49999999994</v>
      </c>
      <c r="G1761">
        <v>344795</v>
      </c>
    </row>
    <row r="1762" spans="1:7" x14ac:dyDescent="0.2">
      <c r="A1762" t="s">
        <v>72</v>
      </c>
      <c r="B1762" t="s">
        <v>120</v>
      </c>
      <c r="C1762" t="s">
        <v>0</v>
      </c>
      <c r="D1762" t="s">
        <v>8</v>
      </c>
      <c r="E1762">
        <v>201710</v>
      </c>
      <c r="F1762">
        <v>325929.45161290304</v>
      </c>
      <c r="G1762">
        <v>347695</v>
      </c>
    </row>
    <row r="1763" spans="1:7" x14ac:dyDescent="0.2">
      <c r="A1763" t="s">
        <v>72</v>
      </c>
      <c r="B1763" t="s">
        <v>120</v>
      </c>
      <c r="C1763" t="s">
        <v>0</v>
      </c>
      <c r="D1763" t="s">
        <v>8</v>
      </c>
      <c r="E1763">
        <v>201711</v>
      </c>
      <c r="F1763">
        <v>329002.66666666663</v>
      </c>
      <c r="G1763">
        <v>350312</v>
      </c>
    </row>
    <row r="1764" spans="1:7" x14ac:dyDescent="0.2">
      <c r="A1764" t="s">
        <v>72</v>
      </c>
      <c r="B1764" t="s">
        <v>120</v>
      </c>
      <c r="C1764" t="s">
        <v>0</v>
      </c>
      <c r="D1764" t="s">
        <v>8</v>
      </c>
      <c r="E1764">
        <v>201712</v>
      </c>
      <c r="F1764">
        <v>333464.48387096782</v>
      </c>
      <c r="G1764">
        <v>359302</v>
      </c>
    </row>
    <row r="1765" spans="1:7" x14ac:dyDescent="0.2">
      <c r="A1765" t="s">
        <v>72</v>
      </c>
      <c r="B1765" t="s">
        <v>120</v>
      </c>
      <c r="C1765" t="s">
        <v>0</v>
      </c>
      <c r="D1765" t="s">
        <v>8</v>
      </c>
      <c r="E1765">
        <v>201801</v>
      </c>
      <c r="F1765">
        <v>334904.61290322593</v>
      </c>
      <c r="G1765">
        <v>356239</v>
      </c>
    </row>
    <row r="1766" spans="1:7" x14ac:dyDescent="0.2">
      <c r="A1766" t="s">
        <v>72</v>
      </c>
      <c r="B1766" t="s">
        <v>120</v>
      </c>
      <c r="C1766" t="s">
        <v>0</v>
      </c>
      <c r="D1766" t="s">
        <v>8</v>
      </c>
      <c r="E1766">
        <v>201802</v>
      </c>
      <c r="F1766">
        <v>333579.92857142841</v>
      </c>
      <c r="G1766">
        <v>355383</v>
      </c>
    </row>
    <row r="1767" spans="1:7" x14ac:dyDescent="0.2">
      <c r="A1767" t="s">
        <v>72</v>
      </c>
      <c r="B1767" t="s">
        <v>120</v>
      </c>
      <c r="C1767" t="s">
        <v>0</v>
      </c>
      <c r="D1767" t="s">
        <v>8</v>
      </c>
      <c r="E1767">
        <v>201803</v>
      </c>
      <c r="F1767">
        <v>333964.09677419352</v>
      </c>
      <c r="G1767">
        <v>358226</v>
      </c>
    </row>
    <row r="1768" spans="1:7" x14ac:dyDescent="0.2">
      <c r="A1768" t="s">
        <v>72</v>
      </c>
      <c r="B1768" t="s">
        <v>120</v>
      </c>
      <c r="C1768" t="s">
        <v>0</v>
      </c>
      <c r="D1768" t="s">
        <v>8</v>
      </c>
      <c r="E1768">
        <v>201804</v>
      </c>
      <c r="F1768">
        <v>337112.83333333343</v>
      </c>
      <c r="G1768">
        <v>358537</v>
      </c>
    </row>
    <row r="1769" spans="1:7" x14ac:dyDescent="0.2">
      <c r="A1769" t="s">
        <v>72</v>
      </c>
      <c r="B1769" t="s">
        <v>120</v>
      </c>
      <c r="C1769" t="s">
        <v>0</v>
      </c>
      <c r="D1769" t="s">
        <v>8</v>
      </c>
      <c r="E1769">
        <v>201805</v>
      </c>
      <c r="F1769">
        <v>342253.90322580643</v>
      </c>
      <c r="G1769">
        <v>363563</v>
      </c>
    </row>
    <row r="1770" spans="1:7" x14ac:dyDescent="0.2">
      <c r="A1770" t="s">
        <v>72</v>
      </c>
      <c r="B1770" t="s">
        <v>120</v>
      </c>
      <c r="C1770" t="s">
        <v>0</v>
      </c>
      <c r="D1770" t="s">
        <v>8</v>
      </c>
      <c r="E1770">
        <v>201806</v>
      </c>
      <c r="F1770">
        <v>346051.83333333349</v>
      </c>
      <c r="G1770">
        <v>366624</v>
      </c>
    </row>
    <row r="1771" spans="1:7" x14ac:dyDescent="0.2">
      <c r="A1771" t="s">
        <v>72</v>
      </c>
      <c r="B1771" t="s">
        <v>120</v>
      </c>
      <c r="C1771" t="s">
        <v>0</v>
      </c>
      <c r="D1771" t="s">
        <v>8</v>
      </c>
      <c r="E1771">
        <v>201807</v>
      </c>
      <c r="F1771">
        <v>347918.35483870964</v>
      </c>
      <c r="G1771">
        <v>370532</v>
      </c>
    </row>
    <row r="1772" spans="1:7" x14ac:dyDescent="0.2">
      <c r="A1772" t="s">
        <v>72</v>
      </c>
      <c r="B1772" t="s">
        <v>120</v>
      </c>
      <c r="C1772" t="s">
        <v>0</v>
      </c>
      <c r="D1772" t="s">
        <v>8</v>
      </c>
      <c r="E1772">
        <v>201808</v>
      </c>
      <c r="F1772">
        <v>352786.77419354848</v>
      </c>
      <c r="G1772">
        <v>379435</v>
      </c>
    </row>
    <row r="1773" spans="1:7" x14ac:dyDescent="0.2">
      <c r="A1773" t="s">
        <v>72</v>
      </c>
      <c r="B1773" t="s">
        <v>120</v>
      </c>
      <c r="C1773" t="s">
        <v>0</v>
      </c>
      <c r="D1773" t="s">
        <v>8</v>
      </c>
      <c r="E1773">
        <v>201809</v>
      </c>
      <c r="F1773">
        <v>357396.2666666666</v>
      </c>
      <c r="G1773">
        <v>385652</v>
      </c>
    </row>
    <row r="1774" spans="1:7" x14ac:dyDescent="0.2">
      <c r="A1774" t="s">
        <v>72</v>
      </c>
      <c r="B1774" t="s">
        <v>120</v>
      </c>
      <c r="C1774" t="s">
        <v>0</v>
      </c>
      <c r="D1774" t="s">
        <v>8</v>
      </c>
      <c r="E1774">
        <v>201810</v>
      </c>
      <c r="F1774">
        <v>363492.96774193546</v>
      </c>
      <c r="G1774">
        <v>394721</v>
      </c>
    </row>
    <row r="1775" spans="1:7" x14ac:dyDescent="0.2">
      <c r="A1775" t="s">
        <v>72</v>
      </c>
      <c r="B1775" t="s">
        <v>120</v>
      </c>
      <c r="C1775" t="s">
        <v>0</v>
      </c>
      <c r="D1775" t="s">
        <v>8</v>
      </c>
      <c r="E1775">
        <v>201811</v>
      </c>
      <c r="F1775">
        <v>365490.53333333321</v>
      </c>
      <c r="G1775">
        <v>388016</v>
      </c>
    </row>
    <row r="1776" spans="1:7" x14ac:dyDescent="0.2">
      <c r="A1776" t="s">
        <v>72</v>
      </c>
      <c r="B1776" t="s">
        <v>120</v>
      </c>
      <c r="C1776" t="s">
        <v>0</v>
      </c>
      <c r="D1776" t="s">
        <v>8</v>
      </c>
      <c r="E1776">
        <v>201812</v>
      </c>
      <c r="F1776">
        <v>362302.58064516156</v>
      </c>
      <c r="G1776">
        <v>385015</v>
      </c>
    </row>
    <row r="1777" spans="1:7" x14ac:dyDescent="0.2">
      <c r="A1777" t="s">
        <v>72</v>
      </c>
      <c r="B1777" t="s">
        <v>120</v>
      </c>
      <c r="C1777" t="s">
        <v>0</v>
      </c>
      <c r="D1777" t="s">
        <v>8</v>
      </c>
      <c r="E1777">
        <v>201901</v>
      </c>
      <c r="F1777">
        <v>357887.03225806443</v>
      </c>
      <c r="G1777">
        <v>382645</v>
      </c>
    </row>
    <row r="1778" spans="1:7" x14ac:dyDescent="0.2">
      <c r="A1778" t="s">
        <v>72</v>
      </c>
      <c r="B1778" t="s">
        <v>120</v>
      </c>
      <c r="C1778" t="s">
        <v>0</v>
      </c>
      <c r="D1778" t="s">
        <v>8</v>
      </c>
      <c r="E1778">
        <v>201902</v>
      </c>
      <c r="F1778">
        <v>358983.82142857142</v>
      </c>
      <c r="G1778">
        <v>384919</v>
      </c>
    </row>
    <row r="1779" spans="1:7" x14ac:dyDescent="0.2">
      <c r="A1779" t="s">
        <v>72</v>
      </c>
      <c r="B1779" t="s">
        <v>120</v>
      </c>
      <c r="C1779" t="s">
        <v>0</v>
      </c>
      <c r="D1779" t="s">
        <v>8</v>
      </c>
      <c r="E1779">
        <v>201903</v>
      </c>
      <c r="F1779">
        <v>358366.64516129025</v>
      </c>
      <c r="G1779">
        <v>391734</v>
      </c>
    </row>
    <row r="1780" spans="1:7" x14ac:dyDescent="0.2">
      <c r="A1780" t="s">
        <v>72</v>
      </c>
      <c r="B1780" t="s">
        <v>120</v>
      </c>
      <c r="C1780" t="s">
        <v>0</v>
      </c>
      <c r="D1780" t="s">
        <v>8</v>
      </c>
      <c r="E1780">
        <v>201904</v>
      </c>
      <c r="F1780">
        <v>358557.23333333345</v>
      </c>
      <c r="G1780">
        <v>388823</v>
      </c>
    </row>
    <row r="1781" spans="1:7" x14ac:dyDescent="0.2">
      <c r="A1781" t="s">
        <v>72</v>
      </c>
      <c r="B1781" t="s">
        <v>120</v>
      </c>
      <c r="C1781" t="s">
        <v>0</v>
      </c>
      <c r="D1781" t="s">
        <v>8</v>
      </c>
      <c r="E1781">
        <v>201905</v>
      </c>
      <c r="F1781">
        <v>357566.19354838703</v>
      </c>
      <c r="G1781">
        <v>387554</v>
      </c>
    </row>
    <row r="1782" spans="1:7" x14ac:dyDescent="0.2">
      <c r="A1782" t="s">
        <v>72</v>
      </c>
      <c r="B1782" t="s">
        <v>120</v>
      </c>
      <c r="C1782" t="s">
        <v>0</v>
      </c>
      <c r="D1782" t="s">
        <v>8</v>
      </c>
      <c r="E1782">
        <v>201906</v>
      </c>
      <c r="F1782">
        <v>357535.43333333335</v>
      </c>
      <c r="G1782">
        <v>384065</v>
      </c>
    </row>
    <row r="1783" spans="1:7" x14ac:dyDescent="0.2">
      <c r="A1783" t="s">
        <v>72</v>
      </c>
      <c r="B1783" t="s">
        <v>120</v>
      </c>
      <c r="C1783" t="s">
        <v>0</v>
      </c>
      <c r="D1783" t="s">
        <v>8</v>
      </c>
      <c r="E1783">
        <v>201907</v>
      </c>
      <c r="F1783">
        <v>360268.99999999994</v>
      </c>
      <c r="G1783">
        <v>387152</v>
      </c>
    </row>
    <row r="1784" spans="1:7" x14ac:dyDescent="0.2">
      <c r="A1784" t="s">
        <v>72</v>
      </c>
      <c r="B1784" t="s">
        <v>120</v>
      </c>
      <c r="C1784" t="s">
        <v>0</v>
      </c>
      <c r="D1784" t="s">
        <v>8</v>
      </c>
      <c r="E1784">
        <v>201908</v>
      </c>
      <c r="F1784">
        <v>360005.93548387097</v>
      </c>
      <c r="G1784">
        <v>388430</v>
      </c>
    </row>
    <row r="1785" spans="1:7" x14ac:dyDescent="0.2">
      <c r="A1785" t="s">
        <v>72</v>
      </c>
      <c r="B1785" t="s">
        <v>120</v>
      </c>
      <c r="C1785" t="s">
        <v>0</v>
      </c>
      <c r="D1785" t="s">
        <v>8</v>
      </c>
      <c r="E1785">
        <v>201909</v>
      </c>
      <c r="F1785">
        <v>361463.66666666628</v>
      </c>
      <c r="G1785">
        <v>388762</v>
      </c>
    </row>
    <row r="1786" spans="1:7" x14ac:dyDescent="0.2">
      <c r="A1786" t="s">
        <v>72</v>
      </c>
      <c r="B1786" t="s">
        <v>120</v>
      </c>
      <c r="C1786" t="s">
        <v>0</v>
      </c>
      <c r="D1786" t="s">
        <v>8</v>
      </c>
      <c r="E1786">
        <v>201910</v>
      </c>
      <c r="F1786">
        <v>364487.09677419346</v>
      </c>
      <c r="G1786">
        <v>393239</v>
      </c>
    </row>
    <row r="1787" spans="1:7" x14ac:dyDescent="0.2">
      <c r="A1787" t="s">
        <v>72</v>
      </c>
      <c r="B1787" t="s">
        <v>120</v>
      </c>
      <c r="C1787" t="s">
        <v>0</v>
      </c>
      <c r="D1787" t="s">
        <v>8</v>
      </c>
      <c r="E1787">
        <v>201911</v>
      </c>
      <c r="F1787">
        <v>366613.49999999994</v>
      </c>
      <c r="G1787">
        <v>393526</v>
      </c>
    </row>
    <row r="1788" spans="1:7" x14ac:dyDescent="0.2">
      <c r="A1788" t="s">
        <v>72</v>
      </c>
      <c r="B1788" t="s">
        <v>120</v>
      </c>
      <c r="C1788" t="s">
        <v>0</v>
      </c>
      <c r="D1788" t="s">
        <v>8</v>
      </c>
      <c r="E1788">
        <v>201912</v>
      </c>
      <c r="F1788">
        <v>371775.87096774194</v>
      </c>
      <c r="G1788">
        <v>399363</v>
      </c>
    </row>
    <row r="1789" spans="1:7" x14ac:dyDescent="0.2">
      <c r="A1789" t="s">
        <v>72</v>
      </c>
      <c r="B1789" t="s">
        <v>120</v>
      </c>
      <c r="C1789" t="s">
        <v>0</v>
      </c>
      <c r="D1789" t="s">
        <v>8</v>
      </c>
      <c r="E1789">
        <v>202001</v>
      </c>
      <c r="F1789">
        <v>373006.38709677418</v>
      </c>
      <c r="G1789">
        <v>398940</v>
      </c>
    </row>
    <row r="1790" spans="1:7" x14ac:dyDescent="0.2">
      <c r="A1790" t="s">
        <v>72</v>
      </c>
      <c r="B1790" t="s">
        <v>120</v>
      </c>
      <c r="C1790" t="s">
        <v>0</v>
      </c>
      <c r="D1790" t="s">
        <v>8</v>
      </c>
      <c r="E1790">
        <v>202002</v>
      </c>
      <c r="F1790">
        <v>373749.79310344806</v>
      </c>
      <c r="G1790">
        <v>398200</v>
      </c>
    </row>
    <row r="1791" spans="1:7" x14ac:dyDescent="0.2">
      <c r="A1791" t="s">
        <v>72</v>
      </c>
      <c r="B1791" t="s">
        <v>120</v>
      </c>
      <c r="C1791" t="s">
        <v>0</v>
      </c>
      <c r="D1791" t="s">
        <v>8</v>
      </c>
      <c r="E1791">
        <v>202003</v>
      </c>
      <c r="F1791">
        <v>374222.41935483873</v>
      </c>
      <c r="G1791">
        <v>393653</v>
      </c>
    </row>
    <row r="1792" spans="1:7" x14ac:dyDescent="0.2">
      <c r="A1792" t="s">
        <v>72</v>
      </c>
      <c r="B1792" t="s">
        <v>120</v>
      </c>
      <c r="C1792" t="s">
        <v>0</v>
      </c>
      <c r="D1792" t="s">
        <v>8</v>
      </c>
      <c r="E1792">
        <v>202004</v>
      </c>
      <c r="F1792">
        <v>359644.76666666649</v>
      </c>
      <c r="G1792">
        <v>370114</v>
      </c>
    </row>
    <row r="1793" spans="1:7" x14ac:dyDescent="0.2">
      <c r="A1793" t="s">
        <v>72</v>
      </c>
      <c r="B1793" t="s">
        <v>120</v>
      </c>
      <c r="C1793" t="s">
        <v>0</v>
      </c>
      <c r="D1793" t="s">
        <v>8</v>
      </c>
      <c r="E1793">
        <v>202005</v>
      </c>
      <c r="F1793">
        <v>344259.16129032255</v>
      </c>
      <c r="G1793">
        <v>359564</v>
      </c>
    </row>
    <row r="1794" spans="1:7" x14ac:dyDescent="0.2">
      <c r="A1794" t="s">
        <v>72</v>
      </c>
      <c r="B1794" t="s">
        <v>120</v>
      </c>
      <c r="C1794" t="s">
        <v>0</v>
      </c>
      <c r="D1794" t="s">
        <v>8</v>
      </c>
      <c r="E1794">
        <v>202006</v>
      </c>
      <c r="F1794">
        <v>337878.93333333335</v>
      </c>
      <c r="G1794">
        <v>353629</v>
      </c>
    </row>
    <row r="1795" spans="1:7" x14ac:dyDescent="0.2">
      <c r="A1795" t="s">
        <v>72</v>
      </c>
      <c r="B1795" t="s">
        <v>120</v>
      </c>
      <c r="C1795" t="s">
        <v>0</v>
      </c>
      <c r="D1795" t="s">
        <v>8</v>
      </c>
      <c r="E1795">
        <v>202007</v>
      </c>
      <c r="F1795">
        <v>334695.74193548382</v>
      </c>
      <c r="G1795">
        <v>352021</v>
      </c>
    </row>
    <row r="1796" spans="1:7" x14ac:dyDescent="0.2">
      <c r="A1796" t="s">
        <v>72</v>
      </c>
      <c r="B1796" t="s">
        <v>120</v>
      </c>
      <c r="C1796" t="s">
        <v>0</v>
      </c>
      <c r="D1796" t="s">
        <v>8</v>
      </c>
      <c r="E1796">
        <v>202008</v>
      </c>
      <c r="F1796">
        <v>331393.80645161308</v>
      </c>
      <c r="G1796">
        <v>348606</v>
      </c>
    </row>
    <row r="1797" spans="1:7" x14ac:dyDescent="0.2">
      <c r="A1797" t="s">
        <v>72</v>
      </c>
      <c r="B1797" t="s">
        <v>120</v>
      </c>
      <c r="C1797" t="s">
        <v>0</v>
      </c>
      <c r="D1797" t="s">
        <v>8</v>
      </c>
      <c r="E1797">
        <v>202009</v>
      </c>
      <c r="F1797">
        <v>328222.50000000017</v>
      </c>
      <c r="G1797">
        <v>348608</v>
      </c>
    </row>
    <row r="1798" spans="1:7" x14ac:dyDescent="0.2">
      <c r="A1798" t="s">
        <v>72</v>
      </c>
      <c r="B1798" t="s">
        <v>120</v>
      </c>
      <c r="C1798" t="s">
        <v>0</v>
      </c>
      <c r="D1798" t="s">
        <v>8</v>
      </c>
      <c r="E1798">
        <v>202010</v>
      </c>
      <c r="F1798">
        <v>324971.25806451606</v>
      </c>
      <c r="G1798">
        <v>345794</v>
      </c>
    </row>
    <row r="1799" spans="1:7" x14ac:dyDescent="0.2">
      <c r="A1799" t="s">
        <v>72</v>
      </c>
      <c r="B1799" t="s">
        <v>120</v>
      </c>
      <c r="C1799" t="s">
        <v>0</v>
      </c>
      <c r="D1799" t="s">
        <v>8</v>
      </c>
      <c r="E1799">
        <v>202011</v>
      </c>
      <c r="F1799">
        <v>324052.89999999997</v>
      </c>
      <c r="G1799">
        <v>343384</v>
      </c>
    </row>
    <row r="1800" spans="1:7" x14ac:dyDescent="0.2">
      <c r="A1800" t="s">
        <v>72</v>
      </c>
      <c r="B1800" t="s">
        <v>120</v>
      </c>
      <c r="C1800" t="s">
        <v>0</v>
      </c>
      <c r="D1800" t="s">
        <v>8</v>
      </c>
      <c r="E1800">
        <v>202012</v>
      </c>
      <c r="F1800">
        <v>326561.90322580643</v>
      </c>
      <c r="G1800">
        <v>346071</v>
      </c>
    </row>
    <row r="1801" spans="1:7" x14ac:dyDescent="0.2">
      <c r="A1801" t="s">
        <v>72</v>
      </c>
      <c r="B1801" t="s">
        <v>120</v>
      </c>
      <c r="C1801" t="s">
        <v>0</v>
      </c>
      <c r="D1801" t="s">
        <v>8</v>
      </c>
      <c r="E1801">
        <v>202101</v>
      </c>
      <c r="F1801">
        <v>325257.74193548382</v>
      </c>
      <c r="G1801">
        <v>345830</v>
      </c>
    </row>
    <row r="1802" spans="1:7" x14ac:dyDescent="0.2">
      <c r="A1802" t="s">
        <v>72</v>
      </c>
      <c r="B1802" t="s">
        <v>120</v>
      </c>
      <c r="C1802" t="s">
        <v>0</v>
      </c>
      <c r="D1802" t="s">
        <v>8</v>
      </c>
      <c r="E1802">
        <v>202102</v>
      </c>
      <c r="F1802">
        <v>327188.10714285704</v>
      </c>
      <c r="G1802">
        <v>348262</v>
      </c>
    </row>
    <row r="1803" spans="1:7" x14ac:dyDescent="0.2">
      <c r="A1803" t="s">
        <v>72</v>
      </c>
      <c r="B1803" t="s">
        <v>120</v>
      </c>
      <c r="C1803" t="s">
        <v>0</v>
      </c>
      <c r="D1803" t="s">
        <v>8</v>
      </c>
      <c r="E1803">
        <v>202103</v>
      </c>
      <c r="F1803">
        <v>327054.80645161303</v>
      </c>
      <c r="G1803">
        <v>350134</v>
      </c>
    </row>
    <row r="1804" spans="1:7" x14ac:dyDescent="0.2">
      <c r="A1804" t="s">
        <v>72</v>
      </c>
      <c r="B1804" t="s">
        <v>120</v>
      </c>
      <c r="C1804" t="s">
        <v>0</v>
      </c>
      <c r="D1804" t="s">
        <v>8</v>
      </c>
      <c r="E1804">
        <v>202104</v>
      </c>
      <c r="F1804">
        <v>330460</v>
      </c>
      <c r="G1804">
        <v>347184</v>
      </c>
    </row>
    <row r="1805" spans="1:7" x14ac:dyDescent="0.2">
      <c r="A1805" t="s">
        <v>72</v>
      </c>
      <c r="B1805" t="s">
        <v>120</v>
      </c>
      <c r="C1805" t="s">
        <v>0</v>
      </c>
      <c r="D1805" t="s">
        <v>8</v>
      </c>
      <c r="E1805">
        <v>202105</v>
      </c>
      <c r="F1805">
        <v>331674.67741935485</v>
      </c>
      <c r="G1805">
        <v>349716</v>
      </c>
    </row>
    <row r="1806" spans="1:7" x14ac:dyDescent="0.2">
      <c r="A1806" t="s">
        <v>72</v>
      </c>
      <c r="B1806" t="s">
        <v>120</v>
      </c>
      <c r="C1806" t="s">
        <v>0</v>
      </c>
      <c r="D1806" t="s">
        <v>8</v>
      </c>
      <c r="E1806">
        <v>202106</v>
      </c>
      <c r="F1806">
        <v>331324.3333333336</v>
      </c>
      <c r="G1806">
        <v>351120</v>
      </c>
    </row>
    <row r="1807" spans="1:7" x14ac:dyDescent="0.2">
      <c r="A1807" t="s">
        <v>72</v>
      </c>
      <c r="B1807" t="s">
        <v>120</v>
      </c>
      <c r="C1807" t="s">
        <v>0</v>
      </c>
      <c r="D1807" t="s">
        <v>8</v>
      </c>
      <c r="E1807">
        <v>202107</v>
      </c>
      <c r="F1807">
        <v>333673.61290322588</v>
      </c>
      <c r="G1807">
        <v>353906</v>
      </c>
    </row>
    <row r="1808" spans="1:7" x14ac:dyDescent="0.2">
      <c r="A1808" t="s">
        <v>72</v>
      </c>
      <c r="B1808" t="s">
        <v>120</v>
      </c>
      <c r="C1808" t="s">
        <v>0</v>
      </c>
      <c r="D1808" t="s">
        <v>8</v>
      </c>
      <c r="E1808">
        <v>202108</v>
      </c>
      <c r="F1808">
        <v>337004.8064516132</v>
      </c>
      <c r="G1808">
        <v>357521</v>
      </c>
    </row>
    <row r="1809" spans="1:7" x14ac:dyDescent="0.2">
      <c r="A1809" t="s">
        <v>72</v>
      </c>
      <c r="B1809" t="s">
        <v>120</v>
      </c>
      <c r="C1809" t="s">
        <v>0</v>
      </c>
      <c r="D1809" t="s">
        <v>8</v>
      </c>
      <c r="E1809">
        <v>202109</v>
      </c>
      <c r="F1809">
        <v>341631.13333333359</v>
      </c>
      <c r="G1809">
        <v>363639</v>
      </c>
    </row>
    <row r="1810" spans="1:7" x14ac:dyDescent="0.2">
      <c r="A1810" t="s">
        <v>72</v>
      </c>
      <c r="B1810" t="s">
        <v>120</v>
      </c>
      <c r="C1810" t="s">
        <v>0</v>
      </c>
      <c r="D1810" t="s">
        <v>8</v>
      </c>
      <c r="E1810">
        <v>202110</v>
      </c>
      <c r="F1810">
        <v>344893.5483870969</v>
      </c>
      <c r="G1810">
        <v>368992</v>
      </c>
    </row>
    <row r="1811" spans="1:7" x14ac:dyDescent="0.2">
      <c r="A1811" t="s">
        <v>72</v>
      </c>
      <c r="B1811" t="s">
        <v>120</v>
      </c>
      <c r="C1811" t="s">
        <v>0</v>
      </c>
      <c r="D1811" t="s">
        <v>8</v>
      </c>
      <c r="E1811">
        <v>202111</v>
      </c>
      <c r="F1811">
        <v>349040.00000000012</v>
      </c>
      <c r="G1811">
        <v>371449</v>
      </c>
    </row>
    <row r="1812" spans="1:7" x14ac:dyDescent="0.2">
      <c r="A1812" t="s">
        <v>72</v>
      </c>
      <c r="B1812" t="s">
        <v>120</v>
      </c>
      <c r="C1812" t="s">
        <v>0</v>
      </c>
      <c r="D1812" t="s">
        <v>8</v>
      </c>
      <c r="E1812">
        <v>202112</v>
      </c>
      <c r="F1812">
        <v>355930.83870967763</v>
      </c>
      <c r="G1812">
        <v>378793</v>
      </c>
    </row>
    <row r="1813" spans="1:7" x14ac:dyDescent="0.2">
      <c r="A1813" t="s">
        <v>72</v>
      </c>
      <c r="B1813" t="s">
        <v>120</v>
      </c>
      <c r="C1813" t="s">
        <v>0</v>
      </c>
      <c r="D1813" t="s">
        <v>8</v>
      </c>
      <c r="E1813">
        <v>202201</v>
      </c>
      <c r="F1813">
        <v>361932.96774193557</v>
      </c>
      <c r="G1813">
        <v>384821</v>
      </c>
    </row>
    <row r="1814" spans="1:7" x14ac:dyDescent="0.2">
      <c r="A1814" t="s">
        <v>72</v>
      </c>
      <c r="B1814" t="s">
        <v>120</v>
      </c>
      <c r="C1814" t="s">
        <v>0</v>
      </c>
      <c r="D1814" t="s">
        <v>8</v>
      </c>
      <c r="E1814">
        <v>202202</v>
      </c>
      <c r="F1814">
        <v>368266.6071428571</v>
      </c>
      <c r="G1814">
        <v>390459</v>
      </c>
    </row>
    <row r="1815" spans="1:7" x14ac:dyDescent="0.2">
      <c r="A1815" t="s">
        <v>72</v>
      </c>
      <c r="B1815" t="s">
        <v>120</v>
      </c>
      <c r="C1815" t="s">
        <v>0</v>
      </c>
      <c r="D1815" t="s">
        <v>8</v>
      </c>
      <c r="E1815">
        <v>202203</v>
      </c>
      <c r="F1815">
        <v>373251.80645161297</v>
      </c>
      <c r="G1815">
        <v>397074</v>
      </c>
    </row>
    <row r="1816" spans="1:7" x14ac:dyDescent="0.2">
      <c r="A1816" t="s">
        <v>72</v>
      </c>
      <c r="B1816" t="s">
        <v>120</v>
      </c>
      <c r="C1816" t="s">
        <v>0</v>
      </c>
      <c r="D1816" t="s">
        <v>8</v>
      </c>
      <c r="E1816">
        <v>202204</v>
      </c>
      <c r="F1816">
        <v>379302.73333333334</v>
      </c>
      <c r="G1816">
        <v>398847</v>
      </c>
    </row>
    <row r="1817" spans="1:7" x14ac:dyDescent="0.2">
      <c r="A1817" t="s">
        <v>72</v>
      </c>
      <c r="B1817" t="s">
        <v>120</v>
      </c>
      <c r="C1817" t="s">
        <v>0</v>
      </c>
      <c r="D1817" t="s">
        <v>8</v>
      </c>
      <c r="E1817">
        <v>202205</v>
      </c>
      <c r="F1817">
        <v>385100.6451612903</v>
      </c>
      <c r="G1817">
        <v>406305</v>
      </c>
    </row>
    <row r="1818" spans="1:7" x14ac:dyDescent="0.2">
      <c r="A1818" t="s">
        <v>72</v>
      </c>
      <c r="B1818" t="s">
        <v>120</v>
      </c>
      <c r="C1818" t="s">
        <v>0</v>
      </c>
      <c r="D1818" t="s">
        <v>8</v>
      </c>
      <c r="E1818">
        <v>202206</v>
      </c>
      <c r="F1818">
        <v>390039.13333333324</v>
      </c>
      <c r="G1818">
        <v>410694</v>
      </c>
    </row>
    <row r="1819" spans="1:7" x14ac:dyDescent="0.2">
      <c r="A1819" t="s">
        <v>72</v>
      </c>
      <c r="B1819" t="s">
        <v>120</v>
      </c>
      <c r="C1819" t="s">
        <v>0</v>
      </c>
      <c r="D1819" t="s">
        <v>8</v>
      </c>
      <c r="E1819">
        <v>202207</v>
      </c>
      <c r="F1819">
        <v>391633.93548387074</v>
      </c>
      <c r="G1819">
        <v>412387</v>
      </c>
    </row>
    <row r="1820" spans="1:7" x14ac:dyDescent="0.2">
      <c r="A1820" t="s">
        <v>72</v>
      </c>
      <c r="B1820" t="s">
        <v>120</v>
      </c>
      <c r="C1820" t="s">
        <v>0</v>
      </c>
      <c r="D1820" t="s">
        <v>8</v>
      </c>
      <c r="E1820">
        <v>202208</v>
      </c>
      <c r="F1820">
        <v>393178.45161290321</v>
      </c>
      <c r="G1820">
        <v>414036</v>
      </c>
    </row>
    <row r="1821" spans="1:7" x14ac:dyDescent="0.2">
      <c r="A1821" t="s">
        <v>72</v>
      </c>
      <c r="B1821" t="s">
        <v>120</v>
      </c>
      <c r="C1821" t="s">
        <v>0</v>
      </c>
      <c r="D1821" t="s">
        <v>8</v>
      </c>
      <c r="E1821">
        <v>202209</v>
      </c>
      <c r="F1821">
        <v>395771.6666666668</v>
      </c>
      <c r="G1821">
        <v>417616</v>
      </c>
    </row>
    <row r="1822" spans="1:7" x14ac:dyDescent="0.2">
      <c r="A1822" t="s">
        <v>72</v>
      </c>
      <c r="B1822" t="s">
        <v>120</v>
      </c>
      <c r="C1822" t="s">
        <v>0</v>
      </c>
      <c r="D1822" t="s">
        <v>8</v>
      </c>
      <c r="E1822">
        <v>202210</v>
      </c>
      <c r="F1822">
        <v>397417.83870967739</v>
      </c>
      <c r="G1822">
        <v>417508</v>
      </c>
    </row>
    <row r="1823" spans="1:7" x14ac:dyDescent="0.2">
      <c r="A1823" t="s">
        <v>72</v>
      </c>
      <c r="B1823" t="s">
        <v>120</v>
      </c>
      <c r="C1823" t="s">
        <v>0</v>
      </c>
      <c r="D1823" t="s">
        <v>8</v>
      </c>
      <c r="E1823">
        <v>202211</v>
      </c>
      <c r="F1823">
        <v>395655.73333333328</v>
      </c>
      <c r="G1823">
        <v>414731</v>
      </c>
    </row>
    <row r="1824" spans="1:7" x14ac:dyDescent="0.2">
      <c r="A1824" t="s">
        <v>72</v>
      </c>
      <c r="B1824" t="s">
        <v>120</v>
      </c>
      <c r="C1824" t="s">
        <v>0</v>
      </c>
      <c r="D1824" t="s">
        <v>8</v>
      </c>
      <c r="E1824">
        <v>202212</v>
      </c>
      <c r="F1824">
        <v>390126.93548387097</v>
      </c>
      <c r="G1824">
        <v>408662</v>
      </c>
    </row>
    <row r="1825" spans="1:7" x14ac:dyDescent="0.2">
      <c r="A1825" t="s">
        <v>72</v>
      </c>
      <c r="B1825" t="s">
        <v>120</v>
      </c>
      <c r="C1825" t="s">
        <v>0</v>
      </c>
      <c r="D1825" t="s">
        <v>8</v>
      </c>
      <c r="E1825">
        <v>202301</v>
      </c>
      <c r="F1825">
        <v>379631.6129032257</v>
      </c>
      <c r="G1825">
        <v>401147</v>
      </c>
    </row>
    <row r="1826" spans="1:7" x14ac:dyDescent="0.2">
      <c r="A1826" t="s">
        <v>72</v>
      </c>
      <c r="B1826" t="s">
        <v>120</v>
      </c>
      <c r="C1826" t="s">
        <v>0</v>
      </c>
      <c r="D1826" t="s">
        <v>8</v>
      </c>
      <c r="E1826">
        <v>202302</v>
      </c>
      <c r="F1826">
        <v>369985.82142857148</v>
      </c>
      <c r="G1826">
        <v>387222</v>
      </c>
    </row>
    <row r="1827" spans="1:7" x14ac:dyDescent="0.2">
      <c r="A1827" t="s">
        <v>72</v>
      </c>
      <c r="B1827" t="s">
        <v>120</v>
      </c>
      <c r="C1827" t="s">
        <v>0</v>
      </c>
      <c r="D1827" t="s">
        <v>8</v>
      </c>
      <c r="E1827">
        <v>202303</v>
      </c>
      <c r="F1827">
        <v>359392.41935483873</v>
      </c>
      <c r="G1827">
        <v>377736</v>
      </c>
    </row>
    <row r="1828" spans="1:7" x14ac:dyDescent="0.2">
      <c r="A1828" t="s">
        <v>72</v>
      </c>
      <c r="B1828" t="s">
        <v>120</v>
      </c>
      <c r="C1828" t="s">
        <v>0</v>
      </c>
      <c r="D1828" t="s">
        <v>8</v>
      </c>
      <c r="E1828">
        <v>202304</v>
      </c>
      <c r="F1828">
        <v>351785.86666666664</v>
      </c>
      <c r="G1828">
        <v>368001</v>
      </c>
    </row>
    <row r="1829" spans="1:7" x14ac:dyDescent="0.2">
      <c r="A1829" t="s">
        <v>72</v>
      </c>
      <c r="B1829" t="s">
        <v>120</v>
      </c>
      <c r="C1829" t="s">
        <v>0</v>
      </c>
      <c r="D1829" t="s">
        <v>8</v>
      </c>
      <c r="E1829">
        <v>202305</v>
      </c>
      <c r="F1829">
        <v>344144.51612903224</v>
      </c>
      <c r="G1829">
        <v>360973</v>
      </c>
    </row>
    <row r="1830" spans="1:7" x14ac:dyDescent="0.2">
      <c r="A1830" t="s">
        <v>72</v>
      </c>
      <c r="B1830" t="s">
        <v>120</v>
      </c>
      <c r="C1830" t="s">
        <v>0</v>
      </c>
      <c r="D1830" t="s">
        <v>8</v>
      </c>
      <c r="E1830">
        <v>202306</v>
      </c>
      <c r="F1830">
        <v>335284.70000000013</v>
      </c>
      <c r="G1830">
        <v>349864</v>
      </c>
    </row>
    <row r="1831" spans="1:7" x14ac:dyDescent="0.2">
      <c r="A1831" t="s">
        <v>72</v>
      </c>
      <c r="B1831" t="s">
        <v>120</v>
      </c>
      <c r="C1831" t="s">
        <v>0</v>
      </c>
      <c r="D1831" t="s">
        <v>8</v>
      </c>
      <c r="E1831">
        <v>202307</v>
      </c>
      <c r="F1831">
        <v>326065.22580645175</v>
      </c>
      <c r="G1831">
        <v>340625</v>
      </c>
    </row>
    <row r="1832" spans="1:7" x14ac:dyDescent="0.2">
      <c r="A1832" t="s">
        <v>72</v>
      </c>
      <c r="B1832" t="s">
        <v>120</v>
      </c>
      <c r="C1832" t="s">
        <v>0</v>
      </c>
      <c r="D1832" t="s">
        <v>8</v>
      </c>
      <c r="E1832">
        <v>202308</v>
      </c>
      <c r="F1832">
        <v>317854.48387096776</v>
      </c>
      <c r="G1832">
        <v>332888</v>
      </c>
    </row>
    <row r="1833" spans="1:7" x14ac:dyDescent="0.2">
      <c r="A1833" t="s">
        <v>72</v>
      </c>
      <c r="B1833" t="s">
        <v>120</v>
      </c>
      <c r="C1833" t="s">
        <v>0</v>
      </c>
      <c r="D1833" t="s">
        <v>8</v>
      </c>
      <c r="E1833">
        <v>202309</v>
      </c>
      <c r="F1833">
        <v>308045.5</v>
      </c>
      <c r="G1833">
        <v>322613</v>
      </c>
    </row>
    <row r="1834" spans="1:7" x14ac:dyDescent="0.2">
      <c r="A1834" t="s">
        <v>72</v>
      </c>
      <c r="B1834" t="s">
        <v>120</v>
      </c>
      <c r="C1834" t="s">
        <v>0</v>
      </c>
      <c r="D1834" t="s">
        <v>8</v>
      </c>
      <c r="E1834">
        <v>202310</v>
      </c>
      <c r="F1834">
        <v>298353.70967741922</v>
      </c>
      <c r="G1834">
        <v>311954</v>
      </c>
    </row>
    <row r="1835" spans="1:7" x14ac:dyDescent="0.2">
      <c r="A1835" t="s">
        <v>72</v>
      </c>
      <c r="B1835" t="s">
        <v>120</v>
      </c>
      <c r="C1835" t="s">
        <v>0</v>
      </c>
      <c r="D1835" t="s">
        <v>8</v>
      </c>
      <c r="E1835">
        <v>202311</v>
      </c>
      <c r="F1835">
        <v>290797.2</v>
      </c>
      <c r="G1835">
        <v>303698</v>
      </c>
    </row>
    <row r="1836" spans="1:7" x14ac:dyDescent="0.2">
      <c r="A1836" t="s">
        <v>72</v>
      </c>
      <c r="B1836" t="s">
        <v>120</v>
      </c>
      <c r="C1836" t="s">
        <v>0</v>
      </c>
      <c r="D1836" t="s">
        <v>8</v>
      </c>
      <c r="E1836">
        <v>202312</v>
      </c>
      <c r="F1836">
        <v>282873.19354838721</v>
      </c>
      <c r="G1836">
        <v>294260</v>
      </c>
    </row>
    <row r="1837" spans="1:7" x14ac:dyDescent="0.2">
      <c r="A1837" t="s">
        <v>72</v>
      </c>
      <c r="B1837" t="s">
        <v>120</v>
      </c>
      <c r="C1837" t="s">
        <v>0</v>
      </c>
      <c r="D1837" t="s">
        <v>8</v>
      </c>
      <c r="E1837">
        <v>202401</v>
      </c>
      <c r="F1837">
        <v>273675.51612903242</v>
      </c>
      <c r="G1837">
        <v>286648</v>
      </c>
    </row>
    <row r="1838" spans="1:7" x14ac:dyDescent="0.2">
      <c r="A1838" t="s">
        <v>72</v>
      </c>
      <c r="B1838" t="s">
        <v>120</v>
      </c>
      <c r="C1838" t="s">
        <v>0</v>
      </c>
      <c r="D1838" t="s">
        <v>8</v>
      </c>
      <c r="E1838">
        <v>202402</v>
      </c>
      <c r="F1838">
        <v>266732.06896551728</v>
      </c>
      <c r="G1838">
        <v>280426</v>
      </c>
    </row>
    <row r="1839" spans="1:7" x14ac:dyDescent="0.2">
      <c r="A1839" t="s">
        <v>72</v>
      </c>
      <c r="B1839" t="s">
        <v>120</v>
      </c>
      <c r="C1839" t="s">
        <v>0</v>
      </c>
      <c r="D1839" t="s">
        <v>8</v>
      </c>
      <c r="E1839">
        <v>202403</v>
      </c>
      <c r="F1839">
        <v>260231.67741935473</v>
      </c>
      <c r="G1839">
        <v>272995</v>
      </c>
    </row>
    <row r="1840" spans="1:7" x14ac:dyDescent="0.2">
      <c r="A1840" t="s">
        <v>72</v>
      </c>
      <c r="B1840" t="s">
        <v>120</v>
      </c>
      <c r="C1840" t="s">
        <v>0</v>
      </c>
      <c r="D1840" t="s">
        <v>8</v>
      </c>
      <c r="E1840">
        <v>202404</v>
      </c>
      <c r="F1840">
        <v>256985.59999999995</v>
      </c>
      <c r="G1840">
        <v>268296</v>
      </c>
    </row>
    <row r="1841" spans="1:7" x14ac:dyDescent="0.2">
      <c r="A1841" t="s">
        <v>72</v>
      </c>
      <c r="B1841" t="s">
        <v>120</v>
      </c>
      <c r="C1841" t="s">
        <v>0</v>
      </c>
      <c r="D1841" t="s">
        <v>8</v>
      </c>
      <c r="E1841">
        <v>202405</v>
      </c>
      <c r="F1841">
        <v>257744.03225806434</v>
      </c>
      <c r="G1841">
        <v>268097</v>
      </c>
    </row>
    <row r="1842" spans="1:7" x14ac:dyDescent="0.2">
      <c r="A1842" t="s">
        <v>72</v>
      </c>
      <c r="B1842" t="s">
        <v>120</v>
      </c>
      <c r="C1842" t="s">
        <v>0</v>
      </c>
      <c r="D1842" t="s">
        <v>9</v>
      </c>
      <c r="E1842">
        <v>201406</v>
      </c>
      <c r="F1842">
        <v>137514.99585253457</v>
      </c>
      <c r="G1842">
        <v>148162.66666666666</v>
      </c>
    </row>
    <row r="1843" spans="1:7" x14ac:dyDescent="0.2">
      <c r="A1843" t="s">
        <v>72</v>
      </c>
      <c r="B1843" t="s">
        <v>120</v>
      </c>
      <c r="C1843" t="s">
        <v>0</v>
      </c>
      <c r="D1843" t="s">
        <v>9</v>
      </c>
      <c r="E1843">
        <v>201412</v>
      </c>
      <c r="F1843">
        <v>156185.15268817209</v>
      </c>
      <c r="G1843">
        <v>170602.66666666666</v>
      </c>
    </row>
    <row r="1844" spans="1:7" x14ac:dyDescent="0.2">
      <c r="A1844" t="s">
        <v>72</v>
      </c>
      <c r="B1844" t="s">
        <v>120</v>
      </c>
      <c r="C1844" t="s">
        <v>0</v>
      </c>
      <c r="D1844" t="s">
        <v>9</v>
      </c>
      <c r="E1844">
        <v>201506</v>
      </c>
      <c r="F1844">
        <v>182511.90506912445</v>
      </c>
      <c r="G1844">
        <v>197149.83333333334</v>
      </c>
    </row>
    <row r="1845" spans="1:7" x14ac:dyDescent="0.2">
      <c r="A1845" t="s">
        <v>72</v>
      </c>
      <c r="B1845" t="s">
        <v>120</v>
      </c>
      <c r="C1845" t="s">
        <v>0</v>
      </c>
      <c r="D1845" t="s">
        <v>9</v>
      </c>
      <c r="E1845">
        <v>201512</v>
      </c>
      <c r="F1845">
        <v>225629.07849462368</v>
      </c>
      <c r="G1845">
        <v>245468.33333333334</v>
      </c>
    </row>
    <row r="1846" spans="1:7" x14ac:dyDescent="0.2">
      <c r="A1846" t="s">
        <v>72</v>
      </c>
      <c r="B1846" t="s">
        <v>120</v>
      </c>
      <c r="C1846" t="s">
        <v>0</v>
      </c>
      <c r="D1846" t="s">
        <v>9</v>
      </c>
      <c r="E1846">
        <v>201606</v>
      </c>
      <c r="F1846">
        <v>261146.77356939809</v>
      </c>
      <c r="G1846">
        <v>281940.5</v>
      </c>
    </row>
    <row r="1847" spans="1:7" x14ac:dyDescent="0.2">
      <c r="A1847" t="s">
        <v>72</v>
      </c>
      <c r="B1847" t="s">
        <v>120</v>
      </c>
      <c r="C1847" t="s">
        <v>0</v>
      </c>
      <c r="D1847" t="s">
        <v>9</v>
      </c>
      <c r="E1847">
        <v>201612</v>
      </c>
      <c r="F1847">
        <v>288614.53494623658</v>
      </c>
      <c r="G1847">
        <v>313237.33333333331</v>
      </c>
    </row>
    <row r="1848" spans="1:7" x14ac:dyDescent="0.2">
      <c r="A1848" t="s">
        <v>72</v>
      </c>
      <c r="B1848" t="s">
        <v>120</v>
      </c>
      <c r="C1848" t="s">
        <v>0</v>
      </c>
      <c r="D1848" t="s">
        <v>9</v>
      </c>
      <c r="E1848">
        <v>201706</v>
      </c>
      <c r="F1848">
        <v>309455.70597798267</v>
      </c>
      <c r="G1848">
        <v>332015.33333333331</v>
      </c>
    </row>
    <row r="1849" spans="1:7" x14ac:dyDescent="0.2">
      <c r="A1849" t="s">
        <v>72</v>
      </c>
      <c r="B1849" t="s">
        <v>120</v>
      </c>
      <c r="C1849" t="s">
        <v>0</v>
      </c>
      <c r="D1849" t="s">
        <v>9</v>
      </c>
      <c r="E1849">
        <v>201712</v>
      </c>
      <c r="F1849">
        <v>324340.99014336918</v>
      </c>
      <c r="G1849">
        <v>347125.83333333331</v>
      </c>
    </row>
    <row r="1850" spans="1:7" x14ac:dyDescent="0.2">
      <c r="A1850" t="s">
        <v>72</v>
      </c>
      <c r="B1850" t="s">
        <v>120</v>
      </c>
      <c r="C1850" t="s">
        <v>0</v>
      </c>
      <c r="D1850" t="s">
        <v>9</v>
      </c>
      <c r="E1850">
        <v>201806</v>
      </c>
      <c r="F1850">
        <v>337977.86802355357</v>
      </c>
      <c r="G1850">
        <v>359762</v>
      </c>
    </row>
    <row r="1851" spans="1:7" x14ac:dyDescent="0.2">
      <c r="A1851" t="s">
        <v>72</v>
      </c>
      <c r="B1851" t="s">
        <v>120</v>
      </c>
      <c r="C1851" t="s">
        <v>0</v>
      </c>
      <c r="D1851" t="s">
        <v>9</v>
      </c>
      <c r="E1851">
        <v>201812</v>
      </c>
      <c r="F1851">
        <v>358231.24623655918</v>
      </c>
      <c r="G1851">
        <v>383895.16666666669</v>
      </c>
    </row>
    <row r="1852" spans="1:7" x14ac:dyDescent="0.2">
      <c r="A1852" t="s">
        <v>72</v>
      </c>
      <c r="B1852" t="s">
        <v>120</v>
      </c>
      <c r="C1852" t="s">
        <v>0</v>
      </c>
      <c r="D1852" t="s">
        <v>9</v>
      </c>
      <c r="E1852">
        <v>201906</v>
      </c>
      <c r="F1852">
        <v>358149.39317716332</v>
      </c>
      <c r="G1852">
        <v>386623.33333333331</v>
      </c>
    </row>
    <row r="1853" spans="1:7" x14ac:dyDescent="0.2">
      <c r="A1853" t="s">
        <v>72</v>
      </c>
      <c r="B1853" t="s">
        <v>120</v>
      </c>
      <c r="C1853" t="s">
        <v>0</v>
      </c>
      <c r="D1853" t="s">
        <v>9</v>
      </c>
      <c r="E1853">
        <v>201912</v>
      </c>
      <c r="F1853">
        <v>364102.51164874545</v>
      </c>
      <c r="G1853">
        <v>391745.33333333331</v>
      </c>
    </row>
    <row r="1854" spans="1:7" x14ac:dyDescent="0.2">
      <c r="A1854" t="s">
        <v>72</v>
      </c>
      <c r="B1854" t="s">
        <v>120</v>
      </c>
      <c r="C1854" t="s">
        <v>0</v>
      </c>
      <c r="D1854" t="s">
        <v>9</v>
      </c>
      <c r="E1854">
        <v>202006</v>
      </c>
      <c r="F1854">
        <v>360460.24347423046</v>
      </c>
      <c r="G1854">
        <v>379016.66666666669</v>
      </c>
    </row>
    <row r="1855" spans="1:7" x14ac:dyDescent="0.2">
      <c r="A1855" t="s">
        <v>72</v>
      </c>
      <c r="B1855" t="s">
        <v>120</v>
      </c>
      <c r="C1855" t="s">
        <v>0</v>
      </c>
      <c r="D1855" t="s">
        <v>9</v>
      </c>
      <c r="E1855">
        <v>202012</v>
      </c>
      <c r="F1855">
        <v>328316.35161290324</v>
      </c>
      <c r="G1855">
        <v>347414</v>
      </c>
    </row>
    <row r="1856" spans="1:7" x14ac:dyDescent="0.2">
      <c r="A1856" t="s">
        <v>72</v>
      </c>
      <c r="B1856" t="s">
        <v>120</v>
      </c>
      <c r="C1856" t="s">
        <v>0</v>
      </c>
      <c r="D1856" t="s">
        <v>9</v>
      </c>
      <c r="E1856">
        <v>202106</v>
      </c>
      <c r="F1856">
        <v>328826.61104710709</v>
      </c>
      <c r="G1856">
        <v>348707.66666666669</v>
      </c>
    </row>
    <row r="1857" spans="1:7" x14ac:dyDescent="0.2">
      <c r="A1857" t="s">
        <v>72</v>
      </c>
      <c r="B1857" t="s">
        <v>120</v>
      </c>
      <c r="C1857" t="s">
        <v>0</v>
      </c>
      <c r="D1857" t="s">
        <v>9</v>
      </c>
      <c r="E1857">
        <v>202112</v>
      </c>
      <c r="F1857">
        <v>343695.65663082455</v>
      </c>
      <c r="G1857">
        <v>365716.66666666669</v>
      </c>
    </row>
    <row r="1858" spans="1:7" x14ac:dyDescent="0.2">
      <c r="A1858" t="s">
        <v>72</v>
      </c>
      <c r="B1858" t="s">
        <v>120</v>
      </c>
      <c r="C1858" t="s">
        <v>0</v>
      </c>
      <c r="D1858" t="s">
        <v>9</v>
      </c>
      <c r="E1858">
        <v>202206</v>
      </c>
      <c r="F1858">
        <v>376315.64886072715</v>
      </c>
      <c r="G1858">
        <v>398033.33333333331</v>
      </c>
    </row>
    <row r="1859" spans="1:7" x14ac:dyDescent="0.2">
      <c r="A1859" t="s">
        <v>72</v>
      </c>
      <c r="B1859" t="s">
        <v>120</v>
      </c>
      <c r="C1859" t="s">
        <v>0</v>
      </c>
      <c r="D1859" t="s">
        <v>9</v>
      </c>
      <c r="E1859">
        <v>202212</v>
      </c>
      <c r="F1859">
        <v>393964.09354838706</v>
      </c>
      <c r="G1859">
        <v>414156.66666666669</v>
      </c>
    </row>
    <row r="1860" spans="1:7" x14ac:dyDescent="0.2">
      <c r="A1860" t="s">
        <v>72</v>
      </c>
      <c r="B1860" t="s">
        <v>120</v>
      </c>
      <c r="C1860" t="s">
        <v>0</v>
      </c>
      <c r="D1860" t="s">
        <v>9</v>
      </c>
      <c r="E1860">
        <v>202306</v>
      </c>
      <c r="F1860">
        <v>356704.15608038916</v>
      </c>
      <c r="G1860">
        <v>374157.16666666669</v>
      </c>
    </row>
    <row r="1861" spans="1:7" x14ac:dyDescent="0.2">
      <c r="A1861" t="s">
        <v>72</v>
      </c>
      <c r="B1861" t="s">
        <v>120</v>
      </c>
      <c r="C1861" t="s">
        <v>0</v>
      </c>
      <c r="D1861" t="s">
        <v>9</v>
      </c>
      <c r="E1861">
        <v>202312</v>
      </c>
      <c r="F1861">
        <v>303998.2188172043</v>
      </c>
      <c r="G1861">
        <v>317673</v>
      </c>
    </row>
    <row r="1862" spans="1:7" x14ac:dyDescent="0.2">
      <c r="A1862" t="s">
        <v>72</v>
      </c>
      <c r="B1862" t="s">
        <v>120</v>
      </c>
      <c r="C1862" t="s">
        <v>0</v>
      </c>
      <c r="D1862" t="s">
        <v>9</v>
      </c>
      <c r="E1862">
        <v>202406</v>
      </c>
      <c r="F1862">
        <v>263073.7789543937</v>
      </c>
      <c r="G1862">
        <v>275292.40000000002</v>
      </c>
    </row>
    <row r="1863" spans="1:7" x14ac:dyDescent="0.2">
      <c r="A1863" t="s">
        <v>72</v>
      </c>
      <c r="B1863" t="s">
        <v>120</v>
      </c>
      <c r="C1863" t="s">
        <v>0</v>
      </c>
      <c r="D1863" t="s">
        <v>5</v>
      </c>
      <c r="E1863">
        <v>201403</v>
      </c>
      <c r="F1863">
        <v>132726.25192012289</v>
      </c>
      <c r="G1863">
        <v>143738.33333333334</v>
      </c>
    </row>
    <row r="1864" spans="1:7" x14ac:dyDescent="0.2">
      <c r="A1864" t="s">
        <v>72</v>
      </c>
      <c r="B1864" t="s">
        <v>120</v>
      </c>
      <c r="C1864" t="s">
        <v>0</v>
      </c>
      <c r="D1864" t="s">
        <v>5</v>
      </c>
      <c r="E1864">
        <v>201406</v>
      </c>
      <c r="F1864">
        <v>142303.73978494623</v>
      </c>
      <c r="G1864">
        <v>152587</v>
      </c>
    </row>
    <row r="1865" spans="1:7" x14ac:dyDescent="0.2">
      <c r="A1865" t="s">
        <v>72</v>
      </c>
      <c r="B1865" t="s">
        <v>120</v>
      </c>
      <c r="C1865" t="s">
        <v>0</v>
      </c>
      <c r="D1865" t="s">
        <v>5</v>
      </c>
      <c r="E1865">
        <v>201409</v>
      </c>
      <c r="F1865">
        <v>151228.93942652331</v>
      </c>
      <c r="G1865">
        <v>163793.33333333334</v>
      </c>
    </row>
    <row r="1866" spans="1:7" x14ac:dyDescent="0.2">
      <c r="A1866" t="s">
        <v>72</v>
      </c>
      <c r="B1866" t="s">
        <v>120</v>
      </c>
      <c r="C1866" t="s">
        <v>0</v>
      </c>
      <c r="D1866" t="s">
        <v>5</v>
      </c>
      <c r="E1866">
        <v>201412</v>
      </c>
      <c r="F1866">
        <v>161141.36594982084</v>
      </c>
      <c r="G1866">
        <v>177412</v>
      </c>
    </row>
    <row r="1867" spans="1:7" x14ac:dyDescent="0.2">
      <c r="A1867" t="s">
        <v>72</v>
      </c>
      <c r="B1867" t="s">
        <v>120</v>
      </c>
      <c r="C1867" t="s">
        <v>0</v>
      </c>
      <c r="D1867" t="s">
        <v>5</v>
      </c>
      <c r="E1867">
        <v>201503</v>
      </c>
      <c r="F1867">
        <v>173342.09831029185</v>
      </c>
      <c r="G1867">
        <v>187061</v>
      </c>
    </row>
    <row r="1868" spans="1:7" x14ac:dyDescent="0.2">
      <c r="A1868" t="s">
        <v>72</v>
      </c>
      <c r="B1868" t="s">
        <v>120</v>
      </c>
      <c r="C1868" t="s">
        <v>0</v>
      </c>
      <c r="D1868" t="s">
        <v>5</v>
      </c>
      <c r="E1868">
        <v>201506</v>
      </c>
      <c r="F1868">
        <v>191681.71182795704</v>
      </c>
      <c r="G1868">
        <v>207238.66666666666</v>
      </c>
    </row>
    <row r="1869" spans="1:7" x14ac:dyDescent="0.2">
      <c r="A1869" t="s">
        <v>72</v>
      </c>
      <c r="B1869" t="s">
        <v>120</v>
      </c>
      <c r="C1869" t="s">
        <v>0</v>
      </c>
      <c r="D1869" t="s">
        <v>5</v>
      </c>
      <c r="E1869">
        <v>201509</v>
      </c>
      <c r="F1869">
        <v>214049.98960573482</v>
      </c>
      <c r="G1869">
        <v>232356.33333333334</v>
      </c>
    </row>
    <row r="1870" spans="1:7" x14ac:dyDescent="0.2">
      <c r="A1870" t="s">
        <v>72</v>
      </c>
      <c r="B1870" t="s">
        <v>120</v>
      </c>
      <c r="C1870" t="s">
        <v>0</v>
      </c>
      <c r="D1870" t="s">
        <v>5</v>
      </c>
      <c r="E1870">
        <v>201512</v>
      </c>
      <c r="F1870">
        <v>237208.16738351257</v>
      </c>
      <c r="G1870">
        <v>258580.33333333334</v>
      </c>
    </row>
    <row r="1871" spans="1:7" x14ac:dyDescent="0.2">
      <c r="A1871" t="s">
        <v>72</v>
      </c>
      <c r="B1871" t="s">
        <v>120</v>
      </c>
      <c r="C1871" t="s">
        <v>0</v>
      </c>
      <c r="D1871" t="s">
        <v>5</v>
      </c>
      <c r="E1871">
        <v>201603</v>
      </c>
      <c r="F1871">
        <v>254973.61846496104</v>
      </c>
      <c r="G1871">
        <v>275173.66666666669</v>
      </c>
    </row>
    <row r="1872" spans="1:7" x14ac:dyDescent="0.2">
      <c r="A1872" t="s">
        <v>72</v>
      </c>
      <c r="B1872" t="s">
        <v>120</v>
      </c>
      <c r="C1872" t="s">
        <v>0</v>
      </c>
      <c r="D1872" t="s">
        <v>5</v>
      </c>
      <c r="E1872">
        <v>201606</v>
      </c>
      <c r="F1872">
        <v>267319.92867383512</v>
      </c>
      <c r="G1872">
        <v>288707.33333333331</v>
      </c>
    </row>
    <row r="1873" spans="1:7" x14ac:dyDescent="0.2">
      <c r="A1873" t="s">
        <v>72</v>
      </c>
      <c r="B1873" t="s">
        <v>120</v>
      </c>
      <c r="C1873" t="s">
        <v>0</v>
      </c>
      <c r="D1873" t="s">
        <v>5</v>
      </c>
      <c r="E1873">
        <v>201609</v>
      </c>
      <c r="F1873">
        <v>281716.58315412188</v>
      </c>
      <c r="G1873">
        <v>305256.33333333331</v>
      </c>
    </row>
    <row r="1874" spans="1:7" x14ac:dyDescent="0.2">
      <c r="A1874" t="s">
        <v>72</v>
      </c>
      <c r="B1874" t="s">
        <v>120</v>
      </c>
      <c r="C1874" t="s">
        <v>0</v>
      </c>
      <c r="D1874" t="s">
        <v>5</v>
      </c>
      <c r="E1874">
        <v>201612</v>
      </c>
      <c r="F1874">
        <v>295512.48673835129</v>
      </c>
      <c r="G1874">
        <v>321218.33333333331</v>
      </c>
    </row>
    <row r="1875" spans="1:7" x14ac:dyDescent="0.2">
      <c r="A1875" t="s">
        <v>72</v>
      </c>
      <c r="B1875" t="s">
        <v>120</v>
      </c>
      <c r="C1875" t="s">
        <v>0</v>
      </c>
      <c r="D1875" t="s">
        <v>5</v>
      </c>
      <c r="E1875">
        <v>201703</v>
      </c>
      <c r="F1875">
        <v>305176.4857910907</v>
      </c>
      <c r="G1875">
        <v>329877.66666666669</v>
      </c>
    </row>
    <row r="1876" spans="1:7" x14ac:dyDescent="0.2">
      <c r="A1876" t="s">
        <v>72</v>
      </c>
      <c r="B1876" t="s">
        <v>120</v>
      </c>
      <c r="C1876" t="s">
        <v>0</v>
      </c>
      <c r="D1876" t="s">
        <v>5</v>
      </c>
      <c r="E1876">
        <v>201706</v>
      </c>
      <c r="F1876">
        <v>313734.92616487457</v>
      </c>
      <c r="G1876">
        <v>334153</v>
      </c>
    </row>
    <row r="1877" spans="1:7" x14ac:dyDescent="0.2">
      <c r="A1877" t="s">
        <v>72</v>
      </c>
      <c r="B1877" t="s">
        <v>120</v>
      </c>
      <c r="C1877" t="s">
        <v>0</v>
      </c>
      <c r="D1877" t="s">
        <v>5</v>
      </c>
      <c r="E1877">
        <v>201709</v>
      </c>
      <c r="F1877">
        <v>319216.44623655925</v>
      </c>
      <c r="G1877">
        <v>341815.33333333331</v>
      </c>
    </row>
    <row r="1878" spans="1:7" x14ac:dyDescent="0.2">
      <c r="A1878" t="s">
        <v>72</v>
      </c>
      <c r="B1878" t="s">
        <v>120</v>
      </c>
      <c r="C1878" t="s">
        <v>0</v>
      </c>
      <c r="D1878" t="s">
        <v>5</v>
      </c>
      <c r="E1878">
        <v>201712</v>
      </c>
      <c r="F1878">
        <v>329465.53405017918</v>
      </c>
      <c r="G1878">
        <v>352436.33333333331</v>
      </c>
    </row>
    <row r="1879" spans="1:7" x14ac:dyDescent="0.2">
      <c r="A1879" t="s">
        <v>72</v>
      </c>
      <c r="B1879" t="s">
        <v>120</v>
      </c>
      <c r="C1879" t="s">
        <v>0</v>
      </c>
      <c r="D1879" t="s">
        <v>5</v>
      </c>
      <c r="E1879">
        <v>201803</v>
      </c>
      <c r="F1879">
        <v>334149.54608294927</v>
      </c>
      <c r="G1879">
        <v>356616</v>
      </c>
    </row>
    <row r="1880" spans="1:7" x14ac:dyDescent="0.2">
      <c r="A1880" t="s">
        <v>72</v>
      </c>
      <c r="B1880" t="s">
        <v>120</v>
      </c>
      <c r="C1880" t="s">
        <v>0</v>
      </c>
      <c r="D1880" t="s">
        <v>5</v>
      </c>
      <c r="E1880">
        <v>201806</v>
      </c>
      <c r="F1880">
        <v>341806.18996415776</v>
      </c>
      <c r="G1880">
        <v>362908</v>
      </c>
    </row>
    <row r="1881" spans="1:7" x14ac:dyDescent="0.2">
      <c r="A1881" t="s">
        <v>72</v>
      </c>
      <c r="B1881" t="s">
        <v>120</v>
      </c>
      <c r="C1881" t="s">
        <v>0</v>
      </c>
      <c r="D1881" t="s">
        <v>5</v>
      </c>
      <c r="E1881">
        <v>201809</v>
      </c>
      <c r="F1881">
        <v>352700.46523297491</v>
      </c>
      <c r="G1881">
        <v>378539.66666666669</v>
      </c>
    </row>
    <row r="1882" spans="1:7" x14ac:dyDescent="0.2">
      <c r="A1882" t="s">
        <v>72</v>
      </c>
      <c r="B1882" t="s">
        <v>120</v>
      </c>
      <c r="C1882" t="s">
        <v>0</v>
      </c>
      <c r="D1882" t="s">
        <v>5</v>
      </c>
      <c r="E1882">
        <v>201812</v>
      </c>
      <c r="F1882">
        <v>363762.02724014345</v>
      </c>
      <c r="G1882">
        <v>389250.66666666669</v>
      </c>
    </row>
    <row r="1883" spans="1:7" x14ac:dyDescent="0.2">
      <c r="A1883" t="s">
        <v>72</v>
      </c>
      <c r="B1883" t="s">
        <v>120</v>
      </c>
      <c r="C1883" t="s">
        <v>0</v>
      </c>
      <c r="D1883" t="s">
        <v>5</v>
      </c>
      <c r="E1883">
        <v>201903</v>
      </c>
      <c r="F1883">
        <v>358412.49961597536</v>
      </c>
      <c r="G1883">
        <v>386432.66666666669</v>
      </c>
    </row>
    <row r="1884" spans="1:7" x14ac:dyDescent="0.2">
      <c r="A1884" t="s">
        <v>72</v>
      </c>
      <c r="B1884" t="s">
        <v>120</v>
      </c>
      <c r="C1884" t="s">
        <v>0</v>
      </c>
      <c r="D1884" t="s">
        <v>5</v>
      </c>
      <c r="E1884">
        <v>201906</v>
      </c>
      <c r="F1884">
        <v>357886.28673835128</v>
      </c>
      <c r="G1884">
        <v>386814</v>
      </c>
    </row>
    <row r="1885" spans="1:7" x14ac:dyDescent="0.2">
      <c r="A1885" t="s">
        <v>72</v>
      </c>
      <c r="B1885" t="s">
        <v>120</v>
      </c>
      <c r="C1885" t="s">
        <v>0</v>
      </c>
      <c r="D1885" t="s">
        <v>5</v>
      </c>
      <c r="E1885">
        <v>201909</v>
      </c>
      <c r="F1885">
        <v>360579.53405017901</v>
      </c>
      <c r="G1885">
        <v>388114.66666666669</v>
      </c>
    </row>
    <row r="1886" spans="1:7" x14ac:dyDescent="0.2">
      <c r="A1886" t="s">
        <v>72</v>
      </c>
      <c r="B1886" t="s">
        <v>120</v>
      </c>
      <c r="C1886" t="s">
        <v>0</v>
      </c>
      <c r="D1886" t="s">
        <v>5</v>
      </c>
      <c r="E1886">
        <v>201912</v>
      </c>
      <c r="F1886">
        <v>367625.48924731184</v>
      </c>
      <c r="G1886">
        <v>395376</v>
      </c>
    </row>
    <row r="1887" spans="1:7" x14ac:dyDescent="0.2">
      <c r="A1887" t="s">
        <v>72</v>
      </c>
      <c r="B1887" t="s">
        <v>120</v>
      </c>
      <c r="C1887" t="s">
        <v>0</v>
      </c>
      <c r="D1887" t="s">
        <v>5</v>
      </c>
      <c r="E1887">
        <v>202003</v>
      </c>
      <c r="F1887">
        <v>373659.53318502032</v>
      </c>
      <c r="G1887">
        <v>396931</v>
      </c>
    </row>
    <row r="1888" spans="1:7" x14ac:dyDescent="0.2">
      <c r="A1888" t="s">
        <v>72</v>
      </c>
      <c r="B1888" t="s">
        <v>120</v>
      </c>
      <c r="C1888" t="s">
        <v>0</v>
      </c>
      <c r="D1888" t="s">
        <v>5</v>
      </c>
      <c r="E1888">
        <v>202006</v>
      </c>
      <c r="F1888">
        <v>347260.95376344078</v>
      </c>
      <c r="G1888">
        <v>361102.33333333331</v>
      </c>
    </row>
    <row r="1889" spans="1:7" x14ac:dyDescent="0.2">
      <c r="A1889" t="s">
        <v>72</v>
      </c>
      <c r="B1889" t="s">
        <v>120</v>
      </c>
      <c r="C1889" t="s">
        <v>0</v>
      </c>
      <c r="D1889" t="s">
        <v>5</v>
      </c>
      <c r="E1889">
        <v>202009</v>
      </c>
      <c r="F1889">
        <v>331437.34946236573</v>
      </c>
      <c r="G1889">
        <v>349745</v>
      </c>
    </row>
    <row r="1890" spans="1:7" x14ac:dyDescent="0.2">
      <c r="A1890" t="s">
        <v>72</v>
      </c>
      <c r="B1890" t="s">
        <v>120</v>
      </c>
      <c r="C1890" t="s">
        <v>0</v>
      </c>
      <c r="D1890" t="s">
        <v>5</v>
      </c>
      <c r="E1890">
        <v>202012</v>
      </c>
      <c r="F1890">
        <v>325195.3537634408</v>
      </c>
      <c r="G1890">
        <v>345083</v>
      </c>
    </row>
    <row r="1891" spans="1:7" x14ac:dyDescent="0.2">
      <c r="A1891" t="s">
        <v>72</v>
      </c>
      <c r="B1891" t="s">
        <v>120</v>
      </c>
      <c r="C1891" t="s">
        <v>0</v>
      </c>
      <c r="D1891" t="s">
        <v>5</v>
      </c>
      <c r="E1891">
        <v>202103</v>
      </c>
      <c r="F1891">
        <v>326500.21850998467</v>
      </c>
      <c r="G1891">
        <v>348075.33333333331</v>
      </c>
    </row>
    <row r="1892" spans="1:7" x14ac:dyDescent="0.2">
      <c r="A1892" t="s">
        <v>72</v>
      </c>
      <c r="B1892" t="s">
        <v>120</v>
      </c>
      <c r="C1892" t="s">
        <v>0</v>
      </c>
      <c r="D1892" t="s">
        <v>5</v>
      </c>
      <c r="E1892">
        <v>202106</v>
      </c>
      <c r="F1892">
        <v>331153.0035842295</v>
      </c>
      <c r="G1892">
        <v>349340</v>
      </c>
    </row>
    <row r="1893" spans="1:7" x14ac:dyDescent="0.2">
      <c r="A1893" t="s">
        <v>72</v>
      </c>
      <c r="B1893" t="s">
        <v>120</v>
      </c>
      <c r="C1893" t="s">
        <v>0</v>
      </c>
      <c r="D1893" t="s">
        <v>5</v>
      </c>
      <c r="E1893">
        <v>202109</v>
      </c>
      <c r="F1893">
        <v>337436.51756272418</v>
      </c>
      <c r="G1893">
        <v>358355.33333333331</v>
      </c>
    </row>
    <row r="1894" spans="1:7" x14ac:dyDescent="0.2">
      <c r="A1894" t="s">
        <v>72</v>
      </c>
      <c r="B1894" t="s">
        <v>120</v>
      </c>
      <c r="C1894" t="s">
        <v>0</v>
      </c>
      <c r="D1894" t="s">
        <v>5</v>
      </c>
      <c r="E1894">
        <v>202112</v>
      </c>
      <c r="F1894">
        <v>349954.79569892486</v>
      </c>
      <c r="G1894">
        <v>373078</v>
      </c>
    </row>
    <row r="1895" spans="1:7" x14ac:dyDescent="0.2">
      <c r="A1895" t="s">
        <v>72</v>
      </c>
      <c r="B1895" t="s">
        <v>120</v>
      </c>
      <c r="C1895" t="s">
        <v>0</v>
      </c>
      <c r="D1895" t="s">
        <v>5</v>
      </c>
      <c r="E1895">
        <v>202203</v>
      </c>
      <c r="F1895">
        <v>367817.12711213523</v>
      </c>
      <c r="G1895">
        <v>390784.66666666669</v>
      </c>
    </row>
    <row r="1896" spans="1:7" x14ac:dyDescent="0.2">
      <c r="A1896" t="s">
        <v>72</v>
      </c>
      <c r="B1896" t="s">
        <v>120</v>
      </c>
      <c r="C1896" t="s">
        <v>0</v>
      </c>
      <c r="D1896" t="s">
        <v>5</v>
      </c>
      <c r="E1896">
        <v>202206</v>
      </c>
      <c r="F1896">
        <v>384814.17060931894</v>
      </c>
      <c r="G1896">
        <v>405282</v>
      </c>
    </row>
    <row r="1897" spans="1:7" x14ac:dyDescent="0.2">
      <c r="A1897" t="s">
        <v>72</v>
      </c>
      <c r="B1897" t="s">
        <v>120</v>
      </c>
      <c r="C1897" t="s">
        <v>0</v>
      </c>
      <c r="D1897" t="s">
        <v>5</v>
      </c>
      <c r="E1897">
        <v>202209</v>
      </c>
      <c r="F1897">
        <v>393528.01792114694</v>
      </c>
      <c r="G1897">
        <v>414679.66666666669</v>
      </c>
    </row>
    <row r="1898" spans="1:7" x14ac:dyDescent="0.2">
      <c r="A1898" t="s">
        <v>72</v>
      </c>
      <c r="B1898" t="s">
        <v>120</v>
      </c>
      <c r="C1898" t="s">
        <v>0</v>
      </c>
      <c r="D1898" t="s">
        <v>5</v>
      </c>
      <c r="E1898">
        <v>202212</v>
      </c>
      <c r="F1898">
        <v>394400.16917562723</v>
      </c>
      <c r="G1898">
        <v>413633.66666666669</v>
      </c>
    </row>
    <row r="1899" spans="1:7" x14ac:dyDescent="0.2">
      <c r="A1899" t="s">
        <v>72</v>
      </c>
      <c r="B1899" t="s">
        <v>120</v>
      </c>
      <c r="C1899" t="s">
        <v>0</v>
      </c>
      <c r="D1899" t="s">
        <v>5</v>
      </c>
      <c r="E1899">
        <v>202303</v>
      </c>
      <c r="F1899">
        <v>369669.95122887864</v>
      </c>
      <c r="G1899">
        <v>388701.66666666669</v>
      </c>
    </row>
    <row r="1900" spans="1:7" x14ac:dyDescent="0.2">
      <c r="A1900" t="s">
        <v>72</v>
      </c>
      <c r="B1900" t="s">
        <v>120</v>
      </c>
      <c r="C1900" t="s">
        <v>0</v>
      </c>
      <c r="D1900" t="s">
        <v>5</v>
      </c>
      <c r="E1900">
        <v>202306</v>
      </c>
      <c r="F1900">
        <v>343738.36093189969</v>
      </c>
      <c r="G1900">
        <v>359612.66666666669</v>
      </c>
    </row>
    <row r="1901" spans="1:7" x14ac:dyDescent="0.2">
      <c r="A1901" t="s">
        <v>72</v>
      </c>
      <c r="B1901" t="s">
        <v>120</v>
      </c>
      <c r="C1901" t="s">
        <v>0</v>
      </c>
      <c r="D1901" t="s">
        <v>5</v>
      </c>
      <c r="E1901">
        <v>202309</v>
      </c>
      <c r="F1901">
        <v>317321.73655913986</v>
      </c>
      <c r="G1901">
        <v>332042</v>
      </c>
    </row>
    <row r="1902" spans="1:7" x14ac:dyDescent="0.2">
      <c r="A1902" t="s">
        <v>72</v>
      </c>
      <c r="B1902" t="s">
        <v>120</v>
      </c>
      <c r="C1902" t="s">
        <v>0</v>
      </c>
      <c r="D1902" t="s">
        <v>5</v>
      </c>
      <c r="E1902">
        <v>202312</v>
      </c>
      <c r="F1902">
        <v>290674.70107526885</v>
      </c>
      <c r="G1902">
        <v>303304</v>
      </c>
    </row>
    <row r="1903" spans="1:7" x14ac:dyDescent="0.2">
      <c r="A1903" t="s">
        <v>72</v>
      </c>
      <c r="B1903" t="s">
        <v>120</v>
      </c>
      <c r="C1903" t="s">
        <v>0</v>
      </c>
      <c r="D1903" t="s">
        <v>5</v>
      </c>
      <c r="E1903">
        <v>202403</v>
      </c>
      <c r="F1903">
        <v>266879.75417130144</v>
      </c>
      <c r="G1903">
        <v>280023</v>
      </c>
    </row>
    <row r="1904" spans="1:7" x14ac:dyDescent="0.2">
      <c r="A1904" t="s">
        <v>72</v>
      </c>
      <c r="B1904" t="s">
        <v>120</v>
      </c>
      <c r="C1904" t="s">
        <v>0</v>
      </c>
      <c r="D1904" t="s">
        <v>5</v>
      </c>
      <c r="E1904">
        <v>202406</v>
      </c>
      <c r="F1904">
        <v>257364.81612903214</v>
      </c>
      <c r="G1904">
        <v>268196.5</v>
      </c>
    </row>
    <row r="1905" spans="1:7" x14ac:dyDescent="0.2">
      <c r="A1905" t="s">
        <v>73</v>
      </c>
      <c r="B1905" t="s">
        <v>121</v>
      </c>
      <c r="C1905" t="s">
        <v>1</v>
      </c>
      <c r="D1905" t="s">
        <v>7</v>
      </c>
      <c r="E1905">
        <v>2019</v>
      </c>
      <c r="F1905">
        <v>531309.91404889978</v>
      </c>
      <c r="G1905">
        <v>729619.75</v>
      </c>
    </row>
    <row r="1906" spans="1:7" x14ac:dyDescent="0.2">
      <c r="A1906" t="s">
        <v>73</v>
      </c>
      <c r="B1906" t="s">
        <v>121</v>
      </c>
      <c r="C1906" t="s">
        <v>1</v>
      </c>
      <c r="D1906" t="s">
        <v>7</v>
      </c>
      <c r="E1906">
        <v>2020</v>
      </c>
      <c r="F1906">
        <v>2103.3432115931278</v>
      </c>
      <c r="G1906">
        <v>6174.583333333333</v>
      </c>
    </row>
    <row r="1907" spans="1:7" x14ac:dyDescent="0.2">
      <c r="A1907" t="s">
        <v>73</v>
      </c>
      <c r="B1907" t="s">
        <v>121</v>
      </c>
      <c r="C1907" t="s">
        <v>1</v>
      </c>
      <c r="D1907" t="s">
        <v>7</v>
      </c>
      <c r="E1907">
        <v>2021</v>
      </c>
      <c r="F1907">
        <v>34.503955453149004</v>
      </c>
      <c r="G1907">
        <v>601.66666666666663</v>
      </c>
    </row>
    <row r="1908" spans="1:7" x14ac:dyDescent="0.2">
      <c r="A1908" t="s">
        <v>73</v>
      </c>
      <c r="B1908" t="s">
        <v>121</v>
      </c>
      <c r="C1908" t="s">
        <v>1</v>
      </c>
      <c r="D1908" t="s">
        <v>7</v>
      </c>
      <c r="E1908">
        <v>2022</v>
      </c>
      <c r="F1908">
        <v>6.6774193548387046</v>
      </c>
      <c r="G1908">
        <v>207</v>
      </c>
    </row>
    <row r="1909" spans="1:7" x14ac:dyDescent="0.2">
      <c r="A1909" t="s">
        <v>73</v>
      </c>
      <c r="B1909" t="s">
        <v>121</v>
      </c>
      <c r="C1909" t="s">
        <v>1</v>
      </c>
      <c r="D1909" t="s">
        <v>8</v>
      </c>
      <c r="E1909">
        <v>201901</v>
      </c>
      <c r="F1909">
        <v>1221101.6129032339</v>
      </c>
      <c r="G1909">
        <v>3566934</v>
      </c>
    </row>
    <row r="1910" spans="1:7" x14ac:dyDescent="0.2">
      <c r="A1910" t="s">
        <v>73</v>
      </c>
      <c r="B1910" t="s">
        <v>121</v>
      </c>
      <c r="C1910" t="s">
        <v>1</v>
      </c>
      <c r="D1910" t="s">
        <v>8</v>
      </c>
      <c r="E1910">
        <v>201902</v>
      </c>
      <c r="F1910">
        <v>1185381.4642857143</v>
      </c>
      <c r="G1910">
        <v>1208632</v>
      </c>
    </row>
    <row r="1911" spans="1:7" x14ac:dyDescent="0.2">
      <c r="A1911" t="s">
        <v>73</v>
      </c>
      <c r="B1911" t="s">
        <v>121</v>
      </c>
      <c r="C1911" t="s">
        <v>1</v>
      </c>
      <c r="D1911" t="s">
        <v>8</v>
      </c>
      <c r="E1911">
        <v>201903</v>
      </c>
      <c r="F1911">
        <v>1192642.4193548372</v>
      </c>
      <c r="G1911">
        <v>1201249</v>
      </c>
    </row>
    <row r="1912" spans="1:7" x14ac:dyDescent="0.2">
      <c r="A1912" t="s">
        <v>73</v>
      </c>
      <c r="B1912" t="s">
        <v>121</v>
      </c>
      <c r="C1912" t="s">
        <v>1</v>
      </c>
      <c r="D1912" t="s">
        <v>8</v>
      </c>
      <c r="E1912">
        <v>201904</v>
      </c>
      <c r="F1912">
        <v>1220774.4999999995</v>
      </c>
      <c r="G1912">
        <v>1222612</v>
      </c>
    </row>
    <row r="1913" spans="1:7" x14ac:dyDescent="0.2">
      <c r="A1913" t="s">
        <v>73</v>
      </c>
      <c r="B1913" t="s">
        <v>121</v>
      </c>
      <c r="C1913" t="s">
        <v>1</v>
      </c>
      <c r="D1913" t="s">
        <v>8</v>
      </c>
      <c r="E1913">
        <v>201905</v>
      </c>
      <c r="F1913">
        <v>1221152.7419354841</v>
      </c>
      <c r="G1913">
        <v>1221176</v>
      </c>
    </row>
    <row r="1914" spans="1:7" x14ac:dyDescent="0.2">
      <c r="A1914" t="s">
        <v>73</v>
      </c>
      <c r="B1914" t="s">
        <v>121</v>
      </c>
      <c r="C1914" t="s">
        <v>1</v>
      </c>
      <c r="D1914" t="s">
        <v>8</v>
      </c>
      <c r="E1914">
        <v>201906</v>
      </c>
      <c r="F1914">
        <v>47902.733333333337</v>
      </c>
      <c r="G1914">
        <v>47923</v>
      </c>
    </row>
    <row r="1915" spans="1:7" x14ac:dyDescent="0.2">
      <c r="A1915" t="s">
        <v>73</v>
      </c>
      <c r="B1915" t="s">
        <v>121</v>
      </c>
      <c r="C1915" t="s">
        <v>1</v>
      </c>
      <c r="D1915" t="s">
        <v>8</v>
      </c>
      <c r="E1915">
        <v>201907</v>
      </c>
      <c r="F1915">
        <v>47862.258064516129</v>
      </c>
      <c r="G1915">
        <v>47894</v>
      </c>
    </row>
    <row r="1916" spans="1:7" x14ac:dyDescent="0.2">
      <c r="A1916" t="s">
        <v>73</v>
      </c>
      <c r="B1916" t="s">
        <v>121</v>
      </c>
      <c r="C1916" t="s">
        <v>1</v>
      </c>
      <c r="D1916" t="s">
        <v>8</v>
      </c>
      <c r="E1916">
        <v>201908</v>
      </c>
      <c r="F1916">
        <v>47829.322580645152</v>
      </c>
      <c r="G1916">
        <v>47865</v>
      </c>
    </row>
    <row r="1917" spans="1:7" x14ac:dyDescent="0.2">
      <c r="A1917" t="s">
        <v>73</v>
      </c>
      <c r="B1917" t="s">
        <v>121</v>
      </c>
      <c r="C1917" t="s">
        <v>1</v>
      </c>
      <c r="D1917" t="s">
        <v>8</v>
      </c>
      <c r="E1917">
        <v>201909</v>
      </c>
      <c r="F1917">
        <v>47808.500000000007</v>
      </c>
      <c r="G1917">
        <v>47837</v>
      </c>
    </row>
    <row r="1918" spans="1:7" x14ac:dyDescent="0.2">
      <c r="A1918" t="s">
        <v>73</v>
      </c>
      <c r="B1918" t="s">
        <v>121</v>
      </c>
      <c r="C1918" t="s">
        <v>1</v>
      </c>
      <c r="D1918" t="s">
        <v>8</v>
      </c>
      <c r="E1918">
        <v>201910</v>
      </c>
      <c r="F1918">
        <v>47786.645161290333</v>
      </c>
      <c r="G1918">
        <v>47800</v>
      </c>
    </row>
    <row r="1919" spans="1:7" x14ac:dyDescent="0.2">
      <c r="A1919" t="s">
        <v>73</v>
      </c>
      <c r="B1919" t="s">
        <v>121</v>
      </c>
      <c r="C1919" t="s">
        <v>1</v>
      </c>
      <c r="D1919" t="s">
        <v>8</v>
      </c>
      <c r="E1919">
        <v>201911</v>
      </c>
      <c r="F1919">
        <v>47757.9</v>
      </c>
      <c r="G1919">
        <v>47776</v>
      </c>
    </row>
    <row r="1920" spans="1:7" x14ac:dyDescent="0.2">
      <c r="A1920" t="s">
        <v>73</v>
      </c>
      <c r="B1920" t="s">
        <v>121</v>
      </c>
      <c r="C1920" t="s">
        <v>1</v>
      </c>
      <c r="D1920" t="s">
        <v>8</v>
      </c>
      <c r="E1920">
        <v>201912</v>
      </c>
      <c r="F1920">
        <v>47718.870967741939</v>
      </c>
      <c r="G1920">
        <v>47739</v>
      </c>
    </row>
    <row r="1921" spans="1:7" x14ac:dyDescent="0.2">
      <c r="A1921" t="s">
        <v>73</v>
      </c>
      <c r="B1921" t="s">
        <v>121</v>
      </c>
      <c r="C1921" t="s">
        <v>1</v>
      </c>
      <c r="D1921" t="s">
        <v>8</v>
      </c>
      <c r="E1921">
        <v>202001</v>
      </c>
      <c r="F1921">
        <v>4294.1290322580626</v>
      </c>
      <c r="G1921">
        <v>50715</v>
      </c>
    </row>
    <row r="1922" spans="1:7" x14ac:dyDescent="0.2">
      <c r="A1922" t="s">
        <v>73</v>
      </c>
      <c r="B1922" t="s">
        <v>121</v>
      </c>
      <c r="C1922" t="s">
        <v>1</v>
      </c>
      <c r="D1922" t="s">
        <v>8</v>
      </c>
      <c r="E1922">
        <v>202002</v>
      </c>
      <c r="F1922">
        <v>2651.6206896551716</v>
      </c>
      <c r="G1922">
        <v>2743</v>
      </c>
    </row>
    <row r="1923" spans="1:7" x14ac:dyDescent="0.2">
      <c r="A1923" t="s">
        <v>73</v>
      </c>
      <c r="B1923" t="s">
        <v>121</v>
      </c>
      <c r="C1923" t="s">
        <v>1</v>
      </c>
      <c r="D1923" t="s">
        <v>8</v>
      </c>
      <c r="E1923">
        <v>202003</v>
      </c>
      <c r="F1923">
        <v>2538.1935483870971</v>
      </c>
      <c r="G1923">
        <v>2644</v>
      </c>
    </row>
    <row r="1924" spans="1:7" x14ac:dyDescent="0.2">
      <c r="A1924" t="s">
        <v>73</v>
      </c>
      <c r="B1924" t="s">
        <v>121</v>
      </c>
      <c r="C1924" t="s">
        <v>1</v>
      </c>
      <c r="D1924" t="s">
        <v>8</v>
      </c>
      <c r="E1924">
        <v>202004</v>
      </c>
      <c r="F1924">
        <v>2416.9999999999986</v>
      </c>
      <c r="G1924">
        <v>2502</v>
      </c>
    </row>
    <row r="1925" spans="1:7" x14ac:dyDescent="0.2">
      <c r="A1925" t="s">
        <v>73</v>
      </c>
      <c r="B1925" t="s">
        <v>121</v>
      </c>
      <c r="C1925" t="s">
        <v>1</v>
      </c>
      <c r="D1925" t="s">
        <v>8</v>
      </c>
      <c r="E1925">
        <v>202005</v>
      </c>
      <c r="F1925">
        <v>2264.8709677419351</v>
      </c>
      <c r="G1925">
        <v>2387</v>
      </c>
    </row>
    <row r="1926" spans="1:7" x14ac:dyDescent="0.2">
      <c r="A1926" t="s">
        <v>73</v>
      </c>
      <c r="B1926" t="s">
        <v>121</v>
      </c>
      <c r="C1926" t="s">
        <v>1</v>
      </c>
      <c r="D1926" t="s">
        <v>8</v>
      </c>
      <c r="E1926">
        <v>202006</v>
      </c>
      <c r="F1926">
        <v>2095.2333333333322</v>
      </c>
      <c r="G1926">
        <v>2237</v>
      </c>
    </row>
    <row r="1927" spans="1:7" x14ac:dyDescent="0.2">
      <c r="A1927" t="s">
        <v>73</v>
      </c>
      <c r="B1927" t="s">
        <v>121</v>
      </c>
      <c r="C1927" t="s">
        <v>1</v>
      </c>
      <c r="D1927" t="s">
        <v>8</v>
      </c>
      <c r="E1927">
        <v>202007</v>
      </c>
      <c r="F1927">
        <v>1900.1290322580642</v>
      </c>
      <c r="G1927">
        <v>2081</v>
      </c>
    </row>
    <row r="1928" spans="1:7" x14ac:dyDescent="0.2">
      <c r="A1928" t="s">
        <v>73</v>
      </c>
      <c r="B1928" t="s">
        <v>121</v>
      </c>
      <c r="C1928" t="s">
        <v>1</v>
      </c>
      <c r="D1928" t="s">
        <v>8</v>
      </c>
      <c r="E1928">
        <v>202008</v>
      </c>
      <c r="F1928">
        <v>1669.3225806451619</v>
      </c>
      <c r="G1928">
        <v>1891</v>
      </c>
    </row>
    <row r="1929" spans="1:7" x14ac:dyDescent="0.2">
      <c r="A1929" t="s">
        <v>73</v>
      </c>
      <c r="B1929" t="s">
        <v>121</v>
      </c>
      <c r="C1929" t="s">
        <v>1</v>
      </c>
      <c r="D1929" t="s">
        <v>8</v>
      </c>
      <c r="E1929">
        <v>202009</v>
      </c>
      <c r="F1929">
        <v>1471.3000000000002</v>
      </c>
      <c r="G1929">
        <v>1719</v>
      </c>
    </row>
    <row r="1930" spans="1:7" x14ac:dyDescent="0.2">
      <c r="A1930" t="s">
        <v>73</v>
      </c>
      <c r="B1930" t="s">
        <v>121</v>
      </c>
      <c r="C1930" t="s">
        <v>1</v>
      </c>
      <c r="D1930" t="s">
        <v>8</v>
      </c>
      <c r="E1930">
        <v>202010</v>
      </c>
      <c r="F1930">
        <v>1333.322580645161</v>
      </c>
      <c r="G1930">
        <v>1655</v>
      </c>
    </row>
    <row r="1931" spans="1:7" x14ac:dyDescent="0.2">
      <c r="A1931" t="s">
        <v>73</v>
      </c>
      <c r="B1931" t="s">
        <v>121</v>
      </c>
      <c r="C1931" t="s">
        <v>1</v>
      </c>
      <c r="D1931" t="s">
        <v>8</v>
      </c>
      <c r="E1931">
        <v>202011</v>
      </c>
      <c r="F1931">
        <v>1303.8999999999999</v>
      </c>
      <c r="G1931">
        <v>1758</v>
      </c>
    </row>
    <row r="1932" spans="1:7" x14ac:dyDescent="0.2">
      <c r="A1932" t="s">
        <v>73</v>
      </c>
      <c r="B1932" t="s">
        <v>121</v>
      </c>
      <c r="C1932" t="s">
        <v>1</v>
      </c>
      <c r="D1932" t="s">
        <v>8</v>
      </c>
      <c r="E1932">
        <v>202012</v>
      </c>
      <c r="F1932">
        <v>1301.0967741935483</v>
      </c>
      <c r="G1932">
        <v>1763</v>
      </c>
    </row>
    <row r="1933" spans="1:7" x14ac:dyDescent="0.2">
      <c r="A1933" t="s">
        <v>73</v>
      </c>
      <c r="B1933" t="s">
        <v>121</v>
      </c>
      <c r="C1933" t="s">
        <v>1</v>
      </c>
      <c r="D1933" t="s">
        <v>8</v>
      </c>
      <c r="E1933">
        <v>202101</v>
      </c>
      <c r="F1933">
        <v>78.870967741935559</v>
      </c>
      <c r="G1933">
        <v>1946</v>
      </c>
    </row>
    <row r="1934" spans="1:7" x14ac:dyDescent="0.2">
      <c r="A1934" t="s">
        <v>73</v>
      </c>
      <c r="B1934" t="s">
        <v>121</v>
      </c>
      <c r="C1934" t="s">
        <v>1</v>
      </c>
      <c r="D1934" t="s">
        <v>8</v>
      </c>
      <c r="E1934">
        <v>202102</v>
      </c>
      <c r="F1934">
        <v>27.357142857142858</v>
      </c>
      <c r="G1934">
        <v>424</v>
      </c>
    </row>
    <row r="1935" spans="1:7" x14ac:dyDescent="0.2">
      <c r="A1935" t="s">
        <v>73</v>
      </c>
      <c r="B1935" t="s">
        <v>121</v>
      </c>
      <c r="C1935" t="s">
        <v>1</v>
      </c>
      <c r="D1935" t="s">
        <v>8</v>
      </c>
      <c r="E1935">
        <v>202103</v>
      </c>
      <c r="F1935">
        <v>23.774193548387093</v>
      </c>
      <c r="G1935">
        <v>372</v>
      </c>
    </row>
    <row r="1936" spans="1:7" x14ac:dyDescent="0.2">
      <c r="A1936" t="s">
        <v>73</v>
      </c>
      <c r="B1936" t="s">
        <v>121</v>
      </c>
      <c r="C1936" t="s">
        <v>1</v>
      </c>
      <c r="D1936" t="s">
        <v>8</v>
      </c>
      <c r="E1936">
        <v>202104</v>
      </c>
      <c r="F1936">
        <v>25.966666666666669</v>
      </c>
      <c r="G1936">
        <v>458</v>
      </c>
    </row>
    <row r="1937" spans="1:7" x14ac:dyDescent="0.2">
      <c r="A1937" t="s">
        <v>73</v>
      </c>
      <c r="B1937" t="s">
        <v>121</v>
      </c>
      <c r="C1937" t="s">
        <v>1</v>
      </c>
      <c r="D1937" t="s">
        <v>8</v>
      </c>
      <c r="E1937">
        <v>202105</v>
      </c>
      <c r="F1937">
        <v>30.032258064516121</v>
      </c>
      <c r="G1937">
        <v>592</v>
      </c>
    </row>
    <row r="1938" spans="1:7" x14ac:dyDescent="0.2">
      <c r="A1938" t="s">
        <v>73</v>
      </c>
      <c r="B1938" t="s">
        <v>121</v>
      </c>
      <c r="C1938" t="s">
        <v>1</v>
      </c>
      <c r="D1938" t="s">
        <v>8</v>
      </c>
      <c r="E1938">
        <v>202106</v>
      </c>
      <c r="F1938">
        <v>36.833333333333321</v>
      </c>
      <c r="G1938">
        <v>726</v>
      </c>
    </row>
    <row r="1939" spans="1:7" x14ac:dyDescent="0.2">
      <c r="A1939" t="s">
        <v>73</v>
      </c>
      <c r="B1939" t="s">
        <v>121</v>
      </c>
      <c r="C1939" t="s">
        <v>1</v>
      </c>
      <c r="D1939" t="s">
        <v>8</v>
      </c>
      <c r="E1939">
        <v>202107</v>
      </c>
      <c r="F1939">
        <v>34.483870967741929</v>
      </c>
      <c r="G1939">
        <v>644</v>
      </c>
    </row>
    <row r="1940" spans="1:7" x14ac:dyDescent="0.2">
      <c r="A1940" t="s">
        <v>73</v>
      </c>
      <c r="B1940" t="s">
        <v>121</v>
      </c>
      <c r="C1940" t="s">
        <v>1</v>
      </c>
      <c r="D1940" t="s">
        <v>8</v>
      </c>
      <c r="E1940">
        <v>202108</v>
      </c>
      <c r="F1940">
        <v>28.451612903225808</v>
      </c>
      <c r="G1940">
        <v>376</v>
      </c>
    </row>
    <row r="1941" spans="1:7" x14ac:dyDescent="0.2">
      <c r="A1941" t="s">
        <v>73</v>
      </c>
      <c r="B1941" t="s">
        <v>121</v>
      </c>
      <c r="C1941" t="s">
        <v>1</v>
      </c>
      <c r="D1941" t="s">
        <v>8</v>
      </c>
      <c r="E1941">
        <v>202109</v>
      </c>
      <c r="F1941">
        <v>27.900000000000002</v>
      </c>
      <c r="G1941">
        <v>312</v>
      </c>
    </row>
    <row r="1942" spans="1:7" x14ac:dyDescent="0.2">
      <c r="A1942" t="s">
        <v>73</v>
      </c>
      <c r="B1942" t="s">
        <v>121</v>
      </c>
      <c r="C1942" t="s">
        <v>1</v>
      </c>
      <c r="D1942" t="s">
        <v>8</v>
      </c>
      <c r="E1942">
        <v>202110</v>
      </c>
      <c r="F1942">
        <v>30.225806451612904</v>
      </c>
      <c r="G1942">
        <v>422</v>
      </c>
    </row>
    <row r="1943" spans="1:7" x14ac:dyDescent="0.2">
      <c r="A1943" t="s">
        <v>73</v>
      </c>
      <c r="B1943" t="s">
        <v>121</v>
      </c>
      <c r="C1943" t="s">
        <v>1</v>
      </c>
      <c r="D1943" t="s">
        <v>8</v>
      </c>
      <c r="E1943">
        <v>202111</v>
      </c>
      <c r="F1943">
        <v>32.699999999999982</v>
      </c>
      <c r="G1943">
        <v>404</v>
      </c>
    </row>
    <row r="1944" spans="1:7" x14ac:dyDescent="0.2">
      <c r="A1944" t="s">
        <v>73</v>
      </c>
      <c r="B1944" t="s">
        <v>121</v>
      </c>
      <c r="C1944" t="s">
        <v>1</v>
      </c>
      <c r="D1944" t="s">
        <v>8</v>
      </c>
      <c r="E1944">
        <v>202112</v>
      </c>
      <c r="F1944">
        <v>37.451612903225808</v>
      </c>
      <c r="G1944">
        <v>544</v>
      </c>
    </row>
    <row r="1945" spans="1:7" x14ac:dyDescent="0.2">
      <c r="A1945" t="s">
        <v>73</v>
      </c>
      <c r="B1945" t="s">
        <v>121</v>
      </c>
      <c r="C1945" t="s">
        <v>1</v>
      </c>
      <c r="D1945" t="s">
        <v>8</v>
      </c>
      <c r="E1945">
        <v>202201</v>
      </c>
      <c r="F1945">
        <v>6.6774193548387046</v>
      </c>
      <c r="G1945">
        <v>207</v>
      </c>
    </row>
    <row r="1946" spans="1:7" x14ac:dyDescent="0.2">
      <c r="A1946" t="s">
        <v>73</v>
      </c>
      <c r="B1946" t="s">
        <v>121</v>
      </c>
      <c r="C1946" t="s">
        <v>1</v>
      </c>
      <c r="D1946" t="s">
        <v>9</v>
      </c>
      <c r="E1946">
        <v>201906</v>
      </c>
      <c r="F1946">
        <v>1014825.9119687672</v>
      </c>
      <c r="G1946">
        <v>1411421</v>
      </c>
    </row>
    <row r="1947" spans="1:7" x14ac:dyDescent="0.2">
      <c r="A1947" t="s">
        <v>73</v>
      </c>
      <c r="B1947" t="s">
        <v>121</v>
      </c>
      <c r="C1947" t="s">
        <v>1</v>
      </c>
      <c r="D1947" t="s">
        <v>9</v>
      </c>
      <c r="E1947">
        <v>201912</v>
      </c>
      <c r="F1947">
        <v>47793.916129032259</v>
      </c>
      <c r="G1947">
        <v>47818.5</v>
      </c>
    </row>
    <row r="1948" spans="1:7" x14ac:dyDescent="0.2">
      <c r="A1948" t="s">
        <v>73</v>
      </c>
      <c r="B1948" t="s">
        <v>121</v>
      </c>
      <c r="C1948" t="s">
        <v>1</v>
      </c>
      <c r="D1948" t="s">
        <v>9</v>
      </c>
      <c r="E1948">
        <v>202006</v>
      </c>
      <c r="F1948">
        <v>2710.1745952292663</v>
      </c>
      <c r="G1948">
        <v>10538</v>
      </c>
    </row>
    <row r="1949" spans="1:7" x14ac:dyDescent="0.2">
      <c r="A1949" t="s">
        <v>73</v>
      </c>
      <c r="B1949" t="s">
        <v>121</v>
      </c>
      <c r="C1949" t="s">
        <v>1</v>
      </c>
      <c r="D1949" t="s">
        <v>9</v>
      </c>
      <c r="E1949">
        <v>202012</v>
      </c>
      <c r="F1949">
        <v>1496.5118279569895</v>
      </c>
      <c r="G1949">
        <v>1811.1666666666667</v>
      </c>
    </row>
    <row r="1950" spans="1:7" x14ac:dyDescent="0.2">
      <c r="A1950" t="s">
        <v>73</v>
      </c>
      <c r="B1950" t="s">
        <v>121</v>
      </c>
      <c r="C1950" t="s">
        <v>1</v>
      </c>
      <c r="D1950" t="s">
        <v>9</v>
      </c>
      <c r="E1950">
        <v>202106</v>
      </c>
      <c r="F1950">
        <v>37.139093701996934</v>
      </c>
      <c r="G1950">
        <v>753</v>
      </c>
    </row>
    <row r="1951" spans="1:7" x14ac:dyDescent="0.2">
      <c r="A1951" t="s">
        <v>73</v>
      </c>
      <c r="B1951" t="s">
        <v>121</v>
      </c>
      <c r="C1951" t="s">
        <v>1</v>
      </c>
      <c r="D1951" t="s">
        <v>9</v>
      </c>
      <c r="E1951">
        <v>202112</v>
      </c>
      <c r="F1951">
        <v>31.86881720430107</v>
      </c>
      <c r="G1951">
        <v>450.33333333333331</v>
      </c>
    </row>
    <row r="1952" spans="1:7" x14ac:dyDescent="0.2">
      <c r="A1952" t="s">
        <v>73</v>
      </c>
      <c r="B1952" t="s">
        <v>121</v>
      </c>
      <c r="C1952" t="s">
        <v>1</v>
      </c>
      <c r="D1952" t="s">
        <v>9</v>
      </c>
      <c r="E1952">
        <v>202206</v>
      </c>
      <c r="F1952">
        <v>6.6774193548387046</v>
      </c>
      <c r="G1952">
        <v>207</v>
      </c>
    </row>
    <row r="1953" spans="1:7" x14ac:dyDescent="0.2">
      <c r="A1953" t="s">
        <v>73</v>
      </c>
      <c r="B1953" t="s">
        <v>121</v>
      </c>
      <c r="C1953" t="s">
        <v>1</v>
      </c>
      <c r="D1953" t="s">
        <v>5</v>
      </c>
      <c r="E1953">
        <v>201903</v>
      </c>
      <c r="F1953">
        <v>1199708.4988479286</v>
      </c>
      <c r="G1953">
        <v>1992271.6666666667</v>
      </c>
    </row>
    <row r="1954" spans="1:7" x14ac:dyDescent="0.2">
      <c r="A1954" t="s">
        <v>73</v>
      </c>
      <c r="B1954" t="s">
        <v>121</v>
      </c>
      <c r="C1954" t="s">
        <v>1</v>
      </c>
      <c r="D1954" t="s">
        <v>5</v>
      </c>
      <c r="E1954">
        <v>201906</v>
      </c>
      <c r="F1954">
        <v>829943.32508960564</v>
      </c>
      <c r="G1954">
        <v>830570.33333333337</v>
      </c>
    </row>
    <row r="1955" spans="1:7" x14ac:dyDescent="0.2">
      <c r="A1955" t="s">
        <v>73</v>
      </c>
      <c r="B1955" t="s">
        <v>121</v>
      </c>
      <c r="C1955" t="s">
        <v>1</v>
      </c>
      <c r="D1955" t="s">
        <v>5</v>
      </c>
      <c r="E1955">
        <v>201909</v>
      </c>
      <c r="F1955">
        <v>47833.360215053755</v>
      </c>
      <c r="G1955">
        <v>47865.333333333336</v>
      </c>
    </row>
    <row r="1956" spans="1:7" x14ac:dyDescent="0.2">
      <c r="A1956" t="s">
        <v>73</v>
      </c>
      <c r="B1956" t="s">
        <v>121</v>
      </c>
      <c r="C1956" t="s">
        <v>1</v>
      </c>
      <c r="D1956" t="s">
        <v>5</v>
      </c>
      <c r="E1956">
        <v>201912</v>
      </c>
      <c r="F1956">
        <v>47754.472043010755</v>
      </c>
      <c r="G1956">
        <v>47771.666666666664</v>
      </c>
    </row>
    <row r="1957" spans="1:7" x14ac:dyDescent="0.2">
      <c r="A1957" t="s">
        <v>73</v>
      </c>
      <c r="B1957" t="s">
        <v>121</v>
      </c>
      <c r="C1957" t="s">
        <v>1</v>
      </c>
      <c r="D1957" t="s">
        <v>5</v>
      </c>
      <c r="E1957">
        <v>202003</v>
      </c>
      <c r="F1957">
        <v>3161.3144234334436</v>
      </c>
      <c r="G1957">
        <v>18700.666666666668</v>
      </c>
    </row>
    <row r="1958" spans="1:7" x14ac:dyDescent="0.2">
      <c r="A1958" t="s">
        <v>73</v>
      </c>
      <c r="B1958" t="s">
        <v>121</v>
      </c>
      <c r="C1958" t="s">
        <v>1</v>
      </c>
      <c r="D1958" t="s">
        <v>5</v>
      </c>
      <c r="E1958">
        <v>202006</v>
      </c>
      <c r="F1958">
        <v>2259.0347670250885</v>
      </c>
      <c r="G1958">
        <v>2375.3333333333335</v>
      </c>
    </row>
    <row r="1959" spans="1:7" x14ac:dyDescent="0.2">
      <c r="A1959" t="s">
        <v>73</v>
      </c>
      <c r="B1959" t="s">
        <v>121</v>
      </c>
      <c r="C1959" t="s">
        <v>1</v>
      </c>
      <c r="D1959" t="s">
        <v>5</v>
      </c>
      <c r="E1959">
        <v>202009</v>
      </c>
      <c r="F1959">
        <v>1680.2505376344088</v>
      </c>
      <c r="G1959">
        <v>1897</v>
      </c>
    </row>
    <row r="1960" spans="1:7" x14ac:dyDescent="0.2">
      <c r="A1960" t="s">
        <v>73</v>
      </c>
      <c r="B1960" t="s">
        <v>121</v>
      </c>
      <c r="C1960" t="s">
        <v>1</v>
      </c>
      <c r="D1960" t="s">
        <v>5</v>
      </c>
      <c r="E1960">
        <v>202012</v>
      </c>
      <c r="F1960">
        <v>1312.7731182795696</v>
      </c>
      <c r="G1960">
        <v>1725.3333333333333</v>
      </c>
    </row>
    <row r="1961" spans="1:7" x14ac:dyDescent="0.2">
      <c r="A1961" t="s">
        <v>73</v>
      </c>
      <c r="B1961" t="s">
        <v>121</v>
      </c>
      <c r="C1961" t="s">
        <v>1</v>
      </c>
      <c r="D1961" t="s">
        <v>5</v>
      </c>
      <c r="E1961">
        <v>202103</v>
      </c>
      <c r="F1961">
        <v>43.334101382488505</v>
      </c>
      <c r="G1961">
        <v>914</v>
      </c>
    </row>
    <row r="1962" spans="1:7" x14ac:dyDescent="0.2">
      <c r="A1962" t="s">
        <v>73</v>
      </c>
      <c r="B1962" t="s">
        <v>121</v>
      </c>
      <c r="C1962" t="s">
        <v>1</v>
      </c>
      <c r="D1962" t="s">
        <v>5</v>
      </c>
      <c r="E1962">
        <v>202106</v>
      </c>
      <c r="F1962">
        <v>30.94408602150537</v>
      </c>
      <c r="G1962">
        <v>592</v>
      </c>
    </row>
    <row r="1963" spans="1:7" x14ac:dyDescent="0.2">
      <c r="A1963" t="s">
        <v>73</v>
      </c>
      <c r="B1963" t="s">
        <v>121</v>
      </c>
      <c r="C1963" t="s">
        <v>1</v>
      </c>
      <c r="D1963" t="s">
        <v>5</v>
      </c>
      <c r="E1963">
        <v>202109</v>
      </c>
      <c r="F1963">
        <v>30.278494623655913</v>
      </c>
      <c r="G1963">
        <v>444</v>
      </c>
    </row>
    <row r="1964" spans="1:7" x14ac:dyDescent="0.2">
      <c r="A1964" t="s">
        <v>73</v>
      </c>
      <c r="B1964" t="s">
        <v>121</v>
      </c>
      <c r="C1964" t="s">
        <v>1</v>
      </c>
      <c r="D1964" t="s">
        <v>5</v>
      </c>
      <c r="E1964">
        <v>202112</v>
      </c>
      <c r="F1964">
        <v>33.459139784946231</v>
      </c>
      <c r="G1964">
        <v>456.66666666666669</v>
      </c>
    </row>
    <row r="1965" spans="1:7" x14ac:dyDescent="0.2">
      <c r="A1965" t="s">
        <v>73</v>
      </c>
      <c r="B1965" t="s">
        <v>121</v>
      </c>
      <c r="C1965" t="s">
        <v>1</v>
      </c>
      <c r="D1965" t="s">
        <v>5</v>
      </c>
      <c r="E1965">
        <v>202203</v>
      </c>
      <c r="F1965">
        <v>6.6774193548387046</v>
      </c>
      <c r="G1965">
        <v>207</v>
      </c>
    </row>
    <row r="1966" spans="1:7" x14ac:dyDescent="0.2">
      <c r="A1966" t="s">
        <v>73</v>
      </c>
      <c r="B1966" t="s">
        <v>122</v>
      </c>
      <c r="C1966" t="s">
        <v>1</v>
      </c>
      <c r="D1966" t="s">
        <v>7</v>
      </c>
      <c r="E1966">
        <v>2020</v>
      </c>
      <c r="F1966">
        <v>192466.93427419357</v>
      </c>
      <c r="G1966">
        <v>218895.625</v>
      </c>
    </row>
    <row r="1967" spans="1:7" x14ac:dyDescent="0.2">
      <c r="A1967" t="s">
        <v>73</v>
      </c>
      <c r="B1967" t="s">
        <v>122</v>
      </c>
      <c r="C1967" t="s">
        <v>1</v>
      </c>
      <c r="D1967" t="s">
        <v>7</v>
      </c>
      <c r="E1967">
        <v>2021</v>
      </c>
      <c r="F1967">
        <v>213454.5121735791</v>
      </c>
      <c r="G1967">
        <v>262867.91666666669</v>
      </c>
    </row>
    <row r="1968" spans="1:7" x14ac:dyDescent="0.2">
      <c r="A1968" t="s">
        <v>73</v>
      </c>
      <c r="B1968" t="s">
        <v>122</v>
      </c>
      <c r="C1968" t="s">
        <v>1</v>
      </c>
      <c r="D1968" t="s">
        <v>7</v>
      </c>
      <c r="E1968">
        <v>2022</v>
      </c>
      <c r="F1968">
        <v>115643.81136712749</v>
      </c>
      <c r="G1968">
        <v>148974.85714285713</v>
      </c>
    </row>
    <row r="1969" spans="1:7" x14ac:dyDescent="0.2">
      <c r="A1969" t="s">
        <v>73</v>
      </c>
      <c r="B1969" t="s">
        <v>122</v>
      </c>
      <c r="C1969" t="s">
        <v>1</v>
      </c>
      <c r="D1969" t="s">
        <v>8</v>
      </c>
      <c r="E1969">
        <v>202005</v>
      </c>
      <c r="F1969">
        <v>200015.83870967739</v>
      </c>
      <c r="G1969">
        <v>200038</v>
      </c>
    </row>
    <row r="1970" spans="1:7" x14ac:dyDescent="0.2">
      <c r="A1970" t="s">
        <v>73</v>
      </c>
      <c r="B1970" t="s">
        <v>122</v>
      </c>
      <c r="C1970" t="s">
        <v>1</v>
      </c>
      <c r="D1970" t="s">
        <v>8</v>
      </c>
      <c r="E1970">
        <v>202006</v>
      </c>
      <c r="F1970">
        <v>195879.66666666669</v>
      </c>
      <c r="G1970">
        <v>207191</v>
      </c>
    </row>
    <row r="1971" spans="1:7" x14ac:dyDescent="0.2">
      <c r="A1971" t="s">
        <v>73</v>
      </c>
      <c r="B1971" t="s">
        <v>122</v>
      </c>
      <c r="C1971" t="s">
        <v>1</v>
      </c>
      <c r="D1971" t="s">
        <v>8</v>
      </c>
      <c r="E1971">
        <v>202007</v>
      </c>
      <c r="F1971">
        <v>192497.67741935488</v>
      </c>
      <c r="G1971">
        <v>228155</v>
      </c>
    </row>
    <row r="1972" spans="1:7" x14ac:dyDescent="0.2">
      <c r="A1972" t="s">
        <v>73</v>
      </c>
      <c r="B1972" t="s">
        <v>122</v>
      </c>
      <c r="C1972" t="s">
        <v>1</v>
      </c>
      <c r="D1972" t="s">
        <v>8</v>
      </c>
      <c r="E1972">
        <v>202008</v>
      </c>
      <c r="F1972">
        <v>186668.83870967742</v>
      </c>
      <c r="G1972">
        <v>224227</v>
      </c>
    </row>
    <row r="1973" spans="1:7" x14ac:dyDescent="0.2">
      <c r="A1973" t="s">
        <v>73</v>
      </c>
      <c r="B1973" t="s">
        <v>122</v>
      </c>
      <c r="C1973" t="s">
        <v>1</v>
      </c>
      <c r="D1973" t="s">
        <v>8</v>
      </c>
      <c r="E1973">
        <v>202009</v>
      </c>
      <c r="F1973">
        <v>189109.56666666674</v>
      </c>
      <c r="G1973">
        <v>217869</v>
      </c>
    </row>
    <row r="1974" spans="1:7" x14ac:dyDescent="0.2">
      <c r="A1974" t="s">
        <v>73</v>
      </c>
      <c r="B1974" t="s">
        <v>122</v>
      </c>
      <c r="C1974" t="s">
        <v>1</v>
      </c>
      <c r="D1974" t="s">
        <v>8</v>
      </c>
      <c r="E1974">
        <v>202010</v>
      </c>
      <c r="F1974">
        <v>185079.48387096779</v>
      </c>
      <c r="G1974">
        <v>229575</v>
      </c>
    </row>
    <row r="1975" spans="1:7" x14ac:dyDescent="0.2">
      <c r="A1975" t="s">
        <v>73</v>
      </c>
      <c r="B1975" t="s">
        <v>122</v>
      </c>
      <c r="C1975" t="s">
        <v>1</v>
      </c>
      <c r="D1975" t="s">
        <v>8</v>
      </c>
      <c r="E1975">
        <v>202011</v>
      </c>
      <c r="F1975">
        <v>192757.46666666665</v>
      </c>
      <c r="G1975">
        <v>216353</v>
      </c>
    </row>
    <row r="1976" spans="1:7" x14ac:dyDescent="0.2">
      <c r="A1976" t="s">
        <v>73</v>
      </c>
      <c r="B1976" t="s">
        <v>122</v>
      </c>
      <c r="C1976" t="s">
        <v>1</v>
      </c>
      <c r="D1976" t="s">
        <v>8</v>
      </c>
      <c r="E1976">
        <v>202012</v>
      </c>
      <c r="F1976">
        <v>197726.93548387097</v>
      </c>
      <c r="G1976">
        <v>227757</v>
      </c>
    </row>
    <row r="1977" spans="1:7" x14ac:dyDescent="0.2">
      <c r="A1977" t="s">
        <v>73</v>
      </c>
      <c r="B1977" t="s">
        <v>122</v>
      </c>
      <c r="C1977" t="s">
        <v>1</v>
      </c>
      <c r="D1977" t="s">
        <v>8</v>
      </c>
      <c r="E1977">
        <v>202101</v>
      </c>
      <c r="F1977">
        <v>201102.58064516136</v>
      </c>
      <c r="G1977">
        <v>222730</v>
      </c>
    </row>
    <row r="1978" spans="1:7" x14ac:dyDescent="0.2">
      <c r="A1978" t="s">
        <v>73</v>
      </c>
      <c r="B1978" t="s">
        <v>122</v>
      </c>
      <c r="C1978" t="s">
        <v>1</v>
      </c>
      <c r="D1978" t="s">
        <v>8</v>
      </c>
      <c r="E1978">
        <v>202102</v>
      </c>
      <c r="F1978">
        <v>207305.64285714287</v>
      </c>
      <c r="G1978">
        <v>228099</v>
      </c>
    </row>
    <row r="1979" spans="1:7" x14ac:dyDescent="0.2">
      <c r="A1979" t="s">
        <v>73</v>
      </c>
      <c r="B1979" t="s">
        <v>122</v>
      </c>
      <c r="C1979" t="s">
        <v>1</v>
      </c>
      <c r="D1979" t="s">
        <v>8</v>
      </c>
      <c r="E1979">
        <v>202103</v>
      </c>
      <c r="F1979">
        <v>211703.64516129033</v>
      </c>
      <c r="G1979">
        <v>233783</v>
      </c>
    </row>
    <row r="1980" spans="1:7" x14ac:dyDescent="0.2">
      <c r="A1980" t="s">
        <v>73</v>
      </c>
      <c r="B1980" t="s">
        <v>122</v>
      </c>
      <c r="C1980" t="s">
        <v>1</v>
      </c>
      <c r="D1980" t="s">
        <v>8</v>
      </c>
      <c r="E1980">
        <v>202104</v>
      </c>
      <c r="F1980">
        <v>214686.20000000016</v>
      </c>
      <c r="G1980">
        <v>431299</v>
      </c>
    </row>
    <row r="1981" spans="1:7" x14ac:dyDescent="0.2">
      <c r="A1981" t="s">
        <v>73</v>
      </c>
      <c r="B1981" t="s">
        <v>122</v>
      </c>
      <c r="C1981" t="s">
        <v>1</v>
      </c>
      <c r="D1981" t="s">
        <v>8</v>
      </c>
      <c r="E1981">
        <v>202105</v>
      </c>
      <c r="F1981">
        <v>209489.70967741942</v>
      </c>
      <c r="G1981">
        <v>270114</v>
      </c>
    </row>
    <row r="1982" spans="1:7" x14ac:dyDescent="0.2">
      <c r="A1982" t="s">
        <v>73</v>
      </c>
      <c r="B1982" t="s">
        <v>122</v>
      </c>
      <c r="C1982" t="s">
        <v>1</v>
      </c>
      <c r="D1982" t="s">
        <v>8</v>
      </c>
      <c r="E1982">
        <v>202106</v>
      </c>
      <c r="F1982">
        <v>210673.06666666665</v>
      </c>
      <c r="G1982">
        <v>271302</v>
      </c>
    </row>
    <row r="1983" spans="1:7" x14ac:dyDescent="0.2">
      <c r="A1983" t="s">
        <v>73</v>
      </c>
      <c r="B1983" t="s">
        <v>122</v>
      </c>
      <c r="C1983" t="s">
        <v>1</v>
      </c>
      <c r="D1983" t="s">
        <v>8</v>
      </c>
      <c r="E1983">
        <v>202107</v>
      </c>
      <c r="F1983">
        <v>212156.45161290321</v>
      </c>
      <c r="G1983">
        <v>277159</v>
      </c>
    </row>
    <row r="1984" spans="1:7" x14ac:dyDescent="0.2">
      <c r="A1984" t="s">
        <v>73</v>
      </c>
      <c r="B1984" t="s">
        <v>122</v>
      </c>
      <c r="C1984" t="s">
        <v>1</v>
      </c>
      <c r="D1984" t="s">
        <v>8</v>
      </c>
      <c r="E1984">
        <v>202108</v>
      </c>
      <c r="F1984">
        <v>214149.83870967739</v>
      </c>
      <c r="G1984">
        <v>236886</v>
      </c>
    </row>
    <row r="1985" spans="1:7" x14ac:dyDescent="0.2">
      <c r="A1985" t="s">
        <v>73</v>
      </c>
      <c r="B1985" t="s">
        <v>122</v>
      </c>
      <c r="C1985" t="s">
        <v>1</v>
      </c>
      <c r="D1985" t="s">
        <v>8</v>
      </c>
      <c r="E1985">
        <v>202109</v>
      </c>
      <c r="F1985">
        <v>219517.56666666671</v>
      </c>
      <c r="G1985">
        <v>243276</v>
      </c>
    </row>
    <row r="1986" spans="1:7" x14ac:dyDescent="0.2">
      <c r="A1986" t="s">
        <v>73</v>
      </c>
      <c r="B1986" t="s">
        <v>122</v>
      </c>
      <c r="C1986" t="s">
        <v>1</v>
      </c>
      <c r="D1986" t="s">
        <v>8</v>
      </c>
      <c r="E1986">
        <v>202110</v>
      </c>
      <c r="F1986">
        <v>221401.19354838709</v>
      </c>
      <c r="G1986">
        <v>246449</v>
      </c>
    </row>
    <row r="1987" spans="1:7" x14ac:dyDescent="0.2">
      <c r="A1987" t="s">
        <v>73</v>
      </c>
      <c r="B1987" t="s">
        <v>122</v>
      </c>
      <c r="C1987" t="s">
        <v>1</v>
      </c>
      <c r="D1987" t="s">
        <v>8</v>
      </c>
      <c r="E1987">
        <v>202111</v>
      </c>
      <c r="F1987">
        <v>219801.76666666663</v>
      </c>
      <c r="G1987">
        <v>246418</v>
      </c>
    </row>
    <row r="1988" spans="1:7" x14ac:dyDescent="0.2">
      <c r="A1988" t="s">
        <v>73</v>
      </c>
      <c r="B1988" t="s">
        <v>122</v>
      </c>
      <c r="C1988" t="s">
        <v>1</v>
      </c>
      <c r="D1988" t="s">
        <v>8</v>
      </c>
      <c r="E1988">
        <v>202112</v>
      </c>
      <c r="F1988">
        <v>219466.48387096773</v>
      </c>
      <c r="G1988">
        <v>246900</v>
      </c>
    </row>
    <row r="1989" spans="1:7" x14ac:dyDescent="0.2">
      <c r="A1989" t="s">
        <v>73</v>
      </c>
      <c r="B1989" t="s">
        <v>122</v>
      </c>
      <c r="C1989" t="s">
        <v>1</v>
      </c>
      <c r="D1989" t="s">
        <v>8</v>
      </c>
      <c r="E1989">
        <v>202201</v>
      </c>
      <c r="F1989">
        <v>224487.45161290321</v>
      </c>
      <c r="G1989">
        <v>224489</v>
      </c>
    </row>
    <row r="1990" spans="1:7" x14ac:dyDescent="0.2">
      <c r="A1990" t="s">
        <v>73</v>
      </c>
      <c r="B1990" t="s">
        <v>122</v>
      </c>
      <c r="C1990" t="s">
        <v>1</v>
      </c>
      <c r="D1990" t="s">
        <v>8</v>
      </c>
      <c r="E1990">
        <v>202202</v>
      </c>
      <c r="F1990">
        <v>224490</v>
      </c>
      <c r="G1990">
        <v>224490</v>
      </c>
    </row>
    <row r="1991" spans="1:7" x14ac:dyDescent="0.2">
      <c r="A1991" t="s">
        <v>73</v>
      </c>
      <c r="B1991" t="s">
        <v>122</v>
      </c>
      <c r="C1991" t="s">
        <v>1</v>
      </c>
      <c r="D1991" t="s">
        <v>8</v>
      </c>
      <c r="E1991">
        <v>202203</v>
      </c>
      <c r="F1991">
        <v>178454.70967741936</v>
      </c>
      <c r="G1991">
        <v>241085</v>
      </c>
    </row>
    <row r="1992" spans="1:7" x14ac:dyDescent="0.2">
      <c r="A1992" t="s">
        <v>73</v>
      </c>
      <c r="B1992" t="s">
        <v>122</v>
      </c>
      <c r="C1992" t="s">
        <v>1</v>
      </c>
      <c r="D1992" t="s">
        <v>8</v>
      </c>
      <c r="E1992">
        <v>202204</v>
      </c>
      <c r="F1992">
        <v>176376.06666666668</v>
      </c>
      <c r="G1992">
        <v>176378</v>
      </c>
    </row>
    <row r="1993" spans="1:7" x14ac:dyDescent="0.2">
      <c r="A1993" t="s">
        <v>73</v>
      </c>
      <c r="B1993" t="s">
        <v>122</v>
      </c>
      <c r="C1993" t="s">
        <v>1</v>
      </c>
      <c r="D1993" t="s">
        <v>8</v>
      </c>
      <c r="E1993">
        <v>202205</v>
      </c>
      <c r="F1993">
        <v>5692.4516129032336</v>
      </c>
      <c r="G1993">
        <v>176376</v>
      </c>
    </row>
    <row r="1994" spans="1:7" x14ac:dyDescent="0.2">
      <c r="A1994" t="s">
        <v>73</v>
      </c>
      <c r="B1994" t="s">
        <v>122</v>
      </c>
      <c r="C1994" t="s">
        <v>1</v>
      </c>
      <c r="D1994" t="s">
        <v>8</v>
      </c>
      <c r="E1994">
        <v>202206</v>
      </c>
      <c r="F1994">
        <v>3</v>
      </c>
      <c r="G1994">
        <v>3</v>
      </c>
    </row>
    <row r="1995" spans="1:7" x14ac:dyDescent="0.2">
      <c r="A1995" t="s">
        <v>73</v>
      </c>
      <c r="B1995" t="s">
        <v>122</v>
      </c>
      <c r="C1995" t="s">
        <v>1</v>
      </c>
      <c r="D1995" t="s">
        <v>8</v>
      </c>
      <c r="E1995">
        <v>202207</v>
      </c>
      <c r="F1995">
        <v>3</v>
      </c>
      <c r="G1995">
        <v>3</v>
      </c>
    </row>
    <row r="1996" spans="1:7" x14ac:dyDescent="0.2">
      <c r="A1996" t="s">
        <v>73</v>
      </c>
      <c r="B1996" t="s">
        <v>122</v>
      </c>
      <c r="C1996" t="s">
        <v>1</v>
      </c>
      <c r="D1996" t="s">
        <v>9</v>
      </c>
      <c r="E1996">
        <v>202006</v>
      </c>
      <c r="F1996">
        <v>197947.75268817204</v>
      </c>
      <c r="G1996">
        <v>203614.5</v>
      </c>
    </row>
    <row r="1997" spans="1:7" x14ac:dyDescent="0.2">
      <c r="A1997" t="s">
        <v>73</v>
      </c>
      <c r="B1997" t="s">
        <v>122</v>
      </c>
      <c r="C1997" t="s">
        <v>1</v>
      </c>
      <c r="D1997" t="s">
        <v>9</v>
      </c>
      <c r="E1997">
        <v>202012</v>
      </c>
      <c r="F1997">
        <v>190639.99480286741</v>
      </c>
      <c r="G1997">
        <v>223989.33333333334</v>
      </c>
    </row>
    <row r="1998" spans="1:7" x14ac:dyDescent="0.2">
      <c r="A1998" t="s">
        <v>73</v>
      </c>
      <c r="B1998" t="s">
        <v>122</v>
      </c>
      <c r="C1998" t="s">
        <v>1</v>
      </c>
      <c r="D1998" t="s">
        <v>9</v>
      </c>
      <c r="E1998">
        <v>202106</v>
      </c>
      <c r="F1998">
        <v>209160.14083461347</v>
      </c>
      <c r="G1998">
        <v>276221.16666666669</v>
      </c>
    </row>
    <row r="1999" spans="1:7" x14ac:dyDescent="0.2">
      <c r="A1999" t="s">
        <v>73</v>
      </c>
      <c r="B1999" t="s">
        <v>122</v>
      </c>
      <c r="C1999" t="s">
        <v>1</v>
      </c>
      <c r="D1999" t="s">
        <v>9</v>
      </c>
      <c r="E1999">
        <v>202112</v>
      </c>
      <c r="F1999">
        <v>217748.88351254479</v>
      </c>
      <c r="G1999">
        <v>249514.66666666666</v>
      </c>
    </row>
    <row r="2000" spans="1:7" x14ac:dyDescent="0.2">
      <c r="A2000" t="s">
        <v>73</v>
      </c>
      <c r="B2000" t="s">
        <v>122</v>
      </c>
      <c r="C2000" t="s">
        <v>1</v>
      </c>
      <c r="D2000" t="s">
        <v>9</v>
      </c>
      <c r="E2000">
        <v>202206</v>
      </c>
      <c r="F2000">
        <v>134917.2799283154</v>
      </c>
      <c r="G2000">
        <v>173803.5</v>
      </c>
    </row>
    <row r="2001" spans="1:7" x14ac:dyDescent="0.2">
      <c r="A2001" t="s">
        <v>73</v>
      </c>
      <c r="B2001" t="s">
        <v>122</v>
      </c>
      <c r="C2001" t="s">
        <v>1</v>
      </c>
      <c r="D2001" t="s">
        <v>9</v>
      </c>
      <c r="E2001">
        <v>202212</v>
      </c>
      <c r="F2001">
        <v>3</v>
      </c>
      <c r="G2001">
        <v>3</v>
      </c>
    </row>
    <row r="2002" spans="1:7" x14ac:dyDescent="0.2">
      <c r="A2002" t="s">
        <v>73</v>
      </c>
      <c r="B2002" t="s">
        <v>122</v>
      </c>
      <c r="C2002" t="s">
        <v>1</v>
      </c>
      <c r="D2002" t="s">
        <v>5</v>
      </c>
      <c r="E2002">
        <v>202006</v>
      </c>
      <c r="F2002">
        <v>197947.75268817204</v>
      </c>
      <c r="G2002">
        <v>203614.5</v>
      </c>
    </row>
    <row r="2003" spans="1:7" x14ac:dyDescent="0.2">
      <c r="A2003" t="s">
        <v>73</v>
      </c>
      <c r="B2003" t="s">
        <v>122</v>
      </c>
      <c r="C2003" t="s">
        <v>1</v>
      </c>
      <c r="D2003" t="s">
        <v>5</v>
      </c>
      <c r="E2003">
        <v>202009</v>
      </c>
      <c r="F2003">
        <v>189425.36093189966</v>
      </c>
      <c r="G2003">
        <v>223417</v>
      </c>
    </row>
    <row r="2004" spans="1:7" x14ac:dyDescent="0.2">
      <c r="A2004" t="s">
        <v>73</v>
      </c>
      <c r="B2004" t="s">
        <v>122</v>
      </c>
      <c r="C2004" t="s">
        <v>1</v>
      </c>
      <c r="D2004" t="s">
        <v>5</v>
      </c>
      <c r="E2004">
        <v>202012</v>
      </c>
      <c r="F2004">
        <v>191854.6286738351</v>
      </c>
      <c r="G2004">
        <v>224561.66666666666</v>
      </c>
    </row>
    <row r="2005" spans="1:7" x14ac:dyDescent="0.2">
      <c r="A2005" t="s">
        <v>73</v>
      </c>
      <c r="B2005" t="s">
        <v>122</v>
      </c>
      <c r="C2005" t="s">
        <v>1</v>
      </c>
      <c r="D2005" t="s">
        <v>5</v>
      </c>
      <c r="E2005">
        <v>202103</v>
      </c>
      <c r="F2005">
        <v>206703.9562211982</v>
      </c>
      <c r="G2005">
        <v>228204</v>
      </c>
    </row>
    <row r="2006" spans="1:7" x14ac:dyDescent="0.2">
      <c r="A2006" t="s">
        <v>73</v>
      </c>
      <c r="B2006" t="s">
        <v>122</v>
      </c>
      <c r="C2006" t="s">
        <v>1</v>
      </c>
      <c r="D2006" t="s">
        <v>5</v>
      </c>
      <c r="E2006">
        <v>202106</v>
      </c>
      <c r="F2006">
        <v>211616.32544802874</v>
      </c>
      <c r="G2006">
        <v>324238.33333333331</v>
      </c>
    </row>
    <row r="2007" spans="1:7" x14ac:dyDescent="0.2">
      <c r="A2007" t="s">
        <v>73</v>
      </c>
      <c r="B2007" t="s">
        <v>122</v>
      </c>
      <c r="C2007" t="s">
        <v>1</v>
      </c>
      <c r="D2007" t="s">
        <v>5</v>
      </c>
      <c r="E2007">
        <v>202109</v>
      </c>
      <c r="F2007">
        <v>215274.61899641575</v>
      </c>
      <c r="G2007">
        <v>252440.33333333334</v>
      </c>
    </row>
    <row r="2008" spans="1:7" x14ac:dyDescent="0.2">
      <c r="A2008" t="s">
        <v>73</v>
      </c>
      <c r="B2008" t="s">
        <v>122</v>
      </c>
      <c r="C2008" t="s">
        <v>1</v>
      </c>
      <c r="D2008" t="s">
        <v>5</v>
      </c>
      <c r="E2008">
        <v>202112</v>
      </c>
      <c r="F2008">
        <v>220223.14802867384</v>
      </c>
      <c r="G2008">
        <v>246589</v>
      </c>
    </row>
    <row r="2009" spans="1:7" x14ac:dyDescent="0.2">
      <c r="A2009" t="s">
        <v>73</v>
      </c>
      <c r="B2009" t="s">
        <v>122</v>
      </c>
      <c r="C2009" t="s">
        <v>1</v>
      </c>
      <c r="D2009" t="s">
        <v>5</v>
      </c>
      <c r="E2009">
        <v>202203</v>
      </c>
      <c r="F2009">
        <v>209144.05376344084</v>
      </c>
      <c r="G2009">
        <v>230021.33333333334</v>
      </c>
    </row>
    <row r="2010" spans="1:7" x14ac:dyDescent="0.2">
      <c r="A2010" t="s">
        <v>73</v>
      </c>
      <c r="B2010" t="s">
        <v>122</v>
      </c>
      <c r="C2010" t="s">
        <v>1</v>
      </c>
      <c r="D2010" t="s">
        <v>5</v>
      </c>
      <c r="E2010">
        <v>202206</v>
      </c>
      <c r="F2010">
        <v>60690.506093189972</v>
      </c>
      <c r="G2010">
        <v>117585.66666666667</v>
      </c>
    </row>
    <row r="2011" spans="1:7" x14ac:dyDescent="0.2">
      <c r="A2011" t="s">
        <v>73</v>
      </c>
      <c r="B2011" t="s">
        <v>122</v>
      </c>
      <c r="C2011" t="s">
        <v>1</v>
      </c>
      <c r="D2011" t="s">
        <v>5</v>
      </c>
      <c r="E2011">
        <v>202209</v>
      </c>
      <c r="F2011">
        <v>3</v>
      </c>
      <c r="G2011">
        <v>3</v>
      </c>
    </row>
    <row r="2012" spans="1:7" x14ac:dyDescent="0.2">
      <c r="A2012" t="s">
        <v>73</v>
      </c>
      <c r="B2012" t="s">
        <v>123</v>
      </c>
      <c r="C2012" t="s">
        <v>1</v>
      </c>
      <c r="D2012" t="s">
        <v>7</v>
      </c>
      <c r="E2012">
        <v>2021</v>
      </c>
      <c r="F2012">
        <v>977.1226881720429</v>
      </c>
      <c r="G2012">
        <v>1083.9000000000001</v>
      </c>
    </row>
    <row r="2013" spans="1:7" x14ac:dyDescent="0.2">
      <c r="A2013" t="s">
        <v>73</v>
      </c>
      <c r="B2013" t="s">
        <v>123</v>
      </c>
      <c r="C2013" t="s">
        <v>1</v>
      </c>
      <c r="D2013" t="s">
        <v>7</v>
      </c>
      <c r="E2013">
        <v>2022</v>
      </c>
      <c r="F2013">
        <v>2392.205798771121</v>
      </c>
      <c r="G2013">
        <v>2442.5833333333335</v>
      </c>
    </row>
    <row r="2014" spans="1:7" x14ac:dyDescent="0.2">
      <c r="A2014" t="s">
        <v>73</v>
      </c>
      <c r="B2014" t="s">
        <v>123</v>
      </c>
      <c r="C2014" t="s">
        <v>1</v>
      </c>
      <c r="D2014" t="s">
        <v>7</v>
      </c>
      <c r="E2014">
        <v>2023</v>
      </c>
      <c r="F2014">
        <v>2207.5994623655911</v>
      </c>
      <c r="G2014">
        <v>3058.3333333333335</v>
      </c>
    </row>
    <row r="2015" spans="1:7" x14ac:dyDescent="0.2">
      <c r="A2015" t="s">
        <v>73</v>
      </c>
      <c r="B2015" t="s">
        <v>123</v>
      </c>
      <c r="C2015" t="s">
        <v>1</v>
      </c>
      <c r="D2015" t="s">
        <v>8</v>
      </c>
      <c r="E2015">
        <v>202103</v>
      </c>
      <c r="F2015">
        <v>37.451612903225808</v>
      </c>
      <c r="G2015">
        <v>165</v>
      </c>
    </row>
    <row r="2016" spans="1:7" x14ac:dyDescent="0.2">
      <c r="A2016" t="s">
        <v>73</v>
      </c>
      <c r="B2016" t="s">
        <v>123</v>
      </c>
      <c r="C2016" t="s">
        <v>1</v>
      </c>
      <c r="D2016" t="s">
        <v>8</v>
      </c>
      <c r="E2016">
        <v>202104</v>
      </c>
      <c r="F2016">
        <v>179.83333333333326</v>
      </c>
      <c r="G2016">
        <v>395</v>
      </c>
    </row>
    <row r="2017" spans="1:7" x14ac:dyDescent="0.2">
      <c r="A2017" t="s">
        <v>73</v>
      </c>
      <c r="B2017" t="s">
        <v>123</v>
      </c>
      <c r="C2017" t="s">
        <v>1</v>
      </c>
      <c r="D2017" t="s">
        <v>8</v>
      </c>
      <c r="E2017">
        <v>202105</v>
      </c>
      <c r="F2017">
        <v>422.03225806451621</v>
      </c>
      <c r="G2017">
        <v>583</v>
      </c>
    </row>
    <row r="2018" spans="1:7" x14ac:dyDescent="0.2">
      <c r="A2018" t="s">
        <v>73</v>
      </c>
      <c r="B2018" t="s">
        <v>123</v>
      </c>
      <c r="C2018" t="s">
        <v>1</v>
      </c>
      <c r="D2018" t="s">
        <v>8</v>
      </c>
      <c r="E2018">
        <v>202106</v>
      </c>
      <c r="F2018">
        <v>703.96666666666647</v>
      </c>
      <c r="G2018">
        <v>874</v>
      </c>
    </row>
    <row r="2019" spans="1:7" x14ac:dyDescent="0.2">
      <c r="A2019" t="s">
        <v>73</v>
      </c>
      <c r="B2019" t="s">
        <v>123</v>
      </c>
      <c r="C2019" t="s">
        <v>1</v>
      </c>
      <c r="D2019" t="s">
        <v>8</v>
      </c>
      <c r="E2019">
        <v>202107</v>
      </c>
      <c r="F2019">
        <v>1049.4193548387098</v>
      </c>
      <c r="G2019">
        <v>1156</v>
      </c>
    </row>
    <row r="2020" spans="1:7" x14ac:dyDescent="0.2">
      <c r="A2020" t="s">
        <v>73</v>
      </c>
      <c r="B2020" t="s">
        <v>123</v>
      </c>
      <c r="C2020" t="s">
        <v>1</v>
      </c>
      <c r="D2020" t="s">
        <v>8</v>
      </c>
      <c r="E2020">
        <v>202108</v>
      </c>
      <c r="F2020">
        <v>1224.1935483870968</v>
      </c>
      <c r="G2020">
        <v>1295</v>
      </c>
    </row>
    <row r="2021" spans="1:7" x14ac:dyDescent="0.2">
      <c r="A2021" t="s">
        <v>73</v>
      </c>
      <c r="B2021" t="s">
        <v>123</v>
      </c>
      <c r="C2021" t="s">
        <v>1</v>
      </c>
      <c r="D2021" t="s">
        <v>8</v>
      </c>
      <c r="E2021">
        <v>202109</v>
      </c>
      <c r="F2021">
        <v>1364.2333333333329</v>
      </c>
      <c r="G2021">
        <v>1418</v>
      </c>
    </row>
    <row r="2022" spans="1:7" x14ac:dyDescent="0.2">
      <c r="A2022" t="s">
        <v>73</v>
      </c>
      <c r="B2022" t="s">
        <v>123</v>
      </c>
      <c r="C2022" t="s">
        <v>1</v>
      </c>
      <c r="D2022" t="s">
        <v>8</v>
      </c>
      <c r="E2022">
        <v>202110</v>
      </c>
      <c r="F2022">
        <v>1476.7096774193553</v>
      </c>
      <c r="G2022">
        <v>1533</v>
      </c>
    </row>
    <row r="2023" spans="1:7" x14ac:dyDescent="0.2">
      <c r="A2023" t="s">
        <v>73</v>
      </c>
      <c r="B2023" t="s">
        <v>123</v>
      </c>
      <c r="C2023" t="s">
        <v>1</v>
      </c>
      <c r="D2023" t="s">
        <v>8</v>
      </c>
      <c r="E2023">
        <v>202111</v>
      </c>
      <c r="F2023">
        <v>1599</v>
      </c>
      <c r="G2023">
        <v>1665</v>
      </c>
    </row>
    <row r="2024" spans="1:7" x14ac:dyDescent="0.2">
      <c r="A2024" t="s">
        <v>73</v>
      </c>
      <c r="B2024" t="s">
        <v>123</v>
      </c>
      <c r="C2024" t="s">
        <v>1</v>
      </c>
      <c r="D2024" t="s">
        <v>8</v>
      </c>
      <c r="E2024">
        <v>202112</v>
      </c>
      <c r="F2024">
        <v>1714.3870967741934</v>
      </c>
      <c r="G2024">
        <v>1755</v>
      </c>
    </row>
    <row r="2025" spans="1:7" x14ac:dyDescent="0.2">
      <c r="A2025" t="s">
        <v>73</v>
      </c>
      <c r="B2025" t="s">
        <v>123</v>
      </c>
      <c r="C2025" t="s">
        <v>1</v>
      </c>
      <c r="D2025" t="s">
        <v>8</v>
      </c>
      <c r="E2025">
        <v>202201</v>
      </c>
      <c r="F2025">
        <v>1816.3870967741934</v>
      </c>
      <c r="G2025">
        <v>1908</v>
      </c>
    </row>
    <row r="2026" spans="1:7" x14ac:dyDescent="0.2">
      <c r="A2026" t="s">
        <v>73</v>
      </c>
      <c r="B2026" t="s">
        <v>123</v>
      </c>
      <c r="C2026" t="s">
        <v>1</v>
      </c>
      <c r="D2026" t="s">
        <v>8</v>
      </c>
      <c r="E2026">
        <v>202202</v>
      </c>
      <c r="F2026">
        <v>1940.2857142857142</v>
      </c>
      <c r="G2026">
        <v>1987</v>
      </c>
    </row>
    <row r="2027" spans="1:7" x14ac:dyDescent="0.2">
      <c r="A2027" t="s">
        <v>73</v>
      </c>
      <c r="B2027" t="s">
        <v>123</v>
      </c>
      <c r="C2027" t="s">
        <v>1</v>
      </c>
      <c r="D2027" t="s">
        <v>8</v>
      </c>
      <c r="E2027">
        <v>202203</v>
      </c>
      <c r="F2027">
        <v>2051.3870967741932</v>
      </c>
      <c r="G2027">
        <v>2116</v>
      </c>
    </row>
    <row r="2028" spans="1:7" x14ac:dyDescent="0.2">
      <c r="A2028" t="s">
        <v>73</v>
      </c>
      <c r="B2028" t="s">
        <v>123</v>
      </c>
      <c r="C2028" t="s">
        <v>1</v>
      </c>
      <c r="D2028" t="s">
        <v>8</v>
      </c>
      <c r="E2028">
        <v>202204</v>
      </c>
      <c r="F2028">
        <v>2148.8000000000002</v>
      </c>
      <c r="G2028">
        <v>2193</v>
      </c>
    </row>
    <row r="2029" spans="1:7" x14ac:dyDescent="0.2">
      <c r="A2029" t="s">
        <v>73</v>
      </c>
      <c r="B2029" t="s">
        <v>123</v>
      </c>
      <c r="C2029" t="s">
        <v>1</v>
      </c>
      <c r="D2029" t="s">
        <v>8</v>
      </c>
      <c r="E2029">
        <v>202205</v>
      </c>
      <c r="F2029">
        <v>2252.032258064517</v>
      </c>
      <c r="G2029">
        <v>2302</v>
      </c>
    </row>
    <row r="2030" spans="1:7" x14ac:dyDescent="0.2">
      <c r="A2030" t="s">
        <v>73</v>
      </c>
      <c r="B2030" t="s">
        <v>123</v>
      </c>
      <c r="C2030" t="s">
        <v>1</v>
      </c>
      <c r="D2030" t="s">
        <v>8</v>
      </c>
      <c r="E2030">
        <v>202206</v>
      </c>
      <c r="F2030">
        <v>2362.3666666666668</v>
      </c>
      <c r="G2030">
        <v>2421</v>
      </c>
    </row>
    <row r="2031" spans="1:7" x14ac:dyDescent="0.2">
      <c r="A2031" t="s">
        <v>73</v>
      </c>
      <c r="B2031" t="s">
        <v>123</v>
      </c>
      <c r="C2031" t="s">
        <v>1</v>
      </c>
      <c r="D2031" t="s">
        <v>8</v>
      </c>
      <c r="E2031">
        <v>202207</v>
      </c>
      <c r="F2031">
        <v>2477.9677419354839</v>
      </c>
      <c r="G2031">
        <v>2528</v>
      </c>
    </row>
    <row r="2032" spans="1:7" x14ac:dyDescent="0.2">
      <c r="A2032" t="s">
        <v>73</v>
      </c>
      <c r="B2032" t="s">
        <v>123</v>
      </c>
      <c r="C2032" t="s">
        <v>1</v>
      </c>
      <c r="D2032" t="s">
        <v>8</v>
      </c>
      <c r="E2032">
        <v>202208</v>
      </c>
      <c r="F2032">
        <v>2568.1935483870961</v>
      </c>
      <c r="G2032">
        <v>2613</v>
      </c>
    </row>
    <row r="2033" spans="1:7" x14ac:dyDescent="0.2">
      <c r="A2033" t="s">
        <v>73</v>
      </c>
      <c r="B2033" t="s">
        <v>123</v>
      </c>
      <c r="C2033" t="s">
        <v>1</v>
      </c>
      <c r="D2033" t="s">
        <v>8</v>
      </c>
      <c r="E2033">
        <v>202209</v>
      </c>
      <c r="F2033">
        <v>2646.8333333333335</v>
      </c>
      <c r="G2033">
        <v>2677</v>
      </c>
    </row>
    <row r="2034" spans="1:7" x14ac:dyDescent="0.2">
      <c r="A2034" t="s">
        <v>73</v>
      </c>
      <c r="B2034" t="s">
        <v>123</v>
      </c>
      <c r="C2034" t="s">
        <v>1</v>
      </c>
      <c r="D2034" t="s">
        <v>8</v>
      </c>
      <c r="E2034">
        <v>202210</v>
      </c>
      <c r="F2034">
        <v>2721.3870967741937</v>
      </c>
      <c r="G2034">
        <v>2781</v>
      </c>
    </row>
    <row r="2035" spans="1:7" x14ac:dyDescent="0.2">
      <c r="A2035" t="s">
        <v>73</v>
      </c>
      <c r="B2035" t="s">
        <v>123</v>
      </c>
      <c r="C2035" t="s">
        <v>1</v>
      </c>
      <c r="D2035" t="s">
        <v>8</v>
      </c>
      <c r="E2035">
        <v>202211</v>
      </c>
      <c r="F2035">
        <v>2821.7000000000003</v>
      </c>
      <c r="G2035">
        <v>2856</v>
      </c>
    </row>
    <row r="2036" spans="1:7" x14ac:dyDescent="0.2">
      <c r="A2036" t="s">
        <v>73</v>
      </c>
      <c r="B2036" t="s">
        <v>123</v>
      </c>
      <c r="C2036" t="s">
        <v>1</v>
      </c>
      <c r="D2036" t="s">
        <v>8</v>
      </c>
      <c r="E2036">
        <v>202212</v>
      </c>
      <c r="F2036">
        <v>2899.1290322580649</v>
      </c>
      <c r="G2036">
        <v>2929</v>
      </c>
    </row>
    <row r="2037" spans="1:7" x14ac:dyDescent="0.2">
      <c r="A2037" t="s">
        <v>73</v>
      </c>
      <c r="B2037" t="s">
        <v>123</v>
      </c>
      <c r="C2037" t="s">
        <v>1</v>
      </c>
      <c r="D2037" t="s">
        <v>8</v>
      </c>
      <c r="E2037">
        <v>202301</v>
      </c>
      <c r="F2037">
        <v>2976.9032258064512</v>
      </c>
      <c r="G2037">
        <v>3011</v>
      </c>
    </row>
    <row r="2038" spans="1:7" x14ac:dyDescent="0.2">
      <c r="A2038" t="s">
        <v>73</v>
      </c>
      <c r="B2038" t="s">
        <v>123</v>
      </c>
      <c r="C2038" t="s">
        <v>1</v>
      </c>
      <c r="D2038" t="s">
        <v>8</v>
      </c>
      <c r="E2038">
        <v>202302</v>
      </c>
      <c r="F2038">
        <v>3049.25</v>
      </c>
      <c r="G2038">
        <v>3078</v>
      </c>
    </row>
    <row r="2039" spans="1:7" x14ac:dyDescent="0.2">
      <c r="A2039" t="s">
        <v>73</v>
      </c>
      <c r="B2039" t="s">
        <v>123</v>
      </c>
      <c r="C2039" t="s">
        <v>1</v>
      </c>
      <c r="D2039" t="s">
        <v>8</v>
      </c>
      <c r="E2039">
        <v>202303</v>
      </c>
      <c r="F2039">
        <v>596.64516129032188</v>
      </c>
      <c r="G2039">
        <v>3086</v>
      </c>
    </row>
    <row r="2040" spans="1:7" x14ac:dyDescent="0.2">
      <c r="A2040" t="s">
        <v>73</v>
      </c>
      <c r="B2040" t="s">
        <v>123</v>
      </c>
      <c r="C2040" t="s">
        <v>1</v>
      </c>
      <c r="D2040" t="s">
        <v>9</v>
      </c>
      <c r="E2040">
        <v>202106</v>
      </c>
      <c r="F2040">
        <v>335.82096774193542</v>
      </c>
      <c r="G2040">
        <v>504.25</v>
      </c>
    </row>
    <row r="2041" spans="1:7" x14ac:dyDescent="0.2">
      <c r="A2041" t="s">
        <v>73</v>
      </c>
      <c r="B2041" t="s">
        <v>123</v>
      </c>
      <c r="C2041" t="s">
        <v>1</v>
      </c>
      <c r="D2041" t="s">
        <v>9</v>
      </c>
      <c r="E2041">
        <v>202112</v>
      </c>
      <c r="F2041">
        <v>1404.6571684587814</v>
      </c>
      <c r="G2041">
        <v>1470.3333333333333</v>
      </c>
    </row>
    <row r="2042" spans="1:7" x14ac:dyDescent="0.2">
      <c r="A2042" t="s">
        <v>73</v>
      </c>
      <c r="B2042" t="s">
        <v>123</v>
      </c>
      <c r="C2042" t="s">
        <v>1</v>
      </c>
      <c r="D2042" t="s">
        <v>9</v>
      </c>
      <c r="E2042">
        <v>202206</v>
      </c>
      <c r="F2042">
        <v>2095.2098054275475</v>
      </c>
      <c r="G2042">
        <v>2154.5</v>
      </c>
    </row>
    <row r="2043" spans="1:7" x14ac:dyDescent="0.2">
      <c r="A2043" t="s">
        <v>73</v>
      </c>
      <c r="B2043" t="s">
        <v>123</v>
      </c>
      <c r="C2043" t="s">
        <v>1</v>
      </c>
      <c r="D2043" t="s">
        <v>9</v>
      </c>
      <c r="E2043">
        <v>202212</v>
      </c>
      <c r="F2043">
        <v>2689.2017921146953</v>
      </c>
      <c r="G2043">
        <v>2730.6666666666665</v>
      </c>
    </row>
    <row r="2044" spans="1:7" x14ac:dyDescent="0.2">
      <c r="A2044" t="s">
        <v>73</v>
      </c>
      <c r="B2044" t="s">
        <v>123</v>
      </c>
      <c r="C2044" t="s">
        <v>1</v>
      </c>
      <c r="D2044" t="s">
        <v>9</v>
      </c>
      <c r="E2044">
        <v>202306</v>
      </c>
      <c r="F2044">
        <v>2207.5994623655911</v>
      </c>
      <c r="G2044">
        <v>3058.3333333333335</v>
      </c>
    </row>
    <row r="2045" spans="1:7" x14ac:dyDescent="0.2">
      <c r="A2045" t="s">
        <v>73</v>
      </c>
      <c r="B2045" t="s">
        <v>123</v>
      </c>
      <c r="C2045" t="s">
        <v>1</v>
      </c>
      <c r="D2045" t="s">
        <v>5</v>
      </c>
      <c r="E2045">
        <v>202103</v>
      </c>
      <c r="F2045">
        <v>37.451612903225808</v>
      </c>
      <c r="G2045">
        <v>165</v>
      </c>
    </row>
    <row r="2046" spans="1:7" x14ac:dyDescent="0.2">
      <c r="A2046" t="s">
        <v>73</v>
      </c>
      <c r="B2046" t="s">
        <v>123</v>
      </c>
      <c r="C2046" t="s">
        <v>1</v>
      </c>
      <c r="D2046" t="s">
        <v>5</v>
      </c>
      <c r="E2046">
        <v>202106</v>
      </c>
      <c r="F2046">
        <v>435.27741935483863</v>
      </c>
      <c r="G2046">
        <v>617.33333333333337</v>
      </c>
    </row>
    <row r="2047" spans="1:7" x14ac:dyDescent="0.2">
      <c r="A2047" t="s">
        <v>73</v>
      </c>
      <c r="B2047" t="s">
        <v>123</v>
      </c>
      <c r="C2047" t="s">
        <v>1</v>
      </c>
      <c r="D2047" t="s">
        <v>5</v>
      </c>
      <c r="E2047">
        <v>202109</v>
      </c>
      <c r="F2047">
        <v>1212.6154121863799</v>
      </c>
      <c r="G2047">
        <v>1289.6666666666667</v>
      </c>
    </row>
    <row r="2048" spans="1:7" x14ac:dyDescent="0.2">
      <c r="A2048" t="s">
        <v>73</v>
      </c>
      <c r="B2048" t="s">
        <v>123</v>
      </c>
      <c r="C2048" t="s">
        <v>1</v>
      </c>
      <c r="D2048" t="s">
        <v>5</v>
      </c>
      <c r="E2048">
        <v>202112</v>
      </c>
      <c r="F2048">
        <v>1596.6989247311828</v>
      </c>
      <c r="G2048">
        <v>1651</v>
      </c>
    </row>
    <row r="2049" spans="1:7" x14ac:dyDescent="0.2">
      <c r="A2049" t="s">
        <v>73</v>
      </c>
      <c r="B2049" t="s">
        <v>123</v>
      </c>
      <c r="C2049" t="s">
        <v>1</v>
      </c>
      <c r="D2049" t="s">
        <v>5</v>
      </c>
      <c r="E2049">
        <v>202203</v>
      </c>
      <c r="F2049">
        <v>1936.0199692780336</v>
      </c>
      <c r="G2049">
        <v>2003.6666666666667</v>
      </c>
    </row>
    <row r="2050" spans="1:7" x14ac:dyDescent="0.2">
      <c r="A2050" t="s">
        <v>73</v>
      </c>
      <c r="B2050" t="s">
        <v>123</v>
      </c>
      <c r="C2050" t="s">
        <v>1</v>
      </c>
      <c r="D2050" t="s">
        <v>5</v>
      </c>
      <c r="E2050">
        <v>202206</v>
      </c>
      <c r="F2050">
        <v>2254.3996415770612</v>
      </c>
      <c r="G2050">
        <v>2305.3333333333335</v>
      </c>
    </row>
    <row r="2051" spans="1:7" x14ac:dyDescent="0.2">
      <c r="A2051" t="s">
        <v>73</v>
      </c>
      <c r="B2051" t="s">
        <v>123</v>
      </c>
      <c r="C2051" t="s">
        <v>1</v>
      </c>
      <c r="D2051" t="s">
        <v>5</v>
      </c>
      <c r="E2051">
        <v>202209</v>
      </c>
      <c r="F2051">
        <v>2564.331541218638</v>
      </c>
      <c r="G2051">
        <v>2606</v>
      </c>
    </row>
    <row r="2052" spans="1:7" x14ac:dyDescent="0.2">
      <c r="A2052" t="s">
        <v>73</v>
      </c>
      <c r="B2052" t="s">
        <v>123</v>
      </c>
      <c r="C2052" t="s">
        <v>1</v>
      </c>
      <c r="D2052" t="s">
        <v>5</v>
      </c>
      <c r="E2052">
        <v>202212</v>
      </c>
      <c r="F2052">
        <v>2814.0720430107526</v>
      </c>
      <c r="G2052">
        <v>2855.3333333333335</v>
      </c>
    </row>
    <row r="2053" spans="1:7" x14ac:dyDescent="0.2">
      <c r="A2053" t="s">
        <v>73</v>
      </c>
      <c r="B2053" t="s">
        <v>123</v>
      </c>
      <c r="C2053" t="s">
        <v>1</v>
      </c>
      <c r="D2053" t="s">
        <v>5</v>
      </c>
      <c r="E2053">
        <v>202303</v>
      </c>
      <c r="F2053">
        <v>2207.5994623655911</v>
      </c>
      <c r="G2053">
        <v>3058.3333333333335</v>
      </c>
    </row>
    <row r="2054" spans="1:7" x14ac:dyDescent="0.2">
      <c r="A2054" t="s">
        <v>73</v>
      </c>
      <c r="B2054" t="s">
        <v>124</v>
      </c>
      <c r="C2054" t="s">
        <v>1</v>
      </c>
      <c r="D2054" t="s">
        <v>7</v>
      </c>
      <c r="E2054">
        <v>2014</v>
      </c>
      <c r="F2054">
        <v>230426.2516065028</v>
      </c>
      <c r="G2054">
        <v>251335.58333333334</v>
      </c>
    </row>
    <row r="2055" spans="1:7" x14ac:dyDescent="0.2">
      <c r="A2055" t="s">
        <v>73</v>
      </c>
      <c r="B2055" t="s">
        <v>124</v>
      </c>
      <c r="C2055" t="s">
        <v>1</v>
      </c>
      <c r="D2055" t="s">
        <v>7</v>
      </c>
      <c r="E2055">
        <v>2015</v>
      </c>
      <c r="F2055">
        <v>234364.27798259087</v>
      </c>
      <c r="G2055">
        <v>236561.33333333334</v>
      </c>
    </row>
    <row r="2056" spans="1:7" x14ac:dyDescent="0.2">
      <c r="A2056" t="s">
        <v>73</v>
      </c>
      <c r="B2056" t="s">
        <v>124</v>
      </c>
      <c r="C2056" t="s">
        <v>1</v>
      </c>
      <c r="D2056" t="s">
        <v>7</v>
      </c>
      <c r="E2056">
        <v>2016</v>
      </c>
      <c r="F2056">
        <v>246889.94841799527</v>
      </c>
      <c r="G2056">
        <v>268660.58333333331</v>
      </c>
    </row>
    <row r="2057" spans="1:7" x14ac:dyDescent="0.2">
      <c r="A2057" t="s">
        <v>73</v>
      </c>
      <c r="B2057" t="s">
        <v>124</v>
      </c>
      <c r="C2057" t="s">
        <v>1</v>
      </c>
      <c r="D2057" t="s">
        <v>7</v>
      </c>
      <c r="E2057">
        <v>2017</v>
      </c>
      <c r="F2057">
        <v>244313.94595494113</v>
      </c>
      <c r="G2057">
        <v>303826.33333333331</v>
      </c>
    </row>
    <row r="2058" spans="1:7" x14ac:dyDescent="0.2">
      <c r="A2058" t="s">
        <v>73</v>
      </c>
      <c r="B2058" t="s">
        <v>124</v>
      </c>
      <c r="C2058" t="s">
        <v>1</v>
      </c>
      <c r="D2058" t="s">
        <v>7</v>
      </c>
      <c r="E2058">
        <v>2018</v>
      </c>
      <c r="F2058">
        <v>248304.18184843825</v>
      </c>
      <c r="G2058">
        <v>257853.58333333334</v>
      </c>
    </row>
    <row r="2059" spans="1:7" x14ac:dyDescent="0.2">
      <c r="A2059" t="s">
        <v>73</v>
      </c>
      <c r="B2059" t="s">
        <v>124</v>
      </c>
      <c r="C2059" t="s">
        <v>1</v>
      </c>
      <c r="D2059" t="s">
        <v>7</v>
      </c>
      <c r="E2059">
        <v>2019</v>
      </c>
      <c r="F2059">
        <v>247679.51427291348</v>
      </c>
      <c r="G2059">
        <v>273897.33333333331</v>
      </c>
    </row>
    <row r="2060" spans="1:7" x14ac:dyDescent="0.2">
      <c r="A2060" t="s">
        <v>73</v>
      </c>
      <c r="B2060" t="s">
        <v>124</v>
      </c>
      <c r="C2060" t="s">
        <v>1</v>
      </c>
      <c r="D2060" t="s">
        <v>7</v>
      </c>
      <c r="E2060">
        <v>2020</v>
      </c>
      <c r="F2060">
        <v>243661.55671734025</v>
      </c>
      <c r="G2060">
        <v>282826.83333333331</v>
      </c>
    </row>
    <row r="2061" spans="1:7" x14ac:dyDescent="0.2">
      <c r="A2061" t="s">
        <v>73</v>
      </c>
      <c r="B2061" t="s">
        <v>124</v>
      </c>
      <c r="C2061" t="s">
        <v>1</v>
      </c>
      <c r="D2061" t="s">
        <v>7</v>
      </c>
      <c r="E2061">
        <v>2021</v>
      </c>
      <c r="F2061">
        <v>255801.25568356374</v>
      </c>
      <c r="G2061">
        <v>283422.75</v>
      </c>
    </row>
    <row r="2062" spans="1:7" x14ac:dyDescent="0.2">
      <c r="A2062" t="s">
        <v>73</v>
      </c>
      <c r="B2062" t="s">
        <v>124</v>
      </c>
      <c r="C2062" t="s">
        <v>1</v>
      </c>
      <c r="D2062" t="s">
        <v>7</v>
      </c>
      <c r="E2062">
        <v>2022</v>
      </c>
      <c r="F2062">
        <v>272461.56196876604</v>
      </c>
      <c r="G2062">
        <v>320622.58333333331</v>
      </c>
    </row>
    <row r="2063" spans="1:7" x14ac:dyDescent="0.2">
      <c r="A2063" t="s">
        <v>73</v>
      </c>
      <c r="B2063" t="s">
        <v>124</v>
      </c>
      <c r="C2063" t="s">
        <v>1</v>
      </c>
      <c r="D2063" t="s">
        <v>7</v>
      </c>
      <c r="E2063">
        <v>2023</v>
      </c>
      <c r="F2063">
        <v>289720.91866999492</v>
      </c>
      <c r="G2063">
        <v>298863.58333333331</v>
      </c>
    </row>
    <row r="2064" spans="1:7" x14ac:dyDescent="0.2">
      <c r="A2064" t="s">
        <v>73</v>
      </c>
      <c r="B2064" t="s">
        <v>124</v>
      </c>
      <c r="C2064" t="s">
        <v>1</v>
      </c>
      <c r="D2064" t="s">
        <v>7</v>
      </c>
      <c r="E2064">
        <v>2024</v>
      </c>
      <c r="F2064">
        <v>310441.30272154248</v>
      </c>
      <c r="G2064">
        <v>318383.2</v>
      </c>
    </row>
    <row r="2065" spans="1:7" x14ac:dyDescent="0.2">
      <c r="A2065" t="s">
        <v>73</v>
      </c>
      <c r="B2065" t="s">
        <v>124</v>
      </c>
      <c r="C2065" t="s">
        <v>1</v>
      </c>
      <c r="D2065" t="s">
        <v>8</v>
      </c>
      <c r="E2065">
        <v>201401</v>
      </c>
      <c r="F2065">
        <v>229277.29032258061</v>
      </c>
      <c r="G2065">
        <v>231813</v>
      </c>
    </row>
    <row r="2066" spans="1:7" x14ac:dyDescent="0.2">
      <c r="A2066" t="s">
        <v>73</v>
      </c>
      <c r="B2066" t="s">
        <v>124</v>
      </c>
      <c r="C2066" t="s">
        <v>1</v>
      </c>
      <c r="D2066" t="s">
        <v>8</v>
      </c>
      <c r="E2066">
        <v>201402</v>
      </c>
      <c r="F2066">
        <v>229343.32142857142</v>
      </c>
      <c r="G2066">
        <v>231689</v>
      </c>
    </row>
    <row r="2067" spans="1:7" x14ac:dyDescent="0.2">
      <c r="A2067" t="s">
        <v>73</v>
      </c>
      <c r="B2067" t="s">
        <v>124</v>
      </c>
      <c r="C2067" t="s">
        <v>1</v>
      </c>
      <c r="D2067" t="s">
        <v>8</v>
      </c>
      <c r="E2067">
        <v>201403</v>
      </c>
      <c r="F2067">
        <v>229791.51612903221</v>
      </c>
      <c r="G2067">
        <v>232086</v>
      </c>
    </row>
    <row r="2068" spans="1:7" x14ac:dyDescent="0.2">
      <c r="A2068" t="s">
        <v>73</v>
      </c>
      <c r="B2068" t="s">
        <v>124</v>
      </c>
      <c r="C2068" t="s">
        <v>1</v>
      </c>
      <c r="D2068" t="s">
        <v>8</v>
      </c>
      <c r="E2068">
        <v>201404</v>
      </c>
      <c r="F2068">
        <v>229426.79999999996</v>
      </c>
      <c r="G2068">
        <v>231997</v>
      </c>
    </row>
    <row r="2069" spans="1:7" x14ac:dyDescent="0.2">
      <c r="A2069" t="s">
        <v>73</v>
      </c>
      <c r="B2069" t="s">
        <v>124</v>
      </c>
      <c r="C2069" t="s">
        <v>1</v>
      </c>
      <c r="D2069" t="s">
        <v>8</v>
      </c>
      <c r="E2069">
        <v>201405</v>
      </c>
      <c r="F2069">
        <v>229434.74193548385</v>
      </c>
      <c r="G2069">
        <v>231777</v>
      </c>
    </row>
    <row r="2070" spans="1:7" x14ac:dyDescent="0.2">
      <c r="A2070" t="s">
        <v>73</v>
      </c>
      <c r="B2070" t="s">
        <v>124</v>
      </c>
      <c r="C2070" t="s">
        <v>1</v>
      </c>
      <c r="D2070" t="s">
        <v>8</v>
      </c>
      <c r="E2070">
        <v>201406</v>
      </c>
      <c r="F2070">
        <v>229662.73333333334</v>
      </c>
      <c r="G2070">
        <v>232080</v>
      </c>
    </row>
    <row r="2071" spans="1:7" x14ac:dyDescent="0.2">
      <c r="A2071" t="s">
        <v>73</v>
      </c>
      <c r="B2071" t="s">
        <v>124</v>
      </c>
      <c r="C2071" t="s">
        <v>1</v>
      </c>
      <c r="D2071" t="s">
        <v>8</v>
      </c>
      <c r="E2071">
        <v>201407</v>
      </c>
      <c r="F2071">
        <v>229882.61290322582</v>
      </c>
      <c r="G2071">
        <v>231956</v>
      </c>
    </row>
    <row r="2072" spans="1:7" x14ac:dyDescent="0.2">
      <c r="A2072" t="s">
        <v>73</v>
      </c>
      <c r="B2072" t="s">
        <v>124</v>
      </c>
      <c r="C2072" t="s">
        <v>1</v>
      </c>
      <c r="D2072" t="s">
        <v>8</v>
      </c>
      <c r="E2072">
        <v>201408</v>
      </c>
      <c r="F2072">
        <v>229710.3548387097</v>
      </c>
      <c r="G2072">
        <v>232247</v>
      </c>
    </row>
    <row r="2073" spans="1:7" x14ac:dyDescent="0.2">
      <c r="A2073" t="s">
        <v>73</v>
      </c>
      <c r="B2073" t="s">
        <v>124</v>
      </c>
      <c r="C2073" t="s">
        <v>1</v>
      </c>
      <c r="D2073" t="s">
        <v>8</v>
      </c>
      <c r="E2073">
        <v>201409</v>
      </c>
      <c r="F2073">
        <v>230164.33333333337</v>
      </c>
      <c r="G2073">
        <v>232202</v>
      </c>
    </row>
    <row r="2074" spans="1:7" x14ac:dyDescent="0.2">
      <c r="A2074" t="s">
        <v>73</v>
      </c>
      <c r="B2074" t="s">
        <v>124</v>
      </c>
      <c r="C2074" t="s">
        <v>1</v>
      </c>
      <c r="D2074" t="s">
        <v>8</v>
      </c>
      <c r="E2074">
        <v>201410</v>
      </c>
      <c r="F2074">
        <v>237714.25806451609</v>
      </c>
      <c r="G2074">
        <v>462955</v>
      </c>
    </row>
    <row r="2075" spans="1:7" x14ac:dyDescent="0.2">
      <c r="A2075" t="s">
        <v>73</v>
      </c>
      <c r="B2075" t="s">
        <v>124</v>
      </c>
      <c r="C2075" t="s">
        <v>1</v>
      </c>
      <c r="D2075" t="s">
        <v>8</v>
      </c>
      <c r="E2075">
        <v>201411</v>
      </c>
      <c r="F2075">
        <v>230232.76666666666</v>
      </c>
      <c r="G2075">
        <v>232771</v>
      </c>
    </row>
    <row r="2076" spans="1:7" x14ac:dyDescent="0.2">
      <c r="A2076" t="s">
        <v>73</v>
      </c>
      <c r="B2076" t="s">
        <v>124</v>
      </c>
      <c r="C2076" t="s">
        <v>1</v>
      </c>
      <c r="D2076" t="s">
        <v>8</v>
      </c>
      <c r="E2076">
        <v>201412</v>
      </c>
      <c r="F2076">
        <v>230474.29032258067</v>
      </c>
      <c r="G2076">
        <v>232454</v>
      </c>
    </row>
    <row r="2077" spans="1:7" x14ac:dyDescent="0.2">
      <c r="A2077" t="s">
        <v>73</v>
      </c>
      <c r="B2077" t="s">
        <v>124</v>
      </c>
      <c r="C2077" t="s">
        <v>1</v>
      </c>
      <c r="D2077" t="s">
        <v>8</v>
      </c>
      <c r="E2077">
        <v>201501</v>
      </c>
      <c r="F2077">
        <v>230990</v>
      </c>
      <c r="G2077">
        <v>233283</v>
      </c>
    </row>
    <row r="2078" spans="1:7" x14ac:dyDescent="0.2">
      <c r="A2078" t="s">
        <v>73</v>
      </c>
      <c r="B2078" t="s">
        <v>124</v>
      </c>
      <c r="C2078" t="s">
        <v>1</v>
      </c>
      <c r="D2078" t="s">
        <v>8</v>
      </c>
      <c r="E2078">
        <v>201502</v>
      </c>
      <c r="F2078">
        <v>230918.71428571432</v>
      </c>
      <c r="G2078">
        <v>230955</v>
      </c>
    </row>
    <row r="2079" spans="1:7" x14ac:dyDescent="0.2">
      <c r="A2079" t="s">
        <v>73</v>
      </c>
      <c r="B2079" t="s">
        <v>124</v>
      </c>
      <c r="C2079" t="s">
        <v>1</v>
      </c>
      <c r="D2079" t="s">
        <v>8</v>
      </c>
      <c r="E2079">
        <v>201503</v>
      </c>
      <c r="F2079">
        <v>231627.12903225806</v>
      </c>
      <c r="G2079">
        <v>235761</v>
      </c>
    </row>
    <row r="2080" spans="1:7" x14ac:dyDescent="0.2">
      <c r="A2080" t="s">
        <v>73</v>
      </c>
      <c r="B2080" t="s">
        <v>124</v>
      </c>
      <c r="C2080" t="s">
        <v>1</v>
      </c>
      <c r="D2080" t="s">
        <v>8</v>
      </c>
      <c r="E2080">
        <v>201504</v>
      </c>
      <c r="F2080">
        <v>231573.36666666667</v>
      </c>
      <c r="G2080">
        <v>234119</v>
      </c>
    </row>
    <row r="2081" spans="1:7" x14ac:dyDescent="0.2">
      <c r="A2081" t="s">
        <v>73</v>
      </c>
      <c r="B2081" t="s">
        <v>124</v>
      </c>
      <c r="C2081" t="s">
        <v>1</v>
      </c>
      <c r="D2081" t="s">
        <v>8</v>
      </c>
      <c r="E2081">
        <v>201505</v>
      </c>
      <c r="F2081">
        <v>231490.74193548388</v>
      </c>
      <c r="G2081">
        <v>231520</v>
      </c>
    </row>
    <row r="2082" spans="1:7" x14ac:dyDescent="0.2">
      <c r="A2082" t="s">
        <v>73</v>
      </c>
      <c r="B2082" t="s">
        <v>124</v>
      </c>
      <c r="C2082" t="s">
        <v>1</v>
      </c>
      <c r="D2082" t="s">
        <v>8</v>
      </c>
      <c r="E2082">
        <v>201506</v>
      </c>
      <c r="F2082">
        <v>232413.26666666666</v>
      </c>
      <c r="G2082">
        <v>236780</v>
      </c>
    </row>
    <row r="2083" spans="1:7" x14ac:dyDescent="0.2">
      <c r="A2083" t="s">
        <v>73</v>
      </c>
      <c r="B2083" t="s">
        <v>124</v>
      </c>
      <c r="C2083" t="s">
        <v>1</v>
      </c>
      <c r="D2083" t="s">
        <v>8</v>
      </c>
      <c r="E2083">
        <v>201507</v>
      </c>
      <c r="F2083">
        <v>232722.96774193546</v>
      </c>
      <c r="G2083">
        <v>235198</v>
      </c>
    </row>
    <row r="2084" spans="1:7" x14ac:dyDescent="0.2">
      <c r="A2084" t="s">
        <v>73</v>
      </c>
      <c r="B2084" t="s">
        <v>124</v>
      </c>
      <c r="C2084" t="s">
        <v>1</v>
      </c>
      <c r="D2084" t="s">
        <v>8</v>
      </c>
      <c r="E2084">
        <v>201508</v>
      </c>
      <c r="F2084">
        <v>232629.87096774194</v>
      </c>
      <c r="G2084">
        <v>232635</v>
      </c>
    </row>
    <row r="2085" spans="1:7" x14ac:dyDescent="0.2">
      <c r="A2085" t="s">
        <v>73</v>
      </c>
      <c r="B2085" t="s">
        <v>124</v>
      </c>
      <c r="C2085" t="s">
        <v>1</v>
      </c>
      <c r="D2085" t="s">
        <v>8</v>
      </c>
      <c r="E2085">
        <v>201509</v>
      </c>
      <c r="F2085">
        <v>233615.03333333333</v>
      </c>
      <c r="G2085">
        <v>238501</v>
      </c>
    </row>
    <row r="2086" spans="1:7" x14ac:dyDescent="0.2">
      <c r="A2086" t="s">
        <v>73</v>
      </c>
      <c r="B2086" t="s">
        <v>124</v>
      </c>
      <c r="C2086" t="s">
        <v>1</v>
      </c>
      <c r="D2086" t="s">
        <v>8</v>
      </c>
      <c r="E2086">
        <v>201510</v>
      </c>
      <c r="F2086">
        <v>233637.38709677418</v>
      </c>
      <c r="G2086">
        <v>236314</v>
      </c>
    </row>
    <row r="2087" spans="1:7" x14ac:dyDescent="0.2">
      <c r="A2087" t="s">
        <v>73</v>
      </c>
      <c r="B2087" t="s">
        <v>124</v>
      </c>
      <c r="C2087" t="s">
        <v>1</v>
      </c>
      <c r="D2087" t="s">
        <v>8</v>
      </c>
      <c r="E2087">
        <v>201511</v>
      </c>
      <c r="F2087">
        <v>245282.6</v>
      </c>
      <c r="G2087">
        <v>247949</v>
      </c>
    </row>
    <row r="2088" spans="1:7" x14ac:dyDescent="0.2">
      <c r="A2088" t="s">
        <v>73</v>
      </c>
      <c r="B2088" t="s">
        <v>124</v>
      </c>
      <c r="C2088" t="s">
        <v>1</v>
      </c>
      <c r="D2088" t="s">
        <v>8</v>
      </c>
      <c r="E2088">
        <v>201512</v>
      </c>
      <c r="F2088">
        <v>245470.25806451609</v>
      </c>
      <c r="G2088">
        <v>245721</v>
      </c>
    </row>
    <row r="2089" spans="1:7" x14ac:dyDescent="0.2">
      <c r="A2089" t="s">
        <v>73</v>
      </c>
      <c r="B2089" t="s">
        <v>124</v>
      </c>
      <c r="C2089" t="s">
        <v>1</v>
      </c>
      <c r="D2089" t="s">
        <v>8</v>
      </c>
      <c r="E2089">
        <v>201601</v>
      </c>
      <c r="F2089">
        <v>252489.35483870964</v>
      </c>
      <c r="G2089">
        <v>483745</v>
      </c>
    </row>
    <row r="2090" spans="1:7" x14ac:dyDescent="0.2">
      <c r="A2090" t="s">
        <v>73</v>
      </c>
      <c r="B2090" t="s">
        <v>124</v>
      </c>
      <c r="C2090" t="s">
        <v>1</v>
      </c>
      <c r="D2090" t="s">
        <v>8</v>
      </c>
      <c r="E2090">
        <v>201602</v>
      </c>
      <c r="F2090">
        <v>244884.17241379316</v>
      </c>
      <c r="G2090">
        <v>247414</v>
      </c>
    </row>
    <row r="2091" spans="1:7" x14ac:dyDescent="0.2">
      <c r="A2091" t="s">
        <v>73</v>
      </c>
      <c r="B2091" t="s">
        <v>124</v>
      </c>
      <c r="C2091" t="s">
        <v>1</v>
      </c>
      <c r="D2091" t="s">
        <v>8</v>
      </c>
      <c r="E2091">
        <v>201603</v>
      </c>
      <c r="F2091">
        <v>244972.51612903227</v>
      </c>
      <c r="G2091">
        <v>245142</v>
      </c>
    </row>
    <row r="2092" spans="1:7" x14ac:dyDescent="0.2">
      <c r="A2092" t="s">
        <v>73</v>
      </c>
      <c r="B2092" t="s">
        <v>124</v>
      </c>
      <c r="C2092" t="s">
        <v>1</v>
      </c>
      <c r="D2092" t="s">
        <v>8</v>
      </c>
      <c r="E2092">
        <v>201604</v>
      </c>
      <c r="F2092">
        <v>245194.06666666662</v>
      </c>
      <c r="G2092">
        <v>250512</v>
      </c>
    </row>
    <row r="2093" spans="1:7" x14ac:dyDescent="0.2">
      <c r="A2093" t="s">
        <v>73</v>
      </c>
      <c r="B2093" t="s">
        <v>124</v>
      </c>
      <c r="C2093" t="s">
        <v>1</v>
      </c>
      <c r="D2093" t="s">
        <v>8</v>
      </c>
      <c r="E2093">
        <v>201605</v>
      </c>
      <c r="F2093">
        <v>245524.48387096773</v>
      </c>
      <c r="G2093">
        <v>248172</v>
      </c>
    </row>
    <row r="2094" spans="1:7" x14ac:dyDescent="0.2">
      <c r="A2094" t="s">
        <v>73</v>
      </c>
      <c r="B2094" t="s">
        <v>124</v>
      </c>
      <c r="C2094" t="s">
        <v>1</v>
      </c>
      <c r="D2094" t="s">
        <v>8</v>
      </c>
      <c r="E2094">
        <v>201606</v>
      </c>
      <c r="F2094">
        <v>246014.80000000002</v>
      </c>
      <c r="G2094">
        <v>248648</v>
      </c>
    </row>
    <row r="2095" spans="1:7" x14ac:dyDescent="0.2">
      <c r="A2095" t="s">
        <v>73</v>
      </c>
      <c r="B2095" t="s">
        <v>124</v>
      </c>
      <c r="C2095" t="s">
        <v>1</v>
      </c>
      <c r="D2095" t="s">
        <v>8</v>
      </c>
      <c r="E2095">
        <v>201607</v>
      </c>
      <c r="F2095">
        <v>246397.48387096773</v>
      </c>
      <c r="G2095">
        <v>249137</v>
      </c>
    </row>
    <row r="2096" spans="1:7" x14ac:dyDescent="0.2">
      <c r="A2096" t="s">
        <v>73</v>
      </c>
      <c r="B2096" t="s">
        <v>124</v>
      </c>
      <c r="C2096" t="s">
        <v>1</v>
      </c>
      <c r="D2096" t="s">
        <v>8</v>
      </c>
      <c r="E2096">
        <v>201608</v>
      </c>
      <c r="F2096">
        <v>246639.77419354836</v>
      </c>
      <c r="G2096">
        <v>248217</v>
      </c>
    </row>
    <row r="2097" spans="1:7" x14ac:dyDescent="0.2">
      <c r="A2097" t="s">
        <v>73</v>
      </c>
      <c r="B2097" t="s">
        <v>124</v>
      </c>
      <c r="C2097" t="s">
        <v>1</v>
      </c>
      <c r="D2097" t="s">
        <v>8</v>
      </c>
      <c r="E2097">
        <v>201609</v>
      </c>
      <c r="F2097">
        <v>247007.66666666672</v>
      </c>
      <c r="G2097">
        <v>250920</v>
      </c>
    </row>
    <row r="2098" spans="1:7" x14ac:dyDescent="0.2">
      <c r="A2098" t="s">
        <v>73</v>
      </c>
      <c r="B2098" t="s">
        <v>124</v>
      </c>
      <c r="C2098" t="s">
        <v>1</v>
      </c>
      <c r="D2098" t="s">
        <v>8</v>
      </c>
      <c r="E2098">
        <v>201610</v>
      </c>
      <c r="F2098">
        <v>247279.96774193543</v>
      </c>
      <c r="G2098">
        <v>250045</v>
      </c>
    </row>
    <row r="2099" spans="1:7" x14ac:dyDescent="0.2">
      <c r="A2099" t="s">
        <v>73</v>
      </c>
      <c r="B2099" t="s">
        <v>124</v>
      </c>
      <c r="C2099" t="s">
        <v>1</v>
      </c>
      <c r="D2099" t="s">
        <v>8</v>
      </c>
      <c r="E2099">
        <v>201611</v>
      </c>
      <c r="F2099">
        <v>247759.93333333332</v>
      </c>
      <c r="G2099">
        <v>250436</v>
      </c>
    </row>
    <row r="2100" spans="1:7" x14ac:dyDescent="0.2">
      <c r="A2100" t="s">
        <v>73</v>
      </c>
      <c r="B2100" t="s">
        <v>124</v>
      </c>
      <c r="C2100" t="s">
        <v>1</v>
      </c>
      <c r="D2100" t="s">
        <v>8</v>
      </c>
      <c r="E2100">
        <v>201612</v>
      </c>
      <c r="F2100">
        <v>248515.16129032263</v>
      </c>
      <c r="G2100">
        <v>251539</v>
      </c>
    </row>
    <row r="2101" spans="1:7" x14ac:dyDescent="0.2">
      <c r="A2101" t="s">
        <v>73</v>
      </c>
      <c r="B2101" t="s">
        <v>124</v>
      </c>
      <c r="C2101" t="s">
        <v>1</v>
      </c>
      <c r="D2101" t="s">
        <v>8</v>
      </c>
      <c r="E2101">
        <v>201701</v>
      </c>
      <c r="F2101">
        <v>248989.35483870967</v>
      </c>
      <c r="G2101">
        <v>251342</v>
      </c>
    </row>
    <row r="2102" spans="1:7" x14ac:dyDescent="0.2">
      <c r="A2102" t="s">
        <v>73</v>
      </c>
      <c r="B2102" t="s">
        <v>124</v>
      </c>
      <c r="C2102" t="s">
        <v>1</v>
      </c>
      <c r="D2102" t="s">
        <v>8</v>
      </c>
      <c r="E2102">
        <v>201702</v>
      </c>
      <c r="F2102">
        <v>248277.64285714281</v>
      </c>
      <c r="G2102">
        <v>250824</v>
      </c>
    </row>
    <row r="2103" spans="1:7" x14ac:dyDescent="0.2">
      <c r="A2103" t="s">
        <v>73</v>
      </c>
      <c r="B2103" t="s">
        <v>124</v>
      </c>
      <c r="C2103" t="s">
        <v>1</v>
      </c>
      <c r="D2103" t="s">
        <v>8</v>
      </c>
      <c r="E2103">
        <v>201703</v>
      </c>
      <c r="F2103">
        <v>264391.35483870981</v>
      </c>
      <c r="G2103">
        <v>482981</v>
      </c>
    </row>
    <row r="2104" spans="1:7" x14ac:dyDescent="0.2">
      <c r="A2104" t="s">
        <v>73</v>
      </c>
      <c r="B2104" t="s">
        <v>124</v>
      </c>
      <c r="C2104" t="s">
        <v>1</v>
      </c>
      <c r="D2104" t="s">
        <v>8</v>
      </c>
      <c r="E2104">
        <v>201704</v>
      </c>
      <c r="F2104">
        <v>250121.60000000001</v>
      </c>
      <c r="G2104">
        <v>260838</v>
      </c>
    </row>
    <row r="2105" spans="1:7" x14ac:dyDescent="0.2">
      <c r="A2105" t="s">
        <v>73</v>
      </c>
      <c r="B2105" t="s">
        <v>124</v>
      </c>
      <c r="C2105" t="s">
        <v>1</v>
      </c>
      <c r="D2105" t="s">
        <v>8</v>
      </c>
      <c r="E2105">
        <v>201705</v>
      </c>
      <c r="F2105">
        <v>247513.06451612903</v>
      </c>
      <c r="G2105">
        <v>253304</v>
      </c>
    </row>
    <row r="2106" spans="1:7" x14ac:dyDescent="0.2">
      <c r="A2106" t="s">
        <v>73</v>
      </c>
      <c r="B2106" t="s">
        <v>124</v>
      </c>
      <c r="C2106" t="s">
        <v>1</v>
      </c>
      <c r="D2106" t="s">
        <v>8</v>
      </c>
      <c r="E2106">
        <v>201706</v>
      </c>
      <c r="F2106">
        <v>247551.13333333327</v>
      </c>
      <c r="G2106">
        <v>247718</v>
      </c>
    </row>
    <row r="2107" spans="1:7" x14ac:dyDescent="0.2">
      <c r="A2107" t="s">
        <v>73</v>
      </c>
      <c r="B2107" t="s">
        <v>124</v>
      </c>
      <c r="C2107" t="s">
        <v>1</v>
      </c>
      <c r="D2107" t="s">
        <v>8</v>
      </c>
      <c r="E2107">
        <v>201707</v>
      </c>
      <c r="F2107">
        <v>240323.41935483864</v>
      </c>
      <c r="G2107">
        <v>471716</v>
      </c>
    </row>
    <row r="2108" spans="1:7" x14ac:dyDescent="0.2">
      <c r="A2108" t="s">
        <v>73</v>
      </c>
      <c r="B2108" t="s">
        <v>124</v>
      </c>
      <c r="C2108" t="s">
        <v>1</v>
      </c>
      <c r="D2108" t="s">
        <v>8</v>
      </c>
      <c r="E2108">
        <v>201708</v>
      </c>
      <c r="F2108">
        <v>234951.77419354836</v>
      </c>
      <c r="G2108">
        <v>236442</v>
      </c>
    </row>
    <row r="2109" spans="1:7" x14ac:dyDescent="0.2">
      <c r="A2109" t="s">
        <v>73</v>
      </c>
      <c r="B2109" t="s">
        <v>124</v>
      </c>
      <c r="C2109" t="s">
        <v>1</v>
      </c>
      <c r="D2109" t="s">
        <v>8</v>
      </c>
      <c r="E2109">
        <v>201709</v>
      </c>
      <c r="F2109">
        <v>233891.66666666666</v>
      </c>
      <c r="G2109">
        <v>241794</v>
      </c>
    </row>
    <row r="2110" spans="1:7" x14ac:dyDescent="0.2">
      <c r="A2110" t="s">
        <v>73</v>
      </c>
      <c r="B2110" t="s">
        <v>124</v>
      </c>
      <c r="C2110" t="s">
        <v>1</v>
      </c>
      <c r="D2110" t="s">
        <v>8</v>
      </c>
      <c r="E2110">
        <v>201710</v>
      </c>
      <c r="F2110">
        <v>239401.87096774188</v>
      </c>
      <c r="G2110">
        <v>242280</v>
      </c>
    </row>
    <row r="2111" spans="1:7" x14ac:dyDescent="0.2">
      <c r="A2111" t="s">
        <v>73</v>
      </c>
      <c r="B2111" t="s">
        <v>124</v>
      </c>
      <c r="C2111" t="s">
        <v>1</v>
      </c>
      <c r="D2111" t="s">
        <v>8</v>
      </c>
      <c r="E2111">
        <v>201711</v>
      </c>
      <c r="F2111">
        <v>241776.5666666668</v>
      </c>
      <c r="G2111">
        <v>462504</v>
      </c>
    </row>
    <row r="2112" spans="1:7" x14ac:dyDescent="0.2">
      <c r="A2112" t="s">
        <v>73</v>
      </c>
      <c r="B2112" t="s">
        <v>124</v>
      </c>
      <c r="C2112" t="s">
        <v>1</v>
      </c>
      <c r="D2112" t="s">
        <v>8</v>
      </c>
      <c r="E2112">
        <v>201712</v>
      </c>
      <c r="F2112">
        <v>234577.90322580648</v>
      </c>
      <c r="G2112">
        <v>244173</v>
      </c>
    </row>
    <row r="2113" spans="1:7" x14ac:dyDescent="0.2">
      <c r="A2113" t="s">
        <v>73</v>
      </c>
      <c r="B2113" t="s">
        <v>124</v>
      </c>
      <c r="C2113" t="s">
        <v>1</v>
      </c>
      <c r="D2113" t="s">
        <v>8</v>
      </c>
      <c r="E2113">
        <v>201801</v>
      </c>
      <c r="F2113">
        <v>251079.61290322579</v>
      </c>
      <c r="G2113">
        <v>264115</v>
      </c>
    </row>
    <row r="2114" spans="1:7" x14ac:dyDescent="0.2">
      <c r="A2114" t="s">
        <v>73</v>
      </c>
      <c r="B2114" t="s">
        <v>124</v>
      </c>
      <c r="C2114" t="s">
        <v>1</v>
      </c>
      <c r="D2114" t="s">
        <v>8</v>
      </c>
      <c r="E2114">
        <v>201802</v>
      </c>
      <c r="F2114">
        <v>250617.57142857136</v>
      </c>
      <c r="G2114">
        <v>264333</v>
      </c>
    </row>
    <row r="2115" spans="1:7" x14ac:dyDescent="0.2">
      <c r="A2115" t="s">
        <v>73</v>
      </c>
      <c r="B2115" t="s">
        <v>124</v>
      </c>
      <c r="C2115" t="s">
        <v>1</v>
      </c>
      <c r="D2115" t="s">
        <v>8</v>
      </c>
      <c r="E2115">
        <v>201803</v>
      </c>
      <c r="F2115">
        <v>250993.12903225806</v>
      </c>
      <c r="G2115">
        <v>255271</v>
      </c>
    </row>
    <row r="2116" spans="1:7" x14ac:dyDescent="0.2">
      <c r="A2116" t="s">
        <v>73</v>
      </c>
      <c r="B2116" t="s">
        <v>124</v>
      </c>
      <c r="C2116" t="s">
        <v>1</v>
      </c>
      <c r="D2116" t="s">
        <v>8</v>
      </c>
      <c r="E2116">
        <v>201804</v>
      </c>
      <c r="F2116">
        <v>220055.73333333334</v>
      </c>
      <c r="G2116">
        <v>255729</v>
      </c>
    </row>
    <row r="2117" spans="1:7" x14ac:dyDescent="0.2">
      <c r="A2117" t="s">
        <v>73</v>
      </c>
      <c r="B2117" t="s">
        <v>124</v>
      </c>
      <c r="C2117" t="s">
        <v>1</v>
      </c>
      <c r="D2117" t="s">
        <v>8</v>
      </c>
      <c r="E2117">
        <v>201805</v>
      </c>
      <c r="F2117">
        <v>250225.22580645152</v>
      </c>
      <c r="G2117">
        <v>255225</v>
      </c>
    </row>
    <row r="2118" spans="1:7" x14ac:dyDescent="0.2">
      <c r="A2118" t="s">
        <v>73</v>
      </c>
      <c r="B2118" t="s">
        <v>124</v>
      </c>
      <c r="C2118" t="s">
        <v>1</v>
      </c>
      <c r="D2118" t="s">
        <v>8</v>
      </c>
      <c r="E2118">
        <v>201806</v>
      </c>
      <c r="F2118">
        <v>250776.73333333325</v>
      </c>
      <c r="G2118">
        <v>255472</v>
      </c>
    </row>
    <row r="2119" spans="1:7" x14ac:dyDescent="0.2">
      <c r="A2119" t="s">
        <v>73</v>
      </c>
      <c r="B2119" t="s">
        <v>124</v>
      </c>
      <c r="C2119" t="s">
        <v>1</v>
      </c>
      <c r="D2119" t="s">
        <v>8</v>
      </c>
      <c r="E2119">
        <v>201807</v>
      </c>
      <c r="F2119">
        <v>252067.61290322582</v>
      </c>
      <c r="G2119">
        <v>260572</v>
      </c>
    </row>
    <row r="2120" spans="1:7" x14ac:dyDescent="0.2">
      <c r="A2120" t="s">
        <v>73</v>
      </c>
      <c r="B2120" t="s">
        <v>124</v>
      </c>
      <c r="C2120" t="s">
        <v>1</v>
      </c>
      <c r="D2120" t="s">
        <v>8</v>
      </c>
      <c r="E2120">
        <v>201808</v>
      </c>
      <c r="F2120">
        <v>252875.77419354836</v>
      </c>
      <c r="G2120">
        <v>260863</v>
      </c>
    </row>
    <row r="2121" spans="1:7" x14ac:dyDescent="0.2">
      <c r="A2121" t="s">
        <v>73</v>
      </c>
      <c r="B2121" t="s">
        <v>124</v>
      </c>
      <c r="C2121" t="s">
        <v>1</v>
      </c>
      <c r="D2121" t="s">
        <v>8</v>
      </c>
      <c r="E2121">
        <v>201809</v>
      </c>
      <c r="F2121">
        <v>253543.79999999996</v>
      </c>
      <c r="G2121">
        <v>257668</v>
      </c>
    </row>
    <row r="2122" spans="1:7" x14ac:dyDescent="0.2">
      <c r="A2122" t="s">
        <v>73</v>
      </c>
      <c r="B2122" t="s">
        <v>124</v>
      </c>
      <c r="C2122" t="s">
        <v>1</v>
      </c>
      <c r="D2122" t="s">
        <v>8</v>
      </c>
      <c r="E2122">
        <v>201810</v>
      </c>
      <c r="F2122">
        <v>254119.06451612906</v>
      </c>
      <c r="G2122">
        <v>258637</v>
      </c>
    </row>
    <row r="2123" spans="1:7" x14ac:dyDescent="0.2">
      <c r="A2123" t="s">
        <v>73</v>
      </c>
      <c r="B2123" t="s">
        <v>124</v>
      </c>
      <c r="C2123" t="s">
        <v>1</v>
      </c>
      <c r="D2123" t="s">
        <v>8</v>
      </c>
      <c r="E2123">
        <v>201811</v>
      </c>
      <c r="F2123">
        <v>247121.66666666663</v>
      </c>
      <c r="G2123">
        <v>254442</v>
      </c>
    </row>
    <row r="2124" spans="1:7" x14ac:dyDescent="0.2">
      <c r="A2124" t="s">
        <v>73</v>
      </c>
      <c r="B2124" t="s">
        <v>124</v>
      </c>
      <c r="C2124" t="s">
        <v>1</v>
      </c>
      <c r="D2124" t="s">
        <v>8</v>
      </c>
      <c r="E2124">
        <v>201812</v>
      </c>
      <c r="F2124">
        <v>246174.25806451609</v>
      </c>
      <c r="G2124">
        <v>251916</v>
      </c>
    </row>
    <row r="2125" spans="1:7" x14ac:dyDescent="0.2">
      <c r="A2125" t="s">
        <v>73</v>
      </c>
      <c r="B2125" t="s">
        <v>124</v>
      </c>
      <c r="C2125" t="s">
        <v>1</v>
      </c>
      <c r="D2125" t="s">
        <v>8</v>
      </c>
      <c r="E2125">
        <v>201901</v>
      </c>
      <c r="F2125">
        <v>248218.19354838709</v>
      </c>
      <c r="G2125">
        <v>254524</v>
      </c>
    </row>
    <row r="2126" spans="1:7" x14ac:dyDescent="0.2">
      <c r="A2126" t="s">
        <v>73</v>
      </c>
      <c r="B2126" t="s">
        <v>124</v>
      </c>
      <c r="C2126" t="s">
        <v>1</v>
      </c>
      <c r="D2126" t="s">
        <v>8</v>
      </c>
      <c r="E2126">
        <v>201902</v>
      </c>
      <c r="F2126">
        <v>248666.21428571429</v>
      </c>
      <c r="G2126">
        <v>254824</v>
      </c>
    </row>
    <row r="2127" spans="1:7" x14ac:dyDescent="0.2">
      <c r="A2127" t="s">
        <v>73</v>
      </c>
      <c r="B2127" t="s">
        <v>124</v>
      </c>
      <c r="C2127" t="s">
        <v>1</v>
      </c>
      <c r="D2127" t="s">
        <v>8</v>
      </c>
      <c r="E2127">
        <v>201903</v>
      </c>
      <c r="F2127">
        <v>248476.45161290327</v>
      </c>
      <c r="G2127">
        <v>255021</v>
      </c>
    </row>
    <row r="2128" spans="1:7" x14ac:dyDescent="0.2">
      <c r="A2128" t="s">
        <v>73</v>
      </c>
      <c r="B2128" t="s">
        <v>124</v>
      </c>
      <c r="C2128" t="s">
        <v>1</v>
      </c>
      <c r="D2128" t="s">
        <v>8</v>
      </c>
      <c r="E2128">
        <v>201904</v>
      </c>
      <c r="F2128">
        <v>248610.63333333333</v>
      </c>
      <c r="G2128">
        <v>256225</v>
      </c>
    </row>
    <row r="2129" spans="1:7" x14ac:dyDescent="0.2">
      <c r="A2129" t="s">
        <v>73</v>
      </c>
      <c r="B2129" t="s">
        <v>124</v>
      </c>
      <c r="C2129" t="s">
        <v>1</v>
      </c>
      <c r="D2129" t="s">
        <v>8</v>
      </c>
      <c r="E2129">
        <v>201905</v>
      </c>
      <c r="F2129">
        <v>248547.80645161288</v>
      </c>
      <c r="G2129">
        <v>253237</v>
      </c>
    </row>
    <row r="2130" spans="1:7" x14ac:dyDescent="0.2">
      <c r="A2130" t="s">
        <v>73</v>
      </c>
      <c r="B2130" t="s">
        <v>124</v>
      </c>
      <c r="C2130" t="s">
        <v>1</v>
      </c>
      <c r="D2130" t="s">
        <v>8</v>
      </c>
      <c r="E2130">
        <v>201906</v>
      </c>
      <c r="F2130">
        <v>251368.83333333337</v>
      </c>
      <c r="G2130">
        <v>252724</v>
      </c>
    </row>
    <row r="2131" spans="1:7" x14ac:dyDescent="0.2">
      <c r="A2131" t="s">
        <v>73</v>
      </c>
      <c r="B2131" t="s">
        <v>124</v>
      </c>
      <c r="C2131" t="s">
        <v>1</v>
      </c>
      <c r="D2131" t="s">
        <v>8</v>
      </c>
      <c r="E2131">
        <v>201907</v>
      </c>
      <c r="F2131">
        <v>249064.19354838706</v>
      </c>
      <c r="G2131">
        <v>261868</v>
      </c>
    </row>
    <row r="2132" spans="1:7" x14ac:dyDescent="0.2">
      <c r="A2132" t="s">
        <v>73</v>
      </c>
      <c r="B2132" t="s">
        <v>124</v>
      </c>
      <c r="C2132" t="s">
        <v>1</v>
      </c>
      <c r="D2132" t="s">
        <v>8</v>
      </c>
      <c r="E2132">
        <v>201908</v>
      </c>
      <c r="F2132">
        <v>251523.22580645161</v>
      </c>
      <c r="G2132">
        <v>253102</v>
      </c>
    </row>
    <row r="2133" spans="1:7" x14ac:dyDescent="0.2">
      <c r="A2133" t="s">
        <v>73</v>
      </c>
      <c r="B2133" t="s">
        <v>124</v>
      </c>
      <c r="C2133" t="s">
        <v>1</v>
      </c>
      <c r="D2133" t="s">
        <v>8</v>
      </c>
      <c r="E2133">
        <v>201909</v>
      </c>
      <c r="F2133">
        <v>243540.5333333333</v>
      </c>
      <c r="G2133">
        <v>257306</v>
      </c>
    </row>
    <row r="2134" spans="1:7" x14ac:dyDescent="0.2">
      <c r="A2134" t="s">
        <v>73</v>
      </c>
      <c r="B2134" t="s">
        <v>124</v>
      </c>
      <c r="C2134" t="s">
        <v>1</v>
      </c>
      <c r="D2134" t="s">
        <v>8</v>
      </c>
      <c r="E2134">
        <v>201910</v>
      </c>
      <c r="F2134">
        <v>243787.4838709677</v>
      </c>
      <c r="G2134">
        <v>251425</v>
      </c>
    </row>
    <row r="2135" spans="1:7" x14ac:dyDescent="0.2">
      <c r="A2135" t="s">
        <v>73</v>
      </c>
      <c r="B2135" t="s">
        <v>124</v>
      </c>
      <c r="C2135" t="s">
        <v>1</v>
      </c>
      <c r="D2135" t="s">
        <v>8</v>
      </c>
      <c r="E2135">
        <v>201911</v>
      </c>
      <c r="F2135">
        <v>248945.66666666683</v>
      </c>
      <c r="G2135">
        <v>490433</v>
      </c>
    </row>
    <row r="2136" spans="1:7" x14ac:dyDescent="0.2">
      <c r="A2136" t="s">
        <v>73</v>
      </c>
      <c r="B2136" t="s">
        <v>124</v>
      </c>
      <c r="C2136" t="s">
        <v>1</v>
      </c>
      <c r="D2136" t="s">
        <v>8</v>
      </c>
      <c r="E2136">
        <v>201912</v>
      </c>
      <c r="F2136">
        <v>241404.93548387097</v>
      </c>
      <c r="G2136">
        <v>246079</v>
      </c>
    </row>
    <row r="2137" spans="1:7" x14ac:dyDescent="0.2">
      <c r="A2137" t="s">
        <v>73</v>
      </c>
      <c r="B2137" t="s">
        <v>124</v>
      </c>
      <c r="C2137" t="s">
        <v>1</v>
      </c>
      <c r="D2137" t="s">
        <v>8</v>
      </c>
      <c r="E2137">
        <v>202001</v>
      </c>
      <c r="F2137">
        <v>231310.41935483867</v>
      </c>
      <c r="G2137">
        <v>243322</v>
      </c>
    </row>
    <row r="2138" spans="1:7" x14ac:dyDescent="0.2">
      <c r="A2138" t="s">
        <v>73</v>
      </c>
      <c r="B2138" t="s">
        <v>124</v>
      </c>
      <c r="C2138" t="s">
        <v>1</v>
      </c>
      <c r="D2138" t="s">
        <v>8</v>
      </c>
      <c r="E2138">
        <v>202002</v>
      </c>
      <c r="F2138">
        <v>248596.48275862078</v>
      </c>
      <c r="G2138">
        <v>454959</v>
      </c>
    </row>
    <row r="2139" spans="1:7" x14ac:dyDescent="0.2">
      <c r="A2139" t="s">
        <v>73</v>
      </c>
      <c r="B2139" t="s">
        <v>124</v>
      </c>
      <c r="C2139" t="s">
        <v>1</v>
      </c>
      <c r="D2139" t="s">
        <v>8</v>
      </c>
      <c r="E2139">
        <v>202003</v>
      </c>
      <c r="F2139">
        <v>249771.77419354836</v>
      </c>
      <c r="G2139">
        <v>467464</v>
      </c>
    </row>
    <row r="2140" spans="1:7" x14ac:dyDescent="0.2">
      <c r="A2140" t="s">
        <v>73</v>
      </c>
      <c r="B2140" t="s">
        <v>124</v>
      </c>
      <c r="C2140" t="s">
        <v>1</v>
      </c>
      <c r="D2140" t="s">
        <v>8</v>
      </c>
      <c r="E2140">
        <v>202004</v>
      </c>
      <c r="F2140">
        <v>243196.33333333331</v>
      </c>
      <c r="G2140">
        <v>244809</v>
      </c>
    </row>
    <row r="2141" spans="1:7" x14ac:dyDescent="0.2">
      <c r="A2141" t="s">
        <v>73</v>
      </c>
      <c r="B2141" t="s">
        <v>124</v>
      </c>
      <c r="C2141" t="s">
        <v>1</v>
      </c>
      <c r="D2141" t="s">
        <v>8</v>
      </c>
      <c r="E2141">
        <v>202005</v>
      </c>
      <c r="F2141">
        <v>242970.70967741936</v>
      </c>
      <c r="G2141">
        <v>245495</v>
      </c>
    </row>
    <row r="2142" spans="1:7" x14ac:dyDescent="0.2">
      <c r="A2142" t="s">
        <v>73</v>
      </c>
      <c r="B2142" t="s">
        <v>124</v>
      </c>
      <c r="C2142" t="s">
        <v>1</v>
      </c>
      <c r="D2142" t="s">
        <v>8</v>
      </c>
      <c r="E2142">
        <v>202006</v>
      </c>
      <c r="F2142">
        <v>242994.76666666669</v>
      </c>
      <c r="G2142">
        <v>246374</v>
      </c>
    </row>
    <row r="2143" spans="1:7" x14ac:dyDescent="0.2">
      <c r="A2143" t="s">
        <v>73</v>
      </c>
      <c r="B2143" t="s">
        <v>124</v>
      </c>
      <c r="C2143" t="s">
        <v>1</v>
      </c>
      <c r="D2143" t="s">
        <v>8</v>
      </c>
      <c r="E2143">
        <v>202007</v>
      </c>
      <c r="F2143">
        <v>241243.25806451612</v>
      </c>
      <c r="G2143">
        <v>244123</v>
      </c>
    </row>
    <row r="2144" spans="1:7" x14ac:dyDescent="0.2">
      <c r="A2144" t="s">
        <v>73</v>
      </c>
      <c r="B2144" t="s">
        <v>124</v>
      </c>
      <c r="C2144" t="s">
        <v>1</v>
      </c>
      <c r="D2144" t="s">
        <v>8</v>
      </c>
      <c r="E2144">
        <v>202008</v>
      </c>
      <c r="F2144">
        <v>242677.41935483873</v>
      </c>
      <c r="G2144">
        <v>246428</v>
      </c>
    </row>
    <row r="2145" spans="1:7" x14ac:dyDescent="0.2">
      <c r="A2145" t="s">
        <v>73</v>
      </c>
      <c r="B2145" t="s">
        <v>124</v>
      </c>
      <c r="C2145" t="s">
        <v>1</v>
      </c>
      <c r="D2145" t="s">
        <v>8</v>
      </c>
      <c r="E2145">
        <v>202009</v>
      </c>
      <c r="F2145">
        <v>243037.76666666658</v>
      </c>
      <c r="G2145">
        <v>247747</v>
      </c>
    </row>
    <row r="2146" spans="1:7" x14ac:dyDescent="0.2">
      <c r="A2146" t="s">
        <v>73</v>
      </c>
      <c r="B2146" t="s">
        <v>124</v>
      </c>
      <c r="C2146" t="s">
        <v>1</v>
      </c>
      <c r="D2146" t="s">
        <v>8</v>
      </c>
      <c r="E2146">
        <v>202010</v>
      </c>
      <c r="F2146">
        <v>244088.35483870973</v>
      </c>
      <c r="G2146">
        <v>248652</v>
      </c>
    </row>
    <row r="2147" spans="1:7" x14ac:dyDescent="0.2">
      <c r="A2147" t="s">
        <v>73</v>
      </c>
      <c r="B2147" t="s">
        <v>124</v>
      </c>
      <c r="C2147" t="s">
        <v>1</v>
      </c>
      <c r="D2147" t="s">
        <v>8</v>
      </c>
      <c r="E2147">
        <v>202011</v>
      </c>
      <c r="F2147">
        <v>246280.26666666663</v>
      </c>
      <c r="G2147">
        <v>251056</v>
      </c>
    </row>
    <row r="2148" spans="1:7" x14ac:dyDescent="0.2">
      <c r="A2148" t="s">
        <v>73</v>
      </c>
      <c r="B2148" t="s">
        <v>124</v>
      </c>
      <c r="C2148" t="s">
        <v>1</v>
      </c>
      <c r="D2148" t="s">
        <v>8</v>
      </c>
      <c r="E2148">
        <v>202012</v>
      </c>
      <c r="F2148">
        <v>247771.12903225815</v>
      </c>
      <c r="G2148">
        <v>253493</v>
      </c>
    </row>
    <row r="2149" spans="1:7" x14ac:dyDescent="0.2">
      <c r="A2149" t="s">
        <v>73</v>
      </c>
      <c r="B2149" t="s">
        <v>124</v>
      </c>
      <c r="C2149" t="s">
        <v>1</v>
      </c>
      <c r="D2149" t="s">
        <v>8</v>
      </c>
      <c r="E2149">
        <v>202101</v>
      </c>
      <c r="F2149">
        <v>249136.83870967742</v>
      </c>
      <c r="G2149">
        <v>257405</v>
      </c>
    </row>
    <row r="2150" spans="1:7" x14ac:dyDescent="0.2">
      <c r="A2150" t="s">
        <v>73</v>
      </c>
      <c r="B2150" t="s">
        <v>124</v>
      </c>
      <c r="C2150" t="s">
        <v>1</v>
      </c>
      <c r="D2150" t="s">
        <v>8</v>
      </c>
      <c r="E2150">
        <v>202102</v>
      </c>
      <c r="F2150">
        <v>249569.57142857142</v>
      </c>
      <c r="G2150">
        <v>254844</v>
      </c>
    </row>
    <row r="2151" spans="1:7" x14ac:dyDescent="0.2">
      <c r="A2151" t="s">
        <v>73</v>
      </c>
      <c r="B2151" t="s">
        <v>124</v>
      </c>
      <c r="C2151" t="s">
        <v>1</v>
      </c>
      <c r="D2151" t="s">
        <v>8</v>
      </c>
      <c r="E2151">
        <v>202103</v>
      </c>
      <c r="F2151">
        <v>250235.77419354839</v>
      </c>
      <c r="G2151">
        <v>256427</v>
      </c>
    </row>
    <row r="2152" spans="1:7" x14ac:dyDescent="0.2">
      <c r="A2152" t="s">
        <v>73</v>
      </c>
      <c r="B2152" t="s">
        <v>124</v>
      </c>
      <c r="C2152" t="s">
        <v>1</v>
      </c>
      <c r="D2152" t="s">
        <v>8</v>
      </c>
      <c r="E2152">
        <v>202104</v>
      </c>
      <c r="F2152">
        <v>251560.0333333333</v>
      </c>
      <c r="G2152">
        <v>256940</v>
      </c>
    </row>
    <row r="2153" spans="1:7" x14ac:dyDescent="0.2">
      <c r="A2153" t="s">
        <v>73</v>
      </c>
      <c r="B2153" t="s">
        <v>124</v>
      </c>
      <c r="C2153" t="s">
        <v>1</v>
      </c>
      <c r="D2153" t="s">
        <v>8</v>
      </c>
      <c r="E2153">
        <v>202105</v>
      </c>
      <c r="F2153">
        <v>252983.12903225806</v>
      </c>
      <c r="G2153">
        <v>262205</v>
      </c>
    </row>
    <row r="2154" spans="1:7" x14ac:dyDescent="0.2">
      <c r="A2154" t="s">
        <v>73</v>
      </c>
      <c r="B2154" t="s">
        <v>124</v>
      </c>
      <c r="C2154" t="s">
        <v>1</v>
      </c>
      <c r="D2154" t="s">
        <v>8</v>
      </c>
      <c r="E2154">
        <v>202106</v>
      </c>
      <c r="F2154">
        <v>254388.86666666667</v>
      </c>
      <c r="G2154">
        <v>259732</v>
      </c>
    </row>
    <row r="2155" spans="1:7" x14ac:dyDescent="0.2">
      <c r="A2155" t="s">
        <v>73</v>
      </c>
      <c r="B2155" t="s">
        <v>124</v>
      </c>
      <c r="C2155" t="s">
        <v>1</v>
      </c>
      <c r="D2155" t="s">
        <v>8</v>
      </c>
      <c r="E2155">
        <v>202107</v>
      </c>
      <c r="F2155">
        <v>256935.38709677421</v>
      </c>
      <c r="G2155">
        <v>263069</v>
      </c>
    </row>
    <row r="2156" spans="1:7" x14ac:dyDescent="0.2">
      <c r="A2156" t="s">
        <v>73</v>
      </c>
      <c r="B2156" t="s">
        <v>124</v>
      </c>
      <c r="C2156" t="s">
        <v>1</v>
      </c>
      <c r="D2156" t="s">
        <v>8</v>
      </c>
      <c r="E2156">
        <v>202108</v>
      </c>
      <c r="F2156">
        <v>259127.09677419355</v>
      </c>
      <c r="G2156">
        <v>269043</v>
      </c>
    </row>
    <row r="2157" spans="1:7" x14ac:dyDescent="0.2">
      <c r="A2157" t="s">
        <v>73</v>
      </c>
      <c r="B2157" t="s">
        <v>124</v>
      </c>
      <c r="C2157" t="s">
        <v>1</v>
      </c>
      <c r="D2157" t="s">
        <v>8</v>
      </c>
      <c r="E2157">
        <v>202109</v>
      </c>
      <c r="F2157">
        <v>261765.26666666663</v>
      </c>
      <c r="G2157">
        <v>262066</v>
      </c>
    </row>
    <row r="2158" spans="1:7" x14ac:dyDescent="0.2">
      <c r="A2158" t="s">
        <v>73</v>
      </c>
      <c r="B2158" t="s">
        <v>124</v>
      </c>
      <c r="C2158" t="s">
        <v>1</v>
      </c>
      <c r="D2158" t="s">
        <v>8</v>
      </c>
      <c r="E2158">
        <v>202110</v>
      </c>
      <c r="F2158">
        <v>264334.19354838703</v>
      </c>
      <c r="G2158">
        <v>272571</v>
      </c>
    </row>
    <row r="2159" spans="1:7" x14ac:dyDescent="0.2">
      <c r="A2159" t="s">
        <v>73</v>
      </c>
      <c r="B2159" t="s">
        <v>124</v>
      </c>
      <c r="C2159" t="s">
        <v>1</v>
      </c>
      <c r="D2159" t="s">
        <v>8</v>
      </c>
      <c r="E2159">
        <v>202111</v>
      </c>
      <c r="F2159">
        <v>262791.23333333345</v>
      </c>
      <c r="G2159">
        <v>523008</v>
      </c>
    </row>
    <row r="2160" spans="1:7" x14ac:dyDescent="0.2">
      <c r="A2160" t="s">
        <v>73</v>
      </c>
      <c r="B2160" t="s">
        <v>124</v>
      </c>
      <c r="C2160" t="s">
        <v>1</v>
      </c>
      <c r="D2160" t="s">
        <v>8</v>
      </c>
      <c r="E2160">
        <v>202112</v>
      </c>
      <c r="F2160">
        <v>256787.67741935488</v>
      </c>
      <c r="G2160">
        <v>263763</v>
      </c>
    </row>
    <row r="2161" spans="1:7" x14ac:dyDescent="0.2">
      <c r="A2161" t="s">
        <v>73</v>
      </c>
      <c r="B2161" t="s">
        <v>124</v>
      </c>
      <c r="C2161" t="s">
        <v>1</v>
      </c>
      <c r="D2161" t="s">
        <v>8</v>
      </c>
      <c r="E2161">
        <v>202201</v>
      </c>
      <c r="F2161">
        <v>258799.12903225806</v>
      </c>
      <c r="G2161">
        <v>263917</v>
      </c>
    </row>
    <row r="2162" spans="1:7" x14ac:dyDescent="0.2">
      <c r="A2162" t="s">
        <v>73</v>
      </c>
      <c r="B2162" t="s">
        <v>124</v>
      </c>
      <c r="C2162" t="s">
        <v>1</v>
      </c>
      <c r="D2162" t="s">
        <v>8</v>
      </c>
      <c r="E2162">
        <v>202202</v>
      </c>
      <c r="F2162">
        <v>260573.92857142855</v>
      </c>
      <c r="G2162">
        <v>274088</v>
      </c>
    </row>
    <row r="2163" spans="1:7" x14ac:dyDescent="0.2">
      <c r="A2163" t="s">
        <v>73</v>
      </c>
      <c r="B2163" t="s">
        <v>124</v>
      </c>
      <c r="C2163" t="s">
        <v>1</v>
      </c>
      <c r="D2163" t="s">
        <v>8</v>
      </c>
      <c r="E2163">
        <v>202203</v>
      </c>
      <c r="F2163">
        <v>261751.74193548388</v>
      </c>
      <c r="G2163">
        <v>267565</v>
      </c>
    </row>
    <row r="2164" spans="1:7" x14ac:dyDescent="0.2">
      <c r="A2164" t="s">
        <v>73</v>
      </c>
      <c r="B2164" t="s">
        <v>124</v>
      </c>
      <c r="C2164" t="s">
        <v>1</v>
      </c>
      <c r="D2164" t="s">
        <v>8</v>
      </c>
      <c r="E2164">
        <v>202204</v>
      </c>
      <c r="F2164">
        <v>264600.76666666666</v>
      </c>
      <c r="G2164">
        <v>269669</v>
      </c>
    </row>
    <row r="2165" spans="1:7" x14ac:dyDescent="0.2">
      <c r="A2165" t="s">
        <v>73</v>
      </c>
      <c r="B2165" t="s">
        <v>124</v>
      </c>
      <c r="C2165" t="s">
        <v>1</v>
      </c>
      <c r="D2165" t="s">
        <v>8</v>
      </c>
      <c r="E2165">
        <v>202205</v>
      </c>
      <c r="F2165">
        <v>267632.96774193569</v>
      </c>
      <c r="G2165">
        <v>273290</v>
      </c>
    </row>
    <row r="2166" spans="1:7" x14ac:dyDescent="0.2">
      <c r="A2166" t="s">
        <v>73</v>
      </c>
      <c r="B2166" t="s">
        <v>124</v>
      </c>
      <c r="C2166" t="s">
        <v>1</v>
      </c>
      <c r="D2166" t="s">
        <v>8</v>
      </c>
      <c r="E2166">
        <v>202206</v>
      </c>
      <c r="F2166">
        <v>270264.2333333334</v>
      </c>
      <c r="G2166">
        <v>275643</v>
      </c>
    </row>
    <row r="2167" spans="1:7" x14ac:dyDescent="0.2">
      <c r="A2167" t="s">
        <v>73</v>
      </c>
      <c r="B2167" t="s">
        <v>124</v>
      </c>
      <c r="C2167" t="s">
        <v>1</v>
      </c>
      <c r="D2167" t="s">
        <v>8</v>
      </c>
      <c r="E2167">
        <v>202207</v>
      </c>
      <c r="F2167">
        <v>272890.41935483873</v>
      </c>
      <c r="G2167">
        <v>278261</v>
      </c>
    </row>
    <row r="2168" spans="1:7" x14ac:dyDescent="0.2">
      <c r="A2168" t="s">
        <v>73</v>
      </c>
      <c r="B2168" t="s">
        <v>124</v>
      </c>
      <c r="C2168" t="s">
        <v>1</v>
      </c>
      <c r="D2168" t="s">
        <v>8</v>
      </c>
      <c r="E2168">
        <v>202208</v>
      </c>
      <c r="F2168">
        <v>275275.87096774206</v>
      </c>
      <c r="G2168">
        <v>280943</v>
      </c>
    </row>
    <row r="2169" spans="1:7" x14ac:dyDescent="0.2">
      <c r="A2169" t="s">
        <v>73</v>
      </c>
      <c r="B2169" t="s">
        <v>124</v>
      </c>
      <c r="C2169" t="s">
        <v>1</v>
      </c>
      <c r="D2169" t="s">
        <v>8</v>
      </c>
      <c r="E2169">
        <v>202209</v>
      </c>
      <c r="F2169">
        <v>278458.16666666663</v>
      </c>
      <c r="G2169">
        <v>283865</v>
      </c>
    </row>
    <row r="2170" spans="1:7" x14ac:dyDescent="0.2">
      <c r="A2170" t="s">
        <v>73</v>
      </c>
      <c r="B2170" t="s">
        <v>124</v>
      </c>
      <c r="C2170" t="s">
        <v>1</v>
      </c>
      <c r="D2170" t="s">
        <v>8</v>
      </c>
      <c r="E2170">
        <v>202210</v>
      </c>
      <c r="F2170">
        <v>281143.80645161291</v>
      </c>
      <c r="G2170">
        <v>281434</v>
      </c>
    </row>
    <row r="2171" spans="1:7" x14ac:dyDescent="0.2">
      <c r="A2171" t="s">
        <v>73</v>
      </c>
      <c r="B2171" t="s">
        <v>124</v>
      </c>
      <c r="C2171" t="s">
        <v>1</v>
      </c>
      <c r="D2171" t="s">
        <v>8</v>
      </c>
      <c r="E2171">
        <v>202211</v>
      </c>
      <c r="F2171">
        <v>287534.10000000021</v>
      </c>
      <c r="G2171">
        <v>548019</v>
      </c>
    </row>
    <row r="2172" spans="1:7" x14ac:dyDescent="0.2">
      <c r="A2172" t="s">
        <v>73</v>
      </c>
      <c r="B2172" t="s">
        <v>124</v>
      </c>
      <c r="C2172" t="s">
        <v>1</v>
      </c>
      <c r="D2172" t="s">
        <v>8</v>
      </c>
      <c r="E2172">
        <v>202212</v>
      </c>
      <c r="F2172">
        <v>290613.6129032257</v>
      </c>
      <c r="G2172">
        <v>550777</v>
      </c>
    </row>
    <row r="2173" spans="1:7" x14ac:dyDescent="0.2">
      <c r="A2173" t="s">
        <v>73</v>
      </c>
      <c r="B2173" t="s">
        <v>124</v>
      </c>
      <c r="C2173" t="s">
        <v>1</v>
      </c>
      <c r="D2173" t="s">
        <v>8</v>
      </c>
      <c r="E2173">
        <v>202301</v>
      </c>
      <c r="F2173">
        <v>283776.06451612921</v>
      </c>
      <c r="G2173">
        <v>287595</v>
      </c>
    </row>
    <row r="2174" spans="1:7" x14ac:dyDescent="0.2">
      <c r="A2174" t="s">
        <v>73</v>
      </c>
      <c r="B2174" t="s">
        <v>124</v>
      </c>
      <c r="C2174" t="s">
        <v>1</v>
      </c>
      <c r="D2174" t="s">
        <v>8</v>
      </c>
      <c r="E2174">
        <v>202302</v>
      </c>
      <c r="F2174">
        <v>283771.89285714296</v>
      </c>
      <c r="G2174">
        <v>287465</v>
      </c>
    </row>
    <row r="2175" spans="1:7" x14ac:dyDescent="0.2">
      <c r="A2175" t="s">
        <v>73</v>
      </c>
      <c r="B2175" t="s">
        <v>124</v>
      </c>
      <c r="C2175" t="s">
        <v>1</v>
      </c>
      <c r="D2175" t="s">
        <v>8</v>
      </c>
      <c r="E2175">
        <v>202303</v>
      </c>
      <c r="F2175">
        <v>282476.41935483873</v>
      </c>
      <c r="G2175">
        <v>290389</v>
      </c>
    </row>
    <row r="2176" spans="1:7" x14ac:dyDescent="0.2">
      <c r="A2176" t="s">
        <v>73</v>
      </c>
      <c r="B2176" t="s">
        <v>124</v>
      </c>
      <c r="C2176" t="s">
        <v>1</v>
      </c>
      <c r="D2176" t="s">
        <v>8</v>
      </c>
      <c r="E2176">
        <v>202304</v>
      </c>
      <c r="F2176">
        <v>283175.50000000006</v>
      </c>
      <c r="G2176">
        <v>288104</v>
      </c>
    </row>
    <row r="2177" spans="1:7" x14ac:dyDescent="0.2">
      <c r="A2177" t="s">
        <v>73</v>
      </c>
      <c r="B2177" t="s">
        <v>124</v>
      </c>
      <c r="C2177" t="s">
        <v>1</v>
      </c>
      <c r="D2177" t="s">
        <v>8</v>
      </c>
      <c r="E2177">
        <v>202305</v>
      </c>
      <c r="F2177">
        <v>283063.61290322582</v>
      </c>
      <c r="G2177">
        <v>288617</v>
      </c>
    </row>
    <row r="2178" spans="1:7" x14ac:dyDescent="0.2">
      <c r="A2178" t="s">
        <v>73</v>
      </c>
      <c r="B2178" t="s">
        <v>124</v>
      </c>
      <c r="C2178" t="s">
        <v>1</v>
      </c>
      <c r="D2178" t="s">
        <v>8</v>
      </c>
      <c r="E2178">
        <v>202306</v>
      </c>
      <c r="F2178">
        <v>286406.03333333333</v>
      </c>
      <c r="G2178">
        <v>295596</v>
      </c>
    </row>
    <row r="2179" spans="1:7" x14ac:dyDescent="0.2">
      <c r="A2179" t="s">
        <v>73</v>
      </c>
      <c r="B2179" t="s">
        <v>124</v>
      </c>
      <c r="C2179" t="s">
        <v>1</v>
      </c>
      <c r="D2179" t="s">
        <v>8</v>
      </c>
      <c r="E2179">
        <v>202307</v>
      </c>
      <c r="F2179">
        <v>287084.32258064515</v>
      </c>
      <c r="G2179">
        <v>291653</v>
      </c>
    </row>
    <row r="2180" spans="1:7" x14ac:dyDescent="0.2">
      <c r="A2180" t="s">
        <v>73</v>
      </c>
      <c r="B2180" t="s">
        <v>124</v>
      </c>
      <c r="C2180" t="s">
        <v>1</v>
      </c>
      <c r="D2180" t="s">
        <v>8</v>
      </c>
      <c r="E2180">
        <v>202308</v>
      </c>
      <c r="F2180">
        <v>288360.12903225806</v>
      </c>
      <c r="G2180">
        <v>293026</v>
      </c>
    </row>
    <row r="2181" spans="1:7" x14ac:dyDescent="0.2">
      <c r="A2181" t="s">
        <v>73</v>
      </c>
      <c r="B2181" t="s">
        <v>124</v>
      </c>
      <c r="C2181" t="s">
        <v>1</v>
      </c>
      <c r="D2181" t="s">
        <v>8</v>
      </c>
      <c r="E2181">
        <v>202309</v>
      </c>
      <c r="F2181">
        <v>289985.93333333341</v>
      </c>
      <c r="G2181">
        <v>294274</v>
      </c>
    </row>
    <row r="2182" spans="1:7" x14ac:dyDescent="0.2">
      <c r="A2182" t="s">
        <v>73</v>
      </c>
      <c r="B2182" t="s">
        <v>124</v>
      </c>
      <c r="C2182" t="s">
        <v>1</v>
      </c>
      <c r="D2182" t="s">
        <v>8</v>
      </c>
      <c r="E2182">
        <v>202310</v>
      </c>
      <c r="F2182">
        <v>299809.12903225794</v>
      </c>
      <c r="G2182">
        <v>320250</v>
      </c>
    </row>
    <row r="2183" spans="1:7" x14ac:dyDescent="0.2">
      <c r="A2183" t="s">
        <v>73</v>
      </c>
      <c r="B2183" t="s">
        <v>124</v>
      </c>
      <c r="C2183" t="s">
        <v>1</v>
      </c>
      <c r="D2183" t="s">
        <v>8</v>
      </c>
      <c r="E2183">
        <v>202311</v>
      </c>
      <c r="F2183">
        <v>302514.60000000009</v>
      </c>
      <c r="G2183">
        <v>332932</v>
      </c>
    </row>
    <row r="2184" spans="1:7" x14ac:dyDescent="0.2">
      <c r="A2184" t="s">
        <v>73</v>
      </c>
      <c r="B2184" t="s">
        <v>124</v>
      </c>
      <c r="C2184" t="s">
        <v>1</v>
      </c>
      <c r="D2184" t="s">
        <v>8</v>
      </c>
      <c r="E2184">
        <v>202312</v>
      </c>
      <c r="F2184">
        <v>306227.38709677418</v>
      </c>
      <c r="G2184">
        <v>316462</v>
      </c>
    </row>
    <row r="2185" spans="1:7" x14ac:dyDescent="0.2">
      <c r="A2185" t="s">
        <v>73</v>
      </c>
      <c r="B2185" t="s">
        <v>124</v>
      </c>
      <c r="C2185" t="s">
        <v>1</v>
      </c>
      <c r="D2185" t="s">
        <v>8</v>
      </c>
      <c r="E2185">
        <v>202401</v>
      </c>
      <c r="F2185">
        <v>308103.09677419352</v>
      </c>
      <c r="G2185">
        <v>320868</v>
      </c>
    </row>
    <row r="2186" spans="1:7" x14ac:dyDescent="0.2">
      <c r="A2186" t="s">
        <v>73</v>
      </c>
      <c r="B2186" t="s">
        <v>124</v>
      </c>
      <c r="C2186" t="s">
        <v>1</v>
      </c>
      <c r="D2186" t="s">
        <v>8</v>
      </c>
      <c r="E2186">
        <v>202402</v>
      </c>
      <c r="F2186">
        <v>310016.8275862069</v>
      </c>
      <c r="G2186">
        <v>321625</v>
      </c>
    </row>
    <row r="2187" spans="1:7" x14ac:dyDescent="0.2">
      <c r="A2187" t="s">
        <v>73</v>
      </c>
      <c r="B2187" t="s">
        <v>124</v>
      </c>
      <c r="C2187" t="s">
        <v>1</v>
      </c>
      <c r="D2187" t="s">
        <v>8</v>
      </c>
      <c r="E2187">
        <v>202403</v>
      </c>
      <c r="F2187">
        <v>310944.25806451618</v>
      </c>
      <c r="G2187">
        <v>315241</v>
      </c>
    </row>
    <row r="2188" spans="1:7" x14ac:dyDescent="0.2">
      <c r="A2188" t="s">
        <v>73</v>
      </c>
      <c r="B2188" t="s">
        <v>124</v>
      </c>
      <c r="C2188" t="s">
        <v>1</v>
      </c>
      <c r="D2188" t="s">
        <v>8</v>
      </c>
      <c r="E2188">
        <v>202404</v>
      </c>
      <c r="F2188">
        <v>311399.26666666678</v>
      </c>
      <c r="G2188">
        <v>316600</v>
      </c>
    </row>
    <row r="2189" spans="1:7" x14ac:dyDescent="0.2">
      <c r="A2189" t="s">
        <v>73</v>
      </c>
      <c r="B2189" t="s">
        <v>124</v>
      </c>
      <c r="C2189" t="s">
        <v>1</v>
      </c>
      <c r="D2189" t="s">
        <v>8</v>
      </c>
      <c r="E2189">
        <v>202405</v>
      </c>
      <c r="F2189">
        <v>311743.06451612903</v>
      </c>
      <c r="G2189">
        <v>317582</v>
      </c>
    </row>
    <row r="2190" spans="1:7" x14ac:dyDescent="0.2">
      <c r="A2190" t="s">
        <v>73</v>
      </c>
      <c r="B2190" t="s">
        <v>124</v>
      </c>
      <c r="C2190" t="s">
        <v>1</v>
      </c>
      <c r="D2190" t="s">
        <v>9</v>
      </c>
      <c r="E2190">
        <v>201406</v>
      </c>
      <c r="F2190">
        <v>229489.40052483356</v>
      </c>
      <c r="G2190">
        <v>231907</v>
      </c>
    </row>
    <row r="2191" spans="1:7" x14ac:dyDescent="0.2">
      <c r="A2191" t="s">
        <v>73</v>
      </c>
      <c r="B2191" t="s">
        <v>124</v>
      </c>
      <c r="C2191" t="s">
        <v>1</v>
      </c>
      <c r="D2191" t="s">
        <v>9</v>
      </c>
      <c r="E2191">
        <v>201412</v>
      </c>
      <c r="F2191">
        <v>231363.10268817205</v>
      </c>
      <c r="G2191">
        <v>270764.16666666669</v>
      </c>
    </row>
    <row r="2192" spans="1:7" x14ac:dyDescent="0.2">
      <c r="A2192" t="s">
        <v>73</v>
      </c>
      <c r="B2192" t="s">
        <v>124</v>
      </c>
      <c r="C2192" t="s">
        <v>1</v>
      </c>
      <c r="D2192" t="s">
        <v>9</v>
      </c>
      <c r="E2192">
        <v>201506</v>
      </c>
      <c r="F2192">
        <v>231502.20309779825</v>
      </c>
      <c r="G2192">
        <v>233736.33333333334</v>
      </c>
    </row>
    <row r="2193" spans="1:7" x14ac:dyDescent="0.2">
      <c r="A2193" t="s">
        <v>73</v>
      </c>
      <c r="B2193" t="s">
        <v>124</v>
      </c>
      <c r="C2193" t="s">
        <v>1</v>
      </c>
      <c r="D2193" t="s">
        <v>9</v>
      </c>
      <c r="E2193">
        <v>201512</v>
      </c>
      <c r="F2193">
        <v>237226.35286738351</v>
      </c>
      <c r="G2193">
        <v>239386.33333333334</v>
      </c>
    </row>
    <row r="2194" spans="1:7" x14ac:dyDescent="0.2">
      <c r="A2194" t="s">
        <v>73</v>
      </c>
      <c r="B2194" t="s">
        <v>124</v>
      </c>
      <c r="C2194" t="s">
        <v>1</v>
      </c>
      <c r="D2194" t="s">
        <v>9</v>
      </c>
      <c r="E2194">
        <v>201606</v>
      </c>
      <c r="F2194">
        <v>246513.23231986156</v>
      </c>
      <c r="G2194">
        <v>287272.16666666669</v>
      </c>
    </row>
    <row r="2195" spans="1:7" x14ac:dyDescent="0.2">
      <c r="A2195" t="s">
        <v>73</v>
      </c>
      <c r="B2195" t="s">
        <v>124</v>
      </c>
      <c r="C2195" t="s">
        <v>1</v>
      </c>
      <c r="D2195" t="s">
        <v>9</v>
      </c>
      <c r="E2195">
        <v>201612</v>
      </c>
      <c r="F2195">
        <v>247266.66451612904</v>
      </c>
      <c r="G2195">
        <v>250049</v>
      </c>
    </row>
    <row r="2196" spans="1:7" x14ac:dyDescent="0.2">
      <c r="A2196" t="s">
        <v>73</v>
      </c>
      <c r="B2196" t="s">
        <v>124</v>
      </c>
      <c r="C2196" t="s">
        <v>1</v>
      </c>
      <c r="D2196" t="s">
        <v>9</v>
      </c>
      <c r="E2196">
        <v>201706</v>
      </c>
      <c r="F2196">
        <v>251140.69173067078</v>
      </c>
      <c r="G2196">
        <v>291167.83333333331</v>
      </c>
    </row>
    <row r="2197" spans="1:7" x14ac:dyDescent="0.2">
      <c r="A2197" t="s">
        <v>73</v>
      </c>
      <c r="B2197" t="s">
        <v>124</v>
      </c>
      <c r="C2197" t="s">
        <v>1</v>
      </c>
      <c r="D2197" t="s">
        <v>9</v>
      </c>
      <c r="E2197">
        <v>201712</v>
      </c>
      <c r="F2197">
        <v>237487.20017921148</v>
      </c>
      <c r="G2197">
        <v>316484.83333333331</v>
      </c>
    </row>
    <row r="2198" spans="1:7" x14ac:dyDescent="0.2">
      <c r="A2198" t="s">
        <v>73</v>
      </c>
      <c r="B2198" t="s">
        <v>124</v>
      </c>
      <c r="C2198" t="s">
        <v>1</v>
      </c>
      <c r="D2198" t="s">
        <v>9</v>
      </c>
      <c r="E2198">
        <v>201806</v>
      </c>
      <c r="F2198">
        <v>245624.6676395289</v>
      </c>
      <c r="G2198">
        <v>258357.5</v>
      </c>
    </row>
    <row r="2199" spans="1:7" x14ac:dyDescent="0.2">
      <c r="A2199" t="s">
        <v>73</v>
      </c>
      <c r="B2199" t="s">
        <v>124</v>
      </c>
      <c r="C2199" t="s">
        <v>1</v>
      </c>
      <c r="D2199" t="s">
        <v>9</v>
      </c>
      <c r="E2199">
        <v>201812</v>
      </c>
      <c r="F2199">
        <v>250983.69605734767</v>
      </c>
      <c r="G2199">
        <v>257349.66666666666</v>
      </c>
    </row>
    <row r="2200" spans="1:7" x14ac:dyDescent="0.2">
      <c r="A2200" t="s">
        <v>73</v>
      </c>
      <c r="B2200" t="s">
        <v>124</v>
      </c>
      <c r="C2200" t="s">
        <v>1</v>
      </c>
      <c r="D2200" t="s">
        <v>9</v>
      </c>
      <c r="E2200">
        <v>201906</v>
      </c>
      <c r="F2200">
        <v>248981.35542754736</v>
      </c>
      <c r="G2200">
        <v>254425.83333333334</v>
      </c>
    </row>
    <row r="2201" spans="1:7" x14ac:dyDescent="0.2">
      <c r="A2201" t="s">
        <v>73</v>
      </c>
      <c r="B2201" t="s">
        <v>124</v>
      </c>
      <c r="C2201" t="s">
        <v>1</v>
      </c>
      <c r="D2201" t="s">
        <v>9</v>
      </c>
      <c r="E2201">
        <v>201912</v>
      </c>
      <c r="F2201">
        <v>246377.67311827958</v>
      </c>
      <c r="G2201">
        <v>293368.83333333331</v>
      </c>
    </row>
    <row r="2202" spans="1:7" x14ac:dyDescent="0.2">
      <c r="A2202" t="s">
        <v>73</v>
      </c>
      <c r="B2202" t="s">
        <v>124</v>
      </c>
      <c r="C2202" t="s">
        <v>1</v>
      </c>
      <c r="D2202" t="s">
        <v>9</v>
      </c>
      <c r="E2202">
        <v>202006</v>
      </c>
      <c r="F2202">
        <v>243140.08099740453</v>
      </c>
      <c r="G2202">
        <v>317070.5</v>
      </c>
    </row>
    <row r="2203" spans="1:7" x14ac:dyDescent="0.2">
      <c r="A2203" t="s">
        <v>73</v>
      </c>
      <c r="B2203" t="s">
        <v>124</v>
      </c>
      <c r="C2203" t="s">
        <v>1</v>
      </c>
      <c r="D2203" t="s">
        <v>9</v>
      </c>
      <c r="E2203">
        <v>202012</v>
      </c>
      <c r="F2203">
        <v>244183.03243727598</v>
      </c>
      <c r="G2203">
        <v>248583.16666666666</v>
      </c>
    </row>
    <row r="2204" spans="1:7" x14ac:dyDescent="0.2">
      <c r="A2204" t="s">
        <v>73</v>
      </c>
      <c r="B2204" t="s">
        <v>124</v>
      </c>
      <c r="C2204" t="s">
        <v>1</v>
      </c>
      <c r="D2204" t="s">
        <v>9</v>
      </c>
      <c r="E2204">
        <v>202106</v>
      </c>
      <c r="F2204">
        <v>251312.36889400924</v>
      </c>
      <c r="G2204">
        <v>257925.5</v>
      </c>
    </row>
    <row r="2205" spans="1:7" x14ac:dyDescent="0.2">
      <c r="A2205" t="s">
        <v>73</v>
      </c>
      <c r="B2205" t="s">
        <v>124</v>
      </c>
      <c r="C2205" t="s">
        <v>1</v>
      </c>
      <c r="D2205" t="s">
        <v>9</v>
      </c>
      <c r="E2205">
        <v>202112</v>
      </c>
      <c r="F2205">
        <v>260290.14247311829</v>
      </c>
      <c r="G2205">
        <v>308920</v>
      </c>
    </row>
    <row r="2206" spans="1:7" x14ac:dyDescent="0.2">
      <c r="A2206" t="s">
        <v>73</v>
      </c>
      <c r="B2206" t="s">
        <v>124</v>
      </c>
      <c r="C2206" t="s">
        <v>1</v>
      </c>
      <c r="D2206" t="s">
        <v>9</v>
      </c>
      <c r="E2206">
        <v>202206</v>
      </c>
      <c r="F2206">
        <v>263937.12788018439</v>
      </c>
      <c r="G2206">
        <v>270695.33333333331</v>
      </c>
    </row>
    <row r="2207" spans="1:7" x14ac:dyDescent="0.2">
      <c r="A2207" t="s">
        <v>73</v>
      </c>
      <c r="B2207" t="s">
        <v>124</v>
      </c>
      <c r="C2207" t="s">
        <v>1</v>
      </c>
      <c r="D2207" t="s">
        <v>9</v>
      </c>
      <c r="E2207">
        <v>202212</v>
      </c>
      <c r="F2207">
        <v>280985.99605734769</v>
      </c>
      <c r="G2207">
        <v>370549.83333333331</v>
      </c>
    </row>
    <row r="2208" spans="1:7" x14ac:dyDescent="0.2">
      <c r="A2208" t="s">
        <v>73</v>
      </c>
      <c r="B2208" t="s">
        <v>124</v>
      </c>
      <c r="C2208" t="s">
        <v>1</v>
      </c>
      <c r="D2208" t="s">
        <v>9</v>
      </c>
      <c r="E2208">
        <v>202306</v>
      </c>
      <c r="F2208">
        <v>283778.25382744498</v>
      </c>
      <c r="G2208">
        <v>289627.66666666669</v>
      </c>
    </row>
    <row r="2209" spans="1:7" x14ac:dyDescent="0.2">
      <c r="A2209" t="s">
        <v>73</v>
      </c>
      <c r="B2209" t="s">
        <v>124</v>
      </c>
      <c r="C2209" t="s">
        <v>1</v>
      </c>
      <c r="D2209" t="s">
        <v>9</v>
      </c>
      <c r="E2209">
        <v>202312</v>
      </c>
      <c r="F2209">
        <v>295663.58351254481</v>
      </c>
      <c r="G2209">
        <v>308099.5</v>
      </c>
    </row>
    <row r="2210" spans="1:7" x14ac:dyDescent="0.2">
      <c r="A2210" t="s">
        <v>73</v>
      </c>
      <c r="B2210" t="s">
        <v>124</v>
      </c>
      <c r="C2210" t="s">
        <v>1</v>
      </c>
      <c r="D2210" t="s">
        <v>9</v>
      </c>
      <c r="E2210">
        <v>202406</v>
      </c>
      <c r="F2210">
        <v>310441.30272154248</v>
      </c>
      <c r="G2210">
        <v>318383.2</v>
      </c>
    </row>
    <row r="2211" spans="1:7" x14ac:dyDescent="0.2">
      <c r="A2211" t="s">
        <v>73</v>
      </c>
      <c r="B2211" t="s">
        <v>124</v>
      </c>
      <c r="C2211" t="s">
        <v>1</v>
      </c>
      <c r="D2211" t="s">
        <v>5</v>
      </c>
      <c r="E2211">
        <v>201403</v>
      </c>
      <c r="F2211">
        <v>229470.70929339473</v>
      </c>
      <c r="G2211">
        <v>231862.66666666666</v>
      </c>
    </row>
    <row r="2212" spans="1:7" x14ac:dyDescent="0.2">
      <c r="A2212" t="s">
        <v>73</v>
      </c>
      <c r="B2212" t="s">
        <v>124</v>
      </c>
      <c r="C2212" t="s">
        <v>1</v>
      </c>
      <c r="D2212" t="s">
        <v>5</v>
      </c>
      <c r="E2212">
        <v>201406</v>
      </c>
      <c r="F2212">
        <v>229508.09175627236</v>
      </c>
      <c r="G2212">
        <v>231951.33333333334</v>
      </c>
    </row>
    <row r="2213" spans="1:7" x14ac:dyDescent="0.2">
      <c r="A2213" t="s">
        <v>73</v>
      </c>
      <c r="B2213" t="s">
        <v>124</v>
      </c>
      <c r="C2213" t="s">
        <v>1</v>
      </c>
      <c r="D2213" t="s">
        <v>5</v>
      </c>
      <c r="E2213">
        <v>201409</v>
      </c>
      <c r="F2213">
        <v>229919.10035842296</v>
      </c>
      <c r="G2213">
        <v>232135</v>
      </c>
    </row>
    <row r="2214" spans="1:7" x14ac:dyDescent="0.2">
      <c r="A2214" t="s">
        <v>73</v>
      </c>
      <c r="B2214" t="s">
        <v>124</v>
      </c>
      <c r="C2214" t="s">
        <v>1</v>
      </c>
      <c r="D2214" t="s">
        <v>5</v>
      </c>
      <c r="E2214">
        <v>201412</v>
      </c>
      <c r="F2214">
        <v>232807.1050179211</v>
      </c>
      <c r="G2214">
        <v>309393.33333333331</v>
      </c>
    </row>
    <row r="2215" spans="1:7" x14ac:dyDescent="0.2">
      <c r="A2215" t="s">
        <v>73</v>
      </c>
      <c r="B2215" t="s">
        <v>124</v>
      </c>
      <c r="C2215" t="s">
        <v>1</v>
      </c>
      <c r="D2215" t="s">
        <v>5</v>
      </c>
      <c r="E2215">
        <v>201503</v>
      </c>
      <c r="F2215">
        <v>231178.61443932413</v>
      </c>
      <c r="G2215">
        <v>233333</v>
      </c>
    </row>
    <row r="2216" spans="1:7" x14ac:dyDescent="0.2">
      <c r="A2216" t="s">
        <v>73</v>
      </c>
      <c r="B2216" t="s">
        <v>124</v>
      </c>
      <c r="C2216" t="s">
        <v>1</v>
      </c>
      <c r="D2216" t="s">
        <v>5</v>
      </c>
      <c r="E2216">
        <v>201506</v>
      </c>
      <c r="F2216">
        <v>231825.7917562724</v>
      </c>
      <c r="G2216">
        <v>234139.66666666666</v>
      </c>
    </row>
    <row r="2217" spans="1:7" x14ac:dyDescent="0.2">
      <c r="A2217" t="s">
        <v>73</v>
      </c>
      <c r="B2217" t="s">
        <v>124</v>
      </c>
      <c r="C2217" t="s">
        <v>1</v>
      </c>
      <c r="D2217" t="s">
        <v>5</v>
      </c>
      <c r="E2217">
        <v>201509</v>
      </c>
      <c r="F2217">
        <v>232989.29068100359</v>
      </c>
      <c r="G2217">
        <v>235444.66666666666</v>
      </c>
    </row>
    <row r="2218" spans="1:7" x14ac:dyDescent="0.2">
      <c r="A2218" t="s">
        <v>73</v>
      </c>
      <c r="B2218" t="s">
        <v>124</v>
      </c>
      <c r="C2218" t="s">
        <v>1</v>
      </c>
      <c r="D2218" t="s">
        <v>5</v>
      </c>
      <c r="E2218">
        <v>201512</v>
      </c>
      <c r="F2218">
        <v>241463.41505376343</v>
      </c>
      <c r="G2218">
        <v>243328</v>
      </c>
    </row>
    <row r="2219" spans="1:7" x14ac:dyDescent="0.2">
      <c r="A2219" t="s">
        <v>73</v>
      </c>
      <c r="B2219" t="s">
        <v>124</v>
      </c>
      <c r="C2219" t="s">
        <v>1</v>
      </c>
      <c r="D2219" t="s">
        <v>5</v>
      </c>
      <c r="E2219">
        <v>201603</v>
      </c>
      <c r="F2219">
        <v>247448.68112717837</v>
      </c>
      <c r="G2219">
        <v>325433.66666666669</v>
      </c>
    </row>
    <row r="2220" spans="1:7" x14ac:dyDescent="0.2">
      <c r="A2220" t="s">
        <v>73</v>
      </c>
      <c r="B2220" t="s">
        <v>124</v>
      </c>
      <c r="C2220" t="s">
        <v>1</v>
      </c>
      <c r="D2220" t="s">
        <v>5</v>
      </c>
      <c r="E2220">
        <v>201606</v>
      </c>
      <c r="F2220">
        <v>245577.78351254479</v>
      </c>
      <c r="G2220">
        <v>249110.66666666666</v>
      </c>
    </row>
    <row r="2221" spans="1:7" x14ac:dyDescent="0.2">
      <c r="A2221" t="s">
        <v>73</v>
      </c>
      <c r="B2221" t="s">
        <v>124</v>
      </c>
      <c r="C2221" t="s">
        <v>1</v>
      </c>
      <c r="D2221" t="s">
        <v>5</v>
      </c>
      <c r="E2221">
        <v>201609</v>
      </c>
      <c r="F2221">
        <v>246681.64157706095</v>
      </c>
      <c r="G2221">
        <v>249424.66666666666</v>
      </c>
    </row>
    <row r="2222" spans="1:7" x14ac:dyDescent="0.2">
      <c r="A2222" t="s">
        <v>73</v>
      </c>
      <c r="B2222" t="s">
        <v>124</v>
      </c>
      <c r="C2222" t="s">
        <v>1</v>
      </c>
      <c r="D2222" t="s">
        <v>5</v>
      </c>
      <c r="E2222">
        <v>201612</v>
      </c>
      <c r="F2222">
        <v>247851.68745519713</v>
      </c>
      <c r="G2222">
        <v>250673.33333333334</v>
      </c>
    </row>
    <row r="2223" spans="1:7" x14ac:dyDescent="0.2">
      <c r="A2223" t="s">
        <v>73</v>
      </c>
      <c r="B2223" t="s">
        <v>124</v>
      </c>
      <c r="C2223" t="s">
        <v>1</v>
      </c>
      <c r="D2223" t="s">
        <v>5</v>
      </c>
      <c r="E2223">
        <v>201703</v>
      </c>
      <c r="F2223">
        <v>253886.11751152077</v>
      </c>
      <c r="G2223">
        <v>328382.33333333331</v>
      </c>
    </row>
    <row r="2224" spans="1:7" x14ac:dyDescent="0.2">
      <c r="A2224" t="s">
        <v>73</v>
      </c>
      <c r="B2224" t="s">
        <v>124</v>
      </c>
      <c r="C2224" t="s">
        <v>1</v>
      </c>
      <c r="D2224" t="s">
        <v>5</v>
      </c>
      <c r="E2224">
        <v>201706</v>
      </c>
      <c r="F2224">
        <v>248395.26594982078</v>
      </c>
      <c r="G2224">
        <v>253953.33333333334</v>
      </c>
    </row>
    <row r="2225" spans="1:7" x14ac:dyDescent="0.2">
      <c r="A2225" t="s">
        <v>73</v>
      </c>
      <c r="B2225" t="s">
        <v>124</v>
      </c>
      <c r="C2225" t="s">
        <v>1</v>
      </c>
      <c r="D2225" t="s">
        <v>5</v>
      </c>
      <c r="E2225">
        <v>201709</v>
      </c>
      <c r="F2225">
        <v>236388.95340501788</v>
      </c>
      <c r="G2225">
        <v>316650.66666666669</v>
      </c>
    </row>
    <row r="2226" spans="1:7" x14ac:dyDescent="0.2">
      <c r="A2226" t="s">
        <v>73</v>
      </c>
      <c r="B2226" t="s">
        <v>124</v>
      </c>
      <c r="C2226" t="s">
        <v>1</v>
      </c>
      <c r="D2226" t="s">
        <v>5</v>
      </c>
      <c r="E2226">
        <v>201712</v>
      </c>
      <c r="F2226">
        <v>238585.44695340507</v>
      </c>
      <c r="G2226">
        <v>316319</v>
      </c>
    </row>
    <row r="2227" spans="1:7" x14ac:dyDescent="0.2">
      <c r="A2227" t="s">
        <v>73</v>
      </c>
      <c r="B2227" t="s">
        <v>124</v>
      </c>
      <c r="C2227" t="s">
        <v>1</v>
      </c>
      <c r="D2227" t="s">
        <v>5</v>
      </c>
      <c r="E2227">
        <v>201803</v>
      </c>
      <c r="F2227">
        <v>250896.77112135175</v>
      </c>
      <c r="G2227">
        <v>261239.66666666666</v>
      </c>
    </row>
    <row r="2228" spans="1:7" x14ac:dyDescent="0.2">
      <c r="A2228" t="s">
        <v>73</v>
      </c>
      <c r="B2228" t="s">
        <v>124</v>
      </c>
      <c r="C2228" t="s">
        <v>1</v>
      </c>
      <c r="D2228" t="s">
        <v>5</v>
      </c>
      <c r="E2228">
        <v>201806</v>
      </c>
      <c r="F2228">
        <v>240352.56415770602</v>
      </c>
      <c r="G2228">
        <v>255475.33333333334</v>
      </c>
    </row>
    <row r="2229" spans="1:7" x14ac:dyDescent="0.2">
      <c r="A2229" t="s">
        <v>73</v>
      </c>
      <c r="B2229" t="s">
        <v>124</v>
      </c>
      <c r="C2229" t="s">
        <v>1</v>
      </c>
      <c r="D2229" t="s">
        <v>5</v>
      </c>
      <c r="E2229">
        <v>201809</v>
      </c>
      <c r="F2229">
        <v>252829.06236559138</v>
      </c>
      <c r="G2229">
        <v>259701</v>
      </c>
    </row>
    <row r="2230" spans="1:7" x14ac:dyDescent="0.2">
      <c r="A2230" t="s">
        <v>73</v>
      </c>
      <c r="B2230" t="s">
        <v>124</v>
      </c>
      <c r="C2230" t="s">
        <v>1</v>
      </c>
      <c r="D2230" t="s">
        <v>5</v>
      </c>
      <c r="E2230">
        <v>201812</v>
      </c>
      <c r="F2230">
        <v>249138.32974910396</v>
      </c>
      <c r="G2230">
        <v>254998.33333333334</v>
      </c>
    </row>
    <row r="2231" spans="1:7" x14ac:dyDescent="0.2">
      <c r="A2231" t="s">
        <v>73</v>
      </c>
      <c r="B2231" t="s">
        <v>124</v>
      </c>
      <c r="C2231" t="s">
        <v>1</v>
      </c>
      <c r="D2231" t="s">
        <v>5</v>
      </c>
      <c r="E2231">
        <v>201903</v>
      </c>
      <c r="F2231">
        <v>248453.61981566821</v>
      </c>
      <c r="G2231">
        <v>254789.66666666666</v>
      </c>
    </row>
    <row r="2232" spans="1:7" x14ac:dyDescent="0.2">
      <c r="A2232" t="s">
        <v>73</v>
      </c>
      <c r="B2232" t="s">
        <v>124</v>
      </c>
      <c r="C2232" t="s">
        <v>1</v>
      </c>
      <c r="D2232" t="s">
        <v>5</v>
      </c>
      <c r="E2232">
        <v>201906</v>
      </c>
      <c r="F2232">
        <v>249509.09103942654</v>
      </c>
      <c r="G2232">
        <v>254062</v>
      </c>
    </row>
    <row r="2233" spans="1:7" x14ac:dyDescent="0.2">
      <c r="A2233" t="s">
        <v>73</v>
      </c>
      <c r="B2233" t="s">
        <v>124</v>
      </c>
      <c r="C2233" t="s">
        <v>1</v>
      </c>
      <c r="D2233" t="s">
        <v>5</v>
      </c>
      <c r="E2233">
        <v>201909</v>
      </c>
      <c r="F2233">
        <v>248042.65089605734</v>
      </c>
      <c r="G2233">
        <v>257425.33333333334</v>
      </c>
    </row>
    <row r="2234" spans="1:7" x14ac:dyDescent="0.2">
      <c r="A2234" t="s">
        <v>73</v>
      </c>
      <c r="B2234" t="s">
        <v>124</v>
      </c>
      <c r="C2234" t="s">
        <v>1</v>
      </c>
      <c r="D2234" t="s">
        <v>5</v>
      </c>
      <c r="E2234">
        <v>201912</v>
      </c>
      <c r="F2234">
        <v>244712.69534050184</v>
      </c>
      <c r="G2234">
        <v>329312.33333333331</v>
      </c>
    </row>
    <row r="2235" spans="1:7" x14ac:dyDescent="0.2">
      <c r="A2235" t="s">
        <v>73</v>
      </c>
      <c r="B2235" t="s">
        <v>124</v>
      </c>
      <c r="C2235" t="s">
        <v>1</v>
      </c>
      <c r="D2235" t="s">
        <v>5</v>
      </c>
      <c r="E2235">
        <v>202003</v>
      </c>
      <c r="F2235">
        <v>243226.22543566927</v>
      </c>
      <c r="G2235">
        <v>388581.66666666669</v>
      </c>
    </row>
    <row r="2236" spans="1:7" x14ac:dyDescent="0.2">
      <c r="A2236" t="s">
        <v>73</v>
      </c>
      <c r="B2236" t="s">
        <v>124</v>
      </c>
      <c r="C2236" t="s">
        <v>1</v>
      </c>
      <c r="D2236" t="s">
        <v>5</v>
      </c>
      <c r="E2236">
        <v>202006</v>
      </c>
      <c r="F2236">
        <v>243053.93655913978</v>
      </c>
      <c r="G2236">
        <v>245559.33333333334</v>
      </c>
    </row>
    <row r="2237" spans="1:7" x14ac:dyDescent="0.2">
      <c r="A2237" t="s">
        <v>73</v>
      </c>
      <c r="B2237" t="s">
        <v>124</v>
      </c>
      <c r="C2237" t="s">
        <v>1</v>
      </c>
      <c r="D2237" t="s">
        <v>5</v>
      </c>
      <c r="E2237">
        <v>202009</v>
      </c>
      <c r="F2237">
        <v>242319.48136200712</v>
      </c>
      <c r="G2237">
        <v>246099.33333333334</v>
      </c>
    </row>
    <row r="2238" spans="1:7" x14ac:dyDescent="0.2">
      <c r="A2238" t="s">
        <v>73</v>
      </c>
      <c r="B2238" t="s">
        <v>124</v>
      </c>
      <c r="C2238" t="s">
        <v>1</v>
      </c>
      <c r="D2238" t="s">
        <v>5</v>
      </c>
      <c r="E2238">
        <v>202012</v>
      </c>
      <c r="F2238">
        <v>246046.58351254484</v>
      </c>
      <c r="G2238">
        <v>251067</v>
      </c>
    </row>
    <row r="2239" spans="1:7" x14ac:dyDescent="0.2">
      <c r="A2239" t="s">
        <v>73</v>
      </c>
      <c r="B2239" t="s">
        <v>124</v>
      </c>
      <c r="C2239" t="s">
        <v>1</v>
      </c>
      <c r="D2239" t="s">
        <v>5</v>
      </c>
      <c r="E2239">
        <v>202103</v>
      </c>
      <c r="F2239">
        <v>249647.39477726573</v>
      </c>
      <c r="G2239">
        <v>256225.33333333334</v>
      </c>
    </row>
    <row r="2240" spans="1:7" x14ac:dyDescent="0.2">
      <c r="A2240" t="s">
        <v>73</v>
      </c>
      <c r="B2240" t="s">
        <v>124</v>
      </c>
      <c r="C2240" t="s">
        <v>1</v>
      </c>
      <c r="D2240" t="s">
        <v>5</v>
      </c>
      <c r="E2240">
        <v>202106</v>
      </c>
      <c r="F2240">
        <v>252977.34301075269</v>
      </c>
      <c r="G2240">
        <v>259625.66666666666</v>
      </c>
    </row>
    <row r="2241" spans="1:7" x14ac:dyDescent="0.2">
      <c r="A2241" t="s">
        <v>73</v>
      </c>
      <c r="B2241" t="s">
        <v>124</v>
      </c>
      <c r="C2241" t="s">
        <v>1</v>
      </c>
      <c r="D2241" t="s">
        <v>5</v>
      </c>
      <c r="E2241">
        <v>202109</v>
      </c>
      <c r="F2241">
        <v>259275.91684587812</v>
      </c>
      <c r="G2241">
        <v>264726</v>
      </c>
    </row>
    <row r="2242" spans="1:7" x14ac:dyDescent="0.2">
      <c r="A2242" t="s">
        <v>73</v>
      </c>
      <c r="B2242" t="s">
        <v>124</v>
      </c>
      <c r="C2242" t="s">
        <v>1</v>
      </c>
      <c r="D2242" t="s">
        <v>5</v>
      </c>
      <c r="E2242">
        <v>202112</v>
      </c>
      <c r="F2242">
        <v>261304.36810035849</v>
      </c>
      <c r="G2242">
        <v>353114</v>
      </c>
    </row>
    <row r="2243" spans="1:7" x14ac:dyDescent="0.2">
      <c r="A2243" t="s">
        <v>73</v>
      </c>
      <c r="B2243" t="s">
        <v>124</v>
      </c>
      <c r="C2243" t="s">
        <v>1</v>
      </c>
      <c r="D2243" t="s">
        <v>5</v>
      </c>
      <c r="E2243">
        <v>202203</v>
      </c>
      <c r="F2243">
        <v>260374.93317972348</v>
      </c>
      <c r="G2243">
        <v>268523.33333333331</v>
      </c>
    </row>
    <row r="2244" spans="1:7" x14ac:dyDescent="0.2">
      <c r="A2244" t="s">
        <v>73</v>
      </c>
      <c r="B2244" t="s">
        <v>124</v>
      </c>
      <c r="C2244" t="s">
        <v>1</v>
      </c>
      <c r="D2244" t="s">
        <v>5</v>
      </c>
      <c r="E2244">
        <v>202206</v>
      </c>
      <c r="F2244">
        <v>267499.32258064527</v>
      </c>
      <c r="G2244">
        <v>272867.33333333331</v>
      </c>
    </row>
    <row r="2245" spans="1:7" x14ac:dyDescent="0.2">
      <c r="A2245" t="s">
        <v>73</v>
      </c>
      <c r="B2245" t="s">
        <v>124</v>
      </c>
      <c r="C2245" t="s">
        <v>1</v>
      </c>
      <c r="D2245" t="s">
        <v>5</v>
      </c>
      <c r="E2245">
        <v>202209</v>
      </c>
      <c r="F2245">
        <v>275541.48566308251</v>
      </c>
      <c r="G2245">
        <v>281023</v>
      </c>
    </row>
    <row r="2246" spans="1:7" x14ac:dyDescent="0.2">
      <c r="A2246" t="s">
        <v>73</v>
      </c>
      <c r="B2246" t="s">
        <v>124</v>
      </c>
      <c r="C2246" t="s">
        <v>1</v>
      </c>
      <c r="D2246" t="s">
        <v>5</v>
      </c>
      <c r="E2246">
        <v>202212</v>
      </c>
      <c r="F2246">
        <v>286430.50645161298</v>
      </c>
      <c r="G2246">
        <v>460076.66666666669</v>
      </c>
    </row>
    <row r="2247" spans="1:7" x14ac:dyDescent="0.2">
      <c r="A2247" t="s">
        <v>73</v>
      </c>
      <c r="B2247" t="s">
        <v>124</v>
      </c>
      <c r="C2247" t="s">
        <v>1</v>
      </c>
      <c r="D2247" t="s">
        <v>5</v>
      </c>
      <c r="E2247">
        <v>202303</v>
      </c>
      <c r="F2247">
        <v>283341.4589093703</v>
      </c>
      <c r="G2247">
        <v>288483</v>
      </c>
    </row>
    <row r="2248" spans="1:7" x14ac:dyDescent="0.2">
      <c r="A2248" t="s">
        <v>73</v>
      </c>
      <c r="B2248" t="s">
        <v>124</v>
      </c>
      <c r="C2248" t="s">
        <v>1</v>
      </c>
      <c r="D2248" t="s">
        <v>5</v>
      </c>
      <c r="E2248">
        <v>202306</v>
      </c>
      <c r="F2248">
        <v>284215.04874551977</v>
      </c>
      <c r="G2248">
        <v>290772.33333333331</v>
      </c>
    </row>
    <row r="2249" spans="1:7" x14ac:dyDescent="0.2">
      <c r="A2249" t="s">
        <v>73</v>
      </c>
      <c r="B2249" t="s">
        <v>124</v>
      </c>
      <c r="C2249" t="s">
        <v>1</v>
      </c>
      <c r="D2249" t="s">
        <v>5</v>
      </c>
      <c r="E2249">
        <v>202309</v>
      </c>
      <c r="F2249">
        <v>288476.79498207889</v>
      </c>
      <c r="G2249">
        <v>292984.33333333331</v>
      </c>
    </row>
    <row r="2250" spans="1:7" x14ac:dyDescent="0.2">
      <c r="A2250" t="s">
        <v>73</v>
      </c>
      <c r="B2250" t="s">
        <v>124</v>
      </c>
      <c r="C2250" t="s">
        <v>1</v>
      </c>
      <c r="D2250" t="s">
        <v>5</v>
      </c>
      <c r="E2250">
        <v>202312</v>
      </c>
      <c r="F2250">
        <v>302850.37204301072</v>
      </c>
      <c r="G2250">
        <v>323214.66666666669</v>
      </c>
    </row>
    <row r="2251" spans="1:7" x14ac:dyDescent="0.2">
      <c r="A2251" t="s">
        <v>73</v>
      </c>
      <c r="B2251" t="s">
        <v>124</v>
      </c>
      <c r="C2251" t="s">
        <v>1</v>
      </c>
      <c r="D2251" t="s">
        <v>5</v>
      </c>
      <c r="E2251">
        <v>202403</v>
      </c>
      <c r="F2251">
        <v>309688.06080830557</v>
      </c>
      <c r="G2251">
        <v>319244.66666666669</v>
      </c>
    </row>
    <row r="2252" spans="1:7" x14ac:dyDescent="0.2">
      <c r="A2252" t="s">
        <v>73</v>
      </c>
      <c r="B2252" t="s">
        <v>124</v>
      </c>
      <c r="C2252" t="s">
        <v>1</v>
      </c>
      <c r="D2252" t="s">
        <v>5</v>
      </c>
      <c r="E2252">
        <v>202406</v>
      </c>
      <c r="F2252">
        <v>311571.1655913979</v>
      </c>
      <c r="G2252">
        <v>317091</v>
      </c>
    </row>
    <row r="2253" spans="1:7" x14ac:dyDescent="0.2">
      <c r="A2253" t="s">
        <v>73</v>
      </c>
      <c r="B2253" t="s">
        <v>124</v>
      </c>
      <c r="C2253" t="s">
        <v>0</v>
      </c>
      <c r="D2253" t="s">
        <v>7</v>
      </c>
      <c r="E2253">
        <v>2014</v>
      </c>
      <c r="F2253">
        <v>230426.26262800817</v>
      </c>
      <c r="G2253">
        <v>251335.91666666666</v>
      </c>
    </row>
    <row r="2254" spans="1:7" x14ac:dyDescent="0.2">
      <c r="A2254" t="s">
        <v>73</v>
      </c>
      <c r="B2254" t="s">
        <v>124</v>
      </c>
      <c r="C2254" t="s">
        <v>0</v>
      </c>
      <c r="D2254" t="s">
        <v>7</v>
      </c>
      <c r="E2254">
        <v>2015</v>
      </c>
      <c r="F2254">
        <v>234376.69697900667</v>
      </c>
      <c r="G2254">
        <v>236574.5</v>
      </c>
    </row>
    <row r="2255" spans="1:7" x14ac:dyDescent="0.2">
      <c r="A2255" t="s">
        <v>73</v>
      </c>
      <c r="B2255" t="s">
        <v>124</v>
      </c>
      <c r="C2255" t="s">
        <v>0</v>
      </c>
      <c r="D2255" t="s">
        <v>7</v>
      </c>
      <c r="E2255">
        <v>2016</v>
      </c>
      <c r="F2255">
        <v>246973.6951983686</v>
      </c>
      <c r="G2255">
        <v>268745.83333333331</v>
      </c>
    </row>
    <row r="2256" spans="1:7" x14ac:dyDescent="0.2">
      <c r="A2256" t="s">
        <v>73</v>
      </c>
      <c r="B2256" t="s">
        <v>124</v>
      </c>
      <c r="C2256" t="s">
        <v>0</v>
      </c>
      <c r="D2256" t="s">
        <v>7</v>
      </c>
      <c r="E2256">
        <v>2017</v>
      </c>
      <c r="F2256">
        <v>244652.82955709167</v>
      </c>
      <c r="G2256">
        <v>304167.75</v>
      </c>
    </row>
    <row r="2257" spans="1:7" x14ac:dyDescent="0.2">
      <c r="A2257" t="s">
        <v>73</v>
      </c>
      <c r="B2257" t="s">
        <v>124</v>
      </c>
      <c r="C2257" t="s">
        <v>0</v>
      </c>
      <c r="D2257" t="s">
        <v>7</v>
      </c>
      <c r="E2257">
        <v>2018</v>
      </c>
      <c r="F2257">
        <v>248457.47688812079</v>
      </c>
      <c r="G2257">
        <v>258009.25</v>
      </c>
    </row>
    <row r="2258" spans="1:7" x14ac:dyDescent="0.2">
      <c r="A2258" t="s">
        <v>73</v>
      </c>
      <c r="B2258" t="s">
        <v>124</v>
      </c>
      <c r="C2258" t="s">
        <v>0</v>
      </c>
      <c r="D2258" t="s">
        <v>7</v>
      </c>
      <c r="E2258">
        <v>2019</v>
      </c>
      <c r="F2258">
        <v>247776.83899129543</v>
      </c>
      <c r="G2258">
        <v>274006.25</v>
      </c>
    </row>
    <row r="2259" spans="1:7" x14ac:dyDescent="0.2">
      <c r="A2259" t="s">
        <v>73</v>
      </c>
      <c r="B2259" t="s">
        <v>124</v>
      </c>
      <c r="C2259" t="s">
        <v>0</v>
      </c>
      <c r="D2259" t="s">
        <v>7</v>
      </c>
      <c r="E2259">
        <v>2020</v>
      </c>
      <c r="F2259">
        <v>243771.21989865284</v>
      </c>
      <c r="G2259">
        <v>282938</v>
      </c>
    </row>
    <row r="2260" spans="1:7" x14ac:dyDescent="0.2">
      <c r="A2260" t="s">
        <v>73</v>
      </c>
      <c r="B2260" t="s">
        <v>124</v>
      </c>
      <c r="C2260" t="s">
        <v>0</v>
      </c>
      <c r="D2260" t="s">
        <v>7</v>
      </c>
      <c r="E2260">
        <v>2021</v>
      </c>
      <c r="F2260">
        <v>255952.96945724529</v>
      </c>
      <c r="G2260">
        <v>283586.83333333331</v>
      </c>
    </row>
    <row r="2261" spans="1:7" x14ac:dyDescent="0.2">
      <c r="A2261" t="s">
        <v>73</v>
      </c>
      <c r="B2261" t="s">
        <v>124</v>
      </c>
      <c r="C2261" t="s">
        <v>0</v>
      </c>
      <c r="D2261" t="s">
        <v>7</v>
      </c>
      <c r="E2261">
        <v>2022</v>
      </c>
      <c r="F2261">
        <v>272674.1612519201</v>
      </c>
      <c r="G2261">
        <v>320845.16666666669</v>
      </c>
    </row>
    <row r="2262" spans="1:7" x14ac:dyDescent="0.2">
      <c r="A2262" t="s">
        <v>73</v>
      </c>
      <c r="B2262" t="s">
        <v>124</v>
      </c>
      <c r="C2262" t="s">
        <v>0</v>
      </c>
      <c r="D2262" t="s">
        <v>7</v>
      </c>
      <c r="E2262">
        <v>2023</v>
      </c>
      <c r="F2262">
        <v>289853.92879544292</v>
      </c>
      <c r="G2262">
        <v>299013.25</v>
      </c>
    </row>
    <row r="2263" spans="1:7" x14ac:dyDescent="0.2">
      <c r="A2263" t="s">
        <v>73</v>
      </c>
      <c r="B2263" t="s">
        <v>124</v>
      </c>
      <c r="C2263" t="s">
        <v>0</v>
      </c>
      <c r="D2263" t="s">
        <v>7</v>
      </c>
      <c r="E2263">
        <v>2024</v>
      </c>
      <c r="F2263">
        <v>310584.11562476825</v>
      </c>
      <c r="G2263">
        <v>318526.2</v>
      </c>
    </row>
    <row r="2264" spans="1:7" x14ac:dyDescent="0.2">
      <c r="A2264" t="s">
        <v>73</v>
      </c>
      <c r="B2264" t="s">
        <v>124</v>
      </c>
      <c r="C2264" t="s">
        <v>0</v>
      </c>
      <c r="D2264" t="s">
        <v>8</v>
      </c>
      <c r="E2264">
        <v>201401</v>
      </c>
      <c r="F2264">
        <v>229277.29032258064</v>
      </c>
      <c r="G2264">
        <v>231813</v>
      </c>
    </row>
    <row r="2265" spans="1:7" x14ac:dyDescent="0.2">
      <c r="A2265" t="s">
        <v>73</v>
      </c>
      <c r="B2265" t="s">
        <v>124</v>
      </c>
      <c r="C2265" t="s">
        <v>0</v>
      </c>
      <c r="D2265" t="s">
        <v>8</v>
      </c>
      <c r="E2265">
        <v>201402</v>
      </c>
      <c r="F2265">
        <v>229343.32142857145</v>
      </c>
      <c r="G2265">
        <v>231689</v>
      </c>
    </row>
    <row r="2266" spans="1:7" x14ac:dyDescent="0.2">
      <c r="A2266" t="s">
        <v>73</v>
      </c>
      <c r="B2266" t="s">
        <v>124</v>
      </c>
      <c r="C2266" t="s">
        <v>0</v>
      </c>
      <c r="D2266" t="s">
        <v>8</v>
      </c>
      <c r="E2266">
        <v>201403</v>
      </c>
      <c r="F2266">
        <v>229791.51612903224</v>
      </c>
      <c r="G2266">
        <v>232086</v>
      </c>
    </row>
    <row r="2267" spans="1:7" x14ac:dyDescent="0.2">
      <c r="A2267" t="s">
        <v>73</v>
      </c>
      <c r="B2267" t="s">
        <v>124</v>
      </c>
      <c r="C2267" t="s">
        <v>0</v>
      </c>
      <c r="D2267" t="s">
        <v>8</v>
      </c>
      <c r="E2267">
        <v>201404</v>
      </c>
      <c r="F2267">
        <v>229426.80000000002</v>
      </c>
      <c r="G2267">
        <v>231997</v>
      </c>
    </row>
    <row r="2268" spans="1:7" x14ac:dyDescent="0.2">
      <c r="A2268" t="s">
        <v>73</v>
      </c>
      <c r="B2268" t="s">
        <v>124</v>
      </c>
      <c r="C2268" t="s">
        <v>0</v>
      </c>
      <c r="D2268" t="s">
        <v>8</v>
      </c>
      <c r="E2268">
        <v>201405</v>
      </c>
      <c r="F2268">
        <v>229434.74193548388</v>
      </c>
      <c r="G2268">
        <v>231777</v>
      </c>
    </row>
    <row r="2269" spans="1:7" x14ac:dyDescent="0.2">
      <c r="A2269" t="s">
        <v>73</v>
      </c>
      <c r="B2269" t="s">
        <v>124</v>
      </c>
      <c r="C2269" t="s">
        <v>0</v>
      </c>
      <c r="D2269" t="s">
        <v>8</v>
      </c>
      <c r="E2269">
        <v>201406</v>
      </c>
      <c r="F2269">
        <v>229662.73333333328</v>
      </c>
      <c r="G2269">
        <v>232080</v>
      </c>
    </row>
    <row r="2270" spans="1:7" x14ac:dyDescent="0.2">
      <c r="A2270" t="s">
        <v>73</v>
      </c>
      <c r="B2270" t="s">
        <v>124</v>
      </c>
      <c r="C2270" t="s">
        <v>0</v>
      </c>
      <c r="D2270" t="s">
        <v>8</v>
      </c>
      <c r="E2270">
        <v>201407</v>
      </c>
      <c r="F2270">
        <v>229882.61290322582</v>
      </c>
      <c r="G2270">
        <v>231956</v>
      </c>
    </row>
    <row r="2271" spans="1:7" x14ac:dyDescent="0.2">
      <c r="A2271" t="s">
        <v>73</v>
      </c>
      <c r="B2271" t="s">
        <v>124</v>
      </c>
      <c r="C2271" t="s">
        <v>0</v>
      </c>
      <c r="D2271" t="s">
        <v>8</v>
      </c>
      <c r="E2271">
        <v>201408</v>
      </c>
      <c r="F2271">
        <v>229710.35483870967</v>
      </c>
      <c r="G2271">
        <v>232247</v>
      </c>
    </row>
    <row r="2272" spans="1:7" x14ac:dyDescent="0.2">
      <c r="A2272" t="s">
        <v>73</v>
      </c>
      <c r="B2272" t="s">
        <v>124</v>
      </c>
      <c r="C2272" t="s">
        <v>0</v>
      </c>
      <c r="D2272" t="s">
        <v>8</v>
      </c>
      <c r="E2272">
        <v>201409</v>
      </c>
      <c r="F2272">
        <v>230164.4</v>
      </c>
      <c r="G2272">
        <v>232204</v>
      </c>
    </row>
    <row r="2273" spans="1:7" x14ac:dyDescent="0.2">
      <c r="A2273" t="s">
        <v>73</v>
      </c>
      <c r="B2273" t="s">
        <v>124</v>
      </c>
      <c r="C2273" t="s">
        <v>0</v>
      </c>
      <c r="D2273" t="s">
        <v>8</v>
      </c>
      <c r="E2273">
        <v>201410</v>
      </c>
      <c r="F2273">
        <v>237714.29032258061</v>
      </c>
      <c r="G2273">
        <v>462956</v>
      </c>
    </row>
    <row r="2274" spans="1:7" x14ac:dyDescent="0.2">
      <c r="A2274" t="s">
        <v>73</v>
      </c>
      <c r="B2274" t="s">
        <v>124</v>
      </c>
      <c r="C2274" t="s">
        <v>0</v>
      </c>
      <c r="D2274" t="s">
        <v>8</v>
      </c>
      <c r="E2274">
        <v>201411</v>
      </c>
      <c r="F2274">
        <v>230232.80000000002</v>
      </c>
      <c r="G2274">
        <v>232772</v>
      </c>
    </row>
    <row r="2275" spans="1:7" x14ac:dyDescent="0.2">
      <c r="A2275" t="s">
        <v>73</v>
      </c>
      <c r="B2275" t="s">
        <v>124</v>
      </c>
      <c r="C2275" t="s">
        <v>0</v>
      </c>
      <c r="D2275" t="s">
        <v>8</v>
      </c>
      <c r="E2275">
        <v>201412</v>
      </c>
      <c r="F2275">
        <v>230474.29032258064</v>
      </c>
      <c r="G2275">
        <v>232454</v>
      </c>
    </row>
    <row r="2276" spans="1:7" x14ac:dyDescent="0.2">
      <c r="A2276" t="s">
        <v>73</v>
      </c>
      <c r="B2276" t="s">
        <v>124</v>
      </c>
      <c r="C2276" t="s">
        <v>0</v>
      </c>
      <c r="D2276" t="s">
        <v>8</v>
      </c>
      <c r="E2276">
        <v>201501</v>
      </c>
      <c r="F2276">
        <v>230990.03225806452</v>
      </c>
      <c r="G2276">
        <v>233284</v>
      </c>
    </row>
    <row r="2277" spans="1:7" x14ac:dyDescent="0.2">
      <c r="A2277" t="s">
        <v>73</v>
      </c>
      <c r="B2277" t="s">
        <v>124</v>
      </c>
      <c r="C2277" t="s">
        <v>0</v>
      </c>
      <c r="D2277" t="s">
        <v>8</v>
      </c>
      <c r="E2277">
        <v>201502</v>
      </c>
      <c r="F2277">
        <v>230918.71428571426</v>
      </c>
      <c r="G2277">
        <v>230955</v>
      </c>
    </row>
    <row r="2278" spans="1:7" x14ac:dyDescent="0.2">
      <c r="A2278" t="s">
        <v>73</v>
      </c>
      <c r="B2278" t="s">
        <v>124</v>
      </c>
      <c r="C2278" t="s">
        <v>0</v>
      </c>
      <c r="D2278" t="s">
        <v>8</v>
      </c>
      <c r="E2278">
        <v>201503</v>
      </c>
      <c r="F2278">
        <v>231627.12903225803</v>
      </c>
      <c r="G2278">
        <v>235761</v>
      </c>
    </row>
    <row r="2279" spans="1:7" x14ac:dyDescent="0.2">
      <c r="A2279" t="s">
        <v>73</v>
      </c>
      <c r="B2279" t="s">
        <v>124</v>
      </c>
      <c r="C2279" t="s">
        <v>0</v>
      </c>
      <c r="D2279" t="s">
        <v>8</v>
      </c>
      <c r="E2279">
        <v>201504</v>
      </c>
      <c r="F2279">
        <v>231573.36666666667</v>
      </c>
      <c r="G2279">
        <v>234119</v>
      </c>
    </row>
    <row r="2280" spans="1:7" x14ac:dyDescent="0.2">
      <c r="A2280" t="s">
        <v>73</v>
      </c>
      <c r="B2280" t="s">
        <v>124</v>
      </c>
      <c r="C2280" t="s">
        <v>0</v>
      </c>
      <c r="D2280" t="s">
        <v>8</v>
      </c>
      <c r="E2280">
        <v>201505</v>
      </c>
      <c r="F2280">
        <v>231490.74193548385</v>
      </c>
      <c r="G2280">
        <v>231520</v>
      </c>
    </row>
    <row r="2281" spans="1:7" x14ac:dyDescent="0.2">
      <c r="A2281" t="s">
        <v>73</v>
      </c>
      <c r="B2281" t="s">
        <v>124</v>
      </c>
      <c r="C2281" t="s">
        <v>0</v>
      </c>
      <c r="D2281" t="s">
        <v>8</v>
      </c>
      <c r="E2281">
        <v>201506</v>
      </c>
      <c r="F2281">
        <v>232413.26666666666</v>
      </c>
      <c r="G2281">
        <v>236780</v>
      </c>
    </row>
    <row r="2282" spans="1:7" x14ac:dyDescent="0.2">
      <c r="A2282" t="s">
        <v>73</v>
      </c>
      <c r="B2282" t="s">
        <v>124</v>
      </c>
      <c r="C2282" t="s">
        <v>0</v>
      </c>
      <c r="D2282" t="s">
        <v>8</v>
      </c>
      <c r="E2282">
        <v>201507</v>
      </c>
      <c r="F2282">
        <v>232722.96774193546</v>
      </c>
      <c r="G2282">
        <v>235198</v>
      </c>
    </row>
    <row r="2283" spans="1:7" x14ac:dyDescent="0.2">
      <c r="A2283" t="s">
        <v>73</v>
      </c>
      <c r="B2283" t="s">
        <v>124</v>
      </c>
      <c r="C2283" t="s">
        <v>0</v>
      </c>
      <c r="D2283" t="s">
        <v>8</v>
      </c>
      <c r="E2283">
        <v>201508</v>
      </c>
      <c r="F2283">
        <v>232629.87096774194</v>
      </c>
      <c r="G2283">
        <v>232635</v>
      </c>
    </row>
    <row r="2284" spans="1:7" x14ac:dyDescent="0.2">
      <c r="A2284" t="s">
        <v>73</v>
      </c>
      <c r="B2284" t="s">
        <v>124</v>
      </c>
      <c r="C2284" t="s">
        <v>0</v>
      </c>
      <c r="D2284" t="s">
        <v>8</v>
      </c>
      <c r="E2284">
        <v>201509</v>
      </c>
      <c r="F2284">
        <v>233615.03333333335</v>
      </c>
      <c r="G2284">
        <v>238501</v>
      </c>
    </row>
    <row r="2285" spans="1:7" x14ac:dyDescent="0.2">
      <c r="A2285" t="s">
        <v>73</v>
      </c>
      <c r="B2285" t="s">
        <v>124</v>
      </c>
      <c r="C2285" t="s">
        <v>0</v>
      </c>
      <c r="D2285" t="s">
        <v>8</v>
      </c>
      <c r="E2285">
        <v>201510</v>
      </c>
      <c r="F2285">
        <v>233637.38709677418</v>
      </c>
      <c r="G2285">
        <v>236314</v>
      </c>
    </row>
    <row r="2286" spans="1:7" x14ac:dyDescent="0.2">
      <c r="A2286" t="s">
        <v>73</v>
      </c>
      <c r="B2286" t="s">
        <v>124</v>
      </c>
      <c r="C2286" t="s">
        <v>0</v>
      </c>
      <c r="D2286" t="s">
        <v>8</v>
      </c>
      <c r="E2286">
        <v>201511</v>
      </c>
      <c r="F2286">
        <v>245354.46666666662</v>
      </c>
      <c r="G2286">
        <v>248027</v>
      </c>
    </row>
    <row r="2287" spans="1:7" x14ac:dyDescent="0.2">
      <c r="A2287" t="s">
        <v>73</v>
      </c>
      <c r="B2287" t="s">
        <v>124</v>
      </c>
      <c r="C2287" t="s">
        <v>0</v>
      </c>
      <c r="D2287" t="s">
        <v>8</v>
      </c>
      <c r="E2287">
        <v>201512</v>
      </c>
      <c r="F2287">
        <v>245547.38709677421</v>
      </c>
      <c r="G2287">
        <v>245800</v>
      </c>
    </row>
    <row r="2288" spans="1:7" x14ac:dyDescent="0.2">
      <c r="A2288" t="s">
        <v>73</v>
      </c>
      <c r="B2288" t="s">
        <v>124</v>
      </c>
      <c r="C2288" t="s">
        <v>0</v>
      </c>
      <c r="D2288" t="s">
        <v>8</v>
      </c>
      <c r="E2288">
        <v>201601</v>
      </c>
      <c r="F2288">
        <v>252569.19354838709</v>
      </c>
      <c r="G2288">
        <v>483825</v>
      </c>
    </row>
    <row r="2289" spans="1:7" x14ac:dyDescent="0.2">
      <c r="A2289" t="s">
        <v>73</v>
      </c>
      <c r="B2289" t="s">
        <v>124</v>
      </c>
      <c r="C2289" t="s">
        <v>0</v>
      </c>
      <c r="D2289" t="s">
        <v>8</v>
      </c>
      <c r="E2289">
        <v>201602</v>
      </c>
      <c r="F2289">
        <v>244964.20689655174</v>
      </c>
      <c r="G2289">
        <v>247495</v>
      </c>
    </row>
    <row r="2290" spans="1:7" x14ac:dyDescent="0.2">
      <c r="A2290" t="s">
        <v>73</v>
      </c>
      <c r="B2290" t="s">
        <v>124</v>
      </c>
      <c r="C2290" t="s">
        <v>0</v>
      </c>
      <c r="D2290" t="s">
        <v>8</v>
      </c>
      <c r="E2290">
        <v>201603</v>
      </c>
      <c r="F2290">
        <v>245052.61290322579</v>
      </c>
      <c r="G2290">
        <v>245224</v>
      </c>
    </row>
    <row r="2291" spans="1:7" x14ac:dyDescent="0.2">
      <c r="A2291" t="s">
        <v>73</v>
      </c>
      <c r="B2291" t="s">
        <v>124</v>
      </c>
      <c r="C2291" t="s">
        <v>0</v>
      </c>
      <c r="D2291" t="s">
        <v>8</v>
      </c>
      <c r="E2291">
        <v>201604</v>
      </c>
      <c r="F2291">
        <v>245274.33333333334</v>
      </c>
      <c r="G2291">
        <v>250594</v>
      </c>
    </row>
    <row r="2292" spans="1:7" x14ac:dyDescent="0.2">
      <c r="A2292" t="s">
        <v>73</v>
      </c>
      <c r="B2292" t="s">
        <v>124</v>
      </c>
      <c r="C2292" t="s">
        <v>0</v>
      </c>
      <c r="D2292" t="s">
        <v>8</v>
      </c>
      <c r="E2292">
        <v>201605</v>
      </c>
      <c r="F2292">
        <v>245606.19354838709</v>
      </c>
      <c r="G2292">
        <v>248254</v>
      </c>
    </row>
    <row r="2293" spans="1:7" x14ac:dyDescent="0.2">
      <c r="A2293" t="s">
        <v>73</v>
      </c>
      <c r="B2293" t="s">
        <v>124</v>
      </c>
      <c r="C2293" t="s">
        <v>0</v>
      </c>
      <c r="D2293" t="s">
        <v>8</v>
      </c>
      <c r="E2293">
        <v>201606</v>
      </c>
      <c r="F2293">
        <v>246096.43333333332</v>
      </c>
      <c r="G2293">
        <v>248733</v>
      </c>
    </row>
    <row r="2294" spans="1:7" x14ac:dyDescent="0.2">
      <c r="A2294" t="s">
        <v>73</v>
      </c>
      <c r="B2294" t="s">
        <v>124</v>
      </c>
      <c r="C2294" t="s">
        <v>0</v>
      </c>
      <c r="D2294" t="s">
        <v>8</v>
      </c>
      <c r="E2294">
        <v>201607</v>
      </c>
      <c r="F2294">
        <v>246481.064516129</v>
      </c>
      <c r="G2294">
        <v>249222</v>
      </c>
    </row>
    <row r="2295" spans="1:7" x14ac:dyDescent="0.2">
      <c r="A2295" t="s">
        <v>73</v>
      </c>
      <c r="B2295" t="s">
        <v>124</v>
      </c>
      <c r="C2295" t="s">
        <v>0</v>
      </c>
      <c r="D2295" t="s">
        <v>8</v>
      </c>
      <c r="E2295">
        <v>201608</v>
      </c>
      <c r="F2295">
        <v>246725.4838709677</v>
      </c>
      <c r="G2295">
        <v>248303</v>
      </c>
    </row>
    <row r="2296" spans="1:7" x14ac:dyDescent="0.2">
      <c r="A2296" t="s">
        <v>73</v>
      </c>
      <c r="B2296" t="s">
        <v>124</v>
      </c>
      <c r="C2296" t="s">
        <v>0</v>
      </c>
      <c r="D2296" t="s">
        <v>8</v>
      </c>
      <c r="E2296">
        <v>201609</v>
      </c>
      <c r="F2296">
        <v>247094.2333333334</v>
      </c>
      <c r="G2296">
        <v>251008</v>
      </c>
    </row>
    <row r="2297" spans="1:7" x14ac:dyDescent="0.2">
      <c r="A2297" t="s">
        <v>73</v>
      </c>
      <c r="B2297" t="s">
        <v>124</v>
      </c>
      <c r="C2297" t="s">
        <v>0</v>
      </c>
      <c r="D2297" t="s">
        <v>8</v>
      </c>
      <c r="E2297">
        <v>201610</v>
      </c>
      <c r="F2297">
        <v>247367.90322580648</v>
      </c>
      <c r="G2297">
        <v>250133</v>
      </c>
    </row>
    <row r="2298" spans="1:7" x14ac:dyDescent="0.2">
      <c r="A2298" t="s">
        <v>73</v>
      </c>
      <c r="B2298" t="s">
        <v>124</v>
      </c>
      <c r="C2298" t="s">
        <v>0</v>
      </c>
      <c r="D2298" t="s">
        <v>8</v>
      </c>
      <c r="E2298">
        <v>201611</v>
      </c>
      <c r="F2298">
        <v>247847.2</v>
      </c>
      <c r="G2298">
        <v>250525</v>
      </c>
    </row>
    <row r="2299" spans="1:7" x14ac:dyDescent="0.2">
      <c r="A2299" t="s">
        <v>73</v>
      </c>
      <c r="B2299" t="s">
        <v>124</v>
      </c>
      <c r="C2299" t="s">
        <v>0</v>
      </c>
      <c r="D2299" t="s">
        <v>8</v>
      </c>
      <c r="E2299">
        <v>201612</v>
      </c>
      <c r="F2299">
        <v>248605.48387096779</v>
      </c>
      <c r="G2299">
        <v>251634</v>
      </c>
    </row>
    <row r="2300" spans="1:7" x14ac:dyDescent="0.2">
      <c r="A2300" t="s">
        <v>73</v>
      </c>
      <c r="B2300" t="s">
        <v>124</v>
      </c>
      <c r="C2300" t="s">
        <v>0</v>
      </c>
      <c r="D2300" t="s">
        <v>8</v>
      </c>
      <c r="E2300">
        <v>201701</v>
      </c>
      <c r="F2300">
        <v>249083.74193548385</v>
      </c>
      <c r="G2300">
        <v>251440</v>
      </c>
    </row>
    <row r="2301" spans="1:7" x14ac:dyDescent="0.2">
      <c r="A2301" t="s">
        <v>73</v>
      </c>
      <c r="B2301" t="s">
        <v>124</v>
      </c>
      <c r="C2301" t="s">
        <v>0</v>
      </c>
      <c r="D2301" t="s">
        <v>8</v>
      </c>
      <c r="E2301">
        <v>201702</v>
      </c>
      <c r="F2301">
        <v>248375.14285714281</v>
      </c>
      <c r="G2301">
        <v>250923</v>
      </c>
    </row>
    <row r="2302" spans="1:7" x14ac:dyDescent="0.2">
      <c r="A2302" t="s">
        <v>73</v>
      </c>
      <c r="B2302" t="s">
        <v>124</v>
      </c>
      <c r="C2302" t="s">
        <v>0</v>
      </c>
      <c r="D2302" t="s">
        <v>8</v>
      </c>
      <c r="E2302">
        <v>201703</v>
      </c>
      <c r="F2302">
        <v>264491.96774193551</v>
      </c>
      <c r="G2302">
        <v>483083</v>
      </c>
    </row>
    <row r="2303" spans="1:7" x14ac:dyDescent="0.2">
      <c r="A2303" t="s">
        <v>73</v>
      </c>
      <c r="B2303" t="s">
        <v>124</v>
      </c>
      <c r="C2303" t="s">
        <v>0</v>
      </c>
      <c r="D2303" t="s">
        <v>8</v>
      </c>
      <c r="E2303">
        <v>201704</v>
      </c>
      <c r="F2303">
        <v>250222.3666666667</v>
      </c>
      <c r="G2303">
        <v>260939</v>
      </c>
    </row>
    <row r="2304" spans="1:7" x14ac:dyDescent="0.2">
      <c r="A2304" t="s">
        <v>73</v>
      </c>
      <c r="B2304" t="s">
        <v>124</v>
      </c>
      <c r="C2304" t="s">
        <v>0</v>
      </c>
      <c r="D2304" t="s">
        <v>8</v>
      </c>
      <c r="E2304">
        <v>201705</v>
      </c>
      <c r="F2304">
        <v>247613.09677419357</v>
      </c>
      <c r="G2304">
        <v>253405</v>
      </c>
    </row>
    <row r="2305" spans="1:7" x14ac:dyDescent="0.2">
      <c r="A2305" t="s">
        <v>73</v>
      </c>
      <c r="B2305" t="s">
        <v>124</v>
      </c>
      <c r="C2305" t="s">
        <v>0</v>
      </c>
      <c r="D2305" t="s">
        <v>8</v>
      </c>
      <c r="E2305">
        <v>201706</v>
      </c>
      <c r="F2305">
        <v>247652.26666666652</v>
      </c>
      <c r="G2305">
        <v>247820</v>
      </c>
    </row>
    <row r="2306" spans="1:7" x14ac:dyDescent="0.2">
      <c r="A2306" t="s">
        <v>73</v>
      </c>
      <c r="B2306" t="s">
        <v>124</v>
      </c>
      <c r="C2306" t="s">
        <v>0</v>
      </c>
      <c r="D2306" t="s">
        <v>8</v>
      </c>
      <c r="E2306">
        <v>201707</v>
      </c>
      <c r="F2306">
        <v>240419.64516129027</v>
      </c>
      <c r="G2306">
        <v>471823</v>
      </c>
    </row>
    <row r="2307" spans="1:7" x14ac:dyDescent="0.2">
      <c r="A2307" t="s">
        <v>73</v>
      </c>
      <c r="B2307" t="s">
        <v>124</v>
      </c>
      <c r="C2307" t="s">
        <v>0</v>
      </c>
      <c r="D2307" t="s">
        <v>8</v>
      </c>
      <c r="E2307">
        <v>201708</v>
      </c>
      <c r="F2307">
        <v>235051.70967741939</v>
      </c>
      <c r="G2307">
        <v>236544</v>
      </c>
    </row>
    <row r="2308" spans="1:7" x14ac:dyDescent="0.2">
      <c r="A2308" t="s">
        <v>73</v>
      </c>
      <c r="B2308" t="s">
        <v>124</v>
      </c>
      <c r="C2308" t="s">
        <v>0</v>
      </c>
      <c r="D2308" t="s">
        <v>8</v>
      </c>
      <c r="E2308">
        <v>201709</v>
      </c>
      <c r="F2308">
        <v>236767.2</v>
      </c>
      <c r="G2308">
        <v>241897</v>
      </c>
    </row>
    <row r="2309" spans="1:7" x14ac:dyDescent="0.2">
      <c r="A2309" t="s">
        <v>73</v>
      </c>
      <c r="B2309" t="s">
        <v>124</v>
      </c>
      <c r="C2309" t="s">
        <v>0</v>
      </c>
      <c r="D2309" t="s">
        <v>8</v>
      </c>
      <c r="E2309">
        <v>201710</v>
      </c>
      <c r="F2309">
        <v>239597.03225806449</v>
      </c>
      <c r="G2309">
        <v>245252</v>
      </c>
    </row>
    <row r="2310" spans="1:7" x14ac:dyDescent="0.2">
      <c r="A2310" t="s">
        <v>73</v>
      </c>
      <c r="B2310" t="s">
        <v>124</v>
      </c>
      <c r="C2310" t="s">
        <v>0</v>
      </c>
      <c r="D2310" t="s">
        <v>8</v>
      </c>
      <c r="E2310">
        <v>201711</v>
      </c>
      <c r="F2310">
        <v>241879.33333333346</v>
      </c>
      <c r="G2310">
        <v>462610</v>
      </c>
    </row>
    <row r="2311" spans="1:7" x14ac:dyDescent="0.2">
      <c r="A2311" t="s">
        <v>73</v>
      </c>
      <c r="B2311" t="s">
        <v>124</v>
      </c>
      <c r="C2311" t="s">
        <v>0</v>
      </c>
      <c r="D2311" t="s">
        <v>8</v>
      </c>
      <c r="E2311">
        <v>201712</v>
      </c>
      <c r="F2311">
        <v>234680.45161290324</v>
      </c>
      <c r="G2311">
        <v>244277</v>
      </c>
    </row>
    <row r="2312" spans="1:7" x14ac:dyDescent="0.2">
      <c r="A2312" t="s">
        <v>73</v>
      </c>
      <c r="B2312" t="s">
        <v>124</v>
      </c>
      <c r="C2312" t="s">
        <v>0</v>
      </c>
      <c r="D2312" t="s">
        <v>8</v>
      </c>
      <c r="E2312">
        <v>201801</v>
      </c>
      <c r="F2312">
        <v>251243.32258064518</v>
      </c>
      <c r="G2312">
        <v>264279</v>
      </c>
    </row>
    <row r="2313" spans="1:7" x14ac:dyDescent="0.2">
      <c r="A2313" t="s">
        <v>73</v>
      </c>
      <c r="B2313" t="s">
        <v>124</v>
      </c>
      <c r="C2313" t="s">
        <v>0</v>
      </c>
      <c r="D2313" t="s">
        <v>8</v>
      </c>
      <c r="E2313">
        <v>201802</v>
      </c>
      <c r="F2313">
        <v>250781.17857142855</v>
      </c>
      <c r="G2313">
        <v>264500</v>
      </c>
    </row>
    <row r="2314" spans="1:7" x14ac:dyDescent="0.2">
      <c r="A2314" t="s">
        <v>73</v>
      </c>
      <c r="B2314" t="s">
        <v>124</v>
      </c>
      <c r="C2314" t="s">
        <v>0</v>
      </c>
      <c r="D2314" t="s">
        <v>8</v>
      </c>
      <c r="E2314">
        <v>201803</v>
      </c>
      <c r="F2314">
        <v>251153.77419354839</v>
      </c>
      <c r="G2314">
        <v>255436</v>
      </c>
    </row>
    <row r="2315" spans="1:7" x14ac:dyDescent="0.2">
      <c r="A2315" t="s">
        <v>73</v>
      </c>
      <c r="B2315" t="s">
        <v>124</v>
      </c>
      <c r="C2315" t="s">
        <v>0</v>
      </c>
      <c r="D2315" t="s">
        <v>8</v>
      </c>
      <c r="E2315">
        <v>201804</v>
      </c>
      <c r="F2315">
        <v>220216.43333333332</v>
      </c>
      <c r="G2315">
        <v>255894</v>
      </c>
    </row>
    <row r="2316" spans="1:7" x14ac:dyDescent="0.2">
      <c r="A2316" t="s">
        <v>73</v>
      </c>
      <c r="B2316" t="s">
        <v>124</v>
      </c>
      <c r="C2316" t="s">
        <v>0</v>
      </c>
      <c r="D2316" t="s">
        <v>8</v>
      </c>
      <c r="E2316">
        <v>201805</v>
      </c>
      <c r="F2316">
        <v>250389.93548387091</v>
      </c>
      <c r="G2316">
        <v>255390</v>
      </c>
    </row>
    <row r="2317" spans="1:7" x14ac:dyDescent="0.2">
      <c r="A2317" t="s">
        <v>73</v>
      </c>
      <c r="B2317" t="s">
        <v>124</v>
      </c>
      <c r="C2317" t="s">
        <v>0</v>
      </c>
      <c r="D2317" t="s">
        <v>8</v>
      </c>
      <c r="E2317">
        <v>201806</v>
      </c>
      <c r="F2317">
        <v>250942.46666666659</v>
      </c>
      <c r="G2317">
        <v>255640</v>
      </c>
    </row>
    <row r="2318" spans="1:7" x14ac:dyDescent="0.2">
      <c r="A2318" t="s">
        <v>73</v>
      </c>
      <c r="B2318" t="s">
        <v>124</v>
      </c>
      <c r="C2318" t="s">
        <v>0</v>
      </c>
      <c r="D2318" t="s">
        <v>8</v>
      </c>
      <c r="E2318">
        <v>201807</v>
      </c>
      <c r="F2318">
        <v>252235.38709677421</v>
      </c>
      <c r="G2318">
        <v>260745</v>
      </c>
    </row>
    <row r="2319" spans="1:7" x14ac:dyDescent="0.2">
      <c r="A2319" t="s">
        <v>73</v>
      </c>
      <c r="B2319" t="s">
        <v>124</v>
      </c>
      <c r="C2319" t="s">
        <v>0</v>
      </c>
      <c r="D2319" t="s">
        <v>8</v>
      </c>
      <c r="E2319">
        <v>201808</v>
      </c>
      <c r="F2319">
        <v>253048.90322580643</v>
      </c>
      <c r="G2319">
        <v>261037</v>
      </c>
    </row>
    <row r="2320" spans="1:7" x14ac:dyDescent="0.2">
      <c r="A2320" t="s">
        <v>73</v>
      </c>
      <c r="B2320" t="s">
        <v>124</v>
      </c>
      <c r="C2320" t="s">
        <v>0</v>
      </c>
      <c r="D2320" t="s">
        <v>8</v>
      </c>
      <c r="E2320">
        <v>201809</v>
      </c>
      <c r="F2320">
        <v>253718.69999999998</v>
      </c>
      <c r="G2320">
        <v>257844</v>
      </c>
    </row>
    <row r="2321" spans="1:7" x14ac:dyDescent="0.2">
      <c r="A2321" t="s">
        <v>73</v>
      </c>
      <c r="B2321" t="s">
        <v>124</v>
      </c>
      <c r="C2321" t="s">
        <v>0</v>
      </c>
      <c r="D2321" t="s">
        <v>8</v>
      </c>
      <c r="E2321">
        <v>201810</v>
      </c>
      <c r="F2321">
        <v>254295.06451612903</v>
      </c>
      <c r="G2321">
        <v>258813</v>
      </c>
    </row>
    <row r="2322" spans="1:7" x14ac:dyDescent="0.2">
      <c r="A2322" t="s">
        <v>73</v>
      </c>
      <c r="B2322" t="s">
        <v>124</v>
      </c>
      <c r="C2322" t="s">
        <v>0</v>
      </c>
      <c r="D2322" t="s">
        <v>8</v>
      </c>
      <c r="E2322">
        <v>201811</v>
      </c>
      <c r="F2322">
        <v>247203.26666666669</v>
      </c>
      <c r="G2322">
        <v>254528</v>
      </c>
    </row>
    <row r="2323" spans="1:7" x14ac:dyDescent="0.2">
      <c r="A2323" t="s">
        <v>73</v>
      </c>
      <c r="B2323" t="s">
        <v>124</v>
      </c>
      <c r="C2323" t="s">
        <v>0</v>
      </c>
      <c r="D2323" t="s">
        <v>8</v>
      </c>
      <c r="E2323">
        <v>201812</v>
      </c>
      <c r="F2323">
        <v>246261.29032258061</v>
      </c>
      <c r="G2323">
        <v>252005</v>
      </c>
    </row>
    <row r="2324" spans="1:7" x14ac:dyDescent="0.2">
      <c r="A2324" t="s">
        <v>73</v>
      </c>
      <c r="B2324" t="s">
        <v>124</v>
      </c>
      <c r="C2324" t="s">
        <v>0</v>
      </c>
      <c r="D2324" t="s">
        <v>8</v>
      </c>
      <c r="E2324">
        <v>201901</v>
      </c>
      <c r="F2324">
        <v>248307.19354838715</v>
      </c>
      <c r="G2324">
        <v>254613</v>
      </c>
    </row>
    <row r="2325" spans="1:7" x14ac:dyDescent="0.2">
      <c r="A2325" t="s">
        <v>73</v>
      </c>
      <c r="B2325" t="s">
        <v>124</v>
      </c>
      <c r="C2325" t="s">
        <v>0</v>
      </c>
      <c r="D2325" t="s">
        <v>8</v>
      </c>
      <c r="E2325">
        <v>201902</v>
      </c>
      <c r="F2325">
        <v>248755.35714285716</v>
      </c>
      <c r="G2325">
        <v>254914</v>
      </c>
    </row>
    <row r="2326" spans="1:7" x14ac:dyDescent="0.2">
      <c r="A2326" t="s">
        <v>73</v>
      </c>
      <c r="B2326" t="s">
        <v>124</v>
      </c>
      <c r="C2326" t="s">
        <v>0</v>
      </c>
      <c r="D2326" t="s">
        <v>8</v>
      </c>
      <c r="E2326">
        <v>201903</v>
      </c>
      <c r="F2326">
        <v>248566.45161290324</v>
      </c>
      <c r="G2326">
        <v>255111</v>
      </c>
    </row>
    <row r="2327" spans="1:7" x14ac:dyDescent="0.2">
      <c r="A2327" t="s">
        <v>73</v>
      </c>
      <c r="B2327" t="s">
        <v>124</v>
      </c>
      <c r="C2327" t="s">
        <v>0</v>
      </c>
      <c r="D2327" t="s">
        <v>8</v>
      </c>
      <c r="E2327">
        <v>201904</v>
      </c>
      <c r="F2327">
        <v>248701.53333333333</v>
      </c>
      <c r="G2327">
        <v>256318</v>
      </c>
    </row>
    <row r="2328" spans="1:7" x14ac:dyDescent="0.2">
      <c r="A2328" t="s">
        <v>73</v>
      </c>
      <c r="B2328" t="s">
        <v>124</v>
      </c>
      <c r="C2328" t="s">
        <v>0</v>
      </c>
      <c r="D2328" t="s">
        <v>8</v>
      </c>
      <c r="E2328">
        <v>201905</v>
      </c>
      <c r="F2328">
        <v>248648.5483870967</v>
      </c>
      <c r="G2328">
        <v>253331</v>
      </c>
    </row>
    <row r="2329" spans="1:7" x14ac:dyDescent="0.2">
      <c r="A2329" t="s">
        <v>73</v>
      </c>
      <c r="B2329" t="s">
        <v>124</v>
      </c>
      <c r="C2329" t="s">
        <v>0</v>
      </c>
      <c r="D2329" t="s">
        <v>8</v>
      </c>
      <c r="E2329">
        <v>201906</v>
      </c>
      <c r="F2329">
        <v>251471.46666666665</v>
      </c>
      <c r="G2329">
        <v>252829</v>
      </c>
    </row>
    <row r="2330" spans="1:7" x14ac:dyDescent="0.2">
      <c r="A2330" t="s">
        <v>73</v>
      </c>
      <c r="B2330" t="s">
        <v>124</v>
      </c>
      <c r="C2330" t="s">
        <v>0</v>
      </c>
      <c r="D2330" t="s">
        <v>8</v>
      </c>
      <c r="E2330">
        <v>201907</v>
      </c>
      <c r="F2330">
        <v>249161.45161290324</v>
      </c>
      <c r="G2330">
        <v>261973</v>
      </c>
    </row>
    <row r="2331" spans="1:7" x14ac:dyDescent="0.2">
      <c r="A2331" t="s">
        <v>73</v>
      </c>
      <c r="B2331" t="s">
        <v>124</v>
      </c>
      <c r="C2331" t="s">
        <v>0</v>
      </c>
      <c r="D2331" t="s">
        <v>8</v>
      </c>
      <c r="E2331">
        <v>201908</v>
      </c>
      <c r="F2331">
        <v>251621.16129032261</v>
      </c>
      <c r="G2331">
        <v>253202</v>
      </c>
    </row>
    <row r="2332" spans="1:7" x14ac:dyDescent="0.2">
      <c r="A2332" t="s">
        <v>73</v>
      </c>
      <c r="B2332" t="s">
        <v>124</v>
      </c>
      <c r="C2332" t="s">
        <v>0</v>
      </c>
      <c r="D2332" t="s">
        <v>8</v>
      </c>
      <c r="E2332">
        <v>201909</v>
      </c>
      <c r="F2332">
        <v>243642.49999999997</v>
      </c>
      <c r="G2332">
        <v>257411</v>
      </c>
    </row>
    <row r="2333" spans="1:7" x14ac:dyDescent="0.2">
      <c r="A2333" t="s">
        <v>73</v>
      </c>
      <c r="B2333" t="s">
        <v>124</v>
      </c>
      <c r="C2333" t="s">
        <v>0</v>
      </c>
      <c r="D2333" t="s">
        <v>8</v>
      </c>
      <c r="E2333">
        <v>201910</v>
      </c>
      <c r="F2333">
        <v>243894.29032258058</v>
      </c>
      <c r="G2333">
        <v>251535</v>
      </c>
    </row>
    <row r="2334" spans="1:7" x14ac:dyDescent="0.2">
      <c r="A2334" t="s">
        <v>73</v>
      </c>
      <c r="B2334" t="s">
        <v>124</v>
      </c>
      <c r="C2334" t="s">
        <v>0</v>
      </c>
      <c r="D2334" t="s">
        <v>8</v>
      </c>
      <c r="E2334">
        <v>201911</v>
      </c>
      <c r="F2334">
        <v>249047.5333333335</v>
      </c>
      <c r="G2334">
        <v>490656</v>
      </c>
    </row>
    <row r="2335" spans="1:7" x14ac:dyDescent="0.2">
      <c r="A2335" t="s">
        <v>73</v>
      </c>
      <c r="B2335" t="s">
        <v>124</v>
      </c>
      <c r="C2335" t="s">
        <v>0</v>
      </c>
      <c r="D2335" t="s">
        <v>8</v>
      </c>
      <c r="E2335">
        <v>201912</v>
      </c>
      <c r="F2335">
        <v>241504.58064516124</v>
      </c>
      <c r="G2335">
        <v>246182</v>
      </c>
    </row>
    <row r="2336" spans="1:7" x14ac:dyDescent="0.2">
      <c r="A2336" t="s">
        <v>73</v>
      </c>
      <c r="B2336" t="s">
        <v>124</v>
      </c>
      <c r="C2336" t="s">
        <v>0</v>
      </c>
      <c r="D2336" t="s">
        <v>8</v>
      </c>
      <c r="E2336">
        <v>202001</v>
      </c>
      <c r="F2336">
        <v>231410.96774193543</v>
      </c>
      <c r="G2336">
        <v>243426</v>
      </c>
    </row>
    <row r="2337" spans="1:7" x14ac:dyDescent="0.2">
      <c r="A2337" t="s">
        <v>73</v>
      </c>
      <c r="B2337" t="s">
        <v>124</v>
      </c>
      <c r="C2337" t="s">
        <v>0</v>
      </c>
      <c r="D2337" t="s">
        <v>8</v>
      </c>
      <c r="E2337">
        <v>202002</v>
      </c>
      <c r="F2337">
        <v>248699.03448275875</v>
      </c>
      <c r="G2337">
        <v>455064</v>
      </c>
    </row>
    <row r="2338" spans="1:7" x14ac:dyDescent="0.2">
      <c r="A2338" t="s">
        <v>73</v>
      </c>
      <c r="B2338" t="s">
        <v>124</v>
      </c>
      <c r="C2338" t="s">
        <v>0</v>
      </c>
      <c r="D2338" t="s">
        <v>8</v>
      </c>
      <c r="E2338">
        <v>202003</v>
      </c>
      <c r="F2338">
        <v>249876.41935483864</v>
      </c>
      <c r="G2338">
        <v>467570</v>
      </c>
    </row>
    <row r="2339" spans="1:7" x14ac:dyDescent="0.2">
      <c r="A2339" t="s">
        <v>73</v>
      </c>
      <c r="B2339" t="s">
        <v>124</v>
      </c>
      <c r="C2339" t="s">
        <v>0</v>
      </c>
      <c r="D2339" t="s">
        <v>8</v>
      </c>
      <c r="E2339">
        <v>202004</v>
      </c>
      <c r="F2339">
        <v>243302.43333333335</v>
      </c>
      <c r="G2339">
        <v>244916</v>
      </c>
    </row>
    <row r="2340" spans="1:7" x14ac:dyDescent="0.2">
      <c r="A2340" t="s">
        <v>73</v>
      </c>
      <c r="B2340" t="s">
        <v>124</v>
      </c>
      <c r="C2340" t="s">
        <v>0</v>
      </c>
      <c r="D2340" t="s">
        <v>8</v>
      </c>
      <c r="E2340">
        <v>202005</v>
      </c>
      <c r="F2340">
        <v>243077.80645161288</v>
      </c>
      <c r="G2340">
        <v>245603</v>
      </c>
    </row>
    <row r="2341" spans="1:7" x14ac:dyDescent="0.2">
      <c r="A2341" t="s">
        <v>73</v>
      </c>
      <c r="B2341" t="s">
        <v>124</v>
      </c>
      <c r="C2341" t="s">
        <v>0</v>
      </c>
      <c r="D2341" t="s">
        <v>8</v>
      </c>
      <c r="E2341">
        <v>202006</v>
      </c>
      <c r="F2341">
        <v>243102.26666666666</v>
      </c>
      <c r="G2341">
        <v>246483</v>
      </c>
    </row>
    <row r="2342" spans="1:7" x14ac:dyDescent="0.2">
      <c r="A2342" t="s">
        <v>73</v>
      </c>
      <c r="B2342" t="s">
        <v>124</v>
      </c>
      <c r="C2342" t="s">
        <v>0</v>
      </c>
      <c r="D2342" t="s">
        <v>8</v>
      </c>
      <c r="E2342">
        <v>202007</v>
      </c>
      <c r="F2342">
        <v>241352.09677419363</v>
      </c>
      <c r="G2342">
        <v>244233</v>
      </c>
    </row>
    <row r="2343" spans="1:7" x14ac:dyDescent="0.2">
      <c r="A2343" t="s">
        <v>73</v>
      </c>
      <c r="B2343" t="s">
        <v>124</v>
      </c>
      <c r="C2343" t="s">
        <v>0</v>
      </c>
      <c r="D2343" t="s">
        <v>8</v>
      </c>
      <c r="E2343">
        <v>202008</v>
      </c>
      <c r="F2343">
        <v>242786.41935483873</v>
      </c>
      <c r="G2343">
        <v>246537</v>
      </c>
    </row>
    <row r="2344" spans="1:7" x14ac:dyDescent="0.2">
      <c r="A2344" t="s">
        <v>73</v>
      </c>
      <c r="B2344" t="s">
        <v>124</v>
      </c>
      <c r="C2344" t="s">
        <v>0</v>
      </c>
      <c r="D2344" t="s">
        <v>8</v>
      </c>
      <c r="E2344">
        <v>202009</v>
      </c>
      <c r="F2344">
        <v>243146.96666666665</v>
      </c>
      <c r="G2344">
        <v>247857</v>
      </c>
    </row>
    <row r="2345" spans="1:7" x14ac:dyDescent="0.2">
      <c r="A2345" t="s">
        <v>73</v>
      </c>
      <c r="B2345" t="s">
        <v>124</v>
      </c>
      <c r="C2345" t="s">
        <v>0</v>
      </c>
      <c r="D2345" t="s">
        <v>8</v>
      </c>
      <c r="E2345">
        <v>202010</v>
      </c>
      <c r="F2345">
        <v>244200.09677419357</v>
      </c>
      <c r="G2345">
        <v>248766</v>
      </c>
    </row>
    <row r="2346" spans="1:7" x14ac:dyDescent="0.2">
      <c r="A2346" t="s">
        <v>73</v>
      </c>
      <c r="B2346" t="s">
        <v>124</v>
      </c>
      <c r="C2346" t="s">
        <v>0</v>
      </c>
      <c r="D2346" t="s">
        <v>8</v>
      </c>
      <c r="E2346">
        <v>202011</v>
      </c>
      <c r="F2346">
        <v>246404.06666666671</v>
      </c>
      <c r="G2346">
        <v>251182</v>
      </c>
    </row>
    <row r="2347" spans="1:7" x14ac:dyDescent="0.2">
      <c r="A2347" t="s">
        <v>73</v>
      </c>
      <c r="B2347" t="s">
        <v>124</v>
      </c>
      <c r="C2347" t="s">
        <v>0</v>
      </c>
      <c r="D2347" t="s">
        <v>8</v>
      </c>
      <c r="E2347">
        <v>202012</v>
      </c>
      <c r="F2347">
        <v>247896.06451612912</v>
      </c>
      <c r="G2347">
        <v>253619</v>
      </c>
    </row>
    <row r="2348" spans="1:7" x14ac:dyDescent="0.2">
      <c r="A2348" t="s">
        <v>73</v>
      </c>
      <c r="B2348" t="s">
        <v>124</v>
      </c>
      <c r="C2348" t="s">
        <v>0</v>
      </c>
      <c r="D2348" t="s">
        <v>8</v>
      </c>
      <c r="E2348">
        <v>202101</v>
      </c>
      <c r="F2348">
        <v>249264.96774193543</v>
      </c>
      <c r="G2348">
        <v>257534</v>
      </c>
    </row>
    <row r="2349" spans="1:7" x14ac:dyDescent="0.2">
      <c r="A2349" t="s">
        <v>73</v>
      </c>
      <c r="B2349" t="s">
        <v>124</v>
      </c>
      <c r="C2349" t="s">
        <v>0</v>
      </c>
      <c r="D2349" t="s">
        <v>8</v>
      </c>
      <c r="E2349">
        <v>202102</v>
      </c>
      <c r="F2349">
        <v>249699.35714285716</v>
      </c>
      <c r="G2349">
        <v>254975</v>
      </c>
    </row>
    <row r="2350" spans="1:7" x14ac:dyDescent="0.2">
      <c r="A2350" t="s">
        <v>73</v>
      </c>
      <c r="B2350" t="s">
        <v>124</v>
      </c>
      <c r="C2350" t="s">
        <v>0</v>
      </c>
      <c r="D2350" t="s">
        <v>8</v>
      </c>
      <c r="E2350">
        <v>202103</v>
      </c>
      <c r="F2350">
        <v>250368.61290322579</v>
      </c>
      <c r="G2350">
        <v>256562</v>
      </c>
    </row>
    <row r="2351" spans="1:7" x14ac:dyDescent="0.2">
      <c r="A2351" t="s">
        <v>73</v>
      </c>
      <c r="B2351" t="s">
        <v>124</v>
      </c>
      <c r="C2351" t="s">
        <v>0</v>
      </c>
      <c r="D2351" t="s">
        <v>8</v>
      </c>
      <c r="E2351">
        <v>202104</v>
      </c>
      <c r="F2351">
        <v>251694.03333333335</v>
      </c>
      <c r="G2351">
        <v>257074</v>
      </c>
    </row>
    <row r="2352" spans="1:7" x14ac:dyDescent="0.2">
      <c r="A2352" t="s">
        <v>73</v>
      </c>
      <c r="B2352" t="s">
        <v>124</v>
      </c>
      <c r="C2352" t="s">
        <v>0</v>
      </c>
      <c r="D2352" t="s">
        <v>8</v>
      </c>
      <c r="E2352">
        <v>202105</v>
      </c>
      <c r="F2352">
        <v>253117.77419354836</v>
      </c>
      <c r="G2352">
        <v>262341</v>
      </c>
    </row>
    <row r="2353" spans="1:7" x14ac:dyDescent="0.2">
      <c r="A2353" t="s">
        <v>73</v>
      </c>
      <c r="B2353" t="s">
        <v>124</v>
      </c>
      <c r="C2353" t="s">
        <v>0</v>
      </c>
      <c r="D2353" t="s">
        <v>8</v>
      </c>
      <c r="E2353">
        <v>202106</v>
      </c>
      <c r="F2353">
        <v>254525.46666666667</v>
      </c>
      <c r="G2353">
        <v>259870</v>
      </c>
    </row>
    <row r="2354" spans="1:7" x14ac:dyDescent="0.2">
      <c r="A2354" t="s">
        <v>73</v>
      </c>
      <c r="B2354" t="s">
        <v>124</v>
      </c>
      <c r="C2354" t="s">
        <v>0</v>
      </c>
      <c r="D2354" t="s">
        <v>8</v>
      </c>
      <c r="E2354">
        <v>202107</v>
      </c>
      <c r="F2354">
        <v>257073.38709677421</v>
      </c>
      <c r="G2354">
        <v>263207</v>
      </c>
    </row>
    <row r="2355" spans="1:7" x14ac:dyDescent="0.2">
      <c r="A2355" t="s">
        <v>73</v>
      </c>
      <c r="B2355" t="s">
        <v>124</v>
      </c>
      <c r="C2355" t="s">
        <v>0</v>
      </c>
      <c r="D2355" t="s">
        <v>8</v>
      </c>
      <c r="E2355">
        <v>202108</v>
      </c>
      <c r="F2355">
        <v>259265.3548387097</v>
      </c>
      <c r="G2355">
        <v>269182</v>
      </c>
    </row>
    <row r="2356" spans="1:7" x14ac:dyDescent="0.2">
      <c r="A2356" t="s">
        <v>73</v>
      </c>
      <c r="B2356" t="s">
        <v>124</v>
      </c>
      <c r="C2356" t="s">
        <v>0</v>
      </c>
      <c r="D2356" t="s">
        <v>8</v>
      </c>
      <c r="E2356">
        <v>202109</v>
      </c>
      <c r="F2356">
        <v>261904.26666666663</v>
      </c>
      <c r="G2356">
        <v>262205</v>
      </c>
    </row>
    <row r="2357" spans="1:7" x14ac:dyDescent="0.2">
      <c r="A2357" t="s">
        <v>73</v>
      </c>
      <c r="B2357" t="s">
        <v>124</v>
      </c>
      <c r="C2357" t="s">
        <v>0</v>
      </c>
      <c r="D2357" t="s">
        <v>8</v>
      </c>
      <c r="E2357">
        <v>202110</v>
      </c>
      <c r="F2357">
        <v>264475.12903225806</v>
      </c>
      <c r="G2357">
        <v>272713</v>
      </c>
    </row>
    <row r="2358" spans="1:7" x14ac:dyDescent="0.2">
      <c r="A2358" t="s">
        <v>73</v>
      </c>
      <c r="B2358" t="s">
        <v>124</v>
      </c>
      <c r="C2358" t="s">
        <v>0</v>
      </c>
      <c r="D2358" t="s">
        <v>8</v>
      </c>
      <c r="E2358">
        <v>202111</v>
      </c>
      <c r="F2358">
        <v>263028.8000000001</v>
      </c>
      <c r="G2358">
        <v>523383</v>
      </c>
    </row>
    <row r="2359" spans="1:7" x14ac:dyDescent="0.2">
      <c r="A2359" t="s">
        <v>73</v>
      </c>
      <c r="B2359" t="s">
        <v>124</v>
      </c>
      <c r="C2359" t="s">
        <v>0</v>
      </c>
      <c r="D2359" t="s">
        <v>8</v>
      </c>
      <c r="E2359">
        <v>202112</v>
      </c>
      <c r="F2359">
        <v>257018.4838709677</v>
      </c>
      <c r="G2359">
        <v>263996</v>
      </c>
    </row>
    <row r="2360" spans="1:7" x14ac:dyDescent="0.2">
      <c r="A2360" t="s">
        <v>73</v>
      </c>
      <c r="B2360" t="s">
        <v>124</v>
      </c>
      <c r="C2360" t="s">
        <v>0</v>
      </c>
      <c r="D2360" t="s">
        <v>8</v>
      </c>
      <c r="E2360">
        <v>202201</v>
      </c>
      <c r="F2360">
        <v>259028.25806451618</v>
      </c>
      <c r="G2360">
        <v>264147</v>
      </c>
    </row>
    <row r="2361" spans="1:7" x14ac:dyDescent="0.2">
      <c r="A2361" t="s">
        <v>73</v>
      </c>
      <c r="B2361" t="s">
        <v>124</v>
      </c>
      <c r="C2361" t="s">
        <v>0</v>
      </c>
      <c r="D2361" t="s">
        <v>8</v>
      </c>
      <c r="E2361">
        <v>202202</v>
      </c>
      <c r="F2361">
        <v>260801.92857142858</v>
      </c>
      <c r="G2361">
        <v>274319</v>
      </c>
    </row>
    <row r="2362" spans="1:7" x14ac:dyDescent="0.2">
      <c r="A2362" t="s">
        <v>73</v>
      </c>
      <c r="B2362" t="s">
        <v>124</v>
      </c>
      <c r="C2362" t="s">
        <v>0</v>
      </c>
      <c r="D2362" t="s">
        <v>8</v>
      </c>
      <c r="E2362">
        <v>202203</v>
      </c>
      <c r="F2362">
        <v>261980</v>
      </c>
      <c r="G2362">
        <v>267794</v>
      </c>
    </row>
    <row r="2363" spans="1:7" x14ac:dyDescent="0.2">
      <c r="A2363" t="s">
        <v>73</v>
      </c>
      <c r="B2363" t="s">
        <v>124</v>
      </c>
      <c r="C2363" t="s">
        <v>0</v>
      </c>
      <c r="D2363" t="s">
        <v>8</v>
      </c>
      <c r="E2363">
        <v>202204</v>
      </c>
      <c r="F2363">
        <v>264828.86666666658</v>
      </c>
      <c r="G2363">
        <v>269898</v>
      </c>
    </row>
    <row r="2364" spans="1:7" x14ac:dyDescent="0.2">
      <c r="A2364" t="s">
        <v>73</v>
      </c>
      <c r="B2364" t="s">
        <v>124</v>
      </c>
      <c r="C2364" t="s">
        <v>0</v>
      </c>
      <c r="D2364" t="s">
        <v>8</v>
      </c>
      <c r="E2364">
        <v>202205</v>
      </c>
      <c r="F2364">
        <v>267860.00000000017</v>
      </c>
      <c r="G2364">
        <v>273518</v>
      </c>
    </row>
    <row r="2365" spans="1:7" x14ac:dyDescent="0.2">
      <c r="A2365" t="s">
        <v>73</v>
      </c>
      <c r="B2365" t="s">
        <v>124</v>
      </c>
      <c r="C2365" t="s">
        <v>0</v>
      </c>
      <c r="D2365" t="s">
        <v>8</v>
      </c>
      <c r="E2365">
        <v>202206</v>
      </c>
      <c r="F2365">
        <v>270493.43333333335</v>
      </c>
      <c r="G2365">
        <v>275873</v>
      </c>
    </row>
    <row r="2366" spans="1:7" x14ac:dyDescent="0.2">
      <c r="A2366" t="s">
        <v>73</v>
      </c>
      <c r="B2366" t="s">
        <v>124</v>
      </c>
      <c r="C2366" t="s">
        <v>0</v>
      </c>
      <c r="D2366" t="s">
        <v>8</v>
      </c>
      <c r="E2366">
        <v>202207</v>
      </c>
      <c r="F2366">
        <v>273119.77419354848</v>
      </c>
      <c r="G2366">
        <v>278493</v>
      </c>
    </row>
    <row r="2367" spans="1:7" x14ac:dyDescent="0.2">
      <c r="A2367" t="s">
        <v>73</v>
      </c>
      <c r="B2367" t="s">
        <v>124</v>
      </c>
      <c r="C2367" t="s">
        <v>0</v>
      </c>
      <c r="D2367" t="s">
        <v>8</v>
      </c>
      <c r="E2367">
        <v>202208</v>
      </c>
      <c r="F2367">
        <v>275506.19354838697</v>
      </c>
      <c r="G2367">
        <v>281174</v>
      </c>
    </row>
    <row r="2368" spans="1:7" x14ac:dyDescent="0.2">
      <c r="A2368" t="s">
        <v>73</v>
      </c>
      <c r="B2368" t="s">
        <v>124</v>
      </c>
      <c r="C2368" t="s">
        <v>0</v>
      </c>
      <c r="D2368" t="s">
        <v>8</v>
      </c>
      <c r="E2368">
        <v>202209</v>
      </c>
      <c r="F2368">
        <v>278689.16666666663</v>
      </c>
      <c r="G2368">
        <v>284096</v>
      </c>
    </row>
    <row r="2369" spans="1:7" x14ac:dyDescent="0.2">
      <c r="A2369" t="s">
        <v>73</v>
      </c>
      <c r="B2369" t="s">
        <v>124</v>
      </c>
      <c r="C2369" t="s">
        <v>0</v>
      </c>
      <c r="D2369" t="s">
        <v>8</v>
      </c>
      <c r="E2369">
        <v>202210</v>
      </c>
      <c r="F2369">
        <v>281375.48387096776</v>
      </c>
      <c r="G2369">
        <v>281667</v>
      </c>
    </row>
    <row r="2370" spans="1:7" x14ac:dyDescent="0.2">
      <c r="A2370" t="s">
        <v>73</v>
      </c>
      <c r="B2370" t="s">
        <v>124</v>
      </c>
      <c r="C2370" t="s">
        <v>0</v>
      </c>
      <c r="D2370" t="s">
        <v>8</v>
      </c>
      <c r="E2370">
        <v>202211</v>
      </c>
      <c r="F2370">
        <v>287664.73333333345</v>
      </c>
      <c r="G2370">
        <v>548256</v>
      </c>
    </row>
    <row r="2371" spans="1:7" x14ac:dyDescent="0.2">
      <c r="A2371" t="s">
        <v>73</v>
      </c>
      <c r="B2371" t="s">
        <v>124</v>
      </c>
      <c r="C2371" t="s">
        <v>0</v>
      </c>
      <c r="D2371" t="s">
        <v>8</v>
      </c>
      <c r="E2371">
        <v>202212</v>
      </c>
      <c r="F2371">
        <v>290742.09677419352</v>
      </c>
      <c r="G2371">
        <v>550907</v>
      </c>
    </row>
    <row r="2372" spans="1:7" x14ac:dyDescent="0.2">
      <c r="A2372" t="s">
        <v>73</v>
      </c>
      <c r="B2372" t="s">
        <v>124</v>
      </c>
      <c r="C2372" t="s">
        <v>0</v>
      </c>
      <c r="D2372" t="s">
        <v>8</v>
      </c>
      <c r="E2372">
        <v>202301</v>
      </c>
      <c r="F2372">
        <v>283905.22580645169</v>
      </c>
      <c r="G2372">
        <v>287725</v>
      </c>
    </row>
    <row r="2373" spans="1:7" x14ac:dyDescent="0.2">
      <c r="A2373" t="s">
        <v>73</v>
      </c>
      <c r="B2373" t="s">
        <v>124</v>
      </c>
      <c r="C2373" t="s">
        <v>0</v>
      </c>
      <c r="D2373" t="s">
        <v>8</v>
      </c>
      <c r="E2373">
        <v>202302</v>
      </c>
      <c r="F2373">
        <v>283901.89285714302</v>
      </c>
      <c r="G2373">
        <v>287595</v>
      </c>
    </row>
    <row r="2374" spans="1:7" x14ac:dyDescent="0.2">
      <c r="A2374" t="s">
        <v>73</v>
      </c>
      <c r="B2374" t="s">
        <v>124</v>
      </c>
      <c r="C2374" t="s">
        <v>0</v>
      </c>
      <c r="D2374" t="s">
        <v>8</v>
      </c>
      <c r="E2374">
        <v>202303</v>
      </c>
      <c r="F2374">
        <v>282606.41935483867</v>
      </c>
      <c r="G2374">
        <v>290519</v>
      </c>
    </row>
    <row r="2375" spans="1:7" x14ac:dyDescent="0.2">
      <c r="A2375" t="s">
        <v>73</v>
      </c>
      <c r="B2375" t="s">
        <v>124</v>
      </c>
      <c r="C2375" t="s">
        <v>0</v>
      </c>
      <c r="D2375" t="s">
        <v>8</v>
      </c>
      <c r="E2375">
        <v>202304</v>
      </c>
      <c r="F2375">
        <v>283305.5</v>
      </c>
      <c r="G2375">
        <v>288234</v>
      </c>
    </row>
    <row r="2376" spans="1:7" x14ac:dyDescent="0.2">
      <c r="A2376" t="s">
        <v>73</v>
      </c>
      <c r="B2376" t="s">
        <v>124</v>
      </c>
      <c r="C2376" t="s">
        <v>0</v>
      </c>
      <c r="D2376" t="s">
        <v>8</v>
      </c>
      <c r="E2376">
        <v>202305</v>
      </c>
      <c r="F2376">
        <v>283193.61290322582</v>
      </c>
      <c r="G2376">
        <v>288747</v>
      </c>
    </row>
    <row r="2377" spans="1:7" x14ac:dyDescent="0.2">
      <c r="A2377" t="s">
        <v>73</v>
      </c>
      <c r="B2377" t="s">
        <v>124</v>
      </c>
      <c r="C2377" t="s">
        <v>0</v>
      </c>
      <c r="D2377" t="s">
        <v>8</v>
      </c>
      <c r="E2377">
        <v>202306</v>
      </c>
      <c r="F2377">
        <v>286536.03333333333</v>
      </c>
      <c r="G2377">
        <v>295726</v>
      </c>
    </row>
    <row r="2378" spans="1:7" x14ac:dyDescent="0.2">
      <c r="A2378" t="s">
        <v>73</v>
      </c>
      <c r="B2378" t="s">
        <v>124</v>
      </c>
      <c r="C2378" t="s">
        <v>0</v>
      </c>
      <c r="D2378" t="s">
        <v>8</v>
      </c>
      <c r="E2378">
        <v>202307</v>
      </c>
      <c r="F2378">
        <v>287214.32258064521</v>
      </c>
      <c r="G2378">
        <v>291783</v>
      </c>
    </row>
    <row r="2379" spans="1:7" x14ac:dyDescent="0.2">
      <c r="A2379" t="s">
        <v>73</v>
      </c>
      <c r="B2379" t="s">
        <v>124</v>
      </c>
      <c r="C2379" t="s">
        <v>0</v>
      </c>
      <c r="D2379" t="s">
        <v>8</v>
      </c>
      <c r="E2379">
        <v>202308</v>
      </c>
      <c r="F2379">
        <v>288490.12903225806</v>
      </c>
      <c r="G2379">
        <v>293156</v>
      </c>
    </row>
    <row r="2380" spans="1:7" x14ac:dyDescent="0.2">
      <c r="A2380" t="s">
        <v>73</v>
      </c>
      <c r="B2380" t="s">
        <v>124</v>
      </c>
      <c r="C2380" t="s">
        <v>0</v>
      </c>
      <c r="D2380" t="s">
        <v>8</v>
      </c>
      <c r="E2380">
        <v>202309</v>
      </c>
      <c r="F2380">
        <v>290115.93333333341</v>
      </c>
      <c r="G2380">
        <v>294404</v>
      </c>
    </row>
    <row r="2381" spans="1:7" x14ac:dyDescent="0.2">
      <c r="A2381" t="s">
        <v>73</v>
      </c>
      <c r="B2381" t="s">
        <v>124</v>
      </c>
      <c r="C2381" t="s">
        <v>0</v>
      </c>
      <c r="D2381" t="s">
        <v>8</v>
      </c>
      <c r="E2381">
        <v>202310</v>
      </c>
      <c r="F2381">
        <v>299952.32258064509</v>
      </c>
      <c r="G2381">
        <v>320519</v>
      </c>
    </row>
    <row r="2382" spans="1:7" x14ac:dyDescent="0.2">
      <c r="A2382" t="s">
        <v>73</v>
      </c>
      <c r="B2382" t="s">
        <v>124</v>
      </c>
      <c r="C2382" t="s">
        <v>0</v>
      </c>
      <c r="D2382" t="s">
        <v>8</v>
      </c>
      <c r="E2382">
        <v>202311</v>
      </c>
      <c r="F2382">
        <v>302656.36666666664</v>
      </c>
      <c r="G2382">
        <v>333147</v>
      </c>
    </row>
    <row r="2383" spans="1:7" x14ac:dyDescent="0.2">
      <c r="A2383" t="s">
        <v>73</v>
      </c>
      <c r="B2383" t="s">
        <v>124</v>
      </c>
      <c r="C2383" t="s">
        <v>0</v>
      </c>
      <c r="D2383" t="s">
        <v>8</v>
      </c>
      <c r="E2383">
        <v>202312</v>
      </c>
      <c r="F2383">
        <v>306369.38709677418</v>
      </c>
      <c r="G2383">
        <v>316604</v>
      </c>
    </row>
    <row r="2384" spans="1:7" x14ac:dyDescent="0.2">
      <c r="A2384" t="s">
        <v>73</v>
      </c>
      <c r="B2384" t="s">
        <v>124</v>
      </c>
      <c r="C2384" t="s">
        <v>0</v>
      </c>
      <c r="D2384" t="s">
        <v>8</v>
      </c>
      <c r="E2384">
        <v>202401</v>
      </c>
      <c r="F2384">
        <v>308245.16129032243</v>
      </c>
      <c r="G2384">
        <v>321011</v>
      </c>
    </row>
    <row r="2385" spans="1:7" x14ac:dyDescent="0.2">
      <c r="A2385" t="s">
        <v>73</v>
      </c>
      <c r="B2385" t="s">
        <v>124</v>
      </c>
      <c r="C2385" t="s">
        <v>0</v>
      </c>
      <c r="D2385" t="s">
        <v>8</v>
      </c>
      <c r="E2385">
        <v>202402</v>
      </c>
      <c r="F2385">
        <v>310159.82758620678</v>
      </c>
      <c r="G2385">
        <v>321768</v>
      </c>
    </row>
    <row r="2386" spans="1:7" x14ac:dyDescent="0.2">
      <c r="A2386" t="s">
        <v>73</v>
      </c>
      <c r="B2386" t="s">
        <v>124</v>
      </c>
      <c r="C2386" t="s">
        <v>0</v>
      </c>
      <c r="D2386" t="s">
        <v>8</v>
      </c>
      <c r="E2386">
        <v>202403</v>
      </c>
      <c r="F2386">
        <v>311087.25806451612</v>
      </c>
      <c r="G2386">
        <v>315384</v>
      </c>
    </row>
    <row r="2387" spans="1:7" x14ac:dyDescent="0.2">
      <c r="A2387" t="s">
        <v>73</v>
      </c>
      <c r="B2387" t="s">
        <v>124</v>
      </c>
      <c r="C2387" t="s">
        <v>0</v>
      </c>
      <c r="D2387" t="s">
        <v>8</v>
      </c>
      <c r="E2387">
        <v>202404</v>
      </c>
      <c r="F2387">
        <v>311542.26666666678</v>
      </c>
      <c r="G2387">
        <v>316743</v>
      </c>
    </row>
    <row r="2388" spans="1:7" x14ac:dyDescent="0.2">
      <c r="A2388" t="s">
        <v>73</v>
      </c>
      <c r="B2388" t="s">
        <v>124</v>
      </c>
      <c r="C2388" t="s">
        <v>0</v>
      </c>
      <c r="D2388" t="s">
        <v>8</v>
      </c>
      <c r="E2388">
        <v>202405</v>
      </c>
      <c r="F2388">
        <v>311886.06451612903</v>
      </c>
      <c r="G2388">
        <v>317725</v>
      </c>
    </row>
    <row r="2389" spans="1:7" x14ac:dyDescent="0.2">
      <c r="A2389" t="s">
        <v>73</v>
      </c>
      <c r="B2389" t="s">
        <v>124</v>
      </c>
      <c r="C2389" t="s">
        <v>0</v>
      </c>
      <c r="D2389" t="s">
        <v>9</v>
      </c>
      <c r="E2389">
        <v>201406</v>
      </c>
      <c r="F2389">
        <v>229489.40052483362</v>
      </c>
      <c r="G2389">
        <v>231907</v>
      </c>
    </row>
    <row r="2390" spans="1:7" x14ac:dyDescent="0.2">
      <c r="A2390" t="s">
        <v>73</v>
      </c>
      <c r="B2390" t="s">
        <v>124</v>
      </c>
      <c r="C2390" t="s">
        <v>0</v>
      </c>
      <c r="D2390" t="s">
        <v>9</v>
      </c>
      <c r="E2390">
        <v>201412</v>
      </c>
      <c r="F2390">
        <v>231363.12473118279</v>
      </c>
      <c r="G2390">
        <v>270764.83333333331</v>
      </c>
    </row>
    <row r="2391" spans="1:7" x14ac:dyDescent="0.2">
      <c r="A2391" t="s">
        <v>73</v>
      </c>
      <c r="B2391" t="s">
        <v>124</v>
      </c>
      <c r="C2391" t="s">
        <v>0</v>
      </c>
      <c r="D2391" t="s">
        <v>9</v>
      </c>
      <c r="E2391">
        <v>201506</v>
      </c>
      <c r="F2391">
        <v>231502.20847414233</v>
      </c>
      <c r="G2391">
        <v>233736.5</v>
      </c>
    </row>
    <row r="2392" spans="1:7" x14ac:dyDescent="0.2">
      <c r="A2392" t="s">
        <v>73</v>
      </c>
      <c r="B2392" t="s">
        <v>124</v>
      </c>
      <c r="C2392" t="s">
        <v>0</v>
      </c>
      <c r="D2392" t="s">
        <v>9</v>
      </c>
      <c r="E2392">
        <v>201512</v>
      </c>
      <c r="F2392">
        <v>237251.185483871</v>
      </c>
      <c r="G2392">
        <v>239412.5</v>
      </c>
    </row>
    <row r="2393" spans="1:7" x14ac:dyDescent="0.2">
      <c r="A2393" t="s">
        <v>73</v>
      </c>
      <c r="B2393" t="s">
        <v>124</v>
      </c>
      <c r="C2393" t="s">
        <v>0</v>
      </c>
      <c r="D2393" t="s">
        <v>9</v>
      </c>
      <c r="E2393">
        <v>201606</v>
      </c>
      <c r="F2393">
        <v>246593.82892720308</v>
      </c>
      <c r="G2393">
        <v>287354.16666666669</v>
      </c>
    </row>
    <row r="2394" spans="1:7" x14ac:dyDescent="0.2">
      <c r="A2394" t="s">
        <v>73</v>
      </c>
      <c r="B2394" t="s">
        <v>124</v>
      </c>
      <c r="C2394" t="s">
        <v>0</v>
      </c>
      <c r="D2394" t="s">
        <v>9</v>
      </c>
      <c r="E2394">
        <v>201612</v>
      </c>
      <c r="F2394">
        <v>247353.56146953406</v>
      </c>
      <c r="G2394">
        <v>250137.5</v>
      </c>
    </row>
    <row r="2395" spans="1:7" x14ac:dyDescent="0.2">
      <c r="A2395" t="s">
        <v>73</v>
      </c>
      <c r="B2395" t="s">
        <v>124</v>
      </c>
      <c r="C2395" t="s">
        <v>0</v>
      </c>
      <c r="D2395" t="s">
        <v>9</v>
      </c>
      <c r="E2395">
        <v>201706</v>
      </c>
      <c r="F2395">
        <v>251239.76377368151</v>
      </c>
      <c r="G2395">
        <v>291268.33333333331</v>
      </c>
    </row>
    <row r="2396" spans="1:7" x14ac:dyDescent="0.2">
      <c r="A2396" t="s">
        <v>73</v>
      </c>
      <c r="B2396" t="s">
        <v>124</v>
      </c>
      <c r="C2396" t="s">
        <v>0</v>
      </c>
      <c r="D2396" t="s">
        <v>9</v>
      </c>
      <c r="E2396">
        <v>201712</v>
      </c>
      <c r="F2396">
        <v>238065.89534050183</v>
      </c>
      <c r="G2396">
        <v>317067.16666666669</v>
      </c>
    </row>
    <row r="2397" spans="1:7" x14ac:dyDescent="0.2">
      <c r="A2397" t="s">
        <v>73</v>
      </c>
      <c r="B2397" t="s">
        <v>124</v>
      </c>
      <c r="C2397" t="s">
        <v>0</v>
      </c>
      <c r="D2397" t="s">
        <v>9</v>
      </c>
      <c r="E2397">
        <v>201806</v>
      </c>
      <c r="F2397">
        <v>245787.85180491547</v>
      </c>
      <c r="G2397">
        <v>258523.16666666666</v>
      </c>
    </row>
    <row r="2398" spans="1:7" x14ac:dyDescent="0.2">
      <c r="A2398" t="s">
        <v>73</v>
      </c>
      <c r="B2398" t="s">
        <v>124</v>
      </c>
      <c r="C2398" t="s">
        <v>0</v>
      </c>
      <c r="D2398" t="s">
        <v>9</v>
      </c>
      <c r="E2398">
        <v>201812</v>
      </c>
      <c r="F2398">
        <v>251127.10197132613</v>
      </c>
      <c r="G2398">
        <v>257495.33333333334</v>
      </c>
    </row>
    <row r="2399" spans="1:7" x14ac:dyDescent="0.2">
      <c r="A2399" t="s">
        <v>73</v>
      </c>
      <c r="B2399" t="s">
        <v>124</v>
      </c>
      <c r="C2399" t="s">
        <v>0</v>
      </c>
      <c r="D2399" t="s">
        <v>9</v>
      </c>
      <c r="E2399">
        <v>201906</v>
      </c>
      <c r="F2399">
        <v>249075.09178187404</v>
      </c>
      <c r="G2399">
        <v>254519.33333333334</v>
      </c>
    </row>
    <row r="2400" spans="1:7" x14ac:dyDescent="0.2">
      <c r="A2400" t="s">
        <v>73</v>
      </c>
      <c r="B2400" t="s">
        <v>124</v>
      </c>
      <c r="C2400" t="s">
        <v>0</v>
      </c>
      <c r="D2400" t="s">
        <v>9</v>
      </c>
      <c r="E2400">
        <v>201912</v>
      </c>
      <c r="F2400">
        <v>246478.58620071688</v>
      </c>
      <c r="G2400">
        <v>293493.16666666669</v>
      </c>
    </row>
    <row r="2401" spans="1:7" x14ac:dyDescent="0.2">
      <c r="A2401" t="s">
        <v>73</v>
      </c>
      <c r="B2401" t="s">
        <v>124</v>
      </c>
      <c r="C2401" t="s">
        <v>0</v>
      </c>
      <c r="D2401" t="s">
        <v>9</v>
      </c>
      <c r="E2401">
        <v>202006</v>
      </c>
      <c r="F2401">
        <v>243244.82133852426</v>
      </c>
      <c r="G2401">
        <v>317177</v>
      </c>
    </row>
    <row r="2402" spans="1:7" x14ac:dyDescent="0.2">
      <c r="A2402" t="s">
        <v>73</v>
      </c>
      <c r="B2402" t="s">
        <v>124</v>
      </c>
      <c r="C2402" t="s">
        <v>0</v>
      </c>
      <c r="D2402" t="s">
        <v>9</v>
      </c>
      <c r="E2402">
        <v>202012</v>
      </c>
      <c r="F2402">
        <v>244297.61845878142</v>
      </c>
      <c r="G2402">
        <v>248699</v>
      </c>
    </row>
    <row r="2403" spans="1:7" x14ac:dyDescent="0.2">
      <c r="A2403" t="s">
        <v>73</v>
      </c>
      <c r="B2403" t="s">
        <v>124</v>
      </c>
      <c r="C2403" t="s">
        <v>0</v>
      </c>
      <c r="D2403" t="s">
        <v>9</v>
      </c>
      <c r="E2403">
        <v>202106</v>
      </c>
      <c r="F2403">
        <v>251445.0353302611</v>
      </c>
      <c r="G2403">
        <v>258059.33333333334</v>
      </c>
    </row>
    <row r="2404" spans="1:7" x14ac:dyDescent="0.2">
      <c r="A2404" t="s">
        <v>73</v>
      </c>
      <c r="B2404" t="s">
        <v>124</v>
      </c>
      <c r="C2404" t="s">
        <v>0</v>
      </c>
      <c r="D2404" t="s">
        <v>9</v>
      </c>
      <c r="E2404">
        <v>202112</v>
      </c>
      <c r="F2404">
        <v>260460.90358422941</v>
      </c>
      <c r="G2404">
        <v>309114.33333333331</v>
      </c>
    </row>
    <row r="2405" spans="1:7" x14ac:dyDescent="0.2">
      <c r="A2405" t="s">
        <v>73</v>
      </c>
      <c r="B2405" t="s">
        <v>124</v>
      </c>
      <c r="C2405" t="s">
        <v>0</v>
      </c>
      <c r="D2405" t="s">
        <v>9</v>
      </c>
      <c r="E2405">
        <v>202206</v>
      </c>
      <c r="F2405">
        <v>264165.41443932411</v>
      </c>
      <c r="G2405">
        <v>270924.83333333331</v>
      </c>
    </row>
    <row r="2406" spans="1:7" x14ac:dyDescent="0.2">
      <c r="A2406" t="s">
        <v>73</v>
      </c>
      <c r="B2406" t="s">
        <v>124</v>
      </c>
      <c r="C2406" t="s">
        <v>0</v>
      </c>
      <c r="D2406" t="s">
        <v>9</v>
      </c>
      <c r="E2406">
        <v>202212</v>
      </c>
      <c r="F2406">
        <v>281182.90806451609</v>
      </c>
      <c r="G2406">
        <v>370765.5</v>
      </c>
    </row>
    <row r="2407" spans="1:7" x14ac:dyDescent="0.2">
      <c r="A2407" t="s">
        <v>73</v>
      </c>
      <c r="B2407" t="s">
        <v>124</v>
      </c>
      <c r="C2407" t="s">
        <v>0</v>
      </c>
      <c r="D2407" t="s">
        <v>9</v>
      </c>
      <c r="E2407">
        <v>202306</v>
      </c>
      <c r="F2407">
        <v>283908.1140424987</v>
      </c>
      <c r="G2407">
        <v>289757.66666666669</v>
      </c>
    </row>
    <row r="2408" spans="1:7" x14ac:dyDescent="0.2">
      <c r="A2408" t="s">
        <v>73</v>
      </c>
      <c r="B2408" t="s">
        <v>124</v>
      </c>
      <c r="C2408" t="s">
        <v>0</v>
      </c>
      <c r="D2408" t="s">
        <v>9</v>
      </c>
      <c r="E2408">
        <v>202312</v>
      </c>
      <c r="F2408">
        <v>295799.74354838714</v>
      </c>
      <c r="G2408">
        <v>308268.83333333331</v>
      </c>
    </row>
    <row r="2409" spans="1:7" x14ac:dyDescent="0.2">
      <c r="A2409" t="s">
        <v>73</v>
      </c>
      <c r="B2409" t="s">
        <v>124</v>
      </c>
      <c r="C2409" t="s">
        <v>0</v>
      </c>
      <c r="D2409" t="s">
        <v>9</v>
      </c>
      <c r="E2409">
        <v>202406</v>
      </c>
      <c r="F2409">
        <v>310584.11562476825</v>
      </c>
      <c r="G2409">
        <v>318526.2</v>
      </c>
    </row>
    <row r="2410" spans="1:7" x14ac:dyDescent="0.2">
      <c r="A2410" t="s">
        <v>73</v>
      </c>
      <c r="B2410" t="s">
        <v>124</v>
      </c>
      <c r="C2410" t="s">
        <v>0</v>
      </c>
      <c r="D2410" t="s">
        <v>5</v>
      </c>
      <c r="E2410">
        <v>201403</v>
      </c>
      <c r="F2410">
        <v>229470.70929339479</v>
      </c>
      <c r="G2410">
        <v>231862.66666666666</v>
      </c>
    </row>
    <row r="2411" spans="1:7" x14ac:dyDescent="0.2">
      <c r="A2411" t="s">
        <v>73</v>
      </c>
      <c r="B2411" t="s">
        <v>124</v>
      </c>
      <c r="C2411" t="s">
        <v>0</v>
      </c>
      <c r="D2411" t="s">
        <v>5</v>
      </c>
      <c r="E2411">
        <v>201406</v>
      </c>
      <c r="F2411">
        <v>229508.09175627239</v>
      </c>
      <c r="G2411">
        <v>231951.33333333334</v>
      </c>
    </row>
    <row r="2412" spans="1:7" x14ac:dyDescent="0.2">
      <c r="A2412" t="s">
        <v>73</v>
      </c>
      <c r="B2412" t="s">
        <v>124</v>
      </c>
      <c r="C2412" t="s">
        <v>0</v>
      </c>
      <c r="D2412" t="s">
        <v>5</v>
      </c>
      <c r="E2412">
        <v>201409</v>
      </c>
      <c r="F2412">
        <v>229919.12258064517</v>
      </c>
      <c r="G2412">
        <v>232135.66666666666</v>
      </c>
    </row>
    <row r="2413" spans="1:7" x14ac:dyDescent="0.2">
      <c r="A2413" t="s">
        <v>73</v>
      </c>
      <c r="B2413" t="s">
        <v>124</v>
      </c>
      <c r="C2413" t="s">
        <v>0</v>
      </c>
      <c r="D2413" t="s">
        <v>5</v>
      </c>
      <c r="E2413">
        <v>201412</v>
      </c>
      <c r="F2413">
        <v>232807.12688172041</v>
      </c>
      <c r="G2413">
        <v>309394</v>
      </c>
    </row>
    <row r="2414" spans="1:7" x14ac:dyDescent="0.2">
      <c r="A2414" t="s">
        <v>73</v>
      </c>
      <c r="B2414" t="s">
        <v>124</v>
      </c>
      <c r="C2414" t="s">
        <v>0</v>
      </c>
      <c r="D2414" t="s">
        <v>5</v>
      </c>
      <c r="E2414">
        <v>201503</v>
      </c>
      <c r="F2414">
        <v>231178.62519201229</v>
      </c>
      <c r="G2414">
        <v>233333.33333333334</v>
      </c>
    </row>
    <row r="2415" spans="1:7" x14ac:dyDescent="0.2">
      <c r="A2415" t="s">
        <v>73</v>
      </c>
      <c r="B2415" t="s">
        <v>124</v>
      </c>
      <c r="C2415" t="s">
        <v>0</v>
      </c>
      <c r="D2415" t="s">
        <v>5</v>
      </c>
      <c r="E2415">
        <v>201506</v>
      </c>
      <c r="F2415">
        <v>231825.7917562724</v>
      </c>
      <c r="G2415">
        <v>234139.66666666666</v>
      </c>
    </row>
    <row r="2416" spans="1:7" x14ac:dyDescent="0.2">
      <c r="A2416" t="s">
        <v>73</v>
      </c>
      <c r="B2416" t="s">
        <v>124</v>
      </c>
      <c r="C2416" t="s">
        <v>0</v>
      </c>
      <c r="D2416" t="s">
        <v>5</v>
      </c>
      <c r="E2416">
        <v>201509</v>
      </c>
      <c r="F2416">
        <v>232989.29068100359</v>
      </c>
      <c r="G2416">
        <v>235444.66666666666</v>
      </c>
    </row>
    <row r="2417" spans="1:7" x14ac:dyDescent="0.2">
      <c r="A2417" t="s">
        <v>73</v>
      </c>
      <c r="B2417" t="s">
        <v>124</v>
      </c>
      <c r="C2417" t="s">
        <v>0</v>
      </c>
      <c r="D2417" t="s">
        <v>5</v>
      </c>
      <c r="E2417">
        <v>201512</v>
      </c>
      <c r="F2417">
        <v>241513.08028673835</v>
      </c>
      <c r="G2417">
        <v>243380.33333333334</v>
      </c>
    </row>
    <row r="2418" spans="1:7" x14ac:dyDescent="0.2">
      <c r="A2418" t="s">
        <v>73</v>
      </c>
      <c r="B2418" t="s">
        <v>124</v>
      </c>
      <c r="C2418" t="s">
        <v>0</v>
      </c>
      <c r="D2418" t="s">
        <v>5</v>
      </c>
      <c r="E2418">
        <v>201603</v>
      </c>
      <c r="F2418">
        <v>247528.67111605487</v>
      </c>
      <c r="G2418">
        <v>325514.66666666669</v>
      </c>
    </row>
    <row r="2419" spans="1:7" x14ac:dyDescent="0.2">
      <c r="A2419" t="s">
        <v>73</v>
      </c>
      <c r="B2419" t="s">
        <v>124</v>
      </c>
      <c r="C2419" t="s">
        <v>0</v>
      </c>
      <c r="D2419" t="s">
        <v>5</v>
      </c>
      <c r="E2419">
        <v>201606</v>
      </c>
      <c r="F2419">
        <v>245658.98673835126</v>
      </c>
      <c r="G2419">
        <v>249193.66666666666</v>
      </c>
    </row>
    <row r="2420" spans="1:7" x14ac:dyDescent="0.2">
      <c r="A2420" t="s">
        <v>73</v>
      </c>
      <c r="B2420" t="s">
        <v>124</v>
      </c>
      <c r="C2420" t="s">
        <v>0</v>
      </c>
      <c r="D2420" t="s">
        <v>5</v>
      </c>
      <c r="E2420">
        <v>201609</v>
      </c>
      <c r="F2420">
        <v>246766.92724014338</v>
      </c>
      <c r="G2420">
        <v>249511</v>
      </c>
    </row>
    <row r="2421" spans="1:7" x14ac:dyDescent="0.2">
      <c r="A2421" t="s">
        <v>73</v>
      </c>
      <c r="B2421" t="s">
        <v>124</v>
      </c>
      <c r="C2421" t="s">
        <v>0</v>
      </c>
      <c r="D2421" t="s">
        <v>5</v>
      </c>
      <c r="E2421">
        <v>201612</v>
      </c>
      <c r="F2421">
        <v>247940.19569892474</v>
      </c>
      <c r="G2421">
        <v>250764</v>
      </c>
    </row>
    <row r="2422" spans="1:7" x14ac:dyDescent="0.2">
      <c r="A2422" t="s">
        <v>73</v>
      </c>
      <c r="B2422" t="s">
        <v>124</v>
      </c>
      <c r="C2422" t="s">
        <v>0</v>
      </c>
      <c r="D2422" t="s">
        <v>5</v>
      </c>
      <c r="E2422">
        <v>201703</v>
      </c>
      <c r="F2422">
        <v>253983.61751152072</v>
      </c>
      <c r="G2422">
        <v>328482</v>
      </c>
    </row>
    <row r="2423" spans="1:7" x14ac:dyDescent="0.2">
      <c r="A2423" t="s">
        <v>73</v>
      </c>
      <c r="B2423" t="s">
        <v>124</v>
      </c>
      <c r="C2423" t="s">
        <v>0</v>
      </c>
      <c r="D2423" t="s">
        <v>5</v>
      </c>
      <c r="E2423">
        <v>201706</v>
      </c>
      <c r="F2423">
        <v>248495.91003584224</v>
      </c>
      <c r="G2423">
        <v>254054.66666666666</v>
      </c>
    </row>
    <row r="2424" spans="1:7" x14ac:dyDescent="0.2">
      <c r="A2424" t="s">
        <v>73</v>
      </c>
      <c r="B2424" t="s">
        <v>124</v>
      </c>
      <c r="C2424" t="s">
        <v>0</v>
      </c>
      <c r="D2424" t="s">
        <v>5</v>
      </c>
      <c r="E2424">
        <v>201709</v>
      </c>
      <c r="F2424">
        <v>237412.85161290327</v>
      </c>
      <c r="G2424">
        <v>316754.66666666669</v>
      </c>
    </row>
    <row r="2425" spans="1:7" x14ac:dyDescent="0.2">
      <c r="A2425" t="s">
        <v>73</v>
      </c>
      <c r="B2425" t="s">
        <v>124</v>
      </c>
      <c r="C2425" t="s">
        <v>0</v>
      </c>
      <c r="D2425" t="s">
        <v>5</v>
      </c>
      <c r="E2425">
        <v>201712</v>
      </c>
      <c r="F2425">
        <v>238718.93906810042</v>
      </c>
      <c r="G2425">
        <v>317379.66666666669</v>
      </c>
    </row>
    <row r="2426" spans="1:7" x14ac:dyDescent="0.2">
      <c r="A2426" t="s">
        <v>73</v>
      </c>
      <c r="B2426" t="s">
        <v>124</v>
      </c>
      <c r="C2426" t="s">
        <v>0</v>
      </c>
      <c r="D2426" t="s">
        <v>5</v>
      </c>
      <c r="E2426">
        <v>201803</v>
      </c>
      <c r="F2426">
        <v>251059.42511520736</v>
      </c>
      <c r="G2426">
        <v>261405</v>
      </c>
    </row>
    <row r="2427" spans="1:7" x14ac:dyDescent="0.2">
      <c r="A2427" t="s">
        <v>73</v>
      </c>
      <c r="B2427" t="s">
        <v>124</v>
      </c>
      <c r="C2427" t="s">
        <v>0</v>
      </c>
      <c r="D2427" t="s">
        <v>5</v>
      </c>
      <c r="E2427">
        <v>201806</v>
      </c>
      <c r="F2427">
        <v>240516.27849462361</v>
      </c>
      <c r="G2427">
        <v>255641.33333333334</v>
      </c>
    </row>
    <row r="2428" spans="1:7" x14ac:dyDescent="0.2">
      <c r="A2428" t="s">
        <v>73</v>
      </c>
      <c r="B2428" t="s">
        <v>124</v>
      </c>
      <c r="C2428" t="s">
        <v>0</v>
      </c>
      <c r="D2428" t="s">
        <v>5</v>
      </c>
      <c r="E2428">
        <v>201809</v>
      </c>
      <c r="F2428">
        <v>253000.99677419351</v>
      </c>
      <c r="G2428">
        <v>259875.33333333334</v>
      </c>
    </row>
    <row r="2429" spans="1:7" x14ac:dyDescent="0.2">
      <c r="A2429" t="s">
        <v>73</v>
      </c>
      <c r="B2429" t="s">
        <v>124</v>
      </c>
      <c r="C2429" t="s">
        <v>0</v>
      </c>
      <c r="D2429" t="s">
        <v>5</v>
      </c>
      <c r="E2429">
        <v>201812</v>
      </c>
      <c r="F2429">
        <v>249253.20716845876</v>
      </c>
      <c r="G2429">
        <v>255115.33333333334</v>
      </c>
    </row>
    <row r="2430" spans="1:7" x14ac:dyDescent="0.2">
      <c r="A2430" t="s">
        <v>73</v>
      </c>
      <c r="B2430" t="s">
        <v>124</v>
      </c>
      <c r="C2430" t="s">
        <v>0</v>
      </c>
      <c r="D2430" t="s">
        <v>5</v>
      </c>
      <c r="E2430">
        <v>201903</v>
      </c>
      <c r="F2430">
        <v>248543.00076804918</v>
      </c>
      <c r="G2430">
        <v>254879.33333333334</v>
      </c>
    </row>
    <row r="2431" spans="1:7" x14ac:dyDescent="0.2">
      <c r="A2431" t="s">
        <v>73</v>
      </c>
      <c r="B2431" t="s">
        <v>124</v>
      </c>
      <c r="C2431" t="s">
        <v>0</v>
      </c>
      <c r="D2431" t="s">
        <v>5</v>
      </c>
      <c r="E2431">
        <v>201906</v>
      </c>
      <c r="F2431">
        <v>249607.1827956989</v>
      </c>
      <c r="G2431">
        <v>254159.33333333334</v>
      </c>
    </row>
    <row r="2432" spans="1:7" x14ac:dyDescent="0.2">
      <c r="A2432" t="s">
        <v>73</v>
      </c>
      <c r="B2432" t="s">
        <v>124</v>
      </c>
      <c r="C2432" t="s">
        <v>0</v>
      </c>
      <c r="D2432" t="s">
        <v>5</v>
      </c>
      <c r="E2432">
        <v>201909</v>
      </c>
      <c r="F2432">
        <v>248141.70430107528</v>
      </c>
      <c r="G2432">
        <v>257528.66666666666</v>
      </c>
    </row>
    <row r="2433" spans="1:7" x14ac:dyDescent="0.2">
      <c r="A2433" t="s">
        <v>73</v>
      </c>
      <c r="B2433" t="s">
        <v>124</v>
      </c>
      <c r="C2433" t="s">
        <v>0</v>
      </c>
      <c r="D2433" t="s">
        <v>5</v>
      </c>
      <c r="E2433">
        <v>201912</v>
      </c>
      <c r="F2433">
        <v>244815.46810035841</v>
      </c>
      <c r="G2433">
        <v>329457.66666666669</v>
      </c>
    </row>
    <row r="2434" spans="1:7" x14ac:dyDescent="0.2">
      <c r="A2434" t="s">
        <v>73</v>
      </c>
      <c r="B2434" t="s">
        <v>124</v>
      </c>
      <c r="C2434" t="s">
        <v>0</v>
      </c>
      <c r="D2434" t="s">
        <v>5</v>
      </c>
      <c r="E2434">
        <v>202003</v>
      </c>
      <c r="F2434">
        <v>243328.80719317761</v>
      </c>
      <c r="G2434">
        <v>388686.66666666669</v>
      </c>
    </row>
    <row r="2435" spans="1:7" x14ac:dyDescent="0.2">
      <c r="A2435" t="s">
        <v>73</v>
      </c>
      <c r="B2435" t="s">
        <v>124</v>
      </c>
      <c r="C2435" t="s">
        <v>0</v>
      </c>
      <c r="D2435" t="s">
        <v>5</v>
      </c>
      <c r="E2435">
        <v>202006</v>
      </c>
      <c r="F2435">
        <v>243160.83548387093</v>
      </c>
      <c r="G2435">
        <v>245667.33333333334</v>
      </c>
    </row>
    <row r="2436" spans="1:7" x14ac:dyDescent="0.2">
      <c r="A2436" t="s">
        <v>73</v>
      </c>
      <c r="B2436" t="s">
        <v>124</v>
      </c>
      <c r="C2436" t="s">
        <v>0</v>
      </c>
      <c r="D2436" t="s">
        <v>5</v>
      </c>
      <c r="E2436">
        <v>202009</v>
      </c>
      <c r="F2436">
        <v>242428.49426523302</v>
      </c>
      <c r="G2436">
        <v>246209</v>
      </c>
    </row>
    <row r="2437" spans="1:7" x14ac:dyDescent="0.2">
      <c r="A2437" t="s">
        <v>73</v>
      </c>
      <c r="B2437" t="s">
        <v>124</v>
      </c>
      <c r="C2437" t="s">
        <v>0</v>
      </c>
      <c r="D2437" t="s">
        <v>5</v>
      </c>
      <c r="E2437">
        <v>202012</v>
      </c>
      <c r="F2437">
        <v>246166.74265232982</v>
      </c>
      <c r="G2437">
        <v>251189</v>
      </c>
    </row>
    <row r="2438" spans="1:7" x14ac:dyDescent="0.2">
      <c r="A2438" t="s">
        <v>73</v>
      </c>
      <c r="B2438" t="s">
        <v>124</v>
      </c>
      <c r="C2438" t="s">
        <v>0</v>
      </c>
      <c r="D2438" t="s">
        <v>5</v>
      </c>
      <c r="E2438">
        <v>202103</v>
      </c>
      <c r="F2438">
        <v>249777.64592933946</v>
      </c>
      <c r="G2438">
        <v>256357</v>
      </c>
    </row>
    <row r="2439" spans="1:7" x14ac:dyDescent="0.2">
      <c r="A2439" t="s">
        <v>73</v>
      </c>
      <c r="B2439" t="s">
        <v>124</v>
      </c>
      <c r="C2439" t="s">
        <v>0</v>
      </c>
      <c r="D2439" t="s">
        <v>5</v>
      </c>
      <c r="E2439">
        <v>202106</v>
      </c>
      <c r="F2439">
        <v>253112.42473118278</v>
      </c>
      <c r="G2439">
        <v>259761.66666666666</v>
      </c>
    </row>
    <row r="2440" spans="1:7" x14ac:dyDescent="0.2">
      <c r="A2440" t="s">
        <v>73</v>
      </c>
      <c r="B2440" t="s">
        <v>124</v>
      </c>
      <c r="C2440" t="s">
        <v>0</v>
      </c>
      <c r="D2440" t="s">
        <v>5</v>
      </c>
      <c r="E2440">
        <v>202109</v>
      </c>
      <c r="F2440">
        <v>259414.33620071682</v>
      </c>
      <c r="G2440">
        <v>264864.66666666669</v>
      </c>
    </row>
    <row r="2441" spans="1:7" x14ac:dyDescent="0.2">
      <c r="A2441" t="s">
        <v>73</v>
      </c>
      <c r="B2441" t="s">
        <v>124</v>
      </c>
      <c r="C2441" t="s">
        <v>0</v>
      </c>
      <c r="D2441" t="s">
        <v>5</v>
      </c>
      <c r="E2441">
        <v>202112</v>
      </c>
      <c r="F2441">
        <v>261507.470967742</v>
      </c>
      <c r="G2441">
        <v>353364</v>
      </c>
    </row>
    <row r="2442" spans="1:7" x14ac:dyDescent="0.2">
      <c r="A2442" t="s">
        <v>73</v>
      </c>
      <c r="B2442" t="s">
        <v>124</v>
      </c>
      <c r="C2442" t="s">
        <v>0</v>
      </c>
      <c r="D2442" t="s">
        <v>5</v>
      </c>
      <c r="E2442">
        <v>202203</v>
      </c>
      <c r="F2442">
        <v>260603.39554531491</v>
      </c>
      <c r="G2442">
        <v>268753.33333333331</v>
      </c>
    </row>
    <row r="2443" spans="1:7" x14ac:dyDescent="0.2">
      <c r="A2443" t="s">
        <v>73</v>
      </c>
      <c r="B2443" t="s">
        <v>124</v>
      </c>
      <c r="C2443" t="s">
        <v>0</v>
      </c>
      <c r="D2443" t="s">
        <v>5</v>
      </c>
      <c r="E2443">
        <v>202206</v>
      </c>
      <c r="F2443">
        <v>267727.43333333335</v>
      </c>
      <c r="G2443">
        <v>273096.33333333331</v>
      </c>
    </row>
    <row r="2444" spans="1:7" x14ac:dyDescent="0.2">
      <c r="A2444" t="s">
        <v>73</v>
      </c>
      <c r="B2444" t="s">
        <v>124</v>
      </c>
      <c r="C2444" t="s">
        <v>0</v>
      </c>
      <c r="D2444" t="s">
        <v>5</v>
      </c>
      <c r="E2444">
        <v>202209</v>
      </c>
      <c r="F2444">
        <v>275771.71146953403</v>
      </c>
      <c r="G2444">
        <v>281254.33333333331</v>
      </c>
    </row>
    <row r="2445" spans="1:7" x14ac:dyDescent="0.2">
      <c r="A2445" t="s">
        <v>73</v>
      </c>
      <c r="B2445" t="s">
        <v>124</v>
      </c>
      <c r="C2445" t="s">
        <v>0</v>
      </c>
      <c r="D2445" t="s">
        <v>5</v>
      </c>
      <c r="E2445">
        <v>202212</v>
      </c>
      <c r="F2445">
        <v>286594.1046594982</v>
      </c>
      <c r="G2445">
        <v>460276.66666666669</v>
      </c>
    </row>
    <row r="2446" spans="1:7" x14ac:dyDescent="0.2">
      <c r="A2446" t="s">
        <v>73</v>
      </c>
      <c r="B2446" t="s">
        <v>124</v>
      </c>
      <c r="C2446" t="s">
        <v>0</v>
      </c>
      <c r="D2446" t="s">
        <v>5</v>
      </c>
      <c r="E2446">
        <v>202303</v>
      </c>
      <c r="F2446">
        <v>283471.17933947779</v>
      </c>
      <c r="G2446">
        <v>288613</v>
      </c>
    </row>
    <row r="2447" spans="1:7" x14ac:dyDescent="0.2">
      <c r="A2447" t="s">
        <v>73</v>
      </c>
      <c r="B2447" t="s">
        <v>124</v>
      </c>
      <c r="C2447" t="s">
        <v>0</v>
      </c>
      <c r="D2447" t="s">
        <v>5</v>
      </c>
      <c r="E2447">
        <v>202306</v>
      </c>
      <c r="F2447">
        <v>284345.04874551971</v>
      </c>
      <c r="G2447">
        <v>290902.33333333331</v>
      </c>
    </row>
    <row r="2448" spans="1:7" x14ac:dyDescent="0.2">
      <c r="A2448" t="s">
        <v>73</v>
      </c>
      <c r="B2448" t="s">
        <v>124</v>
      </c>
      <c r="C2448" t="s">
        <v>0</v>
      </c>
      <c r="D2448" t="s">
        <v>5</v>
      </c>
      <c r="E2448">
        <v>202309</v>
      </c>
      <c r="F2448">
        <v>288606.79498207889</v>
      </c>
      <c r="G2448">
        <v>293114.33333333331</v>
      </c>
    </row>
    <row r="2449" spans="1:7" x14ac:dyDescent="0.2">
      <c r="A2449" t="s">
        <v>73</v>
      </c>
      <c r="B2449" t="s">
        <v>124</v>
      </c>
      <c r="C2449" t="s">
        <v>0</v>
      </c>
      <c r="D2449" t="s">
        <v>5</v>
      </c>
      <c r="E2449">
        <v>202312</v>
      </c>
      <c r="F2449">
        <v>302992.69211469532</v>
      </c>
      <c r="G2449">
        <v>323423.33333333331</v>
      </c>
    </row>
    <row r="2450" spans="1:7" x14ac:dyDescent="0.2">
      <c r="A2450" t="s">
        <v>73</v>
      </c>
      <c r="B2450" t="s">
        <v>124</v>
      </c>
      <c r="C2450" t="s">
        <v>0</v>
      </c>
      <c r="D2450" t="s">
        <v>5</v>
      </c>
      <c r="E2450">
        <v>202403</v>
      </c>
      <c r="F2450">
        <v>309830.74898034846</v>
      </c>
      <c r="G2450">
        <v>319387.66666666669</v>
      </c>
    </row>
    <row r="2451" spans="1:7" x14ac:dyDescent="0.2">
      <c r="A2451" t="s">
        <v>73</v>
      </c>
      <c r="B2451" t="s">
        <v>124</v>
      </c>
      <c r="C2451" t="s">
        <v>0</v>
      </c>
      <c r="D2451" t="s">
        <v>5</v>
      </c>
      <c r="E2451">
        <v>202406</v>
      </c>
      <c r="F2451">
        <v>311714.1655913979</v>
      </c>
      <c r="G2451">
        <v>317234</v>
      </c>
    </row>
    <row r="2452" spans="1:7" x14ac:dyDescent="0.2">
      <c r="A2452" t="s">
        <v>73</v>
      </c>
      <c r="B2452" t="s">
        <v>125</v>
      </c>
      <c r="C2452" t="s">
        <v>1</v>
      </c>
      <c r="D2452" t="s">
        <v>7</v>
      </c>
      <c r="E2452">
        <v>2014</v>
      </c>
      <c r="F2452">
        <v>188560.84857910904</v>
      </c>
      <c r="G2452">
        <v>201700.75</v>
      </c>
    </row>
    <row r="2453" spans="1:7" x14ac:dyDescent="0.2">
      <c r="A2453" t="s">
        <v>73</v>
      </c>
      <c r="B2453" t="s">
        <v>125</v>
      </c>
      <c r="C2453" t="s">
        <v>1</v>
      </c>
      <c r="D2453" t="s">
        <v>7</v>
      </c>
      <c r="E2453">
        <v>2015</v>
      </c>
      <c r="F2453">
        <v>344474.26046466973</v>
      </c>
      <c r="G2453">
        <v>426228</v>
      </c>
    </row>
    <row r="2454" spans="1:7" x14ac:dyDescent="0.2">
      <c r="A2454" t="s">
        <v>73</v>
      </c>
      <c r="B2454" t="s">
        <v>125</v>
      </c>
      <c r="C2454" t="s">
        <v>1</v>
      </c>
      <c r="D2454" t="s">
        <v>7</v>
      </c>
      <c r="E2454">
        <v>2016</v>
      </c>
      <c r="F2454">
        <v>697991.13666419487</v>
      </c>
      <c r="G2454">
        <v>779480.75</v>
      </c>
    </row>
    <row r="2455" spans="1:7" x14ac:dyDescent="0.2">
      <c r="A2455" t="s">
        <v>73</v>
      </c>
      <c r="B2455" t="s">
        <v>125</v>
      </c>
      <c r="C2455" t="s">
        <v>1</v>
      </c>
      <c r="D2455" t="s">
        <v>7</v>
      </c>
      <c r="E2455">
        <v>2017</v>
      </c>
      <c r="F2455">
        <v>774620.57667050662</v>
      </c>
      <c r="G2455">
        <v>1104743.75</v>
      </c>
    </row>
    <row r="2456" spans="1:7" x14ac:dyDescent="0.2">
      <c r="A2456" t="s">
        <v>73</v>
      </c>
      <c r="B2456" t="s">
        <v>125</v>
      </c>
      <c r="C2456" t="s">
        <v>1</v>
      </c>
      <c r="D2456" t="s">
        <v>7</v>
      </c>
      <c r="E2456">
        <v>2018</v>
      </c>
      <c r="F2456">
        <v>892166.0163658472</v>
      </c>
      <c r="G2456">
        <v>1094476.25</v>
      </c>
    </row>
    <row r="2457" spans="1:7" x14ac:dyDescent="0.2">
      <c r="A2457" t="s">
        <v>73</v>
      </c>
      <c r="B2457" t="s">
        <v>125</v>
      </c>
      <c r="C2457" t="s">
        <v>1</v>
      </c>
      <c r="D2457" t="s">
        <v>7</v>
      </c>
      <c r="E2457">
        <v>2019</v>
      </c>
      <c r="F2457">
        <v>1263661.0561379928</v>
      </c>
      <c r="G2457">
        <v>1462696.1666666667</v>
      </c>
    </row>
    <row r="2458" spans="1:7" x14ac:dyDescent="0.2">
      <c r="A2458" t="s">
        <v>73</v>
      </c>
      <c r="B2458" t="s">
        <v>125</v>
      </c>
      <c r="C2458" t="s">
        <v>1</v>
      </c>
      <c r="D2458" t="s">
        <v>7</v>
      </c>
      <c r="E2458">
        <v>2020</v>
      </c>
      <c r="F2458">
        <v>1317551.6244654553</v>
      </c>
      <c r="G2458">
        <v>1502149.25</v>
      </c>
    </row>
    <row r="2459" spans="1:7" x14ac:dyDescent="0.2">
      <c r="A2459" t="s">
        <v>73</v>
      </c>
      <c r="B2459" t="s">
        <v>125</v>
      </c>
      <c r="C2459" t="s">
        <v>1</v>
      </c>
      <c r="D2459" t="s">
        <v>7</v>
      </c>
      <c r="E2459">
        <v>2021</v>
      </c>
      <c r="F2459">
        <v>1240985.6403609833</v>
      </c>
      <c r="G2459">
        <v>1346869.25</v>
      </c>
    </row>
    <row r="2460" spans="1:7" x14ac:dyDescent="0.2">
      <c r="A2460" t="s">
        <v>73</v>
      </c>
      <c r="B2460" t="s">
        <v>125</v>
      </c>
      <c r="C2460" t="s">
        <v>1</v>
      </c>
      <c r="D2460" t="s">
        <v>7</v>
      </c>
      <c r="E2460">
        <v>2022</v>
      </c>
      <c r="F2460">
        <v>1547877.5412826336</v>
      </c>
      <c r="G2460">
        <v>1825294.1666666667</v>
      </c>
    </row>
    <row r="2461" spans="1:7" x14ac:dyDescent="0.2">
      <c r="A2461" t="s">
        <v>73</v>
      </c>
      <c r="B2461" t="s">
        <v>125</v>
      </c>
      <c r="C2461" t="s">
        <v>1</v>
      </c>
      <c r="D2461" t="s">
        <v>7</v>
      </c>
      <c r="E2461">
        <v>2023</v>
      </c>
      <c r="F2461">
        <v>1806804.547734255</v>
      </c>
      <c r="G2461">
        <v>1899192.5833333333</v>
      </c>
    </row>
    <row r="2462" spans="1:7" x14ac:dyDescent="0.2">
      <c r="A2462" t="s">
        <v>73</v>
      </c>
      <c r="B2462" t="s">
        <v>125</v>
      </c>
      <c r="C2462" t="s">
        <v>1</v>
      </c>
      <c r="D2462" t="s">
        <v>7</v>
      </c>
      <c r="E2462">
        <v>2024</v>
      </c>
      <c r="F2462">
        <v>1682689.6876974415</v>
      </c>
      <c r="G2462">
        <v>1847791.8</v>
      </c>
    </row>
    <row r="2463" spans="1:7" x14ac:dyDescent="0.2">
      <c r="A2463" t="s">
        <v>73</v>
      </c>
      <c r="B2463" t="s">
        <v>125</v>
      </c>
      <c r="C2463" t="s">
        <v>1</v>
      </c>
      <c r="D2463" t="s">
        <v>8</v>
      </c>
      <c r="E2463">
        <v>201401</v>
      </c>
      <c r="F2463">
        <v>173098.54838709676</v>
      </c>
      <c r="G2463">
        <v>183659</v>
      </c>
    </row>
    <row r="2464" spans="1:7" x14ac:dyDescent="0.2">
      <c r="A2464" t="s">
        <v>73</v>
      </c>
      <c r="B2464" t="s">
        <v>125</v>
      </c>
      <c r="C2464" t="s">
        <v>1</v>
      </c>
      <c r="D2464" t="s">
        <v>8</v>
      </c>
      <c r="E2464">
        <v>201402</v>
      </c>
      <c r="F2464">
        <v>205232.35714285713</v>
      </c>
      <c r="G2464">
        <v>230379</v>
      </c>
    </row>
    <row r="2465" spans="1:7" x14ac:dyDescent="0.2">
      <c r="A2465" t="s">
        <v>73</v>
      </c>
      <c r="B2465" t="s">
        <v>125</v>
      </c>
      <c r="C2465" t="s">
        <v>1</v>
      </c>
      <c r="D2465" t="s">
        <v>8</v>
      </c>
      <c r="E2465">
        <v>201403</v>
      </c>
      <c r="F2465">
        <v>198211.67741935482</v>
      </c>
      <c r="G2465">
        <v>211531</v>
      </c>
    </row>
    <row r="2466" spans="1:7" x14ac:dyDescent="0.2">
      <c r="A2466" t="s">
        <v>73</v>
      </c>
      <c r="B2466" t="s">
        <v>125</v>
      </c>
      <c r="C2466" t="s">
        <v>1</v>
      </c>
      <c r="D2466" t="s">
        <v>8</v>
      </c>
      <c r="E2466">
        <v>201404</v>
      </c>
      <c r="F2466">
        <v>196704.36666666664</v>
      </c>
      <c r="G2466">
        <v>205039</v>
      </c>
    </row>
    <row r="2467" spans="1:7" x14ac:dyDescent="0.2">
      <c r="A2467" t="s">
        <v>73</v>
      </c>
      <c r="B2467" t="s">
        <v>125</v>
      </c>
      <c r="C2467" t="s">
        <v>1</v>
      </c>
      <c r="D2467" t="s">
        <v>8</v>
      </c>
      <c r="E2467">
        <v>201405</v>
      </c>
      <c r="F2467">
        <v>193617.5483870967</v>
      </c>
      <c r="G2467">
        <v>203532</v>
      </c>
    </row>
    <row r="2468" spans="1:7" x14ac:dyDescent="0.2">
      <c r="A2468" t="s">
        <v>73</v>
      </c>
      <c r="B2468" t="s">
        <v>125</v>
      </c>
      <c r="C2468" t="s">
        <v>1</v>
      </c>
      <c r="D2468" t="s">
        <v>8</v>
      </c>
      <c r="E2468">
        <v>201406</v>
      </c>
      <c r="F2468">
        <v>190632.59999999986</v>
      </c>
      <c r="G2468">
        <v>200221</v>
      </c>
    </row>
    <row r="2469" spans="1:7" x14ac:dyDescent="0.2">
      <c r="A2469" t="s">
        <v>73</v>
      </c>
      <c r="B2469" t="s">
        <v>125</v>
      </c>
      <c r="C2469" t="s">
        <v>1</v>
      </c>
      <c r="D2469" t="s">
        <v>8</v>
      </c>
      <c r="E2469">
        <v>201407</v>
      </c>
      <c r="F2469">
        <v>189060.38709677421</v>
      </c>
      <c r="G2469">
        <v>199472</v>
      </c>
    </row>
    <row r="2470" spans="1:7" x14ac:dyDescent="0.2">
      <c r="A2470" t="s">
        <v>73</v>
      </c>
      <c r="B2470" t="s">
        <v>125</v>
      </c>
      <c r="C2470" t="s">
        <v>1</v>
      </c>
      <c r="D2470" t="s">
        <v>8</v>
      </c>
      <c r="E2470">
        <v>201408</v>
      </c>
      <c r="F2470">
        <v>186506.64516129025</v>
      </c>
      <c r="G2470">
        <v>198445</v>
      </c>
    </row>
    <row r="2471" spans="1:7" x14ac:dyDescent="0.2">
      <c r="A2471" t="s">
        <v>73</v>
      </c>
      <c r="B2471" t="s">
        <v>125</v>
      </c>
      <c r="C2471" t="s">
        <v>1</v>
      </c>
      <c r="D2471" t="s">
        <v>8</v>
      </c>
      <c r="E2471">
        <v>201409</v>
      </c>
      <c r="F2471">
        <v>184062.46666666659</v>
      </c>
      <c r="G2471">
        <v>194958</v>
      </c>
    </row>
    <row r="2472" spans="1:7" x14ac:dyDescent="0.2">
      <c r="A2472" t="s">
        <v>73</v>
      </c>
      <c r="B2472" t="s">
        <v>125</v>
      </c>
      <c r="C2472" t="s">
        <v>1</v>
      </c>
      <c r="D2472" t="s">
        <v>8</v>
      </c>
      <c r="E2472">
        <v>201410</v>
      </c>
      <c r="F2472">
        <v>179704.80645161285</v>
      </c>
      <c r="G2472">
        <v>188407</v>
      </c>
    </row>
    <row r="2473" spans="1:7" x14ac:dyDescent="0.2">
      <c r="A2473" t="s">
        <v>73</v>
      </c>
      <c r="B2473" t="s">
        <v>125</v>
      </c>
      <c r="C2473" t="s">
        <v>1</v>
      </c>
      <c r="D2473" t="s">
        <v>8</v>
      </c>
      <c r="E2473">
        <v>201411</v>
      </c>
      <c r="F2473">
        <v>183815.16666666669</v>
      </c>
      <c r="G2473">
        <v>207784</v>
      </c>
    </row>
    <row r="2474" spans="1:7" x14ac:dyDescent="0.2">
      <c r="A2474" t="s">
        <v>73</v>
      </c>
      <c r="B2474" t="s">
        <v>125</v>
      </c>
      <c r="C2474" t="s">
        <v>1</v>
      </c>
      <c r="D2474" t="s">
        <v>8</v>
      </c>
      <c r="E2474">
        <v>201412</v>
      </c>
      <c r="F2474">
        <v>182083.61290322582</v>
      </c>
      <c r="G2474">
        <v>196982</v>
      </c>
    </row>
    <row r="2475" spans="1:7" x14ac:dyDescent="0.2">
      <c r="A2475" t="s">
        <v>73</v>
      </c>
      <c r="B2475" t="s">
        <v>125</v>
      </c>
      <c r="C2475" t="s">
        <v>1</v>
      </c>
      <c r="D2475" t="s">
        <v>8</v>
      </c>
      <c r="E2475">
        <v>201501</v>
      </c>
      <c r="F2475">
        <v>184182.35483870967</v>
      </c>
      <c r="G2475">
        <v>194380</v>
      </c>
    </row>
    <row r="2476" spans="1:7" x14ac:dyDescent="0.2">
      <c r="A2476" t="s">
        <v>73</v>
      </c>
      <c r="B2476" t="s">
        <v>125</v>
      </c>
      <c r="C2476" t="s">
        <v>1</v>
      </c>
      <c r="D2476" t="s">
        <v>8</v>
      </c>
      <c r="E2476">
        <v>201502</v>
      </c>
      <c r="F2476">
        <v>182360.46428571429</v>
      </c>
      <c r="G2476">
        <v>195421</v>
      </c>
    </row>
    <row r="2477" spans="1:7" x14ac:dyDescent="0.2">
      <c r="A2477" t="s">
        <v>73</v>
      </c>
      <c r="B2477" t="s">
        <v>125</v>
      </c>
      <c r="C2477" t="s">
        <v>1</v>
      </c>
      <c r="D2477" t="s">
        <v>8</v>
      </c>
      <c r="E2477">
        <v>201503</v>
      </c>
      <c r="F2477">
        <v>183843.96774193546</v>
      </c>
      <c r="G2477">
        <v>193167</v>
      </c>
    </row>
    <row r="2478" spans="1:7" x14ac:dyDescent="0.2">
      <c r="A2478" t="s">
        <v>73</v>
      </c>
      <c r="B2478" t="s">
        <v>125</v>
      </c>
      <c r="C2478" t="s">
        <v>1</v>
      </c>
      <c r="D2478" t="s">
        <v>8</v>
      </c>
      <c r="E2478">
        <v>201504</v>
      </c>
      <c r="F2478">
        <v>185690.90000000002</v>
      </c>
      <c r="G2478">
        <v>193590</v>
      </c>
    </row>
    <row r="2479" spans="1:7" x14ac:dyDescent="0.2">
      <c r="A2479" t="s">
        <v>73</v>
      </c>
      <c r="B2479" t="s">
        <v>125</v>
      </c>
      <c r="C2479" t="s">
        <v>1</v>
      </c>
      <c r="D2479" t="s">
        <v>8</v>
      </c>
      <c r="E2479">
        <v>201505</v>
      </c>
      <c r="F2479">
        <v>182340.19354838706</v>
      </c>
      <c r="G2479">
        <v>194888</v>
      </c>
    </row>
    <row r="2480" spans="1:7" x14ac:dyDescent="0.2">
      <c r="A2480" t="s">
        <v>73</v>
      </c>
      <c r="B2480" t="s">
        <v>125</v>
      </c>
      <c r="C2480" t="s">
        <v>1</v>
      </c>
      <c r="D2480" t="s">
        <v>8</v>
      </c>
      <c r="E2480">
        <v>201506</v>
      </c>
      <c r="F2480">
        <v>185651.03333333338</v>
      </c>
      <c r="G2480">
        <v>191305</v>
      </c>
    </row>
    <row r="2481" spans="1:7" x14ac:dyDescent="0.2">
      <c r="A2481" t="s">
        <v>73</v>
      </c>
      <c r="B2481" t="s">
        <v>125</v>
      </c>
      <c r="C2481" t="s">
        <v>1</v>
      </c>
      <c r="D2481" t="s">
        <v>8</v>
      </c>
      <c r="E2481">
        <v>201507</v>
      </c>
      <c r="F2481">
        <v>187052.77419354836</v>
      </c>
      <c r="G2481">
        <v>196723</v>
      </c>
    </row>
    <row r="2482" spans="1:7" x14ac:dyDescent="0.2">
      <c r="A2482" t="s">
        <v>73</v>
      </c>
      <c r="B2482" t="s">
        <v>125</v>
      </c>
      <c r="C2482" t="s">
        <v>1</v>
      </c>
      <c r="D2482" t="s">
        <v>8</v>
      </c>
      <c r="E2482">
        <v>201508</v>
      </c>
      <c r="F2482">
        <v>188567.48387096761</v>
      </c>
      <c r="G2482">
        <v>196620</v>
      </c>
    </row>
    <row r="2483" spans="1:7" x14ac:dyDescent="0.2">
      <c r="A2483" t="s">
        <v>73</v>
      </c>
      <c r="B2483" t="s">
        <v>125</v>
      </c>
      <c r="C2483" t="s">
        <v>1</v>
      </c>
      <c r="D2483" t="s">
        <v>8</v>
      </c>
      <c r="E2483">
        <v>201509</v>
      </c>
      <c r="F2483">
        <v>187051</v>
      </c>
      <c r="G2483">
        <v>194079</v>
      </c>
    </row>
    <row r="2484" spans="1:7" x14ac:dyDescent="0.2">
      <c r="A2484" t="s">
        <v>73</v>
      </c>
      <c r="B2484" t="s">
        <v>125</v>
      </c>
      <c r="C2484" t="s">
        <v>1</v>
      </c>
      <c r="D2484" t="s">
        <v>8</v>
      </c>
      <c r="E2484">
        <v>201510</v>
      </c>
      <c r="F2484">
        <v>189389.83870967734</v>
      </c>
      <c r="G2484">
        <v>190789</v>
      </c>
    </row>
    <row r="2485" spans="1:7" x14ac:dyDescent="0.2">
      <c r="A2485" t="s">
        <v>73</v>
      </c>
      <c r="B2485" t="s">
        <v>125</v>
      </c>
      <c r="C2485" t="s">
        <v>1</v>
      </c>
      <c r="D2485" t="s">
        <v>8</v>
      </c>
      <c r="E2485">
        <v>201511</v>
      </c>
      <c r="F2485">
        <v>1519148.5666666678</v>
      </c>
      <c r="G2485">
        <v>1582265</v>
      </c>
    </row>
    <row r="2486" spans="1:7" x14ac:dyDescent="0.2">
      <c r="A2486" t="s">
        <v>73</v>
      </c>
      <c r="B2486" t="s">
        <v>125</v>
      </c>
      <c r="C2486" t="s">
        <v>1</v>
      </c>
      <c r="D2486" t="s">
        <v>8</v>
      </c>
      <c r="E2486">
        <v>201512</v>
      </c>
      <c r="F2486">
        <v>758412.54838709626</v>
      </c>
      <c r="G2486">
        <v>1591509</v>
      </c>
    </row>
    <row r="2487" spans="1:7" x14ac:dyDescent="0.2">
      <c r="A2487" t="s">
        <v>73</v>
      </c>
      <c r="B2487" t="s">
        <v>125</v>
      </c>
      <c r="C2487" t="s">
        <v>1</v>
      </c>
      <c r="D2487" t="s">
        <v>8</v>
      </c>
      <c r="E2487">
        <v>201601</v>
      </c>
      <c r="F2487">
        <v>717144.19354838727</v>
      </c>
      <c r="G2487">
        <v>770160</v>
      </c>
    </row>
    <row r="2488" spans="1:7" x14ac:dyDescent="0.2">
      <c r="A2488" t="s">
        <v>73</v>
      </c>
      <c r="B2488" t="s">
        <v>125</v>
      </c>
      <c r="C2488" t="s">
        <v>1</v>
      </c>
      <c r="D2488" t="s">
        <v>8</v>
      </c>
      <c r="E2488">
        <v>201602</v>
      </c>
      <c r="F2488">
        <v>741372.58620689681</v>
      </c>
      <c r="G2488">
        <v>1231269</v>
      </c>
    </row>
    <row r="2489" spans="1:7" x14ac:dyDescent="0.2">
      <c r="A2489" t="s">
        <v>73</v>
      </c>
      <c r="B2489" t="s">
        <v>125</v>
      </c>
      <c r="C2489" t="s">
        <v>1</v>
      </c>
      <c r="D2489" t="s">
        <v>8</v>
      </c>
      <c r="E2489">
        <v>201603</v>
      </c>
      <c r="F2489">
        <v>681920.67741935502</v>
      </c>
      <c r="G2489">
        <v>760235</v>
      </c>
    </row>
    <row r="2490" spans="1:7" x14ac:dyDescent="0.2">
      <c r="A2490" t="s">
        <v>73</v>
      </c>
      <c r="B2490" t="s">
        <v>125</v>
      </c>
      <c r="C2490" t="s">
        <v>1</v>
      </c>
      <c r="D2490" t="s">
        <v>8</v>
      </c>
      <c r="E2490">
        <v>201604</v>
      </c>
      <c r="F2490">
        <v>672285.1999999996</v>
      </c>
      <c r="G2490">
        <v>716219</v>
      </c>
    </row>
    <row r="2491" spans="1:7" x14ac:dyDescent="0.2">
      <c r="A2491" t="s">
        <v>73</v>
      </c>
      <c r="B2491" t="s">
        <v>125</v>
      </c>
      <c r="C2491" t="s">
        <v>1</v>
      </c>
      <c r="D2491" t="s">
        <v>8</v>
      </c>
      <c r="E2491">
        <v>201605</v>
      </c>
      <c r="F2491">
        <v>689994.41935483878</v>
      </c>
      <c r="G2491">
        <v>707843</v>
      </c>
    </row>
    <row r="2492" spans="1:7" x14ac:dyDescent="0.2">
      <c r="A2492" t="s">
        <v>73</v>
      </c>
      <c r="B2492" t="s">
        <v>125</v>
      </c>
      <c r="C2492" t="s">
        <v>1</v>
      </c>
      <c r="D2492" t="s">
        <v>8</v>
      </c>
      <c r="E2492">
        <v>201606</v>
      </c>
      <c r="F2492">
        <v>641802.33333333326</v>
      </c>
      <c r="G2492">
        <v>728504</v>
      </c>
    </row>
    <row r="2493" spans="1:7" x14ac:dyDescent="0.2">
      <c r="A2493" t="s">
        <v>73</v>
      </c>
      <c r="B2493" t="s">
        <v>125</v>
      </c>
      <c r="C2493" t="s">
        <v>1</v>
      </c>
      <c r="D2493" t="s">
        <v>8</v>
      </c>
      <c r="E2493">
        <v>201607</v>
      </c>
      <c r="F2493">
        <v>655955.1612903229</v>
      </c>
      <c r="G2493">
        <v>673767</v>
      </c>
    </row>
    <row r="2494" spans="1:7" x14ac:dyDescent="0.2">
      <c r="A2494" t="s">
        <v>73</v>
      </c>
      <c r="B2494" t="s">
        <v>125</v>
      </c>
      <c r="C2494" t="s">
        <v>1</v>
      </c>
      <c r="D2494" t="s">
        <v>8</v>
      </c>
      <c r="E2494">
        <v>201608</v>
      </c>
      <c r="F2494">
        <v>682102.77419354825</v>
      </c>
      <c r="G2494">
        <v>703456</v>
      </c>
    </row>
    <row r="2495" spans="1:7" x14ac:dyDescent="0.2">
      <c r="A2495" t="s">
        <v>73</v>
      </c>
      <c r="B2495" t="s">
        <v>125</v>
      </c>
      <c r="C2495" t="s">
        <v>1</v>
      </c>
      <c r="D2495" t="s">
        <v>8</v>
      </c>
      <c r="E2495">
        <v>201609</v>
      </c>
      <c r="F2495">
        <v>707186.03333333344</v>
      </c>
      <c r="G2495">
        <v>732608</v>
      </c>
    </row>
    <row r="2496" spans="1:7" x14ac:dyDescent="0.2">
      <c r="A2496" t="s">
        <v>73</v>
      </c>
      <c r="B2496" t="s">
        <v>125</v>
      </c>
      <c r="C2496" t="s">
        <v>1</v>
      </c>
      <c r="D2496" t="s">
        <v>8</v>
      </c>
      <c r="E2496">
        <v>201610</v>
      </c>
      <c r="F2496">
        <v>735516.32258064509</v>
      </c>
      <c r="G2496">
        <v>755683</v>
      </c>
    </row>
    <row r="2497" spans="1:7" x14ac:dyDescent="0.2">
      <c r="A2497" t="s">
        <v>73</v>
      </c>
      <c r="B2497" t="s">
        <v>125</v>
      </c>
      <c r="C2497" t="s">
        <v>1</v>
      </c>
      <c r="D2497" t="s">
        <v>8</v>
      </c>
      <c r="E2497">
        <v>201611</v>
      </c>
      <c r="F2497">
        <v>714819.10000000009</v>
      </c>
      <c r="G2497">
        <v>783437</v>
      </c>
    </row>
    <row r="2498" spans="1:7" x14ac:dyDescent="0.2">
      <c r="A2498" t="s">
        <v>73</v>
      </c>
      <c r="B2498" t="s">
        <v>125</v>
      </c>
      <c r="C2498" t="s">
        <v>1</v>
      </c>
      <c r="D2498" t="s">
        <v>8</v>
      </c>
      <c r="E2498">
        <v>201612</v>
      </c>
      <c r="F2498">
        <v>735794.83870967745</v>
      </c>
      <c r="G2498">
        <v>790588</v>
      </c>
    </row>
    <row r="2499" spans="1:7" x14ac:dyDescent="0.2">
      <c r="A2499" t="s">
        <v>73</v>
      </c>
      <c r="B2499" t="s">
        <v>125</v>
      </c>
      <c r="C2499" t="s">
        <v>1</v>
      </c>
      <c r="D2499" t="s">
        <v>8</v>
      </c>
      <c r="E2499">
        <v>201701</v>
      </c>
      <c r="F2499">
        <v>718441.93548387103</v>
      </c>
      <c r="G2499">
        <v>778836</v>
      </c>
    </row>
    <row r="2500" spans="1:7" x14ac:dyDescent="0.2">
      <c r="A2500" t="s">
        <v>73</v>
      </c>
      <c r="B2500" t="s">
        <v>125</v>
      </c>
      <c r="C2500" t="s">
        <v>1</v>
      </c>
      <c r="D2500" t="s">
        <v>8</v>
      </c>
      <c r="E2500">
        <v>201702</v>
      </c>
      <c r="F2500">
        <v>735945.10714285704</v>
      </c>
      <c r="G2500">
        <v>769516</v>
      </c>
    </row>
    <row r="2501" spans="1:7" x14ac:dyDescent="0.2">
      <c r="A2501" t="s">
        <v>73</v>
      </c>
      <c r="B2501" t="s">
        <v>125</v>
      </c>
      <c r="C2501" t="s">
        <v>1</v>
      </c>
      <c r="D2501" t="s">
        <v>8</v>
      </c>
      <c r="E2501">
        <v>201703</v>
      </c>
      <c r="F2501">
        <v>768766.09677419299</v>
      </c>
      <c r="G2501">
        <v>1655471</v>
      </c>
    </row>
    <row r="2502" spans="1:7" x14ac:dyDescent="0.2">
      <c r="A2502" t="s">
        <v>73</v>
      </c>
      <c r="B2502" t="s">
        <v>125</v>
      </c>
      <c r="C2502" t="s">
        <v>1</v>
      </c>
      <c r="D2502" t="s">
        <v>8</v>
      </c>
      <c r="E2502">
        <v>201704</v>
      </c>
      <c r="F2502">
        <v>756331.16666666605</v>
      </c>
      <c r="G2502">
        <v>1358602</v>
      </c>
    </row>
    <row r="2503" spans="1:7" x14ac:dyDescent="0.2">
      <c r="A2503" t="s">
        <v>73</v>
      </c>
      <c r="B2503" t="s">
        <v>125</v>
      </c>
      <c r="C2503" t="s">
        <v>1</v>
      </c>
      <c r="D2503" t="s">
        <v>8</v>
      </c>
      <c r="E2503">
        <v>201705</v>
      </c>
      <c r="F2503">
        <v>763150.41935483832</v>
      </c>
      <c r="G2503">
        <v>1378454</v>
      </c>
    </row>
    <row r="2504" spans="1:7" x14ac:dyDescent="0.2">
      <c r="A2504" t="s">
        <v>73</v>
      </c>
      <c r="B2504" t="s">
        <v>125</v>
      </c>
      <c r="C2504" t="s">
        <v>1</v>
      </c>
      <c r="D2504" t="s">
        <v>8</v>
      </c>
      <c r="E2504">
        <v>201706</v>
      </c>
      <c r="F2504">
        <v>767447.366666666</v>
      </c>
      <c r="G2504">
        <v>1390251</v>
      </c>
    </row>
    <row r="2505" spans="1:7" x14ac:dyDescent="0.2">
      <c r="A2505" t="s">
        <v>73</v>
      </c>
      <c r="B2505" t="s">
        <v>125</v>
      </c>
      <c r="C2505" t="s">
        <v>1</v>
      </c>
      <c r="D2505" t="s">
        <v>8</v>
      </c>
      <c r="E2505">
        <v>201707</v>
      </c>
      <c r="F2505">
        <v>764822.77419354825</v>
      </c>
      <c r="G2505">
        <v>801754</v>
      </c>
    </row>
    <row r="2506" spans="1:7" x14ac:dyDescent="0.2">
      <c r="A2506" t="s">
        <v>73</v>
      </c>
      <c r="B2506" t="s">
        <v>125</v>
      </c>
      <c r="C2506" t="s">
        <v>1</v>
      </c>
      <c r="D2506" t="s">
        <v>8</v>
      </c>
      <c r="E2506">
        <v>201708</v>
      </c>
      <c r="F2506">
        <v>797421.93548387114</v>
      </c>
      <c r="G2506">
        <v>887722</v>
      </c>
    </row>
    <row r="2507" spans="1:7" x14ac:dyDescent="0.2">
      <c r="A2507" t="s">
        <v>73</v>
      </c>
      <c r="B2507" t="s">
        <v>125</v>
      </c>
      <c r="C2507" t="s">
        <v>1</v>
      </c>
      <c r="D2507" t="s">
        <v>8</v>
      </c>
      <c r="E2507">
        <v>201709</v>
      </c>
      <c r="F2507">
        <v>787737.83333333337</v>
      </c>
      <c r="G2507">
        <v>877764</v>
      </c>
    </row>
    <row r="2508" spans="1:7" x14ac:dyDescent="0.2">
      <c r="A2508" t="s">
        <v>73</v>
      </c>
      <c r="B2508" t="s">
        <v>125</v>
      </c>
      <c r="C2508" t="s">
        <v>1</v>
      </c>
      <c r="D2508" t="s">
        <v>8</v>
      </c>
      <c r="E2508">
        <v>201710</v>
      </c>
      <c r="F2508">
        <v>793571.41935483902</v>
      </c>
      <c r="G2508">
        <v>823618</v>
      </c>
    </row>
    <row r="2509" spans="1:7" x14ac:dyDescent="0.2">
      <c r="A2509" t="s">
        <v>73</v>
      </c>
      <c r="B2509" t="s">
        <v>125</v>
      </c>
      <c r="C2509" t="s">
        <v>1</v>
      </c>
      <c r="D2509" t="s">
        <v>8</v>
      </c>
      <c r="E2509">
        <v>201711</v>
      </c>
      <c r="F2509">
        <v>806551.83333333337</v>
      </c>
      <c r="G2509">
        <v>845301</v>
      </c>
    </row>
    <row r="2510" spans="1:7" x14ac:dyDescent="0.2">
      <c r="A2510" t="s">
        <v>73</v>
      </c>
      <c r="B2510" t="s">
        <v>125</v>
      </c>
      <c r="C2510" t="s">
        <v>1</v>
      </c>
      <c r="D2510" t="s">
        <v>8</v>
      </c>
      <c r="E2510">
        <v>201712</v>
      </c>
      <c r="F2510">
        <v>835259.0322580639</v>
      </c>
      <c r="G2510">
        <v>1689636</v>
      </c>
    </row>
    <row r="2511" spans="1:7" x14ac:dyDescent="0.2">
      <c r="A2511" t="s">
        <v>73</v>
      </c>
      <c r="B2511" t="s">
        <v>125</v>
      </c>
      <c r="C2511" t="s">
        <v>1</v>
      </c>
      <c r="D2511" t="s">
        <v>8</v>
      </c>
      <c r="E2511">
        <v>201801</v>
      </c>
      <c r="F2511">
        <v>813961.41935483867</v>
      </c>
      <c r="G2511">
        <v>850785</v>
      </c>
    </row>
    <row r="2512" spans="1:7" x14ac:dyDescent="0.2">
      <c r="A2512" t="s">
        <v>73</v>
      </c>
      <c r="B2512" t="s">
        <v>125</v>
      </c>
      <c r="C2512" t="s">
        <v>1</v>
      </c>
      <c r="D2512" t="s">
        <v>8</v>
      </c>
      <c r="E2512">
        <v>201802</v>
      </c>
      <c r="F2512">
        <v>826812.10714285716</v>
      </c>
      <c r="G2512">
        <v>863821</v>
      </c>
    </row>
    <row r="2513" spans="1:7" x14ac:dyDescent="0.2">
      <c r="A2513" t="s">
        <v>73</v>
      </c>
      <c r="B2513" t="s">
        <v>125</v>
      </c>
      <c r="C2513" t="s">
        <v>1</v>
      </c>
      <c r="D2513" t="s">
        <v>8</v>
      </c>
      <c r="E2513">
        <v>201803</v>
      </c>
      <c r="F2513">
        <v>835931.77419354848</v>
      </c>
      <c r="G2513">
        <v>869943</v>
      </c>
    </row>
    <row r="2514" spans="1:7" x14ac:dyDescent="0.2">
      <c r="A2514" t="s">
        <v>73</v>
      </c>
      <c r="B2514" t="s">
        <v>125</v>
      </c>
      <c r="C2514" t="s">
        <v>1</v>
      </c>
      <c r="D2514" t="s">
        <v>8</v>
      </c>
      <c r="E2514">
        <v>201804</v>
      </c>
      <c r="F2514">
        <v>836283.2</v>
      </c>
      <c r="G2514">
        <v>875248</v>
      </c>
    </row>
    <row r="2515" spans="1:7" x14ac:dyDescent="0.2">
      <c r="A2515" t="s">
        <v>73</v>
      </c>
      <c r="B2515" t="s">
        <v>125</v>
      </c>
      <c r="C2515" t="s">
        <v>1</v>
      </c>
      <c r="D2515" t="s">
        <v>8</v>
      </c>
      <c r="E2515">
        <v>201805</v>
      </c>
      <c r="F2515">
        <v>847931.25806451577</v>
      </c>
      <c r="G2515">
        <v>887066</v>
      </c>
    </row>
    <row r="2516" spans="1:7" x14ac:dyDescent="0.2">
      <c r="A2516" t="s">
        <v>73</v>
      </c>
      <c r="B2516" t="s">
        <v>125</v>
      </c>
      <c r="C2516" t="s">
        <v>1</v>
      </c>
      <c r="D2516" t="s">
        <v>8</v>
      </c>
      <c r="E2516">
        <v>201806</v>
      </c>
      <c r="F2516">
        <v>787393.53333333309</v>
      </c>
      <c r="G2516">
        <v>957119</v>
      </c>
    </row>
    <row r="2517" spans="1:7" x14ac:dyDescent="0.2">
      <c r="A2517" t="s">
        <v>73</v>
      </c>
      <c r="B2517" t="s">
        <v>125</v>
      </c>
      <c r="C2517" t="s">
        <v>1</v>
      </c>
      <c r="D2517" t="s">
        <v>8</v>
      </c>
      <c r="E2517">
        <v>201807</v>
      </c>
      <c r="F2517">
        <v>864837.90322580666</v>
      </c>
      <c r="G2517">
        <v>902801</v>
      </c>
    </row>
    <row r="2518" spans="1:7" x14ac:dyDescent="0.2">
      <c r="A2518" t="s">
        <v>73</v>
      </c>
      <c r="B2518" t="s">
        <v>125</v>
      </c>
      <c r="C2518" t="s">
        <v>1</v>
      </c>
      <c r="D2518" t="s">
        <v>8</v>
      </c>
      <c r="E2518">
        <v>201808</v>
      </c>
      <c r="F2518">
        <v>888118.29032258096</v>
      </c>
      <c r="G2518">
        <v>989188</v>
      </c>
    </row>
    <row r="2519" spans="1:7" x14ac:dyDescent="0.2">
      <c r="A2519" t="s">
        <v>73</v>
      </c>
      <c r="B2519" t="s">
        <v>125</v>
      </c>
      <c r="C2519" t="s">
        <v>1</v>
      </c>
      <c r="D2519" t="s">
        <v>8</v>
      </c>
      <c r="E2519">
        <v>201809</v>
      </c>
      <c r="F2519">
        <v>881861.83333333337</v>
      </c>
      <c r="G2519">
        <v>1009678</v>
      </c>
    </row>
    <row r="2520" spans="1:7" x14ac:dyDescent="0.2">
      <c r="A2520" t="s">
        <v>73</v>
      </c>
      <c r="B2520" t="s">
        <v>125</v>
      </c>
      <c r="C2520" t="s">
        <v>1</v>
      </c>
      <c r="D2520" t="s">
        <v>8</v>
      </c>
      <c r="E2520">
        <v>201810</v>
      </c>
      <c r="F2520">
        <v>957586.35483870911</v>
      </c>
      <c r="G2520">
        <v>1838797</v>
      </c>
    </row>
    <row r="2521" spans="1:7" x14ac:dyDescent="0.2">
      <c r="A2521" t="s">
        <v>73</v>
      </c>
      <c r="B2521" t="s">
        <v>125</v>
      </c>
      <c r="C2521" t="s">
        <v>1</v>
      </c>
      <c r="D2521" t="s">
        <v>8</v>
      </c>
      <c r="E2521">
        <v>201811</v>
      </c>
      <c r="F2521">
        <v>1072325.199999999</v>
      </c>
      <c r="G2521">
        <v>1893991</v>
      </c>
    </row>
    <row r="2522" spans="1:7" x14ac:dyDescent="0.2">
      <c r="A2522" t="s">
        <v>73</v>
      </c>
      <c r="B2522" t="s">
        <v>125</v>
      </c>
      <c r="C2522" t="s">
        <v>1</v>
      </c>
      <c r="D2522" t="s">
        <v>8</v>
      </c>
      <c r="E2522">
        <v>201812</v>
      </c>
      <c r="F2522">
        <v>1092949.3225806458</v>
      </c>
      <c r="G2522">
        <v>1195278</v>
      </c>
    </row>
    <row r="2523" spans="1:7" x14ac:dyDescent="0.2">
      <c r="A2523" t="s">
        <v>73</v>
      </c>
      <c r="B2523" t="s">
        <v>125</v>
      </c>
      <c r="C2523" t="s">
        <v>1</v>
      </c>
      <c r="D2523" t="s">
        <v>8</v>
      </c>
      <c r="E2523">
        <v>201901</v>
      </c>
      <c r="F2523">
        <v>1104429.1290322584</v>
      </c>
      <c r="G2523">
        <v>1157508</v>
      </c>
    </row>
    <row r="2524" spans="1:7" x14ac:dyDescent="0.2">
      <c r="A2524" t="s">
        <v>73</v>
      </c>
      <c r="B2524" t="s">
        <v>125</v>
      </c>
      <c r="C2524" t="s">
        <v>1</v>
      </c>
      <c r="D2524" t="s">
        <v>8</v>
      </c>
      <c r="E2524">
        <v>201902</v>
      </c>
      <c r="F2524">
        <v>1086917.7500000005</v>
      </c>
      <c r="G2524">
        <v>1280823</v>
      </c>
    </row>
    <row r="2525" spans="1:7" x14ac:dyDescent="0.2">
      <c r="A2525" t="s">
        <v>73</v>
      </c>
      <c r="B2525" t="s">
        <v>125</v>
      </c>
      <c r="C2525" t="s">
        <v>1</v>
      </c>
      <c r="D2525" t="s">
        <v>8</v>
      </c>
      <c r="E2525">
        <v>201903</v>
      </c>
      <c r="F2525">
        <v>1127550.7096774194</v>
      </c>
      <c r="G2525">
        <v>1245471</v>
      </c>
    </row>
    <row r="2526" spans="1:7" x14ac:dyDescent="0.2">
      <c r="A2526" t="s">
        <v>73</v>
      </c>
      <c r="B2526" t="s">
        <v>125</v>
      </c>
      <c r="C2526" t="s">
        <v>1</v>
      </c>
      <c r="D2526" t="s">
        <v>8</v>
      </c>
      <c r="E2526">
        <v>201904</v>
      </c>
      <c r="F2526">
        <v>1178245.1000000001</v>
      </c>
      <c r="G2526">
        <v>1239425</v>
      </c>
    </row>
    <row r="2527" spans="1:7" x14ac:dyDescent="0.2">
      <c r="A2527" t="s">
        <v>73</v>
      </c>
      <c r="B2527" t="s">
        <v>125</v>
      </c>
      <c r="C2527" t="s">
        <v>1</v>
      </c>
      <c r="D2527" t="s">
        <v>8</v>
      </c>
      <c r="E2527">
        <v>201905</v>
      </c>
      <c r="F2527">
        <v>1219013.1290322577</v>
      </c>
      <c r="G2527">
        <v>1368432</v>
      </c>
    </row>
    <row r="2528" spans="1:7" x14ac:dyDescent="0.2">
      <c r="A2528" t="s">
        <v>73</v>
      </c>
      <c r="B2528" t="s">
        <v>125</v>
      </c>
      <c r="C2528" t="s">
        <v>1</v>
      </c>
      <c r="D2528" t="s">
        <v>8</v>
      </c>
      <c r="E2528">
        <v>201906</v>
      </c>
      <c r="F2528">
        <v>1247848.7333333325</v>
      </c>
      <c r="G2528">
        <v>1360751</v>
      </c>
    </row>
    <row r="2529" spans="1:7" x14ac:dyDescent="0.2">
      <c r="A2529" t="s">
        <v>73</v>
      </c>
      <c r="B2529" t="s">
        <v>125</v>
      </c>
      <c r="C2529" t="s">
        <v>1</v>
      </c>
      <c r="D2529" t="s">
        <v>8</v>
      </c>
      <c r="E2529">
        <v>201907</v>
      </c>
      <c r="F2529">
        <v>1338264.3548387096</v>
      </c>
      <c r="G2529">
        <v>1507761</v>
      </c>
    </row>
    <row r="2530" spans="1:7" x14ac:dyDescent="0.2">
      <c r="A2530" t="s">
        <v>73</v>
      </c>
      <c r="B2530" t="s">
        <v>125</v>
      </c>
      <c r="C2530" t="s">
        <v>1</v>
      </c>
      <c r="D2530" t="s">
        <v>8</v>
      </c>
      <c r="E2530">
        <v>201908</v>
      </c>
      <c r="F2530">
        <v>1338797.967741936</v>
      </c>
      <c r="G2530">
        <v>1492692</v>
      </c>
    </row>
    <row r="2531" spans="1:7" x14ac:dyDescent="0.2">
      <c r="A2531" t="s">
        <v>73</v>
      </c>
      <c r="B2531" t="s">
        <v>125</v>
      </c>
      <c r="C2531" t="s">
        <v>1</v>
      </c>
      <c r="D2531" t="s">
        <v>8</v>
      </c>
      <c r="E2531">
        <v>201909</v>
      </c>
      <c r="F2531">
        <v>1354501.2000000002</v>
      </c>
      <c r="G2531">
        <v>1472671</v>
      </c>
    </row>
    <row r="2532" spans="1:7" x14ac:dyDescent="0.2">
      <c r="A2532" t="s">
        <v>73</v>
      </c>
      <c r="B2532" t="s">
        <v>125</v>
      </c>
      <c r="C2532" t="s">
        <v>1</v>
      </c>
      <c r="D2532" t="s">
        <v>8</v>
      </c>
      <c r="E2532">
        <v>201910</v>
      </c>
      <c r="F2532">
        <v>1370799.6774193544</v>
      </c>
      <c r="G2532">
        <v>1502614</v>
      </c>
    </row>
    <row r="2533" spans="1:7" x14ac:dyDescent="0.2">
      <c r="A2533" t="s">
        <v>73</v>
      </c>
      <c r="B2533" t="s">
        <v>125</v>
      </c>
      <c r="C2533" t="s">
        <v>1</v>
      </c>
      <c r="D2533" t="s">
        <v>8</v>
      </c>
      <c r="E2533">
        <v>201911</v>
      </c>
      <c r="F2533">
        <v>1386719.5999999992</v>
      </c>
      <c r="G2533">
        <v>2393252</v>
      </c>
    </row>
    <row r="2534" spans="1:7" x14ac:dyDescent="0.2">
      <c r="A2534" t="s">
        <v>73</v>
      </c>
      <c r="B2534" t="s">
        <v>125</v>
      </c>
      <c r="C2534" t="s">
        <v>1</v>
      </c>
      <c r="D2534" t="s">
        <v>8</v>
      </c>
      <c r="E2534">
        <v>201912</v>
      </c>
      <c r="F2534">
        <v>1410845.3225806453</v>
      </c>
      <c r="G2534">
        <v>1530954</v>
      </c>
    </row>
    <row r="2535" spans="1:7" x14ac:dyDescent="0.2">
      <c r="A2535" t="s">
        <v>73</v>
      </c>
      <c r="B2535" t="s">
        <v>125</v>
      </c>
      <c r="C2535" t="s">
        <v>1</v>
      </c>
      <c r="D2535" t="s">
        <v>8</v>
      </c>
      <c r="E2535">
        <v>202001</v>
      </c>
      <c r="F2535">
        <v>1398381.5161290315</v>
      </c>
      <c r="G2535">
        <v>1514513</v>
      </c>
    </row>
    <row r="2536" spans="1:7" x14ac:dyDescent="0.2">
      <c r="A2536" t="s">
        <v>73</v>
      </c>
      <c r="B2536" t="s">
        <v>125</v>
      </c>
      <c r="C2536" t="s">
        <v>1</v>
      </c>
      <c r="D2536" t="s">
        <v>8</v>
      </c>
      <c r="E2536">
        <v>202002</v>
      </c>
      <c r="F2536">
        <v>1404802.5172413802</v>
      </c>
      <c r="G2536">
        <v>1712058</v>
      </c>
    </row>
    <row r="2537" spans="1:7" x14ac:dyDescent="0.2">
      <c r="A2537" t="s">
        <v>73</v>
      </c>
      <c r="B2537" t="s">
        <v>125</v>
      </c>
      <c r="C2537" t="s">
        <v>1</v>
      </c>
      <c r="D2537" t="s">
        <v>8</v>
      </c>
      <c r="E2537">
        <v>202003</v>
      </c>
      <c r="F2537">
        <v>1386593.5806451612</v>
      </c>
      <c r="G2537">
        <v>1526968</v>
      </c>
    </row>
    <row r="2538" spans="1:7" x14ac:dyDescent="0.2">
      <c r="A2538" t="s">
        <v>73</v>
      </c>
      <c r="B2538" t="s">
        <v>125</v>
      </c>
      <c r="C2538" t="s">
        <v>1</v>
      </c>
      <c r="D2538" t="s">
        <v>8</v>
      </c>
      <c r="E2538">
        <v>202004</v>
      </c>
      <c r="F2538">
        <v>1371185.6000000008</v>
      </c>
      <c r="G2538">
        <v>1436383</v>
      </c>
    </row>
    <row r="2539" spans="1:7" x14ac:dyDescent="0.2">
      <c r="A2539" t="s">
        <v>73</v>
      </c>
      <c r="B2539" t="s">
        <v>125</v>
      </c>
      <c r="C2539" t="s">
        <v>1</v>
      </c>
      <c r="D2539" t="s">
        <v>8</v>
      </c>
      <c r="E2539">
        <v>202005</v>
      </c>
      <c r="F2539">
        <v>1335720.8387096773</v>
      </c>
      <c r="G2539">
        <v>1406667</v>
      </c>
    </row>
    <row r="2540" spans="1:7" x14ac:dyDescent="0.2">
      <c r="A2540" t="s">
        <v>73</v>
      </c>
      <c r="B2540" t="s">
        <v>125</v>
      </c>
      <c r="C2540" t="s">
        <v>1</v>
      </c>
      <c r="D2540" t="s">
        <v>8</v>
      </c>
      <c r="E2540">
        <v>202006</v>
      </c>
      <c r="F2540">
        <v>1328369.0000000002</v>
      </c>
      <c r="G2540">
        <v>1384573</v>
      </c>
    </row>
    <row r="2541" spans="1:7" x14ac:dyDescent="0.2">
      <c r="A2541" t="s">
        <v>73</v>
      </c>
      <c r="B2541" t="s">
        <v>125</v>
      </c>
      <c r="C2541" t="s">
        <v>1</v>
      </c>
      <c r="D2541" t="s">
        <v>8</v>
      </c>
      <c r="E2541">
        <v>202007</v>
      </c>
      <c r="F2541">
        <v>1307578.6774193554</v>
      </c>
      <c r="G2541">
        <v>1363990</v>
      </c>
    </row>
    <row r="2542" spans="1:7" x14ac:dyDescent="0.2">
      <c r="A2542" t="s">
        <v>73</v>
      </c>
      <c r="B2542" t="s">
        <v>125</v>
      </c>
      <c r="C2542" t="s">
        <v>1</v>
      </c>
      <c r="D2542" t="s">
        <v>8</v>
      </c>
      <c r="E2542">
        <v>202008</v>
      </c>
      <c r="F2542">
        <v>1293086.5161290325</v>
      </c>
      <c r="G2542">
        <v>1357915</v>
      </c>
    </row>
    <row r="2543" spans="1:7" x14ac:dyDescent="0.2">
      <c r="A2543" t="s">
        <v>73</v>
      </c>
      <c r="B2543" t="s">
        <v>125</v>
      </c>
      <c r="C2543" t="s">
        <v>1</v>
      </c>
      <c r="D2543" t="s">
        <v>8</v>
      </c>
      <c r="E2543">
        <v>202009</v>
      </c>
      <c r="F2543">
        <v>1302891.5666666655</v>
      </c>
      <c r="G2543">
        <v>2192671</v>
      </c>
    </row>
    <row r="2544" spans="1:7" x14ac:dyDescent="0.2">
      <c r="A2544" t="s">
        <v>73</v>
      </c>
      <c r="B2544" t="s">
        <v>125</v>
      </c>
      <c r="C2544" t="s">
        <v>1</v>
      </c>
      <c r="D2544" t="s">
        <v>8</v>
      </c>
      <c r="E2544">
        <v>202010</v>
      </c>
      <c r="F2544">
        <v>1284903.451612903</v>
      </c>
      <c r="G2544">
        <v>1342902</v>
      </c>
    </row>
    <row r="2545" spans="1:7" x14ac:dyDescent="0.2">
      <c r="A2545" t="s">
        <v>73</v>
      </c>
      <c r="B2545" t="s">
        <v>125</v>
      </c>
      <c r="C2545" t="s">
        <v>1</v>
      </c>
      <c r="D2545" t="s">
        <v>8</v>
      </c>
      <c r="E2545">
        <v>202011</v>
      </c>
      <c r="F2545">
        <v>1214854.0999999999</v>
      </c>
      <c r="G2545">
        <v>1376279</v>
      </c>
    </row>
    <row r="2546" spans="1:7" x14ac:dyDescent="0.2">
      <c r="A2546" t="s">
        <v>73</v>
      </c>
      <c r="B2546" t="s">
        <v>125</v>
      </c>
      <c r="C2546" t="s">
        <v>1</v>
      </c>
      <c r="D2546" t="s">
        <v>8</v>
      </c>
      <c r="E2546">
        <v>202012</v>
      </c>
      <c r="F2546">
        <v>1182252.1290322586</v>
      </c>
      <c r="G2546">
        <v>1410872</v>
      </c>
    </row>
    <row r="2547" spans="1:7" x14ac:dyDescent="0.2">
      <c r="A2547" t="s">
        <v>73</v>
      </c>
      <c r="B2547" t="s">
        <v>125</v>
      </c>
      <c r="C2547" t="s">
        <v>1</v>
      </c>
      <c r="D2547" t="s">
        <v>8</v>
      </c>
      <c r="E2547">
        <v>202101</v>
      </c>
      <c r="F2547">
        <v>1149622.2258064516</v>
      </c>
      <c r="G2547">
        <v>1270110</v>
      </c>
    </row>
    <row r="2548" spans="1:7" x14ac:dyDescent="0.2">
      <c r="A2548" t="s">
        <v>73</v>
      </c>
      <c r="B2548" t="s">
        <v>125</v>
      </c>
      <c r="C2548" t="s">
        <v>1</v>
      </c>
      <c r="D2548" t="s">
        <v>8</v>
      </c>
      <c r="E2548">
        <v>202102</v>
      </c>
      <c r="F2548">
        <v>1180993.0714285707</v>
      </c>
      <c r="G2548">
        <v>1272857</v>
      </c>
    </row>
    <row r="2549" spans="1:7" x14ac:dyDescent="0.2">
      <c r="A2549" t="s">
        <v>73</v>
      </c>
      <c r="B2549" t="s">
        <v>125</v>
      </c>
      <c r="C2549" t="s">
        <v>1</v>
      </c>
      <c r="D2549" t="s">
        <v>8</v>
      </c>
      <c r="E2549">
        <v>202103</v>
      </c>
      <c r="F2549">
        <v>1207916.7419354846</v>
      </c>
      <c r="G2549">
        <v>1260932</v>
      </c>
    </row>
    <row r="2550" spans="1:7" x14ac:dyDescent="0.2">
      <c r="A2550" t="s">
        <v>73</v>
      </c>
      <c r="B2550" t="s">
        <v>125</v>
      </c>
      <c r="C2550" t="s">
        <v>1</v>
      </c>
      <c r="D2550" t="s">
        <v>8</v>
      </c>
      <c r="E2550">
        <v>202104</v>
      </c>
      <c r="F2550">
        <v>1226915.7666666678</v>
      </c>
      <c r="G2550">
        <v>1330967</v>
      </c>
    </row>
    <row r="2551" spans="1:7" x14ac:dyDescent="0.2">
      <c r="A2551" t="s">
        <v>73</v>
      </c>
      <c r="B2551" t="s">
        <v>125</v>
      </c>
      <c r="C2551" t="s">
        <v>1</v>
      </c>
      <c r="D2551" t="s">
        <v>8</v>
      </c>
      <c r="E2551">
        <v>202105</v>
      </c>
      <c r="F2551">
        <v>1229978.4516129033</v>
      </c>
      <c r="G2551">
        <v>1305795</v>
      </c>
    </row>
    <row r="2552" spans="1:7" x14ac:dyDescent="0.2">
      <c r="A2552" t="s">
        <v>73</v>
      </c>
      <c r="B2552" t="s">
        <v>125</v>
      </c>
      <c r="C2552" t="s">
        <v>1</v>
      </c>
      <c r="D2552" t="s">
        <v>8</v>
      </c>
      <c r="E2552">
        <v>202106</v>
      </c>
      <c r="F2552">
        <v>1232714.1333333335</v>
      </c>
      <c r="G2552">
        <v>1295258</v>
      </c>
    </row>
    <row r="2553" spans="1:7" x14ac:dyDescent="0.2">
      <c r="A2553" t="s">
        <v>73</v>
      </c>
      <c r="B2553" t="s">
        <v>125</v>
      </c>
      <c r="C2553" t="s">
        <v>1</v>
      </c>
      <c r="D2553" t="s">
        <v>8</v>
      </c>
      <c r="E2553">
        <v>202107</v>
      </c>
      <c r="F2553">
        <v>1253210.9354838708</v>
      </c>
      <c r="G2553">
        <v>1317397</v>
      </c>
    </row>
    <row r="2554" spans="1:7" x14ac:dyDescent="0.2">
      <c r="A2554" t="s">
        <v>73</v>
      </c>
      <c r="B2554" t="s">
        <v>125</v>
      </c>
      <c r="C2554" t="s">
        <v>1</v>
      </c>
      <c r="D2554" t="s">
        <v>8</v>
      </c>
      <c r="E2554">
        <v>202108</v>
      </c>
      <c r="F2554">
        <v>1271803.3548387098</v>
      </c>
      <c r="G2554">
        <v>1351611</v>
      </c>
    </row>
    <row r="2555" spans="1:7" x14ac:dyDescent="0.2">
      <c r="A2555" t="s">
        <v>73</v>
      </c>
      <c r="B2555" t="s">
        <v>125</v>
      </c>
      <c r="C2555" t="s">
        <v>1</v>
      </c>
      <c r="D2555" t="s">
        <v>8</v>
      </c>
      <c r="E2555">
        <v>202109</v>
      </c>
      <c r="F2555">
        <v>1288284.3666666665</v>
      </c>
      <c r="G2555">
        <v>1376805</v>
      </c>
    </row>
    <row r="2556" spans="1:7" x14ac:dyDescent="0.2">
      <c r="A2556" t="s">
        <v>73</v>
      </c>
      <c r="B2556" t="s">
        <v>125</v>
      </c>
      <c r="C2556" t="s">
        <v>1</v>
      </c>
      <c r="D2556" t="s">
        <v>8</v>
      </c>
      <c r="E2556">
        <v>202110</v>
      </c>
      <c r="F2556">
        <v>1327096.419354839</v>
      </c>
      <c r="G2556">
        <v>1450988</v>
      </c>
    </row>
    <row r="2557" spans="1:7" x14ac:dyDescent="0.2">
      <c r="A2557" t="s">
        <v>73</v>
      </c>
      <c r="B2557" t="s">
        <v>125</v>
      </c>
      <c r="C2557" t="s">
        <v>1</v>
      </c>
      <c r="D2557" t="s">
        <v>8</v>
      </c>
      <c r="E2557">
        <v>202111</v>
      </c>
      <c r="F2557">
        <v>1195623.7333333339</v>
      </c>
      <c r="G2557">
        <v>1497334</v>
      </c>
    </row>
    <row r="2558" spans="1:7" x14ac:dyDescent="0.2">
      <c r="A2558" t="s">
        <v>73</v>
      </c>
      <c r="B2558" t="s">
        <v>125</v>
      </c>
      <c r="C2558" t="s">
        <v>1</v>
      </c>
      <c r="D2558" t="s">
        <v>8</v>
      </c>
      <c r="E2558">
        <v>202112</v>
      </c>
      <c r="F2558">
        <v>1327668.4838709675</v>
      </c>
      <c r="G2558">
        <v>1432377</v>
      </c>
    </row>
    <row r="2559" spans="1:7" x14ac:dyDescent="0.2">
      <c r="A2559" t="s">
        <v>73</v>
      </c>
      <c r="B2559" t="s">
        <v>125</v>
      </c>
      <c r="C2559" t="s">
        <v>1</v>
      </c>
      <c r="D2559" t="s">
        <v>8</v>
      </c>
      <c r="E2559">
        <v>202201</v>
      </c>
      <c r="F2559">
        <v>1298261.9354838706</v>
      </c>
      <c r="G2559">
        <v>1441820</v>
      </c>
    </row>
    <row r="2560" spans="1:7" x14ac:dyDescent="0.2">
      <c r="A2560" t="s">
        <v>73</v>
      </c>
      <c r="B2560" t="s">
        <v>125</v>
      </c>
      <c r="C2560" t="s">
        <v>1</v>
      </c>
      <c r="D2560" t="s">
        <v>8</v>
      </c>
      <c r="E2560">
        <v>202202</v>
      </c>
      <c r="F2560">
        <v>1364681.2857142857</v>
      </c>
      <c r="G2560">
        <v>1478814</v>
      </c>
    </row>
    <row r="2561" spans="1:7" x14ac:dyDescent="0.2">
      <c r="A2561" t="s">
        <v>73</v>
      </c>
      <c r="B2561" t="s">
        <v>125</v>
      </c>
      <c r="C2561" t="s">
        <v>1</v>
      </c>
      <c r="D2561" t="s">
        <v>8</v>
      </c>
      <c r="E2561">
        <v>202203</v>
      </c>
      <c r="F2561">
        <v>1440668.3225806444</v>
      </c>
      <c r="G2561">
        <v>1575764</v>
      </c>
    </row>
    <row r="2562" spans="1:7" x14ac:dyDescent="0.2">
      <c r="A2562" t="s">
        <v>73</v>
      </c>
      <c r="B2562" t="s">
        <v>125</v>
      </c>
      <c r="C2562" t="s">
        <v>1</v>
      </c>
      <c r="D2562" t="s">
        <v>8</v>
      </c>
      <c r="E2562">
        <v>202204</v>
      </c>
      <c r="F2562">
        <v>1513759.3666666667</v>
      </c>
      <c r="G2562">
        <v>1695544</v>
      </c>
    </row>
    <row r="2563" spans="1:7" x14ac:dyDescent="0.2">
      <c r="A2563" t="s">
        <v>73</v>
      </c>
      <c r="B2563" t="s">
        <v>125</v>
      </c>
      <c r="C2563" t="s">
        <v>1</v>
      </c>
      <c r="D2563" t="s">
        <v>8</v>
      </c>
      <c r="E2563">
        <v>202205</v>
      </c>
      <c r="F2563">
        <v>1559735.5806451612</v>
      </c>
      <c r="G2563">
        <v>1676562</v>
      </c>
    </row>
    <row r="2564" spans="1:7" x14ac:dyDescent="0.2">
      <c r="A2564" t="s">
        <v>73</v>
      </c>
      <c r="B2564" t="s">
        <v>125</v>
      </c>
      <c r="C2564" t="s">
        <v>1</v>
      </c>
      <c r="D2564" t="s">
        <v>8</v>
      </c>
      <c r="E2564">
        <v>202206</v>
      </c>
      <c r="F2564">
        <v>1600248.0666666669</v>
      </c>
      <c r="G2564">
        <v>1689020</v>
      </c>
    </row>
    <row r="2565" spans="1:7" x14ac:dyDescent="0.2">
      <c r="A2565" t="s">
        <v>73</v>
      </c>
      <c r="B2565" t="s">
        <v>125</v>
      </c>
      <c r="C2565" t="s">
        <v>1</v>
      </c>
      <c r="D2565" t="s">
        <v>8</v>
      </c>
      <c r="E2565">
        <v>202207</v>
      </c>
      <c r="F2565">
        <v>1601495.4516129028</v>
      </c>
      <c r="G2565">
        <v>2164620</v>
      </c>
    </row>
    <row r="2566" spans="1:7" x14ac:dyDescent="0.2">
      <c r="A2566" t="s">
        <v>73</v>
      </c>
      <c r="B2566" t="s">
        <v>125</v>
      </c>
      <c r="C2566" t="s">
        <v>1</v>
      </c>
      <c r="D2566" t="s">
        <v>8</v>
      </c>
      <c r="E2566">
        <v>202208</v>
      </c>
      <c r="F2566">
        <v>1597808.0322580645</v>
      </c>
      <c r="G2566">
        <v>1696983</v>
      </c>
    </row>
    <row r="2567" spans="1:7" x14ac:dyDescent="0.2">
      <c r="A2567" t="s">
        <v>73</v>
      </c>
      <c r="B2567" t="s">
        <v>125</v>
      </c>
      <c r="C2567" t="s">
        <v>1</v>
      </c>
      <c r="D2567" t="s">
        <v>8</v>
      </c>
      <c r="E2567">
        <v>202209</v>
      </c>
      <c r="F2567">
        <v>1512453.166666667</v>
      </c>
      <c r="G2567">
        <v>1715587</v>
      </c>
    </row>
    <row r="2568" spans="1:7" x14ac:dyDescent="0.2">
      <c r="A2568" t="s">
        <v>73</v>
      </c>
      <c r="B2568" t="s">
        <v>125</v>
      </c>
      <c r="C2568" t="s">
        <v>1</v>
      </c>
      <c r="D2568" t="s">
        <v>8</v>
      </c>
      <c r="E2568">
        <v>202210</v>
      </c>
      <c r="F2568">
        <v>1545660.1612903227</v>
      </c>
      <c r="G2568">
        <v>1546685</v>
      </c>
    </row>
    <row r="2569" spans="1:7" x14ac:dyDescent="0.2">
      <c r="A2569" t="s">
        <v>73</v>
      </c>
      <c r="B2569" t="s">
        <v>125</v>
      </c>
      <c r="C2569" t="s">
        <v>1</v>
      </c>
      <c r="D2569" t="s">
        <v>8</v>
      </c>
      <c r="E2569">
        <v>202211</v>
      </c>
      <c r="F2569">
        <v>1759980.8999998965</v>
      </c>
      <c r="G2569">
        <v>3364931</v>
      </c>
    </row>
    <row r="2570" spans="1:7" x14ac:dyDescent="0.2">
      <c r="A2570" t="s">
        <v>73</v>
      </c>
      <c r="B2570" t="s">
        <v>125</v>
      </c>
      <c r="C2570" t="s">
        <v>1</v>
      </c>
      <c r="D2570" t="s">
        <v>8</v>
      </c>
      <c r="E2570">
        <v>202212</v>
      </c>
      <c r="F2570">
        <v>1779778.2258064516</v>
      </c>
      <c r="G2570">
        <v>1857200</v>
      </c>
    </row>
    <row r="2571" spans="1:7" x14ac:dyDescent="0.2">
      <c r="A2571" t="s">
        <v>73</v>
      </c>
      <c r="B2571" t="s">
        <v>125</v>
      </c>
      <c r="C2571" t="s">
        <v>1</v>
      </c>
      <c r="D2571" t="s">
        <v>8</v>
      </c>
      <c r="E2571">
        <v>202301</v>
      </c>
      <c r="F2571">
        <v>1813680.6129032259</v>
      </c>
      <c r="G2571">
        <v>1903263</v>
      </c>
    </row>
    <row r="2572" spans="1:7" x14ac:dyDescent="0.2">
      <c r="A2572" t="s">
        <v>73</v>
      </c>
      <c r="B2572" t="s">
        <v>125</v>
      </c>
      <c r="C2572" t="s">
        <v>1</v>
      </c>
      <c r="D2572" t="s">
        <v>8</v>
      </c>
      <c r="E2572">
        <v>202302</v>
      </c>
      <c r="F2572">
        <v>1827380.7857142861</v>
      </c>
      <c r="G2572">
        <v>2001708</v>
      </c>
    </row>
    <row r="2573" spans="1:7" x14ac:dyDescent="0.2">
      <c r="A2573" t="s">
        <v>73</v>
      </c>
      <c r="B2573" t="s">
        <v>125</v>
      </c>
      <c r="C2573" t="s">
        <v>1</v>
      </c>
      <c r="D2573" t="s">
        <v>8</v>
      </c>
      <c r="E2573">
        <v>202303</v>
      </c>
      <c r="F2573">
        <v>1830319.7096774199</v>
      </c>
      <c r="G2573">
        <v>1907260</v>
      </c>
    </row>
    <row r="2574" spans="1:7" x14ac:dyDescent="0.2">
      <c r="A2574" t="s">
        <v>73</v>
      </c>
      <c r="B2574" t="s">
        <v>125</v>
      </c>
      <c r="C2574" t="s">
        <v>1</v>
      </c>
      <c r="D2574" t="s">
        <v>8</v>
      </c>
      <c r="E2574">
        <v>202304</v>
      </c>
      <c r="F2574">
        <v>1831510.4666666673</v>
      </c>
      <c r="G2574">
        <v>1905529</v>
      </c>
    </row>
    <row r="2575" spans="1:7" x14ac:dyDescent="0.2">
      <c r="A2575" t="s">
        <v>73</v>
      </c>
      <c r="B2575" t="s">
        <v>125</v>
      </c>
      <c r="C2575" t="s">
        <v>1</v>
      </c>
      <c r="D2575" t="s">
        <v>8</v>
      </c>
      <c r="E2575">
        <v>202305</v>
      </c>
      <c r="F2575">
        <v>1828842.4516129028</v>
      </c>
      <c r="G2575">
        <v>1927899</v>
      </c>
    </row>
    <row r="2576" spans="1:7" x14ac:dyDescent="0.2">
      <c r="A2576" t="s">
        <v>73</v>
      </c>
      <c r="B2576" t="s">
        <v>125</v>
      </c>
      <c r="C2576" t="s">
        <v>1</v>
      </c>
      <c r="D2576" t="s">
        <v>8</v>
      </c>
      <c r="E2576">
        <v>202306</v>
      </c>
      <c r="F2576">
        <v>1823512.4333333336</v>
      </c>
      <c r="G2576">
        <v>1909730</v>
      </c>
    </row>
    <row r="2577" spans="1:7" x14ac:dyDescent="0.2">
      <c r="A2577" t="s">
        <v>73</v>
      </c>
      <c r="B2577" t="s">
        <v>125</v>
      </c>
      <c r="C2577" t="s">
        <v>1</v>
      </c>
      <c r="D2577" t="s">
        <v>8</v>
      </c>
      <c r="E2577">
        <v>202307</v>
      </c>
      <c r="F2577">
        <v>1824083.161290322</v>
      </c>
      <c r="G2577">
        <v>1908236</v>
      </c>
    </row>
    <row r="2578" spans="1:7" x14ac:dyDescent="0.2">
      <c r="A2578" t="s">
        <v>73</v>
      </c>
      <c r="B2578" t="s">
        <v>125</v>
      </c>
      <c r="C2578" t="s">
        <v>1</v>
      </c>
      <c r="D2578" t="s">
        <v>8</v>
      </c>
      <c r="E2578">
        <v>202308</v>
      </c>
      <c r="F2578">
        <v>1811761.2258064514</v>
      </c>
      <c r="G2578">
        <v>1893015</v>
      </c>
    </row>
    <row r="2579" spans="1:7" x14ac:dyDescent="0.2">
      <c r="A2579" t="s">
        <v>73</v>
      </c>
      <c r="B2579" t="s">
        <v>125</v>
      </c>
      <c r="C2579" t="s">
        <v>1</v>
      </c>
      <c r="D2579" t="s">
        <v>8</v>
      </c>
      <c r="E2579">
        <v>202309</v>
      </c>
      <c r="F2579">
        <v>1801502.333333333</v>
      </c>
      <c r="G2579">
        <v>1890103</v>
      </c>
    </row>
    <row r="2580" spans="1:7" x14ac:dyDescent="0.2">
      <c r="A2580" t="s">
        <v>73</v>
      </c>
      <c r="B2580" t="s">
        <v>125</v>
      </c>
      <c r="C2580" t="s">
        <v>1</v>
      </c>
      <c r="D2580" t="s">
        <v>8</v>
      </c>
      <c r="E2580">
        <v>202310</v>
      </c>
      <c r="F2580">
        <v>1792594.8387096776</v>
      </c>
      <c r="G2580">
        <v>1876944</v>
      </c>
    </row>
    <row r="2581" spans="1:7" x14ac:dyDescent="0.2">
      <c r="A2581" t="s">
        <v>73</v>
      </c>
      <c r="B2581" t="s">
        <v>125</v>
      </c>
      <c r="C2581" t="s">
        <v>1</v>
      </c>
      <c r="D2581" t="s">
        <v>8</v>
      </c>
      <c r="E2581">
        <v>202311</v>
      </c>
      <c r="F2581">
        <v>1756090.1666666667</v>
      </c>
      <c r="G2581">
        <v>1844959</v>
      </c>
    </row>
    <row r="2582" spans="1:7" x14ac:dyDescent="0.2">
      <c r="A2582" t="s">
        <v>73</v>
      </c>
      <c r="B2582" t="s">
        <v>125</v>
      </c>
      <c r="C2582" t="s">
        <v>1</v>
      </c>
      <c r="D2582" t="s">
        <v>8</v>
      </c>
      <c r="E2582">
        <v>202312</v>
      </c>
      <c r="F2582">
        <v>1740376.3870967738</v>
      </c>
      <c r="G2582">
        <v>1821665</v>
      </c>
    </row>
    <row r="2583" spans="1:7" x14ac:dyDescent="0.2">
      <c r="A2583" t="s">
        <v>73</v>
      </c>
      <c r="B2583" t="s">
        <v>125</v>
      </c>
      <c r="C2583" t="s">
        <v>1</v>
      </c>
      <c r="D2583" t="s">
        <v>8</v>
      </c>
      <c r="E2583">
        <v>202401</v>
      </c>
      <c r="F2583">
        <v>1733010.8064516126</v>
      </c>
      <c r="G2583">
        <v>1820716</v>
      </c>
    </row>
    <row r="2584" spans="1:7" x14ac:dyDescent="0.2">
      <c r="A2584" t="s">
        <v>73</v>
      </c>
      <c r="B2584" t="s">
        <v>125</v>
      </c>
      <c r="C2584" t="s">
        <v>1</v>
      </c>
      <c r="D2584" t="s">
        <v>8</v>
      </c>
      <c r="E2584">
        <v>202402</v>
      </c>
      <c r="F2584">
        <v>1711809.8965517238</v>
      </c>
      <c r="G2584">
        <v>1794413</v>
      </c>
    </row>
    <row r="2585" spans="1:7" x14ac:dyDescent="0.2">
      <c r="A2585" t="s">
        <v>73</v>
      </c>
      <c r="B2585" t="s">
        <v>125</v>
      </c>
      <c r="C2585" t="s">
        <v>1</v>
      </c>
      <c r="D2585" t="s">
        <v>8</v>
      </c>
      <c r="E2585">
        <v>202403</v>
      </c>
      <c r="F2585">
        <v>1699899.8709677416</v>
      </c>
      <c r="G2585">
        <v>1842936</v>
      </c>
    </row>
    <row r="2586" spans="1:7" x14ac:dyDescent="0.2">
      <c r="A2586" t="s">
        <v>73</v>
      </c>
      <c r="B2586" t="s">
        <v>125</v>
      </c>
      <c r="C2586" t="s">
        <v>1</v>
      </c>
      <c r="D2586" t="s">
        <v>8</v>
      </c>
      <c r="E2586">
        <v>202404</v>
      </c>
      <c r="F2586">
        <v>1707495.8000000003</v>
      </c>
      <c r="G2586">
        <v>1954357</v>
      </c>
    </row>
    <row r="2587" spans="1:7" x14ac:dyDescent="0.2">
      <c r="A2587" t="s">
        <v>73</v>
      </c>
      <c r="B2587" t="s">
        <v>125</v>
      </c>
      <c r="C2587" t="s">
        <v>1</v>
      </c>
      <c r="D2587" t="s">
        <v>8</v>
      </c>
      <c r="E2587">
        <v>202405</v>
      </c>
      <c r="F2587">
        <v>1561232.0645161287</v>
      </c>
      <c r="G2587">
        <v>1826537</v>
      </c>
    </row>
    <row r="2588" spans="1:7" x14ac:dyDescent="0.2">
      <c r="A2588" t="s">
        <v>73</v>
      </c>
      <c r="B2588" t="s">
        <v>125</v>
      </c>
      <c r="C2588" t="s">
        <v>1</v>
      </c>
      <c r="D2588" t="s">
        <v>9</v>
      </c>
      <c r="E2588">
        <v>201406</v>
      </c>
      <c r="F2588">
        <v>192916.18300051198</v>
      </c>
      <c r="G2588">
        <v>205726.83333333334</v>
      </c>
    </row>
    <row r="2589" spans="1:7" x14ac:dyDescent="0.2">
      <c r="A2589" t="s">
        <v>73</v>
      </c>
      <c r="B2589" t="s">
        <v>125</v>
      </c>
      <c r="C2589" t="s">
        <v>1</v>
      </c>
      <c r="D2589" t="s">
        <v>9</v>
      </c>
      <c r="E2589">
        <v>201412</v>
      </c>
      <c r="F2589">
        <v>184205.51415770609</v>
      </c>
      <c r="G2589">
        <v>197674.66666666666</v>
      </c>
    </row>
    <row r="2590" spans="1:7" x14ac:dyDescent="0.2">
      <c r="A2590" t="s">
        <v>73</v>
      </c>
      <c r="B2590" t="s">
        <v>125</v>
      </c>
      <c r="C2590" t="s">
        <v>1</v>
      </c>
      <c r="D2590" t="s">
        <v>9</v>
      </c>
      <c r="E2590">
        <v>201506</v>
      </c>
      <c r="F2590">
        <v>184011.48562467998</v>
      </c>
      <c r="G2590">
        <v>193791.83333333334</v>
      </c>
    </row>
    <row r="2591" spans="1:7" x14ac:dyDescent="0.2">
      <c r="A2591" t="s">
        <v>73</v>
      </c>
      <c r="B2591" t="s">
        <v>125</v>
      </c>
      <c r="C2591" t="s">
        <v>1</v>
      </c>
      <c r="D2591" t="s">
        <v>9</v>
      </c>
      <c r="E2591">
        <v>201512</v>
      </c>
      <c r="F2591">
        <v>504937.03530465957</v>
      </c>
      <c r="G2591">
        <v>658664.16666666663</v>
      </c>
    </row>
    <row r="2592" spans="1:7" x14ac:dyDescent="0.2">
      <c r="A2592" t="s">
        <v>73</v>
      </c>
      <c r="B2592" t="s">
        <v>125</v>
      </c>
      <c r="C2592" t="s">
        <v>1</v>
      </c>
      <c r="D2592" t="s">
        <v>9</v>
      </c>
      <c r="E2592">
        <v>201606</v>
      </c>
      <c r="F2592">
        <v>690753.23497713509</v>
      </c>
      <c r="G2592">
        <v>819038.33333333337</v>
      </c>
    </row>
    <row r="2593" spans="1:7" x14ac:dyDescent="0.2">
      <c r="A2593" t="s">
        <v>73</v>
      </c>
      <c r="B2593" t="s">
        <v>125</v>
      </c>
      <c r="C2593" t="s">
        <v>1</v>
      </c>
      <c r="D2593" t="s">
        <v>9</v>
      </c>
      <c r="E2593">
        <v>201612</v>
      </c>
      <c r="F2593">
        <v>705229.03835125454</v>
      </c>
      <c r="G2593">
        <v>739923.16666666663</v>
      </c>
    </row>
    <row r="2594" spans="1:7" x14ac:dyDescent="0.2">
      <c r="A2594" t="s">
        <v>73</v>
      </c>
      <c r="B2594" t="s">
        <v>125</v>
      </c>
      <c r="C2594" t="s">
        <v>1</v>
      </c>
      <c r="D2594" t="s">
        <v>9</v>
      </c>
      <c r="E2594">
        <v>201706</v>
      </c>
      <c r="F2594">
        <v>751680.3486815152</v>
      </c>
      <c r="G2594">
        <v>1221855</v>
      </c>
    </row>
    <row r="2595" spans="1:7" x14ac:dyDescent="0.2">
      <c r="A2595" t="s">
        <v>73</v>
      </c>
      <c r="B2595" t="s">
        <v>125</v>
      </c>
      <c r="C2595" t="s">
        <v>1</v>
      </c>
      <c r="D2595" t="s">
        <v>9</v>
      </c>
      <c r="E2595">
        <v>201712</v>
      </c>
      <c r="F2595">
        <v>797560.80465949827</v>
      </c>
      <c r="G2595">
        <v>987632.5</v>
      </c>
    </row>
    <row r="2596" spans="1:7" x14ac:dyDescent="0.2">
      <c r="A2596" t="s">
        <v>73</v>
      </c>
      <c r="B2596" t="s">
        <v>125</v>
      </c>
      <c r="C2596" t="s">
        <v>1</v>
      </c>
      <c r="D2596" t="s">
        <v>9</v>
      </c>
      <c r="E2596">
        <v>201806</v>
      </c>
      <c r="F2596">
        <v>824718.88201484887</v>
      </c>
      <c r="G2596">
        <v>883997</v>
      </c>
    </row>
    <row r="2597" spans="1:7" x14ac:dyDescent="0.2">
      <c r="A2597" t="s">
        <v>73</v>
      </c>
      <c r="B2597" t="s">
        <v>125</v>
      </c>
      <c r="C2597" t="s">
        <v>1</v>
      </c>
      <c r="D2597" t="s">
        <v>9</v>
      </c>
      <c r="E2597">
        <v>201812</v>
      </c>
      <c r="F2597">
        <v>959613.15071684588</v>
      </c>
      <c r="G2597">
        <v>1304955.5</v>
      </c>
    </row>
    <row r="2598" spans="1:7" x14ac:dyDescent="0.2">
      <c r="A2598" t="s">
        <v>73</v>
      </c>
      <c r="B2598" t="s">
        <v>125</v>
      </c>
      <c r="C2598" t="s">
        <v>1</v>
      </c>
      <c r="D2598" t="s">
        <v>9</v>
      </c>
      <c r="E2598">
        <v>201906</v>
      </c>
      <c r="F2598">
        <v>1160667.4251792114</v>
      </c>
      <c r="G2598">
        <v>1275401.6666666667</v>
      </c>
    </row>
    <row r="2599" spans="1:7" x14ac:dyDescent="0.2">
      <c r="A2599" t="s">
        <v>73</v>
      </c>
      <c r="B2599" t="s">
        <v>125</v>
      </c>
      <c r="C2599" t="s">
        <v>1</v>
      </c>
      <c r="D2599" t="s">
        <v>9</v>
      </c>
      <c r="E2599">
        <v>201912</v>
      </c>
      <c r="F2599">
        <v>1366654.6870967739</v>
      </c>
      <c r="G2599">
        <v>1649990.6666666667</v>
      </c>
    </row>
    <row r="2600" spans="1:7" x14ac:dyDescent="0.2">
      <c r="A2600" t="s">
        <v>73</v>
      </c>
      <c r="B2600" t="s">
        <v>125</v>
      </c>
      <c r="C2600" t="s">
        <v>1</v>
      </c>
      <c r="D2600" t="s">
        <v>9</v>
      </c>
      <c r="E2600">
        <v>202006</v>
      </c>
      <c r="F2600">
        <v>1370842.1754542086</v>
      </c>
      <c r="G2600">
        <v>1496860.3333333333</v>
      </c>
    </row>
    <row r="2601" spans="1:7" x14ac:dyDescent="0.2">
      <c r="A2601" t="s">
        <v>73</v>
      </c>
      <c r="B2601" t="s">
        <v>125</v>
      </c>
      <c r="C2601" t="s">
        <v>1</v>
      </c>
      <c r="D2601" t="s">
        <v>9</v>
      </c>
      <c r="E2601">
        <v>202012</v>
      </c>
      <c r="F2601">
        <v>1264261.0734767024</v>
      </c>
      <c r="G2601">
        <v>1507438.1666666667</v>
      </c>
    </row>
    <row r="2602" spans="1:7" x14ac:dyDescent="0.2">
      <c r="A2602" t="s">
        <v>73</v>
      </c>
      <c r="B2602" t="s">
        <v>125</v>
      </c>
      <c r="C2602" t="s">
        <v>1</v>
      </c>
      <c r="D2602" t="s">
        <v>9</v>
      </c>
      <c r="E2602">
        <v>202106</v>
      </c>
      <c r="F2602">
        <v>1204690.0651305686</v>
      </c>
      <c r="G2602">
        <v>1289319.8333333333</v>
      </c>
    </row>
    <row r="2603" spans="1:7" x14ac:dyDescent="0.2">
      <c r="A2603" t="s">
        <v>73</v>
      </c>
      <c r="B2603" t="s">
        <v>125</v>
      </c>
      <c r="C2603" t="s">
        <v>1</v>
      </c>
      <c r="D2603" t="s">
        <v>9</v>
      </c>
      <c r="E2603">
        <v>202112</v>
      </c>
      <c r="F2603">
        <v>1277281.2155913978</v>
      </c>
      <c r="G2603">
        <v>1404418.6666666667</v>
      </c>
    </row>
    <row r="2604" spans="1:7" x14ac:dyDescent="0.2">
      <c r="A2604" t="s">
        <v>73</v>
      </c>
      <c r="B2604" t="s">
        <v>125</v>
      </c>
      <c r="C2604" t="s">
        <v>1</v>
      </c>
      <c r="D2604" t="s">
        <v>9</v>
      </c>
      <c r="E2604">
        <v>202206</v>
      </c>
      <c r="F2604">
        <v>1462892.4262928825</v>
      </c>
      <c r="G2604">
        <v>1592920.6666666667</v>
      </c>
    </row>
    <row r="2605" spans="1:7" x14ac:dyDescent="0.2">
      <c r="A2605" t="s">
        <v>73</v>
      </c>
      <c r="B2605" t="s">
        <v>125</v>
      </c>
      <c r="C2605" t="s">
        <v>1</v>
      </c>
      <c r="D2605" t="s">
        <v>9</v>
      </c>
      <c r="E2605">
        <v>202212</v>
      </c>
      <c r="F2605">
        <v>1632862.6562723843</v>
      </c>
      <c r="G2605">
        <v>2057667.6666666667</v>
      </c>
    </row>
    <row r="2606" spans="1:7" x14ac:dyDescent="0.2">
      <c r="A2606" t="s">
        <v>73</v>
      </c>
      <c r="B2606" t="s">
        <v>125</v>
      </c>
      <c r="C2606" t="s">
        <v>1</v>
      </c>
      <c r="D2606" t="s">
        <v>9</v>
      </c>
      <c r="E2606">
        <v>202306</v>
      </c>
      <c r="F2606">
        <v>1825874.4099846391</v>
      </c>
      <c r="G2606">
        <v>1925898.1666666667</v>
      </c>
    </row>
    <row r="2607" spans="1:7" x14ac:dyDescent="0.2">
      <c r="A2607" t="s">
        <v>73</v>
      </c>
      <c r="B2607" t="s">
        <v>125</v>
      </c>
      <c r="C2607" t="s">
        <v>1</v>
      </c>
      <c r="D2607" t="s">
        <v>9</v>
      </c>
      <c r="E2607">
        <v>202312</v>
      </c>
      <c r="F2607">
        <v>1787734.6854838708</v>
      </c>
      <c r="G2607">
        <v>1872487</v>
      </c>
    </row>
    <row r="2608" spans="1:7" x14ac:dyDescent="0.2">
      <c r="A2608" t="s">
        <v>73</v>
      </c>
      <c r="B2608" t="s">
        <v>125</v>
      </c>
      <c r="C2608" t="s">
        <v>1</v>
      </c>
      <c r="D2608" t="s">
        <v>9</v>
      </c>
      <c r="E2608">
        <v>202406</v>
      </c>
      <c r="F2608">
        <v>1682689.6876974415</v>
      </c>
      <c r="G2608">
        <v>1847791.8</v>
      </c>
    </row>
    <row r="2609" spans="1:7" x14ac:dyDescent="0.2">
      <c r="A2609" t="s">
        <v>73</v>
      </c>
      <c r="B2609" t="s">
        <v>125</v>
      </c>
      <c r="C2609" t="s">
        <v>1</v>
      </c>
      <c r="D2609" t="s">
        <v>5</v>
      </c>
      <c r="E2609">
        <v>201403</v>
      </c>
      <c r="F2609">
        <v>192180.8609831029</v>
      </c>
      <c r="G2609">
        <v>208523</v>
      </c>
    </row>
    <row r="2610" spans="1:7" x14ac:dyDescent="0.2">
      <c r="A2610" t="s">
        <v>73</v>
      </c>
      <c r="B2610" t="s">
        <v>125</v>
      </c>
      <c r="C2610" t="s">
        <v>1</v>
      </c>
      <c r="D2610" t="s">
        <v>5</v>
      </c>
      <c r="E2610">
        <v>201406</v>
      </c>
      <c r="F2610">
        <v>193651.50501792107</v>
      </c>
      <c r="G2610">
        <v>202930.66666666666</v>
      </c>
    </row>
    <row r="2611" spans="1:7" x14ac:dyDescent="0.2">
      <c r="A2611" t="s">
        <v>73</v>
      </c>
      <c r="B2611" t="s">
        <v>125</v>
      </c>
      <c r="C2611" t="s">
        <v>1</v>
      </c>
      <c r="D2611" t="s">
        <v>5</v>
      </c>
      <c r="E2611">
        <v>201409</v>
      </c>
      <c r="F2611">
        <v>186543.16630824367</v>
      </c>
      <c r="G2611">
        <v>197625</v>
      </c>
    </row>
    <row r="2612" spans="1:7" x14ac:dyDescent="0.2">
      <c r="A2612" t="s">
        <v>73</v>
      </c>
      <c r="B2612" t="s">
        <v>125</v>
      </c>
      <c r="C2612" t="s">
        <v>1</v>
      </c>
      <c r="D2612" t="s">
        <v>5</v>
      </c>
      <c r="E2612">
        <v>201412</v>
      </c>
      <c r="F2612">
        <v>181867.86200716844</v>
      </c>
      <c r="G2612">
        <v>197724.33333333334</v>
      </c>
    </row>
    <row r="2613" spans="1:7" x14ac:dyDescent="0.2">
      <c r="A2613" t="s">
        <v>73</v>
      </c>
      <c r="B2613" t="s">
        <v>125</v>
      </c>
      <c r="C2613" t="s">
        <v>1</v>
      </c>
      <c r="D2613" t="s">
        <v>5</v>
      </c>
      <c r="E2613">
        <v>201503</v>
      </c>
      <c r="F2613">
        <v>183462.26228878647</v>
      </c>
      <c r="G2613">
        <v>194322.66666666666</v>
      </c>
    </row>
    <row r="2614" spans="1:7" x14ac:dyDescent="0.2">
      <c r="A2614" t="s">
        <v>73</v>
      </c>
      <c r="B2614" t="s">
        <v>125</v>
      </c>
      <c r="C2614" t="s">
        <v>1</v>
      </c>
      <c r="D2614" t="s">
        <v>5</v>
      </c>
      <c r="E2614">
        <v>201506</v>
      </c>
      <c r="F2614">
        <v>184560.70896057351</v>
      </c>
      <c r="G2614">
        <v>193261</v>
      </c>
    </row>
    <row r="2615" spans="1:7" x14ac:dyDescent="0.2">
      <c r="A2615" t="s">
        <v>73</v>
      </c>
      <c r="B2615" t="s">
        <v>125</v>
      </c>
      <c r="C2615" t="s">
        <v>1</v>
      </c>
      <c r="D2615" t="s">
        <v>5</v>
      </c>
      <c r="E2615">
        <v>201509</v>
      </c>
      <c r="F2615">
        <v>187557.08602150533</v>
      </c>
      <c r="G2615">
        <v>195807.33333333334</v>
      </c>
    </row>
    <row r="2616" spans="1:7" x14ac:dyDescent="0.2">
      <c r="A2616" t="s">
        <v>73</v>
      </c>
      <c r="B2616" t="s">
        <v>125</v>
      </c>
      <c r="C2616" t="s">
        <v>1</v>
      </c>
      <c r="D2616" t="s">
        <v>5</v>
      </c>
      <c r="E2616">
        <v>201512</v>
      </c>
      <c r="F2616">
        <v>822316.98458781373</v>
      </c>
      <c r="G2616">
        <v>1121521</v>
      </c>
    </row>
    <row r="2617" spans="1:7" x14ac:dyDescent="0.2">
      <c r="A2617" t="s">
        <v>73</v>
      </c>
      <c r="B2617" t="s">
        <v>125</v>
      </c>
      <c r="C2617" t="s">
        <v>1</v>
      </c>
      <c r="D2617" t="s">
        <v>5</v>
      </c>
      <c r="E2617">
        <v>201603</v>
      </c>
      <c r="F2617">
        <v>713479.15239154641</v>
      </c>
      <c r="G2617">
        <v>920554.66666666663</v>
      </c>
    </row>
    <row r="2618" spans="1:7" x14ac:dyDescent="0.2">
      <c r="A2618" t="s">
        <v>73</v>
      </c>
      <c r="B2618" t="s">
        <v>125</v>
      </c>
      <c r="C2618" t="s">
        <v>1</v>
      </c>
      <c r="D2618" t="s">
        <v>5</v>
      </c>
      <c r="E2618">
        <v>201606</v>
      </c>
      <c r="F2618">
        <v>668027.31756272388</v>
      </c>
      <c r="G2618">
        <v>717522</v>
      </c>
    </row>
    <row r="2619" spans="1:7" x14ac:dyDescent="0.2">
      <c r="A2619" t="s">
        <v>73</v>
      </c>
      <c r="B2619" t="s">
        <v>125</v>
      </c>
      <c r="C2619" t="s">
        <v>1</v>
      </c>
      <c r="D2619" t="s">
        <v>5</v>
      </c>
      <c r="E2619">
        <v>201609</v>
      </c>
      <c r="F2619">
        <v>681747.98960573482</v>
      </c>
      <c r="G2619">
        <v>703277</v>
      </c>
    </row>
    <row r="2620" spans="1:7" x14ac:dyDescent="0.2">
      <c r="A2620" t="s">
        <v>73</v>
      </c>
      <c r="B2620" t="s">
        <v>125</v>
      </c>
      <c r="C2620" t="s">
        <v>1</v>
      </c>
      <c r="D2620" t="s">
        <v>5</v>
      </c>
      <c r="E2620">
        <v>201612</v>
      </c>
      <c r="F2620">
        <v>728710.08709677414</v>
      </c>
      <c r="G2620">
        <v>776569.33333333337</v>
      </c>
    </row>
    <row r="2621" spans="1:7" x14ac:dyDescent="0.2">
      <c r="A2621" t="s">
        <v>73</v>
      </c>
      <c r="B2621" t="s">
        <v>125</v>
      </c>
      <c r="C2621" t="s">
        <v>1</v>
      </c>
      <c r="D2621" t="s">
        <v>5</v>
      </c>
      <c r="E2621">
        <v>201703</v>
      </c>
      <c r="F2621">
        <v>741051.04646697361</v>
      </c>
      <c r="G2621">
        <v>1067941</v>
      </c>
    </row>
    <row r="2622" spans="1:7" x14ac:dyDescent="0.2">
      <c r="A2622" t="s">
        <v>73</v>
      </c>
      <c r="B2622" t="s">
        <v>125</v>
      </c>
      <c r="C2622" t="s">
        <v>1</v>
      </c>
      <c r="D2622" t="s">
        <v>5</v>
      </c>
      <c r="E2622">
        <v>201706</v>
      </c>
      <c r="F2622">
        <v>762309.6508960569</v>
      </c>
      <c r="G2622">
        <v>1375769</v>
      </c>
    </row>
    <row r="2623" spans="1:7" x14ac:dyDescent="0.2">
      <c r="A2623" t="s">
        <v>73</v>
      </c>
      <c r="B2623" t="s">
        <v>125</v>
      </c>
      <c r="C2623" t="s">
        <v>1</v>
      </c>
      <c r="D2623" t="s">
        <v>5</v>
      </c>
      <c r="E2623">
        <v>201709</v>
      </c>
      <c r="F2623">
        <v>783327.51433691755</v>
      </c>
      <c r="G2623">
        <v>855746.66666666663</v>
      </c>
    </row>
    <row r="2624" spans="1:7" x14ac:dyDescent="0.2">
      <c r="A2624" t="s">
        <v>73</v>
      </c>
      <c r="B2624" t="s">
        <v>125</v>
      </c>
      <c r="C2624" t="s">
        <v>1</v>
      </c>
      <c r="D2624" t="s">
        <v>5</v>
      </c>
      <c r="E2624">
        <v>201712</v>
      </c>
      <c r="F2624">
        <v>811794.09498207876</v>
      </c>
      <c r="G2624">
        <v>1119518.3333333333</v>
      </c>
    </row>
    <row r="2625" spans="1:7" x14ac:dyDescent="0.2">
      <c r="A2625" t="s">
        <v>73</v>
      </c>
      <c r="B2625" t="s">
        <v>125</v>
      </c>
      <c r="C2625" t="s">
        <v>1</v>
      </c>
      <c r="D2625" t="s">
        <v>5</v>
      </c>
      <c r="E2625">
        <v>201803</v>
      </c>
      <c r="F2625">
        <v>825568.43356374803</v>
      </c>
      <c r="G2625">
        <v>861516.33333333337</v>
      </c>
    </row>
    <row r="2626" spans="1:7" x14ac:dyDescent="0.2">
      <c r="A2626" t="s">
        <v>73</v>
      </c>
      <c r="B2626" t="s">
        <v>125</v>
      </c>
      <c r="C2626" t="s">
        <v>1</v>
      </c>
      <c r="D2626" t="s">
        <v>5</v>
      </c>
      <c r="E2626">
        <v>201806</v>
      </c>
      <c r="F2626">
        <v>823869.33046594961</v>
      </c>
      <c r="G2626">
        <v>906477.66666666663</v>
      </c>
    </row>
    <row r="2627" spans="1:7" x14ac:dyDescent="0.2">
      <c r="A2627" t="s">
        <v>73</v>
      </c>
      <c r="B2627" t="s">
        <v>125</v>
      </c>
      <c r="C2627" t="s">
        <v>1</v>
      </c>
      <c r="D2627" t="s">
        <v>5</v>
      </c>
      <c r="E2627">
        <v>201809</v>
      </c>
      <c r="F2627">
        <v>878272.67562724033</v>
      </c>
      <c r="G2627">
        <v>967222.33333333337</v>
      </c>
    </row>
    <row r="2628" spans="1:7" x14ac:dyDescent="0.2">
      <c r="A2628" t="s">
        <v>73</v>
      </c>
      <c r="B2628" t="s">
        <v>125</v>
      </c>
      <c r="C2628" t="s">
        <v>1</v>
      </c>
      <c r="D2628" t="s">
        <v>5</v>
      </c>
      <c r="E2628">
        <v>201812</v>
      </c>
      <c r="F2628">
        <v>1040953.6258064513</v>
      </c>
      <c r="G2628">
        <v>1642688.6666666667</v>
      </c>
    </row>
    <row r="2629" spans="1:7" x14ac:dyDescent="0.2">
      <c r="A2629" t="s">
        <v>73</v>
      </c>
      <c r="B2629" t="s">
        <v>125</v>
      </c>
      <c r="C2629" t="s">
        <v>1</v>
      </c>
      <c r="D2629" t="s">
        <v>5</v>
      </c>
      <c r="E2629">
        <v>201903</v>
      </c>
      <c r="F2629">
        <v>1106299.1962365594</v>
      </c>
      <c r="G2629">
        <v>1227934</v>
      </c>
    </row>
    <row r="2630" spans="1:7" x14ac:dyDescent="0.2">
      <c r="A2630" t="s">
        <v>73</v>
      </c>
      <c r="B2630" t="s">
        <v>125</v>
      </c>
      <c r="C2630" t="s">
        <v>1</v>
      </c>
      <c r="D2630" t="s">
        <v>5</v>
      </c>
      <c r="E2630">
        <v>201906</v>
      </c>
      <c r="F2630">
        <v>1215035.6541218634</v>
      </c>
      <c r="G2630">
        <v>1322869.3333333333</v>
      </c>
    </row>
    <row r="2631" spans="1:7" x14ac:dyDescent="0.2">
      <c r="A2631" t="s">
        <v>73</v>
      </c>
      <c r="B2631" t="s">
        <v>125</v>
      </c>
      <c r="C2631" t="s">
        <v>1</v>
      </c>
      <c r="D2631" t="s">
        <v>5</v>
      </c>
      <c r="E2631">
        <v>201909</v>
      </c>
      <c r="F2631">
        <v>1343854.507526882</v>
      </c>
      <c r="G2631">
        <v>1491041.3333333333</v>
      </c>
    </row>
    <row r="2632" spans="1:7" x14ac:dyDescent="0.2">
      <c r="A2632" t="s">
        <v>73</v>
      </c>
      <c r="B2632" t="s">
        <v>125</v>
      </c>
      <c r="C2632" t="s">
        <v>1</v>
      </c>
      <c r="D2632" t="s">
        <v>5</v>
      </c>
      <c r="E2632">
        <v>201912</v>
      </c>
      <c r="F2632">
        <v>1389454.8666666665</v>
      </c>
      <c r="G2632">
        <v>1808940</v>
      </c>
    </row>
    <row r="2633" spans="1:7" x14ac:dyDescent="0.2">
      <c r="A2633" t="s">
        <v>73</v>
      </c>
      <c r="B2633" t="s">
        <v>125</v>
      </c>
      <c r="C2633" t="s">
        <v>1</v>
      </c>
      <c r="D2633" t="s">
        <v>5</v>
      </c>
      <c r="E2633">
        <v>202003</v>
      </c>
      <c r="F2633">
        <v>1396592.5380051911</v>
      </c>
      <c r="G2633">
        <v>1584513</v>
      </c>
    </row>
    <row r="2634" spans="1:7" x14ac:dyDescent="0.2">
      <c r="A2634" t="s">
        <v>73</v>
      </c>
      <c r="B2634" t="s">
        <v>125</v>
      </c>
      <c r="C2634" t="s">
        <v>1</v>
      </c>
      <c r="D2634" t="s">
        <v>5</v>
      </c>
      <c r="E2634">
        <v>202006</v>
      </c>
      <c r="F2634">
        <v>1345091.8129032261</v>
      </c>
      <c r="G2634">
        <v>1409207.6666666667</v>
      </c>
    </row>
    <row r="2635" spans="1:7" x14ac:dyDescent="0.2">
      <c r="A2635" t="s">
        <v>73</v>
      </c>
      <c r="B2635" t="s">
        <v>125</v>
      </c>
      <c r="C2635" t="s">
        <v>1</v>
      </c>
      <c r="D2635" t="s">
        <v>5</v>
      </c>
      <c r="E2635">
        <v>202009</v>
      </c>
      <c r="F2635">
        <v>1301185.586738351</v>
      </c>
      <c r="G2635">
        <v>1638192</v>
      </c>
    </row>
    <row r="2636" spans="1:7" x14ac:dyDescent="0.2">
      <c r="A2636" t="s">
        <v>73</v>
      </c>
      <c r="B2636" t="s">
        <v>125</v>
      </c>
      <c r="C2636" t="s">
        <v>1</v>
      </c>
      <c r="D2636" t="s">
        <v>5</v>
      </c>
      <c r="E2636">
        <v>202012</v>
      </c>
      <c r="F2636">
        <v>1227336.5602150538</v>
      </c>
      <c r="G2636">
        <v>1376684.3333333333</v>
      </c>
    </row>
    <row r="2637" spans="1:7" x14ac:dyDescent="0.2">
      <c r="A2637" t="s">
        <v>73</v>
      </c>
      <c r="B2637" t="s">
        <v>125</v>
      </c>
      <c r="C2637" t="s">
        <v>1</v>
      </c>
      <c r="D2637" t="s">
        <v>5</v>
      </c>
      <c r="E2637">
        <v>202103</v>
      </c>
      <c r="F2637">
        <v>1179510.6797235024</v>
      </c>
      <c r="G2637">
        <v>1267966.3333333333</v>
      </c>
    </row>
    <row r="2638" spans="1:7" x14ac:dyDescent="0.2">
      <c r="A2638" t="s">
        <v>73</v>
      </c>
      <c r="B2638" t="s">
        <v>125</v>
      </c>
      <c r="C2638" t="s">
        <v>1</v>
      </c>
      <c r="D2638" t="s">
        <v>5</v>
      </c>
      <c r="E2638">
        <v>202106</v>
      </c>
      <c r="F2638">
        <v>1229869.450537635</v>
      </c>
      <c r="G2638">
        <v>1310673.3333333333</v>
      </c>
    </row>
    <row r="2639" spans="1:7" x14ac:dyDescent="0.2">
      <c r="A2639" t="s">
        <v>73</v>
      </c>
      <c r="B2639" t="s">
        <v>125</v>
      </c>
      <c r="C2639" t="s">
        <v>1</v>
      </c>
      <c r="D2639" t="s">
        <v>5</v>
      </c>
      <c r="E2639">
        <v>202109</v>
      </c>
      <c r="F2639">
        <v>1271099.5523297489</v>
      </c>
      <c r="G2639">
        <v>1348604.3333333333</v>
      </c>
    </row>
    <row r="2640" spans="1:7" x14ac:dyDescent="0.2">
      <c r="A2640" t="s">
        <v>73</v>
      </c>
      <c r="B2640" t="s">
        <v>125</v>
      </c>
      <c r="C2640" t="s">
        <v>1</v>
      </c>
      <c r="D2640" t="s">
        <v>5</v>
      </c>
      <c r="E2640">
        <v>202112</v>
      </c>
      <c r="F2640">
        <v>1283462.8788530466</v>
      </c>
      <c r="G2640">
        <v>1460233</v>
      </c>
    </row>
    <row r="2641" spans="1:7" x14ac:dyDescent="0.2">
      <c r="A2641" t="s">
        <v>73</v>
      </c>
      <c r="B2641" t="s">
        <v>125</v>
      </c>
      <c r="C2641" t="s">
        <v>1</v>
      </c>
      <c r="D2641" t="s">
        <v>5</v>
      </c>
      <c r="E2641">
        <v>202203</v>
      </c>
      <c r="F2641">
        <v>1367870.5145929337</v>
      </c>
      <c r="G2641">
        <v>1498799.3333333333</v>
      </c>
    </row>
    <row r="2642" spans="1:7" x14ac:dyDescent="0.2">
      <c r="A2642" t="s">
        <v>73</v>
      </c>
      <c r="B2642" t="s">
        <v>125</v>
      </c>
      <c r="C2642" t="s">
        <v>1</v>
      </c>
      <c r="D2642" t="s">
        <v>5</v>
      </c>
      <c r="E2642">
        <v>202206</v>
      </c>
      <c r="F2642">
        <v>1557914.3379928314</v>
      </c>
      <c r="G2642">
        <v>1687042</v>
      </c>
    </row>
    <row r="2643" spans="1:7" x14ac:dyDescent="0.2">
      <c r="A2643" t="s">
        <v>73</v>
      </c>
      <c r="B2643" t="s">
        <v>125</v>
      </c>
      <c r="C2643" t="s">
        <v>1</v>
      </c>
      <c r="D2643" t="s">
        <v>5</v>
      </c>
      <c r="E2643">
        <v>202209</v>
      </c>
      <c r="F2643">
        <v>1570585.5501792114</v>
      </c>
      <c r="G2643">
        <v>1859063.3333333333</v>
      </c>
    </row>
    <row r="2644" spans="1:7" x14ac:dyDescent="0.2">
      <c r="A2644" t="s">
        <v>73</v>
      </c>
      <c r="B2644" t="s">
        <v>125</v>
      </c>
      <c r="C2644" t="s">
        <v>1</v>
      </c>
      <c r="D2644" t="s">
        <v>5</v>
      </c>
      <c r="E2644">
        <v>202212</v>
      </c>
      <c r="F2644">
        <v>1695139.762365557</v>
      </c>
      <c r="G2644">
        <v>2256272</v>
      </c>
    </row>
    <row r="2645" spans="1:7" x14ac:dyDescent="0.2">
      <c r="A2645" t="s">
        <v>73</v>
      </c>
      <c r="B2645" t="s">
        <v>125</v>
      </c>
      <c r="C2645" t="s">
        <v>1</v>
      </c>
      <c r="D2645" t="s">
        <v>5</v>
      </c>
      <c r="E2645">
        <v>202303</v>
      </c>
      <c r="F2645">
        <v>1823793.7027649775</v>
      </c>
      <c r="G2645">
        <v>1937410.3333333333</v>
      </c>
    </row>
    <row r="2646" spans="1:7" x14ac:dyDescent="0.2">
      <c r="A2646" t="s">
        <v>73</v>
      </c>
      <c r="B2646" t="s">
        <v>125</v>
      </c>
      <c r="C2646" t="s">
        <v>1</v>
      </c>
      <c r="D2646" t="s">
        <v>5</v>
      </c>
      <c r="E2646">
        <v>202306</v>
      </c>
      <c r="F2646">
        <v>1827955.1172043011</v>
      </c>
      <c r="G2646">
        <v>1914386</v>
      </c>
    </row>
    <row r="2647" spans="1:7" x14ac:dyDescent="0.2">
      <c r="A2647" t="s">
        <v>73</v>
      </c>
      <c r="B2647" t="s">
        <v>125</v>
      </c>
      <c r="C2647" t="s">
        <v>1</v>
      </c>
      <c r="D2647" t="s">
        <v>5</v>
      </c>
      <c r="E2647">
        <v>202309</v>
      </c>
      <c r="F2647">
        <v>1812448.9068100352</v>
      </c>
      <c r="G2647">
        <v>1897118</v>
      </c>
    </row>
    <row r="2648" spans="1:7" x14ac:dyDescent="0.2">
      <c r="A2648" t="s">
        <v>73</v>
      </c>
      <c r="B2648" t="s">
        <v>125</v>
      </c>
      <c r="C2648" t="s">
        <v>1</v>
      </c>
      <c r="D2648" t="s">
        <v>5</v>
      </c>
      <c r="E2648">
        <v>202312</v>
      </c>
      <c r="F2648">
        <v>1763020.4641577061</v>
      </c>
      <c r="G2648">
        <v>1847856</v>
      </c>
    </row>
    <row r="2649" spans="1:7" x14ac:dyDescent="0.2">
      <c r="A2649" t="s">
        <v>73</v>
      </c>
      <c r="B2649" t="s">
        <v>125</v>
      </c>
      <c r="C2649" t="s">
        <v>1</v>
      </c>
      <c r="D2649" t="s">
        <v>5</v>
      </c>
      <c r="E2649">
        <v>202403</v>
      </c>
      <c r="F2649">
        <v>1714906.8579903592</v>
      </c>
      <c r="G2649">
        <v>1819355</v>
      </c>
    </row>
    <row r="2650" spans="1:7" x14ac:dyDescent="0.2">
      <c r="A2650" t="s">
        <v>73</v>
      </c>
      <c r="B2650" t="s">
        <v>125</v>
      </c>
      <c r="C2650" t="s">
        <v>1</v>
      </c>
      <c r="D2650" t="s">
        <v>5</v>
      </c>
      <c r="E2650">
        <v>202406</v>
      </c>
      <c r="F2650">
        <v>1634363.9322580644</v>
      </c>
      <c r="G2650">
        <v>1890447</v>
      </c>
    </row>
    <row r="2651" spans="1:7" x14ac:dyDescent="0.2">
      <c r="A2651" t="s">
        <v>73</v>
      </c>
      <c r="B2651" t="s">
        <v>125</v>
      </c>
      <c r="C2651" t="s">
        <v>0</v>
      </c>
      <c r="D2651" t="s">
        <v>7</v>
      </c>
      <c r="E2651">
        <v>2014</v>
      </c>
      <c r="F2651">
        <v>189934.44160906292</v>
      </c>
      <c r="G2651">
        <v>203399.5</v>
      </c>
    </row>
    <row r="2652" spans="1:7" x14ac:dyDescent="0.2">
      <c r="A2652" t="s">
        <v>73</v>
      </c>
      <c r="B2652" t="s">
        <v>125</v>
      </c>
      <c r="C2652" t="s">
        <v>0</v>
      </c>
      <c r="D2652" t="s">
        <v>7</v>
      </c>
      <c r="E2652">
        <v>2015</v>
      </c>
      <c r="F2652">
        <v>344946.59978878644</v>
      </c>
      <c r="G2652">
        <v>426737.5</v>
      </c>
    </row>
    <row r="2653" spans="1:7" x14ac:dyDescent="0.2">
      <c r="A2653" t="s">
        <v>73</v>
      </c>
      <c r="B2653" t="s">
        <v>125</v>
      </c>
      <c r="C2653" t="s">
        <v>0</v>
      </c>
      <c r="D2653" t="s">
        <v>7</v>
      </c>
      <c r="E2653">
        <v>2016</v>
      </c>
      <c r="F2653">
        <v>698217.08367321722</v>
      </c>
      <c r="G2653">
        <v>779709.08333333337</v>
      </c>
    </row>
    <row r="2654" spans="1:7" x14ac:dyDescent="0.2">
      <c r="A2654" t="s">
        <v>73</v>
      </c>
      <c r="B2654" t="s">
        <v>125</v>
      </c>
      <c r="C2654" t="s">
        <v>0</v>
      </c>
      <c r="D2654" t="s">
        <v>7</v>
      </c>
      <c r="E2654">
        <v>2017</v>
      </c>
      <c r="F2654">
        <v>780546.34935995878</v>
      </c>
      <c r="G2654">
        <v>1113643.4166666667</v>
      </c>
    </row>
    <row r="2655" spans="1:7" x14ac:dyDescent="0.2">
      <c r="A2655" t="s">
        <v>73</v>
      </c>
      <c r="B2655" t="s">
        <v>125</v>
      </c>
      <c r="C2655" t="s">
        <v>0</v>
      </c>
      <c r="D2655" t="s">
        <v>7</v>
      </c>
      <c r="E2655">
        <v>2018</v>
      </c>
      <c r="F2655">
        <v>910471.60633640538</v>
      </c>
      <c r="G2655">
        <v>1122076</v>
      </c>
    </row>
    <row r="2656" spans="1:7" x14ac:dyDescent="0.2">
      <c r="A2656" t="s">
        <v>73</v>
      </c>
      <c r="B2656" t="s">
        <v>125</v>
      </c>
      <c r="C2656" t="s">
        <v>0</v>
      </c>
      <c r="D2656" t="s">
        <v>7</v>
      </c>
      <c r="E2656">
        <v>2019</v>
      </c>
      <c r="F2656">
        <v>1269325.9303315412</v>
      </c>
      <c r="G2656">
        <v>1473014.25</v>
      </c>
    </row>
    <row r="2657" spans="1:7" x14ac:dyDescent="0.2">
      <c r="A2657" t="s">
        <v>73</v>
      </c>
      <c r="B2657" t="s">
        <v>125</v>
      </c>
      <c r="C2657" t="s">
        <v>0</v>
      </c>
      <c r="D2657" t="s">
        <v>7</v>
      </c>
      <c r="E2657">
        <v>2020</v>
      </c>
      <c r="F2657">
        <v>1317554.2565443083</v>
      </c>
      <c r="G2657">
        <v>1502153</v>
      </c>
    </row>
    <row r="2658" spans="1:7" x14ac:dyDescent="0.2">
      <c r="A2658" t="s">
        <v>73</v>
      </c>
      <c r="B2658" t="s">
        <v>125</v>
      </c>
      <c r="C2658" t="s">
        <v>0</v>
      </c>
      <c r="D2658" t="s">
        <v>7</v>
      </c>
      <c r="E2658">
        <v>2021</v>
      </c>
      <c r="F2658">
        <v>1240985.6403609831</v>
      </c>
      <c r="G2658">
        <v>1346869.25</v>
      </c>
    </row>
    <row r="2659" spans="1:7" x14ac:dyDescent="0.2">
      <c r="A2659" t="s">
        <v>73</v>
      </c>
      <c r="B2659" t="s">
        <v>125</v>
      </c>
      <c r="C2659" t="s">
        <v>0</v>
      </c>
      <c r="D2659" t="s">
        <v>7</v>
      </c>
      <c r="E2659">
        <v>2022</v>
      </c>
      <c r="F2659">
        <v>1547877.5412826336</v>
      </c>
      <c r="G2659">
        <v>1825294.1666666667</v>
      </c>
    </row>
    <row r="2660" spans="1:7" x14ac:dyDescent="0.2">
      <c r="A2660" t="s">
        <v>73</v>
      </c>
      <c r="B2660" t="s">
        <v>125</v>
      </c>
      <c r="C2660" t="s">
        <v>0</v>
      </c>
      <c r="D2660" t="s">
        <v>7</v>
      </c>
      <c r="E2660">
        <v>2023</v>
      </c>
      <c r="F2660">
        <v>1806804.2144905273</v>
      </c>
      <c r="G2660">
        <v>1899192.25</v>
      </c>
    </row>
    <row r="2661" spans="1:7" x14ac:dyDescent="0.2">
      <c r="A2661" t="s">
        <v>73</v>
      </c>
      <c r="B2661" t="s">
        <v>125</v>
      </c>
      <c r="C2661" t="s">
        <v>0</v>
      </c>
      <c r="D2661" t="s">
        <v>7</v>
      </c>
      <c r="E2661">
        <v>2024</v>
      </c>
      <c r="F2661">
        <v>1682689.6812458287</v>
      </c>
      <c r="G2661">
        <v>1847791.6</v>
      </c>
    </row>
    <row r="2662" spans="1:7" x14ac:dyDescent="0.2">
      <c r="A2662" t="s">
        <v>73</v>
      </c>
      <c r="B2662" t="s">
        <v>125</v>
      </c>
      <c r="C2662" t="s">
        <v>0</v>
      </c>
      <c r="D2662" t="s">
        <v>8</v>
      </c>
      <c r="E2662">
        <v>201401</v>
      </c>
      <c r="F2662">
        <v>173624.45161290324</v>
      </c>
      <c r="G2662">
        <v>184196</v>
      </c>
    </row>
    <row r="2663" spans="1:7" x14ac:dyDescent="0.2">
      <c r="A2663" t="s">
        <v>73</v>
      </c>
      <c r="B2663" t="s">
        <v>125</v>
      </c>
      <c r="C2663" t="s">
        <v>0</v>
      </c>
      <c r="D2663" t="s">
        <v>8</v>
      </c>
      <c r="E2663">
        <v>201402</v>
      </c>
      <c r="F2663">
        <v>207238.89285714284</v>
      </c>
      <c r="G2663">
        <v>232537</v>
      </c>
    </row>
    <row r="2664" spans="1:7" x14ac:dyDescent="0.2">
      <c r="A2664" t="s">
        <v>73</v>
      </c>
      <c r="B2664" t="s">
        <v>125</v>
      </c>
      <c r="C2664" t="s">
        <v>0</v>
      </c>
      <c r="D2664" t="s">
        <v>8</v>
      </c>
      <c r="E2664">
        <v>201403</v>
      </c>
      <c r="F2664">
        <v>200141.87096774191</v>
      </c>
      <c r="G2664">
        <v>213559</v>
      </c>
    </row>
    <row r="2665" spans="1:7" x14ac:dyDescent="0.2">
      <c r="A2665" t="s">
        <v>73</v>
      </c>
      <c r="B2665" t="s">
        <v>125</v>
      </c>
      <c r="C2665" t="s">
        <v>0</v>
      </c>
      <c r="D2665" t="s">
        <v>8</v>
      </c>
      <c r="E2665">
        <v>201404</v>
      </c>
      <c r="F2665">
        <v>198553.39999999997</v>
      </c>
      <c r="G2665">
        <v>206983</v>
      </c>
    </row>
    <row r="2666" spans="1:7" x14ac:dyDescent="0.2">
      <c r="A2666" t="s">
        <v>73</v>
      </c>
      <c r="B2666" t="s">
        <v>125</v>
      </c>
      <c r="C2666" t="s">
        <v>0</v>
      </c>
      <c r="D2666" t="s">
        <v>8</v>
      </c>
      <c r="E2666">
        <v>201405</v>
      </c>
      <c r="F2666">
        <v>195353.70967741928</v>
      </c>
      <c r="G2666">
        <v>205399</v>
      </c>
    </row>
    <row r="2667" spans="1:7" x14ac:dyDescent="0.2">
      <c r="A2667" t="s">
        <v>73</v>
      </c>
      <c r="B2667" t="s">
        <v>125</v>
      </c>
      <c r="C2667" t="s">
        <v>0</v>
      </c>
      <c r="D2667" t="s">
        <v>8</v>
      </c>
      <c r="E2667">
        <v>201406</v>
      </c>
      <c r="F2667">
        <v>192261.39999999991</v>
      </c>
      <c r="G2667">
        <v>201961</v>
      </c>
    </row>
    <row r="2668" spans="1:7" x14ac:dyDescent="0.2">
      <c r="A2668" t="s">
        <v>73</v>
      </c>
      <c r="B2668" t="s">
        <v>125</v>
      </c>
      <c r="C2668" t="s">
        <v>0</v>
      </c>
      <c r="D2668" t="s">
        <v>8</v>
      </c>
      <c r="E2668">
        <v>201407</v>
      </c>
      <c r="F2668">
        <v>190621.9032258064</v>
      </c>
      <c r="G2668">
        <v>201113</v>
      </c>
    </row>
    <row r="2669" spans="1:7" x14ac:dyDescent="0.2">
      <c r="A2669" t="s">
        <v>73</v>
      </c>
      <c r="B2669" t="s">
        <v>125</v>
      </c>
      <c r="C2669" t="s">
        <v>0</v>
      </c>
      <c r="D2669" t="s">
        <v>8</v>
      </c>
      <c r="E2669">
        <v>201408</v>
      </c>
      <c r="F2669">
        <v>187965.54838709676</v>
      </c>
      <c r="G2669">
        <v>200010</v>
      </c>
    </row>
    <row r="2670" spans="1:7" x14ac:dyDescent="0.2">
      <c r="A2670" t="s">
        <v>73</v>
      </c>
      <c r="B2670" t="s">
        <v>125</v>
      </c>
      <c r="C2670" t="s">
        <v>0</v>
      </c>
      <c r="D2670" t="s">
        <v>8</v>
      </c>
      <c r="E2670">
        <v>201409</v>
      </c>
      <c r="F2670">
        <v>185417.56666666659</v>
      </c>
      <c r="G2670">
        <v>196431</v>
      </c>
    </row>
    <row r="2671" spans="1:7" x14ac:dyDescent="0.2">
      <c r="A2671" t="s">
        <v>73</v>
      </c>
      <c r="B2671" t="s">
        <v>125</v>
      </c>
      <c r="C2671" t="s">
        <v>0</v>
      </c>
      <c r="D2671" t="s">
        <v>8</v>
      </c>
      <c r="E2671">
        <v>201410</v>
      </c>
      <c r="F2671">
        <v>180998.58064516127</v>
      </c>
      <c r="G2671">
        <v>189777</v>
      </c>
    </row>
    <row r="2672" spans="1:7" x14ac:dyDescent="0.2">
      <c r="A2672" t="s">
        <v>73</v>
      </c>
      <c r="B2672" t="s">
        <v>125</v>
      </c>
      <c r="C2672" t="s">
        <v>0</v>
      </c>
      <c r="D2672" t="s">
        <v>8</v>
      </c>
      <c r="E2672">
        <v>201411</v>
      </c>
      <c r="F2672">
        <v>184432.23333333337</v>
      </c>
      <c r="G2672">
        <v>211319</v>
      </c>
    </row>
    <row r="2673" spans="1:7" x14ac:dyDescent="0.2">
      <c r="A2673" t="s">
        <v>73</v>
      </c>
      <c r="B2673" t="s">
        <v>125</v>
      </c>
      <c r="C2673" t="s">
        <v>0</v>
      </c>
      <c r="D2673" t="s">
        <v>8</v>
      </c>
      <c r="E2673">
        <v>201412</v>
      </c>
      <c r="F2673">
        <v>182603.74193548376</v>
      </c>
      <c r="G2673">
        <v>197509</v>
      </c>
    </row>
    <row r="2674" spans="1:7" x14ac:dyDescent="0.2">
      <c r="A2674" t="s">
        <v>73</v>
      </c>
      <c r="B2674" t="s">
        <v>125</v>
      </c>
      <c r="C2674" t="s">
        <v>0</v>
      </c>
      <c r="D2674" t="s">
        <v>8</v>
      </c>
      <c r="E2674">
        <v>201501</v>
      </c>
      <c r="F2674">
        <v>184705.09677419346</v>
      </c>
      <c r="G2674">
        <v>194915</v>
      </c>
    </row>
    <row r="2675" spans="1:7" x14ac:dyDescent="0.2">
      <c r="A2675" t="s">
        <v>73</v>
      </c>
      <c r="B2675" t="s">
        <v>125</v>
      </c>
      <c r="C2675" t="s">
        <v>0</v>
      </c>
      <c r="D2675" t="s">
        <v>8</v>
      </c>
      <c r="E2675">
        <v>201502</v>
      </c>
      <c r="F2675">
        <v>182891.60714285725</v>
      </c>
      <c r="G2675">
        <v>195972</v>
      </c>
    </row>
    <row r="2676" spans="1:7" x14ac:dyDescent="0.2">
      <c r="A2676" t="s">
        <v>73</v>
      </c>
      <c r="B2676" t="s">
        <v>125</v>
      </c>
      <c r="C2676" t="s">
        <v>0</v>
      </c>
      <c r="D2676" t="s">
        <v>8</v>
      </c>
      <c r="E2676">
        <v>201503</v>
      </c>
      <c r="F2676">
        <v>184362.93548387097</v>
      </c>
      <c r="G2676">
        <v>193700</v>
      </c>
    </row>
    <row r="2677" spans="1:7" x14ac:dyDescent="0.2">
      <c r="A2677" t="s">
        <v>73</v>
      </c>
      <c r="B2677" t="s">
        <v>125</v>
      </c>
      <c r="C2677" t="s">
        <v>0</v>
      </c>
      <c r="D2677" t="s">
        <v>8</v>
      </c>
      <c r="E2677">
        <v>201504</v>
      </c>
      <c r="F2677">
        <v>186208.76666666669</v>
      </c>
      <c r="G2677">
        <v>194121</v>
      </c>
    </row>
    <row r="2678" spans="1:7" x14ac:dyDescent="0.2">
      <c r="A2678" t="s">
        <v>73</v>
      </c>
      <c r="B2678" t="s">
        <v>125</v>
      </c>
      <c r="C2678" t="s">
        <v>0</v>
      </c>
      <c r="D2678" t="s">
        <v>8</v>
      </c>
      <c r="E2678">
        <v>201505</v>
      </c>
      <c r="F2678">
        <v>182853.67741935485</v>
      </c>
      <c r="G2678">
        <v>195415</v>
      </c>
    </row>
    <row r="2679" spans="1:7" x14ac:dyDescent="0.2">
      <c r="A2679" t="s">
        <v>73</v>
      </c>
      <c r="B2679" t="s">
        <v>125</v>
      </c>
      <c r="C2679" t="s">
        <v>0</v>
      </c>
      <c r="D2679" t="s">
        <v>8</v>
      </c>
      <c r="E2679">
        <v>201506</v>
      </c>
      <c r="F2679">
        <v>186161.96666666667</v>
      </c>
      <c r="G2679">
        <v>191826</v>
      </c>
    </row>
    <row r="2680" spans="1:7" x14ac:dyDescent="0.2">
      <c r="A2680" t="s">
        <v>73</v>
      </c>
      <c r="B2680" t="s">
        <v>125</v>
      </c>
      <c r="C2680" t="s">
        <v>0</v>
      </c>
      <c r="D2680" t="s">
        <v>8</v>
      </c>
      <c r="E2680">
        <v>201507</v>
      </c>
      <c r="F2680">
        <v>187567.83870967734</v>
      </c>
      <c r="G2680">
        <v>197246</v>
      </c>
    </row>
    <row r="2681" spans="1:7" x14ac:dyDescent="0.2">
      <c r="A2681" t="s">
        <v>73</v>
      </c>
      <c r="B2681" t="s">
        <v>125</v>
      </c>
      <c r="C2681" t="s">
        <v>0</v>
      </c>
      <c r="D2681" t="s">
        <v>8</v>
      </c>
      <c r="E2681">
        <v>201508</v>
      </c>
      <c r="F2681">
        <v>189088.38709677415</v>
      </c>
      <c r="G2681">
        <v>197150</v>
      </c>
    </row>
    <row r="2682" spans="1:7" x14ac:dyDescent="0.2">
      <c r="A2682" t="s">
        <v>73</v>
      </c>
      <c r="B2682" t="s">
        <v>125</v>
      </c>
      <c r="C2682" t="s">
        <v>0</v>
      </c>
      <c r="D2682" t="s">
        <v>8</v>
      </c>
      <c r="E2682">
        <v>201509</v>
      </c>
      <c r="F2682">
        <v>187579.26666666666</v>
      </c>
      <c r="G2682">
        <v>194619</v>
      </c>
    </row>
    <row r="2683" spans="1:7" x14ac:dyDescent="0.2">
      <c r="A2683" t="s">
        <v>73</v>
      </c>
      <c r="B2683" t="s">
        <v>125</v>
      </c>
      <c r="C2683" t="s">
        <v>0</v>
      </c>
      <c r="D2683" t="s">
        <v>8</v>
      </c>
      <c r="E2683">
        <v>201510</v>
      </c>
      <c r="F2683">
        <v>189931.22580645161</v>
      </c>
      <c r="G2683">
        <v>191337</v>
      </c>
    </row>
    <row r="2684" spans="1:7" x14ac:dyDescent="0.2">
      <c r="A2684" t="s">
        <v>73</v>
      </c>
      <c r="B2684" t="s">
        <v>125</v>
      </c>
      <c r="C2684" t="s">
        <v>0</v>
      </c>
      <c r="D2684" t="s">
        <v>8</v>
      </c>
      <c r="E2684">
        <v>201511</v>
      </c>
      <c r="F2684">
        <v>1519379.3</v>
      </c>
      <c r="G2684">
        <v>1582818</v>
      </c>
    </row>
    <row r="2685" spans="1:7" x14ac:dyDescent="0.2">
      <c r="A2685" t="s">
        <v>73</v>
      </c>
      <c r="B2685" t="s">
        <v>125</v>
      </c>
      <c r="C2685" t="s">
        <v>0</v>
      </c>
      <c r="D2685" t="s">
        <v>8</v>
      </c>
      <c r="E2685">
        <v>201512</v>
      </c>
      <c r="F2685">
        <v>758629.12903225736</v>
      </c>
      <c r="G2685">
        <v>1591731</v>
      </c>
    </row>
    <row r="2686" spans="1:7" x14ac:dyDescent="0.2">
      <c r="A2686" t="s">
        <v>73</v>
      </c>
      <c r="B2686" t="s">
        <v>125</v>
      </c>
      <c r="C2686" t="s">
        <v>0</v>
      </c>
      <c r="D2686" t="s">
        <v>8</v>
      </c>
      <c r="E2686">
        <v>201601</v>
      </c>
      <c r="F2686">
        <v>717364.51612903224</v>
      </c>
      <c r="G2686">
        <v>770379</v>
      </c>
    </row>
    <row r="2687" spans="1:7" x14ac:dyDescent="0.2">
      <c r="A2687" t="s">
        <v>73</v>
      </c>
      <c r="B2687" t="s">
        <v>125</v>
      </c>
      <c r="C2687" t="s">
        <v>0</v>
      </c>
      <c r="D2687" t="s">
        <v>8</v>
      </c>
      <c r="E2687">
        <v>201602</v>
      </c>
      <c r="F2687">
        <v>741598.89655172417</v>
      </c>
      <c r="G2687">
        <v>1231497</v>
      </c>
    </row>
    <row r="2688" spans="1:7" x14ac:dyDescent="0.2">
      <c r="A2688" t="s">
        <v>73</v>
      </c>
      <c r="B2688" t="s">
        <v>125</v>
      </c>
      <c r="C2688" t="s">
        <v>0</v>
      </c>
      <c r="D2688" t="s">
        <v>8</v>
      </c>
      <c r="E2688">
        <v>201603</v>
      </c>
      <c r="F2688">
        <v>682150.41935483867</v>
      </c>
      <c r="G2688">
        <v>760466</v>
      </c>
    </row>
    <row r="2689" spans="1:7" x14ac:dyDescent="0.2">
      <c r="A2689" t="s">
        <v>73</v>
      </c>
      <c r="B2689" t="s">
        <v>125</v>
      </c>
      <c r="C2689" t="s">
        <v>0</v>
      </c>
      <c r="D2689" t="s">
        <v>8</v>
      </c>
      <c r="E2689">
        <v>201604</v>
      </c>
      <c r="F2689">
        <v>672515.2333333334</v>
      </c>
      <c r="G2689">
        <v>716451</v>
      </c>
    </row>
    <row r="2690" spans="1:7" x14ac:dyDescent="0.2">
      <c r="A2690" t="s">
        <v>73</v>
      </c>
      <c r="B2690" t="s">
        <v>125</v>
      </c>
      <c r="C2690" t="s">
        <v>0</v>
      </c>
      <c r="D2690" t="s">
        <v>8</v>
      </c>
      <c r="E2690">
        <v>201605</v>
      </c>
      <c r="F2690">
        <v>690224.61290322582</v>
      </c>
      <c r="G2690">
        <v>708074</v>
      </c>
    </row>
    <row r="2691" spans="1:7" x14ac:dyDescent="0.2">
      <c r="A2691" t="s">
        <v>73</v>
      </c>
      <c r="B2691" t="s">
        <v>125</v>
      </c>
      <c r="C2691" t="s">
        <v>0</v>
      </c>
      <c r="D2691" t="s">
        <v>8</v>
      </c>
      <c r="E2691">
        <v>201606</v>
      </c>
      <c r="F2691">
        <v>642032.33333333314</v>
      </c>
      <c r="G2691">
        <v>728734</v>
      </c>
    </row>
    <row r="2692" spans="1:7" x14ac:dyDescent="0.2">
      <c r="A2692" t="s">
        <v>73</v>
      </c>
      <c r="B2692" t="s">
        <v>125</v>
      </c>
      <c r="C2692" t="s">
        <v>0</v>
      </c>
      <c r="D2692" t="s">
        <v>8</v>
      </c>
      <c r="E2692">
        <v>201607</v>
      </c>
      <c r="F2692">
        <v>656181.29032258096</v>
      </c>
      <c r="G2692">
        <v>673997</v>
      </c>
    </row>
    <row r="2693" spans="1:7" x14ac:dyDescent="0.2">
      <c r="A2693" t="s">
        <v>73</v>
      </c>
      <c r="B2693" t="s">
        <v>125</v>
      </c>
      <c r="C2693" t="s">
        <v>0</v>
      </c>
      <c r="D2693" t="s">
        <v>8</v>
      </c>
      <c r="E2693">
        <v>201608</v>
      </c>
      <c r="F2693">
        <v>682328.12903225806</v>
      </c>
      <c r="G2693">
        <v>703683</v>
      </c>
    </row>
    <row r="2694" spans="1:7" x14ac:dyDescent="0.2">
      <c r="A2694" t="s">
        <v>73</v>
      </c>
      <c r="B2694" t="s">
        <v>125</v>
      </c>
      <c r="C2694" t="s">
        <v>0</v>
      </c>
      <c r="D2694" t="s">
        <v>8</v>
      </c>
      <c r="E2694">
        <v>201609</v>
      </c>
      <c r="F2694">
        <v>707413.66666666651</v>
      </c>
      <c r="G2694">
        <v>732838</v>
      </c>
    </row>
    <row r="2695" spans="1:7" x14ac:dyDescent="0.2">
      <c r="A2695" t="s">
        <v>73</v>
      </c>
      <c r="B2695" t="s">
        <v>125</v>
      </c>
      <c r="C2695" t="s">
        <v>0</v>
      </c>
      <c r="D2695" t="s">
        <v>8</v>
      </c>
      <c r="E2695">
        <v>201610</v>
      </c>
      <c r="F2695">
        <v>735744.09677419369</v>
      </c>
      <c r="G2695">
        <v>755913</v>
      </c>
    </row>
    <row r="2696" spans="1:7" x14ac:dyDescent="0.2">
      <c r="A2696" t="s">
        <v>73</v>
      </c>
      <c r="B2696" t="s">
        <v>125</v>
      </c>
      <c r="C2696" t="s">
        <v>0</v>
      </c>
      <c r="D2696" t="s">
        <v>8</v>
      </c>
      <c r="E2696">
        <v>201611</v>
      </c>
      <c r="F2696">
        <v>715037.10000000009</v>
      </c>
      <c r="G2696">
        <v>783669</v>
      </c>
    </row>
    <row r="2697" spans="1:7" x14ac:dyDescent="0.2">
      <c r="A2697" t="s">
        <v>73</v>
      </c>
      <c r="B2697" t="s">
        <v>125</v>
      </c>
      <c r="C2697" t="s">
        <v>0</v>
      </c>
      <c r="D2697" t="s">
        <v>8</v>
      </c>
      <c r="E2697">
        <v>201612</v>
      </c>
      <c r="F2697">
        <v>736014.70967741939</v>
      </c>
      <c r="G2697">
        <v>790808</v>
      </c>
    </row>
    <row r="2698" spans="1:7" x14ac:dyDescent="0.2">
      <c r="A2698" t="s">
        <v>73</v>
      </c>
      <c r="B2698" t="s">
        <v>125</v>
      </c>
      <c r="C2698" t="s">
        <v>0</v>
      </c>
      <c r="D2698" t="s">
        <v>8</v>
      </c>
      <c r="E2698">
        <v>201701</v>
      </c>
      <c r="F2698">
        <v>718662.61290322558</v>
      </c>
      <c r="G2698">
        <v>779058</v>
      </c>
    </row>
    <row r="2699" spans="1:7" x14ac:dyDescent="0.2">
      <c r="A2699" t="s">
        <v>73</v>
      </c>
      <c r="B2699" t="s">
        <v>125</v>
      </c>
      <c r="C2699" t="s">
        <v>0</v>
      </c>
      <c r="D2699" t="s">
        <v>8</v>
      </c>
      <c r="E2699">
        <v>201702</v>
      </c>
      <c r="F2699">
        <v>736168.14285714296</v>
      </c>
      <c r="G2699">
        <v>769741</v>
      </c>
    </row>
    <row r="2700" spans="1:7" x14ac:dyDescent="0.2">
      <c r="A2700" t="s">
        <v>73</v>
      </c>
      <c r="B2700" t="s">
        <v>125</v>
      </c>
      <c r="C2700" t="s">
        <v>0</v>
      </c>
      <c r="D2700" t="s">
        <v>8</v>
      </c>
      <c r="E2700">
        <v>201703</v>
      </c>
      <c r="F2700">
        <v>768991.22580645105</v>
      </c>
      <c r="G2700">
        <v>1655698</v>
      </c>
    </row>
    <row r="2701" spans="1:7" x14ac:dyDescent="0.2">
      <c r="A2701" t="s">
        <v>73</v>
      </c>
      <c r="B2701" t="s">
        <v>125</v>
      </c>
      <c r="C2701" t="s">
        <v>0</v>
      </c>
      <c r="D2701" t="s">
        <v>8</v>
      </c>
      <c r="E2701">
        <v>201704</v>
      </c>
      <c r="F2701">
        <v>756558.66666666616</v>
      </c>
      <c r="G2701">
        <v>1358831</v>
      </c>
    </row>
    <row r="2702" spans="1:7" x14ac:dyDescent="0.2">
      <c r="A2702" t="s">
        <v>73</v>
      </c>
      <c r="B2702" t="s">
        <v>125</v>
      </c>
      <c r="C2702" t="s">
        <v>0</v>
      </c>
      <c r="D2702" t="s">
        <v>8</v>
      </c>
      <c r="E2702">
        <v>201705</v>
      </c>
      <c r="F2702">
        <v>763376.09677419323</v>
      </c>
      <c r="G2702">
        <v>1378680</v>
      </c>
    </row>
    <row r="2703" spans="1:7" x14ac:dyDescent="0.2">
      <c r="A2703" t="s">
        <v>73</v>
      </c>
      <c r="B2703" t="s">
        <v>125</v>
      </c>
      <c r="C2703" t="s">
        <v>0</v>
      </c>
      <c r="D2703" t="s">
        <v>8</v>
      </c>
      <c r="E2703">
        <v>201706</v>
      </c>
      <c r="F2703">
        <v>767671.99999999919</v>
      </c>
      <c r="G2703">
        <v>1390480</v>
      </c>
    </row>
    <row r="2704" spans="1:7" x14ac:dyDescent="0.2">
      <c r="A2704" t="s">
        <v>73</v>
      </c>
      <c r="B2704" t="s">
        <v>125</v>
      </c>
      <c r="C2704" t="s">
        <v>0</v>
      </c>
      <c r="D2704" t="s">
        <v>8</v>
      </c>
      <c r="E2704">
        <v>201707</v>
      </c>
      <c r="F2704">
        <v>775559.83870967745</v>
      </c>
      <c r="G2704">
        <v>812493</v>
      </c>
    </row>
    <row r="2705" spans="1:7" x14ac:dyDescent="0.2">
      <c r="A2705" t="s">
        <v>73</v>
      </c>
      <c r="B2705" t="s">
        <v>125</v>
      </c>
      <c r="C2705" t="s">
        <v>0</v>
      </c>
      <c r="D2705" t="s">
        <v>8</v>
      </c>
      <c r="E2705">
        <v>201708</v>
      </c>
      <c r="F2705">
        <v>808160.29032258061</v>
      </c>
      <c r="G2705">
        <v>898462</v>
      </c>
    </row>
    <row r="2706" spans="1:7" x14ac:dyDescent="0.2">
      <c r="A2706" t="s">
        <v>73</v>
      </c>
      <c r="B2706" t="s">
        <v>125</v>
      </c>
      <c r="C2706" t="s">
        <v>0</v>
      </c>
      <c r="D2706" t="s">
        <v>8</v>
      </c>
      <c r="E2706">
        <v>201709</v>
      </c>
      <c r="F2706">
        <v>798573.10000000009</v>
      </c>
      <c r="G2706">
        <v>893798</v>
      </c>
    </row>
    <row r="2707" spans="1:7" x14ac:dyDescent="0.2">
      <c r="A2707" t="s">
        <v>73</v>
      </c>
      <c r="B2707" t="s">
        <v>125</v>
      </c>
      <c r="C2707" t="s">
        <v>0</v>
      </c>
      <c r="D2707" t="s">
        <v>8</v>
      </c>
      <c r="E2707">
        <v>201710</v>
      </c>
      <c r="F2707">
        <v>803074.70967741951</v>
      </c>
      <c r="G2707">
        <v>839622</v>
      </c>
    </row>
    <row r="2708" spans="1:7" x14ac:dyDescent="0.2">
      <c r="A2708" t="s">
        <v>73</v>
      </c>
      <c r="B2708" t="s">
        <v>125</v>
      </c>
      <c r="C2708" t="s">
        <v>0</v>
      </c>
      <c r="D2708" t="s">
        <v>8</v>
      </c>
      <c r="E2708">
        <v>201711</v>
      </c>
      <c r="F2708">
        <v>824079.7666666666</v>
      </c>
      <c r="G2708">
        <v>867882</v>
      </c>
    </row>
    <row r="2709" spans="1:7" x14ac:dyDescent="0.2">
      <c r="A2709" t="s">
        <v>73</v>
      </c>
      <c r="B2709" t="s">
        <v>125</v>
      </c>
      <c r="C2709" t="s">
        <v>0</v>
      </c>
      <c r="D2709" t="s">
        <v>8</v>
      </c>
      <c r="E2709">
        <v>201712</v>
      </c>
      <c r="F2709">
        <v>845679.74193548295</v>
      </c>
      <c r="G2709">
        <v>1718976</v>
      </c>
    </row>
    <row r="2710" spans="1:7" x14ac:dyDescent="0.2">
      <c r="A2710" t="s">
        <v>73</v>
      </c>
      <c r="B2710" t="s">
        <v>125</v>
      </c>
      <c r="C2710" t="s">
        <v>0</v>
      </c>
      <c r="D2710" t="s">
        <v>8</v>
      </c>
      <c r="E2710">
        <v>201801</v>
      </c>
      <c r="F2710">
        <v>825395.51612903248</v>
      </c>
      <c r="G2710">
        <v>870420</v>
      </c>
    </row>
    <row r="2711" spans="1:7" x14ac:dyDescent="0.2">
      <c r="A2711" t="s">
        <v>73</v>
      </c>
      <c r="B2711" t="s">
        <v>125</v>
      </c>
      <c r="C2711" t="s">
        <v>0</v>
      </c>
      <c r="D2711" t="s">
        <v>8</v>
      </c>
      <c r="E2711">
        <v>201802</v>
      </c>
      <c r="F2711">
        <v>839171.78571428568</v>
      </c>
      <c r="G2711">
        <v>883463</v>
      </c>
    </row>
    <row r="2712" spans="1:7" x14ac:dyDescent="0.2">
      <c r="A2712" t="s">
        <v>73</v>
      </c>
      <c r="B2712" t="s">
        <v>125</v>
      </c>
      <c r="C2712" t="s">
        <v>0</v>
      </c>
      <c r="D2712" t="s">
        <v>8</v>
      </c>
      <c r="E2712">
        <v>201803</v>
      </c>
      <c r="F2712">
        <v>854159.58064516133</v>
      </c>
      <c r="G2712">
        <v>894288</v>
      </c>
    </row>
    <row r="2713" spans="1:7" x14ac:dyDescent="0.2">
      <c r="A2713" t="s">
        <v>73</v>
      </c>
      <c r="B2713" t="s">
        <v>125</v>
      </c>
      <c r="C2713" t="s">
        <v>0</v>
      </c>
      <c r="D2713" t="s">
        <v>8</v>
      </c>
      <c r="E2713">
        <v>201804</v>
      </c>
      <c r="F2713">
        <v>851528.1333333333</v>
      </c>
      <c r="G2713">
        <v>909373</v>
      </c>
    </row>
    <row r="2714" spans="1:7" x14ac:dyDescent="0.2">
      <c r="A2714" t="s">
        <v>73</v>
      </c>
      <c r="B2714" t="s">
        <v>125</v>
      </c>
      <c r="C2714" t="s">
        <v>0</v>
      </c>
      <c r="D2714" t="s">
        <v>8</v>
      </c>
      <c r="E2714">
        <v>201805</v>
      </c>
      <c r="F2714">
        <v>864195.99999999988</v>
      </c>
      <c r="G2714">
        <v>909935</v>
      </c>
    </row>
    <row r="2715" spans="1:7" x14ac:dyDescent="0.2">
      <c r="A2715" t="s">
        <v>73</v>
      </c>
      <c r="B2715" t="s">
        <v>125</v>
      </c>
      <c r="C2715" t="s">
        <v>0</v>
      </c>
      <c r="D2715" t="s">
        <v>8</v>
      </c>
      <c r="E2715">
        <v>201806</v>
      </c>
      <c r="F2715">
        <v>792495.06666666665</v>
      </c>
      <c r="G2715">
        <v>975141</v>
      </c>
    </row>
    <row r="2716" spans="1:7" x14ac:dyDescent="0.2">
      <c r="A2716" t="s">
        <v>73</v>
      </c>
      <c r="B2716" t="s">
        <v>125</v>
      </c>
      <c r="C2716" t="s">
        <v>0</v>
      </c>
      <c r="D2716" t="s">
        <v>8</v>
      </c>
      <c r="E2716">
        <v>201807</v>
      </c>
      <c r="F2716">
        <v>869741.3870967743</v>
      </c>
      <c r="G2716">
        <v>909608</v>
      </c>
    </row>
    <row r="2717" spans="1:7" x14ac:dyDescent="0.2">
      <c r="A2717" t="s">
        <v>73</v>
      </c>
      <c r="B2717" t="s">
        <v>125</v>
      </c>
      <c r="C2717" t="s">
        <v>0</v>
      </c>
      <c r="D2717" t="s">
        <v>8</v>
      </c>
      <c r="E2717">
        <v>201808</v>
      </c>
      <c r="F2717">
        <v>910825.83870967745</v>
      </c>
      <c r="G2717">
        <v>1012361</v>
      </c>
    </row>
    <row r="2718" spans="1:7" x14ac:dyDescent="0.2">
      <c r="A2718" t="s">
        <v>73</v>
      </c>
      <c r="B2718" t="s">
        <v>125</v>
      </c>
      <c r="C2718" t="s">
        <v>0</v>
      </c>
      <c r="D2718" t="s">
        <v>8</v>
      </c>
      <c r="E2718">
        <v>201809</v>
      </c>
      <c r="F2718">
        <v>905718.2333333334</v>
      </c>
      <c r="G2718">
        <v>1044867</v>
      </c>
    </row>
    <row r="2719" spans="1:7" x14ac:dyDescent="0.2">
      <c r="A2719" t="s">
        <v>73</v>
      </c>
      <c r="B2719" t="s">
        <v>125</v>
      </c>
      <c r="C2719" t="s">
        <v>0</v>
      </c>
      <c r="D2719" t="s">
        <v>8</v>
      </c>
      <c r="E2719">
        <v>201810</v>
      </c>
      <c r="F2719">
        <v>983369.32258064486</v>
      </c>
      <c r="G2719">
        <v>1875619</v>
      </c>
    </row>
    <row r="2720" spans="1:7" x14ac:dyDescent="0.2">
      <c r="A2720" t="s">
        <v>73</v>
      </c>
      <c r="B2720" t="s">
        <v>125</v>
      </c>
      <c r="C2720" t="s">
        <v>0</v>
      </c>
      <c r="D2720" t="s">
        <v>8</v>
      </c>
      <c r="E2720">
        <v>201811</v>
      </c>
      <c r="F2720">
        <v>1101653.7666666664</v>
      </c>
      <c r="G2720">
        <v>1936965</v>
      </c>
    </row>
    <row r="2721" spans="1:7" x14ac:dyDescent="0.2">
      <c r="A2721" t="s">
        <v>73</v>
      </c>
      <c r="B2721" t="s">
        <v>125</v>
      </c>
      <c r="C2721" t="s">
        <v>0</v>
      </c>
      <c r="D2721" t="s">
        <v>8</v>
      </c>
      <c r="E2721">
        <v>201812</v>
      </c>
      <c r="F2721">
        <v>1127404.6451612904</v>
      </c>
      <c r="G2721">
        <v>1242872</v>
      </c>
    </row>
    <row r="2722" spans="1:7" x14ac:dyDescent="0.2">
      <c r="A2722" t="s">
        <v>73</v>
      </c>
      <c r="B2722" t="s">
        <v>125</v>
      </c>
      <c r="C2722" t="s">
        <v>0</v>
      </c>
      <c r="D2722" t="s">
        <v>8</v>
      </c>
      <c r="E2722">
        <v>201901</v>
      </c>
      <c r="F2722">
        <v>1138448.3548387098</v>
      </c>
      <c r="G2722">
        <v>1191528</v>
      </c>
    </row>
    <row r="2723" spans="1:7" x14ac:dyDescent="0.2">
      <c r="A2723" t="s">
        <v>73</v>
      </c>
      <c r="B2723" t="s">
        <v>125</v>
      </c>
      <c r="C2723" t="s">
        <v>0</v>
      </c>
      <c r="D2723" t="s">
        <v>8</v>
      </c>
      <c r="E2723">
        <v>201902</v>
      </c>
      <c r="F2723">
        <v>1117866.7500000002</v>
      </c>
      <c r="G2723">
        <v>1329079</v>
      </c>
    </row>
    <row r="2724" spans="1:7" x14ac:dyDescent="0.2">
      <c r="A2724" t="s">
        <v>73</v>
      </c>
      <c r="B2724" t="s">
        <v>125</v>
      </c>
      <c r="C2724" t="s">
        <v>0</v>
      </c>
      <c r="D2724" t="s">
        <v>8</v>
      </c>
      <c r="E2724">
        <v>201903</v>
      </c>
      <c r="F2724">
        <v>1129009.2903225808</v>
      </c>
      <c r="G2724">
        <v>1285317</v>
      </c>
    </row>
    <row r="2725" spans="1:7" x14ac:dyDescent="0.2">
      <c r="A2725" t="s">
        <v>73</v>
      </c>
      <c r="B2725" t="s">
        <v>125</v>
      </c>
      <c r="C2725" t="s">
        <v>0</v>
      </c>
      <c r="D2725" t="s">
        <v>8</v>
      </c>
      <c r="E2725">
        <v>201904</v>
      </c>
      <c r="F2725">
        <v>1178426.0999999996</v>
      </c>
      <c r="G2725">
        <v>1239606</v>
      </c>
    </row>
    <row r="2726" spans="1:7" x14ac:dyDescent="0.2">
      <c r="A2726" t="s">
        <v>73</v>
      </c>
      <c r="B2726" t="s">
        <v>125</v>
      </c>
      <c r="C2726" t="s">
        <v>0</v>
      </c>
      <c r="D2726" t="s">
        <v>8</v>
      </c>
      <c r="E2726">
        <v>201905</v>
      </c>
      <c r="F2726">
        <v>1219195.1935483871</v>
      </c>
      <c r="G2726">
        <v>1368617</v>
      </c>
    </row>
    <row r="2727" spans="1:7" x14ac:dyDescent="0.2">
      <c r="A2727" t="s">
        <v>73</v>
      </c>
      <c r="B2727" t="s">
        <v>125</v>
      </c>
      <c r="C2727" t="s">
        <v>0</v>
      </c>
      <c r="D2727" t="s">
        <v>8</v>
      </c>
      <c r="E2727">
        <v>201906</v>
      </c>
      <c r="F2727">
        <v>1248035.7333333332</v>
      </c>
      <c r="G2727">
        <v>1360939</v>
      </c>
    </row>
    <row r="2728" spans="1:7" x14ac:dyDescent="0.2">
      <c r="A2728" t="s">
        <v>73</v>
      </c>
      <c r="B2728" t="s">
        <v>125</v>
      </c>
      <c r="C2728" t="s">
        <v>0</v>
      </c>
      <c r="D2728" t="s">
        <v>8</v>
      </c>
      <c r="E2728">
        <v>201907</v>
      </c>
      <c r="F2728">
        <v>1338452.7741935481</v>
      </c>
      <c r="G2728">
        <v>1507950</v>
      </c>
    </row>
    <row r="2729" spans="1:7" x14ac:dyDescent="0.2">
      <c r="A2729" t="s">
        <v>73</v>
      </c>
      <c r="B2729" t="s">
        <v>125</v>
      </c>
      <c r="C2729" t="s">
        <v>0</v>
      </c>
      <c r="D2729" t="s">
        <v>8</v>
      </c>
      <c r="E2729">
        <v>201908</v>
      </c>
      <c r="F2729">
        <v>1339029.1290322579</v>
      </c>
      <c r="G2729">
        <v>1492955</v>
      </c>
    </row>
    <row r="2730" spans="1:7" x14ac:dyDescent="0.2">
      <c r="A2730" t="s">
        <v>73</v>
      </c>
      <c r="B2730" t="s">
        <v>125</v>
      </c>
      <c r="C2730" t="s">
        <v>0</v>
      </c>
      <c r="D2730" t="s">
        <v>8</v>
      </c>
      <c r="E2730">
        <v>201909</v>
      </c>
      <c r="F2730">
        <v>1354765.4000000001</v>
      </c>
      <c r="G2730">
        <v>1472937</v>
      </c>
    </row>
    <row r="2731" spans="1:7" x14ac:dyDescent="0.2">
      <c r="A2731" t="s">
        <v>73</v>
      </c>
      <c r="B2731" t="s">
        <v>125</v>
      </c>
      <c r="C2731" t="s">
        <v>0</v>
      </c>
      <c r="D2731" t="s">
        <v>8</v>
      </c>
      <c r="E2731">
        <v>201910</v>
      </c>
      <c r="F2731">
        <v>1371064.4838709682</v>
      </c>
      <c r="G2731">
        <v>1502884</v>
      </c>
    </row>
    <row r="2732" spans="1:7" x14ac:dyDescent="0.2">
      <c r="A2732" t="s">
        <v>73</v>
      </c>
      <c r="B2732" t="s">
        <v>125</v>
      </c>
      <c r="C2732" t="s">
        <v>0</v>
      </c>
      <c r="D2732" t="s">
        <v>8</v>
      </c>
      <c r="E2732">
        <v>201911</v>
      </c>
      <c r="F2732">
        <v>1386749.5999999989</v>
      </c>
      <c r="G2732">
        <v>2393379</v>
      </c>
    </row>
    <row r="2733" spans="1:7" x14ac:dyDescent="0.2">
      <c r="A2733" t="s">
        <v>73</v>
      </c>
      <c r="B2733" t="s">
        <v>125</v>
      </c>
      <c r="C2733" t="s">
        <v>0</v>
      </c>
      <c r="D2733" t="s">
        <v>8</v>
      </c>
      <c r="E2733">
        <v>201912</v>
      </c>
      <c r="F2733">
        <v>1410868.3548387089</v>
      </c>
      <c r="G2733">
        <v>1530980</v>
      </c>
    </row>
    <row r="2734" spans="1:7" x14ac:dyDescent="0.2">
      <c r="A2734" t="s">
        <v>73</v>
      </c>
      <c r="B2734" t="s">
        <v>125</v>
      </c>
      <c r="C2734" t="s">
        <v>0</v>
      </c>
      <c r="D2734" t="s">
        <v>8</v>
      </c>
      <c r="E2734">
        <v>202001</v>
      </c>
      <c r="F2734">
        <v>1398396.5161290322</v>
      </c>
      <c r="G2734">
        <v>1514535</v>
      </c>
    </row>
    <row r="2735" spans="1:7" x14ac:dyDescent="0.2">
      <c r="A2735" t="s">
        <v>73</v>
      </c>
      <c r="B2735" t="s">
        <v>125</v>
      </c>
      <c r="C2735" t="s">
        <v>0</v>
      </c>
      <c r="D2735" t="s">
        <v>8</v>
      </c>
      <c r="E2735">
        <v>202002</v>
      </c>
      <c r="F2735">
        <v>1404810.5172413809</v>
      </c>
      <c r="G2735">
        <v>1712070</v>
      </c>
    </row>
    <row r="2736" spans="1:7" x14ac:dyDescent="0.2">
      <c r="A2736" t="s">
        <v>73</v>
      </c>
      <c r="B2736" t="s">
        <v>125</v>
      </c>
      <c r="C2736" t="s">
        <v>0</v>
      </c>
      <c r="D2736" t="s">
        <v>8</v>
      </c>
      <c r="E2736">
        <v>202003</v>
      </c>
      <c r="F2736">
        <v>1386597.6451612902</v>
      </c>
      <c r="G2736">
        <v>1526973</v>
      </c>
    </row>
    <row r="2737" spans="1:7" x14ac:dyDescent="0.2">
      <c r="A2737" t="s">
        <v>73</v>
      </c>
      <c r="B2737" t="s">
        <v>125</v>
      </c>
      <c r="C2737" t="s">
        <v>0</v>
      </c>
      <c r="D2737" t="s">
        <v>8</v>
      </c>
      <c r="E2737">
        <v>202004</v>
      </c>
      <c r="F2737">
        <v>1371188.4000000004</v>
      </c>
      <c r="G2737">
        <v>1436387</v>
      </c>
    </row>
    <row r="2738" spans="1:7" x14ac:dyDescent="0.2">
      <c r="A2738" t="s">
        <v>73</v>
      </c>
      <c r="B2738" t="s">
        <v>125</v>
      </c>
      <c r="C2738" t="s">
        <v>0</v>
      </c>
      <c r="D2738" t="s">
        <v>8</v>
      </c>
      <c r="E2738">
        <v>202005</v>
      </c>
      <c r="F2738">
        <v>1335722.2258064516</v>
      </c>
      <c r="G2738">
        <v>1406669</v>
      </c>
    </row>
    <row r="2739" spans="1:7" x14ac:dyDescent="0.2">
      <c r="A2739" t="s">
        <v>73</v>
      </c>
      <c r="B2739" t="s">
        <v>125</v>
      </c>
      <c r="C2739" t="s">
        <v>0</v>
      </c>
      <c r="D2739" t="s">
        <v>8</v>
      </c>
      <c r="E2739">
        <v>202006</v>
      </c>
      <c r="F2739">
        <v>1328369.3333333335</v>
      </c>
      <c r="G2739">
        <v>1384573</v>
      </c>
    </row>
    <row r="2740" spans="1:7" x14ac:dyDescent="0.2">
      <c r="A2740" t="s">
        <v>73</v>
      </c>
      <c r="B2740" t="s">
        <v>125</v>
      </c>
      <c r="C2740" t="s">
        <v>0</v>
      </c>
      <c r="D2740" t="s">
        <v>8</v>
      </c>
      <c r="E2740">
        <v>202007</v>
      </c>
      <c r="F2740">
        <v>1307578.6774193547</v>
      </c>
      <c r="G2740">
        <v>1363990</v>
      </c>
    </row>
    <row r="2741" spans="1:7" x14ac:dyDescent="0.2">
      <c r="A2741" t="s">
        <v>73</v>
      </c>
      <c r="B2741" t="s">
        <v>125</v>
      </c>
      <c r="C2741" t="s">
        <v>0</v>
      </c>
      <c r="D2741" t="s">
        <v>8</v>
      </c>
      <c r="E2741">
        <v>202008</v>
      </c>
      <c r="F2741">
        <v>1293086.5161290327</v>
      </c>
      <c r="G2741">
        <v>1357915</v>
      </c>
    </row>
    <row r="2742" spans="1:7" x14ac:dyDescent="0.2">
      <c r="A2742" t="s">
        <v>73</v>
      </c>
      <c r="B2742" t="s">
        <v>125</v>
      </c>
      <c r="C2742" t="s">
        <v>0</v>
      </c>
      <c r="D2742" t="s">
        <v>8</v>
      </c>
      <c r="E2742">
        <v>202009</v>
      </c>
      <c r="F2742">
        <v>1302891.566666665</v>
      </c>
      <c r="G2742">
        <v>2192671</v>
      </c>
    </row>
    <row r="2743" spans="1:7" x14ac:dyDescent="0.2">
      <c r="A2743" t="s">
        <v>73</v>
      </c>
      <c r="B2743" t="s">
        <v>125</v>
      </c>
      <c r="C2743" t="s">
        <v>0</v>
      </c>
      <c r="D2743" t="s">
        <v>8</v>
      </c>
      <c r="E2743">
        <v>202010</v>
      </c>
      <c r="F2743">
        <v>1284903.4516129026</v>
      </c>
      <c r="G2743">
        <v>1342902</v>
      </c>
    </row>
    <row r="2744" spans="1:7" x14ac:dyDescent="0.2">
      <c r="A2744" t="s">
        <v>73</v>
      </c>
      <c r="B2744" t="s">
        <v>125</v>
      </c>
      <c r="C2744" t="s">
        <v>0</v>
      </c>
      <c r="D2744" t="s">
        <v>8</v>
      </c>
      <c r="E2744">
        <v>202011</v>
      </c>
      <c r="F2744">
        <v>1214854.1000000003</v>
      </c>
      <c r="G2744">
        <v>1376279</v>
      </c>
    </row>
    <row r="2745" spans="1:7" x14ac:dyDescent="0.2">
      <c r="A2745" t="s">
        <v>73</v>
      </c>
      <c r="B2745" t="s">
        <v>125</v>
      </c>
      <c r="C2745" t="s">
        <v>0</v>
      </c>
      <c r="D2745" t="s">
        <v>8</v>
      </c>
      <c r="E2745">
        <v>202012</v>
      </c>
      <c r="F2745">
        <v>1182252.1290322584</v>
      </c>
      <c r="G2745">
        <v>1410872</v>
      </c>
    </row>
    <row r="2746" spans="1:7" x14ac:dyDescent="0.2">
      <c r="A2746" t="s">
        <v>73</v>
      </c>
      <c r="B2746" t="s">
        <v>125</v>
      </c>
      <c r="C2746" t="s">
        <v>0</v>
      </c>
      <c r="D2746" t="s">
        <v>8</v>
      </c>
      <c r="E2746">
        <v>202101</v>
      </c>
      <c r="F2746">
        <v>1149622.2258064519</v>
      </c>
      <c r="G2746">
        <v>1270110</v>
      </c>
    </row>
    <row r="2747" spans="1:7" x14ac:dyDescent="0.2">
      <c r="A2747" t="s">
        <v>73</v>
      </c>
      <c r="B2747" t="s">
        <v>125</v>
      </c>
      <c r="C2747" t="s">
        <v>0</v>
      </c>
      <c r="D2747" t="s">
        <v>8</v>
      </c>
      <c r="E2747">
        <v>202102</v>
      </c>
      <c r="F2747">
        <v>1180993.0714285714</v>
      </c>
      <c r="G2747">
        <v>1272857</v>
      </c>
    </row>
    <row r="2748" spans="1:7" x14ac:dyDescent="0.2">
      <c r="A2748" t="s">
        <v>73</v>
      </c>
      <c r="B2748" t="s">
        <v>125</v>
      </c>
      <c r="C2748" t="s">
        <v>0</v>
      </c>
      <c r="D2748" t="s">
        <v>8</v>
      </c>
      <c r="E2748">
        <v>202103</v>
      </c>
      <c r="F2748">
        <v>1207916.7419354832</v>
      </c>
      <c r="G2748">
        <v>1260932</v>
      </c>
    </row>
    <row r="2749" spans="1:7" x14ac:dyDescent="0.2">
      <c r="A2749" t="s">
        <v>73</v>
      </c>
      <c r="B2749" t="s">
        <v>125</v>
      </c>
      <c r="C2749" t="s">
        <v>0</v>
      </c>
      <c r="D2749" t="s">
        <v>8</v>
      </c>
      <c r="E2749">
        <v>202104</v>
      </c>
      <c r="F2749">
        <v>1226915.7666666673</v>
      </c>
      <c r="G2749">
        <v>1330967</v>
      </c>
    </row>
    <row r="2750" spans="1:7" x14ac:dyDescent="0.2">
      <c r="A2750" t="s">
        <v>73</v>
      </c>
      <c r="B2750" t="s">
        <v>125</v>
      </c>
      <c r="C2750" t="s">
        <v>0</v>
      </c>
      <c r="D2750" t="s">
        <v>8</v>
      </c>
      <c r="E2750">
        <v>202105</v>
      </c>
      <c r="F2750">
        <v>1229978.451612903</v>
      </c>
      <c r="G2750">
        <v>1305795</v>
      </c>
    </row>
    <row r="2751" spans="1:7" x14ac:dyDescent="0.2">
      <c r="A2751" t="s">
        <v>73</v>
      </c>
      <c r="B2751" t="s">
        <v>125</v>
      </c>
      <c r="C2751" t="s">
        <v>0</v>
      </c>
      <c r="D2751" t="s">
        <v>8</v>
      </c>
      <c r="E2751">
        <v>202106</v>
      </c>
      <c r="F2751">
        <v>1232714.1333333331</v>
      </c>
      <c r="G2751">
        <v>1295258</v>
      </c>
    </row>
    <row r="2752" spans="1:7" x14ac:dyDescent="0.2">
      <c r="A2752" t="s">
        <v>73</v>
      </c>
      <c r="B2752" t="s">
        <v>125</v>
      </c>
      <c r="C2752" t="s">
        <v>0</v>
      </c>
      <c r="D2752" t="s">
        <v>8</v>
      </c>
      <c r="E2752">
        <v>202107</v>
      </c>
      <c r="F2752">
        <v>1253210.935483871</v>
      </c>
      <c r="G2752">
        <v>1317397</v>
      </c>
    </row>
    <row r="2753" spans="1:7" x14ac:dyDescent="0.2">
      <c r="A2753" t="s">
        <v>73</v>
      </c>
      <c r="B2753" t="s">
        <v>125</v>
      </c>
      <c r="C2753" t="s">
        <v>0</v>
      </c>
      <c r="D2753" t="s">
        <v>8</v>
      </c>
      <c r="E2753">
        <v>202108</v>
      </c>
      <c r="F2753">
        <v>1271803.3548387096</v>
      </c>
      <c r="G2753">
        <v>1351611</v>
      </c>
    </row>
    <row r="2754" spans="1:7" x14ac:dyDescent="0.2">
      <c r="A2754" t="s">
        <v>73</v>
      </c>
      <c r="B2754" t="s">
        <v>125</v>
      </c>
      <c r="C2754" t="s">
        <v>0</v>
      </c>
      <c r="D2754" t="s">
        <v>8</v>
      </c>
      <c r="E2754">
        <v>202109</v>
      </c>
      <c r="F2754">
        <v>1288284.3666666667</v>
      </c>
      <c r="G2754">
        <v>1376805</v>
      </c>
    </row>
    <row r="2755" spans="1:7" x14ac:dyDescent="0.2">
      <c r="A2755" t="s">
        <v>73</v>
      </c>
      <c r="B2755" t="s">
        <v>125</v>
      </c>
      <c r="C2755" t="s">
        <v>0</v>
      </c>
      <c r="D2755" t="s">
        <v>8</v>
      </c>
      <c r="E2755">
        <v>202110</v>
      </c>
      <c r="F2755">
        <v>1327096.419354839</v>
      </c>
      <c r="G2755">
        <v>1450988</v>
      </c>
    </row>
    <row r="2756" spans="1:7" x14ac:dyDescent="0.2">
      <c r="A2756" t="s">
        <v>73</v>
      </c>
      <c r="B2756" t="s">
        <v>125</v>
      </c>
      <c r="C2756" t="s">
        <v>0</v>
      </c>
      <c r="D2756" t="s">
        <v>8</v>
      </c>
      <c r="E2756">
        <v>202111</v>
      </c>
      <c r="F2756">
        <v>1195623.7333333336</v>
      </c>
      <c r="G2756">
        <v>1497334</v>
      </c>
    </row>
    <row r="2757" spans="1:7" x14ac:dyDescent="0.2">
      <c r="A2757" t="s">
        <v>73</v>
      </c>
      <c r="B2757" t="s">
        <v>125</v>
      </c>
      <c r="C2757" t="s">
        <v>0</v>
      </c>
      <c r="D2757" t="s">
        <v>8</v>
      </c>
      <c r="E2757">
        <v>202112</v>
      </c>
      <c r="F2757">
        <v>1327668.4838709673</v>
      </c>
      <c r="G2757">
        <v>1432377</v>
      </c>
    </row>
    <row r="2758" spans="1:7" x14ac:dyDescent="0.2">
      <c r="A2758" t="s">
        <v>73</v>
      </c>
      <c r="B2758" t="s">
        <v>125</v>
      </c>
      <c r="C2758" t="s">
        <v>0</v>
      </c>
      <c r="D2758" t="s">
        <v>8</v>
      </c>
      <c r="E2758">
        <v>202201</v>
      </c>
      <c r="F2758">
        <v>1298261.9354838713</v>
      </c>
      <c r="G2758">
        <v>1441820</v>
      </c>
    </row>
    <row r="2759" spans="1:7" x14ac:dyDescent="0.2">
      <c r="A2759" t="s">
        <v>73</v>
      </c>
      <c r="B2759" t="s">
        <v>125</v>
      </c>
      <c r="C2759" t="s">
        <v>0</v>
      </c>
      <c r="D2759" t="s">
        <v>8</v>
      </c>
      <c r="E2759">
        <v>202202</v>
      </c>
      <c r="F2759">
        <v>1364681.2857142854</v>
      </c>
      <c r="G2759">
        <v>1478814</v>
      </c>
    </row>
    <row r="2760" spans="1:7" x14ac:dyDescent="0.2">
      <c r="A2760" t="s">
        <v>73</v>
      </c>
      <c r="B2760" t="s">
        <v>125</v>
      </c>
      <c r="C2760" t="s">
        <v>0</v>
      </c>
      <c r="D2760" t="s">
        <v>8</v>
      </c>
      <c r="E2760">
        <v>202203</v>
      </c>
      <c r="F2760">
        <v>1440668.3225806449</v>
      </c>
      <c r="G2760">
        <v>1575764</v>
      </c>
    </row>
    <row r="2761" spans="1:7" x14ac:dyDescent="0.2">
      <c r="A2761" t="s">
        <v>73</v>
      </c>
      <c r="B2761" t="s">
        <v>125</v>
      </c>
      <c r="C2761" t="s">
        <v>0</v>
      </c>
      <c r="D2761" t="s">
        <v>8</v>
      </c>
      <c r="E2761">
        <v>202204</v>
      </c>
      <c r="F2761">
        <v>1513759.3666666665</v>
      </c>
      <c r="G2761">
        <v>1695544</v>
      </c>
    </row>
    <row r="2762" spans="1:7" x14ac:dyDescent="0.2">
      <c r="A2762" t="s">
        <v>73</v>
      </c>
      <c r="B2762" t="s">
        <v>125</v>
      </c>
      <c r="C2762" t="s">
        <v>0</v>
      </c>
      <c r="D2762" t="s">
        <v>8</v>
      </c>
      <c r="E2762">
        <v>202205</v>
      </c>
      <c r="F2762">
        <v>1559735.5806451607</v>
      </c>
      <c r="G2762">
        <v>1676562</v>
      </c>
    </row>
    <row r="2763" spans="1:7" x14ac:dyDescent="0.2">
      <c r="A2763" t="s">
        <v>73</v>
      </c>
      <c r="B2763" t="s">
        <v>125</v>
      </c>
      <c r="C2763" t="s">
        <v>0</v>
      </c>
      <c r="D2763" t="s">
        <v>8</v>
      </c>
      <c r="E2763">
        <v>202206</v>
      </c>
      <c r="F2763">
        <v>1600248.0666666667</v>
      </c>
      <c r="G2763">
        <v>1689020</v>
      </c>
    </row>
    <row r="2764" spans="1:7" x14ac:dyDescent="0.2">
      <c r="A2764" t="s">
        <v>73</v>
      </c>
      <c r="B2764" t="s">
        <v>125</v>
      </c>
      <c r="C2764" t="s">
        <v>0</v>
      </c>
      <c r="D2764" t="s">
        <v>8</v>
      </c>
      <c r="E2764">
        <v>202207</v>
      </c>
      <c r="F2764">
        <v>1601495.4516129028</v>
      </c>
      <c r="G2764">
        <v>2164620</v>
      </c>
    </row>
    <row r="2765" spans="1:7" x14ac:dyDescent="0.2">
      <c r="A2765" t="s">
        <v>73</v>
      </c>
      <c r="B2765" t="s">
        <v>125</v>
      </c>
      <c r="C2765" t="s">
        <v>0</v>
      </c>
      <c r="D2765" t="s">
        <v>8</v>
      </c>
      <c r="E2765">
        <v>202208</v>
      </c>
      <c r="F2765">
        <v>1597808.0322580643</v>
      </c>
      <c r="G2765">
        <v>1696983</v>
      </c>
    </row>
    <row r="2766" spans="1:7" x14ac:dyDescent="0.2">
      <c r="A2766" t="s">
        <v>73</v>
      </c>
      <c r="B2766" t="s">
        <v>125</v>
      </c>
      <c r="C2766" t="s">
        <v>0</v>
      </c>
      <c r="D2766" t="s">
        <v>8</v>
      </c>
      <c r="E2766">
        <v>202209</v>
      </c>
      <c r="F2766">
        <v>1512453.1666666667</v>
      </c>
      <c r="G2766">
        <v>1715587</v>
      </c>
    </row>
    <row r="2767" spans="1:7" x14ac:dyDescent="0.2">
      <c r="A2767" t="s">
        <v>73</v>
      </c>
      <c r="B2767" t="s">
        <v>125</v>
      </c>
      <c r="C2767" t="s">
        <v>0</v>
      </c>
      <c r="D2767" t="s">
        <v>8</v>
      </c>
      <c r="E2767">
        <v>202210</v>
      </c>
      <c r="F2767">
        <v>1545660.1612903227</v>
      </c>
      <c r="G2767">
        <v>1546685</v>
      </c>
    </row>
    <row r="2768" spans="1:7" x14ac:dyDescent="0.2">
      <c r="A2768" t="s">
        <v>73</v>
      </c>
      <c r="B2768" t="s">
        <v>125</v>
      </c>
      <c r="C2768" t="s">
        <v>0</v>
      </c>
      <c r="D2768" t="s">
        <v>8</v>
      </c>
      <c r="E2768">
        <v>202211</v>
      </c>
      <c r="F2768">
        <v>1759980.8999998982</v>
      </c>
      <c r="G2768">
        <v>3364931</v>
      </c>
    </row>
    <row r="2769" spans="1:7" x14ac:dyDescent="0.2">
      <c r="A2769" t="s">
        <v>73</v>
      </c>
      <c r="B2769" t="s">
        <v>125</v>
      </c>
      <c r="C2769" t="s">
        <v>0</v>
      </c>
      <c r="D2769" t="s">
        <v>8</v>
      </c>
      <c r="E2769">
        <v>202212</v>
      </c>
      <c r="F2769">
        <v>1779778.2258064521</v>
      </c>
      <c r="G2769">
        <v>1857200</v>
      </c>
    </row>
    <row r="2770" spans="1:7" x14ac:dyDescent="0.2">
      <c r="A2770" t="s">
        <v>73</v>
      </c>
      <c r="B2770" t="s">
        <v>125</v>
      </c>
      <c r="C2770" t="s">
        <v>0</v>
      </c>
      <c r="D2770" t="s">
        <v>8</v>
      </c>
      <c r="E2770">
        <v>202301</v>
      </c>
      <c r="F2770">
        <v>1813680.6129032255</v>
      </c>
      <c r="G2770">
        <v>1903263</v>
      </c>
    </row>
    <row r="2771" spans="1:7" x14ac:dyDescent="0.2">
      <c r="A2771" t="s">
        <v>73</v>
      </c>
      <c r="B2771" t="s">
        <v>125</v>
      </c>
      <c r="C2771" t="s">
        <v>0</v>
      </c>
      <c r="D2771" t="s">
        <v>8</v>
      </c>
      <c r="E2771">
        <v>202302</v>
      </c>
      <c r="F2771">
        <v>1827380.7857142854</v>
      </c>
      <c r="G2771">
        <v>2001708</v>
      </c>
    </row>
    <row r="2772" spans="1:7" x14ac:dyDescent="0.2">
      <c r="A2772" t="s">
        <v>73</v>
      </c>
      <c r="B2772" t="s">
        <v>125</v>
      </c>
      <c r="C2772" t="s">
        <v>0</v>
      </c>
      <c r="D2772" t="s">
        <v>8</v>
      </c>
      <c r="E2772">
        <v>202303</v>
      </c>
      <c r="F2772">
        <v>1830319.7096774194</v>
      </c>
      <c r="G2772">
        <v>1907260</v>
      </c>
    </row>
    <row r="2773" spans="1:7" x14ac:dyDescent="0.2">
      <c r="A2773" t="s">
        <v>73</v>
      </c>
      <c r="B2773" t="s">
        <v>125</v>
      </c>
      <c r="C2773" t="s">
        <v>0</v>
      </c>
      <c r="D2773" t="s">
        <v>8</v>
      </c>
      <c r="E2773">
        <v>202304</v>
      </c>
      <c r="F2773">
        <v>1831510.4666666666</v>
      </c>
      <c r="G2773">
        <v>1905529</v>
      </c>
    </row>
    <row r="2774" spans="1:7" x14ac:dyDescent="0.2">
      <c r="A2774" t="s">
        <v>73</v>
      </c>
      <c r="B2774" t="s">
        <v>125</v>
      </c>
      <c r="C2774" t="s">
        <v>0</v>
      </c>
      <c r="D2774" t="s">
        <v>8</v>
      </c>
      <c r="E2774">
        <v>202305</v>
      </c>
      <c r="F2774">
        <v>1828842.4516129033</v>
      </c>
      <c r="G2774">
        <v>1927899</v>
      </c>
    </row>
    <row r="2775" spans="1:7" x14ac:dyDescent="0.2">
      <c r="A2775" t="s">
        <v>73</v>
      </c>
      <c r="B2775" t="s">
        <v>125</v>
      </c>
      <c r="C2775" t="s">
        <v>0</v>
      </c>
      <c r="D2775" t="s">
        <v>8</v>
      </c>
      <c r="E2775">
        <v>202306</v>
      </c>
      <c r="F2775">
        <v>1823512.4333333333</v>
      </c>
      <c r="G2775">
        <v>1909730</v>
      </c>
    </row>
    <row r="2776" spans="1:7" x14ac:dyDescent="0.2">
      <c r="A2776" t="s">
        <v>73</v>
      </c>
      <c r="B2776" t="s">
        <v>125</v>
      </c>
      <c r="C2776" t="s">
        <v>0</v>
      </c>
      <c r="D2776" t="s">
        <v>8</v>
      </c>
      <c r="E2776">
        <v>202307</v>
      </c>
      <c r="F2776">
        <v>1824083.1612903224</v>
      </c>
      <c r="G2776">
        <v>1908236</v>
      </c>
    </row>
    <row r="2777" spans="1:7" x14ac:dyDescent="0.2">
      <c r="A2777" t="s">
        <v>73</v>
      </c>
      <c r="B2777" t="s">
        <v>125</v>
      </c>
      <c r="C2777" t="s">
        <v>0</v>
      </c>
      <c r="D2777" t="s">
        <v>8</v>
      </c>
      <c r="E2777">
        <v>202308</v>
      </c>
      <c r="F2777">
        <v>1811761.2258064512</v>
      </c>
      <c r="G2777">
        <v>1893015</v>
      </c>
    </row>
    <row r="2778" spans="1:7" x14ac:dyDescent="0.2">
      <c r="A2778" t="s">
        <v>73</v>
      </c>
      <c r="B2778" t="s">
        <v>125</v>
      </c>
      <c r="C2778" t="s">
        <v>0</v>
      </c>
      <c r="D2778" t="s">
        <v>8</v>
      </c>
      <c r="E2778">
        <v>202309</v>
      </c>
      <c r="F2778">
        <v>1801502.3333333333</v>
      </c>
      <c r="G2778">
        <v>1890103</v>
      </c>
    </row>
    <row r="2779" spans="1:7" x14ac:dyDescent="0.2">
      <c r="A2779" t="s">
        <v>73</v>
      </c>
      <c r="B2779" t="s">
        <v>125</v>
      </c>
      <c r="C2779" t="s">
        <v>0</v>
      </c>
      <c r="D2779" t="s">
        <v>8</v>
      </c>
      <c r="E2779">
        <v>202310</v>
      </c>
      <c r="F2779">
        <v>1792593.8387096773</v>
      </c>
      <c r="G2779">
        <v>1876943</v>
      </c>
    </row>
    <row r="2780" spans="1:7" x14ac:dyDescent="0.2">
      <c r="A2780" t="s">
        <v>73</v>
      </c>
      <c r="B2780" t="s">
        <v>125</v>
      </c>
      <c r="C2780" t="s">
        <v>0</v>
      </c>
      <c r="D2780" t="s">
        <v>8</v>
      </c>
      <c r="E2780">
        <v>202311</v>
      </c>
      <c r="F2780">
        <v>1756088.2000000004</v>
      </c>
      <c r="G2780">
        <v>1844958</v>
      </c>
    </row>
    <row r="2781" spans="1:7" x14ac:dyDescent="0.2">
      <c r="A2781" t="s">
        <v>73</v>
      </c>
      <c r="B2781" t="s">
        <v>125</v>
      </c>
      <c r="C2781" t="s">
        <v>0</v>
      </c>
      <c r="D2781" t="s">
        <v>8</v>
      </c>
      <c r="E2781">
        <v>202312</v>
      </c>
      <c r="F2781">
        <v>1740375.3548387096</v>
      </c>
      <c r="G2781">
        <v>1821663</v>
      </c>
    </row>
    <row r="2782" spans="1:7" x14ac:dyDescent="0.2">
      <c r="A2782" t="s">
        <v>73</v>
      </c>
      <c r="B2782" t="s">
        <v>125</v>
      </c>
      <c r="C2782" t="s">
        <v>0</v>
      </c>
      <c r="D2782" t="s">
        <v>8</v>
      </c>
      <c r="E2782">
        <v>202401</v>
      </c>
      <c r="F2782">
        <v>1733010.7741935479</v>
      </c>
      <c r="G2782">
        <v>1820715</v>
      </c>
    </row>
    <row r="2783" spans="1:7" x14ac:dyDescent="0.2">
      <c r="A2783" t="s">
        <v>73</v>
      </c>
      <c r="B2783" t="s">
        <v>125</v>
      </c>
      <c r="C2783" t="s">
        <v>0</v>
      </c>
      <c r="D2783" t="s">
        <v>8</v>
      </c>
      <c r="E2783">
        <v>202402</v>
      </c>
      <c r="F2783">
        <v>1711809.8965517238</v>
      </c>
      <c r="G2783">
        <v>1794413</v>
      </c>
    </row>
    <row r="2784" spans="1:7" x14ac:dyDescent="0.2">
      <c r="A2784" t="s">
        <v>73</v>
      </c>
      <c r="B2784" t="s">
        <v>125</v>
      </c>
      <c r="C2784" t="s">
        <v>0</v>
      </c>
      <c r="D2784" t="s">
        <v>8</v>
      </c>
      <c r="E2784">
        <v>202403</v>
      </c>
      <c r="F2784">
        <v>1699899.8709677421</v>
      </c>
      <c r="G2784">
        <v>1842936</v>
      </c>
    </row>
    <row r="2785" spans="1:7" x14ac:dyDescent="0.2">
      <c r="A2785" t="s">
        <v>73</v>
      </c>
      <c r="B2785" t="s">
        <v>125</v>
      </c>
      <c r="C2785" t="s">
        <v>0</v>
      </c>
      <c r="D2785" t="s">
        <v>8</v>
      </c>
      <c r="E2785">
        <v>202404</v>
      </c>
      <c r="F2785">
        <v>1707495.8000000003</v>
      </c>
      <c r="G2785">
        <v>1954357</v>
      </c>
    </row>
    <row r="2786" spans="1:7" x14ac:dyDescent="0.2">
      <c r="A2786" t="s">
        <v>73</v>
      </c>
      <c r="B2786" t="s">
        <v>125</v>
      </c>
      <c r="C2786" t="s">
        <v>0</v>
      </c>
      <c r="D2786" t="s">
        <v>8</v>
      </c>
      <c r="E2786">
        <v>202405</v>
      </c>
      <c r="F2786">
        <v>1561232.064516129</v>
      </c>
      <c r="G2786">
        <v>1826537</v>
      </c>
    </row>
    <row r="2787" spans="1:7" x14ac:dyDescent="0.2">
      <c r="A2787" t="s">
        <v>73</v>
      </c>
      <c r="B2787" t="s">
        <v>125</v>
      </c>
      <c r="C2787" t="s">
        <v>0</v>
      </c>
      <c r="D2787" t="s">
        <v>9</v>
      </c>
      <c r="E2787">
        <v>201406</v>
      </c>
      <c r="F2787">
        <v>194528.95418586783</v>
      </c>
      <c r="G2787">
        <v>207439.16666666666</v>
      </c>
    </row>
    <row r="2788" spans="1:7" x14ac:dyDescent="0.2">
      <c r="A2788" t="s">
        <v>73</v>
      </c>
      <c r="B2788" t="s">
        <v>125</v>
      </c>
      <c r="C2788" t="s">
        <v>0</v>
      </c>
      <c r="D2788" t="s">
        <v>9</v>
      </c>
      <c r="E2788">
        <v>201412</v>
      </c>
      <c r="F2788">
        <v>185339.92903225799</v>
      </c>
      <c r="G2788">
        <v>199359.83333333334</v>
      </c>
    </row>
    <row r="2789" spans="1:7" x14ac:dyDescent="0.2">
      <c r="A2789" t="s">
        <v>73</v>
      </c>
      <c r="B2789" t="s">
        <v>125</v>
      </c>
      <c r="C2789" t="s">
        <v>0</v>
      </c>
      <c r="D2789" t="s">
        <v>9</v>
      </c>
      <c r="E2789">
        <v>201506</v>
      </c>
      <c r="F2789">
        <v>184530.67502560164</v>
      </c>
      <c r="G2789">
        <v>194324.83333333334</v>
      </c>
    </row>
    <row r="2790" spans="1:7" x14ac:dyDescent="0.2">
      <c r="A2790" t="s">
        <v>73</v>
      </c>
      <c r="B2790" t="s">
        <v>125</v>
      </c>
      <c r="C2790" t="s">
        <v>0</v>
      </c>
      <c r="D2790" t="s">
        <v>9</v>
      </c>
      <c r="E2790">
        <v>201512</v>
      </c>
      <c r="F2790">
        <v>505362.52455197129</v>
      </c>
      <c r="G2790">
        <v>659150.16666666663</v>
      </c>
    </row>
    <row r="2791" spans="1:7" x14ac:dyDescent="0.2">
      <c r="A2791" t="s">
        <v>73</v>
      </c>
      <c r="B2791" t="s">
        <v>125</v>
      </c>
      <c r="C2791" t="s">
        <v>0</v>
      </c>
      <c r="D2791" t="s">
        <v>9</v>
      </c>
      <c r="E2791">
        <v>201606</v>
      </c>
      <c r="F2791">
        <v>690981.00193424791</v>
      </c>
      <c r="G2791">
        <v>819266.83333333337</v>
      </c>
    </row>
    <row r="2792" spans="1:7" x14ac:dyDescent="0.2">
      <c r="A2792" t="s">
        <v>73</v>
      </c>
      <c r="B2792" t="s">
        <v>125</v>
      </c>
      <c r="C2792" t="s">
        <v>0</v>
      </c>
      <c r="D2792" t="s">
        <v>9</v>
      </c>
      <c r="E2792">
        <v>201612</v>
      </c>
      <c r="F2792">
        <v>705453.16541218653</v>
      </c>
      <c r="G2792">
        <v>740151.33333333337</v>
      </c>
    </row>
    <row r="2793" spans="1:7" x14ac:dyDescent="0.2">
      <c r="A2793" t="s">
        <v>73</v>
      </c>
      <c r="B2793" t="s">
        <v>125</v>
      </c>
      <c r="C2793" t="s">
        <v>0</v>
      </c>
      <c r="D2793" t="s">
        <v>9</v>
      </c>
      <c r="E2793">
        <v>201706</v>
      </c>
      <c r="F2793">
        <v>751904.79083461303</v>
      </c>
      <c r="G2793">
        <v>1222081.3333333333</v>
      </c>
    </row>
    <row r="2794" spans="1:7" x14ac:dyDescent="0.2">
      <c r="A2794" t="s">
        <v>73</v>
      </c>
      <c r="B2794" t="s">
        <v>125</v>
      </c>
      <c r="C2794" t="s">
        <v>0</v>
      </c>
      <c r="D2794" t="s">
        <v>9</v>
      </c>
      <c r="E2794">
        <v>201712</v>
      </c>
      <c r="F2794">
        <v>809187.90788530454</v>
      </c>
      <c r="G2794">
        <v>1005205.5</v>
      </c>
    </row>
    <row r="2795" spans="1:7" x14ac:dyDescent="0.2">
      <c r="A2795" t="s">
        <v>73</v>
      </c>
      <c r="B2795" t="s">
        <v>125</v>
      </c>
      <c r="C2795" t="s">
        <v>0</v>
      </c>
      <c r="D2795" t="s">
        <v>9</v>
      </c>
      <c r="E2795">
        <v>201806</v>
      </c>
      <c r="F2795">
        <v>837824.34708141314</v>
      </c>
      <c r="G2795">
        <v>907103.33333333337</v>
      </c>
    </row>
    <row r="2796" spans="1:7" x14ac:dyDescent="0.2">
      <c r="A2796" t="s">
        <v>73</v>
      </c>
      <c r="B2796" t="s">
        <v>125</v>
      </c>
      <c r="C2796" t="s">
        <v>0</v>
      </c>
      <c r="D2796" t="s">
        <v>9</v>
      </c>
      <c r="E2796">
        <v>201812</v>
      </c>
      <c r="F2796">
        <v>983118.86559139786</v>
      </c>
      <c r="G2796">
        <v>1337048.6666666667</v>
      </c>
    </row>
    <row r="2797" spans="1:7" x14ac:dyDescent="0.2">
      <c r="A2797" t="s">
        <v>73</v>
      </c>
      <c r="B2797" t="s">
        <v>125</v>
      </c>
      <c r="C2797" t="s">
        <v>0</v>
      </c>
      <c r="D2797" t="s">
        <v>9</v>
      </c>
      <c r="E2797">
        <v>201906</v>
      </c>
      <c r="F2797">
        <v>1171830.2370071686</v>
      </c>
      <c r="G2797">
        <v>1295847.6666666667</v>
      </c>
    </row>
    <row r="2798" spans="1:7" x14ac:dyDescent="0.2">
      <c r="A2798" t="s">
        <v>73</v>
      </c>
      <c r="B2798" t="s">
        <v>125</v>
      </c>
      <c r="C2798" t="s">
        <v>0</v>
      </c>
      <c r="D2798" t="s">
        <v>9</v>
      </c>
      <c r="E2798">
        <v>201912</v>
      </c>
      <c r="F2798">
        <v>1366821.6236559136</v>
      </c>
      <c r="G2798">
        <v>1650180.8333333333</v>
      </c>
    </row>
    <row r="2799" spans="1:7" x14ac:dyDescent="0.2">
      <c r="A2799" t="s">
        <v>73</v>
      </c>
      <c r="B2799" t="s">
        <v>125</v>
      </c>
      <c r="C2799" t="s">
        <v>0</v>
      </c>
      <c r="D2799" t="s">
        <v>9</v>
      </c>
      <c r="E2799">
        <v>202006</v>
      </c>
      <c r="F2799">
        <v>1370847.4396119146</v>
      </c>
      <c r="G2799">
        <v>1496867.8333333333</v>
      </c>
    </row>
    <row r="2800" spans="1:7" x14ac:dyDescent="0.2">
      <c r="A2800" t="s">
        <v>73</v>
      </c>
      <c r="B2800" t="s">
        <v>125</v>
      </c>
      <c r="C2800" t="s">
        <v>0</v>
      </c>
      <c r="D2800" t="s">
        <v>9</v>
      </c>
      <c r="E2800">
        <v>202012</v>
      </c>
      <c r="F2800">
        <v>1264261.0734767022</v>
      </c>
      <c r="G2800">
        <v>1507438.1666666667</v>
      </c>
    </row>
    <row r="2801" spans="1:7" x14ac:dyDescent="0.2">
      <c r="A2801" t="s">
        <v>73</v>
      </c>
      <c r="B2801" t="s">
        <v>125</v>
      </c>
      <c r="C2801" t="s">
        <v>0</v>
      </c>
      <c r="D2801" t="s">
        <v>9</v>
      </c>
      <c r="E2801">
        <v>202106</v>
      </c>
      <c r="F2801">
        <v>1204690.0651305683</v>
      </c>
      <c r="G2801">
        <v>1289319.8333333333</v>
      </c>
    </row>
    <row r="2802" spans="1:7" x14ac:dyDescent="0.2">
      <c r="A2802" t="s">
        <v>73</v>
      </c>
      <c r="B2802" t="s">
        <v>125</v>
      </c>
      <c r="C2802" t="s">
        <v>0</v>
      </c>
      <c r="D2802" t="s">
        <v>9</v>
      </c>
      <c r="E2802">
        <v>202112</v>
      </c>
      <c r="F2802">
        <v>1277281.2155913978</v>
      </c>
      <c r="G2802">
        <v>1404418.6666666667</v>
      </c>
    </row>
    <row r="2803" spans="1:7" x14ac:dyDescent="0.2">
      <c r="A2803" t="s">
        <v>73</v>
      </c>
      <c r="B2803" t="s">
        <v>125</v>
      </c>
      <c r="C2803" t="s">
        <v>0</v>
      </c>
      <c r="D2803" t="s">
        <v>9</v>
      </c>
      <c r="E2803">
        <v>202206</v>
      </c>
      <c r="F2803">
        <v>1462892.4262928825</v>
      </c>
      <c r="G2803">
        <v>1592920.6666666667</v>
      </c>
    </row>
    <row r="2804" spans="1:7" x14ac:dyDescent="0.2">
      <c r="A2804" t="s">
        <v>73</v>
      </c>
      <c r="B2804" t="s">
        <v>125</v>
      </c>
      <c r="C2804" t="s">
        <v>0</v>
      </c>
      <c r="D2804" t="s">
        <v>9</v>
      </c>
      <c r="E2804">
        <v>202212</v>
      </c>
      <c r="F2804">
        <v>1632862.6562723843</v>
      </c>
      <c r="G2804">
        <v>2057667.6666666667</v>
      </c>
    </row>
    <row r="2805" spans="1:7" x14ac:dyDescent="0.2">
      <c r="A2805" t="s">
        <v>73</v>
      </c>
      <c r="B2805" t="s">
        <v>125</v>
      </c>
      <c r="C2805" t="s">
        <v>0</v>
      </c>
      <c r="D2805" t="s">
        <v>9</v>
      </c>
      <c r="E2805">
        <v>202306</v>
      </c>
      <c r="F2805">
        <v>1825874.4099846389</v>
      </c>
      <c r="G2805">
        <v>1925898.1666666667</v>
      </c>
    </row>
    <row r="2806" spans="1:7" x14ac:dyDescent="0.2">
      <c r="A2806" t="s">
        <v>73</v>
      </c>
      <c r="B2806" t="s">
        <v>125</v>
      </c>
      <c r="C2806" t="s">
        <v>0</v>
      </c>
      <c r="D2806" t="s">
        <v>9</v>
      </c>
      <c r="E2806">
        <v>202312</v>
      </c>
      <c r="F2806">
        <v>1787734.0189964159</v>
      </c>
      <c r="G2806">
        <v>1872486.3333333333</v>
      </c>
    </row>
    <row r="2807" spans="1:7" x14ac:dyDescent="0.2">
      <c r="A2807" t="s">
        <v>73</v>
      </c>
      <c r="B2807" t="s">
        <v>125</v>
      </c>
      <c r="C2807" t="s">
        <v>0</v>
      </c>
      <c r="D2807" t="s">
        <v>9</v>
      </c>
      <c r="E2807">
        <v>202406</v>
      </c>
      <c r="F2807">
        <v>1682689.6812458287</v>
      </c>
      <c r="G2807">
        <v>1847791.6</v>
      </c>
    </row>
    <row r="2808" spans="1:7" x14ac:dyDescent="0.2">
      <c r="A2808" t="s">
        <v>73</v>
      </c>
      <c r="B2808" t="s">
        <v>125</v>
      </c>
      <c r="C2808" t="s">
        <v>0</v>
      </c>
      <c r="D2808" t="s">
        <v>5</v>
      </c>
      <c r="E2808">
        <v>201403</v>
      </c>
      <c r="F2808">
        <v>193668.40514592934</v>
      </c>
      <c r="G2808">
        <v>210097.33333333334</v>
      </c>
    </row>
    <row r="2809" spans="1:7" x14ac:dyDescent="0.2">
      <c r="A2809" t="s">
        <v>73</v>
      </c>
      <c r="B2809" t="s">
        <v>125</v>
      </c>
      <c r="C2809" t="s">
        <v>0</v>
      </c>
      <c r="D2809" t="s">
        <v>5</v>
      </c>
      <c r="E2809">
        <v>201406</v>
      </c>
      <c r="F2809">
        <v>195389.5032258064</v>
      </c>
      <c r="G2809">
        <v>204781</v>
      </c>
    </row>
    <row r="2810" spans="1:7" x14ac:dyDescent="0.2">
      <c r="A2810" t="s">
        <v>73</v>
      </c>
      <c r="B2810" t="s">
        <v>125</v>
      </c>
      <c r="C2810" t="s">
        <v>0</v>
      </c>
      <c r="D2810" t="s">
        <v>5</v>
      </c>
      <c r="E2810">
        <v>201409</v>
      </c>
      <c r="F2810">
        <v>188001.67275985656</v>
      </c>
      <c r="G2810">
        <v>199184.66666666666</v>
      </c>
    </row>
    <row r="2811" spans="1:7" x14ac:dyDescent="0.2">
      <c r="A2811" t="s">
        <v>73</v>
      </c>
      <c r="B2811" t="s">
        <v>125</v>
      </c>
      <c r="C2811" t="s">
        <v>0</v>
      </c>
      <c r="D2811" t="s">
        <v>5</v>
      </c>
      <c r="E2811">
        <v>201412</v>
      </c>
      <c r="F2811">
        <v>182678.18530465945</v>
      </c>
      <c r="G2811">
        <v>199535</v>
      </c>
    </row>
    <row r="2812" spans="1:7" x14ac:dyDescent="0.2">
      <c r="A2812" t="s">
        <v>73</v>
      </c>
      <c r="B2812" t="s">
        <v>125</v>
      </c>
      <c r="C2812" t="s">
        <v>0</v>
      </c>
      <c r="D2812" t="s">
        <v>5</v>
      </c>
      <c r="E2812">
        <v>201503</v>
      </c>
      <c r="F2812">
        <v>183986.54646697393</v>
      </c>
      <c r="G2812">
        <v>194862.33333333334</v>
      </c>
    </row>
    <row r="2813" spans="1:7" x14ac:dyDescent="0.2">
      <c r="A2813" t="s">
        <v>73</v>
      </c>
      <c r="B2813" t="s">
        <v>125</v>
      </c>
      <c r="C2813" t="s">
        <v>0</v>
      </c>
      <c r="D2813" t="s">
        <v>5</v>
      </c>
      <c r="E2813">
        <v>201506</v>
      </c>
      <c r="F2813">
        <v>185074.8035842294</v>
      </c>
      <c r="G2813">
        <v>193787.33333333334</v>
      </c>
    </row>
    <row r="2814" spans="1:7" x14ac:dyDescent="0.2">
      <c r="A2814" t="s">
        <v>73</v>
      </c>
      <c r="B2814" t="s">
        <v>125</v>
      </c>
      <c r="C2814" t="s">
        <v>0</v>
      </c>
      <c r="D2814" t="s">
        <v>5</v>
      </c>
      <c r="E2814">
        <v>201509</v>
      </c>
      <c r="F2814">
        <v>188078.49749103942</v>
      </c>
      <c r="G2814">
        <v>196338.33333333334</v>
      </c>
    </row>
    <row r="2815" spans="1:7" x14ac:dyDescent="0.2">
      <c r="A2815" t="s">
        <v>73</v>
      </c>
      <c r="B2815" t="s">
        <v>125</v>
      </c>
      <c r="C2815" t="s">
        <v>0</v>
      </c>
      <c r="D2815" t="s">
        <v>5</v>
      </c>
      <c r="E2815">
        <v>201512</v>
      </c>
      <c r="F2815">
        <v>822646.55161290301</v>
      </c>
      <c r="G2815">
        <v>1121962</v>
      </c>
    </row>
    <row r="2816" spans="1:7" x14ac:dyDescent="0.2">
      <c r="A2816" t="s">
        <v>73</v>
      </c>
      <c r="B2816" t="s">
        <v>125</v>
      </c>
      <c r="C2816" t="s">
        <v>0</v>
      </c>
      <c r="D2816" t="s">
        <v>5</v>
      </c>
      <c r="E2816">
        <v>201603</v>
      </c>
      <c r="F2816">
        <v>713704.6106785317</v>
      </c>
      <c r="G2816">
        <v>920780.66666666663</v>
      </c>
    </row>
    <row r="2817" spans="1:7" x14ac:dyDescent="0.2">
      <c r="A2817" t="s">
        <v>73</v>
      </c>
      <c r="B2817" t="s">
        <v>125</v>
      </c>
      <c r="C2817" t="s">
        <v>0</v>
      </c>
      <c r="D2817" t="s">
        <v>5</v>
      </c>
      <c r="E2817">
        <v>201606</v>
      </c>
      <c r="F2817">
        <v>668257.393189964</v>
      </c>
      <c r="G2817">
        <v>717753</v>
      </c>
    </row>
    <row r="2818" spans="1:7" x14ac:dyDescent="0.2">
      <c r="A2818" t="s">
        <v>73</v>
      </c>
      <c r="B2818" t="s">
        <v>125</v>
      </c>
      <c r="C2818" t="s">
        <v>0</v>
      </c>
      <c r="D2818" t="s">
        <v>5</v>
      </c>
      <c r="E2818">
        <v>201609</v>
      </c>
      <c r="F2818">
        <v>681974.36200716847</v>
      </c>
      <c r="G2818">
        <v>703506</v>
      </c>
    </row>
    <row r="2819" spans="1:7" x14ac:dyDescent="0.2">
      <c r="A2819" t="s">
        <v>73</v>
      </c>
      <c r="B2819" t="s">
        <v>125</v>
      </c>
      <c r="C2819" t="s">
        <v>0</v>
      </c>
      <c r="D2819" t="s">
        <v>5</v>
      </c>
      <c r="E2819">
        <v>201612</v>
      </c>
      <c r="F2819">
        <v>728931.96881720435</v>
      </c>
      <c r="G2819">
        <v>776796.66666666663</v>
      </c>
    </row>
    <row r="2820" spans="1:7" x14ac:dyDescent="0.2">
      <c r="A2820" t="s">
        <v>73</v>
      </c>
      <c r="B2820" t="s">
        <v>125</v>
      </c>
      <c r="C2820" t="s">
        <v>0</v>
      </c>
      <c r="D2820" t="s">
        <v>5</v>
      </c>
      <c r="E2820">
        <v>201703</v>
      </c>
      <c r="F2820">
        <v>741273.99385560642</v>
      </c>
      <c r="G2820">
        <v>1068165.6666666667</v>
      </c>
    </row>
    <row r="2821" spans="1:7" x14ac:dyDescent="0.2">
      <c r="A2821" t="s">
        <v>73</v>
      </c>
      <c r="B2821" t="s">
        <v>125</v>
      </c>
      <c r="C2821" t="s">
        <v>0</v>
      </c>
      <c r="D2821" t="s">
        <v>5</v>
      </c>
      <c r="E2821">
        <v>201706</v>
      </c>
      <c r="F2821">
        <v>762535.58781361952</v>
      </c>
      <c r="G2821">
        <v>1375997</v>
      </c>
    </row>
    <row r="2822" spans="1:7" x14ac:dyDescent="0.2">
      <c r="A2822" t="s">
        <v>73</v>
      </c>
      <c r="B2822" t="s">
        <v>125</v>
      </c>
      <c r="C2822" t="s">
        <v>0</v>
      </c>
      <c r="D2822" t="s">
        <v>5</v>
      </c>
      <c r="E2822">
        <v>201709</v>
      </c>
      <c r="F2822">
        <v>794097.74301075272</v>
      </c>
      <c r="G2822">
        <v>868251</v>
      </c>
    </row>
    <row r="2823" spans="1:7" x14ac:dyDescent="0.2">
      <c r="A2823" t="s">
        <v>73</v>
      </c>
      <c r="B2823" t="s">
        <v>125</v>
      </c>
      <c r="C2823" t="s">
        <v>0</v>
      </c>
      <c r="D2823" t="s">
        <v>5</v>
      </c>
      <c r="E2823">
        <v>201712</v>
      </c>
      <c r="F2823">
        <v>824278.07275985647</v>
      </c>
      <c r="G2823">
        <v>1142160</v>
      </c>
    </row>
    <row r="2824" spans="1:7" x14ac:dyDescent="0.2">
      <c r="A2824" t="s">
        <v>73</v>
      </c>
      <c r="B2824" t="s">
        <v>125</v>
      </c>
      <c r="C2824" t="s">
        <v>0</v>
      </c>
      <c r="D2824" t="s">
        <v>5</v>
      </c>
      <c r="E2824">
        <v>201803</v>
      </c>
      <c r="F2824">
        <v>839575.62749615975</v>
      </c>
      <c r="G2824">
        <v>882723.66666666663</v>
      </c>
    </row>
    <row r="2825" spans="1:7" x14ac:dyDescent="0.2">
      <c r="A2825" t="s">
        <v>73</v>
      </c>
      <c r="B2825" t="s">
        <v>125</v>
      </c>
      <c r="C2825" t="s">
        <v>0</v>
      </c>
      <c r="D2825" t="s">
        <v>5</v>
      </c>
      <c r="E2825">
        <v>201806</v>
      </c>
      <c r="F2825">
        <v>836073.06666666677</v>
      </c>
      <c r="G2825">
        <v>931483</v>
      </c>
    </row>
    <row r="2826" spans="1:7" x14ac:dyDescent="0.2">
      <c r="A2826" t="s">
        <v>73</v>
      </c>
      <c r="B2826" t="s">
        <v>125</v>
      </c>
      <c r="C2826" t="s">
        <v>0</v>
      </c>
      <c r="D2826" t="s">
        <v>5</v>
      </c>
      <c r="E2826">
        <v>201809</v>
      </c>
      <c r="F2826">
        <v>895428.48637992842</v>
      </c>
      <c r="G2826">
        <v>988945.33333333337</v>
      </c>
    </row>
    <row r="2827" spans="1:7" x14ac:dyDescent="0.2">
      <c r="A2827" t="s">
        <v>73</v>
      </c>
      <c r="B2827" t="s">
        <v>125</v>
      </c>
      <c r="C2827" t="s">
        <v>0</v>
      </c>
      <c r="D2827" t="s">
        <v>5</v>
      </c>
      <c r="E2827">
        <v>201812</v>
      </c>
      <c r="F2827">
        <v>1070809.2448028673</v>
      </c>
      <c r="G2827">
        <v>1685152</v>
      </c>
    </row>
    <row r="2828" spans="1:7" x14ac:dyDescent="0.2">
      <c r="A2828" t="s">
        <v>73</v>
      </c>
      <c r="B2828" t="s">
        <v>125</v>
      </c>
      <c r="C2828" t="s">
        <v>0</v>
      </c>
      <c r="D2828" t="s">
        <v>5</v>
      </c>
      <c r="E2828">
        <v>201903</v>
      </c>
      <c r="F2828">
        <v>1128441.4650537637</v>
      </c>
      <c r="G2828">
        <v>1268641.3333333333</v>
      </c>
    </row>
    <row r="2829" spans="1:7" x14ac:dyDescent="0.2">
      <c r="A2829" t="s">
        <v>73</v>
      </c>
      <c r="B2829" t="s">
        <v>125</v>
      </c>
      <c r="C2829" t="s">
        <v>0</v>
      </c>
      <c r="D2829" t="s">
        <v>5</v>
      </c>
      <c r="E2829">
        <v>201906</v>
      </c>
      <c r="F2829">
        <v>1215219.0089605732</v>
      </c>
      <c r="G2829">
        <v>1323054</v>
      </c>
    </row>
    <row r="2830" spans="1:7" x14ac:dyDescent="0.2">
      <c r="A2830" t="s">
        <v>73</v>
      </c>
      <c r="B2830" t="s">
        <v>125</v>
      </c>
      <c r="C2830" t="s">
        <v>0</v>
      </c>
      <c r="D2830" t="s">
        <v>5</v>
      </c>
      <c r="E2830">
        <v>201909</v>
      </c>
      <c r="F2830">
        <v>1344082.4344086021</v>
      </c>
      <c r="G2830">
        <v>1491280.6666666667</v>
      </c>
    </row>
    <row r="2831" spans="1:7" x14ac:dyDescent="0.2">
      <c r="A2831" t="s">
        <v>73</v>
      </c>
      <c r="B2831" t="s">
        <v>125</v>
      </c>
      <c r="C2831" t="s">
        <v>0</v>
      </c>
      <c r="D2831" t="s">
        <v>5</v>
      </c>
      <c r="E2831">
        <v>201912</v>
      </c>
      <c r="F2831">
        <v>1389560.8129032252</v>
      </c>
      <c r="G2831">
        <v>1809081</v>
      </c>
    </row>
    <row r="2832" spans="1:7" x14ac:dyDescent="0.2">
      <c r="A2832" t="s">
        <v>73</v>
      </c>
      <c r="B2832" t="s">
        <v>125</v>
      </c>
      <c r="C2832" t="s">
        <v>0</v>
      </c>
      <c r="D2832" t="s">
        <v>5</v>
      </c>
      <c r="E2832">
        <v>202003</v>
      </c>
      <c r="F2832">
        <v>1396601.5595105677</v>
      </c>
      <c r="G2832">
        <v>1584526</v>
      </c>
    </row>
    <row r="2833" spans="1:7" x14ac:dyDescent="0.2">
      <c r="A2833" t="s">
        <v>73</v>
      </c>
      <c r="B2833" t="s">
        <v>125</v>
      </c>
      <c r="C2833" t="s">
        <v>0</v>
      </c>
      <c r="D2833" t="s">
        <v>5</v>
      </c>
      <c r="E2833">
        <v>202006</v>
      </c>
      <c r="F2833">
        <v>1345093.3197132617</v>
      </c>
      <c r="G2833">
        <v>1409209.6666666667</v>
      </c>
    </row>
    <row r="2834" spans="1:7" x14ac:dyDescent="0.2">
      <c r="A2834" t="s">
        <v>73</v>
      </c>
      <c r="B2834" t="s">
        <v>125</v>
      </c>
      <c r="C2834" t="s">
        <v>0</v>
      </c>
      <c r="D2834" t="s">
        <v>5</v>
      </c>
      <c r="E2834">
        <v>202009</v>
      </c>
      <c r="F2834">
        <v>1301185.5867383508</v>
      </c>
      <c r="G2834">
        <v>1638192</v>
      </c>
    </row>
    <row r="2835" spans="1:7" x14ac:dyDescent="0.2">
      <c r="A2835" t="s">
        <v>73</v>
      </c>
      <c r="B2835" t="s">
        <v>125</v>
      </c>
      <c r="C2835" t="s">
        <v>0</v>
      </c>
      <c r="D2835" t="s">
        <v>5</v>
      </c>
      <c r="E2835">
        <v>202012</v>
      </c>
      <c r="F2835">
        <v>1227336.5602150538</v>
      </c>
      <c r="G2835">
        <v>1376684.3333333333</v>
      </c>
    </row>
    <row r="2836" spans="1:7" x14ac:dyDescent="0.2">
      <c r="A2836" t="s">
        <v>73</v>
      </c>
      <c r="B2836" t="s">
        <v>125</v>
      </c>
      <c r="C2836" t="s">
        <v>0</v>
      </c>
      <c r="D2836" t="s">
        <v>5</v>
      </c>
      <c r="E2836">
        <v>202103</v>
      </c>
      <c r="F2836">
        <v>1179510.6797235021</v>
      </c>
      <c r="G2836">
        <v>1267966.3333333333</v>
      </c>
    </row>
    <row r="2837" spans="1:7" x14ac:dyDescent="0.2">
      <c r="A2837" t="s">
        <v>73</v>
      </c>
      <c r="B2837" t="s">
        <v>125</v>
      </c>
      <c r="C2837" t="s">
        <v>0</v>
      </c>
      <c r="D2837" t="s">
        <v>5</v>
      </c>
      <c r="E2837">
        <v>202106</v>
      </c>
      <c r="F2837">
        <v>1229869.4505376343</v>
      </c>
      <c r="G2837">
        <v>1310673.3333333333</v>
      </c>
    </row>
    <row r="2838" spans="1:7" x14ac:dyDescent="0.2">
      <c r="A2838" t="s">
        <v>73</v>
      </c>
      <c r="B2838" t="s">
        <v>125</v>
      </c>
      <c r="C2838" t="s">
        <v>0</v>
      </c>
      <c r="D2838" t="s">
        <v>5</v>
      </c>
      <c r="E2838">
        <v>202109</v>
      </c>
      <c r="F2838">
        <v>1271099.5523297491</v>
      </c>
      <c r="G2838">
        <v>1348604.3333333333</v>
      </c>
    </row>
    <row r="2839" spans="1:7" x14ac:dyDescent="0.2">
      <c r="A2839" t="s">
        <v>73</v>
      </c>
      <c r="B2839" t="s">
        <v>125</v>
      </c>
      <c r="C2839" t="s">
        <v>0</v>
      </c>
      <c r="D2839" t="s">
        <v>5</v>
      </c>
      <c r="E2839">
        <v>202112</v>
      </c>
      <c r="F2839">
        <v>1283462.8788530466</v>
      </c>
      <c r="G2839">
        <v>1460233</v>
      </c>
    </row>
    <row r="2840" spans="1:7" x14ac:dyDescent="0.2">
      <c r="A2840" t="s">
        <v>73</v>
      </c>
      <c r="B2840" t="s">
        <v>125</v>
      </c>
      <c r="C2840" t="s">
        <v>0</v>
      </c>
      <c r="D2840" t="s">
        <v>5</v>
      </c>
      <c r="E2840">
        <v>202203</v>
      </c>
      <c r="F2840">
        <v>1367870.5145929337</v>
      </c>
      <c r="G2840">
        <v>1498799.3333333333</v>
      </c>
    </row>
    <row r="2841" spans="1:7" x14ac:dyDescent="0.2">
      <c r="A2841" t="s">
        <v>73</v>
      </c>
      <c r="B2841" t="s">
        <v>125</v>
      </c>
      <c r="C2841" t="s">
        <v>0</v>
      </c>
      <c r="D2841" t="s">
        <v>5</v>
      </c>
      <c r="E2841">
        <v>202206</v>
      </c>
      <c r="F2841">
        <v>1557914.3379928311</v>
      </c>
      <c r="G2841">
        <v>1687042</v>
      </c>
    </row>
    <row r="2842" spans="1:7" x14ac:dyDescent="0.2">
      <c r="A2842" t="s">
        <v>73</v>
      </c>
      <c r="B2842" t="s">
        <v>125</v>
      </c>
      <c r="C2842" t="s">
        <v>0</v>
      </c>
      <c r="D2842" t="s">
        <v>5</v>
      </c>
      <c r="E2842">
        <v>202209</v>
      </c>
      <c r="F2842">
        <v>1570585.5501792114</v>
      </c>
      <c r="G2842">
        <v>1859063.3333333333</v>
      </c>
    </row>
    <row r="2843" spans="1:7" x14ac:dyDescent="0.2">
      <c r="A2843" t="s">
        <v>73</v>
      </c>
      <c r="B2843" t="s">
        <v>125</v>
      </c>
      <c r="C2843" t="s">
        <v>0</v>
      </c>
      <c r="D2843" t="s">
        <v>5</v>
      </c>
      <c r="E2843">
        <v>202212</v>
      </c>
      <c r="F2843">
        <v>1695139.7623655575</v>
      </c>
      <c r="G2843">
        <v>2256272</v>
      </c>
    </row>
    <row r="2844" spans="1:7" x14ac:dyDescent="0.2">
      <c r="A2844" t="s">
        <v>73</v>
      </c>
      <c r="B2844" t="s">
        <v>125</v>
      </c>
      <c r="C2844" t="s">
        <v>0</v>
      </c>
      <c r="D2844" t="s">
        <v>5</v>
      </c>
      <c r="E2844">
        <v>202303</v>
      </c>
      <c r="F2844">
        <v>1823793.7027649768</v>
      </c>
      <c r="G2844">
        <v>1937410.3333333333</v>
      </c>
    </row>
    <row r="2845" spans="1:7" x14ac:dyDescent="0.2">
      <c r="A2845" t="s">
        <v>73</v>
      </c>
      <c r="B2845" t="s">
        <v>125</v>
      </c>
      <c r="C2845" t="s">
        <v>0</v>
      </c>
      <c r="D2845" t="s">
        <v>5</v>
      </c>
      <c r="E2845">
        <v>202306</v>
      </c>
      <c r="F2845">
        <v>1827955.1172043011</v>
      </c>
      <c r="G2845">
        <v>1914386</v>
      </c>
    </row>
    <row r="2846" spans="1:7" x14ac:dyDescent="0.2">
      <c r="A2846" t="s">
        <v>73</v>
      </c>
      <c r="B2846" t="s">
        <v>125</v>
      </c>
      <c r="C2846" t="s">
        <v>0</v>
      </c>
      <c r="D2846" t="s">
        <v>5</v>
      </c>
      <c r="E2846">
        <v>202309</v>
      </c>
      <c r="F2846">
        <v>1812448.9068100357</v>
      </c>
      <c r="G2846">
        <v>1897118</v>
      </c>
    </row>
    <row r="2847" spans="1:7" x14ac:dyDescent="0.2">
      <c r="A2847" t="s">
        <v>73</v>
      </c>
      <c r="B2847" t="s">
        <v>125</v>
      </c>
      <c r="C2847" t="s">
        <v>0</v>
      </c>
      <c r="D2847" t="s">
        <v>5</v>
      </c>
      <c r="E2847">
        <v>202312</v>
      </c>
      <c r="F2847">
        <v>1763019.1311827956</v>
      </c>
      <c r="G2847">
        <v>1847854.6666666667</v>
      </c>
    </row>
    <row r="2848" spans="1:7" x14ac:dyDescent="0.2">
      <c r="A2848" t="s">
        <v>73</v>
      </c>
      <c r="B2848" t="s">
        <v>125</v>
      </c>
      <c r="C2848" t="s">
        <v>0</v>
      </c>
      <c r="D2848" t="s">
        <v>5</v>
      </c>
      <c r="E2848">
        <v>202403</v>
      </c>
      <c r="F2848">
        <v>1714906.8472376715</v>
      </c>
      <c r="G2848">
        <v>1819354.6666666667</v>
      </c>
    </row>
    <row r="2849" spans="1:7" x14ac:dyDescent="0.2">
      <c r="A2849" t="s">
        <v>73</v>
      </c>
      <c r="B2849" t="s">
        <v>125</v>
      </c>
      <c r="C2849" t="s">
        <v>0</v>
      </c>
      <c r="D2849" t="s">
        <v>5</v>
      </c>
      <c r="E2849">
        <v>202406</v>
      </c>
      <c r="F2849">
        <v>1634363.9322580646</v>
      </c>
      <c r="G2849">
        <v>1890447</v>
      </c>
    </row>
    <row r="2850" spans="1:7" x14ac:dyDescent="0.2">
      <c r="A2850" t="s">
        <v>73</v>
      </c>
      <c r="B2850" t="s">
        <v>126</v>
      </c>
      <c r="C2850" t="s">
        <v>1</v>
      </c>
      <c r="D2850" t="s">
        <v>7</v>
      </c>
      <c r="E2850">
        <v>2019</v>
      </c>
      <c r="F2850">
        <v>3213.2258064516127</v>
      </c>
      <c r="G2850">
        <v>3825</v>
      </c>
    </row>
    <row r="2851" spans="1:7" x14ac:dyDescent="0.2">
      <c r="A2851" t="s">
        <v>73</v>
      </c>
      <c r="B2851" t="s">
        <v>126</v>
      </c>
      <c r="C2851" t="s">
        <v>1</v>
      </c>
      <c r="D2851" t="s">
        <v>7</v>
      </c>
      <c r="E2851">
        <v>2020</v>
      </c>
      <c r="F2851">
        <v>3134.7240854035349</v>
      </c>
      <c r="G2851">
        <v>3218.25</v>
      </c>
    </row>
    <row r="2852" spans="1:7" x14ac:dyDescent="0.2">
      <c r="A2852" t="s">
        <v>73</v>
      </c>
      <c r="B2852" t="s">
        <v>126</v>
      </c>
      <c r="C2852" t="s">
        <v>1</v>
      </c>
      <c r="D2852" t="s">
        <v>7</v>
      </c>
      <c r="E2852">
        <v>2021</v>
      </c>
      <c r="F2852">
        <v>3215.5063940092164</v>
      </c>
      <c r="G2852">
        <v>3285.75</v>
      </c>
    </row>
    <row r="2853" spans="1:7" x14ac:dyDescent="0.2">
      <c r="A2853" t="s">
        <v>73</v>
      </c>
      <c r="B2853" t="s">
        <v>126</v>
      </c>
      <c r="C2853" t="s">
        <v>1</v>
      </c>
      <c r="D2853" t="s">
        <v>7</v>
      </c>
      <c r="E2853">
        <v>2022</v>
      </c>
      <c r="F2853">
        <v>3210.2946108550946</v>
      </c>
      <c r="G2853">
        <v>3264.3333333333335</v>
      </c>
    </row>
    <row r="2854" spans="1:7" x14ac:dyDescent="0.2">
      <c r="A2854" t="s">
        <v>73</v>
      </c>
      <c r="B2854" t="s">
        <v>126</v>
      </c>
      <c r="C2854" t="s">
        <v>1</v>
      </c>
      <c r="D2854" t="s">
        <v>7</v>
      </c>
      <c r="E2854">
        <v>2023</v>
      </c>
      <c r="F2854">
        <v>3033.2397465437789</v>
      </c>
      <c r="G2854">
        <v>3090.3333333333335</v>
      </c>
    </row>
    <row r="2855" spans="1:7" x14ac:dyDescent="0.2">
      <c r="A2855" t="s">
        <v>73</v>
      </c>
      <c r="B2855" t="s">
        <v>126</v>
      </c>
      <c r="C2855" t="s">
        <v>1</v>
      </c>
      <c r="D2855" t="s">
        <v>7</v>
      </c>
      <c r="E2855">
        <v>2024</v>
      </c>
      <c r="F2855">
        <v>2815.3805932517612</v>
      </c>
      <c r="G2855">
        <v>2828.4</v>
      </c>
    </row>
    <row r="2856" spans="1:7" x14ac:dyDescent="0.2">
      <c r="A2856" t="s">
        <v>73</v>
      </c>
      <c r="B2856" t="s">
        <v>126</v>
      </c>
      <c r="C2856" t="s">
        <v>1</v>
      </c>
      <c r="D2856" t="s">
        <v>8</v>
      </c>
      <c r="E2856">
        <v>201912</v>
      </c>
      <c r="F2856">
        <v>3213.2258064516127</v>
      </c>
      <c r="G2856">
        <v>3825</v>
      </c>
    </row>
    <row r="2857" spans="1:7" x14ac:dyDescent="0.2">
      <c r="A2857" t="s">
        <v>73</v>
      </c>
      <c r="B2857" t="s">
        <v>126</v>
      </c>
      <c r="C2857" t="s">
        <v>1</v>
      </c>
      <c r="D2857" t="s">
        <v>8</v>
      </c>
      <c r="E2857">
        <v>202001</v>
      </c>
      <c r="F2857">
        <v>3188.0967741935483</v>
      </c>
      <c r="G2857">
        <v>3230</v>
      </c>
    </row>
    <row r="2858" spans="1:7" x14ac:dyDescent="0.2">
      <c r="A2858" t="s">
        <v>73</v>
      </c>
      <c r="B2858" t="s">
        <v>126</v>
      </c>
      <c r="C2858" t="s">
        <v>1</v>
      </c>
      <c r="D2858" t="s">
        <v>8</v>
      </c>
      <c r="E2858">
        <v>202002</v>
      </c>
      <c r="F2858">
        <v>3165.8965517241377</v>
      </c>
      <c r="G2858">
        <v>3206</v>
      </c>
    </row>
    <row r="2859" spans="1:7" x14ac:dyDescent="0.2">
      <c r="A2859" t="s">
        <v>73</v>
      </c>
      <c r="B2859" t="s">
        <v>126</v>
      </c>
      <c r="C2859" t="s">
        <v>1</v>
      </c>
      <c r="D2859" t="s">
        <v>8</v>
      </c>
      <c r="E2859">
        <v>202003</v>
      </c>
      <c r="F2859">
        <v>3151.838709677419</v>
      </c>
      <c r="G2859">
        <v>3191</v>
      </c>
    </row>
    <row r="2860" spans="1:7" x14ac:dyDescent="0.2">
      <c r="A2860" t="s">
        <v>73</v>
      </c>
      <c r="B2860" t="s">
        <v>126</v>
      </c>
      <c r="C2860" t="s">
        <v>1</v>
      </c>
      <c r="D2860" t="s">
        <v>8</v>
      </c>
      <c r="E2860">
        <v>202004</v>
      </c>
      <c r="F2860">
        <v>3140.4666666666662</v>
      </c>
      <c r="G2860">
        <v>3170</v>
      </c>
    </row>
    <row r="2861" spans="1:7" x14ac:dyDescent="0.2">
      <c r="A2861" t="s">
        <v>73</v>
      </c>
      <c r="B2861" t="s">
        <v>126</v>
      </c>
      <c r="C2861" t="s">
        <v>1</v>
      </c>
      <c r="D2861" t="s">
        <v>8</v>
      </c>
      <c r="E2861">
        <v>202005</v>
      </c>
      <c r="F2861">
        <v>3135.9354838709673</v>
      </c>
      <c r="G2861">
        <v>3147</v>
      </c>
    </row>
    <row r="2862" spans="1:7" x14ac:dyDescent="0.2">
      <c r="A2862" t="s">
        <v>73</v>
      </c>
      <c r="B2862" t="s">
        <v>126</v>
      </c>
      <c r="C2862" t="s">
        <v>1</v>
      </c>
      <c r="D2862" t="s">
        <v>8</v>
      </c>
      <c r="E2862">
        <v>202006</v>
      </c>
      <c r="F2862">
        <v>3125.9666666666672</v>
      </c>
      <c r="G2862">
        <v>3151</v>
      </c>
    </row>
    <row r="2863" spans="1:7" x14ac:dyDescent="0.2">
      <c r="A2863" t="s">
        <v>73</v>
      </c>
      <c r="B2863" t="s">
        <v>126</v>
      </c>
      <c r="C2863" t="s">
        <v>1</v>
      </c>
      <c r="D2863" t="s">
        <v>8</v>
      </c>
      <c r="E2863">
        <v>202007</v>
      </c>
      <c r="F2863">
        <v>3114</v>
      </c>
      <c r="G2863">
        <v>3139</v>
      </c>
    </row>
    <row r="2864" spans="1:7" x14ac:dyDescent="0.2">
      <c r="A2864" t="s">
        <v>73</v>
      </c>
      <c r="B2864" t="s">
        <v>126</v>
      </c>
      <c r="C2864" t="s">
        <v>1</v>
      </c>
      <c r="D2864" t="s">
        <v>8</v>
      </c>
      <c r="E2864">
        <v>202008</v>
      </c>
      <c r="F2864">
        <v>3110.2580645161283</v>
      </c>
      <c r="G2864">
        <v>3142</v>
      </c>
    </row>
    <row r="2865" spans="1:7" x14ac:dyDescent="0.2">
      <c r="A2865" t="s">
        <v>73</v>
      </c>
      <c r="B2865" t="s">
        <v>126</v>
      </c>
      <c r="C2865" t="s">
        <v>1</v>
      </c>
      <c r="D2865" t="s">
        <v>8</v>
      </c>
      <c r="E2865">
        <v>202009</v>
      </c>
      <c r="F2865">
        <v>3128.3999999999987</v>
      </c>
      <c r="G2865">
        <v>3179</v>
      </c>
    </row>
    <row r="2866" spans="1:7" x14ac:dyDescent="0.2">
      <c r="A2866" t="s">
        <v>73</v>
      </c>
      <c r="B2866" t="s">
        <v>126</v>
      </c>
      <c r="C2866" t="s">
        <v>1</v>
      </c>
      <c r="D2866" t="s">
        <v>8</v>
      </c>
      <c r="E2866">
        <v>202010</v>
      </c>
      <c r="F2866">
        <v>3138.4516129032259</v>
      </c>
      <c r="G2866">
        <v>3171</v>
      </c>
    </row>
    <row r="2867" spans="1:7" x14ac:dyDescent="0.2">
      <c r="A2867" t="s">
        <v>73</v>
      </c>
      <c r="B2867" t="s">
        <v>126</v>
      </c>
      <c r="C2867" t="s">
        <v>1</v>
      </c>
      <c r="D2867" t="s">
        <v>8</v>
      </c>
      <c r="E2867">
        <v>202011</v>
      </c>
      <c r="F2867">
        <v>3182.7333333333331</v>
      </c>
      <c r="G2867">
        <v>3203</v>
      </c>
    </row>
    <row r="2868" spans="1:7" x14ac:dyDescent="0.2">
      <c r="A2868" t="s">
        <v>73</v>
      </c>
      <c r="B2868" t="s">
        <v>126</v>
      </c>
      <c r="C2868" t="s">
        <v>1</v>
      </c>
      <c r="D2868" t="s">
        <v>8</v>
      </c>
      <c r="E2868">
        <v>202012</v>
      </c>
      <c r="F2868">
        <v>3034.6451612903229</v>
      </c>
      <c r="G2868">
        <v>3690</v>
      </c>
    </row>
    <row r="2869" spans="1:7" x14ac:dyDescent="0.2">
      <c r="A2869" t="s">
        <v>73</v>
      </c>
      <c r="B2869" t="s">
        <v>126</v>
      </c>
      <c r="C2869" t="s">
        <v>1</v>
      </c>
      <c r="D2869" t="s">
        <v>8</v>
      </c>
      <c r="E2869">
        <v>202101</v>
      </c>
      <c r="F2869">
        <v>3061.7419354838698</v>
      </c>
      <c r="G2869">
        <v>3132</v>
      </c>
    </row>
    <row r="2870" spans="1:7" x14ac:dyDescent="0.2">
      <c r="A2870" t="s">
        <v>73</v>
      </c>
      <c r="B2870" t="s">
        <v>126</v>
      </c>
      <c r="C2870" t="s">
        <v>1</v>
      </c>
      <c r="D2870" t="s">
        <v>8</v>
      </c>
      <c r="E2870">
        <v>202102</v>
      </c>
      <c r="F2870">
        <v>3103.8928571428573</v>
      </c>
      <c r="G2870">
        <v>3152</v>
      </c>
    </row>
    <row r="2871" spans="1:7" x14ac:dyDescent="0.2">
      <c r="A2871" t="s">
        <v>73</v>
      </c>
      <c r="B2871" t="s">
        <v>126</v>
      </c>
      <c r="C2871" t="s">
        <v>1</v>
      </c>
      <c r="D2871" t="s">
        <v>8</v>
      </c>
      <c r="E2871">
        <v>202103</v>
      </c>
      <c r="F2871">
        <v>3187.6129032258063</v>
      </c>
      <c r="G2871">
        <v>3225</v>
      </c>
    </row>
    <row r="2872" spans="1:7" x14ac:dyDescent="0.2">
      <c r="A2872" t="s">
        <v>73</v>
      </c>
      <c r="B2872" t="s">
        <v>126</v>
      </c>
      <c r="C2872" t="s">
        <v>1</v>
      </c>
      <c r="D2872" t="s">
        <v>8</v>
      </c>
      <c r="E2872">
        <v>202104</v>
      </c>
      <c r="F2872">
        <v>3257.8999999999987</v>
      </c>
      <c r="G2872">
        <v>3294</v>
      </c>
    </row>
    <row r="2873" spans="1:7" x14ac:dyDescent="0.2">
      <c r="A2873" t="s">
        <v>73</v>
      </c>
      <c r="B2873" t="s">
        <v>126</v>
      </c>
      <c r="C2873" t="s">
        <v>1</v>
      </c>
      <c r="D2873" t="s">
        <v>8</v>
      </c>
      <c r="E2873">
        <v>202105</v>
      </c>
      <c r="F2873">
        <v>3238.1290322580639</v>
      </c>
      <c r="G2873">
        <v>3311</v>
      </c>
    </row>
    <row r="2874" spans="1:7" x14ac:dyDescent="0.2">
      <c r="A2874" t="s">
        <v>73</v>
      </c>
      <c r="B2874" t="s">
        <v>126</v>
      </c>
      <c r="C2874" t="s">
        <v>1</v>
      </c>
      <c r="D2874" t="s">
        <v>8</v>
      </c>
      <c r="E2874">
        <v>202106</v>
      </c>
      <c r="F2874">
        <v>3249.4999999999991</v>
      </c>
      <c r="G2874">
        <v>3326</v>
      </c>
    </row>
    <row r="2875" spans="1:7" x14ac:dyDescent="0.2">
      <c r="A2875" t="s">
        <v>73</v>
      </c>
      <c r="B2875" t="s">
        <v>126</v>
      </c>
      <c r="C2875" t="s">
        <v>1</v>
      </c>
      <c r="D2875" t="s">
        <v>8</v>
      </c>
      <c r="E2875">
        <v>202107</v>
      </c>
      <c r="F2875">
        <v>3250.3548387096766</v>
      </c>
      <c r="G2875">
        <v>3304</v>
      </c>
    </row>
    <row r="2876" spans="1:7" x14ac:dyDescent="0.2">
      <c r="A2876" t="s">
        <v>73</v>
      </c>
      <c r="B2876" t="s">
        <v>126</v>
      </c>
      <c r="C2876" t="s">
        <v>1</v>
      </c>
      <c r="D2876" t="s">
        <v>8</v>
      </c>
      <c r="E2876">
        <v>202108</v>
      </c>
      <c r="F2876">
        <v>3240.8709677419351</v>
      </c>
      <c r="G2876">
        <v>3280</v>
      </c>
    </row>
    <row r="2877" spans="1:7" x14ac:dyDescent="0.2">
      <c r="A2877" t="s">
        <v>73</v>
      </c>
      <c r="B2877" t="s">
        <v>126</v>
      </c>
      <c r="C2877" t="s">
        <v>1</v>
      </c>
      <c r="D2877" t="s">
        <v>8</v>
      </c>
      <c r="E2877">
        <v>202109</v>
      </c>
      <c r="F2877">
        <v>3236.0666666666662</v>
      </c>
      <c r="G2877">
        <v>3259</v>
      </c>
    </row>
    <row r="2878" spans="1:7" x14ac:dyDescent="0.2">
      <c r="A2878" t="s">
        <v>73</v>
      </c>
      <c r="B2878" t="s">
        <v>126</v>
      </c>
      <c r="C2878" t="s">
        <v>1</v>
      </c>
      <c r="D2878" t="s">
        <v>8</v>
      </c>
      <c r="E2878">
        <v>202110</v>
      </c>
      <c r="F2878">
        <v>3231.7419354838707</v>
      </c>
      <c r="G2878">
        <v>3250</v>
      </c>
    </row>
    <row r="2879" spans="1:7" x14ac:dyDescent="0.2">
      <c r="A2879" t="s">
        <v>73</v>
      </c>
      <c r="B2879" t="s">
        <v>126</v>
      </c>
      <c r="C2879" t="s">
        <v>1</v>
      </c>
      <c r="D2879" t="s">
        <v>8</v>
      </c>
      <c r="E2879">
        <v>202111</v>
      </c>
      <c r="F2879">
        <v>3261.2333333333331</v>
      </c>
      <c r="G2879">
        <v>3282</v>
      </c>
    </row>
    <row r="2880" spans="1:7" x14ac:dyDescent="0.2">
      <c r="A2880" t="s">
        <v>73</v>
      </c>
      <c r="B2880" t="s">
        <v>126</v>
      </c>
      <c r="C2880" t="s">
        <v>1</v>
      </c>
      <c r="D2880" t="s">
        <v>8</v>
      </c>
      <c r="E2880">
        <v>202112</v>
      </c>
      <c r="F2880">
        <v>3267.0322580645152</v>
      </c>
      <c r="G2880">
        <v>3614</v>
      </c>
    </row>
    <row r="2881" spans="1:7" x14ac:dyDescent="0.2">
      <c r="A2881" t="s">
        <v>73</v>
      </c>
      <c r="B2881" t="s">
        <v>126</v>
      </c>
      <c r="C2881" t="s">
        <v>1</v>
      </c>
      <c r="D2881" t="s">
        <v>8</v>
      </c>
      <c r="E2881">
        <v>202201</v>
      </c>
      <c r="F2881">
        <v>3270.8709677419347</v>
      </c>
      <c r="G2881">
        <v>3308</v>
      </c>
    </row>
    <row r="2882" spans="1:7" x14ac:dyDescent="0.2">
      <c r="A2882" t="s">
        <v>73</v>
      </c>
      <c r="B2882" t="s">
        <v>126</v>
      </c>
      <c r="C2882" t="s">
        <v>1</v>
      </c>
      <c r="D2882" t="s">
        <v>8</v>
      </c>
      <c r="E2882">
        <v>202202</v>
      </c>
      <c r="F2882">
        <v>3254.642857142856</v>
      </c>
      <c r="G2882">
        <v>3292</v>
      </c>
    </row>
    <row r="2883" spans="1:7" x14ac:dyDescent="0.2">
      <c r="A2883" t="s">
        <v>73</v>
      </c>
      <c r="B2883" t="s">
        <v>126</v>
      </c>
      <c r="C2883" t="s">
        <v>1</v>
      </c>
      <c r="D2883" t="s">
        <v>8</v>
      </c>
      <c r="E2883">
        <v>202203</v>
      </c>
      <c r="F2883">
        <v>3245.2258064516122</v>
      </c>
      <c r="G2883">
        <v>3272</v>
      </c>
    </row>
    <row r="2884" spans="1:7" x14ac:dyDescent="0.2">
      <c r="A2884" t="s">
        <v>73</v>
      </c>
      <c r="B2884" t="s">
        <v>126</v>
      </c>
      <c r="C2884" t="s">
        <v>1</v>
      </c>
      <c r="D2884" t="s">
        <v>8</v>
      </c>
      <c r="E2884">
        <v>202204</v>
      </c>
      <c r="F2884">
        <v>3242.9333333333334</v>
      </c>
      <c r="G2884">
        <v>3258</v>
      </c>
    </row>
    <row r="2885" spans="1:7" x14ac:dyDescent="0.2">
      <c r="A2885" t="s">
        <v>73</v>
      </c>
      <c r="B2885" t="s">
        <v>126</v>
      </c>
      <c r="C2885" t="s">
        <v>1</v>
      </c>
      <c r="D2885" t="s">
        <v>8</v>
      </c>
      <c r="E2885">
        <v>202205</v>
      </c>
      <c r="F2885">
        <v>3233.2903225806449</v>
      </c>
      <c r="G2885">
        <v>3250</v>
      </c>
    </row>
    <row r="2886" spans="1:7" x14ac:dyDescent="0.2">
      <c r="A2886" t="s">
        <v>73</v>
      </c>
      <c r="B2886" t="s">
        <v>126</v>
      </c>
      <c r="C2886" t="s">
        <v>1</v>
      </c>
      <c r="D2886" t="s">
        <v>8</v>
      </c>
      <c r="E2886">
        <v>202206</v>
      </c>
      <c r="F2886">
        <v>3224.2000000000003</v>
      </c>
      <c r="G2886">
        <v>3246</v>
      </c>
    </row>
    <row r="2887" spans="1:7" x14ac:dyDescent="0.2">
      <c r="A2887" t="s">
        <v>73</v>
      </c>
      <c r="B2887" t="s">
        <v>126</v>
      </c>
      <c r="C2887" t="s">
        <v>1</v>
      </c>
      <c r="D2887" t="s">
        <v>8</v>
      </c>
      <c r="E2887">
        <v>202207</v>
      </c>
      <c r="F2887">
        <v>3217.3225806451615</v>
      </c>
      <c r="G2887">
        <v>3254</v>
      </c>
    </row>
    <row r="2888" spans="1:7" x14ac:dyDescent="0.2">
      <c r="A2888" t="s">
        <v>73</v>
      </c>
      <c r="B2888" t="s">
        <v>126</v>
      </c>
      <c r="C2888" t="s">
        <v>1</v>
      </c>
      <c r="D2888" t="s">
        <v>8</v>
      </c>
      <c r="E2888">
        <v>202208</v>
      </c>
      <c r="F2888">
        <v>3207.8387096774195</v>
      </c>
      <c r="G2888">
        <v>3225</v>
      </c>
    </row>
    <row r="2889" spans="1:7" x14ac:dyDescent="0.2">
      <c r="A2889" t="s">
        <v>73</v>
      </c>
      <c r="B2889" t="s">
        <v>126</v>
      </c>
      <c r="C2889" t="s">
        <v>1</v>
      </c>
      <c r="D2889" t="s">
        <v>8</v>
      </c>
      <c r="E2889">
        <v>202209</v>
      </c>
      <c r="F2889">
        <v>3184.0333333333333</v>
      </c>
      <c r="G2889">
        <v>3215</v>
      </c>
    </row>
    <row r="2890" spans="1:7" x14ac:dyDescent="0.2">
      <c r="A2890" t="s">
        <v>73</v>
      </c>
      <c r="B2890" t="s">
        <v>126</v>
      </c>
      <c r="C2890" t="s">
        <v>1</v>
      </c>
      <c r="D2890" t="s">
        <v>8</v>
      </c>
      <c r="E2890">
        <v>202210</v>
      </c>
      <c r="F2890">
        <v>3174.0967741935483</v>
      </c>
      <c r="G2890">
        <v>3194</v>
      </c>
    </row>
    <row r="2891" spans="1:7" x14ac:dyDescent="0.2">
      <c r="A2891" t="s">
        <v>73</v>
      </c>
      <c r="B2891" t="s">
        <v>126</v>
      </c>
      <c r="C2891" t="s">
        <v>1</v>
      </c>
      <c r="D2891" t="s">
        <v>8</v>
      </c>
      <c r="E2891">
        <v>202211</v>
      </c>
      <c r="F2891">
        <v>3171.5</v>
      </c>
      <c r="G2891">
        <v>3182</v>
      </c>
    </row>
    <row r="2892" spans="1:7" x14ac:dyDescent="0.2">
      <c r="A2892" t="s">
        <v>73</v>
      </c>
      <c r="B2892" t="s">
        <v>126</v>
      </c>
      <c r="C2892" t="s">
        <v>1</v>
      </c>
      <c r="D2892" t="s">
        <v>8</v>
      </c>
      <c r="E2892">
        <v>202212</v>
      </c>
      <c r="F2892">
        <v>3097.5806451612902</v>
      </c>
      <c r="G2892">
        <v>3476</v>
      </c>
    </row>
    <row r="2893" spans="1:7" x14ac:dyDescent="0.2">
      <c r="A2893" t="s">
        <v>73</v>
      </c>
      <c r="B2893" t="s">
        <v>126</v>
      </c>
      <c r="C2893" t="s">
        <v>1</v>
      </c>
      <c r="D2893" t="s">
        <v>8</v>
      </c>
      <c r="E2893">
        <v>202301</v>
      </c>
      <c r="F2893">
        <v>3066.483870967742</v>
      </c>
      <c r="G2893">
        <v>3101</v>
      </c>
    </row>
    <row r="2894" spans="1:7" x14ac:dyDescent="0.2">
      <c r="A2894" t="s">
        <v>73</v>
      </c>
      <c r="B2894" t="s">
        <v>126</v>
      </c>
      <c r="C2894" t="s">
        <v>1</v>
      </c>
      <c r="D2894" t="s">
        <v>8</v>
      </c>
      <c r="E2894">
        <v>202302</v>
      </c>
      <c r="F2894">
        <v>3049.9285714285706</v>
      </c>
      <c r="G2894">
        <v>3075</v>
      </c>
    </row>
    <row r="2895" spans="1:7" x14ac:dyDescent="0.2">
      <c r="A2895" t="s">
        <v>73</v>
      </c>
      <c r="B2895" t="s">
        <v>126</v>
      </c>
      <c r="C2895" t="s">
        <v>1</v>
      </c>
      <c r="D2895" t="s">
        <v>8</v>
      </c>
      <c r="E2895">
        <v>202303</v>
      </c>
      <c r="F2895">
        <v>3047.645161290322</v>
      </c>
      <c r="G2895">
        <v>3088</v>
      </c>
    </row>
    <row r="2896" spans="1:7" x14ac:dyDescent="0.2">
      <c r="A2896" t="s">
        <v>73</v>
      </c>
      <c r="B2896" t="s">
        <v>126</v>
      </c>
      <c r="C2896" t="s">
        <v>1</v>
      </c>
      <c r="D2896" t="s">
        <v>8</v>
      </c>
      <c r="E2896">
        <v>202304</v>
      </c>
      <c r="F2896">
        <v>3038.4666666666667</v>
      </c>
      <c r="G2896">
        <v>3061</v>
      </c>
    </row>
    <row r="2897" spans="1:7" x14ac:dyDescent="0.2">
      <c r="A2897" t="s">
        <v>73</v>
      </c>
      <c r="B2897" t="s">
        <v>126</v>
      </c>
      <c r="C2897" t="s">
        <v>1</v>
      </c>
      <c r="D2897" t="s">
        <v>8</v>
      </c>
      <c r="E2897">
        <v>202305</v>
      </c>
      <c r="F2897">
        <v>3062.4516129032254</v>
      </c>
      <c r="G2897">
        <v>3096</v>
      </c>
    </row>
    <row r="2898" spans="1:7" x14ac:dyDescent="0.2">
      <c r="A2898" t="s">
        <v>73</v>
      </c>
      <c r="B2898" t="s">
        <v>126</v>
      </c>
      <c r="C2898" t="s">
        <v>1</v>
      </c>
      <c r="D2898" t="s">
        <v>8</v>
      </c>
      <c r="E2898">
        <v>202306</v>
      </c>
      <c r="F2898">
        <v>3060.3333333333335</v>
      </c>
      <c r="G2898">
        <v>3077</v>
      </c>
    </row>
    <row r="2899" spans="1:7" x14ac:dyDescent="0.2">
      <c r="A2899" t="s">
        <v>73</v>
      </c>
      <c r="B2899" t="s">
        <v>126</v>
      </c>
      <c r="C2899" t="s">
        <v>1</v>
      </c>
      <c r="D2899" t="s">
        <v>8</v>
      </c>
      <c r="E2899">
        <v>202307</v>
      </c>
      <c r="F2899">
        <v>3057.7419354838707</v>
      </c>
      <c r="G2899">
        <v>3082</v>
      </c>
    </row>
    <row r="2900" spans="1:7" x14ac:dyDescent="0.2">
      <c r="A2900" t="s">
        <v>73</v>
      </c>
      <c r="B2900" t="s">
        <v>126</v>
      </c>
      <c r="C2900" t="s">
        <v>1</v>
      </c>
      <c r="D2900" t="s">
        <v>8</v>
      </c>
      <c r="E2900">
        <v>202308</v>
      </c>
      <c r="F2900">
        <v>3060.0322580645161</v>
      </c>
      <c r="G2900">
        <v>3075</v>
      </c>
    </row>
    <row r="2901" spans="1:7" x14ac:dyDescent="0.2">
      <c r="A2901" t="s">
        <v>73</v>
      </c>
      <c r="B2901" t="s">
        <v>126</v>
      </c>
      <c r="C2901" t="s">
        <v>1</v>
      </c>
      <c r="D2901" t="s">
        <v>8</v>
      </c>
      <c r="E2901">
        <v>202309</v>
      </c>
      <c r="F2901">
        <v>3042.7666666666664</v>
      </c>
      <c r="G2901">
        <v>3082</v>
      </c>
    </row>
    <row r="2902" spans="1:7" x14ac:dyDescent="0.2">
      <c r="A2902" t="s">
        <v>73</v>
      </c>
      <c r="B2902" t="s">
        <v>126</v>
      </c>
      <c r="C2902" t="s">
        <v>1</v>
      </c>
      <c r="D2902" t="s">
        <v>8</v>
      </c>
      <c r="E2902">
        <v>202310</v>
      </c>
      <c r="F2902">
        <v>3030.4516129032254</v>
      </c>
      <c r="G2902">
        <v>3042</v>
      </c>
    </row>
    <row r="2903" spans="1:7" x14ac:dyDescent="0.2">
      <c r="A2903" t="s">
        <v>73</v>
      </c>
      <c r="B2903" t="s">
        <v>126</v>
      </c>
      <c r="C2903" t="s">
        <v>1</v>
      </c>
      <c r="D2903" t="s">
        <v>8</v>
      </c>
      <c r="E2903">
        <v>202311</v>
      </c>
      <c r="F2903">
        <v>3029.8333333333326</v>
      </c>
      <c r="G2903">
        <v>3039</v>
      </c>
    </row>
    <row r="2904" spans="1:7" x14ac:dyDescent="0.2">
      <c r="A2904" t="s">
        <v>73</v>
      </c>
      <c r="B2904" t="s">
        <v>126</v>
      </c>
      <c r="C2904" t="s">
        <v>1</v>
      </c>
      <c r="D2904" t="s">
        <v>8</v>
      </c>
      <c r="E2904">
        <v>202312</v>
      </c>
      <c r="F2904" s="8">
        <v>2852.7419354838707</v>
      </c>
      <c r="G2904" s="8">
        <v>3266</v>
      </c>
    </row>
    <row r="2905" spans="1:7" x14ac:dyDescent="0.2">
      <c r="A2905" t="s">
        <v>73</v>
      </c>
      <c r="B2905" t="s">
        <v>126</v>
      </c>
      <c r="C2905" t="s">
        <v>1</v>
      </c>
      <c r="D2905" t="s">
        <v>8</v>
      </c>
      <c r="E2905">
        <v>202401</v>
      </c>
      <c r="F2905" s="8">
        <v>2832.5806451612902</v>
      </c>
      <c r="G2905" s="8">
        <v>2853</v>
      </c>
    </row>
    <row r="2906" spans="1:7" x14ac:dyDescent="0.2">
      <c r="A2906" t="s">
        <v>73</v>
      </c>
      <c r="B2906" t="s">
        <v>126</v>
      </c>
      <c r="C2906" t="s">
        <v>1</v>
      </c>
      <c r="D2906" t="s">
        <v>8</v>
      </c>
      <c r="E2906">
        <v>202402</v>
      </c>
      <c r="F2906" s="8">
        <v>2826.3793103448274</v>
      </c>
      <c r="G2906" s="8">
        <v>2834</v>
      </c>
    </row>
    <row r="2907" spans="1:7" x14ac:dyDescent="0.2">
      <c r="A2907" t="s">
        <v>73</v>
      </c>
      <c r="B2907" t="s">
        <v>126</v>
      </c>
      <c r="C2907" t="s">
        <v>1</v>
      </c>
      <c r="D2907" t="s">
        <v>8</v>
      </c>
      <c r="E2907">
        <v>202403</v>
      </c>
      <c r="F2907" s="8">
        <v>2812.3225806451615</v>
      </c>
      <c r="G2907" s="8">
        <v>2828</v>
      </c>
    </row>
    <row r="2908" spans="1:7" x14ac:dyDescent="0.2">
      <c r="A2908" t="s">
        <v>73</v>
      </c>
      <c r="B2908" t="s">
        <v>126</v>
      </c>
      <c r="C2908" t="s">
        <v>1</v>
      </c>
      <c r="D2908" t="s">
        <v>8</v>
      </c>
      <c r="E2908">
        <v>202404</v>
      </c>
      <c r="F2908" s="8">
        <v>2806.2333333333336</v>
      </c>
      <c r="G2908" s="8">
        <v>2818</v>
      </c>
    </row>
    <row r="2909" spans="1:7" x14ac:dyDescent="0.2">
      <c r="A2909" t="s">
        <v>73</v>
      </c>
      <c r="B2909" t="s">
        <v>126</v>
      </c>
      <c r="C2909" t="s">
        <v>1</v>
      </c>
      <c r="D2909" t="s">
        <v>8</v>
      </c>
      <c r="E2909">
        <v>202405</v>
      </c>
      <c r="F2909" s="8">
        <v>2799.3870967741932</v>
      </c>
      <c r="G2909" s="8">
        <v>2809</v>
      </c>
    </row>
    <row r="2910" spans="1:7" x14ac:dyDescent="0.2">
      <c r="A2910" t="s">
        <v>73</v>
      </c>
      <c r="B2910" t="s">
        <v>126</v>
      </c>
      <c r="C2910" t="s">
        <v>1</v>
      </c>
      <c r="D2910" t="s">
        <v>9</v>
      </c>
      <c r="E2910">
        <v>201912</v>
      </c>
      <c r="F2910" s="8">
        <v>3213.2258064516127</v>
      </c>
      <c r="G2910" s="8">
        <v>3825</v>
      </c>
    </row>
    <row r="2911" spans="1:7" x14ac:dyDescent="0.2">
      <c r="A2911" t="s">
        <v>73</v>
      </c>
      <c r="B2911" t="s">
        <v>126</v>
      </c>
      <c r="C2911" t="s">
        <v>1</v>
      </c>
      <c r="D2911" t="s">
        <v>9</v>
      </c>
      <c r="E2911">
        <v>202006</v>
      </c>
      <c r="F2911" s="8">
        <v>3151.3668087999008</v>
      </c>
      <c r="G2911" s="8">
        <v>3182.5</v>
      </c>
    </row>
    <row r="2912" spans="1:7" x14ac:dyDescent="0.2">
      <c r="A2912" t="s">
        <v>73</v>
      </c>
      <c r="B2912" t="s">
        <v>126</v>
      </c>
      <c r="C2912" t="s">
        <v>1</v>
      </c>
      <c r="D2912" t="s">
        <v>9</v>
      </c>
      <c r="E2912">
        <v>202012</v>
      </c>
      <c r="F2912" s="8">
        <v>3118.0813620071681</v>
      </c>
      <c r="G2912" s="8">
        <v>3254</v>
      </c>
    </row>
    <row r="2913" spans="1:7" x14ac:dyDescent="0.2">
      <c r="A2913" t="s">
        <v>73</v>
      </c>
      <c r="B2913" t="s">
        <v>126</v>
      </c>
      <c r="C2913" t="s">
        <v>1</v>
      </c>
      <c r="D2913" t="s">
        <v>9</v>
      </c>
      <c r="E2913">
        <v>202106</v>
      </c>
      <c r="F2913" s="8">
        <v>3183.1294546850991</v>
      </c>
      <c r="G2913" s="8">
        <v>3240</v>
      </c>
    </row>
    <row r="2914" spans="1:7" x14ac:dyDescent="0.2">
      <c r="A2914" t="s">
        <v>73</v>
      </c>
      <c r="B2914" t="s">
        <v>126</v>
      </c>
      <c r="C2914" t="s">
        <v>1</v>
      </c>
      <c r="D2914" t="s">
        <v>9</v>
      </c>
      <c r="E2914">
        <v>202112</v>
      </c>
      <c r="F2914" s="8">
        <v>3247.8833333333328</v>
      </c>
      <c r="G2914" s="8">
        <v>3331.5</v>
      </c>
    </row>
    <row r="2915" spans="1:7" x14ac:dyDescent="0.2">
      <c r="A2915" t="s">
        <v>73</v>
      </c>
      <c r="B2915" t="s">
        <v>126</v>
      </c>
      <c r="C2915" t="s">
        <v>1</v>
      </c>
      <c r="D2915" t="s">
        <v>9</v>
      </c>
      <c r="E2915">
        <v>202206</v>
      </c>
      <c r="F2915" s="8">
        <v>3245.1938812083968</v>
      </c>
      <c r="G2915" s="8">
        <v>3271</v>
      </c>
    </row>
    <row r="2916" spans="1:7" x14ac:dyDescent="0.2">
      <c r="A2916" t="s">
        <v>73</v>
      </c>
      <c r="B2916" t="s">
        <v>126</v>
      </c>
      <c r="C2916" t="s">
        <v>1</v>
      </c>
      <c r="D2916" t="s">
        <v>9</v>
      </c>
      <c r="E2916">
        <v>202212</v>
      </c>
      <c r="F2916" s="8">
        <v>3175.3953405017924</v>
      </c>
      <c r="G2916" s="8">
        <v>3257.6666666666665</v>
      </c>
    </row>
    <row r="2917" spans="1:7" x14ac:dyDescent="0.2">
      <c r="A2917" t="s">
        <v>73</v>
      </c>
      <c r="B2917" t="s">
        <v>126</v>
      </c>
      <c r="C2917" t="s">
        <v>1</v>
      </c>
      <c r="D2917" t="s">
        <v>9</v>
      </c>
      <c r="E2917">
        <v>202306</v>
      </c>
      <c r="F2917" s="8">
        <v>3054.2182027649765</v>
      </c>
      <c r="G2917" s="8">
        <v>3083</v>
      </c>
    </row>
    <row r="2918" spans="1:7" x14ac:dyDescent="0.2">
      <c r="A2918" t="s">
        <v>73</v>
      </c>
      <c r="B2918" t="s">
        <v>126</v>
      </c>
      <c r="C2918" t="s">
        <v>1</v>
      </c>
      <c r="D2918" t="s">
        <v>9</v>
      </c>
      <c r="E2918">
        <v>202312</v>
      </c>
      <c r="F2918" s="8">
        <v>3012.26129032258</v>
      </c>
      <c r="G2918" s="8">
        <v>3097.6666666666665</v>
      </c>
    </row>
    <row r="2919" spans="1:7" x14ac:dyDescent="0.2">
      <c r="A2919" t="s">
        <v>73</v>
      </c>
      <c r="B2919" t="s">
        <v>126</v>
      </c>
      <c r="C2919" t="s">
        <v>1</v>
      </c>
      <c r="D2919" t="s">
        <v>9</v>
      </c>
      <c r="E2919">
        <v>202406</v>
      </c>
      <c r="F2919" s="8">
        <v>2815.3805932517612</v>
      </c>
      <c r="G2919" s="8">
        <v>2828.4</v>
      </c>
    </row>
    <row r="2920" spans="1:7" x14ac:dyDescent="0.2">
      <c r="A2920" t="s">
        <v>73</v>
      </c>
      <c r="B2920" t="s">
        <v>126</v>
      </c>
      <c r="C2920" t="s">
        <v>1</v>
      </c>
      <c r="D2920" t="s">
        <v>5</v>
      </c>
      <c r="E2920">
        <v>201912</v>
      </c>
      <c r="F2920" s="8">
        <v>3213.2258064516127</v>
      </c>
      <c r="G2920" s="8">
        <v>3825</v>
      </c>
    </row>
    <row r="2921" spans="1:7" x14ac:dyDescent="0.2">
      <c r="A2921" t="s">
        <v>73</v>
      </c>
      <c r="B2921" t="s">
        <v>126</v>
      </c>
      <c r="C2921" t="s">
        <v>1</v>
      </c>
      <c r="D2921" t="s">
        <v>5</v>
      </c>
      <c r="E2921">
        <v>202003</v>
      </c>
      <c r="F2921" s="8">
        <v>3168.610678531702</v>
      </c>
      <c r="G2921" s="8">
        <v>3209</v>
      </c>
    </row>
    <row r="2922" spans="1:7" x14ac:dyDescent="0.2">
      <c r="A2922" t="s">
        <v>73</v>
      </c>
      <c r="B2922" t="s">
        <v>126</v>
      </c>
      <c r="C2922" t="s">
        <v>1</v>
      </c>
      <c r="D2922" t="s">
        <v>5</v>
      </c>
      <c r="E2922">
        <v>202006</v>
      </c>
      <c r="F2922" s="8">
        <v>3134.1229390681001</v>
      </c>
      <c r="G2922" s="8">
        <v>3156</v>
      </c>
    </row>
    <row r="2923" spans="1:7" x14ac:dyDescent="0.2">
      <c r="A2923" t="s">
        <v>73</v>
      </c>
      <c r="B2923" t="s">
        <v>126</v>
      </c>
      <c r="C2923" t="s">
        <v>1</v>
      </c>
      <c r="D2923" t="s">
        <v>5</v>
      </c>
      <c r="E2923">
        <v>202009</v>
      </c>
      <c r="F2923" s="8">
        <v>3117.5526881720421</v>
      </c>
      <c r="G2923" s="8">
        <v>3153.3333333333335</v>
      </c>
    </row>
    <row r="2924" spans="1:7" x14ac:dyDescent="0.2">
      <c r="A2924" t="s">
        <v>73</v>
      </c>
      <c r="B2924" t="s">
        <v>126</v>
      </c>
      <c r="C2924" t="s">
        <v>1</v>
      </c>
      <c r="D2924" t="s">
        <v>5</v>
      </c>
      <c r="E2924">
        <v>202012</v>
      </c>
      <c r="F2924" s="8">
        <v>3118.6100358422941</v>
      </c>
      <c r="G2924" s="8">
        <v>3354.6666666666665</v>
      </c>
    </row>
    <row r="2925" spans="1:7" x14ac:dyDescent="0.2">
      <c r="A2925" t="s">
        <v>73</v>
      </c>
      <c r="B2925" t="s">
        <v>126</v>
      </c>
      <c r="C2925" t="s">
        <v>1</v>
      </c>
      <c r="D2925" t="s">
        <v>5</v>
      </c>
      <c r="E2925">
        <v>202103</v>
      </c>
      <c r="F2925" s="8">
        <v>3117.7492319508442</v>
      </c>
      <c r="G2925" s="8">
        <v>3169.6666666666665</v>
      </c>
    </row>
    <row r="2926" spans="1:7" x14ac:dyDescent="0.2">
      <c r="A2926" t="s">
        <v>73</v>
      </c>
      <c r="B2926" t="s">
        <v>126</v>
      </c>
      <c r="C2926" t="s">
        <v>1</v>
      </c>
      <c r="D2926" t="s">
        <v>5</v>
      </c>
      <c r="E2926">
        <v>202106</v>
      </c>
      <c r="F2926" s="8">
        <v>3248.5096774193539</v>
      </c>
      <c r="G2926" s="8">
        <v>3310.3333333333335</v>
      </c>
    </row>
    <row r="2927" spans="1:7" x14ac:dyDescent="0.2">
      <c r="A2927" t="s">
        <v>73</v>
      </c>
      <c r="B2927" t="s">
        <v>126</v>
      </c>
      <c r="C2927" t="s">
        <v>1</v>
      </c>
      <c r="D2927" t="s">
        <v>5</v>
      </c>
      <c r="E2927">
        <v>202109</v>
      </c>
      <c r="F2927" s="8">
        <v>3242.4308243727592</v>
      </c>
      <c r="G2927" s="8">
        <v>3281</v>
      </c>
    </row>
    <row r="2928" spans="1:7" x14ac:dyDescent="0.2">
      <c r="A2928" t="s">
        <v>73</v>
      </c>
      <c r="B2928" t="s">
        <v>126</v>
      </c>
      <c r="C2928" t="s">
        <v>1</v>
      </c>
      <c r="D2928" t="s">
        <v>5</v>
      </c>
      <c r="E2928">
        <v>202112</v>
      </c>
      <c r="F2928" s="8">
        <v>3253.3358422939068</v>
      </c>
      <c r="G2928" s="8">
        <v>3382</v>
      </c>
    </row>
    <row r="2929" spans="1:7" x14ac:dyDescent="0.2">
      <c r="A2929" t="s">
        <v>73</v>
      </c>
      <c r="B2929" t="s">
        <v>126</v>
      </c>
      <c r="C2929" t="s">
        <v>1</v>
      </c>
      <c r="D2929" t="s">
        <v>5</v>
      </c>
      <c r="E2929">
        <v>202203</v>
      </c>
      <c r="F2929" s="8">
        <v>3256.9132104454675</v>
      </c>
      <c r="G2929" s="8">
        <v>3290.6666666666665</v>
      </c>
    </row>
    <row r="2930" spans="1:7" x14ac:dyDescent="0.2">
      <c r="A2930" t="s">
        <v>73</v>
      </c>
      <c r="B2930" t="s">
        <v>126</v>
      </c>
      <c r="C2930" t="s">
        <v>1</v>
      </c>
      <c r="D2930" t="s">
        <v>5</v>
      </c>
      <c r="E2930">
        <v>202206</v>
      </c>
      <c r="F2930" s="8">
        <v>3233.4745519713265</v>
      </c>
      <c r="G2930" s="8">
        <v>3251.3333333333335</v>
      </c>
    </row>
    <row r="2931" spans="1:7" x14ac:dyDescent="0.2">
      <c r="A2931" t="s">
        <v>73</v>
      </c>
      <c r="B2931" t="s">
        <v>126</v>
      </c>
      <c r="C2931" t="s">
        <v>1</v>
      </c>
      <c r="D2931" t="s">
        <v>5</v>
      </c>
      <c r="E2931">
        <v>202209</v>
      </c>
      <c r="F2931" s="8">
        <v>3203.0648745519716</v>
      </c>
      <c r="G2931" s="8">
        <v>3231.3333333333335</v>
      </c>
    </row>
    <row r="2932" spans="1:7" x14ac:dyDescent="0.2">
      <c r="A2932" t="s">
        <v>73</v>
      </c>
      <c r="B2932" t="s">
        <v>126</v>
      </c>
      <c r="C2932" t="s">
        <v>1</v>
      </c>
      <c r="D2932" t="s">
        <v>5</v>
      </c>
      <c r="E2932">
        <v>202212</v>
      </c>
      <c r="F2932" s="8">
        <v>3147.7258064516132</v>
      </c>
      <c r="G2932" s="8">
        <v>3284</v>
      </c>
    </row>
    <row r="2933" spans="1:7" x14ac:dyDescent="0.2">
      <c r="A2933" t="s">
        <v>73</v>
      </c>
      <c r="B2933" t="s">
        <v>126</v>
      </c>
      <c r="C2933" t="s">
        <v>1</v>
      </c>
      <c r="D2933" t="s">
        <v>5</v>
      </c>
      <c r="E2933">
        <v>202303</v>
      </c>
      <c r="F2933" s="8">
        <v>3054.685867895545</v>
      </c>
      <c r="G2933" s="8">
        <v>3088</v>
      </c>
    </row>
    <row r="2934" spans="1:7" x14ac:dyDescent="0.2">
      <c r="A2934" t="s">
        <v>73</v>
      </c>
      <c r="B2934" t="s">
        <v>126</v>
      </c>
      <c r="C2934" t="s">
        <v>1</v>
      </c>
      <c r="D2934" t="s">
        <v>5</v>
      </c>
      <c r="E2934">
        <v>202306</v>
      </c>
      <c r="F2934" s="8">
        <v>3053.7505376344088</v>
      </c>
      <c r="G2934" s="8">
        <v>3078</v>
      </c>
    </row>
    <row r="2935" spans="1:7" x14ac:dyDescent="0.2">
      <c r="A2935" t="s">
        <v>73</v>
      </c>
      <c r="B2935" t="s">
        <v>126</v>
      </c>
      <c r="C2935" t="s">
        <v>1</v>
      </c>
      <c r="D2935" t="s">
        <v>5</v>
      </c>
      <c r="E2935">
        <v>202309</v>
      </c>
      <c r="F2935" s="8">
        <v>3053.5136200716843</v>
      </c>
      <c r="G2935" s="8">
        <v>3079.6666666666665</v>
      </c>
    </row>
    <row r="2936" spans="1:7" x14ac:dyDescent="0.2">
      <c r="A2936" t="s">
        <v>73</v>
      </c>
      <c r="B2936" t="s">
        <v>126</v>
      </c>
      <c r="C2936" t="s">
        <v>1</v>
      </c>
      <c r="D2936" t="s">
        <v>5</v>
      </c>
      <c r="E2936">
        <v>202312</v>
      </c>
      <c r="F2936" s="8">
        <v>2971.0089605734761</v>
      </c>
      <c r="G2936" s="8">
        <v>3115.6666666666665</v>
      </c>
    </row>
    <row r="2937" spans="1:7" x14ac:dyDescent="0.2">
      <c r="A2937" t="s">
        <v>73</v>
      </c>
      <c r="B2937" t="s">
        <v>126</v>
      </c>
      <c r="C2937" t="s">
        <v>1</v>
      </c>
      <c r="D2937" t="s">
        <v>5</v>
      </c>
      <c r="E2937">
        <v>202403</v>
      </c>
      <c r="F2937" s="8">
        <v>2823.7608453837597</v>
      </c>
      <c r="G2937" s="8">
        <v>2838.3333333333335</v>
      </c>
    </row>
    <row r="2938" spans="1:7" x14ac:dyDescent="0.2">
      <c r="A2938" t="s">
        <v>73</v>
      </c>
      <c r="B2938" t="s">
        <v>126</v>
      </c>
      <c r="C2938" t="s">
        <v>1</v>
      </c>
      <c r="D2938" t="s">
        <v>5</v>
      </c>
      <c r="E2938">
        <v>202406</v>
      </c>
      <c r="F2938" s="8">
        <v>2802.8102150537634</v>
      </c>
      <c r="G2938" s="8">
        <v>2813.5</v>
      </c>
    </row>
    <row r="2939" spans="1:7" x14ac:dyDescent="0.2">
      <c r="A2939" t="s">
        <v>73</v>
      </c>
      <c r="B2939" t="s">
        <v>114</v>
      </c>
      <c r="C2939" t="s">
        <v>1</v>
      </c>
      <c r="D2939" t="s">
        <v>7</v>
      </c>
      <c r="E2939">
        <v>2015</v>
      </c>
      <c r="F2939" s="8">
        <v>1710.6840501792115</v>
      </c>
      <c r="G2939" s="8">
        <v>2039.3333333333333</v>
      </c>
    </row>
    <row r="2940" spans="1:7" x14ac:dyDescent="0.2">
      <c r="A2940" t="s">
        <v>73</v>
      </c>
      <c r="B2940" t="s">
        <v>114</v>
      </c>
      <c r="C2940" t="s">
        <v>1</v>
      </c>
      <c r="D2940" t="s">
        <v>7</v>
      </c>
      <c r="E2940">
        <v>2016</v>
      </c>
      <c r="F2940" s="8">
        <v>10287.679885057471</v>
      </c>
      <c r="G2940" s="8">
        <v>10931.833333333334</v>
      </c>
    </row>
    <row r="2941" spans="1:7" x14ac:dyDescent="0.2">
      <c r="A2941" t="s">
        <v>73</v>
      </c>
      <c r="B2941" t="s">
        <v>114</v>
      </c>
      <c r="C2941" t="s">
        <v>1</v>
      </c>
      <c r="D2941" t="s">
        <v>7</v>
      </c>
      <c r="E2941">
        <v>2017</v>
      </c>
      <c r="F2941" s="8">
        <v>89597.734485407054</v>
      </c>
      <c r="G2941" s="8">
        <v>97545.416666666672</v>
      </c>
    </row>
    <row r="2942" spans="1:7" x14ac:dyDescent="0.2">
      <c r="A2942" t="s">
        <v>73</v>
      </c>
      <c r="B2942" t="s">
        <v>114</v>
      </c>
      <c r="C2942" t="s">
        <v>1</v>
      </c>
      <c r="D2942" t="s">
        <v>7</v>
      </c>
      <c r="E2942">
        <v>2018</v>
      </c>
      <c r="F2942" s="8">
        <v>173168.4361687148</v>
      </c>
      <c r="G2942" s="8">
        <v>187757.75</v>
      </c>
    </row>
    <row r="2943" spans="1:7" x14ac:dyDescent="0.2">
      <c r="A2943" t="s">
        <v>73</v>
      </c>
      <c r="B2943" t="s">
        <v>114</v>
      </c>
      <c r="C2943" t="s">
        <v>1</v>
      </c>
      <c r="D2943" t="s">
        <v>7</v>
      </c>
      <c r="E2943">
        <v>2019</v>
      </c>
      <c r="F2943" s="8">
        <v>229069.20133768566</v>
      </c>
      <c r="G2943" s="8">
        <v>326194.41666666669</v>
      </c>
    </row>
    <row r="2944" spans="1:7" x14ac:dyDescent="0.2">
      <c r="A2944" t="s">
        <v>73</v>
      </c>
      <c r="B2944" t="s">
        <v>114</v>
      </c>
      <c r="C2944" t="s">
        <v>1</v>
      </c>
      <c r="D2944" t="s">
        <v>7</v>
      </c>
      <c r="E2944">
        <v>2020</v>
      </c>
      <c r="F2944" s="8">
        <v>208895.41894079826</v>
      </c>
      <c r="G2944" s="8">
        <v>323111.75</v>
      </c>
    </row>
    <row r="2945" spans="1:7" x14ac:dyDescent="0.2">
      <c r="A2945" t="s">
        <v>73</v>
      </c>
      <c r="B2945" t="s">
        <v>114</v>
      </c>
      <c r="C2945" t="s">
        <v>1</v>
      </c>
      <c r="D2945" t="s">
        <v>7</v>
      </c>
      <c r="E2945">
        <v>2021</v>
      </c>
      <c r="F2945" s="8">
        <v>209226.17782258065</v>
      </c>
      <c r="G2945" s="8">
        <v>279603.58333333331</v>
      </c>
    </row>
    <row r="2946" spans="1:7" x14ac:dyDescent="0.2">
      <c r="A2946" t="s">
        <v>73</v>
      </c>
      <c r="B2946" t="s">
        <v>114</v>
      </c>
      <c r="C2946" t="s">
        <v>1</v>
      </c>
      <c r="D2946" t="s">
        <v>7</v>
      </c>
      <c r="E2946">
        <v>2022</v>
      </c>
      <c r="F2946" s="8">
        <v>280521.52265745011</v>
      </c>
      <c r="G2946" s="8">
        <v>320003.66666666669</v>
      </c>
    </row>
    <row r="2947" spans="1:7" x14ac:dyDescent="0.2">
      <c r="A2947" t="s">
        <v>73</v>
      </c>
      <c r="B2947" t="s">
        <v>114</v>
      </c>
      <c r="C2947" t="s">
        <v>1</v>
      </c>
      <c r="D2947" t="s">
        <v>7</v>
      </c>
      <c r="E2947">
        <v>2023</v>
      </c>
      <c r="F2947" s="8">
        <v>248182.74603814643</v>
      </c>
      <c r="G2947" s="8">
        <v>303017.41666666669</v>
      </c>
    </row>
    <row r="2948" spans="1:7" x14ac:dyDescent="0.2">
      <c r="A2948" t="s">
        <v>73</v>
      </c>
      <c r="B2948" t="s">
        <v>114</v>
      </c>
      <c r="C2948" t="s">
        <v>1</v>
      </c>
      <c r="D2948" t="s">
        <v>7</v>
      </c>
      <c r="E2948">
        <v>2024</v>
      </c>
      <c r="F2948" s="8">
        <v>294706.81222098629</v>
      </c>
      <c r="G2948" s="8">
        <v>349071.4</v>
      </c>
    </row>
    <row r="2949" spans="1:7" x14ac:dyDescent="0.2">
      <c r="A2949" t="s">
        <v>73</v>
      </c>
      <c r="B2949" t="s">
        <v>114</v>
      </c>
      <c r="C2949" t="s">
        <v>1</v>
      </c>
      <c r="D2949" t="s">
        <v>8</v>
      </c>
      <c r="E2949">
        <v>201507</v>
      </c>
      <c r="F2949" s="8">
        <v>6</v>
      </c>
      <c r="G2949" s="8">
        <v>25</v>
      </c>
    </row>
    <row r="2950" spans="1:7" x14ac:dyDescent="0.2">
      <c r="A2950" t="s">
        <v>73</v>
      </c>
      <c r="B2950" t="s">
        <v>114</v>
      </c>
      <c r="C2950" t="s">
        <v>1</v>
      </c>
      <c r="D2950" t="s">
        <v>8</v>
      </c>
      <c r="E2950">
        <v>201508</v>
      </c>
      <c r="F2950" s="8">
        <v>112.54838709677423</v>
      </c>
      <c r="G2950" s="8">
        <v>256</v>
      </c>
    </row>
    <row r="2951" spans="1:7" x14ac:dyDescent="0.2">
      <c r="A2951" t="s">
        <v>73</v>
      </c>
      <c r="B2951" t="s">
        <v>114</v>
      </c>
      <c r="C2951" t="s">
        <v>1</v>
      </c>
      <c r="D2951" t="s">
        <v>8</v>
      </c>
      <c r="E2951">
        <v>201509</v>
      </c>
      <c r="F2951" s="8">
        <v>621.63333333333333</v>
      </c>
      <c r="G2951" s="8">
        <v>1219</v>
      </c>
    </row>
    <row r="2952" spans="1:7" x14ac:dyDescent="0.2">
      <c r="A2952" t="s">
        <v>73</v>
      </c>
      <c r="B2952" t="s">
        <v>114</v>
      </c>
      <c r="C2952" t="s">
        <v>1</v>
      </c>
      <c r="D2952" t="s">
        <v>8</v>
      </c>
      <c r="E2952">
        <v>201510</v>
      </c>
      <c r="F2952" s="8">
        <v>2339.7419354838717</v>
      </c>
      <c r="G2952" s="8">
        <v>3072</v>
      </c>
    </row>
    <row r="2953" spans="1:7" x14ac:dyDescent="0.2">
      <c r="A2953" t="s">
        <v>73</v>
      </c>
      <c r="B2953" t="s">
        <v>114</v>
      </c>
      <c r="C2953" t="s">
        <v>1</v>
      </c>
      <c r="D2953" t="s">
        <v>8</v>
      </c>
      <c r="E2953">
        <v>201511</v>
      </c>
      <c r="F2953" s="8">
        <v>3305.5999999999995</v>
      </c>
      <c r="G2953" s="8">
        <v>3587</v>
      </c>
    </row>
    <row r="2954" spans="1:7" x14ac:dyDescent="0.2">
      <c r="A2954" t="s">
        <v>73</v>
      </c>
      <c r="B2954" t="s">
        <v>114</v>
      </c>
      <c r="C2954" t="s">
        <v>1</v>
      </c>
      <c r="D2954" t="s">
        <v>8</v>
      </c>
      <c r="E2954">
        <v>201512</v>
      </c>
      <c r="F2954" s="8">
        <v>3878.5806451612902</v>
      </c>
      <c r="G2954" s="8">
        <v>4077</v>
      </c>
    </row>
    <row r="2955" spans="1:7" x14ac:dyDescent="0.2">
      <c r="A2955" t="s">
        <v>73</v>
      </c>
      <c r="B2955" t="s">
        <v>114</v>
      </c>
      <c r="C2955" t="s">
        <v>1</v>
      </c>
      <c r="D2955" t="s">
        <v>8</v>
      </c>
      <c r="E2955">
        <v>201601</v>
      </c>
      <c r="F2955" s="8">
        <v>4292.3870967741941</v>
      </c>
      <c r="G2955" s="8">
        <v>4643</v>
      </c>
    </row>
    <row r="2956" spans="1:7" x14ac:dyDescent="0.2">
      <c r="A2956" t="s">
        <v>73</v>
      </c>
      <c r="B2956" t="s">
        <v>114</v>
      </c>
      <c r="C2956" t="s">
        <v>1</v>
      </c>
      <c r="D2956" t="s">
        <v>8</v>
      </c>
      <c r="E2956">
        <v>201602</v>
      </c>
      <c r="F2956" s="8">
        <v>5015.7586206896549</v>
      </c>
      <c r="G2956" s="8">
        <v>5440</v>
      </c>
    </row>
    <row r="2957" spans="1:7" x14ac:dyDescent="0.2">
      <c r="A2957" t="s">
        <v>73</v>
      </c>
      <c r="B2957" t="s">
        <v>114</v>
      </c>
      <c r="C2957" t="s">
        <v>1</v>
      </c>
      <c r="D2957" t="s">
        <v>8</v>
      </c>
      <c r="E2957">
        <v>201603</v>
      </c>
      <c r="F2957" s="8">
        <v>6147.5483870967746</v>
      </c>
      <c r="G2957" s="8">
        <v>6738</v>
      </c>
    </row>
    <row r="2958" spans="1:7" x14ac:dyDescent="0.2">
      <c r="A2958" t="s">
        <v>73</v>
      </c>
      <c r="B2958" t="s">
        <v>114</v>
      </c>
      <c r="C2958" t="s">
        <v>1</v>
      </c>
      <c r="D2958" t="s">
        <v>8</v>
      </c>
      <c r="E2958">
        <v>201604</v>
      </c>
      <c r="F2958" s="8">
        <v>7218.6999999999989</v>
      </c>
      <c r="G2958" s="8">
        <v>7731</v>
      </c>
    </row>
    <row r="2959" spans="1:7" x14ac:dyDescent="0.2">
      <c r="A2959" t="s">
        <v>73</v>
      </c>
      <c r="B2959" t="s">
        <v>114</v>
      </c>
      <c r="C2959" t="s">
        <v>1</v>
      </c>
      <c r="D2959" t="s">
        <v>8</v>
      </c>
      <c r="E2959">
        <v>201605</v>
      </c>
      <c r="F2959" s="8">
        <v>8391.290322580644</v>
      </c>
      <c r="G2959" s="8">
        <v>9162</v>
      </c>
    </row>
    <row r="2960" spans="1:7" x14ac:dyDescent="0.2">
      <c r="A2960" t="s">
        <v>73</v>
      </c>
      <c r="B2960" t="s">
        <v>114</v>
      </c>
      <c r="C2960" t="s">
        <v>1</v>
      </c>
      <c r="D2960" t="s">
        <v>8</v>
      </c>
      <c r="E2960">
        <v>201606</v>
      </c>
      <c r="F2960" s="8">
        <v>9724.0333333333347</v>
      </c>
      <c r="G2960" s="8">
        <v>10314</v>
      </c>
    </row>
    <row r="2961" spans="1:7" x14ac:dyDescent="0.2">
      <c r="A2961" t="s">
        <v>73</v>
      </c>
      <c r="B2961" t="s">
        <v>114</v>
      </c>
      <c r="C2961" t="s">
        <v>1</v>
      </c>
      <c r="D2961" t="s">
        <v>8</v>
      </c>
      <c r="E2961">
        <v>201607</v>
      </c>
      <c r="F2961" s="8">
        <v>10767.677419354839</v>
      </c>
      <c r="G2961" s="8">
        <v>11321</v>
      </c>
    </row>
    <row r="2962" spans="1:7" x14ac:dyDescent="0.2">
      <c r="A2962" t="s">
        <v>73</v>
      </c>
      <c r="B2962" t="s">
        <v>114</v>
      </c>
      <c r="C2962" t="s">
        <v>1</v>
      </c>
      <c r="D2962" t="s">
        <v>8</v>
      </c>
      <c r="E2962">
        <v>201608</v>
      </c>
      <c r="F2962" s="8">
        <v>11755.451612903225</v>
      </c>
      <c r="G2962" s="8">
        <v>12235</v>
      </c>
    </row>
    <row r="2963" spans="1:7" x14ac:dyDescent="0.2">
      <c r="A2963" t="s">
        <v>73</v>
      </c>
      <c r="B2963" t="s">
        <v>114</v>
      </c>
      <c r="C2963" t="s">
        <v>1</v>
      </c>
      <c r="D2963" t="s">
        <v>8</v>
      </c>
      <c r="E2963">
        <v>201609</v>
      </c>
      <c r="F2963" s="8">
        <v>12932.833333333334</v>
      </c>
      <c r="G2963" s="8">
        <v>13786</v>
      </c>
    </row>
    <row r="2964" spans="1:7" x14ac:dyDescent="0.2">
      <c r="A2964" t="s">
        <v>73</v>
      </c>
      <c r="B2964" t="s">
        <v>114</v>
      </c>
      <c r="C2964" t="s">
        <v>1</v>
      </c>
      <c r="D2964" t="s">
        <v>8</v>
      </c>
      <c r="E2964">
        <v>201610</v>
      </c>
      <c r="F2964" s="8">
        <v>14322.612903225805</v>
      </c>
      <c r="G2964" s="8">
        <v>14940</v>
      </c>
    </row>
    <row r="2965" spans="1:7" x14ac:dyDescent="0.2">
      <c r="A2965" t="s">
        <v>73</v>
      </c>
      <c r="B2965" t="s">
        <v>114</v>
      </c>
      <c r="C2965" t="s">
        <v>1</v>
      </c>
      <c r="D2965" t="s">
        <v>8</v>
      </c>
      <c r="E2965">
        <v>201611</v>
      </c>
      <c r="F2965" s="8">
        <v>15605.833333333334</v>
      </c>
      <c r="G2965" s="8">
        <v>16562</v>
      </c>
    </row>
    <row r="2966" spans="1:7" x14ac:dyDescent="0.2">
      <c r="A2966" t="s">
        <v>73</v>
      </c>
      <c r="B2966" t="s">
        <v>114</v>
      </c>
      <c r="C2966" t="s">
        <v>1</v>
      </c>
      <c r="D2966" t="s">
        <v>8</v>
      </c>
      <c r="E2966">
        <v>201612</v>
      </c>
      <c r="F2966" s="8">
        <v>17278.032258064522</v>
      </c>
      <c r="G2966" s="8">
        <v>18310</v>
      </c>
    </row>
    <row r="2967" spans="1:7" x14ac:dyDescent="0.2">
      <c r="A2967" t="s">
        <v>73</v>
      </c>
      <c r="B2967" t="s">
        <v>114</v>
      </c>
      <c r="C2967" t="s">
        <v>1</v>
      </c>
      <c r="D2967" t="s">
        <v>8</v>
      </c>
      <c r="E2967">
        <v>201701</v>
      </c>
      <c r="F2967" s="8">
        <v>83590.838709677409</v>
      </c>
      <c r="G2967" s="8">
        <v>86457</v>
      </c>
    </row>
    <row r="2968" spans="1:7" x14ac:dyDescent="0.2">
      <c r="A2968" t="s">
        <v>73</v>
      </c>
      <c r="B2968" t="s">
        <v>114</v>
      </c>
      <c r="C2968" t="s">
        <v>1</v>
      </c>
      <c r="D2968" t="s">
        <v>8</v>
      </c>
      <c r="E2968">
        <v>201702</v>
      </c>
      <c r="F2968" s="8">
        <v>82654.142857142841</v>
      </c>
      <c r="G2968" s="8">
        <v>96012</v>
      </c>
    </row>
    <row r="2969" spans="1:7" x14ac:dyDescent="0.2">
      <c r="A2969" t="s">
        <v>73</v>
      </c>
      <c r="B2969" t="s">
        <v>114</v>
      </c>
      <c r="C2969" t="s">
        <v>1</v>
      </c>
      <c r="D2969" t="s">
        <v>8</v>
      </c>
      <c r="E2969">
        <v>201703</v>
      </c>
      <c r="F2969" s="8">
        <v>84874.612903225789</v>
      </c>
      <c r="G2969" s="8">
        <v>95308</v>
      </c>
    </row>
    <row r="2970" spans="1:7" x14ac:dyDescent="0.2">
      <c r="A2970" t="s">
        <v>73</v>
      </c>
      <c r="B2970" t="s">
        <v>114</v>
      </c>
      <c r="C2970" t="s">
        <v>1</v>
      </c>
      <c r="D2970" t="s">
        <v>8</v>
      </c>
      <c r="E2970">
        <v>201704</v>
      </c>
      <c r="F2970" s="8">
        <v>86603.766666666648</v>
      </c>
      <c r="G2970" s="8">
        <v>94495</v>
      </c>
    </row>
    <row r="2971" spans="1:7" x14ac:dyDescent="0.2">
      <c r="A2971" t="s">
        <v>73</v>
      </c>
      <c r="B2971" t="s">
        <v>114</v>
      </c>
      <c r="C2971" t="s">
        <v>1</v>
      </c>
      <c r="D2971" t="s">
        <v>8</v>
      </c>
      <c r="E2971">
        <v>201705</v>
      </c>
      <c r="F2971" s="8">
        <v>88572.064516129016</v>
      </c>
      <c r="G2971" s="8">
        <v>97219</v>
      </c>
    </row>
    <row r="2972" spans="1:7" x14ac:dyDescent="0.2">
      <c r="A2972" t="s">
        <v>73</v>
      </c>
      <c r="B2972" t="s">
        <v>114</v>
      </c>
      <c r="C2972" t="s">
        <v>1</v>
      </c>
      <c r="D2972" t="s">
        <v>8</v>
      </c>
      <c r="E2972">
        <v>201706</v>
      </c>
      <c r="F2972" s="8">
        <v>91097.500000000029</v>
      </c>
      <c r="G2972" s="8">
        <v>99812</v>
      </c>
    </row>
    <row r="2973" spans="1:7" x14ac:dyDescent="0.2">
      <c r="A2973" t="s">
        <v>73</v>
      </c>
      <c r="B2973" t="s">
        <v>114</v>
      </c>
      <c r="C2973" t="s">
        <v>1</v>
      </c>
      <c r="D2973" t="s">
        <v>8</v>
      </c>
      <c r="E2973">
        <v>201707</v>
      </c>
      <c r="F2973" s="8">
        <v>92823.548387096744</v>
      </c>
      <c r="G2973" s="8">
        <v>99838</v>
      </c>
    </row>
    <row r="2974" spans="1:7" x14ac:dyDescent="0.2">
      <c r="A2974" t="s">
        <v>73</v>
      </c>
      <c r="B2974" t="s">
        <v>114</v>
      </c>
      <c r="C2974" t="s">
        <v>1</v>
      </c>
      <c r="D2974" t="s">
        <v>8</v>
      </c>
      <c r="E2974">
        <v>201708</v>
      </c>
      <c r="F2974" s="8">
        <v>91925.870967741925</v>
      </c>
      <c r="G2974" s="8">
        <v>99622</v>
      </c>
    </row>
    <row r="2975" spans="1:7" x14ac:dyDescent="0.2">
      <c r="A2975" t="s">
        <v>73</v>
      </c>
      <c r="B2975" t="s">
        <v>114</v>
      </c>
      <c r="C2975" t="s">
        <v>1</v>
      </c>
      <c r="D2975" t="s">
        <v>8</v>
      </c>
      <c r="E2975">
        <v>201709</v>
      </c>
      <c r="F2975" s="8">
        <v>88357.966666666674</v>
      </c>
      <c r="G2975" s="8">
        <v>97210</v>
      </c>
    </row>
    <row r="2976" spans="1:7" x14ac:dyDescent="0.2">
      <c r="A2976" t="s">
        <v>73</v>
      </c>
      <c r="B2976" t="s">
        <v>114</v>
      </c>
      <c r="C2976" t="s">
        <v>1</v>
      </c>
      <c r="D2976" t="s">
        <v>8</v>
      </c>
      <c r="E2976">
        <v>201710</v>
      </c>
      <c r="F2976" s="8">
        <v>90086.387096774197</v>
      </c>
      <c r="G2976" s="8">
        <v>95196</v>
      </c>
    </row>
    <row r="2977" spans="1:7" x14ac:dyDescent="0.2">
      <c r="A2977" t="s">
        <v>73</v>
      </c>
      <c r="B2977" t="s">
        <v>114</v>
      </c>
      <c r="C2977" t="s">
        <v>1</v>
      </c>
      <c r="D2977" t="s">
        <v>8</v>
      </c>
      <c r="E2977">
        <v>201711</v>
      </c>
      <c r="F2977" s="8">
        <v>92978.566666666666</v>
      </c>
      <c r="G2977" s="8">
        <v>102761</v>
      </c>
    </row>
    <row r="2978" spans="1:7" x14ac:dyDescent="0.2">
      <c r="A2978" t="s">
        <v>73</v>
      </c>
      <c r="B2978" t="s">
        <v>114</v>
      </c>
      <c r="C2978" t="s">
        <v>1</v>
      </c>
      <c r="D2978" t="s">
        <v>8</v>
      </c>
      <c r="E2978">
        <v>201712</v>
      </c>
      <c r="F2978" s="8">
        <v>101607.54838709679</v>
      </c>
      <c r="G2978" s="8">
        <v>106615</v>
      </c>
    </row>
    <row r="2979" spans="1:7" x14ac:dyDescent="0.2">
      <c r="A2979" t="s">
        <v>73</v>
      </c>
      <c r="B2979" t="s">
        <v>114</v>
      </c>
      <c r="C2979" t="s">
        <v>1</v>
      </c>
      <c r="D2979" t="s">
        <v>8</v>
      </c>
      <c r="E2979">
        <v>201801</v>
      </c>
      <c r="F2979" s="8">
        <v>106582.935483871</v>
      </c>
      <c r="G2979" s="8">
        <v>128788</v>
      </c>
    </row>
    <row r="2980" spans="1:7" x14ac:dyDescent="0.2">
      <c r="A2980" t="s">
        <v>73</v>
      </c>
      <c r="B2980" t="s">
        <v>114</v>
      </c>
      <c r="C2980" t="s">
        <v>1</v>
      </c>
      <c r="D2980" t="s">
        <v>8</v>
      </c>
      <c r="E2980">
        <v>201802</v>
      </c>
      <c r="F2980" s="8">
        <v>120339.10714285712</v>
      </c>
      <c r="G2980" s="8">
        <v>131879</v>
      </c>
    </row>
    <row r="2981" spans="1:7" x14ac:dyDescent="0.2">
      <c r="A2981" t="s">
        <v>73</v>
      </c>
      <c r="B2981" t="s">
        <v>114</v>
      </c>
      <c r="C2981" t="s">
        <v>1</v>
      </c>
      <c r="D2981" t="s">
        <v>8</v>
      </c>
      <c r="E2981">
        <v>201803</v>
      </c>
      <c r="F2981" s="8">
        <v>132189.6451612903</v>
      </c>
      <c r="G2981" s="8">
        <v>143525</v>
      </c>
    </row>
    <row r="2982" spans="1:7" x14ac:dyDescent="0.2">
      <c r="A2982" t="s">
        <v>73</v>
      </c>
      <c r="B2982" t="s">
        <v>114</v>
      </c>
      <c r="C2982" t="s">
        <v>1</v>
      </c>
      <c r="D2982" t="s">
        <v>8</v>
      </c>
      <c r="E2982">
        <v>201804</v>
      </c>
      <c r="F2982" s="8">
        <v>141391.26666666666</v>
      </c>
      <c r="G2982" s="8">
        <v>154546</v>
      </c>
    </row>
    <row r="2983" spans="1:7" x14ac:dyDescent="0.2">
      <c r="A2983" t="s">
        <v>73</v>
      </c>
      <c r="B2983" t="s">
        <v>114</v>
      </c>
      <c r="C2983" t="s">
        <v>1</v>
      </c>
      <c r="D2983" t="s">
        <v>8</v>
      </c>
      <c r="E2983">
        <v>201805</v>
      </c>
      <c r="F2983" s="8">
        <v>152181.3548387097</v>
      </c>
      <c r="G2983" s="8">
        <v>168072</v>
      </c>
    </row>
    <row r="2984" spans="1:7" x14ac:dyDescent="0.2">
      <c r="A2984" t="s">
        <v>73</v>
      </c>
      <c r="B2984" t="s">
        <v>114</v>
      </c>
      <c r="C2984" t="s">
        <v>1</v>
      </c>
      <c r="D2984" t="s">
        <v>8</v>
      </c>
      <c r="E2984">
        <v>201806</v>
      </c>
      <c r="F2984" s="8">
        <v>171851.1</v>
      </c>
      <c r="G2984" s="8">
        <v>180835</v>
      </c>
    </row>
    <row r="2985" spans="1:7" x14ac:dyDescent="0.2">
      <c r="A2985" t="s">
        <v>73</v>
      </c>
      <c r="B2985" t="s">
        <v>114</v>
      </c>
      <c r="C2985" t="s">
        <v>1</v>
      </c>
      <c r="D2985" t="s">
        <v>8</v>
      </c>
      <c r="E2985">
        <v>201807</v>
      </c>
      <c r="F2985" s="8">
        <v>189793.12903225803</v>
      </c>
      <c r="G2985" s="8">
        <v>198406</v>
      </c>
    </row>
    <row r="2986" spans="1:7" x14ac:dyDescent="0.2">
      <c r="A2986" t="s">
        <v>73</v>
      </c>
      <c r="B2986" t="s">
        <v>114</v>
      </c>
      <c r="C2986" t="s">
        <v>1</v>
      </c>
      <c r="D2986" t="s">
        <v>8</v>
      </c>
      <c r="E2986">
        <v>201808</v>
      </c>
      <c r="F2986" s="8">
        <v>190444.74193548385</v>
      </c>
      <c r="G2986" s="8">
        <v>208581</v>
      </c>
    </row>
    <row r="2987" spans="1:7" x14ac:dyDescent="0.2">
      <c r="A2987" t="s">
        <v>73</v>
      </c>
      <c r="B2987" t="s">
        <v>114</v>
      </c>
      <c r="C2987" t="s">
        <v>1</v>
      </c>
      <c r="D2987" t="s">
        <v>8</v>
      </c>
      <c r="E2987">
        <v>201809</v>
      </c>
      <c r="F2987" s="8">
        <v>200115.33333333331</v>
      </c>
      <c r="G2987" s="8">
        <v>212746</v>
      </c>
    </row>
    <row r="2988" spans="1:7" x14ac:dyDescent="0.2">
      <c r="A2988" t="s">
        <v>73</v>
      </c>
      <c r="B2988" t="s">
        <v>114</v>
      </c>
      <c r="C2988" t="s">
        <v>1</v>
      </c>
      <c r="D2988" t="s">
        <v>8</v>
      </c>
      <c r="E2988">
        <v>201810</v>
      </c>
      <c r="F2988" s="8">
        <v>211781.67741935479</v>
      </c>
      <c r="G2988" s="8">
        <v>230323</v>
      </c>
    </row>
    <row r="2989" spans="1:7" x14ac:dyDescent="0.2">
      <c r="A2989" t="s">
        <v>73</v>
      </c>
      <c r="B2989" t="s">
        <v>114</v>
      </c>
      <c r="C2989" t="s">
        <v>1</v>
      </c>
      <c r="D2989" t="s">
        <v>8</v>
      </c>
      <c r="E2989">
        <v>201811</v>
      </c>
      <c r="F2989" s="8">
        <v>224804.23333333331</v>
      </c>
      <c r="G2989" s="8">
        <v>244624</v>
      </c>
    </row>
    <row r="2990" spans="1:7" x14ac:dyDescent="0.2">
      <c r="A2990" t="s">
        <v>73</v>
      </c>
      <c r="B2990" t="s">
        <v>114</v>
      </c>
      <c r="C2990" t="s">
        <v>1</v>
      </c>
      <c r="D2990" t="s">
        <v>8</v>
      </c>
      <c r="E2990">
        <v>201812</v>
      </c>
      <c r="F2990" s="8">
        <v>236546.70967741936</v>
      </c>
      <c r="G2990" s="8">
        <v>250768</v>
      </c>
    </row>
    <row r="2991" spans="1:7" x14ac:dyDescent="0.2">
      <c r="A2991" t="s">
        <v>73</v>
      </c>
      <c r="B2991" t="s">
        <v>114</v>
      </c>
      <c r="C2991" t="s">
        <v>1</v>
      </c>
      <c r="D2991" t="s">
        <v>8</v>
      </c>
      <c r="E2991">
        <v>201901</v>
      </c>
      <c r="F2991" s="8">
        <v>243301.32258064518</v>
      </c>
      <c r="G2991" s="8">
        <v>263042</v>
      </c>
    </row>
    <row r="2992" spans="1:7" x14ac:dyDescent="0.2">
      <c r="A2992" t="s">
        <v>73</v>
      </c>
      <c r="B2992" t="s">
        <v>114</v>
      </c>
      <c r="C2992" t="s">
        <v>1</v>
      </c>
      <c r="D2992" t="s">
        <v>8</v>
      </c>
      <c r="E2992">
        <v>201902</v>
      </c>
      <c r="F2992" s="8">
        <v>169852.32142857139</v>
      </c>
      <c r="G2992" s="8">
        <v>337534</v>
      </c>
    </row>
    <row r="2993" spans="1:7" x14ac:dyDescent="0.2">
      <c r="A2993" t="s">
        <v>73</v>
      </c>
      <c r="B2993" t="s">
        <v>114</v>
      </c>
      <c r="C2993" t="s">
        <v>1</v>
      </c>
      <c r="D2993" t="s">
        <v>8</v>
      </c>
      <c r="E2993">
        <v>201903</v>
      </c>
      <c r="F2993" s="8">
        <v>169470.38709677427</v>
      </c>
      <c r="G2993" s="8">
        <v>217088</v>
      </c>
    </row>
    <row r="2994" spans="1:7" x14ac:dyDescent="0.2">
      <c r="A2994" t="s">
        <v>73</v>
      </c>
      <c r="B2994" t="s">
        <v>114</v>
      </c>
      <c r="C2994" t="s">
        <v>1</v>
      </c>
      <c r="D2994" t="s">
        <v>8</v>
      </c>
      <c r="E2994">
        <v>201904</v>
      </c>
      <c r="F2994" s="8">
        <v>175135.36666666667</v>
      </c>
      <c r="G2994" s="8">
        <v>234236</v>
      </c>
    </row>
    <row r="2995" spans="1:7" x14ac:dyDescent="0.2">
      <c r="A2995" t="s">
        <v>73</v>
      </c>
      <c r="B2995" t="s">
        <v>114</v>
      </c>
      <c r="C2995" t="s">
        <v>1</v>
      </c>
      <c r="D2995" t="s">
        <v>8</v>
      </c>
      <c r="E2995">
        <v>201905</v>
      </c>
      <c r="F2995" s="8">
        <v>179542.19354838712</v>
      </c>
      <c r="G2995" s="8">
        <v>251573</v>
      </c>
    </row>
    <row r="2996" spans="1:7" x14ac:dyDescent="0.2">
      <c r="A2996" t="s">
        <v>73</v>
      </c>
      <c r="B2996" t="s">
        <v>114</v>
      </c>
      <c r="C2996" t="s">
        <v>1</v>
      </c>
      <c r="D2996" t="s">
        <v>8</v>
      </c>
      <c r="E2996">
        <v>201906</v>
      </c>
      <c r="F2996" s="8">
        <v>184565.66666666666</v>
      </c>
      <c r="G2996" s="8">
        <v>265752</v>
      </c>
    </row>
    <row r="2997" spans="1:7" x14ac:dyDescent="0.2">
      <c r="A2997" t="s">
        <v>73</v>
      </c>
      <c r="B2997" t="s">
        <v>114</v>
      </c>
      <c r="C2997" t="s">
        <v>1</v>
      </c>
      <c r="D2997" t="s">
        <v>8</v>
      </c>
      <c r="E2997">
        <v>201907</v>
      </c>
      <c r="F2997" s="8">
        <v>257735.16129032263</v>
      </c>
      <c r="G2997" s="8">
        <v>533391</v>
      </c>
    </row>
    <row r="2998" spans="1:7" x14ac:dyDescent="0.2">
      <c r="A2998" t="s">
        <v>73</v>
      </c>
      <c r="B2998" t="s">
        <v>114</v>
      </c>
      <c r="C2998" t="s">
        <v>1</v>
      </c>
      <c r="D2998" t="s">
        <v>8</v>
      </c>
      <c r="E2998">
        <v>201908</v>
      </c>
      <c r="F2998" s="8">
        <v>258317.51612903239</v>
      </c>
      <c r="G2998" s="8">
        <v>362548</v>
      </c>
    </row>
    <row r="2999" spans="1:7" x14ac:dyDescent="0.2">
      <c r="A2999" t="s">
        <v>73</v>
      </c>
      <c r="B2999" t="s">
        <v>114</v>
      </c>
      <c r="C2999" t="s">
        <v>1</v>
      </c>
      <c r="D2999" t="s">
        <v>8</v>
      </c>
      <c r="E2999">
        <v>201909</v>
      </c>
      <c r="F2999" s="8">
        <v>267009.33333333343</v>
      </c>
      <c r="G2999" s="8">
        <v>370687</v>
      </c>
    </row>
    <row r="3000" spans="1:7" x14ac:dyDescent="0.2">
      <c r="A3000" t="s">
        <v>73</v>
      </c>
      <c r="B3000" t="s">
        <v>114</v>
      </c>
      <c r="C3000" t="s">
        <v>1</v>
      </c>
      <c r="D3000" t="s">
        <v>8</v>
      </c>
      <c r="E3000">
        <v>201910</v>
      </c>
      <c r="F3000" s="8">
        <v>273873.58064516139</v>
      </c>
      <c r="G3000" s="8">
        <v>386604</v>
      </c>
    </row>
    <row r="3001" spans="1:7" x14ac:dyDescent="0.2">
      <c r="A3001" t="s">
        <v>73</v>
      </c>
      <c r="B3001" t="s">
        <v>114</v>
      </c>
      <c r="C3001" t="s">
        <v>1</v>
      </c>
      <c r="D3001" t="s">
        <v>8</v>
      </c>
      <c r="E3001">
        <v>201911</v>
      </c>
      <c r="F3001" s="8">
        <v>281780.56666666665</v>
      </c>
      <c r="G3001" s="8">
        <v>403631</v>
      </c>
    </row>
    <row r="3002" spans="1:7" x14ac:dyDescent="0.2">
      <c r="A3002" t="s">
        <v>73</v>
      </c>
      <c r="B3002" t="s">
        <v>114</v>
      </c>
      <c r="C3002" t="s">
        <v>1</v>
      </c>
      <c r="D3002" t="s">
        <v>8</v>
      </c>
      <c r="E3002">
        <v>201912</v>
      </c>
      <c r="F3002" s="8">
        <v>288247</v>
      </c>
      <c r="G3002" s="8">
        <v>288247</v>
      </c>
    </row>
    <row r="3003" spans="1:7" x14ac:dyDescent="0.2">
      <c r="A3003" t="s">
        <v>73</v>
      </c>
      <c r="B3003" t="s">
        <v>114</v>
      </c>
      <c r="C3003" t="s">
        <v>1</v>
      </c>
      <c r="D3003" t="s">
        <v>8</v>
      </c>
      <c r="E3003">
        <v>202001</v>
      </c>
      <c r="F3003" s="8">
        <v>209655.87096774016</v>
      </c>
      <c r="G3003" s="8">
        <v>693048</v>
      </c>
    </row>
    <row r="3004" spans="1:7" x14ac:dyDescent="0.2">
      <c r="A3004" t="s">
        <v>73</v>
      </c>
      <c r="B3004" t="s">
        <v>114</v>
      </c>
      <c r="C3004" t="s">
        <v>1</v>
      </c>
      <c r="D3004" t="s">
        <v>8</v>
      </c>
      <c r="E3004">
        <v>202002</v>
      </c>
      <c r="F3004" s="8">
        <v>208587.68965517252</v>
      </c>
      <c r="G3004" s="8">
        <v>359440</v>
      </c>
    </row>
    <row r="3005" spans="1:7" x14ac:dyDescent="0.2">
      <c r="A3005" t="s">
        <v>73</v>
      </c>
      <c r="B3005" t="s">
        <v>114</v>
      </c>
      <c r="C3005" t="s">
        <v>1</v>
      </c>
      <c r="D3005" t="s">
        <v>8</v>
      </c>
      <c r="E3005">
        <v>202003</v>
      </c>
      <c r="F3005" s="8">
        <v>212213.16129032261</v>
      </c>
      <c r="G3005" s="8">
        <v>365301</v>
      </c>
    </row>
    <row r="3006" spans="1:7" x14ac:dyDescent="0.2">
      <c r="A3006" t="s">
        <v>73</v>
      </c>
      <c r="B3006" t="s">
        <v>114</v>
      </c>
      <c r="C3006" t="s">
        <v>1</v>
      </c>
      <c r="D3006" t="s">
        <v>8</v>
      </c>
      <c r="E3006">
        <v>202004</v>
      </c>
      <c r="F3006" s="8">
        <v>152194.3000000001</v>
      </c>
      <c r="G3006" s="8">
        <v>418518</v>
      </c>
    </row>
    <row r="3007" spans="1:7" x14ac:dyDescent="0.2">
      <c r="A3007" t="s">
        <v>73</v>
      </c>
      <c r="B3007" t="s">
        <v>114</v>
      </c>
      <c r="C3007" t="s">
        <v>1</v>
      </c>
      <c r="D3007" t="s">
        <v>8</v>
      </c>
      <c r="E3007">
        <v>202005</v>
      </c>
      <c r="F3007" s="8">
        <v>193498.54838709676</v>
      </c>
      <c r="G3007" s="8">
        <v>213658</v>
      </c>
    </row>
    <row r="3008" spans="1:7" x14ac:dyDescent="0.2">
      <c r="A3008" t="s">
        <v>73</v>
      </c>
      <c r="B3008" t="s">
        <v>114</v>
      </c>
      <c r="C3008" t="s">
        <v>1</v>
      </c>
      <c r="D3008" t="s">
        <v>8</v>
      </c>
      <c r="E3008">
        <v>202006</v>
      </c>
      <c r="F3008" s="8">
        <v>196266.99999999997</v>
      </c>
      <c r="G3008" s="8">
        <v>217099</v>
      </c>
    </row>
    <row r="3009" spans="1:7" x14ac:dyDescent="0.2">
      <c r="A3009" t="s">
        <v>73</v>
      </c>
      <c r="B3009" t="s">
        <v>114</v>
      </c>
      <c r="C3009" t="s">
        <v>1</v>
      </c>
      <c r="D3009" t="s">
        <v>8</v>
      </c>
      <c r="E3009">
        <v>202007</v>
      </c>
      <c r="F3009" s="8">
        <v>229242.29032258064</v>
      </c>
      <c r="G3009" s="8">
        <v>249269</v>
      </c>
    </row>
    <row r="3010" spans="1:7" x14ac:dyDescent="0.2">
      <c r="A3010" t="s">
        <v>73</v>
      </c>
      <c r="B3010" t="s">
        <v>114</v>
      </c>
      <c r="C3010" t="s">
        <v>1</v>
      </c>
      <c r="D3010" t="s">
        <v>8</v>
      </c>
      <c r="E3010">
        <v>202008</v>
      </c>
      <c r="F3010" s="8">
        <v>244630.74193548385</v>
      </c>
      <c r="G3010" s="8">
        <v>263729</v>
      </c>
    </row>
    <row r="3011" spans="1:7" x14ac:dyDescent="0.2">
      <c r="A3011" t="s">
        <v>73</v>
      </c>
      <c r="B3011" t="s">
        <v>114</v>
      </c>
      <c r="C3011" t="s">
        <v>1</v>
      </c>
      <c r="D3011" t="s">
        <v>8</v>
      </c>
      <c r="E3011">
        <v>202009</v>
      </c>
      <c r="F3011" s="8">
        <v>254175.89999999997</v>
      </c>
      <c r="G3011" s="8">
        <v>276424</v>
      </c>
    </row>
    <row r="3012" spans="1:7" x14ac:dyDescent="0.2">
      <c r="A3012" t="s">
        <v>73</v>
      </c>
      <c r="B3012" t="s">
        <v>114</v>
      </c>
      <c r="C3012" t="s">
        <v>1</v>
      </c>
      <c r="D3012" t="s">
        <v>8</v>
      </c>
      <c r="E3012">
        <v>202010</v>
      </c>
      <c r="F3012" s="8">
        <v>263770.16129032255</v>
      </c>
      <c r="G3012" s="8">
        <v>279654</v>
      </c>
    </row>
    <row r="3013" spans="1:7" x14ac:dyDescent="0.2">
      <c r="A3013" t="s">
        <v>73</v>
      </c>
      <c r="B3013" t="s">
        <v>114</v>
      </c>
      <c r="C3013" t="s">
        <v>1</v>
      </c>
      <c r="D3013" t="s">
        <v>8</v>
      </c>
      <c r="E3013">
        <v>202011</v>
      </c>
      <c r="F3013" s="8">
        <v>173426.26666666675</v>
      </c>
      <c r="G3013" s="8">
        <v>344113</v>
      </c>
    </row>
    <row r="3014" spans="1:7" x14ac:dyDescent="0.2">
      <c r="A3014" t="s">
        <v>73</v>
      </c>
      <c r="B3014" t="s">
        <v>114</v>
      </c>
      <c r="C3014" t="s">
        <v>1</v>
      </c>
      <c r="D3014" t="s">
        <v>8</v>
      </c>
      <c r="E3014">
        <v>202012</v>
      </c>
      <c r="F3014" s="8">
        <v>169083.09677419352</v>
      </c>
      <c r="G3014" s="8">
        <v>197088</v>
      </c>
    </row>
    <row r="3015" spans="1:7" x14ac:dyDescent="0.2">
      <c r="A3015" t="s">
        <v>73</v>
      </c>
      <c r="B3015" t="s">
        <v>114</v>
      </c>
      <c r="C3015" t="s">
        <v>1</v>
      </c>
      <c r="D3015" t="s">
        <v>8</v>
      </c>
      <c r="E3015">
        <v>202101</v>
      </c>
      <c r="F3015" s="8">
        <v>178152.03225806449</v>
      </c>
      <c r="G3015" s="8">
        <v>189438</v>
      </c>
    </row>
    <row r="3016" spans="1:7" x14ac:dyDescent="0.2">
      <c r="A3016" t="s">
        <v>73</v>
      </c>
      <c r="B3016" t="s">
        <v>114</v>
      </c>
      <c r="C3016" t="s">
        <v>1</v>
      </c>
      <c r="D3016" t="s">
        <v>8</v>
      </c>
      <c r="E3016">
        <v>202102</v>
      </c>
      <c r="F3016" s="8">
        <v>182703.75</v>
      </c>
      <c r="G3016" s="8">
        <v>195976</v>
      </c>
    </row>
    <row r="3017" spans="1:7" x14ac:dyDescent="0.2">
      <c r="A3017" t="s">
        <v>73</v>
      </c>
      <c r="B3017" t="s">
        <v>114</v>
      </c>
      <c r="C3017" t="s">
        <v>1</v>
      </c>
      <c r="D3017" t="s">
        <v>8</v>
      </c>
      <c r="E3017">
        <v>202103</v>
      </c>
      <c r="F3017" s="8">
        <v>189158.64516129033</v>
      </c>
      <c r="G3017" s="8">
        <v>189160</v>
      </c>
    </row>
    <row r="3018" spans="1:7" x14ac:dyDescent="0.2">
      <c r="A3018" t="s">
        <v>73</v>
      </c>
      <c r="B3018" t="s">
        <v>114</v>
      </c>
      <c r="C3018" t="s">
        <v>1</v>
      </c>
      <c r="D3018" t="s">
        <v>8</v>
      </c>
      <c r="E3018">
        <v>202104</v>
      </c>
      <c r="F3018" s="8">
        <v>198562.83333333331</v>
      </c>
      <c r="G3018" s="8">
        <v>229359</v>
      </c>
    </row>
    <row r="3019" spans="1:7" x14ac:dyDescent="0.2">
      <c r="A3019" t="s">
        <v>73</v>
      </c>
      <c r="B3019" t="s">
        <v>114</v>
      </c>
      <c r="C3019" t="s">
        <v>1</v>
      </c>
      <c r="D3019" t="s">
        <v>8</v>
      </c>
      <c r="E3019">
        <v>202105</v>
      </c>
      <c r="F3019" s="8">
        <v>199609.48387096761</v>
      </c>
      <c r="G3019" s="8">
        <v>405259</v>
      </c>
    </row>
    <row r="3020" spans="1:7" x14ac:dyDescent="0.2">
      <c r="A3020" t="s">
        <v>73</v>
      </c>
      <c r="B3020" t="s">
        <v>114</v>
      </c>
      <c r="C3020" t="s">
        <v>1</v>
      </c>
      <c r="D3020" t="s">
        <v>8</v>
      </c>
      <c r="E3020">
        <v>202106</v>
      </c>
      <c r="F3020" s="8">
        <v>200667.76666666666</v>
      </c>
      <c r="G3020" s="8">
        <v>216806</v>
      </c>
    </row>
    <row r="3021" spans="1:7" x14ac:dyDescent="0.2">
      <c r="A3021" t="s">
        <v>73</v>
      </c>
      <c r="B3021" t="s">
        <v>114</v>
      </c>
      <c r="C3021" t="s">
        <v>1</v>
      </c>
      <c r="D3021" t="s">
        <v>8</v>
      </c>
      <c r="E3021">
        <v>202107</v>
      </c>
      <c r="F3021" s="8">
        <v>199772.5806451613</v>
      </c>
      <c r="G3021" s="8">
        <v>208748</v>
      </c>
    </row>
    <row r="3022" spans="1:7" x14ac:dyDescent="0.2">
      <c r="A3022" t="s">
        <v>73</v>
      </c>
      <c r="B3022" t="s">
        <v>114</v>
      </c>
      <c r="C3022" t="s">
        <v>1</v>
      </c>
      <c r="D3022" t="s">
        <v>8</v>
      </c>
      <c r="E3022">
        <v>202108</v>
      </c>
      <c r="F3022" s="8">
        <v>211303.09677419357</v>
      </c>
      <c r="G3022" s="8">
        <v>227274</v>
      </c>
    </row>
    <row r="3023" spans="1:7" x14ac:dyDescent="0.2">
      <c r="A3023" t="s">
        <v>73</v>
      </c>
      <c r="B3023" t="s">
        <v>114</v>
      </c>
      <c r="C3023" t="s">
        <v>1</v>
      </c>
      <c r="D3023" t="s">
        <v>8</v>
      </c>
      <c r="E3023">
        <v>202109</v>
      </c>
      <c r="F3023" s="8">
        <v>222810.53333333333</v>
      </c>
      <c r="G3023" s="8">
        <v>241668</v>
      </c>
    </row>
    <row r="3024" spans="1:7" x14ac:dyDescent="0.2">
      <c r="A3024" t="s">
        <v>73</v>
      </c>
      <c r="B3024" t="s">
        <v>114</v>
      </c>
      <c r="C3024" t="s">
        <v>1</v>
      </c>
      <c r="D3024" t="s">
        <v>8</v>
      </c>
      <c r="E3024">
        <v>202110</v>
      </c>
      <c r="F3024" s="8">
        <v>232150.61290322582</v>
      </c>
      <c r="G3024" s="8">
        <v>254488</v>
      </c>
    </row>
    <row r="3025" spans="1:7" x14ac:dyDescent="0.2">
      <c r="A3025" t="s">
        <v>73</v>
      </c>
      <c r="B3025" t="s">
        <v>114</v>
      </c>
      <c r="C3025" t="s">
        <v>1</v>
      </c>
      <c r="D3025" t="s">
        <v>8</v>
      </c>
      <c r="E3025">
        <v>202111</v>
      </c>
      <c r="F3025" s="8">
        <v>247928.76666666684</v>
      </c>
      <c r="G3025" s="8">
        <v>493338</v>
      </c>
    </row>
    <row r="3026" spans="1:7" x14ac:dyDescent="0.2">
      <c r="A3026" t="s">
        <v>73</v>
      </c>
      <c r="B3026" t="s">
        <v>114</v>
      </c>
      <c r="C3026" t="s">
        <v>1</v>
      </c>
      <c r="D3026" t="s">
        <v>8</v>
      </c>
      <c r="E3026">
        <v>202112</v>
      </c>
      <c r="F3026" s="8">
        <v>247894.03225806443</v>
      </c>
      <c r="G3026" s="8">
        <v>503729</v>
      </c>
    </row>
    <row r="3027" spans="1:7" x14ac:dyDescent="0.2">
      <c r="A3027" t="s">
        <v>73</v>
      </c>
      <c r="B3027" t="s">
        <v>114</v>
      </c>
      <c r="C3027" t="s">
        <v>1</v>
      </c>
      <c r="D3027" t="s">
        <v>8</v>
      </c>
      <c r="E3027">
        <v>202201</v>
      </c>
      <c r="F3027" s="8">
        <v>254103.38709677421</v>
      </c>
      <c r="G3027" s="8">
        <v>275694</v>
      </c>
    </row>
    <row r="3028" spans="1:7" x14ac:dyDescent="0.2">
      <c r="A3028" t="s">
        <v>73</v>
      </c>
      <c r="B3028" t="s">
        <v>114</v>
      </c>
      <c r="C3028" t="s">
        <v>1</v>
      </c>
      <c r="D3028" t="s">
        <v>8</v>
      </c>
      <c r="E3028">
        <v>202202</v>
      </c>
      <c r="F3028" s="8">
        <v>263601.1428571429</v>
      </c>
      <c r="G3028" s="8">
        <v>283920</v>
      </c>
    </row>
    <row r="3029" spans="1:7" x14ac:dyDescent="0.2">
      <c r="A3029" t="s">
        <v>73</v>
      </c>
      <c r="B3029" t="s">
        <v>114</v>
      </c>
      <c r="C3029" t="s">
        <v>1</v>
      </c>
      <c r="D3029" t="s">
        <v>8</v>
      </c>
      <c r="E3029">
        <v>202203</v>
      </c>
      <c r="F3029" s="8">
        <v>259841.67741935485</v>
      </c>
      <c r="G3029" s="8">
        <v>272672</v>
      </c>
    </row>
    <row r="3030" spans="1:7" x14ac:dyDescent="0.2">
      <c r="A3030" t="s">
        <v>73</v>
      </c>
      <c r="B3030" t="s">
        <v>114</v>
      </c>
      <c r="C3030" t="s">
        <v>1</v>
      </c>
      <c r="D3030" t="s">
        <v>8</v>
      </c>
      <c r="E3030">
        <v>202204</v>
      </c>
      <c r="F3030" s="8">
        <v>281855.86666666693</v>
      </c>
      <c r="G3030" s="8">
        <v>543459</v>
      </c>
    </row>
    <row r="3031" spans="1:7" x14ac:dyDescent="0.2">
      <c r="A3031" t="s">
        <v>73</v>
      </c>
      <c r="B3031" t="s">
        <v>114</v>
      </c>
      <c r="C3031" t="s">
        <v>1</v>
      </c>
      <c r="D3031" t="s">
        <v>8</v>
      </c>
      <c r="E3031">
        <v>202205</v>
      </c>
      <c r="F3031" s="8">
        <v>282612.77419354836</v>
      </c>
      <c r="G3031" s="8">
        <v>305369</v>
      </c>
    </row>
    <row r="3032" spans="1:7" x14ac:dyDescent="0.2">
      <c r="A3032" t="s">
        <v>73</v>
      </c>
      <c r="B3032" t="s">
        <v>114</v>
      </c>
      <c r="C3032" t="s">
        <v>1</v>
      </c>
      <c r="D3032" t="s">
        <v>8</v>
      </c>
      <c r="E3032">
        <v>202206</v>
      </c>
      <c r="F3032" s="8">
        <v>292134.43333333317</v>
      </c>
      <c r="G3032" s="8">
        <v>312416</v>
      </c>
    </row>
    <row r="3033" spans="1:7" x14ac:dyDescent="0.2">
      <c r="A3033" t="s">
        <v>73</v>
      </c>
      <c r="B3033" t="s">
        <v>114</v>
      </c>
      <c r="C3033" t="s">
        <v>1</v>
      </c>
      <c r="D3033" t="s">
        <v>8</v>
      </c>
      <c r="E3033">
        <v>202207</v>
      </c>
      <c r="F3033" s="8">
        <v>292880.80645161291</v>
      </c>
      <c r="G3033" s="8">
        <v>312969</v>
      </c>
    </row>
    <row r="3034" spans="1:7" x14ac:dyDescent="0.2">
      <c r="A3034" t="s">
        <v>73</v>
      </c>
      <c r="B3034" t="s">
        <v>114</v>
      </c>
      <c r="C3034" t="s">
        <v>1</v>
      </c>
      <c r="D3034" t="s">
        <v>8</v>
      </c>
      <c r="E3034">
        <v>202208</v>
      </c>
      <c r="F3034" s="8">
        <v>293651.87096774194</v>
      </c>
      <c r="G3034" s="8">
        <v>311829</v>
      </c>
    </row>
    <row r="3035" spans="1:7" x14ac:dyDescent="0.2">
      <c r="A3035" t="s">
        <v>73</v>
      </c>
      <c r="B3035" t="s">
        <v>114</v>
      </c>
      <c r="C3035" t="s">
        <v>1</v>
      </c>
      <c r="D3035" t="s">
        <v>8</v>
      </c>
      <c r="E3035">
        <v>202209</v>
      </c>
      <c r="F3035" s="8">
        <v>291321.93333333335</v>
      </c>
      <c r="G3035" s="8">
        <v>310271</v>
      </c>
    </row>
    <row r="3036" spans="1:7" x14ac:dyDescent="0.2">
      <c r="A3036" t="s">
        <v>73</v>
      </c>
      <c r="B3036" t="s">
        <v>114</v>
      </c>
      <c r="C3036" t="s">
        <v>1</v>
      </c>
      <c r="D3036" t="s">
        <v>8</v>
      </c>
      <c r="E3036">
        <v>202210</v>
      </c>
      <c r="F3036" s="8">
        <v>285201.96774193551</v>
      </c>
      <c r="G3036" s="8">
        <v>307396</v>
      </c>
    </row>
    <row r="3037" spans="1:7" x14ac:dyDescent="0.2">
      <c r="A3037" t="s">
        <v>73</v>
      </c>
      <c r="B3037" t="s">
        <v>114</v>
      </c>
      <c r="C3037" t="s">
        <v>1</v>
      </c>
      <c r="D3037" t="s">
        <v>8</v>
      </c>
      <c r="E3037">
        <v>202211</v>
      </c>
      <c r="F3037" s="8">
        <v>286635.7666666666</v>
      </c>
      <c r="G3037" s="8">
        <v>304207</v>
      </c>
    </row>
    <row r="3038" spans="1:7" x14ac:dyDescent="0.2">
      <c r="A3038" t="s">
        <v>73</v>
      </c>
      <c r="B3038" t="s">
        <v>114</v>
      </c>
      <c r="C3038" t="s">
        <v>1</v>
      </c>
      <c r="D3038" t="s">
        <v>8</v>
      </c>
      <c r="E3038">
        <v>202212</v>
      </c>
      <c r="F3038" s="8">
        <v>282416.6451612903</v>
      </c>
      <c r="G3038" s="8">
        <v>299842</v>
      </c>
    </row>
    <row r="3039" spans="1:7" x14ac:dyDescent="0.2">
      <c r="A3039" t="s">
        <v>73</v>
      </c>
      <c r="B3039" t="s">
        <v>114</v>
      </c>
      <c r="C3039" t="s">
        <v>1</v>
      </c>
      <c r="D3039" t="s">
        <v>8</v>
      </c>
      <c r="E3039">
        <v>202301</v>
      </c>
      <c r="F3039" s="8">
        <v>285688.12903225806</v>
      </c>
      <c r="G3039" s="8">
        <v>574137</v>
      </c>
    </row>
    <row r="3040" spans="1:7" x14ac:dyDescent="0.2">
      <c r="A3040" t="s">
        <v>73</v>
      </c>
      <c r="B3040" t="s">
        <v>114</v>
      </c>
      <c r="C3040" t="s">
        <v>1</v>
      </c>
      <c r="D3040" t="s">
        <v>8</v>
      </c>
      <c r="E3040">
        <v>202302</v>
      </c>
      <c r="F3040" s="8">
        <v>271820.96428571426</v>
      </c>
      <c r="G3040" s="8">
        <v>285437</v>
      </c>
    </row>
    <row r="3041" spans="1:7" x14ac:dyDescent="0.2">
      <c r="A3041" t="s">
        <v>73</v>
      </c>
      <c r="B3041" t="s">
        <v>114</v>
      </c>
      <c r="C3041" t="s">
        <v>1</v>
      </c>
      <c r="D3041" t="s">
        <v>8</v>
      </c>
      <c r="E3041">
        <v>202303</v>
      </c>
      <c r="F3041" s="8">
        <v>263103.4838709677</v>
      </c>
      <c r="G3041" s="8">
        <v>279015</v>
      </c>
    </row>
    <row r="3042" spans="1:7" x14ac:dyDescent="0.2">
      <c r="A3042" t="s">
        <v>73</v>
      </c>
      <c r="B3042" t="s">
        <v>114</v>
      </c>
      <c r="C3042" t="s">
        <v>1</v>
      </c>
      <c r="D3042" t="s">
        <v>8</v>
      </c>
      <c r="E3042">
        <v>202304</v>
      </c>
      <c r="F3042" s="8">
        <v>255220.53333333335</v>
      </c>
      <c r="G3042" s="8">
        <v>271435</v>
      </c>
    </row>
    <row r="3043" spans="1:7" x14ac:dyDescent="0.2">
      <c r="A3043" t="s">
        <v>73</v>
      </c>
      <c r="B3043" t="s">
        <v>114</v>
      </c>
      <c r="C3043" t="s">
        <v>1</v>
      </c>
      <c r="D3043" t="s">
        <v>8</v>
      </c>
      <c r="E3043">
        <v>202305</v>
      </c>
      <c r="F3043" s="8">
        <v>249598.38709677412</v>
      </c>
      <c r="G3043" s="8">
        <v>265286</v>
      </c>
    </row>
    <row r="3044" spans="1:7" x14ac:dyDescent="0.2">
      <c r="A3044" t="s">
        <v>73</v>
      </c>
      <c r="B3044" t="s">
        <v>114</v>
      </c>
      <c r="C3044" t="s">
        <v>1</v>
      </c>
      <c r="D3044" t="s">
        <v>8</v>
      </c>
      <c r="E3044">
        <v>202306</v>
      </c>
      <c r="F3044" s="8">
        <v>244035.93333333347</v>
      </c>
      <c r="G3044" s="8">
        <v>260596</v>
      </c>
    </row>
    <row r="3045" spans="1:7" x14ac:dyDescent="0.2">
      <c r="A3045" t="s">
        <v>73</v>
      </c>
      <c r="B3045" t="s">
        <v>114</v>
      </c>
      <c r="C3045" t="s">
        <v>1</v>
      </c>
      <c r="D3045" t="s">
        <v>8</v>
      </c>
      <c r="E3045">
        <v>202307</v>
      </c>
      <c r="F3045" s="8">
        <v>240462.74193548391</v>
      </c>
      <c r="G3045" s="8">
        <v>256879</v>
      </c>
    </row>
    <row r="3046" spans="1:7" x14ac:dyDescent="0.2">
      <c r="A3046" t="s">
        <v>73</v>
      </c>
      <c r="B3046" t="s">
        <v>114</v>
      </c>
      <c r="C3046" t="s">
        <v>1</v>
      </c>
      <c r="D3046" t="s">
        <v>8</v>
      </c>
      <c r="E3046">
        <v>202308</v>
      </c>
      <c r="F3046" s="8">
        <v>244159</v>
      </c>
      <c r="G3046" s="8">
        <v>244159</v>
      </c>
    </row>
    <row r="3047" spans="1:7" x14ac:dyDescent="0.2">
      <c r="A3047" t="s">
        <v>73</v>
      </c>
      <c r="B3047" t="s">
        <v>114</v>
      </c>
      <c r="C3047" t="s">
        <v>1</v>
      </c>
      <c r="D3047" t="s">
        <v>8</v>
      </c>
      <c r="E3047">
        <v>202309</v>
      </c>
      <c r="F3047" s="8">
        <v>228277.20000000016</v>
      </c>
      <c r="G3047" s="8">
        <v>469733</v>
      </c>
    </row>
    <row r="3048" spans="1:7" x14ac:dyDescent="0.2">
      <c r="A3048" t="s">
        <v>73</v>
      </c>
      <c r="B3048" t="s">
        <v>114</v>
      </c>
      <c r="C3048" t="s">
        <v>1</v>
      </c>
      <c r="D3048" t="s">
        <v>8</v>
      </c>
      <c r="E3048">
        <v>202310</v>
      </c>
      <c r="F3048" s="8">
        <v>233028.4838709677</v>
      </c>
      <c r="G3048" s="8">
        <v>238315</v>
      </c>
    </row>
    <row r="3049" spans="1:7" x14ac:dyDescent="0.2">
      <c r="A3049" t="s">
        <v>73</v>
      </c>
      <c r="B3049" t="s">
        <v>114</v>
      </c>
      <c r="C3049" t="s">
        <v>1</v>
      </c>
      <c r="D3049" t="s">
        <v>8</v>
      </c>
      <c r="E3049">
        <v>202311</v>
      </c>
      <c r="F3049" s="8">
        <v>233506.9666666667</v>
      </c>
      <c r="G3049" s="8">
        <v>248787</v>
      </c>
    </row>
    <row r="3050" spans="1:7" x14ac:dyDescent="0.2">
      <c r="A3050" t="s">
        <v>73</v>
      </c>
      <c r="B3050" t="s">
        <v>114</v>
      </c>
      <c r="C3050" t="s">
        <v>1</v>
      </c>
      <c r="D3050" t="s">
        <v>8</v>
      </c>
      <c r="E3050">
        <v>202312</v>
      </c>
      <c r="F3050" s="8">
        <v>229291.12903225809</v>
      </c>
      <c r="G3050" s="8">
        <v>242430</v>
      </c>
    </row>
    <row r="3051" spans="1:7" x14ac:dyDescent="0.2">
      <c r="A3051" t="s">
        <v>73</v>
      </c>
      <c r="B3051" t="s">
        <v>114</v>
      </c>
      <c r="C3051" t="s">
        <v>1</v>
      </c>
      <c r="D3051" t="s">
        <v>8</v>
      </c>
      <c r="E3051">
        <v>202401</v>
      </c>
      <c r="F3051" s="8">
        <v>222440.22580645164</v>
      </c>
      <c r="G3051" s="8">
        <v>235204</v>
      </c>
    </row>
    <row r="3052" spans="1:7" x14ac:dyDescent="0.2">
      <c r="A3052" t="s">
        <v>73</v>
      </c>
      <c r="B3052" t="s">
        <v>114</v>
      </c>
      <c r="C3052" t="s">
        <v>1</v>
      </c>
      <c r="D3052" t="s">
        <v>8</v>
      </c>
      <c r="E3052">
        <v>202402</v>
      </c>
      <c r="F3052" s="8">
        <v>218572.41379310351</v>
      </c>
      <c r="G3052" s="8">
        <v>232662</v>
      </c>
    </row>
    <row r="3053" spans="1:7" x14ac:dyDescent="0.2">
      <c r="A3053" t="s">
        <v>73</v>
      </c>
      <c r="B3053" t="s">
        <v>114</v>
      </c>
      <c r="C3053" t="s">
        <v>1</v>
      </c>
      <c r="D3053" t="s">
        <v>8</v>
      </c>
      <c r="E3053">
        <v>202403</v>
      </c>
      <c r="F3053" s="8">
        <v>215644.74193548388</v>
      </c>
      <c r="G3053" s="8">
        <v>229692</v>
      </c>
    </row>
    <row r="3054" spans="1:7" x14ac:dyDescent="0.2">
      <c r="A3054" t="s">
        <v>73</v>
      </c>
      <c r="B3054" t="s">
        <v>114</v>
      </c>
      <c r="C3054" t="s">
        <v>1</v>
      </c>
      <c r="D3054" t="s">
        <v>8</v>
      </c>
      <c r="E3054">
        <v>202404</v>
      </c>
      <c r="F3054" s="8">
        <v>420080.06666666665</v>
      </c>
      <c r="G3054" s="8">
        <v>438389</v>
      </c>
    </row>
    <row r="3055" spans="1:7" x14ac:dyDescent="0.2">
      <c r="A3055" t="s">
        <v>73</v>
      </c>
      <c r="B3055" t="s">
        <v>114</v>
      </c>
      <c r="C3055" t="s">
        <v>1</v>
      </c>
      <c r="D3055" t="s">
        <v>8</v>
      </c>
      <c r="E3055">
        <v>202405</v>
      </c>
      <c r="F3055" s="8">
        <v>396796.6129032257</v>
      </c>
      <c r="G3055" s="8">
        <v>609410</v>
      </c>
    </row>
    <row r="3056" spans="1:7" x14ac:dyDescent="0.2">
      <c r="A3056" t="s">
        <v>73</v>
      </c>
      <c r="B3056" t="s">
        <v>114</v>
      </c>
      <c r="C3056" t="s">
        <v>1</v>
      </c>
      <c r="D3056" t="s">
        <v>9</v>
      </c>
      <c r="E3056">
        <v>201512</v>
      </c>
      <c r="F3056" s="8">
        <v>1710.6840501792115</v>
      </c>
      <c r="G3056" s="8">
        <v>2039.3333333333333</v>
      </c>
    </row>
    <row r="3057" spans="1:7" x14ac:dyDescent="0.2">
      <c r="A3057" t="s">
        <v>73</v>
      </c>
      <c r="B3057" t="s">
        <v>114</v>
      </c>
      <c r="C3057" t="s">
        <v>1</v>
      </c>
      <c r="D3057" t="s">
        <v>9</v>
      </c>
      <c r="E3057">
        <v>201606</v>
      </c>
      <c r="F3057" s="8">
        <v>6798.2862934124341</v>
      </c>
      <c r="G3057" s="8">
        <v>7338</v>
      </c>
    </row>
    <row r="3058" spans="1:7" x14ac:dyDescent="0.2">
      <c r="A3058" t="s">
        <v>73</v>
      </c>
      <c r="B3058" t="s">
        <v>114</v>
      </c>
      <c r="C3058" t="s">
        <v>1</v>
      </c>
      <c r="D3058" t="s">
        <v>9</v>
      </c>
      <c r="E3058">
        <v>201612</v>
      </c>
      <c r="F3058" s="8">
        <v>13777.073476702508</v>
      </c>
      <c r="G3058" s="8">
        <v>14525.666666666666</v>
      </c>
    </row>
    <row r="3059" spans="1:7" x14ac:dyDescent="0.2">
      <c r="A3059" t="s">
        <v>73</v>
      </c>
      <c r="B3059" t="s">
        <v>114</v>
      </c>
      <c r="C3059" t="s">
        <v>1</v>
      </c>
      <c r="D3059" t="s">
        <v>9</v>
      </c>
      <c r="E3059">
        <v>201706</v>
      </c>
      <c r="F3059" s="8">
        <v>86232.154275473615</v>
      </c>
      <c r="G3059" s="8">
        <v>94883.833333333328</v>
      </c>
    </row>
    <row r="3060" spans="1:7" x14ac:dyDescent="0.2">
      <c r="A3060" t="s">
        <v>73</v>
      </c>
      <c r="B3060" t="s">
        <v>114</v>
      </c>
      <c r="C3060" t="s">
        <v>1</v>
      </c>
      <c r="D3060" t="s">
        <v>9</v>
      </c>
      <c r="E3060">
        <v>201712</v>
      </c>
      <c r="F3060" s="8">
        <v>92963.314695340508</v>
      </c>
      <c r="G3060" s="8">
        <v>100207</v>
      </c>
    </row>
    <row r="3061" spans="1:7" x14ac:dyDescent="0.2">
      <c r="A3061" t="s">
        <v>73</v>
      </c>
      <c r="B3061" t="s">
        <v>114</v>
      </c>
      <c r="C3061" t="s">
        <v>1</v>
      </c>
      <c r="D3061" t="s">
        <v>9</v>
      </c>
      <c r="E3061">
        <v>201806</v>
      </c>
      <c r="F3061" s="8">
        <v>137422.56821556579</v>
      </c>
      <c r="G3061" s="8">
        <v>151274.16666666666</v>
      </c>
    </row>
    <row r="3062" spans="1:7" x14ac:dyDescent="0.2">
      <c r="A3062" t="s">
        <v>73</v>
      </c>
      <c r="B3062" t="s">
        <v>114</v>
      </c>
      <c r="C3062" t="s">
        <v>1</v>
      </c>
      <c r="D3062" t="s">
        <v>9</v>
      </c>
      <c r="E3062">
        <v>201812</v>
      </c>
      <c r="F3062" s="8">
        <v>208914.30412186377</v>
      </c>
      <c r="G3062" s="8">
        <v>224241.33333333334</v>
      </c>
    </row>
    <row r="3063" spans="1:7" x14ac:dyDescent="0.2">
      <c r="A3063" t="s">
        <v>73</v>
      </c>
      <c r="B3063" t="s">
        <v>114</v>
      </c>
      <c r="C3063" t="s">
        <v>1</v>
      </c>
      <c r="D3063" t="s">
        <v>9</v>
      </c>
      <c r="E3063">
        <v>201906</v>
      </c>
      <c r="F3063" s="8">
        <v>186977.87633128522</v>
      </c>
      <c r="G3063" s="8">
        <v>261537.5</v>
      </c>
    </row>
    <row r="3064" spans="1:7" x14ac:dyDescent="0.2">
      <c r="A3064" t="s">
        <v>73</v>
      </c>
      <c r="B3064" t="s">
        <v>114</v>
      </c>
      <c r="C3064" t="s">
        <v>1</v>
      </c>
      <c r="D3064" t="s">
        <v>9</v>
      </c>
      <c r="E3064">
        <v>201912</v>
      </c>
      <c r="F3064" s="8">
        <v>271160.5263440861</v>
      </c>
      <c r="G3064" s="8">
        <v>390851.33333333331</v>
      </c>
    </row>
    <row r="3065" spans="1:7" x14ac:dyDescent="0.2">
      <c r="A3065" t="s">
        <v>73</v>
      </c>
      <c r="B3065" t="s">
        <v>114</v>
      </c>
      <c r="C3065" t="s">
        <v>1</v>
      </c>
      <c r="D3065" t="s">
        <v>9</v>
      </c>
      <c r="E3065">
        <v>202006</v>
      </c>
      <c r="F3065" s="8">
        <v>195402.76171672202</v>
      </c>
      <c r="G3065" s="8">
        <v>377844</v>
      </c>
    </row>
    <row r="3066" spans="1:7" x14ac:dyDescent="0.2">
      <c r="A3066" t="s">
        <v>73</v>
      </c>
      <c r="B3066" t="s">
        <v>114</v>
      </c>
      <c r="C3066" t="s">
        <v>1</v>
      </c>
      <c r="D3066" t="s">
        <v>9</v>
      </c>
      <c r="E3066">
        <v>202012</v>
      </c>
      <c r="F3066" s="8">
        <v>222388.07616487451</v>
      </c>
      <c r="G3066" s="8">
        <v>268379.5</v>
      </c>
    </row>
    <row r="3067" spans="1:7" x14ac:dyDescent="0.2">
      <c r="A3067" t="s">
        <v>73</v>
      </c>
      <c r="B3067" t="s">
        <v>114</v>
      </c>
      <c r="C3067" t="s">
        <v>1</v>
      </c>
      <c r="D3067" t="s">
        <v>9</v>
      </c>
      <c r="E3067">
        <v>202106</v>
      </c>
      <c r="F3067" s="8">
        <v>191475.75188172041</v>
      </c>
      <c r="G3067" s="8">
        <v>237666.33333333334</v>
      </c>
    </row>
    <row r="3068" spans="1:7" x14ac:dyDescent="0.2">
      <c r="A3068" t="s">
        <v>73</v>
      </c>
      <c r="B3068" t="s">
        <v>114</v>
      </c>
      <c r="C3068" t="s">
        <v>1</v>
      </c>
      <c r="D3068" t="s">
        <v>9</v>
      </c>
      <c r="E3068">
        <v>202112</v>
      </c>
      <c r="F3068" s="8">
        <v>226976.60376344089</v>
      </c>
      <c r="G3068" s="8">
        <v>321540.83333333331</v>
      </c>
    </row>
    <row r="3069" spans="1:7" x14ac:dyDescent="0.2">
      <c r="A3069" t="s">
        <v>73</v>
      </c>
      <c r="B3069" t="s">
        <v>114</v>
      </c>
      <c r="C3069" t="s">
        <v>1</v>
      </c>
      <c r="D3069" t="s">
        <v>9</v>
      </c>
      <c r="E3069">
        <v>202206</v>
      </c>
      <c r="F3069" s="8">
        <v>272358.21359447006</v>
      </c>
      <c r="G3069" s="8">
        <v>332255</v>
      </c>
    </row>
    <row r="3070" spans="1:7" x14ac:dyDescent="0.2">
      <c r="A3070" t="s">
        <v>73</v>
      </c>
      <c r="B3070" t="s">
        <v>114</v>
      </c>
      <c r="C3070" t="s">
        <v>1</v>
      </c>
      <c r="D3070" t="s">
        <v>9</v>
      </c>
      <c r="E3070">
        <v>202212</v>
      </c>
      <c r="F3070" s="8">
        <v>288684.83172043011</v>
      </c>
      <c r="G3070" s="8">
        <v>307752.33333333331</v>
      </c>
    </row>
    <row r="3071" spans="1:7" x14ac:dyDescent="0.2">
      <c r="A3071" t="s">
        <v>73</v>
      </c>
      <c r="B3071" t="s">
        <v>114</v>
      </c>
      <c r="C3071" t="s">
        <v>1</v>
      </c>
      <c r="D3071" t="s">
        <v>9</v>
      </c>
      <c r="E3071">
        <v>202306</v>
      </c>
      <c r="F3071" s="8">
        <v>261577.90515873014</v>
      </c>
      <c r="G3071" s="8">
        <v>322651</v>
      </c>
    </row>
    <row r="3072" spans="1:7" x14ac:dyDescent="0.2">
      <c r="A3072" t="s">
        <v>73</v>
      </c>
      <c r="B3072" t="s">
        <v>114</v>
      </c>
      <c r="C3072" t="s">
        <v>1</v>
      </c>
      <c r="D3072" t="s">
        <v>9</v>
      </c>
      <c r="E3072">
        <v>202312</v>
      </c>
      <c r="F3072" s="8">
        <v>234787.58691756279</v>
      </c>
      <c r="G3072" s="8">
        <v>283383.83333333331</v>
      </c>
    </row>
    <row r="3073" spans="1:7" x14ac:dyDescent="0.2">
      <c r="A3073" t="s">
        <v>73</v>
      </c>
      <c r="B3073" t="s">
        <v>114</v>
      </c>
      <c r="C3073" t="s">
        <v>1</v>
      </c>
      <c r="D3073" t="s">
        <v>9</v>
      </c>
      <c r="E3073">
        <v>202406</v>
      </c>
      <c r="F3073" s="8">
        <v>294706.81222098629</v>
      </c>
      <c r="G3073" s="8">
        <v>349071.4</v>
      </c>
    </row>
    <row r="3074" spans="1:7" x14ac:dyDescent="0.2">
      <c r="A3074" t="s">
        <v>73</v>
      </c>
      <c r="B3074" t="s">
        <v>114</v>
      </c>
      <c r="C3074" t="s">
        <v>1</v>
      </c>
      <c r="D3074" t="s">
        <v>5</v>
      </c>
      <c r="E3074">
        <v>201509</v>
      </c>
      <c r="F3074" s="8">
        <v>246.72724014336919</v>
      </c>
      <c r="G3074" s="8">
        <v>500</v>
      </c>
    </row>
    <row r="3075" spans="1:7" x14ac:dyDescent="0.2">
      <c r="A3075" t="s">
        <v>73</v>
      </c>
      <c r="B3075" t="s">
        <v>114</v>
      </c>
      <c r="C3075" t="s">
        <v>1</v>
      </c>
      <c r="D3075" t="s">
        <v>5</v>
      </c>
      <c r="E3075">
        <v>201512</v>
      </c>
      <c r="F3075" s="8">
        <v>3174.6408602150536</v>
      </c>
      <c r="G3075" s="8">
        <v>3578.6666666666665</v>
      </c>
    </row>
    <row r="3076" spans="1:7" x14ac:dyDescent="0.2">
      <c r="A3076" t="s">
        <v>73</v>
      </c>
      <c r="B3076" t="s">
        <v>114</v>
      </c>
      <c r="C3076" t="s">
        <v>1</v>
      </c>
      <c r="D3076" t="s">
        <v>5</v>
      </c>
      <c r="E3076">
        <v>201603</v>
      </c>
      <c r="F3076" s="8">
        <v>5151.8980348535415</v>
      </c>
      <c r="G3076" s="8">
        <v>5607</v>
      </c>
    </row>
    <row r="3077" spans="1:7" x14ac:dyDescent="0.2">
      <c r="A3077" t="s">
        <v>73</v>
      </c>
      <c r="B3077" t="s">
        <v>114</v>
      </c>
      <c r="C3077" t="s">
        <v>1</v>
      </c>
      <c r="D3077" t="s">
        <v>5</v>
      </c>
      <c r="E3077">
        <v>201606</v>
      </c>
      <c r="F3077" s="8">
        <v>8444.6745519713259</v>
      </c>
      <c r="G3077" s="8">
        <v>9069</v>
      </c>
    </row>
    <row r="3078" spans="1:7" x14ac:dyDescent="0.2">
      <c r="A3078" t="s">
        <v>73</v>
      </c>
      <c r="B3078" t="s">
        <v>114</v>
      </c>
      <c r="C3078" t="s">
        <v>1</v>
      </c>
      <c r="D3078" t="s">
        <v>5</v>
      </c>
      <c r="E3078">
        <v>201609</v>
      </c>
      <c r="F3078" s="8">
        <v>11818.654121863799</v>
      </c>
      <c r="G3078" s="8">
        <v>12447.333333333334</v>
      </c>
    </row>
    <row r="3079" spans="1:7" x14ac:dyDescent="0.2">
      <c r="A3079" t="s">
        <v>73</v>
      </c>
      <c r="B3079" t="s">
        <v>114</v>
      </c>
      <c r="C3079" t="s">
        <v>1</v>
      </c>
      <c r="D3079" t="s">
        <v>5</v>
      </c>
      <c r="E3079">
        <v>201612</v>
      </c>
      <c r="F3079" s="8">
        <v>15735.49283154122</v>
      </c>
      <c r="G3079" s="8">
        <v>16604</v>
      </c>
    </row>
    <row r="3080" spans="1:7" x14ac:dyDescent="0.2">
      <c r="A3080" t="s">
        <v>73</v>
      </c>
      <c r="B3080" t="s">
        <v>114</v>
      </c>
      <c r="C3080" t="s">
        <v>1</v>
      </c>
      <c r="D3080" t="s">
        <v>5</v>
      </c>
      <c r="E3080">
        <v>201703</v>
      </c>
      <c r="F3080" s="8">
        <v>83706.531490015346</v>
      </c>
      <c r="G3080" s="8">
        <v>92592.333333333328</v>
      </c>
    </row>
    <row r="3081" spans="1:7" x14ac:dyDescent="0.2">
      <c r="A3081" t="s">
        <v>73</v>
      </c>
      <c r="B3081" t="s">
        <v>114</v>
      </c>
      <c r="C3081" t="s">
        <v>1</v>
      </c>
      <c r="D3081" t="s">
        <v>5</v>
      </c>
      <c r="E3081">
        <v>201706</v>
      </c>
      <c r="F3081" s="8">
        <v>88757.777060931898</v>
      </c>
      <c r="G3081" s="8">
        <v>97175.333333333328</v>
      </c>
    </row>
    <row r="3082" spans="1:7" x14ac:dyDescent="0.2">
      <c r="A3082" t="s">
        <v>73</v>
      </c>
      <c r="B3082" t="s">
        <v>114</v>
      </c>
      <c r="C3082" t="s">
        <v>1</v>
      </c>
      <c r="D3082" t="s">
        <v>5</v>
      </c>
      <c r="E3082">
        <v>201709</v>
      </c>
      <c r="F3082" s="8">
        <v>91035.795340501776</v>
      </c>
      <c r="G3082" s="8">
        <v>98890</v>
      </c>
    </row>
    <row r="3083" spans="1:7" x14ac:dyDescent="0.2">
      <c r="A3083" t="s">
        <v>73</v>
      </c>
      <c r="B3083" t="s">
        <v>114</v>
      </c>
      <c r="C3083" t="s">
        <v>1</v>
      </c>
      <c r="D3083" t="s">
        <v>5</v>
      </c>
      <c r="E3083">
        <v>201712</v>
      </c>
      <c r="F3083" s="8">
        <v>94890.834050179226</v>
      </c>
      <c r="G3083" s="8">
        <v>101524</v>
      </c>
    </row>
    <row r="3084" spans="1:7" x14ac:dyDescent="0.2">
      <c r="A3084" t="s">
        <v>73</v>
      </c>
      <c r="B3084" t="s">
        <v>114</v>
      </c>
      <c r="C3084" t="s">
        <v>1</v>
      </c>
      <c r="D3084" t="s">
        <v>5</v>
      </c>
      <c r="E3084">
        <v>201803</v>
      </c>
      <c r="F3084" s="8">
        <v>119703.89592933947</v>
      </c>
      <c r="G3084" s="8">
        <v>134730.66666666666</v>
      </c>
    </row>
    <row r="3085" spans="1:7" x14ac:dyDescent="0.2">
      <c r="A3085" t="s">
        <v>73</v>
      </c>
      <c r="B3085" t="s">
        <v>114</v>
      </c>
      <c r="C3085" t="s">
        <v>1</v>
      </c>
      <c r="D3085" t="s">
        <v>5</v>
      </c>
      <c r="E3085">
        <v>201806</v>
      </c>
      <c r="F3085" s="8">
        <v>155141.24050179214</v>
      </c>
      <c r="G3085" s="8">
        <v>167817.66666666666</v>
      </c>
    </row>
    <row r="3086" spans="1:7" x14ac:dyDescent="0.2">
      <c r="A3086" t="s">
        <v>73</v>
      </c>
      <c r="B3086" t="s">
        <v>114</v>
      </c>
      <c r="C3086" t="s">
        <v>1</v>
      </c>
      <c r="D3086" t="s">
        <v>5</v>
      </c>
      <c r="E3086">
        <v>201809</v>
      </c>
      <c r="F3086" s="8">
        <v>193451.06810035839</v>
      </c>
      <c r="G3086" s="8">
        <v>206577.66666666666</v>
      </c>
    </row>
    <row r="3087" spans="1:7" x14ac:dyDescent="0.2">
      <c r="A3087" t="s">
        <v>73</v>
      </c>
      <c r="B3087" t="s">
        <v>114</v>
      </c>
      <c r="C3087" t="s">
        <v>1</v>
      </c>
      <c r="D3087" t="s">
        <v>5</v>
      </c>
      <c r="E3087">
        <v>201812</v>
      </c>
      <c r="F3087" s="8">
        <v>224377.54014336914</v>
      </c>
      <c r="G3087" s="8">
        <v>241905</v>
      </c>
    </row>
    <row r="3088" spans="1:7" x14ac:dyDescent="0.2">
      <c r="A3088" t="s">
        <v>73</v>
      </c>
      <c r="B3088" t="s">
        <v>114</v>
      </c>
      <c r="C3088" t="s">
        <v>1</v>
      </c>
      <c r="D3088" t="s">
        <v>5</v>
      </c>
      <c r="E3088">
        <v>201903</v>
      </c>
      <c r="F3088" s="8">
        <v>194208.01036866361</v>
      </c>
      <c r="G3088" s="8">
        <v>272554.66666666669</v>
      </c>
    </row>
    <row r="3089" spans="1:7" x14ac:dyDescent="0.2">
      <c r="A3089" t="s">
        <v>73</v>
      </c>
      <c r="B3089" t="s">
        <v>114</v>
      </c>
      <c r="C3089" t="s">
        <v>1</v>
      </c>
      <c r="D3089" t="s">
        <v>5</v>
      </c>
      <c r="E3089">
        <v>201906</v>
      </c>
      <c r="F3089" s="8">
        <v>179747.74229390683</v>
      </c>
      <c r="G3089" s="8">
        <v>250520.33333333334</v>
      </c>
    </row>
    <row r="3090" spans="1:7" x14ac:dyDescent="0.2">
      <c r="A3090" t="s">
        <v>73</v>
      </c>
      <c r="B3090" t="s">
        <v>114</v>
      </c>
      <c r="C3090" t="s">
        <v>1</v>
      </c>
      <c r="D3090" t="s">
        <v>5</v>
      </c>
      <c r="E3090">
        <v>201909</v>
      </c>
      <c r="F3090" s="8">
        <v>261020.67025089613</v>
      </c>
      <c r="G3090" s="8">
        <v>422208.66666666669</v>
      </c>
    </row>
    <row r="3091" spans="1:7" x14ac:dyDescent="0.2">
      <c r="A3091" t="s">
        <v>73</v>
      </c>
      <c r="B3091" t="s">
        <v>114</v>
      </c>
      <c r="C3091" t="s">
        <v>1</v>
      </c>
      <c r="D3091" t="s">
        <v>5</v>
      </c>
      <c r="E3091">
        <v>201912</v>
      </c>
      <c r="F3091" s="8">
        <v>281300.38243727601</v>
      </c>
      <c r="G3091" s="8">
        <v>359494</v>
      </c>
    </row>
    <row r="3092" spans="1:7" x14ac:dyDescent="0.2">
      <c r="A3092" t="s">
        <v>73</v>
      </c>
      <c r="B3092" t="s">
        <v>114</v>
      </c>
      <c r="C3092" t="s">
        <v>1</v>
      </c>
      <c r="D3092" t="s">
        <v>5</v>
      </c>
      <c r="E3092">
        <v>202003</v>
      </c>
      <c r="F3092" s="8">
        <v>210152.2406377451</v>
      </c>
      <c r="G3092" s="8">
        <v>472596.33333333331</v>
      </c>
    </row>
    <row r="3093" spans="1:7" x14ac:dyDescent="0.2">
      <c r="A3093" t="s">
        <v>73</v>
      </c>
      <c r="B3093" t="s">
        <v>114</v>
      </c>
      <c r="C3093" t="s">
        <v>1</v>
      </c>
      <c r="D3093" t="s">
        <v>5</v>
      </c>
      <c r="E3093">
        <v>202006</v>
      </c>
      <c r="F3093" s="8">
        <v>180653.28279569896</v>
      </c>
      <c r="G3093" s="8">
        <v>283091.66666666669</v>
      </c>
    </row>
    <row r="3094" spans="1:7" x14ac:dyDescent="0.2">
      <c r="A3094" t="s">
        <v>73</v>
      </c>
      <c r="B3094" t="s">
        <v>114</v>
      </c>
      <c r="C3094" t="s">
        <v>1</v>
      </c>
      <c r="D3094" t="s">
        <v>5</v>
      </c>
      <c r="E3094">
        <v>202009</v>
      </c>
      <c r="F3094" s="8">
        <v>242682.97741935481</v>
      </c>
      <c r="G3094" s="8">
        <v>263140.66666666669</v>
      </c>
    </row>
    <row r="3095" spans="1:7" x14ac:dyDescent="0.2">
      <c r="A3095" t="s">
        <v>73</v>
      </c>
      <c r="B3095" t="s">
        <v>114</v>
      </c>
      <c r="C3095" t="s">
        <v>1</v>
      </c>
      <c r="D3095" t="s">
        <v>5</v>
      </c>
      <c r="E3095">
        <v>202012</v>
      </c>
      <c r="F3095" s="8">
        <v>202093.17491039424</v>
      </c>
      <c r="G3095" s="8">
        <v>273618.33333333331</v>
      </c>
    </row>
    <row r="3096" spans="1:7" x14ac:dyDescent="0.2">
      <c r="A3096" t="s">
        <v>73</v>
      </c>
      <c r="B3096" t="s">
        <v>114</v>
      </c>
      <c r="C3096" t="s">
        <v>1</v>
      </c>
      <c r="D3096" t="s">
        <v>5</v>
      </c>
      <c r="E3096">
        <v>202103</v>
      </c>
      <c r="F3096" s="8">
        <v>183338.14247311826</v>
      </c>
      <c r="G3096" s="8">
        <v>191524.66666666666</v>
      </c>
    </row>
    <row r="3097" spans="1:7" x14ac:dyDescent="0.2">
      <c r="A3097" t="s">
        <v>73</v>
      </c>
      <c r="B3097" t="s">
        <v>114</v>
      </c>
      <c r="C3097" t="s">
        <v>1</v>
      </c>
      <c r="D3097" t="s">
        <v>5</v>
      </c>
      <c r="E3097">
        <v>202106</v>
      </c>
      <c r="F3097" s="8">
        <v>199613.36129032253</v>
      </c>
      <c r="G3097" s="8">
        <v>283808</v>
      </c>
    </row>
    <row r="3098" spans="1:7" x14ac:dyDescent="0.2">
      <c r="A3098" t="s">
        <v>73</v>
      </c>
      <c r="B3098" t="s">
        <v>114</v>
      </c>
      <c r="C3098" t="s">
        <v>1</v>
      </c>
      <c r="D3098" t="s">
        <v>5</v>
      </c>
      <c r="E3098">
        <v>202109</v>
      </c>
      <c r="F3098" s="8">
        <v>211295.40358422941</v>
      </c>
      <c r="G3098" s="8">
        <v>225896.66666666666</v>
      </c>
    </row>
    <row r="3099" spans="1:7" x14ac:dyDescent="0.2">
      <c r="A3099" t="s">
        <v>73</v>
      </c>
      <c r="B3099" t="s">
        <v>114</v>
      </c>
      <c r="C3099" t="s">
        <v>1</v>
      </c>
      <c r="D3099" t="s">
        <v>5</v>
      </c>
      <c r="E3099">
        <v>202112</v>
      </c>
      <c r="F3099" s="8">
        <v>242657.80394265233</v>
      </c>
      <c r="G3099" s="8">
        <v>417185</v>
      </c>
    </row>
    <row r="3100" spans="1:7" x14ac:dyDescent="0.2">
      <c r="A3100" t="s">
        <v>73</v>
      </c>
      <c r="B3100" t="s">
        <v>114</v>
      </c>
      <c r="C3100" t="s">
        <v>1</v>
      </c>
      <c r="D3100" t="s">
        <v>5</v>
      </c>
      <c r="E3100">
        <v>202203</v>
      </c>
      <c r="F3100" s="8">
        <v>259182.06912442399</v>
      </c>
      <c r="G3100" s="8">
        <v>277428.66666666669</v>
      </c>
    </row>
    <row r="3101" spans="1:7" x14ac:dyDescent="0.2">
      <c r="A3101" t="s">
        <v>73</v>
      </c>
      <c r="B3101" t="s">
        <v>114</v>
      </c>
      <c r="C3101" t="s">
        <v>1</v>
      </c>
      <c r="D3101" t="s">
        <v>5</v>
      </c>
      <c r="E3101">
        <v>202206</v>
      </c>
      <c r="F3101" s="8">
        <v>285534.35806451616</v>
      </c>
      <c r="G3101" s="8">
        <v>387081.33333333331</v>
      </c>
    </row>
    <row r="3102" spans="1:7" x14ac:dyDescent="0.2">
      <c r="A3102" t="s">
        <v>73</v>
      </c>
      <c r="B3102" t="s">
        <v>114</v>
      </c>
      <c r="C3102" t="s">
        <v>1</v>
      </c>
      <c r="D3102" t="s">
        <v>5</v>
      </c>
      <c r="E3102">
        <v>202209</v>
      </c>
      <c r="F3102" s="8">
        <v>292618.2035842294</v>
      </c>
      <c r="G3102" s="8">
        <v>311689.66666666669</v>
      </c>
    </row>
    <row r="3103" spans="1:7" x14ac:dyDescent="0.2">
      <c r="A3103" t="s">
        <v>73</v>
      </c>
      <c r="B3103" t="s">
        <v>114</v>
      </c>
      <c r="C3103" t="s">
        <v>1</v>
      </c>
      <c r="D3103" t="s">
        <v>5</v>
      </c>
      <c r="E3103">
        <v>202212</v>
      </c>
      <c r="F3103" s="8">
        <v>284751.45985663083</v>
      </c>
      <c r="G3103" s="8">
        <v>303815</v>
      </c>
    </row>
    <row r="3104" spans="1:7" x14ac:dyDescent="0.2">
      <c r="A3104" t="s">
        <v>73</v>
      </c>
      <c r="B3104" t="s">
        <v>114</v>
      </c>
      <c r="C3104" t="s">
        <v>1</v>
      </c>
      <c r="D3104" t="s">
        <v>5</v>
      </c>
      <c r="E3104">
        <v>202303</v>
      </c>
      <c r="F3104" s="8">
        <v>273537.52572964667</v>
      </c>
      <c r="G3104" s="8">
        <v>379529.66666666669</v>
      </c>
    </row>
    <row r="3105" spans="1:7" x14ac:dyDescent="0.2">
      <c r="A3105" t="s">
        <v>73</v>
      </c>
      <c r="B3105" t="s">
        <v>114</v>
      </c>
      <c r="C3105" t="s">
        <v>1</v>
      </c>
      <c r="D3105" t="s">
        <v>5</v>
      </c>
      <c r="E3105">
        <v>202306</v>
      </c>
      <c r="F3105" s="8">
        <v>249618.28458781366</v>
      </c>
      <c r="G3105" s="8">
        <v>265772.33333333331</v>
      </c>
    </row>
    <row r="3106" spans="1:7" x14ac:dyDescent="0.2">
      <c r="A3106" t="s">
        <v>73</v>
      </c>
      <c r="B3106" t="s">
        <v>114</v>
      </c>
      <c r="C3106" t="s">
        <v>1</v>
      </c>
      <c r="D3106" t="s">
        <v>5</v>
      </c>
      <c r="E3106">
        <v>202309</v>
      </c>
      <c r="F3106" s="8">
        <v>237632.98064516135</v>
      </c>
      <c r="G3106" s="8">
        <v>323590.33333333331</v>
      </c>
    </row>
    <row r="3107" spans="1:7" x14ac:dyDescent="0.2">
      <c r="A3107" t="s">
        <v>73</v>
      </c>
      <c r="B3107" t="s">
        <v>114</v>
      </c>
      <c r="C3107" t="s">
        <v>1</v>
      </c>
      <c r="D3107" t="s">
        <v>5</v>
      </c>
      <c r="E3107">
        <v>202312</v>
      </c>
      <c r="F3107" s="8">
        <v>231942.19318996416</v>
      </c>
      <c r="G3107" s="8">
        <v>243177.33333333334</v>
      </c>
    </row>
    <row r="3108" spans="1:7" x14ac:dyDescent="0.2">
      <c r="A3108" t="s">
        <v>73</v>
      </c>
      <c r="B3108" t="s">
        <v>114</v>
      </c>
      <c r="C3108" t="s">
        <v>1</v>
      </c>
      <c r="D3108" t="s">
        <v>5</v>
      </c>
      <c r="E3108">
        <v>202403</v>
      </c>
      <c r="F3108" s="8">
        <v>218885.79384501302</v>
      </c>
      <c r="G3108" s="8">
        <v>232519.33333333334</v>
      </c>
    </row>
    <row r="3109" spans="1:7" x14ac:dyDescent="0.2">
      <c r="A3109" t="s">
        <v>73</v>
      </c>
      <c r="B3109" t="s">
        <v>114</v>
      </c>
      <c r="C3109" t="s">
        <v>1</v>
      </c>
      <c r="D3109" t="s">
        <v>5</v>
      </c>
      <c r="E3109">
        <v>202406</v>
      </c>
      <c r="F3109" s="8">
        <v>408438.33978494618</v>
      </c>
      <c r="G3109" s="8">
        <v>523899.5</v>
      </c>
    </row>
    <row r="3110" spans="1:7" x14ac:dyDescent="0.2">
      <c r="A3110" t="s">
        <v>73</v>
      </c>
      <c r="B3110" t="s">
        <v>114</v>
      </c>
      <c r="C3110" t="s">
        <v>0</v>
      </c>
      <c r="D3110" t="s">
        <v>7</v>
      </c>
      <c r="E3110">
        <v>2015</v>
      </c>
      <c r="F3110" s="8">
        <v>1710.6840501792115</v>
      </c>
      <c r="G3110" s="8">
        <v>2039.3333333333333</v>
      </c>
    </row>
    <row r="3111" spans="1:7" x14ac:dyDescent="0.2">
      <c r="A3111" t="s">
        <v>73</v>
      </c>
      <c r="B3111" t="s">
        <v>114</v>
      </c>
      <c r="C3111" t="s">
        <v>0</v>
      </c>
      <c r="D3111" t="s">
        <v>7</v>
      </c>
      <c r="E3111">
        <v>2016</v>
      </c>
      <c r="F3111" s="8">
        <v>10287.679885057471</v>
      </c>
      <c r="G3111" s="8">
        <v>10931.833333333334</v>
      </c>
    </row>
    <row r="3112" spans="1:7" x14ac:dyDescent="0.2">
      <c r="A3112" t="s">
        <v>73</v>
      </c>
      <c r="B3112" t="s">
        <v>114</v>
      </c>
      <c r="C3112" t="s">
        <v>0</v>
      </c>
      <c r="D3112" t="s">
        <v>7</v>
      </c>
      <c r="E3112">
        <v>2017</v>
      </c>
      <c r="F3112" s="8">
        <v>89155.747049411162</v>
      </c>
      <c r="G3112" s="8">
        <v>97283.666666666672</v>
      </c>
    </row>
    <row r="3113" spans="1:7" x14ac:dyDescent="0.2">
      <c r="A3113" t="s">
        <v>73</v>
      </c>
      <c r="B3113" t="s">
        <v>114</v>
      </c>
      <c r="C3113" t="s">
        <v>0</v>
      </c>
      <c r="D3113" t="s">
        <v>7</v>
      </c>
      <c r="E3113">
        <v>2018</v>
      </c>
      <c r="F3113" s="8">
        <v>173409.56130952379</v>
      </c>
      <c r="G3113" s="8">
        <v>187830.91666666666</v>
      </c>
    </row>
    <row r="3114" spans="1:7" x14ac:dyDescent="0.2">
      <c r="A3114" t="s">
        <v>73</v>
      </c>
      <c r="B3114" t="s">
        <v>114</v>
      </c>
      <c r="C3114" t="s">
        <v>0</v>
      </c>
      <c r="D3114" t="s">
        <v>7</v>
      </c>
      <c r="E3114">
        <v>2019</v>
      </c>
      <c r="F3114" s="8">
        <v>230433.40128008192</v>
      </c>
      <c r="G3114" s="8">
        <v>327558.5</v>
      </c>
    </row>
    <row r="3115" spans="1:7" x14ac:dyDescent="0.2">
      <c r="A3115" t="s">
        <v>73</v>
      </c>
      <c r="B3115" t="s">
        <v>114</v>
      </c>
      <c r="C3115" t="s">
        <v>0</v>
      </c>
      <c r="D3115" t="s">
        <v>7</v>
      </c>
      <c r="E3115">
        <v>2020</v>
      </c>
      <c r="F3115" s="8">
        <v>206539.05505190941</v>
      </c>
      <c r="G3115" s="8">
        <v>323111.41666666669</v>
      </c>
    </row>
    <row r="3116" spans="1:7" x14ac:dyDescent="0.2">
      <c r="A3116" t="s">
        <v>73</v>
      </c>
      <c r="B3116" t="s">
        <v>114</v>
      </c>
      <c r="C3116" t="s">
        <v>0</v>
      </c>
      <c r="D3116" t="s">
        <v>7</v>
      </c>
      <c r="E3116">
        <v>2021</v>
      </c>
      <c r="F3116" s="8">
        <v>209226.17782258065</v>
      </c>
      <c r="G3116" s="8">
        <v>279603.58333333331</v>
      </c>
    </row>
    <row r="3117" spans="1:7" x14ac:dyDescent="0.2">
      <c r="A3117" t="s">
        <v>73</v>
      </c>
      <c r="B3117" t="s">
        <v>114</v>
      </c>
      <c r="C3117" t="s">
        <v>0</v>
      </c>
      <c r="D3117" t="s">
        <v>7</v>
      </c>
      <c r="E3117">
        <v>2022</v>
      </c>
      <c r="F3117" s="8">
        <v>280521.52265745011</v>
      </c>
      <c r="G3117" s="8">
        <v>320003.66666666669</v>
      </c>
    </row>
    <row r="3118" spans="1:7" x14ac:dyDescent="0.2">
      <c r="A3118" t="s">
        <v>73</v>
      </c>
      <c r="B3118" t="s">
        <v>114</v>
      </c>
      <c r="C3118" t="s">
        <v>0</v>
      </c>
      <c r="D3118" t="s">
        <v>7</v>
      </c>
      <c r="E3118">
        <v>2023</v>
      </c>
      <c r="F3118" s="8">
        <v>248182.74603814646</v>
      </c>
      <c r="G3118" s="8">
        <v>303017.41666666669</v>
      </c>
    </row>
    <row r="3119" spans="1:7" x14ac:dyDescent="0.2">
      <c r="A3119" t="s">
        <v>73</v>
      </c>
      <c r="B3119" t="s">
        <v>114</v>
      </c>
      <c r="C3119" t="s">
        <v>0</v>
      </c>
      <c r="D3119" t="s">
        <v>7</v>
      </c>
      <c r="E3119">
        <v>2024</v>
      </c>
      <c r="F3119" s="8">
        <v>294706.81222098629</v>
      </c>
      <c r="G3119" s="8">
        <v>349071.4</v>
      </c>
    </row>
    <row r="3120" spans="1:7" x14ac:dyDescent="0.2">
      <c r="A3120" t="s">
        <v>73</v>
      </c>
      <c r="B3120" t="s">
        <v>114</v>
      </c>
      <c r="C3120" t="s">
        <v>0</v>
      </c>
      <c r="D3120" t="s">
        <v>8</v>
      </c>
      <c r="E3120">
        <v>201507</v>
      </c>
      <c r="F3120" s="8">
        <v>6</v>
      </c>
      <c r="G3120" s="8">
        <v>25</v>
      </c>
    </row>
    <row r="3121" spans="1:7" x14ac:dyDescent="0.2">
      <c r="A3121" t="s">
        <v>73</v>
      </c>
      <c r="B3121" t="s">
        <v>114</v>
      </c>
      <c r="C3121" t="s">
        <v>0</v>
      </c>
      <c r="D3121" t="s">
        <v>8</v>
      </c>
      <c r="E3121">
        <v>201508</v>
      </c>
      <c r="F3121" s="8">
        <v>112.54838709677419</v>
      </c>
      <c r="G3121" s="8">
        <v>256</v>
      </c>
    </row>
    <row r="3122" spans="1:7" x14ac:dyDescent="0.2">
      <c r="A3122" t="s">
        <v>73</v>
      </c>
      <c r="B3122" t="s">
        <v>114</v>
      </c>
      <c r="C3122" t="s">
        <v>0</v>
      </c>
      <c r="D3122" t="s">
        <v>8</v>
      </c>
      <c r="E3122">
        <v>201509</v>
      </c>
      <c r="F3122" s="8">
        <v>621.63333333333333</v>
      </c>
      <c r="G3122" s="8">
        <v>1219</v>
      </c>
    </row>
    <row r="3123" spans="1:7" x14ac:dyDescent="0.2">
      <c r="A3123" t="s">
        <v>73</v>
      </c>
      <c r="B3123" t="s">
        <v>114</v>
      </c>
      <c r="C3123" t="s">
        <v>0</v>
      </c>
      <c r="D3123" t="s">
        <v>8</v>
      </c>
      <c r="E3123">
        <v>201510</v>
      </c>
      <c r="F3123" s="8">
        <v>2339.7419354838712</v>
      </c>
      <c r="G3123" s="8">
        <v>3072</v>
      </c>
    </row>
    <row r="3124" spans="1:7" x14ac:dyDescent="0.2">
      <c r="A3124" t="s">
        <v>73</v>
      </c>
      <c r="B3124" t="s">
        <v>114</v>
      </c>
      <c r="C3124" t="s">
        <v>0</v>
      </c>
      <c r="D3124" t="s">
        <v>8</v>
      </c>
      <c r="E3124">
        <v>201511</v>
      </c>
      <c r="F3124" s="8">
        <v>3305.6</v>
      </c>
      <c r="G3124" s="8">
        <v>3587</v>
      </c>
    </row>
    <row r="3125" spans="1:7" x14ac:dyDescent="0.2">
      <c r="A3125" t="s">
        <v>73</v>
      </c>
      <c r="B3125" t="s">
        <v>114</v>
      </c>
      <c r="C3125" t="s">
        <v>0</v>
      </c>
      <c r="D3125" t="s">
        <v>8</v>
      </c>
      <c r="E3125">
        <v>201512</v>
      </c>
      <c r="F3125" s="8">
        <v>3878.5806451612907</v>
      </c>
      <c r="G3125" s="8">
        <v>4077</v>
      </c>
    </row>
    <row r="3126" spans="1:7" x14ac:dyDescent="0.2">
      <c r="A3126" t="s">
        <v>73</v>
      </c>
      <c r="B3126" t="s">
        <v>114</v>
      </c>
      <c r="C3126" t="s">
        <v>0</v>
      </c>
      <c r="D3126" t="s">
        <v>8</v>
      </c>
      <c r="E3126">
        <v>201601</v>
      </c>
      <c r="F3126" s="8">
        <v>4292.387096774195</v>
      </c>
      <c r="G3126" s="8">
        <v>4643</v>
      </c>
    </row>
    <row r="3127" spans="1:7" x14ac:dyDescent="0.2">
      <c r="A3127" t="s">
        <v>73</v>
      </c>
      <c r="B3127" t="s">
        <v>114</v>
      </c>
      <c r="C3127" t="s">
        <v>0</v>
      </c>
      <c r="D3127" t="s">
        <v>8</v>
      </c>
      <c r="E3127">
        <v>201602</v>
      </c>
      <c r="F3127" s="8">
        <v>5015.7586206896558</v>
      </c>
      <c r="G3127" s="8">
        <v>5440</v>
      </c>
    </row>
    <row r="3128" spans="1:7" x14ac:dyDescent="0.2">
      <c r="A3128" t="s">
        <v>73</v>
      </c>
      <c r="B3128" t="s">
        <v>114</v>
      </c>
      <c r="C3128" t="s">
        <v>0</v>
      </c>
      <c r="D3128" t="s">
        <v>8</v>
      </c>
      <c r="E3128">
        <v>201603</v>
      </c>
      <c r="F3128" s="8">
        <v>6147.5483870967746</v>
      </c>
      <c r="G3128" s="8">
        <v>6738</v>
      </c>
    </row>
    <row r="3129" spans="1:7" x14ac:dyDescent="0.2">
      <c r="A3129" t="s">
        <v>73</v>
      </c>
      <c r="B3129" t="s">
        <v>114</v>
      </c>
      <c r="C3129" t="s">
        <v>0</v>
      </c>
      <c r="D3129" t="s">
        <v>8</v>
      </c>
      <c r="E3129">
        <v>201604</v>
      </c>
      <c r="F3129" s="8">
        <v>7218.6999999999989</v>
      </c>
      <c r="G3129" s="8">
        <v>7731</v>
      </c>
    </row>
    <row r="3130" spans="1:7" x14ac:dyDescent="0.2">
      <c r="A3130" t="s">
        <v>73</v>
      </c>
      <c r="B3130" t="s">
        <v>114</v>
      </c>
      <c r="C3130" t="s">
        <v>0</v>
      </c>
      <c r="D3130" t="s">
        <v>8</v>
      </c>
      <c r="E3130">
        <v>201605</v>
      </c>
      <c r="F3130" s="8">
        <v>8391.2903225806458</v>
      </c>
      <c r="G3130" s="8">
        <v>9162</v>
      </c>
    </row>
    <row r="3131" spans="1:7" x14ac:dyDescent="0.2">
      <c r="A3131" t="s">
        <v>73</v>
      </c>
      <c r="B3131" t="s">
        <v>114</v>
      </c>
      <c r="C3131" t="s">
        <v>0</v>
      </c>
      <c r="D3131" t="s">
        <v>8</v>
      </c>
      <c r="E3131">
        <v>201606</v>
      </c>
      <c r="F3131" s="8">
        <v>9724.0333333333328</v>
      </c>
      <c r="G3131" s="8">
        <v>10314</v>
      </c>
    </row>
    <row r="3132" spans="1:7" x14ac:dyDescent="0.2">
      <c r="A3132" t="s">
        <v>73</v>
      </c>
      <c r="B3132" t="s">
        <v>114</v>
      </c>
      <c r="C3132" t="s">
        <v>0</v>
      </c>
      <c r="D3132" t="s">
        <v>8</v>
      </c>
      <c r="E3132">
        <v>201607</v>
      </c>
      <c r="F3132" s="8">
        <v>10767.677419354839</v>
      </c>
      <c r="G3132" s="8">
        <v>11321</v>
      </c>
    </row>
    <row r="3133" spans="1:7" x14ac:dyDescent="0.2">
      <c r="A3133" t="s">
        <v>73</v>
      </c>
      <c r="B3133" t="s">
        <v>114</v>
      </c>
      <c r="C3133" t="s">
        <v>0</v>
      </c>
      <c r="D3133" t="s">
        <v>8</v>
      </c>
      <c r="E3133">
        <v>201608</v>
      </c>
      <c r="F3133" s="8">
        <v>11755.451612903222</v>
      </c>
      <c r="G3133" s="8">
        <v>12235</v>
      </c>
    </row>
    <row r="3134" spans="1:7" x14ac:dyDescent="0.2">
      <c r="A3134" t="s">
        <v>73</v>
      </c>
      <c r="B3134" t="s">
        <v>114</v>
      </c>
      <c r="C3134" t="s">
        <v>0</v>
      </c>
      <c r="D3134" t="s">
        <v>8</v>
      </c>
      <c r="E3134">
        <v>201609</v>
      </c>
      <c r="F3134" s="8">
        <v>12932.833333333332</v>
      </c>
      <c r="G3134" s="8">
        <v>13786</v>
      </c>
    </row>
    <row r="3135" spans="1:7" x14ac:dyDescent="0.2">
      <c r="A3135" t="s">
        <v>73</v>
      </c>
      <c r="B3135" t="s">
        <v>114</v>
      </c>
      <c r="C3135" t="s">
        <v>0</v>
      </c>
      <c r="D3135" t="s">
        <v>8</v>
      </c>
      <c r="E3135">
        <v>201610</v>
      </c>
      <c r="F3135" s="8">
        <v>14322.612903225805</v>
      </c>
      <c r="G3135" s="8">
        <v>14940</v>
      </c>
    </row>
    <row r="3136" spans="1:7" x14ac:dyDescent="0.2">
      <c r="A3136" t="s">
        <v>73</v>
      </c>
      <c r="B3136" t="s">
        <v>114</v>
      </c>
      <c r="C3136" t="s">
        <v>0</v>
      </c>
      <c r="D3136" t="s">
        <v>8</v>
      </c>
      <c r="E3136">
        <v>201611</v>
      </c>
      <c r="F3136" s="8">
        <v>15605.833333333336</v>
      </c>
      <c r="G3136" s="8">
        <v>16562</v>
      </c>
    </row>
    <row r="3137" spans="1:7" x14ac:dyDescent="0.2">
      <c r="A3137" t="s">
        <v>73</v>
      </c>
      <c r="B3137" t="s">
        <v>114</v>
      </c>
      <c r="C3137" t="s">
        <v>0</v>
      </c>
      <c r="D3137" t="s">
        <v>8</v>
      </c>
      <c r="E3137">
        <v>201612</v>
      </c>
      <c r="F3137" s="8">
        <v>17278.032258064519</v>
      </c>
      <c r="G3137" s="8">
        <v>18310</v>
      </c>
    </row>
    <row r="3138" spans="1:7" x14ac:dyDescent="0.2">
      <c r="A3138" t="s">
        <v>73</v>
      </c>
      <c r="B3138" t="s">
        <v>114</v>
      </c>
      <c r="C3138" t="s">
        <v>0</v>
      </c>
      <c r="D3138" t="s">
        <v>8</v>
      </c>
      <c r="E3138">
        <v>201701</v>
      </c>
      <c r="F3138" s="8">
        <v>83590.838709677424</v>
      </c>
      <c r="G3138" s="8">
        <v>86457</v>
      </c>
    </row>
    <row r="3139" spans="1:7" x14ac:dyDescent="0.2">
      <c r="A3139" t="s">
        <v>73</v>
      </c>
      <c r="B3139" t="s">
        <v>114</v>
      </c>
      <c r="C3139" t="s">
        <v>0</v>
      </c>
      <c r="D3139" t="s">
        <v>8</v>
      </c>
      <c r="E3139">
        <v>201702</v>
      </c>
      <c r="F3139" s="8">
        <v>82654.17857142858</v>
      </c>
      <c r="G3139" s="8">
        <v>96012</v>
      </c>
    </row>
    <row r="3140" spans="1:7" x14ac:dyDescent="0.2">
      <c r="A3140" t="s">
        <v>73</v>
      </c>
      <c r="B3140" t="s">
        <v>114</v>
      </c>
      <c r="C3140" t="s">
        <v>0</v>
      </c>
      <c r="D3140" t="s">
        <v>8</v>
      </c>
      <c r="E3140">
        <v>201703</v>
      </c>
      <c r="F3140" s="8">
        <v>84877.774193548379</v>
      </c>
      <c r="G3140" s="8">
        <v>95312</v>
      </c>
    </row>
    <row r="3141" spans="1:7" x14ac:dyDescent="0.2">
      <c r="A3141" t="s">
        <v>73</v>
      </c>
      <c r="B3141" t="s">
        <v>114</v>
      </c>
      <c r="C3141" t="s">
        <v>0</v>
      </c>
      <c r="D3141" t="s">
        <v>8</v>
      </c>
      <c r="E3141">
        <v>201704</v>
      </c>
      <c r="F3141" s="8">
        <v>86612.7</v>
      </c>
      <c r="G3141" s="8">
        <v>94499</v>
      </c>
    </row>
    <row r="3142" spans="1:7" x14ac:dyDescent="0.2">
      <c r="A3142" t="s">
        <v>73</v>
      </c>
      <c r="B3142" t="s">
        <v>114</v>
      </c>
      <c r="C3142" t="s">
        <v>0</v>
      </c>
      <c r="D3142" t="s">
        <v>8</v>
      </c>
      <c r="E3142">
        <v>201705</v>
      </c>
      <c r="F3142" s="8">
        <v>88645.48387096767</v>
      </c>
      <c r="G3142" s="8">
        <v>97230</v>
      </c>
    </row>
    <row r="3143" spans="1:7" x14ac:dyDescent="0.2">
      <c r="A3143" t="s">
        <v>73</v>
      </c>
      <c r="B3143" t="s">
        <v>114</v>
      </c>
      <c r="C3143" t="s">
        <v>0</v>
      </c>
      <c r="D3143" t="s">
        <v>8</v>
      </c>
      <c r="E3143">
        <v>201706</v>
      </c>
      <c r="F3143" s="8">
        <v>91519.700000000012</v>
      </c>
      <c r="G3143" s="8">
        <v>99942</v>
      </c>
    </row>
    <row r="3144" spans="1:7" x14ac:dyDescent="0.2">
      <c r="A3144" t="s">
        <v>73</v>
      </c>
      <c r="B3144" t="s">
        <v>114</v>
      </c>
      <c r="C3144" t="s">
        <v>0</v>
      </c>
      <c r="D3144" t="s">
        <v>8</v>
      </c>
      <c r="E3144">
        <v>201707</v>
      </c>
      <c r="F3144" s="8">
        <v>93292.483870967742</v>
      </c>
      <c r="G3144" s="8">
        <v>100300</v>
      </c>
    </row>
    <row r="3145" spans="1:7" x14ac:dyDescent="0.2">
      <c r="A3145" t="s">
        <v>73</v>
      </c>
      <c r="B3145" t="s">
        <v>114</v>
      </c>
      <c r="C3145" t="s">
        <v>0</v>
      </c>
      <c r="D3145" t="s">
        <v>8</v>
      </c>
      <c r="E3145">
        <v>201708</v>
      </c>
      <c r="F3145" s="8">
        <v>91839.387096774197</v>
      </c>
      <c r="G3145" s="8">
        <v>100123</v>
      </c>
    </row>
    <row r="3146" spans="1:7" x14ac:dyDescent="0.2">
      <c r="A3146" t="s">
        <v>73</v>
      </c>
      <c r="B3146" t="s">
        <v>114</v>
      </c>
      <c r="C3146" t="s">
        <v>0</v>
      </c>
      <c r="D3146" t="s">
        <v>8</v>
      </c>
      <c r="E3146">
        <v>201709</v>
      </c>
      <c r="F3146" s="8">
        <v>88285.233333333337</v>
      </c>
      <c r="G3146" s="8">
        <v>97135</v>
      </c>
    </row>
    <row r="3147" spans="1:7" x14ac:dyDescent="0.2">
      <c r="A3147" t="s">
        <v>73</v>
      </c>
      <c r="B3147" t="s">
        <v>114</v>
      </c>
      <c r="C3147" t="s">
        <v>0</v>
      </c>
      <c r="D3147" t="s">
        <v>8</v>
      </c>
      <c r="E3147">
        <v>201710</v>
      </c>
      <c r="F3147" s="8">
        <v>88084.903225806484</v>
      </c>
      <c r="G3147" s="8">
        <v>95133</v>
      </c>
    </row>
    <row r="3148" spans="1:7" x14ac:dyDescent="0.2">
      <c r="A3148" t="s">
        <v>73</v>
      </c>
      <c r="B3148" t="s">
        <v>114</v>
      </c>
      <c r="C3148" t="s">
        <v>0</v>
      </c>
      <c r="D3148" t="s">
        <v>8</v>
      </c>
      <c r="E3148">
        <v>201711</v>
      </c>
      <c r="F3148" s="8">
        <v>90918.733333333323</v>
      </c>
      <c r="G3148" s="8">
        <v>100706</v>
      </c>
    </row>
    <row r="3149" spans="1:7" x14ac:dyDescent="0.2">
      <c r="A3149" t="s">
        <v>73</v>
      </c>
      <c r="B3149" t="s">
        <v>114</v>
      </c>
      <c r="C3149" t="s">
        <v>0</v>
      </c>
      <c r="D3149" t="s">
        <v>8</v>
      </c>
      <c r="E3149">
        <v>201712</v>
      </c>
      <c r="F3149" s="8">
        <v>99547.548387096773</v>
      </c>
      <c r="G3149" s="8">
        <v>104555</v>
      </c>
    </row>
    <row r="3150" spans="1:7" x14ac:dyDescent="0.2">
      <c r="A3150" t="s">
        <v>73</v>
      </c>
      <c r="B3150" t="s">
        <v>114</v>
      </c>
      <c r="C3150" t="s">
        <v>0</v>
      </c>
      <c r="D3150" t="s">
        <v>8</v>
      </c>
      <c r="E3150">
        <v>201801</v>
      </c>
      <c r="F3150" s="8">
        <v>109347.90322580648</v>
      </c>
      <c r="G3150" s="8">
        <v>126728</v>
      </c>
    </row>
    <row r="3151" spans="1:7" x14ac:dyDescent="0.2">
      <c r="A3151" t="s">
        <v>73</v>
      </c>
      <c r="B3151" t="s">
        <v>114</v>
      </c>
      <c r="C3151" t="s">
        <v>0</v>
      </c>
      <c r="D3151" t="s">
        <v>8</v>
      </c>
      <c r="E3151">
        <v>201802</v>
      </c>
      <c r="F3151" s="8">
        <v>120460.53571428572</v>
      </c>
      <c r="G3151" s="8">
        <v>134802</v>
      </c>
    </row>
    <row r="3152" spans="1:7" x14ac:dyDescent="0.2">
      <c r="A3152" t="s">
        <v>73</v>
      </c>
      <c r="B3152" t="s">
        <v>114</v>
      </c>
      <c r="C3152" t="s">
        <v>0</v>
      </c>
      <c r="D3152" t="s">
        <v>8</v>
      </c>
      <c r="E3152">
        <v>201803</v>
      </c>
      <c r="F3152" s="8">
        <v>132196.45161290324</v>
      </c>
      <c r="G3152" s="8">
        <v>143537</v>
      </c>
    </row>
    <row r="3153" spans="1:7" x14ac:dyDescent="0.2">
      <c r="A3153" t="s">
        <v>73</v>
      </c>
      <c r="B3153" t="s">
        <v>114</v>
      </c>
      <c r="C3153" t="s">
        <v>0</v>
      </c>
      <c r="D3153" t="s">
        <v>8</v>
      </c>
      <c r="E3153">
        <v>201804</v>
      </c>
      <c r="F3153" s="8">
        <v>141391.53333333335</v>
      </c>
      <c r="G3153" s="8">
        <v>154548</v>
      </c>
    </row>
    <row r="3154" spans="1:7" x14ac:dyDescent="0.2">
      <c r="A3154" t="s">
        <v>73</v>
      </c>
      <c r="B3154" t="s">
        <v>114</v>
      </c>
      <c r="C3154" t="s">
        <v>0</v>
      </c>
      <c r="D3154" t="s">
        <v>8</v>
      </c>
      <c r="E3154">
        <v>201805</v>
      </c>
      <c r="F3154" s="8">
        <v>152181.3548387097</v>
      </c>
      <c r="G3154" s="8">
        <v>168072</v>
      </c>
    </row>
    <row r="3155" spans="1:7" x14ac:dyDescent="0.2">
      <c r="A3155" t="s">
        <v>73</v>
      </c>
      <c r="B3155" t="s">
        <v>114</v>
      </c>
      <c r="C3155" t="s">
        <v>0</v>
      </c>
      <c r="D3155" t="s">
        <v>8</v>
      </c>
      <c r="E3155">
        <v>201806</v>
      </c>
      <c r="F3155" s="8">
        <v>171851.1</v>
      </c>
      <c r="G3155" s="8">
        <v>180835</v>
      </c>
    </row>
    <row r="3156" spans="1:7" x14ac:dyDescent="0.2">
      <c r="A3156" t="s">
        <v>73</v>
      </c>
      <c r="B3156" t="s">
        <v>114</v>
      </c>
      <c r="C3156" t="s">
        <v>0</v>
      </c>
      <c r="D3156" t="s">
        <v>8</v>
      </c>
      <c r="E3156">
        <v>201807</v>
      </c>
      <c r="F3156" s="8">
        <v>189793.12903225803</v>
      </c>
      <c r="G3156" s="8">
        <v>198406</v>
      </c>
    </row>
    <row r="3157" spans="1:7" x14ac:dyDescent="0.2">
      <c r="A3157" t="s">
        <v>73</v>
      </c>
      <c r="B3157" t="s">
        <v>114</v>
      </c>
      <c r="C3157" t="s">
        <v>0</v>
      </c>
      <c r="D3157" t="s">
        <v>8</v>
      </c>
      <c r="E3157">
        <v>201808</v>
      </c>
      <c r="F3157" s="8">
        <v>190444.77419354839</v>
      </c>
      <c r="G3157" s="8">
        <v>208582</v>
      </c>
    </row>
    <row r="3158" spans="1:7" x14ac:dyDescent="0.2">
      <c r="A3158" t="s">
        <v>73</v>
      </c>
      <c r="B3158" t="s">
        <v>114</v>
      </c>
      <c r="C3158" t="s">
        <v>0</v>
      </c>
      <c r="D3158" t="s">
        <v>8</v>
      </c>
      <c r="E3158">
        <v>201809</v>
      </c>
      <c r="F3158" s="8">
        <v>200115.33333333334</v>
      </c>
      <c r="G3158" s="8">
        <v>212746</v>
      </c>
    </row>
    <row r="3159" spans="1:7" x14ac:dyDescent="0.2">
      <c r="A3159" t="s">
        <v>73</v>
      </c>
      <c r="B3159" t="s">
        <v>114</v>
      </c>
      <c r="C3159" t="s">
        <v>0</v>
      </c>
      <c r="D3159" t="s">
        <v>8</v>
      </c>
      <c r="E3159">
        <v>201810</v>
      </c>
      <c r="F3159" s="8">
        <v>211781.67741935482</v>
      </c>
      <c r="G3159" s="8">
        <v>230323</v>
      </c>
    </row>
    <row r="3160" spans="1:7" x14ac:dyDescent="0.2">
      <c r="A3160" t="s">
        <v>73</v>
      </c>
      <c r="B3160" t="s">
        <v>114</v>
      </c>
      <c r="C3160" t="s">
        <v>0</v>
      </c>
      <c r="D3160" t="s">
        <v>8</v>
      </c>
      <c r="E3160">
        <v>201811</v>
      </c>
      <c r="F3160" s="8">
        <v>224804.23333333334</v>
      </c>
      <c r="G3160" s="8">
        <v>244624</v>
      </c>
    </row>
    <row r="3161" spans="1:7" x14ac:dyDescent="0.2">
      <c r="A3161" t="s">
        <v>73</v>
      </c>
      <c r="B3161" t="s">
        <v>114</v>
      </c>
      <c r="C3161" t="s">
        <v>0</v>
      </c>
      <c r="D3161" t="s">
        <v>8</v>
      </c>
      <c r="E3161">
        <v>201812</v>
      </c>
      <c r="F3161" s="8">
        <v>236546.70967741928</v>
      </c>
      <c r="G3161" s="8">
        <v>250768</v>
      </c>
    </row>
    <row r="3162" spans="1:7" x14ac:dyDescent="0.2">
      <c r="A3162" t="s">
        <v>73</v>
      </c>
      <c r="B3162" t="s">
        <v>114</v>
      </c>
      <c r="C3162" t="s">
        <v>0</v>
      </c>
      <c r="D3162" t="s">
        <v>8</v>
      </c>
      <c r="E3162">
        <v>201901</v>
      </c>
      <c r="F3162" s="8">
        <v>243301.32258064518</v>
      </c>
      <c r="G3162" s="8">
        <v>263042</v>
      </c>
    </row>
    <row r="3163" spans="1:7" x14ac:dyDescent="0.2">
      <c r="A3163" t="s">
        <v>73</v>
      </c>
      <c r="B3163" t="s">
        <v>114</v>
      </c>
      <c r="C3163" t="s">
        <v>0</v>
      </c>
      <c r="D3163" t="s">
        <v>8</v>
      </c>
      <c r="E3163">
        <v>201902</v>
      </c>
      <c r="F3163" s="8">
        <v>169855.21428571423</v>
      </c>
      <c r="G3163" s="8">
        <v>337534</v>
      </c>
    </row>
    <row r="3164" spans="1:7" x14ac:dyDescent="0.2">
      <c r="A3164" t="s">
        <v>73</v>
      </c>
      <c r="B3164" t="s">
        <v>114</v>
      </c>
      <c r="C3164" t="s">
        <v>0</v>
      </c>
      <c r="D3164" t="s">
        <v>8</v>
      </c>
      <c r="E3164">
        <v>201903</v>
      </c>
      <c r="F3164" s="8">
        <v>169476.29032258067</v>
      </c>
      <c r="G3164" s="8">
        <v>217091</v>
      </c>
    </row>
    <row r="3165" spans="1:7" x14ac:dyDescent="0.2">
      <c r="A3165" t="s">
        <v>73</v>
      </c>
      <c r="B3165" t="s">
        <v>114</v>
      </c>
      <c r="C3165" t="s">
        <v>0</v>
      </c>
      <c r="D3165" t="s">
        <v>8</v>
      </c>
      <c r="E3165">
        <v>201904</v>
      </c>
      <c r="F3165" s="8">
        <v>175150.06666666665</v>
      </c>
      <c r="G3165" s="8">
        <v>234242</v>
      </c>
    </row>
    <row r="3166" spans="1:7" x14ac:dyDescent="0.2">
      <c r="A3166" t="s">
        <v>73</v>
      </c>
      <c r="B3166" t="s">
        <v>114</v>
      </c>
      <c r="C3166" t="s">
        <v>0</v>
      </c>
      <c r="D3166" t="s">
        <v>8</v>
      </c>
      <c r="E3166">
        <v>201905</v>
      </c>
      <c r="F3166" s="8">
        <v>179583.32258064521</v>
      </c>
      <c r="G3166" s="8">
        <v>251588</v>
      </c>
    </row>
    <row r="3167" spans="1:7" x14ac:dyDescent="0.2">
      <c r="A3167" t="s">
        <v>73</v>
      </c>
      <c r="B3167" t="s">
        <v>114</v>
      </c>
      <c r="C3167" t="s">
        <v>0</v>
      </c>
      <c r="D3167" t="s">
        <v>8</v>
      </c>
      <c r="E3167">
        <v>201906</v>
      </c>
      <c r="F3167" s="8">
        <v>184960.5</v>
      </c>
      <c r="G3167" s="8">
        <v>265794</v>
      </c>
    </row>
    <row r="3168" spans="1:7" x14ac:dyDescent="0.2">
      <c r="A3168" t="s">
        <v>73</v>
      </c>
      <c r="B3168" t="s">
        <v>114</v>
      </c>
      <c r="C3168" t="s">
        <v>0</v>
      </c>
      <c r="D3168" t="s">
        <v>8</v>
      </c>
      <c r="E3168">
        <v>201907</v>
      </c>
      <c r="F3168" s="8">
        <v>262628.61290322576</v>
      </c>
      <c r="G3168" s="8">
        <v>533798</v>
      </c>
    </row>
    <row r="3169" spans="1:7" x14ac:dyDescent="0.2">
      <c r="A3169" t="s">
        <v>73</v>
      </c>
      <c r="B3169" t="s">
        <v>114</v>
      </c>
      <c r="C3169" t="s">
        <v>0</v>
      </c>
      <c r="D3169" t="s">
        <v>8</v>
      </c>
      <c r="E3169">
        <v>201908</v>
      </c>
      <c r="F3169" s="8">
        <v>263360</v>
      </c>
      <c r="G3169" s="8">
        <v>367591</v>
      </c>
    </row>
    <row r="3170" spans="1:7" x14ac:dyDescent="0.2">
      <c r="A3170" t="s">
        <v>73</v>
      </c>
      <c r="B3170" t="s">
        <v>114</v>
      </c>
      <c r="C3170" t="s">
        <v>0</v>
      </c>
      <c r="D3170" t="s">
        <v>8</v>
      </c>
      <c r="E3170">
        <v>201909</v>
      </c>
      <c r="F3170" s="8">
        <v>272051.33333333343</v>
      </c>
      <c r="G3170" s="8">
        <v>375729</v>
      </c>
    </row>
    <row r="3171" spans="1:7" x14ac:dyDescent="0.2">
      <c r="A3171" t="s">
        <v>73</v>
      </c>
      <c r="B3171" t="s">
        <v>114</v>
      </c>
      <c r="C3171" t="s">
        <v>0</v>
      </c>
      <c r="D3171" t="s">
        <v>8</v>
      </c>
      <c r="E3171">
        <v>201910</v>
      </c>
      <c r="F3171" s="8">
        <v>274780.41935483878</v>
      </c>
      <c r="G3171" s="8">
        <v>391646</v>
      </c>
    </row>
    <row r="3172" spans="1:7" x14ac:dyDescent="0.2">
      <c r="A3172" t="s">
        <v>73</v>
      </c>
      <c r="B3172" t="s">
        <v>114</v>
      </c>
      <c r="C3172" t="s">
        <v>0</v>
      </c>
      <c r="D3172" t="s">
        <v>8</v>
      </c>
      <c r="E3172">
        <v>201911</v>
      </c>
      <c r="F3172" s="8">
        <v>281806.7333333331</v>
      </c>
      <c r="G3172" s="8">
        <v>404400</v>
      </c>
    </row>
    <row r="3173" spans="1:7" x14ac:dyDescent="0.2">
      <c r="A3173" t="s">
        <v>73</v>
      </c>
      <c r="B3173" t="s">
        <v>114</v>
      </c>
      <c r="C3173" t="s">
        <v>0</v>
      </c>
      <c r="D3173" t="s">
        <v>8</v>
      </c>
      <c r="E3173">
        <v>201912</v>
      </c>
      <c r="F3173" s="8">
        <v>288247</v>
      </c>
      <c r="G3173" s="8">
        <v>288247</v>
      </c>
    </row>
    <row r="3174" spans="1:7" x14ac:dyDescent="0.2">
      <c r="A3174" t="s">
        <v>73</v>
      </c>
      <c r="B3174" t="s">
        <v>114</v>
      </c>
      <c r="C3174" t="s">
        <v>0</v>
      </c>
      <c r="D3174" t="s">
        <v>8</v>
      </c>
      <c r="E3174">
        <v>202001</v>
      </c>
      <c r="F3174" s="8">
        <v>209654.87096774034</v>
      </c>
      <c r="G3174" s="8">
        <v>693047</v>
      </c>
    </row>
    <row r="3175" spans="1:7" x14ac:dyDescent="0.2">
      <c r="A3175" t="s">
        <v>73</v>
      </c>
      <c r="B3175" t="s">
        <v>114</v>
      </c>
      <c r="C3175" t="s">
        <v>0</v>
      </c>
      <c r="D3175" t="s">
        <v>8</v>
      </c>
      <c r="E3175">
        <v>202002</v>
      </c>
      <c r="F3175" s="8">
        <v>208586.68965517246</v>
      </c>
      <c r="G3175" s="8">
        <v>359439</v>
      </c>
    </row>
    <row r="3176" spans="1:7" x14ac:dyDescent="0.2">
      <c r="A3176" t="s">
        <v>73</v>
      </c>
      <c r="B3176" t="s">
        <v>114</v>
      </c>
      <c r="C3176" t="s">
        <v>0</v>
      </c>
      <c r="D3176" t="s">
        <v>8</v>
      </c>
      <c r="E3176">
        <v>202003</v>
      </c>
      <c r="F3176" s="8">
        <v>212212.16129032263</v>
      </c>
      <c r="G3176" s="8">
        <v>365300</v>
      </c>
    </row>
    <row r="3177" spans="1:7" x14ac:dyDescent="0.2">
      <c r="A3177" t="s">
        <v>73</v>
      </c>
      <c r="B3177" t="s">
        <v>114</v>
      </c>
      <c r="C3177" t="s">
        <v>0</v>
      </c>
      <c r="D3177" t="s">
        <v>8</v>
      </c>
      <c r="E3177">
        <v>202004</v>
      </c>
      <c r="F3177" s="8">
        <v>152194.26666666681</v>
      </c>
      <c r="G3177" s="8">
        <v>418517</v>
      </c>
    </row>
    <row r="3178" spans="1:7" x14ac:dyDescent="0.2">
      <c r="A3178" t="s">
        <v>73</v>
      </c>
      <c r="B3178" t="s">
        <v>114</v>
      </c>
      <c r="C3178" t="s">
        <v>0</v>
      </c>
      <c r="D3178" t="s">
        <v>8</v>
      </c>
      <c r="E3178">
        <v>202005</v>
      </c>
      <c r="F3178" s="8">
        <v>193498.54838709673</v>
      </c>
      <c r="G3178" s="8">
        <v>213658</v>
      </c>
    </row>
    <row r="3179" spans="1:7" x14ac:dyDescent="0.2">
      <c r="A3179" t="s">
        <v>73</v>
      </c>
      <c r="B3179" t="s">
        <v>114</v>
      </c>
      <c r="C3179" t="s">
        <v>0</v>
      </c>
      <c r="D3179" t="s">
        <v>8</v>
      </c>
      <c r="E3179">
        <v>202006</v>
      </c>
      <c r="F3179" s="8">
        <v>196266.99999999997</v>
      </c>
      <c r="G3179" s="8">
        <v>217099</v>
      </c>
    </row>
    <row r="3180" spans="1:7" x14ac:dyDescent="0.2">
      <c r="A3180" t="s">
        <v>73</v>
      </c>
      <c r="B3180" t="s">
        <v>114</v>
      </c>
      <c r="C3180" t="s">
        <v>0</v>
      </c>
      <c r="D3180" t="s">
        <v>8</v>
      </c>
      <c r="E3180">
        <v>202007</v>
      </c>
      <c r="F3180" s="8">
        <v>229242.29032258061</v>
      </c>
      <c r="G3180" s="8">
        <v>249269</v>
      </c>
    </row>
    <row r="3181" spans="1:7" x14ac:dyDescent="0.2">
      <c r="A3181" t="s">
        <v>73</v>
      </c>
      <c r="B3181" t="s">
        <v>114</v>
      </c>
      <c r="C3181" t="s">
        <v>0</v>
      </c>
      <c r="D3181" t="s">
        <v>8</v>
      </c>
      <c r="E3181">
        <v>202008</v>
      </c>
      <c r="F3181" s="8">
        <v>244630.74193548385</v>
      </c>
      <c r="G3181" s="8">
        <v>263729</v>
      </c>
    </row>
    <row r="3182" spans="1:7" x14ac:dyDescent="0.2">
      <c r="A3182" t="s">
        <v>73</v>
      </c>
      <c r="B3182" t="s">
        <v>114</v>
      </c>
      <c r="C3182" t="s">
        <v>0</v>
      </c>
      <c r="D3182" t="s">
        <v>8</v>
      </c>
      <c r="E3182">
        <v>202009</v>
      </c>
      <c r="F3182" s="8">
        <v>254175.9</v>
      </c>
      <c r="G3182" s="8">
        <v>276424</v>
      </c>
    </row>
    <row r="3183" spans="1:7" x14ac:dyDescent="0.2">
      <c r="A3183" t="s">
        <v>73</v>
      </c>
      <c r="B3183" t="s">
        <v>114</v>
      </c>
      <c r="C3183" t="s">
        <v>0</v>
      </c>
      <c r="D3183" t="s">
        <v>8</v>
      </c>
      <c r="E3183">
        <v>202010</v>
      </c>
      <c r="F3183" s="8">
        <v>263770.16129032255</v>
      </c>
      <c r="G3183" s="8">
        <v>279654</v>
      </c>
    </row>
    <row r="3184" spans="1:7" x14ac:dyDescent="0.2">
      <c r="A3184" t="s">
        <v>73</v>
      </c>
      <c r="B3184" t="s">
        <v>114</v>
      </c>
      <c r="C3184" t="s">
        <v>0</v>
      </c>
      <c r="D3184" t="s">
        <v>8</v>
      </c>
      <c r="E3184">
        <v>202011</v>
      </c>
      <c r="F3184" s="8">
        <v>145152.93333333344</v>
      </c>
      <c r="G3184" s="8">
        <v>344113</v>
      </c>
    </row>
    <row r="3185" spans="1:7" x14ac:dyDescent="0.2">
      <c r="A3185" t="s">
        <v>73</v>
      </c>
      <c r="B3185" t="s">
        <v>114</v>
      </c>
      <c r="C3185" t="s">
        <v>0</v>
      </c>
      <c r="D3185" t="s">
        <v>8</v>
      </c>
      <c r="E3185">
        <v>202012</v>
      </c>
      <c r="F3185" s="8">
        <v>169083.09677419355</v>
      </c>
      <c r="G3185" s="8">
        <v>197088</v>
      </c>
    </row>
    <row r="3186" spans="1:7" x14ac:dyDescent="0.2">
      <c r="A3186" t="s">
        <v>73</v>
      </c>
      <c r="B3186" t="s">
        <v>114</v>
      </c>
      <c r="C3186" t="s">
        <v>0</v>
      </c>
      <c r="D3186" t="s">
        <v>8</v>
      </c>
      <c r="E3186">
        <v>202101</v>
      </c>
      <c r="F3186" s="8">
        <v>178152.03225806449</v>
      </c>
      <c r="G3186" s="8">
        <v>189438</v>
      </c>
    </row>
    <row r="3187" spans="1:7" x14ac:dyDescent="0.2">
      <c r="A3187" t="s">
        <v>73</v>
      </c>
      <c r="B3187" t="s">
        <v>114</v>
      </c>
      <c r="C3187" t="s">
        <v>0</v>
      </c>
      <c r="D3187" t="s">
        <v>8</v>
      </c>
      <c r="E3187">
        <v>202102</v>
      </c>
      <c r="F3187" s="8">
        <v>182703.75</v>
      </c>
      <c r="G3187" s="8">
        <v>195976</v>
      </c>
    </row>
    <row r="3188" spans="1:7" x14ac:dyDescent="0.2">
      <c r="A3188" t="s">
        <v>73</v>
      </c>
      <c r="B3188" t="s">
        <v>114</v>
      </c>
      <c r="C3188" t="s">
        <v>0</v>
      </c>
      <c r="D3188" t="s">
        <v>8</v>
      </c>
      <c r="E3188">
        <v>202103</v>
      </c>
      <c r="F3188" s="8">
        <v>189158.64516129033</v>
      </c>
      <c r="G3188" s="8">
        <v>189160</v>
      </c>
    </row>
    <row r="3189" spans="1:7" x14ac:dyDescent="0.2">
      <c r="A3189" t="s">
        <v>73</v>
      </c>
      <c r="B3189" t="s">
        <v>114</v>
      </c>
      <c r="C3189" t="s">
        <v>0</v>
      </c>
      <c r="D3189" t="s">
        <v>8</v>
      </c>
      <c r="E3189">
        <v>202104</v>
      </c>
      <c r="F3189" s="8">
        <v>198562.83333333334</v>
      </c>
      <c r="G3189" s="8">
        <v>229359</v>
      </c>
    </row>
    <row r="3190" spans="1:7" x14ac:dyDescent="0.2">
      <c r="A3190" t="s">
        <v>73</v>
      </c>
      <c r="B3190" t="s">
        <v>114</v>
      </c>
      <c r="C3190" t="s">
        <v>0</v>
      </c>
      <c r="D3190" t="s">
        <v>8</v>
      </c>
      <c r="E3190">
        <v>202105</v>
      </c>
      <c r="F3190" s="8">
        <v>199609.48387096773</v>
      </c>
      <c r="G3190" s="8">
        <v>405259</v>
      </c>
    </row>
    <row r="3191" spans="1:7" x14ac:dyDescent="0.2">
      <c r="A3191" t="s">
        <v>73</v>
      </c>
      <c r="B3191" t="s">
        <v>114</v>
      </c>
      <c r="C3191" t="s">
        <v>0</v>
      </c>
      <c r="D3191" t="s">
        <v>8</v>
      </c>
      <c r="E3191">
        <v>202106</v>
      </c>
      <c r="F3191" s="8">
        <v>200667.76666666666</v>
      </c>
      <c r="G3191" s="8">
        <v>216806</v>
      </c>
    </row>
    <row r="3192" spans="1:7" x14ac:dyDescent="0.2">
      <c r="A3192" t="s">
        <v>73</v>
      </c>
      <c r="B3192" t="s">
        <v>114</v>
      </c>
      <c r="C3192" t="s">
        <v>0</v>
      </c>
      <c r="D3192" t="s">
        <v>8</v>
      </c>
      <c r="E3192">
        <v>202107</v>
      </c>
      <c r="F3192" s="8">
        <v>199772.58064516124</v>
      </c>
      <c r="G3192" s="8">
        <v>208748</v>
      </c>
    </row>
    <row r="3193" spans="1:7" x14ac:dyDescent="0.2">
      <c r="A3193" t="s">
        <v>73</v>
      </c>
      <c r="B3193" t="s">
        <v>114</v>
      </c>
      <c r="C3193" t="s">
        <v>0</v>
      </c>
      <c r="D3193" t="s">
        <v>8</v>
      </c>
      <c r="E3193">
        <v>202108</v>
      </c>
      <c r="F3193" s="8">
        <v>211303.09677419357</v>
      </c>
      <c r="G3193" s="8">
        <v>227274</v>
      </c>
    </row>
    <row r="3194" spans="1:7" x14ac:dyDescent="0.2">
      <c r="A3194" t="s">
        <v>73</v>
      </c>
      <c r="B3194" t="s">
        <v>114</v>
      </c>
      <c r="C3194" t="s">
        <v>0</v>
      </c>
      <c r="D3194" t="s">
        <v>8</v>
      </c>
      <c r="E3194">
        <v>202109</v>
      </c>
      <c r="F3194" s="8">
        <v>222810.53333333333</v>
      </c>
      <c r="G3194" s="8">
        <v>241668</v>
      </c>
    </row>
    <row r="3195" spans="1:7" x14ac:dyDescent="0.2">
      <c r="A3195" t="s">
        <v>73</v>
      </c>
      <c r="B3195" t="s">
        <v>114</v>
      </c>
      <c r="C3195" t="s">
        <v>0</v>
      </c>
      <c r="D3195" t="s">
        <v>8</v>
      </c>
      <c r="E3195">
        <v>202110</v>
      </c>
      <c r="F3195" s="8">
        <v>232150.61290322582</v>
      </c>
      <c r="G3195" s="8">
        <v>254488</v>
      </c>
    </row>
    <row r="3196" spans="1:7" x14ac:dyDescent="0.2">
      <c r="A3196" t="s">
        <v>73</v>
      </c>
      <c r="B3196" t="s">
        <v>114</v>
      </c>
      <c r="C3196" t="s">
        <v>0</v>
      </c>
      <c r="D3196" t="s">
        <v>8</v>
      </c>
      <c r="E3196">
        <v>202111</v>
      </c>
      <c r="F3196" s="8">
        <v>247928.76666666684</v>
      </c>
      <c r="G3196" s="8">
        <v>493338</v>
      </c>
    </row>
    <row r="3197" spans="1:7" x14ac:dyDescent="0.2">
      <c r="A3197" t="s">
        <v>73</v>
      </c>
      <c r="B3197" t="s">
        <v>114</v>
      </c>
      <c r="C3197" t="s">
        <v>0</v>
      </c>
      <c r="D3197" t="s">
        <v>8</v>
      </c>
      <c r="E3197">
        <v>202112</v>
      </c>
      <c r="F3197" s="8">
        <v>247894.03225806446</v>
      </c>
      <c r="G3197" s="8">
        <v>503729</v>
      </c>
    </row>
    <row r="3198" spans="1:7" x14ac:dyDescent="0.2">
      <c r="A3198" t="s">
        <v>73</v>
      </c>
      <c r="B3198" t="s">
        <v>114</v>
      </c>
      <c r="C3198" t="s">
        <v>0</v>
      </c>
      <c r="D3198" t="s">
        <v>8</v>
      </c>
      <c r="E3198">
        <v>202201</v>
      </c>
      <c r="F3198" s="8">
        <v>254103.38709677418</v>
      </c>
      <c r="G3198" s="8">
        <v>275694</v>
      </c>
    </row>
    <row r="3199" spans="1:7" x14ac:dyDescent="0.2">
      <c r="A3199" t="s">
        <v>73</v>
      </c>
      <c r="B3199" t="s">
        <v>114</v>
      </c>
      <c r="C3199" t="s">
        <v>0</v>
      </c>
      <c r="D3199" t="s">
        <v>8</v>
      </c>
      <c r="E3199">
        <v>202202</v>
      </c>
      <c r="F3199" s="8">
        <v>263601.1428571429</v>
      </c>
      <c r="G3199" s="8">
        <v>283920</v>
      </c>
    </row>
    <row r="3200" spans="1:7" x14ac:dyDescent="0.2">
      <c r="A3200" t="s">
        <v>73</v>
      </c>
      <c r="B3200" t="s">
        <v>114</v>
      </c>
      <c r="C3200" t="s">
        <v>0</v>
      </c>
      <c r="D3200" t="s">
        <v>8</v>
      </c>
      <c r="E3200">
        <v>202203</v>
      </c>
      <c r="F3200" s="8">
        <v>259841.67741935485</v>
      </c>
      <c r="G3200" s="8">
        <v>272672</v>
      </c>
    </row>
    <row r="3201" spans="1:7" x14ac:dyDescent="0.2">
      <c r="A3201" t="s">
        <v>73</v>
      </c>
      <c r="B3201" t="s">
        <v>114</v>
      </c>
      <c r="C3201" t="s">
        <v>0</v>
      </c>
      <c r="D3201" t="s">
        <v>8</v>
      </c>
      <c r="E3201">
        <v>202204</v>
      </c>
      <c r="F3201" s="8">
        <v>281855.86666666693</v>
      </c>
      <c r="G3201" s="8">
        <v>543459</v>
      </c>
    </row>
    <row r="3202" spans="1:7" x14ac:dyDescent="0.2">
      <c r="A3202" t="s">
        <v>73</v>
      </c>
      <c r="B3202" t="s">
        <v>114</v>
      </c>
      <c r="C3202" t="s">
        <v>0</v>
      </c>
      <c r="D3202" t="s">
        <v>8</v>
      </c>
      <c r="E3202">
        <v>202205</v>
      </c>
      <c r="F3202" s="8">
        <v>282612.77419354825</v>
      </c>
      <c r="G3202" s="8">
        <v>305369</v>
      </c>
    </row>
    <row r="3203" spans="1:7" x14ac:dyDescent="0.2">
      <c r="A3203" t="s">
        <v>73</v>
      </c>
      <c r="B3203" t="s">
        <v>114</v>
      </c>
      <c r="C3203" t="s">
        <v>0</v>
      </c>
      <c r="D3203" t="s">
        <v>8</v>
      </c>
      <c r="E3203">
        <v>202206</v>
      </c>
      <c r="F3203" s="8">
        <v>292134.43333333335</v>
      </c>
      <c r="G3203" s="8">
        <v>312416</v>
      </c>
    </row>
    <row r="3204" spans="1:7" x14ac:dyDescent="0.2">
      <c r="A3204" t="s">
        <v>73</v>
      </c>
      <c r="B3204" t="s">
        <v>114</v>
      </c>
      <c r="C3204" t="s">
        <v>0</v>
      </c>
      <c r="D3204" t="s">
        <v>8</v>
      </c>
      <c r="E3204">
        <v>202207</v>
      </c>
      <c r="F3204" s="8">
        <v>292880.80645161285</v>
      </c>
      <c r="G3204" s="8">
        <v>312969</v>
      </c>
    </row>
    <row r="3205" spans="1:7" x14ac:dyDescent="0.2">
      <c r="A3205" t="s">
        <v>73</v>
      </c>
      <c r="B3205" t="s">
        <v>114</v>
      </c>
      <c r="C3205" t="s">
        <v>0</v>
      </c>
      <c r="D3205" t="s">
        <v>8</v>
      </c>
      <c r="E3205">
        <v>202208</v>
      </c>
      <c r="F3205" s="8">
        <v>293651.870967742</v>
      </c>
      <c r="G3205" s="8">
        <v>311829</v>
      </c>
    </row>
    <row r="3206" spans="1:7" x14ac:dyDescent="0.2">
      <c r="A3206" t="s">
        <v>73</v>
      </c>
      <c r="B3206" t="s">
        <v>114</v>
      </c>
      <c r="C3206" t="s">
        <v>0</v>
      </c>
      <c r="D3206" t="s">
        <v>8</v>
      </c>
      <c r="E3206">
        <v>202209</v>
      </c>
      <c r="F3206" s="8">
        <v>291321.93333333335</v>
      </c>
      <c r="G3206" s="8">
        <v>310271</v>
      </c>
    </row>
    <row r="3207" spans="1:7" x14ac:dyDescent="0.2">
      <c r="A3207" t="s">
        <v>73</v>
      </c>
      <c r="B3207" t="s">
        <v>114</v>
      </c>
      <c r="C3207" t="s">
        <v>0</v>
      </c>
      <c r="D3207" t="s">
        <v>8</v>
      </c>
      <c r="E3207">
        <v>202210</v>
      </c>
      <c r="F3207" s="8">
        <v>285201.96774193551</v>
      </c>
      <c r="G3207" s="8">
        <v>307396</v>
      </c>
    </row>
    <row r="3208" spans="1:7" x14ac:dyDescent="0.2">
      <c r="A3208" t="s">
        <v>73</v>
      </c>
      <c r="B3208" t="s">
        <v>114</v>
      </c>
      <c r="C3208" t="s">
        <v>0</v>
      </c>
      <c r="D3208" t="s">
        <v>8</v>
      </c>
      <c r="E3208">
        <v>202211</v>
      </c>
      <c r="F3208" s="8">
        <v>286635.76666666672</v>
      </c>
      <c r="G3208" s="8">
        <v>304207</v>
      </c>
    </row>
    <row r="3209" spans="1:7" x14ac:dyDescent="0.2">
      <c r="A3209" t="s">
        <v>73</v>
      </c>
      <c r="B3209" t="s">
        <v>114</v>
      </c>
      <c r="C3209" t="s">
        <v>0</v>
      </c>
      <c r="D3209" t="s">
        <v>8</v>
      </c>
      <c r="E3209">
        <v>202212</v>
      </c>
      <c r="F3209" s="8">
        <v>282416.64516129042</v>
      </c>
      <c r="G3209" s="8">
        <v>299842</v>
      </c>
    </row>
    <row r="3210" spans="1:7" x14ac:dyDescent="0.2">
      <c r="A3210" t="s">
        <v>73</v>
      </c>
      <c r="B3210" t="s">
        <v>114</v>
      </c>
      <c r="C3210" t="s">
        <v>0</v>
      </c>
      <c r="D3210" t="s">
        <v>8</v>
      </c>
      <c r="E3210">
        <v>202301</v>
      </c>
      <c r="F3210" s="8">
        <v>285688.12903225812</v>
      </c>
      <c r="G3210" s="8">
        <v>574137</v>
      </c>
    </row>
    <row r="3211" spans="1:7" x14ac:dyDescent="0.2">
      <c r="A3211" t="s">
        <v>73</v>
      </c>
      <c r="B3211" t="s">
        <v>114</v>
      </c>
      <c r="C3211" t="s">
        <v>0</v>
      </c>
      <c r="D3211" t="s">
        <v>8</v>
      </c>
      <c r="E3211">
        <v>202302</v>
      </c>
      <c r="F3211" s="8">
        <v>271820.96428571426</v>
      </c>
      <c r="G3211" s="8">
        <v>285437</v>
      </c>
    </row>
    <row r="3212" spans="1:7" x14ac:dyDescent="0.2">
      <c r="A3212" t="s">
        <v>73</v>
      </c>
      <c r="B3212" t="s">
        <v>114</v>
      </c>
      <c r="C3212" t="s">
        <v>0</v>
      </c>
      <c r="D3212" t="s">
        <v>8</v>
      </c>
      <c r="E3212">
        <v>202303</v>
      </c>
      <c r="F3212" s="8">
        <v>263103.48387096782</v>
      </c>
      <c r="G3212" s="8">
        <v>279015</v>
      </c>
    </row>
    <row r="3213" spans="1:7" x14ac:dyDescent="0.2">
      <c r="A3213" t="s">
        <v>73</v>
      </c>
      <c r="B3213" t="s">
        <v>114</v>
      </c>
      <c r="C3213" t="s">
        <v>0</v>
      </c>
      <c r="D3213" t="s">
        <v>8</v>
      </c>
      <c r="E3213">
        <v>202304</v>
      </c>
      <c r="F3213" s="8">
        <v>255220.53333333335</v>
      </c>
      <c r="G3213" s="8">
        <v>271435</v>
      </c>
    </row>
    <row r="3214" spans="1:7" x14ac:dyDescent="0.2">
      <c r="A3214" t="s">
        <v>73</v>
      </c>
      <c r="B3214" t="s">
        <v>114</v>
      </c>
      <c r="C3214" t="s">
        <v>0</v>
      </c>
      <c r="D3214" t="s">
        <v>8</v>
      </c>
      <c r="E3214">
        <v>202305</v>
      </c>
      <c r="F3214" s="8">
        <v>249598.38709677412</v>
      </c>
      <c r="G3214" s="8">
        <v>265286</v>
      </c>
    </row>
    <row r="3215" spans="1:7" x14ac:dyDescent="0.2">
      <c r="A3215" t="s">
        <v>73</v>
      </c>
      <c r="B3215" t="s">
        <v>114</v>
      </c>
      <c r="C3215" t="s">
        <v>0</v>
      </c>
      <c r="D3215" t="s">
        <v>8</v>
      </c>
      <c r="E3215">
        <v>202306</v>
      </c>
      <c r="F3215" s="8">
        <v>244035.93333333338</v>
      </c>
      <c r="G3215" s="8">
        <v>260596</v>
      </c>
    </row>
    <row r="3216" spans="1:7" x14ac:dyDescent="0.2">
      <c r="A3216" t="s">
        <v>73</v>
      </c>
      <c r="B3216" t="s">
        <v>114</v>
      </c>
      <c r="C3216" t="s">
        <v>0</v>
      </c>
      <c r="D3216" t="s">
        <v>8</v>
      </c>
      <c r="E3216">
        <v>202307</v>
      </c>
      <c r="F3216" s="8">
        <v>240462.74193548382</v>
      </c>
      <c r="G3216" s="8">
        <v>256879</v>
      </c>
    </row>
    <row r="3217" spans="1:7" x14ac:dyDescent="0.2">
      <c r="A3217" t="s">
        <v>73</v>
      </c>
      <c r="B3217" t="s">
        <v>114</v>
      </c>
      <c r="C3217" t="s">
        <v>0</v>
      </c>
      <c r="D3217" t="s">
        <v>8</v>
      </c>
      <c r="E3217">
        <v>202308</v>
      </c>
      <c r="F3217" s="8">
        <v>244159</v>
      </c>
      <c r="G3217" s="8">
        <v>244159</v>
      </c>
    </row>
    <row r="3218" spans="1:7" x14ac:dyDescent="0.2">
      <c r="A3218" t="s">
        <v>73</v>
      </c>
      <c r="B3218" t="s">
        <v>114</v>
      </c>
      <c r="C3218" t="s">
        <v>0</v>
      </c>
      <c r="D3218" t="s">
        <v>8</v>
      </c>
      <c r="E3218">
        <v>202309</v>
      </c>
      <c r="F3218" s="8">
        <v>228277.20000000016</v>
      </c>
      <c r="G3218" s="8">
        <v>469733</v>
      </c>
    </row>
    <row r="3219" spans="1:7" x14ac:dyDescent="0.2">
      <c r="A3219" t="s">
        <v>73</v>
      </c>
      <c r="B3219" t="s">
        <v>114</v>
      </c>
      <c r="C3219" t="s">
        <v>0</v>
      </c>
      <c r="D3219" t="s">
        <v>8</v>
      </c>
      <c r="E3219">
        <v>202310</v>
      </c>
      <c r="F3219" s="8">
        <v>233028.48387096776</v>
      </c>
      <c r="G3219" s="8">
        <v>238315</v>
      </c>
    </row>
    <row r="3220" spans="1:7" x14ac:dyDescent="0.2">
      <c r="A3220" t="s">
        <v>73</v>
      </c>
      <c r="B3220" t="s">
        <v>114</v>
      </c>
      <c r="C3220" t="s">
        <v>0</v>
      </c>
      <c r="D3220" t="s">
        <v>8</v>
      </c>
      <c r="E3220">
        <v>202311</v>
      </c>
      <c r="F3220" s="8">
        <v>233506.9666666667</v>
      </c>
      <c r="G3220" s="8">
        <v>248787</v>
      </c>
    </row>
    <row r="3221" spans="1:7" x14ac:dyDescent="0.2">
      <c r="A3221" t="s">
        <v>73</v>
      </c>
      <c r="B3221" t="s">
        <v>114</v>
      </c>
      <c r="C3221" t="s">
        <v>0</v>
      </c>
      <c r="D3221" t="s">
        <v>8</v>
      </c>
      <c r="E3221">
        <v>202312</v>
      </c>
      <c r="F3221" s="8">
        <v>229291.12903225806</v>
      </c>
      <c r="G3221" s="8">
        <v>242430</v>
      </c>
    </row>
    <row r="3222" spans="1:7" x14ac:dyDescent="0.2">
      <c r="A3222" t="s">
        <v>73</v>
      </c>
      <c r="B3222" t="s">
        <v>114</v>
      </c>
      <c r="C3222" t="s">
        <v>0</v>
      </c>
      <c r="D3222" t="s">
        <v>8</v>
      </c>
      <c r="E3222">
        <v>202401</v>
      </c>
      <c r="F3222" s="8">
        <v>222440.22580645161</v>
      </c>
      <c r="G3222" s="8">
        <v>235204</v>
      </c>
    </row>
    <row r="3223" spans="1:7" x14ac:dyDescent="0.2">
      <c r="A3223" t="s">
        <v>73</v>
      </c>
      <c r="B3223" t="s">
        <v>114</v>
      </c>
      <c r="C3223" t="s">
        <v>0</v>
      </c>
      <c r="D3223" t="s">
        <v>8</v>
      </c>
      <c r="E3223">
        <v>202402</v>
      </c>
      <c r="F3223" s="8">
        <v>218572.41379310345</v>
      </c>
      <c r="G3223" s="8">
        <v>232662</v>
      </c>
    </row>
    <row r="3224" spans="1:7" x14ac:dyDescent="0.2">
      <c r="A3224" t="s">
        <v>73</v>
      </c>
      <c r="B3224" t="s">
        <v>114</v>
      </c>
      <c r="C3224" t="s">
        <v>0</v>
      </c>
      <c r="D3224" t="s">
        <v>8</v>
      </c>
      <c r="E3224">
        <v>202403</v>
      </c>
      <c r="F3224" s="8">
        <v>215644.74193548388</v>
      </c>
      <c r="G3224" s="8">
        <v>229692</v>
      </c>
    </row>
    <row r="3225" spans="1:7" x14ac:dyDescent="0.2">
      <c r="A3225" t="s">
        <v>73</v>
      </c>
      <c r="B3225" t="s">
        <v>114</v>
      </c>
      <c r="C3225" t="s">
        <v>0</v>
      </c>
      <c r="D3225" t="s">
        <v>8</v>
      </c>
      <c r="E3225">
        <v>202404</v>
      </c>
      <c r="F3225" s="8">
        <v>420080.06666666671</v>
      </c>
      <c r="G3225" s="8">
        <v>438389</v>
      </c>
    </row>
    <row r="3226" spans="1:7" x14ac:dyDescent="0.2">
      <c r="A3226" t="s">
        <v>73</v>
      </c>
      <c r="B3226" t="s">
        <v>114</v>
      </c>
      <c r="C3226" t="s">
        <v>0</v>
      </c>
      <c r="D3226" t="s">
        <v>8</v>
      </c>
      <c r="E3226">
        <v>202405</v>
      </c>
      <c r="F3226" s="8">
        <v>396796.61290322576</v>
      </c>
      <c r="G3226" s="8">
        <v>609410</v>
      </c>
    </row>
    <row r="3227" spans="1:7" x14ac:dyDescent="0.2">
      <c r="A3227" t="s">
        <v>73</v>
      </c>
      <c r="B3227" t="s">
        <v>114</v>
      </c>
      <c r="C3227" t="s">
        <v>0</v>
      </c>
      <c r="D3227" t="s">
        <v>9</v>
      </c>
      <c r="E3227">
        <v>201512</v>
      </c>
      <c r="F3227" s="8">
        <v>1710.6840501792115</v>
      </c>
      <c r="G3227" s="8">
        <v>2039.3333333333333</v>
      </c>
    </row>
    <row r="3228" spans="1:7" x14ac:dyDescent="0.2">
      <c r="A3228" t="s">
        <v>73</v>
      </c>
      <c r="B3228" t="s">
        <v>114</v>
      </c>
      <c r="C3228" t="s">
        <v>0</v>
      </c>
      <c r="D3228" t="s">
        <v>9</v>
      </c>
      <c r="E3228">
        <v>201606</v>
      </c>
      <c r="F3228" s="8">
        <v>6798.2862934124341</v>
      </c>
      <c r="G3228" s="8">
        <v>7338</v>
      </c>
    </row>
    <row r="3229" spans="1:7" x14ac:dyDescent="0.2">
      <c r="A3229" t="s">
        <v>73</v>
      </c>
      <c r="B3229" t="s">
        <v>114</v>
      </c>
      <c r="C3229" t="s">
        <v>0</v>
      </c>
      <c r="D3229" t="s">
        <v>9</v>
      </c>
      <c r="E3229">
        <v>201612</v>
      </c>
      <c r="F3229" s="8">
        <v>13777.073476702508</v>
      </c>
      <c r="G3229" s="8">
        <v>14525.666666666666</v>
      </c>
    </row>
    <row r="3230" spans="1:7" x14ac:dyDescent="0.2">
      <c r="A3230" t="s">
        <v>73</v>
      </c>
      <c r="B3230" t="s">
        <v>114</v>
      </c>
      <c r="C3230" t="s">
        <v>0</v>
      </c>
      <c r="D3230" t="s">
        <v>9</v>
      </c>
      <c r="E3230">
        <v>201706</v>
      </c>
      <c r="F3230" s="8">
        <v>86316.779224270344</v>
      </c>
      <c r="G3230" s="8">
        <v>94908.666666666672</v>
      </c>
    </row>
    <row r="3231" spans="1:7" x14ac:dyDescent="0.2">
      <c r="A3231" t="s">
        <v>73</v>
      </c>
      <c r="B3231" t="s">
        <v>114</v>
      </c>
      <c r="C3231" t="s">
        <v>0</v>
      </c>
      <c r="D3231" t="s">
        <v>9</v>
      </c>
      <c r="E3231">
        <v>201712</v>
      </c>
      <c r="F3231" s="8">
        <v>91994.714874551981</v>
      </c>
      <c r="G3231" s="8">
        <v>99658.666666666672</v>
      </c>
    </row>
    <row r="3232" spans="1:7" x14ac:dyDescent="0.2">
      <c r="A3232" t="s">
        <v>73</v>
      </c>
      <c r="B3232" t="s">
        <v>114</v>
      </c>
      <c r="C3232" t="s">
        <v>0</v>
      </c>
      <c r="D3232" t="s">
        <v>9</v>
      </c>
      <c r="E3232">
        <v>201806</v>
      </c>
      <c r="F3232" s="8">
        <v>137904.81312083974</v>
      </c>
      <c r="G3232" s="8">
        <v>151420.33333333334</v>
      </c>
    </row>
    <row r="3233" spans="1:7" x14ac:dyDescent="0.2">
      <c r="A3233" t="s">
        <v>73</v>
      </c>
      <c r="B3233" t="s">
        <v>114</v>
      </c>
      <c r="C3233" t="s">
        <v>0</v>
      </c>
      <c r="D3233" t="s">
        <v>9</v>
      </c>
      <c r="E3233">
        <v>201812</v>
      </c>
      <c r="F3233" s="8">
        <v>208914.30949820788</v>
      </c>
      <c r="G3233" s="8">
        <v>224241.5</v>
      </c>
    </row>
    <row r="3234" spans="1:7" x14ac:dyDescent="0.2">
      <c r="A3234" t="s">
        <v>73</v>
      </c>
      <c r="B3234" t="s">
        <v>114</v>
      </c>
      <c r="C3234" t="s">
        <v>0</v>
      </c>
      <c r="D3234" t="s">
        <v>9</v>
      </c>
      <c r="E3234">
        <v>201906</v>
      </c>
      <c r="F3234" s="8">
        <v>187054.45273937532</v>
      </c>
      <c r="G3234" s="8">
        <v>261548.5</v>
      </c>
    </row>
    <row r="3235" spans="1:7" x14ac:dyDescent="0.2">
      <c r="A3235" t="s">
        <v>73</v>
      </c>
      <c r="B3235" t="s">
        <v>114</v>
      </c>
      <c r="C3235" t="s">
        <v>0</v>
      </c>
      <c r="D3235" t="s">
        <v>9</v>
      </c>
      <c r="E3235">
        <v>201912</v>
      </c>
      <c r="F3235" s="8">
        <v>273812.34982078854</v>
      </c>
      <c r="G3235" s="8">
        <v>393568.5</v>
      </c>
    </row>
    <row r="3236" spans="1:7" x14ac:dyDescent="0.2">
      <c r="A3236" t="s">
        <v>73</v>
      </c>
      <c r="B3236" t="s">
        <v>114</v>
      </c>
      <c r="C3236" t="s">
        <v>0</v>
      </c>
      <c r="D3236" t="s">
        <v>9</v>
      </c>
      <c r="E3236">
        <v>202006</v>
      </c>
      <c r="F3236" s="8">
        <v>195402.2561611665</v>
      </c>
      <c r="G3236" s="8">
        <v>377843.33333333331</v>
      </c>
    </row>
    <row r="3237" spans="1:7" x14ac:dyDescent="0.2">
      <c r="A3237" t="s">
        <v>73</v>
      </c>
      <c r="B3237" t="s">
        <v>114</v>
      </c>
      <c r="C3237" t="s">
        <v>0</v>
      </c>
      <c r="D3237" t="s">
        <v>9</v>
      </c>
      <c r="E3237">
        <v>202012</v>
      </c>
      <c r="F3237" s="8">
        <v>217675.85394265232</v>
      </c>
      <c r="G3237" s="8">
        <v>268379.5</v>
      </c>
    </row>
    <row r="3238" spans="1:7" x14ac:dyDescent="0.2">
      <c r="A3238" t="s">
        <v>73</v>
      </c>
      <c r="B3238" t="s">
        <v>114</v>
      </c>
      <c r="C3238" t="s">
        <v>0</v>
      </c>
      <c r="D3238" t="s">
        <v>9</v>
      </c>
      <c r="E3238">
        <v>202106</v>
      </c>
      <c r="F3238" s="8">
        <v>191475.75188172041</v>
      </c>
      <c r="G3238" s="8">
        <v>237666.33333333334</v>
      </c>
    </row>
    <row r="3239" spans="1:7" x14ac:dyDescent="0.2">
      <c r="A3239" t="s">
        <v>73</v>
      </c>
      <c r="B3239" t="s">
        <v>114</v>
      </c>
      <c r="C3239" t="s">
        <v>0</v>
      </c>
      <c r="D3239" t="s">
        <v>9</v>
      </c>
      <c r="E3239">
        <v>202112</v>
      </c>
      <c r="F3239" s="8">
        <v>226976.60376344086</v>
      </c>
      <c r="G3239" s="8">
        <v>321540.83333333331</v>
      </c>
    </row>
    <row r="3240" spans="1:7" x14ac:dyDescent="0.2">
      <c r="A3240" t="s">
        <v>73</v>
      </c>
      <c r="B3240" t="s">
        <v>114</v>
      </c>
      <c r="C3240" t="s">
        <v>0</v>
      </c>
      <c r="D3240" t="s">
        <v>9</v>
      </c>
      <c r="E3240">
        <v>202206</v>
      </c>
      <c r="F3240" s="8">
        <v>272358.21359447006</v>
      </c>
      <c r="G3240" s="8">
        <v>332255</v>
      </c>
    </row>
    <row r="3241" spans="1:7" x14ac:dyDescent="0.2">
      <c r="A3241" t="s">
        <v>73</v>
      </c>
      <c r="B3241" t="s">
        <v>114</v>
      </c>
      <c r="C3241" t="s">
        <v>0</v>
      </c>
      <c r="D3241" t="s">
        <v>9</v>
      </c>
      <c r="E3241">
        <v>202212</v>
      </c>
      <c r="F3241" s="8">
        <v>288684.83172043011</v>
      </c>
      <c r="G3241" s="8">
        <v>307752.33333333331</v>
      </c>
    </row>
    <row r="3242" spans="1:7" x14ac:dyDescent="0.2">
      <c r="A3242" t="s">
        <v>73</v>
      </c>
      <c r="B3242" t="s">
        <v>114</v>
      </c>
      <c r="C3242" t="s">
        <v>0</v>
      </c>
      <c r="D3242" t="s">
        <v>9</v>
      </c>
      <c r="E3242">
        <v>202306</v>
      </c>
      <c r="F3242" s="8">
        <v>261577.90515873019</v>
      </c>
      <c r="G3242" s="8">
        <v>322651</v>
      </c>
    </row>
    <row r="3243" spans="1:7" x14ac:dyDescent="0.2">
      <c r="A3243" t="s">
        <v>73</v>
      </c>
      <c r="B3243" t="s">
        <v>114</v>
      </c>
      <c r="C3243" t="s">
        <v>0</v>
      </c>
      <c r="D3243" t="s">
        <v>9</v>
      </c>
      <c r="E3243">
        <v>202312</v>
      </c>
      <c r="F3243" s="8">
        <v>234787.58691756273</v>
      </c>
      <c r="G3243" s="8">
        <v>283383.83333333331</v>
      </c>
    </row>
    <row r="3244" spans="1:7" x14ac:dyDescent="0.2">
      <c r="A3244" t="s">
        <v>73</v>
      </c>
      <c r="B3244" t="s">
        <v>114</v>
      </c>
      <c r="C3244" t="s">
        <v>0</v>
      </c>
      <c r="D3244" t="s">
        <v>9</v>
      </c>
      <c r="E3244">
        <v>202406</v>
      </c>
      <c r="F3244" s="8">
        <v>294706.81222098629</v>
      </c>
      <c r="G3244" s="8">
        <v>349071.4</v>
      </c>
    </row>
    <row r="3245" spans="1:7" x14ac:dyDescent="0.2">
      <c r="A3245" t="s">
        <v>73</v>
      </c>
      <c r="B3245" t="s">
        <v>114</v>
      </c>
      <c r="C3245" t="s">
        <v>0</v>
      </c>
      <c r="D3245" t="s">
        <v>5</v>
      </c>
      <c r="E3245">
        <v>201509</v>
      </c>
      <c r="F3245" s="8">
        <v>246.72724014336916</v>
      </c>
      <c r="G3245" s="8">
        <v>500</v>
      </c>
    </row>
    <row r="3246" spans="1:7" x14ac:dyDescent="0.2">
      <c r="A3246" t="s">
        <v>73</v>
      </c>
      <c r="B3246" t="s">
        <v>114</v>
      </c>
      <c r="C3246" t="s">
        <v>0</v>
      </c>
      <c r="D3246" t="s">
        <v>5</v>
      </c>
      <c r="E3246">
        <v>201512</v>
      </c>
      <c r="F3246" s="8">
        <v>3174.6408602150536</v>
      </c>
      <c r="G3246" s="8">
        <v>3578.6666666666665</v>
      </c>
    </row>
    <row r="3247" spans="1:7" x14ac:dyDescent="0.2">
      <c r="A3247" t="s">
        <v>73</v>
      </c>
      <c r="B3247" t="s">
        <v>114</v>
      </c>
      <c r="C3247" t="s">
        <v>0</v>
      </c>
      <c r="D3247" t="s">
        <v>5</v>
      </c>
      <c r="E3247">
        <v>201603</v>
      </c>
      <c r="F3247" s="8">
        <v>5151.8980348535415</v>
      </c>
      <c r="G3247" s="8">
        <v>5607</v>
      </c>
    </row>
    <row r="3248" spans="1:7" x14ac:dyDescent="0.2">
      <c r="A3248" t="s">
        <v>73</v>
      </c>
      <c r="B3248" t="s">
        <v>114</v>
      </c>
      <c r="C3248" t="s">
        <v>0</v>
      </c>
      <c r="D3248" t="s">
        <v>5</v>
      </c>
      <c r="E3248">
        <v>201606</v>
      </c>
      <c r="F3248" s="8">
        <v>8444.6745519713259</v>
      </c>
      <c r="G3248" s="8">
        <v>9069</v>
      </c>
    </row>
    <row r="3249" spans="1:7" x14ac:dyDescent="0.2">
      <c r="A3249" t="s">
        <v>73</v>
      </c>
      <c r="B3249" t="s">
        <v>114</v>
      </c>
      <c r="C3249" t="s">
        <v>0</v>
      </c>
      <c r="D3249" t="s">
        <v>5</v>
      </c>
      <c r="E3249">
        <v>201609</v>
      </c>
      <c r="F3249" s="8">
        <v>11818.654121863796</v>
      </c>
      <c r="G3249" s="8">
        <v>12447.333333333334</v>
      </c>
    </row>
    <row r="3250" spans="1:7" x14ac:dyDescent="0.2">
      <c r="A3250" t="s">
        <v>73</v>
      </c>
      <c r="B3250" t="s">
        <v>114</v>
      </c>
      <c r="C3250" t="s">
        <v>0</v>
      </c>
      <c r="D3250" t="s">
        <v>5</v>
      </c>
      <c r="E3250">
        <v>201612</v>
      </c>
      <c r="F3250" s="8">
        <v>15735.49283154122</v>
      </c>
      <c r="G3250" s="8">
        <v>16604</v>
      </c>
    </row>
    <row r="3251" spans="1:7" x14ac:dyDescent="0.2">
      <c r="A3251" t="s">
        <v>73</v>
      </c>
      <c r="B3251" t="s">
        <v>114</v>
      </c>
      <c r="C3251" t="s">
        <v>0</v>
      </c>
      <c r="D3251" t="s">
        <v>5</v>
      </c>
      <c r="E3251">
        <v>201703</v>
      </c>
      <c r="F3251" s="8">
        <v>83707.597158218137</v>
      </c>
      <c r="G3251" s="8">
        <v>92593.666666666672</v>
      </c>
    </row>
    <row r="3252" spans="1:7" x14ac:dyDescent="0.2">
      <c r="A3252" t="s">
        <v>73</v>
      </c>
      <c r="B3252" t="s">
        <v>114</v>
      </c>
      <c r="C3252" t="s">
        <v>0</v>
      </c>
      <c r="D3252" t="s">
        <v>5</v>
      </c>
      <c r="E3252">
        <v>201706</v>
      </c>
      <c r="F3252" s="8">
        <v>88925.96129032255</v>
      </c>
      <c r="G3252" s="8">
        <v>97223.666666666672</v>
      </c>
    </row>
    <row r="3253" spans="1:7" x14ac:dyDescent="0.2">
      <c r="A3253" t="s">
        <v>73</v>
      </c>
      <c r="B3253" t="s">
        <v>114</v>
      </c>
      <c r="C3253" t="s">
        <v>0</v>
      </c>
      <c r="D3253" t="s">
        <v>5</v>
      </c>
      <c r="E3253">
        <v>201709</v>
      </c>
      <c r="F3253" s="8">
        <v>91139.034767025092</v>
      </c>
      <c r="G3253" s="8">
        <v>99186</v>
      </c>
    </row>
    <row r="3254" spans="1:7" x14ac:dyDescent="0.2">
      <c r="A3254" t="s">
        <v>73</v>
      </c>
      <c r="B3254" t="s">
        <v>114</v>
      </c>
      <c r="C3254" t="s">
        <v>0</v>
      </c>
      <c r="D3254" t="s">
        <v>5</v>
      </c>
      <c r="E3254">
        <v>201712</v>
      </c>
      <c r="F3254" s="8">
        <v>92850.394982078869</v>
      </c>
      <c r="G3254" s="8">
        <v>100131.33333333333</v>
      </c>
    </row>
    <row r="3255" spans="1:7" x14ac:dyDescent="0.2">
      <c r="A3255" t="s">
        <v>73</v>
      </c>
      <c r="B3255" t="s">
        <v>114</v>
      </c>
      <c r="C3255" t="s">
        <v>0</v>
      </c>
      <c r="D3255" t="s">
        <v>5</v>
      </c>
      <c r="E3255">
        <v>201803</v>
      </c>
      <c r="F3255" s="8">
        <v>120668.29685099849</v>
      </c>
      <c r="G3255" s="8">
        <v>135022.33333333334</v>
      </c>
    </row>
    <row r="3256" spans="1:7" x14ac:dyDescent="0.2">
      <c r="A3256" t="s">
        <v>73</v>
      </c>
      <c r="B3256" t="s">
        <v>114</v>
      </c>
      <c r="C3256" t="s">
        <v>0</v>
      </c>
      <c r="D3256" t="s">
        <v>5</v>
      </c>
      <c r="E3256">
        <v>201806</v>
      </c>
      <c r="F3256" s="8">
        <v>155141.329390681</v>
      </c>
      <c r="G3256" s="8">
        <v>167818.33333333334</v>
      </c>
    </row>
    <row r="3257" spans="1:7" x14ac:dyDescent="0.2">
      <c r="A3257" t="s">
        <v>73</v>
      </c>
      <c r="B3257" t="s">
        <v>114</v>
      </c>
      <c r="C3257" t="s">
        <v>0</v>
      </c>
      <c r="D3257" t="s">
        <v>5</v>
      </c>
      <c r="E3257">
        <v>201809</v>
      </c>
      <c r="F3257" s="8">
        <v>193451.07885304661</v>
      </c>
      <c r="G3257" s="8">
        <v>206578</v>
      </c>
    </row>
    <row r="3258" spans="1:7" x14ac:dyDescent="0.2">
      <c r="A3258" t="s">
        <v>73</v>
      </c>
      <c r="B3258" t="s">
        <v>114</v>
      </c>
      <c r="C3258" t="s">
        <v>0</v>
      </c>
      <c r="D3258" t="s">
        <v>5</v>
      </c>
      <c r="E3258">
        <v>201812</v>
      </c>
      <c r="F3258" s="8">
        <v>224377.54014336914</v>
      </c>
      <c r="G3258" s="8">
        <v>241905</v>
      </c>
    </row>
    <row r="3259" spans="1:7" x14ac:dyDescent="0.2">
      <c r="A3259" t="s">
        <v>73</v>
      </c>
      <c r="B3259" t="s">
        <v>114</v>
      </c>
      <c r="C3259" t="s">
        <v>0</v>
      </c>
      <c r="D3259" t="s">
        <v>5</v>
      </c>
      <c r="E3259">
        <v>201903</v>
      </c>
      <c r="F3259" s="8">
        <v>194210.94239631333</v>
      </c>
      <c r="G3259" s="8">
        <v>272555.66666666669</v>
      </c>
    </row>
    <row r="3260" spans="1:7" x14ac:dyDescent="0.2">
      <c r="A3260" t="s">
        <v>73</v>
      </c>
      <c r="B3260" t="s">
        <v>114</v>
      </c>
      <c r="C3260" t="s">
        <v>0</v>
      </c>
      <c r="D3260" t="s">
        <v>5</v>
      </c>
      <c r="E3260">
        <v>201906</v>
      </c>
      <c r="F3260" s="8">
        <v>179897.96308243729</v>
      </c>
      <c r="G3260" s="8">
        <v>250541.33333333334</v>
      </c>
    </row>
    <row r="3261" spans="1:7" x14ac:dyDescent="0.2">
      <c r="A3261" t="s">
        <v>73</v>
      </c>
      <c r="B3261" t="s">
        <v>114</v>
      </c>
      <c r="C3261" t="s">
        <v>0</v>
      </c>
      <c r="D3261" t="s">
        <v>5</v>
      </c>
      <c r="E3261">
        <v>201909</v>
      </c>
      <c r="F3261" s="8">
        <v>266013.31541218638</v>
      </c>
      <c r="G3261" s="8">
        <v>425706</v>
      </c>
    </row>
    <row r="3262" spans="1:7" x14ac:dyDescent="0.2">
      <c r="A3262" t="s">
        <v>73</v>
      </c>
      <c r="B3262" t="s">
        <v>114</v>
      </c>
      <c r="C3262" t="s">
        <v>0</v>
      </c>
      <c r="D3262" t="s">
        <v>5</v>
      </c>
      <c r="E3262">
        <v>201912</v>
      </c>
      <c r="F3262" s="8">
        <v>281611.38422939065</v>
      </c>
      <c r="G3262" s="8">
        <v>361431</v>
      </c>
    </row>
    <row r="3263" spans="1:7" x14ac:dyDescent="0.2">
      <c r="A3263" t="s">
        <v>73</v>
      </c>
      <c r="B3263" t="s">
        <v>114</v>
      </c>
      <c r="C3263" t="s">
        <v>0</v>
      </c>
      <c r="D3263" t="s">
        <v>5</v>
      </c>
      <c r="E3263">
        <v>202003</v>
      </c>
      <c r="F3263" s="8">
        <v>210151.24063774516</v>
      </c>
      <c r="G3263" s="8">
        <v>472595.33333333331</v>
      </c>
    </row>
    <row r="3264" spans="1:7" x14ac:dyDescent="0.2">
      <c r="A3264" t="s">
        <v>73</v>
      </c>
      <c r="B3264" t="s">
        <v>114</v>
      </c>
      <c r="C3264" t="s">
        <v>0</v>
      </c>
      <c r="D3264" t="s">
        <v>5</v>
      </c>
      <c r="E3264">
        <v>202006</v>
      </c>
      <c r="F3264" s="8">
        <v>180653.27168458785</v>
      </c>
      <c r="G3264" s="8">
        <v>283091.33333333331</v>
      </c>
    </row>
    <row r="3265" spans="1:7" x14ac:dyDescent="0.2">
      <c r="A3265" t="s">
        <v>73</v>
      </c>
      <c r="B3265" t="s">
        <v>114</v>
      </c>
      <c r="C3265" t="s">
        <v>0</v>
      </c>
      <c r="D3265" t="s">
        <v>5</v>
      </c>
      <c r="E3265">
        <v>202009</v>
      </c>
      <c r="F3265" s="8">
        <v>242682.97741935484</v>
      </c>
      <c r="G3265" s="8">
        <v>263140.66666666669</v>
      </c>
    </row>
    <row r="3266" spans="1:7" x14ac:dyDescent="0.2">
      <c r="A3266" t="s">
        <v>73</v>
      </c>
      <c r="B3266" t="s">
        <v>114</v>
      </c>
      <c r="C3266" t="s">
        <v>0</v>
      </c>
      <c r="D3266" t="s">
        <v>5</v>
      </c>
      <c r="E3266">
        <v>202012</v>
      </c>
      <c r="F3266" s="8">
        <v>192668.73046594986</v>
      </c>
      <c r="G3266" s="8">
        <v>273618.33333333331</v>
      </c>
    </row>
    <row r="3267" spans="1:7" x14ac:dyDescent="0.2">
      <c r="A3267" t="s">
        <v>73</v>
      </c>
      <c r="B3267" t="s">
        <v>114</v>
      </c>
      <c r="C3267" t="s">
        <v>0</v>
      </c>
      <c r="D3267" t="s">
        <v>5</v>
      </c>
      <c r="E3267">
        <v>202103</v>
      </c>
      <c r="F3267" s="8">
        <v>183338.14247311826</v>
      </c>
      <c r="G3267" s="8">
        <v>191524.66666666666</v>
      </c>
    </row>
    <row r="3268" spans="1:7" x14ac:dyDescent="0.2">
      <c r="A3268" t="s">
        <v>73</v>
      </c>
      <c r="B3268" t="s">
        <v>114</v>
      </c>
      <c r="C3268" t="s">
        <v>0</v>
      </c>
      <c r="D3268" t="s">
        <v>5</v>
      </c>
      <c r="E3268">
        <v>202106</v>
      </c>
      <c r="F3268" s="8">
        <v>199613.36129032259</v>
      </c>
      <c r="G3268" s="8">
        <v>283808</v>
      </c>
    </row>
    <row r="3269" spans="1:7" x14ac:dyDescent="0.2">
      <c r="A3269" t="s">
        <v>73</v>
      </c>
      <c r="B3269" t="s">
        <v>114</v>
      </c>
      <c r="C3269" t="s">
        <v>0</v>
      </c>
      <c r="D3269" t="s">
        <v>5</v>
      </c>
      <c r="E3269">
        <v>202109</v>
      </c>
      <c r="F3269" s="8">
        <v>211295.40358422938</v>
      </c>
      <c r="G3269" s="8">
        <v>225896.66666666666</v>
      </c>
    </row>
    <row r="3270" spans="1:7" x14ac:dyDescent="0.2">
      <c r="A3270" t="s">
        <v>73</v>
      </c>
      <c r="B3270" t="s">
        <v>114</v>
      </c>
      <c r="C3270" t="s">
        <v>0</v>
      </c>
      <c r="D3270" t="s">
        <v>5</v>
      </c>
      <c r="E3270">
        <v>202112</v>
      </c>
      <c r="F3270" s="8">
        <v>242657.80394265239</v>
      </c>
      <c r="G3270" s="8">
        <v>417185</v>
      </c>
    </row>
    <row r="3271" spans="1:7" x14ac:dyDescent="0.2">
      <c r="A3271" t="s">
        <v>73</v>
      </c>
      <c r="B3271" t="s">
        <v>114</v>
      </c>
      <c r="C3271" t="s">
        <v>0</v>
      </c>
      <c r="D3271" t="s">
        <v>5</v>
      </c>
      <c r="E3271">
        <v>202203</v>
      </c>
      <c r="F3271" s="8">
        <v>259182.06912442399</v>
      </c>
      <c r="G3271" s="8">
        <v>277428.66666666669</v>
      </c>
    </row>
    <row r="3272" spans="1:7" x14ac:dyDescent="0.2">
      <c r="A3272" t="s">
        <v>73</v>
      </c>
      <c r="B3272" t="s">
        <v>114</v>
      </c>
      <c r="C3272" t="s">
        <v>0</v>
      </c>
      <c r="D3272" t="s">
        <v>5</v>
      </c>
      <c r="E3272">
        <v>202206</v>
      </c>
      <c r="F3272" s="8">
        <v>285534.35806451616</v>
      </c>
      <c r="G3272" s="8">
        <v>387081.33333333331</v>
      </c>
    </row>
    <row r="3273" spans="1:7" x14ac:dyDescent="0.2">
      <c r="A3273" t="s">
        <v>73</v>
      </c>
      <c r="B3273" t="s">
        <v>114</v>
      </c>
      <c r="C3273" t="s">
        <v>0</v>
      </c>
      <c r="D3273" t="s">
        <v>5</v>
      </c>
      <c r="E3273">
        <v>202209</v>
      </c>
      <c r="F3273" s="8">
        <v>292618.2035842294</v>
      </c>
      <c r="G3273" s="8">
        <v>311689.66666666669</v>
      </c>
    </row>
    <row r="3274" spans="1:7" x14ac:dyDescent="0.2">
      <c r="A3274" t="s">
        <v>73</v>
      </c>
      <c r="B3274" t="s">
        <v>114</v>
      </c>
      <c r="C3274" t="s">
        <v>0</v>
      </c>
      <c r="D3274" t="s">
        <v>5</v>
      </c>
      <c r="E3274">
        <v>202212</v>
      </c>
      <c r="F3274" s="8">
        <v>284751.45985663089</v>
      </c>
      <c r="G3274" s="8">
        <v>303815</v>
      </c>
    </row>
    <row r="3275" spans="1:7" x14ac:dyDescent="0.2">
      <c r="A3275" t="s">
        <v>73</v>
      </c>
      <c r="B3275" t="s">
        <v>114</v>
      </c>
      <c r="C3275" t="s">
        <v>0</v>
      </c>
      <c r="D3275" t="s">
        <v>5</v>
      </c>
      <c r="E3275">
        <v>202303</v>
      </c>
      <c r="F3275" s="8">
        <v>273537.52572964673</v>
      </c>
      <c r="G3275" s="8">
        <v>379529.66666666669</v>
      </c>
    </row>
    <row r="3276" spans="1:7" x14ac:dyDescent="0.2">
      <c r="A3276" t="s">
        <v>73</v>
      </c>
      <c r="B3276" t="s">
        <v>114</v>
      </c>
      <c r="C3276" t="s">
        <v>0</v>
      </c>
      <c r="D3276" t="s">
        <v>5</v>
      </c>
      <c r="E3276">
        <v>202306</v>
      </c>
      <c r="F3276" s="8">
        <v>249618.28458781363</v>
      </c>
      <c r="G3276" s="8">
        <v>265772.33333333331</v>
      </c>
    </row>
    <row r="3277" spans="1:7" x14ac:dyDescent="0.2">
      <c r="A3277" t="s">
        <v>73</v>
      </c>
      <c r="B3277" t="s">
        <v>114</v>
      </c>
      <c r="C3277" t="s">
        <v>0</v>
      </c>
      <c r="D3277" t="s">
        <v>5</v>
      </c>
      <c r="E3277">
        <v>202309</v>
      </c>
      <c r="F3277" s="8">
        <v>237632.98064516133</v>
      </c>
      <c r="G3277" s="8">
        <v>323590.33333333331</v>
      </c>
    </row>
    <row r="3278" spans="1:7" x14ac:dyDescent="0.2">
      <c r="A3278" t="s">
        <v>73</v>
      </c>
      <c r="B3278" t="s">
        <v>114</v>
      </c>
      <c r="C3278" t="s">
        <v>0</v>
      </c>
      <c r="D3278" t="s">
        <v>5</v>
      </c>
      <c r="E3278">
        <v>202312</v>
      </c>
      <c r="F3278" s="8">
        <v>231942.19318996416</v>
      </c>
      <c r="G3278" s="8">
        <v>243177.33333333334</v>
      </c>
    </row>
    <row r="3279" spans="1:7" x14ac:dyDescent="0.2">
      <c r="A3279" t="s">
        <v>73</v>
      </c>
      <c r="B3279" t="s">
        <v>114</v>
      </c>
      <c r="C3279" t="s">
        <v>0</v>
      </c>
      <c r="D3279" t="s">
        <v>5</v>
      </c>
      <c r="E3279">
        <v>202403</v>
      </c>
      <c r="F3279" s="8">
        <v>218885.79384501299</v>
      </c>
      <c r="G3279" s="8">
        <v>232519.33333333334</v>
      </c>
    </row>
    <row r="3280" spans="1:7" x14ac:dyDescent="0.2">
      <c r="A3280" t="s">
        <v>73</v>
      </c>
      <c r="B3280" t="s">
        <v>114</v>
      </c>
      <c r="C3280" t="s">
        <v>0</v>
      </c>
      <c r="D3280" t="s">
        <v>5</v>
      </c>
      <c r="E3280">
        <v>202406</v>
      </c>
      <c r="F3280" s="8">
        <v>408438.33978494623</v>
      </c>
      <c r="G3280" s="8">
        <v>523899.5</v>
      </c>
    </row>
    <row r="3281" spans="1:7" x14ac:dyDescent="0.2">
      <c r="A3281" t="s">
        <v>73</v>
      </c>
      <c r="B3281" t="s">
        <v>119</v>
      </c>
      <c r="C3281" t="s">
        <v>2</v>
      </c>
      <c r="D3281" t="s">
        <v>7</v>
      </c>
      <c r="E3281">
        <v>2014</v>
      </c>
      <c r="F3281" s="8">
        <v>736215.91925883258</v>
      </c>
      <c r="G3281" s="8">
        <v>760159.41666666663</v>
      </c>
    </row>
    <row r="3282" spans="1:7" x14ac:dyDescent="0.2">
      <c r="A3282" t="s">
        <v>73</v>
      </c>
      <c r="B3282" t="s">
        <v>119</v>
      </c>
      <c r="C3282" t="s">
        <v>2</v>
      </c>
      <c r="D3282" t="s">
        <v>7</v>
      </c>
      <c r="E3282">
        <v>2015</v>
      </c>
      <c r="F3282" s="8">
        <v>798896.55697644642</v>
      </c>
      <c r="G3282" s="8">
        <v>839500.83333333337</v>
      </c>
    </row>
    <row r="3283" spans="1:7" x14ac:dyDescent="0.2">
      <c r="A3283" t="s">
        <v>73</v>
      </c>
      <c r="B3283" t="s">
        <v>119</v>
      </c>
      <c r="C3283" t="s">
        <v>2</v>
      </c>
      <c r="D3283" t="s">
        <v>7</v>
      </c>
      <c r="E3283">
        <v>2016</v>
      </c>
      <c r="F3283" s="8">
        <v>741912.32057224074</v>
      </c>
      <c r="G3283" s="8">
        <v>773480.33333333337</v>
      </c>
    </row>
    <row r="3284" spans="1:7" x14ac:dyDescent="0.2">
      <c r="A3284" t="s">
        <v>73</v>
      </c>
      <c r="B3284" t="s">
        <v>119</v>
      </c>
      <c r="C3284" t="s">
        <v>2</v>
      </c>
      <c r="D3284" t="s">
        <v>7</v>
      </c>
      <c r="E3284">
        <v>2017</v>
      </c>
      <c r="F3284" s="8">
        <v>837397.77912826429</v>
      </c>
      <c r="G3284" s="8">
        <v>881096.66666666663</v>
      </c>
    </row>
    <row r="3285" spans="1:7" x14ac:dyDescent="0.2">
      <c r="A3285" t="s">
        <v>73</v>
      </c>
      <c r="B3285" t="s">
        <v>119</v>
      </c>
      <c r="C3285" t="s">
        <v>2</v>
      </c>
      <c r="D3285" t="s">
        <v>7</v>
      </c>
      <c r="E3285">
        <v>2018</v>
      </c>
      <c r="F3285" s="8">
        <v>931964.11683947768</v>
      </c>
      <c r="G3285" s="8">
        <v>999112.08333333337</v>
      </c>
    </row>
    <row r="3286" spans="1:7" x14ac:dyDescent="0.2">
      <c r="A3286" t="s">
        <v>73</v>
      </c>
      <c r="B3286" t="s">
        <v>119</v>
      </c>
      <c r="C3286" t="s">
        <v>2</v>
      </c>
      <c r="D3286" t="s">
        <v>7</v>
      </c>
      <c r="E3286">
        <v>2019</v>
      </c>
      <c r="F3286" s="8">
        <v>962290.46566180245</v>
      </c>
      <c r="G3286" s="8">
        <v>1005032.4166666666</v>
      </c>
    </row>
    <row r="3287" spans="1:7" x14ac:dyDescent="0.2">
      <c r="A3287" t="s">
        <v>73</v>
      </c>
      <c r="B3287" t="s">
        <v>119</v>
      </c>
      <c r="C3287" t="s">
        <v>2</v>
      </c>
      <c r="D3287" t="s">
        <v>7</v>
      </c>
      <c r="E3287">
        <v>2020</v>
      </c>
      <c r="F3287" s="8">
        <v>964993.66129032278</v>
      </c>
      <c r="G3287" s="8">
        <v>1001774.4166666666</v>
      </c>
    </row>
    <row r="3288" spans="1:7" x14ac:dyDescent="0.2">
      <c r="A3288" t="s">
        <v>73</v>
      </c>
      <c r="B3288" t="s">
        <v>119</v>
      </c>
      <c r="C3288" t="s">
        <v>2</v>
      </c>
      <c r="D3288" t="s">
        <v>7</v>
      </c>
      <c r="E3288">
        <v>2021</v>
      </c>
      <c r="F3288" s="8">
        <v>891074.46583461342</v>
      </c>
      <c r="G3288" s="8">
        <v>930779.83333333337</v>
      </c>
    </row>
    <row r="3289" spans="1:7" x14ac:dyDescent="0.2">
      <c r="A3289" t="s">
        <v>73</v>
      </c>
      <c r="B3289" t="s">
        <v>119</v>
      </c>
      <c r="C3289" t="s">
        <v>2</v>
      </c>
      <c r="D3289" t="s">
        <v>7</v>
      </c>
      <c r="E3289">
        <v>2022</v>
      </c>
      <c r="F3289" s="8">
        <v>883846.83904889913</v>
      </c>
      <c r="G3289" s="8">
        <v>920388.58333333337</v>
      </c>
    </row>
    <row r="3290" spans="1:7" x14ac:dyDescent="0.2">
      <c r="A3290" t="s">
        <v>73</v>
      </c>
      <c r="B3290" t="s">
        <v>119</v>
      </c>
      <c r="C3290" t="s">
        <v>2</v>
      </c>
      <c r="D3290" t="s">
        <v>7</v>
      </c>
      <c r="E3290">
        <v>2023</v>
      </c>
      <c r="F3290" s="8">
        <v>878148.69301075267</v>
      </c>
      <c r="G3290" s="8">
        <v>913908.83333333337</v>
      </c>
    </row>
    <row r="3291" spans="1:7" x14ac:dyDescent="0.2">
      <c r="A3291" t="s">
        <v>73</v>
      </c>
      <c r="B3291" t="s">
        <v>119</v>
      </c>
      <c r="C3291" t="s">
        <v>2</v>
      </c>
      <c r="D3291" t="s">
        <v>7</v>
      </c>
      <c r="E3291">
        <v>2024</v>
      </c>
      <c r="F3291" s="8">
        <v>756305.11748609575</v>
      </c>
      <c r="G3291" s="8">
        <v>789011</v>
      </c>
    </row>
    <row r="3292" spans="1:7" x14ac:dyDescent="0.2">
      <c r="A3292" t="s">
        <v>73</v>
      </c>
      <c r="B3292" t="s">
        <v>119</v>
      </c>
      <c r="C3292" t="s">
        <v>2</v>
      </c>
      <c r="D3292" t="s">
        <v>8</v>
      </c>
      <c r="E3292">
        <v>201401</v>
      </c>
      <c r="F3292" s="8">
        <v>698531.29032258049</v>
      </c>
      <c r="G3292" s="8">
        <v>717109</v>
      </c>
    </row>
    <row r="3293" spans="1:7" x14ac:dyDescent="0.2">
      <c r="A3293" t="s">
        <v>73</v>
      </c>
      <c r="B3293" t="s">
        <v>119</v>
      </c>
      <c r="C3293" t="s">
        <v>2</v>
      </c>
      <c r="D3293" t="s">
        <v>8</v>
      </c>
      <c r="E3293">
        <v>201402</v>
      </c>
      <c r="F3293" s="8">
        <v>701558.32142857148</v>
      </c>
      <c r="G3293" s="8">
        <v>719780</v>
      </c>
    </row>
    <row r="3294" spans="1:7" x14ac:dyDescent="0.2">
      <c r="A3294" t="s">
        <v>73</v>
      </c>
      <c r="B3294" t="s">
        <v>119</v>
      </c>
      <c r="C3294" t="s">
        <v>2</v>
      </c>
      <c r="D3294" t="s">
        <v>8</v>
      </c>
      <c r="E3294">
        <v>201403</v>
      </c>
      <c r="F3294" s="8">
        <v>707915.09677419346</v>
      </c>
      <c r="G3294" s="8">
        <v>726366</v>
      </c>
    </row>
    <row r="3295" spans="1:7" x14ac:dyDescent="0.2">
      <c r="A3295" t="s">
        <v>73</v>
      </c>
      <c r="B3295" t="s">
        <v>119</v>
      </c>
      <c r="C3295" t="s">
        <v>2</v>
      </c>
      <c r="D3295" t="s">
        <v>8</v>
      </c>
      <c r="E3295">
        <v>201404</v>
      </c>
      <c r="F3295" s="8">
        <v>714013.46666666586</v>
      </c>
      <c r="G3295" s="8">
        <v>736206</v>
      </c>
    </row>
    <row r="3296" spans="1:7" x14ac:dyDescent="0.2">
      <c r="A3296" t="s">
        <v>73</v>
      </c>
      <c r="B3296" t="s">
        <v>119</v>
      </c>
      <c r="C3296" t="s">
        <v>2</v>
      </c>
      <c r="D3296" t="s">
        <v>8</v>
      </c>
      <c r="E3296">
        <v>201405</v>
      </c>
      <c r="F3296" s="8">
        <v>720704.77419354848</v>
      </c>
      <c r="G3296" s="8">
        <v>751674</v>
      </c>
    </row>
    <row r="3297" spans="1:7" x14ac:dyDescent="0.2">
      <c r="A3297" t="s">
        <v>73</v>
      </c>
      <c r="B3297" t="s">
        <v>119</v>
      </c>
      <c r="C3297" t="s">
        <v>2</v>
      </c>
      <c r="D3297" t="s">
        <v>8</v>
      </c>
      <c r="E3297">
        <v>201406</v>
      </c>
      <c r="F3297" s="8">
        <v>735965.73333333363</v>
      </c>
      <c r="G3297" s="8">
        <v>757324</v>
      </c>
    </row>
    <row r="3298" spans="1:7" x14ac:dyDescent="0.2">
      <c r="A3298" t="s">
        <v>73</v>
      </c>
      <c r="B3298" t="s">
        <v>119</v>
      </c>
      <c r="C3298" t="s">
        <v>2</v>
      </c>
      <c r="D3298" t="s">
        <v>8</v>
      </c>
      <c r="E3298">
        <v>201407</v>
      </c>
      <c r="F3298" s="8">
        <v>738899</v>
      </c>
      <c r="G3298" s="8">
        <v>766550</v>
      </c>
    </row>
    <row r="3299" spans="1:7" x14ac:dyDescent="0.2">
      <c r="A3299" t="s">
        <v>73</v>
      </c>
      <c r="B3299" t="s">
        <v>119</v>
      </c>
      <c r="C3299" t="s">
        <v>2</v>
      </c>
      <c r="D3299" t="s">
        <v>8</v>
      </c>
      <c r="E3299">
        <v>201408</v>
      </c>
      <c r="F3299" s="8">
        <v>747581.83870967769</v>
      </c>
      <c r="G3299" s="8">
        <v>772357</v>
      </c>
    </row>
    <row r="3300" spans="1:7" x14ac:dyDescent="0.2">
      <c r="A3300" t="s">
        <v>73</v>
      </c>
      <c r="B3300" t="s">
        <v>119</v>
      </c>
      <c r="C3300" t="s">
        <v>2</v>
      </c>
      <c r="D3300" t="s">
        <v>8</v>
      </c>
      <c r="E3300">
        <v>201409</v>
      </c>
      <c r="F3300" s="8">
        <v>756044.43333333323</v>
      </c>
      <c r="G3300" s="8">
        <v>784959</v>
      </c>
    </row>
    <row r="3301" spans="1:7" x14ac:dyDescent="0.2">
      <c r="A3301" t="s">
        <v>73</v>
      </c>
      <c r="B3301" t="s">
        <v>119</v>
      </c>
      <c r="C3301" t="s">
        <v>2</v>
      </c>
      <c r="D3301" t="s">
        <v>8</v>
      </c>
      <c r="E3301">
        <v>201410</v>
      </c>
      <c r="F3301" s="8">
        <v>764278.58064516156</v>
      </c>
      <c r="G3301" s="8">
        <v>790920</v>
      </c>
    </row>
    <row r="3302" spans="1:7" x14ac:dyDescent="0.2">
      <c r="A3302" t="s">
        <v>73</v>
      </c>
      <c r="B3302" t="s">
        <v>119</v>
      </c>
      <c r="C3302" t="s">
        <v>2</v>
      </c>
      <c r="D3302" t="s">
        <v>8</v>
      </c>
      <c r="E3302">
        <v>201411</v>
      </c>
      <c r="F3302" s="8">
        <v>772672.3666666667</v>
      </c>
      <c r="G3302" s="8">
        <v>795574</v>
      </c>
    </row>
    <row r="3303" spans="1:7" x14ac:dyDescent="0.2">
      <c r="A3303" t="s">
        <v>73</v>
      </c>
      <c r="B3303" t="s">
        <v>119</v>
      </c>
      <c r="C3303" t="s">
        <v>2</v>
      </c>
      <c r="D3303" t="s">
        <v>8</v>
      </c>
      <c r="E3303">
        <v>201412</v>
      </c>
      <c r="F3303" s="8">
        <v>776426.12903225841</v>
      </c>
      <c r="G3303" s="8">
        <v>803094</v>
      </c>
    </row>
    <row r="3304" spans="1:7" x14ac:dyDescent="0.2">
      <c r="A3304" t="s">
        <v>73</v>
      </c>
      <c r="B3304" t="s">
        <v>119</v>
      </c>
      <c r="C3304" t="s">
        <v>2</v>
      </c>
      <c r="D3304" t="s">
        <v>8</v>
      </c>
      <c r="E3304">
        <v>201501</v>
      </c>
      <c r="F3304" s="8">
        <v>777971.77419354825</v>
      </c>
      <c r="G3304" s="8">
        <v>803037</v>
      </c>
    </row>
    <row r="3305" spans="1:7" x14ac:dyDescent="0.2">
      <c r="A3305" t="s">
        <v>73</v>
      </c>
      <c r="B3305" t="s">
        <v>119</v>
      </c>
      <c r="C3305" t="s">
        <v>2</v>
      </c>
      <c r="D3305" t="s">
        <v>8</v>
      </c>
      <c r="E3305">
        <v>201502</v>
      </c>
      <c r="F3305" s="8">
        <v>786682.14285714307</v>
      </c>
      <c r="G3305" s="8">
        <v>815783</v>
      </c>
    </row>
    <row r="3306" spans="1:7" x14ac:dyDescent="0.2">
      <c r="A3306" t="s">
        <v>73</v>
      </c>
      <c r="B3306" t="s">
        <v>119</v>
      </c>
      <c r="C3306" t="s">
        <v>2</v>
      </c>
      <c r="D3306" t="s">
        <v>8</v>
      </c>
      <c r="E3306">
        <v>201503</v>
      </c>
      <c r="F3306" s="8">
        <v>798964.09677419369</v>
      </c>
      <c r="G3306" s="8">
        <v>823086</v>
      </c>
    </row>
    <row r="3307" spans="1:7" x14ac:dyDescent="0.2">
      <c r="A3307" t="s">
        <v>73</v>
      </c>
      <c r="B3307" t="s">
        <v>119</v>
      </c>
      <c r="C3307" t="s">
        <v>2</v>
      </c>
      <c r="D3307" t="s">
        <v>8</v>
      </c>
      <c r="E3307">
        <v>201504</v>
      </c>
      <c r="F3307" s="8">
        <v>805223.76666666649</v>
      </c>
      <c r="G3307" s="8">
        <v>831589</v>
      </c>
    </row>
    <row r="3308" spans="1:7" x14ac:dyDescent="0.2">
      <c r="A3308" t="s">
        <v>73</v>
      </c>
      <c r="B3308" t="s">
        <v>119</v>
      </c>
      <c r="C3308" t="s">
        <v>2</v>
      </c>
      <c r="D3308" t="s">
        <v>8</v>
      </c>
      <c r="E3308">
        <v>201505</v>
      </c>
      <c r="F3308" s="8">
        <v>808278.22580645175</v>
      </c>
      <c r="G3308" s="8">
        <v>844395</v>
      </c>
    </row>
    <row r="3309" spans="1:7" x14ac:dyDescent="0.2">
      <c r="A3309" t="s">
        <v>73</v>
      </c>
      <c r="B3309" t="s">
        <v>119</v>
      </c>
      <c r="C3309" t="s">
        <v>2</v>
      </c>
      <c r="D3309" t="s">
        <v>8</v>
      </c>
      <c r="E3309">
        <v>201506</v>
      </c>
      <c r="F3309" s="8">
        <v>816459.16666666663</v>
      </c>
      <c r="G3309" s="8">
        <v>842934</v>
      </c>
    </row>
    <row r="3310" spans="1:7" x14ac:dyDescent="0.2">
      <c r="A3310" t="s">
        <v>73</v>
      </c>
      <c r="B3310" t="s">
        <v>119</v>
      </c>
      <c r="C3310" t="s">
        <v>2</v>
      </c>
      <c r="D3310" t="s">
        <v>8</v>
      </c>
      <c r="E3310">
        <v>201507</v>
      </c>
      <c r="F3310" s="8">
        <v>825336</v>
      </c>
      <c r="G3310" s="8">
        <v>852940</v>
      </c>
    </row>
    <row r="3311" spans="1:7" x14ac:dyDescent="0.2">
      <c r="A3311" t="s">
        <v>73</v>
      </c>
      <c r="B3311" t="s">
        <v>119</v>
      </c>
      <c r="C3311" t="s">
        <v>2</v>
      </c>
      <c r="D3311" t="s">
        <v>8</v>
      </c>
      <c r="E3311">
        <v>201508</v>
      </c>
      <c r="F3311" s="8">
        <v>830176.29032258072</v>
      </c>
      <c r="G3311" s="8">
        <v>858527</v>
      </c>
    </row>
    <row r="3312" spans="1:7" x14ac:dyDescent="0.2">
      <c r="A3312" t="s">
        <v>73</v>
      </c>
      <c r="B3312" t="s">
        <v>119</v>
      </c>
      <c r="C3312" t="s">
        <v>2</v>
      </c>
      <c r="D3312" t="s">
        <v>8</v>
      </c>
      <c r="E3312">
        <v>201509</v>
      </c>
      <c r="F3312" s="8">
        <v>836116.06666666677</v>
      </c>
      <c r="G3312" s="8">
        <v>869823</v>
      </c>
    </row>
    <row r="3313" spans="1:7" x14ac:dyDescent="0.2">
      <c r="A3313" t="s">
        <v>73</v>
      </c>
      <c r="B3313" t="s">
        <v>119</v>
      </c>
      <c r="C3313" t="s">
        <v>2</v>
      </c>
      <c r="D3313" t="s">
        <v>8</v>
      </c>
      <c r="E3313">
        <v>201510</v>
      </c>
      <c r="F3313" s="8">
        <v>846294.22580645175</v>
      </c>
      <c r="G3313" s="8">
        <v>880635</v>
      </c>
    </row>
    <row r="3314" spans="1:7" x14ac:dyDescent="0.2">
      <c r="A3314" t="s">
        <v>73</v>
      </c>
      <c r="B3314" t="s">
        <v>119</v>
      </c>
      <c r="C3314" t="s">
        <v>2</v>
      </c>
      <c r="D3314" t="s">
        <v>8</v>
      </c>
      <c r="E3314">
        <v>201511</v>
      </c>
      <c r="F3314" s="8">
        <v>728523.7666666666</v>
      </c>
      <c r="G3314" s="8">
        <v>877274</v>
      </c>
    </row>
    <row r="3315" spans="1:7" x14ac:dyDescent="0.2">
      <c r="A3315" t="s">
        <v>73</v>
      </c>
      <c r="B3315" t="s">
        <v>119</v>
      </c>
      <c r="C3315" t="s">
        <v>2</v>
      </c>
      <c r="D3315" t="s">
        <v>8</v>
      </c>
      <c r="E3315">
        <v>201512</v>
      </c>
      <c r="F3315" s="8">
        <v>726733.16129032266</v>
      </c>
      <c r="G3315" s="8">
        <v>773987</v>
      </c>
    </row>
    <row r="3316" spans="1:7" x14ac:dyDescent="0.2">
      <c r="A3316" t="s">
        <v>73</v>
      </c>
      <c r="B3316" t="s">
        <v>119</v>
      </c>
      <c r="C3316" t="s">
        <v>2</v>
      </c>
      <c r="D3316" t="s">
        <v>8</v>
      </c>
      <c r="E3316">
        <v>201601</v>
      </c>
      <c r="F3316" s="8">
        <v>728470.93548387091</v>
      </c>
      <c r="G3316" s="8">
        <v>755978</v>
      </c>
    </row>
    <row r="3317" spans="1:7" x14ac:dyDescent="0.2">
      <c r="A3317" t="s">
        <v>73</v>
      </c>
      <c r="B3317" t="s">
        <v>119</v>
      </c>
      <c r="C3317" t="s">
        <v>2</v>
      </c>
      <c r="D3317" t="s">
        <v>8</v>
      </c>
      <c r="E3317">
        <v>201602</v>
      </c>
      <c r="F3317" s="8">
        <v>729138.79310344812</v>
      </c>
      <c r="G3317" s="8">
        <v>755351</v>
      </c>
    </row>
    <row r="3318" spans="1:7" x14ac:dyDescent="0.2">
      <c r="A3318" t="s">
        <v>73</v>
      </c>
      <c r="B3318" t="s">
        <v>119</v>
      </c>
      <c r="C3318" t="s">
        <v>2</v>
      </c>
      <c r="D3318" t="s">
        <v>8</v>
      </c>
      <c r="E3318">
        <v>201603</v>
      </c>
      <c r="F3318" s="8">
        <v>733432.54838709696</v>
      </c>
      <c r="G3318" s="8">
        <v>760059</v>
      </c>
    </row>
    <row r="3319" spans="1:7" x14ac:dyDescent="0.2">
      <c r="A3319" t="s">
        <v>73</v>
      </c>
      <c r="B3319" t="s">
        <v>119</v>
      </c>
      <c r="C3319" t="s">
        <v>2</v>
      </c>
      <c r="D3319" t="s">
        <v>8</v>
      </c>
      <c r="E3319">
        <v>201604</v>
      </c>
      <c r="F3319" s="8">
        <v>734339.7666666666</v>
      </c>
      <c r="G3319" s="8">
        <v>761775</v>
      </c>
    </row>
    <row r="3320" spans="1:7" x14ac:dyDescent="0.2">
      <c r="A3320" t="s">
        <v>73</v>
      </c>
      <c r="B3320" t="s">
        <v>119</v>
      </c>
      <c r="C3320" t="s">
        <v>2</v>
      </c>
      <c r="D3320" t="s">
        <v>8</v>
      </c>
      <c r="E3320">
        <v>201605</v>
      </c>
      <c r="F3320" s="8">
        <v>744049.80645161297</v>
      </c>
      <c r="G3320" s="8">
        <v>783823</v>
      </c>
    </row>
    <row r="3321" spans="1:7" x14ac:dyDescent="0.2">
      <c r="A3321" t="s">
        <v>73</v>
      </c>
      <c r="B3321" t="s">
        <v>119</v>
      </c>
      <c r="C3321" t="s">
        <v>2</v>
      </c>
      <c r="D3321" t="s">
        <v>8</v>
      </c>
      <c r="E3321">
        <v>201606</v>
      </c>
      <c r="F3321" s="8">
        <v>751192.53333333286</v>
      </c>
      <c r="G3321" s="8">
        <v>784927</v>
      </c>
    </row>
    <row r="3322" spans="1:7" x14ac:dyDescent="0.2">
      <c r="A3322" t="s">
        <v>73</v>
      </c>
      <c r="B3322" t="s">
        <v>119</v>
      </c>
      <c r="C3322" t="s">
        <v>2</v>
      </c>
      <c r="D3322" t="s">
        <v>8</v>
      </c>
      <c r="E3322">
        <v>201607</v>
      </c>
      <c r="F3322" s="8">
        <v>743845.0322580646</v>
      </c>
      <c r="G3322" s="8">
        <v>768653</v>
      </c>
    </row>
    <row r="3323" spans="1:7" x14ac:dyDescent="0.2">
      <c r="A3323" t="s">
        <v>73</v>
      </c>
      <c r="B3323" t="s">
        <v>119</v>
      </c>
      <c r="C3323" t="s">
        <v>2</v>
      </c>
      <c r="D3323" t="s">
        <v>8</v>
      </c>
      <c r="E3323">
        <v>201608</v>
      </c>
      <c r="F3323" s="8">
        <v>740069.48387096822</v>
      </c>
      <c r="G3323" s="8">
        <v>767854</v>
      </c>
    </row>
    <row r="3324" spans="1:7" x14ac:dyDescent="0.2">
      <c r="A3324" t="s">
        <v>73</v>
      </c>
      <c r="B3324" t="s">
        <v>119</v>
      </c>
      <c r="C3324" t="s">
        <v>2</v>
      </c>
      <c r="D3324" t="s">
        <v>8</v>
      </c>
      <c r="E3324">
        <v>201609</v>
      </c>
      <c r="F3324" s="8">
        <v>745030.43333333265</v>
      </c>
      <c r="G3324" s="8">
        <v>775200</v>
      </c>
    </row>
    <row r="3325" spans="1:7" x14ac:dyDescent="0.2">
      <c r="A3325" t="s">
        <v>73</v>
      </c>
      <c r="B3325" t="s">
        <v>119</v>
      </c>
      <c r="C3325" t="s">
        <v>2</v>
      </c>
      <c r="D3325" t="s">
        <v>8</v>
      </c>
      <c r="E3325">
        <v>201610</v>
      </c>
      <c r="F3325" s="8">
        <v>748138.58064516133</v>
      </c>
      <c r="G3325" s="8">
        <v>781231</v>
      </c>
    </row>
    <row r="3326" spans="1:7" x14ac:dyDescent="0.2">
      <c r="A3326" t="s">
        <v>73</v>
      </c>
      <c r="B3326" t="s">
        <v>119</v>
      </c>
      <c r="C3326" t="s">
        <v>2</v>
      </c>
      <c r="D3326" t="s">
        <v>8</v>
      </c>
      <c r="E3326">
        <v>201611</v>
      </c>
      <c r="F3326" s="8">
        <v>750724.933333333</v>
      </c>
      <c r="G3326" s="8">
        <v>789539</v>
      </c>
    </row>
    <row r="3327" spans="1:7" x14ac:dyDescent="0.2">
      <c r="A3327" t="s">
        <v>73</v>
      </c>
      <c r="B3327" t="s">
        <v>119</v>
      </c>
      <c r="C3327" t="s">
        <v>2</v>
      </c>
      <c r="D3327" t="s">
        <v>8</v>
      </c>
      <c r="E3327">
        <v>201612</v>
      </c>
      <c r="F3327" s="8">
        <v>754515</v>
      </c>
      <c r="G3327" s="8">
        <v>797374</v>
      </c>
    </row>
    <row r="3328" spans="1:7" x14ac:dyDescent="0.2">
      <c r="A3328" t="s">
        <v>73</v>
      </c>
      <c r="B3328" t="s">
        <v>119</v>
      </c>
      <c r="C3328" t="s">
        <v>2</v>
      </c>
      <c r="D3328" t="s">
        <v>8</v>
      </c>
      <c r="E3328">
        <v>201701</v>
      </c>
      <c r="F3328" s="8">
        <v>762574.03225806472</v>
      </c>
      <c r="G3328" s="8">
        <v>786111</v>
      </c>
    </row>
    <row r="3329" spans="1:7" x14ac:dyDescent="0.2">
      <c r="A3329" t="s">
        <v>73</v>
      </c>
      <c r="B3329" t="s">
        <v>119</v>
      </c>
      <c r="C3329" t="s">
        <v>2</v>
      </c>
      <c r="D3329" t="s">
        <v>8</v>
      </c>
      <c r="E3329">
        <v>201702</v>
      </c>
      <c r="F3329" s="8">
        <v>764551.17857142852</v>
      </c>
      <c r="G3329" s="8">
        <v>789166</v>
      </c>
    </row>
    <row r="3330" spans="1:7" x14ac:dyDescent="0.2">
      <c r="A3330" t="s">
        <v>73</v>
      </c>
      <c r="B3330" t="s">
        <v>119</v>
      </c>
      <c r="C3330" t="s">
        <v>2</v>
      </c>
      <c r="D3330" t="s">
        <v>8</v>
      </c>
      <c r="E3330">
        <v>201703</v>
      </c>
      <c r="F3330" s="8">
        <v>771136.38709677407</v>
      </c>
      <c r="G3330" s="8">
        <v>797384</v>
      </c>
    </row>
    <row r="3331" spans="1:7" x14ac:dyDescent="0.2">
      <c r="A3331" t="s">
        <v>73</v>
      </c>
      <c r="B3331" t="s">
        <v>119</v>
      </c>
      <c r="C3331" t="s">
        <v>2</v>
      </c>
      <c r="D3331" t="s">
        <v>8</v>
      </c>
      <c r="E3331">
        <v>201704</v>
      </c>
      <c r="F3331" s="8">
        <v>776405.39999999944</v>
      </c>
      <c r="G3331" s="8">
        <v>807785</v>
      </c>
    </row>
    <row r="3332" spans="1:7" x14ac:dyDescent="0.2">
      <c r="A3332" t="s">
        <v>73</v>
      </c>
      <c r="B3332" t="s">
        <v>119</v>
      </c>
      <c r="C3332" t="s">
        <v>2</v>
      </c>
      <c r="D3332" t="s">
        <v>8</v>
      </c>
      <c r="E3332">
        <v>201705</v>
      </c>
      <c r="F3332" s="8">
        <v>784042.67741935479</v>
      </c>
      <c r="G3332" s="8">
        <v>812609</v>
      </c>
    </row>
    <row r="3333" spans="1:7" x14ac:dyDescent="0.2">
      <c r="A3333" t="s">
        <v>73</v>
      </c>
      <c r="B3333" t="s">
        <v>119</v>
      </c>
      <c r="C3333" t="s">
        <v>2</v>
      </c>
      <c r="D3333" t="s">
        <v>8</v>
      </c>
      <c r="E3333">
        <v>201706</v>
      </c>
      <c r="F3333" s="8">
        <v>822644.86666666658</v>
      </c>
      <c r="G3333" s="8">
        <v>859930</v>
      </c>
    </row>
    <row r="3334" spans="1:7" x14ac:dyDescent="0.2">
      <c r="A3334" t="s">
        <v>73</v>
      </c>
      <c r="B3334" t="s">
        <v>119</v>
      </c>
      <c r="C3334" t="s">
        <v>2</v>
      </c>
      <c r="D3334" t="s">
        <v>8</v>
      </c>
      <c r="E3334">
        <v>201707</v>
      </c>
      <c r="F3334" s="8">
        <v>826760.93548387114</v>
      </c>
      <c r="G3334" s="8">
        <v>851161</v>
      </c>
    </row>
    <row r="3335" spans="1:7" x14ac:dyDescent="0.2">
      <c r="A3335" t="s">
        <v>73</v>
      </c>
      <c r="B3335" t="s">
        <v>119</v>
      </c>
      <c r="C3335" t="s">
        <v>2</v>
      </c>
      <c r="D3335" t="s">
        <v>8</v>
      </c>
      <c r="E3335">
        <v>201708</v>
      </c>
      <c r="F3335" s="8">
        <v>833586.83870967722</v>
      </c>
      <c r="G3335" s="8">
        <v>861048</v>
      </c>
    </row>
    <row r="3336" spans="1:7" x14ac:dyDescent="0.2">
      <c r="A3336" t="s">
        <v>73</v>
      </c>
      <c r="B3336" t="s">
        <v>119</v>
      </c>
      <c r="C3336" t="s">
        <v>2</v>
      </c>
      <c r="D3336" t="s">
        <v>8</v>
      </c>
      <c r="E3336">
        <v>201709</v>
      </c>
      <c r="F3336" s="8">
        <v>893853.99999999988</v>
      </c>
      <c r="G3336" s="8">
        <v>926977</v>
      </c>
    </row>
    <row r="3337" spans="1:7" x14ac:dyDescent="0.2">
      <c r="A3337" t="s">
        <v>73</v>
      </c>
      <c r="B3337" t="s">
        <v>119</v>
      </c>
      <c r="C3337" t="s">
        <v>2</v>
      </c>
      <c r="D3337" t="s">
        <v>8</v>
      </c>
      <c r="E3337">
        <v>201710</v>
      </c>
      <c r="F3337" s="8">
        <v>936276.38709677465</v>
      </c>
      <c r="G3337" s="8">
        <v>1014388</v>
      </c>
    </row>
    <row r="3338" spans="1:7" x14ac:dyDescent="0.2">
      <c r="A3338" t="s">
        <v>73</v>
      </c>
      <c r="B3338" t="s">
        <v>119</v>
      </c>
      <c r="C3338" t="s">
        <v>2</v>
      </c>
      <c r="D3338" t="s">
        <v>8</v>
      </c>
      <c r="E3338">
        <v>201711</v>
      </c>
      <c r="F3338" s="8">
        <v>943683.03333333321</v>
      </c>
      <c r="G3338" s="8">
        <v>1034151</v>
      </c>
    </row>
    <row r="3339" spans="1:7" x14ac:dyDescent="0.2">
      <c r="A3339" t="s">
        <v>73</v>
      </c>
      <c r="B3339" t="s">
        <v>119</v>
      </c>
      <c r="C3339" t="s">
        <v>2</v>
      </c>
      <c r="D3339" t="s">
        <v>8</v>
      </c>
      <c r="E3339">
        <v>201712</v>
      </c>
      <c r="F3339" s="8">
        <v>933257.61290322582</v>
      </c>
      <c r="G3339" s="8">
        <v>1032450</v>
      </c>
    </row>
    <row r="3340" spans="1:7" x14ac:dyDescent="0.2">
      <c r="A3340" t="s">
        <v>73</v>
      </c>
      <c r="B3340" t="s">
        <v>119</v>
      </c>
      <c r="C3340" t="s">
        <v>2</v>
      </c>
      <c r="D3340" t="s">
        <v>8</v>
      </c>
      <c r="E3340">
        <v>201801</v>
      </c>
      <c r="F3340" s="8">
        <v>925629.32258064509</v>
      </c>
      <c r="G3340" s="8">
        <v>997596</v>
      </c>
    </row>
    <row r="3341" spans="1:7" x14ac:dyDescent="0.2">
      <c r="A3341" t="s">
        <v>73</v>
      </c>
      <c r="B3341" t="s">
        <v>119</v>
      </c>
      <c r="C3341" t="s">
        <v>2</v>
      </c>
      <c r="D3341" t="s">
        <v>8</v>
      </c>
      <c r="E3341">
        <v>201802</v>
      </c>
      <c r="F3341" s="8">
        <v>927873.82142857148</v>
      </c>
      <c r="G3341" s="8">
        <v>1005780</v>
      </c>
    </row>
    <row r="3342" spans="1:7" x14ac:dyDescent="0.2">
      <c r="A3342" t="s">
        <v>73</v>
      </c>
      <c r="B3342" t="s">
        <v>119</v>
      </c>
      <c r="C3342" t="s">
        <v>2</v>
      </c>
      <c r="D3342" t="s">
        <v>8</v>
      </c>
      <c r="E3342">
        <v>201803</v>
      </c>
      <c r="F3342" s="8">
        <v>928350.5806451611</v>
      </c>
      <c r="G3342" s="8">
        <v>1002715</v>
      </c>
    </row>
    <row r="3343" spans="1:7" x14ac:dyDescent="0.2">
      <c r="A3343" t="s">
        <v>73</v>
      </c>
      <c r="B3343" t="s">
        <v>119</v>
      </c>
      <c r="C3343" t="s">
        <v>2</v>
      </c>
      <c r="D3343" t="s">
        <v>8</v>
      </c>
      <c r="E3343">
        <v>201804</v>
      </c>
      <c r="F3343" s="8">
        <v>932838.43333333277</v>
      </c>
      <c r="G3343" s="8">
        <v>1006231</v>
      </c>
    </row>
    <row r="3344" spans="1:7" x14ac:dyDescent="0.2">
      <c r="A3344" t="s">
        <v>73</v>
      </c>
      <c r="B3344" t="s">
        <v>119</v>
      </c>
      <c r="C3344" t="s">
        <v>2</v>
      </c>
      <c r="D3344" t="s">
        <v>8</v>
      </c>
      <c r="E3344">
        <v>201805</v>
      </c>
      <c r="F3344" s="8">
        <v>936864.80645161308</v>
      </c>
      <c r="G3344" s="8">
        <v>1019181</v>
      </c>
    </row>
    <row r="3345" spans="1:7" x14ac:dyDescent="0.2">
      <c r="A3345" t="s">
        <v>73</v>
      </c>
      <c r="B3345" t="s">
        <v>119</v>
      </c>
      <c r="C3345" t="s">
        <v>2</v>
      </c>
      <c r="D3345" t="s">
        <v>8</v>
      </c>
      <c r="E3345">
        <v>201806</v>
      </c>
      <c r="F3345" s="8">
        <v>948316.6333333333</v>
      </c>
      <c r="G3345" s="8">
        <v>1020990</v>
      </c>
    </row>
    <row r="3346" spans="1:7" x14ac:dyDescent="0.2">
      <c r="A3346" t="s">
        <v>73</v>
      </c>
      <c r="B3346" t="s">
        <v>119</v>
      </c>
      <c r="C3346" t="s">
        <v>2</v>
      </c>
      <c r="D3346" t="s">
        <v>8</v>
      </c>
      <c r="E3346">
        <v>201807</v>
      </c>
      <c r="F3346" s="8">
        <v>909399.4516129035</v>
      </c>
      <c r="G3346" s="8">
        <v>985032</v>
      </c>
    </row>
    <row r="3347" spans="1:7" x14ac:dyDescent="0.2">
      <c r="A3347" t="s">
        <v>73</v>
      </c>
      <c r="B3347" t="s">
        <v>119</v>
      </c>
      <c r="C3347" t="s">
        <v>2</v>
      </c>
      <c r="D3347" t="s">
        <v>8</v>
      </c>
      <c r="E3347">
        <v>201808</v>
      </c>
      <c r="F3347" s="8">
        <v>919747.70967741928</v>
      </c>
      <c r="G3347" s="8">
        <v>996410</v>
      </c>
    </row>
    <row r="3348" spans="1:7" x14ac:dyDescent="0.2">
      <c r="A3348" t="s">
        <v>73</v>
      </c>
      <c r="B3348" t="s">
        <v>119</v>
      </c>
      <c r="C3348" t="s">
        <v>2</v>
      </c>
      <c r="D3348" t="s">
        <v>8</v>
      </c>
      <c r="E3348">
        <v>201809</v>
      </c>
      <c r="F3348" s="8">
        <v>933826.29999999981</v>
      </c>
      <c r="G3348" s="8">
        <v>1012981</v>
      </c>
    </row>
    <row r="3349" spans="1:7" x14ac:dyDescent="0.2">
      <c r="A3349" t="s">
        <v>73</v>
      </c>
      <c r="B3349" t="s">
        <v>119</v>
      </c>
      <c r="C3349" t="s">
        <v>2</v>
      </c>
      <c r="D3349" t="s">
        <v>8</v>
      </c>
      <c r="E3349">
        <v>201810</v>
      </c>
      <c r="F3349" s="8">
        <v>947482.12903225794</v>
      </c>
      <c r="G3349" s="8">
        <v>980725</v>
      </c>
    </row>
    <row r="3350" spans="1:7" x14ac:dyDescent="0.2">
      <c r="A3350" t="s">
        <v>73</v>
      </c>
      <c r="B3350" t="s">
        <v>119</v>
      </c>
      <c r="C3350" t="s">
        <v>2</v>
      </c>
      <c r="D3350" t="s">
        <v>8</v>
      </c>
      <c r="E3350">
        <v>201811</v>
      </c>
      <c r="F3350" s="8">
        <v>935007.6333333333</v>
      </c>
      <c r="G3350" s="8">
        <v>986799</v>
      </c>
    </row>
    <row r="3351" spans="1:7" x14ac:dyDescent="0.2">
      <c r="A3351" t="s">
        <v>73</v>
      </c>
      <c r="B3351" t="s">
        <v>119</v>
      </c>
      <c r="C3351" t="s">
        <v>2</v>
      </c>
      <c r="D3351" t="s">
        <v>8</v>
      </c>
      <c r="E3351">
        <v>201812</v>
      </c>
      <c r="F3351" s="8">
        <v>938232.58064516145</v>
      </c>
      <c r="G3351" s="8">
        <v>974905</v>
      </c>
    </row>
    <row r="3352" spans="1:7" x14ac:dyDescent="0.2">
      <c r="A3352" t="s">
        <v>73</v>
      </c>
      <c r="B3352" t="s">
        <v>119</v>
      </c>
      <c r="C3352" t="s">
        <v>2</v>
      </c>
      <c r="D3352" t="s">
        <v>8</v>
      </c>
      <c r="E3352">
        <v>201901</v>
      </c>
      <c r="F3352" s="8">
        <v>930961.70967741916</v>
      </c>
      <c r="G3352" s="8">
        <v>959702</v>
      </c>
    </row>
    <row r="3353" spans="1:7" x14ac:dyDescent="0.2">
      <c r="A3353" t="s">
        <v>73</v>
      </c>
      <c r="B3353" t="s">
        <v>119</v>
      </c>
      <c r="C3353" t="s">
        <v>2</v>
      </c>
      <c r="D3353" t="s">
        <v>8</v>
      </c>
      <c r="E3353">
        <v>201902</v>
      </c>
      <c r="F3353" s="8">
        <v>930602.96428571455</v>
      </c>
      <c r="G3353" s="8">
        <v>1013801</v>
      </c>
    </row>
    <row r="3354" spans="1:7" x14ac:dyDescent="0.2">
      <c r="A3354" t="s">
        <v>73</v>
      </c>
      <c r="B3354" t="s">
        <v>119</v>
      </c>
      <c r="C3354" t="s">
        <v>2</v>
      </c>
      <c r="D3354" t="s">
        <v>8</v>
      </c>
      <c r="E3354">
        <v>201903</v>
      </c>
      <c r="F3354" s="8">
        <v>934600.96774193551</v>
      </c>
      <c r="G3354" s="8">
        <v>1008057</v>
      </c>
    </row>
    <row r="3355" spans="1:7" x14ac:dyDescent="0.2">
      <c r="A3355" t="s">
        <v>73</v>
      </c>
      <c r="B3355" t="s">
        <v>119</v>
      </c>
      <c r="C3355" t="s">
        <v>2</v>
      </c>
      <c r="D3355" t="s">
        <v>8</v>
      </c>
      <c r="E3355">
        <v>201904</v>
      </c>
      <c r="F3355" s="8">
        <v>938282.43333333335</v>
      </c>
      <c r="G3355" s="8">
        <v>971596</v>
      </c>
    </row>
    <row r="3356" spans="1:7" x14ac:dyDescent="0.2">
      <c r="A3356" t="s">
        <v>73</v>
      </c>
      <c r="B3356" t="s">
        <v>119</v>
      </c>
      <c r="C3356" t="s">
        <v>2</v>
      </c>
      <c r="D3356" t="s">
        <v>8</v>
      </c>
      <c r="E3356">
        <v>201905</v>
      </c>
      <c r="F3356" s="8">
        <v>949143.67741935479</v>
      </c>
      <c r="G3356" s="8">
        <v>979662</v>
      </c>
    </row>
    <row r="3357" spans="1:7" x14ac:dyDescent="0.2">
      <c r="A3357" t="s">
        <v>73</v>
      </c>
      <c r="B3357" t="s">
        <v>119</v>
      </c>
      <c r="C3357" t="s">
        <v>2</v>
      </c>
      <c r="D3357" t="s">
        <v>8</v>
      </c>
      <c r="E3357">
        <v>201906</v>
      </c>
      <c r="F3357" s="8">
        <v>948774.23333333328</v>
      </c>
      <c r="G3357" s="8">
        <v>995481</v>
      </c>
    </row>
    <row r="3358" spans="1:7" x14ac:dyDescent="0.2">
      <c r="A3358" t="s">
        <v>73</v>
      </c>
      <c r="B3358" t="s">
        <v>119</v>
      </c>
      <c r="C3358" t="s">
        <v>2</v>
      </c>
      <c r="D3358" t="s">
        <v>8</v>
      </c>
      <c r="E3358">
        <v>201907</v>
      </c>
      <c r="F3358" s="8">
        <v>971834.77419354848</v>
      </c>
      <c r="G3358" s="8">
        <v>999963</v>
      </c>
    </row>
    <row r="3359" spans="1:7" x14ac:dyDescent="0.2">
      <c r="A3359" t="s">
        <v>73</v>
      </c>
      <c r="B3359" t="s">
        <v>119</v>
      </c>
      <c r="C3359" t="s">
        <v>2</v>
      </c>
      <c r="D3359" t="s">
        <v>8</v>
      </c>
      <c r="E3359">
        <v>201908</v>
      </c>
      <c r="F3359" s="8">
        <v>981329.32258064556</v>
      </c>
      <c r="G3359" s="8">
        <v>1014030</v>
      </c>
    </row>
    <row r="3360" spans="1:7" x14ac:dyDescent="0.2">
      <c r="A3360" t="s">
        <v>73</v>
      </c>
      <c r="B3360" t="s">
        <v>119</v>
      </c>
      <c r="C3360" t="s">
        <v>2</v>
      </c>
      <c r="D3360" t="s">
        <v>8</v>
      </c>
      <c r="E3360">
        <v>201909</v>
      </c>
      <c r="F3360" s="8">
        <v>988028.433333333</v>
      </c>
      <c r="G3360" s="8">
        <v>1028696</v>
      </c>
    </row>
    <row r="3361" spans="1:7" x14ac:dyDescent="0.2">
      <c r="A3361" t="s">
        <v>73</v>
      </c>
      <c r="B3361" t="s">
        <v>119</v>
      </c>
      <c r="C3361" t="s">
        <v>2</v>
      </c>
      <c r="D3361" t="s">
        <v>8</v>
      </c>
      <c r="E3361">
        <v>201910</v>
      </c>
      <c r="F3361" s="8">
        <v>984125.51612903294</v>
      </c>
      <c r="G3361" s="8">
        <v>1025251</v>
      </c>
    </row>
    <row r="3362" spans="1:7" x14ac:dyDescent="0.2">
      <c r="A3362" t="s">
        <v>73</v>
      </c>
      <c r="B3362" t="s">
        <v>119</v>
      </c>
      <c r="C3362" t="s">
        <v>2</v>
      </c>
      <c r="D3362" t="s">
        <v>8</v>
      </c>
      <c r="E3362">
        <v>201911</v>
      </c>
      <c r="F3362" s="8">
        <v>991526.23333333328</v>
      </c>
      <c r="G3362" s="8">
        <v>1027851</v>
      </c>
    </row>
    <row r="3363" spans="1:7" x14ac:dyDescent="0.2">
      <c r="A3363" t="s">
        <v>73</v>
      </c>
      <c r="B3363" t="s">
        <v>119</v>
      </c>
      <c r="C3363" t="s">
        <v>2</v>
      </c>
      <c r="D3363" t="s">
        <v>8</v>
      </c>
      <c r="E3363">
        <v>201912</v>
      </c>
      <c r="F3363" s="8">
        <v>998275.32258064556</v>
      </c>
      <c r="G3363" s="8">
        <v>1036299</v>
      </c>
    </row>
    <row r="3364" spans="1:7" x14ac:dyDescent="0.2">
      <c r="A3364" t="s">
        <v>73</v>
      </c>
      <c r="B3364" t="s">
        <v>119</v>
      </c>
      <c r="C3364" t="s">
        <v>2</v>
      </c>
      <c r="D3364" t="s">
        <v>8</v>
      </c>
      <c r="E3364">
        <v>202001</v>
      </c>
      <c r="F3364" s="8">
        <v>991752.06451612909</v>
      </c>
      <c r="G3364" s="8">
        <v>1026413</v>
      </c>
    </row>
    <row r="3365" spans="1:7" x14ac:dyDescent="0.2">
      <c r="A3365" t="s">
        <v>73</v>
      </c>
      <c r="B3365" t="s">
        <v>119</v>
      </c>
      <c r="C3365" t="s">
        <v>2</v>
      </c>
      <c r="D3365" t="s">
        <v>8</v>
      </c>
      <c r="E3365">
        <v>202002</v>
      </c>
      <c r="F3365" s="8">
        <v>995467.99999999977</v>
      </c>
      <c r="G3365" s="8">
        <v>1027736</v>
      </c>
    </row>
    <row r="3366" spans="1:7" x14ac:dyDescent="0.2">
      <c r="A3366" t="s">
        <v>73</v>
      </c>
      <c r="B3366" t="s">
        <v>119</v>
      </c>
      <c r="C3366" t="s">
        <v>2</v>
      </c>
      <c r="D3366" t="s">
        <v>8</v>
      </c>
      <c r="E3366">
        <v>202003</v>
      </c>
      <c r="F3366" s="8">
        <v>1001484.2903225811</v>
      </c>
      <c r="G3366" s="8">
        <v>1030291</v>
      </c>
    </row>
    <row r="3367" spans="1:7" x14ac:dyDescent="0.2">
      <c r="A3367" t="s">
        <v>73</v>
      </c>
      <c r="B3367" t="s">
        <v>119</v>
      </c>
      <c r="C3367" t="s">
        <v>2</v>
      </c>
      <c r="D3367" t="s">
        <v>8</v>
      </c>
      <c r="E3367">
        <v>202004</v>
      </c>
      <c r="F3367" s="8">
        <v>991853.49999999977</v>
      </c>
      <c r="G3367" s="8">
        <v>1018455</v>
      </c>
    </row>
    <row r="3368" spans="1:7" x14ac:dyDescent="0.2">
      <c r="A3368" t="s">
        <v>73</v>
      </c>
      <c r="B3368" t="s">
        <v>119</v>
      </c>
      <c r="C3368" t="s">
        <v>2</v>
      </c>
      <c r="D3368" t="s">
        <v>8</v>
      </c>
      <c r="E3368">
        <v>202005</v>
      </c>
      <c r="F3368" s="8">
        <v>973757.83870967734</v>
      </c>
      <c r="G3368" s="8">
        <v>1007244</v>
      </c>
    </row>
    <row r="3369" spans="1:7" x14ac:dyDescent="0.2">
      <c r="A3369" t="s">
        <v>73</v>
      </c>
      <c r="B3369" t="s">
        <v>119</v>
      </c>
      <c r="C3369" t="s">
        <v>2</v>
      </c>
      <c r="D3369" t="s">
        <v>8</v>
      </c>
      <c r="E3369">
        <v>202006</v>
      </c>
      <c r="F3369" s="8">
        <v>977104.13333333295</v>
      </c>
      <c r="G3369" s="8">
        <v>1011095</v>
      </c>
    </row>
    <row r="3370" spans="1:7" x14ac:dyDescent="0.2">
      <c r="A3370" t="s">
        <v>73</v>
      </c>
      <c r="B3370" t="s">
        <v>119</v>
      </c>
      <c r="C3370" t="s">
        <v>2</v>
      </c>
      <c r="D3370" t="s">
        <v>8</v>
      </c>
      <c r="E3370">
        <v>202007</v>
      </c>
      <c r="F3370" s="8">
        <v>958377.09677419381</v>
      </c>
      <c r="G3370" s="8">
        <v>986554</v>
      </c>
    </row>
    <row r="3371" spans="1:7" x14ac:dyDescent="0.2">
      <c r="A3371" t="s">
        <v>73</v>
      </c>
      <c r="B3371" t="s">
        <v>119</v>
      </c>
      <c r="C3371" t="s">
        <v>2</v>
      </c>
      <c r="D3371" t="s">
        <v>8</v>
      </c>
      <c r="E3371">
        <v>202008</v>
      </c>
      <c r="F3371" s="8">
        <v>950410.09677419392</v>
      </c>
      <c r="G3371" s="8">
        <v>975614</v>
      </c>
    </row>
    <row r="3372" spans="1:7" x14ac:dyDescent="0.2">
      <c r="A3372" t="s">
        <v>73</v>
      </c>
      <c r="B3372" t="s">
        <v>119</v>
      </c>
      <c r="C3372" t="s">
        <v>2</v>
      </c>
      <c r="D3372" t="s">
        <v>8</v>
      </c>
      <c r="E3372">
        <v>202009</v>
      </c>
      <c r="F3372" s="8">
        <v>937845.39999999991</v>
      </c>
      <c r="G3372" s="8">
        <v>963967</v>
      </c>
    </row>
    <row r="3373" spans="1:7" x14ac:dyDescent="0.2">
      <c r="A3373" t="s">
        <v>73</v>
      </c>
      <c r="B3373" t="s">
        <v>119</v>
      </c>
      <c r="C3373" t="s">
        <v>2</v>
      </c>
      <c r="D3373" t="s">
        <v>8</v>
      </c>
      <c r="E3373">
        <v>202010</v>
      </c>
      <c r="F3373" s="8">
        <v>938411.35483870993</v>
      </c>
      <c r="G3373" s="8">
        <v>1059630</v>
      </c>
    </row>
    <row r="3374" spans="1:7" x14ac:dyDescent="0.2">
      <c r="A3374" t="s">
        <v>73</v>
      </c>
      <c r="B3374" t="s">
        <v>119</v>
      </c>
      <c r="C3374" t="s">
        <v>2</v>
      </c>
      <c r="D3374" t="s">
        <v>8</v>
      </c>
      <c r="E3374">
        <v>202011</v>
      </c>
      <c r="F3374" s="8">
        <v>936301.96666666644</v>
      </c>
      <c r="G3374" s="8">
        <v>958683</v>
      </c>
    </row>
    <row r="3375" spans="1:7" x14ac:dyDescent="0.2">
      <c r="A3375" t="s">
        <v>73</v>
      </c>
      <c r="B3375" t="s">
        <v>119</v>
      </c>
      <c r="C3375" t="s">
        <v>2</v>
      </c>
      <c r="D3375" t="s">
        <v>8</v>
      </c>
      <c r="E3375">
        <v>202012</v>
      </c>
      <c r="F3375" s="8">
        <v>927158.19354838703</v>
      </c>
      <c r="G3375" s="8">
        <v>955611</v>
      </c>
    </row>
    <row r="3376" spans="1:7" x14ac:dyDescent="0.2">
      <c r="A3376" t="s">
        <v>73</v>
      </c>
      <c r="B3376" t="s">
        <v>119</v>
      </c>
      <c r="C3376" t="s">
        <v>2</v>
      </c>
      <c r="D3376" t="s">
        <v>8</v>
      </c>
      <c r="E3376">
        <v>202101</v>
      </c>
      <c r="F3376" s="8">
        <v>904062.25806451647</v>
      </c>
      <c r="G3376" s="8">
        <v>941862</v>
      </c>
    </row>
    <row r="3377" spans="1:7" x14ac:dyDescent="0.2">
      <c r="A3377" t="s">
        <v>73</v>
      </c>
      <c r="B3377" t="s">
        <v>119</v>
      </c>
      <c r="C3377" t="s">
        <v>2</v>
      </c>
      <c r="D3377" t="s">
        <v>8</v>
      </c>
      <c r="E3377">
        <v>202102</v>
      </c>
      <c r="F3377" s="8">
        <v>857363.78571428533</v>
      </c>
      <c r="G3377" s="8">
        <v>970436</v>
      </c>
    </row>
    <row r="3378" spans="1:7" x14ac:dyDescent="0.2">
      <c r="A3378" t="s">
        <v>73</v>
      </c>
      <c r="B3378" t="s">
        <v>119</v>
      </c>
      <c r="C3378" t="s">
        <v>2</v>
      </c>
      <c r="D3378" t="s">
        <v>8</v>
      </c>
      <c r="E3378">
        <v>202103</v>
      </c>
      <c r="F3378" s="8">
        <v>903484.16129032278</v>
      </c>
      <c r="G3378" s="8">
        <v>927137</v>
      </c>
    </row>
    <row r="3379" spans="1:7" x14ac:dyDescent="0.2">
      <c r="A3379" t="s">
        <v>73</v>
      </c>
      <c r="B3379" t="s">
        <v>119</v>
      </c>
      <c r="C3379" t="s">
        <v>2</v>
      </c>
      <c r="D3379" t="s">
        <v>8</v>
      </c>
      <c r="E3379">
        <v>202104</v>
      </c>
      <c r="F3379" s="8">
        <v>898955.43333333335</v>
      </c>
      <c r="G3379" s="8">
        <v>922316</v>
      </c>
    </row>
    <row r="3380" spans="1:7" x14ac:dyDescent="0.2">
      <c r="A3380" t="s">
        <v>73</v>
      </c>
      <c r="B3380" t="s">
        <v>119</v>
      </c>
      <c r="C3380" t="s">
        <v>2</v>
      </c>
      <c r="D3380" t="s">
        <v>8</v>
      </c>
      <c r="E3380">
        <v>202105</v>
      </c>
      <c r="F3380" s="8">
        <v>897749.64516129007</v>
      </c>
      <c r="G3380" s="8">
        <v>916981</v>
      </c>
    </row>
    <row r="3381" spans="1:7" x14ac:dyDescent="0.2">
      <c r="A3381" t="s">
        <v>73</v>
      </c>
      <c r="B3381" t="s">
        <v>119</v>
      </c>
      <c r="C3381" t="s">
        <v>2</v>
      </c>
      <c r="D3381" t="s">
        <v>8</v>
      </c>
      <c r="E3381">
        <v>202106</v>
      </c>
      <c r="F3381" s="8">
        <v>896844.13333333307</v>
      </c>
      <c r="G3381" s="8">
        <v>923112</v>
      </c>
    </row>
    <row r="3382" spans="1:7" x14ac:dyDescent="0.2">
      <c r="A3382" t="s">
        <v>73</v>
      </c>
      <c r="B3382" t="s">
        <v>119</v>
      </c>
      <c r="C3382" t="s">
        <v>2</v>
      </c>
      <c r="D3382" t="s">
        <v>8</v>
      </c>
      <c r="E3382">
        <v>202107</v>
      </c>
      <c r="F3382" s="8">
        <v>899980.29032258119</v>
      </c>
      <c r="G3382" s="8">
        <v>922117</v>
      </c>
    </row>
    <row r="3383" spans="1:7" x14ac:dyDescent="0.2">
      <c r="A3383" t="s">
        <v>73</v>
      </c>
      <c r="B3383" t="s">
        <v>119</v>
      </c>
      <c r="C3383" t="s">
        <v>2</v>
      </c>
      <c r="D3383" t="s">
        <v>8</v>
      </c>
      <c r="E3383">
        <v>202108</v>
      </c>
      <c r="F3383" s="8">
        <v>855963.83870967757</v>
      </c>
      <c r="G3383" s="8">
        <v>922410</v>
      </c>
    </row>
    <row r="3384" spans="1:7" x14ac:dyDescent="0.2">
      <c r="A3384" t="s">
        <v>73</v>
      </c>
      <c r="B3384" t="s">
        <v>119</v>
      </c>
      <c r="C3384" t="s">
        <v>2</v>
      </c>
      <c r="D3384" t="s">
        <v>8</v>
      </c>
      <c r="E3384">
        <v>202109</v>
      </c>
      <c r="F3384" s="8">
        <v>859057.7</v>
      </c>
      <c r="G3384" s="8">
        <v>927799</v>
      </c>
    </row>
    <row r="3385" spans="1:7" x14ac:dyDescent="0.2">
      <c r="A3385" t="s">
        <v>73</v>
      </c>
      <c r="B3385" t="s">
        <v>119</v>
      </c>
      <c r="C3385" t="s">
        <v>2</v>
      </c>
      <c r="D3385" t="s">
        <v>8</v>
      </c>
      <c r="E3385">
        <v>202110</v>
      </c>
      <c r="F3385" s="8">
        <v>904325.41935483867</v>
      </c>
      <c r="G3385" s="8">
        <v>926826</v>
      </c>
    </row>
    <row r="3386" spans="1:7" x14ac:dyDescent="0.2">
      <c r="A3386" t="s">
        <v>73</v>
      </c>
      <c r="B3386" t="s">
        <v>119</v>
      </c>
      <c r="C3386" t="s">
        <v>2</v>
      </c>
      <c r="D3386" t="s">
        <v>8</v>
      </c>
      <c r="E3386">
        <v>202111</v>
      </c>
      <c r="F3386" s="8">
        <v>908632.66666666616</v>
      </c>
      <c r="G3386" s="8">
        <v>933004</v>
      </c>
    </row>
    <row r="3387" spans="1:7" x14ac:dyDescent="0.2">
      <c r="A3387" t="s">
        <v>73</v>
      </c>
      <c r="B3387" t="s">
        <v>119</v>
      </c>
      <c r="C3387" t="s">
        <v>2</v>
      </c>
      <c r="D3387" t="s">
        <v>8</v>
      </c>
      <c r="E3387">
        <v>202112</v>
      </c>
      <c r="F3387" s="8">
        <v>906474.25806451624</v>
      </c>
      <c r="G3387" s="8">
        <v>935358</v>
      </c>
    </row>
    <row r="3388" spans="1:7" x14ac:dyDescent="0.2">
      <c r="A3388" t="s">
        <v>73</v>
      </c>
      <c r="B3388" t="s">
        <v>119</v>
      </c>
      <c r="C3388" t="s">
        <v>2</v>
      </c>
      <c r="D3388" t="s">
        <v>8</v>
      </c>
      <c r="E3388">
        <v>202201</v>
      </c>
      <c r="F3388" s="8">
        <v>844254.6451612903</v>
      </c>
      <c r="G3388" s="8">
        <v>973762</v>
      </c>
    </row>
    <row r="3389" spans="1:7" x14ac:dyDescent="0.2">
      <c r="A3389" t="s">
        <v>73</v>
      </c>
      <c r="B3389" t="s">
        <v>119</v>
      </c>
      <c r="C3389" t="s">
        <v>2</v>
      </c>
      <c r="D3389" t="s">
        <v>8</v>
      </c>
      <c r="E3389">
        <v>202202</v>
      </c>
      <c r="F3389" s="8">
        <v>891950.96428571432</v>
      </c>
      <c r="G3389" s="8">
        <v>916011</v>
      </c>
    </row>
    <row r="3390" spans="1:7" x14ac:dyDescent="0.2">
      <c r="A3390" t="s">
        <v>73</v>
      </c>
      <c r="B3390" t="s">
        <v>119</v>
      </c>
      <c r="C3390" t="s">
        <v>2</v>
      </c>
      <c r="D3390" t="s">
        <v>8</v>
      </c>
      <c r="E3390">
        <v>202203</v>
      </c>
      <c r="F3390" s="8">
        <v>891407.645161291</v>
      </c>
      <c r="G3390" s="8">
        <v>917816</v>
      </c>
    </row>
    <row r="3391" spans="1:7" x14ac:dyDescent="0.2">
      <c r="A3391" t="s">
        <v>73</v>
      </c>
      <c r="B3391" t="s">
        <v>119</v>
      </c>
      <c r="C3391" t="s">
        <v>2</v>
      </c>
      <c r="D3391" t="s">
        <v>8</v>
      </c>
      <c r="E3391">
        <v>202204</v>
      </c>
      <c r="F3391" s="8">
        <v>892261.26666666684</v>
      </c>
      <c r="G3391" s="8">
        <v>914064</v>
      </c>
    </row>
    <row r="3392" spans="1:7" x14ac:dyDescent="0.2">
      <c r="A3392" t="s">
        <v>73</v>
      </c>
      <c r="B3392" t="s">
        <v>119</v>
      </c>
      <c r="C3392" t="s">
        <v>2</v>
      </c>
      <c r="D3392" t="s">
        <v>8</v>
      </c>
      <c r="E3392">
        <v>202205</v>
      </c>
      <c r="F3392" s="8">
        <v>885209.06451612897</v>
      </c>
      <c r="G3392" s="8">
        <v>912405</v>
      </c>
    </row>
    <row r="3393" spans="1:7" x14ac:dyDescent="0.2">
      <c r="A3393" t="s">
        <v>73</v>
      </c>
      <c r="B3393" t="s">
        <v>119</v>
      </c>
      <c r="C3393" t="s">
        <v>2</v>
      </c>
      <c r="D3393" t="s">
        <v>8</v>
      </c>
      <c r="E3393">
        <v>202206</v>
      </c>
      <c r="F3393" s="8">
        <v>881607.23333333305</v>
      </c>
      <c r="G3393" s="8">
        <v>904232</v>
      </c>
    </row>
    <row r="3394" spans="1:7" x14ac:dyDescent="0.2">
      <c r="A3394" t="s">
        <v>73</v>
      </c>
      <c r="B3394" t="s">
        <v>119</v>
      </c>
      <c r="C3394" t="s">
        <v>2</v>
      </c>
      <c r="D3394" t="s">
        <v>8</v>
      </c>
      <c r="E3394">
        <v>202207</v>
      </c>
      <c r="F3394" s="8">
        <v>880571.93548387126</v>
      </c>
      <c r="G3394" s="8">
        <v>902340</v>
      </c>
    </row>
    <row r="3395" spans="1:7" x14ac:dyDescent="0.2">
      <c r="A3395" t="s">
        <v>73</v>
      </c>
      <c r="B3395" t="s">
        <v>119</v>
      </c>
      <c r="C3395" t="s">
        <v>2</v>
      </c>
      <c r="D3395" t="s">
        <v>8</v>
      </c>
      <c r="E3395">
        <v>202208</v>
      </c>
      <c r="F3395" s="8">
        <v>881434.87096774194</v>
      </c>
      <c r="G3395" s="8">
        <v>913821</v>
      </c>
    </row>
    <row r="3396" spans="1:7" x14ac:dyDescent="0.2">
      <c r="A3396" t="s">
        <v>73</v>
      </c>
      <c r="B3396" t="s">
        <v>119</v>
      </c>
      <c r="C3396" t="s">
        <v>2</v>
      </c>
      <c r="D3396" t="s">
        <v>8</v>
      </c>
      <c r="E3396">
        <v>202209</v>
      </c>
      <c r="F3396" s="8">
        <v>878154.70000000007</v>
      </c>
      <c r="G3396" s="8">
        <v>906279</v>
      </c>
    </row>
    <row r="3397" spans="1:7" x14ac:dyDescent="0.2">
      <c r="A3397" t="s">
        <v>73</v>
      </c>
      <c r="B3397" t="s">
        <v>119</v>
      </c>
      <c r="C3397" t="s">
        <v>2</v>
      </c>
      <c r="D3397" t="s">
        <v>8</v>
      </c>
      <c r="E3397">
        <v>202210</v>
      </c>
      <c r="F3397" s="8">
        <v>880410.74193548399</v>
      </c>
      <c r="G3397" s="8">
        <v>929219</v>
      </c>
    </row>
    <row r="3398" spans="1:7" x14ac:dyDescent="0.2">
      <c r="A3398" t="s">
        <v>73</v>
      </c>
      <c r="B3398" t="s">
        <v>119</v>
      </c>
      <c r="C3398" t="s">
        <v>2</v>
      </c>
      <c r="D3398" t="s">
        <v>8</v>
      </c>
      <c r="E3398">
        <v>202211</v>
      </c>
      <c r="F3398" s="8">
        <v>900717.03333333344</v>
      </c>
      <c r="G3398" s="8">
        <v>930761</v>
      </c>
    </row>
    <row r="3399" spans="1:7" x14ac:dyDescent="0.2">
      <c r="A3399" t="s">
        <v>73</v>
      </c>
      <c r="B3399" t="s">
        <v>119</v>
      </c>
      <c r="C3399" t="s">
        <v>2</v>
      </c>
      <c r="D3399" t="s">
        <v>8</v>
      </c>
      <c r="E3399">
        <v>202212</v>
      </c>
      <c r="F3399" s="8">
        <v>898181.9677419354</v>
      </c>
      <c r="G3399" s="8">
        <v>923953</v>
      </c>
    </row>
    <row r="3400" spans="1:7" x14ac:dyDescent="0.2">
      <c r="A3400" t="s">
        <v>73</v>
      </c>
      <c r="B3400" t="s">
        <v>119</v>
      </c>
      <c r="C3400" t="s">
        <v>2</v>
      </c>
      <c r="D3400" t="s">
        <v>8</v>
      </c>
      <c r="E3400">
        <v>202301</v>
      </c>
      <c r="F3400" s="8">
        <v>891490.45161290327</v>
      </c>
      <c r="G3400" s="8">
        <v>912882</v>
      </c>
    </row>
    <row r="3401" spans="1:7" x14ac:dyDescent="0.2">
      <c r="A3401" t="s">
        <v>73</v>
      </c>
      <c r="B3401" t="s">
        <v>119</v>
      </c>
      <c r="C3401" t="s">
        <v>2</v>
      </c>
      <c r="D3401" t="s">
        <v>8</v>
      </c>
      <c r="E3401">
        <v>202302</v>
      </c>
      <c r="F3401" s="8">
        <v>891350.5</v>
      </c>
      <c r="G3401" s="8">
        <v>915107</v>
      </c>
    </row>
    <row r="3402" spans="1:7" x14ac:dyDescent="0.2">
      <c r="A3402" t="s">
        <v>73</v>
      </c>
      <c r="B3402" t="s">
        <v>119</v>
      </c>
      <c r="C3402" t="s">
        <v>2</v>
      </c>
      <c r="D3402" t="s">
        <v>8</v>
      </c>
      <c r="E3402">
        <v>202303</v>
      </c>
      <c r="F3402" s="8">
        <v>898000.96774193563</v>
      </c>
      <c r="G3402" s="8">
        <v>925679</v>
      </c>
    </row>
    <row r="3403" spans="1:7" x14ac:dyDescent="0.2">
      <c r="A3403" t="s">
        <v>73</v>
      </c>
      <c r="B3403" t="s">
        <v>119</v>
      </c>
      <c r="C3403" t="s">
        <v>2</v>
      </c>
      <c r="D3403" t="s">
        <v>8</v>
      </c>
      <c r="E3403">
        <v>202304</v>
      </c>
      <c r="F3403" s="8">
        <v>897811.9</v>
      </c>
      <c r="G3403" s="8">
        <v>925348</v>
      </c>
    </row>
    <row r="3404" spans="1:7" x14ac:dyDescent="0.2">
      <c r="A3404" t="s">
        <v>73</v>
      </c>
      <c r="B3404" t="s">
        <v>119</v>
      </c>
      <c r="C3404" t="s">
        <v>2</v>
      </c>
      <c r="D3404" t="s">
        <v>8</v>
      </c>
      <c r="E3404">
        <v>202305</v>
      </c>
      <c r="F3404" s="8">
        <v>896534.67741935479</v>
      </c>
      <c r="G3404" s="8">
        <v>918653</v>
      </c>
    </row>
    <row r="3405" spans="1:7" x14ac:dyDescent="0.2">
      <c r="A3405" t="s">
        <v>73</v>
      </c>
      <c r="B3405" t="s">
        <v>119</v>
      </c>
      <c r="C3405" t="s">
        <v>2</v>
      </c>
      <c r="D3405" t="s">
        <v>8</v>
      </c>
      <c r="E3405">
        <v>202306</v>
      </c>
      <c r="F3405" s="8">
        <v>901675.6333333333</v>
      </c>
      <c r="G3405" s="8">
        <v>931889</v>
      </c>
    </row>
    <row r="3406" spans="1:7" x14ac:dyDescent="0.2">
      <c r="A3406" t="s">
        <v>73</v>
      </c>
      <c r="B3406" t="s">
        <v>119</v>
      </c>
      <c r="C3406" t="s">
        <v>2</v>
      </c>
      <c r="D3406" t="s">
        <v>8</v>
      </c>
      <c r="E3406">
        <v>202307</v>
      </c>
      <c r="F3406" s="8">
        <v>904151.45161290327</v>
      </c>
      <c r="G3406" s="8">
        <v>944766</v>
      </c>
    </row>
    <row r="3407" spans="1:7" x14ac:dyDescent="0.2">
      <c r="A3407" t="s">
        <v>73</v>
      </c>
      <c r="B3407" t="s">
        <v>119</v>
      </c>
      <c r="C3407" t="s">
        <v>2</v>
      </c>
      <c r="D3407" t="s">
        <v>8</v>
      </c>
      <c r="E3407">
        <v>202308</v>
      </c>
      <c r="F3407" s="8">
        <v>891842.45161290339</v>
      </c>
      <c r="G3407" s="8">
        <v>929527</v>
      </c>
    </row>
    <row r="3408" spans="1:7" x14ac:dyDescent="0.2">
      <c r="A3408" t="s">
        <v>73</v>
      </c>
      <c r="B3408" t="s">
        <v>119</v>
      </c>
      <c r="C3408" t="s">
        <v>2</v>
      </c>
      <c r="D3408" t="s">
        <v>8</v>
      </c>
      <c r="E3408">
        <v>202309</v>
      </c>
      <c r="F3408" s="8">
        <v>893637.7666666666</v>
      </c>
      <c r="G3408" s="8">
        <v>914741</v>
      </c>
    </row>
    <row r="3409" spans="1:7" x14ac:dyDescent="0.2">
      <c r="A3409" t="s">
        <v>73</v>
      </c>
      <c r="B3409" t="s">
        <v>119</v>
      </c>
      <c r="C3409" t="s">
        <v>2</v>
      </c>
      <c r="D3409" t="s">
        <v>8</v>
      </c>
      <c r="E3409">
        <v>202310</v>
      </c>
      <c r="F3409" s="8">
        <v>858082.70967741951</v>
      </c>
      <c r="G3409" s="8">
        <v>940188</v>
      </c>
    </row>
    <row r="3410" spans="1:7" x14ac:dyDescent="0.2">
      <c r="A3410" t="s">
        <v>73</v>
      </c>
      <c r="B3410" t="s">
        <v>119</v>
      </c>
      <c r="C3410" t="s">
        <v>2</v>
      </c>
      <c r="D3410" t="s">
        <v>8</v>
      </c>
      <c r="E3410">
        <v>202311</v>
      </c>
      <c r="F3410" s="8">
        <v>817341</v>
      </c>
      <c r="G3410" s="8">
        <v>847402</v>
      </c>
    </row>
    <row r="3411" spans="1:7" x14ac:dyDescent="0.2">
      <c r="A3411" t="s">
        <v>73</v>
      </c>
      <c r="B3411" t="s">
        <v>119</v>
      </c>
      <c r="C3411" t="s">
        <v>2</v>
      </c>
      <c r="D3411" t="s">
        <v>8</v>
      </c>
      <c r="E3411">
        <v>202312</v>
      </c>
      <c r="F3411" s="8">
        <v>795864.80645161285</v>
      </c>
      <c r="G3411" s="8">
        <v>860724</v>
      </c>
    </row>
    <row r="3412" spans="1:7" x14ac:dyDescent="0.2">
      <c r="A3412" t="s">
        <v>73</v>
      </c>
      <c r="B3412" t="s">
        <v>119</v>
      </c>
      <c r="C3412" t="s">
        <v>2</v>
      </c>
      <c r="D3412" t="s">
        <v>8</v>
      </c>
      <c r="E3412">
        <v>202401</v>
      </c>
      <c r="F3412" s="8">
        <v>774715.09677419404</v>
      </c>
      <c r="G3412" s="8">
        <v>802679</v>
      </c>
    </row>
    <row r="3413" spans="1:7" x14ac:dyDescent="0.2">
      <c r="A3413" t="s">
        <v>73</v>
      </c>
      <c r="B3413" t="s">
        <v>119</v>
      </c>
      <c r="C3413" t="s">
        <v>2</v>
      </c>
      <c r="D3413" t="s">
        <v>8</v>
      </c>
      <c r="E3413">
        <v>202402</v>
      </c>
      <c r="F3413" s="8">
        <v>771934.65517241368</v>
      </c>
      <c r="G3413" s="8">
        <v>809251</v>
      </c>
    </row>
    <row r="3414" spans="1:7" x14ac:dyDescent="0.2">
      <c r="A3414" t="s">
        <v>73</v>
      </c>
      <c r="B3414" t="s">
        <v>119</v>
      </c>
      <c r="C3414" t="s">
        <v>2</v>
      </c>
      <c r="D3414" t="s">
        <v>8</v>
      </c>
      <c r="E3414">
        <v>202403</v>
      </c>
      <c r="F3414" s="8">
        <v>752839.1935483868</v>
      </c>
      <c r="G3414" s="8">
        <v>786799</v>
      </c>
    </row>
    <row r="3415" spans="1:7" x14ac:dyDescent="0.2">
      <c r="A3415" t="s">
        <v>73</v>
      </c>
      <c r="B3415" t="s">
        <v>119</v>
      </c>
      <c r="C3415" t="s">
        <v>2</v>
      </c>
      <c r="D3415" t="s">
        <v>8</v>
      </c>
      <c r="E3415">
        <v>202404</v>
      </c>
      <c r="F3415" s="8">
        <v>749084.9</v>
      </c>
      <c r="G3415" s="8">
        <v>774668</v>
      </c>
    </row>
    <row r="3416" spans="1:7" x14ac:dyDescent="0.2">
      <c r="A3416" t="s">
        <v>73</v>
      </c>
      <c r="B3416" t="s">
        <v>119</v>
      </c>
      <c r="C3416" t="s">
        <v>2</v>
      </c>
      <c r="D3416" t="s">
        <v>8</v>
      </c>
      <c r="E3416">
        <v>202405</v>
      </c>
      <c r="F3416" s="8">
        <v>732951.74193548411</v>
      </c>
      <c r="G3416" s="8">
        <v>771658</v>
      </c>
    </row>
    <row r="3417" spans="1:7" x14ac:dyDescent="0.2">
      <c r="A3417" t="s">
        <v>73</v>
      </c>
      <c r="B3417" t="s">
        <v>119</v>
      </c>
      <c r="C3417" t="s">
        <v>2</v>
      </c>
      <c r="D3417" t="s">
        <v>9</v>
      </c>
      <c r="E3417">
        <v>201406</v>
      </c>
      <c r="F3417" s="8">
        <v>713114.78045314888</v>
      </c>
      <c r="G3417" s="8">
        <v>734743.16666666663</v>
      </c>
    </row>
    <row r="3418" spans="1:7" x14ac:dyDescent="0.2">
      <c r="A3418" t="s">
        <v>73</v>
      </c>
      <c r="B3418" t="s">
        <v>119</v>
      </c>
      <c r="C3418" t="s">
        <v>2</v>
      </c>
      <c r="D3418" t="s">
        <v>9</v>
      </c>
      <c r="E3418">
        <v>201412</v>
      </c>
      <c r="F3418" s="8">
        <v>759317.05806451628</v>
      </c>
      <c r="G3418" s="8">
        <v>785575.66666666663</v>
      </c>
    </row>
    <row r="3419" spans="1:7" x14ac:dyDescent="0.2">
      <c r="A3419" t="s">
        <v>73</v>
      </c>
      <c r="B3419" t="s">
        <v>119</v>
      </c>
      <c r="C3419" t="s">
        <v>2</v>
      </c>
      <c r="D3419" t="s">
        <v>9</v>
      </c>
      <c r="E3419">
        <v>201506</v>
      </c>
      <c r="F3419" s="8">
        <v>798929.86216077826</v>
      </c>
      <c r="G3419" s="8">
        <v>826804</v>
      </c>
    </row>
    <row r="3420" spans="1:7" x14ac:dyDescent="0.2">
      <c r="A3420" t="s">
        <v>73</v>
      </c>
      <c r="B3420" t="s">
        <v>119</v>
      </c>
      <c r="C3420" t="s">
        <v>2</v>
      </c>
      <c r="D3420" t="s">
        <v>9</v>
      </c>
      <c r="E3420">
        <v>201512</v>
      </c>
      <c r="F3420" s="8">
        <v>798863.25179211481</v>
      </c>
      <c r="G3420" s="8">
        <v>852197.66666666663</v>
      </c>
    </row>
    <row r="3421" spans="1:7" x14ac:dyDescent="0.2">
      <c r="A3421" t="s">
        <v>73</v>
      </c>
      <c r="B3421" t="s">
        <v>119</v>
      </c>
      <c r="C3421" t="s">
        <v>2</v>
      </c>
      <c r="D3421" t="s">
        <v>9</v>
      </c>
      <c r="E3421">
        <v>201606</v>
      </c>
      <c r="F3421" s="8">
        <v>736770.73057100491</v>
      </c>
      <c r="G3421" s="8">
        <v>766985.5</v>
      </c>
    </row>
    <row r="3422" spans="1:7" x14ac:dyDescent="0.2">
      <c r="A3422" t="s">
        <v>73</v>
      </c>
      <c r="B3422" t="s">
        <v>119</v>
      </c>
      <c r="C3422" t="s">
        <v>2</v>
      </c>
      <c r="D3422" t="s">
        <v>9</v>
      </c>
      <c r="E3422">
        <v>201612</v>
      </c>
      <c r="F3422" s="8">
        <v>747053.91057347658</v>
      </c>
      <c r="G3422" s="8">
        <v>779975.16666666663</v>
      </c>
    </row>
    <row r="3423" spans="1:7" x14ac:dyDescent="0.2">
      <c r="A3423" t="s">
        <v>73</v>
      </c>
      <c r="B3423" t="s">
        <v>119</v>
      </c>
      <c r="C3423" t="s">
        <v>2</v>
      </c>
      <c r="D3423" t="s">
        <v>9</v>
      </c>
      <c r="E3423">
        <v>201706</v>
      </c>
      <c r="F3423" s="8">
        <v>780225.75700204808</v>
      </c>
      <c r="G3423" s="8">
        <v>808830.83333333337</v>
      </c>
    </row>
    <row r="3424" spans="1:7" x14ac:dyDescent="0.2">
      <c r="A3424" t="s">
        <v>73</v>
      </c>
      <c r="B3424" t="s">
        <v>119</v>
      </c>
      <c r="C3424" t="s">
        <v>2</v>
      </c>
      <c r="D3424" t="s">
        <v>9</v>
      </c>
      <c r="E3424">
        <v>201712</v>
      </c>
      <c r="F3424" s="8">
        <v>894569.8012544805</v>
      </c>
      <c r="G3424" s="8">
        <v>953362.5</v>
      </c>
    </row>
    <row r="3425" spans="1:7" x14ac:dyDescent="0.2">
      <c r="A3425" t="s">
        <v>73</v>
      </c>
      <c r="B3425" t="s">
        <v>119</v>
      </c>
      <c r="C3425" t="s">
        <v>2</v>
      </c>
      <c r="D3425" t="s">
        <v>9</v>
      </c>
      <c r="E3425">
        <v>201806</v>
      </c>
      <c r="F3425" s="8">
        <v>933312.26629544271</v>
      </c>
      <c r="G3425" s="8">
        <v>1008748.8333333334</v>
      </c>
    </row>
    <row r="3426" spans="1:7" x14ac:dyDescent="0.2">
      <c r="A3426" t="s">
        <v>73</v>
      </c>
      <c r="B3426" t="s">
        <v>119</v>
      </c>
      <c r="C3426" t="s">
        <v>2</v>
      </c>
      <c r="D3426" t="s">
        <v>9</v>
      </c>
      <c r="E3426">
        <v>201812</v>
      </c>
      <c r="F3426" s="8">
        <v>930615.96738351265</v>
      </c>
      <c r="G3426" s="8">
        <v>989475.33333333337</v>
      </c>
    </row>
    <row r="3427" spans="1:7" x14ac:dyDescent="0.2">
      <c r="A3427" t="s">
        <v>73</v>
      </c>
      <c r="B3427" t="s">
        <v>119</v>
      </c>
      <c r="C3427" t="s">
        <v>2</v>
      </c>
      <c r="D3427" t="s">
        <v>9</v>
      </c>
      <c r="E3427">
        <v>201906</v>
      </c>
      <c r="F3427" s="8">
        <v>938727.66429851518</v>
      </c>
      <c r="G3427" s="8">
        <v>988049.83333333337</v>
      </c>
    </row>
    <row r="3428" spans="1:7" x14ac:dyDescent="0.2">
      <c r="A3428" t="s">
        <v>73</v>
      </c>
      <c r="B3428" t="s">
        <v>119</v>
      </c>
      <c r="C3428" t="s">
        <v>2</v>
      </c>
      <c r="D3428" t="s">
        <v>9</v>
      </c>
      <c r="E3428">
        <v>201912</v>
      </c>
      <c r="F3428" s="8">
        <v>985853.26702508982</v>
      </c>
      <c r="G3428" s="8">
        <v>1022015</v>
      </c>
    </row>
    <row r="3429" spans="1:7" x14ac:dyDescent="0.2">
      <c r="A3429" t="s">
        <v>73</v>
      </c>
      <c r="B3429" t="s">
        <v>119</v>
      </c>
      <c r="C3429" t="s">
        <v>2</v>
      </c>
      <c r="D3429" t="s">
        <v>9</v>
      </c>
      <c r="E3429">
        <v>202006</v>
      </c>
      <c r="F3429" s="8">
        <v>988569.97114695341</v>
      </c>
      <c r="G3429" s="8">
        <v>1020205.6666666666</v>
      </c>
    </row>
    <row r="3430" spans="1:7" x14ac:dyDescent="0.2">
      <c r="A3430" t="s">
        <v>73</v>
      </c>
      <c r="B3430" t="s">
        <v>119</v>
      </c>
      <c r="C3430" t="s">
        <v>2</v>
      </c>
      <c r="D3430" t="s">
        <v>9</v>
      </c>
      <c r="E3430">
        <v>202012</v>
      </c>
      <c r="F3430" s="8">
        <v>941417.35143369192</v>
      </c>
      <c r="G3430" s="8">
        <v>983343.16666666663</v>
      </c>
    </row>
    <row r="3431" spans="1:7" x14ac:dyDescent="0.2">
      <c r="A3431" t="s">
        <v>73</v>
      </c>
      <c r="B3431" t="s">
        <v>119</v>
      </c>
      <c r="C3431" t="s">
        <v>2</v>
      </c>
      <c r="D3431" t="s">
        <v>9</v>
      </c>
      <c r="E3431">
        <v>202106</v>
      </c>
      <c r="F3431" s="8">
        <v>893076.56948284677</v>
      </c>
      <c r="G3431" s="8">
        <v>933640.66666666663</v>
      </c>
    </row>
    <row r="3432" spans="1:7" x14ac:dyDescent="0.2">
      <c r="A3432" t="s">
        <v>73</v>
      </c>
      <c r="B3432" t="s">
        <v>119</v>
      </c>
      <c r="C3432" t="s">
        <v>2</v>
      </c>
      <c r="D3432" t="s">
        <v>9</v>
      </c>
      <c r="E3432">
        <v>202112</v>
      </c>
      <c r="F3432" s="8">
        <v>889072.36218638008</v>
      </c>
      <c r="G3432" s="8">
        <v>927919</v>
      </c>
    </row>
    <row r="3433" spans="1:7" x14ac:dyDescent="0.2">
      <c r="A3433" t="s">
        <v>73</v>
      </c>
      <c r="B3433" t="s">
        <v>119</v>
      </c>
      <c r="C3433" t="s">
        <v>2</v>
      </c>
      <c r="D3433" t="s">
        <v>9</v>
      </c>
      <c r="E3433">
        <v>202206</v>
      </c>
      <c r="F3433" s="8">
        <v>881115.13652073743</v>
      </c>
      <c r="G3433" s="8">
        <v>923048.33333333337</v>
      </c>
    </row>
    <row r="3434" spans="1:7" x14ac:dyDescent="0.2">
      <c r="A3434" t="s">
        <v>73</v>
      </c>
      <c r="B3434" t="s">
        <v>119</v>
      </c>
      <c r="C3434" t="s">
        <v>2</v>
      </c>
      <c r="D3434" t="s">
        <v>9</v>
      </c>
      <c r="E3434">
        <v>202212</v>
      </c>
      <c r="F3434" s="8">
        <v>886578.54157706106</v>
      </c>
      <c r="G3434" s="8">
        <v>917728.83333333337</v>
      </c>
    </row>
    <row r="3435" spans="1:7" x14ac:dyDescent="0.2">
      <c r="A3435" t="s">
        <v>73</v>
      </c>
      <c r="B3435" t="s">
        <v>119</v>
      </c>
      <c r="C3435" t="s">
        <v>2</v>
      </c>
      <c r="D3435" t="s">
        <v>9</v>
      </c>
      <c r="E3435">
        <v>202306</v>
      </c>
      <c r="F3435" s="8">
        <v>896144.02168458793</v>
      </c>
      <c r="G3435" s="8">
        <v>921593</v>
      </c>
    </row>
    <row r="3436" spans="1:7" x14ac:dyDescent="0.2">
      <c r="A3436" t="s">
        <v>73</v>
      </c>
      <c r="B3436" t="s">
        <v>119</v>
      </c>
      <c r="C3436" t="s">
        <v>2</v>
      </c>
      <c r="D3436" t="s">
        <v>9</v>
      </c>
      <c r="E3436">
        <v>202312</v>
      </c>
      <c r="F3436" s="8">
        <v>860153.36433691764</v>
      </c>
      <c r="G3436" s="8">
        <v>906224.66666666663</v>
      </c>
    </row>
    <row r="3437" spans="1:7" x14ac:dyDescent="0.2">
      <c r="A3437" t="s">
        <v>73</v>
      </c>
      <c r="B3437" t="s">
        <v>119</v>
      </c>
      <c r="C3437" t="s">
        <v>2</v>
      </c>
      <c r="D3437" t="s">
        <v>9</v>
      </c>
      <c r="E3437">
        <v>202406</v>
      </c>
      <c r="F3437" s="8">
        <v>756305.11748609575</v>
      </c>
      <c r="G3437" s="8">
        <v>789011</v>
      </c>
    </row>
    <row r="3438" spans="1:7" x14ac:dyDescent="0.2">
      <c r="A3438" t="s">
        <v>73</v>
      </c>
      <c r="B3438" t="s">
        <v>119</v>
      </c>
      <c r="C3438" t="s">
        <v>2</v>
      </c>
      <c r="D3438" t="s">
        <v>5</v>
      </c>
      <c r="E3438">
        <v>201403</v>
      </c>
      <c r="F3438" s="8">
        <v>702668.23617511522</v>
      </c>
      <c r="G3438" s="8">
        <v>721085</v>
      </c>
    </row>
    <row r="3439" spans="1:7" x14ac:dyDescent="0.2">
      <c r="A3439" t="s">
        <v>73</v>
      </c>
      <c r="B3439" t="s">
        <v>119</v>
      </c>
      <c r="C3439" t="s">
        <v>2</v>
      </c>
      <c r="D3439" t="s">
        <v>5</v>
      </c>
      <c r="E3439">
        <v>201406</v>
      </c>
      <c r="F3439" s="8">
        <v>723561.32473118266</v>
      </c>
      <c r="G3439" s="8">
        <v>748401.33333333337</v>
      </c>
    </row>
    <row r="3440" spans="1:7" x14ac:dyDescent="0.2">
      <c r="A3440" t="s">
        <v>73</v>
      </c>
      <c r="B3440" t="s">
        <v>119</v>
      </c>
      <c r="C3440" t="s">
        <v>2</v>
      </c>
      <c r="D3440" t="s">
        <v>5</v>
      </c>
      <c r="E3440">
        <v>201409</v>
      </c>
      <c r="F3440" s="8">
        <v>747508.4240143369</v>
      </c>
      <c r="G3440" s="8">
        <v>774622</v>
      </c>
    </row>
    <row r="3441" spans="1:7" x14ac:dyDescent="0.2">
      <c r="A3441" t="s">
        <v>73</v>
      </c>
      <c r="B3441" t="s">
        <v>119</v>
      </c>
      <c r="C3441" t="s">
        <v>2</v>
      </c>
      <c r="D3441" t="s">
        <v>5</v>
      </c>
      <c r="E3441">
        <v>201412</v>
      </c>
      <c r="F3441" s="8">
        <v>771125.69211469556</v>
      </c>
      <c r="G3441" s="8">
        <v>796529.33333333337</v>
      </c>
    </row>
    <row r="3442" spans="1:7" x14ac:dyDescent="0.2">
      <c r="A3442" t="s">
        <v>73</v>
      </c>
      <c r="B3442" t="s">
        <v>119</v>
      </c>
      <c r="C3442" t="s">
        <v>2</v>
      </c>
      <c r="D3442" t="s">
        <v>5</v>
      </c>
      <c r="E3442">
        <v>201503</v>
      </c>
      <c r="F3442" s="8">
        <v>787872.67127496155</v>
      </c>
      <c r="G3442" s="8">
        <v>813968.66666666663</v>
      </c>
    </row>
    <row r="3443" spans="1:7" x14ac:dyDescent="0.2">
      <c r="A3443" t="s">
        <v>73</v>
      </c>
      <c r="B3443" t="s">
        <v>119</v>
      </c>
      <c r="C3443" t="s">
        <v>2</v>
      </c>
      <c r="D3443" t="s">
        <v>5</v>
      </c>
      <c r="E3443">
        <v>201506</v>
      </c>
      <c r="F3443" s="8">
        <v>809987.05304659496</v>
      </c>
      <c r="G3443" s="8">
        <v>839639.33333333337</v>
      </c>
    </row>
    <row r="3444" spans="1:7" x14ac:dyDescent="0.2">
      <c r="A3444" t="s">
        <v>73</v>
      </c>
      <c r="B3444" t="s">
        <v>119</v>
      </c>
      <c r="C3444" t="s">
        <v>2</v>
      </c>
      <c r="D3444" t="s">
        <v>5</v>
      </c>
      <c r="E3444">
        <v>201509</v>
      </c>
      <c r="F3444" s="8">
        <v>830542.78566308261</v>
      </c>
      <c r="G3444" s="8">
        <v>860430</v>
      </c>
    </row>
    <row r="3445" spans="1:7" x14ac:dyDescent="0.2">
      <c r="A3445" t="s">
        <v>73</v>
      </c>
      <c r="B3445" t="s">
        <v>119</v>
      </c>
      <c r="C3445" t="s">
        <v>2</v>
      </c>
      <c r="D3445" t="s">
        <v>5</v>
      </c>
      <c r="E3445">
        <v>201512</v>
      </c>
      <c r="F3445" s="8">
        <v>767183.71792114712</v>
      </c>
      <c r="G3445" s="8">
        <v>843965.33333333337</v>
      </c>
    </row>
    <row r="3446" spans="1:7" x14ac:dyDescent="0.2">
      <c r="A3446" t="s">
        <v>73</v>
      </c>
      <c r="B3446" t="s">
        <v>119</v>
      </c>
      <c r="C3446" t="s">
        <v>2</v>
      </c>
      <c r="D3446" t="s">
        <v>5</v>
      </c>
      <c r="E3446">
        <v>201603</v>
      </c>
      <c r="F3446" s="8">
        <v>730347.42565813882</v>
      </c>
      <c r="G3446" s="8">
        <v>757129.33333333337</v>
      </c>
    </row>
    <row r="3447" spans="1:7" x14ac:dyDescent="0.2">
      <c r="A3447" t="s">
        <v>73</v>
      </c>
      <c r="B3447" t="s">
        <v>119</v>
      </c>
      <c r="C3447" t="s">
        <v>2</v>
      </c>
      <c r="D3447" t="s">
        <v>5</v>
      </c>
      <c r="E3447">
        <v>201606</v>
      </c>
      <c r="F3447" s="8">
        <v>743194.03548387077</v>
      </c>
      <c r="G3447" s="8">
        <v>776841.66666666663</v>
      </c>
    </row>
    <row r="3448" spans="1:7" x14ac:dyDescent="0.2">
      <c r="A3448" t="s">
        <v>73</v>
      </c>
      <c r="B3448" t="s">
        <v>119</v>
      </c>
      <c r="C3448" t="s">
        <v>2</v>
      </c>
      <c r="D3448" t="s">
        <v>5</v>
      </c>
      <c r="E3448">
        <v>201609</v>
      </c>
      <c r="F3448" s="8">
        <v>742981.64982078841</v>
      </c>
      <c r="G3448" s="8">
        <v>770569</v>
      </c>
    </row>
    <row r="3449" spans="1:7" x14ac:dyDescent="0.2">
      <c r="A3449" t="s">
        <v>73</v>
      </c>
      <c r="B3449" t="s">
        <v>119</v>
      </c>
      <c r="C3449" t="s">
        <v>2</v>
      </c>
      <c r="D3449" t="s">
        <v>5</v>
      </c>
      <c r="E3449">
        <v>201612</v>
      </c>
      <c r="F3449" s="8">
        <v>751126.17132616474</v>
      </c>
      <c r="G3449" s="8">
        <v>789381.33333333337</v>
      </c>
    </row>
    <row r="3450" spans="1:7" x14ac:dyDescent="0.2">
      <c r="A3450" t="s">
        <v>73</v>
      </c>
      <c r="B3450" t="s">
        <v>119</v>
      </c>
      <c r="C3450" t="s">
        <v>2</v>
      </c>
      <c r="D3450" t="s">
        <v>5</v>
      </c>
      <c r="E3450">
        <v>201703</v>
      </c>
      <c r="F3450" s="8">
        <v>766087.19930875581</v>
      </c>
      <c r="G3450" s="8">
        <v>790887</v>
      </c>
    </row>
    <row r="3451" spans="1:7" x14ac:dyDescent="0.2">
      <c r="A3451" t="s">
        <v>73</v>
      </c>
      <c r="B3451" t="s">
        <v>119</v>
      </c>
      <c r="C3451" t="s">
        <v>2</v>
      </c>
      <c r="D3451" t="s">
        <v>5</v>
      </c>
      <c r="E3451">
        <v>201706</v>
      </c>
      <c r="F3451" s="8">
        <v>794364.31469534023</v>
      </c>
      <c r="G3451" s="8">
        <v>826774.66666666663</v>
      </c>
    </row>
    <row r="3452" spans="1:7" x14ac:dyDescent="0.2">
      <c r="A3452" t="s">
        <v>73</v>
      </c>
      <c r="B3452" t="s">
        <v>119</v>
      </c>
      <c r="C3452" t="s">
        <v>2</v>
      </c>
      <c r="D3452" t="s">
        <v>5</v>
      </c>
      <c r="E3452">
        <v>201709</v>
      </c>
      <c r="F3452" s="8">
        <v>851400.59139784938</v>
      </c>
      <c r="G3452" s="8">
        <v>879728.66666666663</v>
      </c>
    </row>
    <row r="3453" spans="1:7" x14ac:dyDescent="0.2">
      <c r="A3453" t="s">
        <v>73</v>
      </c>
      <c r="B3453" t="s">
        <v>119</v>
      </c>
      <c r="C3453" t="s">
        <v>2</v>
      </c>
      <c r="D3453" t="s">
        <v>5</v>
      </c>
      <c r="E3453">
        <v>201712</v>
      </c>
      <c r="F3453" s="8">
        <v>937739.01111111126</v>
      </c>
      <c r="G3453" s="8">
        <v>1026996.3333333334</v>
      </c>
    </row>
    <row r="3454" spans="1:7" x14ac:dyDescent="0.2">
      <c r="A3454" t="s">
        <v>73</v>
      </c>
      <c r="B3454" t="s">
        <v>119</v>
      </c>
      <c r="C3454" t="s">
        <v>2</v>
      </c>
      <c r="D3454" t="s">
        <v>5</v>
      </c>
      <c r="E3454">
        <v>201803</v>
      </c>
      <c r="F3454" s="8">
        <v>927284.57488479267</v>
      </c>
      <c r="G3454" s="8">
        <v>1002030.3333333334</v>
      </c>
    </row>
    <row r="3455" spans="1:7" x14ac:dyDescent="0.2">
      <c r="A3455" t="s">
        <v>73</v>
      </c>
      <c r="B3455" t="s">
        <v>119</v>
      </c>
      <c r="C3455" t="s">
        <v>2</v>
      </c>
      <c r="D3455" t="s">
        <v>5</v>
      </c>
      <c r="E3455">
        <v>201806</v>
      </c>
      <c r="F3455" s="8">
        <v>939339.95770609297</v>
      </c>
      <c r="G3455" s="8">
        <v>1015467.3333333334</v>
      </c>
    </row>
    <row r="3456" spans="1:7" x14ac:dyDescent="0.2">
      <c r="A3456" t="s">
        <v>73</v>
      </c>
      <c r="B3456" t="s">
        <v>119</v>
      </c>
      <c r="C3456" t="s">
        <v>2</v>
      </c>
      <c r="D3456" t="s">
        <v>5</v>
      </c>
      <c r="E3456">
        <v>201809</v>
      </c>
      <c r="F3456" s="8">
        <v>920991.1537634409</v>
      </c>
      <c r="G3456" s="8">
        <v>998141</v>
      </c>
    </row>
    <row r="3457" spans="1:7" x14ac:dyDescent="0.2">
      <c r="A3457" t="s">
        <v>73</v>
      </c>
      <c r="B3457" t="s">
        <v>119</v>
      </c>
      <c r="C3457" t="s">
        <v>2</v>
      </c>
      <c r="D3457" t="s">
        <v>5</v>
      </c>
      <c r="E3457">
        <v>201812</v>
      </c>
      <c r="F3457" s="8">
        <v>940240.78100358415</v>
      </c>
      <c r="G3457" s="8">
        <v>980809.66666666663</v>
      </c>
    </row>
    <row r="3458" spans="1:7" x14ac:dyDescent="0.2">
      <c r="A3458" t="s">
        <v>73</v>
      </c>
      <c r="B3458" t="s">
        <v>119</v>
      </c>
      <c r="C3458" t="s">
        <v>2</v>
      </c>
      <c r="D3458" t="s">
        <v>5</v>
      </c>
      <c r="E3458">
        <v>201903</v>
      </c>
      <c r="F3458" s="8">
        <v>932055.21390168974</v>
      </c>
      <c r="G3458" s="8">
        <v>993853.33333333337</v>
      </c>
    </row>
    <row r="3459" spans="1:7" x14ac:dyDescent="0.2">
      <c r="A3459" t="s">
        <v>73</v>
      </c>
      <c r="B3459" t="s">
        <v>119</v>
      </c>
      <c r="C3459" t="s">
        <v>2</v>
      </c>
      <c r="D3459" t="s">
        <v>5</v>
      </c>
      <c r="E3459">
        <v>201906</v>
      </c>
      <c r="F3459" s="8">
        <v>945400.11469534051</v>
      </c>
      <c r="G3459" s="8">
        <v>982246.33333333337</v>
      </c>
    </row>
    <row r="3460" spans="1:7" x14ac:dyDescent="0.2">
      <c r="A3460" t="s">
        <v>73</v>
      </c>
      <c r="B3460" t="s">
        <v>119</v>
      </c>
      <c r="C3460" t="s">
        <v>2</v>
      </c>
      <c r="D3460" t="s">
        <v>5</v>
      </c>
      <c r="E3460">
        <v>201909</v>
      </c>
      <c r="F3460" s="8">
        <v>980397.51003584231</v>
      </c>
      <c r="G3460" s="8">
        <v>1014229.6666666666</v>
      </c>
    </row>
    <row r="3461" spans="1:7" x14ac:dyDescent="0.2">
      <c r="A3461" t="s">
        <v>73</v>
      </c>
      <c r="B3461" t="s">
        <v>119</v>
      </c>
      <c r="C3461" t="s">
        <v>2</v>
      </c>
      <c r="D3461" t="s">
        <v>5</v>
      </c>
      <c r="E3461">
        <v>201912</v>
      </c>
      <c r="F3461" s="8">
        <v>991309.02401433734</v>
      </c>
      <c r="G3461" s="8">
        <v>1029800.3333333334</v>
      </c>
    </row>
    <row r="3462" spans="1:7" x14ac:dyDescent="0.2">
      <c r="A3462" t="s">
        <v>73</v>
      </c>
      <c r="B3462" t="s">
        <v>119</v>
      </c>
      <c r="C3462" t="s">
        <v>2</v>
      </c>
      <c r="D3462" t="s">
        <v>5</v>
      </c>
      <c r="E3462">
        <v>202003</v>
      </c>
      <c r="F3462" s="8">
        <v>996234.78494623676</v>
      </c>
      <c r="G3462" s="8">
        <v>1028146.6666666666</v>
      </c>
    </row>
    <row r="3463" spans="1:7" x14ac:dyDescent="0.2">
      <c r="A3463" t="s">
        <v>73</v>
      </c>
      <c r="B3463" t="s">
        <v>119</v>
      </c>
      <c r="C3463" t="s">
        <v>2</v>
      </c>
      <c r="D3463" t="s">
        <v>5</v>
      </c>
      <c r="E3463">
        <v>202006</v>
      </c>
      <c r="F3463" s="8">
        <v>980905.15734766994</v>
      </c>
      <c r="G3463" s="8">
        <v>1012264.6666666666</v>
      </c>
    </row>
    <row r="3464" spans="1:7" x14ac:dyDescent="0.2">
      <c r="A3464" t="s">
        <v>73</v>
      </c>
      <c r="B3464" t="s">
        <v>119</v>
      </c>
      <c r="C3464" t="s">
        <v>2</v>
      </c>
      <c r="D3464" t="s">
        <v>5</v>
      </c>
      <c r="E3464">
        <v>202009</v>
      </c>
      <c r="F3464" s="8">
        <v>948877.53118279588</v>
      </c>
      <c r="G3464" s="8">
        <v>975378.33333333337</v>
      </c>
    </row>
    <row r="3465" spans="1:7" x14ac:dyDescent="0.2">
      <c r="A3465" t="s">
        <v>73</v>
      </c>
      <c r="B3465" t="s">
        <v>119</v>
      </c>
      <c r="C3465" t="s">
        <v>2</v>
      </c>
      <c r="D3465" t="s">
        <v>5</v>
      </c>
      <c r="E3465">
        <v>202012</v>
      </c>
      <c r="F3465" s="8">
        <v>933957.17168458784</v>
      </c>
      <c r="G3465" s="8">
        <v>991308</v>
      </c>
    </row>
    <row r="3466" spans="1:7" x14ac:dyDescent="0.2">
      <c r="A3466" t="s">
        <v>73</v>
      </c>
      <c r="B3466" t="s">
        <v>119</v>
      </c>
      <c r="C3466" t="s">
        <v>2</v>
      </c>
      <c r="D3466" t="s">
        <v>5</v>
      </c>
      <c r="E3466">
        <v>202103</v>
      </c>
      <c r="F3466" s="8">
        <v>888303.40168970823</v>
      </c>
      <c r="G3466" s="8">
        <v>946478.33333333337</v>
      </c>
    </row>
    <row r="3467" spans="1:7" x14ac:dyDescent="0.2">
      <c r="A3467" t="s">
        <v>73</v>
      </c>
      <c r="B3467" t="s">
        <v>119</v>
      </c>
      <c r="C3467" t="s">
        <v>2</v>
      </c>
      <c r="D3467" t="s">
        <v>5</v>
      </c>
      <c r="E3467">
        <v>202106</v>
      </c>
      <c r="F3467" s="8">
        <v>897849.73727598542</v>
      </c>
      <c r="G3467" s="8">
        <v>920803</v>
      </c>
    </row>
    <row r="3468" spans="1:7" x14ac:dyDescent="0.2">
      <c r="A3468" t="s">
        <v>73</v>
      </c>
      <c r="B3468" t="s">
        <v>119</v>
      </c>
      <c r="C3468" t="s">
        <v>2</v>
      </c>
      <c r="D3468" t="s">
        <v>5</v>
      </c>
      <c r="E3468">
        <v>202109</v>
      </c>
      <c r="F3468" s="8">
        <v>871667.27634408639</v>
      </c>
      <c r="G3468" s="8">
        <v>924108.66666666663</v>
      </c>
    </row>
    <row r="3469" spans="1:7" x14ac:dyDescent="0.2">
      <c r="A3469" t="s">
        <v>73</v>
      </c>
      <c r="B3469" t="s">
        <v>119</v>
      </c>
      <c r="C3469" t="s">
        <v>2</v>
      </c>
      <c r="D3469" t="s">
        <v>5</v>
      </c>
      <c r="E3469">
        <v>202112</v>
      </c>
      <c r="F3469" s="8">
        <v>906477.44802867377</v>
      </c>
      <c r="G3469" s="8">
        <v>931729.33333333337</v>
      </c>
    </row>
    <row r="3470" spans="1:7" x14ac:dyDescent="0.2">
      <c r="A3470" t="s">
        <v>73</v>
      </c>
      <c r="B3470" t="s">
        <v>119</v>
      </c>
      <c r="C3470" t="s">
        <v>2</v>
      </c>
      <c r="D3470" t="s">
        <v>5</v>
      </c>
      <c r="E3470">
        <v>202203</v>
      </c>
      <c r="F3470" s="8">
        <v>875871.08486943191</v>
      </c>
      <c r="G3470" s="8">
        <v>935863</v>
      </c>
    </row>
    <row r="3471" spans="1:7" x14ac:dyDescent="0.2">
      <c r="A3471" t="s">
        <v>73</v>
      </c>
      <c r="B3471" t="s">
        <v>119</v>
      </c>
      <c r="C3471" t="s">
        <v>2</v>
      </c>
      <c r="D3471" t="s">
        <v>5</v>
      </c>
      <c r="E3471">
        <v>202206</v>
      </c>
      <c r="F3471" s="8">
        <v>886359.18817204295</v>
      </c>
      <c r="G3471" s="8">
        <v>910233.66666666663</v>
      </c>
    </row>
    <row r="3472" spans="1:7" x14ac:dyDescent="0.2">
      <c r="A3472" t="s">
        <v>73</v>
      </c>
      <c r="B3472" t="s">
        <v>119</v>
      </c>
      <c r="C3472" t="s">
        <v>2</v>
      </c>
      <c r="D3472" t="s">
        <v>5</v>
      </c>
      <c r="E3472">
        <v>202209</v>
      </c>
      <c r="F3472" s="8">
        <v>880053.83548387105</v>
      </c>
      <c r="G3472" s="8">
        <v>907480</v>
      </c>
    </row>
    <row r="3473" spans="1:7" x14ac:dyDescent="0.2">
      <c r="A3473" t="s">
        <v>73</v>
      </c>
      <c r="B3473" t="s">
        <v>119</v>
      </c>
      <c r="C3473" t="s">
        <v>2</v>
      </c>
      <c r="D3473" t="s">
        <v>5</v>
      </c>
      <c r="E3473">
        <v>202212</v>
      </c>
      <c r="F3473" s="8">
        <v>893103.24767025094</v>
      </c>
      <c r="G3473" s="8">
        <v>927977.66666666663</v>
      </c>
    </row>
    <row r="3474" spans="1:7" x14ac:dyDescent="0.2">
      <c r="A3474" t="s">
        <v>73</v>
      </c>
      <c r="B3474" t="s">
        <v>119</v>
      </c>
      <c r="C3474" t="s">
        <v>2</v>
      </c>
      <c r="D3474" t="s">
        <v>5</v>
      </c>
      <c r="E3474">
        <v>202303</v>
      </c>
      <c r="F3474" s="8">
        <v>893613.97311827959</v>
      </c>
      <c r="G3474" s="8">
        <v>917889.33333333337</v>
      </c>
    </row>
    <row r="3475" spans="1:7" x14ac:dyDescent="0.2">
      <c r="A3475" t="s">
        <v>73</v>
      </c>
      <c r="B3475" t="s">
        <v>119</v>
      </c>
      <c r="C3475" t="s">
        <v>2</v>
      </c>
      <c r="D3475" t="s">
        <v>5</v>
      </c>
      <c r="E3475">
        <v>202306</v>
      </c>
      <c r="F3475" s="8">
        <v>898674.07025089615</v>
      </c>
      <c r="G3475" s="8">
        <v>925296.66666666663</v>
      </c>
    </row>
    <row r="3476" spans="1:7" x14ac:dyDescent="0.2">
      <c r="A3476" t="s">
        <v>73</v>
      </c>
      <c r="B3476" t="s">
        <v>119</v>
      </c>
      <c r="C3476" t="s">
        <v>2</v>
      </c>
      <c r="D3476" t="s">
        <v>5</v>
      </c>
      <c r="E3476">
        <v>202309</v>
      </c>
      <c r="F3476" s="8">
        <v>896543.88996415772</v>
      </c>
      <c r="G3476" s="8">
        <v>929678</v>
      </c>
    </row>
    <row r="3477" spans="1:7" x14ac:dyDescent="0.2">
      <c r="A3477" t="s">
        <v>73</v>
      </c>
      <c r="B3477" t="s">
        <v>119</v>
      </c>
      <c r="C3477" t="s">
        <v>2</v>
      </c>
      <c r="D3477" t="s">
        <v>5</v>
      </c>
      <c r="E3477">
        <v>202312</v>
      </c>
      <c r="F3477" s="8">
        <v>823762.83870967757</v>
      </c>
      <c r="G3477" s="8">
        <v>882771.33333333337</v>
      </c>
    </row>
    <row r="3478" spans="1:7" x14ac:dyDescent="0.2">
      <c r="A3478" t="s">
        <v>73</v>
      </c>
      <c r="B3478" t="s">
        <v>119</v>
      </c>
      <c r="C3478" t="s">
        <v>2</v>
      </c>
      <c r="D3478" t="s">
        <v>5</v>
      </c>
      <c r="E3478">
        <v>202403</v>
      </c>
      <c r="F3478" s="8">
        <v>766496.31516499817</v>
      </c>
      <c r="G3478" s="8">
        <v>799576.33333333337</v>
      </c>
    </row>
    <row r="3479" spans="1:7" x14ac:dyDescent="0.2">
      <c r="A3479" t="s">
        <v>73</v>
      </c>
      <c r="B3479" t="s">
        <v>119</v>
      </c>
      <c r="C3479" t="s">
        <v>2</v>
      </c>
      <c r="D3479" t="s">
        <v>5</v>
      </c>
      <c r="E3479">
        <v>202406</v>
      </c>
      <c r="F3479" s="8">
        <v>741018.32096774201</v>
      </c>
      <c r="G3479" s="8">
        <v>773163</v>
      </c>
    </row>
    <row r="3480" spans="1:7" x14ac:dyDescent="0.2">
      <c r="A3480" t="s">
        <v>73</v>
      </c>
      <c r="B3480" t="s">
        <v>119</v>
      </c>
      <c r="C3480" t="s">
        <v>3</v>
      </c>
      <c r="D3480" t="s">
        <v>7</v>
      </c>
      <c r="E3480">
        <v>2014</v>
      </c>
      <c r="F3480" s="8">
        <v>1102055.1095622119</v>
      </c>
      <c r="G3480" s="8">
        <v>1152416.4166666667</v>
      </c>
    </row>
    <row r="3481" spans="1:7" x14ac:dyDescent="0.2">
      <c r="A3481" t="s">
        <v>73</v>
      </c>
      <c r="B3481" t="s">
        <v>119</v>
      </c>
      <c r="C3481" t="s">
        <v>3</v>
      </c>
      <c r="D3481" t="s">
        <v>7</v>
      </c>
      <c r="E3481">
        <v>2015</v>
      </c>
      <c r="F3481" s="8">
        <v>1252087.8189964157</v>
      </c>
      <c r="G3481" s="8">
        <v>1325506.1666666667</v>
      </c>
    </row>
    <row r="3482" spans="1:7" x14ac:dyDescent="0.2">
      <c r="A3482" t="s">
        <v>73</v>
      </c>
      <c r="B3482" t="s">
        <v>119</v>
      </c>
      <c r="C3482" t="s">
        <v>3</v>
      </c>
      <c r="D3482" t="s">
        <v>7</v>
      </c>
      <c r="E3482">
        <v>2016</v>
      </c>
      <c r="F3482" s="8">
        <v>1256940.5818687433</v>
      </c>
      <c r="G3482" s="8">
        <v>1329506.9166666667</v>
      </c>
    </row>
    <row r="3483" spans="1:7" x14ac:dyDescent="0.2">
      <c r="A3483" t="s">
        <v>73</v>
      </c>
      <c r="B3483" t="s">
        <v>119</v>
      </c>
      <c r="C3483" t="s">
        <v>3</v>
      </c>
      <c r="D3483" t="s">
        <v>7</v>
      </c>
      <c r="E3483">
        <v>2017</v>
      </c>
      <c r="F3483" s="8">
        <v>1514175.7198988732</v>
      </c>
      <c r="G3483" s="8">
        <v>1638485</v>
      </c>
    </row>
    <row r="3484" spans="1:7" x14ac:dyDescent="0.2">
      <c r="A3484" t="s">
        <v>73</v>
      </c>
      <c r="B3484" t="s">
        <v>119</v>
      </c>
      <c r="C3484" t="s">
        <v>3</v>
      </c>
      <c r="D3484" t="s">
        <v>7</v>
      </c>
      <c r="E3484">
        <v>2018</v>
      </c>
      <c r="F3484" s="8">
        <v>1698149.6330453148</v>
      </c>
      <c r="G3484" s="8">
        <v>1890525.3333333333</v>
      </c>
    </row>
    <row r="3485" spans="1:7" x14ac:dyDescent="0.2">
      <c r="A3485" t="s">
        <v>73</v>
      </c>
      <c r="B3485" t="s">
        <v>119</v>
      </c>
      <c r="C3485" t="s">
        <v>3</v>
      </c>
      <c r="D3485" t="s">
        <v>7</v>
      </c>
      <c r="E3485">
        <v>2019</v>
      </c>
      <c r="F3485" s="8">
        <v>1834017.2254864313</v>
      </c>
      <c r="G3485" s="8">
        <v>1973917.8333333333</v>
      </c>
    </row>
    <row r="3486" spans="1:7" x14ac:dyDescent="0.2">
      <c r="A3486" t="s">
        <v>73</v>
      </c>
      <c r="B3486" t="s">
        <v>119</v>
      </c>
      <c r="C3486" t="s">
        <v>3</v>
      </c>
      <c r="D3486" t="s">
        <v>7</v>
      </c>
      <c r="E3486">
        <v>2020</v>
      </c>
      <c r="F3486" s="8">
        <v>1945328.1633481646</v>
      </c>
      <c r="G3486" s="8">
        <v>2073645.9166666667</v>
      </c>
    </row>
    <row r="3487" spans="1:7" x14ac:dyDescent="0.2">
      <c r="A3487" t="s">
        <v>73</v>
      </c>
      <c r="B3487" t="s">
        <v>119</v>
      </c>
      <c r="C3487" t="s">
        <v>3</v>
      </c>
      <c r="D3487" t="s">
        <v>7</v>
      </c>
      <c r="E3487">
        <v>2021</v>
      </c>
      <c r="F3487" s="8">
        <v>1892422.8312019969</v>
      </c>
      <c r="G3487" s="8">
        <v>2010368.25</v>
      </c>
    </row>
    <row r="3488" spans="1:7" x14ac:dyDescent="0.2">
      <c r="A3488" t="s">
        <v>73</v>
      </c>
      <c r="B3488" t="s">
        <v>119</v>
      </c>
      <c r="C3488" t="s">
        <v>3</v>
      </c>
      <c r="D3488" t="s">
        <v>7</v>
      </c>
      <c r="E3488">
        <v>2022</v>
      </c>
      <c r="F3488" s="8">
        <v>1900094.0819956476</v>
      </c>
      <c r="G3488" s="8">
        <v>2048063.1666666667</v>
      </c>
    </row>
    <row r="3489" spans="1:7" x14ac:dyDescent="0.2">
      <c r="A3489" t="s">
        <v>73</v>
      </c>
      <c r="B3489" t="s">
        <v>119</v>
      </c>
      <c r="C3489" t="s">
        <v>3</v>
      </c>
      <c r="D3489" t="s">
        <v>7</v>
      </c>
      <c r="E3489">
        <v>2023</v>
      </c>
      <c r="F3489" s="8">
        <v>1716498.2025665641</v>
      </c>
      <c r="G3489" s="8">
        <v>1886244.1666666667</v>
      </c>
    </row>
    <row r="3490" spans="1:7" x14ac:dyDescent="0.2">
      <c r="A3490" t="s">
        <v>73</v>
      </c>
      <c r="B3490" t="s">
        <v>119</v>
      </c>
      <c r="C3490" t="s">
        <v>3</v>
      </c>
      <c r="D3490" t="s">
        <v>7</v>
      </c>
      <c r="E3490">
        <v>2024</v>
      </c>
      <c r="F3490" s="8">
        <v>1467021.2387467562</v>
      </c>
      <c r="G3490" s="8">
        <v>1576572.8</v>
      </c>
    </row>
    <row r="3491" spans="1:7" x14ac:dyDescent="0.2">
      <c r="A3491" t="s">
        <v>73</v>
      </c>
      <c r="B3491" t="s">
        <v>119</v>
      </c>
      <c r="C3491" t="s">
        <v>3</v>
      </c>
      <c r="D3491" t="s">
        <v>8</v>
      </c>
      <c r="E3491">
        <v>201401</v>
      </c>
      <c r="F3491" s="8">
        <v>1048476.7096774197</v>
      </c>
      <c r="G3491" s="8">
        <v>1095063</v>
      </c>
    </row>
    <row r="3492" spans="1:7" x14ac:dyDescent="0.2">
      <c r="A3492" t="s">
        <v>73</v>
      </c>
      <c r="B3492" t="s">
        <v>119</v>
      </c>
      <c r="C3492" t="s">
        <v>3</v>
      </c>
      <c r="D3492" t="s">
        <v>8</v>
      </c>
      <c r="E3492">
        <v>201402</v>
      </c>
      <c r="F3492" s="8">
        <v>1052271.7857142857</v>
      </c>
      <c r="G3492" s="8">
        <v>1091474</v>
      </c>
    </row>
    <row r="3493" spans="1:7" x14ac:dyDescent="0.2">
      <c r="A3493" t="s">
        <v>73</v>
      </c>
      <c r="B3493" t="s">
        <v>119</v>
      </c>
      <c r="C3493" t="s">
        <v>3</v>
      </c>
      <c r="D3493" t="s">
        <v>8</v>
      </c>
      <c r="E3493">
        <v>201403</v>
      </c>
      <c r="F3493" s="8">
        <v>1059471.5806451607</v>
      </c>
      <c r="G3493" s="8">
        <v>1097274</v>
      </c>
    </row>
    <row r="3494" spans="1:7" x14ac:dyDescent="0.2">
      <c r="A3494" t="s">
        <v>73</v>
      </c>
      <c r="B3494" t="s">
        <v>119</v>
      </c>
      <c r="C3494" t="s">
        <v>3</v>
      </c>
      <c r="D3494" t="s">
        <v>8</v>
      </c>
      <c r="E3494">
        <v>201404</v>
      </c>
      <c r="F3494" s="8">
        <v>1073115.533333332</v>
      </c>
      <c r="G3494" s="8">
        <v>1112222</v>
      </c>
    </row>
    <row r="3495" spans="1:7" x14ac:dyDescent="0.2">
      <c r="A3495" t="s">
        <v>73</v>
      </c>
      <c r="B3495" t="s">
        <v>119</v>
      </c>
      <c r="C3495" t="s">
        <v>3</v>
      </c>
      <c r="D3495" t="s">
        <v>8</v>
      </c>
      <c r="E3495">
        <v>201405</v>
      </c>
      <c r="F3495" s="8">
        <v>1081752.387096775</v>
      </c>
      <c r="G3495" s="8">
        <v>1133098</v>
      </c>
    </row>
    <row r="3496" spans="1:7" x14ac:dyDescent="0.2">
      <c r="A3496" t="s">
        <v>73</v>
      </c>
      <c r="B3496" t="s">
        <v>119</v>
      </c>
      <c r="C3496" t="s">
        <v>3</v>
      </c>
      <c r="D3496" t="s">
        <v>8</v>
      </c>
      <c r="E3496">
        <v>201406</v>
      </c>
      <c r="F3496" s="8">
        <v>1095106.6333333335</v>
      </c>
      <c r="G3496" s="8">
        <v>1142381</v>
      </c>
    </row>
    <row r="3497" spans="1:7" x14ac:dyDescent="0.2">
      <c r="A3497" t="s">
        <v>73</v>
      </c>
      <c r="B3497" t="s">
        <v>119</v>
      </c>
      <c r="C3497" t="s">
        <v>3</v>
      </c>
      <c r="D3497" t="s">
        <v>8</v>
      </c>
      <c r="E3497">
        <v>201407</v>
      </c>
      <c r="F3497" s="8">
        <v>1098010.6129032269</v>
      </c>
      <c r="G3497" s="8">
        <v>1150441</v>
      </c>
    </row>
    <row r="3498" spans="1:7" x14ac:dyDescent="0.2">
      <c r="A3498" t="s">
        <v>73</v>
      </c>
      <c r="B3498" t="s">
        <v>119</v>
      </c>
      <c r="C3498" t="s">
        <v>3</v>
      </c>
      <c r="D3498" t="s">
        <v>8</v>
      </c>
      <c r="E3498">
        <v>201408</v>
      </c>
      <c r="F3498" s="8">
        <v>1110031.5483870963</v>
      </c>
      <c r="G3498" s="8">
        <v>1156208</v>
      </c>
    </row>
    <row r="3499" spans="1:7" x14ac:dyDescent="0.2">
      <c r="A3499" t="s">
        <v>73</v>
      </c>
      <c r="B3499" t="s">
        <v>119</v>
      </c>
      <c r="C3499" t="s">
        <v>3</v>
      </c>
      <c r="D3499" t="s">
        <v>8</v>
      </c>
      <c r="E3499">
        <v>201409</v>
      </c>
      <c r="F3499" s="8">
        <v>1124763.5999999996</v>
      </c>
      <c r="G3499" s="8">
        <v>1176530</v>
      </c>
    </row>
    <row r="3500" spans="1:7" x14ac:dyDescent="0.2">
      <c r="A3500" t="s">
        <v>73</v>
      </c>
      <c r="B3500" t="s">
        <v>119</v>
      </c>
      <c r="C3500" t="s">
        <v>3</v>
      </c>
      <c r="D3500" t="s">
        <v>8</v>
      </c>
      <c r="E3500">
        <v>201410</v>
      </c>
      <c r="F3500" s="8">
        <v>1132345.64516129</v>
      </c>
      <c r="G3500" s="8">
        <v>1216123</v>
      </c>
    </row>
    <row r="3501" spans="1:7" x14ac:dyDescent="0.2">
      <c r="A3501" t="s">
        <v>73</v>
      </c>
      <c r="B3501" t="s">
        <v>119</v>
      </c>
      <c r="C3501" t="s">
        <v>3</v>
      </c>
      <c r="D3501" t="s">
        <v>8</v>
      </c>
      <c r="E3501">
        <v>201411</v>
      </c>
      <c r="F3501" s="8">
        <v>1167683.6333333331</v>
      </c>
      <c r="G3501" s="8">
        <v>1214931</v>
      </c>
    </row>
    <row r="3502" spans="1:7" x14ac:dyDescent="0.2">
      <c r="A3502" t="s">
        <v>73</v>
      </c>
      <c r="B3502" t="s">
        <v>119</v>
      </c>
      <c r="C3502" t="s">
        <v>3</v>
      </c>
      <c r="D3502" t="s">
        <v>8</v>
      </c>
      <c r="E3502">
        <v>201412</v>
      </c>
      <c r="F3502" s="8">
        <v>1181631.6451612902</v>
      </c>
      <c r="G3502" s="8">
        <v>1243252</v>
      </c>
    </row>
    <row r="3503" spans="1:7" x14ac:dyDescent="0.2">
      <c r="A3503" t="s">
        <v>73</v>
      </c>
      <c r="B3503" t="s">
        <v>119</v>
      </c>
      <c r="C3503" t="s">
        <v>3</v>
      </c>
      <c r="D3503" t="s">
        <v>8</v>
      </c>
      <c r="E3503">
        <v>201501</v>
      </c>
      <c r="F3503" s="8">
        <v>1206040.7096774196</v>
      </c>
      <c r="G3503" s="8">
        <v>1254157</v>
      </c>
    </row>
    <row r="3504" spans="1:7" x14ac:dyDescent="0.2">
      <c r="A3504" t="s">
        <v>73</v>
      </c>
      <c r="B3504" t="s">
        <v>119</v>
      </c>
      <c r="C3504" t="s">
        <v>3</v>
      </c>
      <c r="D3504" t="s">
        <v>8</v>
      </c>
      <c r="E3504">
        <v>201502</v>
      </c>
      <c r="F3504" s="8">
        <v>1211203.9999999986</v>
      </c>
      <c r="G3504" s="8">
        <v>1265598</v>
      </c>
    </row>
    <row r="3505" spans="1:7" x14ac:dyDescent="0.2">
      <c r="A3505" t="s">
        <v>73</v>
      </c>
      <c r="B3505" t="s">
        <v>119</v>
      </c>
      <c r="C3505" t="s">
        <v>3</v>
      </c>
      <c r="D3505" t="s">
        <v>8</v>
      </c>
      <c r="E3505">
        <v>201503</v>
      </c>
      <c r="F3505" s="8">
        <v>1222063.032258065</v>
      </c>
      <c r="G3505" s="8">
        <v>1269414</v>
      </c>
    </row>
    <row r="3506" spans="1:7" x14ac:dyDescent="0.2">
      <c r="A3506" t="s">
        <v>73</v>
      </c>
      <c r="B3506" t="s">
        <v>119</v>
      </c>
      <c r="C3506" t="s">
        <v>3</v>
      </c>
      <c r="D3506" t="s">
        <v>8</v>
      </c>
      <c r="E3506">
        <v>201504</v>
      </c>
      <c r="F3506" s="8">
        <v>1242575.7000000002</v>
      </c>
      <c r="G3506" s="8">
        <v>1298144</v>
      </c>
    </row>
    <row r="3507" spans="1:7" x14ac:dyDescent="0.2">
      <c r="A3507" t="s">
        <v>73</v>
      </c>
      <c r="B3507" t="s">
        <v>119</v>
      </c>
      <c r="C3507" t="s">
        <v>3</v>
      </c>
      <c r="D3507" t="s">
        <v>8</v>
      </c>
      <c r="E3507">
        <v>201505</v>
      </c>
      <c r="F3507" s="8">
        <v>1247634.0322580645</v>
      </c>
      <c r="G3507" s="8">
        <v>1314389</v>
      </c>
    </row>
    <row r="3508" spans="1:7" x14ac:dyDescent="0.2">
      <c r="A3508" t="s">
        <v>73</v>
      </c>
      <c r="B3508" t="s">
        <v>119</v>
      </c>
      <c r="C3508" t="s">
        <v>3</v>
      </c>
      <c r="D3508" t="s">
        <v>8</v>
      </c>
      <c r="E3508">
        <v>201506</v>
      </c>
      <c r="F3508" s="8">
        <v>1262967.6333333328</v>
      </c>
      <c r="G3508" s="8">
        <v>1318861</v>
      </c>
    </row>
    <row r="3509" spans="1:7" x14ac:dyDescent="0.2">
      <c r="A3509" t="s">
        <v>73</v>
      </c>
      <c r="B3509" t="s">
        <v>119</v>
      </c>
      <c r="C3509" t="s">
        <v>3</v>
      </c>
      <c r="D3509" t="s">
        <v>8</v>
      </c>
      <c r="E3509">
        <v>201507</v>
      </c>
      <c r="F3509" s="8">
        <v>1276902.2580645164</v>
      </c>
      <c r="G3509" s="8">
        <v>1342030</v>
      </c>
    </row>
    <row r="3510" spans="1:7" x14ac:dyDescent="0.2">
      <c r="A3510" t="s">
        <v>73</v>
      </c>
      <c r="B3510" t="s">
        <v>119</v>
      </c>
      <c r="C3510" t="s">
        <v>3</v>
      </c>
      <c r="D3510" t="s">
        <v>8</v>
      </c>
      <c r="E3510">
        <v>201508</v>
      </c>
      <c r="F3510" s="8">
        <v>1297376.2580645161</v>
      </c>
      <c r="G3510" s="8">
        <v>1363862</v>
      </c>
    </row>
    <row r="3511" spans="1:7" x14ac:dyDescent="0.2">
      <c r="A3511" t="s">
        <v>73</v>
      </c>
      <c r="B3511" t="s">
        <v>119</v>
      </c>
      <c r="C3511" t="s">
        <v>3</v>
      </c>
      <c r="D3511" t="s">
        <v>8</v>
      </c>
      <c r="E3511">
        <v>201509</v>
      </c>
      <c r="F3511" s="8">
        <v>1323332.9999999998</v>
      </c>
      <c r="G3511" s="8">
        <v>1393579</v>
      </c>
    </row>
    <row r="3512" spans="1:7" x14ac:dyDescent="0.2">
      <c r="A3512" t="s">
        <v>73</v>
      </c>
      <c r="B3512" t="s">
        <v>119</v>
      </c>
      <c r="C3512" t="s">
        <v>3</v>
      </c>
      <c r="D3512" t="s">
        <v>8</v>
      </c>
      <c r="E3512">
        <v>201510</v>
      </c>
      <c r="F3512" s="8">
        <v>1314721.9677419353</v>
      </c>
      <c r="G3512" s="8">
        <v>1389428</v>
      </c>
    </row>
    <row r="3513" spans="1:7" x14ac:dyDescent="0.2">
      <c r="A3513" t="s">
        <v>73</v>
      </c>
      <c r="B3513" t="s">
        <v>119</v>
      </c>
      <c r="C3513" t="s">
        <v>3</v>
      </c>
      <c r="D3513" t="s">
        <v>8</v>
      </c>
      <c r="E3513">
        <v>201511</v>
      </c>
      <c r="F3513" s="8">
        <v>1210195.3333333335</v>
      </c>
      <c r="G3513" s="8">
        <v>1397532</v>
      </c>
    </row>
    <row r="3514" spans="1:7" x14ac:dyDescent="0.2">
      <c r="A3514" t="s">
        <v>73</v>
      </c>
      <c r="B3514" t="s">
        <v>119</v>
      </c>
      <c r="C3514" t="s">
        <v>3</v>
      </c>
      <c r="D3514" t="s">
        <v>8</v>
      </c>
      <c r="E3514">
        <v>201512</v>
      </c>
      <c r="F3514" s="8">
        <v>1210039.903225807</v>
      </c>
      <c r="G3514" s="8">
        <v>1299080</v>
      </c>
    </row>
    <row r="3515" spans="1:7" x14ac:dyDescent="0.2">
      <c r="A3515" t="s">
        <v>73</v>
      </c>
      <c r="B3515" t="s">
        <v>119</v>
      </c>
      <c r="C3515" t="s">
        <v>3</v>
      </c>
      <c r="D3515" t="s">
        <v>8</v>
      </c>
      <c r="E3515">
        <v>201601</v>
      </c>
      <c r="F3515" s="8">
        <v>1214280.548387097</v>
      </c>
      <c r="G3515" s="8">
        <v>1271001</v>
      </c>
    </row>
    <row r="3516" spans="1:7" x14ac:dyDescent="0.2">
      <c r="A3516" t="s">
        <v>73</v>
      </c>
      <c r="B3516" t="s">
        <v>119</v>
      </c>
      <c r="C3516" t="s">
        <v>3</v>
      </c>
      <c r="D3516" t="s">
        <v>8</v>
      </c>
      <c r="E3516">
        <v>201602</v>
      </c>
      <c r="F3516" s="8">
        <v>1212830.8275862071</v>
      </c>
      <c r="G3516" s="8">
        <v>1272326</v>
      </c>
    </row>
    <row r="3517" spans="1:7" x14ac:dyDescent="0.2">
      <c r="A3517" t="s">
        <v>73</v>
      </c>
      <c r="B3517" t="s">
        <v>119</v>
      </c>
      <c r="C3517" t="s">
        <v>3</v>
      </c>
      <c r="D3517" t="s">
        <v>8</v>
      </c>
      <c r="E3517">
        <v>201603</v>
      </c>
      <c r="F3517" s="8">
        <v>1217335.4193548388</v>
      </c>
      <c r="G3517" s="8">
        <v>1298600</v>
      </c>
    </row>
    <row r="3518" spans="1:7" x14ac:dyDescent="0.2">
      <c r="A3518" t="s">
        <v>73</v>
      </c>
      <c r="B3518" t="s">
        <v>119</v>
      </c>
      <c r="C3518" t="s">
        <v>3</v>
      </c>
      <c r="D3518" t="s">
        <v>8</v>
      </c>
      <c r="E3518">
        <v>201604</v>
      </c>
      <c r="F3518" s="8">
        <v>1220575.1666666665</v>
      </c>
      <c r="G3518" s="8">
        <v>1300030</v>
      </c>
    </row>
    <row r="3519" spans="1:7" x14ac:dyDescent="0.2">
      <c r="A3519" t="s">
        <v>73</v>
      </c>
      <c r="B3519" t="s">
        <v>119</v>
      </c>
      <c r="C3519" t="s">
        <v>3</v>
      </c>
      <c r="D3519" t="s">
        <v>8</v>
      </c>
      <c r="E3519">
        <v>201605</v>
      </c>
      <c r="F3519" s="8">
        <v>1238546.0967741944</v>
      </c>
      <c r="G3519" s="8">
        <v>1317084</v>
      </c>
    </row>
    <row r="3520" spans="1:7" x14ac:dyDescent="0.2">
      <c r="A3520" t="s">
        <v>73</v>
      </c>
      <c r="B3520" t="s">
        <v>119</v>
      </c>
      <c r="C3520" t="s">
        <v>3</v>
      </c>
      <c r="D3520" t="s">
        <v>8</v>
      </c>
      <c r="E3520">
        <v>201606</v>
      </c>
      <c r="F3520" s="8">
        <v>1250675.8</v>
      </c>
      <c r="G3520" s="8">
        <v>1316212</v>
      </c>
    </row>
    <row r="3521" spans="1:7" x14ac:dyDescent="0.2">
      <c r="A3521" t="s">
        <v>73</v>
      </c>
      <c r="B3521" t="s">
        <v>119</v>
      </c>
      <c r="C3521" t="s">
        <v>3</v>
      </c>
      <c r="D3521" t="s">
        <v>8</v>
      </c>
      <c r="E3521">
        <v>201607</v>
      </c>
      <c r="F3521" s="8">
        <v>1250044.7096774201</v>
      </c>
      <c r="G3521" s="8">
        <v>1310223</v>
      </c>
    </row>
    <row r="3522" spans="1:7" x14ac:dyDescent="0.2">
      <c r="A3522" t="s">
        <v>73</v>
      </c>
      <c r="B3522" t="s">
        <v>119</v>
      </c>
      <c r="C3522" t="s">
        <v>3</v>
      </c>
      <c r="D3522" t="s">
        <v>8</v>
      </c>
      <c r="E3522">
        <v>201608</v>
      </c>
      <c r="F3522" s="8">
        <v>1243800.9354838706</v>
      </c>
      <c r="G3522" s="8">
        <v>1304106</v>
      </c>
    </row>
    <row r="3523" spans="1:7" x14ac:dyDescent="0.2">
      <c r="A3523" t="s">
        <v>73</v>
      </c>
      <c r="B3523" t="s">
        <v>119</v>
      </c>
      <c r="C3523" t="s">
        <v>3</v>
      </c>
      <c r="D3523" t="s">
        <v>8</v>
      </c>
      <c r="E3523">
        <v>201609</v>
      </c>
      <c r="F3523" s="8">
        <v>1258662.266666668</v>
      </c>
      <c r="G3523" s="8">
        <v>1321504</v>
      </c>
    </row>
    <row r="3524" spans="1:7" x14ac:dyDescent="0.2">
      <c r="A3524" t="s">
        <v>73</v>
      </c>
      <c r="B3524" t="s">
        <v>119</v>
      </c>
      <c r="C3524" t="s">
        <v>3</v>
      </c>
      <c r="D3524" t="s">
        <v>8</v>
      </c>
      <c r="E3524">
        <v>201610</v>
      </c>
      <c r="F3524" s="8">
        <v>1321793.2580645161</v>
      </c>
      <c r="G3524" s="8">
        <v>1383760</v>
      </c>
    </row>
    <row r="3525" spans="1:7" x14ac:dyDescent="0.2">
      <c r="A3525" t="s">
        <v>73</v>
      </c>
      <c r="B3525" t="s">
        <v>119</v>
      </c>
      <c r="C3525" t="s">
        <v>3</v>
      </c>
      <c r="D3525" t="s">
        <v>8</v>
      </c>
      <c r="E3525">
        <v>201611</v>
      </c>
      <c r="F3525" s="8">
        <v>1325330.5666666671</v>
      </c>
      <c r="G3525" s="8">
        <v>1427519</v>
      </c>
    </row>
    <row r="3526" spans="1:7" x14ac:dyDescent="0.2">
      <c r="A3526" t="s">
        <v>73</v>
      </c>
      <c r="B3526" t="s">
        <v>119</v>
      </c>
      <c r="C3526" t="s">
        <v>3</v>
      </c>
      <c r="D3526" t="s">
        <v>8</v>
      </c>
      <c r="E3526">
        <v>201612</v>
      </c>
      <c r="F3526" s="8">
        <v>1329411.3870967736</v>
      </c>
      <c r="G3526" s="8">
        <v>1431718</v>
      </c>
    </row>
    <row r="3527" spans="1:7" x14ac:dyDescent="0.2">
      <c r="A3527" t="s">
        <v>73</v>
      </c>
      <c r="B3527" t="s">
        <v>119</v>
      </c>
      <c r="C3527" t="s">
        <v>3</v>
      </c>
      <c r="D3527" t="s">
        <v>8</v>
      </c>
      <c r="E3527">
        <v>201701</v>
      </c>
      <c r="F3527" s="8">
        <v>1360261.5806451612</v>
      </c>
      <c r="G3527" s="8">
        <v>1432847</v>
      </c>
    </row>
    <row r="3528" spans="1:7" x14ac:dyDescent="0.2">
      <c r="A3528" t="s">
        <v>73</v>
      </c>
      <c r="B3528" t="s">
        <v>119</v>
      </c>
      <c r="C3528" t="s">
        <v>3</v>
      </c>
      <c r="D3528" t="s">
        <v>8</v>
      </c>
      <c r="E3528">
        <v>201702</v>
      </c>
      <c r="F3528" s="8">
        <v>1368067.1785714279</v>
      </c>
      <c r="G3528" s="8">
        <v>1469979</v>
      </c>
    </row>
    <row r="3529" spans="1:7" x14ac:dyDescent="0.2">
      <c r="A3529" t="s">
        <v>73</v>
      </c>
      <c r="B3529" t="s">
        <v>119</v>
      </c>
      <c r="C3529" t="s">
        <v>3</v>
      </c>
      <c r="D3529" t="s">
        <v>8</v>
      </c>
      <c r="E3529">
        <v>201703</v>
      </c>
      <c r="F3529" s="8">
        <v>1390865.8387096771</v>
      </c>
      <c r="G3529" s="8">
        <v>1503861</v>
      </c>
    </row>
    <row r="3530" spans="1:7" x14ac:dyDescent="0.2">
      <c r="A3530" t="s">
        <v>73</v>
      </c>
      <c r="B3530" t="s">
        <v>119</v>
      </c>
      <c r="C3530" t="s">
        <v>3</v>
      </c>
      <c r="D3530" t="s">
        <v>8</v>
      </c>
      <c r="E3530">
        <v>201704</v>
      </c>
      <c r="F3530" s="8">
        <v>1395750.2333333332</v>
      </c>
      <c r="G3530" s="8">
        <v>1518268</v>
      </c>
    </row>
    <row r="3531" spans="1:7" x14ac:dyDescent="0.2">
      <c r="A3531" t="s">
        <v>73</v>
      </c>
      <c r="B3531" t="s">
        <v>119</v>
      </c>
      <c r="C3531" t="s">
        <v>3</v>
      </c>
      <c r="D3531" t="s">
        <v>8</v>
      </c>
      <c r="E3531">
        <v>201705</v>
      </c>
      <c r="F3531" s="8">
        <v>1468609.064516128</v>
      </c>
      <c r="G3531" s="8">
        <v>1563199</v>
      </c>
    </row>
    <row r="3532" spans="1:7" x14ac:dyDescent="0.2">
      <c r="A3532" t="s">
        <v>73</v>
      </c>
      <c r="B3532" t="s">
        <v>119</v>
      </c>
      <c r="C3532" t="s">
        <v>3</v>
      </c>
      <c r="D3532" t="s">
        <v>8</v>
      </c>
      <c r="E3532">
        <v>201706</v>
      </c>
      <c r="F3532" s="8">
        <v>1541598.8333333333</v>
      </c>
      <c r="G3532" s="8">
        <v>1635687</v>
      </c>
    </row>
    <row r="3533" spans="1:7" x14ac:dyDescent="0.2">
      <c r="A3533" t="s">
        <v>73</v>
      </c>
      <c r="B3533" t="s">
        <v>119</v>
      </c>
      <c r="C3533" t="s">
        <v>3</v>
      </c>
      <c r="D3533" t="s">
        <v>8</v>
      </c>
      <c r="E3533">
        <v>201707</v>
      </c>
      <c r="F3533" s="8">
        <v>1552857.6774193556</v>
      </c>
      <c r="G3533" s="8">
        <v>1657827</v>
      </c>
    </row>
    <row r="3534" spans="1:7" x14ac:dyDescent="0.2">
      <c r="A3534" t="s">
        <v>73</v>
      </c>
      <c r="B3534" t="s">
        <v>119</v>
      </c>
      <c r="C3534" t="s">
        <v>3</v>
      </c>
      <c r="D3534" t="s">
        <v>8</v>
      </c>
      <c r="E3534">
        <v>201708</v>
      </c>
      <c r="F3534" s="8">
        <v>1534268.64516129</v>
      </c>
      <c r="G3534" s="8">
        <v>1644435</v>
      </c>
    </row>
    <row r="3535" spans="1:7" x14ac:dyDescent="0.2">
      <c r="A3535" t="s">
        <v>73</v>
      </c>
      <c r="B3535" t="s">
        <v>119</v>
      </c>
      <c r="C3535" t="s">
        <v>3</v>
      </c>
      <c r="D3535" t="s">
        <v>8</v>
      </c>
      <c r="E3535">
        <v>201709</v>
      </c>
      <c r="F3535" s="8">
        <v>1592768.9999999995</v>
      </c>
      <c r="G3535" s="8">
        <v>1711240</v>
      </c>
    </row>
    <row r="3536" spans="1:7" x14ac:dyDescent="0.2">
      <c r="A3536" t="s">
        <v>73</v>
      </c>
      <c r="B3536" t="s">
        <v>119</v>
      </c>
      <c r="C3536" t="s">
        <v>3</v>
      </c>
      <c r="D3536" t="s">
        <v>8</v>
      </c>
      <c r="E3536">
        <v>201710</v>
      </c>
      <c r="F3536" s="8">
        <v>1649295.2580645152</v>
      </c>
      <c r="G3536" s="8">
        <v>1792672</v>
      </c>
    </row>
    <row r="3537" spans="1:7" x14ac:dyDescent="0.2">
      <c r="A3537" t="s">
        <v>73</v>
      </c>
      <c r="B3537" t="s">
        <v>119</v>
      </c>
      <c r="C3537" t="s">
        <v>3</v>
      </c>
      <c r="D3537" t="s">
        <v>8</v>
      </c>
      <c r="E3537">
        <v>201711</v>
      </c>
      <c r="F3537" s="8">
        <v>1664827.2000000004</v>
      </c>
      <c r="G3537" s="8">
        <v>1870372</v>
      </c>
    </row>
    <row r="3538" spans="1:7" x14ac:dyDescent="0.2">
      <c r="A3538" t="s">
        <v>73</v>
      </c>
      <c r="B3538" t="s">
        <v>119</v>
      </c>
      <c r="C3538" t="s">
        <v>3</v>
      </c>
      <c r="D3538" t="s">
        <v>8</v>
      </c>
      <c r="E3538">
        <v>201712</v>
      </c>
      <c r="F3538" s="8">
        <v>1650938.1290322577</v>
      </c>
      <c r="G3538" s="8">
        <v>1861433</v>
      </c>
    </row>
    <row r="3539" spans="1:7" x14ac:dyDescent="0.2">
      <c r="A3539" t="s">
        <v>73</v>
      </c>
      <c r="B3539" t="s">
        <v>119</v>
      </c>
      <c r="C3539" t="s">
        <v>3</v>
      </c>
      <c r="D3539" t="s">
        <v>8</v>
      </c>
      <c r="E3539">
        <v>201801</v>
      </c>
      <c r="F3539" s="8">
        <v>1692829.2258064514</v>
      </c>
      <c r="G3539" s="8">
        <v>1831126</v>
      </c>
    </row>
    <row r="3540" spans="1:7" x14ac:dyDescent="0.2">
      <c r="A3540" t="s">
        <v>73</v>
      </c>
      <c r="B3540" t="s">
        <v>119</v>
      </c>
      <c r="C3540" t="s">
        <v>3</v>
      </c>
      <c r="D3540" t="s">
        <v>8</v>
      </c>
      <c r="E3540">
        <v>201802</v>
      </c>
      <c r="F3540" s="8">
        <v>1649838.4642857132</v>
      </c>
      <c r="G3540" s="8">
        <v>1898743</v>
      </c>
    </row>
    <row r="3541" spans="1:7" x14ac:dyDescent="0.2">
      <c r="A3541" t="s">
        <v>73</v>
      </c>
      <c r="B3541" t="s">
        <v>119</v>
      </c>
      <c r="C3541" t="s">
        <v>3</v>
      </c>
      <c r="D3541" t="s">
        <v>8</v>
      </c>
      <c r="E3541">
        <v>201803</v>
      </c>
      <c r="F3541" s="8">
        <v>1687614.5806451614</v>
      </c>
      <c r="G3541" s="8">
        <v>1900749</v>
      </c>
    </row>
    <row r="3542" spans="1:7" x14ac:dyDescent="0.2">
      <c r="A3542" t="s">
        <v>73</v>
      </c>
      <c r="B3542" t="s">
        <v>119</v>
      </c>
      <c r="C3542" t="s">
        <v>3</v>
      </c>
      <c r="D3542" t="s">
        <v>8</v>
      </c>
      <c r="E3542">
        <v>201804</v>
      </c>
      <c r="F3542" s="8">
        <v>1707929.7333333332</v>
      </c>
      <c r="G3542" s="8">
        <v>1895381</v>
      </c>
    </row>
    <row r="3543" spans="1:7" x14ac:dyDescent="0.2">
      <c r="A3543" t="s">
        <v>73</v>
      </c>
      <c r="B3543" t="s">
        <v>119</v>
      </c>
      <c r="C3543" t="s">
        <v>3</v>
      </c>
      <c r="D3543" t="s">
        <v>8</v>
      </c>
      <c r="E3543">
        <v>201805</v>
      </c>
      <c r="F3543" s="8">
        <v>1715871.8387096771</v>
      </c>
      <c r="G3543" s="8">
        <v>1906578</v>
      </c>
    </row>
    <row r="3544" spans="1:7" x14ac:dyDescent="0.2">
      <c r="A3544" t="s">
        <v>73</v>
      </c>
      <c r="B3544" t="s">
        <v>119</v>
      </c>
      <c r="C3544" t="s">
        <v>3</v>
      </c>
      <c r="D3544" t="s">
        <v>8</v>
      </c>
      <c r="E3544">
        <v>201806</v>
      </c>
      <c r="F3544" s="8">
        <v>1727982.833333333</v>
      </c>
      <c r="G3544" s="8">
        <v>1912338</v>
      </c>
    </row>
    <row r="3545" spans="1:7" x14ac:dyDescent="0.2">
      <c r="A3545" t="s">
        <v>73</v>
      </c>
      <c r="B3545" t="s">
        <v>119</v>
      </c>
      <c r="C3545" t="s">
        <v>3</v>
      </c>
      <c r="D3545" t="s">
        <v>8</v>
      </c>
      <c r="E3545">
        <v>201807</v>
      </c>
      <c r="F3545" s="8">
        <v>1662763.9032258063</v>
      </c>
      <c r="G3545" s="8">
        <v>1874030</v>
      </c>
    </row>
    <row r="3546" spans="1:7" x14ac:dyDescent="0.2">
      <c r="A3546" t="s">
        <v>73</v>
      </c>
      <c r="B3546" t="s">
        <v>119</v>
      </c>
      <c r="C3546" t="s">
        <v>3</v>
      </c>
      <c r="D3546" t="s">
        <v>8</v>
      </c>
      <c r="E3546">
        <v>201808</v>
      </c>
      <c r="F3546" s="8">
        <v>1678292.4838709675</v>
      </c>
      <c r="G3546" s="8">
        <v>1932785</v>
      </c>
    </row>
    <row r="3547" spans="1:7" x14ac:dyDescent="0.2">
      <c r="A3547" t="s">
        <v>73</v>
      </c>
      <c r="B3547" t="s">
        <v>119</v>
      </c>
      <c r="C3547" t="s">
        <v>3</v>
      </c>
      <c r="D3547" t="s">
        <v>8</v>
      </c>
      <c r="E3547">
        <v>201809</v>
      </c>
      <c r="F3547" s="8">
        <v>1718845.1666666663</v>
      </c>
      <c r="G3547" s="8">
        <v>1889350</v>
      </c>
    </row>
    <row r="3548" spans="1:7" x14ac:dyDescent="0.2">
      <c r="A3548" t="s">
        <v>73</v>
      </c>
      <c r="B3548" t="s">
        <v>119</v>
      </c>
      <c r="C3548" t="s">
        <v>3</v>
      </c>
      <c r="D3548" t="s">
        <v>8</v>
      </c>
      <c r="E3548">
        <v>201810</v>
      </c>
      <c r="F3548" s="8">
        <v>1728964.677419354</v>
      </c>
      <c r="G3548" s="8">
        <v>1869291</v>
      </c>
    </row>
    <row r="3549" spans="1:7" x14ac:dyDescent="0.2">
      <c r="A3549" t="s">
        <v>73</v>
      </c>
      <c r="B3549" t="s">
        <v>119</v>
      </c>
      <c r="C3549" t="s">
        <v>3</v>
      </c>
      <c r="D3549" t="s">
        <v>8</v>
      </c>
      <c r="E3549">
        <v>201811</v>
      </c>
      <c r="F3549" s="8">
        <v>1688718.3666666669</v>
      </c>
      <c r="G3549" s="8">
        <v>1899943</v>
      </c>
    </row>
    <row r="3550" spans="1:7" x14ac:dyDescent="0.2">
      <c r="A3550" t="s">
        <v>73</v>
      </c>
      <c r="B3550" t="s">
        <v>119</v>
      </c>
      <c r="C3550" t="s">
        <v>3</v>
      </c>
      <c r="D3550" t="s">
        <v>8</v>
      </c>
      <c r="E3550">
        <v>201812</v>
      </c>
      <c r="F3550" s="8">
        <v>1718144.3225806456</v>
      </c>
      <c r="G3550" s="8">
        <v>1875990</v>
      </c>
    </row>
    <row r="3551" spans="1:7" x14ac:dyDescent="0.2">
      <c r="A3551" t="s">
        <v>73</v>
      </c>
      <c r="B3551" t="s">
        <v>119</v>
      </c>
      <c r="C3551" t="s">
        <v>3</v>
      </c>
      <c r="D3551" t="s">
        <v>8</v>
      </c>
      <c r="E3551">
        <v>201901</v>
      </c>
      <c r="F3551" s="8">
        <v>1712952.4516129035</v>
      </c>
      <c r="G3551" s="8">
        <v>1817336</v>
      </c>
    </row>
    <row r="3552" spans="1:7" x14ac:dyDescent="0.2">
      <c r="A3552" t="s">
        <v>73</v>
      </c>
      <c r="B3552" t="s">
        <v>119</v>
      </c>
      <c r="C3552" t="s">
        <v>3</v>
      </c>
      <c r="D3552" t="s">
        <v>8</v>
      </c>
      <c r="E3552">
        <v>201902</v>
      </c>
      <c r="F3552" s="8">
        <v>1715134.0714285721</v>
      </c>
      <c r="G3552" s="8">
        <v>1900559</v>
      </c>
    </row>
    <row r="3553" spans="1:7" x14ac:dyDescent="0.2">
      <c r="A3553" t="s">
        <v>73</v>
      </c>
      <c r="B3553" t="s">
        <v>119</v>
      </c>
      <c r="C3553" t="s">
        <v>3</v>
      </c>
      <c r="D3553" t="s">
        <v>8</v>
      </c>
      <c r="E3553">
        <v>201903</v>
      </c>
      <c r="F3553" s="8">
        <v>1728843.8064516131</v>
      </c>
      <c r="G3553" s="8">
        <v>1910352</v>
      </c>
    </row>
    <row r="3554" spans="1:7" x14ac:dyDescent="0.2">
      <c r="A3554" t="s">
        <v>73</v>
      </c>
      <c r="B3554" t="s">
        <v>119</v>
      </c>
      <c r="C3554" t="s">
        <v>3</v>
      </c>
      <c r="D3554" t="s">
        <v>8</v>
      </c>
      <c r="E3554">
        <v>201904</v>
      </c>
      <c r="F3554" s="8">
        <v>1718181.6666666665</v>
      </c>
      <c r="G3554" s="8">
        <v>1852379</v>
      </c>
    </row>
    <row r="3555" spans="1:7" x14ac:dyDescent="0.2">
      <c r="A3555" t="s">
        <v>73</v>
      </c>
      <c r="B3555" t="s">
        <v>119</v>
      </c>
      <c r="C3555" t="s">
        <v>3</v>
      </c>
      <c r="D3555" t="s">
        <v>8</v>
      </c>
      <c r="E3555">
        <v>201905</v>
      </c>
      <c r="F3555" s="8">
        <v>1747546.1935483874</v>
      </c>
      <c r="G3555" s="8">
        <v>1825994</v>
      </c>
    </row>
    <row r="3556" spans="1:7" x14ac:dyDescent="0.2">
      <c r="A3556" t="s">
        <v>73</v>
      </c>
      <c r="B3556" t="s">
        <v>119</v>
      </c>
      <c r="C3556" t="s">
        <v>3</v>
      </c>
      <c r="D3556" t="s">
        <v>8</v>
      </c>
      <c r="E3556">
        <v>201906</v>
      </c>
      <c r="F3556" s="8">
        <v>1757336.6000000003</v>
      </c>
      <c r="G3556" s="8">
        <v>1849448</v>
      </c>
    </row>
    <row r="3557" spans="1:7" x14ac:dyDescent="0.2">
      <c r="A3557" t="s">
        <v>73</v>
      </c>
      <c r="B3557" t="s">
        <v>119</v>
      </c>
      <c r="C3557" t="s">
        <v>3</v>
      </c>
      <c r="D3557" t="s">
        <v>8</v>
      </c>
      <c r="E3557">
        <v>201907</v>
      </c>
      <c r="F3557" s="8">
        <v>1902083.2903225806</v>
      </c>
      <c r="G3557" s="8">
        <v>2016313</v>
      </c>
    </row>
    <row r="3558" spans="1:7" x14ac:dyDescent="0.2">
      <c r="A3558" t="s">
        <v>73</v>
      </c>
      <c r="B3558" t="s">
        <v>119</v>
      </c>
      <c r="C3558" t="s">
        <v>3</v>
      </c>
      <c r="D3558" t="s">
        <v>8</v>
      </c>
      <c r="E3558">
        <v>201908</v>
      </c>
      <c r="F3558" s="8">
        <v>1928494.0645161292</v>
      </c>
      <c r="G3558" s="8">
        <v>2211000</v>
      </c>
    </row>
    <row r="3559" spans="1:7" x14ac:dyDescent="0.2">
      <c r="A3559" t="s">
        <v>73</v>
      </c>
      <c r="B3559" t="s">
        <v>119</v>
      </c>
      <c r="C3559" t="s">
        <v>3</v>
      </c>
      <c r="D3559" t="s">
        <v>8</v>
      </c>
      <c r="E3559">
        <v>201909</v>
      </c>
      <c r="F3559" s="8">
        <v>1921139.9666666675</v>
      </c>
      <c r="G3559" s="8">
        <v>2044227</v>
      </c>
    </row>
    <row r="3560" spans="1:7" x14ac:dyDescent="0.2">
      <c r="A3560" t="s">
        <v>73</v>
      </c>
      <c r="B3560" t="s">
        <v>119</v>
      </c>
      <c r="C3560" t="s">
        <v>3</v>
      </c>
      <c r="D3560" t="s">
        <v>8</v>
      </c>
      <c r="E3560">
        <v>201910</v>
      </c>
      <c r="F3560" s="8">
        <v>1924448.6451612907</v>
      </c>
      <c r="G3560" s="8">
        <v>2032097</v>
      </c>
    </row>
    <row r="3561" spans="1:7" x14ac:dyDescent="0.2">
      <c r="A3561" t="s">
        <v>73</v>
      </c>
      <c r="B3561" t="s">
        <v>119</v>
      </c>
      <c r="C3561" t="s">
        <v>3</v>
      </c>
      <c r="D3561" t="s">
        <v>8</v>
      </c>
      <c r="E3561">
        <v>201911</v>
      </c>
      <c r="F3561" s="8">
        <v>1943086.4333333336</v>
      </c>
      <c r="G3561" s="8">
        <v>2076899</v>
      </c>
    </row>
    <row r="3562" spans="1:7" x14ac:dyDescent="0.2">
      <c r="A3562" t="s">
        <v>73</v>
      </c>
      <c r="B3562" t="s">
        <v>119</v>
      </c>
      <c r="C3562" t="s">
        <v>3</v>
      </c>
      <c r="D3562" t="s">
        <v>8</v>
      </c>
      <c r="E3562">
        <v>201912</v>
      </c>
      <c r="F3562" s="8">
        <v>2008959.5161290332</v>
      </c>
      <c r="G3562" s="8">
        <v>2150410</v>
      </c>
    </row>
    <row r="3563" spans="1:7" x14ac:dyDescent="0.2">
      <c r="A3563" t="s">
        <v>73</v>
      </c>
      <c r="B3563" t="s">
        <v>119</v>
      </c>
      <c r="C3563" t="s">
        <v>3</v>
      </c>
      <c r="D3563" t="s">
        <v>8</v>
      </c>
      <c r="E3563">
        <v>202001</v>
      </c>
      <c r="F3563" s="8">
        <v>1996561.8064516129</v>
      </c>
      <c r="G3563" s="8">
        <v>2094810</v>
      </c>
    </row>
    <row r="3564" spans="1:7" x14ac:dyDescent="0.2">
      <c r="A3564" t="s">
        <v>73</v>
      </c>
      <c r="B3564" t="s">
        <v>119</v>
      </c>
      <c r="C3564" t="s">
        <v>3</v>
      </c>
      <c r="D3564" t="s">
        <v>8</v>
      </c>
      <c r="E3564">
        <v>202002</v>
      </c>
      <c r="F3564" s="8">
        <v>2017848.4827586212</v>
      </c>
      <c r="G3564" s="8">
        <v>2109445</v>
      </c>
    </row>
    <row r="3565" spans="1:7" x14ac:dyDescent="0.2">
      <c r="A3565" t="s">
        <v>73</v>
      </c>
      <c r="B3565" t="s">
        <v>119</v>
      </c>
      <c r="C3565" t="s">
        <v>3</v>
      </c>
      <c r="D3565" t="s">
        <v>8</v>
      </c>
      <c r="E3565">
        <v>202003</v>
      </c>
      <c r="F3565" s="8">
        <v>1947312.1290322582</v>
      </c>
      <c r="G3565" s="8">
        <v>2136745</v>
      </c>
    </row>
    <row r="3566" spans="1:7" x14ac:dyDescent="0.2">
      <c r="A3566" t="s">
        <v>73</v>
      </c>
      <c r="B3566" t="s">
        <v>119</v>
      </c>
      <c r="C3566" t="s">
        <v>3</v>
      </c>
      <c r="D3566" t="s">
        <v>8</v>
      </c>
      <c r="E3566">
        <v>202004</v>
      </c>
      <c r="F3566" s="8">
        <v>1986168.9333333333</v>
      </c>
      <c r="G3566" s="8">
        <v>2078214</v>
      </c>
    </row>
    <row r="3567" spans="1:7" x14ac:dyDescent="0.2">
      <c r="A3567" t="s">
        <v>73</v>
      </c>
      <c r="B3567" t="s">
        <v>119</v>
      </c>
      <c r="C3567" t="s">
        <v>3</v>
      </c>
      <c r="D3567" t="s">
        <v>8</v>
      </c>
      <c r="E3567">
        <v>202005</v>
      </c>
      <c r="F3567" s="8">
        <v>1904479.8709677418</v>
      </c>
      <c r="G3567" s="8">
        <v>2087791</v>
      </c>
    </row>
    <row r="3568" spans="1:7" x14ac:dyDescent="0.2">
      <c r="A3568" t="s">
        <v>73</v>
      </c>
      <c r="B3568" t="s">
        <v>119</v>
      </c>
      <c r="C3568" t="s">
        <v>3</v>
      </c>
      <c r="D3568" t="s">
        <v>8</v>
      </c>
      <c r="E3568">
        <v>202006</v>
      </c>
      <c r="F3568" s="8">
        <v>1952756.7333333334</v>
      </c>
      <c r="G3568" s="8">
        <v>2053972</v>
      </c>
    </row>
    <row r="3569" spans="1:7" x14ac:dyDescent="0.2">
      <c r="A3569" t="s">
        <v>73</v>
      </c>
      <c r="B3569" t="s">
        <v>119</v>
      </c>
      <c r="C3569" t="s">
        <v>3</v>
      </c>
      <c r="D3569" t="s">
        <v>8</v>
      </c>
      <c r="E3569">
        <v>202007</v>
      </c>
      <c r="F3569" s="8">
        <v>1886079.0322580645</v>
      </c>
      <c r="G3569" s="8">
        <v>2021640</v>
      </c>
    </row>
    <row r="3570" spans="1:7" x14ac:dyDescent="0.2">
      <c r="A3570" t="s">
        <v>73</v>
      </c>
      <c r="B3570" t="s">
        <v>119</v>
      </c>
      <c r="C3570" t="s">
        <v>3</v>
      </c>
      <c r="D3570" t="s">
        <v>8</v>
      </c>
      <c r="E3570">
        <v>202008</v>
      </c>
      <c r="F3570" s="8">
        <v>1944659.2580645161</v>
      </c>
      <c r="G3570" s="8">
        <v>2057755</v>
      </c>
    </row>
    <row r="3571" spans="1:7" x14ac:dyDescent="0.2">
      <c r="A3571" t="s">
        <v>73</v>
      </c>
      <c r="B3571" t="s">
        <v>119</v>
      </c>
      <c r="C3571" t="s">
        <v>3</v>
      </c>
      <c r="D3571" t="s">
        <v>8</v>
      </c>
      <c r="E3571">
        <v>202009</v>
      </c>
      <c r="F3571" s="8">
        <v>1949250.1666666665</v>
      </c>
      <c r="G3571" s="8">
        <v>2033475</v>
      </c>
    </row>
    <row r="3572" spans="1:7" x14ac:dyDescent="0.2">
      <c r="A3572" t="s">
        <v>73</v>
      </c>
      <c r="B3572" t="s">
        <v>119</v>
      </c>
      <c r="C3572" t="s">
        <v>3</v>
      </c>
      <c r="D3572" t="s">
        <v>8</v>
      </c>
      <c r="E3572">
        <v>202010</v>
      </c>
      <c r="F3572" s="8">
        <v>1946460.2580645159</v>
      </c>
      <c r="G3572" s="8">
        <v>2137174</v>
      </c>
    </row>
    <row r="3573" spans="1:7" x14ac:dyDescent="0.2">
      <c r="A3573" t="s">
        <v>73</v>
      </c>
      <c r="B3573" t="s">
        <v>119</v>
      </c>
      <c r="C3573" t="s">
        <v>3</v>
      </c>
      <c r="D3573" t="s">
        <v>8</v>
      </c>
      <c r="E3573">
        <v>202011</v>
      </c>
      <c r="F3573" s="8">
        <v>1898273.9666666668</v>
      </c>
      <c r="G3573" s="8">
        <v>2012239</v>
      </c>
    </row>
    <row r="3574" spans="1:7" x14ac:dyDescent="0.2">
      <c r="A3574" t="s">
        <v>73</v>
      </c>
      <c r="B3574" t="s">
        <v>119</v>
      </c>
      <c r="C3574" t="s">
        <v>3</v>
      </c>
      <c r="D3574" t="s">
        <v>8</v>
      </c>
      <c r="E3574">
        <v>202012</v>
      </c>
      <c r="F3574" s="8">
        <v>1914087.3225806453</v>
      </c>
      <c r="G3574" s="8">
        <v>2060491</v>
      </c>
    </row>
    <row r="3575" spans="1:7" x14ac:dyDescent="0.2">
      <c r="A3575" t="s">
        <v>73</v>
      </c>
      <c r="B3575" t="s">
        <v>119</v>
      </c>
      <c r="C3575" t="s">
        <v>3</v>
      </c>
      <c r="D3575" t="s">
        <v>8</v>
      </c>
      <c r="E3575">
        <v>202101</v>
      </c>
      <c r="F3575" s="8">
        <v>1868163.0967741937</v>
      </c>
      <c r="G3575" s="8">
        <v>1999734</v>
      </c>
    </row>
    <row r="3576" spans="1:7" x14ac:dyDescent="0.2">
      <c r="A3576" t="s">
        <v>73</v>
      </c>
      <c r="B3576" t="s">
        <v>119</v>
      </c>
      <c r="C3576" t="s">
        <v>3</v>
      </c>
      <c r="D3576" t="s">
        <v>8</v>
      </c>
      <c r="E3576">
        <v>202102</v>
      </c>
      <c r="F3576" s="8">
        <v>1853067.5357142859</v>
      </c>
      <c r="G3576" s="8">
        <v>2026320</v>
      </c>
    </row>
    <row r="3577" spans="1:7" x14ac:dyDescent="0.2">
      <c r="A3577" t="s">
        <v>73</v>
      </c>
      <c r="B3577" t="s">
        <v>119</v>
      </c>
      <c r="C3577" t="s">
        <v>3</v>
      </c>
      <c r="D3577" t="s">
        <v>8</v>
      </c>
      <c r="E3577">
        <v>202103</v>
      </c>
      <c r="F3577" s="8">
        <v>1887998.5483870967</v>
      </c>
      <c r="G3577" s="8">
        <v>1983752</v>
      </c>
    </row>
    <row r="3578" spans="1:7" x14ac:dyDescent="0.2">
      <c r="A3578" t="s">
        <v>73</v>
      </c>
      <c r="B3578" t="s">
        <v>119</v>
      </c>
      <c r="C3578" t="s">
        <v>3</v>
      </c>
      <c r="D3578" t="s">
        <v>8</v>
      </c>
      <c r="E3578">
        <v>202104</v>
      </c>
      <c r="F3578" s="8">
        <v>1868238.1666666658</v>
      </c>
      <c r="G3578" s="8">
        <v>1982463</v>
      </c>
    </row>
    <row r="3579" spans="1:7" x14ac:dyDescent="0.2">
      <c r="A3579" t="s">
        <v>73</v>
      </c>
      <c r="B3579" t="s">
        <v>119</v>
      </c>
      <c r="C3579" t="s">
        <v>3</v>
      </c>
      <c r="D3579" t="s">
        <v>8</v>
      </c>
      <c r="E3579">
        <v>202105</v>
      </c>
      <c r="F3579" s="8">
        <v>1871238.9354838708</v>
      </c>
      <c r="G3579" s="8">
        <v>1974823</v>
      </c>
    </row>
    <row r="3580" spans="1:7" x14ac:dyDescent="0.2">
      <c r="A3580" t="s">
        <v>73</v>
      </c>
      <c r="B3580" t="s">
        <v>119</v>
      </c>
      <c r="C3580" t="s">
        <v>3</v>
      </c>
      <c r="D3580" t="s">
        <v>8</v>
      </c>
      <c r="E3580">
        <v>202106</v>
      </c>
      <c r="F3580" s="8">
        <v>1897045.5000000005</v>
      </c>
      <c r="G3580" s="8">
        <v>1990615</v>
      </c>
    </row>
    <row r="3581" spans="1:7" x14ac:dyDescent="0.2">
      <c r="A3581" t="s">
        <v>73</v>
      </c>
      <c r="B3581" t="s">
        <v>119</v>
      </c>
      <c r="C3581" t="s">
        <v>3</v>
      </c>
      <c r="D3581" t="s">
        <v>8</v>
      </c>
      <c r="E3581">
        <v>202107</v>
      </c>
      <c r="F3581" s="8">
        <v>1884639.5806451614</v>
      </c>
      <c r="G3581" s="8">
        <v>2005697</v>
      </c>
    </row>
    <row r="3582" spans="1:7" x14ac:dyDescent="0.2">
      <c r="A3582" t="s">
        <v>73</v>
      </c>
      <c r="B3582" t="s">
        <v>119</v>
      </c>
      <c r="C3582" t="s">
        <v>3</v>
      </c>
      <c r="D3582" t="s">
        <v>8</v>
      </c>
      <c r="E3582">
        <v>202108</v>
      </c>
      <c r="F3582" s="8">
        <v>1839671.9999999993</v>
      </c>
      <c r="G3582" s="8">
        <v>1992713</v>
      </c>
    </row>
    <row r="3583" spans="1:7" x14ac:dyDescent="0.2">
      <c r="A3583" t="s">
        <v>73</v>
      </c>
      <c r="B3583" t="s">
        <v>119</v>
      </c>
      <c r="C3583" t="s">
        <v>3</v>
      </c>
      <c r="D3583" t="s">
        <v>8</v>
      </c>
      <c r="E3583">
        <v>202109</v>
      </c>
      <c r="F3583" s="8">
        <v>1883276.5666666667</v>
      </c>
      <c r="G3583" s="8">
        <v>2029929</v>
      </c>
    </row>
    <row r="3584" spans="1:7" x14ac:dyDescent="0.2">
      <c r="A3584" t="s">
        <v>73</v>
      </c>
      <c r="B3584" t="s">
        <v>119</v>
      </c>
      <c r="C3584" t="s">
        <v>3</v>
      </c>
      <c r="D3584" t="s">
        <v>8</v>
      </c>
      <c r="E3584">
        <v>202110</v>
      </c>
      <c r="F3584" s="8">
        <v>1943488.2903225787</v>
      </c>
      <c r="G3584" s="8">
        <v>2031048</v>
      </c>
    </row>
    <row r="3585" spans="1:7" x14ac:dyDescent="0.2">
      <c r="A3585" t="s">
        <v>73</v>
      </c>
      <c r="B3585" t="s">
        <v>119</v>
      </c>
      <c r="C3585" t="s">
        <v>3</v>
      </c>
      <c r="D3585" t="s">
        <v>8</v>
      </c>
      <c r="E3585">
        <v>202111</v>
      </c>
      <c r="F3585" s="8">
        <v>1953204.3666666665</v>
      </c>
      <c r="G3585" s="8">
        <v>2042974</v>
      </c>
    </row>
    <row r="3586" spans="1:7" x14ac:dyDescent="0.2">
      <c r="A3586" t="s">
        <v>73</v>
      </c>
      <c r="B3586" t="s">
        <v>119</v>
      </c>
      <c r="C3586" t="s">
        <v>3</v>
      </c>
      <c r="D3586" t="s">
        <v>8</v>
      </c>
      <c r="E3586">
        <v>202112</v>
      </c>
      <c r="F3586" s="8">
        <v>1959041.3870967745</v>
      </c>
      <c r="G3586" s="8">
        <v>2064351</v>
      </c>
    </row>
    <row r="3587" spans="1:7" x14ac:dyDescent="0.2">
      <c r="A3587" t="s">
        <v>73</v>
      </c>
      <c r="B3587" t="s">
        <v>119</v>
      </c>
      <c r="C3587" t="s">
        <v>3</v>
      </c>
      <c r="D3587" t="s">
        <v>8</v>
      </c>
      <c r="E3587">
        <v>202201</v>
      </c>
      <c r="F3587" s="8">
        <v>1900293.9677419357</v>
      </c>
      <c r="G3587" s="8">
        <v>2106935</v>
      </c>
    </row>
    <row r="3588" spans="1:7" x14ac:dyDescent="0.2">
      <c r="A3588" t="s">
        <v>73</v>
      </c>
      <c r="B3588" t="s">
        <v>119</v>
      </c>
      <c r="C3588" t="s">
        <v>3</v>
      </c>
      <c r="D3588" t="s">
        <v>8</v>
      </c>
      <c r="E3588">
        <v>202202</v>
      </c>
      <c r="F3588" s="8">
        <v>1935918.6785714279</v>
      </c>
      <c r="G3588" s="8">
        <v>2051724</v>
      </c>
    </row>
    <row r="3589" spans="1:7" x14ac:dyDescent="0.2">
      <c r="A3589" t="s">
        <v>73</v>
      </c>
      <c r="B3589" t="s">
        <v>119</v>
      </c>
      <c r="C3589" t="s">
        <v>3</v>
      </c>
      <c r="D3589" t="s">
        <v>8</v>
      </c>
      <c r="E3589">
        <v>202203</v>
      </c>
      <c r="F3589" s="8">
        <v>1931018.7741935481</v>
      </c>
      <c r="G3589" s="8">
        <v>2036867</v>
      </c>
    </row>
    <row r="3590" spans="1:7" x14ac:dyDescent="0.2">
      <c r="A3590" t="s">
        <v>73</v>
      </c>
      <c r="B3590" t="s">
        <v>119</v>
      </c>
      <c r="C3590" t="s">
        <v>3</v>
      </c>
      <c r="D3590" t="s">
        <v>8</v>
      </c>
      <c r="E3590">
        <v>202204</v>
      </c>
      <c r="F3590" s="8">
        <v>1950484.033333333</v>
      </c>
      <c r="G3590" s="8">
        <v>2055256</v>
      </c>
    </row>
    <row r="3591" spans="1:7" x14ac:dyDescent="0.2">
      <c r="A3591" t="s">
        <v>73</v>
      </c>
      <c r="B3591" t="s">
        <v>119</v>
      </c>
      <c r="C3591" t="s">
        <v>3</v>
      </c>
      <c r="D3591" t="s">
        <v>8</v>
      </c>
      <c r="E3591">
        <v>202205</v>
      </c>
      <c r="F3591" s="8">
        <v>1954000.9032258065</v>
      </c>
      <c r="G3591" s="8">
        <v>2046449</v>
      </c>
    </row>
    <row r="3592" spans="1:7" x14ac:dyDescent="0.2">
      <c r="A3592" t="s">
        <v>73</v>
      </c>
      <c r="B3592" t="s">
        <v>119</v>
      </c>
      <c r="C3592" t="s">
        <v>3</v>
      </c>
      <c r="D3592" t="s">
        <v>8</v>
      </c>
      <c r="E3592">
        <v>202206</v>
      </c>
      <c r="F3592" s="8">
        <v>1934752.8666666669</v>
      </c>
      <c r="G3592" s="8">
        <v>2088770</v>
      </c>
    </row>
    <row r="3593" spans="1:7" x14ac:dyDescent="0.2">
      <c r="A3593" t="s">
        <v>73</v>
      </c>
      <c r="B3593" t="s">
        <v>119</v>
      </c>
      <c r="C3593" t="s">
        <v>3</v>
      </c>
      <c r="D3593" t="s">
        <v>8</v>
      </c>
      <c r="E3593">
        <v>202207</v>
      </c>
      <c r="F3593" s="8">
        <v>1920532.5483870965</v>
      </c>
      <c r="G3593" s="8">
        <v>2046666</v>
      </c>
    </row>
    <row r="3594" spans="1:7" x14ac:dyDescent="0.2">
      <c r="A3594" t="s">
        <v>73</v>
      </c>
      <c r="B3594" t="s">
        <v>119</v>
      </c>
      <c r="C3594" t="s">
        <v>3</v>
      </c>
      <c r="D3594" t="s">
        <v>8</v>
      </c>
      <c r="E3594">
        <v>202208</v>
      </c>
      <c r="F3594" s="8">
        <v>1899795.5161290325</v>
      </c>
      <c r="G3594" s="8">
        <v>2018468</v>
      </c>
    </row>
    <row r="3595" spans="1:7" x14ac:dyDescent="0.2">
      <c r="A3595" t="s">
        <v>73</v>
      </c>
      <c r="B3595" t="s">
        <v>119</v>
      </c>
      <c r="C3595" t="s">
        <v>3</v>
      </c>
      <c r="D3595" t="s">
        <v>8</v>
      </c>
      <c r="E3595">
        <v>202209</v>
      </c>
      <c r="F3595" s="8">
        <v>1834040.8333333337</v>
      </c>
      <c r="G3595" s="8">
        <v>2036784</v>
      </c>
    </row>
    <row r="3596" spans="1:7" x14ac:dyDescent="0.2">
      <c r="A3596" t="s">
        <v>73</v>
      </c>
      <c r="B3596" t="s">
        <v>119</v>
      </c>
      <c r="C3596" t="s">
        <v>3</v>
      </c>
      <c r="D3596" t="s">
        <v>8</v>
      </c>
      <c r="E3596">
        <v>202210</v>
      </c>
      <c r="F3596" s="8">
        <v>1800299.8387096776</v>
      </c>
      <c r="G3596" s="8">
        <v>2052995</v>
      </c>
    </row>
    <row r="3597" spans="1:7" x14ac:dyDescent="0.2">
      <c r="A3597" t="s">
        <v>73</v>
      </c>
      <c r="B3597" t="s">
        <v>119</v>
      </c>
      <c r="C3597" t="s">
        <v>3</v>
      </c>
      <c r="D3597" t="s">
        <v>8</v>
      </c>
      <c r="E3597">
        <v>202211</v>
      </c>
      <c r="F3597" s="8">
        <v>1888316.7333333348</v>
      </c>
      <c r="G3597" s="8">
        <v>2071703</v>
      </c>
    </row>
    <row r="3598" spans="1:7" x14ac:dyDescent="0.2">
      <c r="A3598" t="s">
        <v>73</v>
      </c>
      <c r="B3598" t="s">
        <v>119</v>
      </c>
      <c r="C3598" t="s">
        <v>3</v>
      </c>
      <c r="D3598" t="s">
        <v>8</v>
      </c>
      <c r="E3598">
        <v>202212</v>
      </c>
      <c r="F3598" s="8">
        <v>1851674.2903225804</v>
      </c>
      <c r="G3598" s="8">
        <v>1964141</v>
      </c>
    </row>
    <row r="3599" spans="1:7" x14ac:dyDescent="0.2">
      <c r="A3599" t="s">
        <v>73</v>
      </c>
      <c r="B3599" t="s">
        <v>119</v>
      </c>
      <c r="C3599" t="s">
        <v>3</v>
      </c>
      <c r="D3599" t="s">
        <v>8</v>
      </c>
      <c r="E3599">
        <v>202301</v>
      </c>
      <c r="F3599" s="8">
        <v>1841182.0000000002</v>
      </c>
      <c r="G3599" s="8">
        <v>2003593</v>
      </c>
    </row>
    <row r="3600" spans="1:7" x14ac:dyDescent="0.2">
      <c r="A3600" t="s">
        <v>73</v>
      </c>
      <c r="B3600" t="s">
        <v>119</v>
      </c>
      <c r="C3600" t="s">
        <v>3</v>
      </c>
      <c r="D3600" t="s">
        <v>8</v>
      </c>
      <c r="E3600">
        <v>202302</v>
      </c>
      <c r="F3600" s="8">
        <v>1836568.107142857</v>
      </c>
      <c r="G3600" s="8">
        <v>2001366</v>
      </c>
    </row>
    <row r="3601" spans="1:7" x14ac:dyDescent="0.2">
      <c r="A3601" t="s">
        <v>73</v>
      </c>
      <c r="B3601" t="s">
        <v>119</v>
      </c>
      <c r="C3601" t="s">
        <v>3</v>
      </c>
      <c r="D3601" t="s">
        <v>8</v>
      </c>
      <c r="E3601">
        <v>202303</v>
      </c>
      <c r="F3601" s="8">
        <v>1850135.1290322577</v>
      </c>
      <c r="G3601" s="8">
        <v>1956108</v>
      </c>
    </row>
    <row r="3602" spans="1:7" x14ac:dyDescent="0.2">
      <c r="A3602" t="s">
        <v>73</v>
      </c>
      <c r="B3602" t="s">
        <v>119</v>
      </c>
      <c r="C3602" t="s">
        <v>3</v>
      </c>
      <c r="D3602" t="s">
        <v>8</v>
      </c>
      <c r="E3602">
        <v>202304</v>
      </c>
      <c r="F3602" s="8">
        <v>1825269.6000000003</v>
      </c>
      <c r="G3602" s="8">
        <v>1973817</v>
      </c>
    </row>
    <row r="3603" spans="1:7" x14ac:dyDescent="0.2">
      <c r="A3603" t="s">
        <v>73</v>
      </c>
      <c r="B3603" t="s">
        <v>119</v>
      </c>
      <c r="C3603" t="s">
        <v>3</v>
      </c>
      <c r="D3603" t="s">
        <v>8</v>
      </c>
      <c r="E3603">
        <v>202305</v>
      </c>
      <c r="F3603" s="8">
        <v>1823977.451612903</v>
      </c>
      <c r="G3603" s="8">
        <v>1958239</v>
      </c>
    </row>
    <row r="3604" spans="1:7" x14ac:dyDescent="0.2">
      <c r="A3604" t="s">
        <v>73</v>
      </c>
      <c r="B3604" t="s">
        <v>119</v>
      </c>
      <c r="C3604" t="s">
        <v>3</v>
      </c>
      <c r="D3604" t="s">
        <v>8</v>
      </c>
      <c r="E3604">
        <v>202306</v>
      </c>
      <c r="F3604" s="8">
        <v>1715052.2666666673</v>
      </c>
      <c r="G3604" s="8">
        <v>2051679</v>
      </c>
    </row>
    <row r="3605" spans="1:7" x14ac:dyDescent="0.2">
      <c r="A3605" t="s">
        <v>73</v>
      </c>
      <c r="B3605" t="s">
        <v>119</v>
      </c>
      <c r="C3605" t="s">
        <v>3</v>
      </c>
      <c r="D3605" t="s">
        <v>8</v>
      </c>
      <c r="E3605">
        <v>202307</v>
      </c>
      <c r="F3605" s="8">
        <v>1731307.3548387098</v>
      </c>
      <c r="G3605" s="8">
        <v>1905935</v>
      </c>
    </row>
    <row r="3606" spans="1:7" x14ac:dyDescent="0.2">
      <c r="A3606" t="s">
        <v>73</v>
      </c>
      <c r="B3606" t="s">
        <v>119</v>
      </c>
      <c r="C3606" t="s">
        <v>3</v>
      </c>
      <c r="D3606" t="s">
        <v>8</v>
      </c>
      <c r="E3606">
        <v>202308</v>
      </c>
      <c r="F3606" s="8">
        <v>1650392.7419354839</v>
      </c>
      <c r="G3606" s="8">
        <v>1818358</v>
      </c>
    </row>
    <row r="3607" spans="1:7" x14ac:dyDescent="0.2">
      <c r="A3607" t="s">
        <v>73</v>
      </c>
      <c r="B3607" t="s">
        <v>119</v>
      </c>
      <c r="C3607" t="s">
        <v>3</v>
      </c>
      <c r="D3607" t="s">
        <v>8</v>
      </c>
      <c r="E3607">
        <v>202309</v>
      </c>
      <c r="F3607" s="8">
        <v>1646901.966666667</v>
      </c>
      <c r="G3607" s="8">
        <v>1801833</v>
      </c>
    </row>
    <row r="3608" spans="1:7" x14ac:dyDescent="0.2">
      <c r="A3608" t="s">
        <v>73</v>
      </c>
      <c r="B3608" t="s">
        <v>119</v>
      </c>
      <c r="C3608" t="s">
        <v>3</v>
      </c>
      <c r="D3608" t="s">
        <v>8</v>
      </c>
      <c r="E3608">
        <v>202310</v>
      </c>
      <c r="F3608" s="8">
        <v>1570898.6774193547</v>
      </c>
      <c r="G3608" s="8">
        <v>1769698</v>
      </c>
    </row>
    <row r="3609" spans="1:7" x14ac:dyDescent="0.2">
      <c r="A3609" t="s">
        <v>73</v>
      </c>
      <c r="B3609" t="s">
        <v>119</v>
      </c>
      <c r="C3609" t="s">
        <v>3</v>
      </c>
      <c r="D3609" t="s">
        <v>8</v>
      </c>
      <c r="E3609">
        <v>202311</v>
      </c>
      <c r="F3609" s="8">
        <v>1557460.1999999997</v>
      </c>
      <c r="G3609" s="8">
        <v>1677013</v>
      </c>
    </row>
    <row r="3610" spans="1:7" x14ac:dyDescent="0.2">
      <c r="A3610" t="s">
        <v>73</v>
      </c>
      <c r="B3610" t="s">
        <v>119</v>
      </c>
      <c r="C3610" t="s">
        <v>3</v>
      </c>
      <c r="D3610" t="s">
        <v>8</v>
      </c>
      <c r="E3610">
        <v>202312</v>
      </c>
      <c r="F3610" s="8">
        <v>1548832.9354838706</v>
      </c>
      <c r="G3610" s="8">
        <v>1717291</v>
      </c>
    </row>
    <row r="3611" spans="1:7" x14ac:dyDescent="0.2">
      <c r="A3611" t="s">
        <v>73</v>
      </c>
      <c r="B3611" t="s">
        <v>119</v>
      </c>
      <c r="C3611" t="s">
        <v>3</v>
      </c>
      <c r="D3611" t="s">
        <v>8</v>
      </c>
      <c r="E3611">
        <v>202401</v>
      </c>
      <c r="F3611" s="8">
        <v>1485099.4193548395</v>
      </c>
      <c r="G3611" s="8">
        <v>1611429</v>
      </c>
    </row>
    <row r="3612" spans="1:7" x14ac:dyDescent="0.2">
      <c r="A3612" t="s">
        <v>73</v>
      </c>
      <c r="B3612" t="s">
        <v>119</v>
      </c>
      <c r="C3612" t="s">
        <v>3</v>
      </c>
      <c r="D3612" t="s">
        <v>8</v>
      </c>
      <c r="E3612">
        <v>202402</v>
      </c>
      <c r="F3612" s="8">
        <v>1467349.5862068976</v>
      </c>
      <c r="G3612" s="8">
        <v>1600087</v>
      </c>
    </row>
    <row r="3613" spans="1:7" x14ac:dyDescent="0.2">
      <c r="A3613" t="s">
        <v>73</v>
      </c>
      <c r="B3613" t="s">
        <v>119</v>
      </c>
      <c r="C3613" t="s">
        <v>3</v>
      </c>
      <c r="D3613" t="s">
        <v>8</v>
      </c>
      <c r="E3613">
        <v>202403</v>
      </c>
      <c r="F3613" s="8">
        <v>1450188.8064516131</v>
      </c>
      <c r="G3613" s="8">
        <v>1539752</v>
      </c>
    </row>
    <row r="3614" spans="1:7" x14ac:dyDescent="0.2">
      <c r="A3614" t="s">
        <v>73</v>
      </c>
      <c r="B3614" t="s">
        <v>119</v>
      </c>
      <c r="C3614" t="s">
        <v>3</v>
      </c>
      <c r="D3614" t="s">
        <v>8</v>
      </c>
      <c r="E3614">
        <v>202404</v>
      </c>
      <c r="F3614" s="8">
        <v>1480292.8333333335</v>
      </c>
      <c r="G3614" s="8">
        <v>1547988</v>
      </c>
    </row>
    <row r="3615" spans="1:7" x14ac:dyDescent="0.2">
      <c r="A3615" t="s">
        <v>73</v>
      </c>
      <c r="B3615" t="s">
        <v>119</v>
      </c>
      <c r="C3615" t="s">
        <v>3</v>
      </c>
      <c r="D3615" t="s">
        <v>8</v>
      </c>
      <c r="E3615">
        <v>202405</v>
      </c>
      <c r="F3615" s="8">
        <v>1452175.548387097</v>
      </c>
      <c r="G3615" s="8">
        <v>1583608</v>
      </c>
    </row>
    <row r="3616" spans="1:7" x14ac:dyDescent="0.2">
      <c r="A3616" t="s">
        <v>73</v>
      </c>
      <c r="B3616" t="s">
        <v>119</v>
      </c>
      <c r="C3616" t="s">
        <v>3</v>
      </c>
      <c r="D3616" t="s">
        <v>9</v>
      </c>
      <c r="E3616">
        <v>201406</v>
      </c>
      <c r="F3616" s="8">
        <v>1068365.7716333845</v>
      </c>
      <c r="G3616" s="8">
        <v>1111918.6666666667</v>
      </c>
    </row>
    <row r="3617" spans="1:7" x14ac:dyDescent="0.2">
      <c r="A3617" t="s">
        <v>73</v>
      </c>
      <c r="B3617" t="s">
        <v>119</v>
      </c>
      <c r="C3617" t="s">
        <v>3</v>
      </c>
      <c r="D3617" t="s">
        <v>9</v>
      </c>
      <c r="E3617">
        <v>201412</v>
      </c>
      <c r="F3617" s="8">
        <v>1135744.4474910393</v>
      </c>
      <c r="G3617" s="8">
        <v>1192914.1666666667</v>
      </c>
    </row>
    <row r="3618" spans="1:7" x14ac:dyDescent="0.2">
      <c r="A3618" t="s">
        <v>73</v>
      </c>
      <c r="B3618" t="s">
        <v>119</v>
      </c>
      <c r="C3618" t="s">
        <v>3</v>
      </c>
      <c r="D3618" t="s">
        <v>9</v>
      </c>
      <c r="E3618">
        <v>201506</v>
      </c>
      <c r="F3618" s="8">
        <v>1232080.8512544802</v>
      </c>
      <c r="G3618" s="8">
        <v>1286760.5</v>
      </c>
    </row>
    <row r="3619" spans="1:7" x14ac:dyDescent="0.2">
      <c r="A3619" t="s">
        <v>73</v>
      </c>
      <c r="B3619" t="s">
        <v>119</v>
      </c>
      <c r="C3619" t="s">
        <v>3</v>
      </c>
      <c r="D3619" t="s">
        <v>9</v>
      </c>
      <c r="E3619">
        <v>201512</v>
      </c>
      <c r="F3619" s="8">
        <v>1272094.7867383517</v>
      </c>
      <c r="G3619" s="8">
        <v>1364251.8333333333</v>
      </c>
    </row>
    <row r="3620" spans="1:7" x14ac:dyDescent="0.2">
      <c r="A3620" t="s">
        <v>73</v>
      </c>
      <c r="B3620" t="s">
        <v>119</v>
      </c>
      <c r="C3620" t="s">
        <v>3</v>
      </c>
      <c r="D3620" t="s">
        <v>9</v>
      </c>
      <c r="E3620">
        <v>201606</v>
      </c>
      <c r="F3620" s="8">
        <v>1225707.3097948339</v>
      </c>
      <c r="G3620" s="8">
        <v>1295875.5</v>
      </c>
    </row>
    <row r="3621" spans="1:7" x14ac:dyDescent="0.2">
      <c r="A3621" t="s">
        <v>73</v>
      </c>
      <c r="B3621" t="s">
        <v>119</v>
      </c>
      <c r="C3621" t="s">
        <v>3</v>
      </c>
      <c r="D3621" t="s">
        <v>9</v>
      </c>
      <c r="E3621">
        <v>201612</v>
      </c>
      <c r="F3621" s="8">
        <v>1288173.8539426527</v>
      </c>
      <c r="G3621" s="8">
        <v>1363138.3333333333</v>
      </c>
    </row>
    <row r="3622" spans="1:7" x14ac:dyDescent="0.2">
      <c r="A3622" t="s">
        <v>73</v>
      </c>
      <c r="B3622" t="s">
        <v>119</v>
      </c>
      <c r="C3622" t="s">
        <v>3</v>
      </c>
      <c r="D3622" t="s">
        <v>9</v>
      </c>
      <c r="E3622">
        <v>201706</v>
      </c>
      <c r="F3622" s="8">
        <v>1420858.7881848433</v>
      </c>
      <c r="G3622" s="8">
        <v>1520640.1666666667</v>
      </c>
    </row>
    <row r="3623" spans="1:7" x14ac:dyDescent="0.2">
      <c r="A3623" t="s">
        <v>73</v>
      </c>
      <c r="B3623" t="s">
        <v>119</v>
      </c>
      <c r="C3623" t="s">
        <v>3</v>
      </c>
      <c r="D3623" t="s">
        <v>9</v>
      </c>
      <c r="E3623">
        <v>201712</v>
      </c>
      <c r="F3623" s="8">
        <v>1607492.651612903</v>
      </c>
      <c r="G3623" s="8">
        <v>1756329.8333333333</v>
      </c>
    </row>
    <row r="3624" spans="1:7" x14ac:dyDescent="0.2">
      <c r="A3624" t="s">
        <v>73</v>
      </c>
      <c r="B3624" t="s">
        <v>119</v>
      </c>
      <c r="C3624" t="s">
        <v>3</v>
      </c>
      <c r="D3624" t="s">
        <v>9</v>
      </c>
      <c r="E3624">
        <v>201806</v>
      </c>
      <c r="F3624" s="8">
        <v>1697011.1126856115</v>
      </c>
      <c r="G3624" s="8">
        <v>1890819.1666666667</v>
      </c>
    </row>
    <row r="3625" spans="1:7" x14ac:dyDescent="0.2">
      <c r="A3625" t="s">
        <v>73</v>
      </c>
      <c r="B3625" t="s">
        <v>119</v>
      </c>
      <c r="C3625" t="s">
        <v>3</v>
      </c>
      <c r="D3625" t="s">
        <v>9</v>
      </c>
      <c r="E3625">
        <v>201812</v>
      </c>
      <c r="F3625" s="8">
        <v>1699288.1534050175</v>
      </c>
      <c r="G3625" s="8">
        <v>1890231.5</v>
      </c>
    </row>
    <row r="3626" spans="1:7" x14ac:dyDescent="0.2">
      <c r="A3626" t="s">
        <v>73</v>
      </c>
      <c r="B3626" t="s">
        <v>119</v>
      </c>
      <c r="C3626" t="s">
        <v>3</v>
      </c>
      <c r="D3626" t="s">
        <v>9</v>
      </c>
      <c r="E3626">
        <v>201906</v>
      </c>
      <c r="F3626" s="8">
        <v>1729999.1316180236</v>
      </c>
      <c r="G3626" s="8">
        <v>1859344.6666666667</v>
      </c>
    </row>
    <row r="3627" spans="1:7" x14ac:dyDescent="0.2">
      <c r="A3627" t="s">
        <v>73</v>
      </c>
      <c r="B3627" t="s">
        <v>119</v>
      </c>
      <c r="C3627" t="s">
        <v>3</v>
      </c>
      <c r="D3627" t="s">
        <v>9</v>
      </c>
      <c r="E3627">
        <v>201912</v>
      </c>
      <c r="F3627" s="8">
        <v>1938035.3193548394</v>
      </c>
      <c r="G3627" s="8">
        <v>2088491</v>
      </c>
    </row>
    <row r="3628" spans="1:7" x14ac:dyDescent="0.2">
      <c r="A3628" t="s">
        <v>73</v>
      </c>
      <c r="B3628" t="s">
        <v>119</v>
      </c>
      <c r="C3628" t="s">
        <v>3</v>
      </c>
      <c r="D3628" t="s">
        <v>9</v>
      </c>
      <c r="E3628">
        <v>202006</v>
      </c>
      <c r="F3628" s="8">
        <v>1967521.3259794835</v>
      </c>
      <c r="G3628" s="8">
        <v>2093496.1666666667</v>
      </c>
    </row>
    <row r="3629" spans="1:7" x14ac:dyDescent="0.2">
      <c r="A3629" t="s">
        <v>73</v>
      </c>
      <c r="B3629" t="s">
        <v>119</v>
      </c>
      <c r="C3629" t="s">
        <v>3</v>
      </c>
      <c r="D3629" t="s">
        <v>9</v>
      </c>
      <c r="E3629">
        <v>202012</v>
      </c>
      <c r="F3629" s="8">
        <v>1923135.0007168457</v>
      </c>
      <c r="G3629" s="8">
        <v>2053795.6666666667</v>
      </c>
    </row>
    <row r="3630" spans="1:7" x14ac:dyDescent="0.2">
      <c r="A3630" t="s">
        <v>73</v>
      </c>
      <c r="B3630" t="s">
        <v>119</v>
      </c>
      <c r="C3630" t="s">
        <v>3</v>
      </c>
      <c r="D3630" t="s">
        <v>9</v>
      </c>
      <c r="E3630">
        <v>202106</v>
      </c>
      <c r="F3630" s="8">
        <v>1874291.9638376858</v>
      </c>
      <c r="G3630" s="8">
        <v>1992951.1666666667</v>
      </c>
    </row>
    <row r="3631" spans="1:7" x14ac:dyDescent="0.2">
      <c r="A3631" t="s">
        <v>73</v>
      </c>
      <c r="B3631" t="s">
        <v>119</v>
      </c>
      <c r="C3631" t="s">
        <v>3</v>
      </c>
      <c r="D3631" t="s">
        <v>9</v>
      </c>
      <c r="E3631">
        <v>202112</v>
      </c>
      <c r="F3631" s="8">
        <v>1910553.6985663075</v>
      </c>
      <c r="G3631" s="8">
        <v>2027785.3333333333</v>
      </c>
    </row>
    <row r="3632" spans="1:7" x14ac:dyDescent="0.2">
      <c r="A3632" t="s">
        <v>73</v>
      </c>
      <c r="B3632" t="s">
        <v>119</v>
      </c>
      <c r="C3632" t="s">
        <v>3</v>
      </c>
      <c r="D3632" t="s">
        <v>9</v>
      </c>
      <c r="E3632">
        <v>202206</v>
      </c>
      <c r="F3632" s="8">
        <v>1934411.5372887861</v>
      </c>
      <c r="G3632" s="8">
        <v>2064333.5</v>
      </c>
    </row>
    <row r="3633" spans="1:7" x14ac:dyDescent="0.2">
      <c r="A3633" t="s">
        <v>73</v>
      </c>
      <c r="B3633" t="s">
        <v>119</v>
      </c>
      <c r="C3633" t="s">
        <v>3</v>
      </c>
      <c r="D3633" t="s">
        <v>9</v>
      </c>
      <c r="E3633">
        <v>202212</v>
      </c>
      <c r="F3633" s="8">
        <v>1865776.6267025091</v>
      </c>
      <c r="G3633" s="8">
        <v>2031792.8333333333</v>
      </c>
    </row>
    <row r="3634" spans="1:7" x14ac:dyDescent="0.2">
      <c r="A3634" t="s">
        <v>73</v>
      </c>
      <c r="B3634" t="s">
        <v>119</v>
      </c>
      <c r="C3634" t="s">
        <v>3</v>
      </c>
      <c r="D3634" t="s">
        <v>9</v>
      </c>
      <c r="E3634">
        <v>202306</v>
      </c>
      <c r="F3634" s="8">
        <v>1815364.0924091144</v>
      </c>
      <c r="G3634" s="8">
        <v>1990800.3333333333</v>
      </c>
    </row>
    <row r="3635" spans="1:7" x14ac:dyDescent="0.2">
      <c r="A3635" t="s">
        <v>73</v>
      </c>
      <c r="B3635" t="s">
        <v>119</v>
      </c>
      <c r="C3635" t="s">
        <v>3</v>
      </c>
      <c r="D3635" t="s">
        <v>9</v>
      </c>
      <c r="E3635">
        <v>202312</v>
      </c>
      <c r="F3635" s="8">
        <v>1617632.312724014</v>
      </c>
      <c r="G3635" s="8">
        <v>1781688</v>
      </c>
    </row>
    <row r="3636" spans="1:7" x14ac:dyDescent="0.2">
      <c r="A3636" t="s">
        <v>73</v>
      </c>
      <c r="B3636" t="s">
        <v>119</v>
      </c>
      <c r="C3636" t="s">
        <v>3</v>
      </c>
      <c r="D3636" t="s">
        <v>9</v>
      </c>
      <c r="E3636">
        <v>202406</v>
      </c>
      <c r="F3636" s="8">
        <v>1467021.2387467562</v>
      </c>
      <c r="G3636" s="8">
        <v>1576572.8</v>
      </c>
    </row>
    <row r="3637" spans="1:7" x14ac:dyDescent="0.2">
      <c r="A3637" t="s">
        <v>73</v>
      </c>
      <c r="B3637" t="s">
        <v>119</v>
      </c>
      <c r="C3637" t="s">
        <v>3</v>
      </c>
      <c r="D3637" t="s">
        <v>5</v>
      </c>
      <c r="E3637">
        <v>201403</v>
      </c>
      <c r="F3637" s="8">
        <v>1053406.6920122888</v>
      </c>
      <c r="G3637" s="8">
        <v>1094603.6666666667</v>
      </c>
    </row>
    <row r="3638" spans="1:7" x14ac:dyDescent="0.2">
      <c r="A3638" t="s">
        <v>73</v>
      </c>
      <c r="B3638" t="s">
        <v>119</v>
      </c>
      <c r="C3638" t="s">
        <v>3</v>
      </c>
      <c r="D3638" t="s">
        <v>5</v>
      </c>
      <c r="E3638">
        <v>201406</v>
      </c>
      <c r="F3638" s="8">
        <v>1083324.8512544802</v>
      </c>
      <c r="G3638" s="8">
        <v>1129233.6666666667</v>
      </c>
    </row>
    <row r="3639" spans="1:7" x14ac:dyDescent="0.2">
      <c r="A3639" t="s">
        <v>73</v>
      </c>
      <c r="B3639" t="s">
        <v>119</v>
      </c>
      <c r="C3639" t="s">
        <v>3</v>
      </c>
      <c r="D3639" t="s">
        <v>5</v>
      </c>
      <c r="E3639">
        <v>201409</v>
      </c>
      <c r="F3639" s="8">
        <v>1110935.253763441</v>
      </c>
      <c r="G3639" s="8">
        <v>1161059.6666666667</v>
      </c>
    </row>
    <row r="3640" spans="1:7" x14ac:dyDescent="0.2">
      <c r="A3640" t="s">
        <v>73</v>
      </c>
      <c r="B3640" t="s">
        <v>119</v>
      </c>
      <c r="C3640" t="s">
        <v>3</v>
      </c>
      <c r="D3640" t="s">
        <v>5</v>
      </c>
      <c r="E3640">
        <v>201412</v>
      </c>
      <c r="F3640" s="8">
        <v>1160553.6412186378</v>
      </c>
      <c r="G3640" s="8">
        <v>1224768.6666666667</v>
      </c>
    </row>
    <row r="3641" spans="1:7" x14ac:dyDescent="0.2">
      <c r="A3641" t="s">
        <v>73</v>
      </c>
      <c r="B3641" t="s">
        <v>119</v>
      </c>
      <c r="C3641" t="s">
        <v>3</v>
      </c>
      <c r="D3641" t="s">
        <v>5</v>
      </c>
      <c r="E3641">
        <v>201503</v>
      </c>
      <c r="F3641" s="8">
        <v>1213102.580645161</v>
      </c>
      <c r="G3641" s="8">
        <v>1263056.3333333333</v>
      </c>
    </row>
    <row r="3642" spans="1:7" x14ac:dyDescent="0.2">
      <c r="A3642" t="s">
        <v>73</v>
      </c>
      <c r="B3642" t="s">
        <v>119</v>
      </c>
      <c r="C3642" t="s">
        <v>3</v>
      </c>
      <c r="D3642" t="s">
        <v>5</v>
      </c>
      <c r="E3642">
        <v>201506</v>
      </c>
      <c r="F3642" s="8">
        <v>1251059.1218637992</v>
      </c>
      <c r="G3642" s="8">
        <v>1310464.6666666667</v>
      </c>
    </row>
    <row r="3643" spans="1:7" x14ac:dyDescent="0.2">
      <c r="A3643" t="s">
        <v>73</v>
      </c>
      <c r="B3643" t="s">
        <v>119</v>
      </c>
      <c r="C3643" t="s">
        <v>3</v>
      </c>
      <c r="D3643" t="s">
        <v>5</v>
      </c>
      <c r="E3643">
        <v>201509</v>
      </c>
      <c r="F3643" s="8">
        <v>1299203.8387096776</v>
      </c>
      <c r="G3643" s="8">
        <v>1366490.3333333333</v>
      </c>
    </row>
    <row r="3644" spans="1:7" x14ac:dyDescent="0.2">
      <c r="A3644" t="s">
        <v>73</v>
      </c>
      <c r="B3644" t="s">
        <v>119</v>
      </c>
      <c r="C3644" t="s">
        <v>3</v>
      </c>
      <c r="D3644" t="s">
        <v>5</v>
      </c>
      <c r="E3644">
        <v>201512</v>
      </c>
      <c r="F3644" s="8">
        <v>1244985.7347670251</v>
      </c>
      <c r="G3644" s="8">
        <v>1362013.3333333333</v>
      </c>
    </row>
    <row r="3645" spans="1:7" x14ac:dyDescent="0.2">
      <c r="A3645" t="s">
        <v>73</v>
      </c>
      <c r="B3645" t="s">
        <v>119</v>
      </c>
      <c r="C3645" t="s">
        <v>3</v>
      </c>
      <c r="D3645" t="s">
        <v>5</v>
      </c>
      <c r="E3645">
        <v>201603</v>
      </c>
      <c r="F3645" s="8">
        <v>1214815.5984427142</v>
      </c>
      <c r="G3645" s="8">
        <v>1280642.3333333333</v>
      </c>
    </row>
    <row r="3646" spans="1:7" x14ac:dyDescent="0.2">
      <c r="A3646" t="s">
        <v>73</v>
      </c>
      <c r="B3646" t="s">
        <v>119</v>
      </c>
      <c r="C3646" t="s">
        <v>3</v>
      </c>
      <c r="D3646" t="s">
        <v>5</v>
      </c>
      <c r="E3646">
        <v>201606</v>
      </c>
      <c r="F3646" s="8">
        <v>1236599.0211469538</v>
      </c>
      <c r="G3646" s="8">
        <v>1311108.6666666667</v>
      </c>
    </row>
    <row r="3647" spans="1:7" x14ac:dyDescent="0.2">
      <c r="A3647" t="s">
        <v>73</v>
      </c>
      <c r="B3647" t="s">
        <v>119</v>
      </c>
      <c r="C3647" t="s">
        <v>3</v>
      </c>
      <c r="D3647" t="s">
        <v>5</v>
      </c>
      <c r="E3647">
        <v>201609</v>
      </c>
      <c r="F3647" s="8">
        <v>1250835.9706093196</v>
      </c>
      <c r="G3647" s="8">
        <v>1311944.3333333333</v>
      </c>
    </row>
    <row r="3648" spans="1:7" x14ac:dyDescent="0.2">
      <c r="A3648" t="s">
        <v>73</v>
      </c>
      <c r="B3648" t="s">
        <v>119</v>
      </c>
      <c r="C3648" t="s">
        <v>3</v>
      </c>
      <c r="D3648" t="s">
        <v>5</v>
      </c>
      <c r="E3648">
        <v>201612</v>
      </c>
      <c r="F3648" s="8">
        <v>1325511.7372759858</v>
      </c>
      <c r="G3648" s="8">
        <v>1414332.3333333333</v>
      </c>
    </row>
    <row r="3649" spans="1:7" x14ac:dyDescent="0.2">
      <c r="A3649" t="s">
        <v>73</v>
      </c>
      <c r="B3649" t="s">
        <v>119</v>
      </c>
      <c r="C3649" t="s">
        <v>3</v>
      </c>
      <c r="D3649" t="s">
        <v>5</v>
      </c>
      <c r="E3649">
        <v>201703</v>
      </c>
      <c r="F3649" s="8">
        <v>1373064.8659754221</v>
      </c>
      <c r="G3649" s="8">
        <v>1468895.6666666667</v>
      </c>
    </row>
    <row r="3650" spans="1:7" x14ac:dyDescent="0.2">
      <c r="A3650" t="s">
        <v>73</v>
      </c>
      <c r="B3650" t="s">
        <v>119</v>
      </c>
      <c r="C3650" t="s">
        <v>3</v>
      </c>
      <c r="D3650" t="s">
        <v>5</v>
      </c>
      <c r="E3650">
        <v>201706</v>
      </c>
      <c r="F3650" s="8">
        <v>1468652.7103942649</v>
      </c>
      <c r="G3650" s="8">
        <v>1572384.6666666667</v>
      </c>
    </row>
    <row r="3651" spans="1:7" x14ac:dyDescent="0.2">
      <c r="A3651" t="s">
        <v>73</v>
      </c>
      <c r="B3651" t="s">
        <v>119</v>
      </c>
      <c r="C3651" t="s">
        <v>3</v>
      </c>
      <c r="D3651" t="s">
        <v>5</v>
      </c>
      <c r="E3651">
        <v>201709</v>
      </c>
      <c r="F3651" s="8">
        <v>1559965.1075268816</v>
      </c>
      <c r="G3651" s="8">
        <v>1671167.3333333333</v>
      </c>
    </row>
    <row r="3652" spans="1:7" x14ac:dyDescent="0.2">
      <c r="A3652" t="s">
        <v>73</v>
      </c>
      <c r="B3652" t="s">
        <v>119</v>
      </c>
      <c r="C3652" t="s">
        <v>3</v>
      </c>
      <c r="D3652" t="s">
        <v>5</v>
      </c>
      <c r="E3652">
        <v>201712</v>
      </c>
      <c r="F3652" s="8">
        <v>1655020.1956989244</v>
      </c>
      <c r="G3652" s="8">
        <v>1841492.3333333333</v>
      </c>
    </row>
    <row r="3653" spans="1:7" x14ac:dyDescent="0.2">
      <c r="A3653" t="s">
        <v>73</v>
      </c>
      <c r="B3653" t="s">
        <v>119</v>
      </c>
      <c r="C3653" t="s">
        <v>3</v>
      </c>
      <c r="D3653" t="s">
        <v>5</v>
      </c>
      <c r="E3653">
        <v>201803</v>
      </c>
      <c r="F3653" s="8">
        <v>1676760.7569124419</v>
      </c>
      <c r="G3653" s="8">
        <v>1876872.6666666667</v>
      </c>
    </row>
    <row r="3654" spans="1:7" x14ac:dyDescent="0.2">
      <c r="A3654" t="s">
        <v>73</v>
      </c>
      <c r="B3654" t="s">
        <v>119</v>
      </c>
      <c r="C3654" t="s">
        <v>3</v>
      </c>
      <c r="D3654" t="s">
        <v>5</v>
      </c>
      <c r="E3654">
        <v>201806</v>
      </c>
      <c r="F3654" s="8">
        <v>1717261.468458781</v>
      </c>
      <c r="G3654" s="8">
        <v>1904765.6666666667</v>
      </c>
    </row>
    <row r="3655" spans="1:7" x14ac:dyDescent="0.2">
      <c r="A3655" t="s">
        <v>73</v>
      </c>
      <c r="B3655" t="s">
        <v>119</v>
      </c>
      <c r="C3655" t="s">
        <v>3</v>
      </c>
      <c r="D3655" t="s">
        <v>5</v>
      </c>
      <c r="E3655">
        <v>201809</v>
      </c>
      <c r="F3655" s="8">
        <v>1686633.85125448</v>
      </c>
      <c r="G3655" s="8">
        <v>1898721.6666666667</v>
      </c>
    </row>
    <row r="3656" spans="1:7" x14ac:dyDescent="0.2">
      <c r="A3656" t="s">
        <v>73</v>
      </c>
      <c r="B3656" t="s">
        <v>119</v>
      </c>
      <c r="C3656" t="s">
        <v>3</v>
      </c>
      <c r="D3656" t="s">
        <v>5</v>
      </c>
      <c r="E3656">
        <v>201812</v>
      </c>
      <c r="F3656" s="8">
        <v>1711942.4555555554</v>
      </c>
      <c r="G3656" s="8">
        <v>1881741.3333333333</v>
      </c>
    </row>
    <row r="3657" spans="1:7" x14ac:dyDescent="0.2">
      <c r="A3657" t="s">
        <v>73</v>
      </c>
      <c r="B3657" t="s">
        <v>119</v>
      </c>
      <c r="C3657" t="s">
        <v>3</v>
      </c>
      <c r="D3657" t="s">
        <v>5</v>
      </c>
      <c r="E3657">
        <v>201903</v>
      </c>
      <c r="F3657" s="8">
        <v>1718976.7764976963</v>
      </c>
      <c r="G3657" s="8">
        <v>1876082.3333333333</v>
      </c>
    </row>
    <row r="3658" spans="1:7" x14ac:dyDescent="0.2">
      <c r="A3658" t="s">
        <v>73</v>
      </c>
      <c r="B3658" t="s">
        <v>119</v>
      </c>
      <c r="C3658" t="s">
        <v>3</v>
      </c>
      <c r="D3658" t="s">
        <v>5</v>
      </c>
      <c r="E3658">
        <v>201906</v>
      </c>
      <c r="F3658" s="8">
        <v>1741021.4867383514</v>
      </c>
      <c r="G3658" s="8">
        <v>1842607</v>
      </c>
    </row>
    <row r="3659" spans="1:7" x14ac:dyDescent="0.2">
      <c r="A3659" t="s">
        <v>73</v>
      </c>
      <c r="B3659" t="s">
        <v>119</v>
      </c>
      <c r="C3659" t="s">
        <v>3</v>
      </c>
      <c r="D3659" t="s">
        <v>5</v>
      </c>
      <c r="E3659">
        <v>201909</v>
      </c>
      <c r="F3659" s="8">
        <v>1917239.1071684591</v>
      </c>
      <c r="G3659" s="8">
        <v>2090513.3333333333</v>
      </c>
    </row>
    <row r="3660" spans="1:7" x14ac:dyDescent="0.2">
      <c r="A3660" t="s">
        <v>73</v>
      </c>
      <c r="B3660" t="s">
        <v>119</v>
      </c>
      <c r="C3660" t="s">
        <v>3</v>
      </c>
      <c r="D3660" t="s">
        <v>5</v>
      </c>
      <c r="E3660">
        <v>201912</v>
      </c>
      <c r="F3660" s="8">
        <v>1958831.531541219</v>
      </c>
      <c r="G3660" s="8">
        <v>2086468.6666666667</v>
      </c>
    </row>
    <row r="3661" spans="1:7" x14ac:dyDescent="0.2">
      <c r="A3661" t="s">
        <v>73</v>
      </c>
      <c r="B3661" t="s">
        <v>119</v>
      </c>
      <c r="C3661" t="s">
        <v>3</v>
      </c>
      <c r="D3661" t="s">
        <v>5</v>
      </c>
      <c r="E3661">
        <v>202003</v>
      </c>
      <c r="F3661" s="8">
        <v>1987240.8060808305</v>
      </c>
      <c r="G3661" s="8">
        <v>2113666.6666666665</v>
      </c>
    </row>
    <row r="3662" spans="1:7" x14ac:dyDescent="0.2">
      <c r="A3662" t="s">
        <v>73</v>
      </c>
      <c r="B3662" t="s">
        <v>119</v>
      </c>
      <c r="C3662" t="s">
        <v>3</v>
      </c>
      <c r="D3662" t="s">
        <v>5</v>
      </c>
      <c r="E3662">
        <v>202006</v>
      </c>
      <c r="F3662" s="8">
        <v>1947801.8458781361</v>
      </c>
      <c r="G3662" s="8">
        <v>2073325.6666666667</v>
      </c>
    </row>
    <row r="3663" spans="1:7" x14ac:dyDescent="0.2">
      <c r="A3663" t="s">
        <v>73</v>
      </c>
      <c r="B3663" t="s">
        <v>119</v>
      </c>
      <c r="C3663" t="s">
        <v>3</v>
      </c>
      <c r="D3663" t="s">
        <v>5</v>
      </c>
      <c r="E3663">
        <v>202009</v>
      </c>
      <c r="F3663" s="8">
        <v>1926662.8189964157</v>
      </c>
      <c r="G3663" s="8">
        <v>2037623.3333333333</v>
      </c>
    </row>
    <row r="3664" spans="1:7" x14ac:dyDescent="0.2">
      <c r="A3664" t="s">
        <v>73</v>
      </c>
      <c r="B3664" t="s">
        <v>119</v>
      </c>
      <c r="C3664" t="s">
        <v>3</v>
      </c>
      <c r="D3664" t="s">
        <v>5</v>
      </c>
      <c r="E3664">
        <v>202012</v>
      </c>
      <c r="F3664" s="8">
        <v>1919607.1824372758</v>
      </c>
      <c r="G3664" s="8">
        <v>2069968</v>
      </c>
    </row>
    <row r="3665" spans="1:7" x14ac:dyDescent="0.2">
      <c r="A3665" t="s">
        <v>73</v>
      </c>
      <c r="B3665" t="s">
        <v>119</v>
      </c>
      <c r="C3665" t="s">
        <v>3</v>
      </c>
      <c r="D3665" t="s">
        <v>5</v>
      </c>
      <c r="E3665">
        <v>202103</v>
      </c>
      <c r="F3665" s="8">
        <v>1869743.0602918591</v>
      </c>
      <c r="G3665" s="8">
        <v>2003268.6666666667</v>
      </c>
    </row>
    <row r="3666" spans="1:7" x14ac:dyDescent="0.2">
      <c r="A3666" t="s">
        <v>73</v>
      </c>
      <c r="B3666" t="s">
        <v>119</v>
      </c>
      <c r="C3666" t="s">
        <v>3</v>
      </c>
      <c r="D3666" t="s">
        <v>5</v>
      </c>
      <c r="E3666">
        <v>202106</v>
      </c>
      <c r="F3666" s="8">
        <v>1878840.8673835124</v>
      </c>
      <c r="G3666" s="8">
        <v>1982633.6666666667</v>
      </c>
    </row>
    <row r="3667" spans="1:7" x14ac:dyDescent="0.2">
      <c r="A3667" t="s">
        <v>73</v>
      </c>
      <c r="B3667" t="s">
        <v>119</v>
      </c>
      <c r="C3667" t="s">
        <v>3</v>
      </c>
      <c r="D3667" t="s">
        <v>5</v>
      </c>
      <c r="E3667">
        <v>202109</v>
      </c>
      <c r="F3667" s="8">
        <v>1869196.0491039425</v>
      </c>
      <c r="G3667" s="8">
        <v>2009446.3333333333</v>
      </c>
    </row>
    <row r="3668" spans="1:7" x14ac:dyDescent="0.2">
      <c r="A3668" t="s">
        <v>73</v>
      </c>
      <c r="B3668" t="s">
        <v>119</v>
      </c>
      <c r="C3668" t="s">
        <v>3</v>
      </c>
      <c r="D3668" t="s">
        <v>5</v>
      </c>
      <c r="E3668">
        <v>202112</v>
      </c>
      <c r="F3668" s="8">
        <v>1951911.3480286731</v>
      </c>
      <c r="G3668" s="8">
        <v>2046124.3333333333</v>
      </c>
    </row>
    <row r="3669" spans="1:7" x14ac:dyDescent="0.2">
      <c r="A3669" t="s">
        <v>73</v>
      </c>
      <c r="B3669" t="s">
        <v>119</v>
      </c>
      <c r="C3669" t="s">
        <v>3</v>
      </c>
      <c r="D3669" t="s">
        <v>5</v>
      </c>
      <c r="E3669">
        <v>202203</v>
      </c>
      <c r="F3669" s="8">
        <v>1922410.4735023037</v>
      </c>
      <c r="G3669" s="8">
        <v>2065175.3333333333</v>
      </c>
    </row>
    <row r="3670" spans="1:7" x14ac:dyDescent="0.2">
      <c r="A3670" t="s">
        <v>73</v>
      </c>
      <c r="B3670" t="s">
        <v>119</v>
      </c>
      <c r="C3670" t="s">
        <v>3</v>
      </c>
      <c r="D3670" t="s">
        <v>5</v>
      </c>
      <c r="E3670">
        <v>202206</v>
      </c>
      <c r="F3670" s="8">
        <v>1946412.601075269</v>
      </c>
      <c r="G3670" s="8">
        <v>2063491.6666666667</v>
      </c>
    </row>
    <row r="3671" spans="1:7" x14ac:dyDescent="0.2">
      <c r="A3671" t="s">
        <v>73</v>
      </c>
      <c r="B3671" t="s">
        <v>119</v>
      </c>
      <c r="C3671" t="s">
        <v>3</v>
      </c>
      <c r="D3671" t="s">
        <v>5</v>
      </c>
      <c r="E3671">
        <v>202209</v>
      </c>
      <c r="F3671" s="8">
        <v>1884789.6326164876</v>
      </c>
      <c r="G3671" s="8">
        <v>2033972.6666666667</v>
      </c>
    </row>
    <row r="3672" spans="1:7" x14ac:dyDescent="0.2">
      <c r="A3672" t="s">
        <v>73</v>
      </c>
      <c r="B3672" t="s">
        <v>119</v>
      </c>
      <c r="C3672" t="s">
        <v>3</v>
      </c>
      <c r="D3672" t="s">
        <v>5</v>
      </c>
      <c r="E3672">
        <v>202212</v>
      </c>
      <c r="F3672" s="8">
        <v>1846763.6207885307</v>
      </c>
      <c r="G3672" s="8">
        <v>2029613</v>
      </c>
    </row>
    <row r="3673" spans="1:7" x14ac:dyDescent="0.2">
      <c r="A3673" t="s">
        <v>73</v>
      </c>
      <c r="B3673" t="s">
        <v>119</v>
      </c>
      <c r="C3673" t="s">
        <v>3</v>
      </c>
      <c r="D3673" t="s">
        <v>5</v>
      </c>
      <c r="E3673">
        <v>202303</v>
      </c>
      <c r="F3673" s="8">
        <v>1842628.4120583718</v>
      </c>
      <c r="G3673" s="8">
        <v>1987022.3333333333</v>
      </c>
    </row>
    <row r="3674" spans="1:7" x14ac:dyDescent="0.2">
      <c r="A3674" t="s">
        <v>73</v>
      </c>
      <c r="B3674" t="s">
        <v>119</v>
      </c>
      <c r="C3674" t="s">
        <v>3</v>
      </c>
      <c r="D3674" t="s">
        <v>5</v>
      </c>
      <c r="E3674">
        <v>202306</v>
      </c>
      <c r="F3674" s="8">
        <v>1788099.7727598569</v>
      </c>
      <c r="G3674" s="8">
        <v>1994578.3333333333</v>
      </c>
    </row>
    <row r="3675" spans="1:7" x14ac:dyDescent="0.2">
      <c r="A3675" t="s">
        <v>73</v>
      </c>
      <c r="B3675" t="s">
        <v>119</v>
      </c>
      <c r="C3675" t="s">
        <v>3</v>
      </c>
      <c r="D3675" t="s">
        <v>5</v>
      </c>
      <c r="E3675">
        <v>202309</v>
      </c>
      <c r="F3675" s="8">
        <v>1676200.6878136201</v>
      </c>
      <c r="G3675" s="8">
        <v>1842042</v>
      </c>
    </row>
    <row r="3676" spans="1:7" x14ac:dyDescent="0.2">
      <c r="A3676" t="s">
        <v>73</v>
      </c>
      <c r="B3676" t="s">
        <v>119</v>
      </c>
      <c r="C3676" t="s">
        <v>3</v>
      </c>
      <c r="D3676" t="s">
        <v>5</v>
      </c>
      <c r="E3676">
        <v>202312</v>
      </c>
      <c r="F3676" s="8">
        <v>1559063.9376344085</v>
      </c>
      <c r="G3676" s="8">
        <v>1721334</v>
      </c>
    </row>
    <row r="3677" spans="1:7" x14ac:dyDescent="0.2">
      <c r="A3677" t="s">
        <v>73</v>
      </c>
      <c r="B3677" t="s">
        <v>119</v>
      </c>
      <c r="C3677" t="s">
        <v>3</v>
      </c>
      <c r="D3677" t="s">
        <v>5</v>
      </c>
      <c r="E3677">
        <v>202403</v>
      </c>
      <c r="F3677" s="8">
        <v>1467545.9373377834</v>
      </c>
      <c r="G3677" s="8">
        <v>1583756</v>
      </c>
    </row>
    <row r="3678" spans="1:7" x14ac:dyDescent="0.2">
      <c r="A3678" t="s">
        <v>73</v>
      </c>
      <c r="B3678" t="s">
        <v>119</v>
      </c>
      <c r="C3678" t="s">
        <v>3</v>
      </c>
      <c r="D3678" t="s">
        <v>5</v>
      </c>
      <c r="E3678">
        <v>202406</v>
      </c>
      <c r="F3678" s="8">
        <v>1466234.1908602151</v>
      </c>
      <c r="G3678" s="8">
        <v>1565798</v>
      </c>
    </row>
    <row r="3679" spans="1:7" x14ac:dyDescent="0.2">
      <c r="A3679" t="s">
        <v>73</v>
      </c>
      <c r="B3679" t="s">
        <v>119</v>
      </c>
      <c r="C3679" t="s">
        <v>1</v>
      </c>
      <c r="D3679" t="s">
        <v>7</v>
      </c>
      <c r="E3679">
        <v>2014</v>
      </c>
      <c r="F3679" s="8">
        <v>49886.439548131078</v>
      </c>
      <c r="G3679" s="8">
        <v>56610.833333333336</v>
      </c>
    </row>
    <row r="3680" spans="1:7" x14ac:dyDescent="0.2">
      <c r="A3680" t="s">
        <v>73</v>
      </c>
      <c r="B3680" t="s">
        <v>119</v>
      </c>
      <c r="C3680" t="s">
        <v>1</v>
      </c>
      <c r="D3680" t="s">
        <v>7</v>
      </c>
      <c r="E3680">
        <v>2015</v>
      </c>
      <c r="F3680" s="8">
        <v>153051.11555939578</v>
      </c>
      <c r="G3680" s="8">
        <v>167156.5</v>
      </c>
    </row>
    <row r="3681" spans="1:7" x14ac:dyDescent="0.2">
      <c r="A3681" t="s">
        <v>73</v>
      </c>
      <c r="B3681" t="s">
        <v>119</v>
      </c>
      <c r="C3681" t="s">
        <v>1</v>
      </c>
      <c r="D3681" t="s">
        <v>7</v>
      </c>
      <c r="E3681">
        <v>2016</v>
      </c>
      <c r="F3681" s="8">
        <v>242020.10144605115</v>
      </c>
      <c r="G3681" s="8">
        <v>259387.91666666666</v>
      </c>
    </row>
    <row r="3682" spans="1:7" x14ac:dyDescent="0.2">
      <c r="A3682" t="s">
        <v>73</v>
      </c>
      <c r="B3682" t="s">
        <v>119</v>
      </c>
      <c r="C3682" t="s">
        <v>1</v>
      </c>
      <c r="D3682" t="s">
        <v>7</v>
      </c>
      <c r="E3682">
        <v>2017</v>
      </c>
      <c r="F3682" s="8">
        <v>348019.83006912441</v>
      </c>
      <c r="G3682" s="8">
        <v>370638.5</v>
      </c>
    </row>
    <row r="3683" spans="1:7" x14ac:dyDescent="0.2">
      <c r="A3683" t="s">
        <v>73</v>
      </c>
      <c r="B3683" t="s">
        <v>119</v>
      </c>
      <c r="C3683" t="s">
        <v>1</v>
      </c>
      <c r="D3683" t="s">
        <v>7</v>
      </c>
      <c r="E3683">
        <v>2018</v>
      </c>
      <c r="F3683" s="8">
        <v>421195.6193484384</v>
      </c>
      <c r="G3683" s="8">
        <v>442636.58333333331</v>
      </c>
    </row>
    <row r="3684" spans="1:7" x14ac:dyDescent="0.2">
      <c r="A3684" t="s">
        <v>73</v>
      </c>
      <c r="B3684" t="s">
        <v>119</v>
      </c>
      <c r="C3684" t="s">
        <v>1</v>
      </c>
      <c r="D3684" t="s">
        <v>7</v>
      </c>
      <c r="E3684">
        <v>2019</v>
      </c>
      <c r="F3684" s="8">
        <v>472880.34658218129</v>
      </c>
      <c r="G3684" s="8">
        <v>495932</v>
      </c>
    </row>
    <row r="3685" spans="1:7" x14ac:dyDescent="0.2">
      <c r="A3685" t="s">
        <v>73</v>
      </c>
      <c r="B3685" t="s">
        <v>119</v>
      </c>
      <c r="C3685" t="s">
        <v>1</v>
      </c>
      <c r="D3685" t="s">
        <v>7</v>
      </c>
      <c r="E3685">
        <v>2020</v>
      </c>
      <c r="F3685" s="8">
        <v>495793.04370905954</v>
      </c>
      <c r="G3685" s="8">
        <v>514447.16666666669</v>
      </c>
    </row>
    <row r="3686" spans="1:7" x14ac:dyDescent="0.2">
      <c r="A3686" t="s">
        <v>73</v>
      </c>
      <c r="B3686" t="s">
        <v>119</v>
      </c>
      <c r="C3686" t="s">
        <v>1</v>
      </c>
      <c r="D3686" t="s">
        <v>7</v>
      </c>
      <c r="E3686">
        <v>2021</v>
      </c>
      <c r="F3686" s="8">
        <v>481593.88755760365</v>
      </c>
      <c r="G3686" s="8">
        <v>498286.75</v>
      </c>
    </row>
    <row r="3687" spans="1:7" x14ac:dyDescent="0.2">
      <c r="A3687" t="s">
        <v>73</v>
      </c>
      <c r="B3687" t="s">
        <v>119</v>
      </c>
      <c r="C3687" t="s">
        <v>1</v>
      </c>
      <c r="D3687" t="s">
        <v>7</v>
      </c>
      <c r="E3687">
        <v>2022</v>
      </c>
      <c r="F3687" s="8">
        <v>502152.99123783922</v>
      </c>
      <c r="G3687" s="8">
        <v>522196.16666666669</v>
      </c>
    </row>
    <row r="3688" spans="1:7" x14ac:dyDescent="0.2">
      <c r="A3688" t="s">
        <v>73</v>
      </c>
      <c r="B3688" t="s">
        <v>119</v>
      </c>
      <c r="C3688" t="s">
        <v>1</v>
      </c>
      <c r="D3688" t="s">
        <v>7</v>
      </c>
      <c r="E3688">
        <v>2023</v>
      </c>
      <c r="F3688" s="8">
        <v>520927.64637096785</v>
      </c>
      <c r="G3688" s="8">
        <v>544787.91666666663</v>
      </c>
    </row>
    <row r="3689" spans="1:7" x14ac:dyDescent="0.2">
      <c r="A3689" t="s">
        <v>73</v>
      </c>
      <c r="B3689" t="s">
        <v>119</v>
      </c>
      <c r="C3689" t="s">
        <v>1</v>
      </c>
      <c r="D3689" t="s">
        <v>7</v>
      </c>
      <c r="E3689">
        <v>2024</v>
      </c>
      <c r="F3689" s="8">
        <v>458135.56682239531</v>
      </c>
      <c r="G3689" s="8">
        <v>473939.8</v>
      </c>
    </row>
    <row r="3690" spans="1:7" x14ac:dyDescent="0.2">
      <c r="A3690" t="s">
        <v>73</v>
      </c>
      <c r="B3690" t="s">
        <v>119</v>
      </c>
      <c r="C3690" t="s">
        <v>1</v>
      </c>
      <c r="D3690" t="s">
        <v>8</v>
      </c>
      <c r="E3690">
        <v>201401</v>
      </c>
      <c r="F3690" s="8">
        <v>16453.451612903227</v>
      </c>
      <c r="G3690" s="8">
        <v>18769</v>
      </c>
    </row>
    <row r="3691" spans="1:7" x14ac:dyDescent="0.2">
      <c r="A3691" t="s">
        <v>73</v>
      </c>
      <c r="B3691" t="s">
        <v>119</v>
      </c>
      <c r="C3691" t="s">
        <v>1</v>
      </c>
      <c r="D3691" t="s">
        <v>8</v>
      </c>
      <c r="E3691">
        <v>201402</v>
      </c>
      <c r="F3691" s="8">
        <v>17639.392857142851</v>
      </c>
      <c r="G3691" s="8">
        <v>20849</v>
      </c>
    </row>
    <row r="3692" spans="1:7" x14ac:dyDescent="0.2">
      <c r="A3692" t="s">
        <v>73</v>
      </c>
      <c r="B3692" t="s">
        <v>119</v>
      </c>
      <c r="C3692" t="s">
        <v>1</v>
      </c>
      <c r="D3692" t="s">
        <v>8</v>
      </c>
      <c r="E3692">
        <v>201403</v>
      </c>
      <c r="F3692" s="8">
        <v>21925.322580645163</v>
      </c>
      <c r="G3692" s="8">
        <v>25544</v>
      </c>
    </row>
    <row r="3693" spans="1:7" x14ac:dyDescent="0.2">
      <c r="A3693" t="s">
        <v>73</v>
      </c>
      <c r="B3693" t="s">
        <v>119</v>
      </c>
      <c r="C3693" t="s">
        <v>1</v>
      </c>
      <c r="D3693" t="s">
        <v>8</v>
      </c>
      <c r="E3693">
        <v>201404</v>
      </c>
      <c r="F3693" s="8">
        <v>26099.866666666672</v>
      </c>
      <c r="G3693" s="8">
        <v>30159</v>
      </c>
    </row>
    <row r="3694" spans="1:7" x14ac:dyDescent="0.2">
      <c r="A3694" t="s">
        <v>73</v>
      </c>
      <c r="B3694" t="s">
        <v>119</v>
      </c>
      <c r="C3694" t="s">
        <v>1</v>
      </c>
      <c r="D3694" t="s">
        <v>8</v>
      </c>
      <c r="E3694">
        <v>201405</v>
      </c>
      <c r="F3694" s="8">
        <v>32901.483870967742</v>
      </c>
      <c r="G3694" s="8">
        <v>39257</v>
      </c>
    </row>
    <row r="3695" spans="1:7" x14ac:dyDescent="0.2">
      <c r="A3695" t="s">
        <v>73</v>
      </c>
      <c r="B3695" t="s">
        <v>119</v>
      </c>
      <c r="C3695" t="s">
        <v>1</v>
      </c>
      <c r="D3695" t="s">
        <v>8</v>
      </c>
      <c r="E3695">
        <v>201406</v>
      </c>
      <c r="F3695" s="8">
        <v>40025.666666666657</v>
      </c>
      <c r="G3695" s="8">
        <v>45278</v>
      </c>
    </row>
    <row r="3696" spans="1:7" x14ac:dyDescent="0.2">
      <c r="A3696" t="s">
        <v>73</v>
      </c>
      <c r="B3696" t="s">
        <v>119</v>
      </c>
      <c r="C3696" t="s">
        <v>1</v>
      </c>
      <c r="D3696" t="s">
        <v>8</v>
      </c>
      <c r="E3696">
        <v>201407</v>
      </c>
      <c r="F3696" s="8">
        <v>47245.38709677419</v>
      </c>
      <c r="G3696" s="8">
        <v>54340</v>
      </c>
    </row>
    <row r="3697" spans="1:7" x14ac:dyDescent="0.2">
      <c r="A3697" t="s">
        <v>73</v>
      </c>
      <c r="B3697" t="s">
        <v>119</v>
      </c>
      <c r="C3697" t="s">
        <v>1</v>
      </c>
      <c r="D3697" t="s">
        <v>8</v>
      </c>
      <c r="E3697">
        <v>201408</v>
      </c>
      <c r="F3697" s="8">
        <v>55143.645161290326</v>
      </c>
      <c r="G3697" s="8">
        <v>61808</v>
      </c>
    </row>
    <row r="3698" spans="1:7" x14ac:dyDescent="0.2">
      <c r="A3698" t="s">
        <v>73</v>
      </c>
      <c r="B3698" t="s">
        <v>119</v>
      </c>
      <c r="C3698" t="s">
        <v>1</v>
      </c>
      <c r="D3698" t="s">
        <v>8</v>
      </c>
      <c r="E3698">
        <v>201409</v>
      </c>
      <c r="F3698" s="8">
        <v>66659.333333333299</v>
      </c>
      <c r="G3698" s="8">
        <v>76445</v>
      </c>
    </row>
    <row r="3699" spans="1:7" x14ac:dyDescent="0.2">
      <c r="A3699" t="s">
        <v>73</v>
      </c>
      <c r="B3699" t="s">
        <v>119</v>
      </c>
      <c r="C3699" t="s">
        <v>1</v>
      </c>
      <c r="D3699" t="s">
        <v>8</v>
      </c>
      <c r="E3699">
        <v>201410</v>
      </c>
      <c r="F3699" s="8">
        <v>79999.838709677424</v>
      </c>
      <c r="G3699" s="8">
        <v>91713</v>
      </c>
    </row>
    <row r="3700" spans="1:7" x14ac:dyDescent="0.2">
      <c r="A3700" t="s">
        <v>73</v>
      </c>
      <c r="B3700" t="s">
        <v>119</v>
      </c>
      <c r="C3700" t="s">
        <v>1</v>
      </c>
      <c r="D3700" t="s">
        <v>8</v>
      </c>
      <c r="E3700">
        <v>201411</v>
      </c>
      <c r="F3700" s="8">
        <v>91516.46666666666</v>
      </c>
      <c r="G3700" s="8">
        <v>101396</v>
      </c>
    </row>
    <row r="3701" spans="1:7" x14ac:dyDescent="0.2">
      <c r="A3701" t="s">
        <v>73</v>
      </c>
      <c r="B3701" t="s">
        <v>119</v>
      </c>
      <c r="C3701" t="s">
        <v>1</v>
      </c>
      <c r="D3701" t="s">
        <v>8</v>
      </c>
      <c r="E3701">
        <v>201412</v>
      </c>
      <c r="F3701" s="8">
        <v>103027.4193548387</v>
      </c>
      <c r="G3701" s="8">
        <v>113772</v>
      </c>
    </row>
    <row r="3702" spans="1:7" x14ac:dyDescent="0.2">
      <c r="A3702" t="s">
        <v>73</v>
      </c>
      <c r="B3702" t="s">
        <v>119</v>
      </c>
      <c r="C3702" t="s">
        <v>1</v>
      </c>
      <c r="D3702" t="s">
        <v>8</v>
      </c>
      <c r="E3702">
        <v>201501</v>
      </c>
      <c r="F3702" s="8">
        <v>111685.06451612897</v>
      </c>
      <c r="G3702" s="8">
        <v>119676</v>
      </c>
    </row>
    <row r="3703" spans="1:7" x14ac:dyDescent="0.2">
      <c r="A3703" t="s">
        <v>73</v>
      </c>
      <c r="B3703" t="s">
        <v>119</v>
      </c>
      <c r="C3703" t="s">
        <v>1</v>
      </c>
      <c r="D3703" t="s">
        <v>8</v>
      </c>
      <c r="E3703">
        <v>201502</v>
      </c>
      <c r="F3703" s="8">
        <v>117158.10714285719</v>
      </c>
      <c r="G3703" s="8">
        <v>126898</v>
      </c>
    </row>
    <row r="3704" spans="1:7" x14ac:dyDescent="0.2">
      <c r="A3704" t="s">
        <v>73</v>
      </c>
      <c r="B3704" t="s">
        <v>119</v>
      </c>
      <c r="C3704" t="s">
        <v>1</v>
      </c>
      <c r="D3704" t="s">
        <v>8</v>
      </c>
      <c r="E3704">
        <v>201503</v>
      </c>
      <c r="F3704" s="8">
        <v>123852.93548387098</v>
      </c>
      <c r="G3704" s="8">
        <v>134154</v>
      </c>
    </row>
    <row r="3705" spans="1:7" x14ac:dyDescent="0.2">
      <c r="A3705" t="s">
        <v>73</v>
      </c>
      <c r="B3705" t="s">
        <v>119</v>
      </c>
      <c r="C3705" t="s">
        <v>1</v>
      </c>
      <c r="D3705" t="s">
        <v>8</v>
      </c>
      <c r="E3705">
        <v>201504</v>
      </c>
      <c r="F3705" s="8">
        <v>133546.59999999992</v>
      </c>
      <c r="G3705" s="8">
        <v>145178</v>
      </c>
    </row>
    <row r="3706" spans="1:7" x14ac:dyDescent="0.2">
      <c r="A3706" t="s">
        <v>73</v>
      </c>
      <c r="B3706" t="s">
        <v>119</v>
      </c>
      <c r="C3706" t="s">
        <v>1</v>
      </c>
      <c r="D3706" t="s">
        <v>8</v>
      </c>
      <c r="E3706">
        <v>201505</v>
      </c>
      <c r="F3706" s="8">
        <v>142694.09677419355</v>
      </c>
      <c r="G3706" s="8">
        <v>153448</v>
      </c>
    </row>
    <row r="3707" spans="1:7" x14ac:dyDescent="0.2">
      <c r="A3707" t="s">
        <v>73</v>
      </c>
      <c r="B3707" t="s">
        <v>119</v>
      </c>
      <c r="C3707" t="s">
        <v>1</v>
      </c>
      <c r="D3707" t="s">
        <v>8</v>
      </c>
      <c r="E3707">
        <v>201506</v>
      </c>
      <c r="F3707" s="8">
        <v>149889.93333333326</v>
      </c>
      <c r="G3707" s="8">
        <v>162674</v>
      </c>
    </row>
    <row r="3708" spans="1:7" x14ac:dyDescent="0.2">
      <c r="A3708" t="s">
        <v>73</v>
      </c>
      <c r="B3708" t="s">
        <v>119</v>
      </c>
      <c r="C3708" t="s">
        <v>1</v>
      </c>
      <c r="D3708" t="s">
        <v>8</v>
      </c>
      <c r="E3708">
        <v>201507</v>
      </c>
      <c r="F3708" s="8">
        <v>156459.16129032255</v>
      </c>
      <c r="G3708" s="8">
        <v>171035</v>
      </c>
    </row>
    <row r="3709" spans="1:7" x14ac:dyDescent="0.2">
      <c r="A3709" t="s">
        <v>73</v>
      </c>
      <c r="B3709" t="s">
        <v>119</v>
      </c>
      <c r="C3709" t="s">
        <v>1</v>
      </c>
      <c r="D3709" t="s">
        <v>8</v>
      </c>
      <c r="E3709">
        <v>201508</v>
      </c>
      <c r="F3709" s="8">
        <v>164691.77419354828</v>
      </c>
      <c r="G3709" s="8">
        <v>178926</v>
      </c>
    </row>
    <row r="3710" spans="1:7" x14ac:dyDescent="0.2">
      <c r="A3710" t="s">
        <v>73</v>
      </c>
      <c r="B3710" t="s">
        <v>119</v>
      </c>
      <c r="C3710" t="s">
        <v>1</v>
      </c>
      <c r="D3710" t="s">
        <v>8</v>
      </c>
      <c r="E3710">
        <v>201509</v>
      </c>
      <c r="F3710" s="8">
        <v>171540.86666666664</v>
      </c>
      <c r="G3710" s="8">
        <v>188722</v>
      </c>
    </row>
    <row r="3711" spans="1:7" x14ac:dyDescent="0.2">
      <c r="A3711" t="s">
        <v>73</v>
      </c>
      <c r="B3711" t="s">
        <v>119</v>
      </c>
      <c r="C3711" t="s">
        <v>1</v>
      </c>
      <c r="D3711" t="s">
        <v>8</v>
      </c>
      <c r="E3711">
        <v>201510</v>
      </c>
      <c r="F3711" s="8">
        <v>181722.61290322582</v>
      </c>
      <c r="G3711" s="8">
        <v>197546</v>
      </c>
    </row>
    <row r="3712" spans="1:7" x14ac:dyDescent="0.2">
      <c r="A3712" t="s">
        <v>73</v>
      </c>
      <c r="B3712" t="s">
        <v>119</v>
      </c>
      <c r="C3712" t="s">
        <v>1</v>
      </c>
      <c r="D3712" t="s">
        <v>8</v>
      </c>
      <c r="E3712">
        <v>201511</v>
      </c>
      <c r="F3712" s="8">
        <v>188521.26666666669</v>
      </c>
      <c r="G3712" s="8">
        <v>201232</v>
      </c>
    </row>
    <row r="3713" spans="1:7" x14ac:dyDescent="0.2">
      <c r="A3713" t="s">
        <v>73</v>
      </c>
      <c r="B3713" t="s">
        <v>119</v>
      </c>
      <c r="C3713" t="s">
        <v>1</v>
      </c>
      <c r="D3713" t="s">
        <v>8</v>
      </c>
      <c r="E3713">
        <v>201512</v>
      </c>
      <c r="F3713" s="8">
        <v>194850.96774193548</v>
      </c>
      <c r="G3713" s="8">
        <v>226389</v>
      </c>
    </row>
    <row r="3714" spans="1:7" x14ac:dyDescent="0.2">
      <c r="A3714" t="s">
        <v>73</v>
      </c>
      <c r="B3714" t="s">
        <v>119</v>
      </c>
      <c r="C3714" t="s">
        <v>1</v>
      </c>
      <c r="D3714" t="s">
        <v>8</v>
      </c>
      <c r="E3714">
        <v>201601</v>
      </c>
      <c r="F3714" s="8">
        <v>208643.90322580648</v>
      </c>
      <c r="G3714" s="8">
        <v>219883</v>
      </c>
    </row>
    <row r="3715" spans="1:7" x14ac:dyDescent="0.2">
      <c r="A3715" t="s">
        <v>73</v>
      </c>
      <c r="B3715" t="s">
        <v>119</v>
      </c>
      <c r="C3715" t="s">
        <v>1</v>
      </c>
      <c r="D3715" t="s">
        <v>8</v>
      </c>
      <c r="E3715">
        <v>201602</v>
      </c>
      <c r="F3715" s="8">
        <v>210789.06896551728</v>
      </c>
      <c r="G3715" s="8">
        <v>224555</v>
      </c>
    </row>
    <row r="3716" spans="1:7" x14ac:dyDescent="0.2">
      <c r="A3716" t="s">
        <v>73</v>
      </c>
      <c r="B3716" t="s">
        <v>119</v>
      </c>
      <c r="C3716" t="s">
        <v>1</v>
      </c>
      <c r="D3716" t="s">
        <v>8</v>
      </c>
      <c r="E3716">
        <v>201603</v>
      </c>
      <c r="F3716" s="8">
        <v>215429.4193548387</v>
      </c>
      <c r="G3716" s="8">
        <v>229246</v>
      </c>
    </row>
    <row r="3717" spans="1:7" x14ac:dyDescent="0.2">
      <c r="A3717" t="s">
        <v>73</v>
      </c>
      <c r="B3717" t="s">
        <v>119</v>
      </c>
      <c r="C3717" t="s">
        <v>1</v>
      </c>
      <c r="D3717" t="s">
        <v>8</v>
      </c>
      <c r="E3717">
        <v>201604</v>
      </c>
      <c r="F3717" s="8">
        <v>220348.03333333335</v>
      </c>
      <c r="G3717" s="8">
        <v>235484</v>
      </c>
    </row>
    <row r="3718" spans="1:7" x14ac:dyDescent="0.2">
      <c r="A3718" t="s">
        <v>73</v>
      </c>
      <c r="B3718" t="s">
        <v>119</v>
      </c>
      <c r="C3718" t="s">
        <v>1</v>
      </c>
      <c r="D3718" t="s">
        <v>8</v>
      </c>
      <c r="E3718">
        <v>201605</v>
      </c>
      <c r="F3718" s="8">
        <v>227266.70967741925</v>
      </c>
      <c r="G3718" s="8">
        <v>250494</v>
      </c>
    </row>
    <row r="3719" spans="1:7" x14ac:dyDescent="0.2">
      <c r="A3719" t="s">
        <v>73</v>
      </c>
      <c r="B3719" t="s">
        <v>119</v>
      </c>
      <c r="C3719" t="s">
        <v>1</v>
      </c>
      <c r="D3719" t="s">
        <v>8</v>
      </c>
      <c r="E3719">
        <v>201606</v>
      </c>
      <c r="F3719" s="8">
        <v>240758.10000000009</v>
      </c>
      <c r="G3719" s="8">
        <v>256381</v>
      </c>
    </row>
    <row r="3720" spans="1:7" x14ac:dyDescent="0.2">
      <c r="A3720" t="s">
        <v>73</v>
      </c>
      <c r="B3720" t="s">
        <v>119</v>
      </c>
      <c r="C3720" t="s">
        <v>1</v>
      </c>
      <c r="D3720" t="s">
        <v>8</v>
      </c>
      <c r="E3720">
        <v>201607</v>
      </c>
      <c r="F3720" s="8">
        <v>246340.03225806449</v>
      </c>
      <c r="G3720" s="8">
        <v>260432</v>
      </c>
    </row>
    <row r="3721" spans="1:7" x14ac:dyDescent="0.2">
      <c r="A3721" t="s">
        <v>73</v>
      </c>
      <c r="B3721" t="s">
        <v>119</v>
      </c>
      <c r="C3721" t="s">
        <v>1</v>
      </c>
      <c r="D3721" t="s">
        <v>8</v>
      </c>
      <c r="E3721">
        <v>201608</v>
      </c>
      <c r="F3721" s="8">
        <v>252360.90322580643</v>
      </c>
      <c r="G3721" s="8">
        <v>265680</v>
      </c>
    </row>
    <row r="3722" spans="1:7" x14ac:dyDescent="0.2">
      <c r="A3722" t="s">
        <v>73</v>
      </c>
      <c r="B3722" t="s">
        <v>119</v>
      </c>
      <c r="C3722" t="s">
        <v>1</v>
      </c>
      <c r="D3722" t="s">
        <v>8</v>
      </c>
      <c r="E3722">
        <v>201609</v>
      </c>
      <c r="F3722" s="8">
        <v>259827.6</v>
      </c>
      <c r="G3722" s="8">
        <v>276472</v>
      </c>
    </row>
    <row r="3723" spans="1:7" x14ac:dyDescent="0.2">
      <c r="A3723" t="s">
        <v>73</v>
      </c>
      <c r="B3723" t="s">
        <v>119</v>
      </c>
      <c r="C3723" t="s">
        <v>1</v>
      </c>
      <c r="D3723" t="s">
        <v>8</v>
      </c>
      <c r="E3723">
        <v>201610</v>
      </c>
      <c r="F3723" s="8">
        <v>271394.9032258066</v>
      </c>
      <c r="G3723" s="8">
        <v>284998</v>
      </c>
    </row>
    <row r="3724" spans="1:7" x14ac:dyDescent="0.2">
      <c r="A3724" t="s">
        <v>73</v>
      </c>
      <c r="B3724" t="s">
        <v>119</v>
      </c>
      <c r="C3724" t="s">
        <v>1</v>
      </c>
      <c r="D3724" t="s">
        <v>8</v>
      </c>
      <c r="E3724">
        <v>201611</v>
      </c>
      <c r="F3724" s="8">
        <v>273057.8666666667</v>
      </c>
      <c r="G3724" s="8">
        <v>286437</v>
      </c>
    </row>
    <row r="3725" spans="1:7" x14ac:dyDescent="0.2">
      <c r="A3725" t="s">
        <v>73</v>
      </c>
      <c r="B3725" t="s">
        <v>119</v>
      </c>
      <c r="C3725" t="s">
        <v>1</v>
      </c>
      <c r="D3725" t="s">
        <v>8</v>
      </c>
      <c r="E3725">
        <v>201612</v>
      </c>
      <c r="F3725" s="8">
        <v>278024.67741935479</v>
      </c>
      <c r="G3725" s="8">
        <v>322593</v>
      </c>
    </row>
    <row r="3726" spans="1:7" x14ac:dyDescent="0.2">
      <c r="A3726" t="s">
        <v>73</v>
      </c>
      <c r="B3726" t="s">
        <v>119</v>
      </c>
      <c r="C3726" t="s">
        <v>1</v>
      </c>
      <c r="D3726" t="s">
        <v>8</v>
      </c>
      <c r="E3726">
        <v>201701</v>
      </c>
      <c r="F3726" s="8">
        <v>300534.16129032278</v>
      </c>
      <c r="G3726" s="8">
        <v>315469</v>
      </c>
    </row>
    <row r="3727" spans="1:7" x14ac:dyDescent="0.2">
      <c r="A3727" t="s">
        <v>73</v>
      </c>
      <c r="B3727" t="s">
        <v>119</v>
      </c>
      <c r="C3727" t="s">
        <v>1</v>
      </c>
      <c r="D3727" t="s">
        <v>8</v>
      </c>
      <c r="E3727">
        <v>201702</v>
      </c>
      <c r="F3727" s="8">
        <v>303163.9285714287</v>
      </c>
      <c r="G3727" s="8">
        <v>319474</v>
      </c>
    </row>
    <row r="3728" spans="1:7" x14ac:dyDescent="0.2">
      <c r="A3728" t="s">
        <v>73</v>
      </c>
      <c r="B3728" t="s">
        <v>119</v>
      </c>
      <c r="C3728" t="s">
        <v>1</v>
      </c>
      <c r="D3728" t="s">
        <v>8</v>
      </c>
      <c r="E3728">
        <v>201703</v>
      </c>
      <c r="F3728" s="8">
        <v>310135.06451612915</v>
      </c>
      <c r="G3728" s="8">
        <v>326477</v>
      </c>
    </row>
    <row r="3729" spans="1:7" x14ac:dyDescent="0.2">
      <c r="A3729" t="s">
        <v>73</v>
      </c>
      <c r="B3729" t="s">
        <v>119</v>
      </c>
      <c r="C3729" t="s">
        <v>1</v>
      </c>
      <c r="D3729" t="s">
        <v>8</v>
      </c>
      <c r="E3729">
        <v>201704</v>
      </c>
      <c r="F3729" s="8">
        <v>319334.83333333337</v>
      </c>
      <c r="G3729" s="8">
        <v>337178</v>
      </c>
    </row>
    <row r="3730" spans="1:7" x14ac:dyDescent="0.2">
      <c r="A3730" t="s">
        <v>73</v>
      </c>
      <c r="B3730" t="s">
        <v>119</v>
      </c>
      <c r="C3730" t="s">
        <v>1</v>
      </c>
      <c r="D3730" t="s">
        <v>8</v>
      </c>
      <c r="E3730">
        <v>201705</v>
      </c>
      <c r="F3730" s="8">
        <v>326183.29032258043</v>
      </c>
      <c r="G3730" s="8">
        <v>342114</v>
      </c>
    </row>
    <row r="3731" spans="1:7" x14ac:dyDescent="0.2">
      <c r="A3731" t="s">
        <v>73</v>
      </c>
      <c r="B3731" t="s">
        <v>119</v>
      </c>
      <c r="C3731" t="s">
        <v>1</v>
      </c>
      <c r="D3731" t="s">
        <v>8</v>
      </c>
      <c r="E3731">
        <v>201706</v>
      </c>
      <c r="F3731" s="8">
        <v>356737.93333333335</v>
      </c>
      <c r="G3731" s="8">
        <v>381806</v>
      </c>
    </row>
    <row r="3732" spans="1:7" x14ac:dyDescent="0.2">
      <c r="A3732" t="s">
        <v>73</v>
      </c>
      <c r="B3732" t="s">
        <v>119</v>
      </c>
      <c r="C3732" t="s">
        <v>1</v>
      </c>
      <c r="D3732" t="s">
        <v>8</v>
      </c>
      <c r="E3732">
        <v>201707</v>
      </c>
      <c r="F3732" s="8">
        <v>363375.80645161291</v>
      </c>
      <c r="G3732" s="8">
        <v>376918</v>
      </c>
    </row>
    <row r="3733" spans="1:7" x14ac:dyDescent="0.2">
      <c r="A3733" t="s">
        <v>73</v>
      </c>
      <c r="B3733" t="s">
        <v>119</v>
      </c>
      <c r="C3733" t="s">
        <v>1</v>
      </c>
      <c r="D3733" t="s">
        <v>8</v>
      </c>
      <c r="E3733">
        <v>201708</v>
      </c>
      <c r="F3733" s="8">
        <v>369981.90322580648</v>
      </c>
      <c r="G3733" s="8">
        <v>384873</v>
      </c>
    </row>
    <row r="3734" spans="1:7" x14ac:dyDescent="0.2">
      <c r="A3734" t="s">
        <v>73</v>
      </c>
      <c r="B3734" t="s">
        <v>119</v>
      </c>
      <c r="C3734" t="s">
        <v>1</v>
      </c>
      <c r="D3734" t="s">
        <v>8</v>
      </c>
      <c r="E3734">
        <v>201709</v>
      </c>
      <c r="F3734" s="8">
        <v>376520.79999999987</v>
      </c>
      <c r="G3734" s="8">
        <v>397814</v>
      </c>
    </row>
    <row r="3735" spans="1:7" x14ac:dyDescent="0.2">
      <c r="A3735" t="s">
        <v>73</v>
      </c>
      <c r="B3735" t="s">
        <v>119</v>
      </c>
      <c r="C3735" t="s">
        <v>1</v>
      </c>
      <c r="D3735" t="s">
        <v>8</v>
      </c>
      <c r="E3735">
        <v>201710</v>
      </c>
      <c r="F3735" s="8">
        <v>378993.16129032237</v>
      </c>
      <c r="G3735" s="8">
        <v>396055</v>
      </c>
    </row>
    <row r="3736" spans="1:7" x14ac:dyDescent="0.2">
      <c r="A3736" t="s">
        <v>73</v>
      </c>
      <c r="B3736" t="s">
        <v>119</v>
      </c>
      <c r="C3736" t="s">
        <v>1</v>
      </c>
      <c r="D3736" t="s">
        <v>8</v>
      </c>
      <c r="E3736">
        <v>201711</v>
      </c>
      <c r="F3736" s="8">
        <v>389307.43333333329</v>
      </c>
      <c r="G3736" s="8">
        <v>424410</v>
      </c>
    </row>
    <row r="3737" spans="1:7" x14ac:dyDescent="0.2">
      <c r="A3737" t="s">
        <v>73</v>
      </c>
      <c r="B3737" t="s">
        <v>119</v>
      </c>
      <c r="C3737" t="s">
        <v>1</v>
      </c>
      <c r="D3737" t="s">
        <v>8</v>
      </c>
      <c r="E3737">
        <v>201712</v>
      </c>
      <c r="F3737" s="8">
        <v>381969.64516129054</v>
      </c>
      <c r="G3737" s="8">
        <v>445074</v>
      </c>
    </row>
    <row r="3738" spans="1:7" x14ac:dyDescent="0.2">
      <c r="A3738" t="s">
        <v>73</v>
      </c>
      <c r="B3738" t="s">
        <v>119</v>
      </c>
      <c r="C3738" t="s">
        <v>1</v>
      </c>
      <c r="D3738" t="s">
        <v>8</v>
      </c>
      <c r="E3738">
        <v>201801</v>
      </c>
      <c r="F3738" s="8">
        <v>385584.77419354842</v>
      </c>
      <c r="G3738" s="8">
        <v>402634</v>
      </c>
    </row>
    <row r="3739" spans="1:7" x14ac:dyDescent="0.2">
      <c r="A3739" t="s">
        <v>73</v>
      </c>
      <c r="B3739" t="s">
        <v>119</v>
      </c>
      <c r="C3739" t="s">
        <v>1</v>
      </c>
      <c r="D3739" t="s">
        <v>8</v>
      </c>
      <c r="E3739">
        <v>201802</v>
      </c>
      <c r="F3739" s="8">
        <v>385597.82142857148</v>
      </c>
      <c r="G3739" s="8">
        <v>404918</v>
      </c>
    </row>
    <row r="3740" spans="1:7" x14ac:dyDescent="0.2">
      <c r="A3740" t="s">
        <v>73</v>
      </c>
      <c r="B3740" t="s">
        <v>119</v>
      </c>
      <c r="C3740" t="s">
        <v>1</v>
      </c>
      <c r="D3740" t="s">
        <v>8</v>
      </c>
      <c r="E3740">
        <v>201803</v>
      </c>
      <c r="F3740" s="8">
        <v>391988.54838709702</v>
      </c>
      <c r="G3740" s="8">
        <v>409397</v>
      </c>
    </row>
    <row r="3741" spans="1:7" x14ac:dyDescent="0.2">
      <c r="A3741" t="s">
        <v>73</v>
      </c>
      <c r="B3741" t="s">
        <v>119</v>
      </c>
      <c r="C3741" t="s">
        <v>1</v>
      </c>
      <c r="D3741" t="s">
        <v>8</v>
      </c>
      <c r="E3741">
        <v>201804</v>
      </c>
      <c r="F3741" s="8">
        <v>401760.63333333348</v>
      </c>
      <c r="G3741" s="8">
        <v>423753</v>
      </c>
    </row>
    <row r="3742" spans="1:7" x14ac:dyDescent="0.2">
      <c r="A3742" t="s">
        <v>73</v>
      </c>
      <c r="B3742" t="s">
        <v>119</v>
      </c>
      <c r="C3742" t="s">
        <v>1</v>
      </c>
      <c r="D3742" t="s">
        <v>8</v>
      </c>
      <c r="E3742">
        <v>201805</v>
      </c>
      <c r="F3742" s="8">
        <v>411776</v>
      </c>
      <c r="G3742" s="8">
        <v>433871</v>
      </c>
    </row>
    <row r="3743" spans="1:7" x14ac:dyDescent="0.2">
      <c r="A3743" t="s">
        <v>73</v>
      </c>
      <c r="B3743" t="s">
        <v>119</v>
      </c>
      <c r="C3743" t="s">
        <v>1</v>
      </c>
      <c r="D3743" t="s">
        <v>8</v>
      </c>
      <c r="E3743">
        <v>201806</v>
      </c>
      <c r="F3743" s="8">
        <v>419686</v>
      </c>
      <c r="G3743" s="8">
        <v>439179</v>
      </c>
    </row>
    <row r="3744" spans="1:7" x14ac:dyDescent="0.2">
      <c r="A3744" t="s">
        <v>73</v>
      </c>
      <c r="B3744" t="s">
        <v>119</v>
      </c>
      <c r="C3744" t="s">
        <v>1</v>
      </c>
      <c r="D3744" t="s">
        <v>8</v>
      </c>
      <c r="E3744">
        <v>201807</v>
      </c>
      <c r="F3744" s="8">
        <v>422602.35483870975</v>
      </c>
      <c r="G3744" s="8">
        <v>441241</v>
      </c>
    </row>
    <row r="3745" spans="1:7" x14ac:dyDescent="0.2">
      <c r="A3745" t="s">
        <v>73</v>
      </c>
      <c r="B3745" t="s">
        <v>119</v>
      </c>
      <c r="C3745" t="s">
        <v>1</v>
      </c>
      <c r="D3745" t="s">
        <v>8</v>
      </c>
      <c r="E3745">
        <v>201808</v>
      </c>
      <c r="F3745" s="8">
        <v>434212.90322580648</v>
      </c>
      <c r="G3745" s="8">
        <v>455638</v>
      </c>
    </row>
    <row r="3746" spans="1:7" x14ac:dyDescent="0.2">
      <c r="A3746" t="s">
        <v>73</v>
      </c>
      <c r="B3746" t="s">
        <v>119</v>
      </c>
      <c r="C3746" t="s">
        <v>1</v>
      </c>
      <c r="D3746" t="s">
        <v>8</v>
      </c>
      <c r="E3746">
        <v>201809</v>
      </c>
      <c r="F3746" s="8">
        <v>447997.56666666665</v>
      </c>
      <c r="G3746" s="8">
        <v>470657</v>
      </c>
    </row>
    <row r="3747" spans="1:7" x14ac:dyDescent="0.2">
      <c r="A3747" t="s">
        <v>73</v>
      </c>
      <c r="B3747" t="s">
        <v>119</v>
      </c>
      <c r="C3747" t="s">
        <v>1</v>
      </c>
      <c r="D3747" t="s">
        <v>8</v>
      </c>
      <c r="E3747">
        <v>201810</v>
      </c>
      <c r="F3747" s="8">
        <v>455557.83870967769</v>
      </c>
      <c r="G3747" s="8">
        <v>475987</v>
      </c>
    </row>
    <row r="3748" spans="1:7" x14ac:dyDescent="0.2">
      <c r="A3748" t="s">
        <v>73</v>
      </c>
      <c r="B3748" t="s">
        <v>119</v>
      </c>
      <c r="C3748" t="s">
        <v>1</v>
      </c>
      <c r="D3748" t="s">
        <v>8</v>
      </c>
      <c r="E3748">
        <v>201811</v>
      </c>
      <c r="F3748" s="8">
        <v>447316.73333333334</v>
      </c>
      <c r="G3748" s="8">
        <v>481623</v>
      </c>
    </row>
    <row r="3749" spans="1:7" x14ac:dyDescent="0.2">
      <c r="A3749" t="s">
        <v>73</v>
      </c>
      <c r="B3749" t="s">
        <v>119</v>
      </c>
      <c r="C3749" t="s">
        <v>1</v>
      </c>
      <c r="D3749" t="s">
        <v>8</v>
      </c>
      <c r="E3749">
        <v>201812</v>
      </c>
      <c r="F3749" s="8">
        <v>450266.2580645163</v>
      </c>
      <c r="G3749" s="8">
        <v>472741</v>
      </c>
    </row>
    <row r="3750" spans="1:7" x14ac:dyDescent="0.2">
      <c r="A3750" t="s">
        <v>73</v>
      </c>
      <c r="B3750" t="s">
        <v>119</v>
      </c>
      <c r="C3750" t="s">
        <v>1</v>
      </c>
      <c r="D3750" t="s">
        <v>8</v>
      </c>
      <c r="E3750">
        <v>201901</v>
      </c>
      <c r="F3750" s="8">
        <v>444699.12903225829</v>
      </c>
      <c r="G3750" s="8">
        <v>460225</v>
      </c>
    </row>
    <row r="3751" spans="1:7" x14ac:dyDescent="0.2">
      <c r="A3751" t="s">
        <v>73</v>
      </c>
      <c r="B3751" t="s">
        <v>119</v>
      </c>
      <c r="C3751" t="s">
        <v>1</v>
      </c>
      <c r="D3751" t="s">
        <v>8</v>
      </c>
      <c r="E3751">
        <v>201902</v>
      </c>
      <c r="F3751" s="8">
        <v>444772.64285714296</v>
      </c>
      <c r="G3751" s="8">
        <v>462906</v>
      </c>
    </row>
    <row r="3752" spans="1:7" x14ac:dyDescent="0.2">
      <c r="A3752" t="s">
        <v>73</v>
      </c>
      <c r="B3752" t="s">
        <v>119</v>
      </c>
      <c r="C3752" t="s">
        <v>1</v>
      </c>
      <c r="D3752" t="s">
        <v>8</v>
      </c>
      <c r="E3752">
        <v>201903</v>
      </c>
      <c r="F3752" s="8">
        <v>448190.09677419375</v>
      </c>
      <c r="G3752" s="8">
        <v>467789</v>
      </c>
    </row>
    <row r="3753" spans="1:7" x14ac:dyDescent="0.2">
      <c r="A3753" t="s">
        <v>73</v>
      </c>
      <c r="B3753" t="s">
        <v>119</v>
      </c>
      <c r="C3753" t="s">
        <v>1</v>
      </c>
      <c r="D3753" t="s">
        <v>8</v>
      </c>
      <c r="E3753">
        <v>201904</v>
      </c>
      <c r="F3753" s="8">
        <v>453346.43333333323</v>
      </c>
      <c r="G3753" s="8">
        <v>473726</v>
      </c>
    </row>
    <row r="3754" spans="1:7" x14ac:dyDescent="0.2">
      <c r="A3754" t="s">
        <v>73</v>
      </c>
      <c r="B3754" t="s">
        <v>119</v>
      </c>
      <c r="C3754" t="s">
        <v>1</v>
      </c>
      <c r="D3754" t="s">
        <v>8</v>
      </c>
      <c r="E3754">
        <v>201905</v>
      </c>
      <c r="F3754" s="8">
        <v>460093.96774193546</v>
      </c>
      <c r="G3754" s="8">
        <v>481452</v>
      </c>
    </row>
    <row r="3755" spans="1:7" x14ac:dyDescent="0.2">
      <c r="A3755" t="s">
        <v>73</v>
      </c>
      <c r="B3755" t="s">
        <v>119</v>
      </c>
      <c r="C3755" t="s">
        <v>1</v>
      </c>
      <c r="D3755" t="s">
        <v>8</v>
      </c>
      <c r="E3755">
        <v>201906</v>
      </c>
      <c r="F3755" s="8">
        <v>464332.06666666648</v>
      </c>
      <c r="G3755" s="8">
        <v>502401</v>
      </c>
    </row>
    <row r="3756" spans="1:7" x14ac:dyDescent="0.2">
      <c r="A3756" t="s">
        <v>73</v>
      </c>
      <c r="B3756" t="s">
        <v>119</v>
      </c>
      <c r="C3756" t="s">
        <v>1</v>
      </c>
      <c r="D3756" t="s">
        <v>8</v>
      </c>
      <c r="E3756">
        <v>201907</v>
      </c>
      <c r="F3756" s="8">
        <v>479256.74193548394</v>
      </c>
      <c r="G3756" s="8">
        <v>497515</v>
      </c>
    </row>
    <row r="3757" spans="1:7" x14ac:dyDescent="0.2">
      <c r="A3757" t="s">
        <v>73</v>
      </c>
      <c r="B3757" t="s">
        <v>119</v>
      </c>
      <c r="C3757" t="s">
        <v>1</v>
      </c>
      <c r="D3757" t="s">
        <v>8</v>
      </c>
      <c r="E3757">
        <v>201908</v>
      </c>
      <c r="F3757" s="8">
        <v>485248.41935483884</v>
      </c>
      <c r="G3757" s="8">
        <v>511398</v>
      </c>
    </row>
    <row r="3758" spans="1:7" x14ac:dyDescent="0.2">
      <c r="A3758" t="s">
        <v>73</v>
      </c>
      <c r="B3758" t="s">
        <v>119</v>
      </c>
      <c r="C3758" t="s">
        <v>1</v>
      </c>
      <c r="D3758" t="s">
        <v>8</v>
      </c>
      <c r="E3758">
        <v>201909</v>
      </c>
      <c r="F3758" s="8">
        <v>492832.63333333324</v>
      </c>
      <c r="G3758" s="8">
        <v>518640</v>
      </c>
    </row>
    <row r="3759" spans="1:7" x14ac:dyDescent="0.2">
      <c r="A3759" t="s">
        <v>73</v>
      </c>
      <c r="B3759" t="s">
        <v>119</v>
      </c>
      <c r="C3759" t="s">
        <v>1</v>
      </c>
      <c r="D3759" t="s">
        <v>8</v>
      </c>
      <c r="E3759">
        <v>201910</v>
      </c>
      <c r="F3759" s="8">
        <v>494137.93548387103</v>
      </c>
      <c r="G3759" s="8">
        <v>518719</v>
      </c>
    </row>
    <row r="3760" spans="1:7" x14ac:dyDescent="0.2">
      <c r="A3760" t="s">
        <v>73</v>
      </c>
      <c r="B3760" t="s">
        <v>119</v>
      </c>
      <c r="C3760" t="s">
        <v>1</v>
      </c>
      <c r="D3760" t="s">
        <v>8</v>
      </c>
      <c r="E3760">
        <v>201911</v>
      </c>
      <c r="F3760" s="8">
        <v>500974.86666666664</v>
      </c>
      <c r="G3760" s="8">
        <v>523274</v>
      </c>
    </row>
    <row r="3761" spans="1:7" x14ac:dyDescent="0.2">
      <c r="A3761" t="s">
        <v>73</v>
      </c>
      <c r="B3761" t="s">
        <v>119</v>
      </c>
      <c r="C3761" t="s">
        <v>1</v>
      </c>
      <c r="D3761" t="s">
        <v>8</v>
      </c>
      <c r="E3761">
        <v>201912</v>
      </c>
      <c r="F3761" s="8">
        <v>506679.22580645164</v>
      </c>
      <c r="G3761" s="8">
        <v>533139</v>
      </c>
    </row>
    <row r="3762" spans="1:7" x14ac:dyDescent="0.2">
      <c r="A3762" t="s">
        <v>73</v>
      </c>
      <c r="B3762" t="s">
        <v>119</v>
      </c>
      <c r="C3762" t="s">
        <v>1</v>
      </c>
      <c r="D3762" t="s">
        <v>8</v>
      </c>
      <c r="E3762">
        <v>202001</v>
      </c>
      <c r="F3762" s="8">
        <v>502614.70967741933</v>
      </c>
      <c r="G3762" s="8">
        <v>528887</v>
      </c>
    </row>
    <row r="3763" spans="1:7" x14ac:dyDescent="0.2">
      <c r="A3763" t="s">
        <v>73</v>
      </c>
      <c r="B3763" t="s">
        <v>119</v>
      </c>
      <c r="C3763" t="s">
        <v>1</v>
      </c>
      <c r="D3763" t="s">
        <v>8</v>
      </c>
      <c r="E3763">
        <v>202002</v>
      </c>
      <c r="F3763" s="8">
        <v>504630.89655172412</v>
      </c>
      <c r="G3763" s="8">
        <v>526614</v>
      </c>
    </row>
    <row r="3764" spans="1:7" x14ac:dyDescent="0.2">
      <c r="A3764" t="s">
        <v>73</v>
      </c>
      <c r="B3764" t="s">
        <v>119</v>
      </c>
      <c r="C3764" t="s">
        <v>1</v>
      </c>
      <c r="D3764" t="s">
        <v>8</v>
      </c>
      <c r="E3764">
        <v>202003</v>
      </c>
      <c r="F3764" s="8">
        <v>506117.48387096799</v>
      </c>
      <c r="G3764" s="8">
        <v>521216</v>
      </c>
    </row>
    <row r="3765" spans="1:7" x14ac:dyDescent="0.2">
      <c r="A3765" t="s">
        <v>73</v>
      </c>
      <c r="B3765" t="s">
        <v>119</v>
      </c>
      <c r="C3765" t="s">
        <v>1</v>
      </c>
      <c r="D3765" t="s">
        <v>8</v>
      </c>
      <c r="E3765">
        <v>202004</v>
      </c>
      <c r="F3765" s="8">
        <v>499027.4</v>
      </c>
      <c r="G3765" s="8">
        <v>516154</v>
      </c>
    </row>
    <row r="3766" spans="1:7" x14ac:dyDescent="0.2">
      <c r="A3766" t="s">
        <v>73</v>
      </c>
      <c r="B3766" t="s">
        <v>119</v>
      </c>
      <c r="C3766" t="s">
        <v>1</v>
      </c>
      <c r="D3766" t="s">
        <v>8</v>
      </c>
      <c r="E3766">
        <v>202005</v>
      </c>
      <c r="F3766" s="8">
        <v>494587.19354838721</v>
      </c>
      <c r="G3766" s="8">
        <v>510086</v>
      </c>
    </row>
    <row r="3767" spans="1:7" x14ac:dyDescent="0.2">
      <c r="A3767" t="s">
        <v>73</v>
      </c>
      <c r="B3767" t="s">
        <v>119</v>
      </c>
      <c r="C3767" t="s">
        <v>1</v>
      </c>
      <c r="D3767" t="s">
        <v>8</v>
      </c>
      <c r="E3767">
        <v>202006</v>
      </c>
      <c r="F3767" s="8">
        <v>505740.66666666669</v>
      </c>
      <c r="G3767" s="8">
        <v>529161</v>
      </c>
    </row>
    <row r="3768" spans="1:7" x14ac:dyDescent="0.2">
      <c r="A3768" t="s">
        <v>73</v>
      </c>
      <c r="B3768" t="s">
        <v>119</v>
      </c>
      <c r="C3768" t="s">
        <v>1</v>
      </c>
      <c r="D3768" t="s">
        <v>8</v>
      </c>
      <c r="E3768">
        <v>202007</v>
      </c>
      <c r="F3768" s="8">
        <v>494374.35483870964</v>
      </c>
      <c r="G3768" s="8">
        <v>507926</v>
      </c>
    </row>
    <row r="3769" spans="1:7" x14ac:dyDescent="0.2">
      <c r="A3769" t="s">
        <v>73</v>
      </c>
      <c r="B3769" t="s">
        <v>119</v>
      </c>
      <c r="C3769" t="s">
        <v>1</v>
      </c>
      <c r="D3769" t="s">
        <v>8</v>
      </c>
      <c r="E3769">
        <v>202008</v>
      </c>
      <c r="F3769" s="8">
        <v>489224.38709677424</v>
      </c>
      <c r="G3769" s="8">
        <v>507117</v>
      </c>
    </row>
    <row r="3770" spans="1:7" x14ac:dyDescent="0.2">
      <c r="A3770" t="s">
        <v>73</v>
      </c>
      <c r="B3770" t="s">
        <v>119</v>
      </c>
      <c r="C3770" t="s">
        <v>1</v>
      </c>
      <c r="D3770" t="s">
        <v>8</v>
      </c>
      <c r="E3770">
        <v>202009</v>
      </c>
      <c r="F3770" s="8">
        <v>483188.46666666673</v>
      </c>
      <c r="G3770" s="8">
        <v>497681</v>
      </c>
    </row>
    <row r="3771" spans="1:7" x14ac:dyDescent="0.2">
      <c r="A3771" t="s">
        <v>73</v>
      </c>
      <c r="B3771" t="s">
        <v>119</v>
      </c>
      <c r="C3771" t="s">
        <v>1</v>
      </c>
      <c r="D3771" t="s">
        <v>8</v>
      </c>
      <c r="E3771">
        <v>202010</v>
      </c>
      <c r="F3771" s="8">
        <v>484285.70967741963</v>
      </c>
      <c r="G3771" s="8">
        <v>512617</v>
      </c>
    </row>
    <row r="3772" spans="1:7" x14ac:dyDescent="0.2">
      <c r="A3772" t="s">
        <v>73</v>
      </c>
      <c r="B3772" t="s">
        <v>119</v>
      </c>
      <c r="C3772" t="s">
        <v>1</v>
      </c>
      <c r="D3772" t="s">
        <v>8</v>
      </c>
      <c r="E3772">
        <v>202011</v>
      </c>
      <c r="F3772" s="8">
        <v>494168.93333333341</v>
      </c>
      <c r="G3772" s="8">
        <v>507274</v>
      </c>
    </row>
    <row r="3773" spans="1:7" x14ac:dyDescent="0.2">
      <c r="A3773" t="s">
        <v>73</v>
      </c>
      <c r="B3773" t="s">
        <v>119</v>
      </c>
      <c r="C3773" t="s">
        <v>1</v>
      </c>
      <c r="D3773" t="s">
        <v>8</v>
      </c>
      <c r="E3773">
        <v>202012</v>
      </c>
      <c r="F3773" s="8">
        <v>491556.32258064533</v>
      </c>
      <c r="G3773" s="8">
        <v>508633</v>
      </c>
    </row>
    <row r="3774" spans="1:7" x14ac:dyDescent="0.2">
      <c r="A3774" t="s">
        <v>73</v>
      </c>
      <c r="B3774" t="s">
        <v>119</v>
      </c>
      <c r="C3774" t="s">
        <v>1</v>
      </c>
      <c r="D3774" t="s">
        <v>8</v>
      </c>
      <c r="E3774">
        <v>202101</v>
      </c>
      <c r="F3774" s="8">
        <v>480343.61290322599</v>
      </c>
      <c r="G3774" s="8">
        <v>502585</v>
      </c>
    </row>
    <row r="3775" spans="1:7" x14ac:dyDescent="0.2">
      <c r="A3775" t="s">
        <v>73</v>
      </c>
      <c r="B3775" t="s">
        <v>119</v>
      </c>
      <c r="C3775" t="s">
        <v>1</v>
      </c>
      <c r="D3775" t="s">
        <v>8</v>
      </c>
      <c r="E3775">
        <v>202102</v>
      </c>
      <c r="F3775" s="8">
        <v>478810.85714285728</v>
      </c>
      <c r="G3775" s="8">
        <v>492976</v>
      </c>
    </row>
    <row r="3776" spans="1:7" x14ac:dyDescent="0.2">
      <c r="A3776" t="s">
        <v>73</v>
      </c>
      <c r="B3776" t="s">
        <v>119</v>
      </c>
      <c r="C3776" t="s">
        <v>1</v>
      </c>
      <c r="D3776" t="s">
        <v>8</v>
      </c>
      <c r="E3776">
        <v>202103</v>
      </c>
      <c r="F3776" s="8">
        <v>483286.09677419357</v>
      </c>
      <c r="G3776" s="8">
        <v>498017</v>
      </c>
    </row>
    <row r="3777" spans="1:7" x14ac:dyDescent="0.2">
      <c r="A3777" t="s">
        <v>73</v>
      </c>
      <c r="B3777" t="s">
        <v>119</v>
      </c>
      <c r="C3777" t="s">
        <v>1</v>
      </c>
      <c r="D3777" t="s">
        <v>8</v>
      </c>
      <c r="E3777">
        <v>202104</v>
      </c>
      <c r="F3777" s="8">
        <v>480537.79999999981</v>
      </c>
      <c r="G3777" s="8">
        <v>498121</v>
      </c>
    </row>
    <row r="3778" spans="1:7" x14ac:dyDescent="0.2">
      <c r="A3778" t="s">
        <v>73</v>
      </c>
      <c r="B3778" t="s">
        <v>119</v>
      </c>
      <c r="C3778" t="s">
        <v>1</v>
      </c>
      <c r="D3778" t="s">
        <v>8</v>
      </c>
      <c r="E3778">
        <v>202105</v>
      </c>
      <c r="F3778" s="8">
        <v>478541.70967741939</v>
      </c>
      <c r="G3778" s="8">
        <v>492508</v>
      </c>
    </row>
    <row r="3779" spans="1:7" x14ac:dyDescent="0.2">
      <c r="A3779" t="s">
        <v>73</v>
      </c>
      <c r="B3779" t="s">
        <v>119</v>
      </c>
      <c r="C3779" t="s">
        <v>1</v>
      </c>
      <c r="D3779" t="s">
        <v>8</v>
      </c>
      <c r="E3779">
        <v>202106</v>
      </c>
      <c r="F3779" s="8">
        <v>477776.39999999979</v>
      </c>
      <c r="G3779" s="8">
        <v>493535</v>
      </c>
    </row>
    <row r="3780" spans="1:7" x14ac:dyDescent="0.2">
      <c r="A3780" t="s">
        <v>73</v>
      </c>
      <c r="B3780" t="s">
        <v>119</v>
      </c>
      <c r="C3780" t="s">
        <v>1</v>
      </c>
      <c r="D3780" t="s">
        <v>8</v>
      </c>
      <c r="E3780">
        <v>202107</v>
      </c>
      <c r="F3780" s="8">
        <v>480114.00000000012</v>
      </c>
      <c r="G3780" s="8">
        <v>496489</v>
      </c>
    </row>
    <row r="3781" spans="1:7" x14ac:dyDescent="0.2">
      <c r="A3781" t="s">
        <v>73</v>
      </c>
      <c r="B3781" t="s">
        <v>119</v>
      </c>
      <c r="C3781" t="s">
        <v>1</v>
      </c>
      <c r="D3781" t="s">
        <v>8</v>
      </c>
      <c r="E3781">
        <v>202108</v>
      </c>
      <c r="F3781" s="8">
        <v>479481.4516129031</v>
      </c>
      <c r="G3781" s="8">
        <v>496308</v>
      </c>
    </row>
    <row r="3782" spans="1:7" x14ac:dyDescent="0.2">
      <c r="A3782" t="s">
        <v>73</v>
      </c>
      <c r="B3782" t="s">
        <v>119</v>
      </c>
      <c r="C3782" t="s">
        <v>1</v>
      </c>
      <c r="D3782" t="s">
        <v>8</v>
      </c>
      <c r="E3782">
        <v>202109</v>
      </c>
      <c r="F3782" s="8">
        <v>482001.09999999992</v>
      </c>
      <c r="G3782" s="8">
        <v>498193</v>
      </c>
    </row>
    <row r="3783" spans="1:7" x14ac:dyDescent="0.2">
      <c r="A3783" t="s">
        <v>73</v>
      </c>
      <c r="B3783" t="s">
        <v>119</v>
      </c>
      <c r="C3783" t="s">
        <v>1</v>
      </c>
      <c r="D3783" t="s">
        <v>8</v>
      </c>
      <c r="E3783">
        <v>202110</v>
      </c>
      <c r="F3783" s="8">
        <v>484057.22580645169</v>
      </c>
      <c r="G3783" s="8">
        <v>498266</v>
      </c>
    </row>
    <row r="3784" spans="1:7" x14ac:dyDescent="0.2">
      <c r="A3784" t="s">
        <v>73</v>
      </c>
      <c r="B3784" t="s">
        <v>119</v>
      </c>
      <c r="C3784" t="s">
        <v>1</v>
      </c>
      <c r="D3784" t="s">
        <v>8</v>
      </c>
      <c r="E3784">
        <v>202111</v>
      </c>
      <c r="F3784" s="8">
        <v>486212.30000000005</v>
      </c>
      <c r="G3784" s="8">
        <v>501453</v>
      </c>
    </row>
    <row r="3785" spans="1:7" x14ac:dyDescent="0.2">
      <c r="A3785" t="s">
        <v>73</v>
      </c>
      <c r="B3785" t="s">
        <v>119</v>
      </c>
      <c r="C3785" t="s">
        <v>1</v>
      </c>
      <c r="D3785" t="s">
        <v>8</v>
      </c>
      <c r="E3785">
        <v>202112</v>
      </c>
      <c r="F3785" s="8">
        <v>487964.09677419363</v>
      </c>
      <c r="G3785" s="8">
        <v>510990</v>
      </c>
    </row>
    <row r="3786" spans="1:7" x14ac:dyDescent="0.2">
      <c r="A3786" t="s">
        <v>73</v>
      </c>
      <c r="B3786" t="s">
        <v>119</v>
      </c>
      <c r="C3786" t="s">
        <v>1</v>
      </c>
      <c r="D3786" t="s">
        <v>8</v>
      </c>
      <c r="E3786">
        <v>202201</v>
      </c>
      <c r="F3786" s="8">
        <v>485570.09677419363</v>
      </c>
      <c r="G3786" s="8">
        <v>503067</v>
      </c>
    </row>
    <row r="3787" spans="1:7" x14ac:dyDescent="0.2">
      <c r="A3787" t="s">
        <v>73</v>
      </c>
      <c r="B3787" t="s">
        <v>119</v>
      </c>
      <c r="C3787" t="s">
        <v>1</v>
      </c>
      <c r="D3787" t="s">
        <v>8</v>
      </c>
      <c r="E3787">
        <v>202202</v>
      </c>
      <c r="F3787" s="8">
        <v>483116.03571428586</v>
      </c>
      <c r="G3787" s="8">
        <v>498725</v>
      </c>
    </row>
    <row r="3788" spans="1:7" x14ac:dyDescent="0.2">
      <c r="A3788" t="s">
        <v>73</v>
      </c>
      <c r="B3788" t="s">
        <v>119</v>
      </c>
      <c r="C3788" t="s">
        <v>1</v>
      </c>
      <c r="D3788" t="s">
        <v>8</v>
      </c>
      <c r="E3788">
        <v>202203</v>
      </c>
      <c r="F3788" s="8">
        <v>481809.64516129048</v>
      </c>
      <c r="G3788" s="8">
        <v>498976</v>
      </c>
    </row>
    <row r="3789" spans="1:7" x14ac:dyDescent="0.2">
      <c r="A3789" t="s">
        <v>73</v>
      </c>
      <c r="B3789" t="s">
        <v>119</v>
      </c>
      <c r="C3789" t="s">
        <v>1</v>
      </c>
      <c r="D3789" t="s">
        <v>8</v>
      </c>
      <c r="E3789">
        <v>202204</v>
      </c>
      <c r="F3789" s="8">
        <v>487450.49999999994</v>
      </c>
      <c r="G3789" s="8">
        <v>504437</v>
      </c>
    </row>
    <row r="3790" spans="1:7" x14ac:dyDescent="0.2">
      <c r="A3790" t="s">
        <v>73</v>
      </c>
      <c r="B3790" t="s">
        <v>119</v>
      </c>
      <c r="C3790" t="s">
        <v>1</v>
      </c>
      <c r="D3790" t="s">
        <v>8</v>
      </c>
      <c r="E3790">
        <v>202205</v>
      </c>
      <c r="F3790" s="8">
        <v>485061.58064516151</v>
      </c>
      <c r="G3790" s="8">
        <v>502203</v>
      </c>
    </row>
    <row r="3791" spans="1:7" x14ac:dyDescent="0.2">
      <c r="A3791" t="s">
        <v>73</v>
      </c>
      <c r="B3791" t="s">
        <v>119</v>
      </c>
      <c r="C3791" t="s">
        <v>1</v>
      </c>
      <c r="D3791" t="s">
        <v>8</v>
      </c>
      <c r="E3791">
        <v>202206</v>
      </c>
      <c r="F3791" s="8">
        <v>488016.46666666656</v>
      </c>
      <c r="G3791" s="8">
        <v>504544</v>
      </c>
    </row>
    <row r="3792" spans="1:7" x14ac:dyDescent="0.2">
      <c r="A3792" t="s">
        <v>73</v>
      </c>
      <c r="B3792" t="s">
        <v>119</v>
      </c>
      <c r="C3792" t="s">
        <v>1</v>
      </c>
      <c r="D3792" t="s">
        <v>8</v>
      </c>
      <c r="E3792">
        <v>202207</v>
      </c>
      <c r="F3792" s="8">
        <v>507197.67741935531</v>
      </c>
      <c r="G3792" s="8">
        <v>521763</v>
      </c>
    </row>
    <row r="3793" spans="1:7" x14ac:dyDescent="0.2">
      <c r="A3793" t="s">
        <v>73</v>
      </c>
      <c r="B3793" t="s">
        <v>119</v>
      </c>
      <c r="C3793" t="s">
        <v>1</v>
      </c>
      <c r="D3793" t="s">
        <v>8</v>
      </c>
      <c r="E3793">
        <v>202208</v>
      </c>
      <c r="F3793" s="8">
        <v>509338.41935483873</v>
      </c>
      <c r="G3793" s="8">
        <v>535091</v>
      </c>
    </row>
    <row r="3794" spans="1:7" x14ac:dyDescent="0.2">
      <c r="A3794" t="s">
        <v>73</v>
      </c>
      <c r="B3794" t="s">
        <v>119</v>
      </c>
      <c r="C3794" t="s">
        <v>1</v>
      </c>
      <c r="D3794" t="s">
        <v>8</v>
      </c>
      <c r="E3794">
        <v>202209</v>
      </c>
      <c r="F3794" s="8">
        <v>511967.23333333334</v>
      </c>
      <c r="G3794" s="8">
        <v>528927</v>
      </c>
    </row>
    <row r="3795" spans="1:7" x14ac:dyDescent="0.2">
      <c r="A3795" t="s">
        <v>73</v>
      </c>
      <c r="B3795" t="s">
        <v>119</v>
      </c>
      <c r="C3795" t="s">
        <v>1</v>
      </c>
      <c r="D3795" t="s">
        <v>8</v>
      </c>
      <c r="E3795">
        <v>202210</v>
      </c>
      <c r="F3795" s="8">
        <v>512811.96774193551</v>
      </c>
      <c r="G3795" s="8">
        <v>554043</v>
      </c>
    </row>
    <row r="3796" spans="1:7" x14ac:dyDescent="0.2">
      <c r="A3796" t="s">
        <v>73</v>
      </c>
      <c r="B3796" t="s">
        <v>119</v>
      </c>
      <c r="C3796" t="s">
        <v>1</v>
      </c>
      <c r="D3796" t="s">
        <v>8</v>
      </c>
      <c r="E3796">
        <v>202211</v>
      </c>
      <c r="F3796" s="8">
        <v>537240.43333333288</v>
      </c>
      <c r="G3796" s="8">
        <v>554355</v>
      </c>
    </row>
    <row r="3797" spans="1:7" x14ac:dyDescent="0.2">
      <c r="A3797" t="s">
        <v>73</v>
      </c>
      <c r="B3797" t="s">
        <v>119</v>
      </c>
      <c r="C3797" t="s">
        <v>1</v>
      </c>
      <c r="D3797" t="s">
        <v>8</v>
      </c>
      <c r="E3797">
        <v>202212</v>
      </c>
      <c r="F3797" s="8">
        <v>536255.83870967722</v>
      </c>
      <c r="G3797" s="8">
        <v>560223</v>
      </c>
    </row>
    <row r="3798" spans="1:7" x14ac:dyDescent="0.2">
      <c r="A3798" t="s">
        <v>73</v>
      </c>
      <c r="B3798" t="s">
        <v>119</v>
      </c>
      <c r="C3798" t="s">
        <v>1</v>
      </c>
      <c r="D3798" t="s">
        <v>8</v>
      </c>
      <c r="E3798">
        <v>202301</v>
      </c>
      <c r="F3798" s="8">
        <v>530381.93548387103</v>
      </c>
      <c r="G3798" s="8">
        <v>546703</v>
      </c>
    </row>
    <row r="3799" spans="1:7" x14ac:dyDescent="0.2">
      <c r="A3799" t="s">
        <v>73</v>
      </c>
      <c r="B3799" t="s">
        <v>119</v>
      </c>
      <c r="C3799" t="s">
        <v>1</v>
      </c>
      <c r="D3799" t="s">
        <v>8</v>
      </c>
      <c r="E3799">
        <v>202302</v>
      </c>
      <c r="F3799" s="8">
        <v>532237.75</v>
      </c>
      <c r="G3799" s="8">
        <v>549233</v>
      </c>
    </row>
    <row r="3800" spans="1:7" x14ac:dyDescent="0.2">
      <c r="A3800" t="s">
        <v>73</v>
      </c>
      <c r="B3800" t="s">
        <v>119</v>
      </c>
      <c r="C3800" t="s">
        <v>1</v>
      </c>
      <c r="D3800" t="s">
        <v>8</v>
      </c>
      <c r="E3800">
        <v>202303</v>
      </c>
      <c r="F3800" s="8">
        <v>533500.96774193551</v>
      </c>
      <c r="G3800" s="8">
        <v>549805</v>
      </c>
    </row>
    <row r="3801" spans="1:7" x14ac:dyDescent="0.2">
      <c r="A3801" t="s">
        <v>73</v>
      </c>
      <c r="B3801" t="s">
        <v>119</v>
      </c>
      <c r="C3801" t="s">
        <v>1</v>
      </c>
      <c r="D3801" t="s">
        <v>8</v>
      </c>
      <c r="E3801">
        <v>202304</v>
      </c>
      <c r="F3801" s="8">
        <v>532137.06666666653</v>
      </c>
      <c r="G3801" s="8">
        <v>557676</v>
      </c>
    </row>
    <row r="3802" spans="1:7" x14ac:dyDescent="0.2">
      <c r="A3802" t="s">
        <v>73</v>
      </c>
      <c r="B3802" t="s">
        <v>119</v>
      </c>
      <c r="C3802" t="s">
        <v>1</v>
      </c>
      <c r="D3802" t="s">
        <v>8</v>
      </c>
      <c r="E3802">
        <v>202305</v>
      </c>
      <c r="F3802" s="8">
        <v>531493.4516129035</v>
      </c>
      <c r="G3802" s="8">
        <v>547491</v>
      </c>
    </row>
    <row r="3803" spans="1:7" x14ac:dyDescent="0.2">
      <c r="A3803" t="s">
        <v>73</v>
      </c>
      <c r="B3803" t="s">
        <v>119</v>
      </c>
      <c r="C3803" t="s">
        <v>1</v>
      </c>
      <c r="D3803" t="s">
        <v>8</v>
      </c>
      <c r="E3803">
        <v>202306</v>
      </c>
      <c r="F3803" s="8">
        <v>532755.93333333335</v>
      </c>
      <c r="G3803" s="8">
        <v>556896</v>
      </c>
    </row>
    <row r="3804" spans="1:7" x14ac:dyDescent="0.2">
      <c r="A3804" t="s">
        <v>73</v>
      </c>
      <c r="B3804" t="s">
        <v>119</v>
      </c>
      <c r="C3804" t="s">
        <v>1</v>
      </c>
      <c r="D3804" t="s">
        <v>8</v>
      </c>
      <c r="E3804">
        <v>202307</v>
      </c>
      <c r="F3804" s="8">
        <v>519726.22580645152</v>
      </c>
      <c r="G3804" s="8">
        <v>565775</v>
      </c>
    </row>
    <row r="3805" spans="1:7" x14ac:dyDescent="0.2">
      <c r="A3805" t="s">
        <v>73</v>
      </c>
      <c r="B3805" t="s">
        <v>119</v>
      </c>
      <c r="C3805" t="s">
        <v>1</v>
      </c>
      <c r="D3805" t="s">
        <v>8</v>
      </c>
      <c r="E3805">
        <v>202308</v>
      </c>
      <c r="F3805" s="8">
        <v>510756.67741935526</v>
      </c>
      <c r="G3805" s="8">
        <v>536306</v>
      </c>
    </row>
    <row r="3806" spans="1:7" x14ac:dyDescent="0.2">
      <c r="A3806" t="s">
        <v>73</v>
      </c>
      <c r="B3806" t="s">
        <v>119</v>
      </c>
      <c r="C3806" t="s">
        <v>1</v>
      </c>
      <c r="D3806" t="s">
        <v>8</v>
      </c>
      <c r="E3806">
        <v>202309</v>
      </c>
      <c r="F3806" s="8">
        <v>510578.9</v>
      </c>
      <c r="G3806" s="8">
        <v>527899</v>
      </c>
    </row>
    <row r="3807" spans="1:7" x14ac:dyDescent="0.2">
      <c r="A3807" t="s">
        <v>73</v>
      </c>
      <c r="B3807" t="s">
        <v>119</v>
      </c>
      <c r="C3807" t="s">
        <v>1</v>
      </c>
      <c r="D3807" t="s">
        <v>8</v>
      </c>
      <c r="E3807">
        <v>202310</v>
      </c>
      <c r="F3807" s="8">
        <v>529726.90322580654</v>
      </c>
      <c r="G3807" s="8">
        <v>548968</v>
      </c>
    </row>
    <row r="3808" spans="1:7" x14ac:dyDescent="0.2">
      <c r="A3808" t="s">
        <v>73</v>
      </c>
      <c r="B3808" t="s">
        <v>119</v>
      </c>
      <c r="C3808" t="s">
        <v>1</v>
      </c>
      <c r="D3808" t="s">
        <v>8</v>
      </c>
      <c r="E3808">
        <v>202311</v>
      </c>
      <c r="F3808" s="8">
        <v>500838.30000000005</v>
      </c>
      <c r="G3808" s="8">
        <v>515494</v>
      </c>
    </row>
    <row r="3809" spans="1:7" x14ac:dyDescent="0.2">
      <c r="A3809" t="s">
        <v>73</v>
      </c>
      <c r="B3809" t="s">
        <v>119</v>
      </c>
      <c r="C3809" t="s">
        <v>1</v>
      </c>
      <c r="D3809" t="s">
        <v>8</v>
      </c>
      <c r="E3809">
        <v>202312</v>
      </c>
      <c r="F3809" s="8">
        <v>486997.64516129036</v>
      </c>
      <c r="G3809" s="8">
        <v>535209</v>
      </c>
    </row>
    <row r="3810" spans="1:7" x14ac:dyDescent="0.2">
      <c r="A3810" t="s">
        <v>73</v>
      </c>
      <c r="B3810" t="s">
        <v>119</v>
      </c>
      <c r="C3810" t="s">
        <v>1</v>
      </c>
      <c r="D3810" t="s">
        <v>8</v>
      </c>
      <c r="E3810">
        <v>202401</v>
      </c>
      <c r="F3810" s="8">
        <v>463135.25806451618</v>
      </c>
      <c r="G3810" s="8">
        <v>480391</v>
      </c>
    </row>
    <row r="3811" spans="1:7" x14ac:dyDescent="0.2">
      <c r="A3811" t="s">
        <v>73</v>
      </c>
      <c r="B3811" t="s">
        <v>119</v>
      </c>
      <c r="C3811" t="s">
        <v>1</v>
      </c>
      <c r="D3811" t="s">
        <v>8</v>
      </c>
      <c r="E3811">
        <v>202402</v>
      </c>
      <c r="F3811" s="8">
        <v>460803.86206896551</v>
      </c>
      <c r="G3811" s="8">
        <v>477456</v>
      </c>
    </row>
    <row r="3812" spans="1:7" x14ac:dyDescent="0.2">
      <c r="A3812" t="s">
        <v>73</v>
      </c>
      <c r="B3812" t="s">
        <v>119</v>
      </c>
      <c r="C3812" t="s">
        <v>1</v>
      </c>
      <c r="D3812" t="s">
        <v>8</v>
      </c>
      <c r="E3812">
        <v>202403</v>
      </c>
      <c r="F3812" s="8">
        <v>457487.51612903224</v>
      </c>
      <c r="G3812" s="8">
        <v>472978</v>
      </c>
    </row>
    <row r="3813" spans="1:7" x14ac:dyDescent="0.2">
      <c r="A3813" t="s">
        <v>73</v>
      </c>
      <c r="B3813" t="s">
        <v>119</v>
      </c>
      <c r="C3813" t="s">
        <v>1</v>
      </c>
      <c r="D3813" t="s">
        <v>8</v>
      </c>
      <c r="E3813">
        <v>202404</v>
      </c>
      <c r="F3813" s="8">
        <v>454811.13333333336</v>
      </c>
      <c r="G3813" s="8">
        <v>471014</v>
      </c>
    </row>
    <row r="3814" spans="1:7" x14ac:dyDescent="0.2">
      <c r="A3814" t="s">
        <v>73</v>
      </c>
      <c r="B3814" t="s">
        <v>119</v>
      </c>
      <c r="C3814" t="s">
        <v>1</v>
      </c>
      <c r="D3814" t="s">
        <v>8</v>
      </c>
      <c r="E3814">
        <v>202405</v>
      </c>
      <c r="F3814" s="8">
        <v>454440.06451612926</v>
      </c>
      <c r="G3814" s="8">
        <v>467860</v>
      </c>
    </row>
    <row r="3815" spans="1:7" x14ac:dyDescent="0.2">
      <c r="A3815" t="s">
        <v>73</v>
      </c>
      <c r="B3815" t="s">
        <v>119</v>
      </c>
      <c r="C3815" t="s">
        <v>1</v>
      </c>
      <c r="D3815" t="s">
        <v>9</v>
      </c>
      <c r="E3815">
        <v>201406</v>
      </c>
      <c r="F3815" s="8">
        <v>25840.864042498721</v>
      </c>
      <c r="G3815" s="8">
        <v>29976</v>
      </c>
    </row>
    <row r="3816" spans="1:7" x14ac:dyDescent="0.2">
      <c r="A3816" t="s">
        <v>73</v>
      </c>
      <c r="B3816" t="s">
        <v>119</v>
      </c>
      <c r="C3816" t="s">
        <v>1</v>
      </c>
      <c r="D3816" t="s">
        <v>9</v>
      </c>
      <c r="E3816">
        <v>201412</v>
      </c>
      <c r="F3816" s="8">
        <v>73932.015053763418</v>
      </c>
      <c r="G3816" s="8">
        <v>83245.666666666672</v>
      </c>
    </row>
    <row r="3817" spans="1:7" x14ac:dyDescent="0.2">
      <c r="A3817" t="s">
        <v>73</v>
      </c>
      <c r="B3817" t="s">
        <v>119</v>
      </c>
      <c r="C3817" t="s">
        <v>1</v>
      </c>
      <c r="D3817" t="s">
        <v>9</v>
      </c>
      <c r="E3817">
        <v>201506</v>
      </c>
      <c r="F3817" s="8">
        <v>129804.4562083973</v>
      </c>
      <c r="G3817" s="8">
        <v>140338</v>
      </c>
    </row>
    <row r="3818" spans="1:7" x14ac:dyDescent="0.2">
      <c r="A3818" t="s">
        <v>73</v>
      </c>
      <c r="B3818" t="s">
        <v>119</v>
      </c>
      <c r="C3818" t="s">
        <v>1</v>
      </c>
      <c r="D3818" t="s">
        <v>9</v>
      </c>
      <c r="E3818">
        <v>201512</v>
      </c>
      <c r="F3818" s="8">
        <v>176297.77491039422</v>
      </c>
      <c r="G3818" s="8">
        <v>193975</v>
      </c>
    </row>
    <row r="3819" spans="1:7" x14ac:dyDescent="0.2">
      <c r="A3819" t="s">
        <v>73</v>
      </c>
      <c r="B3819" t="s">
        <v>119</v>
      </c>
      <c r="C3819" t="s">
        <v>1</v>
      </c>
      <c r="D3819" t="s">
        <v>9</v>
      </c>
      <c r="E3819">
        <v>201606</v>
      </c>
      <c r="F3819" s="8">
        <v>220539.20575948583</v>
      </c>
      <c r="G3819" s="8">
        <v>236007.16666666666</v>
      </c>
    </row>
    <row r="3820" spans="1:7" x14ac:dyDescent="0.2">
      <c r="A3820" t="s">
        <v>73</v>
      </c>
      <c r="B3820" t="s">
        <v>119</v>
      </c>
      <c r="C3820" t="s">
        <v>1</v>
      </c>
      <c r="D3820" t="s">
        <v>9</v>
      </c>
      <c r="E3820">
        <v>201612</v>
      </c>
      <c r="F3820" s="8">
        <v>263500.99713261653</v>
      </c>
      <c r="G3820" s="8">
        <v>282768.66666666669</v>
      </c>
    </row>
    <row r="3821" spans="1:7" x14ac:dyDescent="0.2">
      <c r="A3821" t="s">
        <v>73</v>
      </c>
      <c r="B3821" t="s">
        <v>119</v>
      </c>
      <c r="C3821" t="s">
        <v>1</v>
      </c>
      <c r="D3821" t="s">
        <v>9</v>
      </c>
      <c r="E3821">
        <v>201706</v>
      </c>
      <c r="F3821" s="8">
        <v>319348.20189452131</v>
      </c>
      <c r="G3821" s="8">
        <v>337086.33333333331</v>
      </c>
    </row>
    <row r="3822" spans="1:7" x14ac:dyDescent="0.2">
      <c r="A3822" t="s">
        <v>73</v>
      </c>
      <c r="B3822" t="s">
        <v>119</v>
      </c>
      <c r="C3822" t="s">
        <v>1</v>
      </c>
      <c r="D3822" t="s">
        <v>9</v>
      </c>
      <c r="E3822">
        <v>201712</v>
      </c>
      <c r="F3822" s="8">
        <v>376691.45824372763</v>
      </c>
      <c r="G3822" s="8">
        <v>404190.66666666669</v>
      </c>
    </row>
    <row r="3823" spans="1:7" x14ac:dyDescent="0.2">
      <c r="A3823" t="s">
        <v>73</v>
      </c>
      <c r="B3823" t="s">
        <v>119</v>
      </c>
      <c r="C3823" t="s">
        <v>1</v>
      </c>
      <c r="D3823" t="s">
        <v>9</v>
      </c>
      <c r="E3823">
        <v>201806</v>
      </c>
      <c r="F3823" s="8">
        <v>399398.96289042506</v>
      </c>
      <c r="G3823" s="8">
        <v>418958.66666666669</v>
      </c>
    </row>
    <row r="3824" spans="1:7" x14ac:dyDescent="0.2">
      <c r="A3824" t="s">
        <v>73</v>
      </c>
      <c r="B3824" t="s">
        <v>119</v>
      </c>
      <c r="C3824" t="s">
        <v>1</v>
      </c>
      <c r="D3824" t="s">
        <v>9</v>
      </c>
      <c r="E3824">
        <v>201812</v>
      </c>
      <c r="F3824" s="8">
        <v>442992.27580645168</v>
      </c>
      <c r="G3824" s="8">
        <v>466314.5</v>
      </c>
    </row>
    <row r="3825" spans="1:7" x14ac:dyDescent="0.2">
      <c r="A3825" t="s">
        <v>73</v>
      </c>
      <c r="B3825" t="s">
        <v>119</v>
      </c>
      <c r="C3825" t="s">
        <v>1</v>
      </c>
      <c r="D3825" t="s">
        <v>9</v>
      </c>
      <c r="E3825">
        <v>201906</v>
      </c>
      <c r="F3825" s="8">
        <v>452572.3894009217</v>
      </c>
      <c r="G3825" s="8">
        <v>474749.83333333331</v>
      </c>
    </row>
    <row r="3826" spans="1:7" x14ac:dyDescent="0.2">
      <c r="A3826" t="s">
        <v>73</v>
      </c>
      <c r="B3826" t="s">
        <v>119</v>
      </c>
      <c r="C3826" t="s">
        <v>1</v>
      </c>
      <c r="D3826" t="s">
        <v>9</v>
      </c>
      <c r="E3826">
        <v>201912</v>
      </c>
      <c r="F3826" s="8">
        <v>493188.30376344081</v>
      </c>
      <c r="G3826" s="8">
        <v>517114.16666666669</v>
      </c>
    </row>
    <row r="3827" spans="1:7" x14ac:dyDescent="0.2">
      <c r="A3827" t="s">
        <v>73</v>
      </c>
      <c r="B3827" t="s">
        <v>119</v>
      </c>
      <c r="C3827" t="s">
        <v>1</v>
      </c>
      <c r="D3827" t="s">
        <v>9</v>
      </c>
      <c r="E3827">
        <v>202006</v>
      </c>
      <c r="F3827" s="8">
        <v>502119.72505252756</v>
      </c>
      <c r="G3827" s="8">
        <v>522019.66666666669</v>
      </c>
    </row>
    <row r="3828" spans="1:7" x14ac:dyDescent="0.2">
      <c r="A3828" t="s">
        <v>73</v>
      </c>
      <c r="B3828" t="s">
        <v>119</v>
      </c>
      <c r="C3828" t="s">
        <v>1</v>
      </c>
      <c r="D3828" t="s">
        <v>9</v>
      </c>
      <c r="E3828">
        <v>202012</v>
      </c>
      <c r="F3828" s="8">
        <v>489466.36236559151</v>
      </c>
      <c r="G3828" s="8">
        <v>506874.66666666669</v>
      </c>
    </row>
    <row r="3829" spans="1:7" x14ac:dyDescent="0.2">
      <c r="A3829" t="s">
        <v>73</v>
      </c>
      <c r="B3829" t="s">
        <v>119</v>
      </c>
      <c r="C3829" t="s">
        <v>1</v>
      </c>
      <c r="D3829" t="s">
        <v>9</v>
      </c>
      <c r="E3829">
        <v>202106</v>
      </c>
      <c r="F3829" s="8">
        <v>479882.74608294939</v>
      </c>
      <c r="G3829" s="8">
        <v>496290.33333333331</v>
      </c>
    </row>
    <row r="3830" spans="1:7" x14ac:dyDescent="0.2">
      <c r="A3830" t="s">
        <v>73</v>
      </c>
      <c r="B3830" t="s">
        <v>119</v>
      </c>
      <c r="C3830" t="s">
        <v>1</v>
      </c>
      <c r="D3830" t="s">
        <v>9</v>
      </c>
      <c r="E3830">
        <v>202112</v>
      </c>
      <c r="F3830" s="8">
        <v>483305.02903225803</v>
      </c>
      <c r="G3830" s="8">
        <v>500283.16666666669</v>
      </c>
    </row>
    <row r="3831" spans="1:7" x14ac:dyDescent="0.2">
      <c r="A3831" t="s">
        <v>73</v>
      </c>
      <c r="B3831" t="s">
        <v>119</v>
      </c>
      <c r="C3831" t="s">
        <v>1</v>
      </c>
      <c r="D3831" t="s">
        <v>9</v>
      </c>
      <c r="E3831">
        <v>202206</v>
      </c>
      <c r="F3831" s="8">
        <v>485170.72082693299</v>
      </c>
      <c r="G3831" s="8">
        <v>501992</v>
      </c>
    </row>
    <row r="3832" spans="1:7" x14ac:dyDescent="0.2">
      <c r="A3832" t="s">
        <v>73</v>
      </c>
      <c r="B3832" t="s">
        <v>119</v>
      </c>
      <c r="C3832" t="s">
        <v>1</v>
      </c>
      <c r="D3832" t="s">
        <v>9</v>
      </c>
      <c r="E3832">
        <v>202212</v>
      </c>
      <c r="F3832" s="8">
        <v>519135.26164874551</v>
      </c>
      <c r="G3832" s="8">
        <v>542400.33333333337</v>
      </c>
    </row>
    <row r="3833" spans="1:7" x14ac:dyDescent="0.2">
      <c r="A3833" t="s">
        <v>73</v>
      </c>
      <c r="B3833" t="s">
        <v>119</v>
      </c>
      <c r="C3833" t="s">
        <v>1</v>
      </c>
      <c r="D3833" t="s">
        <v>9</v>
      </c>
      <c r="E3833">
        <v>202306</v>
      </c>
      <c r="F3833" s="8">
        <v>532084.51747311838</v>
      </c>
      <c r="G3833" s="8">
        <v>551300.66666666663</v>
      </c>
    </row>
    <row r="3834" spans="1:7" x14ac:dyDescent="0.2">
      <c r="A3834" t="s">
        <v>73</v>
      </c>
      <c r="B3834" t="s">
        <v>119</v>
      </c>
      <c r="C3834" t="s">
        <v>1</v>
      </c>
      <c r="D3834" t="s">
        <v>9</v>
      </c>
      <c r="E3834">
        <v>202312</v>
      </c>
      <c r="F3834" s="8">
        <v>509770.77526881726</v>
      </c>
      <c r="G3834" s="8">
        <v>538275.16666666663</v>
      </c>
    </row>
    <row r="3835" spans="1:7" x14ac:dyDescent="0.2">
      <c r="A3835" t="s">
        <v>73</v>
      </c>
      <c r="B3835" t="s">
        <v>119</v>
      </c>
      <c r="C3835" t="s">
        <v>1</v>
      </c>
      <c r="D3835" t="s">
        <v>9</v>
      </c>
      <c r="E3835">
        <v>202406</v>
      </c>
      <c r="F3835" s="8">
        <v>458135.56682239531</v>
      </c>
      <c r="G3835" s="8">
        <v>473939.8</v>
      </c>
    </row>
    <row r="3836" spans="1:7" x14ac:dyDescent="0.2">
      <c r="A3836" t="s">
        <v>73</v>
      </c>
      <c r="B3836" t="s">
        <v>119</v>
      </c>
      <c r="C3836" t="s">
        <v>1</v>
      </c>
      <c r="D3836" t="s">
        <v>5</v>
      </c>
      <c r="E3836">
        <v>201403</v>
      </c>
      <c r="F3836" s="8">
        <v>18672.722350230415</v>
      </c>
      <c r="G3836" s="8">
        <v>21720.666666666668</v>
      </c>
    </row>
    <row r="3837" spans="1:7" x14ac:dyDescent="0.2">
      <c r="A3837" t="s">
        <v>73</v>
      </c>
      <c r="B3837" t="s">
        <v>119</v>
      </c>
      <c r="C3837" t="s">
        <v>1</v>
      </c>
      <c r="D3837" t="s">
        <v>5</v>
      </c>
      <c r="E3837">
        <v>201406</v>
      </c>
      <c r="F3837" s="8">
        <v>33009.005734767023</v>
      </c>
      <c r="G3837" s="8">
        <v>38231.333333333336</v>
      </c>
    </row>
    <row r="3838" spans="1:7" x14ac:dyDescent="0.2">
      <c r="A3838" t="s">
        <v>73</v>
      </c>
      <c r="B3838" t="s">
        <v>119</v>
      </c>
      <c r="C3838" t="s">
        <v>1</v>
      </c>
      <c r="D3838" t="s">
        <v>5</v>
      </c>
      <c r="E3838">
        <v>201409</v>
      </c>
      <c r="F3838" s="8">
        <v>56349.4551971326</v>
      </c>
      <c r="G3838" s="8">
        <v>64197.666666666664</v>
      </c>
    </row>
    <row r="3839" spans="1:7" x14ac:dyDescent="0.2">
      <c r="A3839" t="s">
        <v>73</v>
      </c>
      <c r="B3839" t="s">
        <v>119</v>
      </c>
      <c r="C3839" t="s">
        <v>1</v>
      </c>
      <c r="D3839" t="s">
        <v>5</v>
      </c>
      <c r="E3839">
        <v>201412</v>
      </c>
      <c r="F3839" s="8">
        <v>91514.574910394265</v>
      </c>
      <c r="G3839" s="8">
        <v>102293.66666666667</v>
      </c>
    </row>
    <row r="3840" spans="1:7" x14ac:dyDescent="0.2">
      <c r="A3840" t="s">
        <v>73</v>
      </c>
      <c r="B3840" t="s">
        <v>119</v>
      </c>
      <c r="C3840" t="s">
        <v>1</v>
      </c>
      <c r="D3840" t="s">
        <v>5</v>
      </c>
      <c r="E3840">
        <v>201503</v>
      </c>
      <c r="F3840" s="8">
        <v>117565.36904761905</v>
      </c>
      <c r="G3840" s="8">
        <v>126909.33333333333</v>
      </c>
    </row>
    <row r="3841" spans="1:7" x14ac:dyDescent="0.2">
      <c r="A3841" t="s">
        <v>73</v>
      </c>
      <c r="B3841" t="s">
        <v>119</v>
      </c>
      <c r="C3841" t="s">
        <v>1</v>
      </c>
      <c r="D3841" t="s">
        <v>5</v>
      </c>
      <c r="E3841">
        <v>201506</v>
      </c>
      <c r="F3841" s="8">
        <v>142043.54336917555</v>
      </c>
      <c r="G3841" s="8">
        <v>153766.66666666666</v>
      </c>
    </row>
    <row r="3842" spans="1:7" x14ac:dyDescent="0.2">
      <c r="A3842" t="s">
        <v>73</v>
      </c>
      <c r="B3842" t="s">
        <v>119</v>
      </c>
      <c r="C3842" t="s">
        <v>1</v>
      </c>
      <c r="D3842" t="s">
        <v>5</v>
      </c>
      <c r="E3842">
        <v>201509</v>
      </c>
      <c r="F3842" s="8">
        <v>164230.6007168458</v>
      </c>
      <c r="G3842" s="8">
        <v>179561</v>
      </c>
    </row>
    <row r="3843" spans="1:7" x14ac:dyDescent="0.2">
      <c r="A3843" t="s">
        <v>73</v>
      </c>
      <c r="B3843" t="s">
        <v>119</v>
      </c>
      <c r="C3843" t="s">
        <v>1</v>
      </c>
      <c r="D3843" t="s">
        <v>5</v>
      </c>
      <c r="E3843">
        <v>201512</v>
      </c>
      <c r="F3843" s="8">
        <v>188364.94910394269</v>
      </c>
      <c r="G3843" s="8">
        <v>208389</v>
      </c>
    </row>
    <row r="3844" spans="1:7" x14ac:dyDescent="0.2">
      <c r="A3844" t="s">
        <v>73</v>
      </c>
      <c r="B3844" t="s">
        <v>119</v>
      </c>
      <c r="C3844" t="s">
        <v>1</v>
      </c>
      <c r="D3844" t="s">
        <v>5</v>
      </c>
      <c r="E3844">
        <v>201603</v>
      </c>
      <c r="F3844" s="8">
        <v>211620.79718205414</v>
      </c>
      <c r="G3844" s="8">
        <v>224561.33333333334</v>
      </c>
    </row>
    <row r="3845" spans="1:7" x14ac:dyDescent="0.2">
      <c r="A3845" t="s">
        <v>73</v>
      </c>
      <c r="B3845" t="s">
        <v>119</v>
      </c>
      <c r="C3845" t="s">
        <v>1</v>
      </c>
      <c r="D3845" t="s">
        <v>5</v>
      </c>
      <c r="E3845">
        <v>201606</v>
      </c>
      <c r="F3845" s="8">
        <v>229457.61433691756</v>
      </c>
      <c r="G3845" s="8">
        <v>247453</v>
      </c>
    </row>
    <row r="3846" spans="1:7" x14ac:dyDescent="0.2">
      <c r="A3846" t="s">
        <v>73</v>
      </c>
      <c r="B3846" t="s">
        <v>119</v>
      </c>
      <c r="C3846" t="s">
        <v>1</v>
      </c>
      <c r="D3846" t="s">
        <v>5</v>
      </c>
      <c r="E3846">
        <v>201609</v>
      </c>
      <c r="F3846" s="8">
        <v>252842.84516129029</v>
      </c>
      <c r="G3846" s="8">
        <v>267528</v>
      </c>
    </row>
    <row r="3847" spans="1:7" x14ac:dyDescent="0.2">
      <c r="A3847" t="s">
        <v>73</v>
      </c>
      <c r="B3847" t="s">
        <v>119</v>
      </c>
      <c r="C3847" t="s">
        <v>1</v>
      </c>
      <c r="D3847" t="s">
        <v>5</v>
      </c>
      <c r="E3847">
        <v>201612</v>
      </c>
      <c r="F3847" s="8">
        <v>274159.14910394268</v>
      </c>
      <c r="G3847" s="8">
        <v>298009.33333333331</v>
      </c>
    </row>
    <row r="3848" spans="1:7" x14ac:dyDescent="0.2">
      <c r="A3848" t="s">
        <v>73</v>
      </c>
      <c r="B3848" t="s">
        <v>119</v>
      </c>
      <c r="C3848" t="s">
        <v>1</v>
      </c>
      <c r="D3848" t="s">
        <v>5</v>
      </c>
      <c r="E3848">
        <v>201703</v>
      </c>
      <c r="F3848" s="8">
        <v>304611.05145929358</v>
      </c>
      <c r="G3848" s="8">
        <v>320473.33333333331</v>
      </c>
    </row>
    <row r="3849" spans="1:7" x14ac:dyDescent="0.2">
      <c r="A3849" t="s">
        <v>73</v>
      </c>
      <c r="B3849" t="s">
        <v>119</v>
      </c>
      <c r="C3849" t="s">
        <v>1</v>
      </c>
      <c r="D3849" t="s">
        <v>5</v>
      </c>
      <c r="E3849">
        <v>201706</v>
      </c>
      <c r="F3849" s="8">
        <v>334085.35232974909</v>
      </c>
      <c r="G3849" s="8">
        <v>353699.33333333331</v>
      </c>
    </row>
    <row r="3850" spans="1:7" x14ac:dyDescent="0.2">
      <c r="A3850" t="s">
        <v>73</v>
      </c>
      <c r="B3850" t="s">
        <v>119</v>
      </c>
      <c r="C3850" t="s">
        <v>1</v>
      </c>
      <c r="D3850" t="s">
        <v>5</v>
      </c>
      <c r="E3850">
        <v>201709</v>
      </c>
      <c r="F3850" s="8">
        <v>369959.5032258064</v>
      </c>
      <c r="G3850" s="8">
        <v>386535</v>
      </c>
    </row>
    <row r="3851" spans="1:7" x14ac:dyDescent="0.2">
      <c r="A3851" t="s">
        <v>73</v>
      </c>
      <c r="B3851" t="s">
        <v>119</v>
      </c>
      <c r="C3851" t="s">
        <v>1</v>
      </c>
      <c r="D3851" t="s">
        <v>5</v>
      </c>
      <c r="E3851">
        <v>201712</v>
      </c>
      <c r="F3851" s="8">
        <v>383423.41326164873</v>
      </c>
      <c r="G3851" s="8">
        <v>421846.33333333331</v>
      </c>
    </row>
    <row r="3852" spans="1:7" x14ac:dyDescent="0.2">
      <c r="A3852" t="s">
        <v>73</v>
      </c>
      <c r="B3852" t="s">
        <v>119</v>
      </c>
      <c r="C3852" t="s">
        <v>1</v>
      </c>
      <c r="D3852" t="s">
        <v>5</v>
      </c>
      <c r="E3852">
        <v>201803</v>
      </c>
      <c r="F3852" s="8">
        <v>387723.71466973895</v>
      </c>
      <c r="G3852" s="8">
        <v>405649.66666666669</v>
      </c>
    </row>
    <row r="3853" spans="1:7" x14ac:dyDescent="0.2">
      <c r="A3853" t="s">
        <v>73</v>
      </c>
      <c r="B3853" t="s">
        <v>119</v>
      </c>
      <c r="C3853" t="s">
        <v>1</v>
      </c>
      <c r="D3853" t="s">
        <v>5</v>
      </c>
      <c r="E3853">
        <v>201806</v>
      </c>
      <c r="F3853" s="8">
        <v>411074.21111111116</v>
      </c>
      <c r="G3853" s="8">
        <v>432267.66666666669</v>
      </c>
    </row>
    <row r="3854" spans="1:7" x14ac:dyDescent="0.2">
      <c r="A3854" t="s">
        <v>73</v>
      </c>
      <c r="B3854" t="s">
        <v>119</v>
      </c>
      <c r="C3854" t="s">
        <v>1</v>
      </c>
      <c r="D3854" t="s">
        <v>5</v>
      </c>
      <c r="E3854">
        <v>201809</v>
      </c>
      <c r="F3854" s="8">
        <v>434937.60824372759</v>
      </c>
      <c r="G3854" s="8">
        <v>455845.33333333331</v>
      </c>
    </row>
    <row r="3855" spans="1:7" x14ac:dyDescent="0.2">
      <c r="A3855" t="s">
        <v>73</v>
      </c>
      <c r="B3855" t="s">
        <v>119</v>
      </c>
      <c r="C3855" t="s">
        <v>1</v>
      </c>
      <c r="D3855" t="s">
        <v>5</v>
      </c>
      <c r="E3855">
        <v>201812</v>
      </c>
      <c r="F3855" s="8">
        <v>451046.94336917577</v>
      </c>
      <c r="G3855" s="8">
        <v>476783.66666666669</v>
      </c>
    </row>
    <row r="3856" spans="1:7" x14ac:dyDescent="0.2">
      <c r="A3856" t="s">
        <v>73</v>
      </c>
      <c r="B3856" t="s">
        <v>119</v>
      </c>
      <c r="C3856" t="s">
        <v>1</v>
      </c>
      <c r="D3856" t="s">
        <v>5</v>
      </c>
      <c r="E3856">
        <v>201903</v>
      </c>
      <c r="F3856" s="8">
        <v>445887.28955453169</v>
      </c>
      <c r="G3856" s="8">
        <v>463640</v>
      </c>
    </row>
    <row r="3857" spans="1:7" x14ac:dyDescent="0.2">
      <c r="A3857" t="s">
        <v>73</v>
      </c>
      <c r="B3857" t="s">
        <v>119</v>
      </c>
      <c r="C3857" t="s">
        <v>1</v>
      </c>
      <c r="D3857" t="s">
        <v>5</v>
      </c>
      <c r="E3857">
        <v>201906</v>
      </c>
      <c r="F3857" s="8">
        <v>459257.48924731166</v>
      </c>
      <c r="G3857" s="8">
        <v>485859.66666666669</v>
      </c>
    </row>
    <row r="3858" spans="1:7" x14ac:dyDescent="0.2">
      <c r="A3858" t="s">
        <v>73</v>
      </c>
      <c r="B3858" t="s">
        <v>119</v>
      </c>
      <c r="C3858" t="s">
        <v>1</v>
      </c>
      <c r="D3858" t="s">
        <v>5</v>
      </c>
      <c r="E3858">
        <v>201909</v>
      </c>
      <c r="F3858" s="8">
        <v>485779.26487455197</v>
      </c>
      <c r="G3858" s="8">
        <v>509184.33333333331</v>
      </c>
    </row>
    <row r="3859" spans="1:7" x14ac:dyDescent="0.2">
      <c r="A3859" t="s">
        <v>73</v>
      </c>
      <c r="B3859" t="s">
        <v>119</v>
      </c>
      <c r="C3859" t="s">
        <v>1</v>
      </c>
      <c r="D3859" t="s">
        <v>5</v>
      </c>
      <c r="E3859">
        <v>201912</v>
      </c>
      <c r="F3859" s="8">
        <v>500597.34265232977</v>
      </c>
      <c r="G3859" s="8">
        <v>525044</v>
      </c>
    </row>
    <row r="3860" spans="1:7" x14ac:dyDescent="0.2">
      <c r="A3860" t="s">
        <v>73</v>
      </c>
      <c r="B3860" t="s">
        <v>119</v>
      </c>
      <c r="C3860" t="s">
        <v>1</v>
      </c>
      <c r="D3860" t="s">
        <v>5</v>
      </c>
      <c r="E3860">
        <v>202003</v>
      </c>
      <c r="F3860" s="8">
        <v>504454.36336670379</v>
      </c>
      <c r="G3860" s="8">
        <v>525572.33333333337</v>
      </c>
    </row>
    <row r="3861" spans="1:7" x14ac:dyDescent="0.2">
      <c r="A3861" t="s">
        <v>73</v>
      </c>
      <c r="B3861" t="s">
        <v>119</v>
      </c>
      <c r="C3861" t="s">
        <v>1</v>
      </c>
      <c r="D3861" t="s">
        <v>5</v>
      </c>
      <c r="E3861">
        <v>202006</v>
      </c>
      <c r="F3861" s="8">
        <v>499785.08673835133</v>
      </c>
      <c r="G3861" s="8">
        <v>518467</v>
      </c>
    </row>
    <row r="3862" spans="1:7" x14ac:dyDescent="0.2">
      <c r="A3862" t="s">
        <v>73</v>
      </c>
      <c r="B3862" t="s">
        <v>119</v>
      </c>
      <c r="C3862" t="s">
        <v>1</v>
      </c>
      <c r="D3862" t="s">
        <v>5</v>
      </c>
      <c r="E3862">
        <v>202009</v>
      </c>
      <c r="F3862" s="8">
        <v>488929.06953405024</v>
      </c>
      <c r="G3862" s="8">
        <v>504241.33333333331</v>
      </c>
    </row>
    <row r="3863" spans="1:7" x14ac:dyDescent="0.2">
      <c r="A3863" t="s">
        <v>73</v>
      </c>
      <c r="B3863" t="s">
        <v>119</v>
      </c>
      <c r="C3863" t="s">
        <v>1</v>
      </c>
      <c r="D3863" t="s">
        <v>5</v>
      </c>
      <c r="E3863">
        <v>202012</v>
      </c>
      <c r="F3863" s="8">
        <v>490003.65519713279</v>
      </c>
      <c r="G3863" s="8">
        <v>509508</v>
      </c>
    </row>
    <row r="3864" spans="1:7" x14ac:dyDescent="0.2">
      <c r="A3864" t="s">
        <v>73</v>
      </c>
      <c r="B3864" t="s">
        <v>119</v>
      </c>
      <c r="C3864" t="s">
        <v>1</v>
      </c>
      <c r="D3864" t="s">
        <v>5</v>
      </c>
      <c r="E3864">
        <v>202103</v>
      </c>
      <c r="F3864" s="8">
        <v>480813.52227342565</v>
      </c>
      <c r="G3864" s="8">
        <v>497859.33333333331</v>
      </c>
    </row>
    <row r="3865" spans="1:7" x14ac:dyDescent="0.2">
      <c r="A3865" t="s">
        <v>73</v>
      </c>
      <c r="B3865" t="s">
        <v>119</v>
      </c>
      <c r="C3865" t="s">
        <v>1</v>
      </c>
      <c r="D3865" t="s">
        <v>5</v>
      </c>
      <c r="E3865">
        <v>202106</v>
      </c>
      <c r="F3865" s="8">
        <v>478951.96989247296</v>
      </c>
      <c r="G3865" s="8">
        <v>494721.33333333331</v>
      </c>
    </row>
    <row r="3866" spans="1:7" x14ac:dyDescent="0.2">
      <c r="A3866" t="s">
        <v>73</v>
      </c>
      <c r="B3866" t="s">
        <v>119</v>
      </c>
      <c r="C3866" t="s">
        <v>1</v>
      </c>
      <c r="D3866" t="s">
        <v>5</v>
      </c>
      <c r="E3866">
        <v>202109</v>
      </c>
      <c r="F3866" s="8">
        <v>480532.18387096771</v>
      </c>
      <c r="G3866" s="8">
        <v>496996.66666666669</v>
      </c>
    </row>
    <row r="3867" spans="1:7" x14ac:dyDescent="0.2">
      <c r="A3867" t="s">
        <v>73</v>
      </c>
      <c r="B3867" t="s">
        <v>119</v>
      </c>
      <c r="C3867" t="s">
        <v>1</v>
      </c>
      <c r="D3867" t="s">
        <v>5</v>
      </c>
      <c r="E3867">
        <v>202112</v>
      </c>
      <c r="F3867" s="8">
        <v>486077.87419354846</v>
      </c>
      <c r="G3867" s="8">
        <v>503569.66666666669</v>
      </c>
    </row>
    <row r="3868" spans="1:7" x14ac:dyDescent="0.2">
      <c r="A3868" t="s">
        <v>73</v>
      </c>
      <c r="B3868" t="s">
        <v>119</v>
      </c>
      <c r="C3868" t="s">
        <v>1</v>
      </c>
      <c r="D3868" t="s">
        <v>5</v>
      </c>
      <c r="E3868">
        <v>202203</v>
      </c>
      <c r="F3868" s="8">
        <v>483498.59254992334</v>
      </c>
      <c r="G3868" s="8">
        <v>500256</v>
      </c>
    </row>
    <row r="3869" spans="1:7" x14ac:dyDescent="0.2">
      <c r="A3869" t="s">
        <v>73</v>
      </c>
      <c r="B3869" t="s">
        <v>119</v>
      </c>
      <c r="C3869" t="s">
        <v>1</v>
      </c>
      <c r="D3869" t="s">
        <v>5</v>
      </c>
      <c r="E3869">
        <v>202206</v>
      </c>
      <c r="F3869" s="8">
        <v>486842.84910394269</v>
      </c>
      <c r="G3869" s="8">
        <v>503728</v>
      </c>
    </row>
    <row r="3870" spans="1:7" x14ac:dyDescent="0.2">
      <c r="A3870" t="s">
        <v>73</v>
      </c>
      <c r="B3870" t="s">
        <v>119</v>
      </c>
      <c r="C3870" t="s">
        <v>1</v>
      </c>
      <c r="D3870" t="s">
        <v>5</v>
      </c>
      <c r="E3870">
        <v>202209</v>
      </c>
      <c r="F3870" s="8">
        <v>509501.11003584246</v>
      </c>
      <c r="G3870" s="8">
        <v>528593.66666666663</v>
      </c>
    </row>
    <row r="3871" spans="1:7" x14ac:dyDescent="0.2">
      <c r="A3871" t="s">
        <v>73</v>
      </c>
      <c r="B3871" t="s">
        <v>119</v>
      </c>
      <c r="C3871" t="s">
        <v>1</v>
      </c>
      <c r="D3871" t="s">
        <v>5</v>
      </c>
      <c r="E3871">
        <v>202212</v>
      </c>
      <c r="F3871" s="8">
        <v>528769.41326164862</v>
      </c>
      <c r="G3871" s="8">
        <v>556207</v>
      </c>
    </row>
    <row r="3872" spans="1:7" x14ac:dyDescent="0.2">
      <c r="A3872" t="s">
        <v>73</v>
      </c>
      <c r="B3872" t="s">
        <v>119</v>
      </c>
      <c r="C3872" t="s">
        <v>1</v>
      </c>
      <c r="D3872" t="s">
        <v>5</v>
      </c>
      <c r="E3872">
        <v>202303</v>
      </c>
      <c r="F3872" s="8">
        <v>532040.21774193551</v>
      </c>
      <c r="G3872" s="8">
        <v>548580.33333333337</v>
      </c>
    </row>
    <row r="3873" spans="1:7" x14ac:dyDescent="0.2">
      <c r="A3873" t="s">
        <v>73</v>
      </c>
      <c r="B3873" t="s">
        <v>119</v>
      </c>
      <c r="C3873" t="s">
        <v>1</v>
      </c>
      <c r="D3873" t="s">
        <v>5</v>
      </c>
      <c r="E3873">
        <v>202306</v>
      </c>
      <c r="F3873" s="8">
        <v>532128.81720430113</v>
      </c>
      <c r="G3873" s="8">
        <v>554021</v>
      </c>
    </row>
    <row r="3874" spans="1:7" x14ac:dyDescent="0.2">
      <c r="A3874" t="s">
        <v>73</v>
      </c>
      <c r="B3874" t="s">
        <v>119</v>
      </c>
      <c r="C3874" t="s">
        <v>1</v>
      </c>
      <c r="D3874" t="s">
        <v>5</v>
      </c>
      <c r="E3874">
        <v>202309</v>
      </c>
      <c r="F3874" s="8">
        <v>513687.26774193562</v>
      </c>
      <c r="G3874" s="8">
        <v>543326.66666666663</v>
      </c>
    </row>
    <row r="3875" spans="1:7" x14ac:dyDescent="0.2">
      <c r="A3875" t="s">
        <v>73</v>
      </c>
      <c r="B3875" t="s">
        <v>119</v>
      </c>
      <c r="C3875" t="s">
        <v>1</v>
      </c>
      <c r="D3875" t="s">
        <v>5</v>
      </c>
      <c r="E3875">
        <v>202312</v>
      </c>
      <c r="F3875" s="8">
        <v>505854.28279569902</v>
      </c>
      <c r="G3875" s="8">
        <v>533223.66666666663</v>
      </c>
    </row>
    <row r="3876" spans="1:7" x14ac:dyDescent="0.2">
      <c r="A3876" t="s">
        <v>73</v>
      </c>
      <c r="B3876" t="s">
        <v>119</v>
      </c>
      <c r="C3876" t="s">
        <v>1</v>
      </c>
      <c r="D3876" t="s">
        <v>5</v>
      </c>
      <c r="E3876">
        <v>202403</v>
      </c>
      <c r="F3876" s="8">
        <v>460475.545420838</v>
      </c>
      <c r="G3876" s="8">
        <v>476941.66666666669</v>
      </c>
    </row>
    <row r="3877" spans="1:7" x14ac:dyDescent="0.2">
      <c r="A3877" t="s">
        <v>73</v>
      </c>
      <c r="B3877" t="s">
        <v>119</v>
      </c>
      <c r="C3877" t="s">
        <v>1</v>
      </c>
      <c r="D3877" t="s">
        <v>5</v>
      </c>
      <c r="E3877">
        <v>202406</v>
      </c>
      <c r="F3877" s="8">
        <v>454625.59892473131</v>
      </c>
      <c r="G3877" s="8">
        <v>469437</v>
      </c>
    </row>
    <row r="3878" spans="1:7" x14ac:dyDescent="0.2">
      <c r="A3878" t="s">
        <v>73</v>
      </c>
      <c r="B3878" t="s">
        <v>119</v>
      </c>
      <c r="C3878" t="s">
        <v>0</v>
      </c>
      <c r="D3878" t="s">
        <v>7</v>
      </c>
      <c r="E3878">
        <v>2014</v>
      </c>
      <c r="F3878" s="8">
        <v>1256856.6507360472</v>
      </c>
      <c r="G3878" s="8">
        <v>1311229.75</v>
      </c>
    </row>
    <row r="3879" spans="1:7" x14ac:dyDescent="0.2">
      <c r="A3879" t="s">
        <v>73</v>
      </c>
      <c r="B3879" t="s">
        <v>119</v>
      </c>
      <c r="C3879" t="s">
        <v>0</v>
      </c>
      <c r="D3879" t="s">
        <v>7</v>
      </c>
      <c r="E3879">
        <v>2015</v>
      </c>
      <c r="F3879" s="8">
        <v>1417134.1922939066</v>
      </c>
      <c r="G3879" s="8">
        <v>1494853.6666666667</v>
      </c>
    </row>
    <row r="3880" spans="1:7" x14ac:dyDescent="0.2">
      <c r="A3880" t="s">
        <v>73</v>
      </c>
      <c r="B3880" t="s">
        <v>119</v>
      </c>
      <c r="C3880" t="s">
        <v>0</v>
      </c>
      <c r="D3880" t="s">
        <v>7</v>
      </c>
      <c r="E3880">
        <v>2016</v>
      </c>
      <c r="F3880" s="8">
        <v>1417307.7553361759</v>
      </c>
      <c r="G3880" s="8">
        <v>1496107.0833333333</v>
      </c>
    </row>
    <row r="3881" spans="1:7" x14ac:dyDescent="0.2">
      <c r="A3881" t="s">
        <v>73</v>
      </c>
      <c r="B3881" t="s">
        <v>119</v>
      </c>
      <c r="C3881" t="s">
        <v>0</v>
      </c>
      <c r="D3881" t="s">
        <v>7</v>
      </c>
      <c r="E3881">
        <v>2017</v>
      </c>
      <c r="F3881" s="8">
        <v>1684253.3251856118</v>
      </c>
      <c r="G3881" s="8">
        <v>1828688.25</v>
      </c>
    </row>
    <row r="3882" spans="1:7" x14ac:dyDescent="0.2">
      <c r="A3882" t="s">
        <v>73</v>
      </c>
      <c r="B3882" t="s">
        <v>119</v>
      </c>
      <c r="C3882" t="s">
        <v>0</v>
      </c>
      <c r="D3882" t="s">
        <v>7</v>
      </c>
      <c r="E3882">
        <v>2018</v>
      </c>
      <c r="F3882" s="8">
        <v>1865513.7826292885</v>
      </c>
      <c r="G3882" s="8">
        <v>2068579.5833333333</v>
      </c>
    </row>
    <row r="3883" spans="1:7" x14ac:dyDescent="0.2">
      <c r="A3883" t="s">
        <v>73</v>
      </c>
      <c r="B3883" t="s">
        <v>119</v>
      </c>
      <c r="C3883" t="s">
        <v>0</v>
      </c>
      <c r="D3883" t="s">
        <v>7</v>
      </c>
      <c r="E3883">
        <v>2019</v>
      </c>
      <c r="F3883" s="8">
        <v>1994586.8317716336</v>
      </c>
      <c r="G3883" s="8">
        <v>2144000.6666666665</v>
      </c>
    </row>
    <row r="3884" spans="1:7" x14ac:dyDescent="0.2">
      <c r="A3884" t="s">
        <v>73</v>
      </c>
      <c r="B3884" t="s">
        <v>119</v>
      </c>
      <c r="C3884" t="s">
        <v>0</v>
      </c>
      <c r="D3884" t="s">
        <v>7</v>
      </c>
      <c r="E3884">
        <v>2020</v>
      </c>
      <c r="F3884" s="8">
        <v>2097897.6883574342</v>
      </c>
      <c r="G3884" s="8">
        <v>2238203.75</v>
      </c>
    </row>
    <row r="3885" spans="1:7" x14ac:dyDescent="0.2">
      <c r="A3885" t="s">
        <v>73</v>
      </c>
      <c r="B3885" t="s">
        <v>119</v>
      </c>
      <c r="C3885" t="s">
        <v>0</v>
      </c>
      <c r="D3885" t="s">
        <v>7</v>
      </c>
      <c r="E3885">
        <v>2021</v>
      </c>
      <c r="F3885" s="8">
        <v>2070708.0918266766</v>
      </c>
      <c r="G3885" s="8">
        <v>2196716.5</v>
      </c>
    </row>
    <row r="3886" spans="1:7" x14ac:dyDescent="0.2">
      <c r="A3886" t="s">
        <v>73</v>
      </c>
      <c r="B3886" t="s">
        <v>119</v>
      </c>
      <c r="C3886" t="s">
        <v>0</v>
      </c>
      <c r="D3886" t="s">
        <v>7</v>
      </c>
      <c r="E3886">
        <v>2022</v>
      </c>
      <c r="F3886" s="8">
        <v>2078345.5664810548</v>
      </c>
      <c r="G3886" s="8">
        <v>2239943.4166666665</v>
      </c>
    </row>
    <row r="3887" spans="1:7" x14ac:dyDescent="0.2">
      <c r="A3887" t="s">
        <v>73</v>
      </c>
      <c r="B3887" t="s">
        <v>119</v>
      </c>
      <c r="C3887" t="s">
        <v>0</v>
      </c>
      <c r="D3887" t="s">
        <v>7</v>
      </c>
      <c r="E3887">
        <v>2023</v>
      </c>
      <c r="F3887" s="8">
        <v>1892821.9585573475</v>
      </c>
      <c r="G3887" s="8">
        <v>2071449.4166666667</v>
      </c>
    </row>
    <row r="3888" spans="1:7" x14ac:dyDescent="0.2">
      <c r="A3888" t="s">
        <v>73</v>
      </c>
      <c r="B3888" t="s">
        <v>119</v>
      </c>
      <c r="C3888" t="s">
        <v>0</v>
      </c>
      <c r="D3888" t="s">
        <v>7</v>
      </c>
      <c r="E3888">
        <v>2024</v>
      </c>
      <c r="F3888" s="8">
        <v>1667580.4602447164</v>
      </c>
      <c r="G3888" s="8">
        <v>1789893.6</v>
      </c>
    </row>
    <row r="3889" spans="1:7" x14ac:dyDescent="0.2">
      <c r="A3889" t="s">
        <v>73</v>
      </c>
      <c r="B3889" t="s">
        <v>119</v>
      </c>
      <c r="C3889" t="s">
        <v>0</v>
      </c>
      <c r="D3889" t="s">
        <v>8</v>
      </c>
      <c r="E3889">
        <v>201401</v>
      </c>
      <c r="F3889" s="8">
        <v>1203446.6774193549</v>
      </c>
      <c r="G3889" s="8">
        <v>1254438</v>
      </c>
    </row>
    <row r="3890" spans="1:7" x14ac:dyDescent="0.2">
      <c r="A3890" t="s">
        <v>73</v>
      </c>
      <c r="B3890" t="s">
        <v>119</v>
      </c>
      <c r="C3890" t="s">
        <v>0</v>
      </c>
      <c r="D3890" t="s">
        <v>8</v>
      </c>
      <c r="E3890">
        <v>201402</v>
      </c>
      <c r="F3890" s="8">
        <v>1206702.5357142857</v>
      </c>
      <c r="G3890" s="8">
        <v>1248801</v>
      </c>
    </row>
    <row r="3891" spans="1:7" x14ac:dyDescent="0.2">
      <c r="A3891" t="s">
        <v>73</v>
      </c>
      <c r="B3891" t="s">
        <v>119</v>
      </c>
      <c r="C3891" t="s">
        <v>0</v>
      </c>
      <c r="D3891" t="s">
        <v>8</v>
      </c>
      <c r="E3891">
        <v>201403</v>
      </c>
      <c r="F3891" s="8">
        <v>1214348.8064516126</v>
      </c>
      <c r="G3891" s="8">
        <v>1254875</v>
      </c>
    </row>
    <row r="3892" spans="1:7" x14ac:dyDescent="0.2">
      <c r="A3892" t="s">
        <v>73</v>
      </c>
      <c r="B3892" t="s">
        <v>119</v>
      </c>
      <c r="C3892" t="s">
        <v>0</v>
      </c>
      <c r="D3892" t="s">
        <v>8</v>
      </c>
      <c r="E3892">
        <v>201404</v>
      </c>
      <c r="F3892" s="8">
        <v>1227680.7999999996</v>
      </c>
      <c r="G3892" s="8">
        <v>1270288</v>
      </c>
    </row>
    <row r="3893" spans="1:7" x14ac:dyDescent="0.2">
      <c r="A3893" t="s">
        <v>73</v>
      </c>
      <c r="B3893" t="s">
        <v>119</v>
      </c>
      <c r="C3893" t="s">
        <v>0</v>
      </c>
      <c r="D3893" t="s">
        <v>8</v>
      </c>
      <c r="E3893">
        <v>201405</v>
      </c>
      <c r="F3893" s="8">
        <v>1236683.2258064521</v>
      </c>
      <c r="G3893" s="8">
        <v>1290705</v>
      </c>
    </row>
    <row r="3894" spans="1:7" x14ac:dyDescent="0.2">
      <c r="A3894" t="s">
        <v>73</v>
      </c>
      <c r="B3894" t="s">
        <v>119</v>
      </c>
      <c r="C3894" t="s">
        <v>0</v>
      </c>
      <c r="D3894" t="s">
        <v>8</v>
      </c>
      <c r="E3894">
        <v>201406</v>
      </c>
      <c r="F3894" s="8">
        <v>1249925.8333333337</v>
      </c>
      <c r="G3894" s="8">
        <v>1299916</v>
      </c>
    </row>
    <row r="3895" spans="1:7" x14ac:dyDescent="0.2">
      <c r="A3895" t="s">
        <v>73</v>
      </c>
      <c r="B3895" t="s">
        <v>119</v>
      </c>
      <c r="C3895" t="s">
        <v>0</v>
      </c>
      <c r="D3895" t="s">
        <v>8</v>
      </c>
      <c r="E3895">
        <v>201407</v>
      </c>
      <c r="F3895" s="8">
        <v>1253338.6774193547</v>
      </c>
      <c r="G3895" s="8">
        <v>1311957</v>
      </c>
    </row>
    <row r="3896" spans="1:7" x14ac:dyDescent="0.2">
      <c r="A3896" t="s">
        <v>73</v>
      </c>
      <c r="B3896" t="s">
        <v>119</v>
      </c>
      <c r="C3896" t="s">
        <v>0</v>
      </c>
      <c r="D3896" t="s">
        <v>8</v>
      </c>
      <c r="E3896">
        <v>201408</v>
      </c>
      <c r="F3896" s="8">
        <v>1264339.9677419362</v>
      </c>
      <c r="G3896" s="8">
        <v>1312489</v>
      </c>
    </row>
    <row r="3897" spans="1:7" x14ac:dyDescent="0.2">
      <c r="A3897" t="s">
        <v>73</v>
      </c>
      <c r="B3897" t="s">
        <v>119</v>
      </c>
      <c r="C3897" t="s">
        <v>0</v>
      </c>
      <c r="D3897" t="s">
        <v>8</v>
      </c>
      <c r="E3897">
        <v>201409</v>
      </c>
      <c r="F3897" s="8">
        <v>1280479.5999999989</v>
      </c>
      <c r="G3897" s="8">
        <v>1335227</v>
      </c>
    </row>
    <row r="3898" spans="1:7" x14ac:dyDescent="0.2">
      <c r="A3898" t="s">
        <v>73</v>
      </c>
      <c r="B3898" t="s">
        <v>119</v>
      </c>
      <c r="C3898" t="s">
        <v>0</v>
      </c>
      <c r="D3898" t="s">
        <v>8</v>
      </c>
      <c r="E3898">
        <v>201410</v>
      </c>
      <c r="F3898" s="8">
        <v>1288011.3548387107</v>
      </c>
      <c r="G3898" s="8">
        <v>1374460</v>
      </c>
    </row>
    <row r="3899" spans="1:7" x14ac:dyDescent="0.2">
      <c r="A3899" t="s">
        <v>73</v>
      </c>
      <c r="B3899" t="s">
        <v>119</v>
      </c>
      <c r="C3899" t="s">
        <v>0</v>
      </c>
      <c r="D3899" t="s">
        <v>8</v>
      </c>
      <c r="E3899">
        <v>201411</v>
      </c>
      <c r="F3899" s="8">
        <v>1323407.2333333329</v>
      </c>
      <c r="G3899" s="8">
        <v>1373620</v>
      </c>
    </row>
    <row r="3900" spans="1:7" x14ac:dyDescent="0.2">
      <c r="A3900" t="s">
        <v>73</v>
      </c>
      <c r="B3900" t="s">
        <v>119</v>
      </c>
      <c r="C3900" t="s">
        <v>0</v>
      </c>
      <c r="D3900" t="s">
        <v>8</v>
      </c>
      <c r="E3900">
        <v>201412</v>
      </c>
      <c r="F3900" s="8">
        <v>1333915.0967741942</v>
      </c>
      <c r="G3900" s="8">
        <v>1407981</v>
      </c>
    </row>
    <row r="3901" spans="1:7" x14ac:dyDescent="0.2">
      <c r="A3901" t="s">
        <v>73</v>
      </c>
      <c r="B3901" t="s">
        <v>119</v>
      </c>
      <c r="C3901" t="s">
        <v>0</v>
      </c>
      <c r="D3901" t="s">
        <v>8</v>
      </c>
      <c r="E3901">
        <v>201501</v>
      </c>
      <c r="F3901" s="8">
        <v>1365902.5161290315</v>
      </c>
      <c r="G3901" s="8">
        <v>1416967</v>
      </c>
    </row>
    <row r="3902" spans="1:7" x14ac:dyDescent="0.2">
      <c r="A3902" t="s">
        <v>73</v>
      </c>
      <c r="B3902" t="s">
        <v>119</v>
      </c>
      <c r="C3902" t="s">
        <v>0</v>
      </c>
      <c r="D3902" t="s">
        <v>8</v>
      </c>
      <c r="E3902">
        <v>201502</v>
      </c>
      <c r="F3902" s="8">
        <v>1370669.9999999998</v>
      </c>
      <c r="G3902" s="8">
        <v>1430313</v>
      </c>
    </row>
    <row r="3903" spans="1:7" x14ac:dyDescent="0.2">
      <c r="A3903" t="s">
        <v>73</v>
      </c>
      <c r="B3903" t="s">
        <v>119</v>
      </c>
      <c r="C3903" t="s">
        <v>0</v>
      </c>
      <c r="D3903" t="s">
        <v>8</v>
      </c>
      <c r="E3903">
        <v>201503</v>
      </c>
      <c r="F3903" s="8">
        <v>1381403.4838709682</v>
      </c>
      <c r="G3903" s="8">
        <v>1433594</v>
      </c>
    </row>
    <row r="3904" spans="1:7" x14ac:dyDescent="0.2">
      <c r="A3904" t="s">
        <v>73</v>
      </c>
      <c r="B3904" t="s">
        <v>119</v>
      </c>
      <c r="C3904" t="s">
        <v>0</v>
      </c>
      <c r="D3904" t="s">
        <v>8</v>
      </c>
      <c r="E3904">
        <v>201504</v>
      </c>
      <c r="F3904" s="8">
        <v>1401705.2000000004</v>
      </c>
      <c r="G3904" s="8">
        <v>1462207</v>
      </c>
    </row>
    <row r="3905" spans="1:7" x14ac:dyDescent="0.2">
      <c r="A3905" t="s">
        <v>73</v>
      </c>
      <c r="B3905" t="s">
        <v>119</v>
      </c>
      <c r="C3905" t="s">
        <v>0</v>
      </c>
      <c r="D3905" t="s">
        <v>8</v>
      </c>
      <c r="E3905">
        <v>201505</v>
      </c>
      <c r="F3905" s="8">
        <v>1407195.0322580647</v>
      </c>
      <c r="G3905" s="8">
        <v>1479246</v>
      </c>
    </row>
    <row r="3906" spans="1:7" x14ac:dyDescent="0.2">
      <c r="A3906" t="s">
        <v>73</v>
      </c>
      <c r="B3906" t="s">
        <v>119</v>
      </c>
      <c r="C3906" t="s">
        <v>0</v>
      </c>
      <c r="D3906" t="s">
        <v>8</v>
      </c>
      <c r="E3906">
        <v>201506</v>
      </c>
      <c r="F3906" s="8">
        <v>1422706.6666666667</v>
      </c>
      <c r="G3906" s="8">
        <v>1484025</v>
      </c>
    </row>
    <row r="3907" spans="1:7" x14ac:dyDescent="0.2">
      <c r="A3907" t="s">
        <v>73</v>
      </c>
      <c r="B3907" t="s">
        <v>119</v>
      </c>
      <c r="C3907" t="s">
        <v>0</v>
      </c>
      <c r="D3907" t="s">
        <v>8</v>
      </c>
      <c r="E3907">
        <v>201507</v>
      </c>
      <c r="F3907" s="8">
        <v>1440970.0322580643</v>
      </c>
      <c r="G3907" s="8">
        <v>1509274</v>
      </c>
    </row>
    <row r="3908" spans="1:7" x14ac:dyDescent="0.2">
      <c r="A3908" t="s">
        <v>73</v>
      </c>
      <c r="B3908" t="s">
        <v>119</v>
      </c>
      <c r="C3908" t="s">
        <v>0</v>
      </c>
      <c r="D3908" t="s">
        <v>8</v>
      </c>
      <c r="E3908">
        <v>201508</v>
      </c>
      <c r="F3908" s="8">
        <v>1461942.4193548393</v>
      </c>
      <c r="G3908" s="8">
        <v>1533757</v>
      </c>
    </row>
    <row r="3909" spans="1:7" x14ac:dyDescent="0.2">
      <c r="A3909" t="s">
        <v>73</v>
      </c>
      <c r="B3909" t="s">
        <v>119</v>
      </c>
      <c r="C3909" t="s">
        <v>0</v>
      </c>
      <c r="D3909" t="s">
        <v>8</v>
      </c>
      <c r="E3909">
        <v>201509</v>
      </c>
      <c r="F3909" s="8">
        <v>1496669.7999999996</v>
      </c>
      <c r="G3909" s="8">
        <v>1570856</v>
      </c>
    </row>
    <row r="3910" spans="1:7" x14ac:dyDescent="0.2">
      <c r="A3910" t="s">
        <v>73</v>
      </c>
      <c r="B3910" t="s">
        <v>119</v>
      </c>
      <c r="C3910" t="s">
        <v>0</v>
      </c>
      <c r="D3910" t="s">
        <v>8</v>
      </c>
      <c r="E3910">
        <v>201510</v>
      </c>
      <c r="F3910" s="8">
        <v>1489251.3548387093</v>
      </c>
      <c r="G3910" s="8">
        <v>1567302</v>
      </c>
    </row>
    <row r="3911" spans="1:7" x14ac:dyDescent="0.2">
      <c r="A3911" t="s">
        <v>73</v>
      </c>
      <c r="B3911" t="s">
        <v>119</v>
      </c>
      <c r="C3911" t="s">
        <v>0</v>
      </c>
      <c r="D3911" t="s">
        <v>8</v>
      </c>
      <c r="E3911">
        <v>201511</v>
      </c>
      <c r="F3911" s="8">
        <v>1384394.8666666672</v>
      </c>
      <c r="G3911" s="8">
        <v>1574701</v>
      </c>
    </row>
    <row r="3912" spans="1:7" x14ac:dyDescent="0.2">
      <c r="A3912" t="s">
        <v>73</v>
      </c>
      <c r="B3912" t="s">
        <v>119</v>
      </c>
      <c r="C3912" t="s">
        <v>0</v>
      </c>
      <c r="D3912" t="s">
        <v>8</v>
      </c>
      <c r="E3912">
        <v>201512</v>
      </c>
      <c r="F3912" s="8">
        <v>1382798.935483871</v>
      </c>
      <c r="G3912" s="8">
        <v>1476002</v>
      </c>
    </row>
    <row r="3913" spans="1:7" x14ac:dyDescent="0.2">
      <c r="A3913" t="s">
        <v>73</v>
      </c>
      <c r="B3913" t="s">
        <v>119</v>
      </c>
      <c r="C3913" t="s">
        <v>0</v>
      </c>
      <c r="D3913" t="s">
        <v>8</v>
      </c>
      <c r="E3913">
        <v>201601</v>
      </c>
      <c r="F3913" s="8">
        <v>1383885.064516128</v>
      </c>
      <c r="G3913" s="8">
        <v>1447752</v>
      </c>
    </row>
    <row r="3914" spans="1:7" x14ac:dyDescent="0.2">
      <c r="A3914" t="s">
        <v>73</v>
      </c>
      <c r="B3914" t="s">
        <v>119</v>
      </c>
      <c r="C3914" t="s">
        <v>0</v>
      </c>
      <c r="D3914" t="s">
        <v>8</v>
      </c>
      <c r="E3914">
        <v>201602</v>
      </c>
      <c r="F3914" s="8">
        <v>1382645.2758620691</v>
      </c>
      <c r="G3914" s="8">
        <v>1445548</v>
      </c>
    </row>
    <row r="3915" spans="1:7" x14ac:dyDescent="0.2">
      <c r="A3915" t="s">
        <v>73</v>
      </c>
      <c r="B3915" t="s">
        <v>119</v>
      </c>
      <c r="C3915" t="s">
        <v>0</v>
      </c>
      <c r="D3915" t="s">
        <v>8</v>
      </c>
      <c r="E3915">
        <v>201603</v>
      </c>
      <c r="F3915" s="8">
        <v>1386364.7096774196</v>
      </c>
      <c r="G3915" s="8">
        <v>1480882</v>
      </c>
    </row>
    <row r="3916" spans="1:7" x14ac:dyDescent="0.2">
      <c r="A3916" t="s">
        <v>73</v>
      </c>
      <c r="B3916" t="s">
        <v>119</v>
      </c>
      <c r="C3916" t="s">
        <v>0</v>
      </c>
      <c r="D3916" t="s">
        <v>8</v>
      </c>
      <c r="E3916">
        <v>201604</v>
      </c>
      <c r="F3916" s="8">
        <v>1376470.5666666671</v>
      </c>
      <c r="G3916" s="8">
        <v>1459641</v>
      </c>
    </row>
    <row r="3917" spans="1:7" x14ac:dyDescent="0.2">
      <c r="A3917" t="s">
        <v>73</v>
      </c>
      <c r="B3917" t="s">
        <v>119</v>
      </c>
      <c r="C3917" t="s">
        <v>0</v>
      </c>
      <c r="D3917" t="s">
        <v>8</v>
      </c>
      <c r="E3917">
        <v>201605</v>
      </c>
      <c r="F3917" s="8">
        <v>1393265.1935483867</v>
      </c>
      <c r="G3917" s="8">
        <v>1476481</v>
      </c>
    </row>
    <row r="3918" spans="1:7" x14ac:dyDescent="0.2">
      <c r="A3918" t="s">
        <v>73</v>
      </c>
      <c r="B3918" t="s">
        <v>119</v>
      </c>
      <c r="C3918" t="s">
        <v>0</v>
      </c>
      <c r="D3918" t="s">
        <v>8</v>
      </c>
      <c r="E3918">
        <v>201606</v>
      </c>
      <c r="F3918" s="8">
        <v>1402506.9666666668</v>
      </c>
      <c r="G3918" s="8">
        <v>1473676</v>
      </c>
    </row>
    <row r="3919" spans="1:7" x14ac:dyDescent="0.2">
      <c r="A3919" t="s">
        <v>73</v>
      </c>
      <c r="B3919" t="s">
        <v>119</v>
      </c>
      <c r="C3919" t="s">
        <v>0</v>
      </c>
      <c r="D3919" t="s">
        <v>8</v>
      </c>
      <c r="E3919">
        <v>201607</v>
      </c>
      <c r="F3919" s="8">
        <v>1400445.2580645159</v>
      </c>
      <c r="G3919" s="8">
        <v>1464042</v>
      </c>
    </row>
    <row r="3920" spans="1:7" x14ac:dyDescent="0.2">
      <c r="A3920" t="s">
        <v>73</v>
      </c>
      <c r="B3920" t="s">
        <v>119</v>
      </c>
      <c r="C3920" t="s">
        <v>0</v>
      </c>
      <c r="D3920" t="s">
        <v>8</v>
      </c>
      <c r="E3920">
        <v>201608</v>
      </c>
      <c r="F3920" s="8">
        <v>1399409.2258064521</v>
      </c>
      <c r="G3920" s="8">
        <v>1467320</v>
      </c>
    </row>
    <row r="3921" spans="1:7" x14ac:dyDescent="0.2">
      <c r="A3921" t="s">
        <v>73</v>
      </c>
      <c r="B3921" t="s">
        <v>119</v>
      </c>
      <c r="C3921" t="s">
        <v>0</v>
      </c>
      <c r="D3921" t="s">
        <v>8</v>
      </c>
      <c r="E3921">
        <v>201609</v>
      </c>
      <c r="F3921" s="8">
        <v>1415023.9666666668</v>
      </c>
      <c r="G3921" s="8">
        <v>1480963</v>
      </c>
    </row>
    <row r="3922" spans="1:7" x14ac:dyDescent="0.2">
      <c r="A3922" t="s">
        <v>73</v>
      </c>
      <c r="B3922" t="s">
        <v>119</v>
      </c>
      <c r="C3922" t="s">
        <v>0</v>
      </c>
      <c r="D3922" t="s">
        <v>8</v>
      </c>
      <c r="E3922">
        <v>201610</v>
      </c>
      <c r="F3922" s="8">
        <v>1478855.7741935481</v>
      </c>
      <c r="G3922" s="8">
        <v>1549874</v>
      </c>
    </row>
    <row r="3923" spans="1:7" x14ac:dyDescent="0.2">
      <c r="A3923" t="s">
        <v>73</v>
      </c>
      <c r="B3923" t="s">
        <v>119</v>
      </c>
      <c r="C3923" t="s">
        <v>0</v>
      </c>
      <c r="D3923" t="s">
        <v>8</v>
      </c>
      <c r="E3923">
        <v>201611</v>
      </c>
      <c r="F3923" s="8">
        <v>1487384.9333333331</v>
      </c>
      <c r="G3923" s="8">
        <v>1599823</v>
      </c>
    </row>
    <row r="3924" spans="1:7" x14ac:dyDescent="0.2">
      <c r="A3924" t="s">
        <v>73</v>
      </c>
      <c r="B3924" t="s">
        <v>119</v>
      </c>
      <c r="C3924" t="s">
        <v>0</v>
      </c>
      <c r="D3924" t="s">
        <v>8</v>
      </c>
      <c r="E3924">
        <v>201612</v>
      </c>
      <c r="F3924" s="8">
        <v>1501436.1290322591</v>
      </c>
      <c r="G3924" s="8">
        <v>1607283</v>
      </c>
    </row>
    <row r="3925" spans="1:7" x14ac:dyDescent="0.2">
      <c r="A3925" t="s">
        <v>73</v>
      </c>
      <c r="B3925" t="s">
        <v>119</v>
      </c>
      <c r="C3925" t="s">
        <v>0</v>
      </c>
      <c r="D3925" t="s">
        <v>8</v>
      </c>
      <c r="E3925">
        <v>201701</v>
      </c>
      <c r="F3925" s="8">
        <v>1529825.5806451617</v>
      </c>
      <c r="G3925" s="8">
        <v>1606960</v>
      </c>
    </row>
    <row r="3926" spans="1:7" x14ac:dyDescent="0.2">
      <c r="A3926" t="s">
        <v>73</v>
      </c>
      <c r="B3926" t="s">
        <v>119</v>
      </c>
      <c r="C3926" t="s">
        <v>0</v>
      </c>
      <c r="D3926" t="s">
        <v>8</v>
      </c>
      <c r="E3926">
        <v>201702</v>
      </c>
      <c r="F3926" s="8">
        <v>1538100.6785714286</v>
      </c>
      <c r="G3926" s="8">
        <v>1642903</v>
      </c>
    </row>
    <row r="3927" spans="1:7" x14ac:dyDescent="0.2">
      <c r="A3927" t="s">
        <v>73</v>
      </c>
      <c r="B3927" t="s">
        <v>119</v>
      </c>
      <c r="C3927" t="s">
        <v>0</v>
      </c>
      <c r="D3927" t="s">
        <v>8</v>
      </c>
      <c r="E3927">
        <v>201703</v>
      </c>
      <c r="F3927" s="8">
        <v>1561042.4193548383</v>
      </c>
      <c r="G3927" s="8">
        <v>1676162</v>
      </c>
    </row>
    <row r="3928" spans="1:7" x14ac:dyDescent="0.2">
      <c r="A3928" t="s">
        <v>73</v>
      </c>
      <c r="B3928" t="s">
        <v>119</v>
      </c>
      <c r="C3928" t="s">
        <v>0</v>
      </c>
      <c r="D3928" t="s">
        <v>8</v>
      </c>
      <c r="E3928">
        <v>201704</v>
      </c>
      <c r="F3928" s="8">
        <v>1555311.5333333332</v>
      </c>
      <c r="G3928" s="8">
        <v>1680111</v>
      </c>
    </row>
    <row r="3929" spans="1:7" x14ac:dyDescent="0.2">
      <c r="A3929" t="s">
        <v>73</v>
      </c>
      <c r="B3929" t="s">
        <v>119</v>
      </c>
      <c r="C3929" t="s">
        <v>0</v>
      </c>
      <c r="D3929" t="s">
        <v>8</v>
      </c>
      <c r="E3929">
        <v>201705</v>
      </c>
      <c r="F3929" s="8">
        <v>1634150.4193548381</v>
      </c>
      <c r="G3929" s="8">
        <v>1780539</v>
      </c>
    </row>
    <row r="3930" spans="1:7" x14ac:dyDescent="0.2">
      <c r="A3930" t="s">
        <v>73</v>
      </c>
      <c r="B3930" t="s">
        <v>119</v>
      </c>
      <c r="C3930" t="s">
        <v>0</v>
      </c>
      <c r="D3930" t="s">
        <v>8</v>
      </c>
      <c r="E3930">
        <v>201706</v>
      </c>
      <c r="F3930" s="8">
        <v>1712784.2000000002</v>
      </c>
      <c r="G3930" s="8">
        <v>1831926</v>
      </c>
    </row>
    <row r="3931" spans="1:7" x14ac:dyDescent="0.2">
      <c r="A3931" t="s">
        <v>73</v>
      </c>
      <c r="B3931" t="s">
        <v>119</v>
      </c>
      <c r="C3931" t="s">
        <v>0</v>
      </c>
      <c r="D3931" t="s">
        <v>8</v>
      </c>
      <c r="E3931">
        <v>201707</v>
      </c>
      <c r="F3931" s="8">
        <v>1724257.3870967743</v>
      </c>
      <c r="G3931" s="8">
        <v>1853237</v>
      </c>
    </row>
    <row r="3932" spans="1:7" x14ac:dyDescent="0.2">
      <c r="A3932" t="s">
        <v>73</v>
      </c>
      <c r="B3932" t="s">
        <v>119</v>
      </c>
      <c r="C3932" t="s">
        <v>0</v>
      </c>
      <c r="D3932" t="s">
        <v>8</v>
      </c>
      <c r="E3932">
        <v>201708</v>
      </c>
      <c r="F3932" s="8">
        <v>1705279.4516129035</v>
      </c>
      <c r="G3932" s="8">
        <v>1838583</v>
      </c>
    </row>
    <row r="3933" spans="1:7" x14ac:dyDescent="0.2">
      <c r="A3933" t="s">
        <v>73</v>
      </c>
      <c r="B3933" t="s">
        <v>119</v>
      </c>
      <c r="C3933" t="s">
        <v>0</v>
      </c>
      <c r="D3933" t="s">
        <v>8</v>
      </c>
      <c r="E3933">
        <v>201709</v>
      </c>
      <c r="F3933" s="8">
        <v>1764652.9666666668</v>
      </c>
      <c r="G3933" s="8">
        <v>1906414</v>
      </c>
    </row>
    <row r="3934" spans="1:7" x14ac:dyDescent="0.2">
      <c r="A3934" t="s">
        <v>73</v>
      </c>
      <c r="B3934" t="s">
        <v>119</v>
      </c>
      <c r="C3934" t="s">
        <v>0</v>
      </c>
      <c r="D3934" t="s">
        <v>8</v>
      </c>
      <c r="E3934">
        <v>201710</v>
      </c>
      <c r="F3934" s="8">
        <v>1818917.3870967741</v>
      </c>
      <c r="G3934" s="8">
        <v>1985999</v>
      </c>
    </row>
    <row r="3935" spans="1:7" x14ac:dyDescent="0.2">
      <c r="A3935" t="s">
        <v>73</v>
      </c>
      <c r="B3935" t="s">
        <v>119</v>
      </c>
      <c r="C3935" t="s">
        <v>0</v>
      </c>
      <c r="D3935" t="s">
        <v>8</v>
      </c>
      <c r="E3935">
        <v>201711</v>
      </c>
      <c r="F3935" s="8">
        <v>1839990.2333333339</v>
      </c>
      <c r="G3935" s="8">
        <v>2066149</v>
      </c>
    </row>
    <row r="3936" spans="1:7" x14ac:dyDescent="0.2">
      <c r="A3936" t="s">
        <v>73</v>
      </c>
      <c r="B3936" t="s">
        <v>119</v>
      </c>
      <c r="C3936" t="s">
        <v>0</v>
      </c>
      <c r="D3936" t="s">
        <v>8</v>
      </c>
      <c r="E3936">
        <v>201712</v>
      </c>
      <c r="F3936" s="8">
        <v>1826727.6451612907</v>
      </c>
      <c r="G3936" s="8">
        <v>2075276</v>
      </c>
    </row>
    <row r="3937" spans="1:7" x14ac:dyDescent="0.2">
      <c r="A3937" t="s">
        <v>73</v>
      </c>
      <c r="B3937" t="s">
        <v>119</v>
      </c>
      <c r="C3937" t="s">
        <v>0</v>
      </c>
      <c r="D3937" t="s">
        <v>8</v>
      </c>
      <c r="E3937">
        <v>201801</v>
      </c>
      <c r="F3937" s="8">
        <v>1862013.8387096776</v>
      </c>
      <c r="G3937" s="8">
        <v>2018973</v>
      </c>
    </row>
    <row r="3938" spans="1:7" x14ac:dyDescent="0.2">
      <c r="A3938" t="s">
        <v>73</v>
      </c>
      <c r="B3938" t="s">
        <v>119</v>
      </c>
      <c r="C3938" t="s">
        <v>0</v>
      </c>
      <c r="D3938" t="s">
        <v>8</v>
      </c>
      <c r="E3938">
        <v>201802</v>
      </c>
      <c r="F3938" s="8">
        <v>1819462.857142857</v>
      </c>
      <c r="G3938" s="8">
        <v>2088639</v>
      </c>
    </row>
    <row r="3939" spans="1:7" x14ac:dyDescent="0.2">
      <c r="A3939" t="s">
        <v>73</v>
      </c>
      <c r="B3939" t="s">
        <v>119</v>
      </c>
      <c r="C3939" t="s">
        <v>0</v>
      </c>
      <c r="D3939" t="s">
        <v>8</v>
      </c>
      <c r="E3939">
        <v>201803</v>
      </c>
      <c r="F3939" s="8">
        <v>1858009.8387096776</v>
      </c>
      <c r="G3939" s="8">
        <v>2090706</v>
      </c>
    </row>
    <row r="3940" spans="1:7" x14ac:dyDescent="0.2">
      <c r="A3940" t="s">
        <v>73</v>
      </c>
      <c r="B3940" t="s">
        <v>119</v>
      </c>
      <c r="C3940" t="s">
        <v>0</v>
      </c>
      <c r="D3940" t="s">
        <v>8</v>
      </c>
      <c r="E3940">
        <v>201804</v>
      </c>
      <c r="F3940" s="8">
        <v>1877642.1666666665</v>
      </c>
      <c r="G3940" s="8">
        <v>2074110</v>
      </c>
    </row>
    <row r="3941" spans="1:7" x14ac:dyDescent="0.2">
      <c r="A3941" t="s">
        <v>73</v>
      </c>
      <c r="B3941" t="s">
        <v>119</v>
      </c>
      <c r="C3941" t="s">
        <v>0</v>
      </c>
      <c r="D3941" t="s">
        <v>8</v>
      </c>
      <c r="E3941">
        <v>201805</v>
      </c>
      <c r="F3941" s="8">
        <v>1888167.1290322577</v>
      </c>
      <c r="G3941" s="8">
        <v>2086113</v>
      </c>
    </row>
    <row r="3942" spans="1:7" x14ac:dyDescent="0.2">
      <c r="A3942" t="s">
        <v>73</v>
      </c>
      <c r="B3942" t="s">
        <v>119</v>
      </c>
      <c r="C3942" t="s">
        <v>0</v>
      </c>
      <c r="D3942" t="s">
        <v>8</v>
      </c>
      <c r="E3942">
        <v>201806</v>
      </c>
      <c r="F3942" s="8">
        <v>1898323.7333333336</v>
      </c>
      <c r="G3942" s="8">
        <v>2091559</v>
      </c>
    </row>
    <row r="3943" spans="1:7" x14ac:dyDescent="0.2">
      <c r="A3943" t="s">
        <v>73</v>
      </c>
      <c r="B3943" t="s">
        <v>119</v>
      </c>
      <c r="C3943" t="s">
        <v>0</v>
      </c>
      <c r="D3943" t="s">
        <v>8</v>
      </c>
      <c r="E3943">
        <v>201807</v>
      </c>
      <c r="F3943" s="8">
        <v>1833144.8387096773</v>
      </c>
      <c r="G3943" s="8">
        <v>2043451</v>
      </c>
    </row>
    <row r="3944" spans="1:7" x14ac:dyDescent="0.2">
      <c r="A3944" t="s">
        <v>73</v>
      </c>
      <c r="B3944" t="s">
        <v>119</v>
      </c>
      <c r="C3944" t="s">
        <v>0</v>
      </c>
      <c r="D3944" t="s">
        <v>8</v>
      </c>
      <c r="E3944">
        <v>201808</v>
      </c>
      <c r="F3944" s="8">
        <v>1840449.6129032257</v>
      </c>
      <c r="G3944" s="8">
        <v>2104358</v>
      </c>
    </row>
    <row r="3945" spans="1:7" x14ac:dyDescent="0.2">
      <c r="A3945" t="s">
        <v>73</v>
      </c>
      <c r="B3945" t="s">
        <v>119</v>
      </c>
      <c r="C3945" t="s">
        <v>0</v>
      </c>
      <c r="D3945" t="s">
        <v>8</v>
      </c>
      <c r="E3945">
        <v>201809</v>
      </c>
      <c r="F3945" s="8">
        <v>1881692.1</v>
      </c>
      <c r="G3945" s="8">
        <v>2060638</v>
      </c>
    </row>
    <row r="3946" spans="1:7" x14ac:dyDescent="0.2">
      <c r="A3946" t="s">
        <v>73</v>
      </c>
      <c r="B3946" t="s">
        <v>119</v>
      </c>
      <c r="C3946" t="s">
        <v>0</v>
      </c>
      <c r="D3946" t="s">
        <v>8</v>
      </c>
      <c r="E3946">
        <v>201810</v>
      </c>
      <c r="F3946" s="8">
        <v>1892174.3870967748</v>
      </c>
      <c r="G3946" s="8">
        <v>2042372</v>
      </c>
    </row>
    <row r="3947" spans="1:7" x14ac:dyDescent="0.2">
      <c r="A3947" t="s">
        <v>73</v>
      </c>
      <c r="B3947" t="s">
        <v>119</v>
      </c>
      <c r="C3947" t="s">
        <v>0</v>
      </c>
      <c r="D3947" t="s">
        <v>8</v>
      </c>
      <c r="E3947">
        <v>201811</v>
      </c>
      <c r="F3947" s="8">
        <v>1852039.5666666669</v>
      </c>
      <c r="G3947" s="8">
        <v>2074193</v>
      </c>
    </row>
    <row r="3948" spans="1:7" x14ac:dyDescent="0.2">
      <c r="A3948" t="s">
        <v>73</v>
      </c>
      <c r="B3948" t="s">
        <v>119</v>
      </c>
      <c r="C3948" t="s">
        <v>0</v>
      </c>
      <c r="D3948" t="s">
        <v>8</v>
      </c>
      <c r="E3948">
        <v>201812</v>
      </c>
      <c r="F3948" s="8">
        <v>1883045.322580646</v>
      </c>
      <c r="G3948" s="8">
        <v>2047843</v>
      </c>
    </row>
    <row r="3949" spans="1:7" x14ac:dyDescent="0.2">
      <c r="A3949" t="s">
        <v>73</v>
      </c>
      <c r="B3949" t="s">
        <v>119</v>
      </c>
      <c r="C3949" t="s">
        <v>0</v>
      </c>
      <c r="D3949" t="s">
        <v>8</v>
      </c>
      <c r="E3949">
        <v>201901</v>
      </c>
      <c r="F3949" s="8">
        <v>1878366.4838709673</v>
      </c>
      <c r="G3949" s="8">
        <v>1989304</v>
      </c>
    </row>
    <row r="3950" spans="1:7" x14ac:dyDescent="0.2">
      <c r="A3950" t="s">
        <v>73</v>
      </c>
      <c r="B3950" t="s">
        <v>119</v>
      </c>
      <c r="C3950" t="s">
        <v>0</v>
      </c>
      <c r="D3950" t="s">
        <v>8</v>
      </c>
      <c r="E3950">
        <v>201902</v>
      </c>
      <c r="F3950" s="8">
        <v>1881773.9285714289</v>
      </c>
      <c r="G3950" s="8">
        <v>2077167</v>
      </c>
    </row>
    <row r="3951" spans="1:7" x14ac:dyDescent="0.2">
      <c r="A3951" t="s">
        <v>73</v>
      </c>
      <c r="B3951" t="s">
        <v>119</v>
      </c>
      <c r="C3951" t="s">
        <v>0</v>
      </c>
      <c r="D3951" t="s">
        <v>8</v>
      </c>
      <c r="E3951">
        <v>201903</v>
      </c>
      <c r="F3951" s="8">
        <v>1896090.2258064516</v>
      </c>
      <c r="G3951" s="8">
        <v>2084782</v>
      </c>
    </row>
    <row r="3952" spans="1:7" x14ac:dyDescent="0.2">
      <c r="A3952" t="s">
        <v>73</v>
      </c>
      <c r="B3952" t="s">
        <v>119</v>
      </c>
      <c r="C3952" t="s">
        <v>0</v>
      </c>
      <c r="D3952" t="s">
        <v>8</v>
      </c>
      <c r="E3952">
        <v>201904</v>
      </c>
      <c r="F3952" s="8">
        <v>1886993.3000000003</v>
      </c>
      <c r="G3952" s="8">
        <v>2027536</v>
      </c>
    </row>
    <row r="3953" spans="1:7" x14ac:dyDescent="0.2">
      <c r="A3953" t="s">
        <v>73</v>
      </c>
      <c r="B3953" t="s">
        <v>119</v>
      </c>
      <c r="C3953" t="s">
        <v>0</v>
      </c>
      <c r="D3953" t="s">
        <v>8</v>
      </c>
      <c r="E3953">
        <v>201905</v>
      </c>
      <c r="F3953" s="8">
        <v>1906993.9354838715</v>
      </c>
      <c r="G3953" s="8">
        <v>2005948</v>
      </c>
    </row>
    <row r="3954" spans="1:7" x14ac:dyDescent="0.2">
      <c r="A3954" t="s">
        <v>73</v>
      </c>
      <c r="B3954" t="s">
        <v>119</v>
      </c>
      <c r="C3954" t="s">
        <v>0</v>
      </c>
      <c r="D3954" t="s">
        <v>8</v>
      </c>
      <c r="E3954">
        <v>201906</v>
      </c>
      <c r="F3954" s="8">
        <v>1916371</v>
      </c>
      <c r="G3954" s="8">
        <v>2019466</v>
      </c>
    </row>
    <row r="3955" spans="1:7" x14ac:dyDescent="0.2">
      <c r="A3955" t="s">
        <v>73</v>
      </c>
      <c r="B3955" t="s">
        <v>119</v>
      </c>
      <c r="C3955" t="s">
        <v>0</v>
      </c>
      <c r="D3955" t="s">
        <v>8</v>
      </c>
      <c r="E3955">
        <v>201907</v>
      </c>
      <c r="F3955" s="8">
        <v>2060514.3870967743</v>
      </c>
      <c r="G3955" s="8">
        <v>2182245</v>
      </c>
    </row>
    <row r="3956" spans="1:7" x14ac:dyDescent="0.2">
      <c r="A3956" t="s">
        <v>73</v>
      </c>
      <c r="B3956" t="s">
        <v>119</v>
      </c>
      <c r="C3956" t="s">
        <v>0</v>
      </c>
      <c r="D3956" t="s">
        <v>8</v>
      </c>
      <c r="E3956">
        <v>201908</v>
      </c>
      <c r="F3956" s="8">
        <v>2087506.8064516126</v>
      </c>
      <c r="G3956" s="8">
        <v>2377714</v>
      </c>
    </row>
    <row r="3957" spans="1:7" x14ac:dyDescent="0.2">
      <c r="A3957" t="s">
        <v>73</v>
      </c>
      <c r="B3957" t="s">
        <v>119</v>
      </c>
      <c r="C3957" t="s">
        <v>0</v>
      </c>
      <c r="D3957" t="s">
        <v>8</v>
      </c>
      <c r="E3957">
        <v>201909</v>
      </c>
      <c r="F3957" s="8">
        <v>2083728.9666666661</v>
      </c>
      <c r="G3957" s="8">
        <v>2213716</v>
      </c>
    </row>
    <row r="3958" spans="1:7" x14ac:dyDescent="0.2">
      <c r="A3958" t="s">
        <v>73</v>
      </c>
      <c r="B3958" t="s">
        <v>119</v>
      </c>
      <c r="C3958" t="s">
        <v>0</v>
      </c>
      <c r="D3958" t="s">
        <v>8</v>
      </c>
      <c r="E3958">
        <v>201910</v>
      </c>
      <c r="F3958" s="8">
        <v>2080406.4838709675</v>
      </c>
      <c r="G3958" s="8">
        <v>2201392</v>
      </c>
    </row>
    <row r="3959" spans="1:7" x14ac:dyDescent="0.2">
      <c r="A3959" t="s">
        <v>73</v>
      </c>
      <c r="B3959" t="s">
        <v>119</v>
      </c>
      <c r="C3959" t="s">
        <v>0</v>
      </c>
      <c r="D3959" t="s">
        <v>8</v>
      </c>
      <c r="E3959">
        <v>201911</v>
      </c>
      <c r="F3959" s="8">
        <v>2095444.3666666674</v>
      </c>
      <c r="G3959" s="8">
        <v>2239084</v>
      </c>
    </row>
    <row r="3960" spans="1:7" x14ac:dyDescent="0.2">
      <c r="A3960" t="s">
        <v>73</v>
      </c>
      <c r="B3960" t="s">
        <v>119</v>
      </c>
      <c r="C3960" t="s">
        <v>0</v>
      </c>
      <c r="D3960" t="s">
        <v>8</v>
      </c>
      <c r="E3960">
        <v>201912</v>
      </c>
      <c r="F3960" s="8">
        <v>2160852.0967741939</v>
      </c>
      <c r="G3960" s="8">
        <v>2309654</v>
      </c>
    </row>
    <row r="3961" spans="1:7" x14ac:dyDescent="0.2">
      <c r="A3961" t="s">
        <v>73</v>
      </c>
      <c r="B3961" t="s">
        <v>119</v>
      </c>
      <c r="C3961" t="s">
        <v>0</v>
      </c>
      <c r="D3961" t="s">
        <v>8</v>
      </c>
      <c r="E3961">
        <v>202001</v>
      </c>
      <c r="F3961" s="8">
        <v>2150250.4516129019</v>
      </c>
      <c r="G3961" s="8">
        <v>2255241</v>
      </c>
    </row>
    <row r="3962" spans="1:7" x14ac:dyDescent="0.2">
      <c r="A3962" t="s">
        <v>73</v>
      </c>
      <c r="B3962" t="s">
        <v>119</v>
      </c>
      <c r="C3962" t="s">
        <v>0</v>
      </c>
      <c r="D3962" t="s">
        <v>8</v>
      </c>
      <c r="E3962">
        <v>202002</v>
      </c>
      <c r="F3962" s="8">
        <v>2172402.0344827576</v>
      </c>
      <c r="G3962" s="8">
        <v>2272344</v>
      </c>
    </row>
    <row r="3963" spans="1:7" x14ac:dyDescent="0.2">
      <c r="A3963" t="s">
        <v>73</v>
      </c>
      <c r="B3963" t="s">
        <v>119</v>
      </c>
      <c r="C3963" t="s">
        <v>0</v>
      </c>
      <c r="D3963" t="s">
        <v>8</v>
      </c>
      <c r="E3963">
        <v>202003</v>
      </c>
      <c r="F3963" s="8">
        <v>2101571.5483870967</v>
      </c>
      <c r="G3963" s="8">
        <v>2298075</v>
      </c>
    </row>
    <row r="3964" spans="1:7" x14ac:dyDescent="0.2">
      <c r="A3964" t="s">
        <v>73</v>
      </c>
      <c r="B3964" t="s">
        <v>119</v>
      </c>
      <c r="C3964" t="s">
        <v>0</v>
      </c>
      <c r="D3964" t="s">
        <v>8</v>
      </c>
      <c r="E3964">
        <v>202004</v>
      </c>
      <c r="F3964" s="8">
        <v>2160898.0333333318</v>
      </c>
      <c r="G3964" s="8">
        <v>2259075</v>
      </c>
    </row>
    <row r="3965" spans="1:7" x14ac:dyDescent="0.2">
      <c r="A3965" t="s">
        <v>73</v>
      </c>
      <c r="B3965" t="s">
        <v>119</v>
      </c>
      <c r="C3965" t="s">
        <v>0</v>
      </c>
      <c r="D3965" t="s">
        <v>8</v>
      </c>
      <c r="E3965">
        <v>202005</v>
      </c>
      <c r="F3965" s="8">
        <v>2080199.548387097</v>
      </c>
      <c r="G3965" s="8">
        <v>2271634</v>
      </c>
    </row>
    <row r="3966" spans="1:7" x14ac:dyDescent="0.2">
      <c r="A3966" t="s">
        <v>73</v>
      </c>
      <c r="B3966" t="s">
        <v>119</v>
      </c>
      <c r="C3966" t="s">
        <v>0</v>
      </c>
      <c r="D3966" t="s">
        <v>8</v>
      </c>
      <c r="E3966">
        <v>202006</v>
      </c>
      <c r="F3966" s="8">
        <v>2129658.3666666672</v>
      </c>
      <c r="G3966" s="8">
        <v>2240670</v>
      </c>
    </row>
    <row r="3967" spans="1:7" x14ac:dyDescent="0.2">
      <c r="A3967" t="s">
        <v>73</v>
      </c>
      <c r="B3967" t="s">
        <v>119</v>
      </c>
      <c r="C3967" t="s">
        <v>0</v>
      </c>
      <c r="D3967" t="s">
        <v>8</v>
      </c>
      <c r="E3967">
        <v>202007</v>
      </c>
      <c r="F3967" s="8">
        <v>2032843.9677419362</v>
      </c>
      <c r="G3967" s="8">
        <v>2213087</v>
      </c>
    </row>
    <row r="3968" spans="1:7" x14ac:dyDescent="0.2">
      <c r="A3968" t="s">
        <v>73</v>
      </c>
      <c r="B3968" t="s">
        <v>119</v>
      </c>
      <c r="C3968" t="s">
        <v>0</v>
      </c>
      <c r="D3968" t="s">
        <v>8</v>
      </c>
      <c r="E3968">
        <v>202008</v>
      </c>
      <c r="F3968" s="8">
        <v>2079558.3225806446</v>
      </c>
      <c r="G3968" s="8">
        <v>2213028</v>
      </c>
    </row>
    <row r="3969" spans="1:7" x14ac:dyDescent="0.2">
      <c r="A3969" t="s">
        <v>73</v>
      </c>
      <c r="B3969" t="s">
        <v>119</v>
      </c>
      <c r="C3969" t="s">
        <v>0</v>
      </c>
      <c r="D3969" t="s">
        <v>8</v>
      </c>
      <c r="E3969">
        <v>202009</v>
      </c>
      <c r="F3969" s="8">
        <v>2084801.8666666667</v>
      </c>
      <c r="G3969" s="8">
        <v>2177036</v>
      </c>
    </row>
    <row r="3970" spans="1:7" x14ac:dyDescent="0.2">
      <c r="A3970" t="s">
        <v>73</v>
      </c>
      <c r="B3970" t="s">
        <v>119</v>
      </c>
      <c r="C3970" t="s">
        <v>0</v>
      </c>
      <c r="D3970" t="s">
        <v>8</v>
      </c>
      <c r="E3970">
        <v>202010</v>
      </c>
      <c r="F3970" s="8">
        <v>2088328.8064516133</v>
      </c>
      <c r="G3970" s="8">
        <v>2287517</v>
      </c>
    </row>
    <row r="3971" spans="1:7" x14ac:dyDescent="0.2">
      <c r="A3971" t="s">
        <v>73</v>
      </c>
      <c r="B3971" t="s">
        <v>119</v>
      </c>
      <c r="C3971" t="s">
        <v>0</v>
      </c>
      <c r="D3971" t="s">
        <v>8</v>
      </c>
      <c r="E3971">
        <v>202011</v>
      </c>
      <c r="F3971" s="8">
        <v>2038761.7333333332</v>
      </c>
      <c r="G3971" s="8">
        <v>2160656</v>
      </c>
    </row>
    <row r="3972" spans="1:7" x14ac:dyDescent="0.2">
      <c r="A3972" t="s">
        <v>73</v>
      </c>
      <c r="B3972" t="s">
        <v>119</v>
      </c>
      <c r="C3972" t="s">
        <v>0</v>
      </c>
      <c r="D3972" t="s">
        <v>8</v>
      </c>
      <c r="E3972">
        <v>202012</v>
      </c>
      <c r="F3972" s="8">
        <v>2055497.5806451619</v>
      </c>
      <c r="G3972" s="8">
        <v>2210082</v>
      </c>
    </row>
    <row r="3973" spans="1:7" x14ac:dyDescent="0.2">
      <c r="A3973" t="s">
        <v>73</v>
      </c>
      <c r="B3973" t="s">
        <v>119</v>
      </c>
      <c r="C3973" t="s">
        <v>0</v>
      </c>
      <c r="D3973" t="s">
        <v>8</v>
      </c>
      <c r="E3973">
        <v>202101</v>
      </c>
      <c r="F3973" s="8">
        <v>2007897.9032258063</v>
      </c>
      <c r="G3973" s="8">
        <v>2148263</v>
      </c>
    </row>
    <row r="3974" spans="1:7" x14ac:dyDescent="0.2">
      <c r="A3974" t="s">
        <v>73</v>
      </c>
      <c r="B3974" t="s">
        <v>119</v>
      </c>
      <c r="C3974" t="s">
        <v>0</v>
      </c>
      <c r="D3974" t="s">
        <v>8</v>
      </c>
      <c r="E3974">
        <v>202102</v>
      </c>
      <c r="F3974" s="8">
        <v>1993189.9642857143</v>
      </c>
      <c r="G3974" s="8">
        <v>2175793</v>
      </c>
    </row>
    <row r="3975" spans="1:7" x14ac:dyDescent="0.2">
      <c r="A3975" t="s">
        <v>73</v>
      </c>
      <c r="B3975" t="s">
        <v>119</v>
      </c>
      <c r="C3975" t="s">
        <v>0</v>
      </c>
      <c r="D3975" t="s">
        <v>8</v>
      </c>
      <c r="E3975">
        <v>202103</v>
      </c>
      <c r="F3975" s="8">
        <v>2046898.6451612904</v>
      </c>
      <c r="G3975" s="8">
        <v>2165745</v>
      </c>
    </row>
    <row r="3976" spans="1:7" x14ac:dyDescent="0.2">
      <c r="A3976" t="s">
        <v>73</v>
      </c>
      <c r="B3976" t="s">
        <v>119</v>
      </c>
      <c r="C3976" t="s">
        <v>0</v>
      </c>
      <c r="D3976" t="s">
        <v>8</v>
      </c>
      <c r="E3976">
        <v>202104</v>
      </c>
      <c r="F3976" s="8">
        <v>2029880.5666666662</v>
      </c>
      <c r="G3976" s="8">
        <v>2153620</v>
      </c>
    </row>
    <row r="3977" spans="1:7" x14ac:dyDescent="0.2">
      <c r="A3977" t="s">
        <v>73</v>
      </c>
      <c r="B3977" t="s">
        <v>119</v>
      </c>
      <c r="C3977" t="s">
        <v>0</v>
      </c>
      <c r="D3977" t="s">
        <v>8</v>
      </c>
      <c r="E3977">
        <v>202105</v>
      </c>
      <c r="F3977" s="8">
        <v>2035235.6451612904</v>
      </c>
      <c r="G3977" s="8">
        <v>2142346</v>
      </c>
    </row>
    <row r="3978" spans="1:7" x14ac:dyDescent="0.2">
      <c r="A3978" t="s">
        <v>73</v>
      </c>
      <c r="B3978" t="s">
        <v>119</v>
      </c>
      <c r="C3978" t="s">
        <v>0</v>
      </c>
      <c r="D3978" t="s">
        <v>8</v>
      </c>
      <c r="E3978">
        <v>202106</v>
      </c>
      <c r="F3978" s="8">
        <v>2058958.7333333329</v>
      </c>
      <c r="G3978" s="8">
        <v>2163284</v>
      </c>
    </row>
    <row r="3979" spans="1:7" x14ac:dyDescent="0.2">
      <c r="A3979" t="s">
        <v>73</v>
      </c>
      <c r="B3979" t="s">
        <v>119</v>
      </c>
      <c r="C3979" t="s">
        <v>0</v>
      </c>
      <c r="D3979" t="s">
        <v>8</v>
      </c>
      <c r="E3979">
        <v>202107</v>
      </c>
      <c r="F3979" s="8">
        <v>2079801.6129032257</v>
      </c>
      <c r="G3979" s="8">
        <v>2179197</v>
      </c>
    </row>
    <row r="3980" spans="1:7" x14ac:dyDescent="0.2">
      <c r="A3980" t="s">
        <v>73</v>
      </c>
      <c r="B3980" t="s">
        <v>119</v>
      </c>
      <c r="C3980" t="s">
        <v>0</v>
      </c>
      <c r="D3980" t="s">
        <v>8</v>
      </c>
      <c r="E3980">
        <v>202108</v>
      </c>
      <c r="F3980" s="8">
        <v>2033941.8064516129</v>
      </c>
      <c r="G3980" s="8">
        <v>2200236</v>
      </c>
    </row>
    <row r="3981" spans="1:7" x14ac:dyDescent="0.2">
      <c r="A3981" t="s">
        <v>73</v>
      </c>
      <c r="B3981" t="s">
        <v>119</v>
      </c>
      <c r="C3981" t="s">
        <v>0</v>
      </c>
      <c r="D3981" t="s">
        <v>8</v>
      </c>
      <c r="E3981">
        <v>202109</v>
      </c>
      <c r="F3981" s="8">
        <v>2087405.8333333335</v>
      </c>
      <c r="G3981" s="8">
        <v>2243325</v>
      </c>
    </row>
    <row r="3982" spans="1:7" x14ac:dyDescent="0.2">
      <c r="A3982" t="s">
        <v>73</v>
      </c>
      <c r="B3982" t="s">
        <v>119</v>
      </c>
      <c r="C3982" t="s">
        <v>0</v>
      </c>
      <c r="D3982" t="s">
        <v>8</v>
      </c>
      <c r="E3982">
        <v>202110</v>
      </c>
      <c r="F3982" s="8">
        <v>2150204.3548387098</v>
      </c>
      <c r="G3982" s="8">
        <v>2245797</v>
      </c>
    </row>
    <row r="3983" spans="1:7" x14ac:dyDescent="0.2">
      <c r="A3983" t="s">
        <v>73</v>
      </c>
      <c r="B3983" t="s">
        <v>119</v>
      </c>
      <c r="C3983" t="s">
        <v>0</v>
      </c>
      <c r="D3983" t="s">
        <v>8</v>
      </c>
      <c r="E3983">
        <v>202111</v>
      </c>
      <c r="F3983" s="8">
        <v>2158759.1333333342</v>
      </c>
      <c r="G3983" s="8">
        <v>2263118</v>
      </c>
    </row>
    <row r="3984" spans="1:7" x14ac:dyDescent="0.2">
      <c r="A3984" t="s">
        <v>73</v>
      </c>
      <c r="B3984" t="s">
        <v>119</v>
      </c>
      <c r="C3984" t="s">
        <v>0</v>
      </c>
      <c r="D3984" t="s">
        <v>8</v>
      </c>
      <c r="E3984">
        <v>202112</v>
      </c>
      <c r="F3984" s="8">
        <v>2166322.9032258051</v>
      </c>
      <c r="G3984" s="8">
        <v>2279874</v>
      </c>
    </row>
    <row r="3985" spans="1:7" x14ac:dyDescent="0.2">
      <c r="A3985" t="s">
        <v>73</v>
      </c>
      <c r="B3985" t="s">
        <v>119</v>
      </c>
      <c r="C3985" t="s">
        <v>0</v>
      </c>
      <c r="D3985" t="s">
        <v>8</v>
      </c>
      <c r="E3985">
        <v>202201</v>
      </c>
      <c r="F3985" s="8">
        <v>2107434.4838709678</v>
      </c>
      <c r="G3985" s="8">
        <v>2322484</v>
      </c>
    </row>
    <row r="3986" spans="1:7" x14ac:dyDescent="0.2">
      <c r="A3986" t="s">
        <v>73</v>
      </c>
      <c r="B3986" t="s">
        <v>119</v>
      </c>
      <c r="C3986" t="s">
        <v>0</v>
      </c>
      <c r="D3986" t="s">
        <v>8</v>
      </c>
      <c r="E3986">
        <v>202202</v>
      </c>
      <c r="F3986" s="8">
        <v>2143934.3214285709</v>
      </c>
      <c r="G3986" s="8">
        <v>2268734</v>
      </c>
    </row>
    <row r="3987" spans="1:7" x14ac:dyDescent="0.2">
      <c r="A3987" t="s">
        <v>73</v>
      </c>
      <c r="B3987" t="s">
        <v>119</v>
      </c>
      <c r="C3987" t="s">
        <v>0</v>
      </c>
      <c r="D3987" t="s">
        <v>8</v>
      </c>
      <c r="E3987">
        <v>202203</v>
      </c>
      <c r="F3987" s="8">
        <v>2109703.3870967738</v>
      </c>
      <c r="G3987" s="8">
        <v>2254314</v>
      </c>
    </row>
    <row r="3988" spans="1:7" x14ac:dyDescent="0.2">
      <c r="A3988" t="s">
        <v>73</v>
      </c>
      <c r="B3988" t="s">
        <v>119</v>
      </c>
      <c r="C3988" t="s">
        <v>0</v>
      </c>
      <c r="D3988" t="s">
        <v>8</v>
      </c>
      <c r="E3988">
        <v>202204</v>
      </c>
      <c r="F3988" s="8">
        <v>2125899.6</v>
      </c>
      <c r="G3988" s="8">
        <v>2243689</v>
      </c>
    </row>
    <row r="3989" spans="1:7" x14ac:dyDescent="0.2">
      <c r="A3989" t="s">
        <v>73</v>
      </c>
      <c r="B3989" t="s">
        <v>119</v>
      </c>
      <c r="C3989" t="s">
        <v>0</v>
      </c>
      <c r="D3989" t="s">
        <v>8</v>
      </c>
      <c r="E3989">
        <v>202205</v>
      </c>
      <c r="F3989" s="8">
        <v>2130520.5483870958</v>
      </c>
      <c r="G3989" s="8">
        <v>2231045</v>
      </c>
    </row>
    <row r="3990" spans="1:7" x14ac:dyDescent="0.2">
      <c r="A3990" t="s">
        <v>73</v>
      </c>
      <c r="B3990" t="s">
        <v>119</v>
      </c>
      <c r="C3990" t="s">
        <v>0</v>
      </c>
      <c r="D3990" t="s">
        <v>8</v>
      </c>
      <c r="E3990">
        <v>202206</v>
      </c>
      <c r="F3990" s="8">
        <v>2112119.9666666668</v>
      </c>
      <c r="G3990" s="8">
        <v>2273196</v>
      </c>
    </row>
    <row r="3991" spans="1:7" x14ac:dyDescent="0.2">
      <c r="A3991" t="s">
        <v>73</v>
      </c>
      <c r="B3991" t="s">
        <v>119</v>
      </c>
      <c r="C3991" t="s">
        <v>0</v>
      </c>
      <c r="D3991" t="s">
        <v>8</v>
      </c>
      <c r="E3991">
        <v>202207</v>
      </c>
      <c r="F3991" s="8">
        <v>2098574.4516129023</v>
      </c>
      <c r="G3991" s="8">
        <v>2234562</v>
      </c>
    </row>
    <row r="3992" spans="1:7" x14ac:dyDescent="0.2">
      <c r="A3992" t="s">
        <v>73</v>
      </c>
      <c r="B3992" t="s">
        <v>119</v>
      </c>
      <c r="C3992" t="s">
        <v>0</v>
      </c>
      <c r="D3992" t="s">
        <v>8</v>
      </c>
      <c r="E3992">
        <v>202208</v>
      </c>
      <c r="F3992" s="8">
        <v>2079389.8387096773</v>
      </c>
      <c r="G3992" s="8">
        <v>2209393</v>
      </c>
    </row>
    <row r="3993" spans="1:7" x14ac:dyDescent="0.2">
      <c r="A3993" t="s">
        <v>73</v>
      </c>
      <c r="B3993" t="s">
        <v>119</v>
      </c>
      <c r="C3993" t="s">
        <v>0</v>
      </c>
      <c r="D3993" t="s">
        <v>8</v>
      </c>
      <c r="E3993">
        <v>202209</v>
      </c>
      <c r="F3993" s="8">
        <v>1999740.5333333332</v>
      </c>
      <c r="G3993" s="8">
        <v>2227497</v>
      </c>
    </row>
    <row r="3994" spans="1:7" x14ac:dyDescent="0.2">
      <c r="A3994" t="s">
        <v>73</v>
      </c>
      <c r="B3994" t="s">
        <v>119</v>
      </c>
      <c r="C3994" t="s">
        <v>0</v>
      </c>
      <c r="D3994" t="s">
        <v>8</v>
      </c>
      <c r="E3994">
        <v>202210</v>
      </c>
      <c r="F3994" s="8">
        <v>1966186.1290322584</v>
      </c>
      <c r="G3994" s="8">
        <v>2229247</v>
      </c>
    </row>
    <row r="3995" spans="1:7" x14ac:dyDescent="0.2">
      <c r="A3995" t="s">
        <v>73</v>
      </c>
      <c r="B3995" t="s">
        <v>119</v>
      </c>
      <c r="C3995" t="s">
        <v>0</v>
      </c>
      <c r="D3995" t="s">
        <v>8</v>
      </c>
      <c r="E3995">
        <v>202211</v>
      </c>
      <c r="F3995" s="8">
        <v>2052132.6666666665</v>
      </c>
      <c r="G3995" s="8">
        <v>2248227</v>
      </c>
    </row>
    <row r="3996" spans="1:7" x14ac:dyDescent="0.2">
      <c r="A3996" t="s">
        <v>73</v>
      </c>
      <c r="B3996" t="s">
        <v>119</v>
      </c>
      <c r="C3996" t="s">
        <v>0</v>
      </c>
      <c r="D3996" t="s">
        <v>8</v>
      </c>
      <c r="E3996">
        <v>202212</v>
      </c>
      <c r="F3996" s="8">
        <v>2014510.8709677423</v>
      </c>
      <c r="G3996" s="8">
        <v>2136933</v>
      </c>
    </row>
    <row r="3997" spans="1:7" x14ac:dyDescent="0.2">
      <c r="A3997" t="s">
        <v>73</v>
      </c>
      <c r="B3997" t="s">
        <v>119</v>
      </c>
      <c r="C3997" t="s">
        <v>0</v>
      </c>
      <c r="D3997" t="s">
        <v>8</v>
      </c>
      <c r="E3997">
        <v>202301</v>
      </c>
      <c r="F3997" s="8">
        <v>2003556.8387096771</v>
      </c>
      <c r="G3997" s="8">
        <v>2175183</v>
      </c>
    </row>
    <row r="3998" spans="1:7" x14ac:dyDescent="0.2">
      <c r="A3998" t="s">
        <v>73</v>
      </c>
      <c r="B3998" t="s">
        <v>119</v>
      </c>
      <c r="C3998" t="s">
        <v>0</v>
      </c>
      <c r="D3998" t="s">
        <v>8</v>
      </c>
      <c r="E3998">
        <v>202302</v>
      </c>
      <c r="F3998" s="8">
        <v>2002069.7499999998</v>
      </c>
      <c r="G3998" s="8">
        <v>2170396</v>
      </c>
    </row>
    <row r="3999" spans="1:7" x14ac:dyDescent="0.2">
      <c r="A3999" t="s">
        <v>73</v>
      </c>
      <c r="B3999" t="s">
        <v>119</v>
      </c>
      <c r="C3999" t="s">
        <v>0</v>
      </c>
      <c r="D3999" t="s">
        <v>8</v>
      </c>
      <c r="E3999">
        <v>202303</v>
      </c>
      <c r="F3999" s="8">
        <v>2015110.0967741935</v>
      </c>
      <c r="G3999" s="8">
        <v>2127027</v>
      </c>
    </row>
    <row r="4000" spans="1:7" x14ac:dyDescent="0.2">
      <c r="A4000" t="s">
        <v>73</v>
      </c>
      <c r="B4000" t="s">
        <v>119</v>
      </c>
      <c r="C4000" t="s">
        <v>0</v>
      </c>
      <c r="D4000" t="s">
        <v>8</v>
      </c>
      <c r="E4000">
        <v>202304</v>
      </c>
      <c r="F4000" s="8">
        <v>1990549.2333333336</v>
      </c>
      <c r="G4000" s="8">
        <v>2143292</v>
      </c>
    </row>
    <row r="4001" spans="1:7" x14ac:dyDescent="0.2">
      <c r="A4001" t="s">
        <v>73</v>
      </c>
      <c r="B4001" t="s">
        <v>119</v>
      </c>
      <c r="C4001" t="s">
        <v>0</v>
      </c>
      <c r="D4001" t="s">
        <v>8</v>
      </c>
      <c r="E4001">
        <v>202305</v>
      </c>
      <c r="F4001" s="8">
        <v>1989044.2903225804</v>
      </c>
      <c r="G4001" s="8">
        <v>2140449</v>
      </c>
    </row>
    <row r="4002" spans="1:7" x14ac:dyDescent="0.2">
      <c r="A4002" t="s">
        <v>73</v>
      </c>
      <c r="B4002" t="s">
        <v>119</v>
      </c>
      <c r="C4002" t="s">
        <v>0</v>
      </c>
      <c r="D4002" t="s">
        <v>8</v>
      </c>
      <c r="E4002">
        <v>202306</v>
      </c>
      <c r="F4002" s="8">
        <v>1892253.5000000005</v>
      </c>
      <c r="G4002" s="8">
        <v>2225938</v>
      </c>
    </row>
    <row r="4003" spans="1:7" x14ac:dyDescent="0.2">
      <c r="A4003" t="s">
        <v>73</v>
      </c>
      <c r="B4003" t="s">
        <v>119</v>
      </c>
      <c r="C4003" t="s">
        <v>0</v>
      </c>
      <c r="D4003" t="s">
        <v>8</v>
      </c>
      <c r="E4003">
        <v>202307</v>
      </c>
      <c r="F4003" s="8">
        <v>1909360.3870967743</v>
      </c>
      <c r="G4003" s="8">
        <v>2094259</v>
      </c>
    </row>
    <row r="4004" spans="1:7" x14ac:dyDescent="0.2">
      <c r="A4004" t="s">
        <v>73</v>
      </c>
      <c r="B4004" t="s">
        <v>119</v>
      </c>
      <c r="C4004" t="s">
        <v>0</v>
      </c>
      <c r="D4004" t="s">
        <v>8</v>
      </c>
      <c r="E4004">
        <v>202308</v>
      </c>
      <c r="F4004" s="8">
        <v>1828944.0967741937</v>
      </c>
      <c r="G4004" s="8">
        <v>2011335</v>
      </c>
    </row>
    <row r="4005" spans="1:7" x14ac:dyDescent="0.2">
      <c r="A4005" t="s">
        <v>73</v>
      </c>
      <c r="B4005" t="s">
        <v>119</v>
      </c>
      <c r="C4005" t="s">
        <v>0</v>
      </c>
      <c r="D4005" t="s">
        <v>8</v>
      </c>
      <c r="E4005">
        <v>202309</v>
      </c>
      <c r="F4005" s="8">
        <v>1821949.1000000003</v>
      </c>
      <c r="G4005" s="8">
        <v>1991991</v>
      </c>
    </row>
    <row r="4006" spans="1:7" x14ac:dyDescent="0.2">
      <c r="A4006" t="s">
        <v>73</v>
      </c>
      <c r="B4006" t="s">
        <v>119</v>
      </c>
      <c r="C4006" t="s">
        <v>0</v>
      </c>
      <c r="D4006" t="s">
        <v>8</v>
      </c>
      <c r="E4006">
        <v>202310</v>
      </c>
      <c r="F4006" s="8">
        <v>1741985.8064516126</v>
      </c>
      <c r="G4006" s="8">
        <v>1952197</v>
      </c>
    </row>
    <row r="4007" spans="1:7" x14ac:dyDescent="0.2">
      <c r="A4007" t="s">
        <v>73</v>
      </c>
      <c r="B4007" t="s">
        <v>119</v>
      </c>
      <c r="C4007" t="s">
        <v>0</v>
      </c>
      <c r="D4007" t="s">
        <v>8</v>
      </c>
      <c r="E4007">
        <v>202311</v>
      </c>
      <c r="F4007" s="8">
        <v>1763807.5000000002</v>
      </c>
      <c r="G4007" s="8">
        <v>1892912</v>
      </c>
    </row>
    <row r="4008" spans="1:7" x14ac:dyDescent="0.2">
      <c r="A4008" t="s">
        <v>73</v>
      </c>
      <c r="B4008" t="s">
        <v>119</v>
      </c>
      <c r="C4008" t="s">
        <v>0</v>
      </c>
      <c r="D4008" t="s">
        <v>8</v>
      </c>
      <c r="E4008">
        <v>202312</v>
      </c>
      <c r="F4008" s="8">
        <v>1755232.903225807</v>
      </c>
      <c r="G4008" s="8">
        <v>1932414</v>
      </c>
    </row>
    <row r="4009" spans="1:7" x14ac:dyDescent="0.2">
      <c r="A4009" t="s">
        <v>73</v>
      </c>
      <c r="B4009" t="s">
        <v>119</v>
      </c>
      <c r="C4009" t="s">
        <v>0</v>
      </c>
      <c r="D4009" t="s">
        <v>8</v>
      </c>
      <c r="E4009">
        <v>202401</v>
      </c>
      <c r="F4009" s="8">
        <v>1693634.483870968</v>
      </c>
      <c r="G4009" s="8">
        <v>1829385</v>
      </c>
    </row>
    <row r="4010" spans="1:7" x14ac:dyDescent="0.2">
      <c r="A4010" t="s">
        <v>73</v>
      </c>
      <c r="B4010" t="s">
        <v>119</v>
      </c>
      <c r="C4010" t="s">
        <v>0</v>
      </c>
      <c r="D4010" t="s">
        <v>8</v>
      </c>
      <c r="E4010">
        <v>202402</v>
      </c>
      <c r="F4010" s="8">
        <v>1674724.068965517</v>
      </c>
      <c r="G4010" s="8">
        <v>1819927</v>
      </c>
    </row>
    <row r="4011" spans="1:7" x14ac:dyDescent="0.2">
      <c r="A4011" t="s">
        <v>73</v>
      </c>
      <c r="B4011" t="s">
        <v>119</v>
      </c>
      <c r="C4011" t="s">
        <v>0</v>
      </c>
      <c r="D4011" t="s">
        <v>8</v>
      </c>
      <c r="E4011">
        <v>202403</v>
      </c>
      <c r="F4011" s="8">
        <v>1657112.0645161283</v>
      </c>
      <c r="G4011" s="8">
        <v>1755719</v>
      </c>
    </row>
    <row r="4012" spans="1:7" x14ac:dyDescent="0.2">
      <c r="A4012" t="s">
        <v>73</v>
      </c>
      <c r="B4012" t="s">
        <v>119</v>
      </c>
      <c r="C4012" t="s">
        <v>0</v>
      </c>
      <c r="D4012" t="s">
        <v>8</v>
      </c>
      <c r="E4012">
        <v>202404</v>
      </c>
      <c r="F4012" s="8">
        <v>1673642.2000000002</v>
      </c>
      <c r="G4012" s="8">
        <v>1759659</v>
      </c>
    </row>
    <row r="4013" spans="1:7" x14ac:dyDescent="0.2">
      <c r="A4013" t="s">
        <v>73</v>
      </c>
      <c r="B4013" t="s">
        <v>119</v>
      </c>
      <c r="C4013" t="s">
        <v>0</v>
      </c>
      <c r="D4013" t="s">
        <v>8</v>
      </c>
      <c r="E4013">
        <v>202405</v>
      </c>
      <c r="F4013" s="8">
        <v>1638789.4838709687</v>
      </c>
      <c r="G4013" s="8">
        <v>1784778</v>
      </c>
    </row>
    <row r="4014" spans="1:7" x14ac:dyDescent="0.2">
      <c r="A4014" t="s">
        <v>73</v>
      </c>
      <c r="B4014" t="s">
        <v>119</v>
      </c>
      <c r="C4014" t="s">
        <v>0</v>
      </c>
      <c r="D4014" t="s">
        <v>9</v>
      </c>
      <c r="E4014">
        <v>201406</v>
      </c>
      <c r="F4014" s="8">
        <v>1223131.3131208399</v>
      </c>
      <c r="G4014" s="8">
        <v>1269837.1666666667</v>
      </c>
    </row>
    <row r="4015" spans="1:7" x14ac:dyDescent="0.2">
      <c r="A4015" t="s">
        <v>73</v>
      </c>
      <c r="B4015" t="s">
        <v>119</v>
      </c>
      <c r="C4015" t="s">
        <v>0</v>
      </c>
      <c r="D4015" t="s">
        <v>9</v>
      </c>
      <c r="E4015">
        <v>201412</v>
      </c>
      <c r="F4015" s="8">
        <v>1290581.9883512545</v>
      </c>
      <c r="G4015" s="8">
        <v>1352622.3333333333</v>
      </c>
    </row>
    <row r="4016" spans="1:7" x14ac:dyDescent="0.2">
      <c r="A4016" t="s">
        <v>73</v>
      </c>
      <c r="B4016" t="s">
        <v>119</v>
      </c>
      <c r="C4016" t="s">
        <v>0</v>
      </c>
      <c r="D4016" t="s">
        <v>9</v>
      </c>
      <c r="E4016">
        <v>201506</v>
      </c>
      <c r="F4016" s="8">
        <v>1391597.1498207885</v>
      </c>
      <c r="G4016" s="8">
        <v>1451058.6666666667</v>
      </c>
    </row>
    <row r="4017" spans="1:7" x14ac:dyDescent="0.2">
      <c r="A4017" t="s">
        <v>73</v>
      </c>
      <c r="B4017" t="s">
        <v>119</v>
      </c>
      <c r="C4017" t="s">
        <v>0</v>
      </c>
      <c r="D4017" t="s">
        <v>9</v>
      </c>
      <c r="E4017">
        <v>201512</v>
      </c>
      <c r="F4017" s="8">
        <v>1442671.2347670253</v>
      </c>
      <c r="G4017" s="8">
        <v>1538648.6666666667</v>
      </c>
    </row>
    <row r="4018" spans="1:7" x14ac:dyDescent="0.2">
      <c r="A4018" t="s">
        <v>73</v>
      </c>
      <c r="B4018" t="s">
        <v>119</v>
      </c>
      <c r="C4018" t="s">
        <v>0</v>
      </c>
      <c r="D4018" t="s">
        <v>9</v>
      </c>
      <c r="E4018">
        <v>201606</v>
      </c>
      <c r="F4018" s="8">
        <v>1387522.9628228897</v>
      </c>
      <c r="G4018" s="8">
        <v>1463996.6666666667</v>
      </c>
    </row>
    <row r="4019" spans="1:7" x14ac:dyDescent="0.2">
      <c r="A4019" t="s">
        <v>73</v>
      </c>
      <c r="B4019" t="s">
        <v>119</v>
      </c>
      <c r="C4019" t="s">
        <v>0</v>
      </c>
      <c r="D4019" t="s">
        <v>9</v>
      </c>
      <c r="E4019">
        <v>201612</v>
      </c>
      <c r="F4019" s="8">
        <v>1447092.5478494626</v>
      </c>
      <c r="G4019" s="8">
        <v>1528217.5</v>
      </c>
    </row>
    <row r="4020" spans="1:7" x14ac:dyDescent="0.2">
      <c r="A4020" t="s">
        <v>73</v>
      </c>
      <c r="B4020" t="s">
        <v>119</v>
      </c>
      <c r="C4020" t="s">
        <v>0</v>
      </c>
      <c r="D4020" t="s">
        <v>9</v>
      </c>
      <c r="E4020">
        <v>201706</v>
      </c>
      <c r="F4020" s="8">
        <v>1588535.8052099335</v>
      </c>
      <c r="G4020" s="8">
        <v>1703100.1666666667</v>
      </c>
    </row>
    <row r="4021" spans="1:7" x14ac:dyDescent="0.2">
      <c r="A4021" t="s">
        <v>73</v>
      </c>
      <c r="B4021" t="s">
        <v>119</v>
      </c>
      <c r="C4021" t="s">
        <v>0</v>
      </c>
      <c r="D4021" t="s">
        <v>9</v>
      </c>
      <c r="E4021">
        <v>201712</v>
      </c>
      <c r="F4021" s="8">
        <v>1779970.8451612901</v>
      </c>
      <c r="G4021" s="8">
        <v>1954276.3333333333</v>
      </c>
    </row>
    <row r="4022" spans="1:7" x14ac:dyDescent="0.2">
      <c r="A4022" t="s">
        <v>73</v>
      </c>
      <c r="B4022" t="s">
        <v>119</v>
      </c>
      <c r="C4022" t="s">
        <v>0</v>
      </c>
      <c r="D4022" t="s">
        <v>9</v>
      </c>
      <c r="E4022">
        <v>201806</v>
      </c>
      <c r="F4022" s="8">
        <v>1867269.9272657454</v>
      </c>
      <c r="G4022" s="8">
        <v>2075016.6666666667</v>
      </c>
    </row>
    <row r="4023" spans="1:7" x14ac:dyDescent="0.2">
      <c r="A4023" t="s">
        <v>73</v>
      </c>
      <c r="B4023" t="s">
        <v>119</v>
      </c>
      <c r="C4023" t="s">
        <v>0</v>
      </c>
      <c r="D4023" t="s">
        <v>9</v>
      </c>
      <c r="E4023">
        <v>201812</v>
      </c>
      <c r="F4023" s="8">
        <v>1863757.6379928319</v>
      </c>
      <c r="G4023" s="8">
        <v>2062142.5</v>
      </c>
    </row>
    <row r="4024" spans="1:7" x14ac:dyDescent="0.2">
      <c r="A4024" t="s">
        <v>73</v>
      </c>
      <c r="B4024" t="s">
        <v>119</v>
      </c>
      <c r="C4024" t="s">
        <v>0</v>
      </c>
      <c r="D4024" t="s">
        <v>9</v>
      </c>
      <c r="E4024">
        <v>201906</v>
      </c>
      <c r="F4024" s="8">
        <v>1894431.4789554533</v>
      </c>
      <c r="G4024" s="8">
        <v>2034033.8333333333</v>
      </c>
    </row>
    <row r="4025" spans="1:7" x14ac:dyDescent="0.2">
      <c r="A4025" t="s">
        <v>73</v>
      </c>
      <c r="B4025" t="s">
        <v>119</v>
      </c>
      <c r="C4025" t="s">
        <v>0</v>
      </c>
      <c r="D4025" t="s">
        <v>9</v>
      </c>
      <c r="E4025">
        <v>201912</v>
      </c>
      <c r="F4025" s="8">
        <v>2094742.1845878137</v>
      </c>
      <c r="G4025" s="8">
        <v>2253967.5</v>
      </c>
    </row>
    <row r="4026" spans="1:7" x14ac:dyDescent="0.2">
      <c r="A4026" t="s">
        <v>73</v>
      </c>
      <c r="B4026" t="s">
        <v>119</v>
      </c>
      <c r="C4026" t="s">
        <v>0</v>
      </c>
      <c r="D4026" t="s">
        <v>9</v>
      </c>
      <c r="E4026">
        <v>202006</v>
      </c>
      <c r="F4026" s="8">
        <v>2132496.6638116422</v>
      </c>
      <c r="G4026" s="8">
        <v>2266173.1666666665</v>
      </c>
    </row>
    <row r="4027" spans="1:7" x14ac:dyDescent="0.2">
      <c r="A4027" t="s">
        <v>73</v>
      </c>
      <c r="B4027" t="s">
        <v>119</v>
      </c>
      <c r="C4027" t="s">
        <v>0</v>
      </c>
      <c r="D4027" t="s">
        <v>9</v>
      </c>
      <c r="E4027">
        <v>202012</v>
      </c>
      <c r="F4027" s="8">
        <v>2063298.712903226</v>
      </c>
      <c r="G4027" s="8">
        <v>2210234.3333333335</v>
      </c>
    </row>
    <row r="4028" spans="1:7" x14ac:dyDescent="0.2">
      <c r="A4028" t="s">
        <v>73</v>
      </c>
      <c r="B4028" t="s">
        <v>119</v>
      </c>
      <c r="C4028" t="s">
        <v>0</v>
      </c>
      <c r="D4028" t="s">
        <v>9</v>
      </c>
      <c r="E4028">
        <v>202106</v>
      </c>
      <c r="F4028" s="8">
        <v>2028676.9096390167</v>
      </c>
      <c r="G4028" s="8">
        <v>2158175.1666666665</v>
      </c>
    </row>
    <row r="4029" spans="1:7" x14ac:dyDescent="0.2">
      <c r="A4029" t="s">
        <v>73</v>
      </c>
      <c r="B4029" t="s">
        <v>119</v>
      </c>
      <c r="C4029" t="s">
        <v>0</v>
      </c>
      <c r="D4029" t="s">
        <v>9</v>
      </c>
      <c r="E4029">
        <v>202112</v>
      </c>
      <c r="F4029" s="8">
        <v>2112739.274014337</v>
      </c>
      <c r="G4029" s="8">
        <v>2235257.8333333335</v>
      </c>
    </row>
    <row r="4030" spans="1:7" x14ac:dyDescent="0.2">
      <c r="A4030" t="s">
        <v>73</v>
      </c>
      <c r="B4030" t="s">
        <v>119</v>
      </c>
      <c r="C4030" t="s">
        <v>0</v>
      </c>
      <c r="D4030" t="s">
        <v>9</v>
      </c>
      <c r="E4030">
        <v>202206</v>
      </c>
      <c r="F4030" s="8">
        <v>2121602.0512416791</v>
      </c>
      <c r="G4030" s="8">
        <v>2265577</v>
      </c>
    </row>
    <row r="4031" spans="1:7" x14ac:dyDescent="0.2">
      <c r="A4031" t="s">
        <v>73</v>
      </c>
      <c r="B4031" t="s">
        <v>119</v>
      </c>
      <c r="C4031" t="s">
        <v>0</v>
      </c>
      <c r="D4031" t="s">
        <v>9</v>
      </c>
      <c r="E4031">
        <v>202212</v>
      </c>
      <c r="F4031" s="8">
        <v>2035089.0817204297</v>
      </c>
      <c r="G4031" s="8">
        <v>2214309.8333333335</v>
      </c>
    </row>
    <row r="4032" spans="1:7" x14ac:dyDescent="0.2">
      <c r="A4032" t="s">
        <v>73</v>
      </c>
      <c r="B4032" t="s">
        <v>119</v>
      </c>
      <c r="C4032" t="s">
        <v>0</v>
      </c>
      <c r="D4032" t="s">
        <v>9</v>
      </c>
      <c r="E4032">
        <v>202306</v>
      </c>
      <c r="F4032" s="8">
        <v>1982097.2848566305</v>
      </c>
      <c r="G4032" s="8">
        <v>2163714.1666666665</v>
      </c>
    </row>
    <row r="4033" spans="1:7" x14ac:dyDescent="0.2">
      <c r="A4033" t="s">
        <v>73</v>
      </c>
      <c r="B4033" t="s">
        <v>119</v>
      </c>
      <c r="C4033" t="s">
        <v>0</v>
      </c>
      <c r="D4033" t="s">
        <v>9</v>
      </c>
      <c r="E4033">
        <v>202312</v>
      </c>
      <c r="F4033" s="8">
        <v>1803546.6322580648</v>
      </c>
      <c r="G4033" s="8">
        <v>1979184.6666666667</v>
      </c>
    </row>
    <row r="4034" spans="1:7" x14ac:dyDescent="0.2">
      <c r="A4034" t="s">
        <v>73</v>
      </c>
      <c r="B4034" t="s">
        <v>119</v>
      </c>
      <c r="C4034" t="s">
        <v>0</v>
      </c>
      <c r="D4034" t="s">
        <v>9</v>
      </c>
      <c r="E4034">
        <v>202406</v>
      </c>
      <c r="F4034" s="8">
        <v>1667580.4602447164</v>
      </c>
      <c r="G4034" s="8">
        <v>1789893.6</v>
      </c>
    </row>
    <row r="4035" spans="1:7" x14ac:dyDescent="0.2">
      <c r="A4035" t="s">
        <v>73</v>
      </c>
      <c r="B4035" t="s">
        <v>119</v>
      </c>
      <c r="C4035" t="s">
        <v>0</v>
      </c>
      <c r="D4035" t="s">
        <v>5</v>
      </c>
      <c r="E4035">
        <v>201403</v>
      </c>
      <c r="F4035" s="8">
        <v>1208166.0065284178</v>
      </c>
      <c r="G4035" s="8">
        <v>1252704.6666666667</v>
      </c>
    </row>
    <row r="4036" spans="1:7" x14ac:dyDescent="0.2">
      <c r="A4036" t="s">
        <v>73</v>
      </c>
      <c r="B4036" t="s">
        <v>119</v>
      </c>
      <c r="C4036" t="s">
        <v>0</v>
      </c>
      <c r="D4036" t="s">
        <v>5</v>
      </c>
      <c r="E4036">
        <v>201406</v>
      </c>
      <c r="F4036" s="8">
        <v>1238096.6197132617</v>
      </c>
      <c r="G4036" s="8">
        <v>1286969.6666666667</v>
      </c>
    </row>
    <row r="4037" spans="1:7" x14ac:dyDescent="0.2">
      <c r="A4037" t="s">
        <v>73</v>
      </c>
      <c r="B4037" t="s">
        <v>119</v>
      </c>
      <c r="C4037" t="s">
        <v>0</v>
      </c>
      <c r="D4037" t="s">
        <v>5</v>
      </c>
      <c r="E4037">
        <v>201409</v>
      </c>
      <c r="F4037" s="8">
        <v>1266052.7483870964</v>
      </c>
      <c r="G4037" s="8">
        <v>1319891</v>
      </c>
    </row>
    <row r="4038" spans="1:7" x14ac:dyDescent="0.2">
      <c r="A4038" t="s">
        <v>73</v>
      </c>
      <c r="B4038" t="s">
        <v>119</v>
      </c>
      <c r="C4038" t="s">
        <v>0</v>
      </c>
      <c r="D4038" t="s">
        <v>5</v>
      </c>
      <c r="E4038">
        <v>201412</v>
      </c>
      <c r="F4038" s="8">
        <v>1315111.2283154128</v>
      </c>
      <c r="G4038" s="8">
        <v>1385353.6666666667</v>
      </c>
    </row>
    <row r="4039" spans="1:7" x14ac:dyDescent="0.2">
      <c r="A4039" t="s">
        <v>73</v>
      </c>
      <c r="B4039" t="s">
        <v>119</v>
      </c>
      <c r="C4039" t="s">
        <v>0</v>
      </c>
      <c r="D4039" t="s">
        <v>5</v>
      </c>
      <c r="E4039">
        <v>201503</v>
      </c>
      <c r="F4039" s="8">
        <v>1372658.6666666665</v>
      </c>
      <c r="G4039" s="8">
        <v>1426958</v>
      </c>
    </row>
    <row r="4040" spans="1:7" x14ac:dyDescent="0.2">
      <c r="A4040" t="s">
        <v>73</v>
      </c>
      <c r="B4040" t="s">
        <v>119</v>
      </c>
      <c r="C4040" t="s">
        <v>0</v>
      </c>
      <c r="D4040" t="s">
        <v>5</v>
      </c>
      <c r="E4040">
        <v>201506</v>
      </c>
      <c r="F4040" s="8">
        <v>1410535.6329749105</v>
      </c>
      <c r="G4040" s="8">
        <v>1475159.3333333333</v>
      </c>
    </row>
    <row r="4041" spans="1:7" x14ac:dyDescent="0.2">
      <c r="A4041" t="s">
        <v>73</v>
      </c>
      <c r="B4041" t="s">
        <v>119</v>
      </c>
      <c r="C4041" t="s">
        <v>0</v>
      </c>
      <c r="D4041" t="s">
        <v>5</v>
      </c>
      <c r="E4041">
        <v>201509</v>
      </c>
      <c r="F4041" s="8">
        <v>1466527.4172043011</v>
      </c>
      <c r="G4041" s="8">
        <v>1537962.3333333333</v>
      </c>
    </row>
    <row r="4042" spans="1:7" x14ac:dyDescent="0.2">
      <c r="A4042" t="s">
        <v>73</v>
      </c>
      <c r="B4042" t="s">
        <v>119</v>
      </c>
      <c r="C4042" t="s">
        <v>0</v>
      </c>
      <c r="D4042" t="s">
        <v>5</v>
      </c>
      <c r="E4042">
        <v>201512</v>
      </c>
      <c r="F4042" s="8">
        <v>1418815.0523297491</v>
      </c>
      <c r="G4042" s="8">
        <v>1539335</v>
      </c>
    </row>
    <row r="4043" spans="1:7" x14ac:dyDescent="0.2">
      <c r="A4043" t="s">
        <v>73</v>
      </c>
      <c r="B4043" t="s">
        <v>119</v>
      </c>
      <c r="C4043" t="s">
        <v>0</v>
      </c>
      <c r="D4043" t="s">
        <v>5</v>
      </c>
      <c r="E4043">
        <v>201603</v>
      </c>
      <c r="F4043" s="8">
        <v>1384298.3500185388</v>
      </c>
      <c r="G4043" s="8">
        <v>1458060.6666666667</v>
      </c>
    </row>
    <row r="4044" spans="1:7" x14ac:dyDescent="0.2">
      <c r="A4044" t="s">
        <v>73</v>
      </c>
      <c r="B4044" t="s">
        <v>119</v>
      </c>
      <c r="C4044" t="s">
        <v>0</v>
      </c>
      <c r="D4044" t="s">
        <v>5</v>
      </c>
      <c r="E4044">
        <v>201606</v>
      </c>
      <c r="F4044" s="8">
        <v>1390747.5756272401</v>
      </c>
      <c r="G4044" s="8">
        <v>1469932.6666666667</v>
      </c>
    </row>
    <row r="4045" spans="1:7" x14ac:dyDescent="0.2">
      <c r="A4045" t="s">
        <v>73</v>
      </c>
      <c r="B4045" t="s">
        <v>119</v>
      </c>
      <c r="C4045" t="s">
        <v>0</v>
      </c>
      <c r="D4045" t="s">
        <v>5</v>
      </c>
      <c r="E4045">
        <v>201609</v>
      </c>
      <c r="F4045" s="8">
        <v>1404959.483512545</v>
      </c>
      <c r="G4045" s="8">
        <v>1470775</v>
      </c>
    </row>
    <row r="4046" spans="1:7" x14ac:dyDescent="0.2">
      <c r="A4046" t="s">
        <v>73</v>
      </c>
      <c r="B4046" t="s">
        <v>119</v>
      </c>
      <c r="C4046" t="s">
        <v>0</v>
      </c>
      <c r="D4046" t="s">
        <v>5</v>
      </c>
      <c r="E4046">
        <v>201612</v>
      </c>
      <c r="F4046" s="8">
        <v>1489225.61218638</v>
      </c>
      <c r="G4046" s="8">
        <v>1585660</v>
      </c>
    </row>
    <row r="4047" spans="1:7" x14ac:dyDescent="0.2">
      <c r="A4047" t="s">
        <v>73</v>
      </c>
      <c r="B4047" t="s">
        <v>119</v>
      </c>
      <c r="C4047" t="s">
        <v>0</v>
      </c>
      <c r="D4047" t="s">
        <v>5</v>
      </c>
      <c r="E4047">
        <v>201703</v>
      </c>
      <c r="F4047" s="8">
        <v>1542989.5595238097</v>
      </c>
      <c r="G4047" s="8">
        <v>1642008.3333333333</v>
      </c>
    </row>
    <row r="4048" spans="1:7" x14ac:dyDescent="0.2">
      <c r="A4048" t="s">
        <v>73</v>
      </c>
      <c r="B4048" t="s">
        <v>119</v>
      </c>
      <c r="C4048" t="s">
        <v>0</v>
      </c>
      <c r="D4048" t="s">
        <v>5</v>
      </c>
      <c r="E4048">
        <v>201706</v>
      </c>
      <c r="F4048" s="8">
        <v>1634082.0508960572</v>
      </c>
      <c r="G4048" s="8">
        <v>1764192</v>
      </c>
    </row>
    <row r="4049" spans="1:7" x14ac:dyDescent="0.2">
      <c r="A4049" t="s">
        <v>73</v>
      </c>
      <c r="B4049" t="s">
        <v>119</v>
      </c>
      <c r="C4049" t="s">
        <v>0</v>
      </c>
      <c r="D4049" t="s">
        <v>5</v>
      </c>
      <c r="E4049">
        <v>201709</v>
      </c>
      <c r="F4049" s="8">
        <v>1731396.6017921148</v>
      </c>
      <c r="G4049" s="8">
        <v>1866078</v>
      </c>
    </row>
    <row r="4050" spans="1:7" x14ac:dyDescent="0.2">
      <c r="A4050" t="s">
        <v>73</v>
      </c>
      <c r="B4050" t="s">
        <v>119</v>
      </c>
      <c r="C4050" t="s">
        <v>0</v>
      </c>
      <c r="D4050" t="s">
        <v>5</v>
      </c>
      <c r="E4050">
        <v>201712</v>
      </c>
      <c r="F4050" s="8">
        <v>1828545.0885304662</v>
      </c>
      <c r="G4050" s="8">
        <v>2042474.6666666667</v>
      </c>
    </row>
    <row r="4051" spans="1:7" x14ac:dyDescent="0.2">
      <c r="A4051" t="s">
        <v>73</v>
      </c>
      <c r="B4051" t="s">
        <v>119</v>
      </c>
      <c r="C4051" t="s">
        <v>0</v>
      </c>
      <c r="D4051" t="s">
        <v>5</v>
      </c>
      <c r="E4051">
        <v>201803</v>
      </c>
      <c r="F4051" s="8">
        <v>1846495.5115207375</v>
      </c>
      <c r="G4051" s="8">
        <v>2066106</v>
      </c>
    </row>
    <row r="4052" spans="1:7" x14ac:dyDescent="0.2">
      <c r="A4052" t="s">
        <v>73</v>
      </c>
      <c r="B4052" t="s">
        <v>119</v>
      </c>
      <c r="C4052" t="s">
        <v>0</v>
      </c>
      <c r="D4052" t="s">
        <v>5</v>
      </c>
      <c r="E4052">
        <v>201806</v>
      </c>
      <c r="F4052" s="8">
        <v>1888044.3430107525</v>
      </c>
      <c r="G4052" s="8">
        <v>2083927.3333333333</v>
      </c>
    </row>
    <row r="4053" spans="1:7" x14ac:dyDescent="0.2">
      <c r="A4053" t="s">
        <v>73</v>
      </c>
      <c r="B4053" t="s">
        <v>119</v>
      </c>
      <c r="C4053" t="s">
        <v>0</v>
      </c>
      <c r="D4053" t="s">
        <v>5</v>
      </c>
      <c r="E4053">
        <v>201809</v>
      </c>
      <c r="F4053" s="8">
        <v>1851762.1838709675</v>
      </c>
      <c r="G4053" s="8">
        <v>2069482.3333333333</v>
      </c>
    </row>
    <row r="4054" spans="1:7" x14ac:dyDescent="0.2">
      <c r="A4054" t="s">
        <v>73</v>
      </c>
      <c r="B4054" t="s">
        <v>119</v>
      </c>
      <c r="C4054" t="s">
        <v>0</v>
      </c>
      <c r="D4054" t="s">
        <v>5</v>
      </c>
      <c r="E4054">
        <v>201812</v>
      </c>
      <c r="F4054" s="8">
        <v>1875753.092114696</v>
      </c>
      <c r="G4054" s="8">
        <v>2054802.6666666667</v>
      </c>
    </row>
    <row r="4055" spans="1:7" x14ac:dyDescent="0.2">
      <c r="A4055" t="s">
        <v>73</v>
      </c>
      <c r="B4055" t="s">
        <v>119</v>
      </c>
      <c r="C4055" t="s">
        <v>0</v>
      </c>
      <c r="D4055" t="s">
        <v>5</v>
      </c>
      <c r="E4055">
        <v>201903</v>
      </c>
      <c r="F4055" s="8">
        <v>1885410.212749616</v>
      </c>
      <c r="G4055" s="8">
        <v>2050417.6666666667</v>
      </c>
    </row>
    <row r="4056" spans="1:7" x14ac:dyDescent="0.2">
      <c r="A4056" t="s">
        <v>73</v>
      </c>
      <c r="B4056" t="s">
        <v>119</v>
      </c>
      <c r="C4056" t="s">
        <v>0</v>
      </c>
      <c r="D4056" t="s">
        <v>5</v>
      </c>
      <c r="E4056">
        <v>201906</v>
      </c>
      <c r="F4056" s="8">
        <v>1903452.7451612905</v>
      </c>
      <c r="G4056" s="8">
        <v>2017650</v>
      </c>
    </row>
    <row r="4057" spans="1:7" x14ac:dyDescent="0.2">
      <c r="A4057" t="s">
        <v>73</v>
      </c>
      <c r="B4057" t="s">
        <v>119</v>
      </c>
      <c r="C4057" t="s">
        <v>0</v>
      </c>
      <c r="D4057" t="s">
        <v>5</v>
      </c>
      <c r="E4057">
        <v>201909</v>
      </c>
      <c r="F4057" s="8">
        <v>2077250.0534050176</v>
      </c>
      <c r="G4057" s="8">
        <v>2257891.6666666665</v>
      </c>
    </row>
    <row r="4058" spans="1:7" x14ac:dyDescent="0.2">
      <c r="A4058" t="s">
        <v>73</v>
      </c>
      <c r="B4058" t="s">
        <v>119</v>
      </c>
      <c r="C4058" t="s">
        <v>0</v>
      </c>
      <c r="D4058" t="s">
        <v>5</v>
      </c>
      <c r="E4058">
        <v>201912</v>
      </c>
      <c r="F4058" s="8">
        <v>2112234.3157706098</v>
      </c>
      <c r="G4058" s="8">
        <v>2250043.3333333335</v>
      </c>
    </row>
    <row r="4059" spans="1:7" x14ac:dyDescent="0.2">
      <c r="A4059" t="s">
        <v>73</v>
      </c>
      <c r="B4059" t="s">
        <v>119</v>
      </c>
      <c r="C4059" t="s">
        <v>0</v>
      </c>
      <c r="D4059" t="s">
        <v>5</v>
      </c>
      <c r="E4059">
        <v>202003</v>
      </c>
      <c r="F4059" s="8">
        <v>2141408.0114942524</v>
      </c>
      <c r="G4059" s="8">
        <v>2275220</v>
      </c>
    </row>
    <row r="4060" spans="1:7" x14ac:dyDescent="0.2">
      <c r="A4060" t="s">
        <v>73</v>
      </c>
      <c r="B4060" t="s">
        <v>119</v>
      </c>
      <c r="C4060" t="s">
        <v>0</v>
      </c>
      <c r="D4060" t="s">
        <v>5</v>
      </c>
      <c r="E4060">
        <v>202006</v>
      </c>
      <c r="F4060" s="8">
        <v>2123585.3161290321</v>
      </c>
      <c r="G4060" s="8">
        <v>2257126.3333333335</v>
      </c>
    </row>
    <row r="4061" spans="1:7" x14ac:dyDescent="0.2">
      <c r="A4061" t="s">
        <v>73</v>
      </c>
      <c r="B4061" t="s">
        <v>119</v>
      </c>
      <c r="C4061" t="s">
        <v>0</v>
      </c>
      <c r="D4061" t="s">
        <v>5</v>
      </c>
      <c r="E4061">
        <v>202009</v>
      </c>
      <c r="F4061" s="8">
        <v>2065734.7189964158</v>
      </c>
      <c r="G4061" s="8">
        <v>2201050.3333333335</v>
      </c>
    </row>
    <row r="4062" spans="1:7" x14ac:dyDescent="0.2">
      <c r="A4062" t="s">
        <v>73</v>
      </c>
      <c r="B4062" t="s">
        <v>119</v>
      </c>
      <c r="C4062" t="s">
        <v>0</v>
      </c>
      <c r="D4062" t="s">
        <v>5</v>
      </c>
      <c r="E4062">
        <v>202012</v>
      </c>
      <c r="F4062" s="8">
        <v>2060862.706810036</v>
      </c>
      <c r="G4062" s="8">
        <v>2219418.3333333335</v>
      </c>
    </row>
    <row r="4063" spans="1:7" x14ac:dyDescent="0.2">
      <c r="A4063" t="s">
        <v>73</v>
      </c>
      <c r="B4063" t="s">
        <v>119</v>
      </c>
      <c r="C4063" t="s">
        <v>0</v>
      </c>
      <c r="D4063" t="s">
        <v>5</v>
      </c>
      <c r="E4063">
        <v>202103</v>
      </c>
      <c r="F4063" s="8">
        <v>2015995.5042242703</v>
      </c>
      <c r="G4063" s="8">
        <v>2163267</v>
      </c>
    </row>
    <row r="4064" spans="1:7" x14ac:dyDescent="0.2">
      <c r="A4064" t="s">
        <v>73</v>
      </c>
      <c r="B4064" t="s">
        <v>119</v>
      </c>
      <c r="C4064" t="s">
        <v>0</v>
      </c>
      <c r="D4064" t="s">
        <v>5</v>
      </c>
      <c r="E4064">
        <v>202106</v>
      </c>
      <c r="F4064" s="8">
        <v>2041358.3150537631</v>
      </c>
      <c r="G4064" s="8">
        <v>2153083.3333333335</v>
      </c>
    </row>
    <row r="4065" spans="1:7" x14ac:dyDescent="0.2">
      <c r="A4065" t="s">
        <v>73</v>
      </c>
      <c r="B4065" t="s">
        <v>119</v>
      </c>
      <c r="C4065" t="s">
        <v>0</v>
      </c>
      <c r="D4065" t="s">
        <v>5</v>
      </c>
      <c r="E4065">
        <v>202109</v>
      </c>
      <c r="F4065" s="8">
        <v>2067049.7508960571</v>
      </c>
      <c r="G4065" s="8">
        <v>2207586</v>
      </c>
    </row>
    <row r="4066" spans="1:7" x14ac:dyDescent="0.2">
      <c r="A4066" t="s">
        <v>73</v>
      </c>
      <c r="B4066" t="s">
        <v>119</v>
      </c>
      <c r="C4066" t="s">
        <v>0</v>
      </c>
      <c r="D4066" t="s">
        <v>5</v>
      </c>
      <c r="E4066">
        <v>202112</v>
      </c>
      <c r="F4066" s="8">
        <v>2158428.7971326164</v>
      </c>
      <c r="G4066" s="8">
        <v>2262929.6666666665</v>
      </c>
    </row>
    <row r="4067" spans="1:7" x14ac:dyDescent="0.2">
      <c r="A4067" t="s">
        <v>73</v>
      </c>
      <c r="B4067" t="s">
        <v>119</v>
      </c>
      <c r="C4067" t="s">
        <v>0</v>
      </c>
      <c r="D4067" t="s">
        <v>5</v>
      </c>
      <c r="E4067">
        <v>202203</v>
      </c>
      <c r="F4067" s="8">
        <v>2120357.3974654377</v>
      </c>
      <c r="G4067" s="8">
        <v>2281844</v>
      </c>
    </row>
    <row r="4068" spans="1:7" x14ac:dyDescent="0.2">
      <c r="A4068" t="s">
        <v>73</v>
      </c>
      <c r="B4068" t="s">
        <v>119</v>
      </c>
      <c r="C4068" t="s">
        <v>0</v>
      </c>
      <c r="D4068" t="s">
        <v>5</v>
      </c>
      <c r="E4068">
        <v>202206</v>
      </c>
      <c r="F4068" s="8">
        <v>2122846.705017921</v>
      </c>
      <c r="G4068" s="8">
        <v>2249310</v>
      </c>
    </row>
    <row r="4069" spans="1:7" x14ac:dyDescent="0.2">
      <c r="A4069" t="s">
        <v>73</v>
      </c>
      <c r="B4069" t="s">
        <v>119</v>
      </c>
      <c r="C4069" t="s">
        <v>0</v>
      </c>
      <c r="D4069" t="s">
        <v>5</v>
      </c>
      <c r="E4069">
        <v>202209</v>
      </c>
      <c r="F4069" s="8">
        <v>2059234.9412186376</v>
      </c>
      <c r="G4069" s="8">
        <v>2223817.3333333335</v>
      </c>
    </row>
    <row r="4070" spans="1:7" x14ac:dyDescent="0.2">
      <c r="A4070" t="s">
        <v>73</v>
      </c>
      <c r="B4070" t="s">
        <v>119</v>
      </c>
      <c r="C4070" t="s">
        <v>0</v>
      </c>
      <c r="D4070" t="s">
        <v>5</v>
      </c>
      <c r="E4070">
        <v>202212</v>
      </c>
      <c r="F4070" s="8">
        <v>2010943.2222222222</v>
      </c>
      <c r="G4070" s="8">
        <v>2204802.3333333335</v>
      </c>
    </row>
    <row r="4071" spans="1:7" x14ac:dyDescent="0.2">
      <c r="A4071" t="s">
        <v>73</v>
      </c>
      <c r="B4071" t="s">
        <v>119</v>
      </c>
      <c r="C4071" t="s">
        <v>0</v>
      </c>
      <c r="D4071" t="s">
        <v>5</v>
      </c>
      <c r="E4071">
        <v>202303</v>
      </c>
      <c r="F4071" s="8">
        <v>2006912.2284946234</v>
      </c>
      <c r="G4071" s="8">
        <v>2157535.3333333335</v>
      </c>
    </row>
    <row r="4072" spans="1:7" x14ac:dyDescent="0.2">
      <c r="A4072" t="s">
        <v>73</v>
      </c>
      <c r="B4072" t="s">
        <v>119</v>
      </c>
      <c r="C4072" t="s">
        <v>0</v>
      </c>
      <c r="D4072" t="s">
        <v>5</v>
      </c>
      <c r="E4072">
        <v>202306</v>
      </c>
      <c r="F4072" s="8">
        <v>1957282.341218638</v>
      </c>
      <c r="G4072" s="8">
        <v>2169893</v>
      </c>
    </row>
    <row r="4073" spans="1:7" x14ac:dyDescent="0.2">
      <c r="A4073" t="s">
        <v>73</v>
      </c>
      <c r="B4073" t="s">
        <v>119</v>
      </c>
      <c r="C4073" t="s">
        <v>0</v>
      </c>
      <c r="D4073" t="s">
        <v>5</v>
      </c>
      <c r="E4073">
        <v>202309</v>
      </c>
      <c r="F4073" s="8">
        <v>1853417.8612903228</v>
      </c>
      <c r="G4073" s="8">
        <v>2032528.3333333333</v>
      </c>
    </row>
    <row r="4074" spans="1:7" x14ac:dyDescent="0.2">
      <c r="A4074" t="s">
        <v>73</v>
      </c>
      <c r="B4074" t="s">
        <v>119</v>
      </c>
      <c r="C4074" t="s">
        <v>0</v>
      </c>
      <c r="D4074" t="s">
        <v>5</v>
      </c>
      <c r="E4074">
        <v>202312</v>
      </c>
      <c r="F4074" s="8">
        <v>1753675.4032258068</v>
      </c>
      <c r="G4074" s="8">
        <v>1925841</v>
      </c>
    </row>
    <row r="4075" spans="1:7" x14ac:dyDescent="0.2">
      <c r="A4075" t="s">
        <v>73</v>
      </c>
      <c r="B4075" t="s">
        <v>119</v>
      </c>
      <c r="C4075" t="s">
        <v>0</v>
      </c>
      <c r="D4075" t="s">
        <v>5</v>
      </c>
      <c r="E4075">
        <v>202403</v>
      </c>
      <c r="F4075" s="8">
        <v>1675156.8724508712</v>
      </c>
      <c r="G4075" s="8">
        <v>1801677</v>
      </c>
    </row>
    <row r="4076" spans="1:7" x14ac:dyDescent="0.2">
      <c r="A4076" t="s">
        <v>73</v>
      </c>
      <c r="B4076" t="s">
        <v>119</v>
      </c>
      <c r="C4076" t="s">
        <v>0</v>
      </c>
      <c r="D4076" t="s">
        <v>5</v>
      </c>
      <c r="E4076">
        <v>202406</v>
      </c>
      <c r="F4076" s="8">
        <v>1656215.8419354844</v>
      </c>
      <c r="G4076" s="8">
        <v>1772218.5</v>
      </c>
    </row>
    <row r="4077" spans="1:7" x14ac:dyDescent="0.2">
      <c r="A4077" t="s">
        <v>73</v>
      </c>
      <c r="B4077" t="s">
        <v>120</v>
      </c>
      <c r="C4077" t="s">
        <v>2</v>
      </c>
      <c r="D4077" t="s">
        <v>7</v>
      </c>
      <c r="E4077">
        <v>2014</v>
      </c>
      <c r="F4077" s="8">
        <v>9045.4146569380446</v>
      </c>
      <c r="G4077" s="8">
        <v>9315.25</v>
      </c>
    </row>
    <row r="4078" spans="1:7" x14ac:dyDescent="0.2">
      <c r="A4078" t="s">
        <v>73</v>
      </c>
      <c r="B4078" t="s">
        <v>120</v>
      </c>
      <c r="C4078" t="s">
        <v>2</v>
      </c>
      <c r="D4078" t="s">
        <v>7</v>
      </c>
      <c r="E4078">
        <v>2015</v>
      </c>
      <c r="F4078" s="8">
        <v>34726.169207629289</v>
      </c>
      <c r="G4078" s="8">
        <v>36571.833333333336</v>
      </c>
    </row>
    <row r="4079" spans="1:7" x14ac:dyDescent="0.2">
      <c r="A4079" t="s">
        <v>73</v>
      </c>
      <c r="B4079" t="s">
        <v>120</v>
      </c>
      <c r="C4079" t="s">
        <v>2</v>
      </c>
      <c r="D4079" t="s">
        <v>7</v>
      </c>
      <c r="E4079">
        <v>2016</v>
      </c>
      <c r="F4079" s="8">
        <v>35733.293637992836</v>
      </c>
      <c r="G4079" s="8">
        <v>36899.833333333336</v>
      </c>
    </row>
    <row r="4080" spans="1:7" x14ac:dyDescent="0.2">
      <c r="A4080" t="s">
        <v>73</v>
      </c>
      <c r="B4080" t="s">
        <v>120</v>
      </c>
      <c r="C4080" t="s">
        <v>2</v>
      </c>
      <c r="D4080" t="s">
        <v>7</v>
      </c>
      <c r="E4080">
        <v>2017</v>
      </c>
      <c r="F4080" s="8">
        <v>47678.512327188939</v>
      </c>
      <c r="G4080" s="8">
        <v>50432.083333333336</v>
      </c>
    </row>
    <row r="4081" spans="1:7" x14ac:dyDescent="0.2">
      <c r="A4081" t="s">
        <v>73</v>
      </c>
      <c r="B4081" t="s">
        <v>120</v>
      </c>
      <c r="C4081" t="s">
        <v>2</v>
      </c>
      <c r="D4081" t="s">
        <v>7</v>
      </c>
      <c r="E4081">
        <v>2018</v>
      </c>
      <c r="F4081" s="8">
        <v>46592.662339989758</v>
      </c>
      <c r="G4081" s="8">
        <v>47290.333333333336</v>
      </c>
    </row>
    <row r="4082" spans="1:7" x14ac:dyDescent="0.2">
      <c r="A4082" t="s">
        <v>73</v>
      </c>
      <c r="B4082" t="s">
        <v>120</v>
      </c>
      <c r="C4082" t="s">
        <v>2</v>
      </c>
      <c r="D4082" t="s">
        <v>7</v>
      </c>
      <c r="E4082">
        <v>2019</v>
      </c>
      <c r="F4082" s="8">
        <v>46647.460432667693</v>
      </c>
      <c r="G4082" s="8">
        <v>48757.25</v>
      </c>
    </row>
    <row r="4083" spans="1:7" x14ac:dyDescent="0.2">
      <c r="A4083" t="s">
        <v>73</v>
      </c>
      <c r="B4083" t="s">
        <v>120</v>
      </c>
      <c r="C4083" t="s">
        <v>2</v>
      </c>
      <c r="D4083" t="s">
        <v>7</v>
      </c>
      <c r="E4083">
        <v>2020</v>
      </c>
      <c r="F4083" s="8">
        <v>48586.44484612532</v>
      </c>
      <c r="G4083" s="8">
        <v>49070</v>
      </c>
    </row>
    <row r="4084" spans="1:7" x14ac:dyDescent="0.2">
      <c r="A4084" t="s">
        <v>73</v>
      </c>
      <c r="B4084" t="s">
        <v>120</v>
      </c>
      <c r="C4084" t="s">
        <v>2</v>
      </c>
      <c r="D4084" t="s">
        <v>7</v>
      </c>
      <c r="E4084">
        <v>2021</v>
      </c>
      <c r="F4084" s="8">
        <v>66552.633787762417</v>
      </c>
      <c r="G4084" s="8">
        <v>72565.083333333328</v>
      </c>
    </row>
    <row r="4085" spans="1:7" x14ac:dyDescent="0.2">
      <c r="A4085" t="s">
        <v>73</v>
      </c>
      <c r="B4085" t="s">
        <v>120</v>
      </c>
      <c r="C4085" t="s">
        <v>2</v>
      </c>
      <c r="D4085" t="s">
        <v>7</v>
      </c>
      <c r="E4085">
        <v>2022</v>
      </c>
      <c r="F4085" s="8">
        <v>68374.003571428577</v>
      </c>
      <c r="G4085" s="8">
        <v>71831.833333333328</v>
      </c>
    </row>
    <row r="4086" spans="1:7" x14ac:dyDescent="0.2">
      <c r="A4086" t="s">
        <v>73</v>
      </c>
      <c r="B4086" t="s">
        <v>120</v>
      </c>
      <c r="C4086" t="s">
        <v>2</v>
      </c>
      <c r="D4086" t="s">
        <v>7</v>
      </c>
      <c r="E4086">
        <v>2023</v>
      </c>
      <c r="F4086" s="8">
        <v>61190.92899385561</v>
      </c>
      <c r="G4086" s="8">
        <v>64225.583333333336</v>
      </c>
    </row>
    <row r="4087" spans="1:7" x14ac:dyDescent="0.2">
      <c r="A4087" t="s">
        <v>73</v>
      </c>
      <c r="B4087" t="s">
        <v>120</v>
      </c>
      <c r="C4087" t="s">
        <v>2</v>
      </c>
      <c r="D4087" t="s">
        <v>7</v>
      </c>
      <c r="E4087">
        <v>2024</v>
      </c>
      <c r="F4087" s="8">
        <v>64560.454475342973</v>
      </c>
      <c r="G4087" s="8">
        <v>76851.199999999997</v>
      </c>
    </row>
    <row r="4088" spans="1:7" x14ac:dyDescent="0.2">
      <c r="A4088" t="s">
        <v>73</v>
      </c>
      <c r="B4088" t="s">
        <v>120</v>
      </c>
      <c r="C4088" t="s">
        <v>2</v>
      </c>
      <c r="D4088" t="s">
        <v>8</v>
      </c>
      <c r="E4088">
        <v>201401</v>
      </c>
      <c r="F4088" s="8">
        <v>8710.1290322580644</v>
      </c>
      <c r="G4088" s="8">
        <v>8776</v>
      </c>
    </row>
    <row r="4089" spans="1:7" x14ac:dyDescent="0.2">
      <c r="A4089" t="s">
        <v>73</v>
      </c>
      <c r="B4089" t="s">
        <v>120</v>
      </c>
      <c r="C4089" t="s">
        <v>2</v>
      </c>
      <c r="D4089" t="s">
        <v>8</v>
      </c>
      <c r="E4089">
        <v>201402</v>
      </c>
      <c r="F4089" s="8">
        <v>8522.4285714285706</v>
      </c>
      <c r="G4089" s="8">
        <v>10177</v>
      </c>
    </row>
    <row r="4090" spans="1:7" x14ac:dyDescent="0.2">
      <c r="A4090" t="s">
        <v>73</v>
      </c>
      <c r="B4090" t="s">
        <v>120</v>
      </c>
      <c r="C4090" t="s">
        <v>2</v>
      </c>
      <c r="D4090" t="s">
        <v>8</v>
      </c>
      <c r="E4090">
        <v>201403</v>
      </c>
      <c r="F4090" s="8">
        <v>8509.6451612903238</v>
      </c>
      <c r="G4090" s="8">
        <v>8571</v>
      </c>
    </row>
    <row r="4091" spans="1:7" x14ac:dyDescent="0.2">
      <c r="A4091" t="s">
        <v>73</v>
      </c>
      <c r="B4091" t="s">
        <v>120</v>
      </c>
      <c r="C4091" t="s">
        <v>2</v>
      </c>
      <c r="D4091" t="s">
        <v>8</v>
      </c>
      <c r="E4091">
        <v>201404</v>
      </c>
      <c r="F4091" s="8">
        <v>8629.366666666665</v>
      </c>
      <c r="G4091" s="8">
        <v>8779</v>
      </c>
    </row>
    <row r="4092" spans="1:7" x14ac:dyDescent="0.2">
      <c r="A4092" t="s">
        <v>73</v>
      </c>
      <c r="B4092" t="s">
        <v>120</v>
      </c>
      <c r="C4092" t="s">
        <v>2</v>
      </c>
      <c r="D4092" t="s">
        <v>8</v>
      </c>
      <c r="E4092">
        <v>201405</v>
      </c>
      <c r="F4092" s="8">
        <v>8646.7741935483882</v>
      </c>
      <c r="G4092" s="8">
        <v>8768</v>
      </c>
    </row>
    <row r="4093" spans="1:7" x14ac:dyDescent="0.2">
      <c r="A4093" t="s">
        <v>73</v>
      </c>
      <c r="B4093" t="s">
        <v>120</v>
      </c>
      <c r="C4093" t="s">
        <v>2</v>
      </c>
      <c r="D4093" t="s">
        <v>8</v>
      </c>
      <c r="E4093">
        <v>201406</v>
      </c>
      <c r="F4093" s="8">
        <v>8775.5</v>
      </c>
      <c r="G4093" s="8">
        <v>8844</v>
      </c>
    </row>
    <row r="4094" spans="1:7" x14ac:dyDescent="0.2">
      <c r="A4094" t="s">
        <v>73</v>
      </c>
      <c r="B4094" t="s">
        <v>120</v>
      </c>
      <c r="C4094" t="s">
        <v>2</v>
      </c>
      <c r="D4094" t="s">
        <v>8</v>
      </c>
      <c r="E4094">
        <v>201407</v>
      </c>
      <c r="F4094" s="8">
        <v>8856.0645161290322</v>
      </c>
      <c r="G4094" s="8">
        <v>8939</v>
      </c>
    </row>
    <row r="4095" spans="1:7" x14ac:dyDescent="0.2">
      <c r="A4095" t="s">
        <v>73</v>
      </c>
      <c r="B4095" t="s">
        <v>120</v>
      </c>
      <c r="C4095" t="s">
        <v>2</v>
      </c>
      <c r="D4095" t="s">
        <v>8</v>
      </c>
      <c r="E4095">
        <v>201408</v>
      </c>
      <c r="F4095" s="8">
        <v>9159.677419354839</v>
      </c>
      <c r="G4095" s="8">
        <v>9267</v>
      </c>
    </row>
    <row r="4096" spans="1:7" x14ac:dyDescent="0.2">
      <c r="A4096" t="s">
        <v>73</v>
      </c>
      <c r="B4096" t="s">
        <v>120</v>
      </c>
      <c r="C4096" t="s">
        <v>2</v>
      </c>
      <c r="D4096" t="s">
        <v>8</v>
      </c>
      <c r="E4096">
        <v>201409</v>
      </c>
      <c r="F4096" s="8">
        <v>9291.7666666666664</v>
      </c>
      <c r="G4096" s="8">
        <v>9489</v>
      </c>
    </row>
    <row r="4097" spans="1:7" x14ac:dyDescent="0.2">
      <c r="A4097" t="s">
        <v>73</v>
      </c>
      <c r="B4097" t="s">
        <v>120</v>
      </c>
      <c r="C4097" t="s">
        <v>2</v>
      </c>
      <c r="D4097" t="s">
        <v>8</v>
      </c>
      <c r="E4097">
        <v>201410</v>
      </c>
      <c r="F4097" s="8">
        <v>9607.8387096774204</v>
      </c>
      <c r="G4097" s="8">
        <v>9875</v>
      </c>
    </row>
    <row r="4098" spans="1:7" x14ac:dyDescent="0.2">
      <c r="A4098" t="s">
        <v>73</v>
      </c>
      <c r="B4098" t="s">
        <v>120</v>
      </c>
      <c r="C4098" t="s">
        <v>2</v>
      </c>
      <c r="D4098" t="s">
        <v>8</v>
      </c>
      <c r="E4098">
        <v>201411</v>
      </c>
      <c r="F4098" s="8">
        <v>9725.3333333333321</v>
      </c>
      <c r="G4098" s="8">
        <v>9812</v>
      </c>
    </row>
    <row r="4099" spans="1:7" x14ac:dyDescent="0.2">
      <c r="A4099" t="s">
        <v>73</v>
      </c>
      <c r="B4099" t="s">
        <v>120</v>
      </c>
      <c r="C4099" t="s">
        <v>2</v>
      </c>
      <c r="D4099" t="s">
        <v>8</v>
      </c>
      <c r="E4099">
        <v>201412</v>
      </c>
      <c r="F4099" s="8">
        <v>10110.451612903225</v>
      </c>
      <c r="G4099" s="8">
        <v>10486</v>
      </c>
    </row>
    <row r="4100" spans="1:7" x14ac:dyDescent="0.2">
      <c r="A4100" t="s">
        <v>73</v>
      </c>
      <c r="B4100" t="s">
        <v>120</v>
      </c>
      <c r="C4100" t="s">
        <v>2</v>
      </c>
      <c r="D4100" t="s">
        <v>8</v>
      </c>
      <c r="E4100">
        <v>201501</v>
      </c>
      <c r="F4100" s="8">
        <v>10139.16129032258</v>
      </c>
      <c r="G4100" s="8">
        <v>10246</v>
      </c>
    </row>
    <row r="4101" spans="1:7" x14ac:dyDescent="0.2">
      <c r="A4101" t="s">
        <v>73</v>
      </c>
      <c r="B4101" t="s">
        <v>120</v>
      </c>
      <c r="C4101" t="s">
        <v>2</v>
      </c>
      <c r="D4101" t="s">
        <v>8</v>
      </c>
      <c r="E4101">
        <v>201502</v>
      </c>
      <c r="F4101" s="8">
        <v>10037.392857142855</v>
      </c>
      <c r="G4101" s="8">
        <v>10188</v>
      </c>
    </row>
    <row r="4102" spans="1:7" x14ac:dyDescent="0.2">
      <c r="A4102" t="s">
        <v>73</v>
      </c>
      <c r="B4102" t="s">
        <v>120</v>
      </c>
      <c r="C4102" t="s">
        <v>2</v>
      </c>
      <c r="D4102" t="s">
        <v>8</v>
      </c>
      <c r="E4102">
        <v>201503</v>
      </c>
      <c r="F4102" s="8">
        <v>30828.354838709674</v>
      </c>
      <c r="G4102" s="8">
        <v>31014</v>
      </c>
    </row>
    <row r="4103" spans="1:7" x14ac:dyDescent="0.2">
      <c r="A4103" t="s">
        <v>73</v>
      </c>
      <c r="B4103" t="s">
        <v>120</v>
      </c>
      <c r="C4103" t="s">
        <v>2</v>
      </c>
      <c r="D4103" t="s">
        <v>8</v>
      </c>
      <c r="E4103">
        <v>201504</v>
      </c>
      <c r="F4103" s="8">
        <v>30874.2</v>
      </c>
      <c r="G4103" s="8">
        <v>31042</v>
      </c>
    </row>
    <row r="4104" spans="1:7" x14ac:dyDescent="0.2">
      <c r="A4104" t="s">
        <v>73</v>
      </c>
      <c r="B4104" t="s">
        <v>120</v>
      </c>
      <c r="C4104" t="s">
        <v>2</v>
      </c>
      <c r="D4104" t="s">
        <v>8</v>
      </c>
      <c r="E4104">
        <v>201505</v>
      </c>
      <c r="F4104" s="8">
        <v>31077.387096774193</v>
      </c>
      <c r="G4104" s="8">
        <v>31183</v>
      </c>
    </row>
    <row r="4105" spans="1:7" x14ac:dyDescent="0.2">
      <c r="A4105" t="s">
        <v>73</v>
      </c>
      <c r="B4105" t="s">
        <v>120</v>
      </c>
      <c r="C4105" t="s">
        <v>2</v>
      </c>
      <c r="D4105" t="s">
        <v>8</v>
      </c>
      <c r="E4105">
        <v>201506</v>
      </c>
      <c r="F4105" s="8">
        <v>31046.566666666666</v>
      </c>
      <c r="G4105" s="8">
        <v>31397</v>
      </c>
    </row>
    <row r="4106" spans="1:7" x14ac:dyDescent="0.2">
      <c r="A4106" t="s">
        <v>73</v>
      </c>
      <c r="B4106" t="s">
        <v>120</v>
      </c>
      <c r="C4106" t="s">
        <v>2</v>
      </c>
      <c r="D4106" t="s">
        <v>8</v>
      </c>
      <c r="E4106">
        <v>201507</v>
      </c>
      <c r="F4106" s="8">
        <v>51770.451612903227</v>
      </c>
      <c r="G4106" s="8">
        <v>51928</v>
      </c>
    </row>
    <row r="4107" spans="1:7" x14ac:dyDescent="0.2">
      <c r="A4107" t="s">
        <v>73</v>
      </c>
      <c r="B4107" t="s">
        <v>120</v>
      </c>
      <c r="C4107" t="s">
        <v>2</v>
      </c>
      <c r="D4107" t="s">
        <v>8</v>
      </c>
      <c r="E4107">
        <v>201508</v>
      </c>
      <c r="F4107" s="8">
        <v>51886.129032258075</v>
      </c>
      <c r="G4107" s="8">
        <v>52081</v>
      </c>
    </row>
    <row r="4108" spans="1:7" x14ac:dyDescent="0.2">
      <c r="A4108" t="s">
        <v>73</v>
      </c>
      <c r="B4108" t="s">
        <v>120</v>
      </c>
      <c r="C4108" t="s">
        <v>2</v>
      </c>
      <c r="D4108" t="s">
        <v>8</v>
      </c>
      <c r="E4108">
        <v>201509</v>
      </c>
      <c r="F4108" s="8">
        <v>51981.03333333334</v>
      </c>
      <c r="G4108" s="8">
        <v>52132</v>
      </c>
    </row>
    <row r="4109" spans="1:7" x14ac:dyDescent="0.2">
      <c r="A4109" t="s">
        <v>73</v>
      </c>
      <c r="B4109" t="s">
        <v>120</v>
      </c>
      <c r="C4109" t="s">
        <v>2</v>
      </c>
      <c r="D4109" t="s">
        <v>8</v>
      </c>
      <c r="E4109">
        <v>201510</v>
      </c>
      <c r="F4109" s="8">
        <v>52026.290322580659</v>
      </c>
      <c r="G4109" s="8">
        <v>52185</v>
      </c>
    </row>
    <row r="4110" spans="1:7" x14ac:dyDescent="0.2">
      <c r="A4110" t="s">
        <v>73</v>
      </c>
      <c r="B4110" t="s">
        <v>120</v>
      </c>
      <c r="C4110" t="s">
        <v>2</v>
      </c>
      <c r="D4110" t="s">
        <v>8</v>
      </c>
      <c r="E4110">
        <v>201511</v>
      </c>
      <c r="F4110" s="8">
        <v>32263.966666666667</v>
      </c>
      <c r="G4110" s="8">
        <v>52348</v>
      </c>
    </row>
    <row r="4111" spans="1:7" x14ac:dyDescent="0.2">
      <c r="A4111" t="s">
        <v>73</v>
      </c>
      <c r="B4111" t="s">
        <v>120</v>
      </c>
      <c r="C4111" t="s">
        <v>2</v>
      </c>
      <c r="D4111" t="s">
        <v>8</v>
      </c>
      <c r="E4111">
        <v>201512</v>
      </c>
      <c r="F4111" s="8">
        <v>32783.096774193553</v>
      </c>
      <c r="G4111" s="8">
        <v>33118</v>
      </c>
    </row>
    <row r="4112" spans="1:7" x14ac:dyDescent="0.2">
      <c r="A4112" t="s">
        <v>73</v>
      </c>
      <c r="B4112" t="s">
        <v>120</v>
      </c>
      <c r="C4112" t="s">
        <v>2</v>
      </c>
      <c r="D4112" t="s">
        <v>8</v>
      </c>
      <c r="E4112">
        <v>201601</v>
      </c>
      <c r="F4112" s="8">
        <v>32697.225806451614</v>
      </c>
      <c r="G4112" s="8">
        <v>32861</v>
      </c>
    </row>
    <row r="4113" spans="1:7" x14ac:dyDescent="0.2">
      <c r="A4113" t="s">
        <v>73</v>
      </c>
      <c r="B4113" t="s">
        <v>120</v>
      </c>
      <c r="C4113" t="s">
        <v>2</v>
      </c>
      <c r="D4113" t="s">
        <v>8</v>
      </c>
      <c r="E4113">
        <v>201602</v>
      </c>
      <c r="F4113" s="8">
        <v>32711.000000000004</v>
      </c>
      <c r="G4113" s="8">
        <v>32937</v>
      </c>
    </row>
    <row r="4114" spans="1:7" x14ac:dyDescent="0.2">
      <c r="A4114" t="s">
        <v>73</v>
      </c>
      <c r="B4114" t="s">
        <v>120</v>
      </c>
      <c r="C4114" t="s">
        <v>2</v>
      </c>
      <c r="D4114" t="s">
        <v>8</v>
      </c>
      <c r="E4114">
        <v>201603</v>
      </c>
      <c r="F4114" s="8">
        <v>33190.774193548386</v>
      </c>
      <c r="G4114" s="8">
        <v>35151</v>
      </c>
    </row>
    <row r="4115" spans="1:7" x14ac:dyDescent="0.2">
      <c r="A4115" t="s">
        <v>73</v>
      </c>
      <c r="B4115" t="s">
        <v>120</v>
      </c>
      <c r="C4115" t="s">
        <v>2</v>
      </c>
      <c r="D4115" t="s">
        <v>8</v>
      </c>
      <c r="E4115">
        <v>201604</v>
      </c>
      <c r="F4115" s="8">
        <v>33050.066666666666</v>
      </c>
      <c r="G4115" s="8">
        <v>33946</v>
      </c>
    </row>
    <row r="4116" spans="1:7" x14ac:dyDescent="0.2">
      <c r="A4116" t="s">
        <v>73</v>
      </c>
      <c r="B4116" t="s">
        <v>120</v>
      </c>
      <c r="C4116" t="s">
        <v>2</v>
      </c>
      <c r="D4116" t="s">
        <v>8</v>
      </c>
      <c r="E4116">
        <v>201605</v>
      </c>
      <c r="F4116" s="8">
        <v>33226.677419354841</v>
      </c>
      <c r="G4116" s="8">
        <v>33452</v>
      </c>
    </row>
    <row r="4117" spans="1:7" x14ac:dyDescent="0.2">
      <c r="A4117" t="s">
        <v>73</v>
      </c>
      <c r="B4117" t="s">
        <v>120</v>
      </c>
      <c r="C4117" t="s">
        <v>2</v>
      </c>
      <c r="D4117" t="s">
        <v>8</v>
      </c>
      <c r="E4117">
        <v>201606</v>
      </c>
      <c r="F4117" s="8">
        <v>33805.5</v>
      </c>
      <c r="G4117" s="8">
        <v>33980</v>
      </c>
    </row>
    <row r="4118" spans="1:7" x14ac:dyDescent="0.2">
      <c r="A4118" t="s">
        <v>73</v>
      </c>
      <c r="B4118" t="s">
        <v>120</v>
      </c>
      <c r="C4118" t="s">
        <v>2</v>
      </c>
      <c r="D4118" t="s">
        <v>8</v>
      </c>
      <c r="E4118">
        <v>201607</v>
      </c>
      <c r="F4118" s="8">
        <v>33960.193548387098</v>
      </c>
      <c r="G4118" s="8">
        <v>34209</v>
      </c>
    </row>
    <row r="4119" spans="1:7" x14ac:dyDescent="0.2">
      <c r="A4119" t="s">
        <v>73</v>
      </c>
      <c r="B4119" t="s">
        <v>120</v>
      </c>
      <c r="C4119" t="s">
        <v>2</v>
      </c>
      <c r="D4119" t="s">
        <v>8</v>
      </c>
      <c r="E4119">
        <v>201608</v>
      </c>
      <c r="F4119" s="8">
        <v>39442.903225806462</v>
      </c>
      <c r="G4119" s="8">
        <v>48069</v>
      </c>
    </row>
    <row r="4120" spans="1:7" x14ac:dyDescent="0.2">
      <c r="A4120" t="s">
        <v>73</v>
      </c>
      <c r="B4120" t="s">
        <v>120</v>
      </c>
      <c r="C4120" t="s">
        <v>2</v>
      </c>
      <c r="D4120" t="s">
        <v>8</v>
      </c>
      <c r="E4120">
        <v>201609</v>
      </c>
      <c r="F4120" s="8">
        <v>39257.266666666663</v>
      </c>
      <c r="G4120" s="8">
        <v>39477</v>
      </c>
    </row>
    <row r="4121" spans="1:7" x14ac:dyDescent="0.2">
      <c r="A4121" t="s">
        <v>73</v>
      </c>
      <c r="B4121" t="s">
        <v>120</v>
      </c>
      <c r="C4121" t="s">
        <v>2</v>
      </c>
      <c r="D4121" t="s">
        <v>8</v>
      </c>
      <c r="E4121">
        <v>201610</v>
      </c>
      <c r="F4121" s="8">
        <v>39194.612903225803</v>
      </c>
      <c r="G4121" s="8">
        <v>39367</v>
      </c>
    </row>
    <row r="4122" spans="1:7" x14ac:dyDescent="0.2">
      <c r="A4122" t="s">
        <v>73</v>
      </c>
      <c r="B4122" t="s">
        <v>120</v>
      </c>
      <c r="C4122" t="s">
        <v>2</v>
      </c>
      <c r="D4122" t="s">
        <v>8</v>
      </c>
      <c r="E4122">
        <v>201611</v>
      </c>
      <c r="F4122" s="8">
        <v>39157.4</v>
      </c>
      <c r="G4122" s="8">
        <v>39361</v>
      </c>
    </row>
    <row r="4123" spans="1:7" x14ac:dyDescent="0.2">
      <c r="A4123" t="s">
        <v>73</v>
      </c>
      <c r="B4123" t="s">
        <v>120</v>
      </c>
      <c r="C4123" t="s">
        <v>2</v>
      </c>
      <c r="D4123" t="s">
        <v>8</v>
      </c>
      <c r="E4123">
        <v>201612</v>
      </c>
      <c r="F4123" s="8">
        <v>39105.903225806447</v>
      </c>
      <c r="G4123" s="8">
        <v>39988</v>
      </c>
    </row>
    <row r="4124" spans="1:7" x14ac:dyDescent="0.2">
      <c r="A4124" t="s">
        <v>73</v>
      </c>
      <c r="B4124" t="s">
        <v>120</v>
      </c>
      <c r="C4124" t="s">
        <v>2</v>
      </c>
      <c r="D4124" t="s">
        <v>8</v>
      </c>
      <c r="E4124">
        <v>201701</v>
      </c>
      <c r="F4124" s="8">
        <v>39566.161290322591</v>
      </c>
      <c r="G4124" s="8">
        <v>39822</v>
      </c>
    </row>
    <row r="4125" spans="1:7" x14ac:dyDescent="0.2">
      <c r="A4125" t="s">
        <v>73</v>
      </c>
      <c r="B4125" t="s">
        <v>120</v>
      </c>
      <c r="C4125" t="s">
        <v>2</v>
      </c>
      <c r="D4125" t="s">
        <v>8</v>
      </c>
      <c r="E4125">
        <v>201702</v>
      </c>
      <c r="F4125" s="8">
        <v>40228.928571428572</v>
      </c>
      <c r="G4125" s="8">
        <v>42044</v>
      </c>
    </row>
    <row r="4126" spans="1:7" x14ac:dyDescent="0.2">
      <c r="A4126" t="s">
        <v>73</v>
      </c>
      <c r="B4126" t="s">
        <v>120</v>
      </c>
      <c r="C4126" t="s">
        <v>2</v>
      </c>
      <c r="D4126" t="s">
        <v>8</v>
      </c>
      <c r="E4126">
        <v>201703</v>
      </c>
      <c r="F4126" s="8">
        <v>51590.677419354841</v>
      </c>
      <c r="G4126" s="8">
        <v>75052</v>
      </c>
    </row>
    <row r="4127" spans="1:7" x14ac:dyDescent="0.2">
      <c r="A4127" t="s">
        <v>73</v>
      </c>
      <c r="B4127" t="s">
        <v>120</v>
      </c>
      <c r="C4127" t="s">
        <v>2</v>
      </c>
      <c r="D4127" t="s">
        <v>8</v>
      </c>
      <c r="E4127">
        <v>201704</v>
      </c>
      <c r="F4127" s="8">
        <v>50784.73333333333</v>
      </c>
      <c r="G4127" s="8">
        <v>51146</v>
      </c>
    </row>
    <row r="4128" spans="1:7" x14ac:dyDescent="0.2">
      <c r="A4128" t="s">
        <v>73</v>
      </c>
      <c r="B4128" t="s">
        <v>120</v>
      </c>
      <c r="C4128" t="s">
        <v>2</v>
      </c>
      <c r="D4128" t="s">
        <v>8</v>
      </c>
      <c r="E4128">
        <v>201705</v>
      </c>
      <c r="F4128" s="8">
        <v>50780.290322580637</v>
      </c>
      <c r="G4128" s="8">
        <v>51084</v>
      </c>
    </row>
    <row r="4129" spans="1:7" x14ac:dyDescent="0.2">
      <c r="A4129" t="s">
        <v>73</v>
      </c>
      <c r="B4129" t="s">
        <v>120</v>
      </c>
      <c r="C4129" t="s">
        <v>2</v>
      </c>
      <c r="D4129" t="s">
        <v>8</v>
      </c>
      <c r="E4129">
        <v>201706</v>
      </c>
      <c r="F4129" s="8">
        <v>50879.333333333328</v>
      </c>
      <c r="G4129" s="8">
        <v>51230</v>
      </c>
    </row>
    <row r="4130" spans="1:7" x14ac:dyDescent="0.2">
      <c r="A4130" t="s">
        <v>73</v>
      </c>
      <c r="B4130" t="s">
        <v>120</v>
      </c>
      <c r="C4130" t="s">
        <v>2</v>
      </c>
      <c r="D4130" t="s">
        <v>8</v>
      </c>
      <c r="E4130">
        <v>201707</v>
      </c>
      <c r="F4130" s="8">
        <v>50711.225806451606</v>
      </c>
      <c r="G4130" s="8">
        <v>51560</v>
      </c>
    </row>
    <row r="4131" spans="1:7" x14ac:dyDescent="0.2">
      <c r="A4131" t="s">
        <v>73</v>
      </c>
      <c r="B4131" t="s">
        <v>120</v>
      </c>
      <c r="C4131" t="s">
        <v>2</v>
      </c>
      <c r="D4131" t="s">
        <v>8</v>
      </c>
      <c r="E4131">
        <v>201708</v>
      </c>
      <c r="F4131" s="8">
        <v>47410.096774193546</v>
      </c>
      <c r="G4131" s="8">
        <v>51681</v>
      </c>
    </row>
    <row r="4132" spans="1:7" x14ac:dyDescent="0.2">
      <c r="A4132" t="s">
        <v>73</v>
      </c>
      <c r="B4132" t="s">
        <v>120</v>
      </c>
      <c r="C4132" t="s">
        <v>2</v>
      </c>
      <c r="D4132" t="s">
        <v>8</v>
      </c>
      <c r="E4132">
        <v>201709</v>
      </c>
      <c r="F4132" s="8">
        <v>47396.400000000009</v>
      </c>
      <c r="G4132" s="8">
        <v>47698</v>
      </c>
    </row>
    <row r="4133" spans="1:7" x14ac:dyDescent="0.2">
      <c r="A4133" t="s">
        <v>73</v>
      </c>
      <c r="B4133" t="s">
        <v>120</v>
      </c>
      <c r="C4133" t="s">
        <v>2</v>
      </c>
      <c r="D4133" t="s">
        <v>8</v>
      </c>
      <c r="E4133">
        <v>201710</v>
      </c>
      <c r="F4133" s="8">
        <v>47453.967741935492</v>
      </c>
      <c r="G4133" s="8">
        <v>47796</v>
      </c>
    </row>
    <row r="4134" spans="1:7" x14ac:dyDescent="0.2">
      <c r="A4134" t="s">
        <v>73</v>
      </c>
      <c r="B4134" t="s">
        <v>120</v>
      </c>
      <c r="C4134" t="s">
        <v>2</v>
      </c>
      <c r="D4134" t="s">
        <v>8</v>
      </c>
      <c r="E4134">
        <v>201711</v>
      </c>
      <c r="F4134" s="8">
        <v>47443.333333333328</v>
      </c>
      <c r="G4134" s="8">
        <v>47727</v>
      </c>
    </row>
    <row r="4135" spans="1:7" x14ac:dyDescent="0.2">
      <c r="A4135" t="s">
        <v>73</v>
      </c>
      <c r="B4135" t="s">
        <v>120</v>
      </c>
      <c r="C4135" t="s">
        <v>2</v>
      </c>
      <c r="D4135" t="s">
        <v>8</v>
      </c>
      <c r="E4135">
        <v>201712</v>
      </c>
      <c r="F4135" s="8">
        <v>47897</v>
      </c>
      <c r="G4135" s="8">
        <v>48345</v>
      </c>
    </row>
    <row r="4136" spans="1:7" x14ac:dyDescent="0.2">
      <c r="A4136" t="s">
        <v>73</v>
      </c>
      <c r="B4136" t="s">
        <v>120</v>
      </c>
      <c r="C4136" t="s">
        <v>2</v>
      </c>
      <c r="D4136" t="s">
        <v>8</v>
      </c>
      <c r="E4136">
        <v>201801</v>
      </c>
      <c r="F4136" s="8">
        <v>47839.387096774197</v>
      </c>
      <c r="G4136" s="8">
        <v>48128</v>
      </c>
    </row>
    <row r="4137" spans="1:7" x14ac:dyDescent="0.2">
      <c r="A4137" t="s">
        <v>73</v>
      </c>
      <c r="B4137" t="s">
        <v>120</v>
      </c>
      <c r="C4137" t="s">
        <v>2</v>
      </c>
      <c r="D4137" t="s">
        <v>8</v>
      </c>
      <c r="E4137">
        <v>201802</v>
      </c>
      <c r="F4137" s="8">
        <v>47858.285714285717</v>
      </c>
      <c r="G4137" s="8">
        <v>48147</v>
      </c>
    </row>
    <row r="4138" spans="1:7" x14ac:dyDescent="0.2">
      <c r="A4138" t="s">
        <v>73</v>
      </c>
      <c r="B4138" t="s">
        <v>120</v>
      </c>
      <c r="C4138" t="s">
        <v>2</v>
      </c>
      <c r="D4138" t="s">
        <v>8</v>
      </c>
      <c r="E4138">
        <v>201803</v>
      </c>
      <c r="F4138" s="8">
        <v>46915.387096774204</v>
      </c>
      <c r="G4138" s="8">
        <v>49362</v>
      </c>
    </row>
    <row r="4139" spans="1:7" x14ac:dyDescent="0.2">
      <c r="A4139" t="s">
        <v>73</v>
      </c>
      <c r="B4139" t="s">
        <v>120</v>
      </c>
      <c r="C4139" t="s">
        <v>2</v>
      </c>
      <c r="D4139" t="s">
        <v>8</v>
      </c>
      <c r="E4139">
        <v>201804</v>
      </c>
      <c r="F4139" s="8">
        <v>46745.666666666672</v>
      </c>
      <c r="G4139" s="8">
        <v>47079</v>
      </c>
    </row>
    <row r="4140" spans="1:7" x14ac:dyDescent="0.2">
      <c r="A4140" t="s">
        <v>73</v>
      </c>
      <c r="B4140" t="s">
        <v>120</v>
      </c>
      <c r="C4140" t="s">
        <v>2</v>
      </c>
      <c r="D4140" t="s">
        <v>8</v>
      </c>
      <c r="E4140">
        <v>201805</v>
      </c>
      <c r="F4140" s="8">
        <v>46639.387096774204</v>
      </c>
      <c r="G4140" s="8">
        <v>46963</v>
      </c>
    </row>
    <row r="4141" spans="1:7" x14ac:dyDescent="0.2">
      <c r="A4141" t="s">
        <v>73</v>
      </c>
      <c r="B4141" t="s">
        <v>120</v>
      </c>
      <c r="C4141" t="s">
        <v>2</v>
      </c>
      <c r="D4141" t="s">
        <v>8</v>
      </c>
      <c r="E4141">
        <v>201806</v>
      </c>
      <c r="F4141" s="8">
        <v>46642.333333333328</v>
      </c>
      <c r="G4141" s="8">
        <v>46902</v>
      </c>
    </row>
    <row r="4142" spans="1:7" x14ac:dyDescent="0.2">
      <c r="A4142" t="s">
        <v>73</v>
      </c>
      <c r="B4142" t="s">
        <v>120</v>
      </c>
      <c r="C4142" t="s">
        <v>2</v>
      </c>
      <c r="D4142" t="s">
        <v>8</v>
      </c>
      <c r="E4142">
        <v>201807</v>
      </c>
      <c r="F4142" s="8">
        <v>46737.806451612894</v>
      </c>
      <c r="G4142" s="8">
        <v>47074</v>
      </c>
    </row>
    <row r="4143" spans="1:7" x14ac:dyDescent="0.2">
      <c r="A4143" t="s">
        <v>73</v>
      </c>
      <c r="B4143" t="s">
        <v>120</v>
      </c>
      <c r="C4143" t="s">
        <v>2</v>
      </c>
      <c r="D4143" t="s">
        <v>8</v>
      </c>
      <c r="E4143">
        <v>201808</v>
      </c>
      <c r="F4143" s="8">
        <v>46247.774193548386</v>
      </c>
      <c r="G4143" s="8">
        <v>48583</v>
      </c>
    </row>
    <row r="4144" spans="1:7" x14ac:dyDescent="0.2">
      <c r="A4144" t="s">
        <v>73</v>
      </c>
      <c r="B4144" t="s">
        <v>120</v>
      </c>
      <c r="C4144" t="s">
        <v>2</v>
      </c>
      <c r="D4144" t="s">
        <v>8</v>
      </c>
      <c r="E4144">
        <v>201809</v>
      </c>
      <c r="F4144" s="8">
        <v>46095.866666666661</v>
      </c>
      <c r="G4144" s="8">
        <v>46496</v>
      </c>
    </row>
    <row r="4145" spans="1:7" x14ac:dyDescent="0.2">
      <c r="A4145" t="s">
        <v>73</v>
      </c>
      <c r="B4145" t="s">
        <v>120</v>
      </c>
      <c r="C4145" t="s">
        <v>2</v>
      </c>
      <c r="D4145" t="s">
        <v>8</v>
      </c>
      <c r="E4145">
        <v>201810</v>
      </c>
      <c r="F4145" s="8">
        <v>45964.193548387091</v>
      </c>
      <c r="G4145" s="8">
        <v>46282</v>
      </c>
    </row>
    <row r="4146" spans="1:7" x14ac:dyDescent="0.2">
      <c r="A4146" t="s">
        <v>73</v>
      </c>
      <c r="B4146" t="s">
        <v>120</v>
      </c>
      <c r="C4146" t="s">
        <v>2</v>
      </c>
      <c r="D4146" t="s">
        <v>8</v>
      </c>
      <c r="E4146">
        <v>201811</v>
      </c>
      <c r="F4146" s="8">
        <v>45863.666666666664</v>
      </c>
      <c r="G4146" s="8">
        <v>46204</v>
      </c>
    </row>
    <row r="4147" spans="1:7" x14ac:dyDescent="0.2">
      <c r="A4147" t="s">
        <v>73</v>
      </c>
      <c r="B4147" t="s">
        <v>120</v>
      </c>
      <c r="C4147" t="s">
        <v>2</v>
      </c>
      <c r="D4147" t="s">
        <v>8</v>
      </c>
      <c r="E4147">
        <v>201812</v>
      </c>
      <c r="F4147" s="8">
        <v>45562.193548387084</v>
      </c>
      <c r="G4147" s="8">
        <v>46264</v>
      </c>
    </row>
    <row r="4148" spans="1:7" x14ac:dyDescent="0.2">
      <c r="A4148" t="s">
        <v>73</v>
      </c>
      <c r="B4148" t="s">
        <v>120</v>
      </c>
      <c r="C4148" t="s">
        <v>2</v>
      </c>
      <c r="D4148" t="s">
        <v>8</v>
      </c>
      <c r="E4148">
        <v>201901</v>
      </c>
      <c r="F4148" s="8">
        <v>45758.451612903234</v>
      </c>
      <c r="G4148" s="8">
        <v>46048</v>
      </c>
    </row>
    <row r="4149" spans="1:7" x14ac:dyDescent="0.2">
      <c r="A4149" t="s">
        <v>73</v>
      </c>
      <c r="B4149" t="s">
        <v>120</v>
      </c>
      <c r="C4149" t="s">
        <v>2</v>
      </c>
      <c r="D4149" t="s">
        <v>8</v>
      </c>
      <c r="E4149">
        <v>201902</v>
      </c>
      <c r="F4149" s="8">
        <v>45810.571428571449</v>
      </c>
      <c r="G4149" s="8">
        <v>46254</v>
      </c>
    </row>
    <row r="4150" spans="1:7" x14ac:dyDescent="0.2">
      <c r="A4150" t="s">
        <v>73</v>
      </c>
      <c r="B4150" t="s">
        <v>120</v>
      </c>
      <c r="C4150" t="s">
        <v>2</v>
      </c>
      <c r="D4150" t="s">
        <v>8</v>
      </c>
      <c r="E4150">
        <v>201903</v>
      </c>
      <c r="F4150" s="8">
        <v>46725.032258064544</v>
      </c>
      <c r="G4150" s="8">
        <v>67818</v>
      </c>
    </row>
    <row r="4151" spans="1:7" x14ac:dyDescent="0.2">
      <c r="A4151" t="s">
        <v>73</v>
      </c>
      <c r="B4151" t="s">
        <v>120</v>
      </c>
      <c r="C4151" t="s">
        <v>2</v>
      </c>
      <c r="D4151" t="s">
        <v>8</v>
      </c>
      <c r="E4151">
        <v>201904</v>
      </c>
      <c r="F4151" s="8">
        <v>46172.399999999994</v>
      </c>
      <c r="G4151" s="8">
        <v>46569</v>
      </c>
    </row>
    <row r="4152" spans="1:7" x14ac:dyDescent="0.2">
      <c r="A4152" t="s">
        <v>73</v>
      </c>
      <c r="B4152" t="s">
        <v>120</v>
      </c>
      <c r="C4152" t="s">
        <v>2</v>
      </c>
      <c r="D4152" t="s">
        <v>8</v>
      </c>
      <c r="E4152">
        <v>201905</v>
      </c>
      <c r="F4152" s="8">
        <v>46447.193548387091</v>
      </c>
      <c r="G4152" s="8">
        <v>46833</v>
      </c>
    </row>
    <row r="4153" spans="1:7" x14ac:dyDescent="0.2">
      <c r="A4153" t="s">
        <v>73</v>
      </c>
      <c r="B4153" t="s">
        <v>120</v>
      </c>
      <c r="C4153" t="s">
        <v>2</v>
      </c>
      <c r="D4153" t="s">
        <v>8</v>
      </c>
      <c r="E4153">
        <v>201906</v>
      </c>
      <c r="F4153" s="8">
        <v>46733.133333333331</v>
      </c>
      <c r="G4153" s="8">
        <v>46918</v>
      </c>
    </row>
    <row r="4154" spans="1:7" x14ac:dyDescent="0.2">
      <c r="A4154" t="s">
        <v>73</v>
      </c>
      <c r="B4154" t="s">
        <v>120</v>
      </c>
      <c r="C4154" t="s">
        <v>2</v>
      </c>
      <c r="D4154" t="s">
        <v>8</v>
      </c>
      <c r="E4154">
        <v>201907</v>
      </c>
      <c r="F4154" s="8">
        <v>46886.032258064515</v>
      </c>
      <c r="G4154" s="8">
        <v>47016</v>
      </c>
    </row>
    <row r="4155" spans="1:7" x14ac:dyDescent="0.2">
      <c r="A4155" t="s">
        <v>73</v>
      </c>
      <c r="B4155" t="s">
        <v>120</v>
      </c>
      <c r="C4155" t="s">
        <v>2</v>
      </c>
      <c r="D4155" t="s">
        <v>8</v>
      </c>
      <c r="E4155">
        <v>201908</v>
      </c>
      <c r="F4155" s="8">
        <v>46722.677419354841</v>
      </c>
      <c r="G4155" s="8">
        <v>48073</v>
      </c>
    </row>
    <row r="4156" spans="1:7" x14ac:dyDescent="0.2">
      <c r="A4156" t="s">
        <v>73</v>
      </c>
      <c r="B4156" t="s">
        <v>120</v>
      </c>
      <c r="C4156" t="s">
        <v>2</v>
      </c>
      <c r="D4156" t="s">
        <v>8</v>
      </c>
      <c r="E4156">
        <v>201909</v>
      </c>
      <c r="F4156" s="8">
        <v>46925.833333333321</v>
      </c>
      <c r="G4156" s="8">
        <v>47170</v>
      </c>
    </row>
    <row r="4157" spans="1:7" x14ac:dyDescent="0.2">
      <c r="A4157" t="s">
        <v>73</v>
      </c>
      <c r="B4157" t="s">
        <v>120</v>
      </c>
      <c r="C4157" t="s">
        <v>2</v>
      </c>
      <c r="D4157" t="s">
        <v>8</v>
      </c>
      <c r="E4157">
        <v>201910</v>
      </c>
      <c r="F4157" s="8">
        <v>46961.709677419356</v>
      </c>
      <c r="G4157" s="8">
        <v>47306</v>
      </c>
    </row>
    <row r="4158" spans="1:7" x14ac:dyDescent="0.2">
      <c r="A4158" t="s">
        <v>73</v>
      </c>
      <c r="B4158" t="s">
        <v>120</v>
      </c>
      <c r="C4158" t="s">
        <v>2</v>
      </c>
      <c r="D4158" t="s">
        <v>8</v>
      </c>
      <c r="E4158">
        <v>201911</v>
      </c>
      <c r="F4158" s="8">
        <v>47066.2</v>
      </c>
      <c r="G4158" s="8">
        <v>47195</v>
      </c>
    </row>
    <row r="4159" spans="1:7" x14ac:dyDescent="0.2">
      <c r="A4159" t="s">
        <v>73</v>
      </c>
      <c r="B4159" t="s">
        <v>120</v>
      </c>
      <c r="C4159" t="s">
        <v>2</v>
      </c>
      <c r="D4159" t="s">
        <v>8</v>
      </c>
      <c r="E4159">
        <v>201912</v>
      </c>
      <c r="F4159" s="8">
        <v>47560.290322580644</v>
      </c>
      <c r="G4159" s="8">
        <v>47887</v>
      </c>
    </row>
    <row r="4160" spans="1:7" x14ac:dyDescent="0.2">
      <c r="A4160" t="s">
        <v>73</v>
      </c>
      <c r="B4160" t="s">
        <v>120</v>
      </c>
      <c r="C4160" t="s">
        <v>2</v>
      </c>
      <c r="D4160" t="s">
        <v>8</v>
      </c>
      <c r="E4160">
        <v>202001</v>
      </c>
      <c r="F4160" s="8">
        <v>47594.838709677431</v>
      </c>
      <c r="G4160" s="8">
        <v>47819</v>
      </c>
    </row>
    <row r="4161" spans="1:7" x14ac:dyDescent="0.2">
      <c r="A4161" t="s">
        <v>73</v>
      </c>
      <c r="B4161" t="s">
        <v>120</v>
      </c>
      <c r="C4161" t="s">
        <v>2</v>
      </c>
      <c r="D4161" t="s">
        <v>8</v>
      </c>
      <c r="E4161">
        <v>202002</v>
      </c>
      <c r="F4161" s="8">
        <v>48363.241379310333</v>
      </c>
      <c r="G4161" s="8">
        <v>48616</v>
      </c>
    </row>
    <row r="4162" spans="1:7" x14ac:dyDescent="0.2">
      <c r="A4162" t="s">
        <v>73</v>
      </c>
      <c r="B4162" t="s">
        <v>120</v>
      </c>
      <c r="C4162" t="s">
        <v>2</v>
      </c>
      <c r="D4162" t="s">
        <v>8</v>
      </c>
      <c r="E4162">
        <v>202003</v>
      </c>
      <c r="F4162" s="8">
        <v>49646.548387096773</v>
      </c>
      <c r="G4162" s="8">
        <v>51796</v>
      </c>
    </row>
    <row r="4163" spans="1:7" x14ac:dyDescent="0.2">
      <c r="A4163" t="s">
        <v>73</v>
      </c>
      <c r="B4163" t="s">
        <v>120</v>
      </c>
      <c r="C4163" t="s">
        <v>2</v>
      </c>
      <c r="D4163" t="s">
        <v>8</v>
      </c>
      <c r="E4163">
        <v>202004</v>
      </c>
      <c r="F4163" s="8">
        <v>49698.166666666664</v>
      </c>
      <c r="G4163" s="8">
        <v>49898</v>
      </c>
    </row>
    <row r="4164" spans="1:7" x14ac:dyDescent="0.2">
      <c r="A4164" t="s">
        <v>73</v>
      </c>
      <c r="B4164" t="s">
        <v>120</v>
      </c>
      <c r="C4164" t="s">
        <v>2</v>
      </c>
      <c r="D4164" t="s">
        <v>8</v>
      </c>
      <c r="E4164">
        <v>202005</v>
      </c>
      <c r="F4164" s="8">
        <v>49648.032258064522</v>
      </c>
      <c r="G4164" s="8">
        <v>49747</v>
      </c>
    </row>
    <row r="4165" spans="1:7" x14ac:dyDescent="0.2">
      <c r="A4165" t="s">
        <v>73</v>
      </c>
      <c r="B4165" t="s">
        <v>120</v>
      </c>
      <c r="C4165" t="s">
        <v>2</v>
      </c>
      <c r="D4165" t="s">
        <v>8</v>
      </c>
      <c r="E4165">
        <v>202006</v>
      </c>
      <c r="F4165" s="8">
        <v>49623.500000000015</v>
      </c>
      <c r="G4165" s="8">
        <v>49714</v>
      </c>
    </row>
    <row r="4166" spans="1:7" x14ac:dyDescent="0.2">
      <c r="A4166" t="s">
        <v>73</v>
      </c>
      <c r="B4166" t="s">
        <v>120</v>
      </c>
      <c r="C4166" t="s">
        <v>2</v>
      </c>
      <c r="D4166" t="s">
        <v>8</v>
      </c>
      <c r="E4166">
        <v>202007</v>
      </c>
      <c r="F4166" s="8">
        <v>49505.96774193547</v>
      </c>
      <c r="G4166" s="8">
        <v>49679</v>
      </c>
    </row>
    <row r="4167" spans="1:7" x14ac:dyDescent="0.2">
      <c r="A4167" t="s">
        <v>73</v>
      </c>
      <c r="B4167" t="s">
        <v>120</v>
      </c>
      <c r="C4167" t="s">
        <v>2</v>
      </c>
      <c r="D4167" t="s">
        <v>8</v>
      </c>
      <c r="E4167">
        <v>202008</v>
      </c>
      <c r="F4167" s="8">
        <v>48232.322580645159</v>
      </c>
      <c r="G4167" s="8">
        <v>49736</v>
      </c>
    </row>
    <row r="4168" spans="1:7" x14ac:dyDescent="0.2">
      <c r="A4168" t="s">
        <v>73</v>
      </c>
      <c r="B4168" t="s">
        <v>120</v>
      </c>
      <c r="C4168" t="s">
        <v>2</v>
      </c>
      <c r="D4168" t="s">
        <v>8</v>
      </c>
      <c r="E4168">
        <v>202009</v>
      </c>
      <c r="F4168" s="8">
        <v>47589.333333333328</v>
      </c>
      <c r="G4168" s="8">
        <v>47910</v>
      </c>
    </row>
    <row r="4169" spans="1:7" x14ac:dyDescent="0.2">
      <c r="A4169" t="s">
        <v>73</v>
      </c>
      <c r="B4169" t="s">
        <v>120</v>
      </c>
      <c r="C4169" t="s">
        <v>2</v>
      </c>
      <c r="D4169" t="s">
        <v>8</v>
      </c>
      <c r="E4169">
        <v>202010</v>
      </c>
      <c r="F4169" s="8">
        <v>47462.580645161273</v>
      </c>
      <c r="G4169" s="8">
        <v>47754</v>
      </c>
    </row>
    <row r="4170" spans="1:7" x14ac:dyDescent="0.2">
      <c r="A4170" t="s">
        <v>73</v>
      </c>
      <c r="B4170" t="s">
        <v>120</v>
      </c>
      <c r="C4170" t="s">
        <v>2</v>
      </c>
      <c r="D4170" t="s">
        <v>8</v>
      </c>
      <c r="E4170">
        <v>202011</v>
      </c>
      <c r="F4170" s="8">
        <v>47643.999999999985</v>
      </c>
      <c r="G4170" s="8">
        <v>47864</v>
      </c>
    </row>
    <row r="4171" spans="1:7" x14ac:dyDescent="0.2">
      <c r="A4171" t="s">
        <v>73</v>
      </c>
      <c r="B4171" t="s">
        <v>120</v>
      </c>
      <c r="C4171" t="s">
        <v>2</v>
      </c>
      <c r="D4171" t="s">
        <v>8</v>
      </c>
      <c r="E4171">
        <v>202012</v>
      </c>
      <c r="F4171" s="8">
        <v>48028.806451612909</v>
      </c>
      <c r="G4171" s="8">
        <v>48307</v>
      </c>
    </row>
    <row r="4172" spans="1:7" x14ac:dyDescent="0.2">
      <c r="A4172" t="s">
        <v>73</v>
      </c>
      <c r="B4172" t="s">
        <v>120</v>
      </c>
      <c r="C4172" t="s">
        <v>2</v>
      </c>
      <c r="D4172" t="s">
        <v>8</v>
      </c>
      <c r="E4172">
        <v>202101</v>
      </c>
      <c r="F4172" s="8">
        <v>48411.322580645159</v>
      </c>
      <c r="G4172" s="8">
        <v>48684</v>
      </c>
    </row>
    <row r="4173" spans="1:7" x14ac:dyDescent="0.2">
      <c r="A4173" t="s">
        <v>73</v>
      </c>
      <c r="B4173" t="s">
        <v>120</v>
      </c>
      <c r="C4173" t="s">
        <v>2</v>
      </c>
      <c r="D4173" t="s">
        <v>8</v>
      </c>
      <c r="E4173">
        <v>202102</v>
      </c>
      <c r="F4173" s="8">
        <v>48089.678571428587</v>
      </c>
      <c r="G4173" s="8">
        <v>48566</v>
      </c>
    </row>
    <row r="4174" spans="1:7" x14ac:dyDescent="0.2">
      <c r="A4174" t="s">
        <v>73</v>
      </c>
      <c r="B4174" t="s">
        <v>120</v>
      </c>
      <c r="C4174" t="s">
        <v>2</v>
      </c>
      <c r="D4174" t="s">
        <v>8</v>
      </c>
      <c r="E4174">
        <v>202103</v>
      </c>
      <c r="F4174" s="8">
        <v>48008.612903225803</v>
      </c>
      <c r="G4174" s="8">
        <v>48417</v>
      </c>
    </row>
    <row r="4175" spans="1:7" x14ac:dyDescent="0.2">
      <c r="A4175" t="s">
        <v>73</v>
      </c>
      <c r="B4175" t="s">
        <v>120</v>
      </c>
      <c r="C4175" t="s">
        <v>2</v>
      </c>
      <c r="D4175" t="s">
        <v>8</v>
      </c>
      <c r="E4175">
        <v>202104</v>
      </c>
      <c r="F4175" s="8">
        <v>48235.966666666653</v>
      </c>
      <c r="G4175" s="8">
        <v>48513</v>
      </c>
    </row>
    <row r="4176" spans="1:7" x14ac:dyDescent="0.2">
      <c r="A4176" t="s">
        <v>73</v>
      </c>
      <c r="B4176" t="s">
        <v>120</v>
      </c>
      <c r="C4176" t="s">
        <v>2</v>
      </c>
      <c r="D4176" t="s">
        <v>8</v>
      </c>
      <c r="E4176">
        <v>202105</v>
      </c>
      <c r="F4176" s="8">
        <v>48361.903225806454</v>
      </c>
      <c r="G4176" s="8">
        <v>48609</v>
      </c>
    </row>
    <row r="4177" spans="1:7" x14ac:dyDescent="0.2">
      <c r="A4177" t="s">
        <v>73</v>
      </c>
      <c r="B4177" t="s">
        <v>120</v>
      </c>
      <c r="C4177" t="s">
        <v>2</v>
      </c>
      <c r="D4177" t="s">
        <v>8</v>
      </c>
      <c r="E4177">
        <v>202106</v>
      </c>
      <c r="F4177" s="8">
        <v>48405.533333333347</v>
      </c>
      <c r="G4177" s="8">
        <v>48710</v>
      </c>
    </row>
    <row r="4178" spans="1:7" x14ac:dyDescent="0.2">
      <c r="A4178" t="s">
        <v>73</v>
      </c>
      <c r="B4178" t="s">
        <v>120</v>
      </c>
      <c r="C4178" t="s">
        <v>2</v>
      </c>
      <c r="D4178" t="s">
        <v>8</v>
      </c>
      <c r="E4178">
        <v>202107</v>
      </c>
      <c r="F4178" s="8">
        <v>87642.064516129001</v>
      </c>
      <c r="G4178" s="8">
        <v>145140</v>
      </c>
    </row>
    <row r="4179" spans="1:7" x14ac:dyDescent="0.2">
      <c r="A4179" t="s">
        <v>73</v>
      </c>
      <c r="B4179" t="s">
        <v>120</v>
      </c>
      <c r="C4179" t="s">
        <v>2</v>
      </c>
      <c r="D4179" t="s">
        <v>8</v>
      </c>
      <c r="E4179">
        <v>202108</v>
      </c>
      <c r="F4179" s="8">
        <v>87193.677419354848</v>
      </c>
      <c r="G4179" s="8">
        <v>90444</v>
      </c>
    </row>
    <row r="4180" spans="1:7" x14ac:dyDescent="0.2">
      <c r="A4180" t="s">
        <v>73</v>
      </c>
      <c r="B4180" t="s">
        <v>120</v>
      </c>
      <c r="C4180" t="s">
        <v>2</v>
      </c>
      <c r="D4180" t="s">
        <v>8</v>
      </c>
      <c r="E4180">
        <v>202109</v>
      </c>
      <c r="F4180" s="8">
        <v>86965.366666666669</v>
      </c>
      <c r="G4180" s="8">
        <v>89976</v>
      </c>
    </row>
    <row r="4181" spans="1:7" x14ac:dyDescent="0.2">
      <c r="A4181" t="s">
        <v>73</v>
      </c>
      <c r="B4181" t="s">
        <v>120</v>
      </c>
      <c r="C4181" t="s">
        <v>2</v>
      </c>
      <c r="D4181" t="s">
        <v>8</v>
      </c>
      <c r="E4181">
        <v>202110</v>
      </c>
      <c r="F4181" s="8">
        <v>83539.09677419356</v>
      </c>
      <c r="G4181" s="8">
        <v>86085</v>
      </c>
    </row>
    <row r="4182" spans="1:7" x14ac:dyDescent="0.2">
      <c r="A4182" t="s">
        <v>73</v>
      </c>
      <c r="B4182" t="s">
        <v>120</v>
      </c>
      <c r="C4182" t="s">
        <v>2</v>
      </c>
      <c r="D4182" t="s">
        <v>8</v>
      </c>
      <c r="E4182">
        <v>202111</v>
      </c>
      <c r="F4182" s="8">
        <v>81749.866666666669</v>
      </c>
      <c r="G4182" s="8">
        <v>83707</v>
      </c>
    </row>
    <row r="4183" spans="1:7" x14ac:dyDescent="0.2">
      <c r="A4183" t="s">
        <v>73</v>
      </c>
      <c r="B4183" t="s">
        <v>120</v>
      </c>
      <c r="C4183" t="s">
        <v>2</v>
      </c>
      <c r="D4183" t="s">
        <v>8</v>
      </c>
      <c r="E4183">
        <v>202112</v>
      </c>
      <c r="F4183" s="8">
        <v>82028.516129032258</v>
      </c>
      <c r="G4183" s="8">
        <v>83930</v>
      </c>
    </row>
    <row r="4184" spans="1:7" x14ac:dyDescent="0.2">
      <c r="A4184" t="s">
        <v>73</v>
      </c>
      <c r="B4184" t="s">
        <v>120</v>
      </c>
      <c r="C4184" t="s">
        <v>2</v>
      </c>
      <c r="D4184" t="s">
        <v>8</v>
      </c>
      <c r="E4184">
        <v>202201</v>
      </c>
      <c r="F4184" s="8">
        <v>81789.064516129045</v>
      </c>
      <c r="G4184" s="8">
        <v>83252</v>
      </c>
    </row>
    <row r="4185" spans="1:7" x14ac:dyDescent="0.2">
      <c r="A4185" t="s">
        <v>73</v>
      </c>
      <c r="B4185" t="s">
        <v>120</v>
      </c>
      <c r="C4185" t="s">
        <v>2</v>
      </c>
      <c r="D4185" t="s">
        <v>8</v>
      </c>
      <c r="E4185">
        <v>202202</v>
      </c>
      <c r="F4185" s="8">
        <v>80466.642857142841</v>
      </c>
      <c r="G4185" s="8">
        <v>82647</v>
      </c>
    </row>
    <row r="4186" spans="1:7" x14ac:dyDescent="0.2">
      <c r="A4186" t="s">
        <v>73</v>
      </c>
      <c r="B4186" t="s">
        <v>120</v>
      </c>
      <c r="C4186" t="s">
        <v>2</v>
      </c>
      <c r="D4186" t="s">
        <v>8</v>
      </c>
      <c r="E4186">
        <v>202203</v>
      </c>
      <c r="F4186" s="8">
        <v>81066.096774193546</v>
      </c>
      <c r="G4186" s="8">
        <v>84150</v>
      </c>
    </row>
    <row r="4187" spans="1:7" x14ac:dyDescent="0.2">
      <c r="A4187" t="s">
        <v>73</v>
      </c>
      <c r="B4187" t="s">
        <v>120</v>
      </c>
      <c r="C4187" t="s">
        <v>2</v>
      </c>
      <c r="D4187" t="s">
        <v>8</v>
      </c>
      <c r="E4187">
        <v>202204</v>
      </c>
      <c r="F4187" s="8">
        <v>80724.633333333331</v>
      </c>
      <c r="G4187" s="8">
        <v>82295</v>
      </c>
    </row>
    <row r="4188" spans="1:7" x14ac:dyDescent="0.2">
      <c r="A4188" t="s">
        <v>73</v>
      </c>
      <c r="B4188" t="s">
        <v>120</v>
      </c>
      <c r="C4188" t="s">
        <v>2</v>
      </c>
      <c r="D4188" t="s">
        <v>8</v>
      </c>
      <c r="E4188">
        <v>202205</v>
      </c>
      <c r="F4188" s="8">
        <v>80713.225806451621</v>
      </c>
      <c r="G4188" s="8">
        <v>82578</v>
      </c>
    </row>
    <row r="4189" spans="1:7" x14ac:dyDescent="0.2">
      <c r="A4189" t="s">
        <v>73</v>
      </c>
      <c r="B4189" t="s">
        <v>120</v>
      </c>
      <c r="C4189" t="s">
        <v>2</v>
      </c>
      <c r="D4189" t="s">
        <v>8</v>
      </c>
      <c r="E4189">
        <v>202206</v>
      </c>
      <c r="F4189" s="8">
        <v>80619.266666666663</v>
      </c>
      <c r="G4189" s="8">
        <v>93532</v>
      </c>
    </row>
    <row r="4190" spans="1:7" x14ac:dyDescent="0.2">
      <c r="A4190" t="s">
        <v>73</v>
      </c>
      <c r="B4190" t="s">
        <v>120</v>
      </c>
      <c r="C4190" t="s">
        <v>2</v>
      </c>
      <c r="D4190" t="s">
        <v>8</v>
      </c>
      <c r="E4190">
        <v>202207</v>
      </c>
      <c r="F4190" s="8">
        <v>60170.419354838712</v>
      </c>
      <c r="G4190" s="8">
        <v>61613</v>
      </c>
    </row>
    <row r="4191" spans="1:7" x14ac:dyDescent="0.2">
      <c r="A4191" t="s">
        <v>73</v>
      </c>
      <c r="B4191" t="s">
        <v>120</v>
      </c>
      <c r="C4191" t="s">
        <v>2</v>
      </c>
      <c r="D4191" t="s">
        <v>8</v>
      </c>
      <c r="E4191">
        <v>202208</v>
      </c>
      <c r="F4191" s="8">
        <v>61389.999999999985</v>
      </c>
      <c r="G4191" s="8">
        <v>63481</v>
      </c>
    </row>
    <row r="4192" spans="1:7" x14ac:dyDescent="0.2">
      <c r="A4192" t="s">
        <v>73</v>
      </c>
      <c r="B4192" t="s">
        <v>120</v>
      </c>
      <c r="C4192" t="s">
        <v>2</v>
      </c>
      <c r="D4192" t="s">
        <v>8</v>
      </c>
      <c r="E4192">
        <v>202209</v>
      </c>
      <c r="F4192" s="8">
        <v>52383.26666666667</v>
      </c>
      <c r="G4192" s="8">
        <v>63774</v>
      </c>
    </row>
    <row r="4193" spans="1:7" x14ac:dyDescent="0.2">
      <c r="A4193" t="s">
        <v>73</v>
      </c>
      <c r="B4193" t="s">
        <v>120</v>
      </c>
      <c r="C4193" t="s">
        <v>2</v>
      </c>
      <c r="D4193" t="s">
        <v>8</v>
      </c>
      <c r="E4193">
        <v>202210</v>
      </c>
      <c r="F4193" s="8">
        <v>52815.645161290304</v>
      </c>
      <c r="G4193" s="8">
        <v>53958</v>
      </c>
    </row>
    <row r="4194" spans="1:7" x14ac:dyDescent="0.2">
      <c r="A4194" t="s">
        <v>73</v>
      </c>
      <c r="B4194" t="s">
        <v>120</v>
      </c>
      <c r="C4194" t="s">
        <v>2</v>
      </c>
      <c r="D4194" t="s">
        <v>8</v>
      </c>
      <c r="E4194">
        <v>202211</v>
      </c>
      <c r="F4194" s="8">
        <v>53760.233333333344</v>
      </c>
      <c r="G4194" s="8">
        <v>54828</v>
      </c>
    </row>
    <row r="4195" spans="1:7" x14ac:dyDescent="0.2">
      <c r="A4195" t="s">
        <v>73</v>
      </c>
      <c r="B4195" t="s">
        <v>120</v>
      </c>
      <c r="C4195" t="s">
        <v>2</v>
      </c>
      <c r="D4195" t="s">
        <v>8</v>
      </c>
      <c r="E4195">
        <v>202212</v>
      </c>
      <c r="F4195" s="8">
        <v>54589.548387096773</v>
      </c>
      <c r="G4195" s="8">
        <v>55874</v>
      </c>
    </row>
    <row r="4196" spans="1:7" x14ac:dyDescent="0.2">
      <c r="A4196" t="s">
        <v>73</v>
      </c>
      <c r="B4196" t="s">
        <v>120</v>
      </c>
      <c r="C4196" t="s">
        <v>2</v>
      </c>
      <c r="D4196" t="s">
        <v>8</v>
      </c>
      <c r="E4196">
        <v>202301</v>
      </c>
      <c r="F4196" s="8">
        <v>55459.935483870962</v>
      </c>
      <c r="G4196" s="8">
        <v>56726</v>
      </c>
    </row>
    <row r="4197" spans="1:7" x14ac:dyDescent="0.2">
      <c r="A4197" t="s">
        <v>73</v>
      </c>
      <c r="B4197" t="s">
        <v>120</v>
      </c>
      <c r="C4197" t="s">
        <v>2</v>
      </c>
      <c r="D4197" t="s">
        <v>8</v>
      </c>
      <c r="E4197">
        <v>202302</v>
      </c>
      <c r="F4197" s="8">
        <v>55898.42857142858</v>
      </c>
      <c r="G4197" s="8">
        <v>57678</v>
      </c>
    </row>
    <row r="4198" spans="1:7" x14ac:dyDescent="0.2">
      <c r="A4198" t="s">
        <v>73</v>
      </c>
      <c r="B4198" t="s">
        <v>120</v>
      </c>
      <c r="C4198" t="s">
        <v>2</v>
      </c>
      <c r="D4198" t="s">
        <v>8</v>
      </c>
      <c r="E4198">
        <v>202303</v>
      </c>
      <c r="F4198" s="8">
        <v>58209.451612903213</v>
      </c>
      <c r="G4198" s="8">
        <v>61619</v>
      </c>
    </row>
    <row r="4199" spans="1:7" x14ac:dyDescent="0.2">
      <c r="A4199" t="s">
        <v>73</v>
      </c>
      <c r="B4199" t="s">
        <v>120</v>
      </c>
      <c r="C4199" t="s">
        <v>2</v>
      </c>
      <c r="D4199" t="s">
        <v>8</v>
      </c>
      <c r="E4199">
        <v>202304</v>
      </c>
      <c r="F4199" s="8">
        <v>59379.23333333333</v>
      </c>
      <c r="G4199" s="8">
        <v>60557</v>
      </c>
    </row>
    <row r="4200" spans="1:7" x14ac:dyDescent="0.2">
      <c r="A4200" t="s">
        <v>73</v>
      </c>
      <c r="B4200" t="s">
        <v>120</v>
      </c>
      <c r="C4200" t="s">
        <v>2</v>
      </c>
      <c r="D4200" t="s">
        <v>8</v>
      </c>
      <c r="E4200">
        <v>202305</v>
      </c>
      <c r="F4200" s="8">
        <v>60388.967741935485</v>
      </c>
      <c r="G4200" s="8">
        <v>61915</v>
      </c>
    </row>
    <row r="4201" spans="1:7" x14ac:dyDescent="0.2">
      <c r="A4201" t="s">
        <v>73</v>
      </c>
      <c r="B4201" t="s">
        <v>120</v>
      </c>
      <c r="C4201" t="s">
        <v>2</v>
      </c>
      <c r="D4201" t="s">
        <v>8</v>
      </c>
      <c r="E4201">
        <v>202306</v>
      </c>
      <c r="F4201" s="8">
        <v>70383.266666666692</v>
      </c>
      <c r="G4201" s="8">
        <v>84115</v>
      </c>
    </row>
    <row r="4202" spans="1:7" x14ac:dyDescent="0.2">
      <c r="A4202" t="s">
        <v>73</v>
      </c>
      <c r="B4202" t="s">
        <v>120</v>
      </c>
      <c r="C4202" t="s">
        <v>2</v>
      </c>
      <c r="D4202" t="s">
        <v>8</v>
      </c>
      <c r="E4202">
        <v>202307</v>
      </c>
      <c r="F4202" s="8">
        <v>61025.064516129023</v>
      </c>
      <c r="G4202" s="8">
        <v>62905</v>
      </c>
    </row>
    <row r="4203" spans="1:7" x14ac:dyDescent="0.2">
      <c r="A4203" t="s">
        <v>73</v>
      </c>
      <c r="B4203" t="s">
        <v>120</v>
      </c>
      <c r="C4203" t="s">
        <v>2</v>
      </c>
      <c r="D4203" t="s">
        <v>8</v>
      </c>
      <c r="E4203">
        <v>202308</v>
      </c>
      <c r="F4203" s="8">
        <v>61945.096774193553</v>
      </c>
      <c r="G4203" s="8">
        <v>63825</v>
      </c>
    </row>
    <row r="4204" spans="1:7" x14ac:dyDescent="0.2">
      <c r="A4204" t="s">
        <v>73</v>
      </c>
      <c r="B4204" t="s">
        <v>120</v>
      </c>
      <c r="C4204" t="s">
        <v>2</v>
      </c>
      <c r="D4204" t="s">
        <v>8</v>
      </c>
      <c r="E4204">
        <v>202309</v>
      </c>
      <c r="F4204" s="8">
        <v>62838.23333333333</v>
      </c>
      <c r="G4204" s="8">
        <v>64904</v>
      </c>
    </row>
    <row r="4205" spans="1:7" x14ac:dyDescent="0.2">
      <c r="A4205" t="s">
        <v>73</v>
      </c>
      <c r="B4205" t="s">
        <v>120</v>
      </c>
      <c r="C4205" t="s">
        <v>2</v>
      </c>
      <c r="D4205" t="s">
        <v>8</v>
      </c>
      <c r="E4205">
        <v>202310</v>
      </c>
      <c r="F4205" s="8">
        <v>63301.870967741932</v>
      </c>
      <c r="G4205" s="8">
        <v>64473</v>
      </c>
    </row>
    <row r="4206" spans="1:7" x14ac:dyDescent="0.2">
      <c r="A4206" t="s">
        <v>73</v>
      </c>
      <c r="B4206" t="s">
        <v>120</v>
      </c>
      <c r="C4206" t="s">
        <v>2</v>
      </c>
      <c r="D4206" t="s">
        <v>8</v>
      </c>
      <c r="E4206">
        <v>202311</v>
      </c>
      <c r="F4206" s="8">
        <v>63450.566666666673</v>
      </c>
      <c r="G4206" s="8">
        <v>65444</v>
      </c>
    </row>
    <row r="4207" spans="1:7" x14ac:dyDescent="0.2">
      <c r="A4207" t="s">
        <v>73</v>
      </c>
      <c r="B4207" t="s">
        <v>120</v>
      </c>
      <c r="C4207" t="s">
        <v>2</v>
      </c>
      <c r="D4207" t="s">
        <v>8</v>
      </c>
      <c r="E4207">
        <v>202312</v>
      </c>
      <c r="F4207" s="8">
        <v>62011.032258064522</v>
      </c>
      <c r="G4207" s="8">
        <v>66546</v>
      </c>
    </row>
    <row r="4208" spans="1:7" x14ac:dyDescent="0.2">
      <c r="A4208" t="s">
        <v>73</v>
      </c>
      <c r="B4208" t="s">
        <v>120</v>
      </c>
      <c r="C4208" t="s">
        <v>2</v>
      </c>
      <c r="D4208" t="s">
        <v>8</v>
      </c>
      <c r="E4208">
        <v>202401</v>
      </c>
      <c r="F4208" s="8">
        <v>62988.2580645161</v>
      </c>
      <c r="G4208" s="8">
        <v>65433</v>
      </c>
    </row>
    <row r="4209" spans="1:7" x14ac:dyDescent="0.2">
      <c r="A4209" t="s">
        <v>73</v>
      </c>
      <c r="B4209" t="s">
        <v>120</v>
      </c>
      <c r="C4209" t="s">
        <v>2</v>
      </c>
      <c r="D4209" t="s">
        <v>8</v>
      </c>
      <c r="E4209">
        <v>202402</v>
      </c>
      <c r="F4209" s="8">
        <v>63986.655172413819</v>
      </c>
      <c r="G4209" s="8">
        <v>65458</v>
      </c>
    </row>
    <row r="4210" spans="1:7" x14ac:dyDescent="0.2">
      <c r="A4210" t="s">
        <v>73</v>
      </c>
      <c r="B4210" t="s">
        <v>120</v>
      </c>
      <c r="C4210" t="s">
        <v>2</v>
      </c>
      <c r="D4210" t="s">
        <v>8</v>
      </c>
      <c r="E4210">
        <v>202403</v>
      </c>
      <c r="F4210" s="8">
        <v>66949.677419354863</v>
      </c>
      <c r="G4210" s="8">
        <v>92495</v>
      </c>
    </row>
    <row r="4211" spans="1:7" x14ac:dyDescent="0.2">
      <c r="A4211" t="s">
        <v>73</v>
      </c>
      <c r="B4211" t="s">
        <v>120</v>
      </c>
      <c r="C4211" t="s">
        <v>2</v>
      </c>
      <c r="D4211" t="s">
        <v>8</v>
      </c>
      <c r="E4211">
        <v>202404</v>
      </c>
      <c r="F4211" s="8">
        <v>61028.13333333331</v>
      </c>
      <c r="G4211" s="8">
        <v>68646</v>
      </c>
    </row>
    <row r="4212" spans="1:7" x14ac:dyDescent="0.2">
      <c r="A4212" t="s">
        <v>73</v>
      </c>
      <c r="B4212" t="s">
        <v>120</v>
      </c>
      <c r="C4212" t="s">
        <v>2</v>
      </c>
      <c r="D4212" t="s">
        <v>8</v>
      </c>
      <c r="E4212">
        <v>202405</v>
      </c>
      <c r="F4212" s="8">
        <v>67849.548387096773</v>
      </c>
      <c r="G4212" s="8">
        <v>92224</v>
      </c>
    </row>
    <row r="4213" spans="1:7" x14ac:dyDescent="0.2">
      <c r="A4213" t="s">
        <v>73</v>
      </c>
      <c r="B4213" t="s">
        <v>120</v>
      </c>
      <c r="C4213" t="s">
        <v>2</v>
      </c>
      <c r="D4213" t="s">
        <v>9</v>
      </c>
      <c r="E4213">
        <v>201406</v>
      </c>
      <c r="F4213" s="8">
        <v>8632.3072708653362</v>
      </c>
      <c r="G4213" s="8">
        <v>8985.8333333333339</v>
      </c>
    </row>
    <row r="4214" spans="1:7" x14ac:dyDescent="0.2">
      <c r="A4214" t="s">
        <v>73</v>
      </c>
      <c r="B4214" t="s">
        <v>120</v>
      </c>
      <c r="C4214" t="s">
        <v>2</v>
      </c>
      <c r="D4214" t="s">
        <v>9</v>
      </c>
      <c r="E4214">
        <v>201412</v>
      </c>
      <c r="F4214" s="8">
        <v>9458.5220430107529</v>
      </c>
      <c r="G4214" s="8">
        <v>9644.6666666666661</v>
      </c>
    </row>
    <row r="4215" spans="1:7" x14ac:dyDescent="0.2">
      <c r="A4215" t="s">
        <v>73</v>
      </c>
      <c r="B4215" t="s">
        <v>120</v>
      </c>
      <c r="C4215" t="s">
        <v>2</v>
      </c>
      <c r="D4215" t="s">
        <v>9</v>
      </c>
      <c r="E4215">
        <v>201506</v>
      </c>
      <c r="F4215" s="8">
        <v>24000.510458269331</v>
      </c>
      <c r="G4215" s="8">
        <v>24178.333333333332</v>
      </c>
    </row>
    <row r="4216" spans="1:7" x14ac:dyDescent="0.2">
      <c r="A4216" t="s">
        <v>73</v>
      </c>
      <c r="B4216" t="s">
        <v>120</v>
      </c>
      <c r="C4216" t="s">
        <v>2</v>
      </c>
      <c r="D4216" t="s">
        <v>9</v>
      </c>
      <c r="E4216">
        <v>201512</v>
      </c>
      <c r="F4216" s="8">
        <v>45451.827956989262</v>
      </c>
      <c r="G4216" s="8">
        <v>48965.333333333336</v>
      </c>
    </row>
    <row r="4217" spans="1:7" x14ac:dyDescent="0.2">
      <c r="A4217" t="s">
        <v>73</v>
      </c>
      <c r="B4217" t="s">
        <v>120</v>
      </c>
      <c r="C4217" t="s">
        <v>2</v>
      </c>
      <c r="D4217" t="s">
        <v>9</v>
      </c>
      <c r="E4217">
        <v>201606</v>
      </c>
      <c r="F4217" s="8">
        <v>33113.540681003586</v>
      </c>
      <c r="G4217" s="8">
        <v>33721.166666666664</v>
      </c>
    </row>
    <row r="4218" spans="1:7" x14ac:dyDescent="0.2">
      <c r="A4218" t="s">
        <v>73</v>
      </c>
      <c r="B4218" t="s">
        <v>120</v>
      </c>
      <c r="C4218" t="s">
        <v>2</v>
      </c>
      <c r="D4218" t="s">
        <v>9</v>
      </c>
      <c r="E4218">
        <v>201612</v>
      </c>
      <c r="F4218" s="8">
        <v>38353.046594982079</v>
      </c>
      <c r="G4218" s="8">
        <v>40078.5</v>
      </c>
    </row>
    <row r="4219" spans="1:7" x14ac:dyDescent="0.2">
      <c r="A4219" t="s">
        <v>73</v>
      </c>
      <c r="B4219" t="s">
        <v>120</v>
      </c>
      <c r="C4219" t="s">
        <v>2</v>
      </c>
      <c r="D4219" t="s">
        <v>9</v>
      </c>
      <c r="E4219">
        <v>201706</v>
      </c>
      <c r="F4219" s="8">
        <v>47305.020711725549</v>
      </c>
      <c r="G4219" s="8">
        <v>51729.666666666664</v>
      </c>
    </row>
    <row r="4220" spans="1:7" x14ac:dyDescent="0.2">
      <c r="A4220" t="s">
        <v>73</v>
      </c>
      <c r="B4220" t="s">
        <v>120</v>
      </c>
      <c r="C4220" t="s">
        <v>2</v>
      </c>
      <c r="D4220" t="s">
        <v>9</v>
      </c>
      <c r="E4220">
        <v>201712</v>
      </c>
      <c r="F4220" s="8">
        <v>48052.003942652336</v>
      </c>
      <c r="G4220" s="8">
        <v>49134.5</v>
      </c>
    </row>
    <row r="4221" spans="1:7" x14ac:dyDescent="0.2">
      <c r="A4221" t="s">
        <v>73</v>
      </c>
      <c r="B4221" t="s">
        <v>120</v>
      </c>
      <c r="C4221" t="s">
        <v>2</v>
      </c>
      <c r="D4221" t="s">
        <v>9</v>
      </c>
      <c r="E4221">
        <v>201806</v>
      </c>
      <c r="F4221" s="8">
        <v>47106.741167434724</v>
      </c>
      <c r="G4221" s="8">
        <v>47763.5</v>
      </c>
    </row>
    <row r="4222" spans="1:7" x14ac:dyDescent="0.2">
      <c r="A4222" t="s">
        <v>73</v>
      </c>
      <c r="B4222" t="s">
        <v>120</v>
      </c>
      <c r="C4222" t="s">
        <v>2</v>
      </c>
      <c r="D4222" t="s">
        <v>9</v>
      </c>
      <c r="E4222">
        <v>201812</v>
      </c>
      <c r="F4222" s="8">
        <v>46078.583512544799</v>
      </c>
      <c r="G4222" s="8">
        <v>46817.166666666664</v>
      </c>
    </row>
    <row r="4223" spans="1:7" x14ac:dyDescent="0.2">
      <c r="A4223" t="s">
        <v>73</v>
      </c>
      <c r="B4223" t="s">
        <v>120</v>
      </c>
      <c r="C4223" t="s">
        <v>2</v>
      </c>
      <c r="D4223" t="s">
        <v>9</v>
      </c>
      <c r="E4223">
        <v>201906</v>
      </c>
      <c r="F4223" s="8">
        <v>46274.463696876606</v>
      </c>
      <c r="G4223" s="8">
        <v>50073.333333333336</v>
      </c>
    </row>
    <row r="4224" spans="1:7" x14ac:dyDescent="0.2">
      <c r="A4224" t="s">
        <v>73</v>
      </c>
      <c r="B4224" t="s">
        <v>120</v>
      </c>
      <c r="C4224" t="s">
        <v>2</v>
      </c>
      <c r="D4224" t="s">
        <v>9</v>
      </c>
      <c r="E4224">
        <v>201912</v>
      </c>
      <c r="F4224" s="8">
        <v>47020.457168458786</v>
      </c>
      <c r="G4224" s="8">
        <v>47441.166666666664</v>
      </c>
    </row>
    <row r="4225" spans="1:7" x14ac:dyDescent="0.2">
      <c r="A4225" t="s">
        <v>73</v>
      </c>
      <c r="B4225" t="s">
        <v>120</v>
      </c>
      <c r="C4225" t="s">
        <v>2</v>
      </c>
      <c r="D4225" t="s">
        <v>9</v>
      </c>
      <c r="E4225">
        <v>202006</v>
      </c>
      <c r="F4225" s="8">
        <v>49095.721233469289</v>
      </c>
      <c r="G4225" s="8">
        <v>49598.333333333336</v>
      </c>
    </row>
    <row r="4226" spans="1:7" x14ac:dyDescent="0.2">
      <c r="A4226" t="s">
        <v>73</v>
      </c>
      <c r="B4226" t="s">
        <v>120</v>
      </c>
      <c r="C4226" t="s">
        <v>2</v>
      </c>
      <c r="D4226" t="s">
        <v>9</v>
      </c>
      <c r="E4226">
        <v>202012</v>
      </c>
      <c r="F4226" s="8">
        <v>48077.168458781358</v>
      </c>
      <c r="G4226" s="8">
        <v>48541.666666666664</v>
      </c>
    </row>
    <row r="4227" spans="1:7" x14ac:dyDescent="0.2">
      <c r="A4227" t="s">
        <v>73</v>
      </c>
      <c r="B4227" t="s">
        <v>120</v>
      </c>
      <c r="C4227" t="s">
        <v>2</v>
      </c>
      <c r="D4227" t="s">
        <v>9</v>
      </c>
      <c r="E4227">
        <v>202106</v>
      </c>
      <c r="F4227" s="8">
        <v>48252.169546850993</v>
      </c>
      <c r="G4227" s="8">
        <v>48583.166666666664</v>
      </c>
    </row>
    <row r="4228" spans="1:7" x14ac:dyDescent="0.2">
      <c r="A4228" t="s">
        <v>73</v>
      </c>
      <c r="B4228" t="s">
        <v>120</v>
      </c>
      <c r="C4228" t="s">
        <v>2</v>
      </c>
      <c r="D4228" t="s">
        <v>9</v>
      </c>
      <c r="E4228">
        <v>202112</v>
      </c>
      <c r="F4228" s="8">
        <v>84853.098028673834</v>
      </c>
      <c r="G4228" s="8">
        <v>96547</v>
      </c>
    </row>
    <row r="4229" spans="1:7" x14ac:dyDescent="0.2">
      <c r="A4229" t="s">
        <v>73</v>
      </c>
      <c r="B4229" t="s">
        <v>120</v>
      </c>
      <c r="C4229" t="s">
        <v>2</v>
      </c>
      <c r="D4229" t="s">
        <v>9</v>
      </c>
      <c r="E4229">
        <v>202206</v>
      </c>
      <c r="F4229" s="8">
        <v>80896.488325652841</v>
      </c>
      <c r="G4229" s="8">
        <v>84742.333333333328</v>
      </c>
    </row>
    <row r="4230" spans="1:7" x14ac:dyDescent="0.2">
      <c r="A4230" t="s">
        <v>73</v>
      </c>
      <c r="B4230" t="s">
        <v>120</v>
      </c>
      <c r="C4230" t="s">
        <v>2</v>
      </c>
      <c r="D4230" t="s">
        <v>9</v>
      </c>
      <c r="E4230">
        <v>202212</v>
      </c>
      <c r="F4230" s="8">
        <v>55851.518817204305</v>
      </c>
      <c r="G4230" s="8">
        <v>58921.333333333336</v>
      </c>
    </row>
    <row r="4231" spans="1:7" x14ac:dyDescent="0.2">
      <c r="A4231" t="s">
        <v>73</v>
      </c>
      <c r="B4231" t="s">
        <v>120</v>
      </c>
      <c r="C4231" t="s">
        <v>2</v>
      </c>
      <c r="D4231" t="s">
        <v>9</v>
      </c>
      <c r="E4231">
        <v>202306</v>
      </c>
      <c r="F4231" s="8">
        <v>59953.21390168972</v>
      </c>
      <c r="G4231" s="8">
        <v>63768.333333333336</v>
      </c>
    </row>
    <row r="4232" spans="1:7" x14ac:dyDescent="0.2">
      <c r="A4232" t="s">
        <v>73</v>
      </c>
      <c r="B4232" t="s">
        <v>120</v>
      </c>
      <c r="C4232" t="s">
        <v>2</v>
      </c>
      <c r="D4232" t="s">
        <v>9</v>
      </c>
      <c r="E4232">
        <v>202312</v>
      </c>
      <c r="F4232" s="8">
        <v>62428.644086021515</v>
      </c>
      <c r="G4232" s="8">
        <v>64682.833333333336</v>
      </c>
    </row>
    <row r="4233" spans="1:7" x14ac:dyDescent="0.2">
      <c r="A4233" t="s">
        <v>73</v>
      </c>
      <c r="B4233" t="s">
        <v>120</v>
      </c>
      <c r="C4233" t="s">
        <v>2</v>
      </c>
      <c r="D4233" t="s">
        <v>9</v>
      </c>
      <c r="E4233">
        <v>202406</v>
      </c>
      <c r="F4233" s="8">
        <v>64560.454475342973</v>
      </c>
      <c r="G4233" s="8">
        <v>76851.199999999997</v>
      </c>
    </row>
    <row r="4234" spans="1:7" x14ac:dyDescent="0.2">
      <c r="A4234" t="s">
        <v>73</v>
      </c>
      <c r="B4234" t="s">
        <v>120</v>
      </c>
      <c r="C4234" t="s">
        <v>2</v>
      </c>
      <c r="D4234" t="s">
        <v>5</v>
      </c>
      <c r="E4234">
        <v>201403</v>
      </c>
      <c r="F4234" s="8">
        <v>8580.7342549923196</v>
      </c>
      <c r="G4234" s="8">
        <v>9174.6666666666661</v>
      </c>
    </row>
    <row r="4235" spans="1:7" x14ac:dyDescent="0.2">
      <c r="A4235" t="s">
        <v>73</v>
      </c>
      <c r="B4235" t="s">
        <v>120</v>
      </c>
      <c r="C4235" t="s">
        <v>2</v>
      </c>
      <c r="D4235" t="s">
        <v>5</v>
      </c>
      <c r="E4235">
        <v>201406</v>
      </c>
      <c r="F4235" s="8">
        <v>8683.8802867383511</v>
      </c>
      <c r="G4235" s="8">
        <v>8797</v>
      </c>
    </row>
    <row r="4236" spans="1:7" x14ac:dyDescent="0.2">
      <c r="A4236" t="s">
        <v>73</v>
      </c>
      <c r="B4236" t="s">
        <v>120</v>
      </c>
      <c r="C4236" t="s">
        <v>2</v>
      </c>
      <c r="D4236" t="s">
        <v>5</v>
      </c>
      <c r="E4236">
        <v>201409</v>
      </c>
      <c r="F4236" s="8">
        <v>9102.5028673835131</v>
      </c>
      <c r="G4236" s="8">
        <v>9231.6666666666661</v>
      </c>
    </row>
    <row r="4237" spans="1:7" x14ac:dyDescent="0.2">
      <c r="A4237" t="s">
        <v>73</v>
      </c>
      <c r="B4237" t="s">
        <v>120</v>
      </c>
      <c r="C4237" t="s">
        <v>2</v>
      </c>
      <c r="D4237" t="s">
        <v>5</v>
      </c>
      <c r="E4237">
        <v>201412</v>
      </c>
      <c r="F4237" s="8">
        <v>9814.5412186379926</v>
      </c>
      <c r="G4237" s="8">
        <v>10057.666666666666</v>
      </c>
    </row>
    <row r="4238" spans="1:7" x14ac:dyDescent="0.2">
      <c r="A4238" t="s">
        <v>73</v>
      </c>
      <c r="B4238" t="s">
        <v>120</v>
      </c>
      <c r="C4238" t="s">
        <v>2</v>
      </c>
      <c r="D4238" t="s">
        <v>5</v>
      </c>
      <c r="E4238">
        <v>201503</v>
      </c>
      <c r="F4238" s="8">
        <v>17001.636328725039</v>
      </c>
      <c r="G4238" s="8">
        <v>17149.333333333332</v>
      </c>
    </row>
    <row r="4239" spans="1:7" x14ac:dyDescent="0.2">
      <c r="A4239" t="s">
        <v>73</v>
      </c>
      <c r="B4239" t="s">
        <v>120</v>
      </c>
      <c r="C4239" t="s">
        <v>2</v>
      </c>
      <c r="D4239" t="s">
        <v>5</v>
      </c>
      <c r="E4239">
        <v>201506</v>
      </c>
      <c r="F4239" s="8">
        <v>30999.38458781362</v>
      </c>
      <c r="G4239" s="8">
        <v>31207.333333333332</v>
      </c>
    </row>
    <row r="4240" spans="1:7" x14ac:dyDescent="0.2">
      <c r="A4240" t="s">
        <v>73</v>
      </c>
      <c r="B4240" t="s">
        <v>120</v>
      </c>
      <c r="C4240" t="s">
        <v>2</v>
      </c>
      <c r="D4240" t="s">
        <v>5</v>
      </c>
      <c r="E4240">
        <v>201509</v>
      </c>
      <c r="F4240" s="8">
        <v>51879.204659498217</v>
      </c>
      <c r="G4240" s="8">
        <v>52047</v>
      </c>
    </row>
    <row r="4241" spans="1:7" x14ac:dyDescent="0.2">
      <c r="A4241" t="s">
        <v>73</v>
      </c>
      <c r="B4241" t="s">
        <v>120</v>
      </c>
      <c r="C4241" t="s">
        <v>2</v>
      </c>
      <c r="D4241" t="s">
        <v>5</v>
      </c>
      <c r="E4241">
        <v>201512</v>
      </c>
      <c r="F4241" s="8">
        <v>39024.451254480293</v>
      </c>
      <c r="G4241" s="8">
        <v>45883.666666666664</v>
      </c>
    </row>
    <row r="4242" spans="1:7" x14ac:dyDescent="0.2">
      <c r="A4242" t="s">
        <v>73</v>
      </c>
      <c r="B4242" t="s">
        <v>120</v>
      </c>
      <c r="C4242" t="s">
        <v>2</v>
      </c>
      <c r="D4242" t="s">
        <v>5</v>
      </c>
      <c r="E4242">
        <v>201603</v>
      </c>
      <c r="F4242" s="8">
        <v>32866.333333333336</v>
      </c>
      <c r="G4242" s="8">
        <v>33649.666666666664</v>
      </c>
    </row>
    <row r="4243" spans="1:7" x14ac:dyDescent="0.2">
      <c r="A4243" t="s">
        <v>73</v>
      </c>
      <c r="B4243" t="s">
        <v>120</v>
      </c>
      <c r="C4243" t="s">
        <v>2</v>
      </c>
      <c r="D4243" t="s">
        <v>5</v>
      </c>
      <c r="E4243">
        <v>201606</v>
      </c>
      <c r="F4243" s="8">
        <v>33360.748028673836</v>
      </c>
      <c r="G4243" s="8">
        <v>33792.666666666664</v>
      </c>
    </row>
    <row r="4244" spans="1:7" x14ac:dyDescent="0.2">
      <c r="A4244" t="s">
        <v>73</v>
      </c>
      <c r="B4244" t="s">
        <v>120</v>
      </c>
      <c r="C4244" t="s">
        <v>2</v>
      </c>
      <c r="D4244" t="s">
        <v>5</v>
      </c>
      <c r="E4244">
        <v>201609</v>
      </c>
      <c r="F4244" s="8">
        <v>37553.454480286739</v>
      </c>
      <c r="G4244" s="8">
        <v>40585</v>
      </c>
    </row>
    <row r="4245" spans="1:7" x14ac:dyDescent="0.2">
      <c r="A4245" t="s">
        <v>73</v>
      </c>
      <c r="B4245" t="s">
        <v>120</v>
      </c>
      <c r="C4245" t="s">
        <v>2</v>
      </c>
      <c r="D4245" t="s">
        <v>5</v>
      </c>
      <c r="E4245">
        <v>201612</v>
      </c>
      <c r="F4245" s="8">
        <v>39152.63870967742</v>
      </c>
      <c r="G4245" s="8">
        <v>39572</v>
      </c>
    </row>
    <row r="4246" spans="1:7" x14ac:dyDescent="0.2">
      <c r="A4246" t="s">
        <v>73</v>
      </c>
      <c r="B4246" t="s">
        <v>120</v>
      </c>
      <c r="C4246" t="s">
        <v>2</v>
      </c>
      <c r="D4246" t="s">
        <v>5</v>
      </c>
      <c r="E4246">
        <v>201703</v>
      </c>
      <c r="F4246" s="8">
        <v>43795.255760368666</v>
      </c>
      <c r="G4246" s="8">
        <v>52306</v>
      </c>
    </row>
    <row r="4247" spans="1:7" x14ac:dyDescent="0.2">
      <c r="A4247" t="s">
        <v>73</v>
      </c>
      <c r="B4247" t="s">
        <v>120</v>
      </c>
      <c r="C4247" t="s">
        <v>2</v>
      </c>
      <c r="D4247" t="s">
        <v>5</v>
      </c>
      <c r="E4247">
        <v>201706</v>
      </c>
      <c r="F4247" s="8">
        <v>50814.785663082439</v>
      </c>
      <c r="G4247" s="8">
        <v>51153.333333333336</v>
      </c>
    </row>
    <row r="4248" spans="1:7" x14ac:dyDescent="0.2">
      <c r="A4248" t="s">
        <v>73</v>
      </c>
      <c r="B4248" t="s">
        <v>120</v>
      </c>
      <c r="C4248" t="s">
        <v>2</v>
      </c>
      <c r="D4248" t="s">
        <v>5</v>
      </c>
      <c r="E4248">
        <v>201709</v>
      </c>
      <c r="F4248" s="8">
        <v>48505.907526881725</v>
      </c>
      <c r="G4248" s="8">
        <v>50313</v>
      </c>
    </row>
    <row r="4249" spans="1:7" x14ac:dyDescent="0.2">
      <c r="A4249" t="s">
        <v>73</v>
      </c>
      <c r="B4249" t="s">
        <v>120</v>
      </c>
      <c r="C4249" t="s">
        <v>2</v>
      </c>
      <c r="D4249" t="s">
        <v>5</v>
      </c>
      <c r="E4249">
        <v>201712</v>
      </c>
      <c r="F4249" s="8">
        <v>47598.10035842294</v>
      </c>
      <c r="G4249" s="8">
        <v>47956</v>
      </c>
    </row>
    <row r="4250" spans="1:7" x14ac:dyDescent="0.2">
      <c r="A4250" t="s">
        <v>73</v>
      </c>
      <c r="B4250" t="s">
        <v>120</v>
      </c>
      <c r="C4250" t="s">
        <v>2</v>
      </c>
      <c r="D4250" t="s">
        <v>5</v>
      </c>
      <c r="E4250">
        <v>201803</v>
      </c>
      <c r="F4250" s="8">
        <v>47537.686635944709</v>
      </c>
      <c r="G4250" s="8">
        <v>48545.666666666664</v>
      </c>
    </row>
    <row r="4251" spans="1:7" x14ac:dyDescent="0.2">
      <c r="A4251" t="s">
        <v>73</v>
      </c>
      <c r="B4251" t="s">
        <v>120</v>
      </c>
      <c r="C4251" t="s">
        <v>2</v>
      </c>
      <c r="D4251" t="s">
        <v>5</v>
      </c>
      <c r="E4251">
        <v>201806</v>
      </c>
      <c r="F4251" s="8">
        <v>46675.795698924725</v>
      </c>
      <c r="G4251" s="8">
        <v>46981.333333333336</v>
      </c>
    </row>
    <row r="4252" spans="1:7" x14ac:dyDescent="0.2">
      <c r="A4252" t="s">
        <v>73</v>
      </c>
      <c r="B4252" t="s">
        <v>120</v>
      </c>
      <c r="C4252" t="s">
        <v>2</v>
      </c>
      <c r="D4252" t="s">
        <v>5</v>
      </c>
      <c r="E4252">
        <v>201809</v>
      </c>
      <c r="F4252" s="8">
        <v>46360.482437275983</v>
      </c>
      <c r="G4252" s="8">
        <v>47384.333333333336</v>
      </c>
    </row>
    <row r="4253" spans="1:7" x14ac:dyDescent="0.2">
      <c r="A4253" t="s">
        <v>73</v>
      </c>
      <c r="B4253" t="s">
        <v>120</v>
      </c>
      <c r="C4253" t="s">
        <v>2</v>
      </c>
      <c r="D4253" t="s">
        <v>5</v>
      </c>
      <c r="E4253">
        <v>201812</v>
      </c>
      <c r="F4253" s="8">
        <v>45796.684587813616</v>
      </c>
      <c r="G4253" s="8">
        <v>46250</v>
      </c>
    </row>
    <row r="4254" spans="1:7" x14ac:dyDescent="0.2">
      <c r="A4254" t="s">
        <v>73</v>
      </c>
      <c r="B4254" t="s">
        <v>120</v>
      </c>
      <c r="C4254" t="s">
        <v>2</v>
      </c>
      <c r="D4254" t="s">
        <v>5</v>
      </c>
      <c r="E4254">
        <v>201903</v>
      </c>
      <c r="F4254" s="8">
        <v>46098.018433179743</v>
      </c>
      <c r="G4254" s="8">
        <v>53373.333333333336</v>
      </c>
    </row>
    <row r="4255" spans="1:7" x14ac:dyDescent="0.2">
      <c r="A4255" t="s">
        <v>73</v>
      </c>
      <c r="B4255" t="s">
        <v>120</v>
      </c>
      <c r="C4255" t="s">
        <v>2</v>
      </c>
      <c r="D4255" t="s">
        <v>5</v>
      </c>
      <c r="E4255">
        <v>201906</v>
      </c>
      <c r="F4255" s="8">
        <v>46450.90896057347</v>
      </c>
      <c r="G4255" s="8">
        <v>46773.333333333336</v>
      </c>
    </row>
    <row r="4256" spans="1:7" x14ac:dyDescent="0.2">
      <c r="A4256" t="s">
        <v>73</v>
      </c>
      <c r="B4256" t="s">
        <v>120</v>
      </c>
      <c r="C4256" t="s">
        <v>2</v>
      </c>
      <c r="D4256" t="s">
        <v>5</v>
      </c>
      <c r="E4256">
        <v>201909</v>
      </c>
      <c r="F4256" s="8">
        <v>46844.847670250892</v>
      </c>
      <c r="G4256" s="8">
        <v>47419.666666666664</v>
      </c>
    </row>
    <row r="4257" spans="1:7" x14ac:dyDescent="0.2">
      <c r="A4257" t="s">
        <v>73</v>
      </c>
      <c r="B4257" t="s">
        <v>120</v>
      </c>
      <c r="C4257" t="s">
        <v>2</v>
      </c>
      <c r="D4257" t="s">
        <v>5</v>
      </c>
      <c r="E4257">
        <v>201912</v>
      </c>
      <c r="F4257" s="8">
        <v>47196.066666666658</v>
      </c>
      <c r="G4257" s="8">
        <v>47462.666666666664</v>
      </c>
    </row>
    <row r="4258" spans="1:7" x14ac:dyDescent="0.2">
      <c r="A4258" t="s">
        <v>73</v>
      </c>
      <c r="B4258" t="s">
        <v>120</v>
      </c>
      <c r="C4258" t="s">
        <v>2</v>
      </c>
      <c r="D4258" t="s">
        <v>5</v>
      </c>
      <c r="E4258">
        <v>202003</v>
      </c>
      <c r="F4258" s="8">
        <v>48534.876158694853</v>
      </c>
      <c r="G4258" s="8">
        <v>49410.333333333336</v>
      </c>
    </row>
    <row r="4259" spans="1:7" x14ac:dyDescent="0.2">
      <c r="A4259" t="s">
        <v>73</v>
      </c>
      <c r="B4259" t="s">
        <v>120</v>
      </c>
      <c r="C4259" t="s">
        <v>2</v>
      </c>
      <c r="D4259" t="s">
        <v>5</v>
      </c>
      <c r="E4259">
        <v>202006</v>
      </c>
      <c r="F4259" s="8">
        <v>49656.566308243731</v>
      </c>
      <c r="G4259" s="8">
        <v>49786.333333333336</v>
      </c>
    </row>
    <row r="4260" spans="1:7" x14ac:dyDescent="0.2">
      <c r="A4260" t="s">
        <v>73</v>
      </c>
      <c r="B4260" t="s">
        <v>120</v>
      </c>
      <c r="C4260" t="s">
        <v>2</v>
      </c>
      <c r="D4260" t="s">
        <v>5</v>
      </c>
      <c r="E4260">
        <v>202009</v>
      </c>
      <c r="F4260" s="8">
        <v>48442.541218637991</v>
      </c>
      <c r="G4260" s="8">
        <v>49108.333333333336</v>
      </c>
    </row>
    <row r="4261" spans="1:7" x14ac:dyDescent="0.2">
      <c r="A4261" t="s">
        <v>73</v>
      </c>
      <c r="B4261" t="s">
        <v>120</v>
      </c>
      <c r="C4261" t="s">
        <v>2</v>
      </c>
      <c r="D4261" t="s">
        <v>5</v>
      </c>
      <c r="E4261">
        <v>202012</v>
      </c>
      <c r="F4261" s="8">
        <v>47711.795698924725</v>
      </c>
      <c r="G4261" s="8">
        <v>47975</v>
      </c>
    </row>
    <row r="4262" spans="1:7" x14ac:dyDescent="0.2">
      <c r="A4262" t="s">
        <v>73</v>
      </c>
      <c r="B4262" t="s">
        <v>120</v>
      </c>
      <c r="C4262" t="s">
        <v>2</v>
      </c>
      <c r="D4262" t="s">
        <v>5</v>
      </c>
      <c r="E4262">
        <v>202103</v>
      </c>
      <c r="F4262" s="8">
        <v>48169.871351766516</v>
      </c>
      <c r="G4262" s="8">
        <v>48555.666666666664</v>
      </c>
    </row>
    <row r="4263" spans="1:7" x14ac:dyDescent="0.2">
      <c r="A4263" t="s">
        <v>73</v>
      </c>
      <c r="B4263" t="s">
        <v>120</v>
      </c>
      <c r="C4263" t="s">
        <v>2</v>
      </c>
      <c r="D4263" t="s">
        <v>5</v>
      </c>
      <c r="E4263">
        <v>202106</v>
      </c>
      <c r="F4263" s="8">
        <v>48334.467741935485</v>
      </c>
      <c r="G4263" s="8">
        <v>48610.666666666664</v>
      </c>
    </row>
    <row r="4264" spans="1:7" x14ac:dyDescent="0.2">
      <c r="A4264" t="s">
        <v>73</v>
      </c>
      <c r="B4264" t="s">
        <v>120</v>
      </c>
      <c r="C4264" t="s">
        <v>2</v>
      </c>
      <c r="D4264" t="s">
        <v>5</v>
      </c>
      <c r="E4264">
        <v>202109</v>
      </c>
      <c r="F4264" s="8">
        <v>87267.036200716844</v>
      </c>
      <c r="G4264" s="8">
        <v>108520</v>
      </c>
    </row>
    <row r="4265" spans="1:7" x14ac:dyDescent="0.2">
      <c r="A4265" t="s">
        <v>73</v>
      </c>
      <c r="B4265" t="s">
        <v>120</v>
      </c>
      <c r="C4265" t="s">
        <v>2</v>
      </c>
      <c r="D4265" t="s">
        <v>5</v>
      </c>
      <c r="E4265">
        <v>202112</v>
      </c>
      <c r="F4265" s="8">
        <v>82439.159856630824</v>
      </c>
      <c r="G4265" s="8">
        <v>84574</v>
      </c>
    </row>
    <row r="4266" spans="1:7" x14ac:dyDescent="0.2">
      <c r="A4266" t="s">
        <v>73</v>
      </c>
      <c r="B4266" t="s">
        <v>120</v>
      </c>
      <c r="C4266" t="s">
        <v>2</v>
      </c>
      <c r="D4266" t="s">
        <v>5</v>
      </c>
      <c r="E4266">
        <v>202203</v>
      </c>
      <c r="F4266" s="8">
        <v>81107.268049155144</v>
      </c>
      <c r="G4266" s="8">
        <v>83349.666666666672</v>
      </c>
    </row>
    <row r="4267" spans="1:7" x14ac:dyDescent="0.2">
      <c r="A4267" t="s">
        <v>73</v>
      </c>
      <c r="B4267" t="s">
        <v>120</v>
      </c>
      <c r="C4267" t="s">
        <v>2</v>
      </c>
      <c r="D4267" t="s">
        <v>5</v>
      </c>
      <c r="E4267">
        <v>202206</v>
      </c>
      <c r="F4267" s="8">
        <v>80685.708602150538</v>
      </c>
      <c r="G4267" s="8">
        <v>86135</v>
      </c>
    </row>
    <row r="4268" spans="1:7" x14ac:dyDescent="0.2">
      <c r="A4268" t="s">
        <v>73</v>
      </c>
      <c r="B4268" t="s">
        <v>120</v>
      </c>
      <c r="C4268" t="s">
        <v>2</v>
      </c>
      <c r="D4268" t="s">
        <v>5</v>
      </c>
      <c r="E4268">
        <v>202209</v>
      </c>
      <c r="F4268" s="8">
        <v>57981.228673835118</v>
      </c>
      <c r="G4268" s="8">
        <v>62956</v>
      </c>
    </row>
    <row r="4269" spans="1:7" x14ac:dyDescent="0.2">
      <c r="A4269" t="s">
        <v>73</v>
      </c>
      <c r="B4269" t="s">
        <v>120</v>
      </c>
      <c r="C4269" t="s">
        <v>2</v>
      </c>
      <c r="D4269" t="s">
        <v>5</v>
      </c>
      <c r="E4269">
        <v>202212</v>
      </c>
      <c r="F4269" s="8">
        <v>53721.808960573479</v>
      </c>
      <c r="G4269" s="8">
        <v>54886.666666666664</v>
      </c>
    </row>
    <row r="4270" spans="1:7" x14ac:dyDescent="0.2">
      <c r="A4270" t="s">
        <v>73</v>
      </c>
      <c r="B4270" t="s">
        <v>120</v>
      </c>
      <c r="C4270" t="s">
        <v>2</v>
      </c>
      <c r="D4270" t="s">
        <v>5</v>
      </c>
      <c r="E4270">
        <v>202303</v>
      </c>
      <c r="F4270" s="8">
        <v>56522.605222734252</v>
      </c>
      <c r="G4270" s="8">
        <v>58674.333333333336</v>
      </c>
    </row>
    <row r="4271" spans="1:7" x14ac:dyDescent="0.2">
      <c r="A4271" t="s">
        <v>73</v>
      </c>
      <c r="B4271" t="s">
        <v>120</v>
      </c>
      <c r="C4271" t="s">
        <v>2</v>
      </c>
      <c r="D4271" t="s">
        <v>5</v>
      </c>
      <c r="E4271">
        <v>202306</v>
      </c>
      <c r="F4271" s="8">
        <v>63383.822580645174</v>
      </c>
      <c r="G4271" s="8">
        <v>68862.333333333328</v>
      </c>
    </row>
    <row r="4272" spans="1:7" x14ac:dyDescent="0.2">
      <c r="A4272" t="s">
        <v>73</v>
      </c>
      <c r="B4272" t="s">
        <v>120</v>
      </c>
      <c r="C4272" t="s">
        <v>2</v>
      </c>
      <c r="D4272" t="s">
        <v>5</v>
      </c>
      <c r="E4272">
        <v>202309</v>
      </c>
      <c r="F4272" s="8">
        <v>61936.131541218638</v>
      </c>
      <c r="G4272" s="8">
        <v>63878</v>
      </c>
    </row>
    <row r="4273" spans="1:7" x14ac:dyDescent="0.2">
      <c r="A4273" t="s">
        <v>73</v>
      </c>
      <c r="B4273" t="s">
        <v>120</v>
      </c>
      <c r="C4273" t="s">
        <v>2</v>
      </c>
      <c r="D4273" t="s">
        <v>5</v>
      </c>
      <c r="E4273">
        <v>202312</v>
      </c>
      <c r="F4273" s="8">
        <v>62921.156630824378</v>
      </c>
      <c r="G4273" s="8">
        <v>65487.666666666664</v>
      </c>
    </row>
    <row r="4274" spans="1:7" x14ac:dyDescent="0.2">
      <c r="A4274" t="s">
        <v>73</v>
      </c>
      <c r="B4274" t="s">
        <v>120</v>
      </c>
      <c r="C4274" t="s">
        <v>2</v>
      </c>
      <c r="D4274" t="s">
        <v>5</v>
      </c>
      <c r="E4274">
        <v>202403</v>
      </c>
      <c r="F4274" s="8">
        <v>64641.530218761589</v>
      </c>
      <c r="G4274" s="8">
        <v>74462</v>
      </c>
    </row>
    <row r="4275" spans="1:7" x14ac:dyDescent="0.2">
      <c r="A4275" t="s">
        <v>73</v>
      </c>
      <c r="B4275" t="s">
        <v>120</v>
      </c>
      <c r="C4275" t="s">
        <v>2</v>
      </c>
      <c r="D4275" t="s">
        <v>5</v>
      </c>
      <c r="E4275">
        <v>202406</v>
      </c>
      <c r="F4275" s="8">
        <v>64438.840860215045</v>
      </c>
      <c r="G4275" s="8">
        <v>80435</v>
      </c>
    </row>
    <row r="4276" spans="1:7" x14ac:dyDescent="0.2">
      <c r="A4276" t="s">
        <v>73</v>
      </c>
      <c r="B4276" t="s">
        <v>120</v>
      </c>
      <c r="C4276" t="s">
        <v>3</v>
      </c>
      <c r="D4276" t="s">
        <v>7</v>
      </c>
      <c r="E4276">
        <v>2014</v>
      </c>
      <c r="F4276" s="8">
        <v>50788.915034562204</v>
      </c>
      <c r="G4276" s="8">
        <v>52292.333333333336</v>
      </c>
    </row>
    <row r="4277" spans="1:7" x14ac:dyDescent="0.2">
      <c r="A4277" t="s">
        <v>73</v>
      </c>
      <c r="B4277" t="s">
        <v>120</v>
      </c>
      <c r="C4277" t="s">
        <v>3</v>
      </c>
      <c r="D4277" t="s">
        <v>7</v>
      </c>
      <c r="E4277">
        <v>2015</v>
      </c>
      <c r="F4277" s="8">
        <v>81183.706662826415</v>
      </c>
      <c r="G4277" s="8">
        <v>85007.166666666672</v>
      </c>
    </row>
    <row r="4278" spans="1:7" x14ac:dyDescent="0.2">
      <c r="A4278" t="s">
        <v>73</v>
      </c>
      <c r="B4278" t="s">
        <v>120</v>
      </c>
      <c r="C4278" t="s">
        <v>3</v>
      </c>
      <c r="D4278" t="s">
        <v>7</v>
      </c>
      <c r="E4278">
        <v>2016</v>
      </c>
      <c r="F4278" s="8">
        <v>110237.98286985538</v>
      </c>
      <c r="G4278" s="8">
        <v>119128.5</v>
      </c>
    </row>
    <row r="4279" spans="1:7" x14ac:dyDescent="0.2">
      <c r="A4279" t="s">
        <v>73</v>
      </c>
      <c r="B4279" t="s">
        <v>120</v>
      </c>
      <c r="C4279" t="s">
        <v>3</v>
      </c>
      <c r="D4279" t="s">
        <v>7</v>
      </c>
      <c r="E4279">
        <v>2017</v>
      </c>
      <c r="F4279" s="8">
        <v>137345.09120583718</v>
      </c>
      <c r="G4279" s="8">
        <v>145921.58333333334</v>
      </c>
    </row>
    <row r="4280" spans="1:7" x14ac:dyDescent="0.2">
      <c r="A4280" t="s">
        <v>73</v>
      </c>
      <c r="B4280" t="s">
        <v>120</v>
      </c>
      <c r="C4280" t="s">
        <v>3</v>
      </c>
      <c r="D4280" t="s">
        <v>7</v>
      </c>
      <c r="E4280">
        <v>2018</v>
      </c>
      <c r="F4280" s="8">
        <v>174263.19055939579</v>
      </c>
      <c r="G4280" s="8">
        <v>182611.16666666666</v>
      </c>
    </row>
    <row r="4281" spans="1:7" x14ac:dyDescent="0.2">
      <c r="A4281" t="s">
        <v>73</v>
      </c>
      <c r="B4281" t="s">
        <v>120</v>
      </c>
      <c r="C4281" t="s">
        <v>3</v>
      </c>
      <c r="D4281" t="s">
        <v>7</v>
      </c>
      <c r="E4281">
        <v>2019</v>
      </c>
      <c r="F4281" s="8">
        <v>267950.91618663591</v>
      </c>
      <c r="G4281" s="8">
        <v>300734.08333333331</v>
      </c>
    </row>
    <row r="4282" spans="1:7" x14ac:dyDescent="0.2">
      <c r="A4282" t="s">
        <v>73</v>
      </c>
      <c r="B4282" t="s">
        <v>120</v>
      </c>
      <c r="C4282" t="s">
        <v>3</v>
      </c>
      <c r="D4282" t="s">
        <v>7</v>
      </c>
      <c r="E4282">
        <v>2020</v>
      </c>
      <c r="F4282" s="8">
        <v>350034.0789055741</v>
      </c>
      <c r="G4282" s="8">
        <v>382971.83333333331</v>
      </c>
    </row>
    <row r="4283" spans="1:7" x14ac:dyDescent="0.2">
      <c r="A4283" t="s">
        <v>73</v>
      </c>
      <c r="B4283" t="s">
        <v>120</v>
      </c>
      <c r="C4283" t="s">
        <v>3</v>
      </c>
      <c r="D4283" t="s">
        <v>7</v>
      </c>
      <c r="E4283">
        <v>2021</v>
      </c>
      <c r="F4283" s="8">
        <v>592639.61626344081</v>
      </c>
      <c r="G4283" s="8">
        <v>652314.58333333337</v>
      </c>
    </row>
    <row r="4284" spans="1:7" x14ac:dyDescent="0.2">
      <c r="A4284" t="s">
        <v>73</v>
      </c>
      <c r="B4284" t="s">
        <v>120</v>
      </c>
      <c r="C4284" t="s">
        <v>3</v>
      </c>
      <c r="D4284" t="s">
        <v>7</v>
      </c>
      <c r="E4284">
        <v>2022</v>
      </c>
      <c r="F4284" s="8">
        <v>708169.13664234523</v>
      </c>
      <c r="G4284" s="8">
        <v>793379.08333333337</v>
      </c>
    </row>
    <row r="4285" spans="1:7" x14ac:dyDescent="0.2">
      <c r="A4285" t="s">
        <v>73</v>
      </c>
      <c r="B4285" t="s">
        <v>120</v>
      </c>
      <c r="C4285" t="s">
        <v>3</v>
      </c>
      <c r="D4285" t="s">
        <v>7</v>
      </c>
      <c r="E4285">
        <v>2023</v>
      </c>
      <c r="F4285" s="8">
        <v>752083.90849334362</v>
      </c>
      <c r="G4285" s="8">
        <v>868385.66666666663</v>
      </c>
    </row>
    <row r="4286" spans="1:7" x14ac:dyDescent="0.2">
      <c r="A4286" t="s">
        <v>73</v>
      </c>
      <c r="B4286" t="s">
        <v>120</v>
      </c>
      <c r="C4286" t="s">
        <v>3</v>
      </c>
      <c r="D4286" t="s">
        <v>7</v>
      </c>
      <c r="E4286">
        <v>2024</v>
      </c>
      <c r="F4286" s="8">
        <v>702038.38318131282</v>
      </c>
      <c r="G4286" s="8">
        <v>773905</v>
      </c>
    </row>
    <row r="4287" spans="1:7" x14ac:dyDescent="0.2">
      <c r="A4287" t="s">
        <v>73</v>
      </c>
      <c r="B4287" t="s">
        <v>120</v>
      </c>
      <c r="C4287" t="s">
        <v>3</v>
      </c>
      <c r="D4287" t="s">
        <v>8</v>
      </c>
      <c r="E4287">
        <v>201401</v>
      </c>
      <c r="F4287" s="8">
        <v>31016.612903225803</v>
      </c>
      <c r="G4287" s="8">
        <v>31527</v>
      </c>
    </row>
    <row r="4288" spans="1:7" x14ac:dyDescent="0.2">
      <c r="A4288" t="s">
        <v>73</v>
      </c>
      <c r="B4288" t="s">
        <v>120</v>
      </c>
      <c r="C4288" t="s">
        <v>3</v>
      </c>
      <c r="D4288" t="s">
        <v>8</v>
      </c>
      <c r="E4288">
        <v>201402</v>
      </c>
      <c r="F4288" s="8">
        <v>30923.46428571429</v>
      </c>
      <c r="G4288" s="8">
        <v>32959</v>
      </c>
    </row>
    <row r="4289" spans="1:7" x14ac:dyDescent="0.2">
      <c r="A4289" t="s">
        <v>73</v>
      </c>
      <c r="B4289" t="s">
        <v>120</v>
      </c>
      <c r="C4289" t="s">
        <v>3</v>
      </c>
      <c r="D4289" t="s">
        <v>8</v>
      </c>
      <c r="E4289">
        <v>201403</v>
      </c>
      <c r="F4289" s="8">
        <v>49760.387096774182</v>
      </c>
      <c r="G4289" s="8">
        <v>50541</v>
      </c>
    </row>
    <row r="4290" spans="1:7" x14ac:dyDescent="0.2">
      <c r="A4290" t="s">
        <v>73</v>
      </c>
      <c r="B4290" t="s">
        <v>120</v>
      </c>
      <c r="C4290" t="s">
        <v>3</v>
      </c>
      <c r="D4290" t="s">
        <v>8</v>
      </c>
      <c r="E4290">
        <v>201404</v>
      </c>
      <c r="F4290" s="8">
        <v>50491.366666666661</v>
      </c>
      <c r="G4290" s="8">
        <v>51378</v>
      </c>
    </row>
    <row r="4291" spans="1:7" x14ac:dyDescent="0.2">
      <c r="A4291" t="s">
        <v>73</v>
      </c>
      <c r="B4291" t="s">
        <v>120</v>
      </c>
      <c r="C4291" t="s">
        <v>3</v>
      </c>
      <c r="D4291" t="s">
        <v>8</v>
      </c>
      <c r="E4291">
        <v>201405</v>
      </c>
      <c r="F4291" s="8">
        <v>50707.935483870977</v>
      </c>
      <c r="G4291" s="8">
        <v>51763</v>
      </c>
    </row>
    <row r="4292" spans="1:7" x14ac:dyDescent="0.2">
      <c r="A4292" t="s">
        <v>73</v>
      </c>
      <c r="B4292" t="s">
        <v>120</v>
      </c>
      <c r="C4292" t="s">
        <v>3</v>
      </c>
      <c r="D4292" t="s">
        <v>8</v>
      </c>
      <c r="E4292">
        <v>201406</v>
      </c>
      <c r="F4292" s="8">
        <v>51221.2</v>
      </c>
      <c r="G4292" s="8">
        <v>52712</v>
      </c>
    </row>
    <row r="4293" spans="1:7" x14ac:dyDescent="0.2">
      <c r="A4293" t="s">
        <v>73</v>
      </c>
      <c r="B4293" t="s">
        <v>120</v>
      </c>
      <c r="C4293" t="s">
        <v>3</v>
      </c>
      <c r="D4293" t="s">
        <v>8</v>
      </c>
      <c r="E4293">
        <v>201407</v>
      </c>
      <c r="F4293" s="8">
        <v>53348.645161290326</v>
      </c>
      <c r="G4293" s="8">
        <v>54762</v>
      </c>
    </row>
    <row r="4294" spans="1:7" x14ac:dyDescent="0.2">
      <c r="A4294" t="s">
        <v>73</v>
      </c>
      <c r="B4294" t="s">
        <v>120</v>
      </c>
      <c r="C4294" t="s">
        <v>3</v>
      </c>
      <c r="D4294" t="s">
        <v>8</v>
      </c>
      <c r="E4294">
        <v>201408</v>
      </c>
      <c r="F4294" s="8">
        <v>55471.612903225818</v>
      </c>
      <c r="G4294" s="8">
        <v>57619</v>
      </c>
    </row>
    <row r="4295" spans="1:7" x14ac:dyDescent="0.2">
      <c r="A4295" t="s">
        <v>73</v>
      </c>
      <c r="B4295" t="s">
        <v>120</v>
      </c>
      <c r="C4295" t="s">
        <v>3</v>
      </c>
      <c r="D4295" t="s">
        <v>8</v>
      </c>
      <c r="E4295">
        <v>201409</v>
      </c>
      <c r="F4295" s="8">
        <v>57819.166666666657</v>
      </c>
      <c r="G4295" s="8">
        <v>60984</v>
      </c>
    </row>
    <row r="4296" spans="1:7" x14ac:dyDescent="0.2">
      <c r="A4296" t="s">
        <v>73</v>
      </c>
      <c r="B4296" t="s">
        <v>120</v>
      </c>
      <c r="C4296" t="s">
        <v>3</v>
      </c>
      <c r="D4296" t="s">
        <v>8</v>
      </c>
      <c r="E4296">
        <v>201410</v>
      </c>
      <c r="F4296" s="8">
        <v>59737.548387096773</v>
      </c>
      <c r="G4296" s="8">
        <v>61609</v>
      </c>
    </row>
    <row r="4297" spans="1:7" x14ac:dyDescent="0.2">
      <c r="A4297" t="s">
        <v>73</v>
      </c>
      <c r="B4297" t="s">
        <v>120</v>
      </c>
      <c r="C4297" t="s">
        <v>3</v>
      </c>
      <c r="D4297" t="s">
        <v>8</v>
      </c>
      <c r="E4297">
        <v>201411</v>
      </c>
      <c r="F4297" s="8">
        <v>59507.266666666648</v>
      </c>
      <c r="G4297" s="8">
        <v>60841</v>
      </c>
    </row>
    <row r="4298" spans="1:7" x14ac:dyDescent="0.2">
      <c r="A4298" t="s">
        <v>73</v>
      </c>
      <c r="B4298" t="s">
        <v>120</v>
      </c>
      <c r="C4298" t="s">
        <v>3</v>
      </c>
      <c r="D4298" t="s">
        <v>8</v>
      </c>
      <c r="E4298">
        <v>201412</v>
      </c>
      <c r="F4298" s="8">
        <v>59461.774193548372</v>
      </c>
      <c r="G4298" s="8">
        <v>60813</v>
      </c>
    </row>
    <row r="4299" spans="1:7" x14ac:dyDescent="0.2">
      <c r="A4299" t="s">
        <v>73</v>
      </c>
      <c r="B4299" t="s">
        <v>120</v>
      </c>
      <c r="C4299" t="s">
        <v>3</v>
      </c>
      <c r="D4299" t="s">
        <v>8</v>
      </c>
      <c r="E4299">
        <v>201501</v>
      </c>
      <c r="F4299" s="8">
        <v>61326.322580645166</v>
      </c>
      <c r="G4299" s="8">
        <v>62551</v>
      </c>
    </row>
    <row r="4300" spans="1:7" x14ac:dyDescent="0.2">
      <c r="A4300" t="s">
        <v>73</v>
      </c>
      <c r="B4300" t="s">
        <v>120</v>
      </c>
      <c r="C4300" t="s">
        <v>3</v>
      </c>
      <c r="D4300" t="s">
        <v>8</v>
      </c>
      <c r="E4300">
        <v>201502</v>
      </c>
      <c r="F4300" s="8">
        <v>61681.892857142877</v>
      </c>
      <c r="G4300" s="8">
        <v>63542</v>
      </c>
    </row>
    <row r="4301" spans="1:7" x14ac:dyDescent="0.2">
      <c r="A4301" t="s">
        <v>73</v>
      </c>
      <c r="B4301" t="s">
        <v>120</v>
      </c>
      <c r="C4301" t="s">
        <v>3</v>
      </c>
      <c r="D4301" t="s">
        <v>8</v>
      </c>
      <c r="E4301">
        <v>201503</v>
      </c>
      <c r="F4301" s="8">
        <v>82516.225806451592</v>
      </c>
      <c r="G4301" s="8">
        <v>84541</v>
      </c>
    </row>
    <row r="4302" spans="1:7" x14ac:dyDescent="0.2">
      <c r="A4302" t="s">
        <v>73</v>
      </c>
      <c r="B4302" t="s">
        <v>120</v>
      </c>
      <c r="C4302" t="s">
        <v>3</v>
      </c>
      <c r="D4302" t="s">
        <v>8</v>
      </c>
      <c r="E4302">
        <v>201504</v>
      </c>
      <c r="F4302" s="8">
        <v>82893.000000000015</v>
      </c>
      <c r="G4302" s="8">
        <v>84490</v>
      </c>
    </row>
    <row r="4303" spans="1:7" x14ac:dyDescent="0.2">
      <c r="A4303" t="s">
        <v>73</v>
      </c>
      <c r="B4303" t="s">
        <v>120</v>
      </c>
      <c r="C4303" t="s">
        <v>3</v>
      </c>
      <c r="D4303" t="s">
        <v>8</v>
      </c>
      <c r="E4303">
        <v>201505</v>
      </c>
      <c r="F4303" s="8">
        <v>84363.645161290347</v>
      </c>
      <c r="G4303" s="8">
        <v>85731</v>
      </c>
    </row>
    <row r="4304" spans="1:7" x14ac:dyDescent="0.2">
      <c r="A4304" t="s">
        <v>73</v>
      </c>
      <c r="B4304" t="s">
        <v>120</v>
      </c>
      <c r="C4304" t="s">
        <v>3</v>
      </c>
      <c r="D4304" t="s">
        <v>8</v>
      </c>
      <c r="E4304">
        <v>201506</v>
      </c>
      <c r="F4304" s="8">
        <v>85070.133333333317</v>
      </c>
      <c r="G4304" s="8">
        <v>86692</v>
      </c>
    </row>
    <row r="4305" spans="1:7" x14ac:dyDescent="0.2">
      <c r="A4305" t="s">
        <v>73</v>
      </c>
      <c r="B4305" t="s">
        <v>120</v>
      </c>
      <c r="C4305" t="s">
        <v>3</v>
      </c>
      <c r="D4305" t="s">
        <v>8</v>
      </c>
      <c r="E4305">
        <v>201507</v>
      </c>
      <c r="F4305" s="8">
        <v>86540.064516129016</v>
      </c>
      <c r="G4305" s="8">
        <v>88018</v>
      </c>
    </row>
    <row r="4306" spans="1:7" x14ac:dyDescent="0.2">
      <c r="A4306" t="s">
        <v>73</v>
      </c>
      <c r="B4306" t="s">
        <v>120</v>
      </c>
      <c r="C4306" t="s">
        <v>3</v>
      </c>
      <c r="D4306" t="s">
        <v>8</v>
      </c>
      <c r="E4306">
        <v>201508</v>
      </c>
      <c r="F4306" s="8">
        <v>87954.580645161273</v>
      </c>
      <c r="G4306" s="8">
        <v>89975</v>
      </c>
    </row>
    <row r="4307" spans="1:7" x14ac:dyDescent="0.2">
      <c r="A4307" t="s">
        <v>73</v>
      </c>
      <c r="B4307" t="s">
        <v>120</v>
      </c>
      <c r="C4307" t="s">
        <v>3</v>
      </c>
      <c r="D4307" t="s">
        <v>8</v>
      </c>
      <c r="E4307">
        <v>201509</v>
      </c>
      <c r="F4307" s="8">
        <v>90326.033333333296</v>
      </c>
      <c r="G4307" s="8">
        <v>93401</v>
      </c>
    </row>
    <row r="4308" spans="1:7" x14ac:dyDescent="0.2">
      <c r="A4308" t="s">
        <v>73</v>
      </c>
      <c r="B4308" t="s">
        <v>120</v>
      </c>
      <c r="C4308" t="s">
        <v>3</v>
      </c>
      <c r="D4308" t="s">
        <v>8</v>
      </c>
      <c r="E4308">
        <v>201510</v>
      </c>
      <c r="F4308" s="8">
        <v>92764.419354838697</v>
      </c>
      <c r="G4308" s="8">
        <v>95151</v>
      </c>
    </row>
    <row r="4309" spans="1:7" x14ac:dyDescent="0.2">
      <c r="A4309" t="s">
        <v>73</v>
      </c>
      <c r="B4309" t="s">
        <v>120</v>
      </c>
      <c r="C4309" t="s">
        <v>3</v>
      </c>
      <c r="D4309" t="s">
        <v>8</v>
      </c>
      <c r="E4309">
        <v>201511</v>
      </c>
      <c r="F4309" s="8">
        <v>73418.03333333334</v>
      </c>
      <c r="G4309" s="8">
        <v>96376</v>
      </c>
    </row>
    <row r="4310" spans="1:7" x14ac:dyDescent="0.2">
      <c r="A4310" t="s">
        <v>73</v>
      </c>
      <c r="B4310" t="s">
        <v>120</v>
      </c>
      <c r="C4310" t="s">
        <v>3</v>
      </c>
      <c r="D4310" t="s">
        <v>8</v>
      </c>
      <c r="E4310">
        <v>201512</v>
      </c>
      <c r="F4310" s="8">
        <v>85350.129032258046</v>
      </c>
      <c r="G4310" s="8">
        <v>89618</v>
      </c>
    </row>
    <row r="4311" spans="1:7" x14ac:dyDescent="0.2">
      <c r="A4311" t="s">
        <v>73</v>
      </c>
      <c r="B4311" t="s">
        <v>120</v>
      </c>
      <c r="C4311" t="s">
        <v>3</v>
      </c>
      <c r="D4311" t="s">
        <v>8</v>
      </c>
      <c r="E4311">
        <v>201601</v>
      </c>
      <c r="F4311" s="8">
        <v>85581.322580645166</v>
      </c>
      <c r="G4311" s="8">
        <v>88807</v>
      </c>
    </row>
    <row r="4312" spans="1:7" x14ac:dyDescent="0.2">
      <c r="A4312" t="s">
        <v>73</v>
      </c>
      <c r="B4312" t="s">
        <v>120</v>
      </c>
      <c r="C4312" t="s">
        <v>3</v>
      </c>
      <c r="D4312" t="s">
        <v>8</v>
      </c>
      <c r="E4312">
        <v>201602</v>
      </c>
      <c r="F4312" s="8">
        <v>101847.41379310341</v>
      </c>
      <c r="G4312" s="8">
        <v>108550</v>
      </c>
    </row>
    <row r="4313" spans="1:7" x14ac:dyDescent="0.2">
      <c r="A4313" t="s">
        <v>73</v>
      </c>
      <c r="B4313" t="s">
        <v>120</v>
      </c>
      <c r="C4313" t="s">
        <v>3</v>
      </c>
      <c r="D4313" t="s">
        <v>8</v>
      </c>
      <c r="E4313">
        <v>201603</v>
      </c>
      <c r="F4313" s="8">
        <v>103675.12903225806</v>
      </c>
      <c r="G4313" s="8">
        <v>108529</v>
      </c>
    </row>
    <row r="4314" spans="1:7" x14ac:dyDescent="0.2">
      <c r="A4314" t="s">
        <v>73</v>
      </c>
      <c r="B4314" t="s">
        <v>120</v>
      </c>
      <c r="C4314" t="s">
        <v>3</v>
      </c>
      <c r="D4314" t="s">
        <v>8</v>
      </c>
      <c r="E4314">
        <v>201604</v>
      </c>
      <c r="F4314" s="8">
        <v>105310.20000000003</v>
      </c>
      <c r="G4314" s="8">
        <v>109228</v>
      </c>
    </row>
    <row r="4315" spans="1:7" x14ac:dyDescent="0.2">
      <c r="A4315" t="s">
        <v>73</v>
      </c>
      <c r="B4315" t="s">
        <v>120</v>
      </c>
      <c r="C4315" t="s">
        <v>3</v>
      </c>
      <c r="D4315" t="s">
        <v>8</v>
      </c>
      <c r="E4315">
        <v>201605</v>
      </c>
      <c r="F4315" s="8">
        <v>107375.935483871</v>
      </c>
      <c r="G4315" s="8">
        <v>110607</v>
      </c>
    </row>
    <row r="4316" spans="1:7" x14ac:dyDescent="0.2">
      <c r="A4316" t="s">
        <v>73</v>
      </c>
      <c r="B4316" t="s">
        <v>120</v>
      </c>
      <c r="C4316" t="s">
        <v>3</v>
      </c>
      <c r="D4316" t="s">
        <v>8</v>
      </c>
      <c r="E4316">
        <v>201606</v>
      </c>
      <c r="F4316" s="8">
        <v>109433.29999999999</v>
      </c>
      <c r="G4316" s="8">
        <v>112693</v>
      </c>
    </row>
    <row r="4317" spans="1:7" x14ac:dyDescent="0.2">
      <c r="A4317" t="s">
        <v>73</v>
      </c>
      <c r="B4317" t="s">
        <v>120</v>
      </c>
      <c r="C4317" t="s">
        <v>3</v>
      </c>
      <c r="D4317" t="s">
        <v>8</v>
      </c>
      <c r="E4317">
        <v>201607</v>
      </c>
      <c r="F4317" s="8">
        <v>111195.12903225809</v>
      </c>
      <c r="G4317" s="8">
        <v>114726</v>
      </c>
    </row>
    <row r="4318" spans="1:7" x14ac:dyDescent="0.2">
      <c r="A4318" t="s">
        <v>73</v>
      </c>
      <c r="B4318" t="s">
        <v>120</v>
      </c>
      <c r="C4318" t="s">
        <v>3</v>
      </c>
      <c r="D4318" t="s">
        <v>8</v>
      </c>
      <c r="E4318">
        <v>201608</v>
      </c>
      <c r="F4318" s="8">
        <v>118907.09677419353</v>
      </c>
      <c r="G4318" s="8">
        <v>132781</v>
      </c>
    </row>
    <row r="4319" spans="1:7" x14ac:dyDescent="0.2">
      <c r="A4319" t="s">
        <v>73</v>
      </c>
      <c r="B4319" t="s">
        <v>120</v>
      </c>
      <c r="C4319" t="s">
        <v>3</v>
      </c>
      <c r="D4319" t="s">
        <v>8</v>
      </c>
      <c r="E4319">
        <v>201609</v>
      </c>
      <c r="F4319" s="8">
        <v>122001.66666666667</v>
      </c>
      <c r="G4319" s="8">
        <v>125536</v>
      </c>
    </row>
    <row r="4320" spans="1:7" x14ac:dyDescent="0.2">
      <c r="A4320" t="s">
        <v>73</v>
      </c>
      <c r="B4320" t="s">
        <v>120</v>
      </c>
      <c r="C4320" t="s">
        <v>3</v>
      </c>
      <c r="D4320" t="s">
        <v>8</v>
      </c>
      <c r="E4320">
        <v>201610</v>
      </c>
      <c r="F4320" s="8">
        <v>123079.90322580641</v>
      </c>
      <c r="G4320" s="8">
        <v>126034</v>
      </c>
    </row>
    <row r="4321" spans="1:7" x14ac:dyDescent="0.2">
      <c r="A4321" t="s">
        <v>73</v>
      </c>
      <c r="B4321" t="s">
        <v>120</v>
      </c>
      <c r="C4321" t="s">
        <v>3</v>
      </c>
      <c r="D4321" t="s">
        <v>8</v>
      </c>
      <c r="E4321">
        <v>201611</v>
      </c>
      <c r="F4321" s="8">
        <v>120825.63333333335</v>
      </c>
      <c r="G4321" s="8">
        <v>130817</v>
      </c>
    </row>
    <row r="4322" spans="1:7" x14ac:dyDescent="0.2">
      <c r="A4322" t="s">
        <v>73</v>
      </c>
      <c r="B4322" t="s">
        <v>120</v>
      </c>
      <c r="C4322" t="s">
        <v>3</v>
      </c>
      <c r="D4322" t="s">
        <v>8</v>
      </c>
      <c r="E4322">
        <v>201612</v>
      </c>
      <c r="F4322" s="8">
        <v>113623.064516129</v>
      </c>
      <c r="G4322" s="8">
        <v>161234</v>
      </c>
    </row>
    <row r="4323" spans="1:7" x14ac:dyDescent="0.2">
      <c r="A4323" t="s">
        <v>73</v>
      </c>
      <c r="B4323" t="s">
        <v>120</v>
      </c>
      <c r="C4323" t="s">
        <v>3</v>
      </c>
      <c r="D4323" t="s">
        <v>8</v>
      </c>
      <c r="E4323">
        <v>201701</v>
      </c>
      <c r="F4323" s="8">
        <v>113102.67741935483</v>
      </c>
      <c r="G4323" s="8">
        <v>118063</v>
      </c>
    </row>
    <row r="4324" spans="1:7" x14ac:dyDescent="0.2">
      <c r="A4324" t="s">
        <v>73</v>
      </c>
      <c r="B4324" t="s">
        <v>120</v>
      </c>
      <c r="C4324" t="s">
        <v>3</v>
      </c>
      <c r="D4324" t="s">
        <v>8</v>
      </c>
      <c r="E4324">
        <v>201702</v>
      </c>
      <c r="F4324" s="8">
        <v>115066.14285714287</v>
      </c>
      <c r="G4324" s="8">
        <v>120422</v>
      </c>
    </row>
    <row r="4325" spans="1:7" x14ac:dyDescent="0.2">
      <c r="A4325" t="s">
        <v>73</v>
      </c>
      <c r="B4325" t="s">
        <v>120</v>
      </c>
      <c r="C4325" t="s">
        <v>3</v>
      </c>
      <c r="D4325" t="s">
        <v>8</v>
      </c>
      <c r="E4325">
        <v>201703</v>
      </c>
      <c r="F4325" s="8">
        <v>128031.29032258072</v>
      </c>
      <c r="G4325" s="8">
        <v>157278</v>
      </c>
    </row>
    <row r="4326" spans="1:7" x14ac:dyDescent="0.2">
      <c r="A4326" t="s">
        <v>73</v>
      </c>
      <c r="B4326" t="s">
        <v>120</v>
      </c>
      <c r="C4326" t="s">
        <v>3</v>
      </c>
      <c r="D4326" t="s">
        <v>8</v>
      </c>
      <c r="E4326">
        <v>201704</v>
      </c>
      <c r="F4326" s="8">
        <v>130007.26666666663</v>
      </c>
      <c r="G4326" s="8">
        <v>135269</v>
      </c>
    </row>
    <row r="4327" spans="1:7" x14ac:dyDescent="0.2">
      <c r="A4327" t="s">
        <v>73</v>
      </c>
      <c r="B4327" t="s">
        <v>120</v>
      </c>
      <c r="C4327" t="s">
        <v>3</v>
      </c>
      <c r="D4327" t="s">
        <v>8</v>
      </c>
      <c r="E4327">
        <v>201705</v>
      </c>
      <c r="F4327" s="8">
        <v>133961.48387096773</v>
      </c>
      <c r="G4327" s="8">
        <v>139606</v>
      </c>
    </row>
    <row r="4328" spans="1:7" x14ac:dyDescent="0.2">
      <c r="A4328" t="s">
        <v>73</v>
      </c>
      <c r="B4328" t="s">
        <v>120</v>
      </c>
      <c r="C4328" t="s">
        <v>3</v>
      </c>
      <c r="D4328" t="s">
        <v>8</v>
      </c>
      <c r="E4328">
        <v>201706</v>
      </c>
      <c r="F4328" s="8">
        <v>137511.39999999997</v>
      </c>
      <c r="G4328" s="8">
        <v>143458</v>
      </c>
    </row>
    <row r="4329" spans="1:7" x14ac:dyDescent="0.2">
      <c r="A4329" t="s">
        <v>73</v>
      </c>
      <c r="B4329" t="s">
        <v>120</v>
      </c>
      <c r="C4329" t="s">
        <v>3</v>
      </c>
      <c r="D4329" t="s">
        <v>8</v>
      </c>
      <c r="E4329">
        <v>201707</v>
      </c>
      <c r="F4329" s="8">
        <v>140500.03225806452</v>
      </c>
      <c r="G4329" s="8">
        <v>146991</v>
      </c>
    </row>
    <row r="4330" spans="1:7" x14ac:dyDescent="0.2">
      <c r="A4330" t="s">
        <v>73</v>
      </c>
      <c r="B4330" t="s">
        <v>120</v>
      </c>
      <c r="C4330" t="s">
        <v>3</v>
      </c>
      <c r="D4330" t="s">
        <v>8</v>
      </c>
      <c r="E4330">
        <v>201708</v>
      </c>
      <c r="F4330" s="8">
        <v>140258.70967741928</v>
      </c>
      <c r="G4330" s="8">
        <v>153410</v>
      </c>
    </row>
    <row r="4331" spans="1:7" x14ac:dyDescent="0.2">
      <c r="A4331" t="s">
        <v>73</v>
      </c>
      <c r="B4331" t="s">
        <v>120</v>
      </c>
      <c r="C4331" t="s">
        <v>3</v>
      </c>
      <c r="D4331" t="s">
        <v>8</v>
      </c>
      <c r="E4331">
        <v>201709</v>
      </c>
      <c r="F4331" s="8">
        <v>147967.26666666666</v>
      </c>
      <c r="G4331" s="8">
        <v>154721</v>
      </c>
    </row>
    <row r="4332" spans="1:7" x14ac:dyDescent="0.2">
      <c r="A4332" t="s">
        <v>73</v>
      </c>
      <c r="B4332" t="s">
        <v>120</v>
      </c>
      <c r="C4332" t="s">
        <v>3</v>
      </c>
      <c r="D4332" t="s">
        <v>8</v>
      </c>
      <c r="E4332">
        <v>201710</v>
      </c>
      <c r="F4332" s="8">
        <v>151422.48387096773</v>
      </c>
      <c r="G4332" s="8">
        <v>158418</v>
      </c>
    </row>
    <row r="4333" spans="1:7" x14ac:dyDescent="0.2">
      <c r="A4333" t="s">
        <v>73</v>
      </c>
      <c r="B4333" t="s">
        <v>120</v>
      </c>
      <c r="C4333" t="s">
        <v>3</v>
      </c>
      <c r="D4333" t="s">
        <v>8</v>
      </c>
      <c r="E4333">
        <v>201711</v>
      </c>
      <c r="F4333" s="8">
        <v>153864.56666666668</v>
      </c>
      <c r="G4333" s="8">
        <v>160410</v>
      </c>
    </row>
    <row r="4334" spans="1:7" x14ac:dyDescent="0.2">
      <c r="A4334" t="s">
        <v>73</v>
      </c>
      <c r="B4334" t="s">
        <v>120</v>
      </c>
      <c r="C4334" t="s">
        <v>3</v>
      </c>
      <c r="D4334" t="s">
        <v>8</v>
      </c>
      <c r="E4334">
        <v>201712</v>
      </c>
      <c r="F4334" s="8">
        <v>156447.77419354831</v>
      </c>
      <c r="G4334" s="8">
        <v>163013</v>
      </c>
    </row>
    <row r="4335" spans="1:7" x14ac:dyDescent="0.2">
      <c r="A4335" t="s">
        <v>73</v>
      </c>
      <c r="B4335" t="s">
        <v>120</v>
      </c>
      <c r="C4335" t="s">
        <v>3</v>
      </c>
      <c r="D4335" t="s">
        <v>8</v>
      </c>
      <c r="E4335">
        <v>201801</v>
      </c>
      <c r="F4335" s="8">
        <v>157712.16129032255</v>
      </c>
      <c r="G4335" s="8">
        <v>164734</v>
      </c>
    </row>
    <row r="4336" spans="1:7" x14ac:dyDescent="0.2">
      <c r="A4336" t="s">
        <v>73</v>
      </c>
      <c r="B4336" t="s">
        <v>120</v>
      </c>
      <c r="C4336" t="s">
        <v>3</v>
      </c>
      <c r="D4336" t="s">
        <v>8</v>
      </c>
      <c r="E4336">
        <v>201802</v>
      </c>
      <c r="F4336" s="8">
        <v>160445.6071428571</v>
      </c>
      <c r="G4336" s="8">
        <v>166196</v>
      </c>
    </row>
    <row r="4337" spans="1:7" x14ac:dyDescent="0.2">
      <c r="A4337" t="s">
        <v>73</v>
      </c>
      <c r="B4337" t="s">
        <v>120</v>
      </c>
      <c r="C4337" t="s">
        <v>3</v>
      </c>
      <c r="D4337" t="s">
        <v>8</v>
      </c>
      <c r="E4337">
        <v>201803</v>
      </c>
      <c r="F4337" s="8">
        <v>161878.09677419355</v>
      </c>
      <c r="G4337" s="8">
        <v>170415</v>
      </c>
    </row>
    <row r="4338" spans="1:7" x14ac:dyDescent="0.2">
      <c r="A4338" t="s">
        <v>73</v>
      </c>
      <c r="B4338" t="s">
        <v>120</v>
      </c>
      <c r="C4338" t="s">
        <v>3</v>
      </c>
      <c r="D4338" t="s">
        <v>8</v>
      </c>
      <c r="E4338">
        <v>201804</v>
      </c>
      <c r="F4338" s="8">
        <v>164879.69999999998</v>
      </c>
      <c r="G4338" s="8">
        <v>171989</v>
      </c>
    </row>
    <row r="4339" spans="1:7" x14ac:dyDescent="0.2">
      <c r="A4339" t="s">
        <v>73</v>
      </c>
      <c r="B4339" t="s">
        <v>120</v>
      </c>
      <c r="C4339" t="s">
        <v>3</v>
      </c>
      <c r="D4339" t="s">
        <v>8</v>
      </c>
      <c r="E4339">
        <v>201805</v>
      </c>
      <c r="F4339" s="8">
        <v>168836.80645161279</v>
      </c>
      <c r="G4339" s="8">
        <v>177309</v>
      </c>
    </row>
    <row r="4340" spans="1:7" x14ac:dyDescent="0.2">
      <c r="A4340" t="s">
        <v>73</v>
      </c>
      <c r="B4340" t="s">
        <v>120</v>
      </c>
      <c r="C4340" t="s">
        <v>3</v>
      </c>
      <c r="D4340" t="s">
        <v>8</v>
      </c>
      <c r="E4340">
        <v>201806</v>
      </c>
      <c r="F4340" s="8">
        <v>172691.13333333333</v>
      </c>
      <c r="G4340" s="8">
        <v>180803</v>
      </c>
    </row>
    <row r="4341" spans="1:7" x14ac:dyDescent="0.2">
      <c r="A4341" t="s">
        <v>73</v>
      </c>
      <c r="B4341" t="s">
        <v>120</v>
      </c>
      <c r="C4341" t="s">
        <v>3</v>
      </c>
      <c r="D4341" t="s">
        <v>8</v>
      </c>
      <c r="E4341">
        <v>201807</v>
      </c>
      <c r="F4341" s="8">
        <v>176430.48387096773</v>
      </c>
      <c r="G4341" s="8">
        <v>184564</v>
      </c>
    </row>
    <row r="4342" spans="1:7" x14ac:dyDescent="0.2">
      <c r="A4342" t="s">
        <v>73</v>
      </c>
      <c r="B4342" t="s">
        <v>120</v>
      </c>
      <c r="C4342" t="s">
        <v>3</v>
      </c>
      <c r="D4342" t="s">
        <v>8</v>
      </c>
      <c r="E4342">
        <v>201808</v>
      </c>
      <c r="F4342" s="8">
        <v>180121.77419354839</v>
      </c>
      <c r="G4342" s="8">
        <v>192019</v>
      </c>
    </row>
    <row r="4343" spans="1:7" x14ac:dyDescent="0.2">
      <c r="A4343" t="s">
        <v>73</v>
      </c>
      <c r="B4343" t="s">
        <v>120</v>
      </c>
      <c r="C4343" t="s">
        <v>3</v>
      </c>
      <c r="D4343" t="s">
        <v>8</v>
      </c>
      <c r="E4343">
        <v>201809</v>
      </c>
      <c r="F4343" s="8">
        <v>183933.7666666666</v>
      </c>
      <c r="G4343" s="8">
        <v>192479</v>
      </c>
    </row>
    <row r="4344" spans="1:7" x14ac:dyDescent="0.2">
      <c r="A4344" t="s">
        <v>73</v>
      </c>
      <c r="B4344" t="s">
        <v>120</v>
      </c>
      <c r="C4344" t="s">
        <v>3</v>
      </c>
      <c r="D4344" t="s">
        <v>8</v>
      </c>
      <c r="E4344">
        <v>201810</v>
      </c>
      <c r="F4344" s="8">
        <v>186014.90322580645</v>
      </c>
      <c r="G4344" s="8">
        <v>194885</v>
      </c>
    </row>
    <row r="4345" spans="1:7" x14ac:dyDescent="0.2">
      <c r="A4345" t="s">
        <v>73</v>
      </c>
      <c r="B4345" t="s">
        <v>120</v>
      </c>
      <c r="C4345" t="s">
        <v>3</v>
      </c>
      <c r="D4345" t="s">
        <v>8</v>
      </c>
      <c r="E4345">
        <v>201811</v>
      </c>
      <c r="F4345" s="8">
        <v>187684.46666666665</v>
      </c>
      <c r="G4345" s="8">
        <v>196320</v>
      </c>
    </row>
    <row r="4346" spans="1:7" x14ac:dyDescent="0.2">
      <c r="A4346" t="s">
        <v>73</v>
      </c>
      <c r="B4346" t="s">
        <v>120</v>
      </c>
      <c r="C4346" t="s">
        <v>3</v>
      </c>
      <c r="D4346" t="s">
        <v>8</v>
      </c>
      <c r="E4346">
        <v>201812</v>
      </c>
      <c r="F4346" s="8">
        <v>190529.38709677424</v>
      </c>
      <c r="G4346" s="8">
        <v>199621</v>
      </c>
    </row>
    <row r="4347" spans="1:7" x14ac:dyDescent="0.2">
      <c r="A4347" t="s">
        <v>73</v>
      </c>
      <c r="B4347" t="s">
        <v>120</v>
      </c>
      <c r="C4347" t="s">
        <v>3</v>
      </c>
      <c r="D4347" t="s">
        <v>8</v>
      </c>
      <c r="E4347">
        <v>201901</v>
      </c>
      <c r="F4347" s="8">
        <v>180701.12903225794</v>
      </c>
      <c r="G4347" s="8">
        <v>211404</v>
      </c>
    </row>
    <row r="4348" spans="1:7" x14ac:dyDescent="0.2">
      <c r="A4348" t="s">
        <v>73</v>
      </c>
      <c r="B4348" t="s">
        <v>120</v>
      </c>
      <c r="C4348" t="s">
        <v>3</v>
      </c>
      <c r="D4348" t="s">
        <v>8</v>
      </c>
      <c r="E4348">
        <v>201902</v>
      </c>
      <c r="F4348" s="8">
        <v>184390.10714285716</v>
      </c>
      <c r="G4348" s="8">
        <v>199739</v>
      </c>
    </row>
    <row r="4349" spans="1:7" x14ac:dyDescent="0.2">
      <c r="A4349" t="s">
        <v>73</v>
      </c>
      <c r="B4349" t="s">
        <v>120</v>
      </c>
      <c r="C4349" t="s">
        <v>3</v>
      </c>
      <c r="D4349" t="s">
        <v>8</v>
      </c>
      <c r="E4349">
        <v>201903</v>
      </c>
      <c r="F4349" s="8">
        <v>189038.3548387097</v>
      </c>
      <c r="G4349" s="8">
        <v>225221</v>
      </c>
    </row>
    <row r="4350" spans="1:7" x14ac:dyDescent="0.2">
      <c r="A4350" t="s">
        <v>73</v>
      </c>
      <c r="B4350" t="s">
        <v>120</v>
      </c>
      <c r="C4350" t="s">
        <v>3</v>
      </c>
      <c r="D4350" t="s">
        <v>8</v>
      </c>
      <c r="E4350">
        <v>201904</v>
      </c>
      <c r="F4350" s="8">
        <v>252285.19999999998</v>
      </c>
      <c r="G4350" s="8">
        <v>319571</v>
      </c>
    </row>
    <row r="4351" spans="1:7" x14ac:dyDescent="0.2">
      <c r="A4351" t="s">
        <v>73</v>
      </c>
      <c r="B4351" t="s">
        <v>120</v>
      </c>
      <c r="C4351" t="s">
        <v>3</v>
      </c>
      <c r="D4351" t="s">
        <v>8</v>
      </c>
      <c r="E4351">
        <v>201905</v>
      </c>
      <c r="F4351" s="8">
        <v>252347.48387096773</v>
      </c>
      <c r="G4351" s="8">
        <v>264735</v>
      </c>
    </row>
    <row r="4352" spans="1:7" x14ac:dyDescent="0.2">
      <c r="A4352" t="s">
        <v>73</v>
      </c>
      <c r="B4352" t="s">
        <v>120</v>
      </c>
      <c r="C4352" t="s">
        <v>3</v>
      </c>
      <c r="D4352" t="s">
        <v>8</v>
      </c>
      <c r="E4352">
        <v>201906</v>
      </c>
      <c r="F4352" s="8">
        <v>258741.53333333335</v>
      </c>
      <c r="G4352" s="8">
        <v>273975</v>
      </c>
    </row>
    <row r="4353" spans="1:7" x14ac:dyDescent="0.2">
      <c r="A4353" t="s">
        <v>73</v>
      </c>
      <c r="B4353" t="s">
        <v>120</v>
      </c>
      <c r="C4353" t="s">
        <v>3</v>
      </c>
      <c r="D4353" t="s">
        <v>8</v>
      </c>
      <c r="E4353">
        <v>201907</v>
      </c>
      <c r="F4353" s="8">
        <v>277212.38709677412</v>
      </c>
      <c r="G4353" s="8">
        <v>356959</v>
      </c>
    </row>
    <row r="4354" spans="1:7" x14ac:dyDescent="0.2">
      <c r="A4354" t="s">
        <v>73</v>
      </c>
      <c r="B4354" t="s">
        <v>120</v>
      </c>
      <c r="C4354" t="s">
        <v>3</v>
      </c>
      <c r="D4354" t="s">
        <v>8</v>
      </c>
      <c r="E4354">
        <v>201908</v>
      </c>
      <c r="F4354" s="8">
        <v>292075.45161290321</v>
      </c>
      <c r="G4354" s="8">
        <v>317939</v>
      </c>
    </row>
    <row r="4355" spans="1:7" x14ac:dyDescent="0.2">
      <c r="A4355" t="s">
        <v>73</v>
      </c>
      <c r="B4355" t="s">
        <v>120</v>
      </c>
      <c r="C4355" t="s">
        <v>3</v>
      </c>
      <c r="D4355" t="s">
        <v>8</v>
      </c>
      <c r="E4355">
        <v>201909</v>
      </c>
      <c r="F4355" s="8">
        <v>307456.43333333323</v>
      </c>
      <c r="G4355" s="8">
        <v>338121</v>
      </c>
    </row>
    <row r="4356" spans="1:7" x14ac:dyDescent="0.2">
      <c r="A4356" t="s">
        <v>73</v>
      </c>
      <c r="B4356" t="s">
        <v>120</v>
      </c>
      <c r="C4356" t="s">
        <v>3</v>
      </c>
      <c r="D4356" t="s">
        <v>8</v>
      </c>
      <c r="E4356">
        <v>201910</v>
      </c>
      <c r="F4356" s="8">
        <v>326605.4838709677</v>
      </c>
      <c r="G4356" s="8">
        <v>354298</v>
      </c>
    </row>
    <row r="4357" spans="1:7" x14ac:dyDescent="0.2">
      <c r="A4357" t="s">
        <v>73</v>
      </c>
      <c r="B4357" t="s">
        <v>120</v>
      </c>
      <c r="C4357" t="s">
        <v>3</v>
      </c>
      <c r="D4357" t="s">
        <v>8</v>
      </c>
      <c r="E4357">
        <v>201911</v>
      </c>
      <c r="F4357" s="8">
        <v>341346.33333333331</v>
      </c>
      <c r="G4357" s="8">
        <v>368918</v>
      </c>
    </row>
    <row r="4358" spans="1:7" x14ac:dyDescent="0.2">
      <c r="A4358" t="s">
        <v>73</v>
      </c>
      <c r="B4358" t="s">
        <v>120</v>
      </c>
      <c r="C4358" t="s">
        <v>3</v>
      </c>
      <c r="D4358" t="s">
        <v>8</v>
      </c>
      <c r="E4358">
        <v>201912</v>
      </c>
      <c r="F4358" s="8">
        <v>353211.09677419352</v>
      </c>
      <c r="G4358" s="8">
        <v>377929</v>
      </c>
    </row>
    <row r="4359" spans="1:7" x14ac:dyDescent="0.2">
      <c r="A4359" t="s">
        <v>73</v>
      </c>
      <c r="B4359" t="s">
        <v>120</v>
      </c>
      <c r="C4359" t="s">
        <v>3</v>
      </c>
      <c r="D4359" t="s">
        <v>8</v>
      </c>
      <c r="E4359">
        <v>202001</v>
      </c>
      <c r="F4359" s="8">
        <v>357398.09677419357</v>
      </c>
      <c r="G4359" s="8">
        <v>387586</v>
      </c>
    </row>
    <row r="4360" spans="1:7" x14ac:dyDescent="0.2">
      <c r="A4360" t="s">
        <v>73</v>
      </c>
      <c r="B4360" t="s">
        <v>120</v>
      </c>
      <c r="C4360" t="s">
        <v>3</v>
      </c>
      <c r="D4360" t="s">
        <v>8</v>
      </c>
      <c r="E4360">
        <v>202002</v>
      </c>
      <c r="F4360" s="8">
        <v>370627.79310344835</v>
      </c>
      <c r="G4360" s="8">
        <v>397206</v>
      </c>
    </row>
    <row r="4361" spans="1:7" x14ac:dyDescent="0.2">
      <c r="A4361" t="s">
        <v>73</v>
      </c>
      <c r="B4361" t="s">
        <v>120</v>
      </c>
      <c r="C4361" t="s">
        <v>3</v>
      </c>
      <c r="D4361" t="s">
        <v>8</v>
      </c>
      <c r="E4361">
        <v>202003</v>
      </c>
      <c r="F4361" s="8">
        <v>379870.12903225806</v>
      </c>
      <c r="G4361" s="8">
        <v>401726</v>
      </c>
    </row>
    <row r="4362" spans="1:7" x14ac:dyDescent="0.2">
      <c r="A4362" t="s">
        <v>73</v>
      </c>
      <c r="B4362" t="s">
        <v>120</v>
      </c>
      <c r="C4362" t="s">
        <v>3</v>
      </c>
      <c r="D4362" t="s">
        <v>8</v>
      </c>
      <c r="E4362">
        <v>202004</v>
      </c>
      <c r="F4362" s="8">
        <v>310932.79999999993</v>
      </c>
      <c r="G4362" s="8">
        <v>381069</v>
      </c>
    </row>
    <row r="4363" spans="1:7" x14ac:dyDescent="0.2">
      <c r="A4363" t="s">
        <v>73</v>
      </c>
      <c r="B4363" t="s">
        <v>120</v>
      </c>
      <c r="C4363" t="s">
        <v>3</v>
      </c>
      <c r="D4363" t="s">
        <v>8</v>
      </c>
      <c r="E4363">
        <v>202005</v>
      </c>
      <c r="F4363" s="8">
        <v>295980.51612903242</v>
      </c>
      <c r="G4363" s="8">
        <v>306994</v>
      </c>
    </row>
    <row r="4364" spans="1:7" x14ac:dyDescent="0.2">
      <c r="A4364" t="s">
        <v>73</v>
      </c>
      <c r="B4364" t="s">
        <v>120</v>
      </c>
      <c r="C4364" t="s">
        <v>3</v>
      </c>
      <c r="D4364" t="s">
        <v>8</v>
      </c>
      <c r="E4364">
        <v>202006</v>
      </c>
      <c r="F4364" s="8">
        <v>292745.66666666663</v>
      </c>
      <c r="G4364" s="8">
        <v>305830</v>
      </c>
    </row>
    <row r="4365" spans="1:7" x14ac:dyDescent="0.2">
      <c r="A4365" t="s">
        <v>73</v>
      </c>
      <c r="B4365" t="s">
        <v>120</v>
      </c>
      <c r="C4365" t="s">
        <v>3</v>
      </c>
      <c r="D4365" t="s">
        <v>8</v>
      </c>
      <c r="E4365">
        <v>202007</v>
      </c>
      <c r="F4365" s="8">
        <v>297127.19354838715</v>
      </c>
      <c r="G4365" s="8">
        <v>318674</v>
      </c>
    </row>
    <row r="4366" spans="1:7" x14ac:dyDescent="0.2">
      <c r="A4366" t="s">
        <v>73</v>
      </c>
      <c r="B4366" t="s">
        <v>120</v>
      </c>
      <c r="C4366" t="s">
        <v>3</v>
      </c>
      <c r="D4366" t="s">
        <v>8</v>
      </c>
      <c r="E4366">
        <v>202008</v>
      </c>
      <c r="F4366" s="8">
        <v>312073.19354838697</v>
      </c>
      <c r="G4366" s="8">
        <v>341539</v>
      </c>
    </row>
    <row r="4367" spans="1:7" x14ac:dyDescent="0.2">
      <c r="A4367" t="s">
        <v>73</v>
      </c>
      <c r="B4367" t="s">
        <v>120</v>
      </c>
      <c r="C4367" t="s">
        <v>3</v>
      </c>
      <c r="D4367" t="s">
        <v>8</v>
      </c>
      <c r="E4367">
        <v>202009</v>
      </c>
      <c r="F4367" s="8">
        <v>339929.76666666655</v>
      </c>
      <c r="G4367" s="8">
        <v>376872</v>
      </c>
    </row>
    <row r="4368" spans="1:7" x14ac:dyDescent="0.2">
      <c r="A4368" t="s">
        <v>73</v>
      </c>
      <c r="B4368" t="s">
        <v>120</v>
      </c>
      <c r="C4368" t="s">
        <v>3</v>
      </c>
      <c r="D4368" t="s">
        <v>8</v>
      </c>
      <c r="E4368">
        <v>202010</v>
      </c>
      <c r="F4368" s="8">
        <v>370708.48387096758</v>
      </c>
      <c r="G4368" s="8">
        <v>415347</v>
      </c>
    </row>
    <row r="4369" spans="1:7" x14ac:dyDescent="0.2">
      <c r="A4369" t="s">
        <v>73</v>
      </c>
      <c r="B4369" t="s">
        <v>120</v>
      </c>
      <c r="C4369" t="s">
        <v>3</v>
      </c>
      <c r="D4369" t="s">
        <v>8</v>
      </c>
      <c r="E4369">
        <v>202011</v>
      </c>
      <c r="F4369" s="8">
        <v>400951.53333333344</v>
      </c>
      <c r="G4369" s="8">
        <v>441361</v>
      </c>
    </row>
    <row r="4370" spans="1:7" x14ac:dyDescent="0.2">
      <c r="A4370" t="s">
        <v>73</v>
      </c>
      <c r="B4370" t="s">
        <v>120</v>
      </c>
      <c r="C4370" t="s">
        <v>3</v>
      </c>
      <c r="D4370" t="s">
        <v>8</v>
      </c>
      <c r="E4370">
        <v>202012</v>
      </c>
      <c r="F4370" s="8">
        <v>472063.77419354831</v>
      </c>
      <c r="G4370" s="8">
        <v>521458</v>
      </c>
    </row>
    <row r="4371" spans="1:7" x14ac:dyDescent="0.2">
      <c r="A4371" t="s">
        <v>73</v>
      </c>
      <c r="B4371" t="s">
        <v>120</v>
      </c>
      <c r="C4371" t="s">
        <v>3</v>
      </c>
      <c r="D4371" t="s">
        <v>8</v>
      </c>
      <c r="E4371">
        <v>202101</v>
      </c>
      <c r="F4371" s="8">
        <v>486061.32258064515</v>
      </c>
      <c r="G4371" s="8">
        <v>533486</v>
      </c>
    </row>
    <row r="4372" spans="1:7" x14ac:dyDescent="0.2">
      <c r="A4372" t="s">
        <v>73</v>
      </c>
      <c r="B4372" t="s">
        <v>120</v>
      </c>
      <c r="C4372" t="s">
        <v>3</v>
      </c>
      <c r="D4372" t="s">
        <v>8</v>
      </c>
      <c r="E4372">
        <v>202102</v>
      </c>
      <c r="F4372" s="8">
        <v>475352.75</v>
      </c>
      <c r="G4372" s="8">
        <v>555468</v>
      </c>
    </row>
    <row r="4373" spans="1:7" x14ac:dyDescent="0.2">
      <c r="A4373" t="s">
        <v>73</v>
      </c>
      <c r="B4373" t="s">
        <v>120</v>
      </c>
      <c r="C4373" t="s">
        <v>3</v>
      </c>
      <c r="D4373" t="s">
        <v>8</v>
      </c>
      <c r="E4373">
        <v>202103</v>
      </c>
      <c r="F4373" s="8">
        <v>535730.58064516145</v>
      </c>
      <c r="G4373" s="8">
        <v>584842</v>
      </c>
    </row>
    <row r="4374" spans="1:7" x14ac:dyDescent="0.2">
      <c r="A4374" t="s">
        <v>73</v>
      </c>
      <c r="B4374" t="s">
        <v>120</v>
      </c>
      <c r="C4374" t="s">
        <v>3</v>
      </c>
      <c r="D4374" t="s">
        <v>8</v>
      </c>
      <c r="E4374">
        <v>202104</v>
      </c>
      <c r="F4374" s="8">
        <v>550272.70000000054</v>
      </c>
      <c r="G4374" s="8">
        <v>592615</v>
      </c>
    </row>
    <row r="4375" spans="1:7" x14ac:dyDescent="0.2">
      <c r="A4375" t="s">
        <v>73</v>
      </c>
      <c r="B4375" t="s">
        <v>120</v>
      </c>
      <c r="C4375" t="s">
        <v>3</v>
      </c>
      <c r="D4375" t="s">
        <v>8</v>
      </c>
      <c r="E4375">
        <v>202105</v>
      </c>
      <c r="F4375" s="8">
        <v>552660.12903225806</v>
      </c>
      <c r="G4375" s="8">
        <v>601782</v>
      </c>
    </row>
    <row r="4376" spans="1:7" x14ac:dyDescent="0.2">
      <c r="A4376" t="s">
        <v>73</v>
      </c>
      <c r="B4376" t="s">
        <v>120</v>
      </c>
      <c r="C4376" t="s">
        <v>3</v>
      </c>
      <c r="D4376" t="s">
        <v>8</v>
      </c>
      <c r="E4376">
        <v>202106</v>
      </c>
      <c r="F4376" s="8">
        <v>565813.19999999995</v>
      </c>
      <c r="G4376" s="8">
        <v>612467</v>
      </c>
    </row>
    <row r="4377" spans="1:7" x14ac:dyDescent="0.2">
      <c r="A4377" t="s">
        <v>73</v>
      </c>
      <c r="B4377" t="s">
        <v>120</v>
      </c>
      <c r="C4377" t="s">
        <v>3</v>
      </c>
      <c r="D4377" t="s">
        <v>8</v>
      </c>
      <c r="E4377">
        <v>202107</v>
      </c>
      <c r="F4377" s="8">
        <v>620319.3548387097</v>
      </c>
      <c r="G4377" s="8">
        <v>726836</v>
      </c>
    </row>
    <row r="4378" spans="1:7" x14ac:dyDescent="0.2">
      <c r="A4378" t="s">
        <v>73</v>
      </c>
      <c r="B4378" t="s">
        <v>120</v>
      </c>
      <c r="C4378" t="s">
        <v>3</v>
      </c>
      <c r="D4378" t="s">
        <v>8</v>
      </c>
      <c r="E4378">
        <v>202108</v>
      </c>
      <c r="F4378" s="8">
        <v>657694.87096774194</v>
      </c>
      <c r="G4378" s="8">
        <v>704621</v>
      </c>
    </row>
    <row r="4379" spans="1:7" x14ac:dyDescent="0.2">
      <c r="A4379" t="s">
        <v>73</v>
      </c>
      <c r="B4379" t="s">
        <v>120</v>
      </c>
      <c r="C4379" t="s">
        <v>3</v>
      </c>
      <c r="D4379" t="s">
        <v>8</v>
      </c>
      <c r="E4379">
        <v>202109</v>
      </c>
      <c r="F4379" s="8">
        <v>647746.53333333321</v>
      </c>
      <c r="G4379" s="8">
        <v>727671</v>
      </c>
    </row>
    <row r="4380" spans="1:7" x14ac:dyDescent="0.2">
      <c r="A4380" t="s">
        <v>73</v>
      </c>
      <c r="B4380" t="s">
        <v>120</v>
      </c>
      <c r="C4380" t="s">
        <v>3</v>
      </c>
      <c r="D4380" t="s">
        <v>8</v>
      </c>
      <c r="E4380">
        <v>202110</v>
      </c>
      <c r="F4380" s="8">
        <v>676449.51612903224</v>
      </c>
      <c r="G4380" s="8">
        <v>722360</v>
      </c>
    </row>
    <row r="4381" spans="1:7" x14ac:dyDescent="0.2">
      <c r="A4381" t="s">
        <v>73</v>
      </c>
      <c r="B4381" t="s">
        <v>120</v>
      </c>
      <c r="C4381" t="s">
        <v>3</v>
      </c>
      <c r="D4381" t="s">
        <v>8</v>
      </c>
      <c r="E4381">
        <v>202111</v>
      </c>
      <c r="F4381" s="8">
        <v>687181.5666666663</v>
      </c>
      <c r="G4381" s="8">
        <v>730800</v>
      </c>
    </row>
    <row r="4382" spans="1:7" x14ac:dyDescent="0.2">
      <c r="A4382" t="s">
        <v>73</v>
      </c>
      <c r="B4382" t="s">
        <v>120</v>
      </c>
      <c r="C4382" t="s">
        <v>3</v>
      </c>
      <c r="D4382" t="s">
        <v>8</v>
      </c>
      <c r="E4382">
        <v>202112</v>
      </c>
      <c r="F4382" s="8">
        <v>656392.87096774182</v>
      </c>
      <c r="G4382" s="8">
        <v>734827</v>
      </c>
    </row>
    <row r="4383" spans="1:7" x14ac:dyDescent="0.2">
      <c r="A4383" t="s">
        <v>73</v>
      </c>
      <c r="B4383" t="s">
        <v>120</v>
      </c>
      <c r="C4383" t="s">
        <v>3</v>
      </c>
      <c r="D4383" t="s">
        <v>8</v>
      </c>
      <c r="E4383">
        <v>202201</v>
      </c>
      <c r="F4383" s="8">
        <v>660229.22580645175</v>
      </c>
      <c r="G4383" s="8">
        <v>705593</v>
      </c>
    </row>
    <row r="4384" spans="1:7" x14ac:dyDescent="0.2">
      <c r="A4384" t="s">
        <v>73</v>
      </c>
      <c r="B4384" t="s">
        <v>120</v>
      </c>
      <c r="C4384" t="s">
        <v>3</v>
      </c>
      <c r="D4384" t="s">
        <v>8</v>
      </c>
      <c r="E4384">
        <v>202202</v>
      </c>
      <c r="F4384" s="8">
        <v>678052.82142857148</v>
      </c>
      <c r="G4384" s="8">
        <v>780243</v>
      </c>
    </row>
    <row r="4385" spans="1:7" x14ac:dyDescent="0.2">
      <c r="A4385" t="s">
        <v>73</v>
      </c>
      <c r="B4385" t="s">
        <v>120</v>
      </c>
      <c r="C4385" t="s">
        <v>3</v>
      </c>
      <c r="D4385" t="s">
        <v>8</v>
      </c>
      <c r="E4385">
        <v>202203</v>
      </c>
      <c r="F4385" s="8">
        <v>703293.12903225829</v>
      </c>
      <c r="G4385" s="8">
        <v>784014</v>
      </c>
    </row>
    <row r="4386" spans="1:7" x14ac:dyDescent="0.2">
      <c r="A4386" t="s">
        <v>73</v>
      </c>
      <c r="B4386" t="s">
        <v>120</v>
      </c>
      <c r="C4386" t="s">
        <v>3</v>
      </c>
      <c r="D4386" t="s">
        <v>8</v>
      </c>
      <c r="E4386">
        <v>202204</v>
      </c>
      <c r="F4386" s="8">
        <v>710401.73333333374</v>
      </c>
      <c r="G4386" s="8">
        <v>803151</v>
      </c>
    </row>
    <row r="4387" spans="1:7" x14ac:dyDescent="0.2">
      <c r="A4387" t="s">
        <v>73</v>
      </c>
      <c r="B4387" t="s">
        <v>120</v>
      </c>
      <c r="C4387" t="s">
        <v>3</v>
      </c>
      <c r="D4387" t="s">
        <v>8</v>
      </c>
      <c r="E4387">
        <v>202205</v>
      </c>
      <c r="F4387" s="8">
        <v>717345.83870967745</v>
      </c>
      <c r="G4387" s="8">
        <v>762604</v>
      </c>
    </row>
    <row r="4388" spans="1:7" x14ac:dyDescent="0.2">
      <c r="A4388" t="s">
        <v>73</v>
      </c>
      <c r="B4388" t="s">
        <v>120</v>
      </c>
      <c r="C4388" t="s">
        <v>3</v>
      </c>
      <c r="D4388" t="s">
        <v>8</v>
      </c>
      <c r="E4388">
        <v>202206</v>
      </c>
      <c r="F4388" s="8">
        <v>724941.96666666644</v>
      </c>
      <c r="G4388" s="8">
        <v>812323</v>
      </c>
    </row>
    <row r="4389" spans="1:7" x14ac:dyDescent="0.2">
      <c r="A4389" t="s">
        <v>73</v>
      </c>
      <c r="B4389" t="s">
        <v>120</v>
      </c>
      <c r="C4389" t="s">
        <v>3</v>
      </c>
      <c r="D4389" t="s">
        <v>8</v>
      </c>
      <c r="E4389">
        <v>202207</v>
      </c>
      <c r="F4389" s="8">
        <v>708458.25806451624</v>
      </c>
      <c r="G4389" s="8">
        <v>784998</v>
      </c>
    </row>
    <row r="4390" spans="1:7" x14ac:dyDescent="0.2">
      <c r="A4390" t="s">
        <v>73</v>
      </c>
      <c r="B4390" t="s">
        <v>120</v>
      </c>
      <c r="C4390" t="s">
        <v>3</v>
      </c>
      <c r="D4390" t="s">
        <v>8</v>
      </c>
      <c r="E4390">
        <v>202208</v>
      </c>
      <c r="F4390" s="8">
        <v>712659.32258064509</v>
      </c>
      <c r="G4390" s="8">
        <v>823030</v>
      </c>
    </row>
    <row r="4391" spans="1:7" x14ac:dyDescent="0.2">
      <c r="A4391" t="s">
        <v>73</v>
      </c>
      <c r="B4391" t="s">
        <v>120</v>
      </c>
      <c r="C4391" t="s">
        <v>3</v>
      </c>
      <c r="D4391" t="s">
        <v>8</v>
      </c>
      <c r="E4391">
        <v>202209</v>
      </c>
      <c r="F4391" s="8">
        <v>710463.8000000004</v>
      </c>
      <c r="G4391" s="8">
        <v>793542</v>
      </c>
    </row>
    <row r="4392" spans="1:7" x14ac:dyDescent="0.2">
      <c r="A4392" t="s">
        <v>73</v>
      </c>
      <c r="B4392" t="s">
        <v>120</v>
      </c>
      <c r="C4392" t="s">
        <v>3</v>
      </c>
      <c r="D4392" t="s">
        <v>8</v>
      </c>
      <c r="E4392">
        <v>202210</v>
      </c>
      <c r="F4392" s="8">
        <v>720280.3548387097</v>
      </c>
      <c r="G4392" s="8">
        <v>817026</v>
      </c>
    </row>
    <row r="4393" spans="1:7" x14ac:dyDescent="0.2">
      <c r="A4393" t="s">
        <v>73</v>
      </c>
      <c r="B4393" t="s">
        <v>120</v>
      </c>
      <c r="C4393" t="s">
        <v>3</v>
      </c>
      <c r="D4393" t="s">
        <v>8</v>
      </c>
      <c r="E4393">
        <v>202211</v>
      </c>
      <c r="F4393" s="8">
        <v>729578.86666666635</v>
      </c>
      <c r="G4393" s="8">
        <v>825205</v>
      </c>
    </row>
    <row r="4394" spans="1:7" x14ac:dyDescent="0.2">
      <c r="A4394" t="s">
        <v>73</v>
      </c>
      <c r="B4394" t="s">
        <v>120</v>
      </c>
      <c r="C4394" t="s">
        <v>3</v>
      </c>
      <c r="D4394" t="s">
        <v>8</v>
      </c>
      <c r="E4394">
        <v>202212</v>
      </c>
      <c r="F4394" s="8">
        <v>722324.32258064544</v>
      </c>
      <c r="G4394" s="8">
        <v>828820</v>
      </c>
    </row>
    <row r="4395" spans="1:7" x14ac:dyDescent="0.2">
      <c r="A4395" t="s">
        <v>73</v>
      </c>
      <c r="B4395" t="s">
        <v>120</v>
      </c>
      <c r="C4395" t="s">
        <v>3</v>
      </c>
      <c r="D4395" t="s">
        <v>8</v>
      </c>
      <c r="E4395">
        <v>202301</v>
      </c>
      <c r="F4395" s="8">
        <v>720997.64516129054</v>
      </c>
      <c r="G4395" s="8">
        <v>825266</v>
      </c>
    </row>
    <row r="4396" spans="1:7" x14ac:dyDescent="0.2">
      <c r="A4396" t="s">
        <v>73</v>
      </c>
      <c r="B4396" t="s">
        <v>120</v>
      </c>
      <c r="C4396" t="s">
        <v>3</v>
      </c>
      <c r="D4396" t="s">
        <v>8</v>
      </c>
      <c r="E4396">
        <v>202302</v>
      </c>
      <c r="F4396" s="8">
        <v>744572.46428571444</v>
      </c>
      <c r="G4396" s="8">
        <v>847145</v>
      </c>
    </row>
    <row r="4397" spans="1:7" x14ac:dyDescent="0.2">
      <c r="A4397" t="s">
        <v>73</v>
      </c>
      <c r="B4397" t="s">
        <v>120</v>
      </c>
      <c r="C4397" t="s">
        <v>3</v>
      </c>
      <c r="D4397" t="s">
        <v>8</v>
      </c>
      <c r="E4397">
        <v>202303</v>
      </c>
      <c r="F4397" s="8">
        <v>756245.09677419323</v>
      </c>
      <c r="G4397" s="8">
        <v>866477</v>
      </c>
    </row>
    <row r="4398" spans="1:7" x14ac:dyDescent="0.2">
      <c r="A4398" t="s">
        <v>73</v>
      </c>
      <c r="B4398" t="s">
        <v>120</v>
      </c>
      <c r="C4398" t="s">
        <v>3</v>
      </c>
      <c r="D4398" t="s">
        <v>8</v>
      </c>
      <c r="E4398">
        <v>202304</v>
      </c>
      <c r="F4398" s="8">
        <v>757030.99999999988</v>
      </c>
      <c r="G4398" s="8">
        <v>864864</v>
      </c>
    </row>
    <row r="4399" spans="1:7" x14ac:dyDescent="0.2">
      <c r="A4399" t="s">
        <v>73</v>
      </c>
      <c r="B4399" t="s">
        <v>120</v>
      </c>
      <c r="C4399" t="s">
        <v>3</v>
      </c>
      <c r="D4399" t="s">
        <v>8</v>
      </c>
      <c r="E4399">
        <v>202305</v>
      </c>
      <c r="F4399" s="8">
        <v>754089.87096774194</v>
      </c>
      <c r="G4399" s="8">
        <v>829963</v>
      </c>
    </row>
    <row r="4400" spans="1:7" x14ac:dyDescent="0.2">
      <c r="A4400" t="s">
        <v>73</v>
      </c>
      <c r="B4400" t="s">
        <v>120</v>
      </c>
      <c r="C4400" t="s">
        <v>3</v>
      </c>
      <c r="D4400" t="s">
        <v>8</v>
      </c>
      <c r="E4400">
        <v>202306</v>
      </c>
      <c r="F4400" s="8">
        <v>766166.49999999977</v>
      </c>
      <c r="G4400" s="8">
        <v>882800</v>
      </c>
    </row>
    <row r="4401" spans="1:7" x14ac:dyDescent="0.2">
      <c r="A4401" t="s">
        <v>73</v>
      </c>
      <c r="B4401" t="s">
        <v>120</v>
      </c>
      <c r="C4401" t="s">
        <v>3</v>
      </c>
      <c r="D4401" t="s">
        <v>8</v>
      </c>
      <c r="E4401">
        <v>202307</v>
      </c>
      <c r="F4401" s="8">
        <v>758462.25806451659</v>
      </c>
      <c r="G4401" s="8">
        <v>875119</v>
      </c>
    </row>
    <row r="4402" spans="1:7" x14ac:dyDescent="0.2">
      <c r="A4402" t="s">
        <v>73</v>
      </c>
      <c r="B4402" t="s">
        <v>120</v>
      </c>
      <c r="C4402" t="s">
        <v>3</v>
      </c>
      <c r="D4402" t="s">
        <v>8</v>
      </c>
      <c r="E4402">
        <v>202308</v>
      </c>
      <c r="F4402" s="8">
        <v>755596.83870967734</v>
      </c>
      <c r="G4402" s="8">
        <v>1182339</v>
      </c>
    </row>
    <row r="4403" spans="1:7" x14ac:dyDescent="0.2">
      <c r="A4403" t="s">
        <v>73</v>
      </c>
      <c r="B4403" t="s">
        <v>120</v>
      </c>
      <c r="C4403" t="s">
        <v>3</v>
      </c>
      <c r="D4403" t="s">
        <v>8</v>
      </c>
      <c r="E4403">
        <v>202309</v>
      </c>
      <c r="F4403" s="8">
        <v>710541.76666666695</v>
      </c>
      <c r="G4403" s="8">
        <v>794018</v>
      </c>
    </row>
    <row r="4404" spans="1:7" x14ac:dyDescent="0.2">
      <c r="A4404" t="s">
        <v>73</v>
      </c>
      <c r="B4404" t="s">
        <v>120</v>
      </c>
      <c r="C4404" t="s">
        <v>3</v>
      </c>
      <c r="D4404" t="s">
        <v>8</v>
      </c>
      <c r="E4404">
        <v>202310</v>
      </c>
      <c r="F4404" s="8">
        <v>772094.09677419346</v>
      </c>
      <c r="G4404" s="8">
        <v>814547</v>
      </c>
    </row>
    <row r="4405" spans="1:7" x14ac:dyDescent="0.2">
      <c r="A4405" t="s">
        <v>73</v>
      </c>
      <c r="B4405" t="s">
        <v>120</v>
      </c>
      <c r="C4405" t="s">
        <v>3</v>
      </c>
      <c r="D4405" t="s">
        <v>8</v>
      </c>
      <c r="E4405">
        <v>202311</v>
      </c>
      <c r="F4405" s="8">
        <v>774400.30000000016</v>
      </c>
      <c r="G4405" s="8">
        <v>832574</v>
      </c>
    </row>
    <row r="4406" spans="1:7" x14ac:dyDescent="0.2">
      <c r="A4406" t="s">
        <v>73</v>
      </c>
      <c r="B4406" t="s">
        <v>120</v>
      </c>
      <c r="C4406" t="s">
        <v>3</v>
      </c>
      <c r="D4406" t="s">
        <v>8</v>
      </c>
      <c r="E4406">
        <v>202312</v>
      </c>
      <c r="F4406" s="8">
        <v>754809.06451612955</v>
      </c>
      <c r="G4406" s="8">
        <v>805516</v>
      </c>
    </row>
    <row r="4407" spans="1:7" x14ac:dyDescent="0.2">
      <c r="A4407" t="s">
        <v>73</v>
      </c>
      <c r="B4407" t="s">
        <v>120</v>
      </c>
      <c r="C4407" t="s">
        <v>3</v>
      </c>
      <c r="D4407" t="s">
        <v>8</v>
      </c>
      <c r="E4407">
        <v>202401</v>
      </c>
      <c r="F4407" s="8">
        <v>732867.3548387097</v>
      </c>
      <c r="G4407" s="8">
        <v>783865</v>
      </c>
    </row>
    <row r="4408" spans="1:7" x14ac:dyDescent="0.2">
      <c r="A4408" t="s">
        <v>73</v>
      </c>
      <c r="B4408" t="s">
        <v>120</v>
      </c>
      <c r="C4408" t="s">
        <v>3</v>
      </c>
      <c r="D4408" t="s">
        <v>8</v>
      </c>
      <c r="E4408">
        <v>202402</v>
      </c>
      <c r="F4408" s="8">
        <v>694601.89655172452</v>
      </c>
      <c r="G4408" s="8">
        <v>742728</v>
      </c>
    </row>
    <row r="4409" spans="1:7" x14ac:dyDescent="0.2">
      <c r="A4409" t="s">
        <v>73</v>
      </c>
      <c r="B4409" t="s">
        <v>120</v>
      </c>
      <c r="C4409" t="s">
        <v>3</v>
      </c>
      <c r="D4409" t="s">
        <v>8</v>
      </c>
      <c r="E4409">
        <v>202403</v>
      </c>
      <c r="F4409" s="8">
        <v>701171.45161290339</v>
      </c>
      <c r="G4409" s="8">
        <v>789480</v>
      </c>
    </row>
    <row r="4410" spans="1:7" x14ac:dyDescent="0.2">
      <c r="A4410" t="s">
        <v>73</v>
      </c>
      <c r="B4410" t="s">
        <v>120</v>
      </c>
      <c r="C4410" t="s">
        <v>3</v>
      </c>
      <c r="D4410" t="s">
        <v>8</v>
      </c>
      <c r="E4410">
        <v>202404</v>
      </c>
      <c r="F4410" s="8">
        <v>686360.59999999974</v>
      </c>
      <c r="G4410" s="8">
        <v>762982</v>
      </c>
    </row>
    <row r="4411" spans="1:7" x14ac:dyDescent="0.2">
      <c r="A4411" t="s">
        <v>73</v>
      </c>
      <c r="B4411" t="s">
        <v>120</v>
      </c>
      <c r="C4411" t="s">
        <v>3</v>
      </c>
      <c r="D4411" t="s">
        <v>8</v>
      </c>
      <c r="E4411">
        <v>202405</v>
      </c>
      <c r="F4411" s="8">
        <v>695190.61290322652</v>
      </c>
      <c r="G4411" s="8">
        <v>790470</v>
      </c>
    </row>
    <row r="4412" spans="1:7" x14ac:dyDescent="0.2">
      <c r="A4412" t="s">
        <v>73</v>
      </c>
      <c r="B4412" t="s">
        <v>120</v>
      </c>
      <c r="C4412" t="s">
        <v>3</v>
      </c>
      <c r="D4412" t="s">
        <v>9</v>
      </c>
      <c r="E4412">
        <v>201406</v>
      </c>
      <c r="F4412" s="8">
        <v>44020.161072708644</v>
      </c>
      <c r="G4412" s="8">
        <v>45146.666666666664</v>
      </c>
    </row>
    <row r="4413" spans="1:7" x14ac:dyDescent="0.2">
      <c r="A4413" t="s">
        <v>73</v>
      </c>
      <c r="B4413" t="s">
        <v>120</v>
      </c>
      <c r="C4413" t="s">
        <v>3</v>
      </c>
      <c r="D4413" t="s">
        <v>9</v>
      </c>
      <c r="E4413">
        <v>201412</v>
      </c>
      <c r="F4413" s="8">
        <v>57557.66899641577</v>
      </c>
      <c r="G4413" s="8">
        <v>59438</v>
      </c>
    </row>
    <row r="4414" spans="1:7" x14ac:dyDescent="0.2">
      <c r="A4414" t="s">
        <v>73</v>
      </c>
      <c r="B4414" t="s">
        <v>120</v>
      </c>
      <c r="C4414" t="s">
        <v>3</v>
      </c>
      <c r="D4414" t="s">
        <v>9</v>
      </c>
      <c r="E4414">
        <v>201506</v>
      </c>
      <c r="F4414" s="8">
        <v>76308.536623143882</v>
      </c>
      <c r="G4414" s="8">
        <v>77924.5</v>
      </c>
    </row>
    <row r="4415" spans="1:7" x14ac:dyDescent="0.2">
      <c r="A4415" t="s">
        <v>73</v>
      </c>
      <c r="B4415" t="s">
        <v>120</v>
      </c>
      <c r="C4415" t="s">
        <v>3</v>
      </c>
      <c r="D4415" t="s">
        <v>9</v>
      </c>
      <c r="E4415">
        <v>201512</v>
      </c>
      <c r="F4415" s="8">
        <v>86058.876702508947</v>
      </c>
      <c r="G4415" s="8">
        <v>92089.833333333328</v>
      </c>
    </row>
    <row r="4416" spans="1:7" x14ac:dyDescent="0.2">
      <c r="A4416" t="s">
        <v>73</v>
      </c>
      <c r="B4416" t="s">
        <v>120</v>
      </c>
      <c r="C4416" t="s">
        <v>3</v>
      </c>
      <c r="D4416" t="s">
        <v>9</v>
      </c>
      <c r="E4416">
        <v>201606</v>
      </c>
      <c r="F4416" s="8">
        <v>102203.88348164626</v>
      </c>
      <c r="G4416" s="8">
        <v>106402.33333333333</v>
      </c>
    </row>
    <row r="4417" spans="1:7" x14ac:dyDescent="0.2">
      <c r="A4417" t="s">
        <v>73</v>
      </c>
      <c r="B4417" t="s">
        <v>120</v>
      </c>
      <c r="C4417" t="s">
        <v>3</v>
      </c>
      <c r="D4417" t="s">
        <v>9</v>
      </c>
      <c r="E4417">
        <v>201612</v>
      </c>
      <c r="F4417" s="8">
        <v>118272.08225806452</v>
      </c>
      <c r="G4417" s="8">
        <v>131854.66666666666</v>
      </c>
    </row>
    <row r="4418" spans="1:7" x14ac:dyDescent="0.2">
      <c r="A4418" t="s">
        <v>73</v>
      </c>
      <c r="B4418" t="s">
        <v>120</v>
      </c>
      <c r="C4418" t="s">
        <v>3</v>
      </c>
      <c r="D4418" t="s">
        <v>9</v>
      </c>
      <c r="E4418">
        <v>201706</v>
      </c>
      <c r="F4418" s="8">
        <v>126280.04352278546</v>
      </c>
      <c r="G4418" s="8">
        <v>135682.66666666666</v>
      </c>
    </row>
    <row r="4419" spans="1:7" x14ac:dyDescent="0.2">
      <c r="A4419" t="s">
        <v>73</v>
      </c>
      <c r="B4419" t="s">
        <v>120</v>
      </c>
      <c r="C4419" t="s">
        <v>3</v>
      </c>
      <c r="D4419" t="s">
        <v>9</v>
      </c>
      <c r="E4419">
        <v>201712</v>
      </c>
      <c r="F4419" s="8">
        <v>148410.13888888885</v>
      </c>
      <c r="G4419" s="8">
        <v>156160.5</v>
      </c>
    </row>
    <row r="4420" spans="1:7" x14ac:dyDescent="0.2">
      <c r="A4420" t="s">
        <v>73</v>
      </c>
      <c r="B4420" t="s">
        <v>120</v>
      </c>
      <c r="C4420" t="s">
        <v>3</v>
      </c>
      <c r="D4420" t="s">
        <v>9</v>
      </c>
      <c r="E4420">
        <v>201806</v>
      </c>
      <c r="F4420" s="8">
        <v>164407.25083205322</v>
      </c>
      <c r="G4420" s="8">
        <v>171907.66666666666</v>
      </c>
    </row>
    <row r="4421" spans="1:7" x14ac:dyDescent="0.2">
      <c r="A4421" t="s">
        <v>73</v>
      </c>
      <c r="B4421" t="s">
        <v>120</v>
      </c>
      <c r="C4421" t="s">
        <v>3</v>
      </c>
      <c r="D4421" t="s">
        <v>9</v>
      </c>
      <c r="E4421">
        <v>201812</v>
      </c>
      <c r="F4421" s="8">
        <v>184119.13028673836</v>
      </c>
      <c r="G4421" s="8">
        <v>193314.66666666666</v>
      </c>
    </row>
    <row r="4422" spans="1:7" x14ac:dyDescent="0.2">
      <c r="A4422" t="s">
        <v>73</v>
      </c>
      <c r="B4422" t="s">
        <v>120</v>
      </c>
      <c r="C4422" t="s">
        <v>3</v>
      </c>
      <c r="D4422" t="s">
        <v>9</v>
      </c>
      <c r="E4422">
        <v>201906</v>
      </c>
      <c r="F4422" s="8">
        <v>219583.96803635432</v>
      </c>
      <c r="G4422" s="8">
        <v>249107.5</v>
      </c>
    </row>
    <row r="4423" spans="1:7" x14ac:dyDescent="0.2">
      <c r="A4423" t="s">
        <v>73</v>
      </c>
      <c r="B4423" t="s">
        <v>120</v>
      </c>
      <c r="C4423" t="s">
        <v>3</v>
      </c>
      <c r="D4423" t="s">
        <v>9</v>
      </c>
      <c r="E4423">
        <v>201912</v>
      </c>
      <c r="F4423" s="8">
        <v>316317.86433691747</v>
      </c>
      <c r="G4423" s="8">
        <v>352360.66666666669</v>
      </c>
    </row>
    <row r="4424" spans="1:7" x14ac:dyDescent="0.2">
      <c r="A4424" t="s">
        <v>73</v>
      </c>
      <c r="B4424" t="s">
        <v>120</v>
      </c>
      <c r="C4424" t="s">
        <v>3</v>
      </c>
      <c r="D4424" t="s">
        <v>9</v>
      </c>
      <c r="E4424">
        <v>202006</v>
      </c>
      <c r="F4424" s="8">
        <v>334592.50028426648</v>
      </c>
      <c r="G4424" s="8">
        <v>363401.83333333331</v>
      </c>
    </row>
    <row r="4425" spans="1:7" x14ac:dyDescent="0.2">
      <c r="A4425" t="s">
        <v>73</v>
      </c>
      <c r="B4425" t="s">
        <v>120</v>
      </c>
      <c r="C4425" t="s">
        <v>3</v>
      </c>
      <c r="D4425" t="s">
        <v>9</v>
      </c>
      <c r="E4425">
        <v>202012</v>
      </c>
      <c r="F4425" s="8">
        <v>365475.65752688167</v>
      </c>
      <c r="G4425" s="8">
        <v>402541.83333333331</v>
      </c>
    </row>
    <row r="4426" spans="1:7" x14ac:dyDescent="0.2">
      <c r="A4426" t="s">
        <v>73</v>
      </c>
      <c r="B4426" t="s">
        <v>120</v>
      </c>
      <c r="C4426" t="s">
        <v>3</v>
      </c>
      <c r="D4426" t="s">
        <v>9</v>
      </c>
      <c r="E4426">
        <v>202106</v>
      </c>
      <c r="F4426" s="8">
        <v>527648.44704301085</v>
      </c>
      <c r="G4426" s="8">
        <v>580110</v>
      </c>
    </row>
    <row r="4427" spans="1:7" x14ac:dyDescent="0.2">
      <c r="A4427" t="s">
        <v>73</v>
      </c>
      <c r="B4427" t="s">
        <v>120</v>
      </c>
      <c r="C4427" t="s">
        <v>3</v>
      </c>
      <c r="D4427" t="s">
        <v>9</v>
      </c>
      <c r="E4427">
        <v>202112</v>
      </c>
      <c r="F4427" s="8">
        <v>657630.785483871</v>
      </c>
      <c r="G4427" s="8">
        <v>724519.16666666663</v>
      </c>
    </row>
    <row r="4428" spans="1:7" x14ac:dyDescent="0.2">
      <c r="A4428" t="s">
        <v>73</v>
      </c>
      <c r="B4428" t="s">
        <v>120</v>
      </c>
      <c r="C4428" t="s">
        <v>3</v>
      </c>
      <c r="D4428" t="s">
        <v>9</v>
      </c>
      <c r="E4428">
        <v>202206</v>
      </c>
      <c r="F4428" s="8">
        <v>699044.11916282657</v>
      </c>
      <c r="G4428" s="8">
        <v>774654.66666666663</v>
      </c>
    </row>
    <row r="4429" spans="1:7" x14ac:dyDescent="0.2">
      <c r="A4429" t="s">
        <v>73</v>
      </c>
      <c r="B4429" t="s">
        <v>120</v>
      </c>
      <c r="C4429" t="s">
        <v>3</v>
      </c>
      <c r="D4429" t="s">
        <v>9</v>
      </c>
      <c r="E4429">
        <v>202212</v>
      </c>
      <c r="F4429" s="8">
        <v>717294.15412186377</v>
      </c>
      <c r="G4429" s="8">
        <v>812103.5</v>
      </c>
    </row>
    <row r="4430" spans="1:7" x14ac:dyDescent="0.2">
      <c r="A4430" t="s">
        <v>73</v>
      </c>
      <c r="B4430" t="s">
        <v>120</v>
      </c>
      <c r="C4430" t="s">
        <v>3</v>
      </c>
      <c r="D4430" t="s">
        <v>9</v>
      </c>
      <c r="E4430">
        <v>202306</v>
      </c>
      <c r="F4430" s="8">
        <v>749850.42953148996</v>
      </c>
      <c r="G4430" s="8">
        <v>852752.5</v>
      </c>
    </row>
    <row r="4431" spans="1:7" x14ac:dyDescent="0.2">
      <c r="A4431" t="s">
        <v>73</v>
      </c>
      <c r="B4431" t="s">
        <v>120</v>
      </c>
      <c r="C4431" t="s">
        <v>3</v>
      </c>
      <c r="D4431" t="s">
        <v>9</v>
      </c>
      <c r="E4431">
        <v>202312</v>
      </c>
      <c r="F4431" s="8">
        <v>754317.3874551974</v>
      </c>
      <c r="G4431" s="8">
        <v>884018.83333333337</v>
      </c>
    </row>
    <row r="4432" spans="1:7" x14ac:dyDescent="0.2">
      <c r="A4432" t="s">
        <v>73</v>
      </c>
      <c r="B4432" t="s">
        <v>120</v>
      </c>
      <c r="C4432" t="s">
        <v>3</v>
      </c>
      <c r="D4432" t="s">
        <v>9</v>
      </c>
      <c r="E4432">
        <v>202406</v>
      </c>
      <c r="F4432" s="8">
        <v>702038.38318131282</v>
      </c>
      <c r="G4432" s="8">
        <v>773905</v>
      </c>
    </row>
    <row r="4433" spans="1:7" x14ac:dyDescent="0.2">
      <c r="A4433" t="s">
        <v>73</v>
      </c>
      <c r="B4433" t="s">
        <v>120</v>
      </c>
      <c r="C4433" t="s">
        <v>3</v>
      </c>
      <c r="D4433" t="s">
        <v>5</v>
      </c>
      <c r="E4433">
        <v>201403</v>
      </c>
      <c r="F4433" s="8">
        <v>37233.488095238092</v>
      </c>
      <c r="G4433" s="8">
        <v>38342.333333333336</v>
      </c>
    </row>
    <row r="4434" spans="1:7" x14ac:dyDescent="0.2">
      <c r="A4434" t="s">
        <v>73</v>
      </c>
      <c r="B4434" t="s">
        <v>120</v>
      </c>
      <c r="C4434" t="s">
        <v>3</v>
      </c>
      <c r="D4434" t="s">
        <v>5</v>
      </c>
      <c r="E4434">
        <v>201406</v>
      </c>
      <c r="F4434" s="8">
        <v>50806.834050179204</v>
      </c>
      <c r="G4434" s="8">
        <v>51951</v>
      </c>
    </row>
    <row r="4435" spans="1:7" x14ac:dyDescent="0.2">
      <c r="A4435" t="s">
        <v>73</v>
      </c>
      <c r="B4435" t="s">
        <v>120</v>
      </c>
      <c r="C4435" t="s">
        <v>3</v>
      </c>
      <c r="D4435" t="s">
        <v>5</v>
      </c>
      <c r="E4435">
        <v>201409</v>
      </c>
      <c r="F4435" s="8">
        <v>55546.474910394267</v>
      </c>
      <c r="G4435" s="8">
        <v>57788.333333333336</v>
      </c>
    </row>
    <row r="4436" spans="1:7" x14ac:dyDescent="0.2">
      <c r="A4436" t="s">
        <v>73</v>
      </c>
      <c r="B4436" t="s">
        <v>120</v>
      </c>
      <c r="C4436" t="s">
        <v>3</v>
      </c>
      <c r="D4436" t="s">
        <v>5</v>
      </c>
      <c r="E4436">
        <v>201412</v>
      </c>
      <c r="F4436" s="8">
        <v>59568.863082437259</v>
      </c>
      <c r="G4436" s="8">
        <v>61087.666666666664</v>
      </c>
    </row>
    <row r="4437" spans="1:7" x14ac:dyDescent="0.2">
      <c r="A4437" t="s">
        <v>73</v>
      </c>
      <c r="B4437" t="s">
        <v>120</v>
      </c>
      <c r="C4437" t="s">
        <v>3</v>
      </c>
      <c r="D4437" t="s">
        <v>5</v>
      </c>
      <c r="E4437">
        <v>201503</v>
      </c>
      <c r="F4437" s="8">
        <v>68508.147081413204</v>
      </c>
      <c r="G4437" s="8">
        <v>70211.333333333328</v>
      </c>
    </row>
    <row r="4438" spans="1:7" x14ac:dyDescent="0.2">
      <c r="A4438" t="s">
        <v>73</v>
      </c>
      <c r="B4438" t="s">
        <v>120</v>
      </c>
      <c r="C4438" t="s">
        <v>3</v>
      </c>
      <c r="D4438" t="s">
        <v>5</v>
      </c>
      <c r="E4438">
        <v>201506</v>
      </c>
      <c r="F4438" s="8">
        <v>84108.92616487456</v>
      </c>
      <c r="G4438" s="8">
        <v>85637.666666666672</v>
      </c>
    </row>
    <row r="4439" spans="1:7" x14ac:dyDescent="0.2">
      <c r="A4439" t="s">
        <v>73</v>
      </c>
      <c r="B4439" t="s">
        <v>120</v>
      </c>
      <c r="C4439" t="s">
        <v>3</v>
      </c>
      <c r="D4439" t="s">
        <v>5</v>
      </c>
      <c r="E4439">
        <v>201509</v>
      </c>
      <c r="F4439" s="8">
        <v>88273.559498207876</v>
      </c>
      <c r="G4439" s="8">
        <v>90464.666666666672</v>
      </c>
    </row>
    <row r="4440" spans="1:7" x14ac:dyDescent="0.2">
      <c r="A4440" t="s">
        <v>73</v>
      </c>
      <c r="B4440" t="s">
        <v>120</v>
      </c>
      <c r="C4440" t="s">
        <v>3</v>
      </c>
      <c r="D4440" t="s">
        <v>5</v>
      </c>
      <c r="E4440">
        <v>201512</v>
      </c>
      <c r="F4440" s="8">
        <v>83844.193906810033</v>
      </c>
      <c r="G4440" s="8">
        <v>93715</v>
      </c>
    </row>
    <row r="4441" spans="1:7" x14ac:dyDescent="0.2">
      <c r="A4441" t="s">
        <v>73</v>
      </c>
      <c r="B4441" t="s">
        <v>120</v>
      </c>
      <c r="C4441" t="s">
        <v>3</v>
      </c>
      <c r="D4441" t="s">
        <v>5</v>
      </c>
      <c r="E4441">
        <v>201603</v>
      </c>
      <c r="F4441" s="8">
        <v>97034.621802002206</v>
      </c>
      <c r="G4441" s="8">
        <v>101962</v>
      </c>
    </row>
    <row r="4442" spans="1:7" x14ac:dyDescent="0.2">
      <c r="A4442" t="s">
        <v>73</v>
      </c>
      <c r="B4442" t="s">
        <v>120</v>
      </c>
      <c r="C4442" t="s">
        <v>3</v>
      </c>
      <c r="D4442" t="s">
        <v>5</v>
      </c>
      <c r="E4442">
        <v>201606</v>
      </c>
      <c r="F4442" s="8">
        <v>107373.14516129035</v>
      </c>
      <c r="G4442" s="8">
        <v>110842.66666666667</v>
      </c>
    </row>
    <row r="4443" spans="1:7" x14ac:dyDescent="0.2">
      <c r="A4443" t="s">
        <v>73</v>
      </c>
      <c r="B4443" t="s">
        <v>120</v>
      </c>
      <c r="C4443" t="s">
        <v>3</v>
      </c>
      <c r="D4443" t="s">
        <v>5</v>
      </c>
      <c r="E4443">
        <v>201609</v>
      </c>
      <c r="F4443" s="8">
        <v>117367.96415770611</v>
      </c>
      <c r="G4443" s="8">
        <v>124347.66666666667</v>
      </c>
    </row>
    <row r="4444" spans="1:7" x14ac:dyDescent="0.2">
      <c r="A4444" t="s">
        <v>73</v>
      </c>
      <c r="B4444" t="s">
        <v>120</v>
      </c>
      <c r="C4444" t="s">
        <v>3</v>
      </c>
      <c r="D4444" t="s">
        <v>5</v>
      </c>
      <c r="E4444">
        <v>201612</v>
      </c>
      <c r="F4444" s="8">
        <v>119176.20035842292</v>
      </c>
      <c r="G4444" s="8">
        <v>139361.66666666666</v>
      </c>
    </row>
    <row r="4445" spans="1:7" x14ac:dyDescent="0.2">
      <c r="A4445" t="s">
        <v>73</v>
      </c>
      <c r="B4445" t="s">
        <v>120</v>
      </c>
      <c r="C4445" t="s">
        <v>3</v>
      </c>
      <c r="D4445" t="s">
        <v>5</v>
      </c>
      <c r="E4445">
        <v>201703</v>
      </c>
      <c r="F4445" s="8">
        <v>118733.3701996928</v>
      </c>
      <c r="G4445" s="8">
        <v>131921</v>
      </c>
    </row>
    <row r="4446" spans="1:7" x14ac:dyDescent="0.2">
      <c r="A4446" t="s">
        <v>73</v>
      </c>
      <c r="B4446" t="s">
        <v>120</v>
      </c>
      <c r="C4446" t="s">
        <v>3</v>
      </c>
      <c r="D4446" t="s">
        <v>5</v>
      </c>
      <c r="E4446">
        <v>201706</v>
      </c>
      <c r="F4446" s="8">
        <v>133826.71684587811</v>
      </c>
      <c r="G4446" s="8">
        <v>139444.33333333334</v>
      </c>
    </row>
    <row r="4447" spans="1:7" x14ac:dyDescent="0.2">
      <c r="A4447" t="s">
        <v>73</v>
      </c>
      <c r="B4447" t="s">
        <v>120</v>
      </c>
      <c r="C4447" t="s">
        <v>3</v>
      </c>
      <c r="D4447" t="s">
        <v>5</v>
      </c>
      <c r="E4447">
        <v>201709</v>
      </c>
      <c r="F4447" s="8">
        <v>142908.66953405013</v>
      </c>
      <c r="G4447" s="8">
        <v>151707.33333333334</v>
      </c>
    </row>
    <row r="4448" spans="1:7" x14ac:dyDescent="0.2">
      <c r="A4448" t="s">
        <v>73</v>
      </c>
      <c r="B4448" t="s">
        <v>120</v>
      </c>
      <c r="C4448" t="s">
        <v>3</v>
      </c>
      <c r="D4448" t="s">
        <v>5</v>
      </c>
      <c r="E4448">
        <v>201712</v>
      </c>
      <c r="F4448" s="8">
        <v>153911.60824372756</v>
      </c>
      <c r="G4448" s="8">
        <v>160613.66666666666</v>
      </c>
    </row>
    <row r="4449" spans="1:7" x14ac:dyDescent="0.2">
      <c r="A4449" t="s">
        <v>73</v>
      </c>
      <c r="B4449" t="s">
        <v>120</v>
      </c>
      <c r="C4449" t="s">
        <v>3</v>
      </c>
      <c r="D4449" t="s">
        <v>5</v>
      </c>
      <c r="E4449">
        <v>201803</v>
      </c>
      <c r="F4449" s="8">
        <v>160011.95506912438</v>
      </c>
      <c r="G4449" s="8">
        <v>167115</v>
      </c>
    </row>
    <row r="4450" spans="1:7" x14ac:dyDescent="0.2">
      <c r="A4450" t="s">
        <v>73</v>
      </c>
      <c r="B4450" t="s">
        <v>120</v>
      </c>
      <c r="C4450" t="s">
        <v>3</v>
      </c>
      <c r="D4450" t="s">
        <v>5</v>
      </c>
      <c r="E4450">
        <v>201806</v>
      </c>
      <c r="F4450" s="8">
        <v>168802.54659498204</v>
      </c>
      <c r="G4450" s="8">
        <v>176700.33333333334</v>
      </c>
    </row>
    <row r="4451" spans="1:7" x14ac:dyDescent="0.2">
      <c r="A4451" t="s">
        <v>73</v>
      </c>
      <c r="B4451" t="s">
        <v>120</v>
      </c>
      <c r="C4451" t="s">
        <v>3</v>
      </c>
      <c r="D4451" t="s">
        <v>5</v>
      </c>
      <c r="E4451">
        <v>201809</v>
      </c>
      <c r="F4451" s="8">
        <v>180162.00824372759</v>
      </c>
      <c r="G4451" s="8">
        <v>189687.33333333334</v>
      </c>
    </row>
    <row r="4452" spans="1:7" x14ac:dyDescent="0.2">
      <c r="A4452" t="s">
        <v>73</v>
      </c>
      <c r="B4452" t="s">
        <v>120</v>
      </c>
      <c r="C4452" t="s">
        <v>3</v>
      </c>
      <c r="D4452" t="s">
        <v>5</v>
      </c>
      <c r="E4452">
        <v>201812</v>
      </c>
      <c r="F4452" s="8">
        <v>188076.25232974914</v>
      </c>
      <c r="G4452" s="8">
        <v>196942</v>
      </c>
    </row>
    <row r="4453" spans="1:7" x14ac:dyDescent="0.2">
      <c r="A4453" t="s">
        <v>73</v>
      </c>
      <c r="B4453" t="s">
        <v>120</v>
      </c>
      <c r="C4453" t="s">
        <v>3</v>
      </c>
      <c r="D4453" t="s">
        <v>5</v>
      </c>
      <c r="E4453">
        <v>201903</v>
      </c>
      <c r="F4453" s="8">
        <v>184709.86367127494</v>
      </c>
      <c r="G4453" s="8">
        <v>212121.33333333334</v>
      </c>
    </row>
    <row r="4454" spans="1:7" x14ac:dyDescent="0.2">
      <c r="A4454" t="s">
        <v>73</v>
      </c>
      <c r="B4454" t="s">
        <v>120</v>
      </c>
      <c r="C4454" t="s">
        <v>3</v>
      </c>
      <c r="D4454" t="s">
        <v>5</v>
      </c>
      <c r="E4454">
        <v>201906</v>
      </c>
      <c r="F4454" s="8">
        <v>254458.07240143369</v>
      </c>
      <c r="G4454" s="8">
        <v>286093.66666666669</v>
      </c>
    </row>
    <row r="4455" spans="1:7" x14ac:dyDescent="0.2">
      <c r="A4455" t="s">
        <v>73</v>
      </c>
      <c r="B4455" t="s">
        <v>120</v>
      </c>
      <c r="C4455" t="s">
        <v>3</v>
      </c>
      <c r="D4455" t="s">
        <v>5</v>
      </c>
      <c r="E4455">
        <v>201909</v>
      </c>
      <c r="F4455" s="8">
        <v>292248.09068100352</v>
      </c>
      <c r="G4455" s="8">
        <v>337673</v>
      </c>
    </row>
    <row r="4456" spans="1:7" x14ac:dyDescent="0.2">
      <c r="A4456" t="s">
        <v>73</v>
      </c>
      <c r="B4456" t="s">
        <v>120</v>
      </c>
      <c r="C4456" t="s">
        <v>3</v>
      </c>
      <c r="D4456" t="s">
        <v>5</v>
      </c>
      <c r="E4456">
        <v>201912</v>
      </c>
      <c r="F4456" s="8">
        <v>340387.63799283147</v>
      </c>
      <c r="G4456" s="8">
        <v>367048.33333333331</v>
      </c>
    </row>
    <row r="4457" spans="1:7" x14ac:dyDescent="0.2">
      <c r="A4457" t="s">
        <v>73</v>
      </c>
      <c r="B4457" t="s">
        <v>120</v>
      </c>
      <c r="C4457" t="s">
        <v>3</v>
      </c>
      <c r="D4457" t="s">
        <v>5</v>
      </c>
      <c r="E4457">
        <v>202003</v>
      </c>
      <c r="F4457" s="8">
        <v>369298.67296996666</v>
      </c>
      <c r="G4457" s="8">
        <v>395506</v>
      </c>
    </row>
    <row r="4458" spans="1:7" x14ac:dyDescent="0.2">
      <c r="A4458" t="s">
        <v>73</v>
      </c>
      <c r="B4458" t="s">
        <v>120</v>
      </c>
      <c r="C4458" t="s">
        <v>3</v>
      </c>
      <c r="D4458" t="s">
        <v>5</v>
      </c>
      <c r="E4458">
        <v>202006</v>
      </c>
      <c r="F4458" s="8">
        <v>299886.32759856631</v>
      </c>
      <c r="G4458" s="8">
        <v>331297.66666666669</v>
      </c>
    </row>
    <row r="4459" spans="1:7" x14ac:dyDescent="0.2">
      <c r="A4459" t="s">
        <v>73</v>
      </c>
      <c r="B4459" t="s">
        <v>120</v>
      </c>
      <c r="C4459" t="s">
        <v>3</v>
      </c>
      <c r="D4459" t="s">
        <v>5</v>
      </c>
      <c r="E4459">
        <v>202009</v>
      </c>
      <c r="F4459" s="8">
        <v>316376.71792114689</v>
      </c>
      <c r="G4459" s="8">
        <v>345695</v>
      </c>
    </row>
    <row r="4460" spans="1:7" x14ac:dyDescent="0.2">
      <c r="A4460" t="s">
        <v>73</v>
      </c>
      <c r="B4460" t="s">
        <v>120</v>
      </c>
      <c r="C4460" t="s">
        <v>3</v>
      </c>
      <c r="D4460" t="s">
        <v>5</v>
      </c>
      <c r="E4460">
        <v>202012</v>
      </c>
      <c r="F4460" s="8">
        <v>414574.59713261644</v>
      </c>
      <c r="G4460" s="8">
        <v>459388.66666666669</v>
      </c>
    </row>
    <row r="4461" spans="1:7" x14ac:dyDescent="0.2">
      <c r="A4461" t="s">
        <v>73</v>
      </c>
      <c r="B4461" t="s">
        <v>120</v>
      </c>
      <c r="C4461" t="s">
        <v>3</v>
      </c>
      <c r="D4461" t="s">
        <v>5</v>
      </c>
      <c r="E4461">
        <v>202103</v>
      </c>
      <c r="F4461" s="8">
        <v>499048.21774193551</v>
      </c>
      <c r="G4461" s="8">
        <v>557932</v>
      </c>
    </row>
    <row r="4462" spans="1:7" x14ac:dyDescent="0.2">
      <c r="A4462" t="s">
        <v>73</v>
      </c>
      <c r="B4462" t="s">
        <v>120</v>
      </c>
      <c r="C4462" t="s">
        <v>3</v>
      </c>
      <c r="D4462" t="s">
        <v>5</v>
      </c>
      <c r="E4462">
        <v>202106</v>
      </c>
      <c r="F4462" s="8">
        <v>556248.67634408618</v>
      </c>
      <c r="G4462" s="8">
        <v>602288</v>
      </c>
    </row>
    <row r="4463" spans="1:7" x14ac:dyDescent="0.2">
      <c r="A4463" t="s">
        <v>73</v>
      </c>
      <c r="B4463" t="s">
        <v>120</v>
      </c>
      <c r="C4463" t="s">
        <v>3</v>
      </c>
      <c r="D4463" t="s">
        <v>5</v>
      </c>
      <c r="E4463">
        <v>202109</v>
      </c>
      <c r="F4463" s="8">
        <v>641920.25304659491</v>
      </c>
      <c r="G4463" s="8">
        <v>719709.33333333337</v>
      </c>
    </row>
    <row r="4464" spans="1:7" x14ac:dyDescent="0.2">
      <c r="A4464" t="s">
        <v>73</v>
      </c>
      <c r="B4464" t="s">
        <v>120</v>
      </c>
      <c r="C4464" t="s">
        <v>3</v>
      </c>
      <c r="D4464" t="s">
        <v>5</v>
      </c>
      <c r="E4464">
        <v>202112</v>
      </c>
      <c r="F4464" s="8">
        <v>673341.31792114687</v>
      </c>
      <c r="G4464" s="8">
        <v>729329</v>
      </c>
    </row>
    <row r="4465" spans="1:7" x14ac:dyDescent="0.2">
      <c r="A4465" t="s">
        <v>73</v>
      </c>
      <c r="B4465" t="s">
        <v>120</v>
      </c>
      <c r="C4465" t="s">
        <v>3</v>
      </c>
      <c r="D4465" t="s">
        <v>5</v>
      </c>
      <c r="E4465">
        <v>202203</v>
      </c>
      <c r="F4465" s="8">
        <v>680525.05875576055</v>
      </c>
      <c r="G4465" s="8">
        <v>756616.66666666663</v>
      </c>
    </row>
    <row r="4466" spans="1:7" x14ac:dyDescent="0.2">
      <c r="A4466" t="s">
        <v>73</v>
      </c>
      <c r="B4466" t="s">
        <v>120</v>
      </c>
      <c r="C4466" t="s">
        <v>3</v>
      </c>
      <c r="D4466" t="s">
        <v>5</v>
      </c>
      <c r="E4466">
        <v>202206</v>
      </c>
      <c r="F4466" s="8">
        <v>717563.17956989259</v>
      </c>
      <c r="G4466" s="8">
        <v>792692.66666666663</v>
      </c>
    </row>
    <row r="4467" spans="1:7" x14ac:dyDescent="0.2">
      <c r="A4467" t="s">
        <v>73</v>
      </c>
      <c r="B4467" t="s">
        <v>120</v>
      </c>
      <c r="C4467" t="s">
        <v>3</v>
      </c>
      <c r="D4467" t="s">
        <v>5</v>
      </c>
      <c r="E4467">
        <v>202209</v>
      </c>
      <c r="F4467" s="8">
        <v>710527.1268817205</v>
      </c>
      <c r="G4467" s="8">
        <v>800523.33333333337</v>
      </c>
    </row>
    <row r="4468" spans="1:7" x14ac:dyDescent="0.2">
      <c r="A4468" t="s">
        <v>73</v>
      </c>
      <c r="B4468" t="s">
        <v>120</v>
      </c>
      <c r="C4468" t="s">
        <v>3</v>
      </c>
      <c r="D4468" t="s">
        <v>5</v>
      </c>
      <c r="E4468">
        <v>202212</v>
      </c>
      <c r="F4468" s="8">
        <v>724061.18136200716</v>
      </c>
      <c r="G4468" s="8">
        <v>823683.66666666663</v>
      </c>
    </row>
    <row r="4469" spans="1:7" x14ac:dyDescent="0.2">
      <c r="A4469" t="s">
        <v>73</v>
      </c>
      <c r="B4469" t="s">
        <v>120</v>
      </c>
      <c r="C4469" t="s">
        <v>3</v>
      </c>
      <c r="D4469" t="s">
        <v>5</v>
      </c>
      <c r="E4469">
        <v>202303</v>
      </c>
      <c r="F4469" s="8">
        <v>740605.06874039944</v>
      </c>
      <c r="G4469" s="8">
        <v>846296</v>
      </c>
    </row>
    <row r="4470" spans="1:7" x14ac:dyDescent="0.2">
      <c r="A4470" t="s">
        <v>73</v>
      </c>
      <c r="B4470" t="s">
        <v>120</v>
      </c>
      <c r="C4470" t="s">
        <v>3</v>
      </c>
      <c r="D4470" t="s">
        <v>5</v>
      </c>
      <c r="E4470">
        <v>202306</v>
      </c>
      <c r="F4470" s="8">
        <v>759095.79032258049</v>
      </c>
      <c r="G4470" s="8">
        <v>859209</v>
      </c>
    </row>
    <row r="4471" spans="1:7" x14ac:dyDescent="0.2">
      <c r="A4471" t="s">
        <v>73</v>
      </c>
      <c r="B4471" t="s">
        <v>120</v>
      </c>
      <c r="C4471" t="s">
        <v>3</v>
      </c>
      <c r="D4471" t="s">
        <v>5</v>
      </c>
      <c r="E4471">
        <v>202309</v>
      </c>
      <c r="F4471" s="8">
        <v>741533.62114695366</v>
      </c>
      <c r="G4471" s="8">
        <v>950492</v>
      </c>
    </row>
    <row r="4472" spans="1:7" x14ac:dyDescent="0.2">
      <c r="A4472" t="s">
        <v>73</v>
      </c>
      <c r="B4472" t="s">
        <v>120</v>
      </c>
      <c r="C4472" t="s">
        <v>3</v>
      </c>
      <c r="D4472" t="s">
        <v>5</v>
      </c>
      <c r="E4472">
        <v>202312</v>
      </c>
      <c r="F4472" s="8">
        <v>767101.15376344102</v>
      </c>
      <c r="G4472" s="8">
        <v>817545.66666666663</v>
      </c>
    </row>
    <row r="4473" spans="1:7" x14ac:dyDescent="0.2">
      <c r="A4473" t="s">
        <v>73</v>
      </c>
      <c r="B4473" t="s">
        <v>120</v>
      </c>
      <c r="C4473" t="s">
        <v>3</v>
      </c>
      <c r="D4473" t="s">
        <v>5</v>
      </c>
      <c r="E4473">
        <v>202403</v>
      </c>
      <c r="F4473" s="8">
        <v>709546.90100111254</v>
      </c>
      <c r="G4473" s="8">
        <v>772024.33333333337</v>
      </c>
    </row>
    <row r="4474" spans="1:7" x14ac:dyDescent="0.2">
      <c r="A4474" t="s">
        <v>73</v>
      </c>
      <c r="B4474" t="s">
        <v>120</v>
      </c>
      <c r="C4474" t="s">
        <v>3</v>
      </c>
      <c r="D4474" t="s">
        <v>5</v>
      </c>
      <c r="E4474">
        <v>202406</v>
      </c>
      <c r="F4474" s="8">
        <v>690775.60645161313</v>
      </c>
      <c r="G4474" s="8">
        <v>776726</v>
      </c>
    </row>
    <row r="4475" spans="1:7" x14ac:dyDescent="0.2">
      <c r="A4475" t="s">
        <v>73</v>
      </c>
      <c r="B4475" t="s">
        <v>120</v>
      </c>
      <c r="C4475" t="s">
        <v>1</v>
      </c>
      <c r="D4475" t="s">
        <v>7</v>
      </c>
      <c r="E4475">
        <v>2014</v>
      </c>
      <c r="F4475" s="8">
        <v>11558.480241935487</v>
      </c>
      <c r="G4475" s="8">
        <v>12493.666666666666</v>
      </c>
    </row>
    <row r="4476" spans="1:7" x14ac:dyDescent="0.2">
      <c r="A4476" t="s">
        <v>73</v>
      </c>
      <c r="B4476" t="s">
        <v>120</v>
      </c>
      <c r="C4476" t="s">
        <v>1</v>
      </c>
      <c r="D4476" t="s">
        <v>7</v>
      </c>
      <c r="E4476">
        <v>2015</v>
      </c>
      <c r="F4476" s="8">
        <v>15576.248054275473</v>
      </c>
      <c r="G4476" s="8">
        <v>16687.75</v>
      </c>
    </row>
    <row r="4477" spans="1:7" x14ac:dyDescent="0.2">
      <c r="A4477" t="s">
        <v>73</v>
      </c>
      <c r="B4477" t="s">
        <v>120</v>
      </c>
      <c r="C4477" t="s">
        <v>1</v>
      </c>
      <c r="D4477" t="s">
        <v>7</v>
      </c>
      <c r="E4477">
        <v>2016</v>
      </c>
      <c r="F4477" s="8">
        <v>30156.100154492651</v>
      </c>
      <c r="G4477" s="8">
        <v>33445.166666666664</v>
      </c>
    </row>
    <row r="4478" spans="1:7" x14ac:dyDescent="0.2">
      <c r="A4478" t="s">
        <v>73</v>
      </c>
      <c r="B4478" t="s">
        <v>120</v>
      </c>
      <c r="C4478" t="s">
        <v>1</v>
      </c>
      <c r="D4478" t="s">
        <v>7</v>
      </c>
      <c r="E4478">
        <v>2017</v>
      </c>
      <c r="F4478" s="8">
        <v>88730.324679979516</v>
      </c>
      <c r="G4478" s="8">
        <v>94663.333333333328</v>
      </c>
    </row>
    <row r="4479" spans="1:7" x14ac:dyDescent="0.2">
      <c r="A4479" t="s">
        <v>73</v>
      </c>
      <c r="B4479" t="s">
        <v>120</v>
      </c>
      <c r="C4479" t="s">
        <v>1</v>
      </c>
      <c r="D4479" t="s">
        <v>7</v>
      </c>
      <c r="E4479">
        <v>2018</v>
      </c>
      <c r="F4479" s="8">
        <v>125875.30498591911</v>
      </c>
      <c r="G4479" s="8">
        <v>133159.33333333334</v>
      </c>
    </row>
    <row r="4480" spans="1:7" x14ac:dyDescent="0.2">
      <c r="A4480" t="s">
        <v>73</v>
      </c>
      <c r="B4480" t="s">
        <v>120</v>
      </c>
      <c r="C4480" t="s">
        <v>1</v>
      </c>
      <c r="D4480" t="s">
        <v>7</v>
      </c>
      <c r="E4480">
        <v>2019</v>
      </c>
      <c r="F4480" s="8">
        <v>187962.50514592932</v>
      </c>
      <c r="G4480" s="8">
        <v>207496.16666666666</v>
      </c>
    </row>
    <row r="4481" spans="1:7" x14ac:dyDescent="0.2">
      <c r="A4481" t="s">
        <v>73</v>
      </c>
      <c r="B4481" t="s">
        <v>120</v>
      </c>
      <c r="C4481" t="s">
        <v>1</v>
      </c>
      <c r="D4481" t="s">
        <v>7</v>
      </c>
      <c r="E4481">
        <v>2020</v>
      </c>
      <c r="F4481" s="8">
        <v>298342.19241441105</v>
      </c>
      <c r="G4481" s="8">
        <v>324676.25</v>
      </c>
    </row>
    <row r="4482" spans="1:7" x14ac:dyDescent="0.2">
      <c r="A4482" t="s">
        <v>73</v>
      </c>
      <c r="B4482" t="s">
        <v>120</v>
      </c>
      <c r="C4482" t="s">
        <v>1</v>
      </c>
      <c r="D4482" t="s">
        <v>7</v>
      </c>
      <c r="E4482">
        <v>2021</v>
      </c>
      <c r="F4482" s="8">
        <v>496310.52368151565</v>
      </c>
      <c r="G4482" s="8">
        <v>537547.25</v>
      </c>
    </row>
    <row r="4483" spans="1:7" x14ac:dyDescent="0.2">
      <c r="A4483" t="s">
        <v>73</v>
      </c>
      <c r="B4483" t="s">
        <v>120</v>
      </c>
      <c r="C4483" t="s">
        <v>1</v>
      </c>
      <c r="D4483" t="s">
        <v>7</v>
      </c>
      <c r="E4483">
        <v>2022</v>
      </c>
      <c r="F4483" s="8">
        <v>607986.99797747063</v>
      </c>
      <c r="G4483" s="8">
        <v>648938</v>
      </c>
    </row>
    <row r="4484" spans="1:7" x14ac:dyDescent="0.2">
      <c r="A4484" t="s">
        <v>73</v>
      </c>
      <c r="B4484" t="s">
        <v>120</v>
      </c>
      <c r="C4484" t="s">
        <v>1</v>
      </c>
      <c r="D4484" t="s">
        <v>7</v>
      </c>
      <c r="E4484">
        <v>2023</v>
      </c>
      <c r="F4484" s="8">
        <v>650279.57705453143</v>
      </c>
      <c r="G4484" s="8">
        <v>691982.08333333337</v>
      </c>
    </row>
    <row r="4485" spans="1:7" x14ac:dyDescent="0.2">
      <c r="A4485" t="s">
        <v>73</v>
      </c>
      <c r="B4485" t="s">
        <v>120</v>
      </c>
      <c r="C4485" t="s">
        <v>1</v>
      </c>
      <c r="D4485" t="s">
        <v>7</v>
      </c>
      <c r="E4485">
        <v>2024</v>
      </c>
      <c r="F4485" s="8">
        <v>661597.06977382279</v>
      </c>
      <c r="G4485" s="8">
        <v>701592.2</v>
      </c>
    </row>
    <row r="4486" spans="1:7" x14ac:dyDescent="0.2">
      <c r="A4486" t="s">
        <v>73</v>
      </c>
      <c r="B4486" t="s">
        <v>120</v>
      </c>
      <c r="C4486" t="s">
        <v>1</v>
      </c>
      <c r="D4486" t="s">
        <v>8</v>
      </c>
      <c r="E4486">
        <v>201401</v>
      </c>
      <c r="F4486" s="8">
        <v>8810.4838709677424</v>
      </c>
      <c r="G4486" s="8">
        <v>9217</v>
      </c>
    </row>
    <row r="4487" spans="1:7" x14ac:dyDescent="0.2">
      <c r="A4487" t="s">
        <v>73</v>
      </c>
      <c r="B4487" t="s">
        <v>120</v>
      </c>
      <c r="C4487" t="s">
        <v>1</v>
      </c>
      <c r="D4487" t="s">
        <v>8</v>
      </c>
      <c r="E4487">
        <v>201402</v>
      </c>
      <c r="F4487" s="8">
        <v>8756.2500000000036</v>
      </c>
      <c r="G4487" s="8">
        <v>9082</v>
      </c>
    </row>
    <row r="4488" spans="1:7" x14ac:dyDescent="0.2">
      <c r="A4488" t="s">
        <v>73</v>
      </c>
      <c r="B4488" t="s">
        <v>120</v>
      </c>
      <c r="C4488" t="s">
        <v>1</v>
      </c>
      <c r="D4488" t="s">
        <v>8</v>
      </c>
      <c r="E4488">
        <v>201403</v>
      </c>
      <c r="F4488" s="8">
        <v>8904.0967741935456</v>
      </c>
      <c r="G4488" s="8">
        <v>9369</v>
      </c>
    </row>
    <row r="4489" spans="1:7" x14ac:dyDescent="0.2">
      <c r="A4489" t="s">
        <v>73</v>
      </c>
      <c r="B4489" t="s">
        <v>120</v>
      </c>
      <c r="C4489" t="s">
        <v>1</v>
      </c>
      <c r="D4489" t="s">
        <v>8</v>
      </c>
      <c r="E4489">
        <v>201404</v>
      </c>
      <c r="F4489" s="8">
        <v>9000.4666666666672</v>
      </c>
      <c r="G4489" s="8">
        <v>9542</v>
      </c>
    </row>
    <row r="4490" spans="1:7" x14ac:dyDescent="0.2">
      <c r="A4490" t="s">
        <v>73</v>
      </c>
      <c r="B4490" t="s">
        <v>120</v>
      </c>
      <c r="C4490" t="s">
        <v>1</v>
      </c>
      <c r="D4490" t="s">
        <v>8</v>
      </c>
      <c r="E4490">
        <v>201405</v>
      </c>
      <c r="F4490" s="8">
        <v>9163.322580645161</v>
      </c>
      <c r="G4490" s="8">
        <v>9975</v>
      </c>
    </row>
    <row r="4491" spans="1:7" x14ac:dyDescent="0.2">
      <c r="A4491" t="s">
        <v>73</v>
      </c>
      <c r="B4491" t="s">
        <v>120</v>
      </c>
      <c r="C4491" t="s">
        <v>1</v>
      </c>
      <c r="D4491" t="s">
        <v>8</v>
      </c>
      <c r="E4491">
        <v>201406</v>
      </c>
      <c r="F4491" s="8">
        <v>9976.9000000000069</v>
      </c>
      <c r="G4491" s="8">
        <v>10648</v>
      </c>
    </row>
    <row r="4492" spans="1:7" x14ac:dyDescent="0.2">
      <c r="A4492" t="s">
        <v>73</v>
      </c>
      <c r="B4492" t="s">
        <v>120</v>
      </c>
      <c r="C4492" t="s">
        <v>1</v>
      </c>
      <c r="D4492" t="s">
        <v>8</v>
      </c>
      <c r="E4492">
        <v>201407</v>
      </c>
      <c r="F4492" s="8">
        <v>10589.16129032258</v>
      </c>
      <c r="G4492" s="8">
        <v>11720</v>
      </c>
    </row>
    <row r="4493" spans="1:7" x14ac:dyDescent="0.2">
      <c r="A4493" t="s">
        <v>73</v>
      </c>
      <c r="B4493" t="s">
        <v>120</v>
      </c>
      <c r="C4493" t="s">
        <v>1</v>
      </c>
      <c r="D4493" t="s">
        <v>8</v>
      </c>
      <c r="E4493">
        <v>201408</v>
      </c>
      <c r="F4493" s="8">
        <v>12363.806451612902</v>
      </c>
      <c r="G4493" s="8">
        <v>14331</v>
      </c>
    </row>
    <row r="4494" spans="1:7" x14ac:dyDescent="0.2">
      <c r="A4494" t="s">
        <v>73</v>
      </c>
      <c r="B4494" t="s">
        <v>120</v>
      </c>
      <c r="C4494" t="s">
        <v>1</v>
      </c>
      <c r="D4494" t="s">
        <v>8</v>
      </c>
      <c r="E4494">
        <v>201409</v>
      </c>
      <c r="F4494" s="8">
        <v>14578.366666666669</v>
      </c>
      <c r="G4494" s="8">
        <v>17261</v>
      </c>
    </row>
    <row r="4495" spans="1:7" x14ac:dyDescent="0.2">
      <c r="A4495" t="s">
        <v>73</v>
      </c>
      <c r="B4495" t="s">
        <v>120</v>
      </c>
      <c r="C4495" t="s">
        <v>1</v>
      </c>
      <c r="D4495" t="s">
        <v>8</v>
      </c>
      <c r="E4495">
        <v>201410</v>
      </c>
      <c r="F4495" s="8">
        <v>16069.322580645163</v>
      </c>
      <c r="G4495" s="8">
        <v>17005</v>
      </c>
    </row>
    <row r="4496" spans="1:7" x14ac:dyDescent="0.2">
      <c r="A4496" t="s">
        <v>73</v>
      </c>
      <c r="B4496" t="s">
        <v>120</v>
      </c>
      <c r="C4496" t="s">
        <v>1</v>
      </c>
      <c r="D4496" t="s">
        <v>8</v>
      </c>
      <c r="E4496">
        <v>201411</v>
      </c>
      <c r="F4496" s="8">
        <v>15490.166666666668</v>
      </c>
      <c r="G4496" s="8">
        <v>16256</v>
      </c>
    </row>
    <row r="4497" spans="1:7" x14ac:dyDescent="0.2">
      <c r="A4497" t="s">
        <v>73</v>
      </c>
      <c r="B4497" t="s">
        <v>120</v>
      </c>
      <c r="C4497" t="s">
        <v>1</v>
      </c>
      <c r="D4497" t="s">
        <v>8</v>
      </c>
      <c r="E4497">
        <v>201412</v>
      </c>
      <c r="F4497" s="8">
        <v>14999.419354838714</v>
      </c>
      <c r="G4497" s="8">
        <v>15518</v>
      </c>
    </row>
    <row r="4498" spans="1:7" x14ac:dyDescent="0.2">
      <c r="A4498" t="s">
        <v>73</v>
      </c>
      <c r="B4498" t="s">
        <v>120</v>
      </c>
      <c r="C4498" t="s">
        <v>1</v>
      </c>
      <c r="D4498" t="s">
        <v>8</v>
      </c>
      <c r="E4498">
        <v>201501</v>
      </c>
      <c r="F4498" s="8">
        <v>14433.193548387095</v>
      </c>
      <c r="G4498" s="8">
        <v>15077</v>
      </c>
    </row>
    <row r="4499" spans="1:7" x14ac:dyDescent="0.2">
      <c r="A4499" t="s">
        <v>73</v>
      </c>
      <c r="B4499" t="s">
        <v>120</v>
      </c>
      <c r="C4499" t="s">
        <v>1</v>
      </c>
      <c r="D4499" t="s">
        <v>8</v>
      </c>
      <c r="E4499">
        <v>201502</v>
      </c>
      <c r="F4499" s="8">
        <v>14210.214285714286</v>
      </c>
      <c r="G4499" s="8">
        <v>14906</v>
      </c>
    </row>
    <row r="4500" spans="1:7" x14ac:dyDescent="0.2">
      <c r="A4500" t="s">
        <v>73</v>
      </c>
      <c r="B4500" t="s">
        <v>120</v>
      </c>
      <c r="C4500" t="s">
        <v>1</v>
      </c>
      <c r="D4500" t="s">
        <v>8</v>
      </c>
      <c r="E4500">
        <v>201503</v>
      </c>
      <c r="F4500" s="8">
        <v>14215</v>
      </c>
      <c r="G4500" s="8">
        <v>15005</v>
      </c>
    </row>
    <row r="4501" spans="1:7" x14ac:dyDescent="0.2">
      <c r="A4501" t="s">
        <v>73</v>
      </c>
      <c r="B4501" t="s">
        <v>120</v>
      </c>
      <c r="C4501" t="s">
        <v>1</v>
      </c>
      <c r="D4501" t="s">
        <v>8</v>
      </c>
      <c r="E4501">
        <v>201504</v>
      </c>
      <c r="F4501" s="8">
        <v>14133.633333333333</v>
      </c>
      <c r="G4501" s="8">
        <v>14976</v>
      </c>
    </row>
    <row r="4502" spans="1:7" x14ac:dyDescent="0.2">
      <c r="A4502" t="s">
        <v>73</v>
      </c>
      <c r="B4502" t="s">
        <v>120</v>
      </c>
      <c r="C4502" t="s">
        <v>1</v>
      </c>
      <c r="D4502" t="s">
        <v>8</v>
      </c>
      <c r="E4502">
        <v>201505</v>
      </c>
      <c r="F4502" s="8">
        <v>14040.354838709674</v>
      </c>
      <c r="G4502" s="8">
        <v>14707</v>
      </c>
    </row>
    <row r="4503" spans="1:7" x14ac:dyDescent="0.2">
      <c r="A4503" t="s">
        <v>73</v>
      </c>
      <c r="B4503" t="s">
        <v>120</v>
      </c>
      <c r="C4503" t="s">
        <v>1</v>
      </c>
      <c r="D4503" t="s">
        <v>8</v>
      </c>
      <c r="E4503">
        <v>201506</v>
      </c>
      <c r="F4503" s="8">
        <v>14144.800000000003</v>
      </c>
      <c r="G4503" s="8">
        <v>14687</v>
      </c>
    </row>
    <row r="4504" spans="1:7" x14ac:dyDescent="0.2">
      <c r="A4504" t="s">
        <v>73</v>
      </c>
      <c r="B4504" t="s">
        <v>120</v>
      </c>
      <c r="C4504" t="s">
        <v>1</v>
      </c>
      <c r="D4504" t="s">
        <v>8</v>
      </c>
      <c r="E4504">
        <v>201507</v>
      </c>
      <c r="F4504" s="8">
        <v>14230.451612903227</v>
      </c>
      <c r="G4504" s="8">
        <v>15057</v>
      </c>
    </row>
    <row r="4505" spans="1:7" x14ac:dyDescent="0.2">
      <c r="A4505" t="s">
        <v>73</v>
      </c>
      <c r="B4505" t="s">
        <v>120</v>
      </c>
      <c r="C4505" t="s">
        <v>1</v>
      </c>
      <c r="D4505" t="s">
        <v>8</v>
      </c>
      <c r="E4505">
        <v>201508</v>
      </c>
      <c r="F4505" s="8">
        <v>14809.741935483871</v>
      </c>
      <c r="G4505" s="8">
        <v>16311</v>
      </c>
    </row>
    <row r="4506" spans="1:7" x14ac:dyDescent="0.2">
      <c r="A4506" t="s">
        <v>73</v>
      </c>
      <c r="B4506" t="s">
        <v>120</v>
      </c>
      <c r="C4506" t="s">
        <v>1</v>
      </c>
      <c r="D4506" t="s">
        <v>8</v>
      </c>
      <c r="E4506">
        <v>201509</v>
      </c>
      <c r="F4506" s="8">
        <v>16414.933333333334</v>
      </c>
      <c r="G4506" s="8">
        <v>18788</v>
      </c>
    </row>
    <row r="4507" spans="1:7" x14ac:dyDescent="0.2">
      <c r="A4507" t="s">
        <v>73</v>
      </c>
      <c r="B4507" t="s">
        <v>120</v>
      </c>
      <c r="C4507" t="s">
        <v>1</v>
      </c>
      <c r="D4507" t="s">
        <v>8</v>
      </c>
      <c r="E4507">
        <v>201510</v>
      </c>
      <c r="F4507" s="8">
        <v>18110.129032258068</v>
      </c>
      <c r="G4507" s="8">
        <v>19700</v>
      </c>
    </row>
    <row r="4508" spans="1:7" x14ac:dyDescent="0.2">
      <c r="A4508" t="s">
        <v>73</v>
      </c>
      <c r="B4508" t="s">
        <v>120</v>
      </c>
      <c r="C4508" t="s">
        <v>1</v>
      </c>
      <c r="D4508" t="s">
        <v>8</v>
      </c>
      <c r="E4508">
        <v>201511</v>
      </c>
      <c r="F4508" s="8">
        <v>18522.266666666652</v>
      </c>
      <c r="G4508" s="8">
        <v>20037</v>
      </c>
    </row>
    <row r="4509" spans="1:7" x14ac:dyDescent="0.2">
      <c r="A4509" t="s">
        <v>73</v>
      </c>
      <c r="B4509" t="s">
        <v>120</v>
      </c>
      <c r="C4509" t="s">
        <v>1</v>
      </c>
      <c r="D4509" t="s">
        <v>8</v>
      </c>
      <c r="E4509">
        <v>201512</v>
      </c>
      <c r="F4509" s="8">
        <v>19650.258064516132</v>
      </c>
      <c r="G4509" s="8">
        <v>21002</v>
      </c>
    </row>
    <row r="4510" spans="1:7" x14ac:dyDescent="0.2">
      <c r="A4510" t="s">
        <v>73</v>
      </c>
      <c r="B4510" t="s">
        <v>120</v>
      </c>
      <c r="C4510" t="s">
        <v>1</v>
      </c>
      <c r="D4510" t="s">
        <v>8</v>
      </c>
      <c r="E4510">
        <v>201601</v>
      </c>
      <c r="F4510" s="8">
        <v>19934.161290322587</v>
      </c>
      <c r="G4510" s="8">
        <v>21374</v>
      </c>
    </row>
    <row r="4511" spans="1:7" x14ac:dyDescent="0.2">
      <c r="A4511" t="s">
        <v>73</v>
      </c>
      <c r="B4511" t="s">
        <v>120</v>
      </c>
      <c r="C4511" t="s">
        <v>1</v>
      </c>
      <c r="D4511" t="s">
        <v>8</v>
      </c>
      <c r="E4511">
        <v>201602</v>
      </c>
      <c r="F4511" s="8">
        <v>20620.862068965518</v>
      </c>
      <c r="G4511" s="8">
        <v>22605</v>
      </c>
    </row>
    <row r="4512" spans="1:7" x14ac:dyDescent="0.2">
      <c r="A4512" t="s">
        <v>73</v>
      </c>
      <c r="B4512" t="s">
        <v>120</v>
      </c>
      <c r="C4512" t="s">
        <v>1</v>
      </c>
      <c r="D4512" t="s">
        <v>8</v>
      </c>
      <c r="E4512">
        <v>201603</v>
      </c>
      <c r="F4512" s="8">
        <v>21948.193548387109</v>
      </c>
      <c r="G4512" s="8">
        <v>24168</v>
      </c>
    </row>
    <row r="4513" spans="1:7" x14ac:dyDescent="0.2">
      <c r="A4513" t="s">
        <v>73</v>
      </c>
      <c r="B4513" t="s">
        <v>120</v>
      </c>
      <c r="C4513" t="s">
        <v>1</v>
      </c>
      <c r="D4513" t="s">
        <v>8</v>
      </c>
      <c r="E4513">
        <v>201604</v>
      </c>
      <c r="F4513" s="8">
        <v>23273.30000000001</v>
      </c>
      <c r="G4513" s="8">
        <v>25789</v>
      </c>
    </row>
    <row r="4514" spans="1:7" x14ac:dyDescent="0.2">
      <c r="A4514" t="s">
        <v>73</v>
      </c>
      <c r="B4514" t="s">
        <v>120</v>
      </c>
      <c r="C4514" t="s">
        <v>1</v>
      </c>
      <c r="D4514" t="s">
        <v>8</v>
      </c>
      <c r="E4514">
        <v>201605</v>
      </c>
      <c r="F4514" s="8">
        <v>24919.193548387109</v>
      </c>
      <c r="G4514" s="8">
        <v>27376</v>
      </c>
    </row>
    <row r="4515" spans="1:7" x14ac:dyDescent="0.2">
      <c r="A4515" t="s">
        <v>73</v>
      </c>
      <c r="B4515" t="s">
        <v>120</v>
      </c>
      <c r="C4515" t="s">
        <v>1</v>
      </c>
      <c r="D4515" t="s">
        <v>8</v>
      </c>
      <c r="E4515">
        <v>201606</v>
      </c>
      <c r="F4515" s="8">
        <v>26210</v>
      </c>
      <c r="G4515" s="8">
        <v>28650</v>
      </c>
    </row>
    <row r="4516" spans="1:7" x14ac:dyDescent="0.2">
      <c r="A4516" t="s">
        <v>73</v>
      </c>
      <c r="B4516" t="s">
        <v>120</v>
      </c>
      <c r="C4516" t="s">
        <v>1</v>
      </c>
      <c r="D4516" t="s">
        <v>8</v>
      </c>
      <c r="E4516">
        <v>201607</v>
      </c>
      <c r="F4516" s="8">
        <v>27609.000000000011</v>
      </c>
      <c r="G4516" s="8">
        <v>30286</v>
      </c>
    </row>
    <row r="4517" spans="1:7" x14ac:dyDescent="0.2">
      <c r="A4517" t="s">
        <v>73</v>
      </c>
      <c r="B4517" t="s">
        <v>120</v>
      </c>
      <c r="C4517" t="s">
        <v>1</v>
      </c>
      <c r="D4517" t="s">
        <v>8</v>
      </c>
      <c r="E4517">
        <v>201608</v>
      </c>
      <c r="F4517" s="8">
        <v>36172.967741935485</v>
      </c>
      <c r="G4517" s="8">
        <v>49254</v>
      </c>
    </row>
    <row r="4518" spans="1:7" x14ac:dyDescent="0.2">
      <c r="A4518" t="s">
        <v>73</v>
      </c>
      <c r="B4518" t="s">
        <v>120</v>
      </c>
      <c r="C4518" t="s">
        <v>1</v>
      </c>
      <c r="D4518" t="s">
        <v>8</v>
      </c>
      <c r="E4518">
        <v>201609</v>
      </c>
      <c r="F4518" s="8">
        <v>38428.233333333337</v>
      </c>
      <c r="G4518" s="8">
        <v>41325</v>
      </c>
    </row>
    <row r="4519" spans="1:7" x14ac:dyDescent="0.2">
      <c r="A4519" t="s">
        <v>73</v>
      </c>
      <c r="B4519" t="s">
        <v>120</v>
      </c>
      <c r="C4519" t="s">
        <v>1</v>
      </c>
      <c r="D4519" t="s">
        <v>8</v>
      </c>
      <c r="E4519">
        <v>201610</v>
      </c>
      <c r="F4519" s="8">
        <v>38898.516129032228</v>
      </c>
      <c r="G4519" s="8">
        <v>41319</v>
      </c>
    </row>
    <row r="4520" spans="1:7" x14ac:dyDescent="0.2">
      <c r="A4520" t="s">
        <v>73</v>
      </c>
      <c r="B4520" t="s">
        <v>120</v>
      </c>
      <c r="C4520" t="s">
        <v>1</v>
      </c>
      <c r="D4520" t="s">
        <v>8</v>
      </c>
      <c r="E4520">
        <v>201611</v>
      </c>
      <c r="F4520" s="8">
        <v>39707</v>
      </c>
      <c r="G4520" s="8">
        <v>42535</v>
      </c>
    </row>
    <row r="4521" spans="1:7" x14ac:dyDescent="0.2">
      <c r="A4521" t="s">
        <v>73</v>
      </c>
      <c r="B4521" t="s">
        <v>120</v>
      </c>
      <c r="C4521" t="s">
        <v>1</v>
      </c>
      <c r="D4521" t="s">
        <v>8</v>
      </c>
      <c r="E4521">
        <v>201612</v>
      </c>
      <c r="F4521" s="8">
        <v>44151.774193548408</v>
      </c>
      <c r="G4521" s="8">
        <v>46661</v>
      </c>
    </row>
    <row r="4522" spans="1:7" x14ac:dyDescent="0.2">
      <c r="A4522" t="s">
        <v>73</v>
      </c>
      <c r="B4522" t="s">
        <v>120</v>
      </c>
      <c r="C4522" t="s">
        <v>1</v>
      </c>
      <c r="D4522" t="s">
        <v>8</v>
      </c>
      <c r="E4522">
        <v>201701</v>
      </c>
      <c r="F4522" s="8">
        <v>44953.54838709678</v>
      </c>
      <c r="G4522" s="8">
        <v>48104</v>
      </c>
    </row>
    <row r="4523" spans="1:7" x14ac:dyDescent="0.2">
      <c r="A4523" t="s">
        <v>73</v>
      </c>
      <c r="B4523" t="s">
        <v>120</v>
      </c>
      <c r="C4523" t="s">
        <v>1</v>
      </c>
      <c r="D4523" t="s">
        <v>8</v>
      </c>
      <c r="E4523">
        <v>201702</v>
      </c>
      <c r="F4523" s="8">
        <v>45002.571428571428</v>
      </c>
      <c r="G4523" s="8">
        <v>50910</v>
      </c>
    </row>
    <row r="4524" spans="1:7" x14ac:dyDescent="0.2">
      <c r="A4524" t="s">
        <v>73</v>
      </c>
      <c r="B4524" t="s">
        <v>120</v>
      </c>
      <c r="C4524" t="s">
        <v>1</v>
      </c>
      <c r="D4524" t="s">
        <v>8</v>
      </c>
      <c r="E4524">
        <v>201703</v>
      </c>
      <c r="F4524" s="8">
        <v>85588.032258064544</v>
      </c>
      <c r="G4524" s="8">
        <v>93765</v>
      </c>
    </row>
    <row r="4525" spans="1:7" x14ac:dyDescent="0.2">
      <c r="A4525" t="s">
        <v>73</v>
      </c>
      <c r="B4525" t="s">
        <v>120</v>
      </c>
      <c r="C4525" t="s">
        <v>1</v>
      </c>
      <c r="D4525" t="s">
        <v>8</v>
      </c>
      <c r="E4525">
        <v>201704</v>
      </c>
      <c r="F4525" s="8">
        <v>88054.133333333288</v>
      </c>
      <c r="G4525" s="8">
        <v>92303</v>
      </c>
    </row>
    <row r="4526" spans="1:7" x14ac:dyDescent="0.2">
      <c r="A4526" t="s">
        <v>73</v>
      </c>
      <c r="B4526" t="s">
        <v>120</v>
      </c>
      <c r="C4526" t="s">
        <v>1</v>
      </c>
      <c r="D4526" t="s">
        <v>8</v>
      </c>
      <c r="E4526">
        <v>201705</v>
      </c>
      <c r="F4526" s="8">
        <v>90874.451612903213</v>
      </c>
      <c r="G4526" s="8">
        <v>95907</v>
      </c>
    </row>
    <row r="4527" spans="1:7" x14ac:dyDescent="0.2">
      <c r="A4527" t="s">
        <v>73</v>
      </c>
      <c r="B4527" t="s">
        <v>120</v>
      </c>
      <c r="C4527" t="s">
        <v>1</v>
      </c>
      <c r="D4527" t="s">
        <v>8</v>
      </c>
      <c r="E4527">
        <v>201706</v>
      </c>
      <c r="F4527" s="8">
        <v>94333.266666666663</v>
      </c>
      <c r="G4527" s="8">
        <v>99348</v>
      </c>
    </row>
    <row r="4528" spans="1:7" x14ac:dyDescent="0.2">
      <c r="A4528" t="s">
        <v>73</v>
      </c>
      <c r="B4528" t="s">
        <v>120</v>
      </c>
      <c r="C4528" t="s">
        <v>1</v>
      </c>
      <c r="D4528" t="s">
        <v>8</v>
      </c>
      <c r="E4528">
        <v>201707</v>
      </c>
      <c r="F4528" s="8">
        <v>96853.741935483893</v>
      </c>
      <c r="G4528" s="8">
        <v>102724</v>
      </c>
    </row>
    <row r="4529" spans="1:7" x14ac:dyDescent="0.2">
      <c r="A4529" t="s">
        <v>73</v>
      </c>
      <c r="B4529" t="s">
        <v>120</v>
      </c>
      <c r="C4529" t="s">
        <v>1</v>
      </c>
      <c r="D4529" t="s">
        <v>8</v>
      </c>
      <c r="E4529">
        <v>201708</v>
      </c>
      <c r="F4529" s="8">
        <v>97422.129032258075</v>
      </c>
      <c r="G4529" s="8">
        <v>108792</v>
      </c>
    </row>
    <row r="4530" spans="1:7" x14ac:dyDescent="0.2">
      <c r="A4530" t="s">
        <v>73</v>
      </c>
      <c r="B4530" t="s">
        <v>120</v>
      </c>
      <c r="C4530" t="s">
        <v>1</v>
      </c>
      <c r="D4530" t="s">
        <v>8</v>
      </c>
      <c r="E4530">
        <v>201709</v>
      </c>
      <c r="F4530" s="8">
        <v>101626.49999999997</v>
      </c>
      <c r="G4530" s="8">
        <v>107407</v>
      </c>
    </row>
    <row r="4531" spans="1:7" x14ac:dyDescent="0.2">
      <c r="A4531" t="s">
        <v>73</v>
      </c>
      <c r="B4531" t="s">
        <v>120</v>
      </c>
      <c r="C4531" t="s">
        <v>1</v>
      </c>
      <c r="D4531" t="s">
        <v>8</v>
      </c>
      <c r="E4531">
        <v>201710</v>
      </c>
      <c r="F4531" s="8">
        <v>104214.29032258064</v>
      </c>
      <c r="G4531" s="8">
        <v>110160</v>
      </c>
    </row>
    <row r="4532" spans="1:7" x14ac:dyDescent="0.2">
      <c r="A4532" t="s">
        <v>73</v>
      </c>
      <c r="B4532" t="s">
        <v>120</v>
      </c>
      <c r="C4532" t="s">
        <v>1</v>
      </c>
      <c r="D4532" t="s">
        <v>8</v>
      </c>
      <c r="E4532">
        <v>201711</v>
      </c>
      <c r="F4532" s="8">
        <v>106687.16666666664</v>
      </c>
      <c r="G4532" s="8">
        <v>112018</v>
      </c>
    </row>
    <row r="4533" spans="1:7" x14ac:dyDescent="0.2">
      <c r="A4533" t="s">
        <v>73</v>
      </c>
      <c r="B4533" t="s">
        <v>120</v>
      </c>
      <c r="C4533" t="s">
        <v>1</v>
      </c>
      <c r="D4533" t="s">
        <v>8</v>
      </c>
      <c r="E4533">
        <v>201712</v>
      </c>
      <c r="F4533" s="8">
        <v>109154.06451612903</v>
      </c>
      <c r="G4533" s="8">
        <v>114522</v>
      </c>
    </row>
    <row r="4534" spans="1:7" x14ac:dyDescent="0.2">
      <c r="A4534" t="s">
        <v>73</v>
      </c>
      <c r="B4534" t="s">
        <v>120</v>
      </c>
      <c r="C4534" t="s">
        <v>1</v>
      </c>
      <c r="D4534" t="s">
        <v>8</v>
      </c>
      <c r="E4534">
        <v>201801</v>
      </c>
      <c r="F4534" s="8">
        <v>111180.77419354836</v>
      </c>
      <c r="G4534" s="8">
        <v>116478</v>
      </c>
    </row>
    <row r="4535" spans="1:7" x14ac:dyDescent="0.2">
      <c r="A4535" t="s">
        <v>73</v>
      </c>
      <c r="B4535" t="s">
        <v>120</v>
      </c>
      <c r="C4535" t="s">
        <v>1</v>
      </c>
      <c r="D4535" t="s">
        <v>8</v>
      </c>
      <c r="E4535">
        <v>201802</v>
      </c>
      <c r="F4535" s="8">
        <v>113272.10714285716</v>
      </c>
      <c r="G4535" s="8">
        <v>118101</v>
      </c>
    </row>
    <row r="4536" spans="1:7" x14ac:dyDescent="0.2">
      <c r="A4536" t="s">
        <v>73</v>
      </c>
      <c r="B4536" t="s">
        <v>120</v>
      </c>
      <c r="C4536" t="s">
        <v>1</v>
      </c>
      <c r="D4536" t="s">
        <v>8</v>
      </c>
      <c r="E4536">
        <v>201803</v>
      </c>
      <c r="F4536" s="8">
        <v>113963.64516129033</v>
      </c>
      <c r="G4536" s="8">
        <v>121121</v>
      </c>
    </row>
    <row r="4537" spans="1:7" x14ac:dyDescent="0.2">
      <c r="A4537" t="s">
        <v>73</v>
      </c>
      <c r="B4537" t="s">
        <v>120</v>
      </c>
      <c r="C4537" t="s">
        <v>1</v>
      </c>
      <c r="D4537" t="s">
        <v>8</v>
      </c>
      <c r="E4537">
        <v>201804</v>
      </c>
      <c r="F4537" s="8">
        <v>116528.60000000003</v>
      </c>
      <c r="G4537" s="8">
        <v>122982</v>
      </c>
    </row>
    <row r="4538" spans="1:7" x14ac:dyDescent="0.2">
      <c r="A4538" t="s">
        <v>73</v>
      </c>
      <c r="B4538" t="s">
        <v>120</v>
      </c>
      <c r="C4538" t="s">
        <v>1</v>
      </c>
      <c r="D4538" t="s">
        <v>8</v>
      </c>
      <c r="E4538">
        <v>201805</v>
      </c>
      <c r="F4538" s="8">
        <v>120724.38709677418</v>
      </c>
      <c r="G4538" s="8">
        <v>127834</v>
      </c>
    </row>
    <row r="4539" spans="1:7" x14ac:dyDescent="0.2">
      <c r="A4539" t="s">
        <v>73</v>
      </c>
      <c r="B4539" t="s">
        <v>120</v>
      </c>
      <c r="C4539" t="s">
        <v>1</v>
      </c>
      <c r="D4539" t="s">
        <v>8</v>
      </c>
      <c r="E4539">
        <v>201806</v>
      </c>
      <c r="F4539" s="8">
        <v>124459.23333333334</v>
      </c>
      <c r="G4539" s="8">
        <v>131432</v>
      </c>
    </row>
    <row r="4540" spans="1:7" x14ac:dyDescent="0.2">
      <c r="A4540" t="s">
        <v>73</v>
      </c>
      <c r="B4540" t="s">
        <v>120</v>
      </c>
      <c r="C4540" t="s">
        <v>1</v>
      </c>
      <c r="D4540" t="s">
        <v>8</v>
      </c>
      <c r="E4540">
        <v>201807</v>
      </c>
      <c r="F4540" s="8">
        <v>127785.35483870968</v>
      </c>
      <c r="G4540" s="8">
        <v>134933</v>
      </c>
    </row>
    <row r="4541" spans="1:7" x14ac:dyDescent="0.2">
      <c r="A4541" t="s">
        <v>73</v>
      </c>
      <c r="B4541" t="s">
        <v>120</v>
      </c>
      <c r="C4541" t="s">
        <v>1</v>
      </c>
      <c r="D4541" t="s">
        <v>8</v>
      </c>
      <c r="E4541">
        <v>201808</v>
      </c>
      <c r="F4541" s="8">
        <v>132050.06451612909</v>
      </c>
      <c r="G4541" s="8">
        <v>143082</v>
      </c>
    </row>
    <row r="4542" spans="1:7" x14ac:dyDescent="0.2">
      <c r="A4542" t="s">
        <v>73</v>
      </c>
      <c r="B4542" t="s">
        <v>120</v>
      </c>
      <c r="C4542" t="s">
        <v>1</v>
      </c>
      <c r="D4542" t="s">
        <v>8</v>
      </c>
      <c r="E4542">
        <v>201809</v>
      </c>
      <c r="F4542" s="8">
        <v>135326.90000000014</v>
      </c>
      <c r="G4542" s="8">
        <v>142891</v>
      </c>
    </row>
    <row r="4543" spans="1:7" x14ac:dyDescent="0.2">
      <c r="A4543" t="s">
        <v>73</v>
      </c>
      <c r="B4543" t="s">
        <v>120</v>
      </c>
      <c r="C4543" t="s">
        <v>1</v>
      </c>
      <c r="D4543" t="s">
        <v>8</v>
      </c>
      <c r="E4543">
        <v>201810</v>
      </c>
      <c r="F4543" s="8">
        <v>137003.48387096776</v>
      </c>
      <c r="G4543" s="8">
        <v>144941</v>
      </c>
    </row>
    <row r="4544" spans="1:7" x14ac:dyDescent="0.2">
      <c r="A4544" t="s">
        <v>73</v>
      </c>
      <c r="B4544" t="s">
        <v>120</v>
      </c>
      <c r="C4544" t="s">
        <v>1</v>
      </c>
      <c r="D4544" t="s">
        <v>8</v>
      </c>
      <c r="E4544">
        <v>201811</v>
      </c>
      <c r="F4544" s="8">
        <v>137951.4</v>
      </c>
      <c r="G4544" s="8">
        <v>145873</v>
      </c>
    </row>
    <row r="4545" spans="1:7" x14ac:dyDescent="0.2">
      <c r="A4545" t="s">
        <v>73</v>
      </c>
      <c r="B4545" t="s">
        <v>120</v>
      </c>
      <c r="C4545" t="s">
        <v>1</v>
      </c>
      <c r="D4545" t="s">
        <v>8</v>
      </c>
      <c r="E4545">
        <v>201812</v>
      </c>
      <c r="F4545" s="8">
        <v>140257.70967741933</v>
      </c>
      <c r="G4545" s="8">
        <v>148244</v>
      </c>
    </row>
    <row r="4546" spans="1:7" x14ac:dyDescent="0.2">
      <c r="A4546" t="s">
        <v>73</v>
      </c>
      <c r="B4546" t="s">
        <v>120</v>
      </c>
      <c r="C4546" t="s">
        <v>1</v>
      </c>
      <c r="D4546" t="s">
        <v>8</v>
      </c>
      <c r="E4546">
        <v>201901</v>
      </c>
      <c r="F4546" s="8">
        <v>143600.99999999997</v>
      </c>
      <c r="G4546" s="8">
        <v>152979</v>
      </c>
    </row>
    <row r="4547" spans="1:7" x14ac:dyDescent="0.2">
      <c r="A4547" t="s">
        <v>73</v>
      </c>
      <c r="B4547" t="s">
        <v>120</v>
      </c>
      <c r="C4547" t="s">
        <v>1</v>
      </c>
      <c r="D4547" t="s">
        <v>8</v>
      </c>
      <c r="E4547">
        <v>201902</v>
      </c>
      <c r="F4547" s="8">
        <v>148040.07142857148</v>
      </c>
      <c r="G4547" s="8">
        <v>157317</v>
      </c>
    </row>
    <row r="4548" spans="1:7" x14ac:dyDescent="0.2">
      <c r="A4548" t="s">
        <v>73</v>
      </c>
      <c r="B4548" t="s">
        <v>120</v>
      </c>
      <c r="C4548" t="s">
        <v>1</v>
      </c>
      <c r="D4548" t="s">
        <v>8</v>
      </c>
      <c r="E4548">
        <v>201903</v>
      </c>
      <c r="F4548" s="8">
        <v>152454.16129032263</v>
      </c>
      <c r="G4548" s="8">
        <v>182762</v>
      </c>
    </row>
    <row r="4549" spans="1:7" x14ac:dyDescent="0.2">
      <c r="A4549" t="s">
        <v>73</v>
      </c>
      <c r="B4549" t="s">
        <v>120</v>
      </c>
      <c r="C4549" t="s">
        <v>1</v>
      </c>
      <c r="D4549" t="s">
        <v>8</v>
      </c>
      <c r="E4549">
        <v>201904</v>
      </c>
      <c r="F4549" s="8">
        <v>154532.53333333333</v>
      </c>
      <c r="G4549" s="8">
        <v>163343</v>
      </c>
    </row>
    <row r="4550" spans="1:7" x14ac:dyDescent="0.2">
      <c r="A4550" t="s">
        <v>73</v>
      </c>
      <c r="B4550" t="s">
        <v>120</v>
      </c>
      <c r="C4550" t="s">
        <v>1</v>
      </c>
      <c r="D4550" t="s">
        <v>8</v>
      </c>
      <c r="E4550">
        <v>201905</v>
      </c>
      <c r="F4550" s="8">
        <v>156366.22580645175</v>
      </c>
      <c r="G4550" s="8">
        <v>167130</v>
      </c>
    </row>
    <row r="4551" spans="1:7" x14ac:dyDescent="0.2">
      <c r="A4551" t="s">
        <v>73</v>
      </c>
      <c r="B4551" t="s">
        <v>120</v>
      </c>
      <c r="C4551" t="s">
        <v>1</v>
      </c>
      <c r="D4551" t="s">
        <v>8</v>
      </c>
      <c r="E4551">
        <v>201906</v>
      </c>
      <c r="F4551" s="8">
        <v>159597.56666666668</v>
      </c>
      <c r="G4551" s="8">
        <v>176325</v>
      </c>
    </row>
    <row r="4552" spans="1:7" x14ac:dyDescent="0.2">
      <c r="A4552" t="s">
        <v>73</v>
      </c>
      <c r="B4552" t="s">
        <v>120</v>
      </c>
      <c r="C4552" t="s">
        <v>1</v>
      </c>
      <c r="D4552" t="s">
        <v>8</v>
      </c>
      <c r="E4552">
        <v>201907</v>
      </c>
      <c r="F4552" s="8">
        <v>178053.03225806437</v>
      </c>
      <c r="G4552" s="8">
        <v>199910</v>
      </c>
    </row>
    <row r="4553" spans="1:7" x14ac:dyDescent="0.2">
      <c r="A4553" t="s">
        <v>73</v>
      </c>
      <c r="B4553" t="s">
        <v>120</v>
      </c>
      <c r="C4553" t="s">
        <v>1</v>
      </c>
      <c r="D4553" t="s">
        <v>8</v>
      </c>
      <c r="E4553">
        <v>201908</v>
      </c>
      <c r="F4553" s="8">
        <v>196230.70967741948</v>
      </c>
      <c r="G4553" s="8">
        <v>220428</v>
      </c>
    </row>
    <row r="4554" spans="1:7" x14ac:dyDescent="0.2">
      <c r="A4554" t="s">
        <v>73</v>
      </c>
      <c r="B4554" t="s">
        <v>120</v>
      </c>
      <c r="C4554" t="s">
        <v>1</v>
      </c>
      <c r="D4554" t="s">
        <v>8</v>
      </c>
      <c r="E4554">
        <v>201909</v>
      </c>
      <c r="F4554" s="8">
        <v>216393.03333333338</v>
      </c>
      <c r="G4554" s="8">
        <v>241566</v>
      </c>
    </row>
    <row r="4555" spans="1:7" x14ac:dyDescent="0.2">
      <c r="A4555" t="s">
        <v>73</v>
      </c>
      <c r="B4555" t="s">
        <v>120</v>
      </c>
      <c r="C4555" t="s">
        <v>1</v>
      </c>
      <c r="D4555" t="s">
        <v>8</v>
      </c>
      <c r="E4555">
        <v>201910</v>
      </c>
      <c r="F4555" s="8">
        <v>235804.67741935479</v>
      </c>
      <c r="G4555" s="8">
        <v>262581</v>
      </c>
    </row>
    <row r="4556" spans="1:7" x14ac:dyDescent="0.2">
      <c r="A4556" t="s">
        <v>73</v>
      </c>
      <c r="B4556" t="s">
        <v>120</v>
      </c>
      <c r="C4556" t="s">
        <v>1</v>
      </c>
      <c r="D4556" t="s">
        <v>8</v>
      </c>
      <c r="E4556">
        <v>201911</v>
      </c>
      <c r="F4556" s="8">
        <v>250541.56666666665</v>
      </c>
      <c r="G4556" s="8">
        <v>277870</v>
      </c>
    </row>
    <row r="4557" spans="1:7" x14ac:dyDescent="0.2">
      <c r="A4557" t="s">
        <v>73</v>
      </c>
      <c r="B4557" t="s">
        <v>120</v>
      </c>
      <c r="C4557" t="s">
        <v>1</v>
      </c>
      <c r="D4557" t="s">
        <v>8</v>
      </c>
      <c r="E4557">
        <v>201912</v>
      </c>
      <c r="F4557" s="8">
        <v>263935.48387096764</v>
      </c>
      <c r="G4557" s="8">
        <v>287743</v>
      </c>
    </row>
    <row r="4558" spans="1:7" x14ac:dyDescent="0.2">
      <c r="A4558" t="s">
        <v>73</v>
      </c>
      <c r="B4558" t="s">
        <v>120</v>
      </c>
      <c r="C4558" t="s">
        <v>1</v>
      </c>
      <c r="D4558" t="s">
        <v>8</v>
      </c>
      <c r="E4558">
        <v>202001</v>
      </c>
      <c r="F4558" s="8">
        <v>268825.41935483849</v>
      </c>
      <c r="G4558" s="8">
        <v>297728</v>
      </c>
    </row>
    <row r="4559" spans="1:7" x14ac:dyDescent="0.2">
      <c r="A4559" t="s">
        <v>73</v>
      </c>
      <c r="B4559" t="s">
        <v>120</v>
      </c>
      <c r="C4559" t="s">
        <v>1</v>
      </c>
      <c r="D4559" t="s">
        <v>8</v>
      </c>
      <c r="E4559">
        <v>202002</v>
      </c>
      <c r="F4559" s="8">
        <v>280594.17241379322</v>
      </c>
      <c r="G4559" s="8">
        <v>306456</v>
      </c>
    </row>
    <row r="4560" spans="1:7" x14ac:dyDescent="0.2">
      <c r="A4560" t="s">
        <v>73</v>
      </c>
      <c r="B4560" t="s">
        <v>120</v>
      </c>
      <c r="C4560" t="s">
        <v>1</v>
      </c>
      <c r="D4560" t="s">
        <v>8</v>
      </c>
      <c r="E4560">
        <v>202003</v>
      </c>
      <c r="F4560" s="8">
        <v>288404.80645161279</v>
      </c>
      <c r="G4560" s="8">
        <v>308805</v>
      </c>
    </row>
    <row r="4561" spans="1:7" x14ac:dyDescent="0.2">
      <c r="A4561" t="s">
        <v>73</v>
      </c>
      <c r="B4561" t="s">
        <v>120</v>
      </c>
      <c r="C4561" t="s">
        <v>1</v>
      </c>
      <c r="D4561" t="s">
        <v>8</v>
      </c>
      <c r="E4561">
        <v>202004</v>
      </c>
      <c r="F4561" s="8">
        <v>270689.76666666655</v>
      </c>
      <c r="G4561" s="8">
        <v>286487</v>
      </c>
    </row>
    <row r="4562" spans="1:7" x14ac:dyDescent="0.2">
      <c r="A4562" t="s">
        <v>73</v>
      </c>
      <c r="B4562" t="s">
        <v>120</v>
      </c>
      <c r="C4562" t="s">
        <v>1</v>
      </c>
      <c r="D4562" t="s">
        <v>8</v>
      </c>
      <c r="E4562">
        <v>202005</v>
      </c>
      <c r="F4562" s="8">
        <v>263357.870967742</v>
      </c>
      <c r="G4562" s="8">
        <v>273699</v>
      </c>
    </row>
    <row r="4563" spans="1:7" x14ac:dyDescent="0.2">
      <c r="A4563" t="s">
        <v>73</v>
      </c>
      <c r="B4563" t="s">
        <v>120</v>
      </c>
      <c r="C4563" t="s">
        <v>1</v>
      </c>
      <c r="D4563" t="s">
        <v>8</v>
      </c>
      <c r="E4563">
        <v>202006</v>
      </c>
      <c r="F4563" s="8">
        <v>260170.89999999991</v>
      </c>
      <c r="G4563" s="8">
        <v>272440</v>
      </c>
    </row>
    <row r="4564" spans="1:7" x14ac:dyDescent="0.2">
      <c r="A4564" t="s">
        <v>73</v>
      </c>
      <c r="B4564" t="s">
        <v>120</v>
      </c>
      <c r="C4564" t="s">
        <v>1</v>
      </c>
      <c r="D4564" t="s">
        <v>8</v>
      </c>
      <c r="E4564">
        <v>202007</v>
      </c>
      <c r="F4564" s="8">
        <v>264931.09677419352</v>
      </c>
      <c r="G4564" s="8">
        <v>285697</v>
      </c>
    </row>
    <row r="4565" spans="1:7" x14ac:dyDescent="0.2">
      <c r="A4565" t="s">
        <v>73</v>
      </c>
      <c r="B4565" t="s">
        <v>120</v>
      </c>
      <c r="C4565" t="s">
        <v>1</v>
      </c>
      <c r="D4565" t="s">
        <v>8</v>
      </c>
      <c r="E4565">
        <v>202008</v>
      </c>
      <c r="F4565" s="8">
        <v>280937.19354838715</v>
      </c>
      <c r="G4565" s="8">
        <v>309688</v>
      </c>
    </row>
    <row r="4566" spans="1:7" x14ac:dyDescent="0.2">
      <c r="A4566" t="s">
        <v>73</v>
      </c>
      <c r="B4566" t="s">
        <v>120</v>
      </c>
      <c r="C4566" t="s">
        <v>1</v>
      </c>
      <c r="D4566" t="s">
        <v>8</v>
      </c>
      <c r="E4566">
        <v>202009</v>
      </c>
      <c r="F4566" s="8">
        <v>306541.69999999972</v>
      </c>
      <c r="G4566" s="8">
        <v>345239</v>
      </c>
    </row>
    <row r="4567" spans="1:7" x14ac:dyDescent="0.2">
      <c r="A4567" t="s">
        <v>73</v>
      </c>
      <c r="B4567" t="s">
        <v>120</v>
      </c>
      <c r="C4567" t="s">
        <v>1</v>
      </c>
      <c r="D4567" t="s">
        <v>8</v>
      </c>
      <c r="E4567">
        <v>202010</v>
      </c>
      <c r="F4567" s="8">
        <v>336591.29032258061</v>
      </c>
      <c r="G4567" s="8">
        <v>376231</v>
      </c>
    </row>
    <row r="4568" spans="1:7" x14ac:dyDescent="0.2">
      <c r="A4568" t="s">
        <v>73</v>
      </c>
      <c r="B4568" t="s">
        <v>120</v>
      </c>
      <c r="C4568" t="s">
        <v>1</v>
      </c>
      <c r="D4568" t="s">
        <v>8</v>
      </c>
      <c r="E4568">
        <v>202011</v>
      </c>
      <c r="F4568" s="8">
        <v>366154.86666666652</v>
      </c>
      <c r="G4568" s="8">
        <v>405720</v>
      </c>
    </row>
    <row r="4569" spans="1:7" x14ac:dyDescent="0.2">
      <c r="A4569" t="s">
        <v>73</v>
      </c>
      <c r="B4569" t="s">
        <v>120</v>
      </c>
      <c r="C4569" t="s">
        <v>1</v>
      </c>
      <c r="D4569" t="s">
        <v>8</v>
      </c>
      <c r="E4569">
        <v>202012</v>
      </c>
      <c r="F4569" s="8">
        <v>392907.22580645181</v>
      </c>
      <c r="G4569" s="8">
        <v>427925</v>
      </c>
    </row>
    <row r="4570" spans="1:7" x14ac:dyDescent="0.2">
      <c r="A4570" t="s">
        <v>73</v>
      </c>
      <c r="B4570" t="s">
        <v>120</v>
      </c>
      <c r="C4570" t="s">
        <v>1</v>
      </c>
      <c r="D4570" t="s">
        <v>8</v>
      </c>
      <c r="E4570">
        <v>202101</v>
      </c>
      <c r="F4570" s="8">
        <v>407894.80645161297</v>
      </c>
      <c r="G4570" s="8">
        <v>452576</v>
      </c>
    </row>
    <row r="4571" spans="1:7" x14ac:dyDescent="0.2">
      <c r="A4571" t="s">
        <v>73</v>
      </c>
      <c r="B4571" t="s">
        <v>120</v>
      </c>
      <c r="C4571" t="s">
        <v>1</v>
      </c>
      <c r="D4571" t="s">
        <v>8</v>
      </c>
      <c r="E4571">
        <v>202102</v>
      </c>
      <c r="F4571" s="8">
        <v>433493.71428571426</v>
      </c>
      <c r="G4571" s="8">
        <v>475823</v>
      </c>
    </row>
    <row r="4572" spans="1:7" x14ac:dyDescent="0.2">
      <c r="A4572" t="s">
        <v>73</v>
      </c>
      <c r="B4572" t="s">
        <v>120</v>
      </c>
      <c r="C4572" t="s">
        <v>1</v>
      </c>
      <c r="D4572" t="s">
        <v>8</v>
      </c>
      <c r="E4572">
        <v>202103</v>
      </c>
      <c r="F4572" s="8">
        <v>454499.99999999983</v>
      </c>
      <c r="G4572" s="8">
        <v>500512</v>
      </c>
    </row>
    <row r="4573" spans="1:7" x14ac:dyDescent="0.2">
      <c r="A4573" t="s">
        <v>73</v>
      </c>
      <c r="B4573" t="s">
        <v>120</v>
      </c>
      <c r="C4573" t="s">
        <v>1</v>
      </c>
      <c r="D4573" t="s">
        <v>8</v>
      </c>
      <c r="E4573">
        <v>202104</v>
      </c>
      <c r="F4573" s="8">
        <v>468786.89999999991</v>
      </c>
      <c r="G4573" s="8">
        <v>510453</v>
      </c>
    </row>
    <row r="4574" spans="1:7" x14ac:dyDescent="0.2">
      <c r="A4574" t="s">
        <v>73</v>
      </c>
      <c r="B4574" t="s">
        <v>120</v>
      </c>
      <c r="C4574" t="s">
        <v>1</v>
      </c>
      <c r="D4574" t="s">
        <v>8</v>
      </c>
      <c r="E4574">
        <v>202105</v>
      </c>
      <c r="F4574" s="8">
        <v>476525.51612903224</v>
      </c>
      <c r="G4574" s="8">
        <v>516047</v>
      </c>
    </row>
    <row r="4575" spans="1:7" x14ac:dyDescent="0.2">
      <c r="A4575" t="s">
        <v>73</v>
      </c>
      <c r="B4575" t="s">
        <v>120</v>
      </c>
      <c r="C4575" t="s">
        <v>1</v>
      </c>
      <c r="D4575" t="s">
        <v>8</v>
      </c>
      <c r="E4575">
        <v>202106</v>
      </c>
      <c r="F4575" s="8">
        <v>489232.23333333328</v>
      </c>
      <c r="G4575" s="8">
        <v>530696</v>
      </c>
    </row>
    <row r="4576" spans="1:7" x14ac:dyDescent="0.2">
      <c r="A4576" t="s">
        <v>73</v>
      </c>
      <c r="B4576" t="s">
        <v>120</v>
      </c>
      <c r="C4576" t="s">
        <v>1</v>
      </c>
      <c r="D4576" t="s">
        <v>8</v>
      </c>
      <c r="E4576">
        <v>202107</v>
      </c>
      <c r="F4576" s="8">
        <v>504006.29032258055</v>
      </c>
      <c r="G4576" s="8">
        <v>545589</v>
      </c>
    </row>
    <row r="4577" spans="1:7" x14ac:dyDescent="0.2">
      <c r="A4577" t="s">
        <v>73</v>
      </c>
      <c r="B4577" t="s">
        <v>120</v>
      </c>
      <c r="C4577" t="s">
        <v>1</v>
      </c>
      <c r="D4577" t="s">
        <v>8</v>
      </c>
      <c r="E4577">
        <v>202108</v>
      </c>
      <c r="F4577" s="8">
        <v>519603</v>
      </c>
      <c r="G4577" s="8">
        <v>560680</v>
      </c>
    </row>
    <row r="4578" spans="1:7" x14ac:dyDescent="0.2">
      <c r="A4578" t="s">
        <v>73</v>
      </c>
      <c r="B4578" t="s">
        <v>120</v>
      </c>
      <c r="C4578" t="s">
        <v>1</v>
      </c>
      <c r="D4578" t="s">
        <v>8</v>
      </c>
      <c r="E4578">
        <v>202109</v>
      </c>
      <c r="F4578" s="8">
        <v>532718.9</v>
      </c>
      <c r="G4578" s="8">
        <v>574334</v>
      </c>
    </row>
    <row r="4579" spans="1:7" x14ac:dyDescent="0.2">
      <c r="A4579" t="s">
        <v>73</v>
      </c>
      <c r="B4579" t="s">
        <v>120</v>
      </c>
      <c r="C4579" t="s">
        <v>1</v>
      </c>
      <c r="D4579" t="s">
        <v>8</v>
      </c>
      <c r="E4579">
        <v>202110</v>
      </c>
      <c r="F4579" s="8">
        <v>545525.96774193575</v>
      </c>
      <c r="G4579" s="8">
        <v>586619</v>
      </c>
    </row>
    <row r="4580" spans="1:7" x14ac:dyDescent="0.2">
      <c r="A4580" t="s">
        <v>73</v>
      </c>
      <c r="B4580" t="s">
        <v>120</v>
      </c>
      <c r="C4580" t="s">
        <v>1</v>
      </c>
      <c r="D4580" t="s">
        <v>8</v>
      </c>
      <c r="E4580">
        <v>202111</v>
      </c>
      <c r="F4580" s="8">
        <v>557261.63333333354</v>
      </c>
      <c r="G4580" s="8">
        <v>595316</v>
      </c>
    </row>
    <row r="4581" spans="1:7" x14ac:dyDescent="0.2">
      <c r="A4581" t="s">
        <v>73</v>
      </c>
      <c r="B4581" t="s">
        <v>120</v>
      </c>
      <c r="C4581" t="s">
        <v>1</v>
      </c>
      <c r="D4581" t="s">
        <v>8</v>
      </c>
      <c r="E4581">
        <v>202112</v>
      </c>
      <c r="F4581" s="8">
        <v>566177.32258064568</v>
      </c>
      <c r="G4581" s="8">
        <v>601922</v>
      </c>
    </row>
    <row r="4582" spans="1:7" x14ac:dyDescent="0.2">
      <c r="A4582" t="s">
        <v>73</v>
      </c>
      <c r="B4582" t="s">
        <v>120</v>
      </c>
      <c r="C4582" t="s">
        <v>1</v>
      </c>
      <c r="D4582" t="s">
        <v>8</v>
      </c>
      <c r="E4582">
        <v>202201</v>
      </c>
      <c r="F4582" s="8">
        <v>571179.90322580677</v>
      </c>
      <c r="G4582" s="8">
        <v>611041</v>
      </c>
    </row>
    <row r="4583" spans="1:7" x14ac:dyDescent="0.2">
      <c r="A4583" t="s">
        <v>73</v>
      </c>
      <c r="B4583" t="s">
        <v>120</v>
      </c>
      <c r="C4583" t="s">
        <v>1</v>
      </c>
      <c r="D4583" t="s">
        <v>8</v>
      </c>
      <c r="E4583">
        <v>202202</v>
      </c>
      <c r="F4583" s="8">
        <v>581637.57142857218</v>
      </c>
      <c r="G4583" s="8">
        <v>621744</v>
      </c>
    </row>
    <row r="4584" spans="1:7" x14ac:dyDescent="0.2">
      <c r="A4584" t="s">
        <v>73</v>
      </c>
      <c r="B4584" t="s">
        <v>120</v>
      </c>
      <c r="C4584" t="s">
        <v>1</v>
      </c>
      <c r="D4584" t="s">
        <v>8</v>
      </c>
      <c r="E4584">
        <v>202203</v>
      </c>
      <c r="F4584" s="8">
        <v>589395.93548387114</v>
      </c>
      <c r="G4584" s="8">
        <v>632847</v>
      </c>
    </row>
    <row r="4585" spans="1:7" x14ac:dyDescent="0.2">
      <c r="A4585" t="s">
        <v>73</v>
      </c>
      <c r="B4585" t="s">
        <v>120</v>
      </c>
      <c r="C4585" t="s">
        <v>1</v>
      </c>
      <c r="D4585" t="s">
        <v>8</v>
      </c>
      <c r="E4585">
        <v>202204</v>
      </c>
      <c r="F4585" s="8">
        <v>595805.46666666609</v>
      </c>
      <c r="G4585" s="8">
        <v>633789</v>
      </c>
    </row>
    <row r="4586" spans="1:7" x14ac:dyDescent="0.2">
      <c r="A4586" t="s">
        <v>73</v>
      </c>
      <c r="B4586" t="s">
        <v>120</v>
      </c>
      <c r="C4586" t="s">
        <v>1</v>
      </c>
      <c r="D4586" t="s">
        <v>8</v>
      </c>
      <c r="E4586">
        <v>202205</v>
      </c>
      <c r="F4586" s="8">
        <v>604727.1935483868</v>
      </c>
      <c r="G4586" s="8">
        <v>644428</v>
      </c>
    </row>
    <row r="4587" spans="1:7" x14ac:dyDescent="0.2">
      <c r="A4587" t="s">
        <v>73</v>
      </c>
      <c r="B4587" t="s">
        <v>120</v>
      </c>
      <c r="C4587" t="s">
        <v>1</v>
      </c>
      <c r="D4587" t="s">
        <v>8</v>
      </c>
      <c r="E4587">
        <v>202206</v>
      </c>
      <c r="F4587" s="8">
        <v>611812.69999999949</v>
      </c>
      <c r="G4587" s="8">
        <v>649683</v>
      </c>
    </row>
    <row r="4588" spans="1:7" x14ac:dyDescent="0.2">
      <c r="A4588" t="s">
        <v>73</v>
      </c>
      <c r="B4588" t="s">
        <v>120</v>
      </c>
      <c r="C4588" t="s">
        <v>1</v>
      </c>
      <c r="D4588" t="s">
        <v>8</v>
      </c>
      <c r="E4588">
        <v>202207</v>
      </c>
      <c r="F4588" s="8">
        <v>618191.87096774229</v>
      </c>
      <c r="G4588" s="8">
        <v>658729</v>
      </c>
    </row>
    <row r="4589" spans="1:7" x14ac:dyDescent="0.2">
      <c r="A4589" t="s">
        <v>73</v>
      </c>
      <c r="B4589" t="s">
        <v>120</v>
      </c>
      <c r="C4589" t="s">
        <v>1</v>
      </c>
      <c r="D4589" t="s">
        <v>8</v>
      </c>
      <c r="E4589">
        <v>202208</v>
      </c>
      <c r="F4589" s="8">
        <v>624277.99999999988</v>
      </c>
      <c r="G4589" s="8">
        <v>668498</v>
      </c>
    </row>
    <row r="4590" spans="1:7" x14ac:dyDescent="0.2">
      <c r="A4590" t="s">
        <v>73</v>
      </c>
      <c r="B4590" t="s">
        <v>120</v>
      </c>
      <c r="C4590" t="s">
        <v>1</v>
      </c>
      <c r="D4590" t="s">
        <v>8</v>
      </c>
      <c r="E4590">
        <v>202209</v>
      </c>
      <c r="F4590" s="8">
        <v>617756.00000000012</v>
      </c>
      <c r="G4590" s="8">
        <v>670929</v>
      </c>
    </row>
    <row r="4591" spans="1:7" x14ac:dyDescent="0.2">
      <c r="A4591" t="s">
        <v>73</v>
      </c>
      <c r="B4591" t="s">
        <v>120</v>
      </c>
      <c r="C4591" t="s">
        <v>1</v>
      </c>
      <c r="D4591" t="s">
        <v>8</v>
      </c>
      <c r="E4591">
        <v>202210</v>
      </c>
      <c r="F4591" s="8">
        <v>621720.29032258096</v>
      </c>
      <c r="G4591" s="8">
        <v>663023</v>
      </c>
    </row>
    <row r="4592" spans="1:7" x14ac:dyDescent="0.2">
      <c r="A4592" t="s">
        <v>73</v>
      </c>
      <c r="B4592" t="s">
        <v>120</v>
      </c>
      <c r="C4592" t="s">
        <v>1</v>
      </c>
      <c r="D4592" t="s">
        <v>8</v>
      </c>
      <c r="E4592">
        <v>202211</v>
      </c>
      <c r="F4592" s="8">
        <v>627988.36666666681</v>
      </c>
      <c r="G4592" s="8">
        <v>666102</v>
      </c>
    </row>
    <row r="4593" spans="1:7" x14ac:dyDescent="0.2">
      <c r="A4593" t="s">
        <v>73</v>
      </c>
      <c r="B4593" t="s">
        <v>120</v>
      </c>
      <c r="C4593" t="s">
        <v>1</v>
      </c>
      <c r="D4593" t="s">
        <v>8</v>
      </c>
      <c r="E4593">
        <v>202212</v>
      </c>
      <c r="F4593" s="8">
        <v>631350.67741935502</v>
      </c>
      <c r="G4593" s="8">
        <v>666443</v>
      </c>
    </row>
    <row r="4594" spans="1:7" x14ac:dyDescent="0.2">
      <c r="A4594" t="s">
        <v>73</v>
      </c>
      <c r="B4594" t="s">
        <v>120</v>
      </c>
      <c r="C4594" t="s">
        <v>1</v>
      </c>
      <c r="D4594" t="s">
        <v>8</v>
      </c>
      <c r="E4594">
        <v>202301</v>
      </c>
      <c r="F4594" s="8">
        <v>628773.09677419346</v>
      </c>
      <c r="G4594" s="8">
        <v>673005</v>
      </c>
    </row>
    <row r="4595" spans="1:7" x14ac:dyDescent="0.2">
      <c r="A4595" t="s">
        <v>73</v>
      </c>
      <c r="B4595" t="s">
        <v>120</v>
      </c>
      <c r="C4595" t="s">
        <v>1</v>
      </c>
      <c r="D4595" t="s">
        <v>8</v>
      </c>
      <c r="E4595">
        <v>202302</v>
      </c>
      <c r="F4595" s="8">
        <v>637971.8214285709</v>
      </c>
      <c r="G4595" s="8">
        <v>679839</v>
      </c>
    </row>
    <row r="4596" spans="1:7" x14ac:dyDescent="0.2">
      <c r="A4596" t="s">
        <v>73</v>
      </c>
      <c r="B4596" t="s">
        <v>120</v>
      </c>
      <c r="C4596" t="s">
        <v>1</v>
      </c>
      <c r="D4596" t="s">
        <v>8</v>
      </c>
      <c r="E4596">
        <v>202303</v>
      </c>
      <c r="F4596" s="8">
        <v>645083.12903225806</v>
      </c>
      <c r="G4596" s="8">
        <v>692010</v>
      </c>
    </row>
    <row r="4597" spans="1:7" x14ac:dyDescent="0.2">
      <c r="A4597" t="s">
        <v>73</v>
      </c>
      <c r="B4597" t="s">
        <v>120</v>
      </c>
      <c r="C4597" t="s">
        <v>1</v>
      </c>
      <c r="D4597" t="s">
        <v>8</v>
      </c>
      <c r="E4597">
        <v>202304</v>
      </c>
      <c r="F4597" s="8">
        <v>645502.13333333319</v>
      </c>
      <c r="G4597" s="8">
        <v>686816</v>
      </c>
    </row>
    <row r="4598" spans="1:7" x14ac:dyDescent="0.2">
      <c r="A4598" t="s">
        <v>73</v>
      </c>
      <c r="B4598" t="s">
        <v>120</v>
      </c>
      <c r="C4598" t="s">
        <v>1</v>
      </c>
      <c r="D4598" t="s">
        <v>8</v>
      </c>
      <c r="E4598">
        <v>202305</v>
      </c>
      <c r="F4598" s="8">
        <v>648012.8387096771</v>
      </c>
      <c r="G4598" s="8">
        <v>689643</v>
      </c>
    </row>
    <row r="4599" spans="1:7" x14ac:dyDescent="0.2">
      <c r="A4599" t="s">
        <v>73</v>
      </c>
      <c r="B4599" t="s">
        <v>120</v>
      </c>
      <c r="C4599" t="s">
        <v>1</v>
      </c>
      <c r="D4599" t="s">
        <v>8</v>
      </c>
      <c r="E4599">
        <v>202306</v>
      </c>
      <c r="F4599" s="8">
        <v>648292.83333333314</v>
      </c>
      <c r="G4599" s="8">
        <v>691993</v>
      </c>
    </row>
    <row r="4600" spans="1:7" x14ac:dyDescent="0.2">
      <c r="A4600" t="s">
        <v>73</v>
      </c>
      <c r="B4600" t="s">
        <v>120</v>
      </c>
      <c r="C4600" t="s">
        <v>1</v>
      </c>
      <c r="D4600" t="s">
        <v>8</v>
      </c>
      <c r="E4600">
        <v>202307</v>
      </c>
      <c r="F4600" s="8">
        <v>650757.45161290327</v>
      </c>
      <c r="G4600" s="8">
        <v>693229</v>
      </c>
    </row>
    <row r="4601" spans="1:7" x14ac:dyDescent="0.2">
      <c r="A4601" t="s">
        <v>73</v>
      </c>
      <c r="B4601" t="s">
        <v>120</v>
      </c>
      <c r="C4601" t="s">
        <v>1</v>
      </c>
      <c r="D4601" t="s">
        <v>8</v>
      </c>
      <c r="E4601">
        <v>202308</v>
      </c>
      <c r="F4601" s="8">
        <v>655626.70967741974</v>
      </c>
      <c r="G4601" s="8">
        <v>697849</v>
      </c>
    </row>
    <row r="4602" spans="1:7" x14ac:dyDescent="0.2">
      <c r="A4602" t="s">
        <v>73</v>
      </c>
      <c r="B4602" t="s">
        <v>120</v>
      </c>
      <c r="C4602" t="s">
        <v>1</v>
      </c>
      <c r="D4602" t="s">
        <v>8</v>
      </c>
      <c r="E4602">
        <v>202309</v>
      </c>
      <c r="F4602" s="8">
        <v>659330.29999999981</v>
      </c>
      <c r="G4602" s="8">
        <v>702086</v>
      </c>
    </row>
    <row r="4603" spans="1:7" x14ac:dyDescent="0.2">
      <c r="A4603" t="s">
        <v>73</v>
      </c>
      <c r="B4603" t="s">
        <v>120</v>
      </c>
      <c r="C4603" t="s">
        <v>1</v>
      </c>
      <c r="D4603" t="s">
        <v>8</v>
      </c>
      <c r="E4603">
        <v>202310</v>
      </c>
      <c r="F4603" s="8">
        <v>662190.58064516133</v>
      </c>
      <c r="G4603" s="8">
        <v>701655</v>
      </c>
    </row>
    <row r="4604" spans="1:7" x14ac:dyDescent="0.2">
      <c r="A4604" t="s">
        <v>73</v>
      </c>
      <c r="B4604" t="s">
        <v>120</v>
      </c>
      <c r="C4604" t="s">
        <v>1</v>
      </c>
      <c r="D4604" t="s">
        <v>8</v>
      </c>
      <c r="E4604">
        <v>202311</v>
      </c>
      <c r="F4604" s="8">
        <v>662931.93333333312</v>
      </c>
      <c r="G4604" s="8">
        <v>701893</v>
      </c>
    </row>
    <row r="4605" spans="1:7" x14ac:dyDescent="0.2">
      <c r="A4605" t="s">
        <v>73</v>
      </c>
      <c r="B4605" t="s">
        <v>120</v>
      </c>
      <c r="C4605" t="s">
        <v>1</v>
      </c>
      <c r="D4605" t="s">
        <v>8</v>
      </c>
      <c r="E4605">
        <v>202312</v>
      </c>
      <c r="F4605" s="8">
        <v>658882.09677419381</v>
      </c>
      <c r="G4605" s="8">
        <v>693767</v>
      </c>
    </row>
    <row r="4606" spans="1:7" x14ac:dyDescent="0.2">
      <c r="A4606" t="s">
        <v>73</v>
      </c>
      <c r="B4606" t="s">
        <v>120</v>
      </c>
      <c r="C4606" t="s">
        <v>1</v>
      </c>
      <c r="D4606" t="s">
        <v>8</v>
      </c>
      <c r="E4606">
        <v>202401</v>
      </c>
      <c r="F4606" s="8">
        <v>653899.32258064521</v>
      </c>
      <c r="G4606" s="8">
        <v>698583</v>
      </c>
    </row>
    <row r="4607" spans="1:7" x14ac:dyDescent="0.2">
      <c r="A4607" t="s">
        <v>73</v>
      </c>
      <c r="B4607" t="s">
        <v>120</v>
      </c>
      <c r="C4607" t="s">
        <v>1</v>
      </c>
      <c r="D4607" t="s">
        <v>8</v>
      </c>
      <c r="E4607">
        <v>202402</v>
      </c>
      <c r="F4607" s="8">
        <v>659624.72413793043</v>
      </c>
      <c r="G4607" s="8">
        <v>702535</v>
      </c>
    </row>
    <row r="4608" spans="1:7" x14ac:dyDescent="0.2">
      <c r="A4608" t="s">
        <v>73</v>
      </c>
      <c r="B4608" t="s">
        <v>120</v>
      </c>
      <c r="C4608" t="s">
        <v>1</v>
      </c>
      <c r="D4608" t="s">
        <v>8</v>
      </c>
      <c r="E4608">
        <v>202403</v>
      </c>
      <c r="F4608" s="8">
        <v>658775.19354838692</v>
      </c>
      <c r="G4608" s="8">
        <v>717735</v>
      </c>
    </row>
    <row r="4609" spans="1:7" x14ac:dyDescent="0.2">
      <c r="A4609" t="s">
        <v>73</v>
      </c>
      <c r="B4609" t="s">
        <v>120</v>
      </c>
      <c r="C4609" t="s">
        <v>1</v>
      </c>
      <c r="D4609" t="s">
        <v>8</v>
      </c>
      <c r="E4609">
        <v>202404</v>
      </c>
      <c r="F4609" s="8">
        <v>660998.36666666705</v>
      </c>
      <c r="G4609" s="8">
        <v>691047</v>
      </c>
    </row>
    <row r="4610" spans="1:7" x14ac:dyDescent="0.2">
      <c r="A4610" t="s">
        <v>73</v>
      </c>
      <c r="B4610" t="s">
        <v>120</v>
      </c>
      <c r="C4610" t="s">
        <v>1</v>
      </c>
      <c r="D4610" t="s">
        <v>8</v>
      </c>
      <c r="E4610">
        <v>202405</v>
      </c>
      <c r="F4610" s="8">
        <v>674687.74193548399</v>
      </c>
      <c r="G4610" s="8">
        <v>698061</v>
      </c>
    </row>
    <row r="4611" spans="1:7" x14ac:dyDescent="0.2">
      <c r="A4611" t="s">
        <v>73</v>
      </c>
      <c r="B4611" t="s">
        <v>120</v>
      </c>
      <c r="C4611" t="s">
        <v>1</v>
      </c>
      <c r="D4611" t="s">
        <v>9</v>
      </c>
      <c r="E4611">
        <v>201406</v>
      </c>
      <c r="F4611" s="8">
        <v>9101.9199820788544</v>
      </c>
      <c r="G4611" s="8">
        <v>9638.8333333333339</v>
      </c>
    </row>
    <row r="4612" spans="1:7" x14ac:dyDescent="0.2">
      <c r="A4612" t="s">
        <v>73</v>
      </c>
      <c r="B4612" t="s">
        <v>120</v>
      </c>
      <c r="C4612" t="s">
        <v>1</v>
      </c>
      <c r="D4612" t="s">
        <v>9</v>
      </c>
      <c r="E4612">
        <v>201412</v>
      </c>
      <c r="F4612" s="8">
        <v>14015.040501792117</v>
      </c>
      <c r="G4612" s="8">
        <v>15348.5</v>
      </c>
    </row>
    <row r="4613" spans="1:7" x14ac:dyDescent="0.2">
      <c r="A4613" t="s">
        <v>73</v>
      </c>
      <c r="B4613" t="s">
        <v>120</v>
      </c>
      <c r="C4613" t="s">
        <v>1</v>
      </c>
      <c r="D4613" t="s">
        <v>9</v>
      </c>
      <c r="E4613">
        <v>201506</v>
      </c>
      <c r="F4613" s="8">
        <v>14196.199334357398</v>
      </c>
      <c r="G4613" s="8">
        <v>14893</v>
      </c>
    </row>
    <row r="4614" spans="1:7" x14ac:dyDescent="0.2">
      <c r="A4614" t="s">
        <v>73</v>
      </c>
      <c r="B4614" t="s">
        <v>120</v>
      </c>
      <c r="C4614" t="s">
        <v>1</v>
      </c>
      <c r="D4614" t="s">
        <v>9</v>
      </c>
      <c r="E4614">
        <v>201512</v>
      </c>
      <c r="F4614" s="8">
        <v>16956.296774193546</v>
      </c>
      <c r="G4614" s="8">
        <v>18482.5</v>
      </c>
    </row>
    <row r="4615" spans="1:7" x14ac:dyDescent="0.2">
      <c r="A4615" t="s">
        <v>73</v>
      </c>
      <c r="B4615" t="s">
        <v>120</v>
      </c>
      <c r="C4615" t="s">
        <v>1</v>
      </c>
      <c r="D4615" t="s">
        <v>9</v>
      </c>
      <c r="E4615">
        <v>201606</v>
      </c>
      <c r="F4615" s="8">
        <v>22817.618409343722</v>
      </c>
      <c r="G4615" s="8">
        <v>24993.666666666668</v>
      </c>
    </row>
    <row r="4616" spans="1:7" x14ac:dyDescent="0.2">
      <c r="A4616" t="s">
        <v>73</v>
      </c>
      <c r="B4616" t="s">
        <v>120</v>
      </c>
      <c r="C4616" t="s">
        <v>1</v>
      </c>
      <c r="D4616" t="s">
        <v>9</v>
      </c>
      <c r="E4616">
        <v>201612</v>
      </c>
      <c r="F4616" s="8">
        <v>37494.581899641576</v>
      </c>
      <c r="G4616" s="8">
        <v>41896.666666666664</v>
      </c>
    </row>
    <row r="4617" spans="1:7" x14ac:dyDescent="0.2">
      <c r="A4617" t="s">
        <v>73</v>
      </c>
      <c r="B4617" t="s">
        <v>120</v>
      </c>
      <c r="C4617" t="s">
        <v>1</v>
      </c>
      <c r="D4617" t="s">
        <v>9</v>
      </c>
      <c r="E4617">
        <v>201706</v>
      </c>
      <c r="F4617" s="8">
        <v>74801.000614439326</v>
      </c>
      <c r="G4617" s="8">
        <v>80056.166666666672</v>
      </c>
    </row>
    <row r="4618" spans="1:7" x14ac:dyDescent="0.2">
      <c r="A4618" t="s">
        <v>73</v>
      </c>
      <c r="B4618" t="s">
        <v>120</v>
      </c>
      <c r="C4618" t="s">
        <v>1</v>
      </c>
      <c r="D4618" t="s">
        <v>9</v>
      </c>
      <c r="E4618">
        <v>201712</v>
      </c>
      <c r="F4618" s="8">
        <v>102659.64874551969</v>
      </c>
      <c r="G4618" s="8">
        <v>109270.5</v>
      </c>
    </row>
    <row r="4619" spans="1:7" x14ac:dyDescent="0.2">
      <c r="A4619" t="s">
        <v>73</v>
      </c>
      <c r="B4619" t="s">
        <v>120</v>
      </c>
      <c r="C4619" t="s">
        <v>1</v>
      </c>
      <c r="D4619" t="s">
        <v>9</v>
      </c>
      <c r="E4619">
        <v>201806</v>
      </c>
      <c r="F4619" s="8">
        <v>116688.12448796723</v>
      </c>
      <c r="G4619" s="8">
        <v>122991.33333333333</v>
      </c>
    </row>
    <row r="4620" spans="1:7" x14ac:dyDescent="0.2">
      <c r="A4620" t="s">
        <v>73</v>
      </c>
      <c r="B4620" t="s">
        <v>120</v>
      </c>
      <c r="C4620" t="s">
        <v>1</v>
      </c>
      <c r="D4620" t="s">
        <v>9</v>
      </c>
      <c r="E4620">
        <v>201812</v>
      </c>
      <c r="F4620" s="8">
        <v>135062.48548387099</v>
      </c>
      <c r="G4620" s="8">
        <v>143327.33333333334</v>
      </c>
    </row>
    <row r="4621" spans="1:7" x14ac:dyDescent="0.2">
      <c r="A4621" t="s">
        <v>73</v>
      </c>
      <c r="B4621" t="s">
        <v>120</v>
      </c>
      <c r="C4621" t="s">
        <v>1</v>
      </c>
      <c r="D4621" t="s">
        <v>9</v>
      </c>
      <c r="E4621">
        <v>201906</v>
      </c>
      <c r="F4621" s="8">
        <v>152431.92642089099</v>
      </c>
      <c r="G4621" s="8">
        <v>166642.66666666666</v>
      </c>
    </row>
    <row r="4622" spans="1:7" x14ac:dyDescent="0.2">
      <c r="A4622" t="s">
        <v>73</v>
      </c>
      <c r="B4622" t="s">
        <v>120</v>
      </c>
      <c r="C4622" t="s">
        <v>1</v>
      </c>
      <c r="D4622" t="s">
        <v>9</v>
      </c>
      <c r="E4622">
        <v>201912</v>
      </c>
      <c r="F4622" s="8">
        <v>223493.08387096776</v>
      </c>
      <c r="G4622" s="8">
        <v>248349.66666666666</v>
      </c>
    </row>
    <row r="4623" spans="1:7" x14ac:dyDescent="0.2">
      <c r="A4623" t="s">
        <v>73</v>
      </c>
      <c r="B4623" t="s">
        <v>120</v>
      </c>
      <c r="C4623" t="s">
        <v>1</v>
      </c>
      <c r="D4623" t="s">
        <v>9</v>
      </c>
      <c r="E4623">
        <v>202006</v>
      </c>
      <c r="F4623" s="8">
        <v>272007.1559757755</v>
      </c>
      <c r="G4623" s="8">
        <v>290935.83333333331</v>
      </c>
    </row>
    <row r="4624" spans="1:7" x14ac:dyDescent="0.2">
      <c r="A4624" t="s">
        <v>73</v>
      </c>
      <c r="B4624" t="s">
        <v>120</v>
      </c>
      <c r="C4624" t="s">
        <v>1</v>
      </c>
      <c r="D4624" t="s">
        <v>9</v>
      </c>
      <c r="E4624">
        <v>202012</v>
      </c>
      <c r="F4624" s="8">
        <v>324677.22885304654</v>
      </c>
      <c r="G4624" s="8">
        <v>358416.66666666669</v>
      </c>
    </row>
    <row r="4625" spans="1:7" x14ac:dyDescent="0.2">
      <c r="A4625" t="s">
        <v>73</v>
      </c>
      <c r="B4625" t="s">
        <v>120</v>
      </c>
      <c r="C4625" t="s">
        <v>1</v>
      </c>
      <c r="D4625" t="s">
        <v>9</v>
      </c>
      <c r="E4625">
        <v>202106</v>
      </c>
      <c r="F4625" s="8">
        <v>455072.19503328204</v>
      </c>
      <c r="G4625" s="8">
        <v>497684.5</v>
      </c>
    </row>
    <row r="4626" spans="1:7" x14ac:dyDescent="0.2">
      <c r="A4626" t="s">
        <v>73</v>
      </c>
      <c r="B4626" t="s">
        <v>120</v>
      </c>
      <c r="C4626" t="s">
        <v>1</v>
      </c>
      <c r="D4626" t="s">
        <v>9</v>
      </c>
      <c r="E4626">
        <v>202112</v>
      </c>
      <c r="F4626" s="8">
        <v>537548.85232974926</v>
      </c>
      <c r="G4626" s="8">
        <v>577410</v>
      </c>
    </row>
    <row r="4627" spans="1:7" x14ac:dyDescent="0.2">
      <c r="A4627" t="s">
        <v>73</v>
      </c>
      <c r="B4627" t="s">
        <v>120</v>
      </c>
      <c r="C4627" t="s">
        <v>1</v>
      </c>
      <c r="D4627" t="s">
        <v>9</v>
      </c>
      <c r="E4627">
        <v>202206</v>
      </c>
      <c r="F4627" s="8">
        <v>592426.46172555035</v>
      </c>
      <c r="G4627" s="8">
        <v>632255.33333333337</v>
      </c>
    </row>
    <row r="4628" spans="1:7" x14ac:dyDescent="0.2">
      <c r="A4628" t="s">
        <v>73</v>
      </c>
      <c r="B4628" t="s">
        <v>120</v>
      </c>
      <c r="C4628" t="s">
        <v>1</v>
      </c>
      <c r="D4628" t="s">
        <v>9</v>
      </c>
      <c r="E4628">
        <v>202212</v>
      </c>
      <c r="F4628" s="8">
        <v>623547.53422939079</v>
      </c>
      <c r="G4628" s="8">
        <v>665620.66666666663</v>
      </c>
    </row>
    <row r="4629" spans="1:7" x14ac:dyDescent="0.2">
      <c r="A4629" t="s">
        <v>73</v>
      </c>
      <c r="B4629" t="s">
        <v>120</v>
      </c>
      <c r="C4629" t="s">
        <v>1</v>
      </c>
      <c r="D4629" t="s">
        <v>9</v>
      </c>
      <c r="E4629">
        <v>202306</v>
      </c>
      <c r="F4629" s="8">
        <v>642272.64210189425</v>
      </c>
      <c r="G4629" s="8">
        <v>685551</v>
      </c>
    </row>
    <row r="4630" spans="1:7" x14ac:dyDescent="0.2">
      <c r="A4630" t="s">
        <v>73</v>
      </c>
      <c r="B4630" t="s">
        <v>120</v>
      </c>
      <c r="C4630" t="s">
        <v>1</v>
      </c>
      <c r="D4630" t="s">
        <v>9</v>
      </c>
      <c r="E4630">
        <v>202312</v>
      </c>
      <c r="F4630" s="8">
        <v>658286.51200716849</v>
      </c>
      <c r="G4630" s="8">
        <v>698413.16666666663</v>
      </c>
    </row>
    <row r="4631" spans="1:7" x14ac:dyDescent="0.2">
      <c r="A4631" t="s">
        <v>73</v>
      </c>
      <c r="B4631" t="s">
        <v>120</v>
      </c>
      <c r="C4631" t="s">
        <v>1</v>
      </c>
      <c r="D4631" t="s">
        <v>9</v>
      </c>
      <c r="E4631">
        <v>202406</v>
      </c>
      <c r="F4631" s="8">
        <v>661597.06977382279</v>
      </c>
      <c r="G4631" s="8">
        <v>701592.2</v>
      </c>
    </row>
    <row r="4632" spans="1:7" x14ac:dyDescent="0.2">
      <c r="A4632" t="s">
        <v>73</v>
      </c>
      <c r="B4632" t="s">
        <v>120</v>
      </c>
      <c r="C4632" t="s">
        <v>1</v>
      </c>
      <c r="D4632" t="s">
        <v>5</v>
      </c>
      <c r="E4632">
        <v>201403</v>
      </c>
      <c r="F4632" s="8">
        <v>8823.6102150537645</v>
      </c>
      <c r="G4632" s="8">
        <v>9222.6666666666661</v>
      </c>
    </row>
    <row r="4633" spans="1:7" x14ac:dyDescent="0.2">
      <c r="A4633" t="s">
        <v>73</v>
      </c>
      <c r="B4633" t="s">
        <v>120</v>
      </c>
      <c r="C4633" t="s">
        <v>1</v>
      </c>
      <c r="D4633" t="s">
        <v>5</v>
      </c>
      <c r="E4633">
        <v>201406</v>
      </c>
      <c r="F4633" s="8">
        <v>9380.2297491039444</v>
      </c>
      <c r="G4633" s="8">
        <v>10055</v>
      </c>
    </row>
    <row r="4634" spans="1:7" x14ac:dyDescent="0.2">
      <c r="A4634" t="s">
        <v>73</v>
      </c>
      <c r="B4634" t="s">
        <v>120</v>
      </c>
      <c r="C4634" t="s">
        <v>1</v>
      </c>
      <c r="D4634" t="s">
        <v>5</v>
      </c>
      <c r="E4634">
        <v>201409</v>
      </c>
      <c r="F4634" s="8">
        <v>12510.444802867385</v>
      </c>
      <c r="G4634" s="8">
        <v>14437.333333333334</v>
      </c>
    </row>
    <row r="4635" spans="1:7" x14ac:dyDescent="0.2">
      <c r="A4635" t="s">
        <v>73</v>
      </c>
      <c r="B4635" t="s">
        <v>120</v>
      </c>
      <c r="C4635" t="s">
        <v>1</v>
      </c>
      <c r="D4635" t="s">
        <v>5</v>
      </c>
      <c r="E4635">
        <v>201412</v>
      </c>
      <c r="F4635" s="8">
        <v>15519.636200716848</v>
      </c>
      <c r="G4635" s="8">
        <v>16259.666666666666</v>
      </c>
    </row>
    <row r="4636" spans="1:7" x14ac:dyDescent="0.2">
      <c r="A4636" t="s">
        <v>73</v>
      </c>
      <c r="B4636" t="s">
        <v>120</v>
      </c>
      <c r="C4636" t="s">
        <v>1</v>
      </c>
      <c r="D4636" t="s">
        <v>5</v>
      </c>
      <c r="E4636">
        <v>201503</v>
      </c>
      <c r="F4636" s="8">
        <v>14286.13594470046</v>
      </c>
      <c r="G4636" s="8">
        <v>14996</v>
      </c>
    </row>
    <row r="4637" spans="1:7" x14ac:dyDescent="0.2">
      <c r="A4637" t="s">
        <v>73</v>
      </c>
      <c r="B4637" t="s">
        <v>120</v>
      </c>
      <c r="C4637" t="s">
        <v>1</v>
      </c>
      <c r="D4637" t="s">
        <v>5</v>
      </c>
      <c r="E4637">
        <v>201506</v>
      </c>
      <c r="F4637" s="8">
        <v>14106.262724014336</v>
      </c>
      <c r="G4637" s="8">
        <v>14790</v>
      </c>
    </row>
    <row r="4638" spans="1:7" x14ac:dyDescent="0.2">
      <c r="A4638" t="s">
        <v>73</v>
      </c>
      <c r="B4638" t="s">
        <v>120</v>
      </c>
      <c r="C4638" t="s">
        <v>1</v>
      </c>
      <c r="D4638" t="s">
        <v>5</v>
      </c>
      <c r="E4638">
        <v>201509</v>
      </c>
      <c r="F4638" s="8">
        <v>15151.708960573478</v>
      </c>
      <c r="G4638" s="8">
        <v>16718.666666666668</v>
      </c>
    </row>
    <row r="4639" spans="1:7" x14ac:dyDescent="0.2">
      <c r="A4639" t="s">
        <v>73</v>
      </c>
      <c r="B4639" t="s">
        <v>120</v>
      </c>
      <c r="C4639" t="s">
        <v>1</v>
      </c>
      <c r="D4639" t="s">
        <v>5</v>
      </c>
      <c r="E4639">
        <v>201512</v>
      </c>
      <c r="F4639" s="8">
        <v>18760.88458781362</v>
      </c>
      <c r="G4639" s="8">
        <v>20246.333333333332</v>
      </c>
    </row>
    <row r="4640" spans="1:7" x14ac:dyDescent="0.2">
      <c r="A4640" t="s">
        <v>73</v>
      </c>
      <c r="B4640" t="s">
        <v>120</v>
      </c>
      <c r="C4640" t="s">
        <v>1</v>
      </c>
      <c r="D4640" t="s">
        <v>5</v>
      </c>
      <c r="E4640">
        <v>201603</v>
      </c>
      <c r="F4640" s="8">
        <v>20834.405635891741</v>
      </c>
      <c r="G4640" s="8">
        <v>22715.666666666668</v>
      </c>
    </row>
    <row r="4641" spans="1:7" x14ac:dyDescent="0.2">
      <c r="A4641" t="s">
        <v>73</v>
      </c>
      <c r="B4641" t="s">
        <v>120</v>
      </c>
      <c r="C4641" t="s">
        <v>1</v>
      </c>
      <c r="D4641" t="s">
        <v>5</v>
      </c>
      <c r="E4641">
        <v>201606</v>
      </c>
      <c r="F4641" s="8">
        <v>24800.831182795708</v>
      </c>
      <c r="G4641" s="8">
        <v>27271.666666666668</v>
      </c>
    </row>
    <row r="4642" spans="1:7" x14ac:dyDescent="0.2">
      <c r="A4642" t="s">
        <v>73</v>
      </c>
      <c r="B4642" t="s">
        <v>120</v>
      </c>
      <c r="C4642" t="s">
        <v>1</v>
      </c>
      <c r="D4642" t="s">
        <v>5</v>
      </c>
      <c r="E4642">
        <v>201609</v>
      </c>
      <c r="F4642" s="8">
        <v>34070.067025089615</v>
      </c>
      <c r="G4642" s="8">
        <v>40288.333333333336</v>
      </c>
    </row>
    <row r="4643" spans="1:7" x14ac:dyDescent="0.2">
      <c r="A4643" t="s">
        <v>73</v>
      </c>
      <c r="B4643" t="s">
        <v>120</v>
      </c>
      <c r="C4643" t="s">
        <v>1</v>
      </c>
      <c r="D4643" t="s">
        <v>5</v>
      </c>
      <c r="E4643">
        <v>201612</v>
      </c>
      <c r="F4643" s="8">
        <v>40919.096774193546</v>
      </c>
      <c r="G4643" s="8">
        <v>43505</v>
      </c>
    </row>
    <row r="4644" spans="1:7" x14ac:dyDescent="0.2">
      <c r="A4644" t="s">
        <v>73</v>
      </c>
      <c r="B4644" t="s">
        <v>120</v>
      </c>
      <c r="C4644" t="s">
        <v>1</v>
      </c>
      <c r="D4644" t="s">
        <v>5</v>
      </c>
      <c r="E4644">
        <v>201703</v>
      </c>
      <c r="F4644" s="8">
        <v>58514.717357910915</v>
      </c>
      <c r="G4644" s="8">
        <v>64259.666666666664</v>
      </c>
    </row>
    <row r="4645" spans="1:7" x14ac:dyDescent="0.2">
      <c r="A4645" t="s">
        <v>73</v>
      </c>
      <c r="B4645" t="s">
        <v>120</v>
      </c>
      <c r="C4645" t="s">
        <v>1</v>
      </c>
      <c r="D4645" t="s">
        <v>5</v>
      </c>
      <c r="E4645">
        <v>201706</v>
      </c>
      <c r="F4645" s="8">
        <v>91087.283870967731</v>
      </c>
      <c r="G4645" s="8">
        <v>95852.666666666672</v>
      </c>
    </row>
    <row r="4646" spans="1:7" x14ac:dyDescent="0.2">
      <c r="A4646" t="s">
        <v>73</v>
      </c>
      <c r="B4646" t="s">
        <v>120</v>
      </c>
      <c r="C4646" t="s">
        <v>1</v>
      </c>
      <c r="D4646" t="s">
        <v>5</v>
      </c>
      <c r="E4646">
        <v>201709</v>
      </c>
      <c r="F4646" s="8">
        <v>98634.12365591398</v>
      </c>
      <c r="G4646" s="8">
        <v>106307.66666666667</v>
      </c>
    </row>
    <row r="4647" spans="1:7" x14ac:dyDescent="0.2">
      <c r="A4647" t="s">
        <v>73</v>
      </c>
      <c r="B4647" t="s">
        <v>120</v>
      </c>
      <c r="C4647" t="s">
        <v>1</v>
      </c>
      <c r="D4647" t="s">
        <v>5</v>
      </c>
      <c r="E4647">
        <v>201712</v>
      </c>
      <c r="F4647" s="8">
        <v>106685.17383512545</v>
      </c>
      <c r="G4647" s="8">
        <v>112233.33333333333</v>
      </c>
    </row>
    <row r="4648" spans="1:7" x14ac:dyDescent="0.2">
      <c r="A4648" t="s">
        <v>73</v>
      </c>
      <c r="B4648" t="s">
        <v>120</v>
      </c>
      <c r="C4648" t="s">
        <v>1</v>
      </c>
      <c r="D4648" t="s">
        <v>5</v>
      </c>
      <c r="E4648">
        <v>201803</v>
      </c>
      <c r="F4648" s="8">
        <v>112805.50883256528</v>
      </c>
      <c r="G4648" s="8">
        <v>118566.66666666667</v>
      </c>
    </row>
    <row r="4649" spans="1:7" x14ac:dyDescent="0.2">
      <c r="A4649" t="s">
        <v>73</v>
      </c>
      <c r="B4649" t="s">
        <v>120</v>
      </c>
      <c r="C4649" t="s">
        <v>1</v>
      </c>
      <c r="D4649" t="s">
        <v>5</v>
      </c>
      <c r="E4649">
        <v>201806</v>
      </c>
      <c r="F4649" s="8">
        <v>120570.74014336918</v>
      </c>
      <c r="G4649" s="8">
        <v>127416</v>
      </c>
    </row>
    <row r="4650" spans="1:7" x14ac:dyDescent="0.2">
      <c r="A4650" t="s">
        <v>73</v>
      </c>
      <c r="B4650" t="s">
        <v>120</v>
      </c>
      <c r="C4650" t="s">
        <v>1</v>
      </c>
      <c r="D4650" t="s">
        <v>5</v>
      </c>
      <c r="E4650">
        <v>201809</v>
      </c>
      <c r="F4650" s="8">
        <v>131720.77311827964</v>
      </c>
      <c r="G4650" s="8">
        <v>140302</v>
      </c>
    </row>
    <row r="4651" spans="1:7" x14ac:dyDescent="0.2">
      <c r="A4651" t="s">
        <v>73</v>
      </c>
      <c r="B4651" t="s">
        <v>120</v>
      </c>
      <c r="C4651" t="s">
        <v>1</v>
      </c>
      <c r="D4651" t="s">
        <v>5</v>
      </c>
      <c r="E4651">
        <v>201812</v>
      </c>
      <c r="F4651" s="8">
        <v>138404.19784946236</v>
      </c>
      <c r="G4651" s="8">
        <v>146352.66666666666</v>
      </c>
    </row>
    <row r="4652" spans="1:7" x14ac:dyDescent="0.2">
      <c r="A4652" t="s">
        <v>73</v>
      </c>
      <c r="B4652" t="s">
        <v>120</v>
      </c>
      <c r="C4652" t="s">
        <v>1</v>
      </c>
      <c r="D4652" t="s">
        <v>5</v>
      </c>
      <c r="E4652">
        <v>201903</v>
      </c>
      <c r="F4652" s="8">
        <v>148031.74423963137</v>
      </c>
      <c r="G4652" s="8">
        <v>164352.66666666666</v>
      </c>
    </row>
    <row r="4653" spans="1:7" x14ac:dyDescent="0.2">
      <c r="A4653" t="s">
        <v>73</v>
      </c>
      <c r="B4653" t="s">
        <v>120</v>
      </c>
      <c r="C4653" t="s">
        <v>1</v>
      </c>
      <c r="D4653" t="s">
        <v>5</v>
      </c>
      <c r="E4653">
        <v>201906</v>
      </c>
      <c r="F4653" s="8">
        <v>156832.10860215058</v>
      </c>
      <c r="G4653" s="8">
        <v>168932.66666666666</v>
      </c>
    </row>
    <row r="4654" spans="1:7" x14ac:dyDescent="0.2">
      <c r="A4654" t="s">
        <v>73</v>
      </c>
      <c r="B4654" t="s">
        <v>120</v>
      </c>
      <c r="C4654" t="s">
        <v>1</v>
      </c>
      <c r="D4654" t="s">
        <v>5</v>
      </c>
      <c r="E4654">
        <v>201909</v>
      </c>
      <c r="F4654" s="8">
        <v>196892.25842293911</v>
      </c>
      <c r="G4654" s="8">
        <v>220634.66666666666</v>
      </c>
    </row>
    <row r="4655" spans="1:7" x14ac:dyDescent="0.2">
      <c r="A4655" t="s">
        <v>73</v>
      </c>
      <c r="B4655" t="s">
        <v>120</v>
      </c>
      <c r="C4655" t="s">
        <v>1</v>
      </c>
      <c r="D4655" t="s">
        <v>5</v>
      </c>
      <c r="E4655">
        <v>201912</v>
      </c>
      <c r="F4655" s="8">
        <v>250093.90931899636</v>
      </c>
      <c r="G4655" s="8">
        <v>276064.66666666669</v>
      </c>
    </row>
    <row r="4656" spans="1:7" x14ac:dyDescent="0.2">
      <c r="A4656" t="s">
        <v>73</v>
      </c>
      <c r="B4656" t="s">
        <v>120</v>
      </c>
      <c r="C4656" t="s">
        <v>1</v>
      </c>
      <c r="D4656" t="s">
        <v>5</v>
      </c>
      <c r="E4656">
        <v>202003</v>
      </c>
      <c r="F4656" s="8">
        <v>279274.79940674821</v>
      </c>
      <c r="G4656" s="8">
        <v>304329.66666666669</v>
      </c>
    </row>
    <row r="4657" spans="1:7" x14ac:dyDescent="0.2">
      <c r="A4657" t="s">
        <v>73</v>
      </c>
      <c r="B4657" t="s">
        <v>120</v>
      </c>
      <c r="C4657" t="s">
        <v>1</v>
      </c>
      <c r="D4657" t="s">
        <v>5</v>
      </c>
      <c r="E4657">
        <v>202006</v>
      </c>
      <c r="F4657" s="8">
        <v>264739.5125448028</v>
      </c>
      <c r="G4657" s="8">
        <v>277542</v>
      </c>
    </row>
    <row r="4658" spans="1:7" x14ac:dyDescent="0.2">
      <c r="A4658" t="s">
        <v>73</v>
      </c>
      <c r="B4658" t="s">
        <v>120</v>
      </c>
      <c r="C4658" t="s">
        <v>1</v>
      </c>
      <c r="D4658" t="s">
        <v>5</v>
      </c>
      <c r="E4658">
        <v>202009</v>
      </c>
      <c r="F4658" s="8">
        <v>284136.66344086011</v>
      </c>
      <c r="G4658" s="8">
        <v>313541.33333333331</v>
      </c>
    </row>
    <row r="4659" spans="1:7" x14ac:dyDescent="0.2">
      <c r="A4659" t="s">
        <v>73</v>
      </c>
      <c r="B4659" t="s">
        <v>120</v>
      </c>
      <c r="C4659" t="s">
        <v>1</v>
      </c>
      <c r="D4659" t="s">
        <v>5</v>
      </c>
      <c r="E4659">
        <v>202012</v>
      </c>
      <c r="F4659" s="8">
        <v>365217.79426523298</v>
      </c>
      <c r="G4659" s="8">
        <v>403292</v>
      </c>
    </row>
    <row r="4660" spans="1:7" x14ac:dyDescent="0.2">
      <c r="A4660" t="s">
        <v>73</v>
      </c>
      <c r="B4660" t="s">
        <v>120</v>
      </c>
      <c r="C4660" t="s">
        <v>1</v>
      </c>
      <c r="D4660" t="s">
        <v>5</v>
      </c>
      <c r="E4660">
        <v>202103</v>
      </c>
      <c r="F4660" s="8">
        <v>431962.84024577565</v>
      </c>
      <c r="G4660" s="8">
        <v>476303.66666666669</v>
      </c>
    </row>
    <row r="4661" spans="1:7" x14ac:dyDescent="0.2">
      <c r="A4661" t="s">
        <v>73</v>
      </c>
      <c r="B4661" t="s">
        <v>120</v>
      </c>
      <c r="C4661" t="s">
        <v>1</v>
      </c>
      <c r="D4661" t="s">
        <v>5</v>
      </c>
      <c r="E4661">
        <v>202106</v>
      </c>
      <c r="F4661" s="8">
        <v>478181.5498207885</v>
      </c>
      <c r="G4661" s="8">
        <v>519065.33333333331</v>
      </c>
    </row>
    <row r="4662" spans="1:7" x14ac:dyDescent="0.2">
      <c r="A4662" t="s">
        <v>73</v>
      </c>
      <c r="B4662" t="s">
        <v>120</v>
      </c>
      <c r="C4662" t="s">
        <v>1</v>
      </c>
      <c r="D4662" t="s">
        <v>5</v>
      </c>
      <c r="E4662">
        <v>202109</v>
      </c>
      <c r="F4662" s="8">
        <v>518776.06344086025</v>
      </c>
      <c r="G4662" s="8">
        <v>560201</v>
      </c>
    </row>
    <row r="4663" spans="1:7" x14ac:dyDescent="0.2">
      <c r="A4663" t="s">
        <v>73</v>
      </c>
      <c r="B4663" t="s">
        <v>120</v>
      </c>
      <c r="C4663" t="s">
        <v>1</v>
      </c>
      <c r="D4663" t="s">
        <v>5</v>
      </c>
      <c r="E4663">
        <v>202112</v>
      </c>
      <c r="F4663" s="8">
        <v>556321.6412186384</v>
      </c>
      <c r="G4663" s="8">
        <v>594619</v>
      </c>
    </row>
    <row r="4664" spans="1:7" x14ac:dyDescent="0.2">
      <c r="A4664" t="s">
        <v>73</v>
      </c>
      <c r="B4664" t="s">
        <v>120</v>
      </c>
      <c r="C4664" t="s">
        <v>1</v>
      </c>
      <c r="D4664" t="s">
        <v>5</v>
      </c>
      <c r="E4664">
        <v>202203</v>
      </c>
      <c r="F4664" s="8">
        <v>580737.80337941658</v>
      </c>
      <c r="G4664" s="8">
        <v>621877.33333333337</v>
      </c>
    </row>
    <row r="4665" spans="1:7" x14ac:dyDescent="0.2">
      <c r="A4665" t="s">
        <v>73</v>
      </c>
      <c r="B4665" t="s">
        <v>120</v>
      </c>
      <c r="C4665" t="s">
        <v>1</v>
      </c>
      <c r="D4665" t="s">
        <v>5</v>
      </c>
      <c r="E4665">
        <v>202206</v>
      </c>
      <c r="F4665" s="8">
        <v>604115.12007168413</v>
      </c>
      <c r="G4665" s="8">
        <v>642633.33333333337</v>
      </c>
    </row>
    <row r="4666" spans="1:7" x14ac:dyDescent="0.2">
      <c r="A4666" t="s">
        <v>73</v>
      </c>
      <c r="B4666" t="s">
        <v>120</v>
      </c>
      <c r="C4666" t="s">
        <v>1</v>
      </c>
      <c r="D4666" t="s">
        <v>5</v>
      </c>
      <c r="E4666">
        <v>202209</v>
      </c>
      <c r="F4666" s="8">
        <v>620075.29032258072</v>
      </c>
      <c r="G4666" s="8">
        <v>666052</v>
      </c>
    </row>
    <row r="4667" spans="1:7" x14ac:dyDescent="0.2">
      <c r="A4667" t="s">
        <v>73</v>
      </c>
      <c r="B4667" t="s">
        <v>120</v>
      </c>
      <c r="C4667" t="s">
        <v>1</v>
      </c>
      <c r="D4667" t="s">
        <v>5</v>
      </c>
      <c r="E4667">
        <v>202212</v>
      </c>
      <c r="F4667" s="8">
        <v>627019.77813620085</v>
      </c>
      <c r="G4667" s="8">
        <v>665189.33333333337</v>
      </c>
    </row>
    <row r="4668" spans="1:7" x14ac:dyDescent="0.2">
      <c r="A4668" t="s">
        <v>73</v>
      </c>
      <c r="B4668" t="s">
        <v>120</v>
      </c>
      <c r="C4668" t="s">
        <v>1</v>
      </c>
      <c r="D4668" t="s">
        <v>5</v>
      </c>
      <c r="E4668">
        <v>202303</v>
      </c>
      <c r="F4668" s="8">
        <v>637276.01574500743</v>
      </c>
      <c r="G4668" s="8">
        <v>681618</v>
      </c>
    </row>
    <row r="4669" spans="1:7" x14ac:dyDescent="0.2">
      <c r="A4669" t="s">
        <v>73</v>
      </c>
      <c r="B4669" t="s">
        <v>120</v>
      </c>
      <c r="C4669" t="s">
        <v>1</v>
      </c>
      <c r="D4669" t="s">
        <v>5</v>
      </c>
      <c r="E4669">
        <v>202306</v>
      </c>
      <c r="F4669" s="8">
        <v>647269.26845878118</v>
      </c>
      <c r="G4669" s="8">
        <v>689484</v>
      </c>
    </row>
    <row r="4670" spans="1:7" x14ac:dyDescent="0.2">
      <c r="A4670" t="s">
        <v>73</v>
      </c>
      <c r="B4670" t="s">
        <v>120</v>
      </c>
      <c r="C4670" t="s">
        <v>1</v>
      </c>
      <c r="D4670" t="s">
        <v>5</v>
      </c>
      <c r="E4670">
        <v>202309</v>
      </c>
      <c r="F4670" s="8">
        <v>655238.1537634409</v>
      </c>
      <c r="G4670" s="8">
        <v>697721.33333333337</v>
      </c>
    </row>
    <row r="4671" spans="1:7" x14ac:dyDescent="0.2">
      <c r="A4671" t="s">
        <v>73</v>
      </c>
      <c r="B4671" t="s">
        <v>120</v>
      </c>
      <c r="C4671" t="s">
        <v>1</v>
      </c>
      <c r="D4671" t="s">
        <v>5</v>
      </c>
      <c r="E4671">
        <v>202312</v>
      </c>
      <c r="F4671" s="8">
        <v>661334.87025089609</v>
      </c>
      <c r="G4671" s="8">
        <v>699105</v>
      </c>
    </row>
    <row r="4672" spans="1:7" x14ac:dyDescent="0.2">
      <c r="A4672" t="s">
        <v>73</v>
      </c>
      <c r="B4672" t="s">
        <v>120</v>
      </c>
      <c r="C4672" t="s">
        <v>1</v>
      </c>
      <c r="D4672" t="s">
        <v>5</v>
      </c>
      <c r="E4672">
        <v>202403</v>
      </c>
      <c r="F4672" s="8">
        <v>657433.08008898748</v>
      </c>
      <c r="G4672" s="8">
        <v>706284.33333333337</v>
      </c>
    </row>
    <row r="4673" spans="1:7" x14ac:dyDescent="0.2">
      <c r="A4673" t="s">
        <v>73</v>
      </c>
      <c r="B4673" t="s">
        <v>120</v>
      </c>
      <c r="C4673" t="s">
        <v>1</v>
      </c>
      <c r="D4673" t="s">
        <v>5</v>
      </c>
      <c r="E4673">
        <v>202406</v>
      </c>
      <c r="F4673" s="8">
        <v>667843.05430107552</v>
      </c>
      <c r="G4673" s="8">
        <v>694554</v>
      </c>
    </row>
    <row r="4674" spans="1:7" x14ac:dyDescent="0.2">
      <c r="A4674" t="s">
        <v>73</v>
      </c>
      <c r="B4674" t="s">
        <v>120</v>
      </c>
      <c r="C4674" t="s">
        <v>0</v>
      </c>
      <c r="D4674" t="s">
        <v>7</v>
      </c>
      <c r="E4674">
        <v>2014</v>
      </c>
      <c r="F4674" s="8">
        <v>52270.738031233988</v>
      </c>
      <c r="G4674" s="8">
        <v>53821.166666666664</v>
      </c>
    </row>
    <row r="4675" spans="1:7" x14ac:dyDescent="0.2">
      <c r="A4675" t="s">
        <v>73</v>
      </c>
      <c r="B4675" t="s">
        <v>120</v>
      </c>
      <c r="C4675" t="s">
        <v>0</v>
      </c>
      <c r="D4675" t="s">
        <v>7</v>
      </c>
      <c r="E4675">
        <v>2015</v>
      </c>
      <c r="F4675" s="8">
        <v>82588.686552739382</v>
      </c>
      <c r="G4675" s="8">
        <v>86426.75</v>
      </c>
    </row>
    <row r="4676" spans="1:7" x14ac:dyDescent="0.2">
      <c r="A4676" t="s">
        <v>73</v>
      </c>
      <c r="B4676" t="s">
        <v>120</v>
      </c>
      <c r="C4676" t="s">
        <v>0</v>
      </c>
      <c r="D4676" t="s">
        <v>7</v>
      </c>
      <c r="E4676">
        <v>2016</v>
      </c>
      <c r="F4676" s="8">
        <v>111811.87760783588</v>
      </c>
      <c r="G4676" s="8">
        <v>120799.91666666667</v>
      </c>
    </row>
    <row r="4677" spans="1:7" x14ac:dyDescent="0.2">
      <c r="A4677" t="s">
        <v>73</v>
      </c>
      <c r="B4677" t="s">
        <v>120</v>
      </c>
      <c r="C4677" t="s">
        <v>0</v>
      </c>
      <c r="D4677" t="s">
        <v>7</v>
      </c>
      <c r="E4677">
        <v>2017</v>
      </c>
      <c r="F4677" s="8">
        <v>138649.36637224784</v>
      </c>
      <c r="G4677" s="8">
        <v>147461.5</v>
      </c>
    </row>
    <row r="4678" spans="1:7" x14ac:dyDescent="0.2">
      <c r="A4678" t="s">
        <v>73</v>
      </c>
      <c r="B4678" t="s">
        <v>120</v>
      </c>
      <c r="C4678" t="s">
        <v>0</v>
      </c>
      <c r="D4678" t="s">
        <v>7</v>
      </c>
      <c r="E4678">
        <v>2018</v>
      </c>
      <c r="F4678" s="8">
        <v>177251.50052483357</v>
      </c>
      <c r="G4678" s="8">
        <v>185751.08333333334</v>
      </c>
    </row>
    <row r="4679" spans="1:7" x14ac:dyDescent="0.2">
      <c r="A4679" t="s">
        <v>73</v>
      </c>
      <c r="B4679" t="s">
        <v>120</v>
      </c>
      <c r="C4679" t="s">
        <v>0</v>
      </c>
      <c r="D4679" t="s">
        <v>7</v>
      </c>
      <c r="E4679">
        <v>2019</v>
      </c>
      <c r="F4679" s="8">
        <v>276913.30245775718</v>
      </c>
      <c r="G4679" s="8">
        <v>310349.75</v>
      </c>
    </row>
    <row r="4680" spans="1:7" x14ac:dyDescent="0.2">
      <c r="A4680" t="s">
        <v>73</v>
      </c>
      <c r="B4680" t="s">
        <v>120</v>
      </c>
      <c r="C4680" t="s">
        <v>0</v>
      </c>
      <c r="D4680" t="s">
        <v>7</v>
      </c>
      <c r="E4680">
        <v>2020</v>
      </c>
      <c r="F4680" s="8">
        <v>359661.21949079219</v>
      </c>
      <c r="G4680" s="8">
        <v>393980.5</v>
      </c>
    </row>
    <row r="4681" spans="1:7" x14ac:dyDescent="0.2">
      <c r="A4681" t="s">
        <v>73</v>
      </c>
      <c r="B4681" t="s">
        <v>120</v>
      </c>
      <c r="C4681" t="s">
        <v>0</v>
      </c>
      <c r="D4681" t="s">
        <v>7</v>
      </c>
      <c r="E4681">
        <v>2021</v>
      </c>
      <c r="F4681" s="8">
        <v>606217.68156041997</v>
      </c>
      <c r="G4681" s="8">
        <v>664406.33333333337</v>
      </c>
    </row>
    <row r="4682" spans="1:7" x14ac:dyDescent="0.2">
      <c r="A4682" t="s">
        <v>73</v>
      </c>
      <c r="B4682" t="s">
        <v>120</v>
      </c>
      <c r="C4682" t="s">
        <v>0</v>
      </c>
      <c r="D4682" t="s">
        <v>7</v>
      </c>
      <c r="E4682">
        <v>2022</v>
      </c>
      <c r="F4682" s="8">
        <v>723090.64389400929</v>
      </c>
      <c r="G4682" s="8">
        <v>810722.83333333337</v>
      </c>
    </row>
    <row r="4683" spans="1:7" x14ac:dyDescent="0.2">
      <c r="A4683" t="s">
        <v>73</v>
      </c>
      <c r="B4683" t="s">
        <v>120</v>
      </c>
      <c r="C4683" t="s">
        <v>0</v>
      </c>
      <c r="D4683" t="s">
        <v>7</v>
      </c>
      <c r="E4683">
        <v>2023</v>
      </c>
      <c r="F4683" s="8">
        <v>758232.63598950335</v>
      </c>
      <c r="G4683" s="8">
        <v>875114.58333333337</v>
      </c>
    </row>
    <row r="4684" spans="1:7" x14ac:dyDescent="0.2">
      <c r="A4684" t="s">
        <v>73</v>
      </c>
      <c r="B4684" t="s">
        <v>120</v>
      </c>
      <c r="C4684" t="s">
        <v>0</v>
      </c>
      <c r="D4684" t="s">
        <v>7</v>
      </c>
      <c r="E4684">
        <v>2024</v>
      </c>
      <c r="F4684" s="8">
        <v>703559.33036707458</v>
      </c>
      <c r="G4684" s="8">
        <v>775607.6</v>
      </c>
    </row>
    <row r="4685" spans="1:7" x14ac:dyDescent="0.2">
      <c r="A4685" t="s">
        <v>73</v>
      </c>
      <c r="B4685" t="s">
        <v>120</v>
      </c>
      <c r="C4685" t="s">
        <v>0</v>
      </c>
      <c r="D4685" t="s">
        <v>8</v>
      </c>
      <c r="E4685">
        <v>201401</v>
      </c>
      <c r="F4685" s="8">
        <v>32604.225806451621</v>
      </c>
      <c r="G4685" s="8">
        <v>33122</v>
      </c>
    </row>
    <row r="4686" spans="1:7" x14ac:dyDescent="0.2">
      <c r="A4686" t="s">
        <v>73</v>
      </c>
      <c r="B4686" t="s">
        <v>120</v>
      </c>
      <c r="C4686" t="s">
        <v>0</v>
      </c>
      <c r="D4686" t="s">
        <v>8</v>
      </c>
      <c r="E4686">
        <v>201402</v>
      </c>
      <c r="F4686" s="8">
        <v>32418.571428571438</v>
      </c>
      <c r="G4686" s="8">
        <v>34788</v>
      </c>
    </row>
    <row r="4687" spans="1:7" x14ac:dyDescent="0.2">
      <c r="A4687" t="s">
        <v>73</v>
      </c>
      <c r="B4687" t="s">
        <v>120</v>
      </c>
      <c r="C4687" t="s">
        <v>0</v>
      </c>
      <c r="D4687" t="s">
        <v>8</v>
      </c>
      <c r="E4687">
        <v>201403</v>
      </c>
      <c r="F4687" s="8">
        <v>51244.290322580615</v>
      </c>
      <c r="G4687" s="8">
        <v>52039</v>
      </c>
    </row>
    <row r="4688" spans="1:7" x14ac:dyDescent="0.2">
      <c r="A4688" t="s">
        <v>73</v>
      </c>
      <c r="B4688" t="s">
        <v>120</v>
      </c>
      <c r="C4688" t="s">
        <v>0</v>
      </c>
      <c r="D4688" t="s">
        <v>8</v>
      </c>
      <c r="E4688">
        <v>201404</v>
      </c>
      <c r="F4688" s="8">
        <v>51980.19999999999</v>
      </c>
      <c r="G4688" s="8">
        <v>52879</v>
      </c>
    </row>
    <row r="4689" spans="1:7" x14ac:dyDescent="0.2">
      <c r="A4689" t="s">
        <v>73</v>
      </c>
      <c r="B4689" t="s">
        <v>120</v>
      </c>
      <c r="C4689" t="s">
        <v>0</v>
      </c>
      <c r="D4689" t="s">
        <v>8</v>
      </c>
      <c r="E4689">
        <v>201405</v>
      </c>
      <c r="F4689" s="8">
        <v>52190.774193548386</v>
      </c>
      <c r="G4689" s="8">
        <v>53259</v>
      </c>
    </row>
    <row r="4690" spans="1:7" x14ac:dyDescent="0.2">
      <c r="A4690" t="s">
        <v>73</v>
      </c>
      <c r="B4690" t="s">
        <v>120</v>
      </c>
      <c r="C4690" t="s">
        <v>0</v>
      </c>
      <c r="D4690" t="s">
        <v>8</v>
      </c>
      <c r="E4690">
        <v>201406</v>
      </c>
      <c r="F4690" s="8">
        <v>52700.699999999975</v>
      </c>
      <c r="G4690" s="8">
        <v>54220</v>
      </c>
    </row>
    <row r="4691" spans="1:7" x14ac:dyDescent="0.2">
      <c r="A4691" t="s">
        <v>73</v>
      </c>
      <c r="B4691" t="s">
        <v>120</v>
      </c>
      <c r="C4691" t="s">
        <v>0</v>
      </c>
      <c r="D4691" t="s">
        <v>8</v>
      </c>
      <c r="E4691">
        <v>201407</v>
      </c>
      <c r="F4691" s="8">
        <v>54820.032258064515</v>
      </c>
      <c r="G4691" s="8">
        <v>56252</v>
      </c>
    </row>
    <row r="4692" spans="1:7" x14ac:dyDescent="0.2">
      <c r="A4692" t="s">
        <v>73</v>
      </c>
      <c r="B4692" t="s">
        <v>120</v>
      </c>
      <c r="C4692" t="s">
        <v>0</v>
      </c>
      <c r="D4692" t="s">
        <v>8</v>
      </c>
      <c r="E4692">
        <v>201408</v>
      </c>
      <c r="F4692" s="8">
        <v>56941.51612903225</v>
      </c>
      <c r="G4692" s="8">
        <v>59109</v>
      </c>
    </row>
    <row r="4693" spans="1:7" x14ac:dyDescent="0.2">
      <c r="A4693" t="s">
        <v>73</v>
      </c>
      <c r="B4693" t="s">
        <v>120</v>
      </c>
      <c r="C4693" t="s">
        <v>0</v>
      </c>
      <c r="D4693" t="s">
        <v>8</v>
      </c>
      <c r="E4693">
        <v>201409</v>
      </c>
      <c r="F4693" s="8">
        <v>59281.666666666672</v>
      </c>
      <c r="G4693" s="8">
        <v>62470</v>
      </c>
    </row>
    <row r="4694" spans="1:7" x14ac:dyDescent="0.2">
      <c r="A4694" t="s">
        <v>73</v>
      </c>
      <c r="B4694" t="s">
        <v>120</v>
      </c>
      <c r="C4694" t="s">
        <v>0</v>
      </c>
      <c r="D4694" t="s">
        <v>8</v>
      </c>
      <c r="E4694">
        <v>201410</v>
      </c>
      <c r="F4694" s="8">
        <v>61195.129032258061</v>
      </c>
      <c r="G4694" s="8">
        <v>63083</v>
      </c>
    </row>
    <row r="4695" spans="1:7" x14ac:dyDescent="0.2">
      <c r="A4695" t="s">
        <v>73</v>
      </c>
      <c r="B4695" t="s">
        <v>120</v>
      </c>
      <c r="C4695" t="s">
        <v>0</v>
      </c>
      <c r="D4695" t="s">
        <v>8</v>
      </c>
      <c r="E4695">
        <v>201411</v>
      </c>
      <c r="F4695" s="8">
        <v>60959.266666666648</v>
      </c>
      <c r="G4695" s="8">
        <v>62312</v>
      </c>
    </row>
    <row r="4696" spans="1:7" x14ac:dyDescent="0.2">
      <c r="A4696" t="s">
        <v>73</v>
      </c>
      <c r="B4696" t="s">
        <v>120</v>
      </c>
      <c r="C4696" t="s">
        <v>0</v>
      </c>
      <c r="D4696" t="s">
        <v>8</v>
      </c>
      <c r="E4696">
        <v>201412</v>
      </c>
      <c r="F4696" s="8">
        <v>60912.483870967742</v>
      </c>
      <c r="G4696" s="8">
        <v>62321</v>
      </c>
    </row>
    <row r="4697" spans="1:7" x14ac:dyDescent="0.2">
      <c r="A4697" t="s">
        <v>73</v>
      </c>
      <c r="B4697" t="s">
        <v>120</v>
      </c>
      <c r="C4697" t="s">
        <v>0</v>
      </c>
      <c r="D4697" t="s">
        <v>8</v>
      </c>
      <c r="E4697">
        <v>201501</v>
      </c>
      <c r="F4697" s="8">
        <v>62764.967741935492</v>
      </c>
      <c r="G4697" s="8">
        <v>64003</v>
      </c>
    </row>
    <row r="4698" spans="1:7" x14ac:dyDescent="0.2">
      <c r="A4698" t="s">
        <v>73</v>
      </c>
      <c r="B4698" t="s">
        <v>120</v>
      </c>
      <c r="C4698" t="s">
        <v>0</v>
      </c>
      <c r="D4698" t="s">
        <v>8</v>
      </c>
      <c r="E4698">
        <v>201502</v>
      </c>
      <c r="F4698" s="8">
        <v>63113.821428571435</v>
      </c>
      <c r="G4698" s="8">
        <v>64985</v>
      </c>
    </row>
    <row r="4699" spans="1:7" x14ac:dyDescent="0.2">
      <c r="A4699" t="s">
        <v>73</v>
      </c>
      <c r="B4699" t="s">
        <v>120</v>
      </c>
      <c r="C4699" t="s">
        <v>0</v>
      </c>
      <c r="D4699" t="s">
        <v>8</v>
      </c>
      <c r="E4699">
        <v>201503</v>
      </c>
      <c r="F4699" s="8">
        <v>83946.258064516136</v>
      </c>
      <c r="G4699" s="8">
        <v>85998</v>
      </c>
    </row>
    <row r="4700" spans="1:7" x14ac:dyDescent="0.2">
      <c r="A4700" t="s">
        <v>73</v>
      </c>
      <c r="B4700" t="s">
        <v>120</v>
      </c>
      <c r="C4700" t="s">
        <v>0</v>
      </c>
      <c r="D4700" t="s">
        <v>8</v>
      </c>
      <c r="E4700">
        <v>201504</v>
      </c>
      <c r="F4700" s="8">
        <v>84315.6</v>
      </c>
      <c r="G4700" s="8">
        <v>85928</v>
      </c>
    </row>
    <row r="4701" spans="1:7" x14ac:dyDescent="0.2">
      <c r="A4701" t="s">
        <v>73</v>
      </c>
      <c r="B4701" t="s">
        <v>120</v>
      </c>
      <c r="C4701" t="s">
        <v>0</v>
      </c>
      <c r="D4701" t="s">
        <v>8</v>
      </c>
      <c r="E4701">
        <v>201505</v>
      </c>
      <c r="F4701" s="8">
        <v>85778.06451612903</v>
      </c>
      <c r="G4701" s="8">
        <v>87157</v>
      </c>
    </row>
    <row r="4702" spans="1:7" x14ac:dyDescent="0.2">
      <c r="A4702" t="s">
        <v>73</v>
      </c>
      <c r="B4702" t="s">
        <v>120</v>
      </c>
      <c r="C4702" t="s">
        <v>0</v>
      </c>
      <c r="D4702" t="s">
        <v>8</v>
      </c>
      <c r="E4702">
        <v>201506</v>
      </c>
      <c r="F4702" s="8">
        <v>86477.466666666674</v>
      </c>
      <c r="G4702" s="8">
        <v>88114</v>
      </c>
    </row>
    <row r="4703" spans="1:7" x14ac:dyDescent="0.2">
      <c r="A4703" t="s">
        <v>73</v>
      </c>
      <c r="B4703" t="s">
        <v>120</v>
      </c>
      <c r="C4703" t="s">
        <v>0</v>
      </c>
      <c r="D4703" t="s">
        <v>8</v>
      </c>
      <c r="E4703">
        <v>201507</v>
      </c>
      <c r="F4703" s="8">
        <v>87944.80645161288</v>
      </c>
      <c r="G4703" s="8">
        <v>89432</v>
      </c>
    </row>
    <row r="4704" spans="1:7" x14ac:dyDescent="0.2">
      <c r="A4704" t="s">
        <v>73</v>
      </c>
      <c r="B4704" t="s">
        <v>120</v>
      </c>
      <c r="C4704" t="s">
        <v>0</v>
      </c>
      <c r="D4704" t="s">
        <v>8</v>
      </c>
      <c r="E4704">
        <v>201508</v>
      </c>
      <c r="F4704" s="8">
        <v>89342.451612903198</v>
      </c>
      <c r="G4704" s="8">
        <v>91387</v>
      </c>
    </row>
    <row r="4705" spans="1:7" x14ac:dyDescent="0.2">
      <c r="A4705" t="s">
        <v>73</v>
      </c>
      <c r="B4705" t="s">
        <v>120</v>
      </c>
      <c r="C4705" t="s">
        <v>0</v>
      </c>
      <c r="D4705" t="s">
        <v>8</v>
      </c>
      <c r="E4705">
        <v>201509</v>
      </c>
      <c r="F4705" s="8">
        <v>91705.500000000015</v>
      </c>
      <c r="G4705" s="8">
        <v>94789</v>
      </c>
    </row>
    <row r="4706" spans="1:7" x14ac:dyDescent="0.2">
      <c r="A4706" t="s">
        <v>73</v>
      </c>
      <c r="B4706" t="s">
        <v>120</v>
      </c>
      <c r="C4706" t="s">
        <v>0</v>
      </c>
      <c r="D4706" t="s">
        <v>8</v>
      </c>
      <c r="E4706">
        <v>201510</v>
      </c>
      <c r="F4706" s="8">
        <v>94143.483870967742</v>
      </c>
      <c r="G4706" s="8">
        <v>96538</v>
      </c>
    </row>
    <row r="4707" spans="1:7" x14ac:dyDescent="0.2">
      <c r="A4707" t="s">
        <v>73</v>
      </c>
      <c r="B4707" t="s">
        <v>120</v>
      </c>
      <c r="C4707" t="s">
        <v>0</v>
      </c>
      <c r="D4707" t="s">
        <v>8</v>
      </c>
      <c r="E4707">
        <v>201511</v>
      </c>
      <c r="F4707" s="8">
        <v>74789.366666666669</v>
      </c>
      <c r="G4707" s="8">
        <v>97764</v>
      </c>
    </row>
    <row r="4708" spans="1:7" x14ac:dyDescent="0.2">
      <c r="A4708" t="s">
        <v>73</v>
      </c>
      <c r="B4708" t="s">
        <v>120</v>
      </c>
      <c r="C4708" t="s">
        <v>0</v>
      </c>
      <c r="D4708" t="s">
        <v>8</v>
      </c>
      <c r="E4708">
        <v>201512</v>
      </c>
      <c r="F4708" s="8">
        <v>86742.451612903227</v>
      </c>
      <c r="G4708" s="8">
        <v>91026</v>
      </c>
    </row>
    <row r="4709" spans="1:7" x14ac:dyDescent="0.2">
      <c r="A4709" t="s">
        <v>73</v>
      </c>
      <c r="B4709" t="s">
        <v>120</v>
      </c>
      <c r="C4709" t="s">
        <v>0</v>
      </c>
      <c r="D4709" t="s">
        <v>8</v>
      </c>
      <c r="E4709">
        <v>201601</v>
      </c>
      <c r="F4709" s="8">
        <v>86964.516129032228</v>
      </c>
      <c r="G4709" s="8">
        <v>90203</v>
      </c>
    </row>
    <row r="4710" spans="1:7" x14ac:dyDescent="0.2">
      <c r="A4710" t="s">
        <v>73</v>
      </c>
      <c r="B4710" t="s">
        <v>120</v>
      </c>
      <c r="C4710" t="s">
        <v>0</v>
      </c>
      <c r="D4710" t="s">
        <v>8</v>
      </c>
      <c r="E4710">
        <v>201602</v>
      </c>
      <c r="F4710" s="8">
        <v>103221.55172413793</v>
      </c>
      <c r="G4710" s="8">
        <v>109940</v>
      </c>
    </row>
    <row r="4711" spans="1:7" x14ac:dyDescent="0.2">
      <c r="A4711" t="s">
        <v>73</v>
      </c>
      <c r="B4711" t="s">
        <v>120</v>
      </c>
      <c r="C4711" t="s">
        <v>0</v>
      </c>
      <c r="D4711" t="s">
        <v>8</v>
      </c>
      <c r="E4711">
        <v>201603</v>
      </c>
      <c r="F4711" s="8">
        <v>104691.67741935485</v>
      </c>
      <c r="G4711" s="8">
        <v>110289</v>
      </c>
    </row>
    <row r="4712" spans="1:7" x14ac:dyDescent="0.2">
      <c r="A4712" t="s">
        <v>73</v>
      </c>
      <c r="B4712" t="s">
        <v>120</v>
      </c>
      <c r="C4712" t="s">
        <v>0</v>
      </c>
      <c r="D4712" t="s">
        <v>8</v>
      </c>
      <c r="E4712">
        <v>201604</v>
      </c>
      <c r="F4712" s="8">
        <v>106302.83333333336</v>
      </c>
      <c r="G4712" s="8">
        <v>110233</v>
      </c>
    </row>
    <row r="4713" spans="1:7" x14ac:dyDescent="0.2">
      <c r="A4713" t="s">
        <v>73</v>
      </c>
      <c r="B4713" t="s">
        <v>120</v>
      </c>
      <c r="C4713" t="s">
        <v>0</v>
      </c>
      <c r="D4713" t="s">
        <v>8</v>
      </c>
      <c r="E4713">
        <v>201605</v>
      </c>
      <c r="F4713" s="8">
        <v>108363.25806451608</v>
      </c>
      <c r="G4713" s="8">
        <v>111604</v>
      </c>
    </row>
    <row r="4714" spans="1:7" x14ac:dyDescent="0.2">
      <c r="A4714" t="s">
        <v>73</v>
      </c>
      <c r="B4714" t="s">
        <v>120</v>
      </c>
      <c r="C4714" t="s">
        <v>0</v>
      </c>
      <c r="D4714" t="s">
        <v>8</v>
      </c>
      <c r="E4714">
        <v>201606</v>
      </c>
      <c r="F4714" s="8">
        <v>110414.66666666669</v>
      </c>
      <c r="G4714" s="8">
        <v>113689</v>
      </c>
    </row>
    <row r="4715" spans="1:7" x14ac:dyDescent="0.2">
      <c r="A4715" t="s">
        <v>73</v>
      </c>
      <c r="B4715" t="s">
        <v>120</v>
      </c>
      <c r="C4715" t="s">
        <v>0</v>
      </c>
      <c r="D4715" t="s">
        <v>8</v>
      </c>
      <c r="E4715">
        <v>201607</v>
      </c>
      <c r="F4715" s="8">
        <v>112167.29032258067</v>
      </c>
      <c r="G4715" s="8">
        <v>115716</v>
      </c>
    </row>
    <row r="4716" spans="1:7" x14ac:dyDescent="0.2">
      <c r="A4716" t="s">
        <v>73</v>
      </c>
      <c r="B4716" t="s">
        <v>120</v>
      </c>
      <c r="C4716" t="s">
        <v>0</v>
      </c>
      <c r="D4716" t="s">
        <v>8</v>
      </c>
      <c r="E4716">
        <v>201608</v>
      </c>
      <c r="F4716" s="8">
        <v>121153.25806451614</v>
      </c>
      <c r="G4716" s="8">
        <v>135316</v>
      </c>
    </row>
    <row r="4717" spans="1:7" x14ac:dyDescent="0.2">
      <c r="A4717" t="s">
        <v>73</v>
      </c>
      <c r="B4717" t="s">
        <v>120</v>
      </c>
      <c r="C4717" t="s">
        <v>0</v>
      </c>
      <c r="D4717" t="s">
        <v>8</v>
      </c>
      <c r="E4717">
        <v>201609</v>
      </c>
      <c r="F4717" s="8">
        <v>124235.36666666665</v>
      </c>
      <c r="G4717" s="8">
        <v>127779</v>
      </c>
    </row>
    <row r="4718" spans="1:7" x14ac:dyDescent="0.2">
      <c r="A4718" t="s">
        <v>73</v>
      </c>
      <c r="B4718" t="s">
        <v>120</v>
      </c>
      <c r="C4718" t="s">
        <v>0</v>
      </c>
      <c r="D4718" t="s">
        <v>8</v>
      </c>
      <c r="E4718">
        <v>201610</v>
      </c>
      <c r="F4718" s="8">
        <v>125312.96774193547</v>
      </c>
      <c r="G4718" s="8">
        <v>128280</v>
      </c>
    </row>
    <row r="4719" spans="1:7" x14ac:dyDescent="0.2">
      <c r="A4719" t="s">
        <v>73</v>
      </c>
      <c r="B4719" t="s">
        <v>120</v>
      </c>
      <c r="C4719" t="s">
        <v>0</v>
      </c>
      <c r="D4719" t="s">
        <v>8</v>
      </c>
      <c r="E4719">
        <v>201611</v>
      </c>
      <c r="F4719" s="8">
        <v>123058.5</v>
      </c>
      <c r="G4719" s="8">
        <v>133067</v>
      </c>
    </row>
    <row r="4720" spans="1:7" x14ac:dyDescent="0.2">
      <c r="A4720" t="s">
        <v>73</v>
      </c>
      <c r="B4720" t="s">
        <v>120</v>
      </c>
      <c r="C4720" t="s">
        <v>0</v>
      </c>
      <c r="D4720" t="s">
        <v>8</v>
      </c>
      <c r="E4720">
        <v>201612</v>
      </c>
      <c r="F4720" s="8">
        <v>115856.64516129033</v>
      </c>
      <c r="G4720" s="8">
        <v>163483</v>
      </c>
    </row>
    <row r="4721" spans="1:7" x14ac:dyDescent="0.2">
      <c r="A4721" t="s">
        <v>73</v>
      </c>
      <c r="B4721" t="s">
        <v>120</v>
      </c>
      <c r="C4721" t="s">
        <v>0</v>
      </c>
      <c r="D4721" t="s">
        <v>8</v>
      </c>
      <c r="E4721">
        <v>201701</v>
      </c>
      <c r="F4721" s="8">
        <v>115332.80645161289</v>
      </c>
      <c r="G4721" s="8">
        <v>120309</v>
      </c>
    </row>
    <row r="4722" spans="1:7" x14ac:dyDescent="0.2">
      <c r="A4722" t="s">
        <v>73</v>
      </c>
      <c r="B4722" t="s">
        <v>120</v>
      </c>
      <c r="C4722" t="s">
        <v>0</v>
      </c>
      <c r="D4722" t="s">
        <v>8</v>
      </c>
      <c r="E4722">
        <v>201702</v>
      </c>
      <c r="F4722" s="8">
        <v>116137.78571428572</v>
      </c>
      <c r="G4722" s="8">
        <v>122662</v>
      </c>
    </row>
    <row r="4723" spans="1:7" x14ac:dyDescent="0.2">
      <c r="A4723" t="s">
        <v>73</v>
      </c>
      <c r="B4723" t="s">
        <v>120</v>
      </c>
      <c r="C4723" t="s">
        <v>0</v>
      </c>
      <c r="D4723" t="s">
        <v>8</v>
      </c>
      <c r="E4723">
        <v>201703</v>
      </c>
      <c r="F4723" s="8">
        <v>129296.51612903229</v>
      </c>
      <c r="G4723" s="8">
        <v>159783</v>
      </c>
    </row>
    <row r="4724" spans="1:7" x14ac:dyDescent="0.2">
      <c r="A4724" t="s">
        <v>73</v>
      </c>
      <c r="B4724" t="s">
        <v>120</v>
      </c>
      <c r="C4724" t="s">
        <v>0</v>
      </c>
      <c r="D4724" t="s">
        <v>8</v>
      </c>
      <c r="E4724">
        <v>201704</v>
      </c>
      <c r="F4724" s="8">
        <v>131203.83333333334</v>
      </c>
      <c r="G4724" s="8">
        <v>136504</v>
      </c>
    </row>
    <row r="4725" spans="1:7" x14ac:dyDescent="0.2">
      <c r="A4725" t="s">
        <v>73</v>
      </c>
      <c r="B4725" t="s">
        <v>120</v>
      </c>
      <c r="C4725" t="s">
        <v>0</v>
      </c>
      <c r="D4725" t="s">
        <v>8</v>
      </c>
      <c r="E4725">
        <v>201705</v>
      </c>
      <c r="F4725" s="8">
        <v>135188.19354838715</v>
      </c>
      <c r="G4725" s="8">
        <v>140849</v>
      </c>
    </row>
    <row r="4726" spans="1:7" x14ac:dyDescent="0.2">
      <c r="A4726" t="s">
        <v>73</v>
      </c>
      <c r="B4726" t="s">
        <v>120</v>
      </c>
      <c r="C4726" t="s">
        <v>0</v>
      </c>
      <c r="D4726" t="s">
        <v>8</v>
      </c>
      <c r="E4726">
        <v>201706</v>
      </c>
      <c r="F4726" s="8">
        <v>138742.43333333338</v>
      </c>
      <c r="G4726" s="8">
        <v>144722</v>
      </c>
    </row>
    <row r="4727" spans="1:7" x14ac:dyDescent="0.2">
      <c r="A4727" t="s">
        <v>73</v>
      </c>
      <c r="B4727" t="s">
        <v>120</v>
      </c>
      <c r="C4727" t="s">
        <v>0</v>
      </c>
      <c r="D4727" t="s">
        <v>8</v>
      </c>
      <c r="E4727">
        <v>201707</v>
      </c>
      <c r="F4727" s="8">
        <v>141765.74193548382</v>
      </c>
      <c r="G4727" s="8">
        <v>148295</v>
      </c>
    </row>
    <row r="4728" spans="1:7" x14ac:dyDescent="0.2">
      <c r="A4728" t="s">
        <v>73</v>
      </c>
      <c r="B4728" t="s">
        <v>120</v>
      </c>
      <c r="C4728" t="s">
        <v>0</v>
      </c>
      <c r="D4728" t="s">
        <v>8</v>
      </c>
      <c r="E4728">
        <v>201708</v>
      </c>
      <c r="F4728" s="8">
        <v>141468.32258064504</v>
      </c>
      <c r="G4728" s="8">
        <v>154826</v>
      </c>
    </row>
    <row r="4729" spans="1:7" x14ac:dyDescent="0.2">
      <c r="A4729" t="s">
        <v>73</v>
      </c>
      <c r="B4729" t="s">
        <v>120</v>
      </c>
      <c r="C4729" t="s">
        <v>0</v>
      </c>
      <c r="D4729" t="s">
        <v>8</v>
      </c>
      <c r="E4729">
        <v>201709</v>
      </c>
      <c r="F4729" s="8">
        <v>149178.26666666672</v>
      </c>
      <c r="G4729" s="8">
        <v>155949</v>
      </c>
    </row>
    <row r="4730" spans="1:7" x14ac:dyDescent="0.2">
      <c r="A4730" t="s">
        <v>73</v>
      </c>
      <c r="B4730" t="s">
        <v>120</v>
      </c>
      <c r="C4730" t="s">
        <v>0</v>
      </c>
      <c r="D4730" t="s">
        <v>8</v>
      </c>
      <c r="E4730">
        <v>201710</v>
      </c>
      <c r="F4730" s="8">
        <v>152625.70967741936</v>
      </c>
      <c r="G4730" s="8">
        <v>159639</v>
      </c>
    </row>
    <row r="4731" spans="1:7" x14ac:dyDescent="0.2">
      <c r="A4731" t="s">
        <v>73</v>
      </c>
      <c r="B4731" t="s">
        <v>120</v>
      </c>
      <c r="C4731" t="s">
        <v>0</v>
      </c>
      <c r="D4731" t="s">
        <v>8</v>
      </c>
      <c r="E4731">
        <v>201711</v>
      </c>
      <c r="F4731" s="8">
        <v>155129.4</v>
      </c>
      <c r="G4731" s="8">
        <v>161691</v>
      </c>
    </row>
    <row r="4732" spans="1:7" x14ac:dyDescent="0.2">
      <c r="A4732" t="s">
        <v>73</v>
      </c>
      <c r="B4732" t="s">
        <v>120</v>
      </c>
      <c r="C4732" t="s">
        <v>0</v>
      </c>
      <c r="D4732" t="s">
        <v>8</v>
      </c>
      <c r="E4732">
        <v>201712</v>
      </c>
      <c r="F4732" s="8">
        <v>157723.38709677421</v>
      </c>
      <c r="G4732" s="8">
        <v>164309</v>
      </c>
    </row>
    <row r="4733" spans="1:7" x14ac:dyDescent="0.2">
      <c r="A4733" t="s">
        <v>73</v>
      </c>
      <c r="B4733" t="s">
        <v>120</v>
      </c>
      <c r="C4733" t="s">
        <v>0</v>
      </c>
      <c r="D4733" t="s">
        <v>8</v>
      </c>
      <c r="E4733">
        <v>201801</v>
      </c>
      <c r="F4733" s="8">
        <v>158984.58064516122</v>
      </c>
      <c r="G4733" s="8">
        <v>166038</v>
      </c>
    </row>
    <row r="4734" spans="1:7" x14ac:dyDescent="0.2">
      <c r="A4734" t="s">
        <v>73</v>
      </c>
      <c r="B4734" t="s">
        <v>120</v>
      </c>
      <c r="C4734" t="s">
        <v>0</v>
      </c>
      <c r="D4734" t="s">
        <v>8</v>
      </c>
      <c r="E4734">
        <v>201802</v>
      </c>
      <c r="F4734" s="8">
        <v>161793.64285714284</v>
      </c>
      <c r="G4734" s="8">
        <v>167599</v>
      </c>
    </row>
    <row r="4735" spans="1:7" x14ac:dyDescent="0.2">
      <c r="A4735" t="s">
        <v>73</v>
      </c>
      <c r="B4735" t="s">
        <v>120</v>
      </c>
      <c r="C4735" t="s">
        <v>0</v>
      </c>
      <c r="D4735" t="s">
        <v>8</v>
      </c>
      <c r="E4735">
        <v>201803</v>
      </c>
      <c r="F4735" s="8">
        <v>163293.87096774185</v>
      </c>
      <c r="G4735" s="8">
        <v>171869</v>
      </c>
    </row>
    <row r="4736" spans="1:7" x14ac:dyDescent="0.2">
      <c r="A4736" t="s">
        <v>73</v>
      </c>
      <c r="B4736" t="s">
        <v>120</v>
      </c>
      <c r="C4736" t="s">
        <v>0</v>
      </c>
      <c r="D4736" t="s">
        <v>8</v>
      </c>
      <c r="E4736">
        <v>201804</v>
      </c>
      <c r="F4736" s="8">
        <v>166412.19999999995</v>
      </c>
      <c r="G4736" s="8">
        <v>173566</v>
      </c>
    </row>
    <row r="4737" spans="1:7" x14ac:dyDescent="0.2">
      <c r="A4737" t="s">
        <v>73</v>
      </c>
      <c r="B4737" t="s">
        <v>120</v>
      </c>
      <c r="C4737" t="s">
        <v>0</v>
      </c>
      <c r="D4737" t="s">
        <v>8</v>
      </c>
      <c r="E4737">
        <v>201805</v>
      </c>
      <c r="F4737" s="8">
        <v>170594.29032258067</v>
      </c>
      <c r="G4737" s="8">
        <v>179142</v>
      </c>
    </row>
    <row r="4738" spans="1:7" x14ac:dyDescent="0.2">
      <c r="A4738" t="s">
        <v>73</v>
      </c>
      <c r="B4738" t="s">
        <v>120</v>
      </c>
      <c r="C4738" t="s">
        <v>0</v>
      </c>
      <c r="D4738" t="s">
        <v>8</v>
      </c>
      <c r="E4738">
        <v>201806</v>
      </c>
      <c r="F4738" s="8">
        <v>174822.5</v>
      </c>
      <c r="G4738" s="8">
        <v>182998</v>
      </c>
    </row>
    <row r="4739" spans="1:7" x14ac:dyDescent="0.2">
      <c r="A4739" t="s">
        <v>73</v>
      </c>
      <c r="B4739" t="s">
        <v>120</v>
      </c>
      <c r="C4739" t="s">
        <v>0</v>
      </c>
      <c r="D4739" t="s">
        <v>8</v>
      </c>
      <c r="E4739">
        <v>201807</v>
      </c>
      <c r="F4739" s="8">
        <v>179067.19354838709</v>
      </c>
      <c r="G4739" s="8">
        <v>187325</v>
      </c>
    </row>
    <row r="4740" spans="1:7" x14ac:dyDescent="0.2">
      <c r="A4740" t="s">
        <v>73</v>
      </c>
      <c r="B4740" t="s">
        <v>120</v>
      </c>
      <c r="C4740" t="s">
        <v>0</v>
      </c>
      <c r="D4740" t="s">
        <v>8</v>
      </c>
      <c r="E4740">
        <v>201808</v>
      </c>
      <c r="F4740" s="8">
        <v>184291.22580645155</v>
      </c>
      <c r="G4740" s="8">
        <v>196651</v>
      </c>
    </row>
    <row r="4741" spans="1:7" x14ac:dyDescent="0.2">
      <c r="A4741" t="s">
        <v>73</v>
      </c>
      <c r="B4741" t="s">
        <v>120</v>
      </c>
      <c r="C4741" t="s">
        <v>0</v>
      </c>
      <c r="D4741" t="s">
        <v>8</v>
      </c>
      <c r="E4741">
        <v>201809</v>
      </c>
      <c r="F4741" s="8">
        <v>188453.3000000001</v>
      </c>
      <c r="G4741" s="8">
        <v>197173</v>
      </c>
    </row>
    <row r="4742" spans="1:7" x14ac:dyDescent="0.2">
      <c r="A4742" t="s">
        <v>73</v>
      </c>
      <c r="B4742" t="s">
        <v>120</v>
      </c>
      <c r="C4742" t="s">
        <v>0</v>
      </c>
      <c r="D4742" t="s">
        <v>8</v>
      </c>
      <c r="E4742">
        <v>201810</v>
      </c>
      <c r="F4742" s="8">
        <v>190787.83870967739</v>
      </c>
      <c r="G4742" s="8">
        <v>199875</v>
      </c>
    </row>
    <row r="4743" spans="1:7" x14ac:dyDescent="0.2">
      <c r="A4743" t="s">
        <v>73</v>
      </c>
      <c r="B4743" t="s">
        <v>120</v>
      </c>
      <c r="C4743" t="s">
        <v>0</v>
      </c>
      <c r="D4743" t="s">
        <v>8</v>
      </c>
      <c r="E4743">
        <v>201811</v>
      </c>
      <c r="F4743" s="8">
        <v>192627.26666666669</v>
      </c>
      <c r="G4743" s="8">
        <v>201535</v>
      </c>
    </row>
    <row r="4744" spans="1:7" x14ac:dyDescent="0.2">
      <c r="A4744" t="s">
        <v>73</v>
      </c>
      <c r="B4744" t="s">
        <v>120</v>
      </c>
      <c r="C4744" t="s">
        <v>0</v>
      </c>
      <c r="D4744" t="s">
        <v>8</v>
      </c>
      <c r="E4744">
        <v>201812</v>
      </c>
      <c r="F4744" s="8">
        <v>195890.09677419357</v>
      </c>
      <c r="G4744" s="8">
        <v>205242</v>
      </c>
    </row>
    <row r="4745" spans="1:7" x14ac:dyDescent="0.2">
      <c r="A4745" t="s">
        <v>73</v>
      </c>
      <c r="B4745" t="s">
        <v>120</v>
      </c>
      <c r="C4745" t="s">
        <v>0</v>
      </c>
      <c r="D4745" t="s">
        <v>8</v>
      </c>
      <c r="E4745">
        <v>201901</v>
      </c>
      <c r="F4745" s="8">
        <v>186563.12903225806</v>
      </c>
      <c r="G4745" s="8">
        <v>217565</v>
      </c>
    </row>
    <row r="4746" spans="1:7" x14ac:dyDescent="0.2">
      <c r="A4746" t="s">
        <v>73</v>
      </c>
      <c r="B4746" t="s">
        <v>120</v>
      </c>
      <c r="C4746" t="s">
        <v>0</v>
      </c>
      <c r="D4746" t="s">
        <v>8</v>
      </c>
      <c r="E4746">
        <v>201902</v>
      </c>
      <c r="F4746" s="8">
        <v>190881.57142857133</v>
      </c>
      <c r="G4746" s="8">
        <v>206684</v>
      </c>
    </row>
    <row r="4747" spans="1:7" x14ac:dyDescent="0.2">
      <c r="A4747" t="s">
        <v>73</v>
      </c>
      <c r="B4747" t="s">
        <v>120</v>
      </c>
      <c r="C4747" t="s">
        <v>0</v>
      </c>
      <c r="D4747" t="s">
        <v>8</v>
      </c>
      <c r="E4747">
        <v>201903</v>
      </c>
      <c r="F4747" s="8">
        <v>195871.09677419355</v>
      </c>
      <c r="G4747" s="8">
        <v>232474</v>
      </c>
    </row>
    <row r="4748" spans="1:7" x14ac:dyDescent="0.2">
      <c r="A4748" t="s">
        <v>73</v>
      </c>
      <c r="B4748" t="s">
        <v>120</v>
      </c>
      <c r="C4748" t="s">
        <v>0</v>
      </c>
      <c r="D4748" t="s">
        <v>8</v>
      </c>
      <c r="E4748">
        <v>201904</v>
      </c>
      <c r="F4748" s="8">
        <v>259516.30000000005</v>
      </c>
      <c r="G4748" s="8">
        <v>327182</v>
      </c>
    </row>
    <row r="4749" spans="1:7" x14ac:dyDescent="0.2">
      <c r="A4749" t="s">
        <v>73</v>
      </c>
      <c r="B4749" t="s">
        <v>120</v>
      </c>
      <c r="C4749" t="s">
        <v>0</v>
      </c>
      <c r="D4749" t="s">
        <v>8</v>
      </c>
      <c r="E4749">
        <v>201905</v>
      </c>
      <c r="F4749" s="8">
        <v>259775.09677419352</v>
      </c>
      <c r="G4749" s="8">
        <v>272610</v>
      </c>
    </row>
    <row r="4750" spans="1:7" x14ac:dyDescent="0.2">
      <c r="A4750" t="s">
        <v>73</v>
      </c>
      <c r="B4750" t="s">
        <v>120</v>
      </c>
      <c r="C4750" t="s">
        <v>0</v>
      </c>
      <c r="D4750" t="s">
        <v>8</v>
      </c>
      <c r="E4750">
        <v>201906</v>
      </c>
      <c r="F4750" s="8">
        <v>262714.76666666666</v>
      </c>
      <c r="G4750" s="8">
        <v>281649</v>
      </c>
    </row>
    <row r="4751" spans="1:7" x14ac:dyDescent="0.2">
      <c r="A4751" t="s">
        <v>73</v>
      </c>
      <c r="B4751" t="s">
        <v>120</v>
      </c>
      <c r="C4751" t="s">
        <v>0</v>
      </c>
      <c r="D4751" t="s">
        <v>8</v>
      </c>
      <c r="E4751">
        <v>201907</v>
      </c>
      <c r="F4751" s="8">
        <v>288297.16129032208</v>
      </c>
      <c r="G4751" s="8">
        <v>366930</v>
      </c>
    </row>
    <row r="4752" spans="1:7" x14ac:dyDescent="0.2">
      <c r="A4752" t="s">
        <v>73</v>
      </c>
      <c r="B4752" t="s">
        <v>120</v>
      </c>
      <c r="C4752" t="s">
        <v>0</v>
      </c>
      <c r="D4752" t="s">
        <v>8</v>
      </c>
      <c r="E4752">
        <v>201908</v>
      </c>
      <c r="F4752" s="8">
        <v>303099.90322580631</v>
      </c>
      <c r="G4752" s="8">
        <v>329860</v>
      </c>
    </row>
    <row r="4753" spans="1:7" x14ac:dyDescent="0.2">
      <c r="A4753" t="s">
        <v>73</v>
      </c>
      <c r="B4753" t="s">
        <v>120</v>
      </c>
      <c r="C4753" t="s">
        <v>0</v>
      </c>
      <c r="D4753" t="s">
        <v>8</v>
      </c>
      <c r="E4753">
        <v>201909</v>
      </c>
      <c r="F4753" s="8">
        <v>318742.19999999978</v>
      </c>
      <c r="G4753" s="8">
        <v>349896</v>
      </c>
    </row>
    <row r="4754" spans="1:7" x14ac:dyDescent="0.2">
      <c r="A4754" t="s">
        <v>73</v>
      </c>
      <c r="B4754" t="s">
        <v>120</v>
      </c>
      <c r="C4754" t="s">
        <v>0</v>
      </c>
      <c r="D4754" t="s">
        <v>8</v>
      </c>
      <c r="E4754">
        <v>201910</v>
      </c>
      <c r="F4754" s="8">
        <v>338298.41935483867</v>
      </c>
      <c r="G4754" s="8">
        <v>366503</v>
      </c>
    </row>
    <row r="4755" spans="1:7" x14ac:dyDescent="0.2">
      <c r="A4755" t="s">
        <v>73</v>
      </c>
      <c r="B4755" t="s">
        <v>120</v>
      </c>
      <c r="C4755" t="s">
        <v>0</v>
      </c>
      <c r="D4755" t="s">
        <v>8</v>
      </c>
      <c r="E4755">
        <v>201911</v>
      </c>
      <c r="F4755" s="8">
        <v>353316.53333333327</v>
      </c>
      <c r="G4755" s="8">
        <v>381416</v>
      </c>
    </row>
    <row r="4756" spans="1:7" x14ac:dyDescent="0.2">
      <c r="A4756" t="s">
        <v>73</v>
      </c>
      <c r="B4756" t="s">
        <v>120</v>
      </c>
      <c r="C4756" t="s">
        <v>0</v>
      </c>
      <c r="D4756" t="s">
        <v>8</v>
      </c>
      <c r="E4756">
        <v>201912</v>
      </c>
      <c r="F4756" s="8">
        <v>365883.45161290275</v>
      </c>
      <c r="G4756" s="8">
        <v>391428</v>
      </c>
    </row>
    <row r="4757" spans="1:7" x14ac:dyDescent="0.2">
      <c r="A4757" t="s">
        <v>73</v>
      </c>
      <c r="B4757" t="s">
        <v>120</v>
      </c>
      <c r="C4757" t="s">
        <v>0</v>
      </c>
      <c r="D4757" t="s">
        <v>8</v>
      </c>
      <c r="E4757">
        <v>202001</v>
      </c>
      <c r="F4757" s="8">
        <v>370186.6451612903</v>
      </c>
      <c r="G4757" s="8">
        <v>401410</v>
      </c>
    </row>
    <row r="4758" spans="1:7" x14ac:dyDescent="0.2">
      <c r="A4758" t="s">
        <v>73</v>
      </c>
      <c r="B4758" t="s">
        <v>120</v>
      </c>
      <c r="C4758" t="s">
        <v>0</v>
      </c>
      <c r="D4758" t="s">
        <v>8</v>
      </c>
      <c r="E4758">
        <v>202002</v>
      </c>
      <c r="F4758" s="8">
        <v>383543.7586206898</v>
      </c>
      <c r="G4758" s="8">
        <v>411044</v>
      </c>
    </row>
    <row r="4759" spans="1:7" x14ac:dyDescent="0.2">
      <c r="A4759" t="s">
        <v>73</v>
      </c>
      <c r="B4759" t="s">
        <v>120</v>
      </c>
      <c r="C4759" t="s">
        <v>0</v>
      </c>
      <c r="D4759" t="s">
        <v>8</v>
      </c>
      <c r="E4759">
        <v>202003</v>
      </c>
      <c r="F4759" s="8">
        <v>392793.35483870941</v>
      </c>
      <c r="G4759" s="8">
        <v>415224</v>
      </c>
    </row>
    <row r="4760" spans="1:7" x14ac:dyDescent="0.2">
      <c r="A4760" t="s">
        <v>73</v>
      </c>
      <c r="B4760" t="s">
        <v>120</v>
      </c>
      <c r="C4760" t="s">
        <v>0</v>
      </c>
      <c r="D4760" t="s">
        <v>8</v>
      </c>
      <c r="E4760">
        <v>202004</v>
      </c>
      <c r="F4760" s="8">
        <v>315068.86666666664</v>
      </c>
      <c r="G4760" s="8">
        <v>393897</v>
      </c>
    </row>
    <row r="4761" spans="1:7" x14ac:dyDescent="0.2">
      <c r="A4761" t="s">
        <v>73</v>
      </c>
      <c r="B4761" t="s">
        <v>120</v>
      </c>
      <c r="C4761" t="s">
        <v>0</v>
      </c>
      <c r="D4761" t="s">
        <v>8</v>
      </c>
      <c r="E4761">
        <v>202005</v>
      </c>
      <c r="F4761" s="8">
        <v>305299.45161290333</v>
      </c>
      <c r="G4761" s="8">
        <v>316448</v>
      </c>
    </row>
    <row r="4762" spans="1:7" x14ac:dyDescent="0.2">
      <c r="A4762" t="s">
        <v>73</v>
      </c>
      <c r="B4762" t="s">
        <v>120</v>
      </c>
      <c r="C4762" t="s">
        <v>0</v>
      </c>
      <c r="D4762" t="s">
        <v>8</v>
      </c>
      <c r="E4762">
        <v>202006</v>
      </c>
      <c r="F4762" s="8">
        <v>302033.30000000005</v>
      </c>
      <c r="G4762" s="8">
        <v>315554</v>
      </c>
    </row>
    <row r="4763" spans="1:7" x14ac:dyDescent="0.2">
      <c r="A4763" t="s">
        <v>73</v>
      </c>
      <c r="B4763" t="s">
        <v>120</v>
      </c>
      <c r="C4763" t="s">
        <v>0</v>
      </c>
      <c r="D4763" t="s">
        <v>8</v>
      </c>
      <c r="E4763">
        <v>202007</v>
      </c>
      <c r="F4763" s="8">
        <v>306721.03225806437</v>
      </c>
      <c r="G4763" s="8">
        <v>328593</v>
      </c>
    </row>
    <row r="4764" spans="1:7" x14ac:dyDescent="0.2">
      <c r="A4764" t="s">
        <v>73</v>
      </c>
      <c r="B4764" t="s">
        <v>120</v>
      </c>
      <c r="C4764" t="s">
        <v>0</v>
      </c>
      <c r="D4764" t="s">
        <v>8</v>
      </c>
      <c r="E4764">
        <v>202008</v>
      </c>
      <c r="F4764" s="8">
        <v>322487.51612903213</v>
      </c>
      <c r="G4764" s="8">
        <v>352436</v>
      </c>
    </row>
    <row r="4765" spans="1:7" x14ac:dyDescent="0.2">
      <c r="A4765" t="s">
        <v>73</v>
      </c>
      <c r="B4765" t="s">
        <v>120</v>
      </c>
      <c r="C4765" t="s">
        <v>0</v>
      </c>
      <c r="D4765" t="s">
        <v>8</v>
      </c>
      <c r="E4765">
        <v>202009</v>
      </c>
      <c r="F4765" s="8">
        <v>348029.56666666671</v>
      </c>
      <c r="G4765" s="8">
        <v>388156</v>
      </c>
    </row>
    <row r="4766" spans="1:7" x14ac:dyDescent="0.2">
      <c r="A4766" t="s">
        <v>73</v>
      </c>
      <c r="B4766" t="s">
        <v>120</v>
      </c>
      <c r="C4766" t="s">
        <v>0</v>
      </c>
      <c r="D4766" t="s">
        <v>8</v>
      </c>
      <c r="E4766">
        <v>202010</v>
      </c>
      <c r="F4766" s="8">
        <v>378862.35483870987</v>
      </c>
      <c r="G4766" s="8">
        <v>423676</v>
      </c>
    </row>
    <row r="4767" spans="1:7" x14ac:dyDescent="0.2">
      <c r="A4767" t="s">
        <v>73</v>
      </c>
      <c r="B4767" t="s">
        <v>120</v>
      </c>
      <c r="C4767" t="s">
        <v>0</v>
      </c>
      <c r="D4767" t="s">
        <v>8</v>
      </c>
      <c r="E4767">
        <v>202011</v>
      </c>
      <c r="F4767" s="8">
        <v>410001.39999999991</v>
      </c>
      <c r="G4767" s="8">
        <v>450877</v>
      </c>
    </row>
    <row r="4768" spans="1:7" x14ac:dyDescent="0.2">
      <c r="A4768" t="s">
        <v>73</v>
      </c>
      <c r="B4768" t="s">
        <v>120</v>
      </c>
      <c r="C4768" t="s">
        <v>0</v>
      </c>
      <c r="D4768" t="s">
        <v>8</v>
      </c>
      <c r="E4768">
        <v>202012</v>
      </c>
      <c r="F4768" s="8">
        <v>480907.38709677412</v>
      </c>
      <c r="G4768" s="8">
        <v>530451</v>
      </c>
    </row>
    <row r="4769" spans="1:7" x14ac:dyDescent="0.2">
      <c r="A4769" t="s">
        <v>73</v>
      </c>
      <c r="B4769" t="s">
        <v>120</v>
      </c>
      <c r="C4769" t="s">
        <v>0</v>
      </c>
      <c r="D4769" t="s">
        <v>8</v>
      </c>
      <c r="E4769">
        <v>202101</v>
      </c>
      <c r="F4769" s="8">
        <v>494692.54838709673</v>
      </c>
      <c r="G4769" s="8">
        <v>542414</v>
      </c>
    </row>
    <row r="4770" spans="1:7" x14ac:dyDescent="0.2">
      <c r="A4770" t="s">
        <v>73</v>
      </c>
      <c r="B4770" t="s">
        <v>120</v>
      </c>
      <c r="C4770" t="s">
        <v>0</v>
      </c>
      <c r="D4770" t="s">
        <v>8</v>
      </c>
      <c r="E4770">
        <v>202102</v>
      </c>
      <c r="F4770" s="8">
        <v>483960.5357142858</v>
      </c>
      <c r="G4770" s="8">
        <v>564245</v>
      </c>
    </row>
    <row r="4771" spans="1:7" x14ac:dyDescent="0.2">
      <c r="A4771" t="s">
        <v>73</v>
      </c>
      <c r="B4771" t="s">
        <v>120</v>
      </c>
      <c r="C4771" t="s">
        <v>0</v>
      </c>
      <c r="D4771" t="s">
        <v>8</v>
      </c>
      <c r="E4771">
        <v>202103</v>
      </c>
      <c r="F4771" s="8">
        <v>544502.12903225818</v>
      </c>
      <c r="G4771" s="8">
        <v>593700</v>
      </c>
    </row>
    <row r="4772" spans="1:7" x14ac:dyDescent="0.2">
      <c r="A4772" t="s">
        <v>73</v>
      </c>
      <c r="B4772" t="s">
        <v>120</v>
      </c>
      <c r="C4772" t="s">
        <v>0</v>
      </c>
      <c r="D4772" t="s">
        <v>8</v>
      </c>
      <c r="E4772">
        <v>202104</v>
      </c>
      <c r="F4772" s="8">
        <v>559285.43333333347</v>
      </c>
      <c r="G4772" s="8">
        <v>601797</v>
      </c>
    </row>
    <row r="4773" spans="1:7" x14ac:dyDescent="0.2">
      <c r="A4773" t="s">
        <v>73</v>
      </c>
      <c r="B4773" t="s">
        <v>120</v>
      </c>
      <c r="C4773" t="s">
        <v>0</v>
      </c>
      <c r="D4773" t="s">
        <v>8</v>
      </c>
      <c r="E4773">
        <v>202105</v>
      </c>
      <c r="F4773" s="8">
        <v>561982.70967741904</v>
      </c>
      <c r="G4773" s="8">
        <v>611328</v>
      </c>
    </row>
    <row r="4774" spans="1:7" x14ac:dyDescent="0.2">
      <c r="A4774" t="s">
        <v>73</v>
      </c>
      <c r="B4774" t="s">
        <v>120</v>
      </c>
      <c r="C4774" t="s">
        <v>0</v>
      </c>
      <c r="D4774" t="s">
        <v>8</v>
      </c>
      <c r="E4774">
        <v>202106</v>
      </c>
      <c r="F4774" s="8">
        <v>578070.49999999977</v>
      </c>
      <c r="G4774" s="8">
        <v>624978</v>
      </c>
    </row>
    <row r="4775" spans="1:7" x14ac:dyDescent="0.2">
      <c r="A4775" t="s">
        <v>73</v>
      </c>
      <c r="B4775" t="s">
        <v>120</v>
      </c>
      <c r="C4775" t="s">
        <v>0</v>
      </c>
      <c r="D4775" t="s">
        <v>8</v>
      </c>
      <c r="E4775">
        <v>202107</v>
      </c>
      <c r="F4775" s="8">
        <v>633702.90322580689</v>
      </c>
      <c r="G4775" s="8">
        <v>740272</v>
      </c>
    </row>
    <row r="4776" spans="1:7" x14ac:dyDescent="0.2">
      <c r="A4776" t="s">
        <v>73</v>
      </c>
      <c r="B4776" t="s">
        <v>120</v>
      </c>
      <c r="C4776" t="s">
        <v>0</v>
      </c>
      <c r="D4776" t="s">
        <v>8</v>
      </c>
      <c r="E4776">
        <v>202108</v>
      </c>
      <c r="F4776" s="8">
        <v>671727.29032258096</v>
      </c>
      <c r="G4776" s="8">
        <v>718764</v>
      </c>
    </row>
    <row r="4777" spans="1:7" x14ac:dyDescent="0.2">
      <c r="A4777" t="s">
        <v>73</v>
      </c>
      <c r="B4777" t="s">
        <v>120</v>
      </c>
      <c r="C4777" t="s">
        <v>0</v>
      </c>
      <c r="D4777" t="s">
        <v>8</v>
      </c>
      <c r="E4777">
        <v>202109</v>
      </c>
      <c r="F4777" s="8">
        <v>662265.46666666667</v>
      </c>
      <c r="G4777" s="8">
        <v>742397</v>
      </c>
    </row>
    <row r="4778" spans="1:7" x14ac:dyDescent="0.2">
      <c r="A4778" t="s">
        <v>73</v>
      </c>
      <c r="B4778" t="s">
        <v>120</v>
      </c>
      <c r="C4778" t="s">
        <v>0</v>
      </c>
      <c r="D4778" t="s">
        <v>8</v>
      </c>
      <c r="E4778">
        <v>202110</v>
      </c>
      <c r="F4778" s="8">
        <v>690829.70967741916</v>
      </c>
      <c r="G4778" s="8">
        <v>736796</v>
      </c>
    </row>
    <row r="4779" spans="1:7" x14ac:dyDescent="0.2">
      <c r="A4779" t="s">
        <v>73</v>
      </c>
      <c r="B4779" t="s">
        <v>120</v>
      </c>
      <c r="C4779" t="s">
        <v>0</v>
      </c>
      <c r="D4779" t="s">
        <v>8</v>
      </c>
      <c r="E4779">
        <v>202111</v>
      </c>
      <c r="F4779" s="8">
        <v>701986.53333333344</v>
      </c>
      <c r="G4779" s="8">
        <v>745713</v>
      </c>
    </row>
    <row r="4780" spans="1:7" x14ac:dyDescent="0.2">
      <c r="A4780" t="s">
        <v>73</v>
      </c>
      <c r="B4780" t="s">
        <v>120</v>
      </c>
      <c r="C4780" t="s">
        <v>0</v>
      </c>
      <c r="D4780" t="s">
        <v>8</v>
      </c>
      <c r="E4780">
        <v>202112</v>
      </c>
      <c r="F4780" s="8">
        <v>691606.41935483878</v>
      </c>
      <c r="G4780" s="8">
        <v>750472</v>
      </c>
    </row>
    <row r="4781" spans="1:7" x14ac:dyDescent="0.2">
      <c r="A4781" t="s">
        <v>73</v>
      </c>
      <c r="B4781" t="s">
        <v>120</v>
      </c>
      <c r="C4781" t="s">
        <v>0</v>
      </c>
      <c r="D4781" t="s">
        <v>8</v>
      </c>
      <c r="E4781">
        <v>202201</v>
      </c>
      <c r="F4781" s="8">
        <v>696160.12903225794</v>
      </c>
      <c r="G4781" s="8">
        <v>741807</v>
      </c>
    </row>
    <row r="4782" spans="1:7" x14ac:dyDescent="0.2">
      <c r="A4782" t="s">
        <v>73</v>
      </c>
      <c r="B4782" t="s">
        <v>120</v>
      </c>
      <c r="C4782" t="s">
        <v>0</v>
      </c>
      <c r="D4782" t="s">
        <v>8</v>
      </c>
      <c r="E4782">
        <v>202202</v>
      </c>
      <c r="F4782" s="8">
        <v>693886.14285714284</v>
      </c>
      <c r="G4782" s="8">
        <v>816750</v>
      </c>
    </row>
    <row r="4783" spans="1:7" x14ac:dyDescent="0.2">
      <c r="A4783" t="s">
        <v>73</v>
      </c>
      <c r="B4783" t="s">
        <v>120</v>
      </c>
      <c r="C4783" t="s">
        <v>0</v>
      </c>
      <c r="D4783" t="s">
        <v>8</v>
      </c>
      <c r="E4783">
        <v>202203</v>
      </c>
      <c r="F4783" s="8">
        <v>718007.09677419369</v>
      </c>
      <c r="G4783" s="8">
        <v>799120</v>
      </c>
    </row>
    <row r="4784" spans="1:7" x14ac:dyDescent="0.2">
      <c r="A4784" t="s">
        <v>73</v>
      </c>
      <c r="B4784" t="s">
        <v>120</v>
      </c>
      <c r="C4784" t="s">
        <v>0</v>
      </c>
      <c r="D4784" t="s">
        <v>8</v>
      </c>
      <c r="E4784">
        <v>202204</v>
      </c>
      <c r="F4784" s="8">
        <v>724612.53333333344</v>
      </c>
      <c r="G4784" s="8">
        <v>817869</v>
      </c>
    </row>
    <row r="4785" spans="1:7" x14ac:dyDescent="0.2">
      <c r="A4785" t="s">
        <v>73</v>
      </c>
      <c r="B4785" t="s">
        <v>120</v>
      </c>
      <c r="C4785" t="s">
        <v>0</v>
      </c>
      <c r="D4785" t="s">
        <v>8</v>
      </c>
      <c r="E4785">
        <v>202205</v>
      </c>
      <c r="F4785" s="8">
        <v>731519.74193548434</v>
      </c>
      <c r="G4785" s="8">
        <v>778254</v>
      </c>
    </row>
    <row r="4786" spans="1:7" x14ac:dyDescent="0.2">
      <c r="A4786" t="s">
        <v>73</v>
      </c>
      <c r="B4786" t="s">
        <v>120</v>
      </c>
      <c r="C4786" t="s">
        <v>0</v>
      </c>
      <c r="D4786" t="s">
        <v>8</v>
      </c>
      <c r="E4786">
        <v>202206</v>
      </c>
      <c r="F4786" s="8">
        <v>739206.96666666667</v>
      </c>
      <c r="G4786" s="8">
        <v>826833</v>
      </c>
    </row>
    <row r="4787" spans="1:7" x14ac:dyDescent="0.2">
      <c r="A4787" t="s">
        <v>73</v>
      </c>
      <c r="B4787" t="s">
        <v>120</v>
      </c>
      <c r="C4787" t="s">
        <v>0</v>
      </c>
      <c r="D4787" t="s">
        <v>8</v>
      </c>
      <c r="E4787">
        <v>202207</v>
      </c>
      <c r="F4787" s="8">
        <v>724801.09677419369</v>
      </c>
      <c r="G4787" s="8">
        <v>801842</v>
      </c>
    </row>
    <row r="4788" spans="1:7" x14ac:dyDescent="0.2">
      <c r="A4788" t="s">
        <v>73</v>
      </c>
      <c r="B4788" t="s">
        <v>120</v>
      </c>
      <c r="C4788" t="s">
        <v>0</v>
      </c>
      <c r="D4788" t="s">
        <v>8</v>
      </c>
      <c r="E4788">
        <v>202208</v>
      </c>
      <c r="F4788" s="8">
        <v>726852.32258064544</v>
      </c>
      <c r="G4788" s="8">
        <v>839844</v>
      </c>
    </row>
    <row r="4789" spans="1:7" x14ac:dyDescent="0.2">
      <c r="A4789" t="s">
        <v>73</v>
      </c>
      <c r="B4789" t="s">
        <v>120</v>
      </c>
      <c r="C4789" t="s">
        <v>0</v>
      </c>
      <c r="D4789" t="s">
        <v>8</v>
      </c>
      <c r="E4789">
        <v>202209</v>
      </c>
      <c r="F4789" s="8">
        <v>720945.96666666691</v>
      </c>
      <c r="G4789" s="8">
        <v>805166</v>
      </c>
    </row>
    <row r="4790" spans="1:7" x14ac:dyDescent="0.2">
      <c r="A4790" t="s">
        <v>73</v>
      </c>
      <c r="B4790" t="s">
        <v>120</v>
      </c>
      <c r="C4790" t="s">
        <v>0</v>
      </c>
      <c r="D4790" t="s">
        <v>8</v>
      </c>
      <c r="E4790">
        <v>202210</v>
      </c>
      <c r="F4790" s="8">
        <v>730717.38709677407</v>
      </c>
      <c r="G4790" s="8">
        <v>827477</v>
      </c>
    </row>
    <row r="4791" spans="1:7" x14ac:dyDescent="0.2">
      <c r="A4791" t="s">
        <v>73</v>
      </c>
      <c r="B4791" t="s">
        <v>120</v>
      </c>
      <c r="C4791" t="s">
        <v>0</v>
      </c>
      <c r="D4791" t="s">
        <v>8</v>
      </c>
      <c r="E4791">
        <v>202211</v>
      </c>
      <c r="F4791" s="8">
        <v>738837.63333333342</v>
      </c>
      <c r="G4791" s="8">
        <v>835659</v>
      </c>
    </row>
    <row r="4792" spans="1:7" x14ac:dyDescent="0.2">
      <c r="A4792" t="s">
        <v>73</v>
      </c>
      <c r="B4792" t="s">
        <v>120</v>
      </c>
      <c r="C4792" t="s">
        <v>0</v>
      </c>
      <c r="D4792" t="s">
        <v>8</v>
      </c>
      <c r="E4792">
        <v>202212</v>
      </c>
      <c r="F4792" s="8">
        <v>731540.70967741916</v>
      </c>
      <c r="G4792" s="8">
        <v>838053</v>
      </c>
    </row>
    <row r="4793" spans="1:7" x14ac:dyDescent="0.2">
      <c r="A4793" t="s">
        <v>73</v>
      </c>
      <c r="B4793" t="s">
        <v>120</v>
      </c>
      <c r="C4793" t="s">
        <v>0</v>
      </c>
      <c r="D4793" t="s">
        <v>8</v>
      </c>
      <c r="E4793">
        <v>202301</v>
      </c>
      <c r="F4793" s="8">
        <v>730228.35483870993</v>
      </c>
      <c r="G4793" s="8">
        <v>834497</v>
      </c>
    </row>
    <row r="4794" spans="1:7" x14ac:dyDescent="0.2">
      <c r="A4794" t="s">
        <v>73</v>
      </c>
      <c r="B4794" t="s">
        <v>120</v>
      </c>
      <c r="C4794" t="s">
        <v>0</v>
      </c>
      <c r="D4794" t="s">
        <v>8</v>
      </c>
      <c r="E4794">
        <v>202302</v>
      </c>
      <c r="F4794" s="8">
        <v>753797.60714285681</v>
      </c>
      <c r="G4794" s="8">
        <v>856382</v>
      </c>
    </row>
    <row r="4795" spans="1:7" x14ac:dyDescent="0.2">
      <c r="A4795" t="s">
        <v>73</v>
      </c>
      <c r="B4795" t="s">
        <v>120</v>
      </c>
      <c r="C4795" t="s">
        <v>0</v>
      </c>
      <c r="D4795" t="s">
        <v>8</v>
      </c>
      <c r="E4795">
        <v>202303</v>
      </c>
      <c r="F4795" s="8">
        <v>765472.06451612862</v>
      </c>
      <c r="G4795" s="8">
        <v>875707</v>
      </c>
    </row>
    <row r="4796" spans="1:7" x14ac:dyDescent="0.2">
      <c r="A4796" t="s">
        <v>73</v>
      </c>
      <c r="B4796" t="s">
        <v>120</v>
      </c>
      <c r="C4796" t="s">
        <v>0</v>
      </c>
      <c r="D4796" t="s">
        <v>8</v>
      </c>
      <c r="E4796">
        <v>202304</v>
      </c>
      <c r="F4796" s="8">
        <v>766253.46666666644</v>
      </c>
      <c r="G4796" s="8">
        <v>874099</v>
      </c>
    </row>
    <row r="4797" spans="1:7" x14ac:dyDescent="0.2">
      <c r="A4797" t="s">
        <v>73</v>
      </c>
      <c r="B4797" t="s">
        <v>120</v>
      </c>
      <c r="C4797" t="s">
        <v>0</v>
      </c>
      <c r="D4797" t="s">
        <v>8</v>
      </c>
      <c r="E4797">
        <v>202305</v>
      </c>
      <c r="F4797" s="8">
        <v>763312.51612903259</v>
      </c>
      <c r="G4797" s="8">
        <v>839201</v>
      </c>
    </row>
    <row r="4798" spans="1:7" x14ac:dyDescent="0.2">
      <c r="A4798" t="s">
        <v>73</v>
      </c>
      <c r="B4798" t="s">
        <v>120</v>
      </c>
      <c r="C4798" t="s">
        <v>0</v>
      </c>
      <c r="D4798" t="s">
        <v>8</v>
      </c>
      <c r="E4798">
        <v>202306</v>
      </c>
      <c r="F4798" s="8">
        <v>772306.26666666684</v>
      </c>
      <c r="G4798" s="8">
        <v>892025</v>
      </c>
    </row>
    <row r="4799" spans="1:7" x14ac:dyDescent="0.2">
      <c r="A4799" t="s">
        <v>73</v>
      </c>
      <c r="B4799" t="s">
        <v>120</v>
      </c>
      <c r="C4799" t="s">
        <v>0</v>
      </c>
      <c r="D4799" t="s">
        <v>8</v>
      </c>
      <c r="E4799">
        <v>202307</v>
      </c>
      <c r="F4799" s="8">
        <v>763560.45161290292</v>
      </c>
      <c r="G4799" s="8">
        <v>881150</v>
      </c>
    </row>
    <row r="4800" spans="1:7" x14ac:dyDescent="0.2">
      <c r="A4800" t="s">
        <v>73</v>
      </c>
      <c r="B4800" t="s">
        <v>120</v>
      </c>
      <c r="C4800" t="s">
        <v>0</v>
      </c>
      <c r="D4800" t="s">
        <v>8</v>
      </c>
      <c r="E4800">
        <v>202308</v>
      </c>
      <c r="F4800" s="8">
        <v>759882.16129032266</v>
      </c>
      <c r="G4800" s="8">
        <v>1187417</v>
      </c>
    </row>
    <row r="4801" spans="1:7" x14ac:dyDescent="0.2">
      <c r="A4801" t="s">
        <v>73</v>
      </c>
      <c r="B4801" t="s">
        <v>120</v>
      </c>
      <c r="C4801" t="s">
        <v>0</v>
      </c>
      <c r="D4801" t="s">
        <v>8</v>
      </c>
      <c r="E4801">
        <v>202309</v>
      </c>
      <c r="F4801" s="8">
        <v>714077.56666666642</v>
      </c>
      <c r="G4801" s="8">
        <v>798288</v>
      </c>
    </row>
    <row r="4802" spans="1:7" x14ac:dyDescent="0.2">
      <c r="A4802" t="s">
        <v>73</v>
      </c>
      <c r="B4802" t="s">
        <v>120</v>
      </c>
      <c r="C4802" t="s">
        <v>0</v>
      </c>
      <c r="D4802" t="s">
        <v>8</v>
      </c>
      <c r="E4802">
        <v>202310</v>
      </c>
      <c r="F4802" s="8">
        <v>775601.45161290339</v>
      </c>
      <c r="G4802" s="8">
        <v>818074</v>
      </c>
    </row>
    <row r="4803" spans="1:7" x14ac:dyDescent="0.2">
      <c r="A4803" t="s">
        <v>73</v>
      </c>
      <c r="B4803" t="s">
        <v>120</v>
      </c>
      <c r="C4803" t="s">
        <v>0</v>
      </c>
      <c r="D4803" t="s">
        <v>8</v>
      </c>
      <c r="E4803">
        <v>202311</v>
      </c>
      <c r="F4803" s="8">
        <v>777333.46666666691</v>
      </c>
      <c r="G4803" s="8">
        <v>836085</v>
      </c>
    </row>
    <row r="4804" spans="1:7" x14ac:dyDescent="0.2">
      <c r="A4804" t="s">
        <v>73</v>
      </c>
      <c r="B4804" t="s">
        <v>120</v>
      </c>
      <c r="C4804" t="s">
        <v>0</v>
      </c>
      <c r="D4804" t="s">
        <v>8</v>
      </c>
      <c r="E4804">
        <v>202312</v>
      </c>
      <c r="F4804" s="8">
        <v>756966.25806451624</v>
      </c>
      <c r="G4804" s="8">
        <v>808450</v>
      </c>
    </row>
    <row r="4805" spans="1:7" x14ac:dyDescent="0.2">
      <c r="A4805" t="s">
        <v>73</v>
      </c>
      <c r="B4805" t="s">
        <v>120</v>
      </c>
      <c r="C4805" t="s">
        <v>0</v>
      </c>
      <c r="D4805" t="s">
        <v>8</v>
      </c>
      <c r="E4805">
        <v>202401</v>
      </c>
      <c r="F4805" s="8">
        <v>734375.00000000047</v>
      </c>
      <c r="G4805" s="8">
        <v>786005</v>
      </c>
    </row>
    <row r="4806" spans="1:7" x14ac:dyDescent="0.2">
      <c r="A4806" t="s">
        <v>73</v>
      </c>
      <c r="B4806" t="s">
        <v>120</v>
      </c>
      <c r="C4806" t="s">
        <v>0</v>
      </c>
      <c r="D4806" t="s">
        <v>8</v>
      </c>
      <c r="E4806">
        <v>202402</v>
      </c>
      <c r="F4806" s="8">
        <v>696087.10344827583</v>
      </c>
      <c r="G4806" s="8">
        <v>744235</v>
      </c>
    </row>
    <row r="4807" spans="1:7" x14ac:dyDescent="0.2">
      <c r="A4807" t="s">
        <v>73</v>
      </c>
      <c r="B4807" t="s">
        <v>120</v>
      </c>
      <c r="C4807" t="s">
        <v>0</v>
      </c>
      <c r="D4807" t="s">
        <v>8</v>
      </c>
      <c r="E4807">
        <v>202403</v>
      </c>
      <c r="F4807" s="8">
        <v>702650.58064516122</v>
      </c>
      <c r="G4807" s="8">
        <v>790985</v>
      </c>
    </row>
    <row r="4808" spans="1:7" x14ac:dyDescent="0.2">
      <c r="A4808" t="s">
        <v>73</v>
      </c>
      <c r="B4808" t="s">
        <v>120</v>
      </c>
      <c r="C4808" t="s">
        <v>0</v>
      </c>
      <c r="D4808" t="s">
        <v>8</v>
      </c>
      <c r="E4808">
        <v>202404</v>
      </c>
      <c r="F4808" s="8">
        <v>687885.99999999953</v>
      </c>
      <c r="G4808" s="8">
        <v>764633</v>
      </c>
    </row>
    <row r="4809" spans="1:7" x14ac:dyDescent="0.2">
      <c r="A4809" t="s">
        <v>73</v>
      </c>
      <c r="B4809" t="s">
        <v>120</v>
      </c>
      <c r="C4809" t="s">
        <v>0</v>
      </c>
      <c r="D4809" t="s">
        <v>8</v>
      </c>
      <c r="E4809">
        <v>202405</v>
      </c>
      <c r="F4809" s="8">
        <v>696797.9677419361</v>
      </c>
      <c r="G4809" s="8">
        <v>792180</v>
      </c>
    </row>
    <row r="4810" spans="1:7" x14ac:dyDescent="0.2">
      <c r="A4810" t="s">
        <v>73</v>
      </c>
      <c r="B4810" t="s">
        <v>120</v>
      </c>
      <c r="C4810" t="s">
        <v>0</v>
      </c>
      <c r="D4810" t="s">
        <v>9</v>
      </c>
      <c r="E4810">
        <v>201406</v>
      </c>
      <c r="F4810" s="8">
        <v>45523.126958525332</v>
      </c>
      <c r="G4810" s="8">
        <v>46717.833333333336</v>
      </c>
    </row>
    <row r="4811" spans="1:7" x14ac:dyDescent="0.2">
      <c r="A4811" t="s">
        <v>73</v>
      </c>
      <c r="B4811" t="s">
        <v>120</v>
      </c>
      <c r="C4811" t="s">
        <v>0</v>
      </c>
      <c r="D4811" t="s">
        <v>9</v>
      </c>
      <c r="E4811">
        <v>201412</v>
      </c>
      <c r="F4811" s="8">
        <v>59018.349103942652</v>
      </c>
      <c r="G4811" s="8">
        <v>60924.5</v>
      </c>
    </row>
    <row r="4812" spans="1:7" x14ac:dyDescent="0.2">
      <c r="A4812" t="s">
        <v>73</v>
      </c>
      <c r="B4812" t="s">
        <v>120</v>
      </c>
      <c r="C4812" t="s">
        <v>0</v>
      </c>
      <c r="D4812" t="s">
        <v>9</v>
      </c>
      <c r="E4812">
        <v>201506</v>
      </c>
      <c r="F4812" s="8">
        <v>77732.696402969799</v>
      </c>
      <c r="G4812" s="8">
        <v>79364.166666666672</v>
      </c>
    </row>
    <row r="4813" spans="1:7" x14ac:dyDescent="0.2">
      <c r="A4813" t="s">
        <v>73</v>
      </c>
      <c r="B4813" t="s">
        <v>120</v>
      </c>
      <c r="C4813" t="s">
        <v>0</v>
      </c>
      <c r="D4813" t="s">
        <v>9</v>
      </c>
      <c r="E4813">
        <v>201512</v>
      </c>
      <c r="F4813" s="8">
        <v>87444.67670250895</v>
      </c>
      <c r="G4813" s="8">
        <v>93489.333333333328</v>
      </c>
    </row>
    <row r="4814" spans="1:7" x14ac:dyDescent="0.2">
      <c r="A4814" t="s">
        <v>73</v>
      </c>
      <c r="B4814" t="s">
        <v>120</v>
      </c>
      <c r="C4814" t="s">
        <v>0</v>
      </c>
      <c r="D4814" t="s">
        <v>9</v>
      </c>
      <c r="E4814">
        <v>201606</v>
      </c>
      <c r="F4814" s="8">
        <v>103326.41722284019</v>
      </c>
      <c r="G4814" s="8">
        <v>107659.66666666667</v>
      </c>
    </row>
    <row r="4815" spans="1:7" x14ac:dyDescent="0.2">
      <c r="A4815" t="s">
        <v>73</v>
      </c>
      <c r="B4815" t="s">
        <v>120</v>
      </c>
      <c r="C4815" t="s">
        <v>0</v>
      </c>
      <c r="D4815" t="s">
        <v>9</v>
      </c>
      <c r="E4815">
        <v>201612</v>
      </c>
      <c r="F4815" s="8">
        <v>120297.33799283154</v>
      </c>
      <c r="G4815" s="8">
        <v>133940.16666666666</v>
      </c>
    </row>
    <row r="4816" spans="1:7" x14ac:dyDescent="0.2">
      <c r="A4816" t="s">
        <v>73</v>
      </c>
      <c r="B4816" t="s">
        <v>120</v>
      </c>
      <c r="C4816" t="s">
        <v>0</v>
      </c>
      <c r="D4816" t="s">
        <v>9</v>
      </c>
      <c r="E4816">
        <v>201706</v>
      </c>
      <c r="F4816" s="8">
        <v>127650.26141833079</v>
      </c>
      <c r="G4816" s="8">
        <v>137471.5</v>
      </c>
    </row>
    <row r="4817" spans="1:7" x14ac:dyDescent="0.2">
      <c r="A4817" t="s">
        <v>73</v>
      </c>
      <c r="B4817" t="s">
        <v>120</v>
      </c>
      <c r="C4817" t="s">
        <v>0</v>
      </c>
      <c r="D4817" t="s">
        <v>9</v>
      </c>
      <c r="E4817">
        <v>201712</v>
      </c>
      <c r="F4817" s="8">
        <v>149648.47132616487</v>
      </c>
      <c r="G4817" s="8">
        <v>157451.5</v>
      </c>
    </row>
    <row r="4818" spans="1:7" x14ac:dyDescent="0.2">
      <c r="A4818" t="s">
        <v>73</v>
      </c>
      <c r="B4818" t="s">
        <v>120</v>
      </c>
      <c r="C4818" t="s">
        <v>0</v>
      </c>
      <c r="D4818" t="s">
        <v>9</v>
      </c>
      <c r="E4818">
        <v>201806</v>
      </c>
      <c r="F4818" s="8">
        <v>165983.51413210444</v>
      </c>
      <c r="G4818" s="8">
        <v>173535.33333333334</v>
      </c>
    </row>
    <row r="4819" spans="1:7" x14ac:dyDescent="0.2">
      <c r="A4819" t="s">
        <v>73</v>
      </c>
      <c r="B4819" t="s">
        <v>120</v>
      </c>
      <c r="C4819" t="s">
        <v>0</v>
      </c>
      <c r="D4819" t="s">
        <v>9</v>
      </c>
      <c r="E4819">
        <v>201812</v>
      </c>
      <c r="F4819" s="8">
        <v>188519.48691756275</v>
      </c>
      <c r="G4819" s="8">
        <v>197966.83333333334</v>
      </c>
    </row>
    <row r="4820" spans="1:7" x14ac:dyDescent="0.2">
      <c r="A4820" t="s">
        <v>73</v>
      </c>
      <c r="B4820" t="s">
        <v>120</v>
      </c>
      <c r="C4820" t="s">
        <v>0</v>
      </c>
      <c r="D4820" t="s">
        <v>9</v>
      </c>
      <c r="E4820">
        <v>201906</v>
      </c>
      <c r="F4820" s="8">
        <v>225886.99344598051</v>
      </c>
      <c r="G4820" s="8">
        <v>256360.66666666666</v>
      </c>
    </row>
    <row r="4821" spans="1:7" x14ac:dyDescent="0.2">
      <c r="A4821" t="s">
        <v>73</v>
      </c>
      <c r="B4821" t="s">
        <v>120</v>
      </c>
      <c r="C4821" t="s">
        <v>0</v>
      </c>
      <c r="D4821" t="s">
        <v>9</v>
      </c>
      <c r="E4821">
        <v>201912</v>
      </c>
      <c r="F4821" s="8">
        <v>327939.61146953382</v>
      </c>
      <c r="G4821" s="8">
        <v>364338.83333333331</v>
      </c>
    </row>
    <row r="4822" spans="1:7" x14ac:dyDescent="0.2">
      <c r="A4822" t="s">
        <v>73</v>
      </c>
      <c r="B4822" t="s">
        <v>120</v>
      </c>
      <c r="C4822" t="s">
        <v>0</v>
      </c>
      <c r="D4822" t="s">
        <v>9</v>
      </c>
      <c r="E4822">
        <v>202006</v>
      </c>
      <c r="F4822" s="8">
        <v>344820.89615004323</v>
      </c>
      <c r="G4822" s="8">
        <v>375596.16666666669</v>
      </c>
    </row>
    <row r="4823" spans="1:7" x14ac:dyDescent="0.2">
      <c r="A4823" t="s">
        <v>73</v>
      </c>
      <c r="B4823" t="s">
        <v>120</v>
      </c>
      <c r="C4823" t="s">
        <v>0</v>
      </c>
      <c r="D4823" t="s">
        <v>9</v>
      </c>
      <c r="E4823">
        <v>202012</v>
      </c>
      <c r="F4823" s="8">
        <v>374501.54283154121</v>
      </c>
      <c r="G4823" s="8">
        <v>412364.83333333331</v>
      </c>
    </row>
    <row r="4824" spans="1:7" x14ac:dyDescent="0.2">
      <c r="A4824" t="s">
        <v>73</v>
      </c>
      <c r="B4824" t="s">
        <v>120</v>
      </c>
      <c r="C4824" t="s">
        <v>0</v>
      </c>
      <c r="D4824" t="s">
        <v>9</v>
      </c>
      <c r="E4824">
        <v>202106</v>
      </c>
      <c r="F4824" s="8">
        <v>537082.30935739877</v>
      </c>
      <c r="G4824" s="8">
        <v>589743.66666666663</v>
      </c>
    </row>
    <row r="4825" spans="1:7" x14ac:dyDescent="0.2">
      <c r="A4825" t="s">
        <v>73</v>
      </c>
      <c r="B4825" t="s">
        <v>120</v>
      </c>
      <c r="C4825" t="s">
        <v>0</v>
      </c>
      <c r="D4825" t="s">
        <v>9</v>
      </c>
      <c r="E4825">
        <v>202112</v>
      </c>
      <c r="F4825" s="8">
        <v>675353.05376344104</v>
      </c>
      <c r="G4825" s="8">
        <v>739069</v>
      </c>
    </row>
    <row r="4826" spans="1:7" x14ac:dyDescent="0.2">
      <c r="A4826" t="s">
        <v>73</v>
      </c>
      <c r="B4826" t="s">
        <v>120</v>
      </c>
      <c r="C4826" t="s">
        <v>0</v>
      </c>
      <c r="D4826" t="s">
        <v>9</v>
      </c>
      <c r="E4826">
        <v>202206</v>
      </c>
      <c r="F4826" s="8">
        <v>717232.10176651308</v>
      </c>
      <c r="G4826" s="8">
        <v>796772.16666666663</v>
      </c>
    </row>
    <row r="4827" spans="1:7" x14ac:dyDescent="0.2">
      <c r="A4827" t="s">
        <v>73</v>
      </c>
      <c r="B4827" t="s">
        <v>120</v>
      </c>
      <c r="C4827" t="s">
        <v>0</v>
      </c>
      <c r="D4827" t="s">
        <v>9</v>
      </c>
      <c r="E4827">
        <v>202212</v>
      </c>
      <c r="F4827" s="8">
        <v>728949.18602150539</v>
      </c>
      <c r="G4827" s="8">
        <v>824673.5</v>
      </c>
    </row>
    <row r="4828" spans="1:7" x14ac:dyDescent="0.2">
      <c r="A4828" t="s">
        <v>73</v>
      </c>
      <c r="B4828" t="s">
        <v>120</v>
      </c>
      <c r="C4828" t="s">
        <v>0</v>
      </c>
      <c r="D4828" t="s">
        <v>9</v>
      </c>
      <c r="E4828">
        <v>202306</v>
      </c>
      <c r="F4828" s="8">
        <v>758561.71266001009</v>
      </c>
      <c r="G4828" s="8">
        <v>861985.16666666663</v>
      </c>
    </row>
    <row r="4829" spans="1:7" x14ac:dyDescent="0.2">
      <c r="A4829" t="s">
        <v>73</v>
      </c>
      <c r="B4829" t="s">
        <v>120</v>
      </c>
      <c r="C4829" t="s">
        <v>0</v>
      </c>
      <c r="D4829" t="s">
        <v>9</v>
      </c>
      <c r="E4829">
        <v>202312</v>
      </c>
      <c r="F4829" s="8">
        <v>757903.55931899638</v>
      </c>
      <c r="G4829" s="8">
        <v>888244</v>
      </c>
    </row>
    <row r="4830" spans="1:7" x14ac:dyDescent="0.2">
      <c r="A4830" t="s">
        <v>73</v>
      </c>
      <c r="B4830" t="s">
        <v>120</v>
      </c>
      <c r="C4830" t="s">
        <v>0</v>
      </c>
      <c r="D4830" t="s">
        <v>9</v>
      </c>
      <c r="E4830">
        <v>202406</v>
      </c>
      <c r="F4830" s="8">
        <v>703559.33036707458</v>
      </c>
      <c r="G4830" s="8">
        <v>775607.6</v>
      </c>
    </row>
    <row r="4831" spans="1:7" x14ac:dyDescent="0.2">
      <c r="A4831" t="s">
        <v>73</v>
      </c>
      <c r="B4831" t="s">
        <v>120</v>
      </c>
      <c r="C4831" t="s">
        <v>0</v>
      </c>
      <c r="D4831" t="s">
        <v>5</v>
      </c>
      <c r="E4831">
        <v>201403</v>
      </c>
      <c r="F4831" s="8">
        <v>38755.695852534554</v>
      </c>
      <c r="G4831" s="8">
        <v>39983</v>
      </c>
    </row>
    <row r="4832" spans="1:7" x14ac:dyDescent="0.2">
      <c r="A4832" t="s">
        <v>73</v>
      </c>
      <c r="B4832" t="s">
        <v>120</v>
      </c>
      <c r="C4832" t="s">
        <v>0</v>
      </c>
      <c r="D4832" t="s">
        <v>5</v>
      </c>
      <c r="E4832">
        <v>201406</v>
      </c>
      <c r="F4832" s="8">
        <v>52290.558064516117</v>
      </c>
      <c r="G4832" s="8">
        <v>53452.666666666664</v>
      </c>
    </row>
    <row r="4833" spans="1:7" x14ac:dyDescent="0.2">
      <c r="A4833" t="s">
        <v>73</v>
      </c>
      <c r="B4833" t="s">
        <v>120</v>
      </c>
      <c r="C4833" t="s">
        <v>0</v>
      </c>
      <c r="D4833" t="s">
        <v>5</v>
      </c>
      <c r="E4833">
        <v>201409</v>
      </c>
      <c r="F4833" s="8">
        <v>57014.405017921141</v>
      </c>
      <c r="G4833" s="8">
        <v>59277</v>
      </c>
    </row>
    <row r="4834" spans="1:7" x14ac:dyDescent="0.2">
      <c r="A4834" t="s">
        <v>73</v>
      </c>
      <c r="B4834" t="s">
        <v>120</v>
      </c>
      <c r="C4834" t="s">
        <v>0</v>
      </c>
      <c r="D4834" t="s">
        <v>5</v>
      </c>
      <c r="E4834">
        <v>201412</v>
      </c>
      <c r="F4834" s="8">
        <v>61022.293189964148</v>
      </c>
      <c r="G4834" s="8">
        <v>62572</v>
      </c>
    </row>
    <row r="4835" spans="1:7" x14ac:dyDescent="0.2">
      <c r="A4835" t="s">
        <v>73</v>
      </c>
      <c r="B4835" t="s">
        <v>120</v>
      </c>
      <c r="C4835" t="s">
        <v>0</v>
      </c>
      <c r="D4835" t="s">
        <v>5</v>
      </c>
      <c r="E4835">
        <v>201503</v>
      </c>
      <c r="F4835" s="8">
        <v>69941.682411674352</v>
      </c>
      <c r="G4835" s="8">
        <v>71662</v>
      </c>
    </row>
    <row r="4836" spans="1:7" x14ac:dyDescent="0.2">
      <c r="A4836" t="s">
        <v>73</v>
      </c>
      <c r="B4836" t="s">
        <v>120</v>
      </c>
      <c r="C4836" t="s">
        <v>0</v>
      </c>
      <c r="D4836" t="s">
        <v>5</v>
      </c>
      <c r="E4836">
        <v>201506</v>
      </c>
      <c r="F4836" s="8">
        <v>85523.710394265232</v>
      </c>
      <c r="G4836" s="8">
        <v>87066.333333333328</v>
      </c>
    </row>
    <row r="4837" spans="1:7" x14ac:dyDescent="0.2">
      <c r="A4837" t="s">
        <v>73</v>
      </c>
      <c r="B4837" t="s">
        <v>120</v>
      </c>
      <c r="C4837" t="s">
        <v>0</v>
      </c>
      <c r="D4837" t="s">
        <v>5</v>
      </c>
      <c r="E4837">
        <v>201509</v>
      </c>
      <c r="F4837" s="8">
        <v>89664.252688172026</v>
      </c>
      <c r="G4837" s="8">
        <v>91869.333333333328</v>
      </c>
    </row>
    <row r="4838" spans="1:7" x14ac:dyDescent="0.2">
      <c r="A4838" t="s">
        <v>73</v>
      </c>
      <c r="B4838" t="s">
        <v>120</v>
      </c>
      <c r="C4838" t="s">
        <v>0</v>
      </c>
      <c r="D4838" t="s">
        <v>5</v>
      </c>
      <c r="E4838">
        <v>201512</v>
      </c>
      <c r="F4838" s="8">
        <v>85225.100716845875</v>
      </c>
      <c r="G4838" s="8">
        <v>95109.333333333328</v>
      </c>
    </row>
    <row r="4839" spans="1:7" x14ac:dyDescent="0.2">
      <c r="A4839" t="s">
        <v>73</v>
      </c>
      <c r="B4839" t="s">
        <v>120</v>
      </c>
      <c r="C4839" t="s">
        <v>0</v>
      </c>
      <c r="D4839" t="s">
        <v>5</v>
      </c>
      <c r="E4839">
        <v>201603</v>
      </c>
      <c r="F4839" s="8">
        <v>98292.581757508335</v>
      </c>
      <c r="G4839" s="8">
        <v>103477.33333333333</v>
      </c>
    </row>
    <row r="4840" spans="1:7" x14ac:dyDescent="0.2">
      <c r="A4840" t="s">
        <v>73</v>
      </c>
      <c r="B4840" t="s">
        <v>120</v>
      </c>
      <c r="C4840" t="s">
        <v>0</v>
      </c>
      <c r="D4840" t="s">
        <v>5</v>
      </c>
      <c r="E4840">
        <v>201606</v>
      </c>
      <c r="F4840" s="8">
        <v>108360.25268817204</v>
      </c>
      <c r="G4840" s="8">
        <v>111842</v>
      </c>
    </row>
    <row r="4841" spans="1:7" x14ac:dyDescent="0.2">
      <c r="A4841" t="s">
        <v>73</v>
      </c>
      <c r="B4841" t="s">
        <v>120</v>
      </c>
      <c r="C4841" t="s">
        <v>0</v>
      </c>
      <c r="D4841" t="s">
        <v>5</v>
      </c>
      <c r="E4841">
        <v>201609</v>
      </c>
      <c r="F4841" s="8">
        <v>119185.30501792114</v>
      </c>
      <c r="G4841" s="8">
        <v>126270.33333333333</v>
      </c>
    </row>
    <row r="4842" spans="1:7" x14ac:dyDescent="0.2">
      <c r="A4842" t="s">
        <v>73</v>
      </c>
      <c r="B4842" t="s">
        <v>120</v>
      </c>
      <c r="C4842" t="s">
        <v>0</v>
      </c>
      <c r="D4842" t="s">
        <v>5</v>
      </c>
      <c r="E4842">
        <v>201612</v>
      </c>
      <c r="F4842" s="8">
        <v>121409.37096774194</v>
      </c>
      <c r="G4842" s="8">
        <v>141610</v>
      </c>
    </row>
    <row r="4843" spans="1:7" x14ac:dyDescent="0.2">
      <c r="A4843" t="s">
        <v>73</v>
      </c>
      <c r="B4843" t="s">
        <v>120</v>
      </c>
      <c r="C4843" t="s">
        <v>0</v>
      </c>
      <c r="D4843" t="s">
        <v>5</v>
      </c>
      <c r="E4843">
        <v>201703</v>
      </c>
      <c r="F4843" s="8">
        <v>120255.70276497696</v>
      </c>
      <c r="G4843" s="8">
        <v>134251.33333333334</v>
      </c>
    </row>
    <row r="4844" spans="1:7" x14ac:dyDescent="0.2">
      <c r="A4844" t="s">
        <v>73</v>
      </c>
      <c r="B4844" t="s">
        <v>120</v>
      </c>
      <c r="C4844" t="s">
        <v>0</v>
      </c>
      <c r="D4844" t="s">
        <v>5</v>
      </c>
      <c r="E4844">
        <v>201706</v>
      </c>
      <c r="F4844" s="8">
        <v>135044.82007168463</v>
      </c>
      <c r="G4844" s="8">
        <v>140691.66666666666</v>
      </c>
    </row>
    <row r="4845" spans="1:7" x14ac:dyDescent="0.2">
      <c r="A4845" t="s">
        <v>73</v>
      </c>
      <c r="B4845" t="s">
        <v>120</v>
      </c>
      <c r="C4845" t="s">
        <v>0</v>
      </c>
      <c r="D4845" t="s">
        <v>5</v>
      </c>
      <c r="E4845">
        <v>201709</v>
      </c>
      <c r="F4845" s="8">
        <v>144137.44372759853</v>
      </c>
      <c r="G4845" s="8">
        <v>153023.33333333334</v>
      </c>
    </row>
    <row r="4846" spans="1:7" x14ac:dyDescent="0.2">
      <c r="A4846" t="s">
        <v>73</v>
      </c>
      <c r="B4846" t="s">
        <v>120</v>
      </c>
      <c r="C4846" t="s">
        <v>0</v>
      </c>
      <c r="D4846" t="s">
        <v>5</v>
      </c>
      <c r="E4846">
        <v>201712</v>
      </c>
      <c r="F4846" s="8">
        <v>155159.49892473119</v>
      </c>
      <c r="G4846" s="8">
        <v>161879.66666666666</v>
      </c>
    </row>
    <row r="4847" spans="1:7" x14ac:dyDescent="0.2">
      <c r="A4847" t="s">
        <v>73</v>
      </c>
      <c r="B4847" t="s">
        <v>120</v>
      </c>
      <c r="C4847" t="s">
        <v>0</v>
      </c>
      <c r="D4847" t="s">
        <v>5</v>
      </c>
      <c r="E4847">
        <v>201803</v>
      </c>
      <c r="F4847" s="8">
        <v>161357.36482334862</v>
      </c>
      <c r="G4847" s="8">
        <v>168502</v>
      </c>
    </row>
    <row r="4848" spans="1:7" x14ac:dyDescent="0.2">
      <c r="A4848" t="s">
        <v>73</v>
      </c>
      <c r="B4848" t="s">
        <v>120</v>
      </c>
      <c r="C4848" t="s">
        <v>0</v>
      </c>
      <c r="D4848" t="s">
        <v>5</v>
      </c>
      <c r="E4848">
        <v>201806</v>
      </c>
      <c r="F4848" s="8">
        <v>170609.6634408602</v>
      </c>
      <c r="G4848" s="8">
        <v>178568.66666666666</v>
      </c>
    </row>
    <row r="4849" spans="1:7" x14ac:dyDescent="0.2">
      <c r="A4849" t="s">
        <v>73</v>
      </c>
      <c r="B4849" t="s">
        <v>120</v>
      </c>
      <c r="C4849" t="s">
        <v>0</v>
      </c>
      <c r="D4849" t="s">
        <v>5</v>
      </c>
      <c r="E4849">
        <v>201809</v>
      </c>
      <c r="F4849" s="8">
        <v>183937.23978494629</v>
      </c>
      <c r="G4849" s="8">
        <v>193716.33333333334</v>
      </c>
    </row>
    <row r="4850" spans="1:7" x14ac:dyDescent="0.2">
      <c r="A4850" t="s">
        <v>73</v>
      </c>
      <c r="B4850" t="s">
        <v>120</v>
      </c>
      <c r="C4850" t="s">
        <v>0</v>
      </c>
      <c r="D4850" t="s">
        <v>5</v>
      </c>
      <c r="E4850">
        <v>201812</v>
      </c>
      <c r="F4850" s="8">
        <v>193101.73405017922</v>
      </c>
      <c r="G4850" s="8">
        <v>202217.33333333334</v>
      </c>
    </row>
    <row r="4851" spans="1:7" x14ac:dyDescent="0.2">
      <c r="A4851" t="s">
        <v>73</v>
      </c>
      <c r="B4851" t="s">
        <v>120</v>
      </c>
      <c r="C4851" t="s">
        <v>0</v>
      </c>
      <c r="D4851" t="s">
        <v>5</v>
      </c>
      <c r="E4851">
        <v>201903</v>
      </c>
      <c r="F4851" s="8">
        <v>191105.26574500767</v>
      </c>
      <c r="G4851" s="8">
        <v>218907.66666666666</v>
      </c>
    </row>
    <row r="4852" spans="1:7" x14ac:dyDescent="0.2">
      <c r="A4852" t="s">
        <v>73</v>
      </c>
      <c r="B4852" t="s">
        <v>120</v>
      </c>
      <c r="C4852" t="s">
        <v>0</v>
      </c>
      <c r="D4852" t="s">
        <v>5</v>
      </c>
      <c r="E4852">
        <v>201906</v>
      </c>
      <c r="F4852" s="8">
        <v>260668.72114695341</v>
      </c>
      <c r="G4852" s="8">
        <v>293813.66666666669</v>
      </c>
    </row>
    <row r="4853" spans="1:7" x14ac:dyDescent="0.2">
      <c r="A4853" t="s">
        <v>73</v>
      </c>
      <c r="B4853" t="s">
        <v>120</v>
      </c>
      <c r="C4853" t="s">
        <v>0</v>
      </c>
      <c r="D4853" t="s">
        <v>5</v>
      </c>
      <c r="E4853">
        <v>201909</v>
      </c>
      <c r="F4853" s="8">
        <v>303379.75483870943</v>
      </c>
      <c r="G4853" s="8">
        <v>348895.33333333331</v>
      </c>
    </row>
    <row r="4854" spans="1:7" x14ac:dyDescent="0.2">
      <c r="A4854" t="s">
        <v>73</v>
      </c>
      <c r="B4854" t="s">
        <v>120</v>
      </c>
      <c r="C4854" t="s">
        <v>0</v>
      </c>
      <c r="D4854" t="s">
        <v>5</v>
      </c>
      <c r="E4854">
        <v>201912</v>
      </c>
      <c r="F4854" s="8">
        <v>352499.46810035827</v>
      </c>
      <c r="G4854" s="8">
        <v>379782.33333333331</v>
      </c>
    </row>
    <row r="4855" spans="1:7" x14ac:dyDescent="0.2">
      <c r="A4855" t="s">
        <v>73</v>
      </c>
      <c r="B4855" t="s">
        <v>120</v>
      </c>
      <c r="C4855" t="s">
        <v>0</v>
      </c>
      <c r="D4855" t="s">
        <v>5</v>
      </c>
      <c r="E4855">
        <v>202003</v>
      </c>
      <c r="F4855" s="8">
        <v>382174.58620689646</v>
      </c>
      <c r="G4855" s="8">
        <v>409226</v>
      </c>
    </row>
    <row r="4856" spans="1:7" x14ac:dyDescent="0.2">
      <c r="A4856" t="s">
        <v>73</v>
      </c>
      <c r="B4856" t="s">
        <v>120</v>
      </c>
      <c r="C4856" t="s">
        <v>0</v>
      </c>
      <c r="D4856" t="s">
        <v>5</v>
      </c>
      <c r="E4856">
        <v>202006</v>
      </c>
      <c r="F4856" s="8">
        <v>307467.20609319001</v>
      </c>
      <c r="G4856" s="8">
        <v>341966.33333333331</v>
      </c>
    </row>
    <row r="4857" spans="1:7" x14ac:dyDescent="0.2">
      <c r="A4857" t="s">
        <v>73</v>
      </c>
      <c r="B4857" t="s">
        <v>120</v>
      </c>
      <c r="C4857" t="s">
        <v>0</v>
      </c>
      <c r="D4857" t="s">
        <v>5</v>
      </c>
      <c r="E4857">
        <v>202009</v>
      </c>
      <c r="F4857" s="8">
        <v>325746.03835125436</v>
      </c>
      <c r="G4857" s="8">
        <v>356395</v>
      </c>
    </row>
    <row r="4858" spans="1:7" x14ac:dyDescent="0.2">
      <c r="A4858" t="s">
        <v>73</v>
      </c>
      <c r="B4858" t="s">
        <v>120</v>
      </c>
      <c r="C4858" t="s">
        <v>0</v>
      </c>
      <c r="D4858" t="s">
        <v>5</v>
      </c>
      <c r="E4858">
        <v>202012</v>
      </c>
      <c r="F4858" s="8">
        <v>423257.04731182795</v>
      </c>
      <c r="G4858" s="8">
        <v>468334.66666666669</v>
      </c>
    </row>
    <row r="4859" spans="1:7" x14ac:dyDescent="0.2">
      <c r="A4859" t="s">
        <v>73</v>
      </c>
      <c r="B4859" t="s">
        <v>120</v>
      </c>
      <c r="C4859" t="s">
        <v>0</v>
      </c>
      <c r="D4859" t="s">
        <v>5</v>
      </c>
      <c r="E4859">
        <v>202103</v>
      </c>
      <c r="F4859" s="8">
        <v>507718.40437788022</v>
      </c>
      <c r="G4859" s="8">
        <v>566786.33333333337</v>
      </c>
    </row>
    <row r="4860" spans="1:7" x14ac:dyDescent="0.2">
      <c r="A4860" t="s">
        <v>73</v>
      </c>
      <c r="B4860" t="s">
        <v>120</v>
      </c>
      <c r="C4860" t="s">
        <v>0</v>
      </c>
      <c r="D4860" t="s">
        <v>5</v>
      </c>
      <c r="E4860">
        <v>202106</v>
      </c>
      <c r="F4860" s="8">
        <v>566446.21433691739</v>
      </c>
      <c r="G4860" s="8">
        <v>612701</v>
      </c>
    </row>
    <row r="4861" spans="1:7" x14ac:dyDescent="0.2">
      <c r="A4861" t="s">
        <v>73</v>
      </c>
      <c r="B4861" t="s">
        <v>120</v>
      </c>
      <c r="C4861" t="s">
        <v>0</v>
      </c>
      <c r="D4861" t="s">
        <v>5</v>
      </c>
      <c r="E4861">
        <v>202109</v>
      </c>
      <c r="F4861" s="8">
        <v>655898.55340501817</v>
      </c>
      <c r="G4861" s="8">
        <v>733811</v>
      </c>
    </row>
    <row r="4862" spans="1:7" x14ac:dyDescent="0.2">
      <c r="A4862" t="s">
        <v>73</v>
      </c>
      <c r="B4862" t="s">
        <v>120</v>
      </c>
      <c r="C4862" t="s">
        <v>0</v>
      </c>
      <c r="D4862" t="s">
        <v>5</v>
      </c>
      <c r="E4862">
        <v>202112</v>
      </c>
      <c r="F4862" s="8">
        <v>694807.5541218638</v>
      </c>
      <c r="G4862" s="8">
        <v>744327</v>
      </c>
    </row>
    <row r="4863" spans="1:7" x14ac:dyDescent="0.2">
      <c r="A4863" t="s">
        <v>73</v>
      </c>
      <c r="B4863" t="s">
        <v>120</v>
      </c>
      <c r="C4863" t="s">
        <v>0</v>
      </c>
      <c r="D4863" t="s">
        <v>5</v>
      </c>
      <c r="E4863">
        <v>202203</v>
      </c>
      <c r="F4863" s="8">
        <v>702684.45622119808</v>
      </c>
      <c r="G4863" s="8">
        <v>785892.33333333337</v>
      </c>
    </row>
    <row r="4864" spans="1:7" x14ac:dyDescent="0.2">
      <c r="A4864" t="s">
        <v>73</v>
      </c>
      <c r="B4864" t="s">
        <v>120</v>
      </c>
      <c r="C4864" t="s">
        <v>0</v>
      </c>
      <c r="D4864" t="s">
        <v>5</v>
      </c>
      <c r="E4864">
        <v>202206</v>
      </c>
      <c r="F4864" s="8">
        <v>731779.74731182819</v>
      </c>
      <c r="G4864" s="8">
        <v>807652</v>
      </c>
    </row>
    <row r="4865" spans="1:7" x14ac:dyDescent="0.2">
      <c r="A4865" t="s">
        <v>73</v>
      </c>
      <c r="B4865" t="s">
        <v>120</v>
      </c>
      <c r="C4865" t="s">
        <v>0</v>
      </c>
      <c r="D4865" t="s">
        <v>5</v>
      </c>
      <c r="E4865">
        <v>202209</v>
      </c>
      <c r="F4865" s="8">
        <v>724199.79534050205</v>
      </c>
      <c r="G4865" s="8">
        <v>815617.33333333337</v>
      </c>
    </row>
    <row r="4866" spans="1:7" x14ac:dyDescent="0.2">
      <c r="A4866" t="s">
        <v>73</v>
      </c>
      <c r="B4866" t="s">
        <v>120</v>
      </c>
      <c r="C4866" t="s">
        <v>0</v>
      </c>
      <c r="D4866" t="s">
        <v>5</v>
      </c>
      <c r="E4866">
        <v>202212</v>
      </c>
      <c r="F4866" s="8">
        <v>733698.57670250896</v>
      </c>
      <c r="G4866" s="8">
        <v>833729.66666666663</v>
      </c>
    </row>
    <row r="4867" spans="1:7" x14ac:dyDescent="0.2">
      <c r="A4867" t="s">
        <v>73</v>
      </c>
      <c r="B4867" t="s">
        <v>120</v>
      </c>
      <c r="C4867" t="s">
        <v>0</v>
      </c>
      <c r="D4867" t="s">
        <v>5</v>
      </c>
      <c r="E4867">
        <v>202303</v>
      </c>
      <c r="F4867" s="8">
        <v>749832.67549923167</v>
      </c>
      <c r="G4867" s="8">
        <v>855528.66666666663</v>
      </c>
    </row>
    <row r="4868" spans="1:7" x14ac:dyDescent="0.2">
      <c r="A4868" t="s">
        <v>73</v>
      </c>
      <c r="B4868" t="s">
        <v>120</v>
      </c>
      <c r="C4868" t="s">
        <v>0</v>
      </c>
      <c r="D4868" t="s">
        <v>5</v>
      </c>
      <c r="E4868">
        <v>202306</v>
      </c>
      <c r="F4868" s="8">
        <v>767290.74982078874</v>
      </c>
      <c r="G4868" s="8">
        <v>868441.66666666663</v>
      </c>
    </row>
    <row r="4869" spans="1:7" x14ac:dyDescent="0.2">
      <c r="A4869" t="s">
        <v>73</v>
      </c>
      <c r="B4869" t="s">
        <v>120</v>
      </c>
      <c r="C4869" t="s">
        <v>0</v>
      </c>
      <c r="D4869" t="s">
        <v>5</v>
      </c>
      <c r="E4869">
        <v>202309</v>
      </c>
      <c r="F4869" s="8">
        <v>745840.05985663075</v>
      </c>
      <c r="G4869" s="8">
        <v>955618.33333333337</v>
      </c>
    </row>
    <row r="4870" spans="1:7" x14ac:dyDescent="0.2">
      <c r="A4870" t="s">
        <v>73</v>
      </c>
      <c r="B4870" t="s">
        <v>120</v>
      </c>
      <c r="C4870" t="s">
        <v>0</v>
      </c>
      <c r="D4870" t="s">
        <v>5</v>
      </c>
      <c r="E4870">
        <v>202312</v>
      </c>
      <c r="F4870" s="8">
        <v>769967.05878136214</v>
      </c>
      <c r="G4870" s="8">
        <v>820869.66666666663</v>
      </c>
    </row>
    <row r="4871" spans="1:7" x14ac:dyDescent="0.2">
      <c r="A4871" t="s">
        <v>73</v>
      </c>
      <c r="B4871" t="s">
        <v>120</v>
      </c>
      <c r="C4871" t="s">
        <v>0</v>
      </c>
      <c r="D4871" t="s">
        <v>5</v>
      </c>
      <c r="E4871">
        <v>202403</v>
      </c>
      <c r="F4871" s="8">
        <v>711037.56136447925</v>
      </c>
      <c r="G4871" s="8">
        <v>773741.66666666663</v>
      </c>
    </row>
    <row r="4872" spans="1:7" x14ac:dyDescent="0.2">
      <c r="A4872" t="s">
        <v>73</v>
      </c>
      <c r="B4872" t="s">
        <v>120</v>
      </c>
      <c r="C4872" t="s">
        <v>0</v>
      </c>
      <c r="D4872" t="s">
        <v>5</v>
      </c>
      <c r="E4872">
        <v>202406</v>
      </c>
      <c r="F4872" s="8">
        <v>692341.98387096776</v>
      </c>
      <c r="G4872" s="8">
        <v>778406.5</v>
      </c>
    </row>
    <row r="4873" spans="1:7" x14ac:dyDescent="0.2">
      <c r="A4873" t="s">
        <v>73</v>
      </c>
      <c r="B4873" t="s">
        <v>116</v>
      </c>
      <c r="C4873" t="s">
        <v>1</v>
      </c>
      <c r="D4873" t="s">
        <v>7</v>
      </c>
      <c r="E4873">
        <v>2020</v>
      </c>
      <c r="F4873" s="8">
        <v>411.43935483870973</v>
      </c>
      <c r="G4873" s="8">
        <v>671.4</v>
      </c>
    </row>
    <row r="4874" spans="1:7" x14ac:dyDescent="0.2">
      <c r="A4874" t="s">
        <v>73</v>
      </c>
      <c r="B4874" t="s">
        <v>116</v>
      </c>
      <c r="C4874" t="s">
        <v>1</v>
      </c>
      <c r="D4874" t="s">
        <v>7</v>
      </c>
      <c r="E4874">
        <v>2021</v>
      </c>
      <c r="F4874" s="8">
        <v>8412.7692268305163</v>
      </c>
      <c r="G4874" s="8">
        <v>8827.4166666666661</v>
      </c>
    </row>
    <row r="4875" spans="1:7" x14ac:dyDescent="0.2">
      <c r="A4875" t="s">
        <v>73</v>
      </c>
      <c r="B4875" t="s">
        <v>116</v>
      </c>
      <c r="C4875" t="s">
        <v>1</v>
      </c>
      <c r="D4875" t="s">
        <v>7</v>
      </c>
      <c r="E4875">
        <v>2022</v>
      </c>
      <c r="F4875" s="8">
        <v>9952.2220430107518</v>
      </c>
      <c r="G4875" s="8">
        <v>11541</v>
      </c>
    </row>
    <row r="4876" spans="1:7" x14ac:dyDescent="0.2">
      <c r="A4876" t="s">
        <v>73</v>
      </c>
      <c r="B4876" t="s">
        <v>116</v>
      </c>
      <c r="C4876" t="s">
        <v>1</v>
      </c>
      <c r="D4876" t="s">
        <v>8</v>
      </c>
      <c r="E4876">
        <v>202008</v>
      </c>
      <c r="F4876" s="8">
        <v>168</v>
      </c>
      <c r="G4876" s="8">
        <v>544</v>
      </c>
    </row>
    <row r="4877" spans="1:7" x14ac:dyDescent="0.2">
      <c r="A4877" t="s">
        <v>73</v>
      </c>
      <c r="B4877" t="s">
        <v>116</v>
      </c>
      <c r="C4877" t="s">
        <v>1</v>
      </c>
      <c r="D4877" t="s">
        <v>8</v>
      </c>
      <c r="E4877">
        <v>202009</v>
      </c>
      <c r="F4877" s="8">
        <v>233.36666666666667</v>
      </c>
      <c r="G4877" s="8">
        <v>471</v>
      </c>
    </row>
    <row r="4878" spans="1:7" x14ac:dyDescent="0.2">
      <c r="A4878" t="s">
        <v>73</v>
      </c>
      <c r="B4878" t="s">
        <v>116</v>
      </c>
      <c r="C4878" t="s">
        <v>1</v>
      </c>
      <c r="D4878" t="s">
        <v>8</v>
      </c>
      <c r="E4878">
        <v>202010</v>
      </c>
      <c r="F4878" s="8">
        <v>326.77419354838707</v>
      </c>
      <c r="G4878" s="8">
        <v>580</v>
      </c>
    </row>
    <row r="4879" spans="1:7" x14ac:dyDescent="0.2">
      <c r="A4879" t="s">
        <v>73</v>
      </c>
      <c r="B4879" t="s">
        <v>116</v>
      </c>
      <c r="C4879" t="s">
        <v>1</v>
      </c>
      <c r="D4879" t="s">
        <v>8</v>
      </c>
      <c r="E4879">
        <v>202011</v>
      </c>
      <c r="F4879" s="8">
        <v>506.73333333333346</v>
      </c>
      <c r="G4879" s="8">
        <v>740</v>
      </c>
    </row>
    <row r="4880" spans="1:7" x14ac:dyDescent="0.2">
      <c r="A4880" t="s">
        <v>73</v>
      </c>
      <c r="B4880" t="s">
        <v>116</v>
      </c>
      <c r="C4880" t="s">
        <v>1</v>
      </c>
      <c r="D4880" t="s">
        <v>8</v>
      </c>
      <c r="E4880">
        <v>202012</v>
      </c>
      <c r="F4880" s="8">
        <v>822.32258064516145</v>
      </c>
      <c r="G4880" s="8">
        <v>1022</v>
      </c>
    </row>
    <row r="4881" spans="1:7" x14ac:dyDescent="0.2">
      <c r="A4881" t="s">
        <v>73</v>
      </c>
      <c r="B4881" t="s">
        <v>116</v>
      </c>
      <c r="C4881" t="s">
        <v>1</v>
      </c>
      <c r="D4881" t="s">
        <v>8</v>
      </c>
      <c r="E4881">
        <v>202101</v>
      </c>
      <c r="F4881" s="8">
        <v>4222.677419354839</v>
      </c>
      <c r="G4881" s="8">
        <v>6747</v>
      </c>
    </row>
    <row r="4882" spans="1:7" x14ac:dyDescent="0.2">
      <c r="A4882" t="s">
        <v>73</v>
      </c>
      <c r="B4882" t="s">
        <v>116</v>
      </c>
      <c r="C4882" t="s">
        <v>1</v>
      </c>
      <c r="D4882" t="s">
        <v>8</v>
      </c>
      <c r="E4882">
        <v>202102</v>
      </c>
      <c r="F4882" s="8">
        <v>6834.9285714285716</v>
      </c>
      <c r="G4882" s="8">
        <v>7099</v>
      </c>
    </row>
    <row r="4883" spans="1:7" x14ac:dyDescent="0.2">
      <c r="A4883" t="s">
        <v>73</v>
      </c>
      <c r="B4883" t="s">
        <v>116</v>
      </c>
      <c r="C4883" t="s">
        <v>1</v>
      </c>
      <c r="D4883" t="s">
        <v>8</v>
      </c>
      <c r="E4883">
        <v>202103</v>
      </c>
      <c r="F4883" s="8">
        <v>7097.2258064516082</v>
      </c>
      <c r="G4883" s="8">
        <v>7385</v>
      </c>
    </row>
    <row r="4884" spans="1:7" x14ac:dyDescent="0.2">
      <c r="A4884" t="s">
        <v>73</v>
      </c>
      <c r="B4884" t="s">
        <v>116</v>
      </c>
      <c r="C4884" t="s">
        <v>1</v>
      </c>
      <c r="D4884" t="s">
        <v>8</v>
      </c>
      <c r="E4884">
        <v>202104</v>
      </c>
      <c r="F4884" s="8">
        <v>7348.633333333335</v>
      </c>
      <c r="G4884" s="8">
        <v>7750</v>
      </c>
    </row>
    <row r="4885" spans="1:7" x14ac:dyDescent="0.2">
      <c r="A4885" t="s">
        <v>73</v>
      </c>
      <c r="B4885" t="s">
        <v>116</v>
      </c>
      <c r="C4885" t="s">
        <v>1</v>
      </c>
      <c r="D4885" t="s">
        <v>8</v>
      </c>
      <c r="E4885">
        <v>202105</v>
      </c>
      <c r="F4885" s="8">
        <v>7820.9677419354848</v>
      </c>
      <c r="G4885" s="8">
        <v>8183</v>
      </c>
    </row>
    <row r="4886" spans="1:7" x14ac:dyDescent="0.2">
      <c r="A4886" t="s">
        <v>73</v>
      </c>
      <c r="B4886" t="s">
        <v>116</v>
      </c>
      <c r="C4886" t="s">
        <v>1</v>
      </c>
      <c r="D4886" t="s">
        <v>8</v>
      </c>
      <c r="E4886">
        <v>202106</v>
      </c>
      <c r="F4886" s="8">
        <v>8501.0666666666657</v>
      </c>
      <c r="G4886" s="8">
        <v>8863</v>
      </c>
    </row>
    <row r="4887" spans="1:7" x14ac:dyDescent="0.2">
      <c r="A4887" t="s">
        <v>73</v>
      </c>
      <c r="B4887" t="s">
        <v>116</v>
      </c>
      <c r="C4887" t="s">
        <v>1</v>
      </c>
      <c r="D4887" t="s">
        <v>8</v>
      </c>
      <c r="E4887">
        <v>202107</v>
      </c>
      <c r="F4887" s="8">
        <v>9219.8387096774204</v>
      </c>
      <c r="G4887" s="8">
        <v>9480</v>
      </c>
    </row>
    <row r="4888" spans="1:7" x14ac:dyDescent="0.2">
      <c r="A4888" t="s">
        <v>73</v>
      </c>
      <c r="B4888" t="s">
        <v>116</v>
      </c>
      <c r="C4888" t="s">
        <v>1</v>
      </c>
      <c r="D4888" t="s">
        <v>8</v>
      </c>
      <c r="E4888">
        <v>202108</v>
      </c>
      <c r="F4888" s="8">
        <v>9576.4838709677424</v>
      </c>
      <c r="G4888" s="8">
        <v>9714</v>
      </c>
    </row>
    <row r="4889" spans="1:7" x14ac:dyDescent="0.2">
      <c r="A4889" t="s">
        <v>73</v>
      </c>
      <c r="B4889" t="s">
        <v>116</v>
      </c>
      <c r="C4889" t="s">
        <v>1</v>
      </c>
      <c r="D4889" t="s">
        <v>8</v>
      </c>
      <c r="E4889">
        <v>202109</v>
      </c>
      <c r="F4889" s="8">
        <v>9780.4999999999982</v>
      </c>
      <c r="G4889" s="8">
        <v>9869</v>
      </c>
    </row>
    <row r="4890" spans="1:7" x14ac:dyDescent="0.2">
      <c r="A4890" t="s">
        <v>73</v>
      </c>
      <c r="B4890" t="s">
        <v>116</v>
      </c>
      <c r="C4890" t="s">
        <v>1</v>
      </c>
      <c r="D4890" t="s">
        <v>8</v>
      </c>
      <c r="E4890">
        <v>202110</v>
      </c>
      <c r="F4890" s="8">
        <v>9975.387096774195</v>
      </c>
      <c r="G4890" s="8">
        <v>10075</v>
      </c>
    </row>
    <row r="4891" spans="1:7" x14ac:dyDescent="0.2">
      <c r="A4891" t="s">
        <v>73</v>
      </c>
      <c r="B4891" t="s">
        <v>116</v>
      </c>
      <c r="C4891" t="s">
        <v>1</v>
      </c>
      <c r="D4891" t="s">
        <v>8</v>
      </c>
      <c r="E4891">
        <v>202111</v>
      </c>
      <c r="F4891" s="8">
        <v>10187.166666666664</v>
      </c>
      <c r="G4891" s="8">
        <v>10286</v>
      </c>
    </row>
    <row r="4892" spans="1:7" x14ac:dyDescent="0.2">
      <c r="A4892" t="s">
        <v>73</v>
      </c>
      <c r="B4892" t="s">
        <v>116</v>
      </c>
      <c r="C4892" t="s">
        <v>1</v>
      </c>
      <c r="D4892" t="s">
        <v>8</v>
      </c>
      <c r="E4892">
        <v>202112</v>
      </c>
      <c r="F4892" s="8">
        <v>10388.354838709678</v>
      </c>
      <c r="G4892" s="8">
        <v>10478</v>
      </c>
    </row>
    <row r="4893" spans="1:7" x14ac:dyDescent="0.2">
      <c r="A4893" t="s">
        <v>73</v>
      </c>
      <c r="B4893" t="s">
        <v>116</v>
      </c>
      <c r="C4893" t="s">
        <v>1</v>
      </c>
      <c r="D4893" t="s">
        <v>8</v>
      </c>
      <c r="E4893">
        <v>202201</v>
      </c>
      <c r="F4893" s="8">
        <v>10598.387096774197</v>
      </c>
      <c r="G4893" s="8">
        <v>10733</v>
      </c>
    </row>
    <row r="4894" spans="1:7" x14ac:dyDescent="0.2">
      <c r="A4894" t="s">
        <v>73</v>
      </c>
      <c r="B4894" t="s">
        <v>116</v>
      </c>
      <c r="C4894" t="s">
        <v>1</v>
      </c>
      <c r="D4894" t="s">
        <v>8</v>
      </c>
      <c r="E4894">
        <v>202202</v>
      </c>
      <c r="F4894" s="8">
        <v>10863.5</v>
      </c>
      <c r="G4894" s="8">
        <v>10970</v>
      </c>
    </row>
    <row r="4895" spans="1:7" x14ac:dyDescent="0.2">
      <c r="A4895" t="s">
        <v>73</v>
      </c>
      <c r="B4895" t="s">
        <v>116</v>
      </c>
      <c r="C4895" t="s">
        <v>1</v>
      </c>
      <c r="D4895" t="s">
        <v>8</v>
      </c>
      <c r="E4895">
        <v>202203</v>
      </c>
      <c r="F4895" s="8">
        <v>11087.451612903222</v>
      </c>
      <c r="G4895" s="8">
        <v>11180</v>
      </c>
    </row>
    <row r="4896" spans="1:7" x14ac:dyDescent="0.2">
      <c r="A4896" t="s">
        <v>73</v>
      </c>
      <c r="B4896" t="s">
        <v>116</v>
      </c>
      <c r="C4896" t="s">
        <v>1</v>
      </c>
      <c r="D4896" t="s">
        <v>8</v>
      </c>
      <c r="E4896">
        <v>202204</v>
      </c>
      <c r="F4896" s="8">
        <v>11293.9</v>
      </c>
      <c r="G4896" s="8">
        <v>11405</v>
      </c>
    </row>
    <row r="4897" spans="1:7" x14ac:dyDescent="0.2">
      <c r="A4897" t="s">
        <v>73</v>
      </c>
      <c r="B4897" t="s">
        <v>116</v>
      </c>
      <c r="C4897" t="s">
        <v>1</v>
      </c>
      <c r="D4897" t="s">
        <v>8</v>
      </c>
      <c r="E4897">
        <v>202205</v>
      </c>
      <c r="F4897" s="8">
        <v>11526.516129032254</v>
      </c>
      <c r="G4897" s="8">
        <v>11648</v>
      </c>
    </row>
    <row r="4898" spans="1:7" x14ac:dyDescent="0.2">
      <c r="A4898" t="s">
        <v>73</v>
      </c>
      <c r="B4898" t="s">
        <v>116</v>
      </c>
      <c r="C4898" t="s">
        <v>1</v>
      </c>
      <c r="D4898" t="s">
        <v>8</v>
      </c>
      <c r="E4898">
        <v>202206</v>
      </c>
      <c r="F4898" s="8">
        <v>11772.666666666672</v>
      </c>
      <c r="G4898" s="8">
        <v>11914</v>
      </c>
    </row>
    <row r="4899" spans="1:7" x14ac:dyDescent="0.2">
      <c r="A4899" t="s">
        <v>73</v>
      </c>
      <c r="B4899" t="s">
        <v>116</v>
      </c>
      <c r="C4899" t="s">
        <v>1</v>
      </c>
      <c r="D4899" t="s">
        <v>8</v>
      </c>
      <c r="E4899">
        <v>202207</v>
      </c>
      <c r="F4899" s="8">
        <v>12080.677419354839</v>
      </c>
      <c r="G4899" s="8">
        <v>12243</v>
      </c>
    </row>
    <row r="4900" spans="1:7" x14ac:dyDescent="0.2">
      <c r="A4900" t="s">
        <v>73</v>
      </c>
      <c r="B4900" t="s">
        <v>116</v>
      </c>
      <c r="C4900" t="s">
        <v>1</v>
      </c>
      <c r="D4900" t="s">
        <v>8</v>
      </c>
      <c r="E4900">
        <v>202208</v>
      </c>
      <c r="F4900" s="8">
        <v>394.67741935483832</v>
      </c>
      <c r="G4900" s="8">
        <v>12235</v>
      </c>
    </row>
    <row r="4901" spans="1:7" x14ac:dyDescent="0.2">
      <c r="A4901" t="s">
        <v>73</v>
      </c>
      <c r="B4901" t="s">
        <v>116</v>
      </c>
      <c r="C4901" t="s">
        <v>1</v>
      </c>
      <c r="D4901" t="s">
        <v>9</v>
      </c>
      <c r="E4901">
        <v>202012</v>
      </c>
      <c r="F4901" s="8">
        <v>411.43935483870973</v>
      </c>
      <c r="G4901" s="8">
        <v>671.4</v>
      </c>
    </row>
    <row r="4902" spans="1:7" x14ac:dyDescent="0.2">
      <c r="A4902" t="s">
        <v>73</v>
      </c>
      <c r="B4902" t="s">
        <v>116</v>
      </c>
      <c r="C4902" t="s">
        <v>1</v>
      </c>
      <c r="D4902" t="s">
        <v>9</v>
      </c>
      <c r="E4902">
        <v>202106</v>
      </c>
      <c r="F4902" s="8">
        <v>6970.9165898617503</v>
      </c>
      <c r="G4902" s="8">
        <v>7671.166666666667</v>
      </c>
    </row>
    <row r="4903" spans="1:7" x14ac:dyDescent="0.2">
      <c r="A4903" t="s">
        <v>73</v>
      </c>
      <c r="B4903" t="s">
        <v>116</v>
      </c>
      <c r="C4903" t="s">
        <v>1</v>
      </c>
      <c r="D4903" t="s">
        <v>9</v>
      </c>
      <c r="E4903">
        <v>202112</v>
      </c>
      <c r="F4903" s="8">
        <v>9854.6218637992843</v>
      </c>
      <c r="G4903" s="8">
        <v>9983.6666666666661</v>
      </c>
    </row>
    <row r="4904" spans="1:7" x14ac:dyDescent="0.2">
      <c r="A4904" t="s">
        <v>73</v>
      </c>
      <c r="B4904" t="s">
        <v>116</v>
      </c>
      <c r="C4904" t="s">
        <v>1</v>
      </c>
      <c r="D4904" t="s">
        <v>9</v>
      </c>
      <c r="E4904">
        <v>202206</v>
      </c>
      <c r="F4904" s="8">
        <v>11190.403584229391</v>
      </c>
      <c r="G4904" s="8">
        <v>11308.333333333334</v>
      </c>
    </row>
    <row r="4905" spans="1:7" x14ac:dyDescent="0.2">
      <c r="A4905" t="s">
        <v>73</v>
      </c>
      <c r="B4905" t="s">
        <v>116</v>
      </c>
      <c r="C4905" t="s">
        <v>1</v>
      </c>
      <c r="D4905" t="s">
        <v>9</v>
      </c>
      <c r="E4905">
        <v>202212</v>
      </c>
      <c r="F4905" s="8">
        <v>6237.677419354839</v>
      </c>
      <c r="G4905" s="8">
        <v>12239</v>
      </c>
    </row>
    <row r="4906" spans="1:7" x14ac:dyDescent="0.2">
      <c r="A4906" t="s">
        <v>73</v>
      </c>
      <c r="B4906" t="s">
        <v>116</v>
      </c>
      <c r="C4906" t="s">
        <v>1</v>
      </c>
      <c r="D4906" t="s">
        <v>5</v>
      </c>
      <c r="E4906">
        <v>202009</v>
      </c>
      <c r="F4906" s="8">
        <v>200.68333333333334</v>
      </c>
      <c r="G4906" s="8">
        <v>507.5</v>
      </c>
    </row>
    <row r="4907" spans="1:7" x14ac:dyDescent="0.2">
      <c r="A4907" t="s">
        <v>73</v>
      </c>
      <c r="B4907" t="s">
        <v>116</v>
      </c>
      <c r="C4907" t="s">
        <v>1</v>
      </c>
      <c r="D4907" t="s">
        <v>5</v>
      </c>
      <c r="E4907">
        <v>202012</v>
      </c>
      <c r="F4907" s="8">
        <v>551.94336917562725</v>
      </c>
      <c r="G4907" s="8">
        <v>780.66666666666663</v>
      </c>
    </row>
    <row r="4908" spans="1:7" x14ac:dyDescent="0.2">
      <c r="A4908" t="s">
        <v>73</v>
      </c>
      <c r="B4908" t="s">
        <v>116</v>
      </c>
      <c r="C4908" t="s">
        <v>1</v>
      </c>
      <c r="D4908" t="s">
        <v>5</v>
      </c>
      <c r="E4908">
        <v>202103</v>
      </c>
      <c r="F4908" s="8">
        <v>6051.6105990783399</v>
      </c>
      <c r="G4908" s="8">
        <v>7077</v>
      </c>
    </row>
    <row r="4909" spans="1:7" x14ac:dyDescent="0.2">
      <c r="A4909" t="s">
        <v>73</v>
      </c>
      <c r="B4909" t="s">
        <v>116</v>
      </c>
      <c r="C4909" t="s">
        <v>1</v>
      </c>
      <c r="D4909" t="s">
        <v>5</v>
      </c>
      <c r="E4909">
        <v>202106</v>
      </c>
      <c r="F4909" s="8">
        <v>7890.2225806451615</v>
      </c>
      <c r="G4909" s="8">
        <v>8265.3333333333339</v>
      </c>
    </row>
    <row r="4910" spans="1:7" x14ac:dyDescent="0.2">
      <c r="A4910" t="s">
        <v>73</v>
      </c>
      <c r="B4910" t="s">
        <v>116</v>
      </c>
      <c r="C4910" t="s">
        <v>1</v>
      </c>
      <c r="D4910" t="s">
        <v>5</v>
      </c>
      <c r="E4910">
        <v>202109</v>
      </c>
      <c r="F4910" s="8">
        <v>9525.6075268817203</v>
      </c>
      <c r="G4910" s="8">
        <v>9687.6666666666661</v>
      </c>
    </row>
    <row r="4911" spans="1:7" x14ac:dyDescent="0.2">
      <c r="A4911" t="s">
        <v>73</v>
      </c>
      <c r="B4911" t="s">
        <v>116</v>
      </c>
      <c r="C4911" t="s">
        <v>1</v>
      </c>
      <c r="D4911" t="s">
        <v>5</v>
      </c>
      <c r="E4911">
        <v>202112</v>
      </c>
      <c r="F4911" s="8">
        <v>10183.636200716846</v>
      </c>
      <c r="G4911" s="8">
        <v>10279.666666666666</v>
      </c>
    </row>
    <row r="4912" spans="1:7" x14ac:dyDescent="0.2">
      <c r="A4912" t="s">
        <v>73</v>
      </c>
      <c r="B4912" t="s">
        <v>116</v>
      </c>
      <c r="C4912" t="s">
        <v>1</v>
      </c>
      <c r="D4912" t="s">
        <v>5</v>
      </c>
      <c r="E4912">
        <v>202203</v>
      </c>
      <c r="F4912" s="8">
        <v>10849.779569892473</v>
      </c>
      <c r="G4912" s="8">
        <v>10961</v>
      </c>
    </row>
    <row r="4913" spans="1:7" x14ac:dyDescent="0.2">
      <c r="A4913" t="s">
        <v>73</v>
      </c>
      <c r="B4913" t="s">
        <v>116</v>
      </c>
      <c r="C4913" t="s">
        <v>1</v>
      </c>
      <c r="D4913" t="s">
        <v>5</v>
      </c>
      <c r="E4913">
        <v>202206</v>
      </c>
      <c r="F4913" s="8">
        <v>11531.027598566308</v>
      </c>
      <c r="G4913" s="8">
        <v>11655.666666666666</v>
      </c>
    </row>
    <row r="4914" spans="1:7" x14ac:dyDescent="0.2">
      <c r="A4914" t="s">
        <v>73</v>
      </c>
      <c r="B4914" t="s">
        <v>116</v>
      </c>
      <c r="C4914" t="s">
        <v>1</v>
      </c>
      <c r="D4914" t="s">
        <v>5</v>
      </c>
      <c r="E4914">
        <v>202209</v>
      </c>
      <c r="F4914" s="8">
        <v>6237.677419354839</v>
      </c>
      <c r="G4914" s="8">
        <v>12239</v>
      </c>
    </row>
    <row r="4915" spans="1:7" x14ac:dyDescent="0.2">
      <c r="A4915" t="s">
        <v>73</v>
      </c>
      <c r="B4915" t="s">
        <v>127</v>
      </c>
      <c r="C4915" t="s">
        <v>1</v>
      </c>
      <c r="D4915" t="s">
        <v>7</v>
      </c>
      <c r="E4915">
        <v>2018</v>
      </c>
      <c r="F4915" s="8">
        <v>378559.4666666665</v>
      </c>
      <c r="G4915" s="8">
        <v>684249.85714285716</v>
      </c>
    </row>
    <row r="4916" spans="1:7" x14ac:dyDescent="0.2">
      <c r="A4916" t="s">
        <v>73</v>
      </c>
      <c r="B4916" t="s">
        <v>127</v>
      </c>
      <c r="C4916" t="s">
        <v>1</v>
      </c>
      <c r="D4916" t="s">
        <v>7</v>
      </c>
      <c r="E4916">
        <v>2019</v>
      </c>
      <c r="F4916" s="8">
        <v>621832.80151689693</v>
      </c>
      <c r="G4916" s="8">
        <v>1142229.3333333333</v>
      </c>
    </row>
    <row r="4917" spans="1:7" x14ac:dyDescent="0.2">
      <c r="A4917" t="s">
        <v>73</v>
      </c>
      <c r="B4917" t="s">
        <v>127</v>
      </c>
      <c r="C4917" t="s">
        <v>1</v>
      </c>
      <c r="D4917" t="s">
        <v>7</v>
      </c>
      <c r="E4917">
        <v>2020</v>
      </c>
      <c r="F4917" s="8">
        <v>912314.32099555049</v>
      </c>
      <c r="G4917" s="8">
        <v>1055891.0833333333</v>
      </c>
    </row>
    <row r="4918" spans="1:7" x14ac:dyDescent="0.2">
      <c r="A4918" t="s">
        <v>73</v>
      </c>
      <c r="B4918" t="s">
        <v>127</v>
      </c>
      <c r="C4918" t="s">
        <v>1</v>
      </c>
      <c r="D4918" t="s">
        <v>7</v>
      </c>
      <c r="E4918">
        <v>2021</v>
      </c>
      <c r="F4918" s="8">
        <v>878496.71457373269</v>
      </c>
      <c r="G4918" s="8">
        <v>919728.75</v>
      </c>
    </row>
    <row r="4919" spans="1:7" x14ac:dyDescent="0.2">
      <c r="A4919" t="s">
        <v>73</v>
      </c>
      <c r="B4919" t="s">
        <v>127</v>
      </c>
      <c r="C4919" t="s">
        <v>1</v>
      </c>
      <c r="D4919" t="s">
        <v>7</v>
      </c>
      <c r="E4919">
        <v>2022</v>
      </c>
      <c r="F4919" s="8">
        <v>848858.68360215065</v>
      </c>
      <c r="G4919" s="8">
        <v>979163.16666666663</v>
      </c>
    </row>
    <row r="4920" spans="1:7" x14ac:dyDescent="0.2">
      <c r="A4920" t="s">
        <v>73</v>
      </c>
      <c r="B4920" t="s">
        <v>127</v>
      </c>
      <c r="C4920" t="s">
        <v>1</v>
      </c>
      <c r="D4920" t="s">
        <v>7</v>
      </c>
      <c r="E4920">
        <v>2023</v>
      </c>
      <c r="F4920" s="8">
        <v>946921.58949052729</v>
      </c>
      <c r="G4920" s="8">
        <v>1132220.4166666667</v>
      </c>
    </row>
    <row r="4921" spans="1:7" x14ac:dyDescent="0.2">
      <c r="A4921" t="s">
        <v>73</v>
      </c>
      <c r="B4921" t="s">
        <v>127</v>
      </c>
      <c r="C4921" t="s">
        <v>1</v>
      </c>
      <c r="D4921" t="s">
        <v>7</v>
      </c>
      <c r="E4921">
        <v>2024</v>
      </c>
      <c r="F4921" s="8">
        <v>728341.27386725973</v>
      </c>
      <c r="G4921" s="8">
        <v>967835.4</v>
      </c>
    </row>
    <row r="4922" spans="1:7" x14ac:dyDescent="0.2">
      <c r="A4922" t="s">
        <v>73</v>
      </c>
      <c r="B4922" t="s">
        <v>127</v>
      </c>
      <c r="C4922" t="s">
        <v>1</v>
      </c>
      <c r="D4922" t="s">
        <v>8</v>
      </c>
      <c r="E4922">
        <v>201806</v>
      </c>
      <c r="F4922" s="8">
        <v>169086.23333333316</v>
      </c>
      <c r="G4922" s="8">
        <v>593885</v>
      </c>
    </row>
    <row r="4923" spans="1:7" x14ac:dyDescent="0.2">
      <c r="A4923" t="s">
        <v>73</v>
      </c>
      <c r="B4923" t="s">
        <v>127</v>
      </c>
      <c r="C4923" t="s">
        <v>1</v>
      </c>
      <c r="D4923" t="s">
        <v>8</v>
      </c>
      <c r="E4923">
        <v>201807</v>
      </c>
      <c r="F4923" s="8">
        <v>122523.90322580647</v>
      </c>
      <c r="G4923" s="8">
        <v>204061</v>
      </c>
    </row>
    <row r="4924" spans="1:7" x14ac:dyDescent="0.2">
      <c r="A4924" t="s">
        <v>73</v>
      </c>
      <c r="B4924" t="s">
        <v>127</v>
      </c>
      <c r="C4924" t="s">
        <v>1</v>
      </c>
      <c r="D4924" t="s">
        <v>8</v>
      </c>
      <c r="E4924">
        <v>201808</v>
      </c>
      <c r="F4924" s="8">
        <v>81401.870967741954</v>
      </c>
      <c r="G4924" s="8">
        <v>159992</v>
      </c>
    </row>
    <row r="4925" spans="1:7" x14ac:dyDescent="0.2">
      <c r="A4925" t="s">
        <v>73</v>
      </c>
      <c r="B4925" t="s">
        <v>127</v>
      </c>
      <c r="C4925" t="s">
        <v>1</v>
      </c>
      <c r="D4925" t="s">
        <v>8</v>
      </c>
      <c r="E4925">
        <v>201809</v>
      </c>
      <c r="F4925" s="8">
        <v>574228.30000000005</v>
      </c>
      <c r="G4925" s="8">
        <v>585068</v>
      </c>
    </row>
    <row r="4926" spans="1:7" x14ac:dyDescent="0.2">
      <c r="A4926" t="s">
        <v>73</v>
      </c>
      <c r="B4926" t="s">
        <v>127</v>
      </c>
      <c r="C4926" t="s">
        <v>1</v>
      </c>
      <c r="D4926" t="s">
        <v>8</v>
      </c>
      <c r="E4926">
        <v>201810</v>
      </c>
      <c r="F4926" s="8">
        <v>588515.38709677383</v>
      </c>
      <c r="G4926" s="8">
        <v>1100957</v>
      </c>
    </row>
    <row r="4927" spans="1:7" x14ac:dyDescent="0.2">
      <c r="A4927" t="s">
        <v>73</v>
      </c>
      <c r="B4927" t="s">
        <v>127</v>
      </c>
      <c r="C4927" t="s">
        <v>1</v>
      </c>
      <c r="D4927" t="s">
        <v>8</v>
      </c>
      <c r="E4927">
        <v>201811</v>
      </c>
      <c r="F4927" s="8">
        <v>524921.73333333293</v>
      </c>
      <c r="G4927" s="8">
        <v>1066652</v>
      </c>
    </row>
    <row r="4928" spans="1:7" x14ac:dyDescent="0.2">
      <c r="A4928" t="s">
        <v>73</v>
      </c>
      <c r="B4928" t="s">
        <v>127</v>
      </c>
      <c r="C4928" t="s">
        <v>1</v>
      </c>
      <c r="D4928" t="s">
        <v>8</v>
      </c>
      <c r="E4928">
        <v>201812</v>
      </c>
      <c r="F4928" s="8">
        <v>589238.8387096771</v>
      </c>
      <c r="G4928" s="8">
        <v>1079134</v>
      </c>
    </row>
    <row r="4929" spans="1:7" x14ac:dyDescent="0.2">
      <c r="A4929" t="s">
        <v>73</v>
      </c>
      <c r="B4929" t="s">
        <v>127</v>
      </c>
      <c r="C4929" t="s">
        <v>1</v>
      </c>
      <c r="D4929" t="s">
        <v>8</v>
      </c>
      <c r="E4929">
        <v>201901</v>
      </c>
      <c r="F4929" s="8">
        <v>109494.12903225727</v>
      </c>
      <c r="G4929" s="8">
        <v>1144288</v>
      </c>
    </row>
    <row r="4930" spans="1:7" x14ac:dyDescent="0.2">
      <c r="A4930" t="s">
        <v>73</v>
      </c>
      <c r="B4930" t="s">
        <v>127</v>
      </c>
      <c r="C4930" t="s">
        <v>1</v>
      </c>
      <c r="D4930" t="s">
        <v>8</v>
      </c>
      <c r="E4930">
        <v>201902</v>
      </c>
      <c r="F4930" s="8">
        <v>129498.32142857338</v>
      </c>
      <c r="G4930" s="8">
        <v>931965</v>
      </c>
    </row>
    <row r="4931" spans="1:7" x14ac:dyDescent="0.2">
      <c r="A4931" t="s">
        <v>73</v>
      </c>
      <c r="B4931" t="s">
        <v>127</v>
      </c>
      <c r="C4931" t="s">
        <v>1</v>
      </c>
      <c r="D4931" t="s">
        <v>8</v>
      </c>
      <c r="E4931">
        <v>201903</v>
      </c>
      <c r="F4931" s="8">
        <v>124770.19354838655</v>
      </c>
      <c r="G4931" s="8">
        <v>865699</v>
      </c>
    </row>
    <row r="4932" spans="1:7" x14ac:dyDescent="0.2">
      <c r="A4932" t="s">
        <v>73</v>
      </c>
      <c r="B4932" t="s">
        <v>127</v>
      </c>
      <c r="C4932" t="s">
        <v>1</v>
      </c>
      <c r="D4932" t="s">
        <v>8</v>
      </c>
      <c r="E4932">
        <v>201904</v>
      </c>
      <c r="F4932" s="8">
        <v>129435.29999999904</v>
      </c>
      <c r="G4932" s="8">
        <v>963624</v>
      </c>
    </row>
    <row r="4933" spans="1:7" x14ac:dyDescent="0.2">
      <c r="A4933" t="s">
        <v>73</v>
      </c>
      <c r="B4933" t="s">
        <v>127</v>
      </c>
      <c r="C4933" t="s">
        <v>1</v>
      </c>
      <c r="D4933" t="s">
        <v>8</v>
      </c>
      <c r="E4933">
        <v>201905</v>
      </c>
      <c r="F4933" s="8">
        <v>883139.29032258072</v>
      </c>
      <c r="G4933" s="8">
        <v>1054278</v>
      </c>
    </row>
    <row r="4934" spans="1:7" x14ac:dyDescent="0.2">
      <c r="A4934" t="s">
        <v>73</v>
      </c>
      <c r="B4934" t="s">
        <v>127</v>
      </c>
      <c r="C4934" t="s">
        <v>1</v>
      </c>
      <c r="D4934" t="s">
        <v>8</v>
      </c>
      <c r="E4934">
        <v>201906</v>
      </c>
      <c r="F4934" s="8">
        <v>877697.33333333337</v>
      </c>
      <c r="G4934" s="8">
        <v>879975</v>
      </c>
    </row>
    <row r="4935" spans="1:7" x14ac:dyDescent="0.2">
      <c r="A4935" t="s">
        <v>73</v>
      </c>
      <c r="B4935" t="s">
        <v>127</v>
      </c>
      <c r="C4935" t="s">
        <v>1</v>
      </c>
      <c r="D4935" t="s">
        <v>8</v>
      </c>
      <c r="E4935">
        <v>201907</v>
      </c>
      <c r="F4935" s="8">
        <v>913385.90322580584</v>
      </c>
      <c r="G4935" s="8">
        <v>1748316</v>
      </c>
    </row>
    <row r="4936" spans="1:7" x14ac:dyDescent="0.2">
      <c r="A4936" t="s">
        <v>73</v>
      </c>
      <c r="B4936" t="s">
        <v>127</v>
      </c>
      <c r="C4936" t="s">
        <v>1</v>
      </c>
      <c r="D4936" t="s">
        <v>8</v>
      </c>
      <c r="E4936">
        <v>201908</v>
      </c>
      <c r="F4936" s="8">
        <v>921219.32258064463</v>
      </c>
      <c r="G4936" s="8">
        <v>1763702</v>
      </c>
    </row>
    <row r="4937" spans="1:7" x14ac:dyDescent="0.2">
      <c r="A4937" t="s">
        <v>73</v>
      </c>
      <c r="B4937" t="s">
        <v>127</v>
      </c>
      <c r="C4937" t="s">
        <v>1</v>
      </c>
      <c r="D4937" t="s">
        <v>8</v>
      </c>
      <c r="E4937">
        <v>201909</v>
      </c>
      <c r="F4937" s="8">
        <v>605659.26666666567</v>
      </c>
      <c r="G4937" s="8">
        <v>1382623</v>
      </c>
    </row>
    <row r="4938" spans="1:7" x14ac:dyDescent="0.2">
      <c r="A4938" t="s">
        <v>73</v>
      </c>
      <c r="B4938" t="s">
        <v>127</v>
      </c>
      <c r="C4938" t="s">
        <v>1</v>
      </c>
      <c r="D4938" t="s">
        <v>8</v>
      </c>
      <c r="E4938">
        <v>201910</v>
      </c>
      <c r="F4938" s="8">
        <v>914794.70967741951</v>
      </c>
      <c r="G4938" s="8">
        <v>1052896</v>
      </c>
    </row>
    <row r="4939" spans="1:7" x14ac:dyDescent="0.2">
      <c r="A4939" t="s">
        <v>73</v>
      </c>
      <c r="B4939" t="s">
        <v>127</v>
      </c>
      <c r="C4939" t="s">
        <v>1</v>
      </c>
      <c r="D4939" t="s">
        <v>8</v>
      </c>
      <c r="E4939">
        <v>201911</v>
      </c>
      <c r="F4939" s="8">
        <v>920989.3</v>
      </c>
      <c r="G4939" s="8">
        <v>953163</v>
      </c>
    </row>
    <row r="4940" spans="1:7" x14ac:dyDescent="0.2">
      <c r="A4940" t="s">
        <v>73</v>
      </c>
      <c r="B4940" t="s">
        <v>127</v>
      </c>
      <c r="C4940" t="s">
        <v>1</v>
      </c>
      <c r="D4940" t="s">
        <v>8</v>
      </c>
      <c r="E4940">
        <v>201912</v>
      </c>
      <c r="F4940" s="8">
        <v>931910.54838709673</v>
      </c>
      <c r="G4940" s="8">
        <v>966223</v>
      </c>
    </row>
    <row r="4941" spans="1:7" x14ac:dyDescent="0.2">
      <c r="A4941" t="s">
        <v>73</v>
      </c>
      <c r="B4941" t="s">
        <v>127</v>
      </c>
      <c r="C4941" t="s">
        <v>1</v>
      </c>
      <c r="D4941" t="s">
        <v>8</v>
      </c>
      <c r="E4941">
        <v>202001</v>
      </c>
      <c r="F4941" s="8">
        <v>936384.93548387103</v>
      </c>
      <c r="G4941" s="8">
        <v>971552</v>
      </c>
    </row>
    <row r="4942" spans="1:7" x14ac:dyDescent="0.2">
      <c r="A4942" t="s">
        <v>73</v>
      </c>
      <c r="B4942" t="s">
        <v>127</v>
      </c>
      <c r="C4942" t="s">
        <v>1</v>
      </c>
      <c r="D4942" t="s">
        <v>8</v>
      </c>
      <c r="E4942">
        <v>202002</v>
      </c>
      <c r="F4942" s="8">
        <v>588848.65517241403</v>
      </c>
      <c r="G4942" s="8">
        <v>1055026</v>
      </c>
    </row>
    <row r="4943" spans="1:7" x14ac:dyDescent="0.2">
      <c r="A4943" t="s">
        <v>73</v>
      </c>
      <c r="B4943" t="s">
        <v>127</v>
      </c>
      <c r="C4943" t="s">
        <v>1</v>
      </c>
      <c r="D4943" t="s">
        <v>8</v>
      </c>
      <c r="E4943">
        <v>202003</v>
      </c>
      <c r="F4943" s="8">
        <v>943572.80645161308</v>
      </c>
      <c r="G4943" s="8">
        <v>1051812</v>
      </c>
    </row>
    <row r="4944" spans="1:7" x14ac:dyDescent="0.2">
      <c r="A4944" t="s">
        <v>73</v>
      </c>
      <c r="B4944" t="s">
        <v>127</v>
      </c>
      <c r="C4944" t="s">
        <v>1</v>
      </c>
      <c r="D4944" t="s">
        <v>8</v>
      </c>
      <c r="E4944">
        <v>202004</v>
      </c>
      <c r="F4944" s="8">
        <v>941161.29999999993</v>
      </c>
      <c r="G4944" s="8">
        <v>968903</v>
      </c>
    </row>
    <row r="4945" spans="1:7" x14ac:dyDescent="0.2">
      <c r="A4945" t="s">
        <v>73</v>
      </c>
      <c r="B4945" t="s">
        <v>127</v>
      </c>
      <c r="C4945" t="s">
        <v>1</v>
      </c>
      <c r="D4945" t="s">
        <v>8</v>
      </c>
      <c r="E4945">
        <v>202005</v>
      </c>
      <c r="F4945" s="8">
        <v>945915.09677419357</v>
      </c>
      <c r="G4945" s="8">
        <v>969513</v>
      </c>
    </row>
    <row r="4946" spans="1:7" x14ac:dyDescent="0.2">
      <c r="A4946" t="s">
        <v>73</v>
      </c>
      <c r="B4946" t="s">
        <v>127</v>
      </c>
      <c r="C4946" t="s">
        <v>1</v>
      </c>
      <c r="D4946" t="s">
        <v>8</v>
      </c>
      <c r="E4946">
        <v>202006</v>
      </c>
      <c r="F4946" s="8">
        <v>940555.03333333321</v>
      </c>
      <c r="G4946" s="8">
        <v>966634</v>
      </c>
    </row>
    <row r="4947" spans="1:7" x14ac:dyDescent="0.2">
      <c r="A4947" t="s">
        <v>73</v>
      </c>
      <c r="B4947" t="s">
        <v>127</v>
      </c>
      <c r="C4947" t="s">
        <v>1</v>
      </c>
      <c r="D4947" t="s">
        <v>8</v>
      </c>
      <c r="E4947">
        <v>202007</v>
      </c>
      <c r="F4947" s="8">
        <v>933252.0322580646</v>
      </c>
      <c r="G4947" s="8">
        <v>960237</v>
      </c>
    </row>
    <row r="4948" spans="1:7" x14ac:dyDescent="0.2">
      <c r="A4948" t="s">
        <v>73</v>
      </c>
      <c r="B4948" t="s">
        <v>127</v>
      </c>
      <c r="C4948" t="s">
        <v>1</v>
      </c>
      <c r="D4948" t="s">
        <v>8</v>
      </c>
      <c r="E4948">
        <v>202008</v>
      </c>
      <c r="F4948" s="8">
        <v>927867.29032258061</v>
      </c>
      <c r="G4948" s="8">
        <v>953854</v>
      </c>
    </row>
    <row r="4949" spans="1:7" x14ac:dyDescent="0.2">
      <c r="A4949" t="s">
        <v>73</v>
      </c>
      <c r="B4949" t="s">
        <v>127</v>
      </c>
      <c r="C4949" t="s">
        <v>1</v>
      </c>
      <c r="D4949" t="s">
        <v>8</v>
      </c>
      <c r="E4949">
        <v>202009</v>
      </c>
      <c r="F4949" s="8">
        <v>930839.5</v>
      </c>
      <c r="G4949" s="8">
        <v>954871</v>
      </c>
    </row>
    <row r="4950" spans="1:7" x14ac:dyDescent="0.2">
      <c r="A4950" t="s">
        <v>73</v>
      </c>
      <c r="B4950" t="s">
        <v>127</v>
      </c>
      <c r="C4950" t="s">
        <v>1</v>
      </c>
      <c r="D4950" t="s">
        <v>8</v>
      </c>
      <c r="E4950">
        <v>202010</v>
      </c>
      <c r="F4950" s="8">
        <v>931518.41935483878</v>
      </c>
      <c r="G4950" s="8">
        <v>957966</v>
      </c>
    </row>
    <row r="4951" spans="1:7" x14ac:dyDescent="0.2">
      <c r="A4951" t="s">
        <v>73</v>
      </c>
      <c r="B4951" t="s">
        <v>127</v>
      </c>
      <c r="C4951" t="s">
        <v>1</v>
      </c>
      <c r="D4951" t="s">
        <v>8</v>
      </c>
      <c r="E4951">
        <v>202011</v>
      </c>
      <c r="F4951" s="8">
        <v>936859.26666666649</v>
      </c>
      <c r="G4951" s="8">
        <v>963629</v>
      </c>
    </row>
    <row r="4952" spans="1:7" x14ac:dyDescent="0.2">
      <c r="A4952" t="s">
        <v>73</v>
      </c>
      <c r="B4952" t="s">
        <v>127</v>
      </c>
      <c r="C4952" t="s">
        <v>1</v>
      </c>
      <c r="D4952" t="s">
        <v>8</v>
      </c>
      <c r="E4952">
        <v>202012</v>
      </c>
      <c r="F4952" s="8">
        <v>990997.51612903166</v>
      </c>
      <c r="G4952" s="8">
        <v>1896696</v>
      </c>
    </row>
    <row r="4953" spans="1:7" x14ac:dyDescent="0.2">
      <c r="A4953" t="s">
        <v>73</v>
      </c>
      <c r="B4953" t="s">
        <v>127</v>
      </c>
      <c r="C4953" t="s">
        <v>1</v>
      </c>
      <c r="D4953" t="s">
        <v>8</v>
      </c>
      <c r="E4953">
        <v>202101</v>
      </c>
      <c r="F4953" s="8">
        <v>958268.06451612909</v>
      </c>
      <c r="G4953" s="8">
        <v>987647</v>
      </c>
    </row>
    <row r="4954" spans="1:7" x14ac:dyDescent="0.2">
      <c r="A4954" t="s">
        <v>73</v>
      </c>
      <c r="B4954" t="s">
        <v>127</v>
      </c>
      <c r="C4954" t="s">
        <v>1</v>
      </c>
      <c r="D4954" t="s">
        <v>8</v>
      </c>
      <c r="E4954">
        <v>202102</v>
      </c>
      <c r="F4954" s="8">
        <v>960921.60714285716</v>
      </c>
      <c r="G4954" s="8">
        <v>987947</v>
      </c>
    </row>
    <row r="4955" spans="1:7" x14ac:dyDescent="0.2">
      <c r="A4955" t="s">
        <v>73</v>
      </c>
      <c r="B4955" t="s">
        <v>127</v>
      </c>
      <c r="C4955" t="s">
        <v>1</v>
      </c>
      <c r="D4955" t="s">
        <v>8</v>
      </c>
      <c r="E4955">
        <v>202103</v>
      </c>
      <c r="F4955" s="8">
        <v>957823.38709677418</v>
      </c>
      <c r="G4955" s="8">
        <v>985994</v>
      </c>
    </row>
    <row r="4956" spans="1:7" x14ac:dyDescent="0.2">
      <c r="A4956" t="s">
        <v>73</v>
      </c>
      <c r="B4956" t="s">
        <v>127</v>
      </c>
      <c r="C4956" t="s">
        <v>1</v>
      </c>
      <c r="D4956" t="s">
        <v>8</v>
      </c>
      <c r="E4956">
        <v>202104</v>
      </c>
      <c r="F4956" s="8">
        <v>853474.93333333335</v>
      </c>
      <c r="G4956" s="8">
        <v>982225</v>
      </c>
    </row>
    <row r="4957" spans="1:7" x14ac:dyDescent="0.2">
      <c r="A4957" t="s">
        <v>73</v>
      </c>
      <c r="B4957" t="s">
        <v>127</v>
      </c>
      <c r="C4957" t="s">
        <v>1</v>
      </c>
      <c r="D4957" t="s">
        <v>8</v>
      </c>
      <c r="E4957">
        <v>202105</v>
      </c>
      <c r="F4957" s="8">
        <v>846839.96774193551</v>
      </c>
      <c r="G4957" s="8">
        <v>876923</v>
      </c>
    </row>
    <row r="4958" spans="1:7" x14ac:dyDescent="0.2">
      <c r="A4958" t="s">
        <v>73</v>
      </c>
      <c r="B4958" t="s">
        <v>127</v>
      </c>
      <c r="C4958" t="s">
        <v>1</v>
      </c>
      <c r="D4958" t="s">
        <v>8</v>
      </c>
      <c r="E4958">
        <v>202106</v>
      </c>
      <c r="F4958" s="8">
        <v>848705.6333333333</v>
      </c>
      <c r="G4958" s="8">
        <v>933018</v>
      </c>
    </row>
    <row r="4959" spans="1:7" x14ac:dyDescent="0.2">
      <c r="A4959" t="s">
        <v>73</v>
      </c>
      <c r="B4959" t="s">
        <v>127</v>
      </c>
      <c r="C4959" t="s">
        <v>1</v>
      </c>
      <c r="D4959" t="s">
        <v>8</v>
      </c>
      <c r="E4959">
        <v>202107</v>
      </c>
      <c r="F4959" s="8">
        <v>843794.16129032255</v>
      </c>
      <c r="G4959" s="8">
        <v>874819</v>
      </c>
    </row>
    <row r="4960" spans="1:7" x14ac:dyDescent="0.2">
      <c r="A4960" t="s">
        <v>73</v>
      </c>
      <c r="B4960" t="s">
        <v>127</v>
      </c>
      <c r="C4960" t="s">
        <v>1</v>
      </c>
      <c r="D4960" t="s">
        <v>8</v>
      </c>
      <c r="E4960">
        <v>202108</v>
      </c>
      <c r="F4960" s="8">
        <v>848618.45161290327</v>
      </c>
      <c r="G4960" s="8">
        <v>878092</v>
      </c>
    </row>
    <row r="4961" spans="1:7" x14ac:dyDescent="0.2">
      <c r="A4961" t="s">
        <v>73</v>
      </c>
      <c r="B4961" t="s">
        <v>127</v>
      </c>
      <c r="C4961" t="s">
        <v>1</v>
      </c>
      <c r="D4961" t="s">
        <v>8</v>
      </c>
      <c r="E4961">
        <v>202109</v>
      </c>
      <c r="F4961" s="8">
        <v>851732.43333333335</v>
      </c>
      <c r="G4961" s="8">
        <v>882340</v>
      </c>
    </row>
    <row r="4962" spans="1:7" x14ac:dyDescent="0.2">
      <c r="A4962" t="s">
        <v>73</v>
      </c>
      <c r="B4962" t="s">
        <v>127</v>
      </c>
      <c r="C4962" t="s">
        <v>1</v>
      </c>
      <c r="D4962" t="s">
        <v>8</v>
      </c>
      <c r="E4962">
        <v>202110</v>
      </c>
      <c r="F4962" s="8">
        <v>852995.61290322582</v>
      </c>
      <c r="G4962" s="8">
        <v>883434</v>
      </c>
    </row>
    <row r="4963" spans="1:7" x14ac:dyDescent="0.2">
      <c r="A4963" t="s">
        <v>73</v>
      </c>
      <c r="B4963" t="s">
        <v>127</v>
      </c>
      <c r="C4963" t="s">
        <v>1</v>
      </c>
      <c r="D4963" t="s">
        <v>8</v>
      </c>
      <c r="E4963">
        <v>202111</v>
      </c>
      <c r="F4963" s="8">
        <v>851981</v>
      </c>
      <c r="G4963" s="8">
        <v>851981</v>
      </c>
    </row>
    <row r="4964" spans="1:7" x14ac:dyDescent="0.2">
      <c r="A4964" t="s">
        <v>73</v>
      </c>
      <c r="B4964" t="s">
        <v>127</v>
      </c>
      <c r="C4964" t="s">
        <v>1</v>
      </c>
      <c r="D4964" t="s">
        <v>8</v>
      </c>
      <c r="E4964">
        <v>202112</v>
      </c>
      <c r="F4964" s="8">
        <v>866805.32258064521</v>
      </c>
      <c r="G4964" s="8">
        <v>912325</v>
      </c>
    </row>
    <row r="4965" spans="1:7" x14ac:dyDescent="0.2">
      <c r="A4965" t="s">
        <v>73</v>
      </c>
      <c r="B4965" t="s">
        <v>127</v>
      </c>
      <c r="C4965" t="s">
        <v>1</v>
      </c>
      <c r="D4965" t="s">
        <v>8</v>
      </c>
      <c r="E4965">
        <v>202201</v>
      </c>
      <c r="F4965" s="8">
        <v>867459.80645161285</v>
      </c>
      <c r="G4965" s="8">
        <v>902554</v>
      </c>
    </row>
    <row r="4966" spans="1:7" x14ac:dyDescent="0.2">
      <c r="A4966" t="s">
        <v>73</v>
      </c>
      <c r="B4966" t="s">
        <v>127</v>
      </c>
      <c r="C4966" t="s">
        <v>1</v>
      </c>
      <c r="D4966" t="s">
        <v>8</v>
      </c>
      <c r="E4966">
        <v>202202</v>
      </c>
      <c r="F4966" s="8">
        <v>729097.50000000221</v>
      </c>
      <c r="G4966" s="8">
        <v>1564450</v>
      </c>
    </row>
    <row r="4967" spans="1:7" x14ac:dyDescent="0.2">
      <c r="A4967" t="s">
        <v>73</v>
      </c>
      <c r="B4967" t="s">
        <v>127</v>
      </c>
      <c r="C4967" t="s">
        <v>1</v>
      </c>
      <c r="D4967" t="s">
        <v>8</v>
      </c>
      <c r="E4967">
        <v>202203</v>
      </c>
      <c r="F4967" s="8">
        <v>726145.29032258072</v>
      </c>
      <c r="G4967" s="8">
        <v>736683</v>
      </c>
    </row>
    <row r="4968" spans="1:7" x14ac:dyDescent="0.2">
      <c r="A4968" t="s">
        <v>73</v>
      </c>
      <c r="B4968" t="s">
        <v>127</v>
      </c>
      <c r="C4968" t="s">
        <v>1</v>
      </c>
      <c r="D4968" t="s">
        <v>8</v>
      </c>
      <c r="E4968">
        <v>202204</v>
      </c>
      <c r="F4968" s="8">
        <v>782943.93333333347</v>
      </c>
      <c r="G4968" s="8">
        <v>872935</v>
      </c>
    </row>
    <row r="4969" spans="1:7" x14ac:dyDescent="0.2">
      <c r="A4969" t="s">
        <v>73</v>
      </c>
      <c r="B4969" t="s">
        <v>127</v>
      </c>
      <c r="C4969" t="s">
        <v>1</v>
      </c>
      <c r="D4969" t="s">
        <v>8</v>
      </c>
      <c r="E4969">
        <v>202205</v>
      </c>
      <c r="F4969" s="8">
        <v>895971.22580645164</v>
      </c>
      <c r="G4969" s="8">
        <v>895980</v>
      </c>
    </row>
    <row r="4970" spans="1:7" x14ac:dyDescent="0.2">
      <c r="A4970" t="s">
        <v>73</v>
      </c>
      <c r="B4970" t="s">
        <v>127</v>
      </c>
      <c r="C4970" t="s">
        <v>1</v>
      </c>
      <c r="D4970" t="s">
        <v>8</v>
      </c>
      <c r="E4970">
        <v>202206</v>
      </c>
      <c r="F4970" s="8">
        <v>828249.43333333335</v>
      </c>
      <c r="G4970" s="8">
        <v>998072</v>
      </c>
    </row>
    <row r="4971" spans="1:7" x14ac:dyDescent="0.2">
      <c r="A4971" t="s">
        <v>73</v>
      </c>
      <c r="B4971" t="s">
        <v>127</v>
      </c>
      <c r="C4971" t="s">
        <v>1</v>
      </c>
      <c r="D4971" t="s">
        <v>8</v>
      </c>
      <c r="E4971">
        <v>202207</v>
      </c>
      <c r="F4971" s="8">
        <v>835344.99999999988</v>
      </c>
      <c r="G4971" s="8">
        <v>918105</v>
      </c>
    </row>
    <row r="4972" spans="1:7" x14ac:dyDescent="0.2">
      <c r="A4972" t="s">
        <v>73</v>
      </c>
      <c r="B4972" t="s">
        <v>127</v>
      </c>
      <c r="C4972" t="s">
        <v>1</v>
      </c>
      <c r="D4972" t="s">
        <v>8</v>
      </c>
      <c r="E4972">
        <v>202208</v>
      </c>
      <c r="F4972" s="8">
        <v>848216.83870967757</v>
      </c>
      <c r="G4972" s="8">
        <v>887544</v>
      </c>
    </row>
    <row r="4973" spans="1:7" x14ac:dyDescent="0.2">
      <c r="A4973" t="s">
        <v>73</v>
      </c>
      <c r="B4973" t="s">
        <v>127</v>
      </c>
      <c r="C4973" t="s">
        <v>1</v>
      </c>
      <c r="D4973" t="s">
        <v>8</v>
      </c>
      <c r="E4973">
        <v>202209</v>
      </c>
      <c r="F4973" s="8">
        <v>814736.13333333319</v>
      </c>
      <c r="G4973" s="8">
        <v>951625</v>
      </c>
    </row>
    <row r="4974" spans="1:7" x14ac:dyDescent="0.2">
      <c r="A4974" t="s">
        <v>73</v>
      </c>
      <c r="B4974" t="s">
        <v>127</v>
      </c>
      <c r="C4974" t="s">
        <v>1</v>
      </c>
      <c r="D4974" t="s">
        <v>8</v>
      </c>
      <c r="E4974">
        <v>202210</v>
      </c>
      <c r="F4974" s="8">
        <v>948108.03225806449</v>
      </c>
      <c r="G4974" s="8">
        <v>1041914</v>
      </c>
    </row>
    <row r="4975" spans="1:7" x14ac:dyDescent="0.2">
      <c r="A4975" t="s">
        <v>73</v>
      </c>
      <c r="B4975" t="s">
        <v>127</v>
      </c>
      <c r="C4975" t="s">
        <v>1</v>
      </c>
      <c r="D4975" t="s">
        <v>8</v>
      </c>
      <c r="E4975">
        <v>202211</v>
      </c>
      <c r="F4975" s="8">
        <v>948065.30000000028</v>
      </c>
      <c r="G4975" s="8">
        <v>990152</v>
      </c>
    </row>
    <row r="4976" spans="1:7" x14ac:dyDescent="0.2">
      <c r="A4976" t="s">
        <v>73</v>
      </c>
      <c r="B4976" t="s">
        <v>127</v>
      </c>
      <c r="C4976" t="s">
        <v>1</v>
      </c>
      <c r="D4976" t="s">
        <v>8</v>
      </c>
      <c r="E4976">
        <v>202212</v>
      </c>
      <c r="F4976" s="8">
        <v>961965.70967741939</v>
      </c>
      <c r="G4976" s="8">
        <v>989944</v>
      </c>
    </row>
    <row r="4977" spans="1:7" x14ac:dyDescent="0.2">
      <c r="A4977" t="s">
        <v>73</v>
      </c>
      <c r="B4977" t="s">
        <v>127</v>
      </c>
      <c r="C4977" t="s">
        <v>1</v>
      </c>
      <c r="D4977" t="s">
        <v>8</v>
      </c>
      <c r="E4977">
        <v>202301</v>
      </c>
      <c r="F4977" s="8">
        <v>965002.96774193551</v>
      </c>
      <c r="G4977" s="8">
        <v>1006857</v>
      </c>
    </row>
    <row r="4978" spans="1:7" x14ac:dyDescent="0.2">
      <c r="A4978" t="s">
        <v>73</v>
      </c>
      <c r="B4978" t="s">
        <v>127</v>
      </c>
      <c r="C4978" t="s">
        <v>1</v>
      </c>
      <c r="D4978" t="s">
        <v>8</v>
      </c>
      <c r="E4978">
        <v>202302</v>
      </c>
      <c r="F4978" s="8">
        <v>976687.78571428568</v>
      </c>
      <c r="G4978" s="8">
        <v>1008334</v>
      </c>
    </row>
    <row r="4979" spans="1:7" x14ac:dyDescent="0.2">
      <c r="A4979" t="s">
        <v>73</v>
      </c>
      <c r="B4979" t="s">
        <v>127</v>
      </c>
      <c r="C4979" t="s">
        <v>1</v>
      </c>
      <c r="D4979" t="s">
        <v>8</v>
      </c>
      <c r="E4979">
        <v>202303</v>
      </c>
      <c r="F4979" s="8">
        <v>955987.64516128961</v>
      </c>
      <c r="G4979" s="8">
        <v>1900186</v>
      </c>
    </row>
    <row r="4980" spans="1:7" x14ac:dyDescent="0.2">
      <c r="A4980" t="s">
        <v>73</v>
      </c>
      <c r="B4980" t="s">
        <v>127</v>
      </c>
      <c r="C4980" t="s">
        <v>1</v>
      </c>
      <c r="D4980" t="s">
        <v>8</v>
      </c>
      <c r="E4980">
        <v>202304</v>
      </c>
      <c r="F4980" s="8">
        <v>942583.13333333342</v>
      </c>
      <c r="G4980" s="8">
        <v>1249242</v>
      </c>
    </row>
    <row r="4981" spans="1:7" x14ac:dyDescent="0.2">
      <c r="A4981" t="s">
        <v>73</v>
      </c>
      <c r="B4981" t="s">
        <v>127</v>
      </c>
      <c r="C4981" t="s">
        <v>1</v>
      </c>
      <c r="D4981" t="s">
        <v>8</v>
      </c>
      <c r="E4981">
        <v>202305</v>
      </c>
      <c r="F4981" s="8">
        <v>943015.35483870981</v>
      </c>
      <c r="G4981" s="8">
        <v>1050969</v>
      </c>
    </row>
    <row r="4982" spans="1:7" x14ac:dyDescent="0.2">
      <c r="A4982" t="s">
        <v>73</v>
      </c>
      <c r="B4982" t="s">
        <v>127</v>
      </c>
      <c r="C4982" t="s">
        <v>1</v>
      </c>
      <c r="D4982" t="s">
        <v>8</v>
      </c>
      <c r="E4982">
        <v>202306</v>
      </c>
      <c r="F4982" s="8">
        <v>951372.9</v>
      </c>
      <c r="G4982" s="8">
        <v>1072476</v>
      </c>
    </row>
    <row r="4983" spans="1:7" x14ac:dyDescent="0.2">
      <c r="A4983" t="s">
        <v>73</v>
      </c>
      <c r="B4983" t="s">
        <v>127</v>
      </c>
      <c r="C4983" t="s">
        <v>1</v>
      </c>
      <c r="D4983" t="s">
        <v>8</v>
      </c>
      <c r="E4983">
        <v>202307</v>
      </c>
      <c r="F4983" s="8">
        <v>949975.80645161297</v>
      </c>
      <c r="G4983" s="8">
        <v>1016569</v>
      </c>
    </row>
    <row r="4984" spans="1:7" x14ac:dyDescent="0.2">
      <c r="A4984" t="s">
        <v>73</v>
      </c>
      <c r="B4984" t="s">
        <v>127</v>
      </c>
      <c r="C4984" t="s">
        <v>1</v>
      </c>
      <c r="D4984" t="s">
        <v>8</v>
      </c>
      <c r="E4984">
        <v>202308</v>
      </c>
      <c r="F4984" s="8">
        <v>916837.83870967734</v>
      </c>
      <c r="G4984" s="8">
        <v>1054020</v>
      </c>
    </row>
    <row r="4985" spans="1:7" x14ac:dyDescent="0.2">
      <c r="A4985" t="s">
        <v>73</v>
      </c>
      <c r="B4985" t="s">
        <v>127</v>
      </c>
      <c r="C4985" t="s">
        <v>1</v>
      </c>
      <c r="D4985" t="s">
        <v>8</v>
      </c>
      <c r="E4985">
        <v>202309</v>
      </c>
      <c r="F4985" s="8">
        <v>1000406</v>
      </c>
      <c r="G4985" s="8">
        <v>1087646</v>
      </c>
    </row>
    <row r="4986" spans="1:7" x14ac:dyDescent="0.2">
      <c r="A4986" t="s">
        <v>73</v>
      </c>
      <c r="B4986" t="s">
        <v>127</v>
      </c>
      <c r="C4986" t="s">
        <v>1</v>
      </c>
      <c r="D4986" t="s">
        <v>8</v>
      </c>
      <c r="E4986">
        <v>202310</v>
      </c>
      <c r="F4986" s="8">
        <v>920782.90322580643</v>
      </c>
      <c r="G4986" s="8">
        <v>1083930</v>
      </c>
    </row>
    <row r="4987" spans="1:7" x14ac:dyDescent="0.2">
      <c r="A4987" t="s">
        <v>73</v>
      </c>
      <c r="B4987" t="s">
        <v>127</v>
      </c>
      <c r="C4987" t="s">
        <v>1</v>
      </c>
      <c r="D4987" t="s">
        <v>8</v>
      </c>
      <c r="E4987">
        <v>202311</v>
      </c>
      <c r="F4987" s="8">
        <v>921524.9</v>
      </c>
      <c r="G4987" s="8">
        <v>1009749</v>
      </c>
    </row>
    <row r="4988" spans="1:7" x14ac:dyDescent="0.2">
      <c r="A4988" t="s">
        <v>73</v>
      </c>
      <c r="B4988" t="s">
        <v>127</v>
      </c>
      <c r="C4988" t="s">
        <v>1</v>
      </c>
      <c r="D4988" t="s">
        <v>8</v>
      </c>
      <c r="E4988">
        <v>202312</v>
      </c>
      <c r="F4988" s="8">
        <v>918881.83870967745</v>
      </c>
      <c r="G4988" s="8">
        <v>1046667</v>
      </c>
    </row>
    <row r="4989" spans="1:7" x14ac:dyDescent="0.2">
      <c r="A4989" t="s">
        <v>73</v>
      </c>
      <c r="B4989" t="s">
        <v>127</v>
      </c>
      <c r="C4989" t="s">
        <v>1</v>
      </c>
      <c r="D4989" t="s">
        <v>8</v>
      </c>
      <c r="E4989">
        <v>202401</v>
      </c>
      <c r="F4989" s="8">
        <v>924504.93548387091</v>
      </c>
      <c r="G4989" s="8">
        <v>986849</v>
      </c>
    </row>
    <row r="4990" spans="1:7" x14ac:dyDescent="0.2">
      <c r="A4990" t="s">
        <v>73</v>
      </c>
      <c r="B4990" t="s">
        <v>127</v>
      </c>
      <c r="C4990" t="s">
        <v>1</v>
      </c>
      <c r="D4990" t="s">
        <v>8</v>
      </c>
      <c r="E4990">
        <v>202402</v>
      </c>
      <c r="F4990" s="8">
        <v>932678.24137931049</v>
      </c>
      <c r="G4990" s="8">
        <v>1139769</v>
      </c>
    </row>
    <row r="4991" spans="1:7" x14ac:dyDescent="0.2">
      <c r="A4991" t="s">
        <v>73</v>
      </c>
      <c r="B4991" t="s">
        <v>127</v>
      </c>
      <c r="C4991" t="s">
        <v>1</v>
      </c>
      <c r="D4991" t="s">
        <v>8</v>
      </c>
      <c r="E4991">
        <v>202403</v>
      </c>
      <c r="F4991" s="8">
        <v>845603.6129032257</v>
      </c>
      <c r="G4991" s="8">
        <v>954342</v>
      </c>
    </row>
    <row r="4992" spans="1:7" x14ac:dyDescent="0.2">
      <c r="A4992" t="s">
        <v>73</v>
      </c>
      <c r="B4992" t="s">
        <v>127</v>
      </c>
      <c r="C4992" t="s">
        <v>1</v>
      </c>
      <c r="D4992" t="s">
        <v>8</v>
      </c>
      <c r="E4992">
        <v>202404</v>
      </c>
      <c r="F4992" s="8">
        <v>430363.96666666574</v>
      </c>
      <c r="G4992" s="8">
        <v>1249613</v>
      </c>
    </row>
    <row r="4993" spans="1:7" x14ac:dyDescent="0.2">
      <c r="A4993" t="s">
        <v>73</v>
      </c>
      <c r="B4993" t="s">
        <v>127</v>
      </c>
      <c r="C4993" t="s">
        <v>1</v>
      </c>
      <c r="D4993" t="s">
        <v>8</v>
      </c>
      <c r="E4993">
        <v>202405</v>
      </c>
      <c r="F4993" s="8">
        <v>508555.61290322582</v>
      </c>
      <c r="G4993" s="8">
        <v>508604</v>
      </c>
    </row>
    <row r="4994" spans="1:7" x14ac:dyDescent="0.2">
      <c r="A4994" t="s">
        <v>73</v>
      </c>
      <c r="B4994" t="s">
        <v>127</v>
      </c>
      <c r="C4994" t="s">
        <v>1</v>
      </c>
      <c r="D4994" t="s">
        <v>9</v>
      </c>
      <c r="E4994">
        <v>201806</v>
      </c>
      <c r="F4994" s="8">
        <v>169086.23333333316</v>
      </c>
      <c r="G4994" s="8">
        <v>593885</v>
      </c>
    </row>
    <row r="4995" spans="1:7" x14ac:dyDescent="0.2">
      <c r="A4995" t="s">
        <v>73</v>
      </c>
      <c r="B4995" t="s">
        <v>127</v>
      </c>
      <c r="C4995" t="s">
        <v>1</v>
      </c>
      <c r="D4995" t="s">
        <v>9</v>
      </c>
      <c r="E4995">
        <v>201812</v>
      </c>
      <c r="F4995" s="8">
        <v>413471.67222222203</v>
      </c>
      <c r="G4995" s="8">
        <v>699310.66666666663</v>
      </c>
    </row>
    <row r="4996" spans="1:7" x14ac:dyDescent="0.2">
      <c r="A4996" t="s">
        <v>73</v>
      </c>
      <c r="B4996" t="s">
        <v>127</v>
      </c>
      <c r="C4996" t="s">
        <v>1</v>
      </c>
      <c r="D4996" t="s">
        <v>9</v>
      </c>
      <c r="E4996">
        <v>201906</v>
      </c>
      <c r="F4996" s="8">
        <v>375672.42794418841</v>
      </c>
      <c r="G4996" s="8">
        <v>973304.83333333337</v>
      </c>
    </row>
    <row r="4997" spans="1:7" x14ac:dyDescent="0.2">
      <c r="A4997" t="s">
        <v>73</v>
      </c>
      <c r="B4997" t="s">
        <v>127</v>
      </c>
      <c r="C4997" t="s">
        <v>1</v>
      </c>
      <c r="D4997" t="s">
        <v>9</v>
      </c>
      <c r="E4997">
        <v>201912</v>
      </c>
      <c r="F4997" s="8">
        <v>867993.1750896055</v>
      </c>
      <c r="G4997" s="8">
        <v>1311153.8333333333</v>
      </c>
    </row>
    <row r="4998" spans="1:7" x14ac:dyDescent="0.2">
      <c r="A4998" t="s">
        <v>73</v>
      </c>
      <c r="B4998" t="s">
        <v>127</v>
      </c>
      <c r="C4998" t="s">
        <v>1</v>
      </c>
      <c r="D4998" t="s">
        <v>9</v>
      </c>
      <c r="E4998">
        <v>202006</v>
      </c>
      <c r="F4998" s="8">
        <v>882739.63786923746</v>
      </c>
      <c r="G4998" s="8">
        <v>997240</v>
      </c>
    </row>
    <row r="4999" spans="1:7" x14ac:dyDescent="0.2">
      <c r="A4999" t="s">
        <v>73</v>
      </c>
      <c r="B4999" t="s">
        <v>127</v>
      </c>
      <c r="C4999" t="s">
        <v>1</v>
      </c>
      <c r="D4999" t="s">
        <v>9</v>
      </c>
      <c r="E4999">
        <v>202012</v>
      </c>
      <c r="F4999" s="8">
        <v>941889.00412186375</v>
      </c>
      <c r="G4999" s="8">
        <v>1114542.1666666667</v>
      </c>
    </row>
    <row r="5000" spans="1:7" x14ac:dyDescent="0.2">
      <c r="A5000" t="s">
        <v>73</v>
      </c>
      <c r="B5000" t="s">
        <v>127</v>
      </c>
      <c r="C5000" t="s">
        <v>1</v>
      </c>
      <c r="D5000" t="s">
        <v>9</v>
      </c>
      <c r="E5000">
        <v>202106</v>
      </c>
      <c r="F5000" s="8">
        <v>904338.9321940603</v>
      </c>
      <c r="G5000" s="8">
        <v>958959</v>
      </c>
    </row>
    <row r="5001" spans="1:7" x14ac:dyDescent="0.2">
      <c r="A5001" t="s">
        <v>73</v>
      </c>
      <c r="B5001" t="s">
        <v>127</v>
      </c>
      <c r="C5001" t="s">
        <v>1</v>
      </c>
      <c r="D5001" t="s">
        <v>9</v>
      </c>
      <c r="E5001">
        <v>202112</v>
      </c>
      <c r="F5001" s="8">
        <v>852654.49695340486</v>
      </c>
      <c r="G5001" s="8">
        <v>880498.5</v>
      </c>
    </row>
    <row r="5002" spans="1:7" x14ac:dyDescent="0.2">
      <c r="A5002" t="s">
        <v>73</v>
      </c>
      <c r="B5002" t="s">
        <v>127</v>
      </c>
      <c r="C5002" t="s">
        <v>1</v>
      </c>
      <c r="D5002" t="s">
        <v>9</v>
      </c>
      <c r="E5002">
        <v>202206</v>
      </c>
      <c r="F5002" s="8">
        <v>804977.86487455247</v>
      </c>
      <c r="G5002" s="8">
        <v>995112.33333333337</v>
      </c>
    </row>
    <row r="5003" spans="1:7" x14ac:dyDescent="0.2">
      <c r="A5003" t="s">
        <v>73</v>
      </c>
      <c r="B5003" t="s">
        <v>127</v>
      </c>
      <c r="C5003" t="s">
        <v>1</v>
      </c>
      <c r="D5003" t="s">
        <v>9</v>
      </c>
      <c r="E5003">
        <v>202212</v>
      </c>
      <c r="F5003" s="8">
        <v>892739.50232974917</v>
      </c>
      <c r="G5003" s="8">
        <v>963214</v>
      </c>
    </row>
    <row r="5004" spans="1:7" x14ac:dyDescent="0.2">
      <c r="A5004" t="s">
        <v>73</v>
      </c>
      <c r="B5004" t="s">
        <v>127</v>
      </c>
      <c r="C5004" t="s">
        <v>1</v>
      </c>
      <c r="D5004" t="s">
        <v>9</v>
      </c>
      <c r="E5004">
        <v>202306</v>
      </c>
      <c r="F5004" s="8">
        <v>955774.9644649257</v>
      </c>
      <c r="G5004" s="8">
        <v>1214677.3333333333</v>
      </c>
    </row>
    <row r="5005" spans="1:7" x14ac:dyDescent="0.2">
      <c r="A5005" t="s">
        <v>73</v>
      </c>
      <c r="B5005" t="s">
        <v>127</v>
      </c>
      <c r="C5005" t="s">
        <v>1</v>
      </c>
      <c r="D5005" t="s">
        <v>9</v>
      </c>
      <c r="E5005">
        <v>202312</v>
      </c>
      <c r="F5005" s="8">
        <v>938068.214516129</v>
      </c>
      <c r="G5005" s="8">
        <v>1049763.5</v>
      </c>
    </row>
    <row r="5006" spans="1:7" x14ac:dyDescent="0.2">
      <c r="A5006" t="s">
        <v>73</v>
      </c>
      <c r="B5006" t="s">
        <v>127</v>
      </c>
      <c r="C5006" t="s">
        <v>1</v>
      </c>
      <c r="D5006" t="s">
        <v>9</v>
      </c>
      <c r="E5006">
        <v>202406</v>
      </c>
      <c r="F5006" s="8">
        <v>728341.27386725973</v>
      </c>
      <c r="G5006" s="8">
        <v>967835.4</v>
      </c>
    </row>
    <row r="5007" spans="1:7" x14ac:dyDescent="0.2">
      <c r="A5007" t="s">
        <v>73</v>
      </c>
      <c r="B5007" t="s">
        <v>127</v>
      </c>
      <c r="C5007" t="s">
        <v>1</v>
      </c>
      <c r="D5007" t="s">
        <v>5</v>
      </c>
      <c r="E5007">
        <v>201806</v>
      </c>
      <c r="F5007" s="8">
        <v>169086.23333333316</v>
      </c>
      <c r="G5007" s="8">
        <v>593885</v>
      </c>
    </row>
    <row r="5008" spans="1:7" x14ac:dyDescent="0.2">
      <c r="A5008" t="s">
        <v>73</v>
      </c>
      <c r="B5008" t="s">
        <v>127</v>
      </c>
      <c r="C5008" t="s">
        <v>1</v>
      </c>
      <c r="D5008" t="s">
        <v>5</v>
      </c>
      <c r="E5008">
        <v>201809</v>
      </c>
      <c r="F5008" s="8">
        <v>259384.69139784947</v>
      </c>
      <c r="G5008" s="8">
        <v>316373.66666666669</v>
      </c>
    </row>
    <row r="5009" spans="1:7" x14ac:dyDescent="0.2">
      <c r="A5009" t="s">
        <v>73</v>
      </c>
      <c r="B5009" t="s">
        <v>127</v>
      </c>
      <c r="C5009" t="s">
        <v>1</v>
      </c>
      <c r="D5009" t="s">
        <v>5</v>
      </c>
      <c r="E5009">
        <v>201812</v>
      </c>
      <c r="F5009" s="8">
        <v>567558.65304659458</v>
      </c>
      <c r="G5009" s="8">
        <v>1082247.6666666667</v>
      </c>
    </row>
    <row r="5010" spans="1:7" x14ac:dyDescent="0.2">
      <c r="A5010" t="s">
        <v>73</v>
      </c>
      <c r="B5010" t="s">
        <v>127</v>
      </c>
      <c r="C5010" t="s">
        <v>1</v>
      </c>
      <c r="D5010" t="s">
        <v>5</v>
      </c>
      <c r="E5010">
        <v>201903</v>
      </c>
      <c r="F5010" s="8">
        <v>121254.21466973907</v>
      </c>
      <c r="G5010" s="8">
        <v>980650.66666666663</v>
      </c>
    </row>
    <row r="5011" spans="1:7" x14ac:dyDescent="0.2">
      <c r="A5011" t="s">
        <v>73</v>
      </c>
      <c r="B5011" t="s">
        <v>127</v>
      </c>
      <c r="C5011" t="s">
        <v>1</v>
      </c>
      <c r="D5011" t="s">
        <v>5</v>
      </c>
      <c r="E5011">
        <v>201906</v>
      </c>
      <c r="F5011" s="8">
        <v>630090.6412186377</v>
      </c>
      <c r="G5011" s="8">
        <v>965959</v>
      </c>
    </row>
    <row r="5012" spans="1:7" x14ac:dyDescent="0.2">
      <c r="A5012" t="s">
        <v>73</v>
      </c>
      <c r="B5012" t="s">
        <v>127</v>
      </c>
      <c r="C5012" t="s">
        <v>1</v>
      </c>
      <c r="D5012" t="s">
        <v>5</v>
      </c>
      <c r="E5012">
        <v>201909</v>
      </c>
      <c r="F5012" s="8">
        <v>813421.49749103875</v>
      </c>
      <c r="G5012" s="8">
        <v>1631547</v>
      </c>
    </row>
    <row r="5013" spans="1:7" x14ac:dyDescent="0.2">
      <c r="A5013" t="s">
        <v>73</v>
      </c>
      <c r="B5013" t="s">
        <v>127</v>
      </c>
      <c r="C5013" t="s">
        <v>1</v>
      </c>
      <c r="D5013" t="s">
        <v>5</v>
      </c>
      <c r="E5013">
        <v>201912</v>
      </c>
      <c r="F5013" s="8">
        <v>922564.85268817202</v>
      </c>
      <c r="G5013" s="8">
        <v>990760.66666666663</v>
      </c>
    </row>
    <row r="5014" spans="1:7" x14ac:dyDescent="0.2">
      <c r="A5014" t="s">
        <v>73</v>
      </c>
      <c r="B5014" t="s">
        <v>127</v>
      </c>
      <c r="C5014" t="s">
        <v>1</v>
      </c>
      <c r="D5014" t="s">
        <v>5</v>
      </c>
      <c r="E5014">
        <v>202003</v>
      </c>
      <c r="F5014" s="8">
        <v>822935.46570263279</v>
      </c>
      <c r="G5014" s="8">
        <v>1026130</v>
      </c>
    </row>
    <row r="5015" spans="1:7" x14ac:dyDescent="0.2">
      <c r="A5015" t="s">
        <v>73</v>
      </c>
      <c r="B5015" t="s">
        <v>127</v>
      </c>
      <c r="C5015" t="s">
        <v>1</v>
      </c>
      <c r="D5015" t="s">
        <v>5</v>
      </c>
      <c r="E5015">
        <v>202006</v>
      </c>
      <c r="F5015" s="8">
        <v>942543.81003584212</v>
      </c>
      <c r="G5015" s="8">
        <v>968350</v>
      </c>
    </row>
    <row r="5016" spans="1:7" x14ac:dyDescent="0.2">
      <c r="A5016" t="s">
        <v>73</v>
      </c>
      <c r="B5016" t="s">
        <v>127</v>
      </c>
      <c r="C5016" t="s">
        <v>1</v>
      </c>
      <c r="D5016" t="s">
        <v>5</v>
      </c>
      <c r="E5016">
        <v>202009</v>
      </c>
      <c r="F5016" s="8">
        <v>930652.94086021511</v>
      </c>
      <c r="G5016" s="8">
        <v>956320.66666666663</v>
      </c>
    </row>
    <row r="5017" spans="1:7" x14ac:dyDescent="0.2">
      <c r="A5017" t="s">
        <v>73</v>
      </c>
      <c r="B5017" t="s">
        <v>127</v>
      </c>
      <c r="C5017" t="s">
        <v>1</v>
      </c>
      <c r="D5017" t="s">
        <v>5</v>
      </c>
      <c r="E5017">
        <v>202012</v>
      </c>
      <c r="F5017" s="8">
        <v>953125.06738351239</v>
      </c>
      <c r="G5017" s="8">
        <v>1272763.6666666667</v>
      </c>
    </row>
    <row r="5018" spans="1:7" x14ac:dyDescent="0.2">
      <c r="A5018" t="s">
        <v>73</v>
      </c>
      <c r="B5018" t="s">
        <v>127</v>
      </c>
      <c r="C5018" t="s">
        <v>1</v>
      </c>
      <c r="D5018" t="s">
        <v>5</v>
      </c>
      <c r="E5018">
        <v>202103</v>
      </c>
      <c r="F5018" s="8">
        <v>959004.35291858681</v>
      </c>
      <c r="G5018" s="8">
        <v>987196</v>
      </c>
    </row>
    <row r="5019" spans="1:7" x14ac:dyDescent="0.2">
      <c r="A5019" t="s">
        <v>73</v>
      </c>
      <c r="B5019" t="s">
        <v>127</v>
      </c>
      <c r="C5019" t="s">
        <v>1</v>
      </c>
      <c r="D5019" t="s">
        <v>5</v>
      </c>
      <c r="E5019">
        <v>202106</v>
      </c>
      <c r="F5019" s="8">
        <v>849673.51146953402</v>
      </c>
      <c r="G5019" s="8">
        <v>930722</v>
      </c>
    </row>
    <row r="5020" spans="1:7" x14ac:dyDescent="0.2">
      <c r="A5020" t="s">
        <v>73</v>
      </c>
      <c r="B5020" t="s">
        <v>127</v>
      </c>
      <c r="C5020" t="s">
        <v>1</v>
      </c>
      <c r="D5020" t="s">
        <v>5</v>
      </c>
      <c r="E5020">
        <v>202109</v>
      </c>
      <c r="F5020" s="8">
        <v>848048.34874551964</v>
      </c>
      <c r="G5020" s="8">
        <v>878417</v>
      </c>
    </row>
    <row r="5021" spans="1:7" x14ac:dyDescent="0.2">
      <c r="A5021" t="s">
        <v>73</v>
      </c>
      <c r="B5021" t="s">
        <v>127</v>
      </c>
      <c r="C5021" t="s">
        <v>1</v>
      </c>
      <c r="D5021" t="s">
        <v>5</v>
      </c>
      <c r="E5021">
        <v>202112</v>
      </c>
      <c r="F5021" s="8">
        <v>857260.6451612903</v>
      </c>
      <c r="G5021" s="8">
        <v>882580</v>
      </c>
    </row>
    <row r="5022" spans="1:7" x14ac:dyDescent="0.2">
      <c r="A5022" t="s">
        <v>73</v>
      </c>
      <c r="B5022" t="s">
        <v>127</v>
      </c>
      <c r="C5022" t="s">
        <v>1</v>
      </c>
      <c r="D5022" t="s">
        <v>5</v>
      </c>
      <c r="E5022">
        <v>202203</v>
      </c>
      <c r="F5022" s="8">
        <v>774234.19892473193</v>
      </c>
      <c r="G5022" s="8">
        <v>1067895.6666666667</v>
      </c>
    </row>
    <row r="5023" spans="1:7" x14ac:dyDescent="0.2">
      <c r="A5023" t="s">
        <v>73</v>
      </c>
      <c r="B5023" t="s">
        <v>127</v>
      </c>
      <c r="C5023" t="s">
        <v>1</v>
      </c>
      <c r="D5023" t="s">
        <v>5</v>
      </c>
      <c r="E5023">
        <v>202206</v>
      </c>
      <c r="F5023" s="8">
        <v>835721.53082437289</v>
      </c>
      <c r="G5023" s="8">
        <v>922329</v>
      </c>
    </row>
    <row r="5024" spans="1:7" x14ac:dyDescent="0.2">
      <c r="A5024" t="s">
        <v>73</v>
      </c>
      <c r="B5024" t="s">
        <v>127</v>
      </c>
      <c r="C5024" t="s">
        <v>1</v>
      </c>
      <c r="D5024" t="s">
        <v>5</v>
      </c>
      <c r="E5024">
        <v>202209</v>
      </c>
      <c r="F5024" s="8">
        <v>832765.99068100366</v>
      </c>
      <c r="G5024" s="8">
        <v>919091.33333333337</v>
      </c>
    </row>
    <row r="5025" spans="1:7" x14ac:dyDescent="0.2">
      <c r="A5025" t="s">
        <v>73</v>
      </c>
      <c r="B5025" t="s">
        <v>127</v>
      </c>
      <c r="C5025" t="s">
        <v>1</v>
      </c>
      <c r="D5025" t="s">
        <v>5</v>
      </c>
      <c r="E5025">
        <v>202212</v>
      </c>
      <c r="F5025" s="8">
        <v>952713.01397849468</v>
      </c>
      <c r="G5025" s="8">
        <v>1007336.6666666666</v>
      </c>
    </row>
    <row r="5026" spans="1:7" x14ac:dyDescent="0.2">
      <c r="A5026" t="s">
        <v>73</v>
      </c>
      <c r="B5026" t="s">
        <v>127</v>
      </c>
      <c r="C5026" t="s">
        <v>1</v>
      </c>
      <c r="D5026" t="s">
        <v>5</v>
      </c>
      <c r="E5026">
        <v>202303</v>
      </c>
      <c r="F5026" s="8">
        <v>965892.79953917023</v>
      </c>
      <c r="G5026" s="8">
        <v>1305125.6666666667</v>
      </c>
    </row>
    <row r="5027" spans="1:7" x14ac:dyDescent="0.2">
      <c r="A5027" t="s">
        <v>73</v>
      </c>
      <c r="B5027" t="s">
        <v>127</v>
      </c>
      <c r="C5027" t="s">
        <v>1</v>
      </c>
      <c r="D5027" t="s">
        <v>5</v>
      </c>
      <c r="E5027">
        <v>202306</v>
      </c>
      <c r="F5027" s="8">
        <v>945657.12939068105</v>
      </c>
      <c r="G5027" s="8">
        <v>1124229</v>
      </c>
    </row>
    <row r="5028" spans="1:7" x14ac:dyDescent="0.2">
      <c r="A5028" t="s">
        <v>73</v>
      </c>
      <c r="B5028" t="s">
        <v>127</v>
      </c>
      <c r="C5028" t="s">
        <v>1</v>
      </c>
      <c r="D5028" t="s">
        <v>5</v>
      </c>
      <c r="E5028">
        <v>202309</v>
      </c>
      <c r="F5028" s="8">
        <v>955739.8817204301</v>
      </c>
      <c r="G5028" s="8">
        <v>1052745</v>
      </c>
    </row>
    <row r="5029" spans="1:7" x14ac:dyDescent="0.2">
      <c r="A5029" t="s">
        <v>73</v>
      </c>
      <c r="B5029" t="s">
        <v>127</v>
      </c>
      <c r="C5029" t="s">
        <v>1</v>
      </c>
      <c r="D5029" t="s">
        <v>5</v>
      </c>
      <c r="E5029">
        <v>202312</v>
      </c>
      <c r="F5029" s="8">
        <v>920396.54731182801</v>
      </c>
      <c r="G5029" s="8">
        <v>1046782</v>
      </c>
    </row>
    <row r="5030" spans="1:7" x14ac:dyDescent="0.2">
      <c r="A5030" t="s">
        <v>73</v>
      </c>
      <c r="B5030" t="s">
        <v>127</v>
      </c>
      <c r="C5030" t="s">
        <v>1</v>
      </c>
      <c r="D5030" t="s">
        <v>5</v>
      </c>
      <c r="E5030">
        <v>202403</v>
      </c>
      <c r="F5030" s="8">
        <v>900928.92992213566</v>
      </c>
      <c r="G5030" s="8">
        <v>1026986.6666666666</v>
      </c>
    </row>
    <row r="5031" spans="1:7" x14ac:dyDescent="0.2">
      <c r="A5031" t="s">
        <v>73</v>
      </c>
      <c r="B5031" t="s">
        <v>127</v>
      </c>
      <c r="C5031" t="s">
        <v>1</v>
      </c>
      <c r="D5031" t="s">
        <v>5</v>
      </c>
      <c r="E5031">
        <v>202406</v>
      </c>
      <c r="F5031" s="8">
        <v>469459.78978494578</v>
      </c>
      <c r="G5031" s="8">
        <v>879108.5</v>
      </c>
    </row>
    <row r="5032" spans="1:7" x14ac:dyDescent="0.2">
      <c r="A5032" t="s">
        <v>73</v>
      </c>
      <c r="B5032" t="s">
        <v>127</v>
      </c>
      <c r="C5032" t="s">
        <v>0</v>
      </c>
      <c r="D5032" t="s">
        <v>7</v>
      </c>
      <c r="E5032">
        <v>2018</v>
      </c>
      <c r="F5032" s="8">
        <v>378559.4666666665</v>
      </c>
      <c r="G5032" s="8">
        <v>684249.85714285716</v>
      </c>
    </row>
    <row r="5033" spans="1:7" x14ac:dyDescent="0.2">
      <c r="A5033" t="s">
        <v>73</v>
      </c>
      <c r="B5033" t="s">
        <v>127</v>
      </c>
      <c r="C5033" t="s">
        <v>0</v>
      </c>
      <c r="D5033" t="s">
        <v>7</v>
      </c>
      <c r="E5033">
        <v>2019</v>
      </c>
      <c r="F5033" s="8">
        <v>621631.61719790043</v>
      </c>
      <c r="G5033" s="8">
        <v>1142181.5833333333</v>
      </c>
    </row>
    <row r="5034" spans="1:7" x14ac:dyDescent="0.2">
      <c r="A5034" t="s">
        <v>73</v>
      </c>
      <c r="B5034" t="s">
        <v>127</v>
      </c>
      <c r="C5034" t="s">
        <v>0</v>
      </c>
      <c r="D5034" t="s">
        <v>7</v>
      </c>
      <c r="E5034">
        <v>2020</v>
      </c>
      <c r="F5034" s="8">
        <v>910679.77242924226</v>
      </c>
      <c r="G5034" s="8">
        <v>1054103.5</v>
      </c>
    </row>
    <row r="5035" spans="1:7" x14ac:dyDescent="0.2">
      <c r="A5035" t="s">
        <v>73</v>
      </c>
      <c r="B5035" t="s">
        <v>127</v>
      </c>
      <c r="C5035" t="s">
        <v>0</v>
      </c>
      <c r="D5035" t="s">
        <v>7</v>
      </c>
      <c r="E5035">
        <v>2021</v>
      </c>
      <c r="F5035" s="8">
        <v>878496.71457373269</v>
      </c>
      <c r="G5035" s="8">
        <v>919728.75</v>
      </c>
    </row>
    <row r="5036" spans="1:7" x14ac:dyDescent="0.2">
      <c r="A5036" t="s">
        <v>73</v>
      </c>
      <c r="B5036" t="s">
        <v>127</v>
      </c>
      <c r="C5036" t="s">
        <v>0</v>
      </c>
      <c r="D5036" t="s">
        <v>7</v>
      </c>
      <c r="E5036">
        <v>2022</v>
      </c>
      <c r="F5036" s="8">
        <v>848861.15672043024</v>
      </c>
      <c r="G5036" s="8">
        <v>979164.83333333337</v>
      </c>
    </row>
    <row r="5037" spans="1:7" x14ac:dyDescent="0.2">
      <c r="A5037" t="s">
        <v>73</v>
      </c>
      <c r="B5037" t="s">
        <v>127</v>
      </c>
      <c r="C5037" t="s">
        <v>0</v>
      </c>
      <c r="D5037" t="s">
        <v>7</v>
      </c>
      <c r="E5037">
        <v>2023</v>
      </c>
      <c r="F5037" s="8">
        <v>946959.47183819755</v>
      </c>
      <c r="G5037" s="8">
        <v>1132259.75</v>
      </c>
    </row>
    <row r="5038" spans="1:7" x14ac:dyDescent="0.2">
      <c r="A5038" t="s">
        <v>73</v>
      </c>
      <c r="B5038" t="s">
        <v>127</v>
      </c>
      <c r="C5038" t="s">
        <v>0</v>
      </c>
      <c r="D5038" t="s">
        <v>7</v>
      </c>
      <c r="E5038">
        <v>2024</v>
      </c>
      <c r="F5038" s="8">
        <v>728359.99816833506</v>
      </c>
      <c r="G5038" s="8">
        <v>967863.8</v>
      </c>
    </row>
    <row r="5039" spans="1:7" x14ac:dyDescent="0.2">
      <c r="A5039" t="s">
        <v>73</v>
      </c>
      <c r="B5039" t="s">
        <v>127</v>
      </c>
      <c r="C5039" t="s">
        <v>0</v>
      </c>
      <c r="D5039" t="s">
        <v>8</v>
      </c>
      <c r="E5039">
        <v>201806</v>
      </c>
      <c r="F5039" s="8">
        <v>169086.23333333316</v>
      </c>
      <c r="G5039" s="8">
        <v>593885</v>
      </c>
    </row>
    <row r="5040" spans="1:7" x14ac:dyDescent="0.2">
      <c r="A5040" t="s">
        <v>73</v>
      </c>
      <c r="B5040" t="s">
        <v>127</v>
      </c>
      <c r="C5040" t="s">
        <v>0</v>
      </c>
      <c r="D5040" t="s">
        <v>8</v>
      </c>
      <c r="E5040">
        <v>201807</v>
      </c>
      <c r="F5040" s="8">
        <v>122523.90322580647</v>
      </c>
      <c r="G5040" s="8">
        <v>204061</v>
      </c>
    </row>
    <row r="5041" spans="1:7" x14ac:dyDescent="0.2">
      <c r="A5041" t="s">
        <v>73</v>
      </c>
      <c r="B5041" t="s">
        <v>127</v>
      </c>
      <c r="C5041" t="s">
        <v>0</v>
      </c>
      <c r="D5041" t="s">
        <v>8</v>
      </c>
      <c r="E5041">
        <v>201808</v>
      </c>
      <c r="F5041" s="8">
        <v>81401.870967741939</v>
      </c>
      <c r="G5041" s="8">
        <v>159992</v>
      </c>
    </row>
    <row r="5042" spans="1:7" x14ac:dyDescent="0.2">
      <c r="A5042" t="s">
        <v>73</v>
      </c>
      <c r="B5042" t="s">
        <v>127</v>
      </c>
      <c r="C5042" t="s">
        <v>0</v>
      </c>
      <c r="D5042" t="s">
        <v>8</v>
      </c>
      <c r="E5042">
        <v>201809</v>
      </c>
      <c r="F5042" s="8">
        <v>574228.30000000005</v>
      </c>
      <c r="G5042" s="8">
        <v>585068</v>
      </c>
    </row>
    <row r="5043" spans="1:7" x14ac:dyDescent="0.2">
      <c r="A5043" t="s">
        <v>73</v>
      </c>
      <c r="B5043" t="s">
        <v>127</v>
      </c>
      <c r="C5043" t="s">
        <v>0</v>
      </c>
      <c r="D5043" t="s">
        <v>8</v>
      </c>
      <c r="E5043">
        <v>201810</v>
      </c>
      <c r="F5043" s="8">
        <v>588515.38709677383</v>
      </c>
      <c r="G5043" s="8">
        <v>1100957</v>
      </c>
    </row>
    <row r="5044" spans="1:7" x14ac:dyDescent="0.2">
      <c r="A5044" t="s">
        <v>73</v>
      </c>
      <c r="B5044" t="s">
        <v>127</v>
      </c>
      <c r="C5044" t="s">
        <v>0</v>
      </c>
      <c r="D5044" t="s">
        <v>8</v>
      </c>
      <c r="E5044">
        <v>201811</v>
      </c>
      <c r="F5044" s="8">
        <v>524921.73333333293</v>
      </c>
      <c r="G5044" s="8">
        <v>1066652</v>
      </c>
    </row>
    <row r="5045" spans="1:7" x14ac:dyDescent="0.2">
      <c r="A5045" t="s">
        <v>73</v>
      </c>
      <c r="B5045" t="s">
        <v>127</v>
      </c>
      <c r="C5045" t="s">
        <v>0</v>
      </c>
      <c r="D5045" t="s">
        <v>8</v>
      </c>
      <c r="E5045">
        <v>201812</v>
      </c>
      <c r="F5045" s="8">
        <v>589238.8387096771</v>
      </c>
      <c r="G5045" s="8">
        <v>1079134</v>
      </c>
    </row>
    <row r="5046" spans="1:7" x14ac:dyDescent="0.2">
      <c r="A5046" t="s">
        <v>73</v>
      </c>
      <c r="B5046" t="s">
        <v>127</v>
      </c>
      <c r="C5046" t="s">
        <v>0</v>
      </c>
      <c r="D5046" t="s">
        <v>8</v>
      </c>
      <c r="E5046">
        <v>201901</v>
      </c>
      <c r="F5046" s="8">
        <v>109494.12903225727</v>
      </c>
      <c r="G5046" s="8">
        <v>1144288</v>
      </c>
    </row>
    <row r="5047" spans="1:7" x14ac:dyDescent="0.2">
      <c r="A5047" t="s">
        <v>73</v>
      </c>
      <c r="B5047" t="s">
        <v>127</v>
      </c>
      <c r="C5047" t="s">
        <v>0</v>
      </c>
      <c r="D5047" t="s">
        <v>8</v>
      </c>
      <c r="E5047">
        <v>201902</v>
      </c>
      <c r="F5047" s="8">
        <v>129498.32142857341</v>
      </c>
      <c r="G5047" s="8">
        <v>931965</v>
      </c>
    </row>
    <row r="5048" spans="1:7" x14ac:dyDescent="0.2">
      <c r="A5048" t="s">
        <v>73</v>
      </c>
      <c r="B5048" t="s">
        <v>127</v>
      </c>
      <c r="C5048" t="s">
        <v>0</v>
      </c>
      <c r="D5048" t="s">
        <v>8</v>
      </c>
      <c r="E5048">
        <v>201903</v>
      </c>
      <c r="F5048" s="8">
        <v>124770.19354838655</v>
      </c>
      <c r="G5048" s="8">
        <v>865699</v>
      </c>
    </row>
    <row r="5049" spans="1:7" x14ac:dyDescent="0.2">
      <c r="A5049" t="s">
        <v>73</v>
      </c>
      <c r="B5049" t="s">
        <v>127</v>
      </c>
      <c r="C5049" t="s">
        <v>0</v>
      </c>
      <c r="D5049" t="s">
        <v>8</v>
      </c>
      <c r="E5049">
        <v>201904</v>
      </c>
      <c r="F5049" s="8">
        <v>129435.29999999903</v>
      </c>
      <c r="G5049" s="8">
        <v>963624</v>
      </c>
    </row>
    <row r="5050" spans="1:7" x14ac:dyDescent="0.2">
      <c r="A5050" t="s">
        <v>73</v>
      </c>
      <c r="B5050" t="s">
        <v>127</v>
      </c>
      <c r="C5050" t="s">
        <v>0</v>
      </c>
      <c r="D5050" t="s">
        <v>8</v>
      </c>
      <c r="E5050">
        <v>201905</v>
      </c>
      <c r="F5050" s="8">
        <v>883139.29032258072</v>
      </c>
      <c r="G5050" s="8">
        <v>1054278</v>
      </c>
    </row>
    <row r="5051" spans="1:7" x14ac:dyDescent="0.2">
      <c r="A5051" t="s">
        <v>73</v>
      </c>
      <c r="B5051" t="s">
        <v>127</v>
      </c>
      <c r="C5051" t="s">
        <v>0</v>
      </c>
      <c r="D5051" t="s">
        <v>8</v>
      </c>
      <c r="E5051">
        <v>201906</v>
      </c>
      <c r="F5051" s="8">
        <v>877697.33333333314</v>
      </c>
      <c r="G5051" s="8">
        <v>879975</v>
      </c>
    </row>
    <row r="5052" spans="1:7" x14ac:dyDescent="0.2">
      <c r="A5052" t="s">
        <v>73</v>
      </c>
      <c r="B5052" t="s">
        <v>127</v>
      </c>
      <c r="C5052" t="s">
        <v>0</v>
      </c>
      <c r="D5052" t="s">
        <v>8</v>
      </c>
      <c r="E5052">
        <v>201907</v>
      </c>
      <c r="F5052" s="8">
        <v>913385.90322580584</v>
      </c>
      <c r="G5052" s="8">
        <v>1748316</v>
      </c>
    </row>
    <row r="5053" spans="1:7" x14ac:dyDescent="0.2">
      <c r="A5053" t="s">
        <v>73</v>
      </c>
      <c r="B5053" t="s">
        <v>127</v>
      </c>
      <c r="C5053" t="s">
        <v>0</v>
      </c>
      <c r="D5053" t="s">
        <v>8</v>
      </c>
      <c r="E5053">
        <v>201908</v>
      </c>
      <c r="F5053" s="8">
        <v>921219.32258064451</v>
      </c>
      <c r="G5053" s="8">
        <v>1763702</v>
      </c>
    </row>
    <row r="5054" spans="1:7" x14ac:dyDescent="0.2">
      <c r="A5054" t="s">
        <v>73</v>
      </c>
      <c r="B5054" t="s">
        <v>127</v>
      </c>
      <c r="C5054" t="s">
        <v>0</v>
      </c>
      <c r="D5054" t="s">
        <v>8</v>
      </c>
      <c r="E5054">
        <v>201909</v>
      </c>
      <c r="F5054" s="8">
        <v>608778.73333333246</v>
      </c>
      <c r="G5054" s="8">
        <v>1382624</v>
      </c>
    </row>
    <row r="5055" spans="1:7" x14ac:dyDescent="0.2">
      <c r="A5055" t="s">
        <v>73</v>
      </c>
      <c r="B5055" t="s">
        <v>127</v>
      </c>
      <c r="C5055" t="s">
        <v>0</v>
      </c>
      <c r="D5055" t="s">
        <v>8</v>
      </c>
      <c r="E5055">
        <v>201910</v>
      </c>
      <c r="F5055" s="8">
        <v>913059.12903225818</v>
      </c>
      <c r="G5055" s="8">
        <v>1056123</v>
      </c>
    </row>
    <row r="5056" spans="1:7" x14ac:dyDescent="0.2">
      <c r="A5056" t="s">
        <v>73</v>
      </c>
      <c r="B5056" t="s">
        <v>127</v>
      </c>
      <c r="C5056" t="s">
        <v>0</v>
      </c>
      <c r="D5056" t="s">
        <v>8</v>
      </c>
      <c r="E5056">
        <v>201911</v>
      </c>
      <c r="F5056" s="8">
        <v>919089.26666666672</v>
      </c>
      <c r="G5056" s="8">
        <v>951262</v>
      </c>
    </row>
    <row r="5057" spans="1:7" x14ac:dyDescent="0.2">
      <c r="A5057" t="s">
        <v>73</v>
      </c>
      <c r="B5057" t="s">
        <v>127</v>
      </c>
      <c r="C5057" t="s">
        <v>0</v>
      </c>
      <c r="D5057" t="s">
        <v>8</v>
      </c>
      <c r="E5057">
        <v>201912</v>
      </c>
      <c r="F5057" s="8">
        <v>930012.48387096776</v>
      </c>
      <c r="G5057" s="8">
        <v>964323</v>
      </c>
    </row>
    <row r="5058" spans="1:7" x14ac:dyDescent="0.2">
      <c r="A5058" t="s">
        <v>73</v>
      </c>
      <c r="B5058" t="s">
        <v>127</v>
      </c>
      <c r="C5058" t="s">
        <v>0</v>
      </c>
      <c r="D5058" t="s">
        <v>8</v>
      </c>
      <c r="E5058">
        <v>202001</v>
      </c>
      <c r="F5058" s="8">
        <v>934484.0322580646</v>
      </c>
      <c r="G5058" s="8">
        <v>969654</v>
      </c>
    </row>
    <row r="5059" spans="1:7" x14ac:dyDescent="0.2">
      <c r="A5059" t="s">
        <v>73</v>
      </c>
      <c r="B5059" t="s">
        <v>127</v>
      </c>
      <c r="C5059" t="s">
        <v>0</v>
      </c>
      <c r="D5059" t="s">
        <v>8</v>
      </c>
      <c r="E5059">
        <v>202002</v>
      </c>
      <c r="F5059" s="8">
        <v>586947.65517241415</v>
      </c>
      <c r="G5059" s="8">
        <v>1053125</v>
      </c>
    </row>
    <row r="5060" spans="1:7" x14ac:dyDescent="0.2">
      <c r="A5060" t="s">
        <v>73</v>
      </c>
      <c r="B5060" t="s">
        <v>127</v>
      </c>
      <c r="C5060" t="s">
        <v>0</v>
      </c>
      <c r="D5060" t="s">
        <v>8</v>
      </c>
      <c r="E5060">
        <v>202003</v>
      </c>
      <c r="F5060" s="8">
        <v>941670.83870967757</v>
      </c>
      <c r="G5060" s="8">
        <v>1049911</v>
      </c>
    </row>
    <row r="5061" spans="1:7" x14ac:dyDescent="0.2">
      <c r="A5061" t="s">
        <v>73</v>
      </c>
      <c r="B5061" t="s">
        <v>127</v>
      </c>
      <c r="C5061" t="s">
        <v>0</v>
      </c>
      <c r="D5061" t="s">
        <v>8</v>
      </c>
      <c r="E5061">
        <v>202004</v>
      </c>
      <c r="F5061" s="8">
        <v>939259.3</v>
      </c>
      <c r="G5061" s="8">
        <v>967001</v>
      </c>
    </row>
    <row r="5062" spans="1:7" x14ac:dyDescent="0.2">
      <c r="A5062" t="s">
        <v>73</v>
      </c>
      <c r="B5062" t="s">
        <v>127</v>
      </c>
      <c r="C5062" t="s">
        <v>0</v>
      </c>
      <c r="D5062" t="s">
        <v>8</v>
      </c>
      <c r="E5062">
        <v>202005</v>
      </c>
      <c r="F5062" s="8">
        <v>944013.09677419369</v>
      </c>
      <c r="G5062" s="8">
        <v>967611</v>
      </c>
    </row>
    <row r="5063" spans="1:7" x14ac:dyDescent="0.2">
      <c r="A5063" t="s">
        <v>73</v>
      </c>
      <c r="B5063" t="s">
        <v>127</v>
      </c>
      <c r="C5063" t="s">
        <v>0</v>
      </c>
      <c r="D5063" t="s">
        <v>8</v>
      </c>
      <c r="E5063">
        <v>202006</v>
      </c>
      <c r="F5063" s="8">
        <v>938653.03333333321</v>
      </c>
      <c r="G5063" s="8">
        <v>964732</v>
      </c>
    </row>
    <row r="5064" spans="1:7" x14ac:dyDescent="0.2">
      <c r="A5064" t="s">
        <v>73</v>
      </c>
      <c r="B5064" t="s">
        <v>127</v>
      </c>
      <c r="C5064" t="s">
        <v>0</v>
      </c>
      <c r="D5064" t="s">
        <v>8</v>
      </c>
      <c r="E5064">
        <v>202007</v>
      </c>
      <c r="F5064" s="8">
        <v>931350.03225806449</v>
      </c>
      <c r="G5064" s="8">
        <v>958335</v>
      </c>
    </row>
    <row r="5065" spans="1:7" x14ac:dyDescent="0.2">
      <c r="A5065" t="s">
        <v>73</v>
      </c>
      <c r="B5065" t="s">
        <v>127</v>
      </c>
      <c r="C5065" t="s">
        <v>0</v>
      </c>
      <c r="D5065" t="s">
        <v>8</v>
      </c>
      <c r="E5065">
        <v>202008</v>
      </c>
      <c r="F5065" s="8">
        <v>925965.29032258072</v>
      </c>
      <c r="G5065" s="8">
        <v>951952</v>
      </c>
    </row>
    <row r="5066" spans="1:7" x14ac:dyDescent="0.2">
      <c r="A5066" t="s">
        <v>73</v>
      </c>
      <c r="B5066" t="s">
        <v>127</v>
      </c>
      <c r="C5066" t="s">
        <v>0</v>
      </c>
      <c r="D5066" t="s">
        <v>8</v>
      </c>
      <c r="E5066">
        <v>202009</v>
      </c>
      <c r="F5066" s="8">
        <v>930249.39999999991</v>
      </c>
      <c r="G5066" s="8">
        <v>952969</v>
      </c>
    </row>
    <row r="5067" spans="1:7" x14ac:dyDescent="0.2">
      <c r="A5067" t="s">
        <v>73</v>
      </c>
      <c r="B5067" t="s">
        <v>127</v>
      </c>
      <c r="C5067" t="s">
        <v>0</v>
      </c>
      <c r="D5067" t="s">
        <v>8</v>
      </c>
      <c r="E5067">
        <v>202010</v>
      </c>
      <c r="F5067" s="8">
        <v>929665.96774193551</v>
      </c>
      <c r="G5067" s="8">
        <v>957420</v>
      </c>
    </row>
    <row r="5068" spans="1:7" x14ac:dyDescent="0.2">
      <c r="A5068" t="s">
        <v>73</v>
      </c>
      <c r="B5068" t="s">
        <v>127</v>
      </c>
      <c r="C5068" t="s">
        <v>0</v>
      </c>
      <c r="D5068" t="s">
        <v>8</v>
      </c>
      <c r="E5068">
        <v>202011</v>
      </c>
      <c r="F5068" s="8">
        <v>934962.3</v>
      </c>
      <c r="G5068" s="8">
        <v>961733</v>
      </c>
    </row>
    <row r="5069" spans="1:7" x14ac:dyDescent="0.2">
      <c r="A5069" t="s">
        <v>73</v>
      </c>
      <c r="B5069" t="s">
        <v>127</v>
      </c>
      <c r="C5069" t="s">
        <v>0</v>
      </c>
      <c r="D5069" t="s">
        <v>8</v>
      </c>
      <c r="E5069">
        <v>202012</v>
      </c>
      <c r="F5069" s="8">
        <v>990936.32258064451</v>
      </c>
      <c r="G5069" s="8">
        <v>1894799</v>
      </c>
    </row>
    <row r="5070" spans="1:7" x14ac:dyDescent="0.2">
      <c r="A5070" t="s">
        <v>73</v>
      </c>
      <c r="B5070" t="s">
        <v>127</v>
      </c>
      <c r="C5070" t="s">
        <v>0</v>
      </c>
      <c r="D5070" t="s">
        <v>8</v>
      </c>
      <c r="E5070">
        <v>202101</v>
      </c>
      <c r="F5070" s="8">
        <v>958268.06451612921</v>
      </c>
      <c r="G5070" s="8">
        <v>987647</v>
      </c>
    </row>
    <row r="5071" spans="1:7" x14ac:dyDescent="0.2">
      <c r="A5071" t="s">
        <v>73</v>
      </c>
      <c r="B5071" t="s">
        <v>127</v>
      </c>
      <c r="C5071" t="s">
        <v>0</v>
      </c>
      <c r="D5071" t="s">
        <v>8</v>
      </c>
      <c r="E5071">
        <v>202102</v>
      </c>
      <c r="F5071" s="8">
        <v>960921.60714285716</v>
      </c>
      <c r="G5071" s="8">
        <v>987947</v>
      </c>
    </row>
    <row r="5072" spans="1:7" x14ac:dyDescent="0.2">
      <c r="A5072" t="s">
        <v>73</v>
      </c>
      <c r="B5072" t="s">
        <v>127</v>
      </c>
      <c r="C5072" t="s">
        <v>0</v>
      </c>
      <c r="D5072" t="s">
        <v>8</v>
      </c>
      <c r="E5072">
        <v>202103</v>
      </c>
      <c r="F5072" s="8">
        <v>957823.38709677418</v>
      </c>
      <c r="G5072" s="8">
        <v>985994</v>
      </c>
    </row>
    <row r="5073" spans="1:7" x14ac:dyDescent="0.2">
      <c r="A5073" t="s">
        <v>73</v>
      </c>
      <c r="B5073" t="s">
        <v>127</v>
      </c>
      <c r="C5073" t="s">
        <v>0</v>
      </c>
      <c r="D5073" t="s">
        <v>8</v>
      </c>
      <c r="E5073">
        <v>202104</v>
      </c>
      <c r="F5073" s="8">
        <v>853474.93333333335</v>
      </c>
      <c r="G5073" s="8">
        <v>982225</v>
      </c>
    </row>
    <row r="5074" spans="1:7" x14ac:dyDescent="0.2">
      <c r="A5074" t="s">
        <v>73</v>
      </c>
      <c r="B5074" t="s">
        <v>127</v>
      </c>
      <c r="C5074" t="s">
        <v>0</v>
      </c>
      <c r="D5074" t="s">
        <v>8</v>
      </c>
      <c r="E5074">
        <v>202105</v>
      </c>
      <c r="F5074" s="8">
        <v>846839.9677419354</v>
      </c>
      <c r="G5074" s="8">
        <v>876923</v>
      </c>
    </row>
    <row r="5075" spans="1:7" x14ac:dyDescent="0.2">
      <c r="A5075" t="s">
        <v>73</v>
      </c>
      <c r="B5075" t="s">
        <v>127</v>
      </c>
      <c r="C5075" t="s">
        <v>0</v>
      </c>
      <c r="D5075" t="s">
        <v>8</v>
      </c>
      <c r="E5075">
        <v>202106</v>
      </c>
      <c r="F5075" s="8">
        <v>848705.63333333319</v>
      </c>
      <c r="G5075" s="8">
        <v>933018</v>
      </c>
    </row>
    <row r="5076" spans="1:7" x14ac:dyDescent="0.2">
      <c r="A5076" t="s">
        <v>73</v>
      </c>
      <c r="B5076" t="s">
        <v>127</v>
      </c>
      <c r="C5076" t="s">
        <v>0</v>
      </c>
      <c r="D5076" t="s">
        <v>8</v>
      </c>
      <c r="E5076">
        <v>202107</v>
      </c>
      <c r="F5076" s="8">
        <v>843794.16129032255</v>
      </c>
      <c r="G5076" s="8">
        <v>874819</v>
      </c>
    </row>
    <row r="5077" spans="1:7" x14ac:dyDescent="0.2">
      <c r="A5077" t="s">
        <v>73</v>
      </c>
      <c r="B5077" t="s">
        <v>127</v>
      </c>
      <c r="C5077" t="s">
        <v>0</v>
      </c>
      <c r="D5077" t="s">
        <v>8</v>
      </c>
      <c r="E5077">
        <v>202108</v>
      </c>
      <c r="F5077" s="8">
        <v>848618.45161290327</v>
      </c>
      <c r="G5077" s="8">
        <v>878092</v>
      </c>
    </row>
    <row r="5078" spans="1:7" x14ac:dyDescent="0.2">
      <c r="A5078" t="s">
        <v>73</v>
      </c>
      <c r="B5078" t="s">
        <v>127</v>
      </c>
      <c r="C5078" t="s">
        <v>0</v>
      </c>
      <c r="D5078" t="s">
        <v>8</v>
      </c>
      <c r="E5078">
        <v>202109</v>
      </c>
      <c r="F5078" s="8">
        <v>851732.43333333335</v>
      </c>
      <c r="G5078" s="8">
        <v>882340</v>
      </c>
    </row>
    <row r="5079" spans="1:7" x14ac:dyDescent="0.2">
      <c r="A5079" t="s">
        <v>73</v>
      </c>
      <c r="B5079" t="s">
        <v>127</v>
      </c>
      <c r="C5079" t="s">
        <v>0</v>
      </c>
      <c r="D5079" t="s">
        <v>8</v>
      </c>
      <c r="E5079">
        <v>202110</v>
      </c>
      <c r="F5079" s="8">
        <v>852995.61290322582</v>
      </c>
      <c r="G5079" s="8">
        <v>883434</v>
      </c>
    </row>
    <row r="5080" spans="1:7" x14ac:dyDescent="0.2">
      <c r="A5080" t="s">
        <v>73</v>
      </c>
      <c r="B5080" t="s">
        <v>127</v>
      </c>
      <c r="C5080" t="s">
        <v>0</v>
      </c>
      <c r="D5080" t="s">
        <v>8</v>
      </c>
      <c r="E5080">
        <v>202111</v>
      </c>
      <c r="F5080" s="8">
        <v>851981</v>
      </c>
      <c r="G5080" s="8">
        <v>851981</v>
      </c>
    </row>
    <row r="5081" spans="1:7" x14ac:dyDescent="0.2">
      <c r="A5081" t="s">
        <v>73</v>
      </c>
      <c r="B5081" t="s">
        <v>127</v>
      </c>
      <c r="C5081" t="s">
        <v>0</v>
      </c>
      <c r="D5081" t="s">
        <v>8</v>
      </c>
      <c r="E5081">
        <v>202112</v>
      </c>
      <c r="F5081" s="8">
        <v>866805.32258064521</v>
      </c>
      <c r="G5081" s="8">
        <v>912325</v>
      </c>
    </row>
    <row r="5082" spans="1:7" x14ac:dyDescent="0.2">
      <c r="A5082" t="s">
        <v>73</v>
      </c>
      <c r="B5082" t="s">
        <v>127</v>
      </c>
      <c r="C5082" t="s">
        <v>0</v>
      </c>
      <c r="D5082" t="s">
        <v>8</v>
      </c>
      <c r="E5082">
        <v>202201</v>
      </c>
      <c r="F5082" s="8">
        <v>867459.80645161285</v>
      </c>
      <c r="G5082" s="8">
        <v>902554</v>
      </c>
    </row>
    <row r="5083" spans="1:7" x14ac:dyDescent="0.2">
      <c r="A5083" t="s">
        <v>73</v>
      </c>
      <c r="B5083" t="s">
        <v>127</v>
      </c>
      <c r="C5083" t="s">
        <v>0</v>
      </c>
      <c r="D5083" t="s">
        <v>8</v>
      </c>
      <c r="E5083">
        <v>202202</v>
      </c>
      <c r="F5083" s="8">
        <v>729097.50000000221</v>
      </c>
      <c r="G5083" s="8">
        <v>1564450</v>
      </c>
    </row>
    <row r="5084" spans="1:7" x14ac:dyDescent="0.2">
      <c r="A5084" t="s">
        <v>73</v>
      </c>
      <c r="B5084" t="s">
        <v>127</v>
      </c>
      <c r="C5084" t="s">
        <v>0</v>
      </c>
      <c r="D5084" t="s">
        <v>8</v>
      </c>
      <c r="E5084">
        <v>202203</v>
      </c>
      <c r="F5084" s="8">
        <v>726145.29032258061</v>
      </c>
      <c r="G5084" s="8">
        <v>736683</v>
      </c>
    </row>
    <row r="5085" spans="1:7" x14ac:dyDescent="0.2">
      <c r="A5085" t="s">
        <v>73</v>
      </c>
      <c r="B5085" t="s">
        <v>127</v>
      </c>
      <c r="C5085" t="s">
        <v>0</v>
      </c>
      <c r="D5085" t="s">
        <v>8</v>
      </c>
      <c r="E5085">
        <v>202204</v>
      </c>
      <c r="F5085" s="8">
        <v>782943.93333333335</v>
      </c>
      <c r="G5085" s="8">
        <v>872935</v>
      </c>
    </row>
    <row r="5086" spans="1:7" x14ac:dyDescent="0.2">
      <c r="A5086" t="s">
        <v>73</v>
      </c>
      <c r="B5086" t="s">
        <v>127</v>
      </c>
      <c r="C5086" t="s">
        <v>0</v>
      </c>
      <c r="D5086" t="s">
        <v>8</v>
      </c>
      <c r="E5086">
        <v>202205</v>
      </c>
      <c r="F5086" s="8">
        <v>895971.22580645152</v>
      </c>
      <c r="G5086" s="8">
        <v>895980</v>
      </c>
    </row>
    <row r="5087" spans="1:7" x14ac:dyDescent="0.2">
      <c r="A5087" t="s">
        <v>73</v>
      </c>
      <c r="B5087" t="s">
        <v>127</v>
      </c>
      <c r="C5087" t="s">
        <v>0</v>
      </c>
      <c r="D5087" t="s">
        <v>8</v>
      </c>
      <c r="E5087">
        <v>202206</v>
      </c>
      <c r="F5087" s="8">
        <v>828249.43333333347</v>
      </c>
      <c r="G5087" s="8">
        <v>998072</v>
      </c>
    </row>
    <row r="5088" spans="1:7" x14ac:dyDescent="0.2">
      <c r="A5088" t="s">
        <v>73</v>
      </c>
      <c r="B5088" t="s">
        <v>127</v>
      </c>
      <c r="C5088" t="s">
        <v>0</v>
      </c>
      <c r="D5088" t="s">
        <v>8</v>
      </c>
      <c r="E5088">
        <v>202207</v>
      </c>
      <c r="F5088" s="8">
        <v>835345</v>
      </c>
      <c r="G5088" s="8">
        <v>918105</v>
      </c>
    </row>
    <row r="5089" spans="1:7" x14ac:dyDescent="0.2">
      <c r="A5089" t="s">
        <v>73</v>
      </c>
      <c r="B5089" t="s">
        <v>127</v>
      </c>
      <c r="C5089" t="s">
        <v>0</v>
      </c>
      <c r="D5089" t="s">
        <v>8</v>
      </c>
      <c r="E5089">
        <v>202208</v>
      </c>
      <c r="F5089" s="8">
        <v>848216.83870967745</v>
      </c>
      <c r="G5089" s="8">
        <v>887544</v>
      </c>
    </row>
    <row r="5090" spans="1:7" x14ac:dyDescent="0.2">
      <c r="A5090" t="s">
        <v>73</v>
      </c>
      <c r="B5090" t="s">
        <v>127</v>
      </c>
      <c r="C5090" t="s">
        <v>0</v>
      </c>
      <c r="D5090" t="s">
        <v>8</v>
      </c>
      <c r="E5090">
        <v>202209</v>
      </c>
      <c r="F5090" s="8">
        <v>814736.13333333319</v>
      </c>
      <c r="G5090" s="8">
        <v>951625</v>
      </c>
    </row>
    <row r="5091" spans="1:7" x14ac:dyDescent="0.2">
      <c r="A5091" t="s">
        <v>73</v>
      </c>
      <c r="B5091" t="s">
        <v>127</v>
      </c>
      <c r="C5091" t="s">
        <v>0</v>
      </c>
      <c r="D5091" t="s">
        <v>8</v>
      </c>
      <c r="E5091">
        <v>202210</v>
      </c>
      <c r="F5091" s="8">
        <v>948117.70967741928</v>
      </c>
      <c r="G5091" s="8">
        <v>1041914</v>
      </c>
    </row>
    <row r="5092" spans="1:7" x14ac:dyDescent="0.2">
      <c r="A5092" t="s">
        <v>73</v>
      </c>
      <c r="B5092" t="s">
        <v>127</v>
      </c>
      <c r="C5092" t="s">
        <v>0</v>
      </c>
      <c r="D5092" t="s">
        <v>8</v>
      </c>
      <c r="E5092">
        <v>202211</v>
      </c>
      <c r="F5092" s="8">
        <v>948075.3</v>
      </c>
      <c r="G5092" s="8">
        <v>990162</v>
      </c>
    </row>
    <row r="5093" spans="1:7" x14ac:dyDescent="0.2">
      <c r="A5093" t="s">
        <v>73</v>
      </c>
      <c r="B5093" t="s">
        <v>127</v>
      </c>
      <c r="C5093" t="s">
        <v>0</v>
      </c>
      <c r="D5093" t="s">
        <v>8</v>
      </c>
      <c r="E5093">
        <v>202212</v>
      </c>
      <c r="F5093" s="8">
        <v>961975.70967741939</v>
      </c>
      <c r="G5093" s="8">
        <v>989954</v>
      </c>
    </row>
    <row r="5094" spans="1:7" x14ac:dyDescent="0.2">
      <c r="A5094" t="s">
        <v>73</v>
      </c>
      <c r="B5094" t="s">
        <v>127</v>
      </c>
      <c r="C5094" t="s">
        <v>0</v>
      </c>
      <c r="D5094" t="s">
        <v>8</v>
      </c>
      <c r="E5094">
        <v>202301</v>
      </c>
      <c r="F5094" s="8">
        <v>965012.96774193551</v>
      </c>
      <c r="G5094" s="8">
        <v>1006867</v>
      </c>
    </row>
    <row r="5095" spans="1:7" x14ac:dyDescent="0.2">
      <c r="A5095" t="s">
        <v>73</v>
      </c>
      <c r="B5095" t="s">
        <v>127</v>
      </c>
      <c r="C5095" t="s">
        <v>0</v>
      </c>
      <c r="D5095" t="s">
        <v>8</v>
      </c>
      <c r="E5095">
        <v>202302</v>
      </c>
      <c r="F5095" s="8">
        <v>976697.78571428568</v>
      </c>
      <c r="G5095" s="8">
        <v>1008344</v>
      </c>
    </row>
    <row r="5096" spans="1:7" x14ac:dyDescent="0.2">
      <c r="A5096" t="s">
        <v>73</v>
      </c>
      <c r="B5096" t="s">
        <v>127</v>
      </c>
      <c r="C5096" t="s">
        <v>0</v>
      </c>
      <c r="D5096" t="s">
        <v>8</v>
      </c>
      <c r="E5096">
        <v>202303</v>
      </c>
      <c r="F5096" s="8">
        <v>956036.9999999993</v>
      </c>
      <c r="G5096" s="8">
        <v>1900246</v>
      </c>
    </row>
    <row r="5097" spans="1:7" x14ac:dyDescent="0.2">
      <c r="A5097" t="s">
        <v>73</v>
      </c>
      <c r="B5097" t="s">
        <v>127</v>
      </c>
      <c r="C5097" t="s">
        <v>0</v>
      </c>
      <c r="D5097" t="s">
        <v>8</v>
      </c>
      <c r="E5097">
        <v>202304</v>
      </c>
      <c r="F5097" s="8">
        <v>942626.33333333349</v>
      </c>
      <c r="G5097" s="8">
        <v>1249291</v>
      </c>
    </row>
    <row r="5098" spans="1:7" x14ac:dyDescent="0.2">
      <c r="A5098" t="s">
        <v>73</v>
      </c>
      <c r="B5098" t="s">
        <v>127</v>
      </c>
      <c r="C5098" t="s">
        <v>0</v>
      </c>
      <c r="D5098" t="s">
        <v>8</v>
      </c>
      <c r="E5098">
        <v>202305</v>
      </c>
      <c r="F5098" s="8">
        <v>943058.35483870981</v>
      </c>
      <c r="G5098" s="8">
        <v>1051012</v>
      </c>
    </row>
    <row r="5099" spans="1:7" x14ac:dyDescent="0.2">
      <c r="A5099" t="s">
        <v>73</v>
      </c>
      <c r="B5099" t="s">
        <v>127</v>
      </c>
      <c r="C5099" t="s">
        <v>0</v>
      </c>
      <c r="D5099" t="s">
        <v>8</v>
      </c>
      <c r="E5099">
        <v>202306</v>
      </c>
      <c r="F5099" s="8">
        <v>951415.9</v>
      </c>
      <c r="G5099" s="8">
        <v>1072519</v>
      </c>
    </row>
    <row r="5100" spans="1:7" x14ac:dyDescent="0.2">
      <c r="A5100" t="s">
        <v>73</v>
      </c>
      <c r="B5100" t="s">
        <v>127</v>
      </c>
      <c r="C5100" t="s">
        <v>0</v>
      </c>
      <c r="D5100" t="s">
        <v>8</v>
      </c>
      <c r="E5100">
        <v>202307</v>
      </c>
      <c r="F5100" s="8">
        <v>950018.80645161297</v>
      </c>
      <c r="G5100" s="8">
        <v>1016612</v>
      </c>
    </row>
    <row r="5101" spans="1:7" x14ac:dyDescent="0.2">
      <c r="A5101" t="s">
        <v>73</v>
      </c>
      <c r="B5101" t="s">
        <v>127</v>
      </c>
      <c r="C5101" t="s">
        <v>0</v>
      </c>
      <c r="D5101" t="s">
        <v>8</v>
      </c>
      <c r="E5101">
        <v>202308</v>
      </c>
      <c r="F5101" s="8">
        <v>916880.83870967745</v>
      </c>
      <c r="G5101" s="8">
        <v>1054063</v>
      </c>
    </row>
    <row r="5102" spans="1:7" x14ac:dyDescent="0.2">
      <c r="A5102" t="s">
        <v>73</v>
      </c>
      <c r="B5102" t="s">
        <v>127</v>
      </c>
      <c r="C5102" t="s">
        <v>0</v>
      </c>
      <c r="D5102" t="s">
        <v>8</v>
      </c>
      <c r="E5102">
        <v>202309</v>
      </c>
      <c r="F5102" s="8">
        <v>1000448.9999999999</v>
      </c>
      <c r="G5102" s="8">
        <v>1087689</v>
      </c>
    </row>
    <row r="5103" spans="1:7" x14ac:dyDescent="0.2">
      <c r="A5103" t="s">
        <v>73</v>
      </c>
      <c r="B5103" t="s">
        <v>127</v>
      </c>
      <c r="C5103" t="s">
        <v>0</v>
      </c>
      <c r="D5103" t="s">
        <v>8</v>
      </c>
      <c r="E5103">
        <v>202310</v>
      </c>
      <c r="F5103" s="8">
        <v>920825.90322580654</v>
      </c>
      <c r="G5103" s="8">
        <v>1083973</v>
      </c>
    </row>
    <row r="5104" spans="1:7" x14ac:dyDescent="0.2">
      <c r="A5104" t="s">
        <v>73</v>
      </c>
      <c r="B5104" t="s">
        <v>127</v>
      </c>
      <c r="C5104" t="s">
        <v>0</v>
      </c>
      <c r="D5104" t="s">
        <v>8</v>
      </c>
      <c r="E5104">
        <v>202311</v>
      </c>
      <c r="F5104" s="8">
        <v>921566.93333333335</v>
      </c>
      <c r="G5104" s="8">
        <v>1009792</v>
      </c>
    </row>
    <row r="5105" spans="1:7" x14ac:dyDescent="0.2">
      <c r="A5105" t="s">
        <v>73</v>
      </c>
      <c r="B5105" t="s">
        <v>127</v>
      </c>
      <c r="C5105" t="s">
        <v>0</v>
      </c>
      <c r="D5105" t="s">
        <v>8</v>
      </c>
      <c r="E5105">
        <v>202312</v>
      </c>
      <c r="F5105" s="8">
        <v>918923.83870967734</v>
      </c>
      <c r="G5105" s="8">
        <v>1046709</v>
      </c>
    </row>
    <row r="5106" spans="1:7" x14ac:dyDescent="0.2">
      <c r="A5106" t="s">
        <v>73</v>
      </c>
      <c r="B5106" t="s">
        <v>127</v>
      </c>
      <c r="C5106" t="s">
        <v>0</v>
      </c>
      <c r="D5106" t="s">
        <v>8</v>
      </c>
      <c r="E5106">
        <v>202401</v>
      </c>
      <c r="F5106" s="8">
        <v>924546.93548387091</v>
      </c>
      <c r="G5106" s="8">
        <v>986891</v>
      </c>
    </row>
    <row r="5107" spans="1:7" x14ac:dyDescent="0.2">
      <c r="A5107" t="s">
        <v>73</v>
      </c>
      <c r="B5107" t="s">
        <v>127</v>
      </c>
      <c r="C5107" t="s">
        <v>0</v>
      </c>
      <c r="D5107" t="s">
        <v>8</v>
      </c>
      <c r="E5107">
        <v>202402</v>
      </c>
      <c r="F5107" s="8">
        <v>932720.24137931049</v>
      </c>
      <c r="G5107" s="8">
        <v>1139811</v>
      </c>
    </row>
    <row r="5108" spans="1:7" x14ac:dyDescent="0.2">
      <c r="A5108" t="s">
        <v>73</v>
      </c>
      <c r="B5108" t="s">
        <v>127</v>
      </c>
      <c r="C5108" t="s">
        <v>0</v>
      </c>
      <c r="D5108" t="s">
        <v>8</v>
      </c>
      <c r="E5108">
        <v>202403</v>
      </c>
      <c r="F5108" s="8">
        <v>845606.90322580643</v>
      </c>
      <c r="G5108" s="8">
        <v>954384</v>
      </c>
    </row>
    <row r="5109" spans="1:7" x14ac:dyDescent="0.2">
      <c r="A5109" t="s">
        <v>73</v>
      </c>
      <c r="B5109" t="s">
        <v>127</v>
      </c>
      <c r="C5109" t="s">
        <v>0</v>
      </c>
      <c r="D5109" t="s">
        <v>8</v>
      </c>
      <c r="E5109">
        <v>202404</v>
      </c>
      <c r="F5109" s="8">
        <v>430367.23333333235</v>
      </c>
      <c r="G5109" s="8">
        <v>1249624</v>
      </c>
    </row>
    <row r="5110" spans="1:7" x14ac:dyDescent="0.2">
      <c r="A5110" t="s">
        <v>73</v>
      </c>
      <c r="B5110" t="s">
        <v>127</v>
      </c>
      <c r="C5110" t="s">
        <v>0</v>
      </c>
      <c r="D5110" t="s">
        <v>8</v>
      </c>
      <c r="E5110">
        <v>202405</v>
      </c>
      <c r="F5110" s="8">
        <v>508558.67741935491</v>
      </c>
      <c r="G5110" s="8">
        <v>508609</v>
      </c>
    </row>
    <row r="5111" spans="1:7" x14ac:dyDescent="0.2">
      <c r="A5111" t="s">
        <v>73</v>
      </c>
      <c r="B5111" t="s">
        <v>127</v>
      </c>
      <c r="C5111" t="s">
        <v>0</v>
      </c>
      <c r="D5111" t="s">
        <v>9</v>
      </c>
      <c r="E5111">
        <v>201806</v>
      </c>
      <c r="F5111" s="8">
        <v>169086.23333333316</v>
      </c>
      <c r="G5111" s="8">
        <v>593885</v>
      </c>
    </row>
    <row r="5112" spans="1:7" x14ac:dyDescent="0.2">
      <c r="A5112" t="s">
        <v>73</v>
      </c>
      <c r="B5112" t="s">
        <v>127</v>
      </c>
      <c r="C5112" t="s">
        <v>0</v>
      </c>
      <c r="D5112" t="s">
        <v>9</v>
      </c>
      <c r="E5112">
        <v>201812</v>
      </c>
      <c r="F5112" s="8">
        <v>413471.67222222203</v>
      </c>
      <c r="G5112" s="8">
        <v>699310.66666666663</v>
      </c>
    </row>
    <row r="5113" spans="1:7" x14ac:dyDescent="0.2">
      <c r="A5113" t="s">
        <v>73</v>
      </c>
      <c r="B5113" t="s">
        <v>127</v>
      </c>
      <c r="C5113" t="s">
        <v>0</v>
      </c>
      <c r="D5113" t="s">
        <v>9</v>
      </c>
      <c r="E5113">
        <v>201906</v>
      </c>
      <c r="F5113" s="8">
        <v>375672.4279441883</v>
      </c>
      <c r="G5113" s="8">
        <v>973304.83333333337</v>
      </c>
    </row>
    <row r="5114" spans="1:7" x14ac:dyDescent="0.2">
      <c r="A5114" t="s">
        <v>73</v>
      </c>
      <c r="B5114" t="s">
        <v>127</v>
      </c>
      <c r="C5114" t="s">
        <v>0</v>
      </c>
      <c r="D5114" t="s">
        <v>9</v>
      </c>
      <c r="E5114">
        <v>201912</v>
      </c>
      <c r="F5114" s="8">
        <v>867590.8064516125</v>
      </c>
      <c r="G5114" s="8">
        <v>1311058.3333333333</v>
      </c>
    </row>
    <row r="5115" spans="1:7" x14ac:dyDescent="0.2">
      <c r="A5115" t="s">
        <v>73</v>
      </c>
      <c r="B5115" t="s">
        <v>127</v>
      </c>
      <c r="C5115" t="s">
        <v>0</v>
      </c>
      <c r="D5115" t="s">
        <v>9</v>
      </c>
      <c r="E5115">
        <v>202006</v>
      </c>
      <c r="F5115" s="8">
        <v>880837.99270794715</v>
      </c>
      <c r="G5115" s="8">
        <v>995339</v>
      </c>
    </row>
    <row r="5116" spans="1:7" x14ac:dyDescent="0.2">
      <c r="A5116" t="s">
        <v>73</v>
      </c>
      <c r="B5116" t="s">
        <v>127</v>
      </c>
      <c r="C5116" t="s">
        <v>0</v>
      </c>
      <c r="D5116" t="s">
        <v>9</v>
      </c>
      <c r="E5116">
        <v>202012</v>
      </c>
      <c r="F5116" s="8">
        <v>940521.55215053761</v>
      </c>
      <c r="G5116" s="8">
        <v>1112868</v>
      </c>
    </row>
    <row r="5117" spans="1:7" x14ac:dyDescent="0.2">
      <c r="A5117" t="s">
        <v>73</v>
      </c>
      <c r="B5117" t="s">
        <v>127</v>
      </c>
      <c r="C5117" t="s">
        <v>0</v>
      </c>
      <c r="D5117" t="s">
        <v>9</v>
      </c>
      <c r="E5117">
        <v>202106</v>
      </c>
      <c r="F5117" s="8">
        <v>904338.9321940603</v>
      </c>
      <c r="G5117" s="8">
        <v>958959</v>
      </c>
    </row>
    <row r="5118" spans="1:7" x14ac:dyDescent="0.2">
      <c r="A5118" t="s">
        <v>73</v>
      </c>
      <c r="B5118" t="s">
        <v>127</v>
      </c>
      <c r="C5118" t="s">
        <v>0</v>
      </c>
      <c r="D5118" t="s">
        <v>9</v>
      </c>
      <c r="E5118">
        <v>202112</v>
      </c>
      <c r="F5118" s="8">
        <v>852654.49695340486</v>
      </c>
      <c r="G5118" s="8">
        <v>880498.5</v>
      </c>
    </row>
    <row r="5119" spans="1:7" x14ac:dyDescent="0.2">
      <c r="A5119" t="s">
        <v>73</v>
      </c>
      <c r="B5119" t="s">
        <v>127</v>
      </c>
      <c r="C5119" t="s">
        <v>0</v>
      </c>
      <c r="D5119" t="s">
        <v>9</v>
      </c>
      <c r="E5119">
        <v>202206</v>
      </c>
      <c r="F5119" s="8">
        <v>804977.86487455235</v>
      </c>
      <c r="G5119" s="8">
        <v>995112.33333333337</v>
      </c>
    </row>
    <row r="5120" spans="1:7" x14ac:dyDescent="0.2">
      <c r="A5120" t="s">
        <v>73</v>
      </c>
      <c r="B5120" t="s">
        <v>127</v>
      </c>
      <c r="C5120" t="s">
        <v>0</v>
      </c>
      <c r="D5120" t="s">
        <v>9</v>
      </c>
      <c r="E5120">
        <v>202212</v>
      </c>
      <c r="F5120" s="8">
        <v>892744.44856630825</v>
      </c>
      <c r="G5120" s="8">
        <v>963217.33333333337</v>
      </c>
    </row>
    <row r="5121" spans="1:7" x14ac:dyDescent="0.2">
      <c r="A5121" t="s">
        <v>73</v>
      </c>
      <c r="B5121" t="s">
        <v>127</v>
      </c>
      <c r="C5121" t="s">
        <v>0</v>
      </c>
      <c r="D5121" t="s">
        <v>9</v>
      </c>
      <c r="E5121">
        <v>202306</v>
      </c>
      <c r="F5121" s="8">
        <v>955808.05693804414</v>
      </c>
      <c r="G5121" s="8">
        <v>1214713.1666666667</v>
      </c>
    </row>
    <row r="5122" spans="1:7" x14ac:dyDescent="0.2">
      <c r="A5122" t="s">
        <v>73</v>
      </c>
      <c r="B5122" t="s">
        <v>127</v>
      </c>
      <c r="C5122" t="s">
        <v>0</v>
      </c>
      <c r="D5122" t="s">
        <v>9</v>
      </c>
      <c r="E5122">
        <v>202312</v>
      </c>
      <c r="F5122" s="8">
        <v>938110.8867383512</v>
      </c>
      <c r="G5122" s="8">
        <v>1049806.3333333333</v>
      </c>
    </row>
    <row r="5123" spans="1:7" x14ac:dyDescent="0.2">
      <c r="A5123" t="s">
        <v>73</v>
      </c>
      <c r="B5123" t="s">
        <v>127</v>
      </c>
      <c r="C5123" t="s">
        <v>0</v>
      </c>
      <c r="D5123" t="s">
        <v>9</v>
      </c>
      <c r="E5123">
        <v>202406</v>
      </c>
      <c r="F5123" s="8">
        <v>728359.99816833506</v>
      </c>
      <c r="G5123" s="8">
        <v>967863.8</v>
      </c>
    </row>
    <row r="5124" spans="1:7" x14ac:dyDescent="0.2">
      <c r="A5124" t="s">
        <v>73</v>
      </c>
      <c r="B5124" t="s">
        <v>127</v>
      </c>
      <c r="C5124" t="s">
        <v>0</v>
      </c>
      <c r="D5124" t="s">
        <v>5</v>
      </c>
      <c r="E5124">
        <v>201806</v>
      </c>
      <c r="F5124" s="8">
        <v>169086.23333333316</v>
      </c>
      <c r="G5124" s="8">
        <v>593885</v>
      </c>
    </row>
    <row r="5125" spans="1:7" x14ac:dyDescent="0.2">
      <c r="A5125" t="s">
        <v>73</v>
      </c>
      <c r="B5125" t="s">
        <v>127</v>
      </c>
      <c r="C5125" t="s">
        <v>0</v>
      </c>
      <c r="D5125" t="s">
        <v>5</v>
      </c>
      <c r="E5125">
        <v>201809</v>
      </c>
      <c r="F5125" s="8">
        <v>259384.69139784947</v>
      </c>
      <c r="G5125" s="8">
        <v>316373.66666666669</v>
      </c>
    </row>
    <row r="5126" spans="1:7" x14ac:dyDescent="0.2">
      <c r="A5126" t="s">
        <v>73</v>
      </c>
      <c r="B5126" t="s">
        <v>127</v>
      </c>
      <c r="C5126" t="s">
        <v>0</v>
      </c>
      <c r="D5126" t="s">
        <v>5</v>
      </c>
      <c r="E5126">
        <v>201812</v>
      </c>
      <c r="F5126" s="8">
        <v>567558.65304659458</v>
      </c>
      <c r="G5126" s="8">
        <v>1082247.6666666667</v>
      </c>
    </row>
    <row r="5127" spans="1:7" x14ac:dyDescent="0.2">
      <c r="A5127" t="s">
        <v>73</v>
      </c>
      <c r="B5127" t="s">
        <v>127</v>
      </c>
      <c r="C5127" t="s">
        <v>0</v>
      </c>
      <c r="D5127" t="s">
        <v>5</v>
      </c>
      <c r="E5127">
        <v>201903</v>
      </c>
      <c r="F5127" s="8">
        <v>121254.21466973909</v>
      </c>
      <c r="G5127" s="8">
        <v>980650.66666666663</v>
      </c>
    </row>
    <row r="5128" spans="1:7" x14ac:dyDescent="0.2">
      <c r="A5128" t="s">
        <v>73</v>
      </c>
      <c r="B5128" t="s">
        <v>127</v>
      </c>
      <c r="C5128" t="s">
        <v>0</v>
      </c>
      <c r="D5128" t="s">
        <v>5</v>
      </c>
      <c r="E5128">
        <v>201906</v>
      </c>
      <c r="F5128" s="8">
        <v>630090.64121863758</v>
      </c>
      <c r="G5128" s="8">
        <v>965959</v>
      </c>
    </row>
    <row r="5129" spans="1:7" x14ac:dyDescent="0.2">
      <c r="A5129" t="s">
        <v>73</v>
      </c>
      <c r="B5129" t="s">
        <v>127</v>
      </c>
      <c r="C5129" t="s">
        <v>0</v>
      </c>
      <c r="D5129" t="s">
        <v>5</v>
      </c>
      <c r="E5129">
        <v>201909</v>
      </c>
      <c r="F5129" s="8">
        <v>814461.31971326098</v>
      </c>
      <c r="G5129" s="8">
        <v>1631547.3333333333</v>
      </c>
    </row>
    <row r="5130" spans="1:7" x14ac:dyDescent="0.2">
      <c r="A5130" t="s">
        <v>73</v>
      </c>
      <c r="B5130" t="s">
        <v>127</v>
      </c>
      <c r="C5130" t="s">
        <v>0</v>
      </c>
      <c r="D5130" t="s">
        <v>5</v>
      </c>
      <c r="E5130">
        <v>201912</v>
      </c>
      <c r="F5130" s="8">
        <v>920720.29318996426</v>
      </c>
      <c r="G5130" s="8">
        <v>990569.33333333337</v>
      </c>
    </row>
    <row r="5131" spans="1:7" x14ac:dyDescent="0.2">
      <c r="A5131" t="s">
        <v>73</v>
      </c>
      <c r="B5131" t="s">
        <v>127</v>
      </c>
      <c r="C5131" t="s">
        <v>0</v>
      </c>
      <c r="D5131" t="s">
        <v>5</v>
      </c>
      <c r="E5131">
        <v>202003</v>
      </c>
      <c r="F5131" s="8">
        <v>821034.17538005207</v>
      </c>
      <c r="G5131" s="8">
        <v>1024230</v>
      </c>
    </row>
    <row r="5132" spans="1:7" x14ac:dyDescent="0.2">
      <c r="A5132" t="s">
        <v>73</v>
      </c>
      <c r="B5132" t="s">
        <v>127</v>
      </c>
      <c r="C5132" t="s">
        <v>0</v>
      </c>
      <c r="D5132" t="s">
        <v>5</v>
      </c>
      <c r="E5132">
        <v>202006</v>
      </c>
      <c r="F5132" s="8">
        <v>940641.81003584235</v>
      </c>
      <c r="G5132" s="8">
        <v>966448</v>
      </c>
    </row>
    <row r="5133" spans="1:7" x14ac:dyDescent="0.2">
      <c r="A5133" t="s">
        <v>73</v>
      </c>
      <c r="B5133" t="s">
        <v>127</v>
      </c>
      <c r="C5133" t="s">
        <v>0</v>
      </c>
      <c r="D5133" t="s">
        <v>5</v>
      </c>
      <c r="E5133">
        <v>202009</v>
      </c>
      <c r="F5133" s="8">
        <v>929188.24086021504</v>
      </c>
      <c r="G5133" s="8">
        <v>954418.66666666663</v>
      </c>
    </row>
    <row r="5134" spans="1:7" x14ac:dyDescent="0.2">
      <c r="A5134" t="s">
        <v>73</v>
      </c>
      <c r="B5134" t="s">
        <v>127</v>
      </c>
      <c r="C5134" t="s">
        <v>0</v>
      </c>
      <c r="D5134" t="s">
        <v>5</v>
      </c>
      <c r="E5134">
        <v>202012</v>
      </c>
      <c r="F5134" s="8">
        <v>951854.86344086006</v>
      </c>
      <c r="G5134" s="8">
        <v>1271317.3333333333</v>
      </c>
    </row>
    <row r="5135" spans="1:7" x14ac:dyDescent="0.2">
      <c r="A5135" t="s">
        <v>73</v>
      </c>
      <c r="B5135" t="s">
        <v>127</v>
      </c>
      <c r="C5135" t="s">
        <v>0</v>
      </c>
      <c r="D5135" t="s">
        <v>5</v>
      </c>
      <c r="E5135">
        <v>202103</v>
      </c>
      <c r="F5135" s="8">
        <v>959004.35291858681</v>
      </c>
      <c r="G5135" s="8">
        <v>987196</v>
      </c>
    </row>
    <row r="5136" spans="1:7" x14ac:dyDescent="0.2">
      <c r="A5136" t="s">
        <v>73</v>
      </c>
      <c r="B5136" t="s">
        <v>127</v>
      </c>
      <c r="C5136" t="s">
        <v>0</v>
      </c>
      <c r="D5136" t="s">
        <v>5</v>
      </c>
      <c r="E5136">
        <v>202106</v>
      </c>
      <c r="F5136" s="8">
        <v>849673.51146953402</v>
      </c>
      <c r="G5136" s="8">
        <v>930722</v>
      </c>
    </row>
    <row r="5137" spans="1:7" x14ac:dyDescent="0.2">
      <c r="A5137" t="s">
        <v>73</v>
      </c>
      <c r="B5137" t="s">
        <v>127</v>
      </c>
      <c r="C5137" t="s">
        <v>0</v>
      </c>
      <c r="D5137" t="s">
        <v>5</v>
      </c>
      <c r="E5137">
        <v>202109</v>
      </c>
      <c r="F5137" s="8">
        <v>848048.34874551964</v>
      </c>
      <c r="G5137" s="8">
        <v>878417</v>
      </c>
    </row>
    <row r="5138" spans="1:7" x14ac:dyDescent="0.2">
      <c r="A5138" t="s">
        <v>73</v>
      </c>
      <c r="B5138" t="s">
        <v>127</v>
      </c>
      <c r="C5138" t="s">
        <v>0</v>
      </c>
      <c r="D5138" t="s">
        <v>5</v>
      </c>
      <c r="E5138">
        <v>202112</v>
      </c>
      <c r="F5138" s="8">
        <v>857260.6451612903</v>
      </c>
      <c r="G5138" s="8">
        <v>882580</v>
      </c>
    </row>
    <row r="5139" spans="1:7" x14ac:dyDescent="0.2">
      <c r="A5139" t="s">
        <v>73</v>
      </c>
      <c r="B5139" t="s">
        <v>127</v>
      </c>
      <c r="C5139" t="s">
        <v>0</v>
      </c>
      <c r="D5139" t="s">
        <v>5</v>
      </c>
      <c r="E5139">
        <v>202203</v>
      </c>
      <c r="F5139" s="8">
        <v>774234.19892473181</v>
      </c>
      <c r="G5139" s="8">
        <v>1067895.6666666667</v>
      </c>
    </row>
    <row r="5140" spans="1:7" x14ac:dyDescent="0.2">
      <c r="A5140" t="s">
        <v>73</v>
      </c>
      <c r="B5140" t="s">
        <v>127</v>
      </c>
      <c r="C5140" t="s">
        <v>0</v>
      </c>
      <c r="D5140" t="s">
        <v>5</v>
      </c>
      <c r="E5140">
        <v>202206</v>
      </c>
      <c r="F5140" s="8">
        <v>835721.53082437289</v>
      </c>
      <c r="G5140" s="8">
        <v>922329</v>
      </c>
    </row>
    <row r="5141" spans="1:7" x14ac:dyDescent="0.2">
      <c r="A5141" t="s">
        <v>73</v>
      </c>
      <c r="B5141" t="s">
        <v>127</v>
      </c>
      <c r="C5141" t="s">
        <v>0</v>
      </c>
      <c r="D5141" t="s">
        <v>5</v>
      </c>
      <c r="E5141">
        <v>202209</v>
      </c>
      <c r="F5141" s="8">
        <v>832765.99068100366</v>
      </c>
      <c r="G5141" s="8">
        <v>919091.33333333337</v>
      </c>
    </row>
    <row r="5142" spans="1:7" x14ac:dyDescent="0.2">
      <c r="A5142" t="s">
        <v>73</v>
      </c>
      <c r="B5142" t="s">
        <v>127</v>
      </c>
      <c r="C5142" t="s">
        <v>0</v>
      </c>
      <c r="D5142" t="s">
        <v>5</v>
      </c>
      <c r="E5142">
        <v>202212</v>
      </c>
      <c r="F5142" s="8">
        <v>952722.90645161306</v>
      </c>
      <c r="G5142" s="8">
        <v>1007343.3333333334</v>
      </c>
    </row>
    <row r="5143" spans="1:7" x14ac:dyDescent="0.2">
      <c r="A5143" t="s">
        <v>73</v>
      </c>
      <c r="B5143" t="s">
        <v>127</v>
      </c>
      <c r="C5143" t="s">
        <v>0</v>
      </c>
      <c r="D5143" t="s">
        <v>5</v>
      </c>
      <c r="E5143">
        <v>202303</v>
      </c>
      <c r="F5143" s="8">
        <v>965915.91781874013</v>
      </c>
      <c r="G5143" s="8">
        <v>1305152.3333333333</v>
      </c>
    </row>
    <row r="5144" spans="1:7" x14ac:dyDescent="0.2">
      <c r="A5144" t="s">
        <v>73</v>
      </c>
      <c r="B5144" t="s">
        <v>127</v>
      </c>
      <c r="C5144" t="s">
        <v>0</v>
      </c>
      <c r="D5144" t="s">
        <v>5</v>
      </c>
      <c r="E5144">
        <v>202306</v>
      </c>
      <c r="F5144" s="8">
        <v>945700.1960573477</v>
      </c>
      <c r="G5144" s="8">
        <v>1124274</v>
      </c>
    </row>
    <row r="5145" spans="1:7" x14ac:dyDescent="0.2">
      <c r="A5145" t="s">
        <v>73</v>
      </c>
      <c r="B5145" t="s">
        <v>127</v>
      </c>
      <c r="C5145" t="s">
        <v>0</v>
      </c>
      <c r="D5145" t="s">
        <v>5</v>
      </c>
      <c r="E5145">
        <v>202309</v>
      </c>
      <c r="F5145" s="8">
        <v>955782.8817204301</v>
      </c>
      <c r="G5145" s="8">
        <v>1052788</v>
      </c>
    </row>
    <row r="5146" spans="1:7" x14ac:dyDescent="0.2">
      <c r="A5146" t="s">
        <v>73</v>
      </c>
      <c r="B5146" t="s">
        <v>127</v>
      </c>
      <c r="C5146" t="s">
        <v>0</v>
      </c>
      <c r="D5146" t="s">
        <v>5</v>
      </c>
      <c r="E5146">
        <v>202312</v>
      </c>
      <c r="F5146" s="8">
        <v>920438.89175627241</v>
      </c>
      <c r="G5146" s="8">
        <v>1046824.6666666666</v>
      </c>
    </row>
    <row r="5147" spans="1:7" x14ac:dyDescent="0.2">
      <c r="A5147" t="s">
        <v>73</v>
      </c>
      <c r="B5147" t="s">
        <v>127</v>
      </c>
      <c r="C5147" t="s">
        <v>0</v>
      </c>
      <c r="D5147" t="s">
        <v>5</v>
      </c>
      <c r="E5147">
        <v>202403</v>
      </c>
      <c r="F5147" s="8">
        <v>900958.02669632935</v>
      </c>
      <c r="G5147" s="8">
        <v>1027028.6666666666</v>
      </c>
    </row>
    <row r="5148" spans="1:7" x14ac:dyDescent="0.2">
      <c r="A5148" t="s">
        <v>73</v>
      </c>
      <c r="B5148" t="s">
        <v>127</v>
      </c>
      <c r="C5148" t="s">
        <v>0</v>
      </c>
      <c r="D5148" t="s">
        <v>5</v>
      </c>
      <c r="E5148">
        <v>202406</v>
      </c>
      <c r="F5148" s="8">
        <v>469462.95537634363</v>
      </c>
      <c r="G5148" s="8">
        <v>879116.5</v>
      </c>
    </row>
    <row r="5149" spans="1:7" x14ac:dyDescent="0.2">
      <c r="A5149" t="s">
        <v>73</v>
      </c>
      <c r="B5149" t="s">
        <v>128</v>
      </c>
      <c r="C5149" t="s">
        <v>1</v>
      </c>
      <c r="D5149" t="s">
        <v>7</v>
      </c>
      <c r="E5149">
        <v>2021</v>
      </c>
      <c r="F5149" s="8">
        <v>139359.83333333343</v>
      </c>
      <c r="G5149" s="8">
        <v>210784.25</v>
      </c>
    </row>
    <row r="5150" spans="1:7" x14ac:dyDescent="0.2">
      <c r="A5150" t="s">
        <v>73</v>
      </c>
      <c r="B5150" t="s">
        <v>128</v>
      </c>
      <c r="C5150" t="s">
        <v>1</v>
      </c>
      <c r="D5150" t="s">
        <v>7</v>
      </c>
      <c r="E5150">
        <v>2022</v>
      </c>
      <c r="F5150" s="8">
        <v>159775.62644009216</v>
      </c>
      <c r="G5150" s="8">
        <v>204160.5</v>
      </c>
    </row>
    <row r="5151" spans="1:7" x14ac:dyDescent="0.2">
      <c r="A5151" t="s">
        <v>73</v>
      </c>
      <c r="B5151" t="s">
        <v>128</v>
      </c>
      <c r="C5151" t="s">
        <v>1</v>
      </c>
      <c r="D5151" t="s">
        <v>7</v>
      </c>
      <c r="E5151">
        <v>2023</v>
      </c>
      <c r="F5151" s="8">
        <v>103806.8225806452</v>
      </c>
      <c r="G5151" s="8">
        <v>166524.66666666666</v>
      </c>
    </row>
    <row r="5152" spans="1:7" x14ac:dyDescent="0.2">
      <c r="A5152" t="s">
        <v>73</v>
      </c>
      <c r="B5152" t="s">
        <v>128</v>
      </c>
      <c r="C5152" t="s">
        <v>1</v>
      </c>
      <c r="D5152" t="s">
        <v>8</v>
      </c>
      <c r="E5152">
        <v>202109</v>
      </c>
      <c r="F5152" s="8">
        <v>65715.866666666989</v>
      </c>
      <c r="G5152" s="8">
        <v>340151</v>
      </c>
    </row>
    <row r="5153" spans="1:7" x14ac:dyDescent="0.2">
      <c r="A5153" t="s">
        <v>73</v>
      </c>
      <c r="B5153" t="s">
        <v>128</v>
      </c>
      <c r="C5153" t="s">
        <v>1</v>
      </c>
      <c r="D5153" t="s">
        <v>8</v>
      </c>
      <c r="E5153">
        <v>202110</v>
      </c>
      <c r="F5153" s="8">
        <v>164507.64516129033</v>
      </c>
      <c r="G5153" s="8">
        <v>168221</v>
      </c>
    </row>
    <row r="5154" spans="1:7" x14ac:dyDescent="0.2">
      <c r="A5154" t="s">
        <v>73</v>
      </c>
      <c r="B5154" t="s">
        <v>128</v>
      </c>
      <c r="C5154" t="s">
        <v>1</v>
      </c>
      <c r="D5154" t="s">
        <v>8</v>
      </c>
      <c r="E5154">
        <v>202111</v>
      </c>
      <c r="F5154" s="8">
        <v>163919.46666666667</v>
      </c>
      <c r="G5154" s="8">
        <v>167778</v>
      </c>
    </row>
    <row r="5155" spans="1:7" x14ac:dyDescent="0.2">
      <c r="A5155" t="s">
        <v>73</v>
      </c>
      <c r="B5155" t="s">
        <v>128</v>
      </c>
      <c r="C5155" t="s">
        <v>1</v>
      </c>
      <c r="D5155" t="s">
        <v>8</v>
      </c>
      <c r="E5155">
        <v>202112</v>
      </c>
      <c r="F5155" s="8">
        <v>163296.3548387097</v>
      </c>
      <c r="G5155" s="8">
        <v>166987</v>
      </c>
    </row>
    <row r="5156" spans="1:7" x14ac:dyDescent="0.2">
      <c r="A5156" t="s">
        <v>73</v>
      </c>
      <c r="B5156" t="s">
        <v>128</v>
      </c>
      <c r="C5156" t="s">
        <v>1</v>
      </c>
      <c r="D5156" t="s">
        <v>8</v>
      </c>
      <c r="E5156">
        <v>202201</v>
      </c>
      <c r="F5156" s="8">
        <v>163804.74193548382</v>
      </c>
      <c r="G5156" s="8">
        <v>329038</v>
      </c>
    </row>
    <row r="5157" spans="1:7" x14ac:dyDescent="0.2">
      <c r="A5157" t="s">
        <v>73</v>
      </c>
      <c r="B5157" t="s">
        <v>128</v>
      </c>
      <c r="C5157" t="s">
        <v>1</v>
      </c>
      <c r="D5157" t="s">
        <v>8</v>
      </c>
      <c r="E5157">
        <v>202202</v>
      </c>
      <c r="F5157" s="8">
        <v>161941.67857142858</v>
      </c>
      <c r="G5157" s="8">
        <v>165387</v>
      </c>
    </row>
    <row r="5158" spans="1:7" x14ac:dyDescent="0.2">
      <c r="A5158" t="s">
        <v>73</v>
      </c>
      <c r="B5158" t="s">
        <v>128</v>
      </c>
      <c r="C5158" t="s">
        <v>1</v>
      </c>
      <c r="D5158" t="s">
        <v>8</v>
      </c>
      <c r="E5158">
        <v>202203</v>
      </c>
      <c r="F5158" s="8">
        <v>161164.61290322579</v>
      </c>
      <c r="G5158" s="8">
        <v>164825</v>
      </c>
    </row>
    <row r="5159" spans="1:7" x14ac:dyDescent="0.2">
      <c r="A5159" t="s">
        <v>73</v>
      </c>
      <c r="B5159" t="s">
        <v>128</v>
      </c>
      <c r="C5159" t="s">
        <v>1</v>
      </c>
      <c r="D5159" t="s">
        <v>8</v>
      </c>
      <c r="E5159">
        <v>202204</v>
      </c>
      <c r="F5159" s="8">
        <v>160776.26666666672</v>
      </c>
      <c r="G5159" s="8">
        <v>163666</v>
      </c>
    </row>
    <row r="5160" spans="1:7" x14ac:dyDescent="0.2">
      <c r="A5160" t="s">
        <v>73</v>
      </c>
      <c r="B5160" t="s">
        <v>128</v>
      </c>
      <c r="C5160" t="s">
        <v>1</v>
      </c>
      <c r="D5160" t="s">
        <v>8</v>
      </c>
      <c r="E5160">
        <v>202205</v>
      </c>
      <c r="F5160" s="8">
        <v>160323.29032258061</v>
      </c>
      <c r="G5160" s="8">
        <v>163516</v>
      </c>
    </row>
    <row r="5161" spans="1:7" x14ac:dyDescent="0.2">
      <c r="A5161" t="s">
        <v>73</v>
      </c>
      <c r="B5161" t="s">
        <v>128</v>
      </c>
      <c r="C5161" t="s">
        <v>1</v>
      </c>
      <c r="D5161" t="s">
        <v>8</v>
      </c>
      <c r="E5161">
        <v>202206</v>
      </c>
      <c r="F5161" s="8">
        <v>158234.56666666662</v>
      </c>
      <c r="G5161" s="8">
        <v>161703</v>
      </c>
    </row>
    <row r="5162" spans="1:7" x14ac:dyDescent="0.2">
      <c r="A5162" t="s">
        <v>73</v>
      </c>
      <c r="B5162" t="s">
        <v>128</v>
      </c>
      <c r="C5162" t="s">
        <v>1</v>
      </c>
      <c r="D5162" t="s">
        <v>8</v>
      </c>
      <c r="E5162">
        <v>202207</v>
      </c>
      <c r="F5162" s="8">
        <v>160278.93548387097</v>
      </c>
      <c r="G5162" s="8">
        <v>162889</v>
      </c>
    </row>
    <row r="5163" spans="1:7" x14ac:dyDescent="0.2">
      <c r="A5163" t="s">
        <v>73</v>
      </c>
      <c r="B5163" t="s">
        <v>128</v>
      </c>
      <c r="C5163" t="s">
        <v>1</v>
      </c>
      <c r="D5163" t="s">
        <v>8</v>
      </c>
      <c r="E5163">
        <v>202208</v>
      </c>
      <c r="F5163" s="8">
        <v>161134.45161290324</v>
      </c>
      <c r="G5163" s="8">
        <v>321780</v>
      </c>
    </row>
    <row r="5164" spans="1:7" x14ac:dyDescent="0.2">
      <c r="A5164" t="s">
        <v>73</v>
      </c>
      <c r="B5164" t="s">
        <v>128</v>
      </c>
      <c r="C5164" t="s">
        <v>1</v>
      </c>
      <c r="D5164" t="s">
        <v>8</v>
      </c>
      <c r="E5164">
        <v>202209</v>
      </c>
      <c r="F5164" s="8">
        <v>157819.83333333343</v>
      </c>
      <c r="G5164" s="8">
        <v>321241</v>
      </c>
    </row>
    <row r="5165" spans="1:7" x14ac:dyDescent="0.2">
      <c r="A5165" t="s">
        <v>73</v>
      </c>
      <c r="B5165" t="s">
        <v>128</v>
      </c>
      <c r="C5165" t="s">
        <v>1</v>
      </c>
      <c r="D5165" t="s">
        <v>8</v>
      </c>
      <c r="E5165">
        <v>202210</v>
      </c>
      <c r="F5165" s="8">
        <v>157235.29032258064</v>
      </c>
      <c r="G5165" s="8">
        <v>166279</v>
      </c>
    </row>
    <row r="5166" spans="1:7" x14ac:dyDescent="0.2">
      <c r="A5166" t="s">
        <v>73</v>
      </c>
      <c r="B5166" t="s">
        <v>128</v>
      </c>
      <c r="C5166" t="s">
        <v>1</v>
      </c>
      <c r="D5166" t="s">
        <v>8</v>
      </c>
      <c r="E5166">
        <v>202211</v>
      </c>
      <c r="F5166" s="8">
        <v>157026.33333333334</v>
      </c>
      <c r="G5166" s="8">
        <v>165471</v>
      </c>
    </row>
    <row r="5167" spans="1:7" x14ac:dyDescent="0.2">
      <c r="A5167" t="s">
        <v>73</v>
      </c>
      <c r="B5167" t="s">
        <v>128</v>
      </c>
      <c r="C5167" t="s">
        <v>1</v>
      </c>
      <c r="D5167" t="s">
        <v>8</v>
      </c>
      <c r="E5167">
        <v>202212</v>
      </c>
      <c r="F5167" s="8">
        <v>157567.51612903224</v>
      </c>
      <c r="G5167" s="8">
        <v>164131</v>
      </c>
    </row>
    <row r="5168" spans="1:7" x14ac:dyDescent="0.2">
      <c r="A5168" t="s">
        <v>73</v>
      </c>
      <c r="B5168" t="s">
        <v>128</v>
      </c>
      <c r="C5168" t="s">
        <v>1</v>
      </c>
      <c r="D5168" t="s">
        <v>8</v>
      </c>
      <c r="E5168">
        <v>202301</v>
      </c>
      <c r="F5168" s="8">
        <v>154132.41935483873</v>
      </c>
      <c r="G5168" s="8">
        <v>166732</v>
      </c>
    </row>
    <row r="5169" spans="1:7" x14ac:dyDescent="0.2">
      <c r="A5169" t="s">
        <v>73</v>
      </c>
      <c r="B5169" t="s">
        <v>128</v>
      </c>
      <c r="C5169" t="s">
        <v>1</v>
      </c>
      <c r="D5169" t="s">
        <v>8</v>
      </c>
      <c r="E5169">
        <v>202302</v>
      </c>
      <c r="F5169" s="8">
        <v>152148.50000000003</v>
      </c>
      <c r="G5169" s="8">
        <v>173516</v>
      </c>
    </row>
    <row r="5170" spans="1:7" x14ac:dyDescent="0.2">
      <c r="A5170" t="s">
        <v>73</v>
      </c>
      <c r="B5170" t="s">
        <v>128</v>
      </c>
      <c r="C5170" t="s">
        <v>1</v>
      </c>
      <c r="D5170" t="s">
        <v>8</v>
      </c>
      <c r="E5170">
        <v>202303</v>
      </c>
      <c r="F5170" s="8">
        <v>5139.5483870967973</v>
      </c>
      <c r="G5170" s="8">
        <v>159326</v>
      </c>
    </row>
    <row r="5171" spans="1:7" x14ac:dyDescent="0.2">
      <c r="A5171" t="s">
        <v>73</v>
      </c>
      <c r="B5171" t="s">
        <v>128</v>
      </c>
      <c r="C5171" t="s">
        <v>1</v>
      </c>
      <c r="D5171" t="s">
        <v>9</v>
      </c>
      <c r="E5171">
        <v>202112</v>
      </c>
      <c r="F5171" s="8">
        <v>139359.83333333343</v>
      </c>
      <c r="G5171" s="8">
        <v>210784.25</v>
      </c>
    </row>
    <row r="5172" spans="1:7" x14ac:dyDescent="0.2">
      <c r="A5172" t="s">
        <v>73</v>
      </c>
      <c r="B5172" t="s">
        <v>128</v>
      </c>
      <c r="C5172" t="s">
        <v>1</v>
      </c>
      <c r="D5172" t="s">
        <v>9</v>
      </c>
      <c r="E5172">
        <v>202206</v>
      </c>
      <c r="F5172" s="8">
        <v>161040.85951100869</v>
      </c>
      <c r="G5172" s="8">
        <v>191355.83333333334</v>
      </c>
    </row>
    <row r="5173" spans="1:7" x14ac:dyDescent="0.2">
      <c r="A5173" t="s">
        <v>73</v>
      </c>
      <c r="B5173" t="s">
        <v>128</v>
      </c>
      <c r="C5173" t="s">
        <v>1</v>
      </c>
      <c r="D5173" t="s">
        <v>9</v>
      </c>
      <c r="E5173">
        <v>202212</v>
      </c>
      <c r="F5173" s="8">
        <v>158510.39336917564</v>
      </c>
      <c r="G5173" s="8">
        <v>216965.16666666666</v>
      </c>
    </row>
    <row r="5174" spans="1:7" x14ac:dyDescent="0.2">
      <c r="A5174" t="s">
        <v>73</v>
      </c>
      <c r="B5174" t="s">
        <v>128</v>
      </c>
      <c r="C5174" t="s">
        <v>1</v>
      </c>
      <c r="D5174" t="s">
        <v>9</v>
      </c>
      <c r="E5174">
        <v>202306</v>
      </c>
      <c r="F5174" s="8">
        <v>103806.8225806452</v>
      </c>
      <c r="G5174" s="8">
        <v>166524.66666666666</v>
      </c>
    </row>
    <row r="5175" spans="1:7" x14ac:dyDescent="0.2">
      <c r="A5175" t="s">
        <v>73</v>
      </c>
      <c r="B5175" t="s">
        <v>128</v>
      </c>
      <c r="C5175" t="s">
        <v>1</v>
      </c>
      <c r="D5175" t="s">
        <v>5</v>
      </c>
      <c r="E5175">
        <v>202109</v>
      </c>
      <c r="F5175" s="8">
        <v>65715.866666666989</v>
      </c>
      <c r="G5175" s="8">
        <v>340151</v>
      </c>
    </row>
    <row r="5176" spans="1:7" x14ac:dyDescent="0.2">
      <c r="A5176" t="s">
        <v>73</v>
      </c>
      <c r="B5176" t="s">
        <v>128</v>
      </c>
      <c r="C5176" t="s">
        <v>1</v>
      </c>
      <c r="D5176" t="s">
        <v>5</v>
      </c>
      <c r="E5176">
        <v>202112</v>
      </c>
      <c r="F5176" s="8">
        <v>163907.82222222222</v>
      </c>
      <c r="G5176" s="8">
        <v>167662</v>
      </c>
    </row>
    <row r="5177" spans="1:7" x14ac:dyDescent="0.2">
      <c r="A5177" t="s">
        <v>73</v>
      </c>
      <c r="B5177" t="s">
        <v>128</v>
      </c>
      <c r="C5177" t="s">
        <v>1</v>
      </c>
      <c r="D5177" t="s">
        <v>5</v>
      </c>
      <c r="E5177">
        <v>202203</v>
      </c>
      <c r="F5177" s="8">
        <v>162303.6778033794</v>
      </c>
      <c r="G5177" s="8">
        <v>219750</v>
      </c>
    </row>
    <row r="5178" spans="1:7" x14ac:dyDescent="0.2">
      <c r="A5178" t="s">
        <v>73</v>
      </c>
      <c r="B5178" t="s">
        <v>128</v>
      </c>
      <c r="C5178" t="s">
        <v>1</v>
      </c>
      <c r="D5178" t="s">
        <v>5</v>
      </c>
      <c r="E5178">
        <v>202206</v>
      </c>
      <c r="F5178" s="8">
        <v>159778.04121863798</v>
      </c>
      <c r="G5178" s="8">
        <v>162961.66666666666</v>
      </c>
    </row>
    <row r="5179" spans="1:7" x14ac:dyDescent="0.2">
      <c r="A5179" t="s">
        <v>73</v>
      </c>
      <c r="B5179" t="s">
        <v>128</v>
      </c>
      <c r="C5179" t="s">
        <v>1</v>
      </c>
      <c r="D5179" t="s">
        <v>5</v>
      </c>
      <c r="E5179">
        <v>202209</v>
      </c>
      <c r="F5179" s="8">
        <v>159744.40681003587</v>
      </c>
      <c r="G5179" s="8">
        <v>268636.66666666669</v>
      </c>
    </row>
    <row r="5180" spans="1:7" x14ac:dyDescent="0.2">
      <c r="A5180" t="s">
        <v>73</v>
      </c>
      <c r="B5180" t="s">
        <v>128</v>
      </c>
      <c r="C5180" t="s">
        <v>1</v>
      </c>
      <c r="D5180" t="s">
        <v>5</v>
      </c>
      <c r="E5180">
        <v>202212</v>
      </c>
      <c r="F5180" s="8">
        <v>157276.37992831541</v>
      </c>
      <c r="G5180" s="8">
        <v>165293.66666666666</v>
      </c>
    </row>
    <row r="5181" spans="1:7" x14ac:dyDescent="0.2">
      <c r="A5181" t="s">
        <v>73</v>
      </c>
      <c r="B5181" t="s">
        <v>128</v>
      </c>
      <c r="C5181" t="s">
        <v>1</v>
      </c>
      <c r="D5181" t="s">
        <v>5</v>
      </c>
      <c r="E5181">
        <v>202303</v>
      </c>
      <c r="F5181" s="8">
        <v>103806.8225806452</v>
      </c>
      <c r="G5181" s="8">
        <v>166524.66666666666</v>
      </c>
    </row>
    <row r="5182" spans="1:7" x14ac:dyDescent="0.2">
      <c r="A5182" t="s">
        <v>73</v>
      </c>
      <c r="B5182" t="s">
        <v>129</v>
      </c>
      <c r="C5182" t="s">
        <v>1</v>
      </c>
      <c r="D5182" t="s">
        <v>7</v>
      </c>
      <c r="E5182">
        <v>2017</v>
      </c>
      <c r="F5182" s="8">
        <v>124.35577433319366</v>
      </c>
      <c r="G5182" s="8">
        <v>272</v>
      </c>
    </row>
    <row r="5183" spans="1:7" x14ac:dyDescent="0.2">
      <c r="A5183" t="s">
        <v>73</v>
      </c>
      <c r="B5183" t="s">
        <v>129</v>
      </c>
      <c r="C5183" t="s">
        <v>1</v>
      </c>
      <c r="D5183" t="s">
        <v>7</v>
      </c>
      <c r="E5183">
        <v>2018</v>
      </c>
      <c r="F5183" s="8">
        <v>36.744962877624168</v>
      </c>
      <c r="G5183" s="8">
        <v>223.91666666666666</v>
      </c>
    </row>
    <row r="5184" spans="1:7" x14ac:dyDescent="0.2">
      <c r="A5184" t="s">
        <v>73</v>
      </c>
      <c r="B5184" t="s">
        <v>129</v>
      </c>
      <c r="C5184" t="s">
        <v>1</v>
      </c>
      <c r="D5184" t="s">
        <v>7</v>
      </c>
      <c r="E5184">
        <v>2019</v>
      </c>
      <c r="F5184" s="8">
        <v>45.627956989247309</v>
      </c>
      <c r="G5184" s="8">
        <v>259.33333333333331</v>
      </c>
    </row>
    <row r="5185" spans="1:7" x14ac:dyDescent="0.2">
      <c r="A5185" t="s">
        <v>73</v>
      </c>
      <c r="B5185" t="s">
        <v>129</v>
      </c>
      <c r="C5185" t="s">
        <v>1</v>
      </c>
      <c r="D5185" t="s">
        <v>7</v>
      </c>
      <c r="E5185">
        <v>2020</v>
      </c>
      <c r="F5185" s="8">
        <v>267.32979854158947</v>
      </c>
      <c r="G5185" s="8">
        <v>510</v>
      </c>
    </row>
    <row r="5186" spans="1:7" x14ac:dyDescent="0.2">
      <c r="A5186" t="s">
        <v>73</v>
      </c>
      <c r="B5186" t="s">
        <v>129</v>
      </c>
      <c r="C5186" t="s">
        <v>1</v>
      </c>
      <c r="D5186" t="s">
        <v>7</v>
      </c>
      <c r="E5186">
        <v>2021</v>
      </c>
      <c r="F5186" s="8">
        <v>718.71236559139777</v>
      </c>
      <c r="G5186" s="8">
        <v>820</v>
      </c>
    </row>
    <row r="5187" spans="1:7" x14ac:dyDescent="0.2">
      <c r="A5187" t="s">
        <v>73</v>
      </c>
      <c r="B5187" t="s">
        <v>129</v>
      </c>
      <c r="C5187" t="s">
        <v>1</v>
      </c>
      <c r="D5187" t="s">
        <v>8</v>
      </c>
      <c r="E5187">
        <v>201702</v>
      </c>
      <c r="F5187" s="8">
        <v>20.428571428571431</v>
      </c>
      <c r="G5187" s="8">
        <v>174</v>
      </c>
    </row>
    <row r="5188" spans="1:7" x14ac:dyDescent="0.2">
      <c r="A5188" t="s">
        <v>73</v>
      </c>
      <c r="B5188" t="s">
        <v>129</v>
      </c>
      <c r="C5188" t="s">
        <v>1</v>
      </c>
      <c r="D5188" t="s">
        <v>8</v>
      </c>
      <c r="E5188">
        <v>201703</v>
      </c>
      <c r="F5188" s="8">
        <v>35.806451612903231</v>
      </c>
      <c r="G5188" s="8">
        <v>185</v>
      </c>
    </row>
    <row r="5189" spans="1:7" x14ac:dyDescent="0.2">
      <c r="A5189" t="s">
        <v>73</v>
      </c>
      <c r="B5189" t="s">
        <v>129</v>
      </c>
      <c r="C5189" t="s">
        <v>1</v>
      </c>
      <c r="D5189" t="s">
        <v>8</v>
      </c>
      <c r="E5189">
        <v>201704</v>
      </c>
      <c r="F5189" s="8">
        <v>53.36666666666666</v>
      </c>
      <c r="G5189" s="8">
        <v>198</v>
      </c>
    </row>
    <row r="5190" spans="1:7" x14ac:dyDescent="0.2">
      <c r="A5190" t="s">
        <v>73</v>
      </c>
      <c r="B5190" t="s">
        <v>129</v>
      </c>
      <c r="C5190" t="s">
        <v>1</v>
      </c>
      <c r="D5190" t="s">
        <v>8</v>
      </c>
      <c r="E5190">
        <v>201705</v>
      </c>
      <c r="F5190" s="8">
        <v>80.06451612903227</v>
      </c>
      <c r="G5190" s="8">
        <v>239</v>
      </c>
    </row>
    <row r="5191" spans="1:7" x14ac:dyDescent="0.2">
      <c r="A5191" t="s">
        <v>73</v>
      </c>
      <c r="B5191" t="s">
        <v>129</v>
      </c>
      <c r="C5191" t="s">
        <v>1</v>
      </c>
      <c r="D5191" t="s">
        <v>8</v>
      </c>
      <c r="E5191">
        <v>201706</v>
      </c>
      <c r="F5191" s="8">
        <v>112.36666666666667</v>
      </c>
      <c r="G5191" s="8">
        <v>281</v>
      </c>
    </row>
    <row r="5192" spans="1:7" x14ac:dyDescent="0.2">
      <c r="A5192" t="s">
        <v>73</v>
      </c>
      <c r="B5192" t="s">
        <v>129</v>
      </c>
      <c r="C5192" t="s">
        <v>1</v>
      </c>
      <c r="D5192" t="s">
        <v>8</v>
      </c>
      <c r="E5192">
        <v>201707</v>
      </c>
      <c r="F5192" s="8">
        <v>130.25806451612897</v>
      </c>
      <c r="G5192" s="8">
        <v>290</v>
      </c>
    </row>
    <row r="5193" spans="1:7" x14ac:dyDescent="0.2">
      <c r="A5193" t="s">
        <v>73</v>
      </c>
      <c r="B5193" t="s">
        <v>129</v>
      </c>
      <c r="C5193" t="s">
        <v>1</v>
      </c>
      <c r="D5193" t="s">
        <v>8</v>
      </c>
      <c r="E5193">
        <v>201708</v>
      </c>
      <c r="F5193" s="8">
        <v>149.83870967741933</v>
      </c>
      <c r="G5193" s="8">
        <v>322</v>
      </c>
    </row>
    <row r="5194" spans="1:7" x14ac:dyDescent="0.2">
      <c r="A5194" t="s">
        <v>73</v>
      </c>
      <c r="B5194" t="s">
        <v>129</v>
      </c>
      <c r="C5194" t="s">
        <v>1</v>
      </c>
      <c r="D5194" t="s">
        <v>8</v>
      </c>
      <c r="E5194">
        <v>201709</v>
      </c>
      <c r="F5194" s="8">
        <v>172.83333333333331</v>
      </c>
      <c r="G5194" s="8">
        <v>325</v>
      </c>
    </row>
    <row r="5195" spans="1:7" x14ac:dyDescent="0.2">
      <c r="A5195" t="s">
        <v>73</v>
      </c>
      <c r="B5195" t="s">
        <v>129</v>
      </c>
      <c r="C5195" t="s">
        <v>1</v>
      </c>
      <c r="D5195" t="s">
        <v>8</v>
      </c>
      <c r="E5195">
        <v>201710</v>
      </c>
      <c r="F5195" s="8">
        <v>195.51612903225805</v>
      </c>
      <c r="G5195" s="8">
        <v>333</v>
      </c>
    </row>
    <row r="5196" spans="1:7" x14ac:dyDescent="0.2">
      <c r="A5196" t="s">
        <v>73</v>
      </c>
      <c r="B5196" t="s">
        <v>129</v>
      </c>
      <c r="C5196" t="s">
        <v>1</v>
      </c>
      <c r="D5196" t="s">
        <v>8</v>
      </c>
      <c r="E5196">
        <v>201711</v>
      </c>
      <c r="F5196" s="8">
        <v>199.46666666666655</v>
      </c>
      <c r="G5196" s="8">
        <v>330</v>
      </c>
    </row>
    <row r="5197" spans="1:7" x14ac:dyDescent="0.2">
      <c r="A5197" t="s">
        <v>73</v>
      </c>
      <c r="B5197" t="s">
        <v>129</v>
      </c>
      <c r="C5197" t="s">
        <v>1</v>
      </c>
      <c r="D5197" t="s">
        <v>8</v>
      </c>
      <c r="E5197">
        <v>201712</v>
      </c>
      <c r="F5197" s="8">
        <v>217.96774193548379</v>
      </c>
      <c r="G5197" s="8">
        <v>315</v>
      </c>
    </row>
    <row r="5198" spans="1:7" x14ac:dyDescent="0.2">
      <c r="A5198" t="s">
        <v>73</v>
      </c>
      <c r="B5198" t="s">
        <v>129</v>
      </c>
      <c r="C5198" t="s">
        <v>1</v>
      </c>
      <c r="D5198" t="s">
        <v>8</v>
      </c>
      <c r="E5198">
        <v>201801</v>
      </c>
      <c r="F5198" s="8">
        <v>253.25806451612902</v>
      </c>
      <c r="G5198" s="8">
        <v>292</v>
      </c>
    </row>
    <row r="5199" spans="1:7" x14ac:dyDescent="0.2">
      <c r="A5199" t="s">
        <v>73</v>
      </c>
      <c r="B5199" t="s">
        <v>129</v>
      </c>
      <c r="C5199" t="s">
        <v>1</v>
      </c>
      <c r="D5199" t="s">
        <v>8</v>
      </c>
      <c r="E5199">
        <v>201802</v>
      </c>
      <c r="F5199" s="8">
        <v>38.964285714285722</v>
      </c>
      <c r="G5199" s="8">
        <v>718</v>
      </c>
    </row>
    <row r="5200" spans="1:7" x14ac:dyDescent="0.2">
      <c r="A5200" t="s">
        <v>73</v>
      </c>
      <c r="B5200" t="s">
        <v>129</v>
      </c>
      <c r="C5200" t="s">
        <v>1</v>
      </c>
      <c r="D5200" t="s">
        <v>8</v>
      </c>
      <c r="E5200">
        <v>201803</v>
      </c>
      <c r="F5200" s="8">
        <v>18.35483870967742</v>
      </c>
      <c r="G5200" s="8">
        <v>187</v>
      </c>
    </row>
    <row r="5201" spans="1:7" x14ac:dyDescent="0.2">
      <c r="A5201" t="s">
        <v>73</v>
      </c>
      <c r="B5201" t="s">
        <v>129</v>
      </c>
      <c r="C5201" t="s">
        <v>1</v>
      </c>
      <c r="D5201" t="s">
        <v>8</v>
      </c>
      <c r="E5201">
        <v>201804</v>
      </c>
      <c r="F5201" s="8">
        <v>16.966666666666669</v>
      </c>
      <c r="G5201" s="8">
        <v>186</v>
      </c>
    </row>
    <row r="5202" spans="1:7" x14ac:dyDescent="0.2">
      <c r="A5202" t="s">
        <v>73</v>
      </c>
      <c r="B5202" t="s">
        <v>129</v>
      </c>
      <c r="C5202" t="s">
        <v>1</v>
      </c>
      <c r="D5202" t="s">
        <v>8</v>
      </c>
      <c r="E5202">
        <v>201805</v>
      </c>
      <c r="F5202" s="8">
        <v>16.096774193548388</v>
      </c>
      <c r="G5202" s="8">
        <v>211</v>
      </c>
    </row>
    <row r="5203" spans="1:7" x14ac:dyDescent="0.2">
      <c r="A5203" t="s">
        <v>73</v>
      </c>
      <c r="B5203" t="s">
        <v>129</v>
      </c>
      <c r="C5203" t="s">
        <v>1</v>
      </c>
      <c r="D5203" t="s">
        <v>8</v>
      </c>
      <c r="E5203">
        <v>201806</v>
      </c>
      <c r="F5203" s="8">
        <v>14.933333333333332</v>
      </c>
      <c r="G5203" s="8">
        <v>228</v>
      </c>
    </row>
    <row r="5204" spans="1:7" x14ac:dyDescent="0.2">
      <c r="A5204" t="s">
        <v>73</v>
      </c>
      <c r="B5204" t="s">
        <v>129</v>
      </c>
      <c r="C5204" t="s">
        <v>1</v>
      </c>
      <c r="D5204" t="s">
        <v>8</v>
      </c>
      <c r="E5204">
        <v>201807</v>
      </c>
      <c r="F5204" s="8">
        <v>11.41935483870968</v>
      </c>
      <c r="G5204" s="8">
        <v>183</v>
      </c>
    </row>
    <row r="5205" spans="1:7" x14ac:dyDescent="0.2">
      <c r="A5205" t="s">
        <v>73</v>
      </c>
      <c r="B5205" t="s">
        <v>129</v>
      </c>
      <c r="C5205" t="s">
        <v>1</v>
      </c>
      <c r="D5205" t="s">
        <v>8</v>
      </c>
      <c r="E5205">
        <v>201808</v>
      </c>
      <c r="F5205" s="8">
        <v>12.451612903225813</v>
      </c>
      <c r="G5205" s="8">
        <v>193</v>
      </c>
    </row>
    <row r="5206" spans="1:7" x14ac:dyDescent="0.2">
      <c r="A5206" t="s">
        <v>73</v>
      </c>
      <c r="B5206" t="s">
        <v>129</v>
      </c>
      <c r="C5206" t="s">
        <v>1</v>
      </c>
      <c r="D5206" t="s">
        <v>8</v>
      </c>
      <c r="E5206">
        <v>201809</v>
      </c>
      <c r="F5206" s="8">
        <v>12.199999999999996</v>
      </c>
      <c r="G5206" s="8">
        <v>146</v>
      </c>
    </row>
    <row r="5207" spans="1:7" x14ac:dyDescent="0.2">
      <c r="A5207" t="s">
        <v>73</v>
      </c>
      <c r="B5207" t="s">
        <v>129</v>
      </c>
      <c r="C5207" t="s">
        <v>1</v>
      </c>
      <c r="D5207" t="s">
        <v>8</v>
      </c>
      <c r="E5207">
        <v>201810</v>
      </c>
      <c r="F5207" s="8">
        <v>13.935483870967746</v>
      </c>
      <c r="G5207" s="8">
        <v>164</v>
      </c>
    </row>
    <row r="5208" spans="1:7" x14ac:dyDescent="0.2">
      <c r="A5208" t="s">
        <v>73</v>
      </c>
      <c r="B5208" t="s">
        <v>129</v>
      </c>
      <c r="C5208" t="s">
        <v>1</v>
      </c>
      <c r="D5208" t="s">
        <v>8</v>
      </c>
      <c r="E5208">
        <v>201811</v>
      </c>
      <c r="F5208" s="8">
        <v>15.133333333333326</v>
      </c>
      <c r="G5208" s="8">
        <v>132</v>
      </c>
    </row>
    <row r="5209" spans="1:7" x14ac:dyDescent="0.2">
      <c r="A5209" t="s">
        <v>73</v>
      </c>
      <c r="B5209" t="s">
        <v>129</v>
      </c>
      <c r="C5209" t="s">
        <v>1</v>
      </c>
      <c r="D5209" t="s">
        <v>8</v>
      </c>
      <c r="E5209">
        <v>201812</v>
      </c>
      <c r="F5209" s="8">
        <v>17.225806451612904</v>
      </c>
      <c r="G5209" s="8">
        <v>47</v>
      </c>
    </row>
    <row r="5210" spans="1:7" x14ac:dyDescent="0.2">
      <c r="A5210" t="s">
        <v>73</v>
      </c>
      <c r="B5210" t="s">
        <v>129</v>
      </c>
      <c r="C5210" t="s">
        <v>1</v>
      </c>
      <c r="D5210" t="s">
        <v>8</v>
      </c>
      <c r="E5210">
        <v>201901</v>
      </c>
      <c r="F5210" s="8">
        <v>17</v>
      </c>
      <c r="G5210" s="8">
        <v>17</v>
      </c>
    </row>
    <row r="5211" spans="1:7" x14ac:dyDescent="0.2">
      <c r="A5211" t="s">
        <v>73</v>
      </c>
      <c r="B5211" t="s">
        <v>129</v>
      </c>
      <c r="C5211" t="s">
        <v>1</v>
      </c>
      <c r="D5211" t="s">
        <v>8</v>
      </c>
      <c r="E5211">
        <v>201902</v>
      </c>
      <c r="F5211" s="8">
        <v>52.500000000000014</v>
      </c>
      <c r="G5211" s="8">
        <v>706</v>
      </c>
    </row>
    <row r="5212" spans="1:7" x14ac:dyDescent="0.2">
      <c r="A5212" t="s">
        <v>73</v>
      </c>
      <c r="B5212" t="s">
        <v>129</v>
      </c>
      <c r="C5212" t="s">
        <v>1</v>
      </c>
      <c r="D5212" t="s">
        <v>8</v>
      </c>
      <c r="E5212">
        <v>201903</v>
      </c>
      <c r="F5212" s="8">
        <v>32.677419354838712</v>
      </c>
      <c r="G5212" s="8">
        <v>209</v>
      </c>
    </row>
    <row r="5213" spans="1:7" x14ac:dyDescent="0.2">
      <c r="A5213" t="s">
        <v>73</v>
      </c>
      <c r="B5213" t="s">
        <v>129</v>
      </c>
      <c r="C5213" t="s">
        <v>1</v>
      </c>
      <c r="D5213" t="s">
        <v>8</v>
      </c>
      <c r="E5213">
        <v>201904</v>
      </c>
      <c r="F5213" s="8">
        <v>30.633333333333333</v>
      </c>
      <c r="G5213" s="8">
        <v>210</v>
      </c>
    </row>
    <row r="5214" spans="1:7" x14ac:dyDescent="0.2">
      <c r="A5214" t="s">
        <v>73</v>
      </c>
      <c r="B5214" t="s">
        <v>129</v>
      </c>
      <c r="C5214" t="s">
        <v>1</v>
      </c>
      <c r="D5214" t="s">
        <v>8</v>
      </c>
      <c r="E5214">
        <v>201905</v>
      </c>
      <c r="F5214" s="8">
        <v>27.35483870967742</v>
      </c>
      <c r="G5214" s="8">
        <v>200</v>
      </c>
    </row>
    <row r="5215" spans="1:7" x14ac:dyDescent="0.2">
      <c r="A5215" t="s">
        <v>73</v>
      </c>
      <c r="B5215" t="s">
        <v>129</v>
      </c>
      <c r="C5215" t="s">
        <v>1</v>
      </c>
      <c r="D5215" t="s">
        <v>8</v>
      </c>
      <c r="E5215">
        <v>201906</v>
      </c>
      <c r="F5215" s="8">
        <v>28.900000000000002</v>
      </c>
      <c r="G5215" s="8">
        <v>196</v>
      </c>
    </row>
    <row r="5216" spans="1:7" x14ac:dyDescent="0.2">
      <c r="A5216" t="s">
        <v>73</v>
      </c>
      <c r="B5216" t="s">
        <v>129</v>
      </c>
      <c r="C5216" t="s">
        <v>1</v>
      </c>
      <c r="D5216" t="s">
        <v>8</v>
      </c>
      <c r="E5216">
        <v>201907</v>
      </c>
      <c r="F5216" s="8">
        <v>30.451612903225804</v>
      </c>
      <c r="G5216" s="8">
        <v>208</v>
      </c>
    </row>
    <row r="5217" spans="1:7" x14ac:dyDescent="0.2">
      <c r="A5217" t="s">
        <v>73</v>
      </c>
      <c r="B5217" t="s">
        <v>129</v>
      </c>
      <c r="C5217" t="s">
        <v>1</v>
      </c>
      <c r="D5217" t="s">
        <v>8</v>
      </c>
      <c r="E5217">
        <v>201908</v>
      </c>
      <c r="F5217" s="8">
        <v>36.677419354838719</v>
      </c>
      <c r="G5217" s="8">
        <v>185</v>
      </c>
    </row>
    <row r="5218" spans="1:7" x14ac:dyDescent="0.2">
      <c r="A5218" t="s">
        <v>73</v>
      </c>
      <c r="B5218" t="s">
        <v>129</v>
      </c>
      <c r="C5218" t="s">
        <v>1</v>
      </c>
      <c r="D5218" t="s">
        <v>8</v>
      </c>
      <c r="E5218">
        <v>201909</v>
      </c>
      <c r="F5218" s="8">
        <v>40.933333333333351</v>
      </c>
      <c r="G5218" s="8">
        <v>110</v>
      </c>
    </row>
    <row r="5219" spans="1:7" x14ac:dyDescent="0.2">
      <c r="A5219" t="s">
        <v>73</v>
      </c>
      <c r="B5219" t="s">
        <v>129</v>
      </c>
      <c r="C5219" t="s">
        <v>1</v>
      </c>
      <c r="D5219" t="s">
        <v>8</v>
      </c>
      <c r="E5219">
        <v>201910</v>
      </c>
      <c r="F5219" s="8">
        <v>40</v>
      </c>
      <c r="G5219" s="8">
        <v>40</v>
      </c>
    </row>
    <row r="5220" spans="1:7" x14ac:dyDescent="0.2">
      <c r="A5220" t="s">
        <v>73</v>
      </c>
      <c r="B5220" t="s">
        <v>129</v>
      </c>
      <c r="C5220" t="s">
        <v>1</v>
      </c>
      <c r="D5220" t="s">
        <v>8</v>
      </c>
      <c r="E5220">
        <v>201911</v>
      </c>
      <c r="F5220" s="8">
        <v>104.63333333333327</v>
      </c>
      <c r="G5220" s="8">
        <v>738</v>
      </c>
    </row>
    <row r="5221" spans="1:7" x14ac:dyDescent="0.2">
      <c r="A5221" t="s">
        <v>73</v>
      </c>
      <c r="B5221" t="s">
        <v>129</v>
      </c>
      <c r="C5221" t="s">
        <v>1</v>
      </c>
      <c r="D5221" t="s">
        <v>8</v>
      </c>
      <c r="E5221">
        <v>201912</v>
      </c>
      <c r="F5221" s="8">
        <v>105.77419354838709</v>
      </c>
      <c r="G5221" s="8">
        <v>293</v>
      </c>
    </row>
    <row r="5222" spans="1:7" x14ac:dyDescent="0.2">
      <c r="A5222" t="s">
        <v>73</v>
      </c>
      <c r="B5222" t="s">
        <v>129</v>
      </c>
      <c r="C5222" t="s">
        <v>1</v>
      </c>
      <c r="D5222" t="s">
        <v>8</v>
      </c>
      <c r="E5222">
        <v>202001</v>
      </c>
      <c r="F5222" s="8">
        <v>124.29032258064512</v>
      </c>
      <c r="G5222" s="8">
        <v>263</v>
      </c>
    </row>
    <row r="5223" spans="1:7" x14ac:dyDescent="0.2">
      <c r="A5223" t="s">
        <v>73</v>
      </c>
      <c r="B5223" t="s">
        <v>129</v>
      </c>
      <c r="C5223" t="s">
        <v>1</v>
      </c>
      <c r="D5223" t="s">
        <v>8</v>
      </c>
      <c r="E5223">
        <v>202002</v>
      </c>
      <c r="F5223" s="8">
        <v>140.27586206896558</v>
      </c>
      <c r="G5223" s="8">
        <v>298</v>
      </c>
    </row>
    <row r="5224" spans="1:7" x14ac:dyDescent="0.2">
      <c r="A5224" t="s">
        <v>73</v>
      </c>
      <c r="B5224" t="s">
        <v>129</v>
      </c>
      <c r="C5224" t="s">
        <v>1</v>
      </c>
      <c r="D5224" t="s">
        <v>8</v>
      </c>
      <c r="E5224">
        <v>202003</v>
      </c>
      <c r="F5224" s="8">
        <v>155.51612903225805</v>
      </c>
      <c r="G5224" s="8">
        <v>276</v>
      </c>
    </row>
    <row r="5225" spans="1:7" x14ac:dyDescent="0.2">
      <c r="A5225" t="s">
        <v>73</v>
      </c>
      <c r="B5225" t="s">
        <v>129</v>
      </c>
      <c r="C5225" t="s">
        <v>1</v>
      </c>
      <c r="D5225" t="s">
        <v>8</v>
      </c>
      <c r="E5225">
        <v>202004</v>
      </c>
      <c r="F5225" s="8">
        <v>177.26666666666662</v>
      </c>
      <c r="G5225" s="8">
        <v>285</v>
      </c>
    </row>
    <row r="5226" spans="1:7" x14ac:dyDescent="0.2">
      <c r="A5226" t="s">
        <v>73</v>
      </c>
      <c r="B5226" t="s">
        <v>129</v>
      </c>
      <c r="C5226" t="s">
        <v>1</v>
      </c>
      <c r="D5226" t="s">
        <v>8</v>
      </c>
      <c r="E5226">
        <v>202005</v>
      </c>
      <c r="F5226" s="8">
        <v>212.09677419354838</v>
      </c>
      <c r="G5226" s="8">
        <v>338</v>
      </c>
    </row>
    <row r="5227" spans="1:7" x14ac:dyDescent="0.2">
      <c r="A5227" t="s">
        <v>73</v>
      </c>
      <c r="B5227" t="s">
        <v>129</v>
      </c>
      <c r="C5227" t="s">
        <v>1</v>
      </c>
      <c r="D5227" t="s">
        <v>8</v>
      </c>
      <c r="E5227">
        <v>202006</v>
      </c>
      <c r="F5227" s="8">
        <v>260.23333333333329</v>
      </c>
      <c r="G5227" s="8">
        <v>373</v>
      </c>
    </row>
    <row r="5228" spans="1:7" x14ac:dyDescent="0.2">
      <c r="A5228" t="s">
        <v>73</v>
      </c>
      <c r="B5228" t="s">
        <v>129</v>
      </c>
      <c r="C5228" t="s">
        <v>1</v>
      </c>
      <c r="D5228" t="s">
        <v>8</v>
      </c>
      <c r="E5228">
        <v>202007</v>
      </c>
      <c r="F5228" s="8">
        <v>336.19354838709683</v>
      </c>
      <c r="G5228" s="8">
        <v>363</v>
      </c>
    </row>
    <row r="5229" spans="1:7" x14ac:dyDescent="0.2">
      <c r="A5229" t="s">
        <v>73</v>
      </c>
      <c r="B5229" t="s">
        <v>129</v>
      </c>
      <c r="C5229" t="s">
        <v>1</v>
      </c>
      <c r="D5229" t="s">
        <v>8</v>
      </c>
      <c r="E5229">
        <v>202008</v>
      </c>
      <c r="F5229" s="8">
        <v>280.19354838709683</v>
      </c>
      <c r="G5229" s="8">
        <v>1081</v>
      </c>
    </row>
    <row r="5230" spans="1:7" x14ac:dyDescent="0.2">
      <c r="A5230" t="s">
        <v>73</v>
      </c>
      <c r="B5230" t="s">
        <v>129</v>
      </c>
      <c r="C5230" t="s">
        <v>1</v>
      </c>
      <c r="D5230" t="s">
        <v>8</v>
      </c>
      <c r="E5230">
        <v>202009</v>
      </c>
      <c r="F5230" s="8">
        <v>257.90000000000003</v>
      </c>
      <c r="G5230" s="8">
        <v>316</v>
      </c>
    </row>
    <row r="5231" spans="1:7" x14ac:dyDescent="0.2">
      <c r="A5231" t="s">
        <v>73</v>
      </c>
      <c r="B5231" t="s">
        <v>129</v>
      </c>
      <c r="C5231" t="s">
        <v>1</v>
      </c>
      <c r="D5231" t="s">
        <v>8</v>
      </c>
      <c r="E5231">
        <v>202010</v>
      </c>
      <c r="F5231" s="8">
        <v>255</v>
      </c>
      <c r="G5231" s="8">
        <v>255</v>
      </c>
    </row>
    <row r="5232" spans="1:7" x14ac:dyDescent="0.2">
      <c r="A5232" t="s">
        <v>73</v>
      </c>
      <c r="B5232" t="s">
        <v>129</v>
      </c>
      <c r="C5232" t="s">
        <v>1</v>
      </c>
      <c r="D5232" t="s">
        <v>8</v>
      </c>
      <c r="E5232">
        <v>202011</v>
      </c>
      <c r="F5232" s="8">
        <v>276.73333333333335</v>
      </c>
      <c r="G5232" s="8">
        <v>501</v>
      </c>
    </row>
    <row r="5233" spans="1:7" x14ac:dyDescent="0.2">
      <c r="A5233" t="s">
        <v>73</v>
      </c>
      <c r="B5233" t="s">
        <v>129</v>
      </c>
      <c r="C5233" t="s">
        <v>1</v>
      </c>
      <c r="D5233" t="s">
        <v>8</v>
      </c>
      <c r="E5233">
        <v>202012</v>
      </c>
      <c r="F5233" s="8">
        <v>732.25806451612925</v>
      </c>
      <c r="G5233" s="8">
        <v>1771</v>
      </c>
    </row>
    <row r="5234" spans="1:7" x14ac:dyDescent="0.2">
      <c r="A5234" t="s">
        <v>73</v>
      </c>
      <c r="B5234" t="s">
        <v>129</v>
      </c>
      <c r="C5234" t="s">
        <v>1</v>
      </c>
      <c r="D5234" t="s">
        <v>8</v>
      </c>
      <c r="E5234">
        <v>202101</v>
      </c>
      <c r="F5234" s="8">
        <v>745.93548387096769</v>
      </c>
      <c r="G5234" s="8">
        <v>1195</v>
      </c>
    </row>
    <row r="5235" spans="1:7" x14ac:dyDescent="0.2">
      <c r="A5235" t="s">
        <v>73</v>
      </c>
      <c r="B5235" t="s">
        <v>129</v>
      </c>
      <c r="C5235" t="s">
        <v>1</v>
      </c>
      <c r="D5235" t="s">
        <v>8</v>
      </c>
      <c r="E5235">
        <v>202102</v>
      </c>
      <c r="F5235" s="8">
        <v>786</v>
      </c>
      <c r="G5235" s="8">
        <v>786</v>
      </c>
    </row>
    <row r="5236" spans="1:7" x14ac:dyDescent="0.2">
      <c r="A5236" t="s">
        <v>73</v>
      </c>
      <c r="B5236" t="s">
        <v>129</v>
      </c>
      <c r="C5236" t="s">
        <v>1</v>
      </c>
      <c r="D5236" t="s">
        <v>8</v>
      </c>
      <c r="E5236">
        <v>202103</v>
      </c>
      <c r="F5236" s="8">
        <v>786</v>
      </c>
      <c r="G5236" s="8">
        <v>786</v>
      </c>
    </row>
    <row r="5237" spans="1:7" x14ac:dyDescent="0.2">
      <c r="A5237" t="s">
        <v>73</v>
      </c>
      <c r="B5237" t="s">
        <v>129</v>
      </c>
      <c r="C5237" t="s">
        <v>1</v>
      </c>
      <c r="D5237" t="s">
        <v>8</v>
      </c>
      <c r="E5237">
        <v>202104</v>
      </c>
      <c r="F5237" s="8">
        <v>786</v>
      </c>
      <c r="G5237" s="8">
        <v>786</v>
      </c>
    </row>
    <row r="5238" spans="1:7" x14ac:dyDescent="0.2">
      <c r="A5238" t="s">
        <v>73</v>
      </c>
      <c r="B5238" t="s">
        <v>129</v>
      </c>
      <c r="C5238" t="s">
        <v>1</v>
      </c>
      <c r="D5238" t="s">
        <v>8</v>
      </c>
      <c r="E5238">
        <v>202105</v>
      </c>
      <c r="F5238" s="8">
        <v>785.09677419354841</v>
      </c>
      <c r="G5238" s="8">
        <v>786</v>
      </c>
    </row>
    <row r="5239" spans="1:7" x14ac:dyDescent="0.2">
      <c r="A5239" t="s">
        <v>73</v>
      </c>
      <c r="B5239" t="s">
        <v>129</v>
      </c>
      <c r="C5239" t="s">
        <v>1</v>
      </c>
      <c r="D5239" t="s">
        <v>8</v>
      </c>
      <c r="E5239">
        <v>202106</v>
      </c>
      <c r="F5239" s="8">
        <v>785</v>
      </c>
      <c r="G5239" s="8">
        <v>785</v>
      </c>
    </row>
    <row r="5240" spans="1:7" x14ac:dyDescent="0.2">
      <c r="A5240" t="s">
        <v>73</v>
      </c>
      <c r="B5240" t="s">
        <v>129</v>
      </c>
      <c r="C5240" t="s">
        <v>1</v>
      </c>
      <c r="D5240" t="s">
        <v>8</v>
      </c>
      <c r="E5240">
        <v>202107</v>
      </c>
      <c r="F5240" s="8">
        <v>785</v>
      </c>
      <c r="G5240" s="8">
        <v>785</v>
      </c>
    </row>
    <row r="5241" spans="1:7" x14ac:dyDescent="0.2">
      <c r="A5241" t="s">
        <v>73</v>
      </c>
      <c r="B5241" t="s">
        <v>129</v>
      </c>
      <c r="C5241" t="s">
        <v>1</v>
      </c>
      <c r="D5241" t="s">
        <v>8</v>
      </c>
      <c r="E5241">
        <v>202108</v>
      </c>
      <c r="F5241" s="8">
        <v>785</v>
      </c>
      <c r="G5241" s="8">
        <v>785</v>
      </c>
    </row>
    <row r="5242" spans="1:7" x14ac:dyDescent="0.2">
      <c r="A5242" t="s">
        <v>73</v>
      </c>
      <c r="B5242" t="s">
        <v>129</v>
      </c>
      <c r="C5242" t="s">
        <v>1</v>
      </c>
      <c r="D5242" t="s">
        <v>8</v>
      </c>
      <c r="E5242">
        <v>202109</v>
      </c>
      <c r="F5242" s="8">
        <v>785</v>
      </c>
      <c r="G5242" s="8">
        <v>785</v>
      </c>
    </row>
    <row r="5243" spans="1:7" x14ac:dyDescent="0.2">
      <c r="A5243" t="s">
        <v>73</v>
      </c>
      <c r="B5243" t="s">
        <v>129</v>
      </c>
      <c r="C5243" t="s">
        <v>1</v>
      </c>
      <c r="D5243" t="s">
        <v>8</v>
      </c>
      <c r="E5243">
        <v>202110</v>
      </c>
      <c r="F5243" s="8">
        <v>785</v>
      </c>
      <c r="G5243" s="8">
        <v>785</v>
      </c>
    </row>
    <row r="5244" spans="1:7" x14ac:dyDescent="0.2">
      <c r="A5244" t="s">
        <v>73</v>
      </c>
      <c r="B5244" t="s">
        <v>129</v>
      </c>
      <c r="C5244" t="s">
        <v>1</v>
      </c>
      <c r="D5244" t="s">
        <v>8</v>
      </c>
      <c r="E5244">
        <v>202111</v>
      </c>
      <c r="F5244" s="8">
        <v>785</v>
      </c>
      <c r="G5244" s="8">
        <v>785</v>
      </c>
    </row>
    <row r="5245" spans="1:7" x14ac:dyDescent="0.2">
      <c r="A5245" t="s">
        <v>73</v>
      </c>
      <c r="B5245" t="s">
        <v>129</v>
      </c>
      <c r="C5245" t="s">
        <v>1</v>
      </c>
      <c r="D5245" t="s">
        <v>8</v>
      </c>
      <c r="E5245">
        <v>202112</v>
      </c>
      <c r="F5245" s="8">
        <v>25.516129032258121</v>
      </c>
      <c r="G5245" s="8">
        <v>791</v>
      </c>
    </row>
    <row r="5246" spans="1:7" x14ac:dyDescent="0.2">
      <c r="A5246" t="s">
        <v>73</v>
      </c>
      <c r="B5246" t="s">
        <v>129</v>
      </c>
      <c r="C5246" t="s">
        <v>1</v>
      </c>
      <c r="D5246" t="s">
        <v>9</v>
      </c>
      <c r="E5246">
        <v>201706</v>
      </c>
      <c r="F5246" s="8">
        <v>60.406574500768059</v>
      </c>
      <c r="G5246" s="8">
        <v>215.4</v>
      </c>
    </row>
    <row r="5247" spans="1:7" x14ac:dyDescent="0.2">
      <c r="A5247" t="s">
        <v>73</v>
      </c>
      <c r="B5247" t="s">
        <v>129</v>
      </c>
      <c r="C5247" t="s">
        <v>1</v>
      </c>
      <c r="D5247" t="s">
        <v>9</v>
      </c>
      <c r="E5247">
        <v>201712</v>
      </c>
      <c r="F5247" s="8">
        <v>177.64677419354834</v>
      </c>
      <c r="G5247" s="8">
        <v>319.16666666666669</v>
      </c>
    </row>
    <row r="5248" spans="1:7" x14ac:dyDescent="0.2">
      <c r="A5248" t="s">
        <v>73</v>
      </c>
      <c r="B5248" t="s">
        <v>129</v>
      </c>
      <c r="C5248" t="s">
        <v>1</v>
      </c>
      <c r="D5248" t="s">
        <v>9</v>
      </c>
      <c r="E5248">
        <v>201806</v>
      </c>
      <c r="F5248" s="8">
        <v>59.762327188940098</v>
      </c>
      <c r="G5248" s="8">
        <v>303.66666666666669</v>
      </c>
    </row>
    <row r="5249" spans="1:7" x14ac:dyDescent="0.2">
      <c r="A5249" t="s">
        <v>73</v>
      </c>
      <c r="B5249" t="s">
        <v>129</v>
      </c>
      <c r="C5249" t="s">
        <v>1</v>
      </c>
      <c r="D5249" t="s">
        <v>9</v>
      </c>
      <c r="E5249">
        <v>201812</v>
      </c>
      <c r="F5249" s="8">
        <v>13.727598566308245</v>
      </c>
      <c r="G5249" s="8">
        <v>144.16666666666666</v>
      </c>
    </row>
    <row r="5250" spans="1:7" x14ac:dyDescent="0.2">
      <c r="A5250" t="s">
        <v>73</v>
      </c>
      <c r="B5250" t="s">
        <v>129</v>
      </c>
      <c r="C5250" t="s">
        <v>1</v>
      </c>
      <c r="D5250" t="s">
        <v>9</v>
      </c>
      <c r="E5250">
        <v>201906</v>
      </c>
      <c r="F5250" s="8">
        <v>31.510931899641577</v>
      </c>
      <c r="G5250" s="8">
        <v>256.33333333333331</v>
      </c>
    </row>
    <row r="5251" spans="1:7" x14ac:dyDescent="0.2">
      <c r="A5251" t="s">
        <v>73</v>
      </c>
      <c r="B5251" t="s">
        <v>129</v>
      </c>
      <c r="C5251" t="s">
        <v>1</v>
      </c>
      <c r="D5251" t="s">
        <v>9</v>
      </c>
      <c r="E5251">
        <v>201912</v>
      </c>
      <c r="F5251" s="8">
        <v>59.744982078853042</v>
      </c>
      <c r="G5251" s="8">
        <v>262.33333333333331</v>
      </c>
    </row>
    <row r="5252" spans="1:7" x14ac:dyDescent="0.2">
      <c r="A5252" t="s">
        <v>73</v>
      </c>
      <c r="B5252" t="s">
        <v>129</v>
      </c>
      <c r="C5252" t="s">
        <v>1</v>
      </c>
      <c r="D5252" t="s">
        <v>9</v>
      </c>
      <c r="E5252">
        <v>202006</v>
      </c>
      <c r="F5252" s="8">
        <v>178.27984797923617</v>
      </c>
      <c r="G5252" s="8">
        <v>305.5</v>
      </c>
    </row>
    <row r="5253" spans="1:7" x14ac:dyDescent="0.2">
      <c r="A5253" t="s">
        <v>73</v>
      </c>
      <c r="B5253" t="s">
        <v>129</v>
      </c>
      <c r="C5253" t="s">
        <v>1</v>
      </c>
      <c r="D5253" t="s">
        <v>9</v>
      </c>
      <c r="E5253">
        <v>202012</v>
      </c>
      <c r="F5253" s="8">
        <v>356.37974910394269</v>
      </c>
      <c r="G5253" s="8">
        <v>714.5</v>
      </c>
    </row>
    <row r="5254" spans="1:7" x14ac:dyDescent="0.2">
      <c r="A5254" t="s">
        <v>73</v>
      </c>
      <c r="B5254" t="s">
        <v>129</v>
      </c>
      <c r="C5254" t="s">
        <v>1</v>
      </c>
      <c r="D5254" t="s">
        <v>9</v>
      </c>
      <c r="E5254">
        <v>202106</v>
      </c>
      <c r="F5254" s="8">
        <v>779.00537634408602</v>
      </c>
      <c r="G5254" s="8">
        <v>854</v>
      </c>
    </row>
    <row r="5255" spans="1:7" x14ac:dyDescent="0.2">
      <c r="A5255" t="s">
        <v>73</v>
      </c>
      <c r="B5255" t="s">
        <v>129</v>
      </c>
      <c r="C5255" t="s">
        <v>1</v>
      </c>
      <c r="D5255" t="s">
        <v>9</v>
      </c>
      <c r="E5255">
        <v>202112</v>
      </c>
      <c r="F5255" s="8">
        <v>658.41935483870964</v>
      </c>
      <c r="G5255" s="8">
        <v>786</v>
      </c>
    </row>
    <row r="5256" spans="1:7" x14ac:dyDescent="0.2">
      <c r="A5256" t="s">
        <v>73</v>
      </c>
      <c r="B5256" t="s">
        <v>129</v>
      </c>
      <c r="C5256" t="s">
        <v>1</v>
      </c>
      <c r="D5256" t="s">
        <v>5</v>
      </c>
      <c r="E5256">
        <v>201703</v>
      </c>
      <c r="F5256" s="8">
        <v>28.117511520737331</v>
      </c>
      <c r="G5256" s="8">
        <v>179.5</v>
      </c>
    </row>
    <row r="5257" spans="1:7" x14ac:dyDescent="0.2">
      <c r="A5257" t="s">
        <v>73</v>
      </c>
      <c r="B5257" t="s">
        <v>129</v>
      </c>
      <c r="C5257" t="s">
        <v>1</v>
      </c>
      <c r="D5257" t="s">
        <v>5</v>
      </c>
      <c r="E5257">
        <v>201706</v>
      </c>
      <c r="F5257" s="8">
        <v>81.932616487455206</v>
      </c>
      <c r="G5257" s="8">
        <v>239.33333333333334</v>
      </c>
    </row>
    <row r="5258" spans="1:7" x14ac:dyDescent="0.2">
      <c r="A5258" t="s">
        <v>73</v>
      </c>
      <c r="B5258" t="s">
        <v>129</v>
      </c>
      <c r="C5258" t="s">
        <v>1</v>
      </c>
      <c r="D5258" t="s">
        <v>5</v>
      </c>
      <c r="E5258">
        <v>201709</v>
      </c>
      <c r="F5258" s="8">
        <v>150.97670250896053</v>
      </c>
      <c r="G5258" s="8">
        <v>312.33333333333331</v>
      </c>
    </row>
    <row r="5259" spans="1:7" x14ac:dyDescent="0.2">
      <c r="A5259" t="s">
        <v>73</v>
      </c>
      <c r="B5259" t="s">
        <v>129</v>
      </c>
      <c r="C5259" t="s">
        <v>1</v>
      </c>
      <c r="D5259" t="s">
        <v>5</v>
      </c>
      <c r="E5259">
        <v>201712</v>
      </c>
      <c r="F5259" s="8">
        <v>204.31684587813615</v>
      </c>
      <c r="G5259" s="8">
        <v>326</v>
      </c>
    </row>
    <row r="5260" spans="1:7" x14ac:dyDescent="0.2">
      <c r="A5260" t="s">
        <v>73</v>
      </c>
      <c r="B5260" t="s">
        <v>129</v>
      </c>
      <c r="C5260" t="s">
        <v>1</v>
      </c>
      <c r="D5260" t="s">
        <v>5</v>
      </c>
      <c r="E5260">
        <v>201803</v>
      </c>
      <c r="F5260" s="8">
        <v>103.5257296466974</v>
      </c>
      <c r="G5260" s="8">
        <v>399</v>
      </c>
    </row>
    <row r="5261" spans="1:7" x14ac:dyDescent="0.2">
      <c r="A5261" t="s">
        <v>73</v>
      </c>
      <c r="B5261" t="s">
        <v>129</v>
      </c>
      <c r="C5261" t="s">
        <v>1</v>
      </c>
      <c r="D5261" t="s">
        <v>5</v>
      </c>
      <c r="E5261">
        <v>201806</v>
      </c>
      <c r="F5261" s="8">
        <v>15.998924731182795</v>
      </c>
      <c r="G5261" s="8">
        <v>208.33333333333334</v>
      </c>
    </row>
    <row r="5262" spans="1:7" x14ac:dyDescent="0.2">
      <c r="A5262" t="s">
        <v>73</v>
      </c>
      <c r="B5262" t="s">
        <v>129</v>
      </c>
      <c r="C5262" t="s">
        <v>1</v>
      </c>
      <c r="D5262" t="s">
        <v>5</v>
      </c>
      <c r="E5262">
        <v>201809</v>
      </c>
      <c r="F5262" s="8">
        <v>12.023655913978496</v>
      </c>
      <c r="G5262" s="8">
        <v>174</v>
      </c>
    </row>
    <row r="5263" spans="1:7" x14ac:dyDescent="0.2">
      <c r="A5263" t="s">
        <v>73</v>
      </c>
      <c r="B5263" t="s">
        <v>129</v>
      </c>
      <c r="C5263" t="s">
        <v>1</v>
      </c>
      <c r="D5263" t="s">
        <v>5</v>
      </c>
      <c r="E5263">
        <v>201812</v>
      </c>
      <c r="F5263" s="8">
        <v>15.431541218637991</v>
      </c>
      <c r="G5263" s="8">
        <v>114.33333333333333</v>
      </c>
    </row>
    <row r="5264" spans="1:7" x14ac:dyDescent="0.2">
      <c r="A5264" t="s">
        <v>73</v>
      </c>
      <c r="B5264" t="s">
        <v>129</v>
      </c>
      <c r="C5264" t="s">
        <v>1</v>
      </c>
      <c r="D5264" t="s">
        <v>5</v>
      </c>
      <c r="E5264">
        <v>201903</v>
      </c>
      <c r="F5264" s="8">
        <v>34.05913978494624</v>
      </c>
      <c r="G5264" s="8">
        <v>310.66666666666669</v>
      </c>
    </row>
    <row r="5265" spans="1:7" x14ac:dyDescent="0.2">
      <c r="A5265" t="s">
        <v>73</v>
      </c>
      <c r="B5265" t="s">
        <v>129</v>
      </c>
      <c r="C5265" t="s">
        <v>1</v>
      </c>
      <c r="D5265" t="s">
        <v>5</v>
      </c>
      <c r="E5265">
        <v>201906</v>
      </c>
      <c r="F5265" s="8">
        <v>28.962724014336917</v>
      </c>
      <c r="G5265" s="8">
        <v>202</v>
      </c>
    </row>
    <row r="5266" spans="1:7" x14ac:dyDescent="0.2">
      <c r="A5266" t="s">
        <v>73</v>
      </c>
      <c r="B5266" t="s">
        <v>129</v>
      </c>
      <c r="C5266" t="s">
        <v>1</v>
      </c>
      <c r="D5266" t="s">
        <v>5</v>
      </c>
      <c r="E5266">
        <v>201909</v>
      </c>
      <c r="F5266" s="8">
        <v>36.020788530465957</v>
      </c>
      <c r="G5266" s="8">
        <v>167.66666666666666</v>
      </c>
    </row>
    <row r="5267" spans="1:7" x14ac:dyDescent="0.2">
      <c r="A5267" t="s">
        <v>73</v>
      </c>
      <c r="B5267" t="s">
        <v>129</v>
      </c>
      <c r="C5267" t="s">
        <v>1</v>
      </c>
      <c r="D5267" t="s">
        <v>5</v>
      </c>
      <c r="E5267">
        <v>201912</v>
      </c>
      <c r="F5267" s="8">
        <v>83.469175627240119</v>
      </c>
      <c r="G5267" s="8">
        <v>357</v>
      </c>
    </row>
    <row r="5268" spans="1:7" x14ac:dyDescent="0.2">
      <c r="A5268" t="s">
        <v>73</v>
      </c>
      <c r="B5268" t="s">
        <v>129</v>
      </c>
      <c r="C5268" t="s">
        <v>1</v>
      </c>
      <c r="D5268" t="s">
        <v>5</v>
      </c>
      <c r="E5268">
        <v>202003</v>
      </c>
      <c r="F5268" s="8">
        <v>140.02743789395626</v>
      </c>
      <c r="G5268" s="8">
        <v>279</v>
      </c>
    </row>
    <row r="5269" spans="1:7" x14ac:dyDescent="0.2">
      <c r="A5269" t="s">
        <v>73</v>
      </c>
      <c r="B5269" t="s">
        <v>129</v>
      </c>
      <c r="C5269" t="s">
        <v>1</v>
      </c>
      <c r="D5269" t="s">
        <v>5</v>
      </c>
      <c r="E5269">
        <v>202006</v>
      </c>
      <c r="F5269" s="8">
        <v>216.5322580645161</v>
      </c>
      <c r="G5269" s="8">
        <v>332</v>
      </c>
    </row>
    <row r="5270" spans="1:7" x14ac:dyDescent="0.2">
      <c r="A5270" t="s">
        <v>73</v>
      </c>
      <c r="B5270" t="s">
        <v>129</v>
      </c>
      <c r="C5270" t="s">
        <v>1</v>
      </c>
      <c r="D5270" t="s">
        <v>5</v>
      </c>
      <c r="E5270">
        <v>202009</v>
      </c>
      <c r="F5270" s="8">
        <v>291.42903225806458</v>
      </c>
      <c r="G5270" s="8">
        <v>586.66666666666663</v>
      </c>
    </row>
    <row r="5271" spans="1:7" x14ac:dyDescent="0.2">
      <c r="A5271" t="s">
        <v>73</v>
      </c>
      <c r="B5271" t="s">
        <v>129</v>
      </c>
      <c r="C5271" t="s">
        <v>1</v>
      </c>
      <c r="D5271" t="s">
        <v>5</v>
      </c>
      <c r="E5271">
        <v>202012</v>
      </c>
      <c r="F5271" s="8">
        <v>421.33046594982085</v>
      </c>
      <c r="G5271" s="8">
        <v>842.33333333333337</v>
      </c>
    </row>
    <row r="5272" spans="1:7" x14ac:dyDescent="0.2">
      <c r="A5272" t="s">
        <v>73</v>
      </c>
      <c r="B5272" t="s">
        <v>129</v>
      </c>
      <c r="C5272" t="s">
        <v>1</v>
      </c>
      <c r="D5272" t="s">
        <v>5</v>
      </c>
      <c r="E5272">
        <v>202103</v>
      </c>
      <c r="F5272" s="8">
        <v>772.64516129032256</v>
      </c>
      <c r="G5272" s="8">
        <v>922.33333333333337</v>
      </c>
    </row>
    <row r="5273" spans="1:7" x14ac:dyDescent="0.2">
      <c r="A5273" t="s">
        <v>73</v>
      </c>
      <c r="B5273" t="s">
        <v>129</v>
      </c>
      <c r="C5273" t="s">
        <v>1</v>
      </c>
      <c r="D5273" t="s">
        <v>5</v>
      </c>
      <c r="E5273">
        <v>202106</v>
      </c>
      <c r="F5273" s="8">
        <v>785.36559139784947</v>
      </c>
      <c r="G5273" s="8">
        <v>785.66666666666663</v>
      </c>
    </row>
    <row r="5274" spans="1:7" x14ac:dyDescent="0.2">
      <c r="A5274" t="s">
        <v>73</v>
      </c>
      <c r="B5274" t="s">
        <v>129</v>
      </c>
      <c r="C5274" t="s">
        <v>1</v>
      </c>
      <c r="D5274" t="s">
        <v>5</v>
      </c>
      <c r="E5274">
        <v>202109</v>
      </c>
      <c r="F5274" s="8">
        <v>785</v>
      </c>
      <c r="G5274" s="8">
        <v>785</v>
      </c>
    </row>
    <row r="5275" spans="1:7" x14ac:dyDescent="0.2">
      <c r="A5275" t="s">
        <v>73</v>
      </c>
      <c r="B5275" t="s">
        <v>129</v>
      </c>
      <c r="C5275" t="s">
        <v>1</v>
      </c>
      <c r="D5275" t="s">
        <v>5</v>
      </c>
      <c r="E5275">
        <v>202112</v>
      </c>
      <c r="F5275" s="8">
        <v>531.83870967741939</v>
      </c>
      <c r="G5275" s="8">
        <v>787</v>
      </c>
    </row>
    <row r="5276" spans="1:7" x14ac:dyDescent="0.2">
      <c r="A5276" t="s">
        <v>73</v>
      </c>
      <c r="B5276" t="s">
        <v>130</v>
      </c>
      <c r="C5276" t="s">
        <v>1</v>
      </c>
      <c r="D5276" t="s">
        <v>7</v>
      </c>
      <c r="E5276">
        <v>2014</v>
      </c>
      <c r="F5276" s="8">
        <v>1141962.2788338454</v>
      </c>
      <c r="G5276" s="8">
        <v>1238386.4166666667</v>
      </c>
    </row>
    <row r="5277" spans="1:7" x14ac:dyDescent="0.2">
      <c r="A5277" t="s">
        <v>73</v>
      </c>
      <c r="B5277" t="s">
        <v>130</v>
      </c>
      <c r="C5277" t="s">
        <v>1</v>
      </c>
      <c r="D5277" t="s">
        <v>7</v>
      </c>
      <c r="E5277">
        <v>2015</v>
      </c>
      <c r="F5277" s="8">
        <v>1094262.7542114696</v>
      </c>
      <c r="G5277" s="8">
        <v>1214101.1666666667</v>
      </c>
    </row>
    <row r="5278" spans="1:7" x14ac:dyDescent="0.2">
      <c r="A5278" t="s">
        <v>73</v>
      </c>
      <c r="B5278" t="s">
        <v>130</v>
      </c>
      <c r="C5278" t="s">
        <v>1</v>
      </c>
      <c r="D5278" t="s">
        <v>7</v>
      </c>
      <c r="E5278">
        <v>2016</v>
      </c>
      <c r="F5278" s="8">
        <v>1477022.3097083196</v>
      </c>
      <c r="G5278" s="8">
        <v>1681847.5</v>
      </c>
    </row>
    <row r="5279" spans="1:7" x14ac:dyDescent="0.2">
      <c r="A5279" t="s">
        <v>73</v>
      </c>
      <c r="B5279" t="s">
        <v>130</v>
      </c>
      <c r="C5279" t="s">
        <v>1</v>
      </c>
      <c r="D5279" t="s">
        <v>7</v>
      </c>
      <c r="E5279">
        <v>2017</v>
      </c>
      <c r="F5279" s="8">
        <v>1457.2258064516118</v>
      </c>
      <c r="G5279" s="8">
        <v>45174</v>
      </c>
    </row>
    <row r="5280" spans="1:7" x14ac:dyDescent="0.2">
      <c r="A5280" t="s">
        <v>73</v>
      </c>
      <c r="B5280" t="s">
        <v>130</v>
      </c>
      <c r="C5280" t="s">
        <v>1</v>
      </c>
      <c r="D5280" t="s">
        <v>8</v>
      </c>
      <c r="E5280">
        <v>201401</v>
      </c>
      <c r="F5280" s="8">
        <v>1139613.9354838708</v>
      </c>
      <c r="G5280" s="8">
        <v>1164071</v>
      </c>
    </row>
    <row r="5281" spans="1:7" x14ac:dyDescent="0.2">
      <c r="A5281" t="s">
        <v>73</v>
      </c>
      <c r="B5281" t="s">
        <v>130</v>
      </c>
      <c r="C5281" t="s">
        <v>1</v>
      </c>
      <c r="D5281" t="s">
        <v>8</v>
      </c>
      <c r="E5281">
        <v>201402</v>
      </c>
      <c r="F5281" s="8">
        <v>1144785.4642857146</v>
      </c>
      <c r="G5281" s="8">
        <v>1227258</v>
      </c>
    </row>
    <row r="5282" spans="1:7" x14ac:dyDescent="0.2">
      <c r="A5282" t="s">
        <v>73</v>
      </c>
      <c r="B5282" t="s">
        <v>130</v>
      </c>
      <c r="C5282" t="s">
        <v>1</v>
      </c>
      <c r="D5282" t="s">
        <v>8</v>
      </c>
      <c r="E5282">
        <v>201403</v>
      </c>
      <c r="F5282" s="8">
        <v>1150283.4516129033</v>
      </c>
      <c r="G5282" s="8">
        <v>1221032</v>
      </c>
    </row>
    <row r="5283" spans="1:7" x14ac:dyDescent="0.2">
      <c r="A5283" t="s">
        <v>73</v>
      </c>
      <c r="B5283" t="s">
        <v>130</v>
      </c>
      <c r="C5283" t="s">
        <v>1</v>
      </c>
      <c r="D5283" t="s">
        <v>8</v>
      </c>
      <c r="E5283">
        <v>201404</v>
      </c>
      <c r="F5283" s="8">
        <v>1169900.5666666669</v>
      </c>
      <c r="G5283" s="8">
        <v>1253412</v>
      </c>
    </row>
    <row r="5284" spans="1:7" x14ac:dyDescent="0.2">
      <c r="A5284" t="s">
        <v>73</v>
      </c>
      <c r="B5284" t="s">
        <v>130</v>
      </c>
      <c r="C5284" t="s">
        <v>1</v>
      </c>
      <c r="D5284" t="s">
        <v>8</v>
      </c>
      <c r="E5284">
        <v>201405</v>
      </c>
      <c r="F5284" s="8">
        <v>1191429.7419354839</v>
      </c>
      <c r="G5284" s="8">
        <v>1262328</v>
      </c>
    </row>
    <row r="5285" spans="1:7" x14ac:dyDescent="0.2">
      <c r="A5285" t="s">
        <v>73</v>
      </c>
      <c r="B5285" t="s">
        <v>130</v>
      </c>
      <c r="C5285" t="s">
        <v>1</v>
      </c>
      <c r="D5285" t="s">
        <v>8</v>
      </c>
      <c r="E5285">
        <v>201406</v>
      </c>
      <c r="F5285" s="8">
        <v>1138561.4000000001</v>
      </c>
      <c r="G5285" s="8">
        <v>1326747</v>
      </c>
    </row>
    <row r="5286" spans="1:7" x14ac:dyDescent="0.2">
      <c r="A5286" t="s">
        <v>73</v>
      </c>
      <c r="B5286" t="s">
        <v>130</v>
      </c>
      <c r="C5286" t="s">
        <v>1</v>
      </c>
      <c r="D5286" t="s">
        <v>8</v>
      </c>
      <c r="E5286">
        <v>201407</v>
      </c>
      <c r="F5286" s="8">
        <v>1142405.9032258065</v>
      </c>
      <c r="G5286" s="8">
        <v>1234192</v>
      </c>
    </row>
    <row r="5287" spans="1:7" x14ac:dyDescent="0.2">
      <c r="A5287" t="s">
        <v>73</v>
      </c>
      <c r="B5287" t="s">
        <v>130</v>
      </c>
      <c r="C5287" t="s">
        <v>1</v>
      </c>
      <c r="D5287" t="s">
        <v>8</v>
      </c>
      <c r="E5287">
        <v>201408</v>
      </c>
      <c r="F5287" s="8">
        <v>1126852.7419354839</v>
      </c>
      <c r="G5287" s="8">
        <v>1230910</v>
      </c>
    </row>
    <row r="5288" spans="1:7" x14ac:dyDescent="0.2">
      <c r="A5288" t="s">
        <v>73</v>
      </c>
      <c r="B5288" t="s">
        <v>130</v>
      </c>
      <c r="C5288" t="s">
        <v>1</v>
      </c>
      <c r="D5288" t="s">
        <v>8</v>
      </c>
      <c r="E5288">
        <v>201409</v>
      </c>
      <c r="F5288" s="8">
        <v>1117320.2333333334</v>
      </c>
      <c r="G5288" s="8">
        <v>1229384</v>
      </c>
    </row>
    <row r="5289" spans="1:7" x14ac:dyDescent="0.2">
      <c r="A5289" t="s">
        <v>73</v>
      </c>
      <c r="B5289" t="s">
        <v>130</v>
      </c>
      <c r="C5289" t="s">
        <v>1</v>
      </c>
      <c r="D5289" t="s">
        <v>8</v>
      </c>
      <c r="E5289">
        <v>201410</v>
      </c>
      <c r="F5289" s="8">
        <v>1138555.8064516126</v>
      </c>
      <c r="G5289" s="8">
        <v>1243072</v>
      </c>
    </row>
    <row r="5290" spans="1:7" x14ac:dyDescent="0.2">
      <c r="A5290" t="s">
        <v>73</v>
      </c>
      <c r="B5290" t="s">
        <v>130</v>
      </c>
      <c r="C5290" t="s">
        <v>1</v>
      </c>
      <c r="D5290" t="s">
        <v>8</v>
      </c>
      <c r="E5290">
        <v>201411</v>
      </c>
      <c r="F5290" s="8">
        <v>1129518.1333333335</v>
      </c>
      <c r="G5290" s="8">
        <v>1243496</v>
      </c>
    </row>
    <row r="5291" spans="1:7" x14ac:dyDescent="0.2">
      <c r="A5291" t="s">
        <v>73</v>
      </c>
      <c r="B5291" t="s">
        <v>130</v>
      </c>
      <c r="C5291" t="s">
        <v>1</v>
      </c>
      <c r="D5291" t="s">
        <v>8</v>
      </c>
      <c r="E5291">
        <v>201412</v>
      </c>
      <c r="F5291" s="8">
        <v>1114319.9677419353</v>
      </c>
      <c r="G5291" s="8">
        <v>1224735</v>
      </c>
    </row>
    <row r="5292" spans="1:7" x14ac:dyDescent="0.2">
      <c r="A5292" t="s">
        <v>73</v>
      </c>
      <c r="B5292" t="s">
        <v>130</v>
      </c>
      <c r="C5292" t="s">
        <v>1</v>
      </c>
      <c r="D5292" t="s">
        <v>8</v>
      </c>
      <c r="E5292">
        <v>201501</v>
      </c>
      <c r="F5292" s="8">
        <v>1104459.935483871</v>
      </c>
      <c r="G5292" s="8">
        <v>1215174</v>
      </c>
    </row>
    <row r="5293" spans="1:7" x14ac:dyDescent="0.2">
      <c r="A5293" t="s">
        <v>73</v>
      </c>
      <c r="B5293" t="s">
        <v>130</v>
      </c>
      <c r="C5293" t="s">
        <v>1</v>
      </c>
      <c r="D5293" t="s">
        <v>8</v>
      </c>
      <c r="E5293">
        <v>201502</v>
      </c>
      <c r="F5293" s="8">
        <v>1089737.9999999998</v>
      </c>
      <c r="G5293" s="8">
        <v>1208854</v>
      </c>
    </row>
    <row r="5294" spans="1:7" x14ac:dyDescent="0.2">
      <c r="A5294" t="s">
        <v>73</v>
      </c>
      <c r="B5294" t="s">
        <v>130</v>
      </c>
      <c r="C5294" t="s">
        <v>1</v>
      </c>
      <c r="D5294" t="s">
        <v>8</v>
      </c>
      <c r="E5294">
        <v>201503</v>
      </c>
      <c r="F5294" s="8">
        <v>1106819.0322580643</v>
      </c>
      <c r="G5294" s="8">
        <v>1215613</v>
      </c>
    </row>
    <row r="5295" spans="1:7" x14ac:dyDescent="0.2">
      <c r="A5295" t="s">
        <v>73</v>
      </c>
      <c r="B5295" t="s">
        <v>130</v>
      </c>
      <c r="C5295" t="s">
        <v>1</v>
      </c>
      <c r="D5295" t="s">
        <v>8</v>
      </c>
      <c r="E5295">
        <v>201504</v>
      </c>
      <c r="F5295" s="8">
        <v>1093235.9000000006</v>
      </c>
      <c r="G5295" s="8">
        <v>1212347</v>
      </c>
    </row>
    <row r="5296" spans="1:7" x14ac:dyDescent="0.2">
      <c r="A5296" t="s">
        <v>73</v>
      </c>
      <c r="B5296" t="s">
        <v>130</v>
      </c>
      <c r="C5296" t="s">
        <v>1</v>
      </c>
      <c r="D5296" t="s">
        <v>8</v>
      </c>
      <c r="E5296">
        <v>201505</v>
      </c>
      <c r="F5296" s="8">
        <v>1087894.7419354841</v>
      </c>
      <c r="G5296" s="8">
        <v>1195080</v>
      </c>
    </row>
    <row r="5297" spans="1:7" x14ac:dyDescent="0.2">
      <c r="A5297" t="s">
        <v>73</v>
      </c>
      <c r="B5297" t="s">
        <v>130</v>
      </c>
      <c r="C5297" t="s">
        <v>1</v>
      </c>
      <c r="D5297" t="s">
        <v>8</v>
      </c>
      <c r="E5297">
        <v>201506</v>
      </c>
      <c r="F5297" s="8">
        <v>1086014.6999999997</v>
      </c>
      <c r="G5297" s="8">
        <v>1193740</v>
      </c>
    </row>
    <row r="5298" spans="1:7" x14ac:dyDescent="0.2">
      <c r="A5298" t="s">
        <v>73</v>
      </c>
      <c r="B5298" t="s">
        <v>130</v>
      </c>
      <c r="C5298" t="s">
        <v>1</v>
      </c>
      <c r="D5298" t="s">
        <v>8</v>
      </c>
      <c r="E5298">
        <v>201507</v>
      </c>
      <c r="F5298" s="8">
        <v>1094794.0967741935</v>
      </c>
      <c r="G5298" s="8">
        <v>1205234</v>
      </c>
    </row>
    <row r="5299" spans="1:7" x14ac:dyDescent="0.2">
      <c r="A5299" t="s">
        <v>73</v>
      </c>
      <c r="B5299" t="s">
        <v>130</v>
      </c>
      <c r="C5299" t="s">
        <v>1</v>
      </c>
      <c r="D5299" t="s">
        <v>8</v>
      </c>
      <c r="E5299">
        <v>201508</v>
      </c>
      <c r="F5299" s="8">
        <v>1088379.2258064516</v>
      </c>
      <c r="G5299" s="8">
        <v>1202508</v>
      </c>
    </row>
    <row r="5300" spans="1:7" x14ac:dyDescent="0.2">
      <c r="A5300" t="s">
        <v>73</v>
      </c>
      <c r="B5300" t="s">
        <v>130</v>
      </c>
      <c r="C5300" t="s">
        <v>1</v>
      </c>
      <c r="D5300" t="s">
        <v>8</v>
      </c>
      <c r="E5300">
        <v>201509</v>
      </c>
      <c r="F5300" s="8">
        <v>1087586.1333333331</v>
      </c>
      <c r="G5300" s="8">
        <v>1267162</v>
      </c>
    </row>
    <row r="5301" spans="1:7" x14ac:dyDescent="0.2">
      <c r="A5301" t="s">
        <v>73</v>
      </c>
      <c r="B5301" t="s">
        <v>130</v>
      </c>
      <c r="C5301" t="s">
        <v>1</v>
      </c>
      <c r="D5301" t="s">
        <v>8</v>
      </c>
      <c r="E5301">
        <v>201510</v>
      </c>
      <c r="F5301" s="8">
        <v>1097848.2258064512</v>
      </c>
      <c r="G5301" s="8">
        <v>1216008</v>
      </c>
    </row>
    <row r="5302" spans="1:7" x14ac:dyDescent="0.2">
      <c r="A5302" t="s">
        <v>73</v>
      </c>
      <c r="B5302" t="s">
        <v>130</v>
      </c>
      <c r="C5302" t="s">
        <v>1</v>
      </c>
      <c r="D5302" t="s">
        <v>8</v>
      </c>
      <c r="E5302">
        <v>201511</v>
      </c>
      <c r="F5302" s="8">
        <v>1093697.8333333337</v>
      </c>
      <c r="G5302" s="8">
        <v>1215179</v>
      </c>
    </row>
    <row r="5303" spans="1:7" x14ac:dyDescent="0.2">
      <c r="A5303" t="s">
        <v>73</v>
      </c>
      <c r="B5303" t="s">
        <v>130</v>
      </c>
      <c r="C5303" t="s">
        <v>1</v>
      </c>
      <c r="D5303" t="s">
        <v>8</v>
      </c>
      <c r="E5303">
        <v>201512</v>
      </c>
      <c r="F5303" s="8">
        <v>1100685.2258064516</v>
      </c>
      <c r="G5303" s="8">
        <v>1222315</v>
      </c>
    </row>
    <row r="5304" spans="1:7" x14ac:dyDescent="0.2">
      <c r="A5304" t="s">
        <v>73</v>
      </c>
      <c r="B5304" t="s">
        <v>130</v>
      </c>
      <c r="C5304" t="s">
        <v>1</v>
      </c>
      <c r="D5304" t="s">
        <v>8</v>
      </c>
      <c r="E5304">
        <v>201601</v>
      </c>
      <c r="F5304" s="8">
        <v>1141984.1290322584</v>
      </c>
      <c r="G5304" s="8">
        <v>1284303</v>
      </c>
    </row>
    <row r="5305" spans="1:7" x14ac:dyDescent="0.2">
      <c r="A5305" t="s">
        <v>73</v>
      </c>
      <c r="B5305" t="s">
        <v>130</v>
      </c>
      <c r="C5305" t="s">
        <v>1</v>
      </c>
      <c r="D5305" t="s">
        <v>8</v>
      </c>
      <c r="E5305">
        <v>201602</v>
      </c>
      <c r="F5305" s="8">
        <v>1147331.1724137936</v>
      </c>
      <c r="G5305" s="8">
        <v>1269836</v>
      </c>
    </row>
    <row r="5306" spans="1:7" x14ac:dyDescent="0.2">
      <c r="A5306" t="s">
        <v>73</v>
      </c>
      <c r="B5306" t="s">
        <v>130</v>
      </c>
      <c r="C5306" t="s">
        <v>1</v>
      </c>
      <c r="D5306" t="s">
        <v>8</v>
      </c>
      <c r="E5306">
        <v>201603</v>
      </c>
      <c r="F5306" s="8">
        <v>1163360.5483870967</v>
      </c>
      <c r="G5306" s="8">
        <v>1297876</v>
      </c>
    </row>
    <row r="5307" spans="1:7" x14ac:dyDescent="0.2">
      <c r="A5307" t="s">
        <v>73</v>
      </c>
      <c r="B5307" t="s">
        <v>130</v>
      </c>
      <c r="C5307" t="s">
        <v>1</v>
      </c>
      <c r="D5307" t="s">
        <v>8</v>
      </c>
      <c r="E5307">
        <v>201604</v>
      </c>
      <c r="F5307" s="8">
        <v>1151755.1666666667</v>
      </c>
      <c r="G5307" s="8">
        <v>1287300</v>
      </c>
    </row>
    <row r="5308" spans="1:7" x14ac:dyDescent="0.2">
      <c r="A5308" t="s">
        <v>73</v>
      </c>
      <c r="B5308" t="s">
        <v>130</v>
      </c>
      <c r="C5308" t="s">
        <v>1</v>
      </c>
      <c r="D5308" t="s">
        <v>8</v>
      </c>
      <c r="E5308">
        <v>201605</v>
      </c>
      <c r="F5308" s="8">
        <v>1148851.5806451614</v>
      </c>
      <c r="G5308" s="8">
        <v>1271713</v>
      </c>
    </row>
    <row r="5309" spans="1:7" x14ac:dyDescent="0.2">
      <c r="A5309" t="s">
        <v>73</v>
      </c>
      <c r="B5309" t="s">
        <v>130</v>
      </c>
      <c r="C5309" t="s">
        <v>1</v>
      </c>
      <c r="D5309" t="s">
        <v>8</v>
      </c>
      <c r="E5309">
        <v>201606</v>
      </c>
      <c r="F5309" s="8">
        <v>1142913.2666666664</v>
      </c>
      <c r="G5309" s="8">
        <v>1269786</v>
      </c>
    </row>
    <row r="5310" spans="1:7" x14ac:dyDescent="0.2">
      <c r="A5310" t="s">
        <v>73</v>
      </c>
      <c r="B5310" t="s">
        <v>130</v>
      </c>
      <c r="C5310" t="s">
        <v>1</v>
      </c>
      <c r="D5310" t="s">
        <v>8</v>
      </c>
      <c r="E5310">
        <v>201607</v>
      </c>
      <c r="F5310" s="8">
        <v>1157909.3548387098</v>
      </c>
      <c r="G5310" s="8">
        <v>1290816</v>
      </c>
    </row>
    <row r="5311" spans="1:7" x14ac:dyDescent="0.2">
      <c r="A5311" t="s">
        <v>73</v>
      </c>
      <c r="B5311" t="s">
        <v>130</v>
      </c>
      <c r="C5311" t="s">
        <v>1</v>
      </c>
      <c r="D5311" t="s">
        <v>8</v>
      </c>
      <c r="E5311">
        <v>201608</v>
      </c>
      <c r="F5311" s="8">
        <v>1235514.5483870963</v>
      </c>
      <c r="G5311" s="8">
        <v>1435686</v>
      </c>
    </row>
    <row r="5312" spans="1:7" x14ac:dyDescent="0.2">
      <c r="A5312" t="s">
        <v>73</v>
      </c>
      <c r="B5312" t="s">
        <v>130</v>
      </c>
      <c r="C5312" t="s">
        <v>1</v>
      </c>
      <c r="D5312" t="s">
        <v>8</v>
      </c>
      <c r="E5312">
        <v>201609</v>
      </c>
      <c r="F5312" s="8">
        <v>1284235.033333333</v>
      </c>
      <c r="G5312" s="8">
        <v>1418282</v>
      </c>
    </row>
    <row r="5313" spans="1:7" x14ac:dyDescent="0.2">
      <c r="A5313" t="s">
        <v>73</v>
      </c>
      <c r="B5313" t="s">
        <v>130</v>
      </c>
      <c r="C5313" t="s">
        <v>1</v>
      </c>
      <c r="D5313" t="s">
        <v>8</v>
      </c>
      <c r="E5313">
        <v>201610</v>
      </c>
      <c r="F5313" s="8">
        <v>1359449.8387096766</v>
      </c>
      <c r="G5313" s="8">
        <v>1424585</v>
      </c>
    </row>
    <row r="5314" spans="1:7" x14ac:dyDescent="0.2">
      <c r="A5314" t="s">
        <v>73</v>
      </c>
      <c r="B5314" t="s">
        <v>130</v>
      </c>
      <c r="C5314" t="s">
        <v>1</v>
      </c>
      <c r="D5314" t="s">
        <v>8</v>
      </c>
      <c r="E5314">
        <v>201611</v>
      </c>
      <c r="F5314" s="8">
        <v>2527970.4000000209</v>
      </c>
      <c r="G5314" s="8">
        <v>3223191</v>
      </c>
    </row>
    <row r="5315" spans="1:7" x14ac:dyDescent="0.2">
      <c r="A5315" t="s">
        <v>73</v>
      </c>
      <c r="B5315" t="s">
        <v>130</v>
      </c>
      <c r="C5315" t="s">
        <v>1</v>
      </c>
      <c r="D5315" t="s">
        <v>8</v>
      </c>
      <c r="E5315">
        <v>201612</v>
      </c>
      <c r="F5315" s="8">
        <v>3262992.6774193547</v>
      </c>
      <c r="G5315" s="8">
        <v>3708796</v>
      </c>
    </row>
    <row r="5316" spans="1:7" x14ac:dyDescent="0.2">
      <c r="A5316" t="s">
        <v>73</v>
      </c>
      <c r="B5316" t="s">
        <v>130</v>
      </c>
      <c r="C5316" t="s">
        <v>1</v>
      </c>
      <c r="D5316" t="s">
        <v>8</v>
      </c>
      <c r="E5316">
        <v>201701</v>
      </c>
      <c r="F5316" s="8">
        <v>1457.2258064516118</v>
      </c>
      <c r="G5316" s="8">
        <v>45174</v>
      </c>
    </row>
    <row r="5317" spans="1:7" x14ac:dyDescent="0.2">
      <c r="A5317" t="s">
        <v>73</v>
      </c>
      <c r="B5317" t="s">
        <v>130</v>
      </c>
      <c r="C5317" t="s">
        <v>1</v>
      </c>
      <c r="D5317" t="s">
        <v>9</v>
      </c>
      <c r="E5317">
        <v>201406</v>
      </c>
      <c r="F5317" s="8">
        <v>1155762.4266641068</v>
      </c>
      <c r="G5317" s="8">
        <v>1242474.6666666667</v>
      </c>
    </row>
    <row r="5318" spans="1:7" x14ac:dyDescent="0.2">
      <c r="A5318" t="s">
        <v>73</v>
      </c>
      <c r="B5318" t="s">
        <v>130</v>
      </c>
      <c r="C5318" t="s">
        <v>1</v>
      </c>
      <c r="D5318" t="s">
        <v>9</v>
      </c>
      <c r="E5318">
        <v>201412</v>
      </c>
      <c r="F5318" s="8">
        <v>1128162.1310035845</v>
      </c>
      <c r="G5318" s="8">
        <v>1234298.1666666667</v>
      </c>
    </row>
    <row r="5319" spans="1:7" x14ac:dyDescent="0.2">
      <c r="A5319" t="s">
        <v>73</v>
      </c>
      <c r="B5319" t="s">
        <v>130</v>
      </c>
      <c r="C5319" t="s">
        <v>1</v>
      </c>
      <c r="D5319" t="s">
        <v>9</v>
      </c>
      <c r="E5319">
        <v>201506</v>
      </c>
      <c r="F5319" s="8">
        <v>1094693.7182795701</v>
      </c>
      <c r="G5319" s="8">
        <v>1206801.3333333333</v>
      </c>
    </row>
    <row r="5320" spans="1:7" x14ac:dyDescent="0.2">
      <c r="A5320" t="s">
        <v>73</v>
      </c>
      <c r="B5320" t="s">
        <v>130</v>
      </c>
      <c r="C5320" t="s">
        <v>1</v>
      </c>
      <c r="D5320" t="s">
        <v>9</v>
      </c>
      <c r="E5320">
        <v>201512</v>
      </c>
      <c r="F5320" s="8">
        <v>1093831.790143369</v>
      </c>
      <c r="G5320" s="8">
        <v>1221401</v>
      </c>
    </row>
    <row r="5321" spans="1:7" x14ac:dyDescent="0.2">
      <c r="A5321" t="s">
        <v>73</v>
      </c>
      <c r="B5321" t="s">
        <v>130</v>
      </c>
      <c r="C5321" t="s">
        <v>1</v>
      </c>
      <c r="D5321" t="s">
        <v>9</v>
      </c>
      <c r="E5321">
        <v>201606</v>
      </c>
      <c r="F5321" s="8">
        <v>1149365.9773019406</v>
      </c>
      <c r="G5321" s="8">
        <v>1280135.6666666667</v>
      </c>
    </row>
    <row r="5322" spans="1:7" x14ac:dyDescent="0.2">
      <c r="A5322" t="s">
        <v>73</v>
      </c>
      <c r="B5322" t="s">
        <v>130</v>
      </c>
      <c r="C5322" t="s">
        <v>1</v>
      </c>
      <c r="D5322" t="s">
        <v>9</v>
      </c>
      <c r="E5322">
        <v>201612</v>
      </c>
      <c r="F5322" s="8">
        <v>1804678.6421146987</v>
      </c>
      <c r="G5322" s="8">
        <v>2083559.3333333333</v>
      </c>
    </row>
    <row r="5323" spans="1:7" x14ac:dyDescent="0.2">
      <c r="A5323" t="s">
        <v>73</v>
      </c>
      <c r="B5323" t="s">
        <v>130</v>
      </c>
      <c r="C5323" t="s">
        <v>1</v>
      </c>
      <c r="D5323" t="s">
        <v>9</v>
      </c>
      <c r="E5323">
        <v>201706</v>
      </c>
      <c r="F5323" s="8">
        <v>1457.2258064516118</v>
      </c>
      <c r="G5323" s="8">
        <v>45174</v>
      </c>
    </row>
    <row r="5324" spans="1:7" x14ac:dyDescent="0.2">
      <c r="A5324" t="s">
        <v>73</v>
      </c>
      <c r="B5324" t="s">
        <v>130</v>
      </c>
      <c r="C5324" t="s">
        <v>1</v>
      </c>
      <c r="D5324" t="s">
        <v>5</v>
      </c>
      <c r="E5324">
        <v>201403</v>
      </c>
      <c r="F5324" s="8">
        <v>1144894.283794163</v>
      </c>
      <c r="G5324" s="8">
        <v>1204120.3333333333</v>
      </c>
    </row>
    <row r="5325" spans="1:7" x14ac:dyDescent="0.2">
      <c r="A5325" t="s">
        <v>73</v>
      </c>
      <c r="B5325" t="s">
        <v>130</v>
      </c>
      <c r="C5325" t="s">
        <v>1</v>
      </c>
      <c r="D5325" t="s">
        <v>5</v>
      </c>
      <c r="E5325">
        <v>201406</v>
      </c>
      <c r="F5325" s="8">
        <v>1166630.5695340503</v>
      </c>
      <c r="G5325" s="8">
        <v>1280829</v>
      </c>
    </row>
    <row r="5326" spans="1:7" x14ac:dyDescent="0.2">
      <c r="A5326" t="s">
        <v>73</v>
      </c>
      <c r="B5326" t="s">
        <v>130</v>
      </c>
      <c r="C5326" t="s">
        <v>1</v>
      </c>
      <c r="D5326" t="s">
        <v>5</v>
      </c>
      <c r="E5326">
        <v>201409</v>
      </c>
      <c r="F5326" s="8">
        <v>1128859.6261648748</v>
      </c>
      <c r="G5326" s="8">
        <v>1231495.3333333333</v>
      </c>
    </row>
    <row r="5327" spans="1:7" x14ac:dyDescent="0.2">
      <c r="A5327" t="s">
        <v>73</v>
      </c>
      <c r="B5327" t="s">
        <v>130</v>
      </c>
      <c r="C5327" t="s">
        <v>1</v>
      </c>
      <c r="D5327" t="s">
        <v>5</v>
      </c>
      <c r="E5327">
        <v>201412</v>
      </c>
      <c r="F5327" s="8">
        <v>1127464.6358422937</v>
      </c>
      <c r="G5327" s="8">
        <v>1237101</v>
      </c>
    </row>
    <row r="5328" spans="1:7" x14ac:dyDescent="0.2">
      <c r="A5328" t="s">
        <v>73</v>
      </c>
      <c r="B5328" t="s">
        <v>130</v>
      </c>
      <c r="C5328" t="s">
        <v>1</v>
      </c>
      <c r="D5328" t="s">
        <v>5</v>
      </c>
      <c r="E5328">
        <v>201503</v>
      </c>
      <c r="F5328" s="8">
        <v>1100338.9892473118</v>
      </c>
      <c r="G5328" s="8">
        <v>1213213.6666666667</v>
      </c>
    </row>
    <row r="5329" spans="1:7" x14ac:dyDescent="0.2">
      <c r="A5329" t="s">
        <v>73</v>
      </c>
      <c r="B5329" t="s">
        <v>130</v>
      </c>
      <c r="C5329" t="s">
        <v>1</v>
      </c>
      <c r="D5329" t="s">
        <v>5</v>
      </c>
      <c r="E5329">
        <v>201506</v>
      </c>
      <c r="F5329" s="8">
        <v>1089048.4473118281</v>
      </c>
      <c r="G5329" s="8">
        <v>1200389</v>
      </c>
    </row>
    <row r="5330" spans="1:7" x14ac:dyDescent="0.2">
      <c r="A5330" t="s">
        <v>73</v>
      </c>
      <c r="B5330" t="s">
        <v>130</v>
      </c>
      <c r="C5330" t="s">
        <v>1</v>
      </c>
      <c r="D5330" t="s">
        <v>5</v>
      </c>
      <c r="E5330">
        <v>201509</v>
      </c>
      <c r="F5330" s="8">
        <v>1090253.151971326</v>
      </c>
      <c r="G5330" s="8">
        <v>1224968</v>
      </c>
    </row>
    <row r="5331" spans="1:7" x14ac:dyDescent="0.2">
      <c r="A5331" t="s">
        <v>73</v>
      </c>
      <c r="B5331" t="s">
        <v>130</v>
      </c>
      <c r="C5331" t="s">
        <v>1</v>
      </c>
      <c r="D5331" t="s">
        <v>5</v>
      </c>
      <c r="E5331">
        <v>201512</v>
      </c>
      <c r="F5331" s="8">
        <v>1097410.4283154123</v>
      </c>
      <c r="G5331" s="8">
        <v>1217834</v>
      </c>
    </row>
    <row r="5332" spans="1:7" x14ac:dyDescent="0.2">
      <c r="A5332" t="s">
        <v>73</v>
      </c>
      <c r="B5332" t="s">
        <v>130</v>
      </c>
      <c r="C5332" t="s">
        <v>1</v>
      </c>
      <c r="D5332" t="s">
        <v>5</v>
      </c>
      <c r="E5332">
        <v>201603</v>
      </c>
      <c r="F5332" s="8">
        <v>1150891.949944383</v>
      </c>
      <c r="G5332" s="8">
        <v>1284005</v>
      </c>
    </row>
    <row r="5333" spans="1:7" x14ac:dyDescent="0.2">
      <c r="A5333" t="s">
        <v>73</v>
      </c>
      <c r="B5333" t="s">
        <v>130</v>
      </c>
      <c r="C5333" t="s">
        <v>1</v>
      </c>
      <c r="D5333" t="s">
        <v>5</v>
      </c>
      <c r="E5333">
        <v>201606</v>
      </c>
      <c r="F5333" s="8">
        <v>1147840.0046594981</v>
      </c>
      <c r="G5333" s="8">
        <v>1276266.3333333333</v>
      </c>
    </row>
    <row r="5334" spans="1:7" x14ac:dyDescent="0.2">
      <c r="A5334" t="s">
        <v>73</v>
      </c>
      <c r="B5334" t="s">
        <v>130</v>
      </c>
      <c r="C5334" t="s">
        <v>1</v>
      </c>
      <c r="D5334" t="s">
        <v>5</v>
      </c>
      <c r="E5334">
        <v>201609</v>
      </c>
      <c r="F5334" s="8">
        <v>1225886.3121863797</v>
      </c>
      <c r="G5334" s="8">
        <v>1381594.6666666667</v>
      </c>
    </row>
    <row r="5335" spans="1:7" x14ac:dyDescent="0.2">
      <c r="A5335" t="s">
        <v>73</v>
      </c>
      <c r="B5335" t="s">
        <v>130</v>
      </c>
      <c r="C5335" t="s">
        <v>1</v>
      </c>
      <c r="D5335" t="s">
        <v>5</v>
      </c>
      <c r="E5335">
        <v>201612</v>
      </c>
      <c r="F5335" s="8">
        <v>2383470.9720430174</v>
      </c>
      <c r="G5335" s="8">
        <v>2785524</v>
      </c>
    </row>
    <row r="5336" spans="1:7" x14ac:dyDescent="0.2">
      <c r="A5336" t="s">
        <v>73</v>
      </c>
      <c r="B5336" t="s">
        <v>130</v>
      </c>
      <c r="C5336" t="s">
        <v>1</v>
      </c>
      <c r="D5336" t="s">
        <v>5</v>
      </c>
      <c r="E5336">
        <v>201703</v>
      </c>
      <c r="F5336" s="8">
        <v>1457.2258064516118</v>
      </c>
      <c r="G5336" s="8">
        <v>45174</v>
      </c>
    </row>
    <row r="5337" spans="1:7" x14ac:dyDescent="0.2">
      <c r="A5337" t="s">
        <v>74</v>
      </c>
      <c r="B5337" t="s">
        <v>113</v>
      </c>
      <c r="C5337" t="s">
        <v>1</v>
      </c>
      <c r="D5337" t="s">
        <v>7</v>
      </c>
      <c r="E5337">
        <v>2014</v>
      </c>
      <c r="F5337" s="8">
        <v>370211.13986175111</v>
      </c>
      <c r="G5337" s="8">
        <v>388507.66666666669</v>
      </c>
    </row>
    <row r="5338" spans="1:7" x14ac:dyDescent="0.2">
      <c r="A5338" t="s">
        <v>74</v>
      </c>
      <c r="B5338" t="s">
        <v>113</v>
      </c>
      <c r="C5338" t="s">
        <v>1</v>
      </c>
      <c r="D5338" t="s">
        <v>7</v>
      </c>
      <c r="E5338">
        <v>2015</v>
      </c>
      <c r="F5338" s="8">
        <v>444583.10458269325</v>
      </c>
      <c r="G5338" s="8">
        <v>471661.08333333331</v>
      </c>
    </row>
    <row r="5339" spans="1:7" x14ac:dyDescent="0.2">
      <c r="A5339" t="s">
        <v>74</v>
      </c>
      <c r="B5339" t="s">
        <v>113</v>
      </c>
      <c r="C5339" t="s">
        <v>1</v>
      </c>
      <c r="D5339" t="s">
        <v>7</v>
      </c>
      <c r="E5339">
        <v>2016</v>
      </c>
      <c r="F5339" s="8">
        <v>505897.27476517134</v>
      </c>
      <c r="G5339" s="8">
        <v>534431.25</v>
      </c>
    </row>
    <row r="5340" spans="1:7" x14ac:dyDescent="0.2">
      <c r="A5340" t="s">
        <v>74</v>
      </c>
      <c r="B5340" t="s">
        <v>113</v>
      </c>
      <c r="C5340" t="s">
        <v>1</v>
      </c>
      <c r="D5340" t="s">
        <v>7</v>
      </c>
      <c r="E5340">
        <v>2017</v>
      </c>
      <c r="F5340" s="8">
        <v>611975.20392985165</v>
      </c>
      <c r="G5340" s="8">
        <v>648968</v>
      </c>
    </row>
    <row r="5341" spans="1:7" x14ac:dyDescent="0.2">
      <c r="A5341" t="s">
        <v>74</v>
      </c>
      <c r="B5341" t="s">
        <v>113</v>
      </c>
      <c r="C5341" t="s">
        <v>1</v>
      </c>
      <c r="D5341" t="s">
        <v>7</v>
      </c>
      <c r="E5341">
        <v>2018</v>
      </c>
      <c r="F5341" s="8">
        <v>590577.0930555556</v>
      </c>
      <c r="G5341" s="8">
        <v>623757.83333333337</v>
      </c>
    </row>
    <row r="5342" spans="1:7" x14ac:dyDescent="0.2">
      <c r="A5342" t="s">
        <v>74</v>
      </c>
      <c r="B5342" t="s">
        <v>113</v>
      </c>
      <c r="C5342" t="s">
        <v>1</v>
      </c>
      <c r="D5342" t="s">
        <v>7</v>
      </c>
      <c r="E5342">
        <v>2019</v>
      </c>
      <c r="F5342" s="8">
        <v>637311.27265104977</v>
      </c>
      <c r="G5342" s="8">
        <v>677835.66666666663</v>
      </c>
    </row>
    <row r="5343" spans="1:7" x14ac:dyDescent="0.2">
      <c r="A5343" t="s">
        <v>74</v>
      </c>
      <c r="B5343" t="s">
        <v>113</v>
      </c>
      <c r="C5343" t="s">
        <v>1</v>
      </c>
      <c r="D5343" t="s">
        <v>7</v>
      </c>
      <c r="E5343">
        <v>2020</v>
      </c>
      <c r="F5343" s="8">
        <v>654767.13696082064</v>
      </c>
      <c r="G5343" s="8">
        <v>687513.08333333337</v>
      </c>
    </row>
    <row r="5344" spans="1:7" x14ac:dyDescent="0.2">
      <c r="A5344" t="s">
        <v>74</v>
      </c>
      <c r="B5344" t="s">
        <v>113</v>
      </c>
      <c r="C5344" t="s">
        <v>1</v>
      </c>
      <c r="D5344" t="s">
        <v>7</v>
      </c>
      <c r="E5344">
        <v>2021</v>
      </c>
      <c r="F5344" s="8">
        <v>638426.06070788542</v>
      </c>
      <c r="G5344" s="8">
        <v>673326.66666666663</v>
      </c>
    </row>
    <row r="5345" spans="1:7" x14ac:dyDescent="0.2">
      <c r="A5345" t="s">
        <v>74</v>
      </c>
      <c r="B5345" t="s">
        <v>113</v>
      </c>
      <c r="C5345" t="s">
        <v>1</v>
      </c>
      <c r="D5345" t="s">
        <v>7</v>
      </c>
      <c r="E5345">
        <v>2022</v>
      </c>
      <c r="F5345" s="8">
        <v>674333.90736687148</v>
      </c>
      <c r="G5345" s="8">
        <v>718759.16666666663</v>
      </c>
    </row>
    <row r="5346" spans="1:7" x14ac:dyDescent="0.2">
      <c r="A5346" t="s">
        <v>74</v>
      </c>
      <c r="B5346" t="s">
        <v>113</v>
      </c>
      <c r="C5346" t="s">
        <v>1</v>
      </c>
      <c r="D5346" t="s">
        <v>7</v>
      </c>
      <c r="E5346">
        <v>2023</v>
      </c>
      <c r="F5346" s="8">
        <v>684999.08493983618</v>
      </c>
      <c r="G5346" s="8">
        <v>730748</v>
      </c>
    </row>
    <row r="5347" spans="1:7" x14ac:dyDescent="0.2">
      <c r="A5347" t="s">
        <v>74</v>
      </c>
      <c r="B5347" t="s">
        <v>113</v>
      </c>
      <c r="C5347" t="s">
        <v>1</v>
      </c>
      <c r="D5347" t="s">
        <v>7</v>
      </c>
      <c r="E5347">
        <v>2024</v>
      </c>
      <c r="F5347" s="8">
        <v>584544.83956989227</v>
      </c>
      <c r="G5347" s="8">
        <v>624748.19999999995</v>
      </c>
    </row>
    <row r="5348" spans="1:7" x14ac:dyDescent="0.2">
      <c r="A5348" t="s">
        <v>74</v>
      </c>
      <c r="B5348" t="s">
        <v>113</v>
      </c>
      <c r="C5348" t="s">
        <v>1</v>
      </c>
      <c r="D5348" t="s">
        <v>8</v>
      </c>
      <c r="E5348">
        <v>201401</v>
      </c>
      <c r="F5348" s="8">
        <v>354156.67741935467</v>
      </c>
      <c r="G5348" s="8">
        <v>367411</v>
      </c>
    </row>
    <row r="5349" spans="1:7" x14ac:dyDescent="0.2">
      <c r="A5349" t="s">
        <v>74</v>
      </c>
      <c r="B5349" t="s">
        <v>113</v>
      </c>
      <c r="C5349" t="s">
        <v>1</v>
      </c>
      <c r="D5349" t="s">
        <v>8</v>
      </c>
      <c r="E5349">
        <v>201402</v>
      </c>
      <c r="F5349" s="8">
        <v>355322.14285714296</v>
      </c>
      <c r="G5349" s="8">
        <v>371357</v>
      </c>
    </row>
    <row r="5350" spans="1:7" x14ac:dyDescent="0.2">
      <c r="A5350" t="s">
        <v>74</v>
      </c>
      <c r="B5350" t="s">
        <v>113</v>
      </c>
      <c r="C5350" t="s">
        <v>1</v>
      </c>
      <c r="D5350" t="s">
        <v>8</v>
      </c>
      <c r="E5350">
        <v>201403</v>
      </c>
      <c r="F5350" s="8">
        <v>356064.25806451612</v>
      </c>
      <c r="G5350" s="8">
        <v>371953</v>
      </c>
    </row>
    <row r="5351" spans="1:7" x14ac:dyDescent="0.2">
      <c r="A5351" t="s">
        <v>74</v>
      </c>
      <c r="B5351" t="s">
        <v>113</v>
      </c>
      <c r="C5351" t="s">
        <v>1</v>
      </c>
      <c r="D5351" t="s">
        <v>8</v>
      </c>
      <c r="E5351">
        <v>201404</v>
      </c>
      <c r="F5351" s="8">
        <v>358202.8000000001</v>
      </c>
      <c r="G5351" s="8">
        <v>373236</v>
      </c>
    </row>
    <row r="5352" spans="1:7" x14ac:dyDescent="0.2">
      <c r="A5352" t="s">
        <v>74</v>
      </c>
      <c r="B5352" t="s">
        <v>113</v>
      </c>
      <c r="C5352" t="s">
        <v>1</v>
      </c>
      <c r="D5352" t="s">
        <v>8</v>
      </c>
      <c r="E5352">
        <v>201405</v>
      </c>
      <c r="F5352" s="8">
        <v>366510.54838709679</v>
      </c>
      <c r="G5352" s="8">
        <v>383773</v>
      </c>
    </row>
    <row r="5353" spans="1:7" x14ac:dyDescent="0.2">
      <c r="A5353" t="s">
        <v>74</v>
      </c>
      <c r="B5353" t="s">
        <v>113</v>
      </c>
      <c r="C5353" t="s">
        <v>1</v>
      </c>
      <c r="D5353" t="s">
        <v>8</v>
      </c>
      <c r="E5353">
        <v>201406</v>
      </c>
      <c r="F5353" s="8">
        <v>372483.96666666656</v>
      </c>
      <c r="G5353" s="8">
        <v>386414</v>
      </c>
    </row>
    <row r="5354" spans="1:7" x14ac:dyDescent="0.2">
      <c r="A5354" t="s">
        <v>74</v>
      </c>
      <c r="B5354" t="s">
        <v>113</v>
      </c>
      <c r="C5354" t="s">
        <v>1</v>
      </c>
      <c r="D5354" t="s">
        <v>8</v>
      </c>
      <c r="E5354">
        <v>201407</v>
      </c>
      <c r="F5354" s="8">
        <v>376301.09677419363</v>
      </c>
      <c r="G5354" s="8">
        <v>399690</v>
      </c>
    </row>
    <row r="5355" spans="1:7" x14ac:dyDescent="0.2">
      <c r="A5355" t="s">
        <v>74</v>
      </c>
      <c r="B5355" t="s">
        <v>113</v>
      </c>
      <c r="C5355" t="s">
        <v>1</v>
      </c>
      <c r="D5355" t="s">
        <v>8</v>
      </c>
      <c r="E5355">
        <v>201408</v>
      </c>
      <c r="F5355" s="8">
        <v>377614.54838709679</v>
      </c>
      <c r="G5355" s="8">
        <v>401126</v>
      </c>
    </row>
    <row r="5356" spans="1:7" x14ac:dyDescent="0.2">
      <c r="A5356" t="s">
        <v>74</v>
      </c>
      <c r="B5356" t="s">
        <v>113</v>
      </c>
      <c r="C5356" t="s">
        <v>1</v>
      </c>
      <c r="D5356" t="s">
        <v>8</v>
      </c>
      <c r="E5356">
        <v>201409</v>
      </c>
      <c r="F5356" s="8">
        <v>376498.93333333341</v>
      </c>
      <c r="G5356" s="8">
        <v>397015</v>
      </c>
    </row>
    <row r="5357" spans="1:7" x14ac:dyDescent="0.2">
      <c r="A5357" t="s">
        <v>74</v>
      </c>
      <c r="B5357" t="s">
        <v>113</v>
      </c>
      <c r="C5357" t="s">
        <v>1</v>
      </c>
      <c r="D5357" t="s">
        <v>8</v>
      </c>
      <c r="E5357">
        <v>201410</v>
      </c>
      <c r="F5357" s="8">
        <v>377637.83870967763</v>
      </c>
      <c r="G5357" s="8">
        <v>395918</v>
      </c>
    </row>
    <row r="5358" spans="1:7" x14ac:dyDescent="0.2">
      <c r="A5358" t="s">
        <v>74</v>
      </c>
      <c r="B5358" t="s">
        <v>113</v>
      </c>
      <c r="C5358" t="s">
        <v>1</v>
      </c>
      <c r="D5358" t="s">
        <v>8</v>
      </c>
      <c r="E5358">
        <v>201411</v>
      </c>
      <c r="F5358" s="8">
        <v>382438.89999999973</v>
      </c>
      <c r="G5358" s="8">
        <v>403870</v>
      </c>
    </row>
    <row r="5359" spans="1:7" x14ac:dyDescent="0.2">
      <c r="A5359" t="s">
        <v>74</v>
      </c>
      <c r="B5359" t="s">
        <v>113</v>
      </c>
      <c r="C5359" t="s">
        <v>1</v>
      </c>
      <c r="D5359" t="s">
        <v>8</v>
      </c>
      <c r="E5359">
        <v>201412</v>
      </c>
      <c r="F5359" s="8">
        <v>389301.96774193534</v>
      </c>
      <c r="G5359" s="8">
        <v>410329</v>
      </c>
    </row>
    <row r="5360" spans="1:7" x14ac:dyDescent="0.2">
      <c r="A5360" t="s">
        <v>74</v>
      </c>
      <c r="B5360" t="s">
        <v>113</v>
      </c>
      <c r="C5360" t="s">
        <v>1</v>
      </c>
      <c r="D5360" t="s">
        <v>8</v>
      </c>
      <c r="E5360">
        <v>201501</v>
      </c>
      <c r="F5360" s="8">
        <v>394617.67741935485</v>
      </c>
      <c r="G5360" s="8">
        <v>416102</v>
      </c>
    </row>
    <row r="5361" spans="1:7" x14ac:dyDescent="0.2">
      <c r="A5361" t="s">
        <v>74</v>
      </c>
      <c r="B5361" t="s">
        <v>113</v>
      </c>
      <c r="C5361" t="s">
        <v>1</v>
      </c>
      <c r="D5361" t="s">
        <v>8</v>
      </c>
      <c r="E5361">
        <v>201502</v>
      </c>
      <c r="F5361" s="8">
        <v>416918.35714285739</v>
      </c>
      <c r="G5361" s="8">
        <v>469271</v>
      </c>
    </row>
    <row r="5362" spans="1:7" x14ac:dyDescent="0.2">
      <c r="A5362" t="s">
        <v>74</v>
      </c>
      <c r="B5362" t="s">
        <v>113</v>
      </c>
      <c r="C5362" t="s">
        <v>1</v>
      </c>
      <c r="D5362" t="s">
        <v>8</v>
      </c>
      <c r="E5362">
        <v>201503</v>
      </c>
      <c r="F5362" s="8">
        <v>433251.90322580637</v>
      </c>
      <c r="G5362" s="8">
        <v>456316</v>
      </c>
    </row>
    <row r="5363" spans="1:7" x14ac:dyDescent="0.2">
      <c r="A5363" t="s">
        <v>74</v>
      </c>
      <c r="B5363" t="s">
        <v>113</v>
      </c>
      <c r="C5363" t="s">
        <v>1</v>
      </c>
      <c r="D5363" t="s">
        <v>8</v>
      </c>
      <c r="E5363">
        <v>201504</v>
      </c>
      <c r="F5363" s="8">
        <v>438634.86666666646</v>
      </c>
      <c r="G5363" s="8">
        <v>456799</v>
      </c>
    </row>
    <row r="5364" spans="1:7" x14ac:dyDescent="0.2">
      <c r="A5364" t="s">
        <v>74</v>
      </c>
      <c r="B5364" t="s">
        <v>113</v>
      </c>
      <c r="C5364" t="s">
        <v>1</v>
      </c>
      <c r="D5364" t="s">
        <v>8</v>
      </c>
      <c r="E5364">
        <v>201505</v>
      </c>
      <c r="F5364" s="8">
        <v>442492.61290322582</v>
      </c>
      <c r="G5364" s="8">
        <v>461985</v>
      </c>
    </row>
    <row r="5365" spans="1:7" x14ac:dyDescent="0.2">
      <c r="A5365" t="s">
        <v>74</v>
      </c>
      <c r="B5365" t="s">
        <v>113</v>
      </c>
      <c r="C5365" t="s">
        <v>1</v>
      </c>
      <c r="D5365" t="s">
        <v>8</v>
      </c>
      <c r="E5365">
        <v>201506</v>
      </c>
      <c r="F5365" s="8">
        <v>444798.66666666663</v>
      </c>
      <c r="G5365" s="8">
        <v>466948</v>
      </c>
    </row>
    <row r="5366" spans="1:7" x14ac:dyDescent="0.2">
      <c r="A5366" t="s">
        <v>74</v>
      </c>
      <c r="B5366" t="s">
        <v>113</v>
      </c>
      <c r="C5366" t="s">
        <v>1</v>
      </c>
      <c r="D5366" t="s">
        <v>8</v>
      </c>
      <c r="E5366">
        <v>201507</v>
      </c>
      <c r="F5366" s="8">
        <v>451808.06451612926</v>
      </c>
      <c r="G5366" s="8">
        <v>479226</v>
      </c>
    </row>
    <row r="5367" spans="1:7" x14ac:dyDescent="0.2">
      <c r="A5367" t="s">
        <v>74</v>
      </c>
      <c r="B5367" t="s">
        <v>113</v>
      </c>
      <c r="C5367" t="s">
        <v>1</v>
      </c>
      <c r="D5367" t="s">
        <v>8</v>
      </c>
      <c r="E5367">
        <v>201508</v>
      </c>
      <c r="F5367" s="8">
        <v>455890.03225806449</v>
      </c>
      <c r="G5367" s="8">
        <v>483121</v>
      </c>
    </row>
    <row r="5368" spans="1:7" x14ac:dyDescent="0.2">
      <c r="A5368" t="s">
        <v>74</v>
      </c>
      <c r="B5368" t="s">
        <v>113</v>
      </c>
      <c r="C5368" t="s">
        <v>1</v>
      </c>
      <c r="D5368" t="s">
        <v>8</v>
      </c>
      <c r="E5368">
        <v>201509</v>
      </c>
      <c r="F5368" s="8">
        <v>458813.43333333341</v>
      </c>
      <c r="G5368" s="8">
        <v>480916</v>
      </c>
    </row>
    <row r="5369" spans="1:7" x14ac:dyDescent="0.2">
      <c r="A5369" t="s">
        <v>74</v>
      </c>
      <c r="B5369" t="s">
        <v>113</v>
      </c>
      <c r="C5369" t="s">
        <v>1</v>
      </c>
      <c r="D5369" t="s">
        <v>8</v>
      </c>
      <c r="E5369">
        <v>201510</v>
      </c>
      <c r="F5369" s="8">
        <v>465881.58064516133</v>
      </c>
      <c r="G5369" s="8">
        <v>491460</v>
      </c>
    </row>
    <row r="5370" spans="1:7" x14ac:dyDescent="0.2">
      <c r="A5370" t="s">
        <v>74</v>
      </c>
      <c r="B5370" t="s">
        <v>113</v>
      </c>
      <c r="C5370" t="s">
        <v>1</v>
      </c>
      <c r="D5370" t="s">
        <v>8</v>
      </c>
      <c r="E5370">
        <v>201511</v>
      </c>
      <c r="F5370" s="8">
        <v>464135.86666666652</v>
      </c>
      <c r="G5370" s="8">
        <v>489215</v>
      </c>
    </row>
    <row r="5371" spans="1:7" x14ac:dyDescent="0.2">
      <c r="A5371" t="s">
        <v>74</v>
      </c>
      <c r="B5371" t="s">
        <v>113</v>
      </c>
      <c r="C5371" t="s">
        <v>1</v>
      </c>
      <c r="D5371" t="s">
        <v>8</v>
      </c>
      <c r="E5371">
        <v>201512</v>
      </c>
      <c r="F5371" s="8">
        <v>467754.19354838721</v>
      </c>
      <c r="G5371" s="8">
        <v>508574</v>
      </c>
    </row>
    <row r="5372" spans="1:7" x14ac:dyDescent="0.2">
      <c r="A5372" t="s">
        <v>74</v>
      </c>
      <c r="B5372" t="s">
        <v>113</v>
      </c>
      <c r="C5372" t="s">
        <v>1</v>
      </c>
      <c r="D5372" t="s">
        <v>8</v>
      </c>
      <c r="E5372">
        <v>201601</v>
      </c>
      <c r="F5372" s="8">
        <v>471953.9677419354</v>
      </c>
      <c r="G5372" s="8">
        <v>495836</v>
      </c>
    </row>
    <row r="5373" spans="1:7" x14ac:dyDescent="0.2">
      <c r="A5373" t="s">
        <v>74</v>
      </c>
      <c r="B5373" t="s">
        <v>113</v>
      </c>
      <c r="C5373" t="s">
        <v>1</v>
      </c>
      <c r="D5373" t="s">
        <v>8</v>
      </c>
      <c r="E5373">
        <v>201602</v>
      </c>
      <c r="F5373" s="8">
        <v>477527.68965517246</v>
      </c>
      <c r="G5373" s="8">
        <v>500358</v>
      </c>
    </row>
    <row r="5374" spans="1:7" x14ac:dyDescent="0.2">
      <c r="A5374" t="s">
        <v>74</v>
      </c>
      <c r="B5374" t="s">
        <v>113</v>
      </c>
      <c r="C5374" t="s">
        <v>1</v>
      </c>
      <c r="D5374" t="s">
        <v>8</v>
      </c>
      <c r="E5374">
        <v>201603</v>
      </c>
      <c r="F5374" s="8">
        <v>485037.29032258067</v>
      </c>
      <c r="G5374" s="8">
        <v>510520</v>
      </c>
    </row>
    <row r="5375" spans="1:7" x14ac:dyDescent="0.2">
      <c r="A5375" t="s">
        <v>74</v>
      </c>
      <c r="B5375" t="s">
        <v>113</v>
      </c>
      <c r="C5375" t="s">
        <v>1</v>
      </c>
      <c r="D5375" t="s">
        <v>8</v>
      </c>
      <c r="E5375">
        <v>201604</v>
      </c>
      <c r="F5375" s="8">
        <v>469459.43333333341</v>
      </c>
      <c r="G5375" s="8">
        <v>494892</v>
      </c>
    </row>
    <row r="5376" spans="1:7" x14ac:dyDescent="0.2">
      <c r="A5376" t="s">
        <v>74</v>
      </c>
      <c r="B5376" t="s">
        <v>113</v>
      </c>
      <c r="C5376" t="s">
        <v>1</v>
      </c>
      <c r="D5376" t="s">
        <v>8</v>
      </c>
      <c r="E5376">
        <v>201605</v>
      </c>
      <c r="F5376" s="8">
        <v>478157.09677419363</v>
      </c>
      <c r="G5376" s="8">
        <v>500931</v>
      </c>
    </row>
    <row r="5377" spans="1:7" x14ac:dyDescent="0.2">
      <c r="A5377" t="s">
        <v>74</v>
      </c>
      <c r="B5377" t="s">
        <v>113</v>
      </c>
      <c r="C5377" t="s">
        <v>1</v>
      </c>
      <c r="D5377" t="s">
        <v>8</v>
      </c>
      <c r="E5377">
        <v>201606</v>
      </c>
      <c r="F5377" s="8">
        <v>488869.93333333329</v>
      </c>
      <c r="G5377" s="8">
        <v>512917</v>
      </c>
    </row>
    <row r="5378" spans="1:7" x14ac:dyDescent="0.2">
      <c r="A5378" t="s">
        <v>74</v>
      </c>
      <c r="B5378" t="s">
        <v>113</v>
      </c>
      <c r="C5378" t="s">
        <v>1</v>
      </c>
      <c r="D5378" t="s">
        <v>8</v>
      </c>
      <c r="E5378">
        <v>201607</v>
      </c>
      <c r="F5378" s="8">
        <v>498966.3870967743</v>
      </c>
      <c r="G5378" s="8">
        <v>527646</v>
      </c>
    </row>
    <row r="5379" spans="1:7" x14ac:dyDescent="0.2">
      <c r="A5379" t="s">
        <v>74</v>
      </c>
      <c r="B5379" t="s">
        <v>113</v>
      </c>
      <c r="C5379" t="s">
        <v>1</v>
      </c>
      <c r="D5379" t="s">
        <v>8</v>
      </c>
      <c r="E5379">
        <v>201608</v>
      </c>
      <c r="F5379" s="8">
        <v>517060.45161290333</v>
      </c>
      <c r="G5379" s="8">
        <v>549819</v>
      </c>
    </row>
    <row r="5380" spans="1:7" x14ac:dyDescent="0.2">
      <c r="A5380" t="s">
        <v>74</v>
      </c>
      <c r="B5380" t="s">
        <v>113</v>
      </c>
      <c r="C5380" t="s">
        <v>1</v>
      </c>
      <c r="D5380" t="s">
        <v>8</v>
      </c>
      <c r="E5380">
        <v>201609</v>
      </c>
      <c r="F5380" s="8">
        <v>529540.26666666672</v>
      </c>
      <c r="G5380" s="8">
        <v>554647</v>
      </c>
    </row>
    <row r="5381" spans="1:7" x14ac:dyDescent="0.2">
      <c r="A5381" t="s">
        <v>74</v>
      </c>
      <c r="B5381" t="s">
        <v>113</v>
      </c>
      <c r="C5381" t="s">
        <v>1</v>
      </c>
      <c r="D5381" t="s">
        <v>8</v>
      </c>
      <c r="E5381">
        <v>201610</v>
      </c>
      <c r="F5381" s="8">
        <v>540631.12903225876</v>
      </c>
      <c r="G5381" s="8">
        <v>571263</v>
      </c>
    </row>
    <row r="5382" spans="1:7" x14ac:dyDescent="0.2">
      <c r="A5382" t="s">
        <v>74</v>
      </c>
      <c r="B5382" t="s">
        <v>113</v>
      </c>
      <c r="C5382" t="s">
        <v>1</v>
      </c>
      <c r="D5382" t="s">
        <v>8</v>
      </c>
      <c r="E5382">
        <v>201611</v>
      </c>
      <c r="F5382" s="8">
        <v>552965.19999999995</v>
      </c>
      <c r="G5382" s="8">
        <v>589951</v>
      </c>
    </row>
    <row r="5383" spans="1:7" x14ac:dyDescent="0.2">
      <c r="A5383" t="s">
        <v>74</v>
      </c>
      <c r="B5383" t="s">
        <v>113</v>
      </c>
      <c r="C5383" t="s">
        <v>1</v>
      </c>
      <c r="D5383" t="s">
        <v>8</v>
      </c>
      <c r="E5383">
        <v>201612</v>
      </c>
      <c r="F5383" s="8">
        <v>560598.45161290339</v>
      </c>
      <c r="G5383" s="8">
        <v>604395</v>
      </c>
    </row>
    <row r="5384" spans="1:7" x14ac:dyDescent="0.2">
      <c r="A5384" t="s">
        <v>74</v>
      </c>
      <c r="B5384" t="s">
        <v>113</v>
      </c>
      <c r="C5384" t="s">
        <v>1</v>
      </c>
      <c r="D5384" t="s">
        <v>8</v>
      </c>
      <c r="E5384">
        <v>201701</v>
      </c>
      <c r="F5384" s="8">
        <v>572474.12903225818</v>
      </c>
      <c r="G5384" s="8">
        <v>602725</v>
      </c>
    </row>
    <row r="5385" spans="1:7" x14ac:dyDescent="0.2">
      <c r="A5385" t="s">
        <v>74</v>
      </c>
      <c r="B5385" t="s">
        <v>113</v>
      </c>
      <c r="C5385" t="s">
        <v>1</v>
      </c>
      <c r="D5385" t="s">
        <v>8</v>
      </c>
      <c r="E5385">
        <v>201702</v>
      </c>
      <c r="F5385" s="8">
        <v>578915.64285714296</v>
      </c>
      <c r="G5385" s="8">
        <v>612609</v>
      </c>
    </row>
    <row r="5386" spans="1:7" x14ac:dyDescent="0.2">
      <c r="A5386" t="s">
        <v>74</v>
      </c>
      <c r="B5386" t="s">
        <v>113</v>
      </c>
      <c r="C5386" t="s">
        <v>1</v>
      </c>
      <c r="D5386" t="s">
        <v>8</v>
      </c>
      <c r="E5386">
        <v>201703</v>
      </c>
      <c r="F5386" s="8">
        <v>594352.58064516133</v>
      </c>
      <c r="G5386" s="8">
        <v>632548</v>
      </c>
    </row>
    <row r="5387" spans="1:7" x14ac:dyDescent="0.2">
      <c r="A5387" t="s">
        <v>74</v>
      </c>
      <c r="B5387" t="s">
        <v>113</v>
      </c>
      <c r="C5387" t="s">
        <v>1</v>
      </c>
      <c r="D5387" t="s">
        <v>8</v>
      </c>
      <c r="E5387">
        <v>201704</v>
      </c>
      <c r="F5387" s="8">
        <v>595427.29999999946</v>
      </c>
      <c r="G5387" s="8">
        <v>629375</v>
      </c>
    </row>
    <row r="5388" spans="1:7" x14ac:dyDescent="0.2">
      <c r="A5388" t="s">
        <v>74</v>
      </c>
      <c r="B5388" t="s">
        <v>113</v>
      </c>
      <c r="C5388" t="s">
        <v>1</v>
      </c>
      <c r="D5388" t="s">
        <v>8</v>
      </c>
      <c r="E5388">
        <v>201705</v>
      </c>
      <c r="F5388" s="8">
        <v>601137.83870967769</v>
      </c>
      <c r="G5388" s="8">
        <v>633369</v>
      </c>
    </row>
    <row r="5389" spans="1:7" x14ac:dyDescent="0.2">
      <c r="A5389" t="s">
        <v>74</v>
      </c>
      <c r="B5389" t="s">
        <v>113</v>
      </c>
      <c r="C5389" t="s">
        <v>1</v>
      </c>
      <c r="D5389" t="s">
        <v>8</v>
      </c>
      <c r="E5389">
        <v>201706</v>
      </c>
      <c r="F5389" s="8">
        <v>636691.4999999993</v>
      </c>
      <c r="G5389" s="8">
        <v>667689</v>
      </c>
    </row>
    <row r="5390" spans="1:7" x14ac:dyDescent="0.2">
      <c r="A5390" t="s">
        <v>74</v>
      </c>
      <c r="B5390" t="s">
        <v>113</v>
      </c>
      <c r="C5390" t="s">
        <v>1</v>
      </c>
      <c r="D5390" t="s">
        <v>8</v>
      </c>
      <c r="E5390">
        <v>201707</v>
      </c>
      <c r="F5390" s="8">
        <v>636760.51612903224</v>
      </c>
      <c r="G5390" s="8">
        <v>669238</v>
      </c>
    </row>
    <row r="5391" spans="1:7" x14ac:dyDescent="0.2">
      <c r="A5391" t="s">
        <v>74</v>
      </c>
      <c r="B5391" t="s">
        <v>113</v>
      </c>
      <c r="C5391" t="s">
        <v>1</v>
      </c>
      <c r="D5391" t="s">
        <v>8</v>
      </c>
      <c r="E5391">
        <v>201708</v>
      </c>
      <c r="F5391" s="8">
        <v>633594.45161290339</v>
      </c>
      <c r="G5391" s="8">
        <v>672448</v>
      </c>
    </row>
    <row r="5392" spans="1:7" x14ac:dyDescent="0.2">
      <c r="A5392" t="s">
        <v>74</v>
      </c>
      <c r="B5392" t="s">
        <v>113</v>
      </c>
      <c r="C5392" t="s">
        <v>1</v>
      </c>
      <c r="D5392" t="s">
        <v>8</v>
      </c>
      <c r="E5392">
        <v>201709</v>
      </c>
      <c r="F5392" s="8">
        <v>631312.23333333328</v>
      </c>
      <c r="G5392" s="8">
        <v>666908</v>
      </c>
    </row>
    <row r="5393" spans="1:7" x14ac:dyDescent="0.2">
      <c r="A5393" t="s">
        <v>74</v>
      </c>
      <c r="B5393" t="s">
        <v>113</v>
      </c>
      <c r="C5393" t="s">
        <v>1</v>
      </c>
      <c r="D5393" t="s">
        <v>8</v>
      </c>
      <c r="E5393">
        <v>201710</v>
      </c>
      <c r="F5393" s="8">
        <v>627084.22580645198</v>
      </c>
      <c r="G5393" s="8">
        <v>660033</v>
      </c>
    </row>
    <row r="5394" spans="1:7" x14ac:dyDescent="0.2">
      <c r="A5394" t="s">
        <v>74</v>
      </c>
      <c r="B5394" t="s">
        <v>113</v>
      </c>
      <c r="C5394" t="s">
        <v>1</v>
      </c>
      <c r="D5394" t="s">
        <v>8</v>
      </c>
      <c r="E5394">
        <v>201711</v>
      </c>
      <c r="F5394" s="8">
        <v>625122.89999999909</v>
      </c>
      <c r="G5394" s="8">
        <v>671759</v>
      </c>
    </row>
    <row r="5395" spans="1:7" x14ac:dyDescent="0.2">
      <c r="A5395" t="s">
        <v>74</v>
      </c>
      <c r="B5395" t="s">
        <v>113</v>
      </c>
      <c r="C5395" t="s">
        <v>1</v>
      </c>
      <c r="D5395" t="s">
        <v>8</v>
      </c>
      <c r="E5395">
        <v>201712</v>
      </c>
      <c r="F5395" s="8">
        <v>610829.12903225841</v>
      </c>
      <c r="G5395" s="8">
        <v>668915</v>
      </c>
    </row>
    <row r="5396" spans="1:7" x14ac:dyDescent="0.2">
      <c r="A5396" t="s">
        <v>74</v>
      </c>
      <c r="B5396" t="s">
        <v>113</v>
      </c>
      <c r="C5396" t="s">
        <v>1</v>
      </c>
      <c r="D5396" t="s">
        <v>8</v>
      </c>
      <c r="E5396">
        <v>201801</v>
      </c>
      <c r="F5396" s="8">
        <v>601521.22580645152</v>
      </c>
      <c r="G5396" s="8">
        <v>630862</v>
      </c>
    </row>
    <row r="5397" spans="1:7" x14ac:dyDescent="0.2">
      <c r="A5397" t="s">
        <v>74</v>
      </c>
      <c r="B5397" t="s">
        <v>113</v>
      </c>
      <c r="C5397" t="s">
        <v>1</v>
      </c>
      <c r="D5397" t="s">
        <v>8</v>
      </c>
      <c r="E5397">
        <v>201802</v>
      </c>
      <c r="F5397" s="8">
        <v>599312.24999999965</v>
      </c>
      <c r="G5397" s="8">
        <v>628055</v>
      </c>
    </row>
    <row r="5398" spans="1:7" x14ac:dyDescent="0.2">
      <c r="A5398" t="s">
        <v>74</v>
      </c>
      <c r="B5398" t="s">
        <v>113</v>
      </c>
      <c r="C5398" t="s">
        <v>1</v>
      </c>
      <c r="D5398" t="s">
        <v>8</v>
      </c>
      <c r="E5398">
        <v>201803</v>
      </c>
      <c r="F5398" s="8">
        <v>594350.00000000012</v>
      </c>
      <c r="G5398" s="8">
        <v>623152</v>
      </c>
    </row>
    <row r="5399" spans="1:7" x14ac:dyDescent="0.2">
      <c r="A5399" t="s">
        <v>74</v>
      </c>
      <c r="B5399" t="s">
        <v>113</v>
      </c>
      <c r="C5399" t="s">
        <v>1</v>
      </c>
      <c r="D5399" t="s">
        <v>8</v>
      </c>
      <c r="E5399">
        <v>201804</v>
      </c>
      <c r="F5399" s="8">
        <v>590146.86666666705</v>
      </c>
      <c r="G5399" s="8">
        <v>614416</v>
      </c>
    </row>
    <row r="5400" spans="1:7" x14ac:dyDescent="0.2">
      <c r="A5400" t="s">
        <v>74</v>
      </c>
      <c r="B5400" t="s">
        <v>113</v>
      </c>
      <c r="C5400" t="s">
        <v>1</v>
      </c>
      <c r="D5400" t="s">
        <v>8</v>
      </c>
      <c r="E5400">
        <v>201805</v>
      </c>
      <c r="F5400" s="8">
        <v>579471.29032258096</v>
      </c>
      <c r="G5400" s="8">
        <v>614985</v>
      </c>
    </row>
    <row r="5401" spans="1:7" x14ac:dyDescent="0.2">
      <c r="A5401" t="s">
        <v>74</v>
      </c>
      <c r="B5401" t="s">
        <v>113</v>
      </c>
      <c r="C5401" t="s">
        <v>1</v>
      </c>
      <c r="D5401" t="s">
        <v>8</v>
      </c>
      <c r="E5401">
        <v>201806</v>
      </c>
      <c r="F5401" s="8">
        <v>577738.13333333295</v>
      </c>
      <c r="G5401" s="8">
        <v>603191</v>
      </c>
    </row>
    <row r="5402" spans="1:7" x14ac:dyDescent="0.2">
      <c r="A5402" t="s">
        <v>74</v>
      </c>
      <c r="B5402" t="s">
        <v>113</v>
      </c>
      <c r="C5402" t="s">
        <v>1</v>
      </c>
      <c r="D5402" t="s">
        <v>8</v>
      </c>
      <c r="E5402">
        <v>201807</v>
      </c>
      <c r="F5402" s="8">
        <v>577109.67741935502</v>
      </c>
      <c r="G5402" s="8">
        <v>614898</v>
      </c>
    </row>
    <row r="5403" spans="1:7" x14ac:dyDescent="0.2">
      <c r="A5403" t="s">
        <v>74</v>
      </c>
      <c r="B5403" t="s">
        <v>113</v>
      </c>
      <c r="C5403" t="s">
        <v>1</v>
      </c>
      <c r="D5403" t="s">
        <v>8</v>
      </c>
      <c r="E5403">
        <v>201808</v>
      </c>
      <c r="F5403" s="8">
        <v>581436.09677419357</v>
      </c>
      <c r="G5403" s="8">
        <v>619614</v>
      </c>
    </row>
    <row r="5404" spans="1:7" x14ac:dyDescent="0.2">
      <c r="A5404" t="s">
        <v>74</v>
      </c>
      <c r="B5404" t="s">
        <v>113</v>
      </c>
      <c r="C5404" t="s">
        <v>1</v>
      </c>
      <c r="D5404" t="s">
        <v>8</v>
      </c>
      <c r="E5404">
        <v>201809</v>
      </c>
      <c r="F5404" s="8">
        <v>588833.7999999997</v>
      </c>
      <c r="G5404" s="8">
        <v>624504</v>
      </c>
    </row>
    <row r="5405" spans="1:7" x14ac:dyDescent="0.2">
      <c r="A5405" t="s">
        <v>74</v>
      </c>
      <c r="B5405" t="s">
        <v>113</v>
      </c>
      <c r="C5405" t="s">
        <v>1</v>
      </c>
      <c r="D5405" t="s">
        <v>8</v>
      </c>
      <c r="E5405">
        <v>201810</v>
      </c>
      <c r="F5405" s="8">
        <v>598723.00000000023</v>
      </c>
      <c r="G5405" s="8">
        <v>633997</v>
      </c>
    </row>
    <row r="5406" spans="1:7" x14ac:dyDescent="0.2">
      <c r="A5406" t="s">
        <v>74</v>
      </c>
      <c r="B5406" t="s">
        <v>113</v>
      </c>
      <c r="C5406" t="s">
        <v>1</v>
      </c>
      <c r="D5406" t="s">
        <v>8</v>
      </c>
      <c r="E5406">
        <v>201811</v>
      </c>
      <c r="F5406" s="8">
        <v>598002.06666666642</v>
      </c>
      <c r="G5406" s="8">
        <v>637732</v>
      </c>
    </row>
    <row r="5407" spans="1:7" x14ac:dyDescent="0.2">
      <c r="A5407" t="s">
        <v>74</v>
      </c>
      <c r="B5407" t="s">
        <v>113</v>
      </c>
      <c r="C5407" t="s">
        <v>1</v>
      </c>
      <c r="D5407" t="s">
        <v>8</v>
      </c>
      <c r="E5407">
        <v>201812</v>
      </c>
      <c r="F5407" s="8">
        <v>600280.70967741986</v>
      </c>
      <c r="G5407" s="8">
        <v>639688</v>
      </c>
    </row>
    <row r="5408" spans="1:7" x14ac:dyDescent="0.2">
      <c r="A5408" t="s">
        <v>74</v>
      </c>
      <c r="B5408" t="s">
        <v>113</v>
      </c>
      <c r="C5408" t="s">
        <v>1</v>
      </c>
      <c r="D5408" t="s">
        <v>8</v>
      </c>
      <c r="E5408">
        <v>201901</v>
      </c>
      <c r="F5408" s="8">
        <v>599487.03225806495</v>
      </c>
      <c r="G5408" s="8">
        <v>630732</v>
      </c>
    </row>
    <row r="5409" spans="1:7" x14ac:dyDescent="0.2">
      <c r="A5409" t="s">
        <v>74</v>
      </c>
      <c r="B5409" t="s">
        <v>113</v>
      </c>
      <c r="C5409" t="s">
        <v>1</v>
      </c>
      <c r="D5409" t="s">
        <v>8</v>
      </c>
      <c r="E5409">
        <v>201902</v>
      </c>
      <c r="F5409" s="8">
        <v>601262.96428571444</v>
      </c>
      <c r="G5409" s="8">
        <v>632914</v>
      </c>
    </row>
    <row r="5410" spans="1:7" x14ac:dyDescent="0.2">
      <c r="A5410" t="s">
        <v>74</v>
      </c>
      <c r="B5410" t="s">
        <v>113</v>
      </c>
      <c r="C5410" t="s">
        <v>1</v>
      </c>
      <c r="D5410" t="s">
        <v>8</v>
      </c>
      <c r="E5410">
        <v>201903</v>
      </c>
      <c r="F5410" s="8">
        <v>608696.29032258084</v>
      </c>
      <c r="G5410" s="8">
        <v>659083</v>
      </c>
    </row>
    <row r="5411" spans="1:7" x14ac:dyDescent="0.2">
      <c r="A5411" t="s">
        <v>74</v>
      </c>
      <c r="B5411" t="s">
        <v>113</v>
      </c>
      <c r="C5411" t="s">
        <v>1</v>
      </c>
      <c r="D5411" t="s">
        <v>8</v>
      </c>
      <c r="E5411">
        <v>201904</v>
      </c>
      <c r="F5411" s="8">
        <v>617086.7666666666</v>
      </c>
      <c r="G5411" s="8">
        <v>649444</v>
      </c>
    </row>
    <row r="5412" spans="1:7" x14ac:dyDescent="0.2">
      <c r="A5412" t="s">
        <v>74</v>
      </c>
      <c r="B5412" t="s">
        <v>113</v>
      </c>
      <c r="C5412" t="s">
        <v>1</v>
      </c>
      <c r="D5412" t="s">
        <v>8</v>
      </c>
      <c r="E5412">
        <v>201905</v>
      </c>
      <c r="F5412" s="8">
        <v>624877.4193548389</v>
      </c>
      <c r="G5412" s="8">
        <v>658553</v>
      </c>
    </row>
    <row r="5413" spans="1:7" x14ac:dyDescent="0.2">
      <c r="A5413" t="s">
        <v>74</v>
      </c>
      <c r="B5413" t="s">
        <v>113</v>
      </c>
      <c r="C5413" t="s">
        <v>1</v>
      </c>
      <c r="D5413" t="s">
        <v>8</v>
      </c>
      <c r="E5413">
        <v>201906</v>
      </c>
      <c r="F5413" s="8">
        <v>626257.53333333356</v>
      </c>
      <c r="G5413" s="8">
        <v>669557</v>
      </c>
    </row>
    <row r="5414" spans="1:7" x14ac:dyDescent="0.2">
      <c r="A5414" t="s">
        <v>74</v>
      </c>
      <c r="B5414" t="s">
        <v>113</v>
      </c>
      <c r="C5414" t="s">
        <v>1</v>
      </c>
      <c r="D5414" t="s">
        <v>8</v>
      </c>
      <c r="E5414">
        <v>201907</v>
      </c>
      <c r="F5414" s="8">
        <v>652048.58064516122</v>
      </c>
      <c r="G5414" s="8">
        <v>684675</v>
      </c>
    </row>
    <row r="5415" spans="1:7" x14ac:dyDescent="0.2">
      <c r="A5415" t="s">
        <v>74</v>
      </c>
      <c r="B5415" t="s">
        <v>113</v>
      </c>
      <c r="C5415" t="s">
        <v>1</v>
      </c>
      <c r="D5415" t="s">
        <v>8</v>
      </c>
      <c r="E5415">
        <v>201908</v>
      </c>
      <c r="F5415" s="8">
        <v>657255.80645161308</v>
      </c>
      <c r="G5415" s="8">
        <v>700278</v>
      </c>
    </row>
    <row r="5416" spans="1:7" x14ac:dyDescent="0.2">
      <c r="A5416" t="s">
        <v>74</v>
      </c>
      <c r="B5416" t="s">
        <v>113</v>
      </c>
      <c r="C5416" t="s">
        <v>1</v>
      </c>
      <c r="D5416" t="s">
        <v>8</v>
      </c>
      <c r="E5416">
        <v>201909</v>
      </c>
      <c r="F5416" s="8">
        <v>661458.20000000042</v>
      </c>
      <c r="G5416" s="8">
        <v>705520</v>
      </c>
    </row>
    <row r="5417" spans="1:7" x14ac:dyDescent="0.2">
      <c r="A5417" t="s">
        <v>74</v>
      </c>
      <c r="B5417" t="s">
        <v>113</v>
      </c>
      <c r="C5417" t="s">
        <v>1</v>
      </c>
      <c r="D5417" t="s">
        <v>8</v>
      </c>
      <c r="E5417">
        <v>201910</v>
      </c>
      <c r="F5417" s="8">
        <v>660355.35483870935</v>
      </c>
      <c r="G5417" s="8">
        <v>704372</v>
      </c>
    </row>
    <row r="5418" spans="1:7" x14ac:dyDescent="0.2">
      <c r="A5418" t="s">
        <v>74</v>
      </c>
      <c r="B5418" t="s">
        <v>113</v>
      </c>
      <c r="C5418" t="s">
        <v>1</v>
      </c>
      <c r="D5418" t="s">
        <v>8</v>
      </c>
      <c r="E5418">
        <v>201911</v>
      </c>
      <c r="F5418" s="8">
        <v>665902.03333333344</v>
      </c>
      <c r="G5418" s="8">
        <v>712524</v>
      </c>
    </row>
    <row r="5419" spans="1:7" x14ac:dyDescent="0.2">
      <c r="A5419" t="s">
        <v>74</v>
      </c>
      <c r="B5419" t="s">
        <v>113</v>
      </c>
      <c r="C5419" t="s">
        <v>1</v>
      </c>
      <c r="D5419" t="s">
        <v>8</v>
      </c>
      <c r="E5419">
        <v>201912</v>
      </c>
      <c r="F5419" s="8">
        <v>673047.29032258096</v>
      </c>
      <c r="G5419" s="8">
        <v>726376</v>
      </c>
    </row>
    <row r="5420" spans="1:7" x14ac:dyDescent="0.2">
      <c r="A5420" t="s">
        <v>74</v>
      </c>
      <c r="B5420" t="s">
        <v>113</v>
      </c>
      <c r="C5420" t="s">
        <v>1</v>
      </c>
      <c r="D5420" t="s">
        <v>8</v>
      </c>
      <c r="E5420">
        <v>202001</v>
      </c>
      <c r="F5420" s="8">
        <v>680359.90322580712</v>
      </c>
      <c r="G5420" s="8">
        <v>718773</v>
      </c>
    </row>
    <row r="5421" spans="1:7" x14ac:dyDescent="0.2">
      <c r="A5421" t="s">
        <v>74</v>
      </c>
      <c r="B5421" t="s">
        <v>113</v>
      </c>
      <c r="C5421" t="s">
        <v>1</v>
      </c>
      <c r="D5421" t="s">
        <v>8</v>
      </c>
      <c r="E5421">
        <v>202002</v>
      </c>
      <c r="F5421" s="8">
        <v>690412.24137931014</v>
      </c>
      <c r="G5421" s="8">
        <v>730557</v>
      </c>
    </row>
    <row r="5422" spans="1:7" x14ac:dyDescent="0.2">
      <c r="A5422" t="s">
        <v>74</v>
      </c>
      <c r="B5422" t="s">
        <v>113</v>
      </c>
      <c r="C5422" t="s">
        <v>1</v>
      </c>
      <c r="D5422" t="s">
        <v>8</v>
      </c>
      <c r="E5422">
        <v>202003</v>
      </c>
      <c r="F5422" s="8">
        <v>697264.61290322628</v>
      </c>
      <c r="G5422" s="8">
        <v>726893</v>
      </c>
    </row>
    <row r="5423" spans="1:7" x14ac:dyDescent="0.2">
      <c r="A5423" t="s">
        <v>74</v>
      </c>
      <c r="B5423" t="s">
        <v>113</v>
      </c>
      <c r="C5423" t="s">
        <v>1</v>
      </c>
      <c r="D5423" t="s">
        <v>8</v>
      </c>
      <c r="E5423">
        <v>202004</v>
      </c>
      <c r="F5423" s="8">
        <v>682401</v>
      </c>
      <c r="G5423" s="8">
        <v>709793</v>
      </c>
    </row>
    <row r="5424" spans="1:7" x14ac:dyDescent="0.2">
      <c r="A5424" t="s">
        <v>74</v>
      </c>
      <c r="B5424" t="s">
        <v>113</v>
      </c>
      <c r="C5424" t="s">
        <v>1</v>
      </c>
      <c r="D5424" t="s">
        <v>8</v>
      </c>
      <c r="E5424">
        <v>202005</v>
      </c>
      <c r="F5424" s="8">
        <v>666134.48387096799</v>
      </c>
      <c r="G5424" s="8">
        <v>687585</v>
      </c>
    </row>
    <row r="5425" spans="1:7" x14ac:dyDescent="0.2">
      <c r="A5425" t="s">
        <v>74</v>
      </c>
      <c r="B5425" t="s">
        <v>113</v>
      </c>
      <c r="C5425" t="s">
        <v>1</v>
      </c>
      <c r="D5425" t="s">
        <v>8</v>
      </c>
      <c r="E5425">
        <v>202006</v>
      </c>
      <c r="F5425" s="8">
        <v>658682.7999999997</v>
      </c>
      <c r="G5425" s="8">
        <v>691653</v>
      </c>
    </row>
    <row r="5426" spans="1:7" x14ac:dyDescent="0.2">
      <c r="A5426" t="s">
        <v>74</v>
      </c>
      <c r="B5426" t="s">
        <v>113</v>
      </c>
      <c r="C5426" t="s">
        <v>1</v>
      </c>
      <c r="D5426" t="s">
        <v>8</v>
      </c>
      <c r="E5426">
        <v>202007</v>
      </c>
      <c r="F5426" s="8">
        <v>642867.25806451624</v>
      </c>
      <c r="G5426" s="8">
        <v>675784</v>
      </c>
    </row>
    <row r="5427" spans="1:7" x14ac:dyDescent="0.2">
      <c r="A5427" t="s">
        <v>74</v>
      </c>
      <c r="B5427" t="s">
        <v>113</v>
      </c>
      <c r="C5427" t="s">
        <v>1</v>
      </c>
      <c r="D5427" t="s">
        <v>8</v>
      </c>
      <c r="E5427">
        <v>202008</v>
      </c>
      <c r="F5427" s="8">
        <v>633511.19354838703</v>
      </c>
      <c r="G5427" s="8">
        <v>667084</v>
      </c>
    </row>
    <row r="5428" spans="1:7" x14ac:dyDescent="0.2">
      <c r="A5428" t="s">
        <v>74</v>
      </c>
      <c r="B5428" t="s">
        <v>113</v>
      </c>
      <c r="C5428" t="s">
        <v>1</v>
      </c>
      <c r="D5428" t="s">
        <v>8</v>
      </c>
      <c r="E5428">
        <v>202009</v>
      </c>
      <c r="F5428" s="8">
        <v>631906.13333333319</v>
      </c>
      <c r="G5428" s="8">
        <v>658976</v>
      </c>
    </row>
    <row r="5429" spans="1:7" x14ac:dyDescent="0.2">
      <c r="A5429" t="s">
        <v>74</v>
      </c>
      <c r="B5429" t="s">
        <v>113</v>
      </c>
      <c r="C5429" t="s">
        <v>1</v>
      </c>
      <c r="D5429" t="s">
        <v>8</v>
      </c>
      <c r="E5429">
        <v>202010</v>
      </c>
      <c r="F5429" s="8">
        <v>622245.16129032255</v>
      </c>
      <c r="G5429" s="8">
        <v>659224</v>
      </c>
    </row>
    <row r="5430" spans="1:7" x14ac:dyDescent="0.2">
      <c r="A5430" t="s">
        <v>74</v>
      </c>
      <c r="B5430" t="s">
        <v>113</v>
      </c>
      <c r="C5430" t="s">
        <v>1</v>
      </c>
      <c r="D5430" t="s">
        <v>8</v>
      </c>
      <c r="E5430">
        <v>202011</v>
      </c>
      <c r="F5430" s="8">
        <v>625090.53333333344</v>
      </c>
      <c r="G5430" s="8">
        <v>657883</v>
      </c>
    </row>
    <row r="5431" spans="1:7" x14ac:dyDescent="0.2">
      <c r="A5431" t="s">
        <v>74</v>
      </c>
      <c r="B5431" t="s">
        <v>113</v>
      </c>
      <c r="C5431" t="s">
        <v>1</v>
      </c>
      <c r="D5431" t="s">
        <v>8</v>
      </c>
      <c r="E5431">
        <v>202012</v>
      </c>
      <c r="F5431" s="8">
        <v>626330.32258064568</v>
      </c>
      <c r="G5431" s="8">
        <v>665952</v>
      </c>
    </row>
    <row r="5432" spans="1:7" x14ac:dyDescent="0.2">
      <c r="A5432" t="s">
        <v>74</v>
      </c>
      <c r="B5432" t="s">
        <v>113</v>
      </c>
      <c r="C5432" t="s">
        <v>1</v>
      </c>
      <c r="D5432" t="s">
        <v>8</v>
      </c>
      <c r="E5432">
        <v>202101</v>
      </c>
      <c r="F5432" s="8">
        <v>606245.06451612897</v>
      </c>
      <c r="G5432" s="8">
        <v>652311</v>
      </c>
    </row>
    <row r="5433" spans="1:7" x14ac:dyDescent="0.2">
      <c r="A5433" t="s">
        <v>74</v>
      </c>
      <c r="B5433" t="s">
        <v>113</v>
      </c>
      <c r="C5433" t="s">
        <v>1</v>
      </c>
      <c r="D5433" t="s">
        <v>8</v>
      </c>
      <c r="E5433">
        <v>202102</v>
      </c>
      <c r="F5433" s="8">
        <v>604849.24999999988</v>
      </c>
      <c r="G5433" s="8">
        <v>638340</v>
      </c>
    </row>
    <row r="5434" spans="1:7" x14ac:dyDescent="0.2">
      <c r="A5434" t="s">
        <v>74</v>
      </c>
      <c r="B5434" t="s">
        <v>113</v>
      </c>
      <c r="C5434" t="s">
        <v>1</v>
      </c>
      <c r="D5434" t="s">
        <v>8</v>
      </c>
      <c r="E5434">
        <v>202103</v>
      </c>
      <c r="F5434" s="8">
        <v>600735.35483870993</v>
      </c>
      <c r="G5434" s="8">
        <v>630448</v>
      </c>
    </row>
    <row r="5435" spans="1:7" x14ac:dyDescent="0.2">
      <c r="A5435" t="s">
        <v>74</v>
      </c>
      <c r="B5435" t="s">
        <v>113</v>
      </c>
      <c r="C5435" t="s">
        <v>1</v>
      </c>
      <c r="D5435" t="s">
        <v>8</v>
      </c>
      <c r="E5435">
        <v>202104</v>
      </c>
      <c r="F5435" s="8">
        <v>602827.89999999991</v>
      </c>
      <c r="G5435" s="8">
        <v>627270</v>
      </c>
    </row>
    <row r="5436" spans="1:7" x14ac:dyDescent="0.2">
      <c r="A5436" t="s">
        <v>74</v>
      </c>
      <c r="B5436" t="s">
        <v>113</v>
      </c>
      <c r="C5436" t="s">
        <v>1</v>
      </c>
      <c r="D5436" t="s">
        <v>8</v>
      </c>
      <c r="E5436">
        <v>202105</v>
      </c>
      <c r="F5436" s="8">
        <v>609088.06451612909</v>
      </c>
      <c r="G5436" s="8">
        <v>628409</v>
      </c>
    </row>
    <row r="5437" spans="1:7" x14ac:dyDescent="0.2">
      <c r="A5437" t="s">
        <v>74</v>
      </c>
      <c r="B5437" t="s">
        <v>113</v>
      </c>
      <c r="C5437" t="s">
        <v>1</v>
      </c>
      <c r="D5437" t="s">
        <v>8</v>
      </c>
      <c r="E5437">
        <v>202106</v>
      </c>
      <c r="F5437" s="8">
        <v>618095.26666666684</v>
      </c>
      <c r="G5437" s="8">
        <v>644315</v>
      </c>
    </row>
    <row r="5438" spans="1:7" x14ac:dyDescent="0.2">
      <c r="A5438" t="s">
        <v>74</v>
      </c>
      <c r="B5438" t="s">
        <v>113</v>
      </c>
      <c r="C5438" t="s">
        <v>1</v>
      </c>
      <c r="D5438" t="s">
        <v>8</v>
      </c>
      <c r="E5438">
        <v>202107</v>
      </c>
      <c r="F5438" s="8">
        <v>661747.83870967734</v>
      </c>
      <c r="G5438" s="8">
        <v>697499</v>
      </c>
    </row>
    <row r="5439" spans="1:7" x14ac:dyDescent="0.2">
      <c r="A5439" t="s">
        <v>74</v>
      </c>
      <c r="B5439" t="s">
        <v>113</v>
      </c>
      <c r="C5439" t="s">
        <v>1</v>
      </c>
      <c r="D5439" t="s">
        <v>8</v>
      </c>
      <c r="E5439">
        <v>202108</v>
      </c>
      <c r="F5439" s="8">
        <v>663552.5806451618</v>
      </c>
      <c r="G5439" s="8">
        <v>726766</v>
      </c>
    </row>
    <row r="5440" spans="1:7" x14ac:dyDescent="0.2">
      <c r="A5440" t="s">
        <v>74</v>
      </c>
      <c r="B5440" t="s">
        <v>113</v>
      </c>
      <c r="C5440" t="s">
        <v>1</v>
      </c>
      <c r="D5440" t="s">
        <v>8</v>
      </c>
      <c r="E5440">
        <v>202109</v>
      </c>
      <c r="F5440" s="8">
        <v>668248.53333333333</v>
      </c>
      <c r="G5440" s="8">
        <v>703551</v>
      </c>
    </row>
    <row r="5441" spans="1:7" x14ac:dyDescent="0.2">
      <c r="A5441" t="s">
        <v>74</v>
      </c>
      <c r="B5441" t="s">
        <v>113</v>
      </c>
      <c r="C5441" t="s">
        <v>1</v>
      </c>
      <c r="D5441" t="s">
        <v>8</v>
      </c>
      <c r="E5441">
        <v>202110</v>
      </c>
      <c r="F5441" s="8">
        <v>671549.90322580666</v>
      </c>
      <c r="G5441" s="8">
        <v>703307</v>
      </c>
    </row>
    <row r="5442" spans="1:7" x14ac:dyDescent="0.2">
      <c r="A5442" t="s">
        <v>74</v>
      </c>
      <c r="B5442" t="s">
        <v>113</v>
      </c>
      <c r="C5442" t="s">
        <v>1</v>
      </c>
      <c r="D5442" t="s">
        <v>8</v>
      </c>
      <c r="E5442">
        <v>202111</v>
      </c>
      <c r="F5442" s="8">
        <v>677537.133333334</v>
      </c>
      <c r="G5442" s="8">
        <v>712183</v>
      </c>
    </row>
    <row r="5443" spans="1:7" x14ac:dyDescent="0.2">
      <c r="A5443" t="s">
        <v>74</v>
      </c>
      <c r="B5443" t="s">
        <v>113</v>
      </c>
      <c r="C5443" t="s">
        <v>1</v>
      </c>
      <c r="D5443" t="s">
        <v>8</v>
      </c>
      <c r="E5443">
        <v>202112</v>
      </c>
      <c r="F5443" s="8">
        <v>676635.83870967722</v>
      </c>
      <c r="G5443" s="8">
        <v>715521</v>
      </c>
    </row>
    <row r="5444" spans="1:7" x14ac:dyDescent="0.2">
      <c r="A5444" t="s">
        <v>74</v>
      </c>
      <c r="B5444" t="s">
        <v>113</v>
      </c>
      <c r="C5444" t="s">
        <v>1</v>
      </c>
      <c r="D5444" t="s">
        <v>8</v>
      </c>
      <c r="E5444">
        <v>202201</v>
      </c>
      <c r="F5444" s="8">
        <v>671402.51612903201</v>
      </c>
      <c r="G5444" s="8">
        <v>713322</v>
      </c>
    </row>
    <row r="5445" spans="1:7" x14ac:dyDescent="0.2">
      <c r="A5445" t="s">
        <v>74</v>
      </c>
      <c r="B5445" t="s">
        <v>113</v>
      </c>
      <c r="C5445" t="s">
        <v>1</v>
      </c>
      <c r="D5445" t="s">
        <v>8</v>
      </c>
      <c r="E5445">
        <v>202202</v>
      </c>
      <c r="F5445" s="8">
        <v>664929.53571428591</v>
      </c>
      <c r="G5445" s="8">
        <v>703683</v>
      </c>
    </row>
    <row r="5446" spans="1:7" x14ac:dyDescent="0.2">
      <c r="A5446" t="s">
        <v>74</v>
      </c>
      <c r="B5446" t="s">
        <v>113</v>
      </c>
      <c r="C5446" t="s">
        <v>1</v>
      </c>
      <c r="D5446" t="s">
        <v>8</v>
      </c>
      <c r="E5446">
        <v>202203</v>
      </c>
      <c r="F5446" s="8">
        <v>666587.35483871016</v>
      </c>
      <c r="G5446" s="8">
        <v>705117</v>
      </c>
    </row>
    <row r="5447" spans="1:7" x14ac:dyDescent="0.2">
      <c r="A5447" t="s">
        <v>74</v>
      </c>
      <c r="B5447" t="s">
        <v>113</v>
      </c>
      <c r="C5447" t="s">
        <v>1</v>
      </c>
      <c r="D5447" t="s">
        <v>8</v>
      </c>
      <c r="E5447">
        <v>202204</v>
      </c>
      <c r="F5447" s="8">
        <v>668425.03333333344</v>
      </c>
      <c r="G5447" s="8">
        <v>699154</v>
      </c>
    </row>
    <row r="5448" spans="1:7" x14ac:dyDescent="0.2">
      <c r="A5448" t="s">
        <v>74</v>
      </c>
      <c r="B5448" t="s">
        <v>113</v>
      </c>
      <c r="C5448" t="s">
        <v>1</v>
      </c>
      <c r="D5448" t="s">
        <v>8</v>
      </c>
      <c r="E5448">
        <v>202205</v>
      </c>
      <c r="F5448" s="8">
        <v>673393.45161290339</v>
      </c>
      <c r="G5448" s="8">
        <v>706789</v>
      </c>
    </row>
    <row r="5449" spans="1:7" x14ac:dyDescent="0.2">
      <c r="A5449" t="s">
        <v>74</v>
      </c>
      <c r="B5449" t="s">
        <v>113</v>
      </c>
      <c r="C5449" t="s">
        <v>1</v>
      </c>
      <c r="D5449" t="s">
        <v>8</v>
      </c>
      <c r="E5449">
        <v>202206</v>
      </c>
      <c r="F5449" s="8">
        <v>678467.50000000035</v>
      </c>
      <c r="G5449" s="8">
        <v>712044</v>
      </c>
    </row>
    <row r="5450" spans="1:7" x14ac:dyDescent="0.2">
      <c r="A5450" t="s">
        <v>74</v>
      </c>
      <c r="B5450" t="s">
        <v>113</v>
      </c>
      <c r="C5450" t="s">
        <v>1</v>
      </c>
      <c r="D5450" t="s">
        <v>8</v>
      </c>
      <c r="E5450">
        <v>202207</v>
      </c>
      <c r="F5450" s="8">
        <v>675159.54838709719</v>
      </c>
      <c r="G5450" s="8">
        <v>731997</v>
      </c>
    </row>
    <row r="5451" spans="1:7" x14ac:dyDescent="0.2">
      <c r="A5451" t="s">
        <v>74</v>
      </c>
      <c r="B5451" t="s">
        <v>113</v>
      </c>
      <c r="C5451" t="s">
        <v>1</v>
      </c>
      <c r="D5451" t="s">
        <v>8</v>
      </c>
      <c r="E5451">
        <v>202208</v>
      </c>
      <c r="F5451" s="8">
        <v>670833.29032258037</v>
      </c>
      <c r="G5451" s="8">
        <v>735100</v>
      </c>
    </row>
    <row r="5452" spans="1:7" x14ac:dyDescent="0.2">
      <c r="A5452" t="s">
        <v>74</v>
      </c>
      <c r="B5452" t="s">
        <v>113</v>
      </c>
      <c r="C5452" t="s">
        <v>1</v>
      </c>
      <c r="D5452" t="s">
        <v>8</v>
      </c>
      <c r="E5452">
        <v>202209</v>
      </c>
      <c r="F5452" s="8">
        <v>666832.83333333314</v>
      </c>
      <c r="G5452" s="8">
        <v>714222</v>
      </c>
    </row>
    <row r="5453" spans="1:7" x14ac:dyDescent="0.2">
      <c r="A5453" t="s">
        <v>74</v>
      </c>
      <c r="B5453" t="s">
        <v>113</v>
      </c>
      <c r="C5453" t="s">
        <v>1</v>
      </c>
      <c r="D5453" t="s">
        <v>8</v>
      </c>
      <c r="E5453">
        <v>202210</v>
      </c>
      <c r="F5453" s="8">
        <v>667093.70967741904</v>
      </c>
      <c r="G5453" s="8">
        <v>733218</v>
      </c>
    </row>
    <row r="5454" spans="1:7" x14ac:dyDescent="0.2">
      <c r="A5454" t="s">
        <v>74</v>
      </c>
      <c r="B5454" t="s">
        <v>113</v>
      </c>
      <c r="C5454" t="s">
        <v>1</v>
      </c>
      <c r="D5454" t="s">
        <v>8</v>
      </c>
      <c r="E5454">
        <v>202211</v>
      </c>
      <c r="F5454" s="8">
        <v>694036.56666666653</v>
      </c>
      <c r="G5454" s="8">
        <v>739726</v>
      </c>
    </row>
    <row r="5455" spans="1:7" x14ac:dyDescent="0.2">
      <c r="A5455" t="s">
        <v>74</v>
      </c>
      <c r="B5455" t="s">
        <v>113</v>
      </c>
      <c r="C5455" t="s">
        <v>1</v>
      </c>
      <c r="D5455" t="s">
        <v>8</v>
      </c>
      <c r="E5455">
        <v>202212</v>
      </c>
      <c r="F5455" s="8">
        <v>694845.54838709685</v>
      </c>
      <c r="G5455" s="8">
        <v>730738</v>
      </c>
    </row>
    <row r="5456" spans="1:7" x14ac:dyDescent="0.2">
      <c r="A5456" t="s">
        <v>74</v>
      </c>
      <c r="B5456" t="s">
        <v>113</v>
      </c>
      <c r="C5456" t="s">
        <v>1</v>
      </c>
      <c r="D5456" t="s">
        <v>8</v>
      </c>
      <c r="E5456">
        <v>202301</v>
      </c>
      <c r="F5456" s="8">
        <v>685557.48387096869</v>
      </c>
      <c r="G5456" s="8">
        <v>726854</v>
      </c>
    </row>
    <row r="5457" spans="1:7" x14ac:dyDescent="0.2">
      <c r="A5457" t="s">
        <v>74</v>
      </c>
      <c r="B5457" t="s">
        <v>113</v>
      </c>
      <c r="C5457" t="s">
        <v>1</v>
      </c>
      <c r="D5457" t="s">
        <v>8</v>
      </c>
      <c r="E5457">
        <v>202302</v>
      </c>
      <c r="F5457" s="8">
        <v>682557.32142857101</v>
      </c>
      <c r="G5457" s="8">
        <v>718878</v>
      </c>
    </row>
    <row r="5458" spans="1:7" x14ac:dyDescent="0.2">
      <c r="A5458" t="s">
        <v>74</v>
      </c>
      <c r="B5458" t="s">
        <v>113</v>
      </c>
      <c r="C5458" t="s">
        <v>1</v>
      </c>
      <c r="D5458" t="s">
        <v>8</v>
      </c>
      <c r="E5458">
        <v>202303</v>
      </c>
      <c r="F5458" s="8">
        <v>693023.22580645187</v>
      </c>
      <c r="G5458" s="8">
        <v>732842</v>
      </c>
    </row>
    <row r="5459" spans="1:7" x14ac:dyDescent="0.2">
      <c r="A5459" t="s">
        <v>74</v>
      </c>
      <c r="B5459" t="s">
        <v>113</v>
      </c>
      <c r="C5459" t="s">
        <v>1</v>
      </c>
      <c r="D5459" t="s">
        <v>8</v>
      </c>
      <c r="E5459">
        <v>202304</v>
      </c>
      <c r="F5459" s="8">
        <v>695584.43333333335</v>
      </c>
      <c r="G5459" s="8">
        <v>732465</v>
      </c>
    </row>
    <row r="5460" spans="1:7" x14ac:dyDescent="0.2">
      <c r="A5460" t="s">
        <v>74</v>
      </c>
      <c r="B5460" t="s">
        <v>113</v>
      </c>
      <c r="C5460" t="s">
        <v>1</v>
      </c>
      <c r="D5460" t="s">
        <v>8</v>
      </c>
      <c r="E5460">
        <v>202305</v>
      </c>
      <c r="F5460" s="8">
        <v>698023.51612903271</v>
      </c>
      <c r="G5460" s="8">
        <v>731359</v>
      </c>
    </row>
    <row r="5461" spans="1:7" x14ac:dyDescent="0.2">
      <c r="A5461" t="s">
        <v>74</v>
      </c>
      <c r="B5461" t="s">
        <v>113</v>
      </c>
      <c r="C5461" t="s">
        <v>1</v>
      </c>
      <c r="D5461" t="s">
        <v>8</v>
      </c>
      <c r="E5461">
        <v>202306</v>
      </c>
      <c r="F5461" s="8">
        <v>702433.43333333288</v>
      </c>
      <c r="G5461" s="8">
        <v>736787</v>
      </c>
    </row>
    <row r="5462" spans="1:7" x14ac:dyDescent="0.2">
      <c r="A5462" t="s">
        <v>74</v>
      </c>
      <c r="B5462" t="s">
        <v>113</v>
      </c>
      <c r="C5462" t="s">
        <v>1</v>
      </c>
      <c r="D5462" t="s">
        <v>8</v>
      </c>
      <c r="E5462">
        <v>202307</v>
      </c>
      <c r="F5462" s="8">
        <v>708730.51612903271</v>
      </c>
      <c r="G5462" s="8">
        <v>780226</v>
      </c>
    </row>
    <row r="5463" spans="1:7" x14ac:dyDescent="0.2">
      <c r="A5463" t="s">
        <v>74</v>
      </c>
      <c r="B5463" t="s">
        <v>113</v>
      </c>
      <c r="C5463" t="s">
        <v>1</v>
      </c>
      <c r="D5463" t="s">
        <v>8</v>
      </c>
      <c r="E5463">
        <v>202308</v>
      </c>
      <c r="F5463" s="8">
        <v>702150.80645161238</v>
      </c>
      <c r="G5463" s="8">
        <v>750885</v>
      </c>
    </row>
    <row r="5464" spans="1:7" x14ac:dyDescent="0.2">
      <c r="A5464" t="s">
        <v>74</v>
      </c>
      <c r="B5464" t="s">
        <v>113</v>
      </c>
      <c r="C5464" t="s">
        <v>1</v>
      </c>
      <c r="D5464" t="s">
        <v>8</v>
      </c>
      <c r="E5464">
        <v>202309</v>
      </c>
      <c r="F5464" s="8">
        <v>700028.03333333298</v>
      </c>
      <c r="G5464" s="8">
        <v>735568</v>
      </c>
    </row>
    <row r="5465" spans="1:7" x14ac:dyDescent="0.2">
      <c r="A5465" t="s">
        <v>74</v>
      </c>
      <c r="B5465" t="s">
        <v>113</v>
      </c>
      <c r="C5465" t="s">
        <v>1</v>
      </c>
      <c r="D5465" t="s">
        <v>8</v>
      </c>
      <c r="E5465">
        <v>202310</v>
      </c>
      <c r="F5465" s="8">
        <v>697209.96774193563</v>
      </c>
      <c r="G5465" s="8">
        <v>749649</v>
      </c>
    </row>
    <row r="5466" spans="1:7" x14ac:dyDescent="0.2">
      <c r="A5466" t="s">
        <v>74</v>
      </c>
      <c r="B5466" t="s">
        <v>113</v>
      </c>
      <c r="C5466" t="s">
        <v>1</v>
      </c>
      <c r="D5466" t="s">
        <v>8</v>
      </c>
      <c r="E5466">
        <v>202311</v>
      </c>
      <c r="F5466" s="8">
        <v>642925.73333333305</v>
      </c>
      <c r="G5466" s="8">
        <v>705940</v>
      </c>
    </row>
    <row r="5467" spans="1:7" x14ac:dyDescent="0.2">
      <c r="A5467" t="s">
        <v>74</v>
      </c>
      <c r="B5467" t="s">
        <v>113</v>
      </c>
      <c r="C5467" t="s">
        <v>1</v>
      </c>
      <c r="D5467" t="s">
        <v>8</v>
      </c>
      <c r="E5467">
        <v>202312</v>
      </c>
      <c r="F5467" s="8">
        <v>611764.54838709685</v>
      </c>
      <c r="G5467" s="8">
        <v>667523</v>
      </c>
    </row>
    <row r="5468" spans="1:7" x14ac:dyDescent="0.2">
      <c r="A5468" t="s">
        <v>74</v>
      </c>
      <c r="B5468" t="s">
        <v>113</v>
      </c>
      <c r="C5468" t="s">
        <v>1</v>
      </c>
      <c r="D5468" t="s">
        <v>8</v>
      </c>
      <c r="E5468">
        <v>202401</v>
      </c>
      <c r="F5468" s="8">
        <v>597565.29032258061</v>
      </c>
      <c r="G5468" s="8">
        <v>635104</v>
      </c>
    </row>
    <row r="5469" spans="1:7" x14ac:dyDescent="0.2">
      <c r="A5469" t="s">
        <v>74</v>
      </c>
      <c r="B5469" t="s">
        <v>113</v>
      </c>
      <c r="C5469" t="s">
        <v>1</v>
      </c>
      <c r="D5469" t="s">
        <v>8</v>
      </c>
      <c r="E5469">
        <v>202402</v>
      </c>
      <c r="F5469" s="8">
        <v>594738.99999999977</v>
      </c>
      <c r="G5469" s="8">
        <v>643004</v>
      </c>
    </row>
    <row r="5470" spans="1:7" x14ac:dyDescent="0.2">
      <c r="A5470" t="s">
        <v>74</v>
      </c>
      <c r="B5470" t="s">
        <v>113</v>
      </c>
      <c r="C5470" t="s">
        <v>1</v>
      </c>
      <c r="D5470" t="s">
        <v>8</v>
      </c>
      <c r="E5470">
        <v>202403</v>
      </c>
      <c r="F5470" s="8">
        <v>587892.54838709661</v>
      </c>
      <c r="G5470" s="8">
        <v>618693</v>
      </c>
    </row>
    <row r="5471" spans="1:7" x14ac:dyDescent="0.2">
      <c r="A5471" t="s">
        <v>74</v>
      </c>
      <c r="B5471" t="s">
        <v>113</v>
      </c>
      <c r="C5471" t="s">
        <v>1</v>
      </c>
      <c r="D5471" t="s">
        <v>8</v>
      </c>
      <c r="E5471">
        <v>202404</v>
      </c>
      <c r="F5471" s="8">
        <v>580766.13333333272</v>
      </c>
      <c r="G5471" s="8">
        <v>616713</v>
      </c>
    </row>
    <row r="5472" spans="1:7" x14ac:dyDescent="0.2">
      <c r="A5472" t="s">
        <v>74</v>
      </c>
      <c r="B5472" t="s">
        <v>113</v>
      </c>
      <c r="C5472" t="s">
        <v>1</v>
      </c>
      <c r="D5472" t="s">
        <v>8</v>
      </c>
      <c r="E5472">
        <v>202405</v>
      </c>
      <c r="F5472" s="8">
        <v>561761.22580645129</v>
      </c>
      <c r="G5472" s="8">
        <v>610227</v>
      </c>
    </row>
    <row r="5473" spans="1:7" x14ac:dyDescent="0.2">
      <c r="A5473" t="s">
        <v>74</v>
      </c>
      <c r="B5473" t="s">
        <v>113</v>
      </c>
      <c r="C5473" t="s">
        <v>1</v>
      </c>
      <c r="D5473" t="s">
        <v>9</v>
      </c>
      <c r="E5473">
        <v>201406</v>
      </c>
      <c r="F5473" s="8">
        <v>360456.73223246285</v>
      </c>
      <c r="G5473" s="8">
        <v>375690.66666666669</v>
      </c>
    </row>
    <row r="5474" spans="1:7" x14ac:dyDescent="0.2">
      <c r="A5474" t="s">
        <v>74</v>
      </c>
      <c r="B5474" t="s">
        <v>113</v>
      </c>
      <c r="C5474" t="s">
        <v>1</v>
      </c>
      <c r="D5474" t="s">
        <v>9</v>
      </c>
      <c r="E5474">
        <v>201412</v>
      </c>
      <c r="F5474" s="8">
        <v>379965.54749103938</v>
      </c>
      <c r="G5474" s="8">
        <v>401324.66666666669</v>
      </c>
    </row>
    <row r="5475" spans="1:7" x14ac:dyDescent="0.2">
      <c r="A5475" t="s">
        <v>74</v>
      </c>
      <c r="B5475" t="s">
        <v>113</v>
      </c>
      <c r="C5475" t="s">
        <v>1</v>
      </c>
      <c r="D5475" t="s">
        <v>9</v>
      </c>
      <c r="E5475">
        <v>201506</v>
      </c>
      <c r="F5475" s="8">
        <v>428452.34733742959</v>
      </c>
      <c r="G5475" s="8">
        <v>454570.16666666669</v>
      </c>
    </row>
    <row r="5476" spans="1:7" x14ac:dyDescent="0.2">
      <c r="A5476" t="s">
        <v>74</v>
      </c>
      <c r="B5476" t="s">
        <v>113</v>
      </c>
      <c r="C5476" t="s">
        <v>1</v>
      </c>
      <c r="D5476" t="s">
        <v>9</v>
      </c>
      <c r="E5476">
        <v>201512</v>
      </c>
      <c r="F5476" s="8">
        <v>460713.86182795704</v>
      </c>
      <c r="G5476" s="8">
        <v>488752</v>
      </c>
    </row>
    <row r="5477" spans="1:7" x14ac:dyDescent="0.2">
      <c r="A5477" t="s">
        <v>74</v>
      </c>
      <c r="B5477" t="s">
        <v>113</v>
      </c>
      <c r="C5477" t="s">
        <v>1</v>
      </c>
      <c r="D5477" t="s">
        <v>9</v>
      </c>
      <c r="E5477">
        <v>201606</v>
      </c>
      <c r="F5477" s="8">
        <v>478500.90186009143</v>
      </c>
      <c r="G5477" s="8">
        <v>502575.66666666669</v>
      </c>
    </row>
    <row r="5478" spans="1:7" x14ac:dyDescent="0.2">
      <c r="A5478" t="s">
        <v>74</v>
      </c>
      <c r="B5478" t="s">
        <v>113</v>
      </c>
      <c r="C5478" t="s">
        <v>1</v>
      </c>
      <c r="D5478" t="s">
        <v>9</v>
      </c>
      <c r="E5478">
        <v>201612</v>
      </c>
      <c r="F5478" s="8">
        <v>533293.64767025108</v>
      </c>
      <c r="G5478" s="8">
        <v>566286.83333333337</v>
      </c>
    </row>
    <row r="5479" spans="1:7" x14ac:dyDescent="0.2">
      <c r="A5479" t="s">
        <v>74</v>
      </c>
      <c r="B5479" t="s">
        <v>113</v>
      </c>
      <c r="C5479" t="s">
        <v>1</v>
      </c>
      <c r="D5479" t="s">
        <v>9</v>
      </c>
      <c r="E5479">
        <v>201706</v>
      </c>
      <c r="F5479" s="8">
        <v>596499.83187403984</v>
      </c>
      <c r="G5479" s="8">
        <v>629719.16666666663</v>
      </c>
    </row>
    <row r="5480" spans="1:7" x14ac:dyDescent="0.2">
      <c r="A5480" t="s">
        <v>74</v>
      </c>
      <c r="B5480" t="s">
        <v>113</v>
      </c>
      <c r="C5480" t="s">
        <v>1</v>
      </c>
      <c r="D5480" t="s">
        <v>9</v>
      </c>
      <c r="E5480">
        <v>201712</v>
      </c>
      <c r="F5480" s="8">
        <v>627450.57598566299</v>
      </c>
      <c r="G5480" s="8">
        <v>668216.83333333337</v>
      </c>
    </row>
    <row r="5481" spans="1:7" x14ac:dyDescent="0.2">
      <c r="A5481" t="s">
        <v>74</v>
      </c>
      <c r="B5481" t="s">
        <v>113</v>
      </c>
      <c r="C5481" t="s">
        <v>1</v>
      </c>
      <c r="D5481" t="s">
        <v>9</v>
      </c>
      <c r="E5481">
        <v>201806</v>
      </c>
      <c r="F5481" s="8">
        <v>590423.29435483867</v>
      </c>
      <c r="G5481" s="8">
        <v>619110.16666666663</v>
      </c>
    </row>
    <row r="5482" spans="1:7" x14ac:dyDescent="0.2">
      <c r="A5482" t="s">
        <v>74</v>
      </c>
      <c r="B5482" t="s">
        <v>113</v>
      </c>
      <c r="C5482" t="s">
        <v>1</v>
      </c>
      <c r="D5482" t="s">
        <v>9</v>
      </c>
      <c r="E5482">
        <v>201812</v>
      </c>
      <c r="F5482" s="8">
        <v>590730.89175627241</v>
      </c>
      <c r="G5482" s="8">
        <v>628405.5</v>
      </c>
    </row>
    <row r="5483" spans="1:7" x14ac:dyDescent="0.2">
      <c r="A5483" t="s">
        <v>74</v>
      </c>
      <c r="B5483" t="s">
        <v>113</v>
      </c>
      <c r="C5483" t="s">
        <v>1</v>
      </c>
      <c r="D5483" t="s">
        <v>9</v>
      </c>
      <c r="E5483">
        <v>201906</v>
      </c>
      <c r="F5483" s="8">
        <v>612944.6677035332</v>
      </c>
      <c r="G5483" s="8">
        <v>650047.16666666663</v>
      </c>
    </row>
    <row r="5484" spans="1:7" x14ac:dyDescent="0.2">
      <c r="A5484" t="s">
        <v>74</v>
      </c>
      <c r="B5484" t="s">
        <v>113</v>
      </c>
      <c r="C5484" t="s">
        <v>1</v>
      </c>
      <c r="D5484" t="s">
        <v>9</v>
      </c>
      <c r="E5484">
        <v>201912</v>
      </c>
      <c r="F5484" s="8">
        <v>661677.87759856635</v>
      </c>
      <c r="G5484" s="8">
        <v>705624.16666666663</v>
      </c>
    </row>
    <row r="5485" spans="1:7" x14ac:dyDescent="0.2">
      <c r="A5485" t="s">
        <v>74</v>
      </c>
      <c r="B5485" t="s">
        <v>113</v>
      </c>
      <c r="C5485" t="s">
        <v>1</v>
      </c>
      <c r="D5485" t="s">
        <v>9</v>
      </c>
      <c r="E5485">
        <v>202006</v>
      </c>
      <c r="F5485" s="8">
        <v>679209.17356321856</v>
      </c>
      <c r="G5485" s="8">
        <v>710875.66666666663</v>
      </c>
    </row>
    <row r="5486" spans="1:7" x14ac:dyDescent="0.2">
      <c r="A5486" t="s">
        <v>74</v>
      </c>
      <c r="B5486" t="s">
        <v>113</v>
      </c>
      <c r="C5486" t="s">
        <v>1</v>
      </c>
      <c r="D5486" t="s">
        <v>9</v>
      </c>
      <c r="E5486">
        <v>202012</v>
      </c>
      <c r="F5486" s="8">
        <v>630325.10035842296</v>
      </c>
      <c r="G5486" s="8">
        <v>664150.5</v>
      </c>
    </row>
    <row r="5487" spans="1:7" x14ac:dyDescent="0.2">
      <c r="A5487" t="s">
        <v>74</v>
      </c>
      <c r="B5487" t="s">
        <v>113</v>
      </c>
      <c r="C5487" t="s">
        <v>1</v>
      </c>
      <c r="D5487" t="s">
        <v>9</v>
      </c>
      <c r="E5487">
        <v>202106</v>
      </c>
      <c r="F5487" s="8">
        <v>606973.48342293908</v>
      </c>
      <c r="G5487" s="8">
        <v>636848.83333333337</v>
      </c>
    </row>
    <row r="5488" spans="1:7" x14ac:dyDescent="0.2">
      <c r="A5488" t="s">
        <v>74</v>
      </c>
      <c r="B5488" t="s">
        <v>113</v>
      </c>
      <c r="C5488" t="s">
        <v>1</v>
      </c>
      <c r="D5488" t="s">
        <v>9</v>
      </c>
      <c r="E5488">
        <v>202112</v>
      </c>
      <c r="F5488" s="8">
        <v>669878.63799283165</v>
      </c>
      <c r="G5488" s="8">
        <v>709804.5</v>
      </c>
    </row>
    <row r="5489" spans="1:7" x14ac:dyDescent="0.2">
      <c r="A5489" t="s">
        <v>74</v>
      </c>
      <c r="B5489" t="s">
        <v>113</v>
      </c>
      <c r="C5489" t="s">
        <v>1</v>
      </c>
      <c r="D5489" t="s">
        <v>9</v>
      </c>
      <c r="E5489">
        <v>202206</v>
      </c>
      <c r="F5489" s="8">
        <v>670534.23193804419</v>
      </c>
      <c r="G5489" s="8">
        <v>706684.83333333337</v>
      </c>
    </row>
    <row r="5490" spans="1:7" x14ac:dyDescent="0.2">
      <c r="A5490" t="s">
        <v>74</v>
      </c>
      <c r="B5490" t="s">
        <v>113</v>
      </c>
      <c r="C5490" t="s">
        <v>1</v>
      </c>
      <c r="D5490" t="s">
        <v>9</v>
      </c>
      <c r="E5490">
        <v>202212</v>
      </c>
      <c r="F5490" s="8">
        <v>678133.58279569878</v>
      </c>
      <c r="G5490" s="8">
        <v>730833.5</v>
      </c>
    </row>
    <row r="5491" spans="1:7" x14ac:dyDescent="0.2">
      <c r="A5491" t="s">
        <v>74</v>
      </c>
      <c r="B5491" t="s">
        <v>113</v>
      </c>
      <c r="C5491" t="s">
        <v>1</v>
      </c>
      <c r="D5491" t="s">
        <v>9</v>
      </c>
      <c r="E5491">
        <v>202306</v>
      </c>
      <c r="F5491" s="8">
        <v>692863.23565028177</v>
      </c>
      <c r="G5491" s="8">
        <v>729864.16666666663</v>
      </c>
    </row>
    <row r="5492" spans="1:7" x14ac:dyDescent="0.2">
      <c r="A5492" t="s">
        <v>74</v>
      </c>
      <c r="B5492" t="s">
        <v>113</v>
      </c>
      <c r="C5492" t="s">
        <v>1</v>
      </c>
      <c r="D5492" t="s">
        <v>9</v>
      </c>
      <c r="E5492">
        <v>202312</v>
      </c>
      <c r="F5492" s="8">
        <v>677134.93422939058</v>
      </c>
      <c r="G5492" s="8">
        <v>731631.83333333337</v>
      </c>
    </row>
    <row r="5493" spans="1:7" x14ac:dyDescent="0.2">
      <c r="A5493" t="s">
        <v>74</v>
      </c>
      <c r="B5493" t="s">
        <v>113</v>
      </c>
      <c r="C5493" t="s">
        <v>1</v>
      </c>
      <c r="D5493" t="s">
        <v>9</v>
      </c>
      <c r="E5493">
        <v>202406</v>
      </c>
      <c r="F5493" s="8">
        <v>584544.83956989227</v>
      </c>
      <c r="G5493" s="8">
        <v>624748.19999999995</v>
      </c>
    </row>
    <row r="5494" spans="1:7" x14ac:dyDescent="0.2">
      <c r="A5494" t="s">
        <v>74</v>
      </c>
      <c r="B5494" t="s">
        <v>113</v>
      </c>
      <c r="C5494" t="s">
        <v>1</v>
      </c>
      <c r="D5494" t="s">
        <v>5</v>
      </c>
      <c r="E5494">
        <v>201403</v>
      </c>
      <c r="F5494" s="8">
        <v>355181.02611367125</v>
      </c>
      <c r="G5494" s="8">
        <v>370240.33333333331</v>
      </c>
    </row>
    <row r="5495" spans="1:7" x14ac:dyDescent="0.2">
      <c r="A5495" t="s">
        <v>74</v>
      </c>
      <c r="B5495" t="s">
        <v>113</v>
      </c>
      <c r="C5495" t="s">
        <v>1</v>
      </c>
      <c r="D5495" t="s">
        <v>5</v>
      </c>
      <c r="E5495">
        <v>201406</v>
      </c>
      <c r="F5495" s="8">
        <v>365732.43835125444</v>
      </c>
      <c r="G5495" s="8">
        <v>381141</v>
      </c>
    </row>
    <row r="5496" spans="1:7" x14ac:dyDescent="0.2">
      <c r="A5496" t="s">
        <v>74</v>
      </c>
      <c r="B5496" t="s">
        <v>113</v>
      </c>
      <c r="C5496" t="s">
        <v>1</v>
      </c>
      <c r="D5496" t="s">
        <v>5</v>
      </c>
      <c r="E5496">
        <v>201409</v>
      </c>
      <c r="F5496" s="8">
        <v>376804.85949820792</v>
      </c>
      <c r="G5496" s="8">
        <v>399277</v>
      </c>
    </row>
    <row r="5497" spans="1:7" x14ac:dyDescent="0.2">
      <c r="A5497" t="s">
        <v>74</v>
      </c>
      <c r="B5497" t="s">
        <v>113</v>
      </c>
      <c r="C5497" t="s">
        <v>1</v>
      </c>
      <c r="D5497" t="s">
        <v>5</v>
      </c>
      <c r="E5497">
        <v>201412</v>
      </c>
      <c r="F5497" s="8">
        <v>383126.2354838709</v>
      </c>
      <c r="G5497" s="8">
        <v>403372.33333333331</v>
      </c>
    </row>
    <row r="5498" spans="1:7" x14ac:dyDescent="0.2">
      <c r="A5498" t="s">
        <v>74</v>
      </c>
      <c r="B5498" t="s">
        <v>113</v>
      </c>
      <c r="C5498" t="s">
        <v>1</v>
      </c>
      <c r="D5498" t="s">
        <v>5</v>
      </c>
      <c r="E5498">
        <v>201503</v>
      </c>
      <c r="F5498" s="8">
        <v>414929.31259600614</v>
      </c>
      <c r="G5498" s="8">
        <v>447229.66666666669</v>
      </c>
    </row>
    <row r="5499" spans="1:7" x14ac:dyDescent="0.2">
      <c r="A5499" t="s">
        <v>74</v>
      </c>
      <c r="B5499" t="s">
        <v>113</v>
      </c>
      <c r="C5499" t="s">
        <v>1</v>
      </c>
      <c r="D5499" t="s">
        <v>5</v>
      </c>
      <c r="E5499">
        <v>201506</v>
      </c>
      <c r="F5499" s="8">
        <v>441975.38207885297</v>
      </c>
      <c r="G5499" s="8">
        <v>461910.66666666669</v>
      </c>
    </row>
    <row r="5500" spans="1:7" x14ac:dyDescent="0.2">
      <c r="A5500" t="s">
        <v>74</v>
      </c>
      <c r="B5500" t="s">
        <v>113</v>
      </c>
      <c r="C5500" t="s">
        <v>1</v>
      </c>
      <c r="D5500" t="s">
        <v>5</v>
      </c>
      <c r="E5500">
        <v>201509</v>
      </c>
      <c r="F5500" s="8">
        <v>455503.84336917568</v>
      </c>
      <c r="G5500" s="8">
        <v>481087.66666666669</v>
      </c>
    </row>
    <row r="5501" spans="1:7" x14ac:dyDescent="0.2">
      <c r="A5501" t="s">
        <v>74</v>
      </c>
      <c r="B5501" t="s">
        <v>113</v>
      </c>
      <c r="C5501" t="s">
        <v>1</v>
      </c>
      <c r="D5501" t="s">
        <v>5</v>
      </c>
      <c r="E5501">
        <v>201512</v>
      </c>
      <c r="F5501" s="8">
        <v>465923.88028673833</v>
      </c>
      <c r="G5501" s="8">
        <v>496416.33333333331</v>
      </c>
    </row>
    <row r="5502" spans="1:7" x14ac:dyDescent="0.2">
      <c r="A5502" t="s">
        <v>74</v>
      </c>
      <c r="B5502" t="s">
        <v>113</v>
      </c>
      <c r="C5502" t="s">
        <v>1</v>
      </c>
      <c r="D5502" t="s">
        <v>5</v>
      </c>
      <c r="E5502">
        <v>201603</v>
      </c>
      <c r="F5502" s="8">
        <v>478172.98257322953</v>
      </c>
      <c r="G5502" s="8">
        <v>502238</v>
      </c>
    </row>
    <row r="5503" spans="1:7" x14ac:dyDescent="0.2">
      <c r="A5503" t="s">
        <v>74</v>
      </c>
      <c r="B5503" t="s">
        <v>113</v>
      </c>
      <c r="C5503" t="s">
        <v>1</v>
      </c>
      <c r="D5503" t="s">
        <v>5</v>
      </c>
      <c r="E5503">
        <v>201606</v>
      </c>
      <c r="F5503" s="8">
        <v>478828.82114695344</v>
      </c>
      <c r="G5503" s="8">
        <v>502913.33333333331</v>
      </c>
    </row>
    <row r="5504" spans="1:7" x14ac:dyDescent="0.2">
      <c r="A5504" t="s">
        <v>74</v>
      </c>
      <c r="B5504" t="s">
        <v>113</v>
      </c>
      <c r="C5504" t="s">
        <v>1</v>
      </c>
      <c r="D5504" t="s">
        <v>5</v>
      </c>
      <c r="E5504">
        <v>201609</v>
      </c>
      <c r="F5504" s="8">
        <v>515189.03512544808</v>
      </c>
      <c r="G5504" s="8">
        <v>544037.33333333337</v>
      </c>
    </row>
    <row r="5505" spans="1:7" x14ac:dyDescent="0.2">
      <c r="A5505" t="s">
        <v>74</v>
      </c>
      <c r="B5505" t="s">
        <v>113</v>
      </c>
      <c r="C5505" t="s">
        <v>1</v>
      </c>
      <c r="D5505" t="s">
        <v>5</v>
      </c>
      <c r="E5505">
        <v>201612</v>
      </c>
      <c r="F5505" s="8">
        <v>551398.26021505392</v>
      </c>
      <c r="G5505" s="8">
        <v>588536.33333333337</v>
      </c>
    </row>
    <row r="5506" spans="1:7" x14ac:dyDescent="0.2">
      <c r="A5506" t="s">
        <v>74</v>
      </c>
      <c r="B5506" t="s">
        <v>113</v>
      </c>
      <c r="C5506" t="s">
        <v>1</v>
      </c>
      <c r="D5506" t="s">
        <v>5</v>
      </c>
      <c r="E5506">
        <v>201703</v>
      </c>
      <c r="F5506" s="8">
        <v>581914.11751152074</v>
      </c>
      <c r="G5506" s="8">
        <v>615960.66666666663</v>
      </c>
    </row>
    <row r="5507" spans="1:7" x14ac:dyDescent="0.2">
      <c r="A5507" t="s">
        <v>74</v>
      </c>
      <c r="B5507" t="s">
        <v>113</v>
      </c>
      <c r="C5507" t="s">
        <v>1</v>
      </c>
      <c r="D5507" t="s">
        <v>5</v>
      </c>
      <c r="E5507">
        <v>201706</v>
      </c>
      <c r="F5507" s="8">
        <v>611085.54623655882</v>
      </c>
      <c r="G5507" s="8">
        <v>643477.66666666663</v>
      </c>
    </row>
    <row r="5508" spans="1:7" x14ac:dyDescent="0.2">
      <c r="A5508" t="s">
        <v>74</v>
      </c>
      <c r="B5508" t="s">
        <v>113</v>
      </c>
      <c r="C5508" t="s">
        <v>1</v>
      </c>
      <c r="D5508" t="s">
        <v>5</v>
      </c>
      <c r="E5508">
        <v>201709</v>
      </c>
      <c r="F5508" s="8">
        <v>633889.06702508964</v>
      </c>
      <c r="G5508" s="8">
        <v>669531.33333333337</v>
      </c>
    </row>
    <row r="5509" spans="1:7" x14ac:dyDescent="0.2">
      <c r="A5509" t="s">
        <v>74</v>
      </c>
      <c r="B5509" t="s">
        <v>113</v>
      </c>
      <c r="C5509" t="s">
        <v>1</v>
      </c>
      <c r="D5509" t="s">
        <v>5</v>
      </c>
      <c r="E5509">
        <v>201712</v>
      </c>
      <c r="F5509" s="8">
        <v>621012.08494623646</v>
      </c>
      <c r="G5509" s="8">
        <v>666902.33333333337</v>
      </c>
    </row>
    <row r="5510" spans="1:7" x14ac:dyDescent="0.2">
      <c r="A5510" t="s">
        <v>74</v>
      </c>
      <c r="B5510" t="s">
        <v>113</v>
      </c>
      <c r="C5510" t="s">
        <v>1</v>
      </c>
      <c r="D5510" t="s">
        <v>5</v>
      </c>
      <c r="E5510">
        <v>201803</v>
      </c>
      <c r="F5510" s="8">
        <v>598394.49193548376</v>
      </c>
      <c r="G5510" s="8">
        <v>627356.33333333337</v>
      </c>
    </row>
    <row r="5511" spans="1:7" x14ac:dyDescent="0.2">
      <c r="A5511" t="s">
        <v>74</v>
      </c>
      <c r="B5511" t="s">
        <v>113</v>
      </c>
      <c r="C5511" t="s">
        <v>1</v>
      </c>
      <c r="D5511" t="s">
        <v>5</v>
      </c>
      <c r="E5511">
        <v>201806</v>
      </c>
      <c r="F5511" s="8">
        <v>582452.09677419357</v>
      </c>
      <c r="G5511" s="8">
        <v>610864</v>
      </c>
    </row>
    <row r="5512" spans="1:7" x14ac:dyDescent="0.2">
      <c r="A5512" t="s">
        <v>74</v>
      </c>
      <c r="B5512" t="s">
        <v>113</v>
      </c>
      <c r="C5512" t="s">
        <v>1</v>
      </c>
      <c r="D5512" t="s">
        <v>5</v>
      </c>
      <c r="E5512">
        <v>201809</v>
      </c>
      <c r="F5512" s="8">
        <v>582459.8580645161</v>
      </c>
      <c r="G5512" s="8">
        <v>619672</v>
      </c>
    </row>
    <row r="5513" spans="1:7" x14ac:dyDescent="0.2">
      <c r="A5513" t="s">
        <v>74</v>
      </c>
      <c r="B5513" t="s">
        <v>113</v>
      </c>
      <c r="C5513" t="s">
        <v>1</v>
      </c>
      <c r="D5513" t="s">
        <v>5</v>
      </c>
      <c r="E5513">
        <v>201812</v>
      </c>
      <c r="F5513" s="8">
        <v>599001.92544802884</v>
      </c>
      <c r="G5513" s="8">
        <v>637139</v>
      </c>
    </row>
    <row r="5514" spans="1:7" x14ac:dyDescent="0.2">
      <c r="A5514" t="s">
        <v>74</v>
      </c>
      <c r="B5514" t="s">
        <v>113</v>
      </c>
      <c r="C5514" t="s">
        <v>1</v>
      </c>
      <c r="D5514" t="s">
        <v>5</v>
      </c>
      <c r="E5514">
        <v>201903</v>
      </c>
      <c r="F5514" s="8">
        <v>603148.76228878682</v>
      </c>
      <c r="G5514" s="8">
        <v>640909.66666666663</v>
      </c>
    </row>
    <row r="5515" spans="1:7" x14ac:dyDescent="0.2">
      <c r="A5515" t="s">
        <v>74</v>
      </c>
      <c r="B5515" t="s">
        <v>113</v>
      </c>
      <c r="C5515" t="s">
        <v>1</v>
      </c>
      <c r="D5515" t="s">
        <v>5</v>
      </c>
      <c r="E5515">
        <v>201906</v>
      </c>
      <c r="F5515" s="8">
        <v>622740.57311827969</v>
      </c>
      <c r="G5515" s="8">
        <v>659184.66666666663</v>
      </c>
    </row>
    <row r="5516" spans="1:7" x14ac:dyDescent="0.2">
      <c r="A5516" t="s">
        <v>74</v>
      </c>
      <c r="B5516" t="s">
        <v>113</v>
      </c>
      <c r="C5516" t="s">
        <v>1</v>
      </c>
      <c r="D5516" t="s">
        <v>5</v>
      </c>
      <c r="E5516">
        <v>201909</v>
      </c>
      <c r="F5516" s="8">
        <v>656920.86236559157</v>
      </c>
      <c r="G5516" s="8">
        <v>696824.33333333337</v>
      </c>
    </row>
    <row r="5517" spans="1:7" x14ac:dyDescent="0.2">
      <c r="A5517" t="s">
        <v>74</v>
      </c>
      <c r="B5517" t="s">
        <v>113</v>
      </c>
      <c r="C5517" t="s">
        <v>1</v>
      </c>
      <c r="D5517" t="s">
        <v>5</v>
      </c>
      <c r="E5517">
        <v>201912</v>
      </c>
      <c r="F5517" s="8">
        <v>666434.89283154125</v>
      </c>
      <c r="G5517" s="8">
        <v>714424</v>
      </c>
    </row>
    <row r="5518" spans="1:7" x14ac:dyDescent="0.2">
      <c r="A5518" t="s">
        <v>74</v>
      </c>
      <c r="B5518" t="s">
        <v>113</v>
      </c>
      <c r="C5518" t="s">
        <v>1</v>
      </c>
      <c r="D5518" t="s">
        <v>5</v>
      </c>
      <c r="E5518">
        <v>202003</v>
      </c>
      <c r="F5518" s="8">
        <v>689345.58583611448</v>
      </c>
      <c r="G5518" s="8">
        <v>725407.66666666663</v>
      </c>
    </row>
    <row r="5519" spans="1:7" x14ac:dyDescent="0.2">
      <c r="A5519" t="s">
        <v>74</v>
      </c>
      <c r="B5519" t="s">
        <v>113</v>
      </c>
      <c r="C5519" t="s">
        <v>1</v>
      </c>
      <c r="D5519" t="s">
        <v>5</v>
      </c>
      <c r="E5519">
        <v>202006</v>
      </c>
      <c r="F5519" s="8">
        <v>669072.76129032252</v>
      </c>
      <c r="G5519" s="8">
        <v>696343.66666666663</v>
      </c>
    </row>
    <row r="5520" spans="1:7" x14ac:dyDescent="0.2">
      <c r="A5520" t="s">
        <v>74</v>
      </c>
      <c r="B5520" t="s">
        <v>113</v>
      </c>
      <c r="C5520" t="s">
        <v>1</v>
      </c>
      <c r="D5520" t="s">
        <v>5</v>
      </c>
      <c r="E5520">
        <v>202009</v>
      </c>
      <c r="F5520" s="8">
        <v>636094.86164874549</v>
      </c>
      <c r="G5520" s="8">
        <v>667281.33333333337</v>
      </c>
    </row>
    <row r="5521" spans="1:7" x14ac:dyDescent="0.2">
      <c r="A5521" t="s">
        <v>74</v>
      </c>
      <c r="B5521" t="s">
        <v>113</v>
      </c>
      <c r="C5521" t="s">
        <v>1</v>
      </c>
      <c r="D5521" t="s">
        <v>5</v>
      </c>
      <c r="E5521">
        <v>202012</v>
      </c>
      <c r="F5521" s="8">
        <v>624555.33906810067</v>
      </c>
      <c r="G5521" s="8">
        <v>661019.66666666663</v>
      </c>
    </row>
    <row r="5522" spans="1:7" x14ac:dyDescent="0.2">
      <c r="A5522" t="s">
        <v>74</v>
      </c>
      <c r="B5522" t="s">
        <v>113</v>
      </c>
      <c r="C5522" t="s">
        <v>1</v>
      </c>
      <c r="D5522" t="s">
        <v>5</v>
      </c>
      <c r="E5522">
        <v>202103</v>
      </c>
      <c r="F5522" s="8">
        <v>603943.22311827959</v>
      </c>
      <c r="G5522" s="8">
        <v>640366.33333333337</v>
      </c>
    </row>
    <row r="5523" spans="1:7" x14ac:dyDescent="0.2">
      <c r="A5523" t="s">
        <v>74</v>
      </c>
      <c r="B5523" t="s">
        <v>113</v>
      </c>
      <c r="C5523" t="s">
        <v>1</v>
      </c>
      <c r="D5523" t="s">
        <v>5</v>
      </c>
      <c r="E5523">
        <v>202106</v>
      </c>
      <c r="F5523" s="8">
        <v>610003.74372759857</v>
      </c>
      <c r="G5523" s="8">
        <v>633331.33333333337</v>
      </c>
    </row>
    <row r="5524" spans="1:7" x14ac:dyDescent="0.2">
      <c r="A5524" t="s">
        <v>74</v>
      </c>
      <c r="B5524" t="s">
        <v>113</v>
      </c>
      <c r="C5524" t="s">
        <v>1</v>
      </c>
      <c r="D5524" t="s">
        <v>5</v>
      </c>
      <c r="E5524">
        <v>202109</v>
      </c>
      <c r="F5524" s="8">
        <v>664516.31756272411</v>
      </c>
      <c r="G5524" s="8">
        <v>709272</v>
      </c>
    </row>
    <row r="5525" spans="1:7" x14ac:dyDescent="0.2">
      <c r="A5525" t="s">
        <v>74</v>
      </c>
      <c r="B5525" t="s">
        <v>113</v>
      </c>
      <c r="C5525" t="s">
        <v>1</v>
      </c>
      <c r="D5525" t="s">
        <v>5</v>
      </c>
      <c r="E5525">
        <v>202112</v>
      </c>
      <c r="F5525" s="8">
        <v>675240.95842293929</v>
      </c>
      <c r="G5525" s="8">
        <v>710337</v>
      </c>
    </row>
    <row r="5526" spans="1:7" x14ac:dyDescent="0.2">
      <c r="A5526" t="s">
        <v>74</v>
      </c>
      <c r="B5526" t="s">
        <v>113</v>
      </c>
      <c r="C5526" t="s">
        <v>1</v>
      </c>
      <c r="D5526" t="s">
        <v>5</v>
      </c>
      <c r="E5526">
        <v>202203</v>
      </c>
      <c r="F5526" s="8">
        <v>667639.80222734262</v>
      </c>
      <c r="G5526" s="8">
        <v>707374</v>
      </c>
    </row>
    <row r="5527" spans="1:7" x14ac:dyDescent="0.2">
      <c r="A5527" t="s">
        <v>74</v>
      </c>
      <c r="B5527" t="s">
        <v>113</v>
      </c>
      <c r="C5527" t="s">
        <v>1</v>
      </c>
      <c r="D5527" t="s">
        <v>5</v>
      </c>
      <c r="E5527">
        <v>202206</v>
      </c>
      <c r="F5527" s="8">
        <v>673428.66164874576</v>
      </c>
      <c r="G5527" s="8">
        <v>705995.66666666663</v>
      </c>
    </row>
    <row r="5528" spans="1:7" x14ac:dyDescent="0.2">
      <c r="A5528" t="s">
        <v>74</v>
      </c>
      <c r="B5528" t="s">
        <v>113</v>
      </c>
      <c r="C5528" t="s">
        <v>1</v>
      </c>
      <c r="D5528" t="s">
        <v>5</v>
      </c>
      <c r="E5528">
        <v>202209</v>
      </c>
      <c r="F5528" s="8">
        <v>670941.89068100357</v>
      </c>
      <c r="G5528" s="8">
        <v>727106.33333333337</v>
      </c>
    </row>
    <row r="5529" spans="1:7" x14ac:dyDescent="0.2">
      <c r="A5529" t="s">
        <v>74</v>
      </c>
      <c r="B5529" t="s">
        <v>113</v>
      </c>
      <c r="C5529" t="s">
        <v>1</v>
      </c>
      <c r="D5529" t="s">
        <v>5</v>
      </c>
      <c r="E5529">
        <v>202212</v>
      </c>
      <c r="F5529" s="8">
        <v>685325.2749103941</v>
      </c>
      <c r="G5529" s="8">
        <v>734560.66666666663</v>
      </c>
    </row>
    <row r="5530" spans="1:7" x14ac:dyDescent="0.2">
      <c r="A5530" t="s">
        <v>74</v>
      </c>
      <c r="B5530" t="s">
        <v>113</v>
      </c>
      <c r="C5530" t="s">
        <v>1</v>
      </c>
      <c r="D5530" t="s">
        <v>5</v>
      </c>
      <c r="E5530">
        <v>202303</v>
      </c>
      <c r="F5530" s="8">
        <v>687046.01036866382</v>
      </c>
      <c r="G5530" s="8">
        <v>726191.33333333337</v>
      </c>
    </row>
    <row r="5531" spans="1:7" x14ac:dyDescent="0.2">
      <c r="A5531" t="s">
        <v>74</v>
      </c>
      <c r="B5531" t="s">
        <v>113</v>
      </c>
      <c r="C5531" t="s">
        <v>1</v>
      </c>
      <c r="D5531" t="s">
        <v>5</v>
      </c>
      <c r="E5531">
        <v>202306</v>
      </c>
      <c r="F5531" s="8">
        <v>698680.46093189961</v>
      </c>
      <c r="G5531" s="8">
        <v>733537</v>
      </c>
    </row>
    <row r="5532" spans="1:7" x14ac:dyDescent="0.2">
      <c r="A5532" t="s">
        <v>74</v>
      </c>
      <c r="B5532" t="s">
        <v>113</v>
      </c>
      <c r="C5532" t="s">
        <v>1</v>
      </c>
      <c r="D5532" t="s">
        <v>5</v>
      </c>
      <c r="E5532">
        <v>202309</v>
      </c>
      <c r="F5532" s="8">
        <v>703636.45197132602</v>
      </c>
      <c r="G5532" s="8">
        <v>755559.66666666663</v>
      </c>
    </row>
    <row r="5533" spans="1:7" x14ac:dyDescent="0.2">
      <c r="A5533" t="s">
        <v>74</v>
      </c>
      <c r="B5533" t="s">
        <v>113</v>
      </c>
      <c r="C5533" t="s">
        <v>1</v>
      </c>
      <c r="D5533" t="s">
        <v>5</v>
      </c>
      <c r="E5533">
        <v>202312</v>
      </c>
      <c r="F5533" s="8">
        <v>650633.41648745525</v>
      </c>
      <c r="G5533" s="8">
        <v>707704</v>
      </c>
    </row>
    <row r="5534" spans="1:7" x14ac:dyDescent="0.2">
      <c r="A5534" t="s">
        <v>74</v>
      </c>
      <c r="B5534" t="s">
        <v>113</v>
      </c>
      <c r="C5534" t="s">
        <v>1</v>
      </c>
      <c r="D5534" t="s">
        <v>5</v>
      </c>
      <c r="E5534">
        <v>202403</v>
      </c>
      <c r="F5534" s="8">
        <v>593398.94623655907</v>
      </c>
      <c r="G5534" s="8">
        <v>632267</v>
      </c>
    </row>
    <row r="5535" spans="1:7" x14ac:dyDescent="0.2">
      <c r="A5535" t="s">
        <v>74</v>
      </c>
      <c r="B5535" t="s">
        <v>113</v>
      </c>
      <c r="C5535" t="s">
        <v>1</v>
      </c>
      <c r="D5535" t="s">
        <v>5</v>
      </c>
      <c r="E5535">
        <v>202406</v>
      </c>
      <c r="F5535" s="8">
        <v>571263.679569892</v>
      </c>
      <c r="G5535" s="8">
        <v>613470</v>
      </c>
    </row>
    <row r="5536" spans="1:7" x14ac:dyDescent="0.2">
      <c r="A5536" t="s">
        <v>75</v>
      </c>
      <c r="B5536" t="s">
        <v>113</v>
      </c>
      <c r="C5536" t="s">
        <v>1</v>
      </c>
      <c r="D5536" t="s">
        <v>7</v>
      </c>
      <c r="E5536">
        <v>2014</v>
      </c>
      <c r="F5536" s="8">
        <v>121439.1214029698</v>
      </c>
      <c r="G5536" s="8">
        <v>125010.58333333333</v>
      </c>
    </row>
    <row r="5537" spans="1:7" x14ac:dyDescent="0.2">
      <c r="A5537" t="s">
        <v>75</v>
      </c>
      <c r="B5537" t="s">
        <v>113</v>
      </c>
      <c r="C5537" t="s">
        <v>1</v>
      </c>
      <c r="D5537" t="s">
        <v>7</v>
      </c>
      <c r="E5537">
        <v>2015</v>
      </c>
      <c r="F5537" s="8">
        <v>142190.57366231442</v>
      </c>
      <c r="G5537" s="8">
        <v>146660.91666666666</v>
      </c>
    </row>
    <row r="5538" spans="1:7" x14ac:dyDescent="0.2">
      <c r="A5538" t="s">
        <v>75</v>
      </c>
      <c r="B5538" t="s">
        <v>113</v>
      </c>
      <c r="C5538" t="s">
        <v>1</v>
      </c>
      <c r="D5538" t="s">
        <v>7</v>
      </c>
      <c r="E5538">
        <v>2016</v>
      </c>
      <c r="F5538" s="8">
        <v>152868.06393832652</v>
      </c>
      <c r="G5538" s="8">
        <v>157742.41666666666</v>
      </c>
    </row>
    <row r="5539" spans="1:7" x14ac:dyDescent="0.2">
      <c r="A5539" t="s">
        <v>75</v>
      </c>
      <c r="B5539" t="s">
        <v>113</v>
      </c>
      <c r="C5539" t="s">
        <v>1</v>
      </c>
      <c r="D5539" t="s">
        <v>7</v>
      </c>
      <c r="E5539">
        <v>2017</v>
      </c>
      <c r="F5539" s="8">
        <v>162753.2271889401</v>
      </c>
      <c r="G5539" s="8">
        <v>169150.08333333334</v>
      </c>
    </row>
    <row r="5540" spans="1:7" x14ac:dyDescent="0.2">
      <c r="A5540" t="s">
        <v>75</v>
      </c>
      <c r="B5540" t="s">
        <v>113</v>
      </c>
      <c r="C5540" t="s">
        <v>1</v>
      </c>
      <c r="D5540" t="s">
        <v>7</v>
      </c>
      <c r="E5540">
        <v>2018</v>
      </c>
      <c r="F5540" s="8">
        <v>171257.88886328725</v>
      </c>
      <c r="G5540" s="8">
        <v>177406.08333333334</v>
      </c>
    </row>
    <row r="5541" spans="1:7" x14ac:dyDescent="0.2">
      <c r="A5541" t="s">
        <v>75</v>
      </c>
      <c r="B5541" t="s">
        <v>113</v>
      </c>
      <c r="C5541" t="s">
        <v>1</v>
      </c>
      <c r="D5541" t="s">
        <v>7</v>
      </c>
      <c r="E5541">
        <v>2019</v>
      </c>
      <c r="F5541" s="8">
        <v>156615.54841269841</v>
      </c>
      <c r="G5541" s="8">
        <v>162300.25</v>
      </c>
    </row>
    <row r="5542" spans="1:7" x14ac:dyDescent="0.2">
      <c r="A5542" t="s">
        <v>75</v>
      </c>
      <c r="B5542" t="s">
        <v>113</v>
      </c>
      <c r="C5542" t="s">
        <v>1</v>
      </c>
      <c r="D5542" t="s">
        <v>7</v>
      </c>
      <c r="E5542">
        <v>2020</v>
      </c>
      <c r="F5542" s="8">
        <v>137719.81556976883</v>
      </c>
      <c r="G5542" s="8">
        <v>141416.58333333334</v>
      </c>
    </row>
    <row r="5543" spans="1:7" x14ac:dyDescent="0.2">
      <c r="A5543" t="s">
        <v>75</v>
      </c>
      <c r="B5543" t="s">
        <v>113</v>
      </c>
      <c r="C5543" t="s">
        <v>1</v>
      </c>
      <c r="D5543" t="s">
        <v>7</v>
      </c>
      <c r="E5543">
        <v>2021</v>
      </c>
      <c r="F5543" s="8">
        <v>144001.90420506915</v>
      </c>
      <c r="G5543" s="8">
        <v>150836.66666666666</v>
      </c>
    </row>
    <row r="5544" spans="1:7" x14ac:dyDescent="0.2">
      <c r="A5544" t="s">
        <v>75</v>
      </c>
      <c r="B5544" t="s">
        <v>113</v>
      </c>
      <c r="C5544" t="s">
        <v>1</v>
      </c>
      <c r="D5544" t="s">
        <v>7</v>
      </c>
      <c r="E5544">
        <v>2022</v>
      </c>
      <c r="F5544" s="8">
        <v>127968.52211981568</v>
      </c>
      <c r="G5544" s="8">
        <v>138639.33333333334</v>
      </c>
    </row>
    <row r="5545" spans="1:7" x14ac:dyDescent="0.2">
      <c r="A5545" t="s">
        <v>75</v>
      </c>
      <c r="B5545" t="s">
        <v>113</v>
      </c>
      <c r="C5545" t="s">
        <v>1</v>
      </c>
      <c r="D5545" t="s">
        <v>7</v>
      </c>
      <c r="E5545">
        <v>2023</v>
      </c>
      <c r="F5545" s="8">
        <v>134868.91013824884</v>
      </c>
      <c r="G5545" s="8">
        <v>144593.25</v>
      </c>
    </row>
    <row r="5546" spans="1:7" x14ac:dyDescent="0.2">
      <c r="A5546" t="s">
        <v>75</v>
      </c>
      <c r="B5546" t="s">
        <v>113</v>
      </c>
      <c r="C5546" t="s">
        <v>1</v>
      </c>
      <c r="D5546" t="s">
        <v>7</v>
      </c>
      <c r="E5546">
        <v>2024</v>
      </c>
      <c r="F5546" s="8">
        <v>132406.47923618829</v>
      </c>
      <c r="G5546" s="8">
        <v>143983</v>
      </c>
    </row>
    <row r="5547" spans="1:7" x14ac:dyDescent="0.2">
      <c r="A5547" t="s">
        <v>75</v>
      </c>
      <c r="B5547" t="s">
        <v>113</v>
      </c>
      <c r="C5547" t="s">
        <v>1</v>
      </c>
      <c r="D5547" t="s">
        <v>8</v>
      </c>
      <c r="E5547">
        <v>201401</v>
      </c>
      <c r="F5547" s="8">
        <v>113600.22580645161</v>
      </c>
      <c r="G5547" s="8">
        <v>115903</v>
      </c>
    </row>
    <row r="5548" spans="1:7" x14ac:dyDescent="0.2">
      <c r="A5548" t="s">
        <v>75</v>
      </c>
      <c r="B5548" t="s">
        <v>113</v>
      </c>
      <c r="C5548" t="s">
        <v>1</v>
      </c>
      <c r="D5548" t="s">
        <v>8</v>
      </c>
      <c r="E5548">
        <v>201402</v>
      </c>
      <c r="F5548" s="8">
        <v>114158.14285714286</v>
      </c>
      <c r="G5548" s="8">
        <v>116715</v>
      </c>
    </row>
    <row r="5549" spans="1:7" x14ac:dyDescent="0.2">
      <c r="A5549" t="s">
        <v>75</v>
      </c>
      <c r="B5549" t="s">
        <v>113</v>
      </c>
      <c r="C5549" t="s">
        <v>1</v>
      </c>
      <c r="D5549" t="s">
        <v>8</v>
      </c>
      <c r="E5549">
        <v>201403</v>
      </c>
      <c r="F5549" s="8">
        <v>115332.83870967742</v>
      </c>
      <c r="G5549" s="8">
        <v>118396</v>
      </c>
    </row>
    <row r="5550" spans="1:7" x14ac:dyDescent="0.2">
      <c r="A5550" t="s">
        <v>75</v>
      </c>
      <c r="B5550" t="s">
        <v>113</v>
      </c>
      <c r="C5550" t="s">
        <v>1</v>
      </c>
      <c r="D5550" t="s">
        <v>8</v>
      </c>
      <c r="E5550">
        <v>201404</v>
      </c>
      <c r="F5550" s="8">
        <v>116208.09999999993</v>
      </c>
      <c r="G5550" s="8">
        <v>119144</v>
      </c>
    </row>
    <row r="5551" spans="1:7" x14ac:dyDescent="0.2">
      <c r="A5551" t="s">
        <v>75</v>
      </c>
      <c r="B5551" t="s">
        <v>113</v>
      </c>
      <c r="C5551" t="s">
        <v>1</v>
      </c>
      <c r="D5551" t="s">
        <v>8</v>
      </c>
      <c r="E5551">
        <v>201405</v>
      </c>
      <c r="F5551" s="8">
        <v>117908.77419354834</v>
      </c>
      <c r="G5551" s="8">
        <v>121613</v>
      </c>
    </row>
    <row r="5552" spans="1:7" x14ac:dyDescent="0.2">
      <c r="A5552" t="s">
        <v>75</v>
      </c>
      <c r="B5552" t="s">
        <v>113</v>
      </c>
      <c r="C5552" t="s">
        <v>1</v>
      </c>
      <c r="D5552" t="s">
        <v>8</v>
      </c>
      <c r="E5552">
        <v>201406</v>
      </c>
      <c r="F5552" s="8">
        <v>120160.79999999997</v>
      </c>
      <c r="G5552" s="8">
        <v>125027</v>
      </c>
    </row>
    <row r="5553" spans="1:7" x14ac:dyDescent="0.2">
      <c r="A5553" t="s">
        <v>75</v>
      </c>
      <c r="B5553" t="s">
        <v>113</v>
      </c>
      <c r="C5553" t="s">
        <v>1</v>
      </c>
      <c r="D5553" t="s">
        <v>8</v>
      </c>
      <c r="E5553">
        <v>201407</v>
      </c>
      <c r="F5553" s="8">
        <v>121508.96774193547</v>
      </c>
      <c r="G5553" s="8">
        <v>125774</v>
      </c>
    </row>
    <row r="5554" spans="1:7" x14ac:dyDescent="0.2">
      <c r="A5554" t="s">
        <v>75</v>
      </c>
      <c r="B5554" t="s">
        <v>113</v>
      </c>
      <c r="C5554" t="s">
        <v>1</v>
      </c>
      <c r="D5554" t="s">
        <v>8</v>
      </c>
      <c r="E5554">
        <v>201408</v>
      </c>
      <c r="F5554" s="8">
        <v>123706.41935483876</v>
      </c>
      <c r="G5554" s="8">
        <v>127260</v>
      </c>
    </row>
    <row r="5555" spans="1:7" x14ac:dyDescent="0.2">
      <c r="A5555" t="s">
        <v>75</v>
      </c>
      <c r="B5555" t="s">
        <v>113</v>
      </c>
      <c r="C5555" t="s">
        <v>1</v>
      </c>
      <c r="D5555" t="s">
        <v>8</v>
      </c>
      <c r="E5555">
        <v>201409</v>
      </c>
      <c r="F5555" s="8">
        <v>125324.40000000002</v>
      </c>
      <c r="G5555" s="8">
        <v>129371</v>
      </c>
    </row>
    <row r="5556" spans="1:7" x14ac:dyDescent="0.2">
      <c r="A5556" t="s">
        <v>75</v>
      </c>
      <c r="B5556" t="s">
        <v>113</v>
      </c>
      <c r="C5556" t="s">
        <v>1</v>
      </c>
      <c r="D5556" t="s">
        <v>8</v>
      </c>
      <c r="E5556">
        <v>201410</v>
      </c>
      <c r="F5556" s="8">
        <v>127330.67741935485</v>
      </c>
      <c r="G5556" s="8">
        <v>131479</v>
      </c>
    </row>
    <row r="5557" spans="1:7" x14ac:dyDescent="0.2">
      <c r="A5557" t="s">
        <v>75</v>
      </c>
      <c r="B5557" t="s">
        <v>113</v>
      </c>
      <c r="C5557" t="s">
        <v>1</v>
      </c>
      <c r="D5557" t="s">
        <v>8</v>
      </c>
      <c r="E5557">
        <v>201411</v>
      </c>
      <c r="F5557" s="8">
        <v>129809.43333333336</v>
      </c>
      <c r="G5557" s="8">
        <v>133832</v>
      </c>
    </row>
    <row r="5558" spans="1:7" x14ac:dyDescent="0.2">
      <c r="A5558" t="s">
        <v>75</v>
      </c>
      <c r="B5558" t="s">
        <v>113</v>
      </c>
      <c r="C5558" t="s">
        <v>1</v>
      </c>
      <c r="D5558" t="s">
        <v>8</v>
      </c>
      <c r="E5558">
        <v>201412</v>
      </c>
      <c r="F5558" s="8">
        <v>132220.67741935491</v>
      </c>
      <c r="G5558" s="8">
        <v>135613</v>
      </c>
    </row>
    <row r="5559" spans="1:7" x14ac:dyDescent="0.2">
      <c r="A5559" t="s">
        <v>75</v>
      </c>
      <c r="B5559" t="s">
        <v>113</v>
      </c>
      <c r="C5559" t="s">
        <v>1</v>
      </c>
      <c r="D5559" t="s">
        <v>8</v>
      </c>
      <c r="E5559">
        <v>201501</v>
      </c>
      <c r="F5559" s="8">
        <v>133175.54838709679</v>
      </c>
      <c r="G5559" s="8">
        <v>136845</v>
      </c>
    </row>
    <row r="5560" spans="1:7" x14ac:dyDescent="0.2">
      <c r="A5560" t="s">
        <v>75</v>
      </c>
      <c r="B5560" t="s">
        <v>113</v>
      </c>
      <c r="C5560" t="s">
        <v>1</v>
      </c>
      <c r="D5560" t="s">
        <v>8</v>
      </c>
      <c r="E5560">
        <v>201502</v>
      </c>
      <c r="F5560" s="8">
        <v>135109.67857142852</v>
      </c>
      <c r="G5560" s="8">
        <v>139366</v>
      </c>
    </row>
    <row r="5561" spans="1:7" x14ac:dyDescent="0.2">
      <c r="A5561" t="s">
        <v>75</v>
      </c>
      <c r="B5561" t="s">
        <v>113</v>
      </c>
      <c r="C5561" t="s">
        <v>1</v>
      </c>
      <c r="D5561" t="s">
        <v>8</v>
      </c>
      <c r="E5561">
        <v>201503</v>
      </c>
      <c r="F5561" s="8">
        <v>137193.93548387091</v>
      </c>
      <c r="G5561" s="8">
        <v>140734</v>
      </c>
    </row>
    <row r="5562" spans="1:7" x14ac:dyDescent="0.2">
      <c r="A5562" t="s">
        <v>75</v>
      </c>
      <c r="B5562" t="s">
        <v>113</v>
      </c>
      <c r="C5562" t="s">
        <v>1</v>
      </c>
      <c r="D5562" t="s">
        <v>8</v>
      </c>
      <c r="E5562">
        <v>201504</v>
      </c>
      <c r="F5562" s="8">
        <v>138349.36666666661</v>
      </c>
      <c r="G5562" s="8">
        <v>142855</v>
      </c>
    </row>
    <row r="5563" spans="1:7" x14ac:dyDescent="0.2">
      <c r="A5563" t="s">
        <v>75</v>
      </c>
      <c r="B5563" t="s">
        <v>113</v>
      </c>
      <c r="C5563" t="s">
        <v>1</v>
      </c>
      <c r="D5563" t="s">
        <v>8</v>
      </c>
      <c r="E5563">
        <v>201505</v>
      </c>
      <c r="F5563" s="8">
        <v>140486.54838709687</v>
      </c>
      <c r="G5563" s="8">
        <v>145610</v>
      </c>
    </row>
    <row r="5564" spans="1:7" x14ac:dyDescent="0.2">
      <c r="A5564" t="s">
        <v>75</v>
      </c>
      <c r="B5564" t="s">
        <v>113</v>
      </c>
      <c r="C5564" t="s">
        <v>1</v>
      </c>
      <c r="D5564" t="s">
        <v>8</v>
      </c>
      <c r="E5564">
        <v>201506</v>
      </c>
      <c r="F5564" s="8">
        <v>142577.13333333339</v>
      </c>
      <c r="G5564" s="8">
        <v>146716</v>
      </c>
    </row>
    <row r="5565" spans="1:7" x14ac:dyDescent="0.2">
      <c r="A5565" t="s">
        <v>75</v>
      </c>
      <c r="B5565" t="s">
        <v>113</v>
      </c>
      <c r="C5565" t="s">
        <v>1</v>
      </c>
      <c r="D5565" t="s">
        <v>8</v>
      </c>
      <c r="E5565">
        <v>201507</v>
      </c>
      <c r="F5565" s="8">
        <v>144380.87096774191</v>
      </c>
      <c r="G5565" s="8">
        <v>149492</v>
      </c>
    </row>
    <row r="5566" spans="1:7" x14ac:dyDescent="0.2">
      <c r="A5566" t="s">
        <v>75</v>
      </c>
      <c r="B5566" t="s">
        <v>113</v>
      </c>
      <c r="C5566" t="s">
        <v>1</v>
      </c>
      <c r="D5566" t="s">
        <v>8</v>
      </c>
      <c r="E5566">
        <v>201508</v>
      </c>
      <c r="F5566" s="8">
        <v>145962.22580645169</v>
      </c>
      <c r="G5566" s="8">
        <v>150683</v>
      </c>
    </row>
    <row r="5567" spans="1:7" x14ac:dyDescent="0.2">
      <c r="A5567" t="s">
        <v>75</v>
      </c>
      <c r="B5567" t="s">
        <v>113</v>
      </c>
      <c r="C5567" t="s">
        <v>1</v>
      </c>
      <c r="D5567" t="s">
        <v>8</v>
      </c>
      <c r="E5567">
        <v>201509</v>
      </c>
      <c r="F5567" s="8">
        <v>146748.70000000007</v>
      </c>
      <c r="G5567" s="8">
        <v>151235</v>
      </c>
    </row>
    <row r="5568" spans="1:7" x14ac:dyDescent="0.2">
      <c r="A5568" t="s">
        <v>75</v>
      </c>
      <c r="B5568" t="s">
        <v>113</v>
      </c>
      <c r="C5568" t="s">
        <v>1</v>
      </c>
      <c r="D5568" t="s">
        <v>8</v>
      </c>
      <c r="E5568">
        <v>201510</v>
      </c>
      <c r="F5568" s="8">
        <v>147300.35483870964</v>
      </c>
      <c r="G5568" s="8">
        <v>151803</v>
      </c>
    </row>
    <row r="5569" spans="1:7" x14ac:dyDescent="0.2">
      <c r="A5569" t="s">
        <v>75</v>
      </c>
      <c r="B5569" t="s">
        <v>113</v>
      </c>
      <c r="C5569" t="s">
        <v>1</v>
      </c>
      <c r="D5569" t="s">
        <v>8</v>
      </c>
      <c r="E5569">
        <v>201511</v>
      </c>
      <c r="F5569" s="8">
        <v>146986.16666666674</v>
      </c>
      <c r="G5569" s="8">
        <v>151998</v>
      </c>
    </row>
    <row r="5570" spans="1:7" x14ac:dyDescent="0.2">
      <c r="A5570" t="s">
        <v>75</v>
      </c>
      <c r="B5570" t="s">
        <v>113</v>
      </c>
      <c r="C5570" t="s">
        <v>1</v>
      </c>
      <c r="D5570" t="s">
        <v>8</v>
      </c>
      <c r="E5570">
        <v>201512</v>
      </c>
      <c r="F5570" s="8">
        <v>148016.35483870975</v>
      </c>
      <c r="G5570" s="8">
        <v>152594</v>
      </c>
    </row>
    <row r="5571" spans="1:7" x14ac:dyDescent="0.2">
      <c r="A5571" t="s">
        <v>75</v>
      </c>
      <c r="B5571" t="s">
        <v>113</v>
      </c>
      <c r="C5571" t="s">
        <v>1</v>
      </c>
      <c r="D5571" t="s">
        <v>8</v>
      </c>
      <c r="E5571">
        <v>201601</v>
      </c>
      <c r="F5571" s="8">
        <v>148922.77419354839</v>
      </c>
      <c r="G5571" s="8">
        <v>153102</v>
      </c>
    </row>
    <row r="5572" spans="1:7" x14ac:dyDescent="0.2">
      <c r="A5572" t="s">
        <v>75</v>
      </c>
      <c r="B5572" t="s">
        <v>113</v>
      </c>
      <c r="C5572" t="s">
        <v>1</v>
      </c>
      <c r="D5572" t="s">
        <v>8</v>
      </c>
      <c r="E5572">
        <v>201602</v>
      </c>
      <c r="F5572" s="8">
        <v>149993.27586206893</v>
      </c>
      <c r="G5572" s="8">
        <v>154773</v>
      </c>
    </row>
    <row r="5573" spans="1:7" x14ac:dyDescent="0.2">
      <c r="A5573" t="s">
        <v>75</v>
      </c>
      <c r="B5573" t="s">
        <v>113</v>
      </c>
      <c r="C5573" t="s">
        <v>1</v>
      </c>
      <c r="D5573" t="s">
        <v>8</v>
      </c>
      <c r="E5573">
        <v>201603</v>
      </c>
      <c r="F5573" s="8">
        <v>150286.48387096782</v>
      </c>
      <c r="G5573" s="8">
        <v>155195</v>
      </c>
    </row>
    <row r="5574" spans="1:7" x14ac:dyDescent="0.2">
      <c r="A5574" t="s">
        <v>75</v>
      </c>
      <c r="B5574" t="s">
        <v>113</v>
      </c>
      <c r="C5574" t="s">
        <v>1</v>
      </c>
      <c r="D5574" t="s">
        <v>8</v>
      </c>
      <c r="E5574">
        <v>201604</v>
      </c>
      <c r="F5574" s="8">
        <v>151623.13333333339</v>
      </c>
      <c r="G5574" s="8">
        <v>156817</v>
      </c>
    </row>
    <row r="5575" spans="1:7" x14ac:dyDescent="0.2">
      <c r="A5575" t="s">
        <v>75</v>
      </c>
      <c r="B5575" t="s">
        <v>113</v>
      </c>
      <c r="C5575" t="s">
        <v>1</v>
      </c>
      <c r="D5575" t="s">
        <v>8</v>
      </c>
      <c r="E5575">
        <v>201605</v>
      </c>
      <c r="F5575" s="8">
        <v>153409.77419354839</v>
      </c>
      <c r="G5575" s="8">
        <v>158769</v>
      </c>
    </row>
    <row r="5576" spans="1:7" x14ac:dyDescent="0.2">
      <c r="A5576" t="s">
        <v>75</v>
      </c>
      <c r="B5576" t="s">
        <v>113</v>
      </c>
      <c r="C5576" t="s">
        <v>1</v>
      </c>
      <c r="D5576" t="s">
        <v>8</v>
      </c>
      <c r="E5576">
        <v>201606</v>
      </c>
      <c r="F5576" s="8">
        <v>153958.69999999998</v>
      </c>
      <c r="G5576" s="8">
        <v>159694</v>
      </c>
    </row>
    <row r="5577" spans="1:7" x14ac:dyDescent="0.2">
      <c r="A5577" t="s">
        <v>75</v>
      </c>
      <c r="B5577" t="s">
        <v>113</v>
      </c>
      <c r="C5577" t="s">
        <v>1</v>
      </c>
      <c r="D5577" t="s">
        <v>8</v>
      </c>
      <c r="E5577">
        <v>201607</v>
      </c>
      <c r="F5577" s="8">
        <v>154750.74193548382</v>
      </c>
      <c r="G5577" s="8">
        <v>159958</v>
      </c>
    </row>
    <row r="5578" spans="1:7" x14ac:dyDescent="0.2">
      <c r="A5578" t="s">
        <v>75</v>
      </c>
      <c r="B5578" t="s">
        <v>113</v>
      </c>
      <c r="C5578" t="s">
        <v>1</v>
      </c>
      <c r="D5578" t="s">
        <v>8</v>
      </c>
      <c r="E5578">
        <v>201608</v>
      </c>
      <c r="F5578" s="8">
        <v>154453.06451612903</v>
      </c>
      <c r="G5578" s="8">
        <v>159007</v>
      </c>
    </row>
    <row r="5579" spans="1:7" x14ac:dyDescent="0.2">
      <c r="A5579" t="s">
        <v>75</v>
      </c>
      <c r="B5579" t="s">
        <v>113</v>
      </c>
      <c r="C5579" t="s">
        <v>1</v>
      </c>
      <c r="D5579" t="s">
        <v>8</v>
      </c>
      <c r="E5579">
        <v>201609</v>
      </c>
      <c r="F5579" s="8">
        <v>154259.5</v>
      </c>
      <c r="G5579" s="8">
        <v>159046</v>
      </c>
    </row>
    <row r="5580" spans="1:7" x14ac:dyDescent="0.2">
      <c r="A5580" t="s">
        <v>75</v>
      </c>
      <c r="B5580" t="s">
        <v>113</v>
      </c>
      <c r="C5580" t="s">
        <v>1</v>
      </c>
      <c r="D5580" t="s">
        <v>8</v>
      </c>
      <c r="E5580">
        <v>201610</v>
      </c>
      <c r="F5580" s="8">
        <v>154123.96774193543</v>
      </c>
      <c r="G5580" s="8">
        <v>158380</v>
      </c>
    </row>
    <row r="5581" spans="1:7" x14ac:dyDescent="0.2">
      <c r="A5581" t="s">
        <v>75</v>
      </c>
      <c r="B5581" t="s">
        <v>113</v>
      </c>
      <c r="C5581" t="s">
        <v>1</v>
      </c>
      <c r="D5581" t="s">
        <v>8</v>
      </c>
      <c r="E5581">
        <v>201611</v>
      </c>
      <c r="F5581" s="8">
        <v>154077.9</v>
      </c>
      <c r="G5581" s="8">
        <v>158750</v>
      </c>
    </row>
    <row r="5582" spans="1:7" x14ac:dyDescent="0.2">
      <c r="A5582" t="s">
        <v>75</v>
      </c>
      <c r="B5582" t="s">
        <v>113</v>
      </c>
      <c r="C5582" t="s">
        <v>1</v>
      </c>
      <c r="D5582" t="s">
        <v>8</v>
      </c>
      <c r="E5582">
        <v>201612</v>
      </c>
      <c r="F5582" s="8">
        <v>154557.45161290321</v>
      </c>
      <c r="G5582" s="8">
        <v>159418</v>
      </c>
    </row>
    <row r="5583" spans="1:7" x14ac:dyDescent="0.2">
      <c r="A5583" t="s">
        <v>75</v>
      </c>
      <c r="B5583" t="s">
        <v>113</v>
      </c>
      <c r="C5583" t="s">
        <v>1</v>
      </c>
      <c r="D5583" t="s">
        <v>8</v>
      </c>
      <c r="E5583">
        <v>201701</v>
      </c>
      <c r="F5583" s="8">
        <v>154543.58064516127</v>
      </c>
      <c r="G5583" s="8">
        <v>158936</v>
      </c>
    </row>
    <row r="5584" spans="1:7" x14ac:dyDescent="0.2">
      <c r="A5584" t="s">
        <v>75</v>
      </c>
      <c r="B5584" t="s">
        <v>113</v>
      </c>
      <c r="C5584" t="s">
        <v>1</v>
      </c>
      <c r="D5584" t="s">
        <v>8</v>
      </c>
      <c r="E5584">
        <v>201702</v>
      </c>
      <c r="F5584" s="8">
        <v>154559.57142857139</v>
      </c>
      <c r="G5584" s="8">
        <v>159445</v>
      </c>
    </row>
    <row r="5585" spans="1:7" x14ac:dyDescent="0.2">
      <c r="A5585" t="s">
        <v>75</v>
      </c>
      <c r="B5585" t="s">
        <v>113</v>
      </c>
      <c r="C5585" t="s">
        <v>1</v>
      </c>
      <c r="D5585" t="s">
        <v>8</v>
      </c>
      <c r="E5585">
        <v>201703</v>
      </c>
      <c r="F5585" s="8">
        <v>155641.12903225815</v>
      </c>
      <c r="G5585" s="8">
        <v>161659</v>
      </c>
    </row>
    <row r="5586" spans="1:7" x14ac:dyDescent="0.2">
      <c r="A5586" t="s">
        <v>75</v>
      </c>
      <c r="B5586" t="s">
        <v>113</v>
      </c>
      <c r="C5586" t="s">
        <v>1</v>
      </c>
      <c r="D5586" t="s">
        <v>8</v>
      </c>
      <c r="E5586">
        <v>201704</v>
      </c>
      <c r="F5586" s="8">
        <v>158320.26666666669</v>
      </c>
      <c r="G5586" s="8">
        <v>165457</v>
      </c>
    </row>
    <row r="5587" spans="1:7" x14ac:dyDescent="0.2">
      <c r="A5587" t="s">
        <v>75</v>
      </c>
      <c r="B5587" t="s">
        <v>113</v>
      </c>
      <c r="C5587" t="s">
        <v>1</v>
      </c>
      <c r="D5587" t="s">
        <v>8</v>
      </c>
      <c r="E5587">
        <v>201705</v>
      </c>
      <c r="F5587" s="8">
        <v>161402.87096774194</v>
      </c>
      <c r="G5587" s="8">
        <v>167301</v>
      </c>
    </row>
    <row r="5588" spans="1:7" x14ac:dyDescent="0.2">
      <c r="A5588" t="s">
        <v>75</v>
      </c>
      <c r="B5588" t="s">
        <v>113</v>
      </c>
      <c r="C5588" t="s">
        <v>1</v>
      </c>
      <c r="D5588" t="s">
        <v>8</v>
      </c>
      <c r="E5588">
        <v>201706</v>
      </c>
      <c r="F5588" s="8">
        <v>166912.46666666676</v>
      </c>
      <c r="G5588" s="8">
        <v>172972</v>
      </c>
    </row>
    <row r="5589" spans="1:7" x14ac:dyDescent="0.2">
      <c r="A5589" t="s">
        <v>75</v>
      </c>
      <c r="B5589" t="s">
        <v>113</v>
      </c>
      <c r="C5589" t="s">
        <v>1</v>
      </c>
      <c r="D5589" t="s">
        <v>8</v>
      </c>
      <c r="E5589">
        <v>201707</v>
      </c>
      <c r="F5589" s="8">
        <v>163695.0322580646</v>
      </c>
      <c r="G5589" s="8">
        <v>175390</v>
      </c>
    </row>
    <row r="5590" spans="1:7" x14ac:dyDescent="0.2">
      <c r="A5590" t="s">
        <v>75</v>
      </c>
      <c r="B5590" t="s">
        <v>113</v>
      </c>
      <c r="C5590" t="s">
        <v>1</v>
      </c>
      <c r="D5590" t="s">
        <v>8</v>
      </c>
      <c r="E5590">
        <v>201708</v>
      </c>
      <c r="F5590" s="8">
        <v>162967.29032258064</v>
      </c>
      <c r="G5590" s="8">
        <v>169557</v>
      </c>
    </row>
    <row r="5591" spans="1:7" x14ac:dyDescent="0.2">
      <c r="A5591" t="s">
        <v>75</v>
      </c>
      <c r="B5591" t="s">
        <v>113</v>
      </c>
      <c r="C5591" t="s">
        <v>1</v>
      </c>
      <c r="D5591" t="s">
        <v>8</v>
      </c>
      <c r="E5591">
        <v>201709</v>
      </c>
      <c r="F5591" s="8">
        <v>165329.06666666665</v>
      </c>
      <c r="G5591" s="8">
        <v>171425</v>
      </c>
    </row>
    <row r="5592" spans="1:7" x14ac:dyDescent="0.2">
      <c r="A5592" t="s">
        <v>75</v>
      </c>
      <c r="B5592" t="s">
        <v>113</v>
      </c>
      <c r="C5592" t="s">
        <v>1</v>
      </c>
      <c r="D5592" t="s">
        <v>8</v>
      </c>
      <c r="E5592">
        <v>201710</v>
      </c>
      <c r="F5592" s="8">
        <v>168075.74193548397</v>
      </c>
      <c r="G5592" s="8">
        <v>174425</v>
      </c>
    </row>
    <row r="5593" spans="1:7" x14ac:dyDescent="0.2">
      <c r="A5593" t="s">
        <v>75</v>
      </c>
      <c r="B5593" t="s">
        <v>113</v>
      </c>
      <c r="C5593" t="s">
        <v>1</v>
      </c>
      <c r="D5593" t="s">
        <v>8</v>
      </c>
      <c r="E5593">
        <v>201711</v>
      </c>
      <c r="F5593" s="8">
        <v>170028.00000000003</v>
      </c>
      <c r="G5593" s="8">
        <v>176055</v>
      </c>
    </row>
    <row r="5594" spans="1:7" x14ac:dyDescent="0.2">
      <c r="A5594" t="s">
        <v>75</v>
      </c>
      <c r="B5594" t="s">
        <v>113</v>
      </c>
      <c r="C5594" t="s">
        <v>1</v>
      </c>
      <c r="D5594" t="s">
        <v>8</v>
      </c>
      <c r="E5594">
        <v>201712</v>
      </c>
      <c r="F5594" s="8">
        <v>171563.70967741925</v>
      </c>
      <c r="G5594" s="8">
        <v>177179</v>
      </c>
    </row>
    <row r="5595" spans="1:7" x14ac:dyDescent="0.2">
      <c r="A5595" t="s">
        <v>75</v>
      </c>
      <c r="B5595" t="s">
        <v>113</v>
      </c>
      <c r="C5595" t="s">
        <v>1</v>
      </c>
      <c r="D5595" t="s">
        <v>8</v>
      </c>
      <c r="E5595">
        <v>201801</v>
      </c>
      <c r="F5595" s="8">
        <v>171605.48387096779</v>
      </c>
      <c r="G5595" s="8">
        <v>177199</v>
      </c>
    </row>
    <row r="5596" spans="1:7" x14ac:dyDescent="0.2">
      <c r="A5596" t="s">
        <v>75</v>
      </c>
      <c r="B5596" t="s">
        <v>113</v>
      </c>
      <c r="C5596" t="s">
        <v>1</v>
      </c>
      <c r="D5596" t="s">
        <v>8</v>
      </c>
      <c r="E5596">
        <v>201802</v>
      </c>
      <c r="F5596" s="8">
        <v>171568.28571428577</v>
      </c>
      <c r="G5596" s="8">
        <v>177674</v>
      </c>
    </row>
    <row r="5597" spans="1:7" x14ac:dyDescent="0.2">
      <c r="A5597" t="s">
        <v>75</v>
      </c>
      <c r="B5597" t="s">
        <v>113</v>
      </c>
      <c r="C5597" t="s">
        <v>1</v>
      </c>
      <c r="D5597" t="s">
        <v>8</v>
      </c>
      <c r="E5597">
        <v>201803</v>
      </c>
      <c r="F5597" s="8">
        <v>171390.41935483873</v>
      </c>
      <c r="G5597" s="8">
        <v>178002</v>
      </c>
    </row>
    <row r="5598" spans="1:7" x14ac:dyDescent="0.2">
      <c r="A5598" t="s">
        <v>75</v>
      </c>
      <c r="B5598" t="s">
        <v>113</v>
      </c>
      <c r="C5598" t="s">
        <v>1</v>
      </c>
      <c r="D5598" t="s">
        <v>8</v>
      </c>
      <c r="E5598">
        <v>201804</v>
      </c>
      <c r="F5598" s="8">
        <v>172130.9</v>
      </c>
      <c r="G5598" s="8">
        <v>178777</v>
      </c>
    </row>
    <row r="5599" spans="1:7" x14ac:dyDescent="0.2">
      <c r="A5599" t="s">
        <v>75</v>
      </c>
      <c r="B5599" t="s">
        <v>113</v>
      </c>
      <c r="C5599" t="s">
        <v>1</v>
      </c>
      <c r="D5599" t="s">
        <v>8</v>
      </c>
      <c r="E5599">
        <v>201805</v>
      </c>
      <c r="F5599" s="8">
        <v>173314.16129032258</v>
      </c>
      <c r="G5599" s="8">
        <v>179332</v>
      </c>
    </row>
    <row r="5600" spans="1:7" x14ac:dyDescent="0.2">
      <c r="A5600" t="s">
        <v>75</v>
      </c>
      <c r="B5600" t="s">
        <v>113</v>
      </c>
      <c r="C5600" t="s">
        <v>1</v>
      </c>
      <c r="D5600" t="s">
        <v>8</v>
      </c>
      <c r="E5600">
        <v>201806</v>
      </c>
      <c r="F5600" s="8">
        <v>172953.9666666667</v>
      </c>
      <c r="G5600" s="8">
        <v>178763</v>
      </c>
    </row>
    <row r="5601" spans="1:7" x14ac:dyDescent="0.2">
      <c r="A5601" t="s">
        <v>75</v>
      </c>
      <c r="B5601" t="s">
        <v>113</v>
      </c>
      <c r="C5601" t="s">
        <v>1</v>
      </c>
      <c r="D5601" t="s">
        <v>8</v>
      </c>
      <c r="E5601">
        <v>201807</v>
      </c>
      <c r="F5601" s="8">
        <v>172341.45161290339</v>
      </c>
      <c r="G5601" s="8">
        <v>178612</v>
      </c>
    </row>
    <row r="5602" spans="1:7" x14ac:dyDescent="0.2">
      <c r="A5602" t="s">
        <v>75</v>
      </c>
      <c r="B5602" t="s">
        <v>113</v>
      </c>
      <c r="C5602" t="s">
        <v>1</v>
      </c>
      <c r="D5602" t="s">
        <v>8</v>
      </c>
      <c r="E5602">
        <v>201808</v>
      </c>
      <c r="F5602" s="8">
        <v>172478.22580645155</v>
      </c>
      <c r="G5602" s="8">
        <v>179413</v>
      </c>
    </row>
    <row r="5603" spans="1:7" x14ac:dyDescent="0.2">
      <c r="A5603" t="s">
        <v>75</v>
      </c>
      <c r="B5603" t="s">
        <v>113</v>
      </c>
      <c r="C5603" t="s">
        <v>1</v>
      </c>
      <c r="D5603" t="s">
        <v>8</v>
      </c>
      <c r="E5603">
        <v>201809</v>
      </c>
      <c r="F5603" s="8">
        <v>171893.23333333331</v>
      </c>
      <c r="G5603" s="8">
        <v>178178</v>
      </c>
    </row>
    <row r="5604" spans="1:7" x14ac:dyDescent="0.2">
      <c r="A5604" t="s">
        <v>75</v>
      </c>
      <c r="B5604" t="s">
        <v>113</v>
      </c>
      <c r="C5604" t="s">
        <v>1</v>
      </c>
      <c r="D5604" t="s">
        <v>8</v>
      </c>
      <c r="E5604">
        <v>201810</v>
      </c>
      <c r="F5604" s="8">
        <v>171201.38709677418</v>
      </c>
      <c r="G5604" s="8">
        <v>177997</v>
      </c>
    </row>
    <row r="5605" spans="1:7" x14ac:dyDescent="0.2">
      <c r="A5605" t="s">
        <v>75</v>
      </c>
      <c r="B5605" t="s">
        <v>113</v>
      </c>
      <c r="C5605" t="s">
        <v>1</v>
      </c>
      <c r="D5605" t="s">
        <v>8</v>
      </c>
      <c r="E5605">
        <v>201811</v>
      </c>
      <c r="F5605" s="8">
        <v>168353.70000000007</v>
      </c>
      <c r="G5605" s="8">
        <v>173567</v>
      </c>
    </row>
    <row r="5606" spans="1:7" x14ac:dyDescent="0.2">
      <c r="A5606" t="s">
        <v>75</v>
      </c>
      <c r="B5606" t="s">
        <v>113</v>
      </c>
      <c r="C5606" t="s">
        <v>1</v>
      </c>
      <c r="D5606" t="s">
        <v>8</v>
      </c>
      <c r="E5606">
        <v>201812</v>
      </c>
      <c r="F5606" s="8">
        <v>165863.45161290313</v>
      </c>
      <c r="G5606" s="8">
        <v>171359</v>
      </c>
    </row>
    <row r="5607" spans="1:7" x14ac:dyDescent="0.2">
      <c r="A5607" t="s">
        <v>75</v>
      </c>
      <c r="B5607" t="s">
        <v>113</v>
      </c>
      <c r="C5607" t="s">
        <v>1</v>
      </c>
      <c r="D5607" t="s">
        <v>8</v>
      </c>
      <c r="E5607">
        <v>201901</v>
      </c>
      <c r="F5607" s="8">
        <v>163977.67741935482</v>
      </c>
      <c r="G5607" s="8">
        <v>170242</v>
      </c>
    </row>
    <row r="5608" spans="1:7" x14ac:dyDescent="0.2">
      <c r="A5608" t="s">
        <v>75</v>
      </c>
      <c r="B5608" t="s">
        <v>113</v>
      </c>
      <c r="C5608" t="s">
        <v>1</v>
      </c>
      <c r="D5608" t="s">
        <v>8</v>
      </c>
      <c r="E5608">
        <v>201902</v>
      </c>
      <c r="F5608" s="8">
        <v>163381.71428571429</v>
      </c>
      <c r="G5608" s="8">
        <v>169766</v>
      </c>
    </row>
    <row r="5609" spans="1:7" x14ac:dyDescent="0.2">
      <c r="A5609" t="s">
        <v>75</v>
      </c>
      <c r="B5609" t="s">
        <v>113</v>
      </c>
      <c r="C5609" t="s">
        <v>1</v>
      </c>
      <c r="D5609" t="s">
        <v>8</v>
      </c>
      <c r="E5609">
        <v>201903</v>
      </c>
      <c r="F5609" s="8">
        <v>162514.87096774191</v>
      </c>
      <c r="G5609" s="8">
        <v>168628</v>
      </c>
    </row>
    <row r="5610" spans="1:7" x14ac:dyDescent="0.2">
      <c r="A5610" t="s">
        <v>75</v>
      </c>
      <c r="B5610" t="s">
        <v>113</v>
      </c>
      <c r="C5610" t="s">
        <v>1</v>
      </c>
      <c r="D5610" t="s">
        <v>8</v>
      </c>
      <c r="E5610">
        <v>201904</v>
      </c>
      <c r="F5610" s="8">
        <v>161233.76666666672</v>
      </c>
      <c r="G5610" s="8">
        <v>167426</v>
      </c>
    </row>
    <row r="5611" spans="1:7" x14ac:dyDescent="0.2">
      <c r="A5611" t="s">
        <v>75</v>
      </c>
      <c r="B5611" t="s">
        <v>113</v>
      </c>
      <c r="C5611" t="s">
        <v>1</v>
      </c>
      <c r="D5611" t="s">
        <v>8</v>
      </c>
      <c r="E5611">
        <v>201905</v>
      </c>
      <c r="F5611" s="8">
        <v>159255.51612903224</v>
      </c>
      <c r="G5611" s="8">
        <v>166300</v>
      </c>
    </row>
    <row r="5612" spans="1:7" x14ac:dyDescent="0.2">
      <c r="A5612" t="s">
        <v>75</v>
      </c>
      <c r="B5612" t="s">
        <v>113</v>
      </c>
      <c r="C5612" t="s">
        <v>1</v>
      </c>
      <c r="D5612" t="s">
        <v>8</v>
      </c>
      <c r="E5612">
        <v>201906</v>
      </c>
      <c r="F5612" s="8">
        <v>157529.26666666669</v>
      </c>
      <c r="G5612" s="8">
        <v>162848</v>
      </c>
    </row>
    <row r="5613" spans="1:7" x14ac:dyDescent="0.2">
      <c r="A5613" t="s">
        <v>75</v>
      </c>
      <c r="B5613" t="s">
        <v>113</v>
      </c>
      <c r="C5613" t="s">
        <v>1</v>
      </c>
      <c r="D5613" t="s">
        <v>8</v>
      </c>
      <c r="E5613">
        <v>201907</v>
      </c>
      <c r="F5613" s="8">
        <v>155603.38709677418</v>
      </c>
      <c r="G5613" s="8">
        <v>160688</v>
      </c>
    </row>
    <row r="5614" spans="1:7" x14ac:dyDescent="0.2">
      <c r="A5614" t="s">
        <v>75</v>
      </c>
      <c r="B5614" t="s">
        <v>113</v>
      </c>
      <c r="C5614" t="s">
        <v>1</v>
      </c>
      <c r="D5614" t="s">
        <v>8</v>
      </c>
      <c r="E5614">
        <v>201908</v>
      </c>
      <c r="F5614" s="8">
        <v>153309.80645161279</v>
      </c>
      <c r="G5614" s="8">
        <v>158480</v>
      </c>
    </row>
    <row r="5615" spans="1:7" x14ac:dyDescent="0.2">
      <c r="A5615" t="s">
        <v>75</v>
      </c>
      <c r="B5615" t="s">
        <v>113</v>
      </c>
      <c r="C5615" t="s">
        <v>1</v>
      </c>
      <c r="D5615" t="s">
        <v>8</v>
      </c>
      <c r="E5615">
        <v>201909</v>
      </c>
      <c r="F5615" s="8">
        <v>152328.9</v>
      </c>
      <c r="G5615" s="8">
        <v>157140</v>
      </c>
    </row>
    <row r="5616" spans="1:7" x14ac:dyDescent="0.2">
      <c r="A5616" t="s">
        <v>75</v>
      </c>
      <c r="B5616" t="s">
        <v>113</v>
      </c>
      <c r="C5616" t="s">
        <v>1</v>
      </c>
      <c r="D5616" t="s">
        <v>8</v>
      </c>
      <c r="E5616">
        <v>201910</v>
      </c>
      <c r="F5616" s="8">
        <v>151643.38709677418</v>
      </c>
      <c r="G5616" s="8">
        <v>156458</v>
      </c>
    </row>
    <row r="5617" spans="1:7" x14ac:dyDescent="0.2">
      <c r="A5617" t="s">
        <v>75</v>
      </c>
      <c r="B5617" t="s">
        <v>113</v>
      </c>
      <c r="C5617" t="s">
        <v>1</v>
      </c>
      <c r="D5617" t="s">
        <v>8</v>
      </c>
      <c r="E5617">
        <v>201911</v>
      </c>
      <c r="F5617" s="8">
        <v>150420.93333333335</v>
      </c>
      <c r="G5617" s="8">
        <v>154796</v>
      </c>
    </row>
    <row r="5618" spans="1:7" x14ac:dyDescent="0.2">
      <c r="A5618" t="s">
        <v>75</v>
      </c>
      <c r="B5618" t="s">
        <v>113</v>
      </c>
      <c r="C5618" t="s">
        <v>1</v>
      </c>
      <c r="D5618" t="s">
        <v>8</v>
      </c>
      <c r="E5618">
        <v>201912</v>
      </c>
      <c r="F5618" s="8">
        <v>148187.35483870967</v>
      </c>
      <c r="G5618" s="8">
        <v>154831</v>
      </c>
    </row>
    <row r="5619" spans="1:7" x14ac:dyDescent="0.2">
      <c r="A5619" t="s">
        <v>75</v>
      </c>
      <c r="B5619" t="s">
        <v>113</v>
      </c>
      <c r="C5619" t="s">
        <v>1</v>
      </c>
      <c r="D5619" t="s">
        <v>8</v>
      </c>
      <c r="E5619">
        <v>202001</v>
      </c>
      <c r="F5619" s="8">
        <v>147826.74193548382</v>
      </c>
      <c r="G5619" s="8">
        <v>151308</v>
      </c>
    </row>
    <row r="5620" spans="1:7" x14ac:dyDescent="0.2">
      <c r="A5620" t="s">
        <v>75</v>
      </c>
      <c r="B5620" t="s">
        <v>113</v>
      </c>
      <c r="C5620" t="s">
        <v>1</v>
      </c>
      <c r="D5620" t="s">
        <v>8</v>
      </c>
      <c r="E5620">
        <v>202002</v>
      </c>
      <c r="F5620" s="8">
        <v>145599.37931034481</v>
      </c>
      <c r="G5620" s="8">
        <v>149252</v>
      </c>
    </row>
    <row r="5621" spans="1:7" x14ac:dyDescent="0.2">
      <c r="A5621" t="s">
        <v>75</v>
      </c>
      <c r="B5621" t="s">
        <v>113</v>
      </c>
      <c r="C5621" t="s">
        <v>1</v>
      </c>
      <c r="D5621" t="s">
        <v>8</v>
      </c>
      <c r="E5621">
        <v>202003</v>
      </c>
      <c r="F5621" s="8">
        <v>143399.80645161285</v>
      </c>
      <c r="G5621" s="8">
        <v>146487</v>
      </c>
    </row>
    <row r="5622" spans="1:7" x14ac:dyDescent="0.2">
      <c r="A5622" t="s">
        <v>75</v>
      </c>
      <c r="B5622" t="s">
        <v>113</v>
      </c>
      <c r="C5622" t="s">
        <v>1</v>
      </c>
      <c r="D5622" t="s">
        <v>8</v>
      </c>
      <c r="E5622">
        <v>202004</v>
      </c>
      <c r="F5622" s="8">
        <v>139450.73333333328</v>
      </c>
      <c r="G5622" s="8">
        <v>143274</v>
      </c>
    </row>
    <row r="5623" spans="1:7" x14ac:dyDescent="0.2">
      <c r="A5623" t="s">
        <v>75</v>
      </c>
      <c r="B5623" t="s">
        <v>113</v>
      </c>
      <c r="C5623" t="s">
        <v>1</v>
      </c>
      <c r="D5623" t="s">
        <v>8</v>
      </c>
      <c r="E5623">
        <v>202005</v>
      </c>
      <c r="F5623" s="8">
        <v>136763.74193548391</v>
      </c>
      <c r="G5623" s="8">
        <v>140509</v>
      </c>
    </row>
    <row r="5624" spans="1:7" x14ac:dyDescent="0.2">
      <c r="A5624" t="s">
        <v>75</v>
      </c>
      <c r="B5624" t="s">
        <v>113</v>
      </c>
      <c r="C5624" t="s">
        <v>1</v>
      </c>
      <c r="D5624" t="s">
        <v>8</v>
      </c>
      <c r="E5624">
        <v>202006</v>
      </c>
      <c r="F5624" s="8">
        <v>135903.06666666665</v>
      </c>
      <c r="G5624" s="8">
        <v>138987</v>
      </c>
    </row>
    <row r="5625" spans="1:7" x14ac:dyDescent="0.2">
      <c r="A5625" t="s">
        <v>75</v>
      </c>
      <c r="B5625" t="s">
        <v>113</v>
      </c>
      <c r="C5625" t="s">
        <v>1</v>
      </c>
      <c r="D5625" t="s">
        <v>8</v>
      </c>
      <c r="E5625">
        <v>202007</v>
      </c>
      <c r="F5625" s="8">
        <v>134484.45161290321</v>
      </c>
      <c r="G5625" s="8">
        <v>138141</v>
      </c>
    </row>
    <row r="5626" spans="1:7" x14ac:dyDescent="0.2">
      <c r="A5626" t="s">
        <v>75</v>
      </c>
      <c r="B5626" t="s">
        <v>113</v>
      </c>
      <c r="C5626" t="s">
        <v>1</v>
      </c>
      <c r="D5626" t="s">
        <v>8</v>
      </c>
      <c r="E5626">
        <v>202008</v>
      </c>
      <c r="F5626" s="8">
        <v>133760.61290322579</v>
      </c>
      <c r="G5626" s="8">
        <v>137318</v>
      </c>
    </row>
    <row r="5627" spans="1:7" x14ac:dyDescent="0.2">
      <c r="A5627" t="s">
        <v>75</v>
      </c>
      <c r="B5627" t="s">
        <v>113</v>
      </c>
      <c r="C5627" t="s">
        <v>1</v>
      </c>
      <c r="D5627" t="s">
        <v>8</v>
      </c>
      <c r="E5627">
        <v>202009</v>
      </c>
      <c r="F5627" s="8">
        <v>132474.03333333327</v>
      </c>
      <c r="G5627" s="8">
        <v>136322</v>
      </c>
    </row>
    <row r="5628" spans="1:7" x14ac:dyDescent="0.2">
      <c r="A5628" t="s">
        <v>75</v>
      </c>
      <c r="B5628" t="s">
        <v>113</v>
      </c>
      <c r="C5628" t="s">
        <v>1</v>
      </c>
      <c r="D5628" t="s">
        <v>8</v>
      </c>
      <c r="E5628">
        <v>202010</v>
      </c>
      <c r="F5628" s="8">
        <v>132152.83870967737</v>
      </c>
      <c r="G5628" s="8">
        <v>136252</v>
      </c>
    </row>
    <row r="5629" spans="1:7" x14ac:dyDescent="0.2">
      <c r="A5629" t="s">
        <v>75</v>
      </c>
      <c r="B5629" t="s">
        <v>113</v>
      </c>
      <c r="C5629" t="s">
        <v>1</v>
      </c>
      <c r="D5629" t="s">
        <v>8</v>
      </c>
      <c r="E5629">
        <v>202011</v>
      </c>
      <c r="F5629" s="8">
        <v>134211.80000000002</v>
      </c>
      <c r="G5629" s="8">
        <v>138284</v>
      </c>
    </row>
    <row r="5630" spans="1:7" x14ac:dyDescent="0.2">
      <c r="A5630" t="s">
        <v>75</v>
      </c>
      <c r="B5630" t="s">
        <v>113</v>
      </c>
      <c r="C5630" t="s">
        <v>1</v>
      </c>
      <c r="D5630" t="s">
        <v>8</v>
      </c>
      <c r="E5630">
        <v>202012</v>
      </c>
      <c r="F5630" s="8">
        <v>136610.58064516127</v>
      </c>
      <c r="G5630" s="8">
        <v>140865</v>
      </c>
    </row>
    <row r="5631" spans="1:7" x14ac:dyDescent="0.2">
      <c r="A5631" t="s">
        <v>75</v>
      </c>
      <c r="B5631" t="s">
        <v>113</v>
      </c>
      <c r="C5631" t="s">
        <v>1</v>
      </c>
      <c r="D5631" t="s">
        <v>8</v>
      </c>
      <c r="E5631">
        <v>202101</v>
      </c>
      <c r="F5631" s="8">
        <v>136453.77419354834</v>
      </c>
      <c r="G5631" s="8">
        <v>141413</v>
      </c>
    </row>
    <row r="5632" spans="1:7" x14ac:dyDescent="0.2">
      <c r="A5632" t="s">
        <v>75</v>
      </c>
      <c r="B5632" t="s">
        <v>113</v>
      </c>
      <c r="C5632" t="s">
        <v>1</v>
      </c>
      <c r="D5632" t="s">
        <v>8</v>
      </c>
      <c r="E5632">
        <v>202102</v>
      </c>
      <c r="F5632" s="8">
        <v>138408.32142857148</v>
      </c>
      <c r="G5632" s="8">
        <v>143556</v>
      </c>
    </row>
    <row r="5633" spans="1:7" x14ac:dyDescent="0.2">
      <c r="A5633" t="s">
        <v>75</v>
      </c>
      <c r="B5633" t="s">
        <v>113</v>
      </c>
      <c r="C5633" t="s">
        <v>1</v>
      </c>
      <c r="D5633" t="s">
        <v>8</v>
      </c>
      <c r="E5633">
        <v>202103</v>
      </c>
      <c r="F5633" s="8">
        <v>139239.09677419355</v>
      </c>
      <c r="G5633" s="8">
        <v>145268</v>
      </c>
    </row>
    <row r="5634" spans="1:7" x14ac:dyDescent="0.2">
      <c r="A5634" t="s">
        <v>75</v>
      </c>
      <c r="B5634" t="s">
        <v>113</v>
      </c>
      <c r="C5634" t="s">
        <v>1</v>
      </c>
      <c r="D5634" t="s">
        <v>8</v>
      </c>
      <c r="E5634">
        <v>202104</v>
      </c>
      <c r="F5634" s="8">
        <v>140167.23333333334</v>
      </c>
      <c r="G5634" s="8">
        <v>147363</v>
      </c>
    </row>
    <row r="5635" spans="1:7" x14ac:dyDescent="0.2">
      <c r="A5635" t="s">
        <v>75</v>
      </c>
      <c r="B5635" t="s">
        <v>113</v>
      </c>
      <c r="C5635" t="s">
        <v>1</v>
      </c>
      <c r="D5635" t="s">
        <v>8</v>
      </c>
      <c r="E5635">
        <v>202105</v>
      </c>
      <c r="F5635" s="8">
        <v>141235.61290322576</v>
      </c>
      <c r="G5635" s="8">
        <v>148758</v>
      </c>
    </row>
    <row r="5636" spans="1:7" x14ac:dyDescent="0.2">
      <c r="A5636" t="s">
        <v>75</v>
      </c>
      <c r="B5636" t="s">
        <v>113</v>
      </c>
      <c r="C5636" t="s">
        <v>1</v>
      </c>
      <c r="D5636" t="s">
        <v>8</v>
      </c>
      <c r="E5636">
        <v>202106</v>
      </c>
      <c r="F5636" s="8">
        <v>141615.76666666669</v>
      </c>
      <c r="G5636" s="8">
        <v>148546</v>
      </c>
    </row>
    <row r="5637" spans="1:7" x14ac:dyDescent="0.2">
      <c r="A5637" t="s">
        <v>75</v>
      </c>
      <c r="B5637" t="s">
        <v>113</v>
      </c>
      <c r="C5637" t="s">
        <v>1</v>
      </c>
      <c r="D5637" t="s">
        <v>8</v>
      </c>
      <c r="E5637">
        <v>202107</v>
      </c>
      <c r="F5637" s="8">
        <v>143359.38709677427</v>
      </c>
      <c r="G5637" s="8">
        <v>150114</v>
      </c>
    </row>
    <row r="5638" spans="1:7" x14ac:dyDescent="0.2">
      <c r="A5638" t="s">
        <v>75</v>
      </c>
      <c r="B5638" t="s">
        <v>113</v>
      </c>
      <c r="C5638" t="s">
        <v>1</v>
      </c>
      <c r="D5638" t="s">
        <v>8</v>
      </c>
      <c r="E5638">
        <v>202108</v>
      </c>
      <c r="F5638" s="8">
        <v>145028.16129032258</v>
      </c>
      <c r="G5638" s="8">
        <v>152293</v>
      </c>
    </row>
    <row r="5639" spans="1:7" x14ac:dyDescent="0.2">
      <c r="A5639" t="s">
        <v>75</v>
      </c>
      <c r="B5639" t="s">
        <v>113</v>
      </c>
      <c r="C5639" t="s">
        <v>1</v>
      </c>
      <c r="D5639" t="s">
        <v>8</v>
      </c>
      <c r="E5639">
        <v>202109</v>
      </c>
      <c r="F5639" s="8">
        <v>147936.73333333342</v>
      </c>
      <c r="G5639" s="8">
        <v>155284</v>
      </c>
    </row>
    <row r="5640" spans="1:7" x14ac:dyDescent="0.2">
      <c r="A5640" t="s">
        <v>75</v>
      </c>
      <c r="B5640" t="s">
        <v>113</v>
      </c>
      <c r="C5640" t="s">
        <v>1</v>
      </c>
      <c r="D5640" t="s">
        <v>8</v>
      </c>
      <c r="E5640">
        <v>202110</v>
      </c>
      <c r="F5640" s="8">
        <v>150677.35483870967</v>
      </c>
      <c r="G5640" s="8">
        <v>158604</v>
      </c>
    </row>
    <row r="5641" spans="1:7" x14ac:dyDescent="0.2">
      <c r="A5641" t="s">
        <v>75</v>
      </c>
      <c r="B5641" t="s">
        <v>113</v>
      </c>
      <c r="C5641" t="s">
        <v>1</v>
      </c>
      <c r="D5641" t="s">
        <v>8</v>
      </c>
      <c r="E5641">
        <v>202111</v>
      </c>
      <c r="F5641" s="8">
        <v>151593.66666666672</v>
      </c>
      <c r="G5641" s="8">
        <v>159314</v>
      </c>
    </row>
    <row r="5642" spans="1:7" x14ac:dyDescent="0.2">
      <c r="A5642" t="s">
        <v>75</v>
      </c>
      <c r="B5642" t="s">
        <v>113</v>
      </c>
      <c r="C5642" t="s">
        <v>1</v>
      </c>
      <c r="D5642" t="s">
        <v>8</v>
      </c>
      <c r="E5642">
        <v>202112</v>
      </c>
      <c r="F5642" s="8">
        <v>152307.74193548382</v>
      </c>
      <c r="G5642" s="8">
        <v>159527</v>
      </c>
    </row>
    <row r="5643" spans="1:7" x14ac:dyDescent="0.2">
      <c r="A5643" t="s">
        <v>75</v>
      </c>
      <c r="B5643" t="s">
        <v>113</v>
      </c>
      <c r="C5643" t="s">
        <v>1</v>
      </c>
      <c r="D5643" t="s">
        <v>8</v>
      </c>
      <c r="E5643">
        <v>202201</v>
      </c>
      <c r="F5643" s="8">
        <v>151888.67741935485</v>
      </c>
      <c r="G5643" s="8">
        <v>160153</v>
      </c>
    </row>
    <row r="5644" spans="1:7" x14ac:dyDescent="0.2">
      <c r="A5644" t="s">
        <v>75</v>
      </c>
      <c r="B5644" t="s">
        <v>113</v>
      </c>
      <c r="C5644" t="s">
        <v>1</v>
      </c>
      <c r="D5644" t="s">
        <v>8</v>
      </c>
      <c r="E5644">
        <v>202202</v>
      </c>
      <c r="F5644" s="8">
        <v>123488.64285714291</v>
      </c>
      <c r="G5644" s="8">
        <v>159570</v>
      </c>
    </row>
    <row r="5645" spans="1:7" x14ac:dyDescent="0.2">
      <c r="A5645" t="s">
        <v>75</v>
      </c>
      <c r="B5645" t="s">
        <v>113</v>
      </c>
      <c r="C5645" t="s">
        <v>1</v>
      </c>
      <c r="D5645" t="s">
        <v>8</v>
      </c>
      <c r="E5645">
        <v>202203</v>
      </c>
      <c r="F5645" s="8">
        <v>122673.38709677423</v>
      </c>
      <c r="G5645" s="8">
        <v>130310</v>
      </c>
    </row>
    <row r="5646" spans="1:7" x14ac:dyDescent="0.2">
      <c r="A5646" t="s">
        <v>75</v>
      </c>
      <c r="B5646" t="s">
        <v>113</v>
      </c>
      <c r="C5646" t="s">
        <v>1</v>
      </c>
      <c r="D5646" t="s">
        <v>8</v>
      </c>
      <c r="E5646">
        <v>202204</v>
      </c>
      <c r="F5646" s="8">
        <v>123472.83333333336</v>
      </c>
      <c r="G5646" s="8">
        <v>130977</v>
      </c>
    </row>
    <row r="5647" spans="1:7" x14ac:dyDescent="0.2">
      <c r="A5647" t="s">
        <v>75</v>
      </c>
      <c r="B5647" t="s">
        <v>113</v>
      </c>
      <c r="C5647" t="s">
        <v>1</v>
      </c>
      <c r="D5647" t="s">
        <v>8</v>
      </c>
      <c r="E5647">
        <v>202205</v>
      </c>
      <c r="F5647" s="8">
        <v>124285.06451612902</v>
      </c>
      <c r="G5647" s="8">
        <v>131805</v>
      </c>
    </row>
    <row r="5648" spans="1:7" x14ac:dyDescent="0.2">
      <c r="A5648" t="s">
        <v>75</v>
      </c>
      <c r="B5648" t="s">
        <v>113</v>
      </c>
      <c r="C5648" t="s">
        <v>1</v>
      </c>
      <c r="D5648" t="s">
        <v>8</v>
      </c>
      <c r="E5648">
        <v>202206</v>
      </c>
      <c r="F5648" s="8">
        <v>124492.83333333331</v>
      </c>
      <c r="G5648" s="8">
        <v>132473</v>
      </c>
    </row>
    <row r="5649" spans="1:7" x14ac:dyDescent="0.2">
      <c r="A5649" t="s">
        <v>75</v>
      </c>
      <c r="B5649" t="s">
        <v>113</v>
      </c>
      <c r="C5649" t="s">
        <v>1</v>
      </c>
      <c r="D5649" t="s">
        <v>8</v>
      </c>
      <c r="E5649">
        <v>202207</v>
      </c>
      <c r="F5649" s="8">
        <v>125052.67741935485</v>
      </c>
      <c r="G5649" s="8">
        <v>133696</v>
      </c>
    </row>
    <row r="5650" spans="1:7" x14ac:dyDescent="0.2">
      <c r="A5650" t="s">
        <v>75</v>
      </c>
      <c r="B5650" t="s">
        <v>113</v>
      </c>
      <c r="C5650" t="s">
        <v>1</v>
      </c>
      <c r="D5650" t="s">
        <v>8</v>
      </c>
      <c r="E5650">
        <v>202208</v>
      </c>
      <c r="F5650" s="8">
        <v>125856.22580645165</v>
      </c>
      <c r="G5650" s="8">
        <v>134378</v>
      </c>
    </row>
    <row r="5651" spans="1:7" x14ac:dyDescent="0.2">
      <c r="A5651" t="s">
        <v>75</v>
      </c>
      <c r="B5651" t="s">
        <v>113</v>
      </c>
      <c r="C5651" t="s">
        <v>1</v>
      </c>
      <c r="D5651" t="s">
        <v>8</v>
      </c>
      <c r="E5651">
        <v>202209</v>
      </c>
      <c r="F5651" s="8">
        <v>127593.76666666671</v>
      </c>
      <c r="G5651" s="8">
        <v>137096</v>
      </c>
    </row>
    <row r="5652" spans="1:7" x14ac:dyDescent="0.2">
      <c r="A5652" t="s">
        <v>75</v>
      </c>
      <c r="B5652" t="s">
        <v>113</v>
      </c>
      <c r="C5652" t="s">
        <v>1</v>
      </c>
      <c r="D5652" t="s">
        <v>8</v>
      </c>
      <c r="E5652">
        <v>202210</v>
      </c>
      <c r="F5652" s="8">
        <v>127783.32258064514</v>
      </c>
      <c r="G5652" s="8">
        <v>135693</v>
      </c>
    </row>
    <row r="5653" spans="1:7" x14ac:dyDescent="0.2">
      <c r="A5653" t="s">
        <v>75</v>
      </c>
      <c r="B5653" t="s">
        <v>113</v>
      </c>
      <c r="C5653" t="s">
        <v>1</v>
      </c>
      <c r="D5653" t="s">
        <v>8</v>
      </c>
      <c r="E5653">
        <v>202211</v>
      </c>
      <c r="F5653" s="8">
        <v>128367.86666666667</v>
      </c>
      <c r="G5653" s="8">
        <v>138994</v>
      </c>
    </row>
    <row r="5654" spans="1:7" x14ac:dyDescent="0.2">
      <c r="A5654" t="s">
        <v>75</v>
      </c>
      <c r="B5654" t="s">
        <v>113</v>
      </c>
      <c r="C5654" t="s">
        <v>1</v>
      </c>
      <c r="D5654" t="s">
        <v>8</v>
      </c>
      <c r="E5654">
        <v>202212</v>
      </c>
      <c r="F5654" s="8">
        <v>130666.96774193548</v>
      </c>
      <c r="G5654" s="8">
        <v>138527</v>
      </c>
    </row>
    <row r="5655" spans="1:7" x14ac:dyDescent="0.2">
      <c r="A5655" t="s">
        <v>75</v>
      </c>
      <c r="B5655" t="s">
        <v>113</v>
      </c>
      <c r="C5655" t="s">
        <v>1</v>
      </c>
      <c r="D5655" t="s">
        <v>8</v>
      </c>
      <c r="E5655">
        <v>202301</v>
      </c>
      <c r="F5655" s="8">
        <v>130439.3870967742</v>
      </c>
      <c r="G5655" s="8">
        <v>140082</v>
      </c>
    </row>
    <row r="5656" spans="1:7" x14ac:dyDescent="0.2">
      <c r="A5656" t="s">
        <v>75</v>
      </c>
      <c r="B5656" t="s">
        <v>113</v>
      </c>
      <c r="C5656" t="s">
        <v>1</v>
      </c>
      <c r="D5656" t="s">
        <v>8</v>
      </c>
      <c r="E5656">
        <v>202302</v>
      </c>
      <c r="F5656" s="8">
        <v>131013.85714285713</v>
      </c>
      <c r="G5656" s="8">
        <v>139490</v>
      </c>
    </row>
    <row r="5657" spans="1:7" x14ac:dyDescent="0.2">
      <c r="A5657" t="s">
        <v>75</v>
      </c>
      <c r="B5657" t="s">
        <v>113</v>
      </c>
      <c r="C5657" t="s">
        <v>1</v>
      </c>
      <c r="D5657" t="s">
        <v>8</v>
      </c>
      <c r="E5657">
        <v>202303</v>
      </c>
      <c r="F5657" s="8">
        <v>131449.5806451613</v>
      </c>
      <c r="G5657" s="8">
        <v>141596</v>
      </c>
    </row>
    <row r="5658" spans="1:7" x14ac:dyDescent="0.2">
      <c r="A5658" t="s">
        <v>75</v>
      </c>
      <c r="B5658" t="s">
        <v>113</v>
      </c>
      <c r="C5658" t="s">
        <v>1</v>
      </c>
      <c r="D5658" t="s">
        <v>8</v>
      </c>
      <c r="E5658">
        <v>202304</v>
      </c>
      <c r="F5658" s="8">
        <v>132527.1</v>
      </c>
      <c r="G5658" s="8">
        <v>142082</v>
      </c>
    </row>
    <row r="5659" spans="1:7" x14ac:dyDescent="0.2">
      <c r="A5659" t="s">
        <v>75</v>
      </c>
      <c r="B5659" t="s">
        <v>113</v>
      </c>
      <c r="C5659" t="s">
        <v>1</v>
      </c>
      <c r="D5659" t="s">
        <v>8</v>
      </c>
      <c r="E5659">
        <v>202305</v>
      </c>
      <c r="F5659" s="8">
        <v>133457.67741935485</v>
      </c>
      <c r="G5659" s="8">
        <v>143965</v>
      </c>
    </row>
    <row r="5660" spans="1:7" x14ac:dyDescent="0.2">
      <c r="A5660" t="s">
        <v>75</v>
      </c>
      <c r="B5660" t="s">
        <v>113</v>
      </c>
      <c r="C5660" t="s">
        <v>1</v>
      </c>
      <c r="D5660" t="s">
        <v>8</v>
      </c>
      <c r="E5660">
        <v>202306</v>
      </c>
      <c r="F5660" s="8">
        <v>133965.33333333331</v>
      </c>
      <c r="G5660" s="8">
        <v>142464</v>
      </c>
    </row>
    <row r="5661" spans="1:7" x14ac:dyDescent="0.2">
      <c r="A5661" t="s">
        <v>75</v>
      </c>
      <c r="B5661" t="s">
        <v>113</v>
      </c>
      <c r="C5661" t="s">
        <v>1</v>
      </c>
      <c r="D5661" t="s">
        <v>8</v>
      </c>
      <c r="E5661">
        <v>202307</v>
      </c>
      <c r="F5661" s="8">
        <v>134087.87096774197</v>
      </c>
      <c r="G5661" s="8">
        <v>144358</v>
      </c>
    </row>
    <row r="5662" spans="1:7" x14ac:dyDescent="0.2">
      <c r="A5662" t="s">
        <v>75</v>
      </c>
      <c r="B5662" t="s">
        <v>113</v>
      </c>
      <c r="C5662" t="s">
        <v>1</v>
      </c>
      <c r="D5662" t="s">
        <v>8</v>
      </c>
      <c r="E5662">
        <v>202308</v>
      </c>
      <c r="F5662" s="8">
        <v>136170.12903225803</v>
      </c>
      <c r="G5662" s="8">
        <v>148314</v>
      </c>
    </row>
    <row r="5663" spans="1:7" x14ac:dyDescent="0.2">
      <c r="A5663" t="s">
        <v>75</v>
      </c>
      <c r="B5663" t="s">
        <v>113</v>
      </c>
      <c r="C5663" t="s">
        <v>1</v>
      </c>
      <c r="D5663" t="s">
        <v>8</v>
      </c>
      <c r="E5663">
        <v>202309</v>
      </c>
      <c r="F5663" s="8">
        <v>137895.53333333327</v>
      </c>
      <c r="G5663" s="8">
        <v>150216</v>
      </c>
    </row>
    <row r="5664" spans="1:7" x14ac:dyDescent="0.2">
      <c r="A5664" t="s">
        <v>75</v>
      </c>
      <c r="B5664" t="s">
        <v>113</v>
      </c>
      <c r="C5664" t="s">
        <v>1</v>
      </c>
      <c r="D5664" t="s">
        <v>8</v>
      </c>
      <c r="E5664">
        <v>202310</v>
      </c>
      <c r="F5664" s="8">
        <v>139201.96774193534</v>
      </c>
      <c r="G5664" s="8">
        <v>150091</v>
      </c>
    </row>
    <row r="5665" spans="1:7" x14ac:dyDescent="0.2">
      <c r="A5665" t="s">
        <v>75</v>
      </c>
      <c r="B5665" t="s">
        <v>113</v>
      </c>
      <c r="C5665" t="s">
        <v>1</v>
      </c>
      <c r="D5665" t="s">
        <v>8</v>
      </c>
      <c r="E5665">
        <v>202311</v>
      </c>
      <c r="F5665" s="8">
        <v>140671.03333333335</v>
      </c>
      <c r="G5665" s="8">
        <v>149464</v>
      </c>
    </row>
    <row r="5666" spans="1:7" x14ac:dyDescent="0.2">
      <c r="A5666" t="s">
        <v>75</v>
      </c>
      <c r="B5666" t="s">
        <v>113</v>
      </c>
      <c r="C5666" t="s">
        <v>1</v>
      </c>
      <c r="D5666" t="s">
        <v>8</v>
      </c>
      <c r="E5666">
        <v>202312</v>
      </c>
      <c r="F5666" s="8">
        <v>137547.45161290321</v>
      </c>
      <c r="G5666" s="8">
        <v>142997</v>
      </c>
    </row>
    <row r="5667" spans="1:7" x14ac:dyDescent="0.2">
      <c r="A5667" t="s">
        <v>75</v>
      </c>
      <c r="B5667" t="s">
        <v>113</v>
      </c>
      <c r="C5667" t="s">
        <v>1</v>
      </c>
      <c r="D5667" t="s">
        <v>8</v>
      </c>
      <c r="E5667">
        <v>202401</v>
      </c>
      <c r="F5667" s="8">
        <v>133081.61290322579</v>
      </c>
      <c r="G5667" s="8">
        <v>143151</v>
      </c>
    </row>
    <row r="5668" spans="1:7" x14ac:dyDescent="0.2">
      <c r="A5668" t="s">
        <v>75</v>
      </c>
      <c r="B5668" t="s">
        <v>113</v>
      </c>
      <c r="C5668" t="s">
        <v>1</v>
      </c>
      <c r="D5668" t="s">
        <v>8</v>
      </c>
      <c r="E5668">
        <v>202402</v>
      </c>
      <c r="F5668" s="8">
        <v>132806.72413793084</v>
      </c>
      <c r="G5668" s="8">
        <v>143599</v>
      </c>
    </row>
    <row r="5669" spans="1:7" x14ac:dyDescent="0.2">
      <c r="A5669" t="s">
        <v>75</v>
      </c>
      <c r="B5669" t="s">
        <v>113</v>
      </c>
      <c r="C5669" t="s">
        <v>1</v>
      </c>
      <c r="D5669" t="s">
        <v>8</v>
      </c>
      <c r="E5669">
        <v>202403</v>
      </c>
      <c r="F5669" s="8">
        <v>131957.12903225809</v>
      </c>
      <c r="G5669" s="8">
        <v>148300</v>
      </c>
    </row>
    <row r="5670" spans="1:7" x14ac:dyDescent="0.2">
      <c r="A5670" t="s">
        <v>75</v>
      </c>
      <c r="B5670" t="s">
        <v>113</v>
      </c>
      <c r="C5670" t="s">
        <v>1</v>
      </c>
      <c r="D5670" t="s">
        <v>8</v>
      </c>
      <c r="E5670">
        <v>202404</v>
      </c>
      <c r="F5670" s="8">
        <v>131108.83333333334</v>
      </c>
      <c r="G5670" s="8">
        <v>141673</v>
      </c>
    </row>
    <row r="5671" spans="1:7" x14ac:dyDescent="0.2">
      <c r="A5671" t="s">
        <v>75</v>
      </c>
      <c r="B5671" t="s">
        <v>113</v>
      </c>
      <c r="C5671" t="s">
        <v>1</v>
      </c>
      <c r="D5671" t="s">
        <v>8</v>
      </c>
      <c r="E5671">
        <v>202405</v>
      </c>
      <c r="F5671" s="8">
        <v>133078.09677419349</v>
      </c>
      <c r="G5671" s="8">
        <v>143192</v>
      </c>
    </row>
    <row r="5672" spans="1:7" x14ac:dyDescent="0.2">
      <c r="A5672" t="s">
        <v>75</v>
      </c>
      <c r="B5672" t="s">
        <v>113</v>
      </c>
      <c r="C5672" t="s">
        <v>1</v>
      </c>
      <c r="D5672" t="s">
        <v>9</v>
      </c>
      <c r="E5672">
        <v>201406</v>
      </c>
      <c r="F5672" s="8">
        <v>116228.14692780335</v>
      </c>
      <c r="G5672" s="8">
        <v>119466.33333333333</v>
      </c>
    </row>
    <row r="5673" spans="1:7" x14ac:dyDescent="0.2">
      <c r="A5673" t="s">
        <v>75</v>
      </c>
      <c r="B5673" t="s">
        <v>113</v>
      </c>
      <c r="C5673" t="s">
        <v>1</v>
      </c>
      <c r="D5673" t="s">
        <v>9</v>
      </c>
      <c r="E5673">
        <v>201412</v>
      </c>
      <c r="F5673" s="8">
        <v>126650.09587813623</v>
      </c>
      <c r="G5673" s="8">
        <v>130554.83333333333</v>
      </c>
    </row>
    <row r="5674" spans="1:7" x14ac:dyDescent="0.2">
      <c r="A5674" t="s">
        <v>75</v>
      </c>
      <c r="B5674" t="s">
        <v>113</v>
      </c>
      <c r="C5674" t="s">
        <v>1</v>
      </c>
      <c r="D5674" t="s">
        <v>9</v>
      </c>
      <c r="E5674">
        <v>201506</v>
      </c>
      <c r="F5674" s="8">
        <v>137815.36847158219</v>
      </c>
      <c r="G5674" s="8">
        <v>142021</v>
      </c>
    </row>
    <row r="5675" spans="1:7" x14ac:dyDescent="0.2">
      <c r="A5675" t="s">
        <v>75</v>
      </c>
      <c r="B5675" t="s">
        <v>113</v>
      </c>
      <c r="C5675" t="s">
        <v>1</v>
      </c>
      <c r="D5675" t="s">
        <v>9</v>
      </c>
      <c r="E5675">
        <v>201512</v>
      </c>
      <c r="F5675" s="8">
        <v>146565.77885304662</v>
      </c>
      <c r="G5675" s="8">
        <v>151300.83333333334</v>
      </c>
    </row>
    <row r="5676" spans="1:7" x14ac:dyDescent="0.2">
      <c r="A5676" t="s">
        <v>75</v>
      </c>
      <c r="B5676" t="s">
        <v>113</v>
      </c>
      <c r="C5676" t="s">
        <v>1</v>
      </c>
      <c r="D5676" t="s">
        <v>9</v>
      </c>
      <c r="E5676">
        <v>201606</v>
      </c>
      <c r="F5676" s="8">
        <v>151365.69024224448</v>
      </c>
      <c r="G5676" s="8">
        <v>156391.66666666666</v>
      </c>
    </row>
    <row r="5677" spans="1:7" x14ac:dyDescent="0.2">
      <c r="A5677" t="s">
        <v>75</v>
      </c>
      <c r="B5677" t="s">
        <v>113</v>
      </c>
      <c r="C5677" t="s">
        <v>1</v>
      </c>
      <c r="D5677" t="s">
        <v>9</v>
      </c>
      <c r="E5677">
        <v>201612</v>
      </c>
      <c r="F5677" s="8">
        <v>154370.43763440859</v>
      </c>
      <c r="G5677" s="8">
        <v>159093.16666666666</v>
      </c>
    </row>
    <row r="5678" spans="1:7" x14ac:dyDescent="0.2">
      <c r="A5678" t="s">
        <v>75</v>
      </c>
      <c r="B5678" t="s">
        <v>113</v>
      </c>
      <c r="C5678" t="s">
        <v>1</v>
      </c>
      <c r="D5678" t="s">
        <v>9</v>
      </c>
      <c r="E5678">
        <v>201706</v>
      </c>
      <c r="F5678" s="8">
        <v>158563.31423451105</v>
      </c>
      <c r="G5678" s="8">
        <v>164295</v>
      </c>
    </row>
    <row r="5679" spans="1:7" x14ac:dyDescent="0.2">
      <c r="A5679" t="s">
        <v>75</v>
      </c>
      <c r="B5679" t="s">
        <v>113</v>
      </c>
      <c r="C5679" t="s">
        <v>1</v>
      </c>
      <c r="D5679" t="s">
        <v>9</v>
      </c>
      <c r="E5679">
        <v>201712</v>
      </c>
      <c r="F5679" s="8">
        <v>166943.14014336918</v>
      </c>
      <c r="G5679" s="8">
        <v>174005.16666666666</v>
      </c>
    </row>
    <row r="5680" spans="1:7" x14ac:dyDescent="0.2">
      <c r="A5680" t="s">
        <v>75</v>
      </c>
      <c r="B5680" t="s">
        <v>113</v>
      </c>
      <c r="C5680" t="s">
        <v>1</v>
      </c>
      <c r="D5680" t="s">
        <v>9</v>
      </c>
      <c r="E5680">
        <v>201806</v>
      </c>
      <c r="F5680" s="8">
        <v>172160.53614951359</v>
      </c>
      <c r="G5680" s="8">
        <v>178291.16666666666</v>
      </c>
    </row>
    <row r="5681" spans="1:7" x14ac:dyDescent="0.2">
      <c r="A5681" t="s">
        <v>75</v>
      </c>
      <c r="B5681" t="s">
        <v>113</v>
      </c>
      <c r="C5681" t="s">
        <v>1</v>
      </c>
      <c r="D5681" t="s">
        <v>9</v>
      </c>
      <c r="E5681">
        <v>201812</v>
      </c>
      <c r="F5681" s="8">
        <v>170355.24157706092</v>
      </c>
      <c r="G5681" s="8">
        <v>176521</v>
      </c>
    </row>
    <row r="5682" spans="1:7" x14ac:dyDescent="0.2">
      <c r="A5682" t="s">
        <v>75</v>
      </c>
      <c r="B5682" t="s">
        <v>113</v>
      </c>
      <c r="C5682" t="s">
        <v>1</v>
      </c>
      <c r="D5682" t="s">
        <v>9</v>
      </c>
      <c r="E5682">
        <v>201906</v>
      </c>
      <c r="F5682" s="8">
        <v>161315.46868919613</v>
      </c>
      <c r="G5682" s="8">
        <v>167535</v>
      </c>
    </row>
    <row r="5683" spans="1:7" x14ac:dyDescent="0.2">
      <c r="A5683" t="s">
        <v>75</v>
      </c>
      <c r="B5683" t="s">
        <v>113</v>
      </c>
      <c r="C5683" t="s">
        <v>1</v>
      </c>
      <c r="D5683" t="s">
        <v>9</v>
      </c>
      <c r="E5683">
        <v>201912</v>
      </c>
      <c r="F5683" s="8">
        <v>151915.62813620068</v>
      </c>
      <c r="G5683" s="8">
        <v>157065.5</v>
      </c>
    </row>
    <row r="5684" spans="1:7" x14ac:dyDescent="0.2">
      <c r="A5684" t="s">
        <v>75</v>
      </c>
      <c r="B5684" t="s">
        <v>113</v>
      </c>
      <c r="C5684" t="s">
        <v>1</v>
      </c>
      <c r="D5684" t="s">
        <v>9</v>
      </c>
      <c r="E5684">
        <v>202006</v>
      </c>
      <c r="F5684" s="8">
        <v>141490.57827215421</v>
      </c>
      <c r="G5684" s="8">
        <v>144969.5</v>
      </c>
    </row>
    <row r="5685" spans="1:7" x14ac:dyDescent="0.2">
      <c r="A5685" t="s">
        <v>75</v>
      </c>
      <c r="B5685" t="s">
        <v>113</v>
      </c>
      <c r="C5685" t="s">
        <v>1</v>
      </c>
      <c r="D5685" t="s">
        <v>9</v>
      </c>
      <c r="E5685">
        <v>202012</v>
      </c>
      <c r="F5685" s="8">
        <v>133949.05286738349</v>
      </c>
      <c r="G5685" s="8">
        <v>137863.66666666666</v>
      </c>
    </row>
    <row r="5686" spans="1:7" x14ac:dyDescent="0.2">
      <c r="A5686" t="s">
        <v>75</v>
      </c>
      <c r="B5686" t="s">
        <v>113</v>
      </c>
      <c r="C5686" t="s">
        <v>1</v>
      </c>
      <c r="D5686" t="s">
        <v>9</v>
      </c>
      <c r="E5686">
        <v>202106</v>
      </c>
      <c r="F5686" s="8">
        <v>139519.9675499232</v>
      </c>
      <c r="G5686" s="8">
        <v>145817.33333333334</v>
      </c>
    </row>
    <row r="5687" spans="1:7" x14ac:dyDescent="0.2">
      <c r="A5687" t="s">
        <v>75</v>
      </c>
      <c r="B5687" t="s">
        <v>113</v>
      </c>
      <c r="C5687" t="s">
        <v>1</v>
      </c>
      <c r="D5687" t="s">
        <v>9</v>
      </c>
      <c r="E5687">
        <v>202112</v>
      </c>
      <c r="F5687" s="8">
        <v>148483.8408602151</v>
      </c>
      <c r="G5687" s="8">
        <v>155856</v>
      </c>
    </row>
    <row r="5688" spans="1:7" x14ac:dyDescent="0.2">
      <c r="A5688" t="s">
        <v>75</v>
      </c>
      <c r="B5688" t="s">
        <v>113</v>
      </c>
      <c r="C5688" t="s">
        <v>1</v>
      </c>
      <c r="D5688" t="s">
        <v>9</v>
      </c>
      <c r="E5688">
        <v>202206</v>
      </c>
      <c r="F5688" s="8">
        <v>128383.57309267794</v>
      </c>
      <c r="G5688" s="8">
        <v>140881.33333333334</v>
      </c>
    </row>
    <row r="5689" spans="1:7" x14ac:dyDescent="0.2">
      <c r="A5689" t="s">
        <v>75</v>
      </c>
      <c r="B5689" t="s">
        <v>113</v>
      </c>
      <c r="C5689" t="s">
        <v>1</v>
      </c>
      <c r="D5689" t="s">
        <v>9</v>
      </c>
      <c r="E5689">
        <v>202212</v>
      </c>
      <c r="F5689" s="8">
        <v>127553.47114695342</v>
      </c>
      <c r="G5689" s="8">
        <v>136397.33333333334</v>
      </c>
    </row>
    <row r="5690" spans="1:7" x14ac:dyDescent="0.2">
      <c r="A5690" t="s">
        <v>75</v>
      </c>
      <c r="B5690" t="s">
        <v>113</v>
      </c>
      <c r="C5690" t="s">
        <v>1</v>
      </c>
      <c r="D5690" t="s">
        <v>9</v>
      </c>
      <c r="E5690">
        <v>202306</v>
      </c>
      <c r="F5690" s="8">
        <v>132142.15593958015</v>
      </c>
      <c r="G5690" s="8">
        <v>141613.16666666666</v>
      </c>
    </row>
    <row r="5691" spans="1:7" x14ac:dyDescent="0.2">
      <c r="A5691" t="s">
        <v>75</v>
      </c>
      <c r="B5691" t="s">
        <v>113</v>
      </c>
      <c r="C5691" t="s">
        <v>1</v>
      </c>
      <c r="D5691" t="s">
        <v>9</v>
      </c>
      <c r="E5691">
        <v>202312</v>
      </c>
      <c r="F5691" s="8">
        <v>137595.66433691754</v>
      </c>
      <c r="G5691" s="8">
        <v>147573.33333333334</v>
      </c>
    </row>
    <row r="5692" spans="1:7" x14ac:dyDescent="0.2">
      <c r="A5692" t="s">
        <v>75</v>
      </c>
      <c r="B5692" t="s">
        <v>113</v>
      </c>
      <c r="C5692" t="s">
        <v>1</v>
      </c>
      <c r="D5692" t="s">
        <v>9</v>
      </c>
      <c r="E5692">
        <v>202406</v>
      </c>
      <c r="F5692" s="8">
        <v>132406.47923618829</v>
      </c>
      <c r="G5692" s="8">
        <v>143983</v>
      </c>
    </row>
    <row r="5693" spans="1:7" x14ac:dyDescent="0.2">
      <c r="A5693" t="s">
        <v>75</v>
      </c>
      <c r="B5693" t="s">
        <v>113</v>
      </c>
      <c r="C5693" t="s">
        <v>1</v>
      </c>
      <c r="D5693" t="s">
        <v>5</v>
      </c>
      <c r="E5693">
        <v>201403</v>
      </c>
      <c r="F5693" s="8">
        <v>114363.73579109064</v>
      </c>
      <c r="G5693" s="8">
        <v>117004.66666666667</v>
      </c>
    </row>
    <row r="5694" spans="1:7" x14ac:dyDescent="0.2">
      <c r="A5694" t="s">
        <v>75</v>
      </c>
      <c r="B5694" t="s">
        <v>113</v>
      </c>
      <c r="C5694" t="s">
        <v>1</v>
      </c>
      <c r="D5694" t="s">
        <v>5</v>
      </c>
      <c r="E5694">
        <v>201406</v>
      </c>
      <c r="F5694" s="8">
        <v>118092.5580645161</v>
      </c>
      <c r="G5694" s="8">
        <v>121928</v>
      </c>
    </row>
    <row r="5695" spans="1:7" x14ac:dyDescent="0.2">
      <c r="A5695" t="s">
        <v>75</v>
      </c>
      <c r="B5695" t="s">
        <v>113</v>
      </c>
      <c r="C5695" t="s">
        <v>1</v>
      </c>
      <c r="D5695" t="s">
        <v>5</v>
      </c>
      <c r="E5695">
        <v>201409</v>
      </c>
      <c r="F5695" s="8">
        <v>123513.26236559142</v>
      </c>
      <c r="G5695" s="8">
        <v>127468.33333333333</v>
      </c>
    </row>
    <row r="5696" spans="1:7" x14ac:dyDescent="0.2">
      <c r="A5696" t="s">
        <v>75</v>
      </c>
      <c r="B5696" t="s">
        <v>113</v>
      </c>
      <c r="C5696" t="s">
        <v>1</v>
      </c>
      <c r="D5696" t="s">
        <v>5</v>
      </c>
      <c r="E5696">
        <v>201412</v>
      </c>
      <c r="F5696" s="8">
        <v>129786.92939068103</v>
      </c>
      <c r="G5696" s="8">
        <v>133641.33333333334</v>
      </c>
    </row>
    <row r="5697" spans="1:7" x14ac:dyDescent="0.2">
      <c r="A5697" t="s">
        <v>75</v>
      </c>
      <c r="B5697" t="s">
        <v>113</v>
      </c>
      <c r="C5697" t="s">
        <v>1</v>
      </c>
      <c r="D5697" t="s">
        <v>5</v>
      </c>
      <c r="E5697">
        <v>201503</v>
      </c>
      <c r="F5697" s="8">
        <v>135159.72081413207</v>
      </c>
      <c r="G5697" s="8">
        <v>138981.66666666666</v>
      </c>
    </row>
    <row r="5698" spans="1:7" x14ac:dyDescent="0.2">
      <c r="A5698" t="s">
        <v>75</v>
      </c>
      <c r="B5698" t="s">
        <v>113</v>
      </c>
      <c r="C5698" t="s">
        <v>1</v>
      </c>
      <c r="D5698" t="s">
        <v>5</v>
      </c>
      <c r="E5698">
        <v>201506</v>
      </c>
      <c r="F5698" s="8">
        <v>140471.01612903227</v>
      </c>
      <c r="G5698" s="8">
        <v>145060.33333333334</v>
      </c>
    </row>
    <row r="5699" spans="1:7" x14ac:dyDescent="0.2">
      <c r="A5699" t="s">
        <v>75</v>
      </c>
      <c r="B5699" t="s">
        <v>113</v>
      </c>
      <c r="C5699" t="s">
        <v>1</v>
      </c>
      <c r="D5699" t="s">
        <v>5</v>
      </c>
      <c r="E5699">
        <v>201509</v>
      </c>
      <c r="F5699" s="8">
        <v>145697.26559139788</v>
      </c>
      <c r="G5699" s="8">
        <v>150470</v>
      </c>
    </row>
    <row r="5700" spans="1:7" x14ac:dyDescent="0.2">
      <c r="A5700" t="s">
        <v>75</v>
      </c>
      <c r="B5700" t="s">
        <v>113</v>
      </c>
      <c r="C5700" t="s">
        <v>1</v>
      </c>
      <c r="D5700" t="s">
        <v>5</v>
      </c>
      <c r="E5700">
        <v>201512</v>
      </c>
      <c r="F5700" s="8">
        <v>147434.29211469539</v>
      </c>
      <c r="G5700" s="8">
        <v>152131.66666666666</v>
      </c>
    </row>
    <row r="5701" spans="1:7" x14ac:dyDescent="0.2">
      <c r="A5701" t="s">
        <v>75</v>
      </c>
      <c r="B5701" t="s">
        <v>113</v>
      </c>
      <c r="C5701" t="s">
        <v>1</v>
      </c>
      <c r="D5701" t="s">
        <v>5</v>
      </c>
      <c r="E5701">
        <v>201603</v>
      </c>
      <c r="F5701" s="8">
        <v>149734.17797552838</v>
      </c>
      <c r="G5701" s="8">
        <v>154356.66666666666</v>
      </c>
    </row>
    <row r="5702" spans="1:7" x14ac:dyDescent="0.2">
      <c r="A5702" t="s">
        <v>75</v>
      </c>
      <c r="B5702" t="s">
        <v>113</v>
      </c>
      <c r="C5702" t="s">
        <v>1</v>
      </c>
      <c r="D5702" t="s">
        <v>5</v>
      </c>
      <c r="E5702">
        <v>201606</v>
      </c>
      <c r="F5702" s="8">
        <v>152997.20250896059</v>
      </c>
      <c r="G5702" s="8">
        <v>158426.66666666666</v>
      </c>
    </row>
    <row r="5703" spans="1:7" x14ac:dyDescent="0.2">
      <c r="A5703" t="s">
        <v>75</v>
      </c>
      <c r="B5703" t="s">
        <v>113</v>
      </c>
      <c r="C5703" t="s">
        <v>1</v>
      </c>
      <c r="D5703" t="s">
        <v>5</v>
      </c>
      <c r="E5703">
        <v>201609</v>
      </c>
      <c r="F5703" s="8">
        <v>154487.76881720428</v>
      </c>
      <c r="G5703" s="8">
        <v>159337</v>
      </c>
    </row>
    <row r="5704" spans="1:7" x14ac:dyDescent="0.2">
      <c r="A5704" t="s">
        <v>75</v>
      </c>
      <c r="B5704" t="s">
        <v>113</v>
      </c>
      <c r="C5704" t="s">
        <v>1</v>
      </c>
      <c r="D5704" t="s">
        <v>5</v>
      </c>
      <c r="E5704">
        <v>201612</v>
      </c>
      <c r="F5704" s="8">
        <v>154253.10645161287</v>
      </c>
      <c r="G5704" s="8">
        <v>158849.33333333334</v>
      </c>
    </row>
    <row r="5705" spans="1:7" x14ac:dyDescent="0.2">
      <c r="A5705" t="s">
        <v>75</v>
      </c>
      <c r="B5705" t="s">
        <v>113</v>
      </c>
      <c r="C5705" t="s">
        <v>1</v>
      </c>
      <c r="D5705" t="s">
        <v>5</v>
      </c>
      <c r="E5705">
        <v>201703</v>
      </c>
      <c r="F5705" s="8">
        <v>154914.76036866361</v>
      </c>
      <c r="G5705" s="8">
        <v>160013.33333333334</v>
      </c>
    </row>
    <row r="5706" spans="1:7" x14ac:dyDescent="0.2">
      <c r="A5706" t="s">
        <v>75</v>
      </c>
      <c r="B5706" t="s">
        <v>113</v>
      </c>
      <c r="C5706" t="s">
        <v>1</v>
      </c>
      <c r="D5706" t="s">
        <v>5</v>
      </c>
      <c r="E5706">
        <v>201706</v>
      </c>
      <c r="F5706" s="8">
        <v>162211.86810035849</v>
      </c>
      <c r="G5706" s="8">
        <v>168576.66666666666</v>
      </c>
    </row>
    <row r="5707" spans="1:7" x14ac:dyDescent="0.2">
      <c r="A5707" t="s">
        <v>75</v>
      </c>
      <c r="B5707" t="s">
        <v>113</v>
      </c>
      <c r="C5707" t="s">
        <v>1</v>
      </c>
      <c r="D5707" t="s">
        <v>5</v>
      </c>
      <c r="E5707">
        <v>201709</v>
      </c>
      <c r="F5707" s="8">
        <v>163997.12974910394</v>
      </c>
      <c r="G5707" s="8">
        <v>172124</v>
      </c>
    </row>
    <row r="5708" spans="1:7" x14ac:dyDescent="0.2">
      <c r="A5708" t="s">
        <v>75</v>
      </c>
      <c r="B5708" t="s">
        <v>113</v>
      </c>
      <c r="C5708" t="s">
        <v>1</v>
      </c>
      <c r="D5708" t="s">
        <v>5</v>
      </c>
      <c r="E5708">
        <v>201712</v>
      </c>
      <c r="F5708" s="8">
        <v>169889.15053763441</v>
      </c>
      <c r="G5708" s="8">
        <v>175886.33333333334</v>
      </c>
    </row>
    <row r="5709" spans="1:7" x14ac:dyDescent="0.2">
      <c r="A5709" t="s">
        <v>75</v>
      </c>
      <c r="B5709" t="s">
        <v>113</v>
      </c>
      <c r="C5709" t="s">
        <v>1</v>
      </c>
      <c r="D5709" t="s">
        <v>5</v>
      </c>
      <c r="E5709">
        <v>201803</v>
      </c>
      <c r="F5709" s="8">
        <v>171521.39631336409</v>
      </c>
      <c r="G5709" s="8">
        <v>177625</v>
      </c>
    </row>
    <row r="5710" spans="1:7" x14ac:dyDescent="0.2">
      <c r="A5710" t="s">
        <v>75</v>
      </c>
      <c r="B5710" t="s">
        <v>113</v>
      </c>
      <c r="C5710" t="s">
        <v>1</v>
      </c>
      <c r="D5710" t="s">
        <v>5</v>
      </c>
      <c r="E5710">
        <v>201806</v>
      </c>
      <c r="F5710" s="8">
        <v>172799.67598566308</v>
      </c>
      <c r="G5710" s="8">
        <v>178957.33333333334</v>
      </c>
    </row>
    <row r="5711" spans="1:7" x14ac:dyDescent="0.2">
      <c r="A5711" t="s">
        <v>75</v>
      </c>
      <c r="B5711" t="s">
        <v>113</v>
      </c>
      <c r="C5711" t="s">
        <v>1</v>
      </c>
      <c r="D5711" t="s">
        <v>5</v>
      </c>
      <c r="E5711">
        <v>201809</v>
      </c>
      <c r="F5711" s="8">
        <v>172237.63691756272</v>
      </c>
      <c r="G5711" s="8">
        <v>178734.33333333334</v>
      </c>
    </row>
    <row r="5712" spans="1:7" x14ac:dyDescent="0.2">
      <c r="A5712" t="s">
        <v>75</v>
      </c>
      <c r="B5712" t="s">
        <v>113</v>
      </c>
      <c r="C5712" t="s">
        <v>1</v>
      </c>
      <c r="D5712" t="s">
        <v>5</v>
      </c>
      <c r="E5712">
        <v>201812</v>
      </c>
      <c r="F5712" s="8">
        <v>168472.84623655913</v>
      </c>
      <c r="G5712" s="8">
        <v>174307.66666666666</v>
      </c>
    </row>
    <row r="5713" spans="1:7" x14ac:dyDescent="0.2">
      <c r="A5713" t="s">
        <v>75</v>
      </c>
      <c r="B5713" t="s">
        <v>113</v>
      </c>
      <c r="C5713" t="s">
        <v>1</v>
      </c>
      <c r="D5713" t="s">
        <v>5</v>
      </c>
      <c r="E5713">
        <v>201903</v>
      </c>
      <c r="F5713" s="8">
        <v>163291.42089093701</v>
      </c>
      <c r="G5713" s="8">
        <v>169545.33333333334</v>
      </c>
    </row>
    <row r="5714" spans="1:7" x14ac:dyDescent="0.2">
      <c r="A5714" t="s">
        <v>75</v>
      </c>
      <c r="B5714" t="s">
        <v>113</v>
      </c>
      <c r="C5714" t="s">
        <v>1</v>
      </c>
      <c r="D5714" t="s">
        <v>5</v>
      </c>
      <c r="E5714">
        <v>201906</v>
      </c>
      <c r="F5714" s="8">
        <v>159339.51648745523</v>
      </c>
      <c r="G5714" s="8">
        <v>165524.66666666666</v>
      </c>
    </row>
    <row r="5715" spans="1:7" x14ac:dyDescent="0.2">
      <c r="A5715" t="s">
        <v>75</v>
      </c>
      <c r="B5715" t="s">
        <v>113</v>
      </c>
      <c r="C5715" t="s">
        <v>1</v>
      </c>
      <c r="D5715" t="s">
        <v>5</v>
      </c>
      <c r="E5715">
        <v>201909</v>
      </c>
      <c r="F5715" s="8">
        <v>153747.36451612899</v>
      </c>
      <c r="G5715" s="8">
        <v>158769.33333333334</v>
      </c>
    </row>
    <row r="5716" spans="1:7" x14ac:dyDescent="0.2">
      <c r="A5716" t="s">
        <v>75</v>
      </c>
      <c r="B5716" t="s">
        <v>113</v>
      </c>
      <c r="C5716" t="s">
        <v>1</v>
      </c>
      <c r="D5716" t="s">
        <v>5</v>
      </c>
      <c r="E5716">
        <v>201912</v>
      </c>
      <c r="F5716" s="8">
        <v>150083.89175627241</v>
      </c>
      <c r="G5716" s="8">
        <v>155361.66666666666</v>
      </c>
    </row>
    <row r="5717" spans="1:7" x14ac:dyDescent="0.2">
      <c r="A5717" t="s">
        <v>75</v>
      </c>
      <c r="B5717" t="s">
        <v>113</v>
      </c>
      <c r="C5717" t="s">
        <v>1</v>
      </c>
      <c r="D5717" t="s">
        <v>5</v>
      </c>
      <c r="E5717">
        <v>202003</v>
      </c>
      <c r="F5717" s="8">
        <v>145608.64256581382</v>
      </c>
      <c r="G5717" s="8">
        <v>149015.66666666666</v>
      </c>
    </row>
    <row r="5718" spans="1:7" x14ac:dyDescent="0.2">
      <c r="A5718" t="s">
        <v>75</v>
      </c>
      <c r="B5718" t="s">
        <v>113</v>
      </c>
      <c r="C5718" t="s">
        <v>1</v>
      </c>
      <c r="D5718" t="s">
        <v>5</v>
      </c>
      <c r="E5718">
        <v>202006</v>
      </c>
      <c r="F5718" s="8">
        <v>137372.51397849459</v>
      </c>
      <c r="G5718" s="8">
        <v>140923.33333333334</v>
      </c>
    </row>
    <row r="5719" spans="1:7" x14ac:dyDescent="0.2">
      <c r="A5719" t="s">
        <v>75</v>
      </c>
      <c r="B5719" t="s">
        <v>113</v>
      </c>
      <c r="C5719" t="s">
        <v>1</v>
      </c>
      <c r="D5719" t="s">
        <v>5</v>
      </c>
      <c r="E5719">
        <v>202009</v>
      </c>
      <c r="F5719" s="8">
        <v>133573.03261648741</v>
      </c>
      <c r="G5719" s="8">
        <v>137260.33333333334</v>
      </c>
    </row>
    <row r="5720" spans="1:7" x14ac:dyDescent="0.2">
      <c r="A5720" t="s">
        <v>75</v>
      </c>
      <c r="B5720" t="s">
        <v>113</v>
      </c>
      <c r="C5720" t="s">
        <v>1</v>
      </c>
      <c r="D5720" t="s">
        <v>5</v>
      </c>
      <c r="E5720">
        <v>202012</v>
      </c>
      <c r="F5720" s="8">
        <v>134325.07311827954</v>
      </c>
      <c r="G5720" s="8">
        <v>138467</v>
      </c>
    </row>
    <row r="5721" spans="1:7" x14ac:dyDescent="0.2">
      <c r="A5721" t="s">
        <v>75</v>
      </c>
      <c r="B5721" t="s">
        <v>113</v>
      </c>
      <c r="C5721" t="s">
        <v>1</v>
      </c>
      <c r="D5721" t="s">
        <v>5</v>
      </c>
      <c r="E5721">
        <v>202103</v>
      </c>
      <c r="F5721" s="8">
        <v>138033.73079877114</v>
      </c>
      <c r="G5721" s="8">
        <v>143412.33333333334</v>
      </c>
    </row>
    <row r="5722" spans="1:7" x14ac:dyDescent="0.2">
      <c r="A5722" t="s">
        <v>75</v>
      </c>
      <c r="B5722" t="s">
        <v>113</v>
      </c>
      <c r="C5722" t="s">
        <v>1</v>
      </c>
      <c r="D5722" t="s">
        <v>5</v>
      </c>
      <c r="E5722">
        <v>202106</v>
      </c>
      <c r="F5722" s="8">
        <v>141006.20430107528</v>
      </c>
      <c r="G5722" s="8">
        <v>148222.33333333334</v>
      </c>
    </row>
    <row r="5723" spans="1:7" x14ac:dyDescent="0.2">
      <c r="A5723" t="s">
        <v>75</v>
      </c>
      <c r="B5723" t="s">
        <v>113</v>
      </c>
      <c r="C5723" t="s">
        <v>1</v>
      </c>
      <c r="D5723" t="s">
        <v>5</v>
      </c>
      <c r="E5723">
        <v>202109</v>
      </c>
      <c r="F5723" s="8">
        <v>145441.42724014341</v>
      </c>
      <c r="G5723" s="8">
        <v>152563.66666666666</v>
      </c>
    </row>
    <row r="5724" spans="1:7" x14ac:dyDescent="0.2">
      <c r="A5724" t="s">
        <v>75</v>
      </c>
      <c r="B5724" t="s">
        <v>113</v>
      </c>
      <c r="C5724" t="s">
        <v>1</v>
      </c>
      <c r="D5724" t="s">
        <v>5</v>
      </c>
      <c r="E5724">
        <v>202112</v>
      </c>
      <c r="F5724" s="8">
        <v>151526.25448028673</v>
      </c>
      <c r="G5724" s="8">
        <v>159148.33333333334</v>
      </c>
    </row>
    <row r="5725" spans="1:7" x14ac:dyDescent="0.2">
      <c r="A5725" t="s">
        <v>75</v>
      </c>
      <c r="B5725" t="s">
        <v>113</v>
      </c>
      <c r="C5725" t="s">
        <v>1</v>
      </c>
      <c r="D5725" t="s">
        <v>5</v>
      </c>
      <c r="E5725">
        <v>202203</v>
      </c>
      <c r="F5725" s="8">
        <v>132683.56912442399</v>
      </c>
      <c r="G5725" s="8">
        <v>150011</v>
      </c>
    </row>
    <row r="5726" spans="1:7" x14ac:dyDescent="0.2">
      <c r="A5726" t="s">
        <v>75</v>
      </c>
      <c r="B5726" t="s">
        <v>113</v>
      </c>
      <c r="C5726" t="s">
        <v>1</v>
      </c>
      <c r="D5726" t="s">
        <v>5</v>
      </c>
      <c r="E5726">
        <v>202206</v>
      </c>
      <c r="F5726" s="8">
        <v>124083.5770609319</v>
      </c>
      <c r="G5726" s="8">
        <v>131751.66666666666</v>
      </c>
    </row>
    <row r="5727" spans="1:7" x14ac:dyDescent="0.2">
      <c r="A5727" t="s">
        <v>75</v>
      </c>
      <c r="B5727" t="s">
        <v>113</v>
      </c>
      <c r="C5727" t="s">
        <v>1</v>
      </c>
      <c r="D5727" t="s">
        <v>5</v>
      </c>
      <c r="E5727">
        <v>202209</v>
      </c>
      <c r="F5727" s="8">
        <v>126167.5566308244</v>
      </c>
      <c r="G5727" s="8">
        <v>135056.66666666666</v>
      </c>
    </row>
    <row r="5728" spans="1:7" x14ac:dyDescent="0.2">
      <c r="A5728" t="s">
        <v>75</v>
      </c>
      <c r="B5728" t="s">
        <v>113</v>
      </c>
      <c r="C5728" t="s">
        <v>1</v>
      </c>
      <c r="D5728" t="s">
        <v>5</v>
      </c>
      <c r="E5728">
        <v>202212</v>
      </c>
      <c r="F5728" s="8">
        <v>128939.38566308243</v>
      </c>
      <c r="G5728" s="8">
        <v>137738</v>
      </c>
    </row>
    <row r="5729" spans="1:7" x14ac:dyDescent="0.2">
      <c r="A5729" t="s">
        <v>75</v>
      </c>
      <c r="B5729" t="s">
        <v>113</v>
      </c>
      <c r="C5729" t="s">
        <v>1</v>
      </c>
      <c r="D5729" t="s">
        <v>5</v>
      </c>
      <c r="E5729">
        <v>202303</v>
      </c>
      <c r="F5729" s="8">
        <v>130967.60829493089</v>
      </c>
      <c r="G5729" s="8">
        <v>140389.33333333334</v>
      </c>
    </row>
    <row r="5730" spans="1:7" x14ac:dyDescent="0.2">
      <c r="A5730" t="s">
        <v>75</v>
      </c>
      <c r="B5730" t="s">
        <v>113</v>
      </c>
      <c r="C5730" t="s">
        <v>1</v>
      </c>
      <c r="D5730" t="s">
        <v>5</v>
      </c>
      <c r="E5730">
        <v>202306</v>
      </c>
      <c r="F5730" s="8">
        <v>133316.7035842294</v>
      </c>
      <c r="G5730" s="8">
        <v>142837</v>
      </c>
    </row>
    <row r="5731" spans="1:7" x14ac:dyDescent="0.2">
      <c r="A5731" t="s">
        <v>75</v>
      </c>
      <c r="B5731" t="s">
        <v>113</v>
      </c>
      <c r="C5731" t="s">
        <v>1</v>
      </c>
      <c r="D5731" t="s">
        <v>5</v>
      </c>
      <c r="E5731">
        <v>202309</v>
      </c>
      <c r="F5731" s="8">
        <v>136051.17777777775</v>
      </c>
      <c r="G5731" s="8">
        <v>147629.33333333334</v>
      </c>
    </row>
    <row r="5732" spans="1:7" x14ac:dyDescent="0.2">
      <c r="A5732" t="s">
        <v>75</v>
      </c>
      <c r="B5732" t="s">
        <v>113</v>
      </c>
      <c r="C5732" t="s">
        <v>1</v>
      </c>
      <c r="D5732" t="s">
        <v>5</v>
      </c>
      <c r="E5732">
        <v>202312</v>
      </c>
      <c r="F5732" s="8">
        <v>139140.15089605731</v>
      </c>
      <c r="G5732" s="8">
        <v>147517.33333333334</v>
      </c>
    </row>
    <row r="5733" spans="1:7" x14ac:dyDescent="0.2">
      <c r="A5733" t="s">
        <v>75</v>
      </c>
      <c r="B5733" t="s">
        <v>113</v>
      </c>
      <c r="C5733" t="s">
        <v>1</v>
      </c>
      <c r="D5733" t="s">
        <v>5</v>
      </c>
      <c r="E5733">
        <v>202403</v>
      </c>
      <c r="F5733" s="8">
        <v>132615.15535780488</v>
      </c>
      <c r="G5733" s="8">
        <v>145016.66666666666</v>
      </c>
    </row>
    <row r="5734" spans="1:7" x14ac:dyDescent="0.2">
      <c r="A5734" t="s">
        <v>75</v>
      </c>
      <c r="B5734" t="s">
        <v>113</v>
      </c>
      <c r="C5734" t="s">
        <v>1</v>
      </c>
      <c r="D5734" t="s">
        <v>5</v>
      </c>
      <c r="E5734">
        <v>202406</v>
      </c>
      <c r="F5734" s="8">
        <v>132093.46505376342</v>
      </c>
      <c r="G5734" s="8">
        <v>142432.5</v>
      </c>
    </row>
    <row r="5735" spans="1:7" x14ac:dyDescent="0.2">
      <c r="A5735" t="s">
        <v>131</v>
      </c>
      <c r="B5735" t="s">
        <v>113</v>
      </c>
      <c r="C5735" t="s">
        <v>1</v>
      </c>
      <c r="D5735" t="s">
        <v>7</v>
      </c>
      <c r="E5735">
        <v>2014</v>
      </c>
      <c r="F5735" s="8">
        <v>24.008928571428573</v>
      </c>
      <c r="G5735" s="8">
        <v>24.25</v>
      </c>
    </row>
    <row r="5736" spans="1:7" x14ac:dyDescent="0.2">
      <c r="A5736" t="s">
        <v>131</v>
      </c>
      <c r="B5736" t="s">
        <v>113</v>
      </c>
      <c r="C5736" t="s">
        <v>1</v>
      </c>
      <c r="D5736" t="s">
        <v>7</v>
      </c>
      <c r="E5736">
        <v>2015</v>
      </c>
      <c r="F5736" s="8">
        <v>25.948924731182796</v>
      </c>
      <c r="G5736" s="8">
        <v>26.083333333333332</v>
      </c>
    </row>
    <row r="5737" spans="1:7" x14ac:dyDescent="0.2">
      <c r="A5737" t="s">
        <v>131</v>
      </c>
      <c r="B5737" t="s">
        <v>113</v>
      </c>
      <c r="C5737" t="s">
        <v>1</v>
      </c>
      <c r="D5737" t="s">
        <v>7</v>
      </c>
      <c r="E5737">
        <v>2016</v>
      </c>
      <c r="F5737" s="8">
        <v>26</v>
      </c>
      <c r="G5737" s="8">
        <v>26</v>
      </c>
    </row>
    <row r="5738" spans="1:7" x14ac:dyDescent="0.2">
      <c r="A5738" t="s">
        <v>131</v>
      </c>
      <c r="B5738" t="s">
        <v>113</v>
      </c>
      <c r="C5738" t="s">
        <v>1</v>
      </c>
      <c r="D5738" t="s">
        <v>7</v>
      </c>
      <c r="E5738">
        <v>2017</v>
      </c>
      <c r="F5738" s="8">
        <v>26</v>
      </c>
      <c r="G5738" s="8">
        <v>26</v>
      </c>
    </row>
    <row r="5739" spans="1:7" x14ac:dyDescent="0.2">
      <c r="A5739" t="s">
        <v>131</v>
      </c>
      <c r="B5739" t="s">
        <v>113</v>
      </c>
      <c r="C5739" t="s">
        <v>1</v>
      </c>
      <c r="D5739" t="s">
        <v>7</v>
      </c>
      <c r="E5739">
        <v>2018</v>
      </c>
      <c r="F5739" s="8">
        <v>26.814874551971325</v>
      </c>
      <c r="G5739" s="8">
        <v>26.916666666666668</v>
      </c>
    </row>
    <row r="5740" spans="1:7" x14ac:dyDescent="0.2">
      <c r="A5740" t="s">
        <v>131</v>
      </c>
      <c r="B5740" t="s">
        <v>113</v>
      </c>
      <c r="C5740" t="s">
        <v>1</v>
      </c>
      <c r="D5740" t="s">
        <v>7</v>
      </c>
      <c r="E5740">
        <v>2019</v>
      </c>
      <c r="F5740" s="8">
        <v>29.975806451612907</v>
      </c>
      <c r="G5740" s="8">
        <v>30</v>
      </c>
    </row>
    <row r="5741" spans="1:7" x14ac:dyDescent="0.2">
      <c r="A5741" t="s">
        <v>131</v>
      </c>
      <c r="B5741" t="s">
        <v>113</v>
      </c>
      <c r="C5741" t="s">
        <v>1</v>
      </c>
      <c r="D5741" t="s">
        <v>7</v>
      </c>
      <c r="E5741">
        <v>2020</v>
      </c>
      <c r="F5741" s="8">
        <v>30</v>
      </c>
      <c r="G5741" s="8">
        <v>30</v>
      </c>
    </row>
    <row r="5742" spans="1:7" x14ac:dyDescent="0.2">
      <c r="A5742" t="s">
        <v>131</v>
      </c>
      <c r="B5742" t="s">
        <v>113</v>
      </c>
      <c r="C5742" t="s">
        <v>1</v>
      </c>
      <c r="D5742" t="s">
        <v>7</v>
      </c>
      <c r="E5742">
        <v>2021</v>
      </c>
      <c r="F5742" s="8">
        <v>30.844444444444445</v>
      </c>
      <c r="G5742" s="8">
        <v>30.916666666666668</v>
      </c>
    </row>
    <row r="5743" spans="1:7" x14ac:dyDescent="0.2">
      <c r="A5743" t="s">
        <v>131</v>
      </c>
      <c r="B5743" t="s">
        <v>113</v>
      </c>
      <c r="C5743" t="s">
        <v>1</v>
      </c>
      <c r="D5743" t="s">
        <v>7</v>
      </c>
      <c r="E5743">
        <v>2022</v>
      </c>
      <c r="F5743" s="8">
        <v>32.600537634408603</v>
      </c>
      <c r="G5743" s="8">
        <v>32.666666666666664</v>
      </c>
    </row>
    <row r="5744" spans="1:7" x14ac:dyDescent="0.2">
      <c r="A5744" t="s">
        <v>131</v>
      </c>
      <c r="B5744" t="s">
        <v>113</v>
      </c>
      <c r="C5744" t="s">
        <v>1</v>
      </c>
      <c r="D5744" t="s">
        <v>7</v>
      </c>
      <c r="E5744">
        <v>2023</v>
      </c>
      <c r="F5744" s="8">
        <v>34.63978494623656</v>
      </c>
      <c r="G5744" s="8">
        <v>34.666666666666664</v>
      </c>
    </row>
    <row r="5745" spans="1:7" x14ac:dyDescent="0.2">
      <c r="A5745" t="s">
        <v>131</v>
      </c>
      <c r="B5745" t="s">
        <v>113</v>
      </c>
      <c r="C5745" t="s">
        <v>1</v>
      </c>
      <c r="D5745" t="s">
        <v>7</v>
      </c>
      <c r="E5745">
        <v>2024</v>
      </c>
      <c r="F5745" s="8">
        <v>35</v>
      </c>
      <c r="G5745" s="8">
        <v>35</v>
      </c>
    </row>
    <row r="5746" spans="1:7" x14ac:dyDescent="0.2">
      <c r="A5746" t="s">
        <v>131</v>
      </c>
      <c r="B5746" t="s">
        <v>113</v>
      </c>
      <c r="C5746" t="s">
        <v>1</v>
      </c>
      <c r="D5746" t="s">
        <v>8</v>
      </c>
      <c r="E5746">
        <v>201401</v>
      </c>
      <c r="F5746" s="8">
        <v>24</v>
      </c>
      <c r="G5746" s="8">
        <v>24</v>
      </c>
    </row>
    <row r="5747" spans="1:7" x14ac:dyDescent="0.2">
      <c r="A5747" t="s">
        <v>131</v>
      </c>
      <c r="B5747" t="s">
        <v>113</v>
      </c>
      <c r="C5747" t="s">
        <v>1</v>
      </c>
      <c r="D5747" t="s">
        <v>8</v>
      </c>
      <c r="E5747">
        <v>201402</v>
      </c>
      <c r="F5747" s="8">
        <v>24.107142857142858</v>
      </c>
      <c r="G5747" s="8">
        <v>27</v>
      </c>
    </row>
    <row r="5748" spans="1:7" x14ac:dyDescent="0.2">
      <c r="A5748" t="s">
        <v>131</v>
      </c>
      <c r="B5748" t="s">
        <v>113</v>
      </c>
      <c r="C5748" t="s">
        <v>1</v>
      </c>
      <c r="D5748" t="s">
        <v>8</v>
      </c>
      <c r="E5748">
        <v>201403</v>
      </c>
      <c r="F5748" s="8">
        <v>24</v>
      </c>
      <c r="G5748" s="8">
        <v>24</v>
      </c>
    </row>
    <row r="5749" spans="1:7" x14ac:dyDescent="0.2">
      <c r="A5749" t="s">
        <v>131</v>
      </c>
      <c r="B5749" t="s">
        <v>113</v>
      </c>
      <c r="C5749" t="s">
        <v>1</v>
      </c>
      <c r="D5749" t="s">
        <v>8</v>
      </c>
      <c r="E5749">
        <v>201404</v>
      </c>
      <c r="F5749" s="8">
        <v>24</v>
      </c>
      <c r="G5749" s="8">
        <v>24</v>
      </c>
    </row>
    <row r="5750" spans="1:7" x14ac:dyDescent="0.2">
      <c r="A5750" t="s">
        <v>131</v>
      </c>
      <c r="B5750" t="s">
        <v>113</v>
      </c>
      <c r="C5750" t="s">
        <v>1</v>
      </c>
      <c r="D5750" t="s">
        <v>8</v>
      </c>
      <c r="E5750">
        <v>201405</v>
      </c>
      <c r="F5750" s="8">
        <v>24</v>
      </c>
      <c r="G5750" s="8">
        <v>24</v>
      </c>
    </row>
    <row r="5751" spans="1:7" x14ac:dyDescent="0.2">
      <c r="A5751" t="s">
        <v>131</v>
      </c>
      <c r="B5751" t="s">
        <v>113</v>
      </c>
      <c r="C5751" t="s">
        <v>1</v>
      </c>
      <c r="D5751" t="s">
        <v>8</v>
      </c>
      <c r="E5751">
        <v>201406</v>
      </c>
      <c r="F5751" s="8">
        <v>24</v>
      </c>
      <c r="G5751" s="8">
        <v>24</v>
      </c>
    </row>
    <row r="5752" spans="1:7" x14ac:dyDescent="0.2">
      <c r="A5752" t="s">
        <v>131</v>
      </c>
      <c r="B5752" t="s">
        <v>113</v>
      </c>
      <c r="C5752" t="s">
        <v>1</v>
      </c>
      <c r="D5752" t="s">
        <v>8</v>
      </c>
      <c r="E5752">
        <v>201407</v>
      </c>
      <c r="F5752" s="8">
        <v>24</v>
      </c>
      <c r="G5752" s="8">
        <v>24</v>
      </c>
    </row>
    <row r="5753" spans="1:7" x14ac:dyDescent="0.2">
      <c r="A5753" t="s">
        <v>131</v>
      </c>
      <c r="B5753" t="s">
        <v>113</v>
      </c>
      <c r="C5753" t="s">
        <v>1</v>
      </c>
      <c r="D5753" t="s">
        <v>8</v>
      </c>
      <c r="E5753">
        <v>201408</v>
      </c>
      <c r="F5753" s="8">
        <v>24</v>
      </c>
      <c r="G5753" s="8">
        <v>24</v>
      </c>
    </row>
    <row r="5754" spans="1:7" x14ac:dyDescent="0.2">
      <c r="A5754" t="s">
        <v>131</v>
      </c>
      <c r="B5754" t="s">
        <v>113</v>
      </c>
      <c r="C5754" t="s">
        <v>1</v>
      </c>
      <c r="D5754" t="s">
        <v>8</v>
      </c>
      <c r="E5754">
        <v>201409</v>
      </c>
      <c r="F5754" s="8">
        <v>24</v>
      </c>
      <c r="G5754" s="8">
        <v>24</v>
      </c>
    </row>
    <row r="5755" spans="1:7" x14ac:dyDescent="0.2">
      <c r="A5755" t="s">
        <v>131</v>
      </c>
      <c r="B5755" t="s">
        <v>113</v>
      </c>
      <c r="C5755" t="s">
        <v>1</v>
      </c>
      <c r="D5755" t="s">
        <v>8</v>
      </c>
      <c r="E5755">
        <v>201410</v>
      </c>
      <c r="F5755" s="8">
        <v>24</v>
      </c>
      <c r="G5755" s="8">
        <v>24</v>
      </c>
    </row>
    <row r="5756" spans="1:7" x14ac:dyDescent="0.2">
      <c r="A5756" t="s">
        <v>131</v>
      </c>
      <c r="B5756" t="s">
        <v>113</v>
      </c>
      <c r="C5756" t="s">
        <v>1</v>
      </c>
      <c r="D5756" t="s">
        <v>8</v>
      </c>
      <c r="E5756">
        <v>201411</v>
      </c>
      <c r="F5756" s="8">
        <v>24</v>
      </c>
      <c r="G5756" s="8">
        <v>24</v>
      </c>
    </row>
    <row r="5757" spans="1:7" x14ac:dyDescent="0.2">
      <c r="A5757" t="s">
        <v>131</v>
      </c>
      <c r="B5757" t="s">
        <v>113</v>
      </c>
      <c r="C5757" t="s">
        <v>1</v>
      </c>
      <c r="D5757" t="s">
        <v>8</v>
      </c>
      <c r="E5757">
        <v>201412</v>
      </c>
      <c r="F5757" s="8">
        <v>24</v>
      </c>
      <c r="G5757" s="8">
        <v>24</v>
      </c>
    </row>
    <row r="5758" spans="1:7" x14ac:dyDescent="0.2">
      <c r="A5758" t="s">
        <v>131</v>
      </c>
      <c r="B5758" t="s">
        <v>113</v>
      </c>
      <c r="C5758" t="s">
        <v>1</v>
      </c>
      <c r="D5758" t="s">
        <v>8</v>
      </c>
      <c r="E5758">
        <v>201501</v>
      </c>
      <c r="F5758" s="8">
        <v>25.387096774193548</v>
      </c>
      <c r="G5758" s="8">
        <v>27</v>
      </c>
    </row>
    <row r="5759" spans="1:7" x14ac:dyDescent="0.2">
      <c r="A5759" t="s">
        <v>131</v>
      </c>
      <c r="B5759" t="s">
        <v>113</v>
      </c>
      <c r="C5759" t="s">
        <v>1</v>
      </c>
      <c r="D5759" t="s">
        <v>8</v>
      </c>
      <c r="E5759">
        <v>201502</v>
      </c>
      <c r="F5759" s="8">
        <v>26</v>
      </c>
      <c r="G5759" s="8">
        <v>26</v>
      </c>
    </row>
    <row r="5760" spans="1:7" x14ac:dyDescent="0.2">
      <c r="A5760" t="s">
        <v>131</v>
      </c>
      <c r="B5760" t="s">
        <v>113</v>
      </c>
      <c r="C5760" t="s">
        <v>1</v>
      </c>
      <c r="D5760" t="s">
        <v>8</v>
      </c>
      <c r="E5760">
        <v>201503</v>
      </c>
      <c r="F5760" s="8">
        <v>26</v>
      </c>
      <c r="G5760" s="8">
        <v>26</v>
      </c>
    </row>
    <row r="5761" spans="1:7" x14ac:dyDescent="0.2">
      <c r="A5761" t="s">
        <v>131</v>
      </c>
      <c r="B5761" t="s">
        <v>113</v>
      </c>
      <c r="C5761" t="s">
        <v>1</v>
      </c>
      <c r="D5761" t="s">
        <v>8</v>
      </c>
      <c r="E5761">
        <v>201504</v>
      </c>
      <c r="F5761" s="8">
        <v>26</v>
      </c>
      <c r="G5761" s="8">
        <v>26</v>
      </c>
    </row>
    <row r="5762" spans="1:7" x14ac:dyDescent="0.2">
      <c r="A5762" t="s">
        <v>131</v>
      </c>
      <c r="B5762" t="s">
        <v>113</v>
      </c>
      <c r="C5762" t="s">
        <v>1</v>
      </c>
      <c r="D5762" t="s">
        <v>8</v>
      </c>
      <c r="E5762">
        <v>201505</v>
      </c>
      <c r="F5762" s="8">
        <v>26</v>
      </c>
      <c r="G5762" s="8">
        <v>26</v>
      </c>
    </row>
    <row r="5763" spans="1:7" x14ac:dyDescent="0.2">
      <c r="A5763" t="s">
        <v>131</v>
      </c>
      <c r="B5763" t="s">
        <v>113</v>
      </c>
      <c r="C5763" t="s">
        <v>1</v>
      </c>
      <c r="D5763" t="s">
        <v>8</v>
      </c>
      <c r="E5763">
        <v>201506</v>
      </c>
      <c r="F5763" s="8">
        <v>26</v>
      </c>
      <c r="G5763" s="8">
        <v>26</v>
      </c>
    </row>
    <row r="5764" spans="1:7" x14ac:dyDescent="0.2">
      <c r="A5764" t="s">
        <v>131</v>
      </c>
      <c r="B5764" t="s">
        <v>113</v>
      </c>
      <c r="C5764" t="s">
        <v>1</v>
      </c>
      <c r="D5764" t="s">
        <v>8</v>
      </c>
      <c r="E5764">
        <v>201507</v>
      </c>
      <c r="F5764" s="8">
        <v>26</v>
      </c>
      <c r="G5764" s="8">
        <v>26</v>
      </c>
    </row>
    <row r="5765" spans="1:7" x14ac:dyDescent="0.2">
      <c r="A5765" t="s">
        <v>131</v>
      </c>
      <c r="B5765" t="s">
        <v>113</v>
      </c>
      <c r="C5765" t="s">
        <v>1</v>
      </c>
      <c r="D5765" t="s">
        <v>8</v>
      </c>
      <c r="E5765">
        <v>201508</v>
      </c>
      <c r="F5765" s="8">
        <v>26</v>
      </c>
      <c r="G5765" s="8">
        <v>26</v>
      </c>
    </row>
    <row r="5766" spans="1:7" x14ac:dyDescent="0.2">
      <c r="A5766" t="s">
        <v>131</v>
      </c>
      <c r="B5766" t="s">
        <v>113</v>
      </c>
      <c r="C5766" t="s">
        <v>1</v>
      </c>
      <c r="D5766" t="s">
        <v>8</v>
      </c>
      <c r="E5766">
        <v>201509</v>
      </c>
      <c r="F5766" s="8">
        <v>26</v>
      </c>
      <c r="G5766" s="8">
        <v>26</v>
      </c>
    </row>
    <row r="5767" spans="1:7" x14ac:dyDescent="0.2">
      <c r="A5767" t="s">
        <v>131</v>
      </c>
      <c r="B5767" t="s">
        <v>113</v>
      </c>
      <c r="C5767" t="s">
        <v>1</v>
      </c>
      <c r="D5767" t="s">
        <v>8</v>
      </c>
      <c r="E5767">
        <v>201510</v>
      </c>
      <c r="F5767" s="8">
        <v>26</v>
      </c>
      <c r="G5767" s="8">
        <v>26</v>
      </c>
    </row>
    <row r="5768" spans="1:7" x14ac:dyDescent="0.2">
      <c r="A5768" t="s">
        <v>131</v>
      </c>
      <c r="B5768" t="s">
        <v>113</v>
      </c>
      <c r="C5768" t="s">
        <v>1</v>
      </c>
      <c r="D5768" t="s">
        <v>8</v>
      </c>
      <c r="E5768">
        <v>201511</v>
      </c>
      <c r="F5768" s="8">
        <v>26</v>
      </c>
      <c r="G5768" s="8">
        <v>26</v>
      </c>
    </row>
    <row r="5769" spans="1:7" x14ac:dyDescent="0.2">
      <c r="A5769" t="s">
        <v>131</v>
      </c>
      <c r="B5769" t="s">
        <v>113</v>
      </c>
      <c r="C5769" t="s">
        <v>1</v>
      </c>
      <c r="D5769" t="s">
        <v>8</v>
      </c>
      <c r="E5769">
        <v>201512</v>
      </c>
      <c r="F5769" s="8">
        <v>26</v>
      </c>
      <c r="G5769" s="8">
        <v>26</v>
      </c>
    </row>
    <row r="5770" spans="1:7" x14ac:dyDescent="0.2">
      <c r="A5770" t="s">
        <v>131</v>
      </c>
      <c r="B5770" t="s">
        <v>113</v>
      </c>
      <c r="C5770" t="s">
        <v>1</v>
      </c>
      <c r="D5770" t="s">
        <v>8</v>
      </c>
      <c r="E5770">
        <v>201601</v>
      </c>
      <c r="F5770" s="8">
        <v>26</v>
      </c>
      <c r="G5770" s="8">
        <v>26</v>
      </c>
    </row>
    <row r="5771" spans="1:7" x14ac:dyDescent="0.2">
      <c r="A5771" t="s">
        <v>131</v>
      </c>
      <c r="B5771" t="s">
        <v>113</v>
      </c>
      <c r="C5771" t="s">
        <v>1</v>
      </c>
      <c r="D5771" t="s">
        <v>8</v>
      </c>
      <c r="E5771">
        <v>201602</v>
      </c>
      <c r="F5771" s="8">
        <v>26</v>
      </c>
      <c r="G5771" s="8">
        <v>26</v>
      </c>
    </row>
    <row r="5772" spans="1:7" x14ac:dyDescent="0.2">
      <c r="A5772" t="s">
        <v>131</v>
      </c>
      <c r="B5772" t="s">
        <v>113</v>
      </c>
      <c r="C5772" t="s">
        <v>1</v>
      </c>
      <c r="D5772" t="s">
        <v>8</v>
      </c>
      <c r="E5772">
        <v>201603</v>
      </c>
      <c r="F5772" s="8">
        <v>26</v>
      </c>
      <c r="G5772" s="8">
        <v>26</v>
      </c>
    </row>
    <row r="5773" spans="1:7" x14ac:dyDescent="0.2">
      <c r="A5773" t="s">
        <v>131</v>
      </c>
      <c r="B5773" t="s">
        <v>113</v>
      </c>
      <c r="C5773" t="s">
        <v>1</v>
      </c>
      <c r="D5773" t="s">
        <v>8</v>
      </c>
      <c r="E5773">
        <v>201604</v>
      </c>
      <c r="F5773" s="8">
        <v>26</v>
      </c>
      <c r="G5773" s="8">
        <v>26</v>
      </c>
    </row>
    <row r="5774" spans="1:7" x14ac:dyDescent="0.2">
      <c r="A5774" t="s">
        <v>131</v>
      </c>
      <c r="B5774" t="s">
        <v>113</v>
      </c>
      <c r="C5774" t="s">
        <v>1</v>
      </c>
      <c r="D5774" t="s">
        <v>8</v>
      </c>
      <c r="E5774">
        <v>201605</v>
      </c>
      <c r="F5774" s="8">
        <v>26</v>
      </c>
      <c r="G5774" s="8">
        <v>26</v>
      </c>
    </row>
    <row r="5775" spans="1:7" x14ac:dyDescent="0.2">
      <c r="A5775" t="s">
        <v>131</v>
      </c>
      <c r="B5775" t="s">
        <v>113</v>
      </c>
      <c r="C5775" t="s">
        <v>1</v>
      </c>
      <c r="D5775" t="s">
        <v>8</v>
      </c>
      <c r="E5775">
        <v>201606</v>
      </c>
      <c r="F5775" s="8">
        <v>26</v>
      </c>
      <c r="G5775" s="8">
        <v>26</v>
      </c>
    </row>
    <row r="5776" spans="1:7" x14ac:dyDescent="0.2">
      <c r="A5776" t="s">
        <v>131</v>
      </c>
      <c r="B5776" t="s">
        <v>113</v>
      </c>
      <c r="C5776" t="s">
        <v>1</v>
      </c>
      <c r="D5776" t="s">
        <v>8</v>
      </c>
      <c r="E5776">
        <v>201607</v>
      </c>
      <c r="F5776" s="8">
        <v>26</v>
      </c>
      <c r="G5776" s="8">
        <v>26</v>
      </c>
    </row>
    <row r="5777" spans="1:7" x14ac:dyDescent="0.2">
      <c r="A5777" t="s">
        <v>131</v>
      </c>
      <c r="B5777" t="s">
        <v>113</v>
      </c>
      <c r="C5777" t="s">
        <v>1</v>
      </c>
      <c r="D5777" t="s">
        <v>8</v>
      </c>
      <c r="E5777">
        <v>201608</v>
      </c>
      <c r="F5777" s="8">
        <v>26</v>
      </c>
      <c r="G5777" s="8">
        <v>26</v>
      </c>
    </row>
    <row r="5778" spans="1:7" x14ac:dyDescent="0.2">
      <c r="A5778" t="s">
        <v>131</v>
      </c>
      <c r="B5778" t="s">
        <v>113</v>
      </c>
      <c r="C5778" t="s">
        <v>1</v>
      </c>
      <c r="D5778" t="s">
        <v>8</v>
      </c>
      <c r="E5778">
        <v>201609</v>
      </c>
      <c r="F5778" s="8">
        <v>26</v>
      </c>
      <c r="G5778" s="8">
        <v>26</v>
      </c>
    </row>
    <row r="5779" spans="1:7" x14ac:dyDescent="0.2">
      <c r="A5779" t="s">
        <v>131</v>
      </c>
      <c r="B5779" t="s">
        <v>113</v>
      </c>
      <c r="C5779" t="s">
        <v>1</v>
      </c>
      <c r="D5779" t="s">
        <v>8</v>
      </c>
      <c r="E5779">
        <v>201610</v>
      </c>
      <c r="F5779" s="8">
        <v>26</v>
      </c>
      <c r="G5779" s="8">
        <v>26</v>
      </c>
    </row>
    <row r="5780" spans="1:7" x14ac:dyDescent="0.2">
      <c r="A5780" t="s">
        <v>131</v>
      </c>
      <c r="B5780" t="s">
        <v>113</v>
      </c>
      <c r="C5780" t="s">
        <v>1</v>
      </c>
      <c r="D5780" t="s">
        <v>8</v>
      </c>
      <c r="E5780">
        <v>201611</v>
      </c>
      <c r="F5780" s="8">
        <v>26</v>
      </c>
      <c r="G5780" s="8">
        <v>26</v>
      </c>
    </row>
    <row r="5781" spans="1:7" x14ac:dyDescent="0.2">
      <c r="A5781" t="s">
        <v>131</v>
      </c>
      <c r="B5781" t="s">
        <v>113</v>
      </c>
      <c r="C5781" t="s">
        <v>1</v>
      </c>
      <c r="D5781" t="s">
        <v>8</v>
      </c>
      <c r="E5781">
        <v>201612</v>
      </c>
      <c r="F5781" s="8">
        <v>26</v>
      </c>
      <c r="G5781" s="8">
        <v>26</v>
      </c>
    </row>
    <row r="5782" spans="1:7" x14ac:dyDescent="0.2">
      <c r="A5782" t="s">
        <v>131</v>
      </c>
      <c r="B5782" t="s">
        <v>113</v>
      </c>
      <c r="C5782" t="s">
        <v>1</v>
      </c>
      <c r="D5782" t="s">
        <v>8</v>
      </c>
      <c r="E5782">
        <v>201701</v>
      </c>
      <c r="F5782" s="8">
        <v>26</v>
      </c>
      <c r="G5782" s="8">
        <v>26</v>
      </c>
    </row>
    <row r="5783" spans="1:7" x14ac:dyDescent="0.2">
      <c r="A5783" t="s">
        <v>131</v>
      </c>
      <c r="B5783" t="s">
        <v>113</v>
      </c>
      <c r="C5783" t="s">
        <v>1</v>
      </c>
      <c r="D5783" t="s">
        <v>8</v>
      </c>
      <c r="E5783">
        <v>201702</v>
      </c>
      <c r="F5783" s="8">
        <v>26</v>
      </c>
      <c r="G5783" s="8">
        <v>26</v>
      </c>
    </row>
    <row r="5784" spans="1:7" x14ac:dyDescent="0.2">
      <c r="A5784" t="s">
        <v>131</v>
      </c>
      <c r="B5784" t="s">
        <v>113</v>
      </c>
      <c r="C5784" t="s">
        <v>1</v>
      </c>
      <c r="D5784" t="s">
        <v>8</v>
      </c>
      <c r="E5784">
        <v>201703</v>
      </c>
      <c r="F5784" s="8">
        <v>26</v>
      </c>
      <c r="G5784" s="8">
        <v>26</v>
      </c>
    </row>
    <row r="5785" spans="1:7" x14ac:dyDescent="0.2">
      <c r="A5785" t="s">
        <v>131</v>
      </c>
      <c r="B5785" t="s">
        <v>113</v>
      </c>
      <c r="C5785" t="s">
        <v>1</v>
      </c>
      <c r="D5785" t="s">
        <v>8</v>
      </c>
      <c r="E5785">
        <v>201704</v>
      </c>
      <c r="F5785" s="8">
        <v>26</v>
      </c>
      <c r="G5785" s="8">
        <v>26</v>
      </c>
    </row>
    <row r="5786" spans="1:7" x14ac:dyDescent="0.2">
      <c r="A5786" t="s">
        <v>131</v>
      </c>
      <c r="B5786" t="s">
        <v>113</v>
      </c>
      <c r="C5786" t="s">
        <v>1</v>
      </c>
      <c r="D5786" t="s">
        <v>8</v>
      </c>
      <c r="E5786">
        <v>201705</v>
      </c>
      <c r="F5786" s="8">
        <v>26</v>
      </c>
      <c r="G5786" s="8">
        <v>26</v>
      </c>
    </row>
    <row r="5787" spans="1:7" x14ac:dyDescent="0.2">
      <c r="A5787" t="s">
        <v>131</v>
      </c>
      <c r="B5787" t="s">
        <v>113</v>
      </c>
      <c r="C5787" t="s">
        <v>1</v>
      </c>
      <c r="D5787" t="s">
        <v>8</v>
      </c>
      <c r="E5787">
        <v>201706</v>
      </c>
      <c r="F5787" s="8">
        <v>26</v>
      </c>
      <c r="G5787" s="8">
        <v>26</v>
      </c>
    </row>
    <row r="5788" spans="1:7" x14ac:dyDescent="0.2">
      <c r="A5788" t="s">
        <v>131</v>
      </c>
      <c r="B5788" t="s">
        <v>113</v>
      </c>
      <c r="C5788" t="s">
        <v>1</v>
      </c>
      <c r="D5788" t="s">
        <v>8</v>
      </c>
      <c r="E5788">
        <v>201707</v>
      </c>
      <c r="F5788" s="8">
        <v>26</v>
      </c>
      <c r="G5788" s="8">
        <v>26</v>
      </c>
    </row>
    <row r="5789" spans="1:7" x14ac:dyDescent="0.2">
      <c r="A5789" t="s">
        <v>131</v>
      </c>
      <c r="B5789" t="s">
        <v>113</v>
      </c>
      <c r="C5789" t="s">
        <v>1</v>
      </c>
      <c r="D5789" t="s">
        <v>8</v>
      </c>
      <c r="E5789">
        <v>201708</v>
      </c>
      <c r="F5789" s="8">
        <v>26</v>
      </c>
      <c r="G5789" s="8">
        <v>26</v>
      </c>
    </row>
    <row r="5790" spans="1:7" x14ac:dyDescent="0.2">
      <c r="A5790" t="s">
        <v>131</v>
      </c>
      <c r="B5790" t="s">
        <v>113</v>
      </c>
      <c r="C5790" t="s">
        <v>1</v>
      </c>
      <c r="D5790" t="s">
        <v>8</v>
      </c>
      <c r="E5790">
        <v>201709</v>
      </c>
      <c r="F5790" s="8">
        <v>26</v>
      </c>
      <c r="G5790" s="8">
        <v>26</v>
      </c>
    </row>
    <row r="5791" spans="1:7" x14ac:dyDescent="0.2">
      <c r="A5791" t="s">
        <v>131</v>
      </c>
      <c r="B5791" t="s">
        <v>113</v>
      </c>
      <c r="C5791" t="s">
        <v>1</v>
      </c>
      <c r="D5791" t="s">
        <v>8</v>
      </c>
      <c r="E5791">
        <v>201710</v>
      </c>
      <c r="F5791" s="8">
        <v>26</v>
      </c>
      <c r="G5791" s="8">
        <v>26</v>
      </c>
    </row>
    <row r="5792" spans="1:7" x14ac:dyDescent="0.2">
      <c r="A5792" t="s">
        <v>131</v>
      </c>
      <c r="B5792" t="s">
        <v>113</v>
      </c>
      <c r="C5792" t="s">
        <v>1</v>
      </c>
      <c r="D5792" t="s">
        <v>8</v>
      </c>
      <c r="E5792">
        <v>201711</v>
      </c>
      <c r="F5792" s="8">
        <v>26</v>
      </c>
      <c r="G5792" s="8">
        <v>26</v>
      </c>
    </row>
    <row r="5793" spans="1:7" x14ac:dyDescent="0.2">
      <c r="A5793" t="s">
        <v>131</v>
      </c>
      <c r="B5793" t="s">
        <v>113</v>
      </c>
      <c r="C5793" t="s">
        <v>1</v>
      </c>
      <c r="D5793" t="s">
        <v>8</v>
      </c>
      <c r="E5793">
        <v>201712</v>
      </c>
      <c r="F5793" s="8">
        <v>26</v>
      </c>
      <c r="G5793" s="8">
        <v>26</v>
      </c>
    </row>
    <row r="5794" spans="1:7" x14ac:dyDescent="0.2">
      <c r="A5794" t="s">
        <v>131</v>
      </c>
      <c r="B5794" t="s">
        <v>113</v>
      </c>
      <c r="C5794" t="s">
        <v>1</v>
      </c>
      <c r="D5794" t="s">
        <v>8</v>
      </c>
      <c r="E5794">
        <v>201801</v>
      </c>
      <c r="F5794" s="8">
        <v>26</v>
      </c>
      <c r="G5794" s="8">
        <v>26</v>
      </c>
    </row>
    <row r="5795" spans="1:7" x14ac:dyDescent="0.2">
      <c r="A5795" t="s">
        <v>131</v>
      </c>
      <c r="B5795" t="s">
        <v>113</v>
      </c>
      <c r="C5795" t="s">
        <v>1</v>
      </c>
      <c r="D5795" t="s">
        <v>8</v>
      </c>
      <c r="E5795">
        <v>201802</v>
      </c>
      <c r="F5795" s="8">
        <v>26</v>
      </c>
      <c r="G5795" s="8">
        <v>26</v>
      </c>
    </row>
    <row r="5796" spans="1:7" x14ac:dyDescent="0.2">
      <c r="A5796" t="s">
        <v>131</v>
      </c>
      <c r="B5796" t="s">
        <v>113</v>
      </c>
      <c r="C5796" t="s">
        <v>1</v>
      </c>
      <c r="D5796" t="s">
        <v>8</v>
      </c>
      <c r="E5796">
        <v>201803</v>
      </c>
      <c r="F5796" s="8">
        <v>26</v>
      </c>
      <c r="G5796" s="8">
        <v>26</v>
      </c>
    </row>
    <row r="5797" spans="1:7" x14ac:dyDescent="0.2">
      <c r="A5797" t="s">
        <v>131</v>
      </c>
      <c r="B5797" t="s">
        <v>113</v>
      </c>
      <c r="C5797" t="s">
        <v>1</v>
      </c>
      <c r="D5797" t="s">
        <v>8</v>
      </c>
      <c r="E5797">
        <v>201804</v>
      </c>
      <c r="F5797" s="8">
        <v>26</v>
      </c>
      <c r="G5797" s="8">
        <v>26</v>
      </c>
    </row>
    <row r="5798" spans="1:7" x14ac:dyDescent="0.2">
      <c r="A5798" t="s">
        <v>131</v>
      </c>
      <c r="B5798" t="s">
        <v>113</v>
      </c>
      <c r="C5798" t="s">
        <v>1</v>
      </c>
      <c r="D5798" t="s">
        <v>8</v>
      </c>
      <c r="E5798">
        <v>201805</v>
      </c>
      <c r="F5798" s="8">
        <v>26</v>
      </c>
      <c r="G5798" s="8">
        <v>26</v>
      </c>
    </row>
    <row r="5799" spans="1:7" x14ac:dyDescent="0.2">
      <c r="A5799" t="s">
        <v>131</v>
      </c>
      <c r="B5799" t="s">
        <v>113</v>
      </c>
      <c r="C5799" t="s">
        <v>1</v>
      </c>
      <c r="D5799" t="s">
        <v>8</v>
      </c>
      <c r="E5799">
        <v>201806</v>
      </c>
      <c r="F5799" s="8">
        <v>26.133333333333333</v>
      </c>
      <c r="G5799" s="8">
        <v>27</v>
      </c>
    </row>
    <row r="5800" spans="1:7" x14ac:dyDescent="0.2">
      <c r="A5800" t="s">
        <v>131</v>
      </c>
      <c r="B5800" t="s">
        <v>113</v>
      </c>
      <c r="C5800" t="s">
        <v>1</v>
      </c>
      <c r="D5800" t="s">
        <v>8</v>
      </c>
      <c r="E5800">
        <v>201807</v>
      </c>
      <c r="F5800" s="8">
        <v>27</v>
      </c>
      <c r="G5800" s="8">
        <v>27</v>
      </c>
    </row>
    <row r="5801" spans="1:7" x14ac:dyDescent="0.2">
      <c r="A5801" t="s">
        <v>131</v>
      </c>
      <c r="B5801" t="s">
        <v>113</v>
      </c>
      <c r="C5801" t="s">
        <v>1</v>
      </c>
      <c r="D5801" t="s">
        <v>8</v>
      </c>
      <c r="E5801">
        <v>201808</v>
      </c>
      <c r="F5801" s="8">
        <v>27</v>
      </c>
      <c r="G5801" s="8">
        <v>27</v>
      </c>
    </row>
    <row r="5802" spans="1:7" x14ac:dyDescent="0.2">
      <c r="A5802" t="s">
        <v>131</v>
      </c>
      <c r="B5802" t="s">
        <v>113</v>
      </c>
      <c r="C5802" t="s">
        <v>1</v>
      </c>
      <c r="D5802" t="s">
        <v>8</v>
      </c>
      <c r="E5802">
        <v>201809</v>
      </c>
      <c r="F5802" s="8">
        <v>27</v>
      </c>
      <c r="G5802" s="8">
        <v>27</v>
      </c>
    </row>
    <row r="5803" spans="1:7" x14ac:dyDescent="0.2">
      <c r="A5803" t="s">
        <v>131</v>
      </c>
      <c r="B5803" t="s">
        <v>113</v>
      </c>
      <c r="C5803" t="s">
        <v>1</v>
      </c>
      <c r="D5803" t="s">
        <v>8</v>
      </c>
      <c r="E5803">
        <v>201810</v>
      </c>
      <c r="F5803" s="8">
        <v>28</v>
      </c>
      <c r="G5803" s="8">
        <v>28</v>
      </c>
    </row>
    <row r="5804" spans="1:7" x14ac:dyDescent="0.2">
      <c r="A5804" t="s">
        <v>131</v>
      </c>
      <c r="B5804" t="s">
        <v>113</v>
      </c>
      <c r="C5804" t="s">
        <v>1</v>
      </c>
      <c r="D5804" t="s">
        <v>8</v>
      </c>
      <c r="E5804">
        <v>201811</v>
      </c>
      <c r="F5804" s="8">
        <v>28</v>
      </c>
      <c r="G5804" s="8">
        <v>28</v>
      </c>
    </row>
    <row r="5805" spans="1:7" x14ac:dyDescent="0.2">
      <c r="A5805" t="s">
        <v>131</v>
      </c>
      <c r="B5805" t="s">
        <v>113</v>
      </c>
      <c r="C5805" t="s">
        <v>1</v>
      </c>
      <c r="D5805" t="s">
        <v>8</v>
      </c>
      <c r="E5805">
        <v>201812</v>
      </c>
      <c r="F5805" s="8">
        <v>28.64516129032258</v>
      </c>
      <c r="G5805" s="8">
        <v>29</v>
      </c>
    </row>
    <row r="5806" spans="1:7" x14ac:dyDescent="0.2">
      <c r="A5806" t="s">
        <v>131</v>
      </c>
      <c r="B5806" t="s">
        <v>113</v>
      </c>
      <c r="C5806" t="s">
        <v>1</v>
      </c>
      <c r="D5806" t="s">
        <v>8</v>
      </c>
      <c r="E5806">
        <v>201901</v>
      </c>
      <c r="F5806" s="8">
        <v>29.70967741935484</v>
      </c>
      <c r="G5806" s="8">
        <v>30</v>
      </c>
    </row>
    <row r="5807" spans="1:7" x14ac:dyDescent="0.2">
      <c r="A5807" t="s">
        <v>131</v>
      </c>
      <c r="B5807" t="s">
        <v>113</v>
      </c>
      <c r="C5807" t="s">
        <v>1</v>
      </c>
      <c r="D5807" t="s">
        <v>8</v>
      </c>
      <c r="E5807">
        <v>201902</v>
      </c>
      <c r="F5807" s="8">
        <v>30</v>
      </c>
      <c r="G5807" s="8">
        <v>30</v>
      </c>
    </row>
    <row r="5808" spans="1:7" x14ac:dyDescent="0.2">
      <c r="A5808" t="s">
        <v>131</v>
      </c>
      <c r="B5808" t="s">
        <v>113</v>
      </c>
      <c r="C5808" t="s">
        <v>1</v>
      </c>
      <c r="D5808" t="s">
        <v>8</v>
      </c>
      <c r="E5808">
        <v>201903</v>
      </c>
      <c r="F5808" s="8">
        <v>30</v>
      </c>
      <c r="G5808" s="8">
        <v>30</v>
      </c>
    </row>
    <row r="5809" spans="1:7" x14ac:dyDescent="0.2">
      <c r="A5809" t="s">
        <v>131</v>
      </c>
      <c r="B5809" t="s">
        <v>113</v>
      </c>
      <c r="C5809" t="s">
        <v>1</v>
      </c>
      <c r="D5809" t="s">
        <v>8</v>
      </c>
      <c r="E5809">
        <v>201904</v>
      </c>
      <c r="F5809" s="8">
        <v>30</v>
      </c>
      <c r="G5809" s="8">
        <v>30</v>
      </c>
    </row>
    <row r="5810" spans="1:7" x14ac:dyDescent="0.2">
      <c r="A5810" t="s">
        <v>131</v>
      </c>
      <c r="B5810" t="s">
        <v>113</v>
      </c>
      <c r="C5810" t="s">
        <v>1</v>
      </c>
      <c r="D5810" t="s">
        <v>8</v>
      </c>
      <c r="E5810">
        <v>201905</v>
      </c>
      <c r="F5810" s="8">
        <v>30</v>
      </c>
      <c r="G5810" s="8">
        <v>30</v>
      </c>
    </row>
    <row r="5811" spans="1:7" x14ac:dyDescent="0.2">
      <c r="A5811" t="s">
        <v>131</v>
      </c>
      <c r="B5811" t="s">
        <v>113</v>
      </c>
      <c r="C5811" t="s">
        <v>1</v>
      </c>
      <c r="D5811" t="s">
        <v>8</v>
      </c>
      <c r="E5811">
        <v>201906</v>
      </c>
      <c r="F5811" s="8">
        <v>30</v>
      </c>
      <c r="G5811" s="8">
        <v>30</v>
      </c>
    </row>
    <row r="5812" spans="1:7" x14ac:dyDescent="0.2">
      <c r="A5812" t="s">
        <v>131</v>
      </c>
      <c r="B5812" t="s">
        <v>113</v>
      </c>
      <c r="C5812" t="s">
        <v>1</v>
      </c>
      <c r="D5812" t="s">
        <v>8</v>
      </c>
      <c r="E5812">
        <v>201907</v>
      </c>
      <c r="F5812" s="8">
        <v>30</v>
      </c>
      <c r="G5812" s="8">
        <v>30</v>
      </c>
    </row>
    <row r="5813" spans="1:7" x14ac:dyDescent="0.2">
      <c r="A5813" t="s">
        <v>131</v>
      </c>
      <c r="B5813" t="s">
        <v>113</v>
      </c>
      <c r="C5813" t="s">
        <v>1</v>
      </c>
      <c r="D5813" t="s">
        <v>8</v>
      </c>
      <c r="E5813">
        <v>201908</v>
      </c>
      <c r="F5813" s="8">
        <v>30</v>
      </c>
      <c r="G5813" s="8">
        <v>30</v>
      </c>
    </row>
    <row r="5814" spans="1:7" x14ac:dyDescent="0.2">
      <c r="A5814" t="s">
        <v>131</v>
      </c>
      <c r="B5814" t="s">
        <v>113</v>
      </c>
      <c r="C5814" t="s">
        <v>1</v>
      </c>
      <c r="D5814" t="s">
        <v>8</v>
      </c>
      <c r="E5814">
        <v>201909</v>
      </c>
      <c r="F5814" s="8">
        <v>30</v>
      </c>
      <c r="G5814" s="8">
        <v>30</v>
      </c>
    </row>
    <row r="5815" spans="1:7" x14ac:dyDescent="0.2">
      <c r="A5815" t="s">
        <v>131</v>
      </c>
      <c r="B5815" t="s">
        <v>113</v>
      </c>
      <c r="C5815" t="s">
        <v>1</v>
      </c>
      <c r="D5815" t="s">
        <v>8</v>
      </c>
      <c r="E5815">
        <v>201910</v>
      </c>
      <c r="F5815" s="8">
        <v>30</v>
      </c>
      <c r="G5815" s="8">
        <v>30</v>
      </c>
    </row>
    <row r="5816" spans="1:7" x14ac:dyDescent="0.2">
      <c r="A5816" t="s">
        <v>131</v>
      </c>
      <c r="B5816" t="s">
        <v>113</v>
      </c>
      <c r="C5816" t="s">
        <v>1</v>
      </c>
      <c r="D5816" t="s">
        <v>8</v>
      </c>
      <c r="E5816">
        <v>201911</v>
      </c>
      <c r="F5816" s="8">
        <v>30</v>
      </c>
      <c r="G5816" s="8">
        <v>30</v>
      </c>
    </row>
    <row r="5817" spans="1:7" x14ac:dyDescent="0.2">
      <c r="A5817" t="s">
        <v>131</v>
      </c>
      <c r="B5817" t="s">
        <v>113</v>
      </c>
      <c r="C5817" t="s">
        <v>1</v>
      </c>
      <c r="D5817" t="s">
        <v>8</v>
      </c>
      <c r="E5817">
        <v>201912</v>
      </c>
      <c r="F5817" s="8">
        <v>30</v>
      </c>
      <c r="G5817" s="8">
        <v>30</v>
      </c>
    </row>
    <row r="5818" spans="1:7" x14ac:dyDescent="0.2">
      <c r="A5818" t="s">
        <v>131</v>
      </c>
      <c r="B5818" t="s">
        <v>113</v>
      </c>
      <c r="C5818" t="s">
        <v>1</v>
      </c>
      <c r="D5818" t="s">
        <v>8</v>
      </c>
      <c r="E5818">
        <v>202001</v>
      </c>
      <c r="F5818" s="8">
        <v>30</v>
      </c>
      <c r="G5818" s="8">
        <v>30</v>
      </c>
    </row>
    <row r="5819" spans="1:7" x14ac:dyDescent="0.2">
      <c r="A5819" t="s">
        <v>131</v>
      </c>
      <c r="B5819" t="s">
        <v>113</v>
      </c>
      <c r="C5819" t="s">
        <v>1</v>
      </c>
      <c r="D5819" t="s">
        <v>8</v>
      </c>
      <c r="E5819">
        <v>202002</v>
      </c>
      <c r="F5819" s="8">
        <v>30</v>
      </c>
      <c r="G5819" s="8">
        <v>30</v>
      </c>
    </row>
    <row r="5820" spans="1:7" x14ac:dyDescent="0.2">
      <c r="A5820" t="s">
        <v>131</v>
      </c>
      <c r="B5820" t="s">
        <v>113</v>
      </c>
      <c r="C5820" t="s">
        <v>1</v>
      </c>
      <c r="D5820" t="s">
        <v>8</v>
      </c>
      <c r="E5820">
        <v>202003</v>
      </c>
      <c r="F5820" s="8">
        <v>30</v>
      </c>
      <c r="G5820" s="8">
        <v>30</v>
      </c>
    </row>
    <row r="5821" spans="1:7" x14ac:dyDescent="0.2">
      <c r="A5821" t="s">
        <v>131</v>
      </c>
      <c r="B5821" t="s">
        <v>113</v>
      </c>
      <c r="C5821" t="s">
        <v>1</v>
      </c>
      <c r="D5821" t="s">
        <v>8</v>
      </c>
      <c r="E5821">
        <v>202004</v>
      </c>
      <c r="F5821" s="8">
        <v>30</v>
      </c>
      <c r="G5821" s="8">
        <v>30</v>
      </c>
    </row>
    <row r="5822" spans="1:7" x14ac:dyDescent="0.2">
      <c r="A5822" t="s">
        <v>131</v>
      </c>
      <c r="B5822" t="s">
        <v>113</v>
      </c>
      <c r="C5822" t="s">
        <v>1</v>
      </c>
      <c r="D5822" t="s">
        <v>8</v>
      </c>
      <c r="E5822">
        <v>202005</v>
      </c>
      <c r="F5822" s="8">
        <v>30</v>
      </c>
      <c r="G5822" s="8">
        <v>30</v>
      </c>
    </row>
    <row r="5823" spans="1:7" x14ac:dyDescent="0.2">
      <c r="A5823" t="s">
        <v>131</v>
      </c>
      <c r="B5823" t="s">
        <v>113</v>
      </c>
      <c r="C5823" t="s">
        <v>1</v>
      </c>
      <c r="D5823" t="s">
        <v>8</v>
      </c>
      <c r="E5823">
        <v>202006</v>
      </c>
      <c r="F5823" s="8">
        <v>30</v>
      </c>
      <c r="G5823" s="8">
        <v>30</v>
      </c>
    </row>
    <row r="5824" spans="1:7" x14ac:dyDescent="0.2">
      <c r="A5824" t="s">
        <v>131</v>
      </c>
      <c r="B5824" t="s">
        <v>113</v>
      </c>
      <c r="C5824" t="s">
        <v>1</v>
      </c>
      <c r="D5824" t="s">
        <v>8</v>
      </c>
      <c r="E5824">
        <v>202007</v>
      </c>
      <c r="F5824" s="8">
        <v>30</v>
      </c>
      <c r="G5824" s="8">
        <v>30</v>
      </c>
    </row>
    <row r="5825" spans="1:7" x14ac:dyDescent="0.2">
      <c r="A5825" t="s">
        <v>131</v>
      </c>
      <c r="B5825" t="s">
        <v>113</v>
      </c>
      <c r="C5825" t="s">
        <v>1</v>
      </c>
      <c r="D5825" t="s">
        <v>8</v>
      </c>
      <c r="E5825">
        <v>202008</v>
      </c>
      <c r="F5825" s="8">
        <v>30</v>
      </c>
      <c r="G5825" s="8">
        <v>30</v>
      </c>
    </row>
    <row r="5826" spans="1:7" x14ac:dyDescent="0.2">
      <c r="A5826" t="s">
        <v>131</v>
      </c>
      <c r="B5826" t="s">
        <v>113</v>
      </c>
      <c r="C5826" t="s">
        <v>1</v>
      </c>
      <c r="D5826" t="s">
        <v>8</v>
      </c>
      <c r="E5826">
        <v>202009</v>
      </c>
      <c r="F5826" s="8">
        <v>30</v>
      </c>
      <c r="G5826" s="8">
        <v>30</v>
      </c>
    </row>
    <row r="5827" spans="1:7" x14ac:dyDescent="0.2">
      <c r="A5827" t="s">
        <v>131</v>
      </c>
      <c r="B5827" t="s">
        <v>113</v>
      </c>
      <c r="C5827" t="s">
        <v>1</v>
      </c>
      <c r="D5827" t="s">
        <v>8</v>
      </c>
      <c r="E5827">
        <v>202010</v>
      </c>
      <c r="F5827" s="8">
        <v>30</v>
      </c>
      <c r="G5827" s="8">
        <v>30</v>
      </c>
    </row>
    <row r="5828" spans="1:7" x14ac:dyDescent="0.2">
      <c r="A5828" t="s">
        <v>131</v>
      </c>
      <c r="B5828" t="s">
        <v>113</v>
      </c>
      <c r="C5828" t="s">
        <v>1</v>
      </c>
      <c r="D5828" t="s">
        <v>8</v>
      </c>
      <c r="E5828">
        <v>202011</v>
      </c>
      <c r="F5828" s="8">
        <v>30</v>
      </c>
      <c r="G5828" s="8">
        <v>30</v>
      </c>
    </row>
    <row r="5829" spans="1:7" x14ac:dyDescent="0.2">
      <c r="A5829" t="s">
        <v>131</v>
      </c>
      <c r="B5829" t="s">
        <v>113</v>
      </c>
      <c r="C5829" t="s">
        <v>1</v>
      </c>
      <c r="D5829" t="s">
        <v>8</v>
      </c>
      <c r="E5829">
        <v>202012</v>
      </c>
      <c r="F5829" s="8">
        <v>30</v>
      </c>
      <c r="G5829" s="8">
        <v>30</v>
      </c>
    </row>
    <row r="5830" spans="1:7" x14ac:dyDescent="0.2">
      <c r="A5830" t="s">
        <v>131</v>
      </c>
      <c r="B5830" t="s">
        <v>113</v>
      </c>
      <c r="C5830" t="s">
        <v>1</v>
      </c>
      <c r="D5830" t="s">
        <v>8</v>
      </c>
      <c r="E5830">
        <v>202101</v>
      </c>
      <c r="F5830" s="8">
        <v>30</v>
      </c>
      <c r="G5830" s="8">
        <v>30</v>
      </c>
    </row>
    <row r="5831" spans="1:7" x14ac:dyDescent="0.2">
      <c r="A5831" t="s">
        <v>131</v>
      </c>
      <c r="B5831" t="s">
        <v>113</v>
      </c>
      <c r="C5831" t="s">
        <v>1</v>
      </c>
      <c r="D5831" t="s">
        <v>8</v>
      </c>
      <c r="E5831">
        <v>202102</v>
      </c>
      <c r="F5831" s="8">
        <v>30</v>
      </c>
      <c r="G5831" s="8">
        <v>30</v>
      </c>
    </row>
    <row r="5832" spans="1:7" x14ac:dyDescent="0.2">
      <c r="A5832" t="s">
        <v>131</v>
      </c>
      <c r="B5832" t="s">
        <v>113</v>
      </c>
      <c r="C5832" t="s">
        <v>1</v>
      </c>
      <c r="D5832" t="s">
        <v>8</v>
      </c>
      <c r="E5832">
        <v>202103</v>
      </c>
      <c r="F5832" s="8">
        <v>30</v>
      </c>
      <c r="G5832" s="8">
        <v>30</v>
      </c>
    </row>
    <row r="5833" spans="1:7" x14ac:dyDescent="0.2">
      <c r="A5833" t="s">
        <v>131</v>
      </c>
      <c r="B5833" t="s">
        <v>113</v>
      </c>
      <c r="C5833" t="s">
        <v>1</v>
      </c>
      <c r="D5833" t="s">
        <v>8</v>
      </c>
      <c r="E5833">
        <v>202104</v>
      </c>
      <c r="F5833" s="8">
        <v>30</v>
      </c>
      <c r="G5833" s="8">
        <v>30</v>
      </c>
    </row>
    <row r="5834" spans="1:7" x14ac:dyDescent="0.2">
      <c r="A5834" t="s">
        <v>131</v>
      </c>
      <c r="B5834" t="s">
        <v>113</v>
      </c>
      <c r="C5834" t="s">
        <v>1</v>
      </c>
      <c r="D5834" t="s">
        <v>8</v>
      </c>
      <c r="E5834">
        <v>202105</v>
      </c>
      <c r="F5834" s="8">
        <v>30</v>
      </c>
      <c r="G5834" s="8">
        <v>30</v>
      </c>
    </row>
    <row r="5835" spans="1:7" x14ac:dyDescent="0.2">
      <c r="A5835" t="s">
        <v>131</v>
      </c>
      <c r="B5835" t="s">
        <v>113</v>
      </c>
      <c r="C5835" t="s">
        <v>1</v>
      </c>
      <c r="D5835" t="s">
        <v>8</v>
      </c>
      <c r="E5835">
        <v>202106</v>
      </c>
      <c r="F5835" s="8">
        <v>30.6</v>
      </c>
      <c r="G5835" s="8">
        <v>31</v>
      </c>
    </row>
    <row r="5836" spans="1:7" x14ac:dyDescent="0.2">
      <c r="A5836" t="s">
        <v>131</v>
      </c>
      <c r="B5836" t="s">
        <v>113</v>
      </c>
      <c r="C5836" t="s">
        <v>1</v>
      </c>
      <c r="D5836" t="s">
        <v>8</v>
      </c>
      <c r="E5836">
        <v>202107</v>
      </c>
      <c r="F5836" s="8">
        <v>31</v>
      </c>
      <c r="G5836" s="8">
        <v>31</v>
      </c>
    </row>
    <row r="5837" spans="1:7" x14ac:dyDescent="0.2">
      <c r="A5837" t="s">
        <v>131</v>
      </c>
      <c r="B5837" t="s">
        <v>113</v>
      </c>
      <c r="C5837" t="s">
        <v>1</v>
      </c>
      <c r="D5837" t="s">
        <v>8</v>
      </c>
      <c r="E5837">
        <v>202108</v>
      </c>
      <c r="F5837" s="8">
        <v>31</v>
      </c>
      <c r="G5837" s="8">
        <v>31</v>
      </c>
    </row>
    <row r="5838" spans="1:7" x14ac:dyDescent="0.2">
      <c r="A5838" t="s">
        <v>131</v>
      </c>
      <c r="B5838" t="s">
        <v>113</v>
      </c>
      <c r="C5838" t="s">
        <v>1</v>
      </c>
      <c r="D5838" t="s">
        <v>8</v>
      </c>
      <c r="E5838">
        <v>202109</v>
      </c>
      <c r="F5838" s="8">
        <v>31.533333333333335</v>
      </c>
      <c r="G5838" s="8">
        <v>32</v>
      </c>
    </row>
    <row r="5839" spans="1:7" x14ac:dyDescent="0.2">
      <c r="A5839" t="s">
        <v>131</v>
      </c>
      <c r="B5839" t="s">
        <v>113</v>
      </c>
      <c r="C5839" t="s">
        <v>1</v>
      </c>
      <c r="D5839" t="s">
        <v>8</v>
      </c>
      <c r="E5839">
        <v>202110</v>
      </c>
      <c r="F5839" s="8">
        <v>32</v>
      </c>
      <c r="G5839" s="8">
        <v>32</v>
      </c>
    </row>
    <row r="5840" spans="1:7" x14ac:dyDescent="0.2">
      <c r="A5840" t="s">
        <v>131</v>
      </c>
      <c r="B5840" t="s">
        <v>113</v>
      </c>
      <c r="C5840" t="s">
        <v>1</v>
      </c>
      <c r="D5840" t="s">
        <v>8</v>
      </c>
      <c r="E5840">
        <v>202111</v>
      </c>
      <c r="F5840" s="8">
        <v>32</v>
      </c>
      <c r="G5840" s="8">
        <v>32</v>
      </c>
    </row>
    <row r="5841" spans="1:7" x14ac:dyDescent="0.2">
      <c r="A5841" t="s">
        <v>131</v>
      </c>
      <c r="B5841" t="s">
        <v>113</v>
      </c>
      <c r="C5841" t="s">
        <v>1</v>
      </c>
      <c r="D5841" t="s">
        <v>8</v>
      </c>
      <c r="E5841">
        <v>202112</v>
      </c>
      <c r="F5841" s="8">
        <v>32</v>
      </c>
      <c r="G5841" s="8">
        <v>32</v>
      </c>
    </row>
    <row r="5842" spans="1:7" x14ac:dyDescent="0.2">
      <c r="A5842" t="s">
        <v>131</v>
      </c>
      <c r="B5842" t="s">
        <v>113</v>
      </c>
      <c r="C5842" t="s">
        <v>1</v>
      </c>
      <c r="D5842" t="s">
        <v>8</v>
      </c>
      <c r="E5842">
        <v>202201</v>
      </c>
      <c r="F5842" s="8">
        <v>32</v>
      </c>
      <c r="G5842" s="8">
        <v>32</v>
      </c>
    </row>
    <row r="5843" spans="1:7" x14ac:dyDescent="0.2">
      <c r="A5843" t="s">
        <v>131</v>
      </c>
      <c r="B5843" t="s">
        <v>113</v>
      </c>
      <c r="C5843" t="s">
        <v>1</v>
      </c>
      <c r="D5843" t="s">
        <v>8</v>
      </c>
      <c r="E5843">
        <v>202202</v>
      </c>
      <c r="F5843" s="8">
        <v>32</v>
      </c>
      <c r="G5843" s="8">
        <v>32</v>
      </c>
    </row>
    <row r="5844" spans="1:7" x14ac:dyDescent="0.2">
      <c r="A5844" t="s">
        <v>131</v>
      </c>
      <c r="B5844" t="s">
        <v>113</v>
      </c>
      <c r="C5844" t="s">
        <v>1</v>
      </c>
      <c r="D5844" t="s">
        <v>8</v>
      </c>
      <c r="E5844">
        <v>202203</v>
      </c>
      <c r="F5844" s="8">
        <v>32</v>
      </c>
      <c r="G5844" s="8">
        <v>32</v>
      </c>
    </row>
    <row r="5845" spans="1:7" x14ac:dyDescent="0.2">
      <c r="A5845" t="s">
        <v>131</v>
      </c>
      <c r="B5845" t="s">
        <v>113</v>
      </c>
      <c r="C5845" t="s">
        <v>1</v>
      </c>
      <c r="D5845" t="s">
        <v>8</v>
      </c>
      <c r="E5845">
        <v>202204</v>
      </c>
      <c r="F5845" s="8">
        <v>32</v>
      </c>
      <c r="G5845" s="8">
        <v>32</v>
      </c>
    </row>
    <row r="5846" spans="1:7" x14ac:dyDescent="0.2">
      <c r="A5846" t="s">
        <v>131</v>
      </c>
      <c r="B5846" t="s">
        <v>113</v>
      </c>
      <c r="C5846" t="s">
        <v>1</v>
      </c>
      <c r="D5846" t="s">
        <v>8</v>
      </c>
      <c r="E5846">
        <v>202205</v>
      </c>
      <c r="F5846" s="8">
        <v>32</v>
      </c>
      <c r="G5846" s="8">
        <v>32</v>
      </c>
    </row>
    <row r="5847" spans="1:7" x14ac:dyDescent="0.2">
      <c r="A5847" t="s">
        <v>131</v>
      </c>
      <c r="B5847" t="s">
        <v>113</v>
      </c>
      <c r="C5847" t="s">
        <v>1</v>
      </c>
      <c r="D5847" t="s">
        <v>8</v>
      </c>
      <c r="E5847">
        <v>202206</v>
      </c>
      <c r="F5847" s="8">
        <v>32</v>
      </c>
      <c r="G5847" s="8">
        <v>32</v>
      </c>
    </row>
    <row r="5848" spans="1:7" x14ac:dyDescent="0.2">
      <c r="A5848" t="s">
        <v>131</v>
      </c>
      <c r="B5848" t="s">
        <v>113</v>
      </c>
      <c r="C5848" t="s">
        <v>1</v>
      </c>
      <c r="D5848" t="s">
        <v>8</v>
      </c>
      <c r="E5848">
        <v>202207</v>
      </c>
      <c r="F5848" s="8">
        <v>32.806451612903224</v>
      </c>
      <c r="G5848" s="8">
        <v>33</v>
      </c>
    </row>
    <row r="5849" spans="1:7" x14ac:dyDescent="0.2">
      <c r="A5849" t="s">
        <v>131</v>
      </c>
      <c r="B5849" t="s">
        <v>113</v>
      </c>
      <c r="C5849" t="s">
        <v>1</v>
      </c>
      <c r="D5849" t="s">
        <v>8</v>
      </c>
      <c r="E5849">
        <v>202208</v>
      </c>
      <c r="F5849" s="8">
        <v>33</v>
      </c>
      <c r="G5849" s="8">
        <v>33</v>
      </c>
    </row>
    <row r="5850" spans="1:7" x14ac:dyDescent="0.2">
      <c r="A5850" t="s">
        <v>131</v>
      </c>
      <c r="B5850" t="s">
        <v>113</v>
      </c>
      <c r="C5850" t="s">
        <v>1</v>
      </c>
      <c r="D5850" t="s">
        <v>8</v>
      </c>
      <c r="E5850">
        <v>202209</v>
      </c>
      <c r="F5850" s="8">
        <v>33</v>
      </c>
      <c r="G5850" s="8">
        <v>33</v>
      </c>
    </row>
    <row r="5851" spans="1:7" x14ac:dyDescent="0.2">
      <c r="A5851" t="s">
        <v>131</v>
      </c>
      <c r="B5851" t="s">
        <v>113</v>
      </c>
      <c r="C5851" t="s">
        <v>1</v>
      </c>
      <c r="D5851" t="s">
        <v>8</v>
      </c>
      <c r="E5851">
        <v>202210</v>
      </c>
      <c r="F5851" s="8">
        <v>33</v>
      </c>
      <c r="G5851" s="8">
        <v>33</v>
      </c>
    </row>
    <row r="5852" spans="1:7" x14ac:dyDescent="0.2">
      <c r="A5852" t="s">
        <v>131</v>
      </c>
      <c r="B5852" t="s">
        <v>113</v>
      </c>
      <c r="C5852" t="s">
        <v>1</v>
      </c>
      <c r="D5852" t="s">
        <v>8</v>
      </c>
      <c r="E5852">
        <v>202211</v>
      </c>
      <c r="F5852" s="8">
        <v>33.4</v>
      </c>
      <c r="G5852" s="8">
        <v>34</v>
      </c>
    </row>
    <row r="5853" spans="1:7" x14ac:dyDescent="0.2">
      <c r="A5853" t="s">
        <v>131</v>
      </c>
      <c r="B5853" t="s">
        <v>113</v>
      </c>
      <c r="C5853" t="s">
        <v>1</v>
      </c>
      <c r="D5853" t="s">
        <v>8</v>
      </c>
      <c r="E5853">
        <v>202212</v>
      </c>
      <c r="F5853" s="8">
        <v>34</v>
      </c>
      <c r="G5853" s="8">
        <v>34</v>
      </c>
    </row>
    <row r="5854" spans="1:7" x14ac:dyDescent="0.2">
      <c r="A5854" t="s">
        <v>131</v>
      </c>
      <c r="B5854" t="s">
        <v>113</v>
      </c>
      <c r="C5854" t="s">
        <v>1</v>
      </c>
      <c r="D5854" t="s">
        <v>8</v>
      </c>
      <c r="E5854">
        <v>202301</v>
      </c>
      <c r="F5854" s="8">
        <v>34</v>
      </c>
      <c r="G5854" s="8">
        <v>34</v>
      </c>
    </row>
    <row r="5855" spans="1:7" x14ac:dyDescent="0.2">
      <c r="A5855" t="s">
        <v>131</v>
      </c>
      <c r="B5855" t="s">
        <v>113</v>
      </c>
      <c r="C5855" t="s">
        <v>1</v>
      </c>
      <c r="D5855" t="s">
        <v>8</v>
      </c>
      <c r="E5855">
        <v>202302</v>
      </c>
      <c r="F5855" s="8">
        <v>34</v>
      </c>
      <c r="G5855" s="8">
        <v>34</v>
      </c>
    </row>
    <row r="5856" spans="1:7" x14ac:dyDescent="0.2">
      <c r="A5856" t="s">
        <v>131</v>
      </c>
      <c r="B5856" t="s">
        <v>113</v>
      </c>
      <c r="C5856" t="s">
        <v>1</v>
      </c>
      <c r="D5856" t="s">
        <v>8</v>
      </c>
      <c r="E5856">
        <v>202303</v>
      </c>
      <c r="F5856" s="8">
        <v>34</v>
      </c>
      <c r="G5856" s="8">
        <v>34</v>
      </c>
    </row>
    <row r="5857" spans="1:7" x14ac:dyDescent="0.2">
      <c r="A5857" t="s">
        <v>131</v>
      </c>
      <c r="B5857" t="s">
        <v>113</v>
      </c>
      <c r="C5857" t="s">
        <v>1</v>
      </c>
      <c r="D5857" t="s">
        <v>8</v>
      </c>
      <c r="E5857">
        <v>202304</v>
      </c>
      <c r="F5857" s="8">
        <v>34</v>
      </c>
      <c r="G5857" s="8">
        <v>34</v>
      </c>
    </row>
    <row r="5858" spans="1:7" x14ac:dyDescent="0.2">
      <c r="A5858" t="s">
        <v>131</v>
      </c>
      <c r="B5858" t="s">
        <v>113</v>
      </c>
      <c r="C5858" t="s">
        <v>1</v>
      </c>
      <c r="D5858" t="s">
        <v>8</v>
      </c>
      <c r="E5858">
        <v>202305</v>
      </c>
      <c r="F5858" s="8">
        <v>34.677419354838712</v>
      </c>
      <c r="G5858" s="8">
        <v>35</v>
      </c>
    </row>
    <row r="5859" spans="1:7" x14ac:dyDescent="0.2">
      <c r="A5859" t="s">
        <v>131</v>
      </c>
      <c r="B5859" t="s">
        <v>113</v>
      </c>
      <c r="C5859" t="s">
        <v>1</v>
      </c>
      <c r="D5859" t="s">
        <v>8</v>
      </c>
      <c r="E5859">
        <v>202306</v>
      </c>
      <c r="F5859" s="8">
        <v>35</v>
      </c>
      <c r="G5859" s="8">
        <v>35</v>
      </c>
    </row>
    <row r="5860" spans="1:7" x14ac:dyDescent="0.2">
      <c r="A5860" t="s">
        <v>131</v>
      </c>
      <c r="B5860" t="s">
        <v>113</v>
      </c>
      <c r="C5860" t="s">
        <v>1</v>
      </c>
      <c r="D5860" t="s">
        <v>8</v>
      </c>
      <c r="E5860">
        <v>202307</v>
      </c>
      <c r="F5860" s="8">
        <v>35</v>
      </c>
      <c r="G5860" s="8">
        <v>35</v>
      </c>
    </row>
    <row r="5861" spans="1:7" x14ac:dyDescent="0.2">
      <c r="A5861" t="s">
        <v>131</v>
      </c>
      <c r="B5861" t="s">
        <v>113</v>
      </c>
      <c r="C5861" t="s">
        <v>1</v>
      </c>
      <c r="D5861" t="s">
        <v>8</v>
      </c>
      <c r="E5861">
        <v>202308</v>
      </c>
      <c r="F5861" s="8">
        <v>35</v>
      </c>
      <c r="G5861" s="8">
        <v>35</v>
      </c>
    </row>
    <row r="5862" spans="1:7" x14ac:dyDescent="0.2">
      <c r="A5862" t="s">
        <v>131</v>
      </c>
      <c r="B5862" t="s">
        <v>113</v>
      </c>
      <c r="C5862" t="s">
        <v>1</v>
      </c>
      <c r="D5862" t="s">
        <v>8</v>
      </c>
      <c r="E5862">
        <v>202309</v>
      </c>
      <c r="F5862" s="8">
        <v>35</v>
      </c>
      <c r="G5862" s="8">
        <v>35</v>
      </c>
    </row>
    <row r="5863" spans="1:7" x14ac:dyDescent="0.2">
      <c r="A5863" t="s">
        <v>131</v>
      </c>
      <c r="B5863" t="s">
        <v>113</v>
      </c>
      <c r="C5863" t="s">
        <v>1</v>
      </c>
      <c r="D5863" t="s">
        <v>8</v>
      </c>
      <c r="E5863">
        <v>202310</v>
      </c>
      <c r="F5863" s="8">
        <v>35</v>
      </c>
      <c r="G5863" s="8">
        <v>35</v>
      </c>
    </row>
    <row r="5864" spans="1:7" x14ac:dyDescent="0.2">
      <c r="A5864" t="s">
        <v>131</v>
      </c>
      <c r="B5864" t="s">
        <v>113</v>
      </c>
      <c r="C5864" t="s">
        <v>1</v>
      </c>
      <c r="D5864" t="s">
        <v>8</v>
      </c>
      <c r="E5864">
        <v>202311</v>
      </c>
      <c r="F5864" s="8">
        <v>35</v>
      </c>
      <c r="G5864" s="8">
        <v>35</v>
      </c>
    </row>
    <row r="5865" spans="1:7" x14ac:dyDescent="0.2">
      <c r="A5865" t="s">
        <v>131</v>
      </c>
      <c r="B5865" t="s">
        <v>113</v>
      </c>
      <c r="C5865" t="s">
        <v>1</v>
      </c>
      <c r="D5865" t="s">
        <v>8</v>
      </c>
      <c r="E5865">
        <v>202312</v>
      </c>
      <c r="F5865" s="8">
        <v>35</v>
      </c>
      <c r="G5865" s="8">
        <v>35</v>
      </c>
    </row>
    <row r="5866" spans="1:7" x14ac:dyDescent="0.2">
      <c r="A5866" t="s">
        <v>131</v>
      </c>
      <c r="B5866" t="s">
        <v>113</v>
      </c>
      <c r="C5866" t="s">
        <v>1</v>
      </c>
      <c r="D5866" t="s">
        <v>8</v>
      </c>
      <c r="E5866">
        <v>202401</v>
      </c>
      <c r="F5866" s="8">
        <v>35</v>
      </c>
      <c r="G5866" s="8">
        <v>35</v>
      </c>
    </row>
    <row r="5867" spans="1:7" x14ac:dyDescent="0.2">
      <c r="A5867" t="s">
        <v>131</v>
      </c>
      <c r="B5867" t="s">
        <v>113</v>
      </c>
      <c r="C5867" t="s">
        <v>1</v>
      </c>
      <c r="D5867" t="s">
        <v>8</v>
      </c>
      <c r="E5867">
        <v>202402</v>
      </c>
      <c r="F5867" s="8">
        <v>35</v>
      </c>
      <c r="G5867" s="8">
        <v>35</v>
      </c>
    </row>
    <row r="5868" spans="1:7" x14ac:dyDescent="0.2">
      <c r="A5868" t="s">
        <v>131</v>
      </c>
      <c r="B5868" t="s">
        <v>113</v>
      </c>
      <c r="C5868" t="s">
        <v>1</v>
      </c>
      <c r="D5868" t="s">
        <v>8</v>
      </c>
      <c r="E5868">
        <v>202403</v>
      </c>
      <c r="F5868" s="8">
        <v>35</v>
      </c>
      <c r="G5868" s="8">
        <v>35</v>
      </c>
    </row>
    <row r="5869" spans="1:7" x14ac:dyDescent="0.2">
      <c r="A5869" t="s">
        <v>131</v>
      </c>
      <c r="B5869" t="s">
        <v>113</v>
      </c>
      <c r="C5869" t="s">
        <v>1</v>
      </c>
      <c r="D5869" t="s">
        <v>8</v>
      </c>
      <c r="E5869">
        <v>202404</v>
      </c>
      <c r="F5869" s="8">
        <v>35</v>
      </c>
      <c r="G5869" s="8">
        <v>35</v>
      </c>
    </row>
    <row r="5870" spans="1:7" x14ac:dyDescent="0.2">
      <c r="A5870" t="s">
        <v>131</v>
      </c>
      <c r="B5870" t="s">
        <v>113</v>
      </c>
      <c r="C5870" t="s">
        <v>1</v>
      </c>
      <c r="D5870" t="s">
        <v>8</v>
      </c>
      <c r="E5870">
        <v>202405</v>
      </c>
      <c r="F5870" s="8">
        <v>35</v>
      </c>
      <c r="G5870" s="8">
        <v>35</v>
      </c>
    </row>
    <row r="5871" spans="1:7" x14ac:dyDescent="0.2">
      <c r="A5871" t="s">
        <v>131</v>
      </c>
      <c r="B5871" t="s">
        <v>113</v>
      </c>
      <c r="C5871" t="s">
        <v>1</v>
      </c>
      <c r="D5871" t="s">
        <v>9</v>
      </c>
      <c r="E5871">
        <v>201406</v>
      </c>
      <c r="F5871" s="8">
        <v>24.017857142857142</v>
      </c>
      <c r="G5871" s="8">
        <v>24.5</v>
      </c>
    </row>
    <row r="5872" spans="1:7" x14ac:dyDescent="0.2">
      <c r="A5872" t="s">
        <v>131</v>
      </c>
      <c r="B5872" t="s">
        <v>113</v>
      </c>
      <c r="C5872" t="s">
        <v>1</v>
      </c>
      <c r="D5872" t="s">
        <v>9</v>
      </c>
      <c r="E5872">
        <v>201412</v>
      </c>
      <c r="F5872" s="8">
        <v>24</v>
      </c>
      <c r="G5872" s="8">
        <v>24</v>
      </c>
    </row>
    <row r="5873" spans="1:7" x14ac:dyDescent="0.2">
      <c r="A5873" t="s">
        <v>131</v>
      </c>
      <c r="B5873" t="s">
        <v>113</v>
      </c>
      <c r="C5873" t="s">
        <v>1</v>
      </c>
      <c r="D5873" t="s">
        <v>9</v>
      </c>
      <c r="E5873">
        <v>201506</v>
      </c>
      <c r="F5873" s="8">
        <v>25.897849462365588</v>
      </c>
      <c r="G5873" s="8">
        <v>26.166666666666668</v>
      </c>
    </row>
    <row r="5874" spans="1:7" x14ac:dyDescent="0.2">
      <c r="A5874" t="s">
        <v>131</v>
      </c>
      <c r="B5874" t="s">
        <v>113</v>
      </c>
      <c r="C5874" t="s">
        <v>1</v>
      </c>
      <c r="D5874" t="s">
        <v>9</v>
      </c>
      <c r="E5874">
        <v>201512</v>
      </c>
      <c r="F5874" s="8">
        <v>26</v>
      </c>
      <c r="G5874" s="8">
        <v>26</v>
      </c>
    </row>
    <row r="5875" spans="1:7" x14ac:dyDescent="0.2">
      <c r="A5875" t="s">
        <v>131</v>
      </c>
      <c r="B5875" t="s">
        <v>113</v>
      </c>
      <c r="C5875" t="s">
        <v>1</v>
      </c>
      <c r="D5875" t="s">
        <v>9</v>
      </c>
      <c r="E5875">
        <v>201606</v>
      </c>
      <c r="F5875" s="8">
        <v>26</v>
      </c>
      <c r="G5875" s="8">
        <v>26</v>
      </c>
    </row>
    <row r="5876" spans="1:7" x14ac:dyDescent="0.2">
      <c r="A5876" t="s">
        <v>131</v>
      </c>
      <c r="B5876" t="s">
        <v>113</v>
      </c>
      <c r="C5876" t="s">
        <v>1</v>
      </c>
      <c r="D5876" t="s">
        <v>9</v>
      </c>
      <c r="E5876">
        <v>201612</v>
      </c>
      <c r="F5876" s="8">
        <v>26</v>
      </c>
      <c r="G5876" s="8">
        <v>26</v>
      </c>
    </row>
    <row r="5877" spans="1:7" x14ac:dyDescent="0.2">
      <c r="A5877" t="s">
        <v>131</v>
      </c>
      <c r="B5877" t="s">
        <v>113</v>
      </c>
      <c r="C5877" t="s">
        <v>1</v>
      </c>
      <c r="D5877" t="s">
        <v>9</v>
      </c>
      <c r="E5877">
        <v>201706</v>
      </c>
      <c r="F5877" s="8">
        <v>26</v>
      </c>
      <c r="G5877" s="8">
        <v>26</v>
      </c>
    </row>
    <row r="5878" spans="1:7" x14ac:dyDescent="0.2">
      <c r="A5878" t="s">
        <v>131</v>
      </c>
      <c r="B5878" t="s">
        <v>113</v>
      </c>
      <c r="C5878" t="s">
        <v>1</v>
      </c>
      <c r="D5878" t="s">
        <v>9</v>
      </c>
      <c r="E5878">
        <v>201712</v>
      </c>
      <c r="F5878" s="8">
        <v>26</v>
      </c>
      <c r="G5878" s="8">
        <v>26</v>
      </c>
    </row>
    <row r="5879" spans="1:7" x14ac:dyDescent="0.2">
      <c r="A5879" t="s">
        <v>131</v>
      </c>
      <c r="B5879" t="s">
        <v>113</v>
      </c>
      <c r="C5879" t="s">
        <v>1</v>
      </c>
      <c r="D5879" t="s">
        <v>9</v>
      </c>
      <c r="E5879">
        <v>201806</v>
      </c>
      <c r="F5879" s="8">
        <v>26.022222222222222</v>
      </c>
      <c r="G5879" s="8">
        <v>26.166666666666668</v>
      </c>
    </row>
    <row r="5880" spans="1:7" x14ac:dyDescent="0.2">
      <c r="A5880" t="s">
        <v>131</v>
      </c>
      <c r="B5880" t="s">
        <v>113</v>
      </c>
      <c r="C5880" t="s">
        <v>1</v>
      </c>
      <c r="D5880" t="s">
        <v>9</v>
      </c>
      <c r="E5880">
        <v>201812</v>
      </c>
      <c r="F5880" s="8">
        <v>27.607526881720432</v>
      </c>
      <c r="G5880" s="8">
        <v>27.666666666666668</v>
      </c>
    </row>
    <row r="5881" spans="1:7" x14ac:dyDescent="0.2">
      <c r="A5881" t="s">
        <v>131</v>
      </c>
      <c r="B5881" t="s">
        <v>113</v>
      </c>
      <c r="C5881" t="s">
        <v>1</v>
      </c>
      <c r="D5881" t="s">
        <v>9</v>
      </c>
      <c r="E5881">
        <v>201906</v>
      </c>
      <c r="F5881" s="8">
        <v>29.951612903225808</v>
      </c>
      <c r="G5881" s="8">
        <v>30</v>
      </c>
    </row>
    <row r="5882" spans="1:7" x14ac:dyDescent="0.2">
      <c r="A5882" t="s">
        <v>131</v>
      </c>
      <c r="B5882" t="s">
        <v>113</v>
      </c>
      <c r="C5882" t="s">
        <v>1</v>
      </c>
      <c r="D5882" t="s">
        <v>9</v>
      </c>
      <c r="E5882">
        <v>201912</v>
      </c>
      <c r="F5882" s="8">
        <v>30</v>
      </c>
      <c r="G5882" s="8">
        <v>30</v>
      </c>
    </row>
    <row r="5883" spans="1:7" x14ac:dyDescent="0.2">
      <c r="A5883" t="s">
        <v>131</v>
      </c>
      <c r="B5883" t="s">
        <v>113</v>
      </c>
      <c r="C5883" t="s">
        <v>1</v>
      </c>
      <c r="D5883" t="s">
        <v>9</v>
      </c>
      <c r="E5883">
        <v>202006</v>
      </c>
      <c r="F5883" s="8">
        <v>30</v>
      </c>
      <c r="G5883" s="8">
        <v>30</v>
      </c>
    </row>
    <row r="5884" spans="1:7" x14ac:dyDescent="0.2">
      <c r="A5884" t="s">
        <v>131</v>
      </c>
      <c r="B5884" t="s">
        <v>113</v>
      </c>
      <c r="C5884" t="s">
        <v>1</v>
      </c>
      <c r="D5884" t="s">
        <v>9</v>
      </c>
      <c r="E5884">
        <v>202012</v>
      </c>
      <c r="F5884" s="8">
        <v>30</v>
      </c>
      <c r="G5884" s="8">
        <v>30</v>
      </c>
    </row>
    <row r="5885" spans="1:7" x14ac:dyDescent="0.2">
      <c r="A5885" t="s">
        <v>131</v>
      </c>
      <c r="B5885" t="s">
        <v>113</v>
      </c>
      <c r="C5885" t="s">
        <v>1</v>
      </c>
      <c r="D5885" t="s">
        <v>9</v>
      </c>
      <c r="E5885">
        <v>202106</v>
      </c>
      <c r="F5885" s="8">
        <v>30.099999999999998</v>
      </c>
      <c r="G5885" s="8">
        <v>30.166666666666668</v>
      </c>
    </row>
    <row r="5886" spans="1:7" x14ac:dyDescent="0.2">
      <c r="A5886" t="s">
        <v>131</v>
      </c>
      <c r="B5886" t="s">
        <v>113</v>
      </c>
      <c r="C5886" t="s">
        <v>1</v>
      </c>
      <c r="D5886" t="s">
        <v>9</v>
      </c>
      <c r="E5886">
        <v>202112</v>
      </c>
      <c r="F5886" s="8">
        <v>31.588888888888889</v>
      </c>
      <c r="G5886" s="8">
        <v>31.666666666666668</v>
      </c>
    </row>
    <row r="5887" spans="1:7" x14ac:dyDescent="0.2">
      <c r="A5887" t="s">
        <v>131</v>
      </c>
      <c r="B5887" t="s">
        <v>113</v>
      </c>
      <c r="C5887" t="s">
        <v>1</v>
      </c>
      <c r="D5887" t="s">
        <v>9</v>
      </c>
      <c r="E5887">
        <v>202206</v>
      </c>
      <c r="F5887" s="8">
        <v>32</v>
      </c>
      <c r="G5887" s="8">
        <v>32</v>
      </c>
    </row>
    <row r="5888" spans="1:7" x14ac:dyDescent="0.2">
      <c r="A5888" t="s">
        <v>131</v>
      </c>
      <c r="B5888" t="s">
        <v>113</v>
      </c>
      <c r="C5888" t="s">
        <v>1</v>
      </c>
      <c r="D5888" t="s">
        <v>9</v>
      </c>
      <c r="E5888">
        <v>202212</v>
      </c>
      <c r="F5888" s="8">
        <v>33.201075268817206</v>
      </c>
      <c r="G5888" s="8">
        <v>33.333333333333336</v>
      </c>
    </row>
    <row r="5889" spans="1:7" x14ac:dyDescent="0.2">
      <c r="A5889" t="s">
        <v>131</v>
      </c>
      <c r="B5889" t="s">
        <v>113</v>
      </c>
      <c r="C5889" t="s">
        <v>1</v>
      </c>
      <c r="D5889" t="s">
        <v>9</v>
      </c>
      <c r="E5889">
        <v>202306</v>
      </c>
      <c r="F5889" s="8">
        <v>34.27956989247312</v>
      </c>
      <c r="G5889" s="8">
        <v>34.333333333333336</v>
      </c>
    </row>
    <row r="5890" spans="1:7" x14ac:dyDescent="0.2">
      <c r="A5890" t="s">
        <v>131</v>
      </c>
      <c r="B5890" t="s">
        <v>113</v>
      </c>
      <c r="C5890" t="s">
        <v>1</v>
      </c>
      <c r="D5890" t="s">
        <v>9</v>
      </c>
      <c r="E5890">
        <v>202312</v>
      </c>
      <c r="F5890" s="8">
        <v>35</v>
      </c>
      <c r="G5890" s="8">
        <v>35</v>
      </c>
    </row>
    <row r="5891" spans="1:7" x14ac:dyDescent="0.2">
      <c r="A5891" t="s">
        <v>131</v>
      </c>
      <c r="B5891" t="s">
        <v>113</v>
      </c>
      <c r="C5891" t="s">
        <v>1</v>
      </c>
      <c r="D5891" t="s">
        <v>9</v>
      </c>
      <c r="E5891">
        <v>202406</v>
      </c>
      <c r="F5891" s="8">
        <v>35</v>
      </c>
      <c r="G5891" s="8">
        <v>35</v>
      </c>
    </row>
    <row r="5892" spans="1:7" x14ac:dyDescent="0.2">
      <c r="A5892" t="s">
        <v>131</v>
      </c>
      <c r="B5892" t="s">
        <v>113</v>
      </c>
      <c r="C5892" t="s">
        <v>1</v>
      </c>
      <c r="D5892" t="s">
        <v>5</v>
      </c>
      <c r="E5892">
        <v>201403</v>
      </c>
      <c r="F5892" s="8">
        <v>24.035714285714288</v>
      </c>
      <c r="G5892" s="8">
        <v>25</v>
      </c>
    </row>
    <row r="5893" spans="1:7" x14ac:dyDescent="0.2">
      <c r="A5893" t="s">
        <v>131</v>
      </c>
      <c r="B5893" t="s">
        <v>113</v>
      </c>
      <c r="C5893" t="s">
        <v>1</v>
      </c>
      <c r="D5893" t="s">
        <v>5</v>
      </c>
      <c r="E5893">
        <v>201406</v>
      </c>
      <c r="F5893" s="8">
        <v>24</v>
      </c>
      <c r="G5893" s="8">
        <v>24</v>
      </c>
    </row>
    <row r="5894" spans="1:7" x14ac:dyDescent="0.2">
      <c r="A5894" t="s">
        <v>131</v>
      </c>
      <c r="B5894" t="s">
        <v>113</v>
      </c>
      <c r="C5894" t="s">
        <v>1</v>
      </c>
      <c r="D5894" t="s">
        <v>5</v>
      </c>
      <c r="E5894">
        <v>201409</v>
      </c>
      <c r="F5894" s="8">
        <v>24</v>
      </c>
      <c r="G5894" s="8">
        <v>24</v>
      </c>
    </row>
    <row r="5895" spans="1:7" x14ac:dyDescent="0.2">
      <c r="A5895" t="s">
        <v>131</v>
      </c>
      <c r="B5895" t="s">
        <v>113</v>
      </c>
      <c r="C5895" t="s">
        <v>1</v>
      </c>
      <c r="D5895" t="s">
        <v>5</v>
      </c>
      <c r="E5895">
        <v>201412</v>
      </c>
      <c r="F5895" s="8">
        <v>24</v>
      </c>
      <c r="G5895" s="8">
        <v>24</v>
      </c>
    </row>
    <row r="5896" spans="1:7" x14ac:dyDescent="0.2">
      <c r="A5896" t="s">
        <v>131</v>
      </c>
      <c r="B5896" t="s">
        <v>113</v>
      </c>
      <c r="C5896" t="s">
        <v>1</v>
      </c>
      <c r="D5896" t="s">
        <v>5</v>
      </c>
      <c r="E5896">
        <v>201503</v>
      </c>
      <c r="F5896" s="8">
        <v>25.795698924731184</v>
      </c>
      <c r="G5896" s="8">
        <v>26.333333333333332</v>
      </c>
    </row>
    <row r="5897" spans="1:7" x14ac:dyDescent="0.2">
      <c r="A5897" t="s">
        <v>131</v>
      </c>
      <c r="B5897" t="s">
        <v>113</v>
      </c>
      <c r="C5897" t="s">
        <v>1</v>
      </c>
      <c r="D5897" t="s">
        <v>5</v>
      </c>
      <c r="E5897">
        <v>201506</v>
      </c>
      <c r="F5897" s="8">
        <v>26</v>
      </c>
      <c r="G5897" s="8">
        <v>26</v>
      </c>
    </row>
    <row r="5898" spans="1:7" x14ac:dyDescent="0.2">
      <c r="A5898" t="s">
        <v>131</v>
      </c>
      <c r="B5898" t="s">
        <v>113</v>
      </c>
      <c r="C5898" t="s">
        <v>1</v>
      </c>
      <c r="D5898" t="s">
        <v>5</v>
      </c>
      <c r="E5898">
        <v>201509</v>
      </c>
      <c r="F5898" s="8">
        <v>26</v>
      </c>
      <c r="G5898" s="8">
        <v>26</v>
      </c>
    </row>
    <row r="5899" spans="1:7" x14ac:dyDescent="0.2">
      <c r="A5899" t="s">
        <v>131</v>
      </c>
      <c r="B5899" t="s">
        <v>113</v>
      </c>
      <c r="C5899" t="s">
        <v>1</v>
      </c>
      <c r="D5899" t="s">
        <v>5</v>
      </c>
      <c r="E5899">
        <v>201512</v>
      </c>
      <c r="F5899" s="8">
        <v>26</v>
      </c>
      <c r="G5899" s="8">
        <v>26</v>
      </c>
    </row>
    <row r="5900" spans="1:7" x14ac:dyDescent="0.2">
      <c r="A5900" t="s">
        <v>131</v>
      </c>
      <c r="B5900" t="s">
        <v>113</v>
      </c>
      <c r="C5900" t="s">
        <v>1</v>
      </c>
      <c r="D5900" t="s">
        <v>5</v>
      </c>
      <c r="E5900">
        <v>201603</v>
      </c>
      <c r="F5900" s="8">
        <v>26</v>
      </c>
      <c r="G5900" s="8">
        <v>26</v>
      </c>
    </row>
    <row r="5901" spans="1:7" x14ac:dyDescent="0.2">
      <c r="A5901" t="s">
        <v>131</v>
      </c>
      <c r="B5901" t="s">
        <v>113</v>
      </c>
      <c r="C5901" t="s">
        <v>1</v>
      </c>
      <c r="D5901" t="s">
        <v>5</v>
      </c>
      <c r="E5901">
        <v>201606</v>
      </c>
      <c r="F5901" s="8">
        <v>26</v>
      </c>
      <c r="G5901" s="8">
        <v>26</v>
      </c>
    </row>
    <row r="5902" spans="1:7" x14ac:dyDescent="0.2">
      <c r="A5902" t="s">
        <v>131</v>
      </c>
      <c r="B5902" t="s">
        <v>113</v>
      </c>
      <c r="C5902" t="s">
        <v>1</v>
      </c>
      <c r="D5902" t="s">
        <v>5</v>
      </c>
      <c r="E5902">
        <v>201609</v>
      </c>
      <c r="F5902" s="8">
        <v>26</v>
      </c>
      <c r="G5902" s="8">
        <v>26</v>
      </c>
    </row>
    <row r="5903" spans="1:7" x14ac:dyDescent="0.2">
      <c r="A5903" t="s">
        <v>131</v>
      </c>
      <c r="B5903" t="s">
        <v>113</v>
      </c>
      <c r="C5903" t="s">
        <v>1</v>
      </c>
      <c r="D5903" t="s">
        <v>5</v>
      </c>
      <c r="E5903">
        <v>201612</v>
      </c>
      <c r="F5903" s="8">
        <v>26</v>
      </c>
      <c r="G5903" s="8">
        <v>26</v>
      </c>
    </row>
    <row r="5904" spans="1:7" x14ac:dyDescent="0.2">
      <c r="A5904" t="s">
        <v>131</v>
      </c>
      <c r="B5904" t="s">
        <v>113</v>
      </c>
      <c r="C5904" t="s">
        <v>1</v>
      </c>
      <c r="D5904" t="s">
        <v>5</v>
      </c>
      <c r="E5904">
        <v>201703</v>
      </c>
      <c r="F5904" s="8">
        <v>26</v>
      </c>
      <c r="G5904" s="8">
        <v>26</v>
      </c>
    </row>
    <row r="5905" spans="1:7" x14ac:dyDescent="0.2">
      <c r="A5905" t="s">
        <v>131</v>
      </c>
      <c r="B5905" t="s">
        <v>113</v>
      </c>
      <c r="C5905" t="s">
        <v>1</v>
      </c>
      <c r="D5905" t="s">
        <v>5</v>
      </c>
      <c r="E5905">
        <v>201706</v>
      </c>
      <c r="F5905" s="8">
        <v>26</v>
      </c>
      <c r="G5905" s="8">
        <v>26</v>
      </c>
    </row>
    <row r="5906" spans="1:7" x14ac:dyDescent="0.2">
      <c r="A5906" t="s">
        <v>131</v>
      </c>
      <c r="B5906" t="s">
        <v>113</v>
      </c>
      <c r="C5906" t="s">
        <v>1</v>
      </c>
      <c r="D5906" t="s">
        <v>5</v>
      </c>
      <c r="E5906">
        <v>201709</v>
      </c>
      <c r="F5906" s="8">
        <v>26</v>
      </c>
      <c r="G5906" s="8">
        <v>26</v>
      </c>
    </row>
    <row r="5907" spans="1:7" x14ac:dyDescent="0.2">
      <c r="A5907" t="s">
        <v>131</v>
      </c>
      <c r="B5907" t="s">
        <v>113</v>
      </c>
      <c r="C5907" t="s">
        <v>1</v>
      </c>
      <c r="D5907" t="s">
        <v>5</v>
      </c>
      <c r="E5907">
        <v>201712</v>
      </c>
      <c r="F5907" s="8">
        <v>26</v>
      </c>
      <c r="G5907" s="8">
        <v>26</v>
      </c>
    </row>
    <row r="5908" spans="1:7" x14ac:dyDescent="0.2">
      <c r="A5908" t="s">
        <v>131</v>
      </c>
      <c r="B5908" t="s">
        <v>113</v>
      </c>
      <c r="C5908" t="s">
        <v>1</v>
      </c>
      <c r="D5908" t="s">
        <v>5</v>
      </c>
      <c r="E5908">
        <v>201803</v>
      </c>
      <c r="F5908" s="8">
        <v>26</v>
      </c>
      <c r="G5908" s="8">
        <v>26</v>
      </c>
    </row>
    <row r="5909" spans="1:7" x14ac:dyDescent="0.2">
      <c r="A5909" t="s">
        <v>131</v>
      </c>
      <c r="B5909" t="s">
        <v>113</v>
      </c>
      <c r="C5909" t="s">
        <v>1</v>
      </c>
      <c r="D5909" t="s">
        <v>5</v>
      </c>
      <c r="E5909">
        <v>201806</v>
      </c>
      <c r="F5909" s="8">
        <v>26.044444444444441</v>
      </c>
      <c r="G5909" s="8">
        <v>26.333333333333332</v>
      </c>
    </row>
    <row r="5910" spans="1:7" x14ac:dyDescent="0.2">
      <c r="A5910" t="s">
        <v>131</v>
      </c>
      <c r="B5910" t="s">
        <v>113</v>
      </c>
      <c r="C5910" t="s">
        <v>1</v>
      </c>
      <c r="D5910" t="s">
        <v>5</v>
      </c>
      <c r="E5910">
        <v>201809</v>
      </c>
      <c r="F5910" s="8">
        <v>27</v>
      </c>
      <c r="G5910" s="8">
        <v>27</v>
      </c>
    </row>
    <row r="5911" spans="1:7" x14ac:dyDescent="0.2">
      <c r="A5911" t="s">
        <v>131</v>
      </c>
      <c r="B5911" t="s">
        <v>113</v>
      </c>
      <c r="C5911" t="s">
        <v>1</v>
      </c>
      <c r="D5911" t="s">
        <v>5</v>
      </c>
      <c r="E5911">
        <v>201812</v>
      </c>
      <c r="F5911" s="8">
        <v>28.21505376344086</v>
      </c>
      <c r="G5911" s="8">
        <v>28.333333333333332</v>
      </c>
    </row>
    <row r="5912" spans="1:7" x14ac:dyDescent="0.2">
      <c r="A5912" t="s">
        <v>131</v>
      </c>
      <c r="B5912" t="s">
        <v>113</v>
      </c>
      <c r="C5912" t="s">
        <v>1</v>
      </c>
      <c r="D5912" t="s">
        <v>5</v>
      </c>
      <c r="E5912">
        <v>201903</v>
      </c>
      <c r="F5912" s="8">
        <v>29.903225806451616</v>
      </c>
      <c r="G5912" s="8">
        <v>30</v>
      </c>
    </row>
    <row r="5913" spans="1:7" x14ac:dyDescent="0.2">
      <c r="A5913" t="s">
        <v>131</v>
      </c>
      <c r="B5913" t="s">
        <v>113</v>
      </c>
      <c r="C5913" t="s">
        <v>1</v>
      </c>
      <c r="D5913" t="s">
        <v>5</v>
      </c>
      <c r="E5913">
        <v>201906</v>
      </c>
      <c r="F5913" s="8">
        <v>30</v>
      </c>
      <c r="G5913" s="8">
        <v>30</v>
      </c>
    </row>
    <row r="5914" spans="1:7" x14ac:dyDescent="0.2">
      <c r="A5914" t="s">
        <v>131</v>
      </c>
      <c r="B5914" t="s">
        <v>113</v>
      </c>
      <c r="C5914" t="s">
        <v>1</v>
      </c>
      <c r="D5914" t="s">
        <v>5</v>
      </c>
      <c r="E5914">
        <v>201909</v>
      </c>
      <c r="F5914" s="8">
        <v>30</v>
      </c>
      <c r="G5914" s="8">
        <v>30</v>
      </c>
    </row>
    <row r="5915" spans="1:7" x14ac:dyDescent="0.2">
      <c r="A5915" t="s">
        <v>131</v>
      </c>
      <c r="B5915" t="s">
        <v>113</v>
      </c>
      <c r="C5915" t="s">
        <v>1</v>
      </c>
      <c r="D5915" t="s">
        <v>5</v>
      </c>
      <c r="E5915">
        <v>201912</v>
      </c>
      <c r="F5915" s="8">
        <v>30</v>
      </c>
      <c r="G5915" s="8">
        <v>30</v>
      </c>
    </row>
    <row r="5916" spans="1:7" x14ac:dyDescent="0.2">
      <c r="A5916" t="s">
        <v>131</v>
      </c>
      <c r="B5916" t="s">
        <v>113</v>
      </c>
      <c r="C5916" t="s">
        <v>1</v>
      </c>
      <c r="D5916" t="s">
        <v>5</v>
      </c>
      <c r="E5916">
        <v>202003</v>
      </c>
      <c r="F5916" s="8">
        <v>30</v>
      </c>
      <c r="G5916" s="8">
        <v>30</v>
      </c>
    </row>
    <row r="5917" spans="1:7" x14ac:dyDescent="0.2">
      <c r="A5917" t="s">
        <v>131</v>
      </c>
      <c r="B5917" t="s">
        <v>113</v>
      </c>
      <c r="C5917" t="s">
        <v>1</v>
      </c>
      <c r="D5917" t="s">
        <v>5</v>
      </c>
      <c r="E5917">
        <v>202006</v>
      </c>
      <c r="F5917" s="8">
        <v>30</v>
      </c>
      <c r="G5917" s="8">
        <v>30</v>
      </c>
    </row>
    <row r="5918" spans="1:7" x14ac:dyDescent="0.2">
      <c r="A5918" t="s">
        <v>131</v>
      </c>
      <c r="B5918" t="s">
        <v>113</v>
      </c>
      <c r="C5918" t="s">
        <v>1</v>
      </c>
      <c r="D5918" t="s">
        <v>5</v>
      </c>
      <c r="E5918">
        <v>202009</v>
      </c>
      <c r="F5918" s="8">
        <v>30</v>
      </c>
      <c r="G5918" s="8">
        <v>30</v>
      </c>
    </row>
    <row r="5919" spans="1:7" x14ac:dyDescent="0.2">
      <c r="A5919" t="s">
        <v>131</v>
      </c>
      <c r="B5919" t="s">
        <v>113</v>
      </c>
      <c r="C5919" t="s">
        <v>1</v>
      </c>
      <c r="D5919" t="s">
        <v>5</v>
      </c>
      <c r="E5919">
        <v>202012</v>
      </c>
      <c r="F5919" s="8">
        <v>30</v>
      </c>
      <c r="G5919" s="8">
        <v>30</v>
      </c>
    </row>
    <row r="5920" spans="1:7" x14ac:dyDescent="0.2">
      <c r="A5920" t="s">
        <v>131</v>
      </c>
      <c r="B5920" t="s">
        <v>113</v>
      </c>
      <c r="C5920" t="s">
        <v>1</v>
      </c>
      <c r="D5920" t="s">
        <v>5</v>
      </c>
      <c r="E5920">
        <v>202103</v>
      </c>
      <c r="F5920" s="8">
        <v>30</v>
      </c>
      <c r="G5920" s="8">
        <v>30</v>
      </c>
    </row>
    <row r="5921" spans="1:7" x14ac:dyDescent="0.2">
      <c r="A5921" t="s">
        <v>131</v>
      </c>
      <c r="B5921" t="s">
        <v>113</v>
      </c>
      <c r="C5921" t="s">
        <v>1</v>
      </c>
      <c r="D5921" t="s">
        <v>5</v>
      </c>
      <c r="E5921">
        <v>202106</v>
      </c>
      <c r="F5921" s="8">
        <v>30.2</v>
      </c>
      <c r="G5921" s="8">
        <v>30.333333333333332</v>
      </c>
    </row>
    <row r="5922" spans="1:7" x14ac:dyDescent="0.2">
      <c r="A5922" t="s">
        <v>131</v>
      </c>
      <c r="B5922" t="s">
        <v>113</v>
      </c>
      <c r="C5922" t="s">
        <v>1</v>
      </c>
      <c r="D5922" t="s">
        <v>5</v>
      </c>
      <c r="E5922">
        <v>202109</v>
      </c>
      <c r="F5922" s="8">
        <v>31.177777777777777</v>
      </c>
      <c r="G5922" s="8">
        <v>31.333333333333332</v>
      </c>
    </row>
    <row r="5923" spans="1:7" x14ac:dyDescent="0.2">
      <c r="A5923" t="s">
        <v>131</v>
      </c>
      <c r="B5923" t="s">
        <v>113</v>
      </c>
      <c r="C5923" t="s">
        <v>1</v>
      </c>
      <c r="D5923" t="s">
        <v>5</v>
      </c>
      <c r="E5923">
        <v>202112</v>
      </c>
      <c r="F5923" s="8">
        <v>32</v>
      </c>
      <c r="G5923" s="8">
        <v>32</v>
      </c>
    </row>
    <row r="5924" spans="1:7" x14ac:dyDescent="0.2">
      <c r="A5924" t="s">
        <v>131</v>
      </c>
      <c r="B5924" t="s">
        <v>113</v>
      </c>
      <c r="C5924" t="s">
        <v>1</v>
      </c>
      <c r="D5924" t="s">
        <v>5</v>
      </c>
      <c r="E5924">
        <v>202203</v>
      </c>
      <c r="F5924" s="8">
        <v>32</v>
      </c>
      <c r="G5924" s="8">
        <v>32</v>
      </c>
    </row>
    <row r="5925" spans="1:7" x14ac:dyDescent="0.2">
      <c r="A5925" t="s">
        <v>131</v>
      </c>
      <c r="B5925" t="s">
        <v>113</v>
      </c>
      <c r="C5925" t="s">
        <v>1</v>
      </c>
      <c r="D5925" t="s">
        <v>5</v>
      </c>
      <c r="E5925">
        <v>202206</v>
      </c>
      <c r="F5925" s="8">
        <v>32</v>
      </c>
      <c r="G5925" s="8">
        <v>32</v>
      </c>
    </row>
    <row r="5926" spans="1:7" x14ac:dyDescent="0.2">
      <c r="A5926" t="s">
        <v>131</v>
      </c>
      <c r="B5926" t="s">
        <v>113</v>
      </c>
      <c r="C5926" t="s">
        <v>1</v>
      </c>
      <c r="D5926" t="s">
        <v>5</v>
      </c>
      <c r="E5926">
        <v>202209</v>
      </c>
      <c r="F5926" s="8">
        <v>32.935483870967744</v>
      </c>
      <c r="G5926" s="8">
        <v>33</v>
      </c>
    </row>
    <row r="5927" spans="1:7" x14ac:dyDescent="0.2">
      <c r="A5927" t="s">
        <v>131</v>
      </c>
      <c r="B5927" t="s">
        <v>113</v>
      </c>
      <c r="C5927" t="s">
        <v>1</v>
      </c>
      <c r="D5927" t="s">
        <v>5</v>
      </c>
      <c r="E5927">
        <v>202212</v>
      </c>
      <c r="F5927" s="8">
        <v>33.466666666666669</v>
      </c>
      <c r="G5927" s="8">
        <v>33.666666666666664</v>
      </c>
    </row>
    <row r="5928" spans="1:7" x14ac:dyDescent="0.2">
      <c r="A5928" t="s">
        <v>131</v>
      </c>
      <c r="B5928" t="s">
        <v>113</v>
      </c>
      <c r="C5928" t="s">
        <v>1</v>
      </c>
      <c r="D5928" t="s">
        <v>5</v>
      </c>
      <c r="E5928">
        <v>202303</v>
      </c>
      <c r="F5928" s="8">
        <v>34</v>
      </c>
      <c r="G5928" s="8">
        <v>34</v>
      </c>
    </row>
    <row r="5929" spans="1:7" x14ac:dyDescent="0.2">
      <c r="A5929" t="s">
        <v>131</v>
      </c>
      <c r="B5929" t="s">
        <v>113</v>
      </c>
      <c r="C5929" t="s">
        <v>1</v>
      </c>
      <c r="D5929" t="s">
        <v>5</v>
      </c>
      <c r="E5929">
        <v>202306</v>
      </c>
      <c r="F5929" s="8">
        <v>34.55913978494624</v>
      </c>
      <c r="G5929" s="8">
        <v>34.666666666666664</v>
      </c>
    </row>
    <row r="5930" spans="1:7" x14ac:dyDescent="0.2">
      <c r="A5930" t="s">
        <v>131</v>
      </c>
      <c r="B5930" t="s">
        <v>113</v>
      </c>
      <c r="C5930" t="s">
        <v>1</v>
      </c>
      <c r="D5930" t="s">
        <v>5</v>
      </c>
      <c r="E5930">
        <v>202309</v>
      </c>
      <c r="F5930" s="8">
        <v>35</v>
      </c>
      <c r="G5930" s="8">
        <v>35</v>
      </c>
    </row>
    <row r="5931" spans="1:7" x14ac:dyDescent="0.2">
      <c r="A5931" t="s">
        <v>131</v>
      </c>
      <c r="B5931" t="s">
        <v>113</v>
      </c>
      <c r="C5931" t="s">
        <v>1</v>
      </c>
      <c r="D5931" t="s">
        <v>5</v>
      </c>
      <c r="E5931">
        <v>202312</v>
      </c>
      <c r="F5931" s="8">
        <v>35</v>
      </c>
      <c r="G5931" s="8">
        <v>35</v>
      </c>
    </row>
    <row r="5932" spans="1:7" x14ac:dyDescent="0.2">
      <c r="A5932" t="s">
        <v>131</v>
      </c>
      <c r="B5932" t="s">
        <v>113</v>
      </c>
      <c r="C5932" t="s">
        <v>1</v>
      </c>
      <c r="D5932" t="s">
        <v>5</v>
      </c>
      <c r="E5932">
        <v>202403</v>
      </c>
      <c r="F5932" s="8">
        <v>35</v>
      </c>
      <c r="G5932" s="8">
        <v>35</v>
      </c>
    </row>
    <row r="5933" spans="1:7" x14ac:dyDescent="0.2">
      <c r="A5933" t="s">
        <v>131</v>
      </c>
      <c r="B5933" t="s">
        <v>113</v>
      </c>
      <c r="C5933" t="s">
        <v>1</v>
      </c>
      <c r="D5933" t="s">
        <v>5</v>
      </c>
      <c r="E5933">
        <v>202406</v>
      </c>
      <c r="F5933" s="8">
        <v>35</v>
      </c>
      <c r="G5933" s="8">
        <v>35</v>
      </c>
    </row>
    <row r="5934" spans="1:7" x14ac:dyDescent="0.2">
      <c r="A5934" t="s">
        <v>132</v>
      </c>
      <c r="B5934" t="s">
        <v>113</v>
      </c>
      <c r="C5934" t="s">
        <v>1</v>
      </c>
      <c r="D5934" t="s">
        <v>7</v>
      </c>
      <c r="E5934">
        <v>2014</v>
      </c>
      <c r="F5934" s="8">
        <v>31982.614036098312</v>
      </c>
      <c r="G5934" s="8">
        <v>32200.916666666668</v>
      </c>
    </row>
    <row r="5935" spans="1:7" x14ac:dyDescent="0.2">
      <c r="A5935" t="s">
        <v>132</v>
      </c>
      <c r="B5935" t="s">
        <v>113</v>
      </c>
      <c r="C5935" t="s">
        <v>1</v>
      </c>
      <c r="D5935" t="s">
        <v>7</v>
      </c>
      <c r="E5935">
        <v>2015</v>
      </c>
      <c r="F5935" s="8">
        <v>27150.685919098822</v>
      </c>
      <c r="G5935" s="8">
        <v>27324.166666666668</v>
      </c>
    </row>
    <row r="5936" spans="1:7" x14ac:dyDescent="0.2">
      <c r="A5936" t="s">
        <v>132</v>
      </c>
      <c r="B5936" t="s">
        <v>113</v>
      </c>
      <c r="C5936" t="s">
        <v>1</v>
      </c>
      <c r="D5936" t="s">
        <v>7</v>
      </c>
      <c r="E5936">
        <v>2016</v>
      </c>
      <c r="F5936" s="8">
        <v>23276.682792609077</v>
      </c>
      <c r="G5936" s="8">
        <v>23424</v>
      </c>
    </row>
    <row r="5937" spans="1:7" x14ac:dyDescent="0.2">
      <c r="A5937" t="s">
        <v>132</v>
      </c>
      <c r="B5937" t="s">
        <v>113</v>
      </c>
      <c r="C5937" t="s">
        <v>1</v>
      </c>
      <c r="D5937" t="s">
        <v>7</v>
      </c>
      <c r="E5937">
        <v>2017</v>
      </c>
      <c r="F5937" s="8">
        <v>19774.285394265233</v>
      </c>
      <c r="G5937" s="8">
        <v>19915.166666666668</v>
      </c>
    </row>
    <row r="5938" spans="1:7" x14ac:dyDescent="0.2">
      <c r="A5938" t="s">
        <v>132</v>
      </c>
      <c r="B5938" t="s">
        <v>113</v>
      </c>
      <c r="C5938" t="s">
        <v>1</v>
      </c>
      <c r="D5938" t="s">
        <v>7</v>
      </c>
      <c r="E5938">
        <v>2018</v>
      </c>
      <c r="F5938" s="8">
        <v>16624.045788530468</v>
      </c>
      <c r="G5938" s="8">
        <v>16736.416666666668</v>
      </c>
    </row>
    <row r="5939" spans="1:7" x14ac:dyDescent="0.2">
      <c r="A5939" t="s">
        <v>132</v>
      </c>
      <c r="B5939" t="s">
        <v>113</v>
      </c>
      <c r="C5939" t="s">
        <v>1</v>
      </c>
      <c r="D5939" t="s">
        <v>7</v>
      </c>
      <c r="E5939">
        <v>2019</v>
      </c>
      <c r="F5939" s="8">
        <v>14336.387352790582</v>
      </c>
      <c r="G5939" s="8">
        <v>14409.75</v>
      </c>
    </row>
    <row r="5940" spans="1:7" x14ac:dyDescent="0.2">
      <c r="A5940" t="s">
        <v>132</v>
      </c>
      <c r="B5940" t="s">
        <v>113</v>
      </c>
      <c r="C5940" t="s">
        <v>1</v>
      </c>
      <c r="D5940" t="s">
        <v>7</v>
      </c>
      <c r="E5940">
        <v>2020</v>
      </c>
      <c r="F5940" s="8">
        <v>12658.403506983066</v>
      </c>
      <c r="G5940" s="8">
        <v>12713.083333333334</v>
      </c>
    </row>
    <row r="5941" spans="1:7" x14ac:dyDescent="0.2">
      <c r="A5941" t="s">
        <v>132</v>
      </c>
      <c r="B5941" t="s">
        <v>113</v>
      </c>
      <c r="C5941" t="s">
        <v>1</v>
      </c>
      <c r="D5941" t="s">
        <v>7</v>
      </c>
      <c r="E5941">
        <v>2021</v>
      </c>
      <c r="F5941" s="8">
        <v>11355.135343061957</v>
      </c>
      <c r="G5941" s="8">
        <v>11402.583333333334</v>
      </c>
    </row>
    <row r="5942" spans="1:7" x14ac:dyDescent="0.2">
      <c r="A5942" t="s">
        <v>132</v>
      </c>
      <c r="B5942" t="s">
        <v>113</v>
      </c>
      <c r="C5942" t="s">
        <v>1</v>
      </c>
      <c r="D5942" t="s">
        <v>7</v>
      </c>
      <c r="E5942">
        <v>2022</v>
      </c>
      <c r="F5942" s="8">
        <v>10250.878526625704</v>
      </c>
      <c r="G5942" s="8">
        <v>10290.333333333334</v>
      </c>
    </row>
    <row r="5943" spans="1:7" x14ac:dyDescent="0.2">
      <c r="A5943" t="s">
        <v>132</v>
      </c>
      <c r="B5943" t="s">
        <v>113</v>
      </c>
      <c r="C5943" t="s">
        <v>1</v>
      </c>
      <c r="D5943" t="s">
        <v>7</v>
      </c>
      <c r="E5943">
        <v>2023</v>
      </c>
      <c r="F5943" s="8">
        <v>9298.0334229390701</v>
      </c>
      <c r="G5943" s="8">
        <v>9336.1666666666661</v>
      </c>
    </row>
    <row r="5944" spans="1:7" x14ac:dyDescent="0.2">
      <c r="A5944" t="s">
        <v>132</v>
      </c>
      <c r="B5944" t="s">
        <v>113</v>
      </c>
      <c r="C5944" t="s">
        <v>1</v>
      </c>
      <c r="D5944" t="s">
        <v>7</v>
      </c>
      <c r="E5944">
        <v>2024</v>
      </c>
      <c r="F5944" s="8">
        <v>8639.2141638858011</v>
      </c>
      <c r="G5944" s="8">
        <v>8670.2000000000007</v>
      </c>
    </row>
    <row r="5945" spans="1:7" x14ac:dyDescent="0.2">
      <c r="A5945" t="s">
        <v>132</v>
      </c>
      <c r="B5945" t="s">
        <v>113</v>
      </c>
      <c r="C5945" t="s">
        <v>1</v>
      </c>
      <c r="D5945" t="s">
        <v>8</v>
      </c>
      <c r="E5945">
        <v>201401</v>
      </c>
      <c r="F5945" s="8">
        <v>34661.806451612916</v>
      </c>
      <c r="G5945" s="8">
        <v>34911</v>
      </c>
    </row>
    <row r="5946" spans="1:7" x14ac:dyDescent="0.2">
      <c r="A5946" t="s">
        <v>132</v>
      </c>
      <c r="B5946" t="s">
        <v>113</v>
      </c>
      <c r="C5946" t="s">
        <v>1</v>
      </c>
      <c r="D5946" t="s">
        <v>8</v>
      </c>
      <c r="E5946">
        <v>201402</v>
      </c>
      <c r="F5946" s="8">
        <v>34118.107142857145</v>
      </c>
      <c r="G5946" s="8">
        <v>34362</v>
      </c>
    </row>
    <row r="5947" spans="1:7" x14ac:dyDescent="0.2">
      <c r="A5947" t="s">
        <v>132</v>
      </c>
      <c r="B5947" t="s">
        <v>113</v>
      </c>
      <c r="C5947" t="s">
        <v>1</v>
      </c>
      <c r="D5947" t="s">
        <v>8</v>
      </c>
      <c r="E5947">
        <v>201403</v>
      </c>
      <c r="F5947" s="8">
        <v>33569</v>
      </c>
      <c r="G5947" s="8">
        <v>33807</v>
      </c>
    </row>
    <row r="5948" spans="1:7" x14ac:dyDescent="0.2">
      <c r="A5948" t="s">
        <v>132</v>
      </c>
      <c r="B5948" t="s">
        <v>113</v>
      </c>
      <c r="C5948" t="s">
        <v>1</v>
      </c>
      <c r="D5948" t="s">
        <v>8</v>
      </c>
      <c r="E5948">
        <v>201404</v>
      </c>
      <c r="F5948" s="8">
        <v>33056.633333333317</v>
      </c>
      <c r="G5948" s="8">
        <v>33306</v>
      </c>
    </row>
    <row r="5949" spans="1:7" x14ac:dyDescent="0.2">
      <c r="A5949" t="s">
        <v>132</v>
      </c>
      <c r="B5949" t="s">
        <v>113</v>
      </c>
      <c r="C5949" t="s">
        <v>1</v>
      </c>
      <c r="D5949" t="s">
        <v>8</v>
      </c>
      <c r="E5949">
        <v>201405</v>
      </c>
      <c r="F5949" s="8">
        <v>32541.74193548386</v>
      </c>
      <c r="G5949" s="8">
        <v>32774</v>
      </c>
    </row>
    <row r="5950" spans="1:7" x14ac:dyDescent="0.2">
      <c r="A5950" t="s">
        <v>132</v>
      </c>
      <c r="B5950" t="s">
        <v>113</v>
      </c>
      <c r="C5950" t="s">
        <v>1</v>
      </c>
      <c r="D5950" t="s">
        <v>8</v>
      </c>
      <c r="E5950">
        <v>201406</v>
      </c>
      <c r="F5950" s="8">
        <v>32122.266666666677</v>
      </c>
      <c r="G5950" s="8">
        <v>32291</v>
      </c>
    </row>
    <row r="5951" spans="1:7" x14ac:dyDescent="0.2">
      <c r="A5951" t="s">
        <v>132</v>
      </c>
      <c r="B5951" t="s">
        <v>113</v>
      </c>
      <c r="C5951" t="s">
        <v>1</v>
      </c>
      <c r="D5951" t="s">
        <v>8</v>
      </c>
      <c r="E5951">
        <v>201407</v>
      </c>
      <c r="F5951" s="8">
        <v>31741.45161290322</v>
      </c>
      <c r="G5951" s="8">
        <v>31943</v>
      </c>
    </row>
    <row r="5952" spans="1:7" x14ac:dyDescent="0.2">
      <c r="A5952" t="s">
        <v>132</v>
      </c>
      <c r="B5952" t="s">
        <v>113</v>
      </c>
      <c r="C5952" t="s">
        <v>1</v>
      </c>
      <c r="D5952" t="s">
        <v>8</v>
      </c>
      <c r="E5952">
        <v>201408</v>
      </c>
      <c r="F5952" s="8">
        <v>31306</v>
      </c>
      <c r="G5952" s="8">
        <v>31519</v>
      </c>
    </row>
    <row r="5953" spans="1:7" x14ac:dyDescent="0.2">
      <c r="A5953" t="s">
        <v>132</v>
      </c>
      <c r="B5953" t="s">
        <v>113</v>
      </c>
      <c r="C5953" t="s">
        <v>1</v>
      </c>
      <c r="D5953" t="s">
        <v>8</v>
      </c>
      <c r="E5953">
        <v>201409</v>
      </c>
      <c r="F5953" s="8">
        <v>30798.900000000009</v>
      </c>
      <c r="G5953" s="8">
        <v>31068</v>
      </c>
    </row>
    <row r="5954" spans="1:7" x14ac:dyDescent="0.2">
      <c r="A5954" t="s">
        <v>132</v>
      </c>
      <c r="B5954" t="s">
        <v>113</v>
      </c>
      <c r="C5954" t="s">
        <v>1</v>
      </c>
      <c r="D5954" t="s">
        <v>8</v>
      </c>
      <c r="E5954">
        <v>201410</v>
      </c>
      <c r="F5954" s="8">
        <v>30327.903225806458</v>
      </c>
      <c r="G5954" s="8">
        <v>30519</v>
      </c>
    </row>
    <row r="5955" spans="1:7" x14ac:dyDescent="0.2">
      <c r="A5955" t="s">
        <v>132</v>
      </c>
      <c r="B5955" t="s">
        <v>113</v>
      </c>
      <c r="C5955" t="s">
        <v>1</v>
      </c>
      <c r="D5955" t="s">
        <v>8</v>
      </c>
      <c r="E5955">
        <v>201411</v>
      </c>
      <c r="F5955" s="8">
        <v>29981.3</v>
      </c>
      <c r="G5955" s="8">
        <v>30136</v>
      </c>
    </row>
    <row r="5956" spans="1:7" x14ac:dyDescent="0.2">
      <c r="A5956" t="s">
        <v>132</v>
      </c>
      <c r="B5956" t="s">
        <v>113</v>
      </c>
      <c r="C5956" t="s">
        <v>1</v>
      </c>
      <c r="D5956" t="s">
        <v>8</v>
      </c>
      <c r="E5956">
        <v>201412</v>
      </c>
      <c r="F5956" s="8">
        <v>29566.258064516129</v>
      </c>
      <c r="G5956" s="8">
        <v>29775</v>
      </c>
    </row>
    <row r="5957" spans="1:7" x14ac:dyDescent="0.2">
      <c r="A5957" t="s">
        <v>132</v>
      </c>
      <c r="B5957" t="s">
        <v>113</v>
      </c>
      <c r="C5957" t="s">
        <v>1</v>
      </c>
      <c r="D5957" t="s">
        <v>8</v>
      </c>
      <c r="E5957">
        <v>201501</v>
      </c>
      <c r="F5957" s="8">
        <v>29211.516129032254</v>
      </c>
      <c r="G5957" s="8">
        <v>29386</v>
      </c>
    </row>
    <row r="5958" spans="1:7" x14ac:dyDescent="0.2">
      <c r="A5958" t="s">
        <v>132</v>
      </c>
      <c r="B5958" t="s">
        <v>113</v>
      </c>
      <c r="C5958" t="s">
        <v>1</v>
      </c>
      <c r="D5958" t="s">
        <v>8</v>
      </c>
      <c r="E5958">
        <v>201502</v>
      </c>
      <c r="F5958" s="8">
        <v>28826.142857142859</v>
      </c>
      <c r="G5958" s="8">
        <v>29010</v>
      </c>
    </row>
    <row r="5959" spans="1:7" x14ac:dyDescent="0.2">
      <c r="A5959" t="s">
        <v>132</v>
      </c>
      <c r="B5959" t="s">
        <v>113</v>
      </c>
      <c r="C5959" t="s">
        <v>1</v>
      </c>
      <c r="D5959" t="s">
        <v>8</v>
      </c>
      <c r="E5959">
        <v>201503</v>
      </c>
      <c r="F5959" s="8">
        <v>28431.032258064515</v>
      </c>
      <c r="G5959" s="8">
        <v>28601</v>
      </c>
    </row>
    <row r="5960" spans="1:7" x14ac:dyDescent="0.2">
      <c r="A5960" t="s">
        <v>132</v>
      </c>
      <c r="B5960" t="s">
        <v>113</v>
      </c>
      <c r="C5960" t="s">
        <v>1</v>
      </c>
      <c r="D5960" t="s">
        <v>8</v>
      </c>
      <c r="E5960">
        <v>201504</v>
      </c>
      <c r="F5960" s="8">
        <v>28035.266666666666</v>
      </c>
      <c r="G5960" s="8">
        <v>28241</v>
      </c>
    </row>
    <row r="5961" spans="1:7" x14ac:dyDescent="0.2">
      <c r="A5961" t="s">
        <v>132</v>
      </c>
      <c r="B5961" t="s">
        <v>113</v>
      </c>
      <c r="C5961" t="s">
        <v>1</v>
      </c>
      <c r="D5961" t="s">
        <v>8</v>
      </c>
      <c r="E5961">
        <v>201505</v>
      </c>
      <c r="F5961" s="8">
        <v>27656.645161290322</v>
      </c>
      <c r="G5961" s="8">
        <v>27847</v>
      </c>
    </row>
    <row r="5962" spans="1:7" x14ac:dyDescent="0.2">
      <c r="A5962" t="s">
        <v>132</v>
      </c>
      <c r="B5962" t="s">
        <v>113</v>
      </c>
      <c r="C5962" t="s">
        <v>1</v>
      </c>
      <c r="D5962" t="s">
        <v>8</v>
      </c>
      <c r="E5962">
        <v>201506</v>
      </c>
      <c r="F5962" s="8">
        <v>27270.933333333334</v>
      </c>
      <c r="G5962" s="8">
        <v>27444</v>
      </c>
    </row>
    <row r="5963" spans="1:7" x14ac:dyDescent="0.2">
      <c r="A5963" t="s">
        <v>132</v>
      </c>
      <c r="B5963" t="s">
        <v>113</v>
      </c>
      <c r="C5963" t="s">
        <v>1</v>
      </c>
      <c r="D5963" t="s">
        <v>8</v>
      </c>
      <c r="E5963">
        <v>201507</v>
      </c>
      <c r="F5963" s="8">
        <v>26916.870967741936</v>
      </c>
      <c r="G5963" s="8">
        <v>27074</v>
      </c>
    </row>
    <row r="5964" spans="1:7" x14ac:dyDescent="0.2">
      <c r="A5964" t="s">
        <v>132</v>
      </c>
      <c r="B5964" t="s">
        <v>113</v>
      </c>
      <c r="C5964" t="s">
        <v>1</v>
      </c>
      <c r="D5964" t="s">
        <v>8</v>
      </c>
      <c r="E5964">
        <v>201508</v>
      </c>
      <c r="F5964" s="8">
        <v>26616.935483870959</v>
      </c>
      <c r="G5964" s="8">
        <v>26759</v>
      </c>
    </row>
    <row r="5965" spans="1:7" x14ac:dyDescent="0.2">
      <c r="A5965" t="s">
        <v>132</v>
      </c>
      <c r="B5965" t="s">
        <v>113</v>
      </c>
      <c r="C5965" t="s">
        <v>1</v>
      </c>
      <c r="D5965" t="s">
        <v>8</v>
      </c>
      <c r="E5965">
        <v>201509</v>
      </c>
      <c r="F5965" s="8">
        <v>26222.600000000002</v>
      </c>
      <c r="G5965" s="8">
        <v>26455</v>
      </c>
    </row>
    <row r="5966" spans="1:7" x14ac:dyDescent="0.2">
      <c r="A5966" t="s">
        <v>132</v>
      </c>
      <c r="B5966" t="s">
        <v>113</v>
      </c>
      <c r="C5966" t="s">
        <v>1</v>
      </c>
      <c r="D5966" t="s">
        <v>8</v>
      </c>
      <c r="E5966">
        <v>201510</v>
      </c>
      <c r="F5966" s="8">
        <v>25844.064516129027</v>
      </c>
      <c r="G5966" s="8">
        <v>26024</v>
      </c>
    </row>
    <row r="5967" spans="1:7" x14ac:dyDescent="0.2">
      <c r="A5967" t="s">
        <v>132</v>
      </c>
      <c r="B5967" t="s">
        <v>113</v>
      </c>
      <c r="C5967" t="s">
        <v>1</v>
      </c>
      <c r="D5967" t="s">
        <v>8</v>
      </c>
      <c r="E5967">
        <v>201511</v>
      </c>
      <c r="F5967" s="8">
        <v>25541.933333333338</v>
      </c>
      <c r="G5967" s="8">
        <v>25679</v>
      </c>
    </row>
    <row r="5968" spans="1:7" x14ac:dyDescent="0.2">
      <c r="A5968" t="s">
        <v>132</v>
      </c>
      <c r="B5968" t="s">
        <v>113</v>
      </c>
      <c r="C5968" t="s">
        <v>1</v>
      </c>
      <c r="D5968" t="s">
        <v>8</v>
      </c>
      <c r="E5968">
        <v>201512</v>
      </c>
      <c r="F5968" s="8">
        <v>25234.290322580644</v>
      </c>
      <c r="G5968" s="8">
        <v>25370</v>
      </c>
    </row>
    <row r="5969" spans="1:7" x14ac:dyDescent="0.2">
      <c r="A5969" t="s">
        <v>132</v>
      </c>
      <c r="B5969" t="s">
        <v>113</v>
      </c>
      <c r="C5969" t="s">
        <v>1</v>
      </c>
      <c r="D5969" t="s">
        <v>8</v>
      </c>
      <c r="E5969">
        <v>201601</v>
      </c>
      <c r="F5969" s="8">
        <v>24935.93548387097</v>
      </c>
      <c r="G5969" s="8">
        <v>25091</v>
      </c>
    </row>
    <row r="5970" spans="1:7" x14ac:dyDescent="0.2">
      <c r="A5970" t="s">
        <v>132</v>
      </c>
      <c r="B5970" t="s">
        <v>113</v>
      </c>
      <c r="C5970" t="s">
        <v>1</v>
      </c>
      <c r="D5970" t="s">
        <v>8</v>
      </c>
      <c r="E5970">
        <v>201602</v>
      </c>
      <c r="F5970" s="8">
        <v>24615.482758620692</v>
      </c>
      <c r="G5970" s="8">
        <v>24774</v>
      </c>
    </row>
    <row r="5971" spans="1:7" x14ac:dyDescent="0.2">
      <c r="A5971" t="s">
        <v>132</v>
      </c>
      <c r="B5971" t="s">
        <v>113</v>
      </c>
      <c r="C5971" t="s">
        <v>1</v>
      </c>
      <c r="D5971" t="s">
        <v>8</v>
      </c>
      <c r="E5971">
        <v>201603</v>
      </c>
      <c r="F5971" s="8">
        <v>24302.06451612903</v>
      </c>
      <c r="G5971" s="8">
        <v>24452</v>
      </c>
    </row>
    <row r="5972" spans="1:7" x14ac:dyDescent="0.2">
      <c r="A5972" t="s">
        <v>132</v>
      </c>
      <c r="B5972" t="s">
        <v>113</v>
      </c>
      <c r="C5972" t="s">
        <v>1</v>
      </c>
      <c r="D5972" t="s">
        <v>8</v>
      </c>
      <c r="E5972">
        <v>201604</v>
      </c>
      <c r="F5972" s="8">
        <v>24027.166666666672</v>
      </c>
      <c r="G5972" s="8">
        <v>24169</v>
      </c>
    </row>
    <row r="5973" spans="1:7" x14ac:dyDescent="0.2">
      <c r="A5973" t="s">
        <v>132</v>
      </c>
      <c r="B5973" t="s">
        <v>113</v>
      </c>
      <c r="C5973" t="s">
        <v>1</v>
      </c>
      <c r="D5973" t="s">
        <v>8</v>
      </c>
      <c r="E5973">
        <v>201605</v>
      </c>
      <c r="F5973" s="8">
        <v>23751.387096774193</v>
      </c>
      <c r="G5973" s="8">
        <v>23893</v>
      </c>
    </row>
    <row r="5974" spans="1:7" x14ac:dyDescent="0.2">
      <c r="A5974" t="s">
        <v>132</v>
      </c>
      <c r="B5974" t="s">
        <v>113</v>
      </c>
      <c r="C5974" t="s">
        <v>1</v>
      </c>
      <c r="D5974" t="s">
        <v>8</v>
      </c>
      <c r="E5974">
        <v>201606</v>
      </c>
      <c r="F5974" s="8">
        <v>23460.399999999998</v>
      </c>
      <c r="G5974" s="8">
        <v>23595</v>
      </c>
    </row>
    <row r="5975" spans="1:7" x14ac:dyDescent="0.2">
      <c r="A5975" t="s">
        <v>132</v>
      </c>
      <c r="B5975" t="s">
        <v>113</v>
      </c>
      <c r="C5975" t="s">
        <v>1</v>
      </c>
      <c r="D5975" t="s">
        <v>8</v>
      </c>
      <c r="E5975">
        <v>201607</v>
      </c>
      <c r="F5975" s="8">
        <v>23180.903225806454</v>
      </c>
      <c r="G5975" s="8">
        <v>23308</v>
      </c>
    </row>
    <row r="5976" spans="1:7" x14ac:dyDescent="0.2">
      <c r="A5976" t="s">
        <v>132</v>
      </c>
      <c r="B5976" t="s">
        <v>113</v>
      </c>
      <c r="C5976" t="s">
        <v>1</v>
      </c>
      <c r="D5976" t="s">
        <v>8</v>
      </c>
      <c r="E5976">
        <v>201608</v>
      </c>
      <c r="F5976" s="8">
        <v>22862.483870967746</v>
      </c>
      <c r="G5976" s="8">
        <v>23045</v>
      </c>
    </row>
    <row r="5977" spans="1:7" x14ac:dyDescent="0.2">
      <c r="A5977" t="s">
        <v>132</v>
      </c>
      <c r="B5977" t="s">
        <v>113</v>
      </c>
      <c r="C5977" t="s">
        <v>1</v>
      </c>
      <c r="D5977" t="s">
        <v>8</v>
      </c>
      <c r="E5977">
        <v>201609</v>
      </c>
      <c r="F5977" s="8">
        <v>22496.533333333344</v>
      </c>
      <c r="G5977" s="8">
        <v>22701</v>
      </c>
    </row>
    <row r="5978" spans="1:7" x14ac:dyDescent="0.2">
      <c r="A5978" t="s">
        <v>132</v>
      </c>
      <c r="B5978" t="s">
        <v>113</v>
      </c>
      <c r="C5978" t="s">
        <v>1</v>
      </c>
      <c r="D5978" t="s">
        <v>8</v>
      </c>
      <c r="E5978">
        <v>201610</v>
      </c>
      <c r="F5978" s="8">
        <v>22128.387096774197</v>
      </c>
      <c r="G5978" s="8">
        <v>22270</v>
      </c>
    </row>
    <row r="5979" spans="1:7" x14ac:dyDescent="0.2">
      <c r="A5979" t="s">
        <v>132</v>
      </c>
      <c r="B5979" t="s">
        <v>113</v>
      </c>
      <c r="C5979" t="s">
        <v>1</v>
      </c>
      <c r="D5979" t="s">
        <v>8</v>
      </c>
      <c r="E5979">
        <v>201611</v>
      </c>
      <c r="F5979" s="8">
        <v>21899.933333333327</v>
      </c>
      <c r="G5979" s="8">
        <v>22020</v>
      </c>
    </row>
    <row r="5980" spans="1:7" x14ac:dyDescent="0.2">
      <c r="A5980" t="s">
        <v>132</v>
      </c>
      <c r="B5980" t="s">
        <v>113</v>
      </c>
      <c r="C5980" t="s">
        <v>1</v>
      </c>
      <c r="D5980" t="s">
        <v>8</v>
      </c>
      <c r="E5980">
        <v>201612</v>
      </c>
      <c r="F5980" s="8">
        <v>21659.516129032254</v>
      </c>
      <c r="G5980" s="8">
        <v>21770</v>
      </c>
    </row>
    <row r="5981" spans="1:7" x14ac:dyDescent="0.2">
      <c r="A5981" t="s">
        <v>132</v>
      </c>
      <c r="B5981" t="s">
        <v>113</v>
      </c>
      <c r="C5981" t="s">
        <v>1</v>
      </c>
      <c r="D5981" t="s">
        <v>8</v>
      </c>
      <c r="E5981">
        <v>201701</v>
      </c>
      <c r="F5981" s="8">
        <v>21440.451612903231</v>
      </c>
      <c r="G5981" s="8">
        <v>21553</v>
      </c>
    </row>
    <row r="5982" spans="1:7" x14ac:dyDescent="0.2">
      <c r="A5982" t="s">
        <v>132</v>
      </c>
      <c r="B5982" t="s">
        <v>113</v>
      </c>
      <c r="C5982" t="s">
        <v>1</v>
      </c>
      <c r="D5982" t="s">
        <v>8</v>
      </c>
      <c r="E5982">
        <v>201702</v>
      </c>
      <c r="F5982" s="8">
        <v>21167.5</v>
      </c>
      <c r="G5982" s="8">
        <v>21321</v>
      </c>
    </row>
    <row r="5983" spans="1:7" x14ac:dyDescent="0.2">
      <c r="A5983" t="s">
        <v>132</v>
      </c>
      <c r="B5983" t="s">
        <v>113</v>
      </c>
      <c r="C5983" t="s">
        <v>1</v>
      </c>
      <c r="D5983" t="s">
        <v>8</v>
      </c>
      <c r="E5983">
        <v>201703</v>
      </c>
      <c r="F5983" s="8">
        <v>20846.806451612905</v>
      </c>
      <c r="G5983" s="8">
        <v>21007</v>
      </c>
    </row>
    <row r="5984" spans="1:7" x14ac:dyDescent="0.2">
      <c r="A5984" t="s">
        <v>132</v>
      </c>
      <c r="B5984" t="s">
        <v>113</v>
      </c>
      <c r="C5984" t="s">
        <v>1</v>
      </c>
      <c r="D5984" t="s">
        <v>8</v>
      </c>
      <c r="E5984">
        <v>201704</v>
      </c>
      <c r="F5984" s="8">
        <v>20509.866666666661</v>
      </c>
      <c r="G5984" s="8">
        <v>20651</v>
      </c>
    </row>
    <row r="5985" spans="1:7" x14ac:dyDescent="0.2">
      <c r="A5985" t="s">
        <v>132</v>
      </c>
      <c r="B5985" t="s">
        <v>113</v>
      </c>
      <c r="C5985" t="s">
        <v>1</v>
      </c>
      <c r="D5985" t="s">
        <v>8</v>
      </c>
      <c r="E5985">
        <v>201705</v>
      </c>
      <c r="F5985" s="8">
        <v>20225.709677419349</v>
      </c>
      <c r="G5985" s="8">
        <v>20375</v>
      </c>
    </row>
    <row r="5986" spans="1:7" x14ac:dyDescent="0.2">
      <c r="A5986" t="s">
        <v>132</v>
      </c>
      <c r="B5986" t="s">
        <v>113</v>
      </c>
      <c r="C5986" t="s">
        <v>1</v>
      </c>
      <c r="D5986" t="s">
        <v>8</v>
      </c>
      <c r="E5986">
        <v>201706</v>
      </c>
      <c r="F5986" s="8">
        <v>19936.26666666667</v>
      </c>
      <c r="G5986" s="8">
        <v>20083</v>
      </c>
    </row>
    <row r="5987" spans="1:7" x14ac:dyDescent="0.2">
      <c r="A5987" t="s">
        <v>132</v>
      </c>
      <c r="B5987" t="s">
        <v>113</v>
      </c>
      <c r="C5987" t="s">
        <v>1</v>
      </c>
      <c r="D5987" t="s">
        <v>8</v>
      </c>
      <c r="E5987">
        <v>201707</v>
      </c>
      <c r="F5987" s="8">
        <v>19657.612903225803</v>
      </c>
      <c r="G5987" s="8">
        <v>19775</v>
      </c>
    </row>
    <row r="5988" spans="1:7" x14ac:dyDescent="0.2">
      <c r="A5988" t="s">
        <v>132</v>
      </c>
      <c r="B5988" t="s">
        <v>113</v>
      </c>
      <c r="C5988" t="s">
        <v>1</v>
      </c>
      <c r="D5988" t="s">
        <v>8</v>
      </c>
      <c r="E5988">
        <v>201708</v>
      </c>
      <c r="F5988" s="8">
        <v>19371.870967741939</v>
      </c>
      <c r="G5988" s="8">
        <v>19532</v>
      </c>
    </row>
    <row r="5989" spans="1:7" x14ac:dyDescent="0.2">
      <c r="A5989" t="s">
        <v>132</v>
      </c>
      <c r="B5989" t="s">
        <v>113</v>
      </c>
      <c r="C5989" t="s">
        <v>1</v>
      </c>
      <c r="D5989" t="s">
        <v>8</v>
      </c>
      <c r="E5989">
        <v>201709</v>
      </c>
      <c r="F5989" s="8">
        <v>18993.3</v>
      </c>
      <c r="G5989" s="8">
        <v>19178</v>
      </c>
    </row>
    <row r="5990" spans="1:7" x14ac:dyDescent="0.2">
      <c r="A5990" t="s">
        <v>132</v>
      </c>
      <c r="B5990" t="s">
        <v>113</v>
      </c>
      <c r="C5990" t="s">
        <v>1</v>
      </c>
      <c r="D5990" t="s">
        <v>8</v>
      </c>
      <c r="E5990">
        <v>201710</v>
      </c>
      <c r="F5990" s="8">
        <v>18626.451612903227</v>
      </c>
      <c r="G5990" s="8">
        <v>18792</v>
      </c>
    </row>
    <row r="5991" spans="1:7" x14ac:dyDescent="0.2">
      <c r="A5991" t="s">
        <v>132</v>
      </c>
      <c r="B5991" t="s">
        <v>113</v>
      </c>
      <c r="C5991" t="s">
        <v>1</v>
      </c>
      <c r="D5991" t="s">
        <v>8</v>
      </c>
      <c r="E5991">
        <v>201711</v>
      </c>
      <c r="F5991" s="8">
        <v>18360.233333333334</v>
      </c>
      <c r="G5991" s="8">
        <v>18461</v>
      </c>
    </row>
    <row r="5992" spans="1:7" x14ac:dyDescent="0.2">
      <c r="A5992" t="s">
        <v>132</v>
      </c>
      <c r="B5992" t="s">
        <v>113</v>
      </c>
      <c r="C5992" t="s">
        <v>1</v>
      </c>
      <c r="D5992" t="s">
        <v>8</v>
      </c>
      <c r="E5992">
        <v>201712</v>
      </c>
      <c r="F5992" s="8">
        <v>18155.354838709674</v>
      </c>
      <c r="G5992" s="8">
        <v>18254</v>
      </c>
    </row>
    <row r="5993" spans="1:7" x14ac:dyDescent="0.2">
      <c r="A5993" t="s">
        <v>132</v>
      </c>
      <c r="B5993" t="s">
        <v>113</v>
      </c>
      <c r="C5993" t="s">
        <v>1</v>
      </c>
      <c r="D5993" t="s">
        <v>8</v>
      </c>
      <c r="E5993">
        <v>201801</v>
      </c>
      <c r="F5993" s="8">
        <v>17927.806451612902</v>
      </c>
      <c r="G5993" s="8">
        <v>18051</v>
      </c>
    </row>
    <row r="5994" spans="1:7" x14ac:dyDescent="0.2">
      <c r="A5994" t="s">
        <v>132</v>
      </c>
      <c r="B5994" t="s">
        <v>113</v>
      </c>
      <c r="C5994" t="s">
        <v>1</v>
      </c>
      <c r="D5994" t="s">
        <v>8</v>
      </c>
      <c r="E5994">
        <v>201802</v>
      </c>
      <c r="F5994" s="8">
        <v>17648.500000000004</v>
      </c>
      <c r="G5994" s="8">
        <v>17753</v>
      </c>
    </row>
    <row r="5995" spans="1:7" x14ac:dyDescent="0.2">
      <c r="A5995" t="s">
        <v>132</v>
      </c>
      <c r="B5995" t="s">
        <v>113</v>
      </c>
      <c r="C5995" t="s">
        <v>1</v>
      </c>
      <c r="D5995" t="s">
        <v>8</v>
      </c>
      <c r="E5995">
        <v>201803</v>
      </c>
      <c r="F5995" s="8">
        <v>17405.838709677424</v>
      </c>
      <c r="G5995" s="8">
        <v>17524</v>
      </c>
    </row>
    <row r="5996" spans="1:7" x14ac:dyDescent="0.2">
      <c r="A5996" t="s">
        <v>132</v>
      </c>
      <c r="B5996" t="s">
        <v>113</v>
      </c>
      <c r="C5996" t="s">
        <v>1</v>
      </c>
      <c r="D5996" t="s">
        <v>8</v>
      </c>
      <c r="E5996">
        <v>201804</v>
      </c>
      <c r="F5996" s="8">
        <v>17205.166666666672</v>
      </c>
      <c r="G5996" s="8">
        <v>17311</v>
      </c>
    </row>
    <row r="5997" spans="1:7" x14ac:dyDescent="0.2">
      <c r="A5997" t="s">
        <v>132</v>
      </c>
      <c r="B5997" t="s">
        <v>113</v>
      </c>
      <c r="C5997" t="s">
        <v>1</v>
      </c>
      <c r="D5997" t="s">
        <v>8</v>
      </c>
      <c r="E5997">
        <v>201805</v>
      </c>
      <c r="F5997" s="8">
        <v>16971.645161290322</v>
      </c>
      <c r="G5997" s="8">
        <v>17095</v>
      </c>
    </row>
    <row r="5998" spans="1:7" x14ac:dyDescent="0.2">
      <c r="A5998" t="s">
        <v>132</v>
      </c>
      <c r="B5998" t="s">
        <v>113</v>
      </c>
      <c r="C5998" t="s">
        <v>1</v>
      </c>
      <c r="D5998" t="s">
        <v>8</v>
      </c>
      <c r="E5998">
        <v>201806</v>
      </c>
      <c r="F5998" s="8">
        <v>16749.633333333331</v>
      </c>
      <c r="G5998" s="8">
        <v>16859</v>
      </c>
    </row>
    <row r="5999" spans="1:7" x14ac:dyDescent="0.2">
      <c r="A5999" t="s">
        <v>132</v>
      </c>
      <c r="B5999" t="s">
        <v>113</v>
      </c>
      <c r="C5999" t="s">
        <v>1</v>
      </c>
      <c r="D5999" t="s">
        <v>8</v>
      </c>
      <c r="E5999">
        <v>201807</v>
      </c>
      <c r="F5999" s="8">
        <v>16555.483870967742</v>
      </c>
      <c r="G5999" s="8">
        <v>16652</v>
      </c>
    </row>
    <row r="6000" spans="1:7" x14ac:dyDescent="0.2">
      <c r="A6000" t="s">
        <v>132</v>
      </c>
      <c r="B6000" t="s">
        <v>113</v>
      </c>
      <c r="C6000" t="s">
        <v>1</v>
      </c>
      <c r="D6000" t="s">
        <v>8</v>
      </c>
      <c r="E6000">
        <v>201808</v>
      </c>
      <c r="F6000" s="8">
        <v>16334.322580645161</v>
      </c>
      <c r="G6000" s="8">
        <v>16458</v>
      </c>
    </row>
    <row r="6001" spans="1:7" x14ac:dyDescent="0.2">
      <c r="A6001" t="s">
        <v>132</v>
      </c>
      <c r="B6001" t="s">
        <v>113</v>
      </c>
      <c r="C6001" t="s">
        <v>1</v>
      </c>
      <c r="D6001" t="s">
        <v>8</v>
      </c>
      <c r="E6001">
        <v>201809</v>
      </c>
      <c r="F6001" s="8">
        <v>16051.966666666667</v>
      </c>
      <c r="G6001" s="8">
        <v>16211</v>
      </c>
    </row>
    <row r="6002" spans="1:7" x14ac:dyDescent="0.2">
      <c r="A6002" t="s">
        <v>132</v>
      </c>
      <c r="B6002" t="s">
        <v>113</v>
      </c>
      <c r="C6002" t="s">
        <v>1</v>
      </c>
      <c r="D6002" t="s">
        <v>8</v>
      </c>
      <c r="E6002">
        <v>201810</v>
      </c>
      <c r="F6002" s="8">
        <v>15748.903225806454</v>
      </c>
      <c r="G6002" s="8">
        <v>15890</v>
      </c>
    </row>
    <row r="6003" spans="1:7" x14ac:dyDescent="0.2">
      <c r="A6003" t="s">
        <v>132</v>
      </c>
      <c r="B6003" t="s">
        <v>113</v>
      </c>
      <c r="C6003" t="s">
        <v>1</v>
      </c>
      <c r="D6003" t="s">
        <v>8</v>
      </c>
      <c r="E6003">
        <v>201811</v>
      </c>
      <c r="F6003" s="8">
        <v>15531.766666666668</v>
      </c>
      <c r="G6003" s="8">
        <v>15613</v>
      </c>
    </row>
    <row r="6004" spans="1:7" x14ac:dyDescent="0.2">
      <c r="A6004" t="s">
        <v>132</v>
      </c>
      <c r="B6004" t="s">
        <v>113</v>
      </c>
      <c r="C6004" t="s">
        <v>1</v>
      </c>
      <c r="D6004" t="s">
        <v>8</v>
      </c>
      <c r="E6004">
        <v>201812</v>
      </c>
      <c r="F6004" s="8">
        <v>15357.516129032259</v>
      </c>
      <c r="G6004" s="8">
        <v>15420</v>
      </c>
    </row>
    <row r="6005" spans="1:7" x14ac:dyDescent="0.2">
      <c r="A6005" t="s">
        <v>132</v>
      </c>
      <c r="B6005" t="s">
        <v>113</v>
      </c>
      <c r="C6005" t="s">
        <v>1</v>
      </c>
      <c r="D6005" t="s">
        <v>8</v>
      </c>
      <c r="E6005">
        <v>201901</v>
      </c>
      <c r="F6005" s="8">
        <v>15198.516129032259</v>
      </c>
      <c r="G6005" s="8">
        <v>15275</v>
      </c>
    </row>
    <row r="6006" spans="1:7" x14ac:dyDescent="0.2">
      <c r="A6006" t="s">
        <v>132</v>
      </c>
      <c r="B6006" t="s">
        <v>113</v>
      </c>
      <c r="C6006" t="s">
        <v>1</v>
      </c>
      <c r="D6006" t="s">
        <v>8</v>
      </c>
      <c r="E6006">
        <v>201902</v>
      </c>
      <c r="F6006" s="8">
        <v>15038.142857142859</v>
      </c>
      <c r="G6006" s="8">
        <v>15100</v>
      </c>
    </row>
    <row r="6007" spans="1:7" x14ac:dyDescent="0.2">
      <c r="A6007" t="s">
        <v>132</v>
      </c>
      <c r="B6007" t="s">
        <v>113</v>
      </c>
      <c r="C6007" t="s">
        <v>1</v>
      </c>
      <c r="D6007" t="s">
        <v>8</v>
      </c>
      <c r="E6007">
        <v>201903</v>
      </c>
      <c r="F6007" s="8">
        <v>14861.935483870968</v>
      </c>
      <c r="G6007" s="8">
        <v>14945</v>
      </c>
    </row>
    <row r="6008" spans="1:7" x14ac:dyDescent="0.2">
      <c r="A6008" t="s">
        <v>132</v>
      </c>
      <c r="B6008" t="s">
        <v>113</v>
      </c>
      <c r="C6008" t="s">
        <v>1</v>
      </c>
      <c r="D6008" t="s">
        <v>8</v>
      </c>
      <c r="E6008">
        <v>201904</v>
      </c>
      <c r="F6008" s="8">
        <v>14718.833333333334</v>
      </c>
      <c r="G6008" s="8">
        <v>14787</v>
      </c>
    </row>
    <row r="6009" spans="1:7" x14ac:dyDescent="0.2">
      <c r="A6009" t="s">
        <v>132</v>
      </c>
      <c r="B6009" t="s">
        <v>113</v>
      </c>
      <c r="C6009" t="s">
        <v>1</v>
      </c>
      <c r="D6009" t="s">
        <v>8</v>
      </c>
      <c r="E6009">
        <v>201905</v>
      </c>
      <c r="F6009" s="8">
        <v>14586.645161290326</v>
      </c>
      <c r="G6009" s="8">
        <v>14665</v>
      </c>
    </row>
    <row r="6010" spans="1:7" x14ac:dyDescent="0.2">
      <c r="A6010" t="s">
        <v>132</v>
      </c>
      <c r="B6010" t="s">
        <v>113</v>
      </c>
      <c r="C6010" t="s">
        <v>1</v>
      </c>
      <c r="D6010" t="s">
        <v>8</v>
      </c>
      <c r="E6010">
        <v>201906</v>
      </c>
      <c r="F6010" s="8">
        <v>14436.933333333334</v>
      </c>
      <c r="G6010" s="8">
        <v>14501</v>
      </c>
    </row>
    <row r="6011" spans="1:7" x14ac:dyDescent="0.2">
      <c r="A6011" t="s">
        <v>132</v>
      </c>
      <c r="B6011" t="s">
        <v>113</v>
      </c>
      <c r="C6011" t="s">
        <v>1</v>
      </c>
      <c r="D6011" t="s">
        <v>8</v>
      </c>
      <c r="E6011">
        <v>201907</v>
      </c>
      <c r="F6011" s="8">
        <v>14293.741935483873</v>
      </c>
      <c r="G6011" s="8">
        <v>14355</v>
      </c>
    </row>
    <row r="6012" spans="1:7" x14ac:dyDescent="0.2">
      <c r="A6012" t="s">
        <v>132</v>
      </c>
      <c r="B6012" t="s">
        <v>113</v>
      </c>
      <c r="C6012" t="s">
        <v>1</v>
      </c>
      <c r="D6012" t="s">
        <v>8</v>
      </c>
      <c r="E6012">
        <v>201908</v>
      </c>
      <c r="F6012" s="8">
        <v>14135.806451612902</v>
      </c>
      <c r="G6012" s="8">
        <v>14215</v>
      </c>
    </row>
    <row r="6013" spans="1:7" x14ac:dyDescent="0.2">
      <c r="A6013" t="s">
        <v>132</v>
      </c>
      <c r="B6013" t="s">
        <v>113</v>
      </c>
      <c r="C6013" t="s">
        <v>1</v>
      </c>
      <c r="D6013" t="s">
        <v>8</v>
      </c>
      <c r="E6013">
        <v>201909</v>
      </c>
      <c r="F6013" s="8">
        <v>13923.7</v>
      </c>
      <c r="G6013" s="8">
        <v>14033</v>
      </c>
    </row>
    <row r="6014" spans="1:7" x14ac:dyDescent="0.2">
      <c r="A6014" t="s">
        <v>132</v>
      </c>
      <c r="B6014" t="s">
        <v>113</v>
      </c>
      <c r="C6014" t="s">
        <v>1</v>
      </c>
      <c r="D6014" t="s">
        <v>8</v>
      </c>
      <c r="E6014">
        <v>201910</v>
      </c>
      <c r="F6014" s="8">
        <v>13742.870967741936</v>
      </c>
      <c r="G6014" s="8">
        <v>13816</v>
      </c>
    </row>
    <row r="6015" spans="1:7" x14ac:dyDescent="0.2">
      <c r="A6015" t="s">
        <v>132</v>
      </c>
      <c r="B6015" t="s">
        <v>113</v>
      </c>
      <c r="C6015" t="s">
        <v>1</v>
      </c>
      <c r="D6015" t="s">
        <v>8</v>
      </c>
      <c r="E6015">
        <v>201911</v>
      </c>
      <c r="F6015" s="8">
        <v>13605.199999999997</v>
      </c>
      <c r="G6015" s="8">
        <v>13668</v>
      </c>
    </row>
    <row r="6016" spans="1:7" x14ac:dyDescent="0.2">
      <c r="A6016" t="s">
        <v>132</v>
      </c>
      <c r="B6016" t="s">
        <v>113</v>
      </c>
      <c r="C6016" t="s">
        <v>1</v>
      </c>
      <c r="D6016" t="s">
        <v>8</v>
      </c>
      <c r="E6016">
        <v>201912</v>
      </c>
      <c r="F6016" s="8">
        <v>13494.322580645159</v>
      </c>
      <c r="G6016" s="8">
        <v>13557</v>
      </c>
    </row>
    <row r="6017" spans="1:7" x14ac:dyDescent="0.2">
      <c r="A6017" t="s">
        <v>132</v>
      </c>
      <c r="B6017" t="s">
        <v>113</v>
      </c>
      <c r="C6017" t="s">
        <v>1</v>
      </c>
      <c r="D6017" t="s">
        <v>8</v>
      </c>
      <c r="E6017">
        <v>202001</v>
      </c>
      <c r="F6017" s="8">
        <v>13364.225806451612</v>
      </c>
      <c r="G6017" s="8">
        <v>13424</v>
      </c>
    </row>
    <row r="6018" spans="1:7" x14ac:dyDescent="0.2">
      <c r="A6018" t="s">
        <v>132</v>
      </c>
      <c r="B6018" t="s">
        <v>113</v>
      </c>
      <c r="C6018" t="s">
        <v>1</v>
      </c>
      <c r="D6018" t="s">
        <v>8</v>
      </c>
      <c r="E6018">
        <v>202002</v>
      </c>
      <c r="F6018" s="8">
        <v>13233.068965517245</v>
      </c>
      <c r="G6018" s="8">
        <v>13280</v>
      </c>
    </row>
    <row r="6019" spans="1:7" x14ac:dyDescent="0.2">
      <c r="A6019" t="s">
        <v>132</v>
      </c>
      <c r="B6019" t="s">
        <v>113</v>
      </c>
      <c r="C6019" t="s">
        <v>1</v>
      </c>
      <c r="D6019" t="s">
        <v>8</v>
      </c>
      <c r="E6019">
        <v>202003</v>
      </c>
      <c r="F6019" s="8">
        <v>13084.548387096771</v>
      </c>
      <c r="G6019" s="8">
        <v>13156</v>
      </c>
    </row>
    <row r="6020" spans="1:7" x14ac:dyDescent="0.2">
      <c r="A6020" t="s">
        <v>132</v>
      </c>
      <c r="B6020" t="s">
        <v>113</v>
      </c>
      <c r="C6020" t="s">
        <v>1</v>
      </c>
      <c r="D6020" t="s">
        <v>8</v>
      </c>
      <c r="E6020">
        <v>202004</v>
      </c>
      <c r="F6020" s="8">
        <v>12958.133333333331</v>
      </c>
      <c r="G6020" s="8">
        <v>13012</v>
      </c>
    </row>
    <row r="6021" spans="1:7" x14ac:dyDescent="0.2">
      <c r="A6021" t="s">
        <v>132</v>
      </c>
      <c r="B6021" t="s">
        <v>113</v>
      </c>
      <c r="C6021" t="s">
        <v>1</v>
      </c>
      <c r="D6021" t="s">
        <v>8</v>
      </c>
      <c r="E6021">
        <v>202005</v>
      </c>
      <c r="F6021" s="8">
        <v>12838.516129032258</v>
      </c>
      <c r="G6021" s="8">
        <v>12907</v>
      </c>
    </row>
    <row r="6022" spans="1:7" x14ac:dyDescent="0.2">
      <c r="A6022" t="s">
        <v>132</v>
      </c>
      <c r="B6022" t="s">
        <v>113</v>
      </c>
      <c r="C6022" t="s">
        <v>1</v>
      </c>
      <c r="D6022" t="s">
        <v>8</v>
      </c>
      <c r="E6022">
        <v>202006</v>
      </c>
      <c r="F6022" s="8">
        <v>12709.133333333335</v>
      </c>
      <c r="G6022" s="8">
        <v>12770</v>
      </c>
    </row>
    <row r="6023" spans="1:7" x14ac:dyDescent="0.2">
      <c r="A6023" t="s">
        <v>132</v>
      </c>
      <c r="B6023" t="s">
        <v>113</v>
      </c>
      <c r="C6023" t="s">
        <v>1</v>
      </c>
      <c r="D6023" t="s">
        <v>8</v>
      </c>
      <c r="E6023">
        <v>202007</v>
      </c>
      <c r="F6023" s="8">
        <v>12603.709677419354</v>
      </c>
      <c r="G6023" s="8">
        <v>12654</v>
      </c>
    </row>
    <row r="6024" spans="1:7" x14ac:dyDescent="0.2">
      <c r="A6024" t="s">
        <v>132</v>
      </c>
      <c r="B6024" t="s">
        <v>113</v>
      </c>
      <c r="C6024" t="s">
        <v>1</v>
      </c>
      <c r="D6024" t="s">
        <v>8</v>
      </c>
      <c r="E6024">
        <v>202008</v>
      </c>
      <c r="F6024" s="8">
        <v>12497.032258064515</v>
      </c>
      <c r="G6024" s="8">
        <v>12554</v>
      </c>
    </row>
    <row r="6025" spans="1:7" x14ac:dyDescent="0.2">
      <c r="A6025" t="s">
        <v>132</v>
      </c>
      <c r="B6025" t="s">
        <v>113</v>
      </c>
      <c r="C6025" t="s">
        <v>1</v>
      </c>
      <c r="D6025" t="s">
        <v>8</v>
      </c>
      <c r="E6025">
        <v>202009</v>
      </c>
      <c r="F6025" s="8">
        <v>12335.433333333332</v>
      </c>
      <c r="G6025" s="8">
        <v>12410</v>
      </c>
    </row>
    <row r="6026" spans="1:7" x14ac:dyDescent="0.2">
      <c r="A6026" t="s">
        <v>132</v>
      </c>
      <c r="B6026" t="s">
        <v>113</v>
      </c>
      <c r="C6026" t="s">
        <v>1</v>
      </c>
      <c r="D6026" t="s">
        <v>8</v>
      </c>
      <c r="E6026">
        <v>202010</v>
      </c>
      <c r="F6026" s="8">
        <v>12190.903225806453</v>
      </c>
      <c r="G6026" s="8">
        <v>12236</v>
      </c>
    </row>
    <row r="6027" spans="1:7" x14ac:dyDescent="0.2">
      <c r="A6027" t="s">
        <v>132</v>
      </c>
      <c r="B6027" t="s">
        <v>113</v>
      </c>
      <c r="C6027" t="s">
        <v>1</v>
      </c>
      <c r="D6027" t="s">
        <v>8</v>
      </c>
      <c r="E6027">
        <v>202011</v>
      </c>
      <c r="F6027" s="8">
        <v>12088.266666666666</v>
      </c>
      <c r="G6027" s="8">
        <v>12130</v>
      </c>
    </row>
    <row r="6028" spans="1:7" x14ac:dyDescent="0.2">
      <c r="A6028" t="s">
        <v>132</v>
      </c>
      <c r="B6028" t="s">
        <v>113</v>
      </c>
      <c r="C6028" t="s">
        <v>1</v>
      </c>
      <c r="D6028" t="s">
        <v>8</v>
      </c>
      <c r="E6028">
        <v>202012</v>
      </c>
      <c r="F6028" s="8">
        <v>11997.870967741936</v>
      </c>
      <c r="G6028" s="8">
        <v>12024</v>
      </c>
    </row>
    <row r="6029" spans="1:7" x14ac:dyDescent="0.2">
      <c r="A6029" t="s">
        <v>132</v>
      </c>
      <c r="B6029" t="s">
        <v>113</v>
      </c>
      <c r="C6029" t="s">
        <v>1</v>
      </c>
      <c r="D6029" t="s">
        <v>8</v>
      </c>
      <c r="E6029">
        <v>202101</v>
      </c>
      <c r="F6029" s="8">
        <v>11917.064516129032</v>
      </c>
      <c r="G6029" s="8">
        <v>11962</v>
      </c>
    </row>
    <row r="6030" spans="1:7" x14ac:dyDescent="0.2">
      <c r="A6030" t="s">
        <v>132</v>
      </c>
      <c r="B6030" t="s">
        <v>113</v>
      </c>
      <c r="C6030" t="s">
        <v>1</v>
      </c>
      <c r="D6030" t="s">
        <v>8</v>
      </c>
      <c r="E6030">
        <v>202102</v>
      </c>
      <c r="F6030" s="8">
        <v>11802.571428571429</v>
      </c>
      <c r="G6030" s="8">
        <v>11866</v>
      </c>
    </row>
    <row r="6031" spans="1:7" x14ac:dyDescent="0.2">
      <c r="A6031" t="s">
        <v>132</v>
      </c>
      <c r="B6031" t="s">
        <v>113</v>
      </c>
      <c r="C6031" t="s">
        <v>1</v>
      </c>
      <c r="D6031" t="s">
        <v>8</v>
      </c>
      <c r="E6031">
        <v>202103</v>
      </c>
      <c r="F6031" s="8">
        <v>11701.709677419354</v>
      </c>
      <c r="G6031" s="8">
        <v>11734</v>
      </c>
    </row>
    <row r="6032" spans="1:7" x14ac:dyDescent="0.2">
      <c r="A6032" t="s">
        <v>132</v>
      </c>
      <c r="B6032" t="s">
        <v>113</v>
      </c>
      <c r="C6032" t="s">
        <v>1</v>
      </c>
      <c r="D6032" t="s">
        <v>8</v>
      </c>
      <c r="E6032">
        <v>202104</v>
      </c>
      <c r="F6032" s="8">
        <v>11641.599999999997</v>
      </c>
      <c r="G6032" s="8">
        <v>11667</v>
      </c>
    </row>
    <row r="6033" spans="1:7" x14ac:dyDescent="0.2">
      <c r="A6033" t="s">
        <v>132</v>
      </c>
      <c r="B6033" t="s">
        <v>113</v>
      </c>
      <c r="C6033" t="s">
        <v>1</v>
      </c>
      <c r="D6033" t="s">
        <v>8</v>
      </c>
      <c r="E6033">
        <v>202105</v>
      </c>
      <c r="F6033" s="8">
        <v>11561.516129032259</v>
      </c>
      <c r="G6033" s="8">
        <v>11618</v>
      </c>
    </row>
    <row r="6034" spans="1:7" x14ac:dyDescent="0.2">
      <c r="A6034" t="s">
        <v>132</v>
      </c>
      <c r="B6034" t="s">
        <v>113</v>
      </c>
      <c r="C6034" t="s">
        <v>1</v>
      </c>
      <c r="D6034" t="s">
        <v>8</v>
      </c>
      <c r="E6034">
        <v>202106</v>
      </c>
      <c r="F6034" s="8">
        <v>11444.266666666666</v>
      </c>
      <c r="G6034" s="8">
        <v>11486</v>
      </c>
    </row>
    <row r="6035" spans="1:7" x14ac:dyDescent="0.2">
      <c r="A6035" t="s">
        <v>132</v>
      </c>
      <c r="B6035" t="s">
        <v>113</v>
      </c>
      <c r="C6035" t="s">
        <v>1</v>
      </c>
      <c r="D6035" t="s">
        <v>8</v>
      </c>
      <c r="E6035">
        <v>202107</v>
      </c>
      <c r="F6035" s="8">
        <v>11325.967741935485</v>
      </c>
      <c r="G6035" s="8">
        <v>11377</v>
      </c>
    </row>
    <row r="6036" spans="1:7" x14ac:dyDescent="0.2">
      <c r="A6036" t="s">
        <v>132</v>
      </c>
      <c r="B6036" t="s">
        <v>113</v>
      </c>
      <c r="C6036" t="s">
        <v>1</v>
      </c>
      <c r="D6036" t="s">
        <v>8</v>
      </c>
      <c r="E6036">
        <v>202108</v>
      </c>
      <c r="F6036" s="8">
        <v>11222.032258064517</v>
      </c>
      <c r="G6036" s="8">
        <v>11274</v>
      </c>
    </row>
    <row r="6037" spans="1:7" x14ac:dyDescent="0.2">
      <c r="A6037" t="s">
        <v>132</v>
      </c>
      <c r="B6037" t="s">
        <v>113</v>
      </c>
      <c r="C6037" t="s">
        <v>1</v>
      </c>
      <c r="D6037" t="s">
        <v>8</v>
      </c>
      <c r="E6037">
        <v>202109</v>
      </c>
      <c r="F6037" s="8">
        <v>11057.800000000001</v>
      </c>
      <c r="G6037" s="8">
        <v>11145</v>
      </c>
    </row>
    <row r="6038" spans="1:7" x14ac:dyDescent="0.2">
      <c r="A6038" t="s">
        <v>132</v>
      </c>
      <c r="B6038" t="s">
        <v>113</v>
      </c>
      <c r="C6038" t="s">
        <v>1</v>
      </c>
      <c r="D6038" t="s">
        <v>8</v>
      </c>
      <c r="E6038">
        <v>202110</v>
      </c>
      <c r="F6038" s="8">
        <v>10927.741935483873</v>
      </c>
      <c r="G6038" s="8">
        <v>10984</v>
      </c>
    </row>
    <row r="6039" spans="1:7" x14ac:dyDescent="0.2">
      <c r="A6039" t="s">
        <v>132</v>
      </c>
      <c r="B6039" t="s">
        <v>113</v>
      </c>
      <c r="C6039" t="s">
        <v>1</v>
      </c>
      <c r="D6039" t="s">
        <v>8</v>
      </c>
      <c r="E6039">
        <v>202111</v>
      </c>
      <c r="F6039" s="8">
        <v>10851.966666666667</v>
      </c>
      <c r="G6039" s="8">
        <v>10889</v>
      </c>
    </row>
    <row r="6040" spans="1:7" x14ac:dyDescent="0.2">
      <c r="A6040" t="s">
        <v>132</v>
      </c>
      <c r="B6040" t="s">
        <v>113</v>
      </c>
      <c r="C6040" t="s">
        <v>1</v>
      </c>
      <c r="D6040" t="s">
        <v>8</v>
      </c>
      <c r="E6040">
        <v>202112</v>
      </c>
      <c r="F6040" s="8">
        <v>10807.387096774195</v>
      </c>
      <c r="G6040" s="8">
        <v>10829</v>
      </c>
    </row>
    <row r="6041" spans="1:7" x14ac:dyDescent="0.2">
      <c r="A6041" t="s">
        <v>132</v>
      </c>
      <c r="B6041" t="s">
        <v>113</v>
      </c>
      <c r="C6041" t="s">
        <v>1</v>
      </c>
      <c r="D6041" t="s">
        <v>8</v>
      </c>
      <c r="E6041">
        <v>202201</v>
      </c>
      <c r="F6041" s="8">
        <v>10766.322580645161</v>
      </c>
      <c r="G6041" s="8">
        <v>10788</v>
      </c>
    </row>
    <row r="6042" spans="1:7" x14ac:dyDescent="0.2">
      <c r="A6042" t="s">
        <v>132</v>
      </c>
      <c r="B6042" t="s">
        <v>113</v>
      </c>
      <c r="C6042" t="s">
        <v>1</v>
      </c>
      <c r="D6042" t="s">
        <v>8</v>
      </c>
      <c r="E6042">
        <v>202202</v>
      </c>
      <c r="F6042" s="8">
        <v>10656.392857142859</v>
      </c>
      <c r="G6042" s="8">
        <v>10734</v>
      </c>
    </row>
    <row r="6043" spans="1:7" x14ac:dyDescent="0.2">
      <c r="A6043" t="s">
        <v>132</v>
      </c>
      <c r="B6043" t="s">
        <v>113</v>
      </c>
      <c r="C6043" t="s">
        <v>1</v>
      </c>
      <c r="D6043" t="s">
        <v>8</v>
      </c>
      <c r="E6043">
        <v>202203</v>
      </c>
      <c r="F6043" s="8">
        <v>10539.354838709676</v>
      </c>
      <c r="G6043" s="8">
        <v>10570</v>
      </c>
    </row>
    <row r="6044" spans="1:7" x14ac:dyDescent="0.2">
      <c r="A6044" t="s">
        <v>132</v>
      </c>
      <c r="B6044" t="s">
        <v>113</v>
      </c>
      <c r="C6044" t="s">
        <v>1</v>
      </c>
      <c r="D6044" t="s">
        <v>8</v>
      </c>
      <c r="E6044">
        <v>202204</v>
      </c>
      <c r="F6044" s="8">
        <v>10450.033333333335</v>
      </c>
      <c r="G6044" s="8">
        <v>10498</v>
      </c>
    </row>
    <row r="6045" spans="1:7" x14ac:dyDescent="0.2">
      <c r="A6045" t="s">
        <v>132</v>
      </c>
      <c r="B6045" t="s">
        <v>113</v>
      </c>
      <c r="C6045" t="s">
        <v>1</v>
      </c>
      <c r="D6045" t="s">
        <v>8</v>
      </c>
      <c r="E6045">
        <v>202205</v>
      </c>
      <c r="F6045" s="8">
        <v>10367.387096774195</v>
      </c>
      <c r="G6045" s="8">
        <v>10396</v>
      </c>
    </row>
    <row r="6046" spans="1:7" x14ac:dyDescent="0.2">
      <c r="A6046" t="s">
        <v>132</v>
      </c>
      <c r="B6046" t="s">
        <v>113</v>
      </c>
      <c r="C6046" t="s">
        <v>1</v>
      </c>
      <c r="D6046" t="s">
        <v>8</v>
      </c>
      <c r="E6046">
        <v>202206</v>
      </c>
      <c r="F6046" s="8">
        <v>10271.4</v>
      </c>
      <c r="G6046" s="8">
        <v>10315</v>
      </c>
    </row>
    <row r="6047" spans="1:7" x14ac:dyDescent="0.2">
      <c r="A6047" t="s">
        <v>132</v>
      </c>
      <c r="B6047" t="s">
        <v>113</v>
      </c>
      <c r="C6047" t="s">
        <v>1</v>
      </c>
      <c r="D6047" t="s">
        <v>8</v>
      </c>
      <c r="E6047">
        <v>202207</v>
      </c>
      <c r="F6047" s="8">
        <v>10194.290322580646</v>
      </c>
      <c r="G6047" s="8">
        <v>10221</v>
      </c>
    </row>
    <row r="6048" spans="1:7" x14ac:dyDescent="0.2">
      <c r="A6048" t="s">
        <v>132</v>
      </c>
      <c r="B6048" t="s">
        <v>113</v>
      </c>
      <c r="C6048" t="s">
        <v>1</v>
      </c>
      <c r="D6048" t="s">
        <v>8</v>
      </c>
      <c r="E6048">
        <v>202208</v>
      </c>
      <c r="F6048" s="8">
        <v>10120.774193548392</v>
      </c>
      <c r="G6048" s="8">
        <v>10170</v>
      </c>
    </row>
    <row r="6049" spans="1:7" x14ac:dyDescent="0.2">
      <c r="A6049" t="s">
        <v>132</v>
      </c>
      <c r="B6049" t="s">
        <v>113</v>
      </c>
      <c r="C6049" t="s">
        <v>1</v>
      </c>
      <c r="D6049" t="s">
        <v>8</v>
      </c>
      <c r="E6049">
        <v>202209</v>
      </c>
      <c r="F6049" s="8">
        <v>10037.266666666668</v>
      </c>
      <c r="G6049" s="8">
        <v>10068</v>
      </c>
    </row>
    <row r="6050" spans="1:7" x14ac:dyDescent="0.2">
      <c r="A6050" t="s">
        <v>132</v>
      </c>
      <c r="B6050" t="s">
        <v>113</v>
      </c>
      <c r="C6050" t="s">
        <v>1</v>
      </c>
      <c r="D6050" t="s">
        <v>8</v>
      </c>
      <c r="E6050">
        <v>202210</v>
      </c>
      <c r="F6050" s="8">
        <v>9941.7419354838694</v>
      </c>
      <c r="G6050" s="8">
        <v>9994</v>
      </c>
    </row>
    <row r="6051" spans="1:7" x14ac:dyDescent="0.2">
      <c r="A6051" t="s">
        <v>132</v>
      </c>
      <c r="B6051" t="s">
        <v>113</v>
      </c>
      <c r="C6051" t="s">
        <v>1</v>
      </c>
      <c r="D6051" t="s">
        <v>8</v>
      </c>
      <c r="E6051">
        <v>202211</v>
      </c>
      <c r="F6051" s="8">
        <v>9861.9333333333325</v>
      </c>
      <c r="G6051" s="8">
        <v>9899</v>
      </c>
    </row>
    <row r="6052" spans="1:7" x14ac:dyDescent="0.2">
      <c r="A6052" t="s">
        <v>132</v>
      </c>
      <c r="B6052" t="s">
        <v>113</v>
      </c>
      <c r="C6052" t="s">
        <v>1</v>
      </c>
      <c r="D6052" t="s">
        <v>8</v>
      </c>
      <c r="E6052">
        <v>202212</v>
      </c>
      <c r="F6052" s="8">
        <v>9803.6451612903202</v>
      </c>
      <c r="G6052" s="8">
        <v>9831</v>
      </c>
    </row>
    <row r="6053" spans="1:7" x14ac:dyDescent="0.2">
      <c r="A6053" t="s">
        <v>132</v>
      </c>
      <c r="B6053" t="s">
        <v>113</v>
      </c>
      <c r="C6053" t="s">
        <v>1</v>
      </c>
      <c r="D6053" t="s">
        <v>8</v>
      </c>
      <c r="E6053">
        <v>202301</v>
      </c>
      <c r="F6053" s="8">
        <v>9728.9032258064508</v>
      </c>
      <c r="G6053" s="8">
        <v>9770</v>
      </c>
    </row>
    <row r="6054" spans="1:7" x14ac:dyDescent="0.2">
      <c r="A6054" t="s">
        <v>132</v>
      </c>
      <c r="B6054" t="s">
        <v>113</v>
      </c>
      <c r="C6054" t="s">
        <v>1</v>
      </c>
      <c r="D6054" t="s">
        <v>8</v>
      </c>
      <c r="E6054">
        <v>202302</v>
      </c>
      <c r="F6054" s="8">
        <v>9648</v>
      </c>
      <c r="G6054" s="8">
        <v>9683</v>
      </c>
    </row>
    <row r="6055" spans="1:7" x14ac:dyDescent="0.2">
      <c r="A6055" t="s">
        <v>132</v>
      </c>
      <c r="B6055" t="s">
        <v>113</v>
      </c>
      <c r="C6055" t="s">
        <v>1</v>
      </c>
      <c r="D6055" t="s">
        <v>8</v>
      </c>
      <c r="E6055">
        <v>202303</v>
      </c>
      <c r="F6055" s="8">
        <v>9571.1612903225814</v>
      </c>
      <c r="G6055" s="8">
        <v>9605</v>
      </c>
    </row>
    <row r="6056" spans="1:7" x14ac:dyDescent="0.2">
      <c r="A6056" t="s">
        <v>132</v>
      </c>
      <c r="B6056" t="s">
        <v>113</v>
      </c>
      <c r="C6056" t="s">
        <v>1</v>
      </c>
      <c r="D6056" t="s">
        <v>8</v>
      </c>
      <c r="E6056">
        <v>202304</v>
      </c>
      <c r="F6056" s="8">
        <v>9505.6333333333332</v>
      </c>
      <c r="G6056" s="8">
        <v>9542</v>
      </c>
    </row>
    <row r="6057" spans="1:7" x14ac:dyDescent="0.2">
      <c r="A6057" t="s">
        <v>132</v>
      </c>
      <c r="B6057" t="s">
        <v>113</v>
      </c>
      <c r="C6057" t="s">
        <v>1</v>
      </c>
      <c r="D6057" t="s">
        <v>8</v>
      </c>
      <c r="E6057">
        <v>202305</v>
      </c>
      <c r="F6057" s="8">
        <v>9419.1935483870984</v>
      </c>
      <c r="G6057" s="8">
        <v>9472</v>
      </c>
    </row>
    <row r="6058" spans="1:7" x14ac:dyDescent="0.2">
      <c r="A6058" t="s">
        <v>132</v>
      </c>
      <c r="B6058" t="s">
        <v>113</v>
      </c>
      <c r="C6058" t="s">
        <v>1</v>
      </c>
      <c r="D6058" t="s">
        <v>8</v>
      </c>
      <c r="E6058">
        <v>202306</v>
      </c>
      <c r="F6058" s="8">
        <v>9332.0333333333328</v>
      </c>
      <c r="G6058" s="8">
        <v>9372</v>
      </c>
    </row>
    <row r="6059" spans="1:7" x14ac:dyDescent="0.2">
      <c r="A6059" t="s">
        <v>132</v>
      </c>
      <c r="B6059" t="s">
        <v>113</v>
      </c>
      <c r="C6059" t="s">
        <v>1</v>
      </c>
      <c r="D6059" t="s">
        <v>8</v>
      </c>
      <c r="E6059">
        <v>202307</v>
      </c>
      <c r="F6059" s="8">
        <v>9262.9354838709678</v>
      </c>
      <c r="G6059" s="8">
        <v>9298</v>
      </c>
    </row>
    <row r="6060" spans="1:7" x14ac:dyDescent="0.2">
      <c r="A6060" t="s">
        <v>132</v>
      </c>
      <c r="B6060" t="s">
        <v>113</v>
      </c>
      <c r="C6060" t="s">
        <v>1</v>
      </c>
      <c r="D6060" t="s">
        <v>8</v>
      </c>
      <c r="E6060">
        <v>202308</v>
      </c>
      <c r="F6060" s="8">
        <v>9185.4838709677442</v>
      </c>
      <c r="G6060" s="8">
        <v>9228</v>
      </c>
    </row>
    <row r="6061" spans="1:7" x14ac:dyDescent="0.2">
      <c r="A6061" t="s">
        <v>132</v>
      </c>
      <c r="B6061" t="s">
        <v>113</v>
      </c>
      <c r="C6061" t="s">
        <v>1</v>
      </c>
      <c r="D6061" t="s">
        <v>8</v>
      </c>
      <c r="E6061">
        <v>202309</v>
      </c>
      <c r="F6061" s="8">
        <v>9099.6000000000022</v>
      </c>
      <c r="G6061" s="8">
        <v>9132</v>
      </c>
    </row>
    <row r="6062" spans="1:7" x14ac:dyDescent="0.2">
      <c r="A6062" t="s">
        <v>132</v>
      </c>
      <c r="B6062" t="s">
        <v>113</v>
      </c>
      <c r="C6062" t="s">
        <v>1</v>
      </c>
      <c r="D6062" t="s">
        <v>8</v>
      </c>
      <c r="E6062">
        <v>202310</v>
      </c>
      <c r="F6062" s="8">
        <v>8998.5483870967728</v>
      </c>
      <c r="G6062" s="8">
        <v>9042</v>
      </c>
    </row>
    <row r="6063" spans="1:7" x14ac:dyDescent="0.2">
      <c r="A6063" t="s">
        <v>132</v>
      </c>
      <c r="B6063" t="s">
        <v>113</v>
      </c>
      <c r="C6063" t="s">
        <v>1</v>
      </c>
      <c r="D6063" t="s">
        <v>8</v>
      </c>
      <c r="E6063">
        <v>202311</v>
      </c>
      <c r="F6063" s="8">
        <v>8949.1666666666679</v>
      </c>
      <c r="G6063" s="8">
        <v>8972</v>
      </c>
    </row>
    <row r="6064" spans="1:7" x14ac:dyDescent="0.2">
      <c r="A6064" t="s">
        <v>132</v>
      </c>
      <c r="B6064" t="s">
        <v>113</v>
      </c>
      <c r="C6064" t="s">
        <v>1</v>
      </c>
      <c r="D6064" t="s">
        <v>8</v>
      </c>
      <c r="E6064">
        <v>202312</v>
      </c>
      <c r="F6064" s="8">
        <v>8875.7419354838712</v>
      </c>
      <c r="G6064" s="8">
        <v>8918</v>
      </c>
    </row>
    <row r="6065" spans="1:7" x14ac:dyDescent="0.2">
      <c r="A6065" t="s">
        <v>132</v>
      </c>
      <c r="B6065" t="s">
        <v>113</v>
      </c>
      <c r="C6065" t="s">
        <v>1</v>
      </c>
      <c r="D6065" t="s">
        <v>8</v>
      </c>
      <c r="E6065">
        <v>202401</v>
      </c>
      <c r="F6065" s="8">
        <v>8796.709677419356</v>
      </c>
      <c r="G6065" s="8">
        <v>8828</v>
      </c>
    </row>
    <row r="6066" spans="1:7" x14ac:dyDescent="0.2">
      <c r="A6066" t="s">
        <v>132</v>
      </c>
      <c r="B6066" t="s">
        <v>113</v>
      </c>
      <c r="C6066" t="s">
        <v>1</v>
      </c>
      <c r="D6066" t="s">
        <v>8</v>
      </c>
      <c r="E6066">
        <v>202402</v>
      </c>
      <c r="F6066" s="8">
        <v>8710.9310344827591</v>
      </c>
      <c r="G6066" s="8">
        <v>8742</v>
      </c>
    </row>
    <row r="6067" spans="1:7" x14ac:dyDescent="0.2">
      <c r="A6067" t="s">
        <v>132</v>
      </c>
      <c r="B6067" t="s">
        <v>113</v>
      </c>
      <c r="C6067" t="s">
        <v>1</v>
      </c>
      <c r="D6067" t="s">
        <v>8</v>
      </c>
      <c r="E6067">
        <v>202403</v>
      </c>
      <c r="F6067" s="8">
        <v>8630.2258064516154</v>
      </c>
      <c r="G6067" s="8">
        <v>8666</v>
      </c>
    </row>
    <row r="6068" spans="1:7" x14ac:dyDescent="0.2">
      <c r="A6068" t="s">
        <v>132</v>
      </c>
      <c r="B6068" t="s">
        <v>113</v>
      </c>
      <c r="C6068" t="s">
        <v>1</v>
      </c>
      <c r="D6068" t="s">
        <v>8</v>
      </c>
      <c r="E6068">
        <v>202404</v>
      </c>
      <c r="F6068" s="8">
        <v>8553.3333333333339</v>
      </c>
      <c r="G6068" s="8">
        <v>8588</v>
      </c>
    </row>
    <row r="6069" spans="1:7" x14ac:dyDescent="0.2">
      <c r="A6069" t="s">
        <v>132</v>
      </c>
      <c r="B6069" t="s">
        <v>113</v>
      </c>
      <c r="C6069" t="s">
        <v>1</v>
      </c>
      <c r="D6069" t="s">
        <v>8</v>
      </c>
      <c r="E6069">
        <v>202405</v>
      </c>
      <c r="F6069" s="8">
        <v>8504.8709677419392</v>
      </c>
      <c r="G6069" s="8">
        <v>8527</v>
      </c>
    </row>
    <row r="6070" spans="1:7" x14ac:dyDescent="0.2">
      <c r="A6070" t="s">
        <v>132</v>
      </c>
      <c r="B6070" t="s">
        <v>113</v>
      </c>
      <c r="C6070" t="s">
        <v>1</v>
      </c>
      <c r="D6070" t="s">
        <v>9</v>
      </c>
      <c r="E6070">
        <v>201406</v>
      </c>
      <c r="F6070" s="8">
        <v>33344.925921658985</v>
      </c>
      <c r="G6070" s="8">
        <v>33575.166666666664</v>
      </c>
    </row>
    <row r="6071" spans="1:7" x14ac:dyDescent="0.2">
      <c r="A6071" t="s">
        <v>132</v>
      </c>
      <c r="B6071" t="s">
        <v>113</v>
      </c>
      <c r="C6071" t="s">
        <v>1</v>
      </c>
      <c r="D6071" t="s">
        <v>9</v>
      </c>
      <c r="E6071">
        <v>201412</v>
      </c>
      <c r="F6071" s="8">
        <v>30620.302150537635</v>
      </c>
      <c r="G6071" s="8">
        <v>30826.666666666668</v>
      </c>
    </row>
    <row r="6072" spans="1:7" x14ac:dyDescent="0.2">
      <c r="A6072" t="s">
        <v>132</v>
      </c>
      <c r="B6072" t="s">
        <v>113</v>
      </c>
      <c r="C6072" t="s">
        <v>1</v>
      </c>
      <c r="D6072" t="s">
        <v>9</v>
      </c>
      <c r="E6072">
        <v>201506</v>
      </c>
      <c r="F6072" s="8">
        <v>28238.589400921657</v>
      </c>
      <c r="G6072" s="8">
        <v>28421.5</v>
      </c>
    </row>
    <row r="6073" spans="1:7" x14ac:dyDescent="0.2">
      <c r="A6073" t="s">
        <v>132</v>
      </c>
      <c r="B6073" t="s">
        <v>113</v>
      </c>
      <c r="C6073" t="s">
        <v>1</v>
      </c>
      <c r="D6073" t="s">
        <v>9</v>
      </c>
      <c r="E6073">
        <v>201512</v>
      </c>
      <c r="F6073" s="8">
        <v>26062.782437275982</v>
      </c>
      <c r="G6073" s="8">
        <v>26226.833333333332</v>
      </c>
    </row>
    <row r="6074" spans="1:7" x14ac:dyDescent="0.2">
      <c r="A6074" t="s">
        <v>132</v>
      </c>
      <c r="B6074" t="s">
        <v>113</v>
      </c>
      <c r="C6074" t="s">
        <v>1</v>
      </c>
      <c r="D6074" t="s">
        <v>9</v>
      </c>
      <c r="E6074">
        <v>201606</v>
      </c>
      <c r="F6074" s="8">
        <v>24182.072753676926</v>
      </c>
      <c r="G6074" s="8">
        <v>24329</v>
      </c>
    </row>
    <row r="6075" spans="1:7" x14ac:dyDescent="0.2">
      <c r="A6075" t="s">
        <v>132</v>
      </c>
      <c r="B6075" t="s">
        <v>113</v>
      </c>
      <c r="C6075" t="s">
        <v>1</v>
      </c>
      <c r="D6075" t="s">
        <v>9</v>
      </c>
      <c r="E6075">
        <v>201612</v>
      </c>
      <c r="F6075" s="8">
        <v>22371.292831541217</v>
      </c>
      <c r="G6075" s="8">
        <v>22519</v>
      </c>
    </row>
    <row r="6076" spans="1:7" x14ac:dyDescent="0.2">
      <c r="A6076" t="s">
        <v>132</v>
      </c>
      <c r="B6076" t="s">
        <v>113</v>
      </c>
      <c r="C6076" t="s">
        <v>1</v>
      </c>
      <c r="D6076" t="s">
        <v>9</v>
      </c>
      <c r="E6076">
        <v>201706</v>
      </c>
      <c r="F6076" s="8">
        <v>20687.766845878137</v>
      </c>
      <c r="G6076" s="8">
        <v>20831.666666666668</v>
      </c>
    </row>
    <row r="6077" spans="1:7" x14ac:dyDescent="0.2">
      <c r="A6077" t="s">
        <v>132</v>
      </c>
      <c r="B6077" t="s">
        <v>113</v>
      </c>
      <c r="C6077" t="s">
        <v>1</v>
      </c>
      <c r="D6077" t="s">
        <v>9</v>
      </c>
      <c r="E6077">
        <v>201712</v>
      </c>
      <c r="F6077" s="8">
        <v>18860.803942652332</v>
      </c>
      <c r="G6077" s="8">
        <v>18998.666666666668</v>
      </c>
    </row>
    <row r="6078" spans="1:7" x14ac:dyDescent="0.2">
      <c r="A6078" t="s">
        <v>132</v>
      </c>
      <c r="B6078" t="s">
        <v>113</v>
      </c>
      <c r="C6078" t="s">
        <v>1</v>
      </c>
      <c r="D6078" t="s">
        <v>9</v>
      </c>
      <c r="E6078">
        <v>201806</v>
      </c>
      <c r="F6078" s="8">
        <v>17318.098387096776</v>
      </c>
      <c r="G6078" s="8">
        <v>17432.166666666668</v>
      </c>
    </row>
    <row r="6079" spans="1:7" x14ac:dyDescent="0.2">
      <c r="A6079" t="s">
        <v>132</v>
      </c>
      <c r="B6079" t="s">
        <v>113</v>
      </c>
      <c r="C6079" t="s">
        <v>1</v>
      </c>
      <c r="D6079" t="s">
        <v>9</v>
      </c>
      <c r="E6079">
        <v>201812</v>
      </c>
      <c r="F6079" s="8">
        <v>15929.993189964158</v>
      </c>
      <c r="G6079" s="8">
        <v>16040.666666666666</v>
      </c>
    </row>
    <row r="6080" spans="1:7" x14ac:dyDescent="0.2">
      <c r="A6080" t="s">
        <v>132</v>
      </c>
      <c r="B6080" t="s">
        <v>113</v>
      </c>
      <c r="C6080" t="s">
        <v>1</v>
      </c>
      <c r="D6080" t="s">
        <v>9</v>
      </c>
      <c r="E6080">
        <v>201906</v>
      </c>
      <c r="F6080" s="8">
        <v>14806.834383000516</v>
      </c>
      <c r="G6080" s="8">
        <v>14878.833333333334</v>
      </c>
    </row>
    <row r="6081" spans="1:7" x14ac:dyDescent="0.2">
      <c r="A6081" t="s">
        <v>132</v>
      </c>
      <c r="B6081" t="s">
        <v>113</v>
      </c>
      <c r="C6081" t="s">
        <v>1</v>
      </c>
      <c r="D6081" t="s">
        <v>9</v>
      </c>
      <c r="E6081">
        <v>201912</v>
      </c>
      <c r="F6081" s="8">
        <v>13865.940322580645</v>
      </c>
      <c r="G6081" s="8">
        <v>13940.666666666666</v>
      </c>
    </row>
    <row r="6082" spans="1:7" x14ac:dyDescent="0.2">
      <c r="A6082" t="s">
        <v>132</v>
      </c>
      <c r="B6082" t="s">
        <v>113</v>
      </c>
      <c r="C6082" t="s">
        <v>1</v>
      </c>
      <c r="D6082" t="s">
        <v>9</v>
      </c>
      <c r="E6082">
        <v>202006</v>
      </c>
      <c r="F6082" s="8">
        <v>13031.270992460757</v>
      </c>
      <c r="G6082" s="8">
        <v>13091.5</v>
      </c>
    </row>
    <row r="6083" spans="1:7" x14ac:dyDescent="0.2">
      <c r="A6083" t="s">
        <v>132</v>
      </c>
      <c r="B6083" t="s">
        <v>113</v>
      </c>
      <c r="C6083" t="s">
        <v>1</v>
      </c>
      <c r="D6083" t="s">
        <v>9</v>
      </c>
      <c r="E6083">
        <v>202012</v>
      </c>
      <c r="F6083" s="8">
        <v>12285.536021505379</v>
      </c>
      <c r="G6083" s="8">
        <v>12334.666666666666</v>
      </c>
    </row>
    <row r="6084" spans="1:7" x14ac:dyDescent="0.2">
      <c r="A6084" t="s">
        <v>132</v>
      </c>
      <c r="B6084" t="s">
        <v>113</v>
      </c>
      <c r="C6084" t="s">
        <v>1</v>
      </c>
      <c r="D6084" t="s">
        <v>9</v>
      </c>
      <c r="E6084">
        <v>202106</v>
      </c>
      <c r="F6084" s="8">
        <v>11678.121402969789</v>
      </c>
      <c r="G6084" s="8">
        <v>11722.166666666666</v>
      </c>
    </row>
    <row r="6085" spans="1:7" x14ac:dyDescent="0.2">
      <c r="A6085" t="s">
        <v>132</v>
      </c>
      <c r="B6085" t="s">
        <v>113</v>
      </c>
      <c r="C6085" t="s">
        <v>1</v>
      </c>
      <c r="D6085" t="s">
        <v>9</v>
      </c>
      <c r="E6085">
        <v>202112</v>
      </c>
      <c r="F6085" s="8">
        <v>11032.149283154124</v>
      </c>
      <c r="G6085" s="8">
        <v>11083</v>
      </c>
    </row>
    <row r="6086" spans="1:7" x14ac:dyDescent="0.2">
      <c r="A6086" t="s">
        <v>132</v>
      </c>
      <c r="B6086" t="s">
        <v>113</v>
      </c>
      <c r="C6086" t="s">
        <v>1</v>
      </c>
      <c r="D6086" t="s">
        <v>9</v>
      </c>
      <c r="E6086">
        <v>202206</v>
      </c>
      <c r="F6086" s="8">
        <v>10508.481784434205</v>
      </c>
      <c r="G6086" s="8">
        <v>10550.166666666666</v>
      </c>
    </row>
    <row r="6087" spans="1:7" x14ac:dyDescent="0.2">
      <c r="A6087" t="s">
        <v>132</v>
      </c>
      <c r="B6087" t="s">
        <v>113</v>
      </c>
      <c r="C6087" t="s">
        <v>1</v>
      </c>
      <c r="D6087" t="s">
        <v>9</v>
      </c>
      <c r="E6087">
        <v>202212</v>
      </c>
      <c r="F6087" s="8">
        <v>9993.2752688172059</v>
      </c>
      <c r="G6087" s="8">
        <v>10030.5</v>
      </c>
    </row>
    <row r="6088" spans="1:7" x14ac:dyDescent="0.2">
      <c r="A6088" t="s">
        <v>132</v>
      </c>
      <c r="B6088" t="s">
        <v>113</v>
      </c>
      <c r="C6088" t="s">
        <v>1</v>
      </c>
      <c r="D6088" t="s">
        <v>9</v>
      </c>
      <c r="E6088">
        <v>202306</v>
      </c>
      <c r="F6088" s="8">
        <v>9534.1541218637994</v>
      </c>
      <c r="G6088" s="8">
        <v>9574</v>
      </c>
    </row>
    <row r="6089" spans="1:7" x14ac:dyDescent="0.2">
      <c r="A6089" t="s">
        <v>132</v>
      </c>
      <c r="B6089" t="s">
        <v>113</v>
      </c>
      <c r="C6089" t="s">
        <v>1</v>
      </c>
      <c r="D6089" t="s">
        <v>9</v>
      </c>
      <c r="E6089">
        <v>202312</v>
      </c>
      <c r="F6089" s="8">
        <v>9061.9127240143389</v>
      </c>
      <c r="G6089" s="8">
        <v>9098.3333333333339</v>
      </c>
    </row>
    <row r="6090" spans="1:7" x14ac:dyDescent="0.2">
      <c r="A6090" t="s">
        <v>132</v>
      </c>
      <c r="B6090" t="s">
        <v>113</v>
      </c>
      <c r="C6090" t="s">
        <v>1</v>
      </c>
      <c r="D6090" t="s">
        <v>9</v>
      </c>
      <c r="E6090">
        <v>202406</v>
      </c>
      <c r="F6090" s="8">
        <v>8639.2141638858011</v>
      </c>
      <c r="G6090" s="8">
        <v>8670.2000000000007</v>
      </c>
    </row>
    <row r="6091" spans="1:7" x14ac:dyDescent="0.2">
      <c r="A6091" t="s">
        <v>132</v>
      </c>
      <c r="B6091" t="s">
        <v>113</v>
      </c>
      <c r="C6091" t="s">
        <v>1</v>
      </c>
      <c r="D6091" t="s">
        <v>5</v>
      </c>
      <c r="E6091">
        <v>201403</v>
      </c>
      <c r="F6091" s="8">
        <v>34116.304531490023</v>
      </c>
      <c r="G6091" s="8">
        <v>34360</v>
      </c>
    </row>
    <row r="6092" spans="1:7" x14ac:dyDescent="0.2">
      <c r="A6092" t="s">
        <v>132</v>
      </c>
      <c r="B6092" t="s">
        <v>113</v>
      </c>
      <c r="C6092" t="s">
        <v>1</v>
      </c>
      <c r="D6092" t="s">
        <v>5</v>
      </c>
      <c r="E6092">
        <v>201406</v>
      </c>
      <c r="F6092" s="8">
        <v>32573.547311827951</v>
      </c>
      <c r="G6092" s="8">
        <v>32790.333333333336</v>
      </c>
    </row>
    <row r="6093" spans="1:7" x14ac:dyDescent="0.2">
      <c r="A6093" t="s">
        <v>132</v>
      </c>
      <c r="B6093" t="s">
        <v>113</v>
      </c>
      <c r="C6093" t="s">
        <v>1</v>
      </c>
      <c r="D6093" t="s">
        <v>5</v>
      </c>
      <c r="E6093">
        <v>201409</v>
      </c>
      <c r="F6093" s="8">
        <v>31282.117204301077</v>
      </c>
      <c r="G6093" s="8">
        <v>31510</v>
      </c>
    </row>
    <row r="6094" spans="1:7" x14ac:dyDescent="0.2">
      <c r="A6094" t="s">
        <v>132</v>
      </c>
      <c r="B6094" t="s">
        <v>113</v>
      </c>
      <c r="C6094" t="s">
        <v>1</v>
      </c>
      <c r="D6094" t="s">
        <v>5</v>
      </c>
      <c r="E6094">
        <v>201412</v>
      </c>
      <c r="F6094" s="8">
        <v>29958.487096774199</v>
      </c>
      <c r="G6094" s="8">
        <v>30143.333333333332</v>
      </c>
    </row>
    <row r="6095" spans="1:7" x14ac:dyDescent="0.2">
      <c r="A6095" t="s">
        <v>132</v>
      </c>
      <c r="B6095" t="s">
        <v>113</v>
      </c>
      <c r="C6095" t="s">
        <v>1</v>
      </c>
      <c r="D6095" t="s">
        <v>5</v>
      </c>
      <c r="E6095">
        <v>201503</v>
      </c>
      <c r="F6095" s="8">
        <v>28822.897081413208</v>
      </c>
      <c r="G6095" s="8">
        <v>28999</v>
      </c>
    </row>
    <row r="6096" spans="1:7" x14ac:dyDescent="0.2">
      <c r="A6096" t="s">
        <v>132</v>
      </c>
      <c r="B6096" t="s">
        <v>113</v>
      </c>
      <c r="C6096" t="s">
        <v>1</v>
      </c>
      <c r="D6096" t="s">
        <v>5</v>
      </c>
      <c r="E6096">
        <v>201506</v>
      </c>
      <c r="F6096" s="8">
        <v>27654.281720430106</v>
      </c>
      <c r="G6096" s="8">
        <v>27844</v>
      </c>
    </row>
    <row r="6097" spans="1:7" x14ac:dyDescent="0.2">
      <c r="A6097" t="s">
        <v>132</v>
      </c>
      <c r="B6097" t="s">
        <v>113</v>
      </c>
      <c r="C6097" t="s">
        <v>1</v>
      </c>
      <c r="D6097" t="s">
        <v>5</v>
      </c>
      <c r="E6097">
        <v>201509</v>
      </c>
      <c r="F6097" s="8">
        <v>26585.468817204299</v>
      </c>
      <c r="G6097" s="8">
        <v>26762.666666666668</v>
      </c>
    </row>
    <row r="6098" spans="1:7" x14ac:dyDescent="0.2">
      <c r="A6098" t="s">
        <v>132</v>
      </c>
      <c r="B6098" t="s">
        <v>113</v>
      </c>
      <c r="C6098" t="s">
        <v>1</v>
      </c>
      <c r="D6098" t="s">
        <v>5</v>
      </c>
      <c r="E6098">
        <v>201512</v>
      </c>
      <c r="F6098" s="8">
        <v>25540.096057347673</v>
      </c>
      <c r="G6098" s="8">
        <v>25691</v>
      </c>
    </row>
    <row r="6099" spans="1:7" x14ac:dyDescent="0.2">
      <c r="A6099" t="s">
        <v>132</v>
      </c>
      <c r="B6099" t="s">
        <v>113</v>
      </c>
      <c r="C6099" t="s">
        <v>1</v>
      </c>
      <c r="D6099" t="s">
        <v>5</v>
      </c>
      <c r="E6099">
        <v>201603</v>
      </c>
      <c r="F6099" s="8">
        <v>24617.827586206899</v>
      </c>
      <c r="G6099" s="8">
        <v>24772.333333333332</v>
      </c>
    </row>
    <row r="6100" spans="1:7" x14ac:dyDescent="0.2">
      <c r="A6100" t="s">
        <v>132</v>
      </c>
      <c r="B6100" t="s">
        <v>113</v>
      </c>
      <c r="C6100" t="s">
        <v>1</v>
      </c>
      <c r="D6100" t="s">
        <v>5</v>
      </c>
      <c r="E6100">
        <v>201606</v>
      </c>
      <c r="F6100" s="8">
        <v>23746.317921146954</v>
      </c>
      <c r="G6100" s="8">
        <v>23885.666666666668</v>
      </c>
    </row>
    <row r="6101" spans="1:7" x14ac:dyDescent="0.2">
      <c r="A6101" t="s">
        <v>132</v>
      </c>
      <c r="B6101" t="s">
        <v>113</v>
      </c>
      <c r="C6101" t="s">
        <v>1</v>
      </c>
      <c r="D6101" t="s">
        <v>5</v>
      </c>
      <c r="E6101">
        <v>201609</v>
      </c>
      <c r="F6101" s="8">
        <v>22846.640143369179</v>
      </c>
      <c r="G6101" s="8">
        <v>23018</v>
      </c>
    </row>
    <row r="6102" spans="1:7" x14ac:dyDescent="0.2">
      <c r="A6102" t="s">
        <v>132</v>
      </c>
      <c r="B6102" t="s">
        <v>113</v>
      </c>
      <c r="C6102" t="s">
        <v>1</v>
      </c>
      <c r="D6102" t="s">
        <v>5</v>
      </c>
      <c r="E6102">
        <v>201612</v>
      </c>
      <c r="F6102" s="8">
        <v>21895.945519713259</v>
      </c>
      <c r="G6102" s="8">
        <v>22020</v>
      </c>
    </row>
    <row r="6103" spans="1:7" x14ac:dyDescent="0.2">
      <c r="A6103" t="s">
        <v>132</v>
      </c>
      <c r="B6103" t="s">
        <v>113</v>
      </c>
      <c r="C6103" t="s">
        <v>1</v>
      </c>
      <c r="D6103" t="s">
        <v>5</v>
      </c>
      <c r="E6103">
        <v>201703</v>
      </c>
      <c r="F6103" s="8">
        <v>21151.58602150538</v>
      </c>
      <c r="G6103" s="8">
        <v>21293.666666666668</v>
      </c>
    </row>
    <row r="6104" spans="1:7" x14ac:dyDescent="0.2">
      <c r="A6104" t="s">
        <v>132</v>
      </c>
      <c r="B6104" t="s">
        <v>113</v>
      </c>
      <c r="C6104" t="s">
        <v>1</v>
      </c>
      <c r="D6104" t="s">
        <v>5</v>
      </c>
      <c r="E6104">
        <v>201706</v>
      </c>
      <c r="F6104" s="8">
        <v>20223.947670250895</v>
      </c>
      <c r="G6104" s="8">
        <v>20369.666666666668</v>
      </c>
    </row>
    <row r="6105" spans="1:7" x14ac:dyDescent="0.2">
      <c r="A6105" t="s">
        <v>132</v>
      </c>
      <c r="B6105" t="s">
        <v>113</v>
      </c>
      <c r="C6105" t="s">
        <v>1</v>
      </c>
      <c r="D6105" t="s">
        <v>5</v>
      </c>
      <c r="E6105">
        <v>201709</v>
      </c>
      <c r="F6105" s="8">
        <v>19340.92795698925</v>
      </c>
      <c r="G6105" s="8">
        <v>19495</v>
      </c>
    </row>
    <row r="6106" spans="1:7" x14ac:dyDescent="0.2">
      <c r="A6106" t="s">
        <v>132</v>
      </c>
      <c r="B6106" t="s">
        <v>113</v>
      </c>
      <c r="C6106" t="s">
        <v>1</v>
      </c>
      <c r="D6106" t="s">
        <v>5</v>
      </c>
      <c r="E6106">
        <v>201712</v>
      </c>
      <c r="F6106" s="8">
        <v>18380.679928315414</v>
      </c>
      <c r="G6106" s="8">
        <v>18502.333333333332</v>
      </c>
    </row>
    <row r="6107" spans="1:7" x14ac:dyDescent="0.2">
      <c r="A6107" t="s">
        <v>132</v>
      </c>
      <c r="B6107" t="s">
        <v>113</v>
      </c>
      <c r="C6107" t="s">
        <v>1</v>
      </c>
      <c r="D6107" t="s">
        <v>5</v>
      </c>
      <c r="E6107">
        <v>201803</v>
      </c>
      <c r="F6107" s="8">
        <v>17660.715053763444</v>
      </c>
      <c r="G6107" s="8">
        <v>17776</v>
      </c>
    </row>
    <row r="6108" spans="1:7" x14ac:dyDescent="0.2">
      <c r="A6108" t="s">
        <v>132</v>
      </c>
      <c r="B6108" t="s">
        <v>113</v>
      </c>
      <c r="C6108" t="s">
        <v>1</v>
      </c>
      <c r="D6108" t="s">
        <v>5</v>
      </c>
      <c r="E6108">
        <v>201806</v>
      </c>
      <c r="F6108" s="8">
        <v>16975.481720430107</v>
      </c>
      <c r="G6108" s="8">
        <v>17088.333333333332</v>
      </c>
    </row>
    <row r="6109" spans="1:7" x14ac:dyDescent="0.2">
      <c r="A6109" t="s">
        <v>132</v>
      </c>
      <c r="B6109" t="s">
        <v>113</v>
      </c>
      <c r="C6109" t="s">
        <v>1</v>
      </c>
      <c r="D6109" t="s">
        <v>5</v>
      </c>
      <c r="E6109">
        <v>201809</v>
      </c>
      <c r="F6109" s="8">
        <v>16313.924372759857</v>
      </c>
      <c r="G6109" s="8">
        <v>16440.333333333332</v>
      </c>
    </row>
    <row r="6110" spans="1:7" x14ac:dyDescent="0.2">
      <c r="A6110" t="s">
        <v>132</v>
      </c>
      <c r="B6110" t="s">
        <v>113</v>
      </c>
      <c r="C6110" t="s">
        <v>1</v>
      </c>
      <c r="D6110" t="s">
        <v>5</v>
      </c>
      <c r="E6110">
        <v>201812</v>
      </c>
      <c r="F6110" s="8">
        <v>15546.062007168461</v>
      </c>
      <c r="G6110" s="8">
        <v>15641</v>
      </c>
    </row>
    <row r="6111" spans="1:7" x14ac:dyDescent="0.2">
      <c r="A6111" t="s">
        <v>132</v>
      </c>
      <c r="B6111" t="s">
        <v>113</v>
      </c>
      <c r="C6111" t="s">
        <v>1</v>
      </c>
      <c r="D6111" t="s">
        <v>5</v>
      </c>
      <c r="E6111">
        <v>201903</v>
      </c>
      <c r="F6111" s="8">
        <v>15032.864823348697</v>
      </c>
      <c r="G6111" s="8">
        <v>15106.666666666666</v>
      </c>
    </row>
    <row r="6112" spans="1:7" x14ac:dyDescent="0.2">
      <c r="A6112" t="s">
        <v>132</v>
      </c>
      <c r="B6112" t="s">
        <v>113</v>
      </c>
      <c r="C6112" t="s">
        <v>1</v>
      </c>
      <c r="D6112" t="s">
        <v>5</v>
      </c>
      <c r="E6112">
        <v>201906</v>
      </c>
      <c r="F6112" s="8">
        <v>14580.803942652332</v>
      </c>
      <c r="G6112" s="8">
        <v>14651</v>
      </c>
    </row>
    <row r="6113" spans="1:7" x14ac:dyDescent="0.2">
      <c r="A6113" t="s">
        <v>132</v>
      </c>
      <c r="B6113" t="s">
        <v>113</v>
      </c>
      <c r="C6113" t="s">
        <v>1</v>
      </c>
      <c r="D6113" t="s">
        <v>5</v>
      </c>
      <c r="E6113">
        <v>201909</v>
      </c>
      <c r="F6113" s="8">
        <v>14117.749462365589</v>
      </c>
      <c r="G6113" s="8">
        <v>14201</v>
      </c>
    </row>
    <row r="6114" spans="1:7" x14ac:dyDescent="0.2">
      <c r="A6114" t="s">
        <v>132</v>
      </c>
      <c r="B6114" t="s">
        <v>113</v>
      </c>
      <c r="C6114" t="s">
        <v>1</v>
      </c>
      <c r="D6114" t="s">
        <v>5</v>
      </c>
      <c r="E6114">
        <v>201912</v>
      </c>
      <c r="F6114" s="8">
        <v>13614.131182795696</v>
      </c>
      <c r="G6114" s="8">
        <v>13680.333333333334</v>
      </c>
    </row>
    <row r="6115" spans="1:7" x14ac:dyDescent="0.2">
      <c r="A6115" t="s">
        <v>132</v>
      </c>
      <c r="B6115" t="s">
        <v>113</v>
      </c>
      <c r="C6115" t="s">
        <v>1</v>
      </c>
      <c r="D6115" t="s">
        <v>5</v>
      </c>
      <c r="E6115">
        <v>202003</v>
      </c>
      <c r="F6115" s="8">
        <v>13227.281053021876</v>
      </c>
      <c r="G6115" s="8">
        <v>13286.666666666666</v>
      </c>
    </row>
    <row r="6116" spans="1:7" x14ac:dyDescent="0.2">
      <c r="A6116" t="s">
        <v>132</v>
      </c>
      <c r="B6116" t="s">
        <v>113</v>
      </c>
      <c r="C6116" t="s">
        <v>1</v>
      </c>
      <c r="D6116" t="s">
        <v>5</v>
      </c>
      <c r="E6116">
        <v>202006</v>
      </c>
      <c r="F6116" s="8">
        <v>12835.26093189964</v>
      </c>
      <c r="G6116" s="8">
        <v>12896.333333333334</v>
      </c>
    </row>
    <row r="6117" spans="1:7" x14ac:dyDescent="0.2">
      <c r="A6117" t="s">
        <v>132</v>
      </c>
      <c r="B6117" t="s">
        <v>113</v>
      </c>
      <c r="C6117" t="s">
        <v>1</v>
      </c>
      <c r="D6117" t="s">
        <v>5</v>
      </c>
      <c r="E6117">
        <v>202009</v>
      </c>
      <c r="F6117" s="8">
        <v>12478.725089605736</v>
      </c>
      <c r="G6117" s="8">
        <v>12539.333333333334</v>
      </c>
    </row>
    <row r="6118" spans="1:7" x14ac:dyDescent="0.2">
      <c r="A6118" t="s">
        <v>132</v>
      </c>
      <c r="B6118" t="s">
        <v>113</v>
      </c>
      <c r="C6118" t="s">
        <v>1</v>
      </c>
      <c r="D6118" t="s">
        <v>5</v>
      </c>
      <c r="E6118">
        <v>202012</v>
      </c>
      <c r="F6118" s="8">
        <v>12092.346953405018</v>
      </c>
      <c r="G6118" s="8">
        <v>12130</v>
      </c>
    </row>
    <row r="6119" spans="1:7" x14ac:dyDescent="0.2">
      <c r="A6119" t="s">
        <v>132</v>
      </c>
      <c r="B6119" t="s">
        <v>113</v>
      </c>
      <c r="C6119" t="s">
        <v>1</v>
      </c>
      <c r="D6119" t="s">
        <v>5</v>
      </c>
      <c r="E6119">
        <v>202103</v>
      </c>
      <c r="F6119" s="8">
        <v>11807.115207373272</v>
      </c>
      <c r="G6119" s="8">
        <v>11854</v>
      </c>
    </row>
    <row r="6120" spans="1:7" x14ac:dyDescent="0.2">
      <c r="A6120" t="s">
        <v>132</v>
      </c>
      <c r="B6120" t="s">
        <v>113</v>
      </c>
      <c r="C6120" t="s">
        <v>1</v>
      </c>
      <c r="D6120" t="s">
        <v>5</v>
      </c>
      <c r="E6120">
        <v>202106</v>
      </c>
      <c r="F6120" s="8">
        <v>11549.127598566309</v>
      </c>
      <c r="G6120" s="8">
        <v>11590.333333333334</v>
      </c>
    </row>
    <row r="6121" spans="1:7" x14ac:dyDescent="0.2">
      <c r="A6121" t="s">
        <v>132</v>
      </c>
      <c r="B6121" t="s">
        <v>113</v>
      </c>
      <c r="C6121" t="s">
        <v>1</v>
      </c>
      <c r="D6121" t="s">
        <v>5</v>
      </c>
      <c r="E6121">
        <v>202109</v>
      </c>
      <c r="F6121" s="8">
        <v>11201.933333333334</v>
      </c>
      <c r="G6121" s="8">
        <v>11265.333333333334</v>
      </c>
    </row>
    <row r="6122" spans="1:7" x14ac:dyDescent="0.2">
      <c r="A6122" t="s">
        <v>132</v>
      </c>
      <c r="B6122" t="s">
        <v>113</v>
      </c>
      <c r="C6122" t="s">
        <v>1</v>
      </c>
      <c r="D6122" t="s">
        <v>5</v>
      </c>
      <c r="E6122">
        <v>202112</v>
      </c>
      <c r="F6122" s="8">
        <v>10862.365232974911</v>
      </c>
      <c r="G6122" s="8">
        <v>10900.666666666666</v>
      </c>
    </row>
    <row r="6123" spans="1:7" x14ac:dyDescent="0.2">
      <c r="A6123" t="s">
        <v>132</v>
      </c>
      <c r="B6123" t="s">
        <v>113</v>
      </c>
      <c r="C6123" t="s">
        <v>1</v>
      </c>
      <c r="D6123" t="s">
        <v>5</v>
      </c>
      <c r="E6123">
        <v>202203</v>
      </c>
      <c r="F6123" s="8">
        <v>10654.023425499232</v>
      </c>
      <c r="G6123" s="8">
        <v>10697.333333333334</v>
      </c>
    </row>
    <row r="6124" spans="1:7" x14ac:dyDescent="0.2">
      <c r="A6124" t="s">
        <v>132</v>
      </c>
      <c r="B6124" t="s">
        <v>113</v>
      </c>
      <c r="C6124" t="s">
        <v>1</v>
      </c>
      <c r="D6124" t="s">
        <v>5</v>
      </c>
      <c r="E6124">
        <v>202206</v>
      </c>
      <c r="F6124" s="8">
        <v>10362.940143369176</v>
      </c>
      <c r="G6124" s="8">
        <v>10403</v>
      </c>
    </row>
    <row r="6125" spans="1:7" x14ac:dyDescent="0.2">
      <c r="A6125" t="s">
        <v>132</v>
      </c>
      <c r="B6125" t="s">
        <v>113</v>
      </c>
      <c r="C6125" t="s">
        <v>1</v>
      </c>
      <c r="D6125" t="s">
        <v>5</v>
      </c>
      <c r="E6125">
        <v>202209</v>
      </c>
      <c r="F6125" s="8">
        <v>10117.443727598569</v>
      </c>
      <c r="G6125" s="8">
        <v>10153</v>
      </c>
    </row>
    <row r="6126" spans="1:7" x14ac:dyDescent="0.2">
      <c r="A6126" t="s">
        <v>132</v>
      </c>
      <c r="B6126" t="s">
        <v>113</v>
      </c>
      <c r="C6126" t="s">
        <v>1</v>
      </c>
      <c r="D6126" t="s">
        <v>5</v>
      </c>
      <c r="E6126">
        <v>202212</v>
      </c>
      <c r="F6126" s="8">
        <v>9869.1068100358407</v>
      </c>
      <c r="G6126" s="8">
        <v>9908</v>
      </c>
    </row>
    <row r="6127" spans="1:7" x14ac:dyDescent="0.2">
      <c r="A6127" t="s">
        <v>132</v>
      </c>
      <c r="B6127" t="s">
        <v>113</v>
      </c>
      <c r="C6127" t="s">
        <v>1</v>
      </c>
      <c r="D6127" t="s">
        <v>5</v>
      </c>
      <c r="E6127">
        <v>202303</v>
      </c>
      <c r="F6127" s="8">
        <v>9649.3548387096762</v>
      </c>
      <c r="G6127" s="8">
        <v>9686</v>
      </c>
    </row>
    <row r="6128" spans="1:7" x14ac:dyDescent="0.2">
      <c r="A6128" t="s">
        <v>132</v>
      </c>
      <c r="B6128" t="s">
        <v>113</v>
      </c>
      <c r="C6128" t="s">
        <v>1</v>
      </c>
      <c r="D6128" t="s">
        <v>5</v>
      </c>
      <c r="E6128">
        <v>202306</v>
      </c>
      <c r="F6128" s="8">
        <v>9418.9534050179209</v>
      </c>
      <c r="G6128" s="8">
        <v>9462</v>
      </c>
    </row>
    <row r="6129" spans="1:7" x14ac:dyDescent="0.2">
      <c r="A6129" t="s">
        <v>132</v>
      </c>
      <c r="B6129" t="s">
        <v>113</v>
      </c>
      <c r="C6129" t="s">
        <v>1</v>
      </c>
      <c r="D6129" t="s">
        <v>5</v>
      </c>
      <c r="E6129">
        <v>202309</v>
      </c>
      <c r="F6129" s="8">
        <v>9182.673118279572</v>
      </c>
      <c r="G6129" s="8">
        <v>9219.3333333333339</v>
      </c>
    </row>
    <row r="6130" spans="1:7" x14ac:dyDescent="0.2">
      <c r="A6130" t="s">
        <v>132</v>
      </c>
      <c r="B6130" t="s">
        <v>113</v>
      </c>
      <c r="C6130" t="s">
        <v>1</v>
      </c>
      <c r="D6130" t="s">
        <v>5</v>
      </c>
      <c r="E6130">
        <v>202312</v>
      </c>
      <c r="F6130" s="8">
        <v>8941.152329749104</v>
      </c>
      <c r="G6130" s="8">
        <v>8977.3333333333339</v>
      </c>
    </row>
    <row r="6131" spans="1:7" x14ac:dyDescent="0.2">
      <c r="A6131" t="s">
        <v>132</v>
      </c>
      <c r="B6131" t="s">
        <v>113</v>
      </c>
      <c r="C6131" t="s">
        <v>1</v>
      </c>
      <c r="D6131" t="s">
        <v>5</v>
      </c>
      <c r="E6131">
        <v>202403</v>
      </c>
      <c r="F6131" s="8">
        <v>8712.6221727845768</v>
      </c>
      <c r="G6131" s="8">
        <v>8745.3333333333339</v>
      </c>
    </row>
    <row r="6132" spans="1:7" x14ac:dyDescent="0.2">
      <c r="A6132" t="s">
        <v>132</v>
      </c>
      <c r="B6132" t="s">
        <v>113</v>
      </c>
      <c r="C6132" t="s">
        <v>1</v>
      </c>
      <c r="D6132" t="s">
        <v>5</v>
      </c>
      <c r="E6132">
        <v>202406</v>
      </c>
      <c r="F6132" s="8">
        <v>8529.1021505376375</v>
      </c>
      <c r="G6132" s="8">
        <v>8557.5</v>
      </c>
    </row>
    <row r="6133" spans="1:7" x14ac:dyDescent="0.2">
      <c r="A6133" t="s">
        <v>76</v>
      </c>
      <c r="B6133" t="s">
        <v>113</v>
      </c>
      <c r="C6133" t="s">
        <v>1</v>
      </c>
      <c r="D6133" t="s">
        <v>7</v>
      </c>
      <c r="E6133">
        <v>2014</v>
      </c>
      <c r="F6133" s="8">
        <v>31331.171575780852</v>
      </c>
      <c r="G6133" s="8">
        <v>33411.25</v>
      </c>
    </row>
    <row r="6134" spans="1:7" x14ac:dyDescent="0.2">
      <c r="A6134" t="s">
        <v>76</v>
      </c>
      <c r="B6134" t="s">
        <v>113</v>
      </c>
      <c r="C6134" t="s">
        <v>1</v>
      </c>
      <c r="D6134" t="s">
        <v>7</v>
      </c>
      <c r="E6134">
        <v>2015</v>
      </c>
      <c r="F6134" s="8">
        <v>34358.561731950838</v>
      </c>
      <c r="G6134" s="8">
        <v>36265.916666666664</v>
      </c>
    </row>
    <row r="6135" spans="1:7" x14ac:dyDescent="0.2">
      <c r="A6135" t="s">
        <v>76</v>
      </c>
      <c r="B6135" t="s">
        <v>113</v>
      </c>
      <c r="C6135" t="s">
        <v>1</v>
      </c>
      <c r="D6135" t="s">
        <v>7</v>
      </c>
      <c r="E6135">
        <v>2016</v>
      </c>
      <c r="F6135" s="8">
        <v>33803.184816462744</v>
      </c>
      <c r="G6135" s="8">
        <v>35477.833333333336</v>
      </c>
    </row>
    <row r="6136" spans="1:7" x14ac:dyDescent="0.2">
      <c r="A6136" t="s">
        <v>76</v>
      </c>
      <c r="B6136" t="s">
        <v>113</v>
      </c>
      <c r="C6136" t="s">
        <v>1</v>
      </c>
      <c r="D6136" t="s">
        <v>7</v>
      </c>
      <c r="E6136">
        <v>2017</v>
      </c>
      <c r="F6136" s="8">
        <v>32456.468433179729</v>
      </c>
      <c r="G6136" s="8">
        <v>34056.583333333336</v>
      </c>
    </row>
    <row r="6137" spans="1:7" x14ac:dyDescent="0.2">
      <c r="A6137" t="s">
        <v>76</v>
      </c>
      <c r="B6137" t="s">
        <v>113</v>
      </c>
      <c r="C6137" t="s">
        <v>1</v>
      </c>
      <c r="D6137" t="s">
        <v>7</v>
      </c>
      <c r="E6137">
        <v>2018</v>
      </c>
      <c r="F6137" s="8">
        <v>35083.0087749616</v>
      </c>
      <c r="G6137" s="8">
        <v>37426.583333333336</v>
      </c>
    </row>
    <row r="6138" spans="1:7" x14ac:dyDescent="0.2">
      <c r="A6138" t="s">
        <v>76</v>
      </c>
      <c r="B6138" t="s">
        <v>113</v>
      </c>
      <c r="C6138" t="s">
        <v>1</v>
      </c>
      <c r="D6138" t="s">
        <v>7</v>
      </c>
      <c r="E6138">
        <v>2019</v>
      </c>
      <c r="F6138" s="8">
        <v>37596.638824884787</v>
      </c>
      <c r="G6138" s="8">
        <v>40716.166666666664</v>
      </c>
    </row>
    <row r="6139" spans="1:7" x14ac:dyDescent="0.2">
      <c r="A6139" t="s">
        <v>76</v>
      </c>
      <c r="B6139" t="s">
        <v>113</v>
      </c>
      <c r="C6139" t="s">
        <v>1</v>
      </c>
      <c r="D6139" t="s">
        <v>7</v>
      </c>
      <c r="E6139">
        <v>2020</v>
      </c>
      <c r="F6139" s="8">
        <v>33801.814000123595</v>
      </c>
      <c r="G6139" s="8">
        <v>34690.25</v>
      </c>
    </row>
    <row r="6140" spans="1:7" x14ac:dyDescent="0.2">
      <c r="A6140" t="s">
        <v>76</v>
      </c>
      <c r="B6140" t="s">
        <v>113</v>
      </c>
      <c r="C6140" t="s">
        <v>1</v>
      </c>
      <c r="D6140" t="s">
        <v>7</v>
      </c>
      <c r="E6140">
        <v>2021</v>
      </c>
      <c r="F6140" s="8">
        <v>27380.165668202764</v>
      </c>
      <c r="G6140" s="8">
        <v>27767.333333333332</v>
      </c>
    </row>
    <row r="6141" spans="1:7" x14ac:dyDescent="0.2">
      <c r="A6141" t="s">
        <v>76</v>
      </c>
      <c r="B6141" t="s">
        <v>113</v>
      </c>
      <c r="C6141" t="s">
        <v>1</v>
      </c>
      <c r="D6141" t="s">
        <v>7</v>
      </c>
      <c r="E6141">
        <v>2022</v>
      </c>
      <c r="F6141" s="8">
        <v>25322.171140552997</v>
      </c>
      <c r="G6141" s="8">
        <v>25703.083333333332</v>
      </c>
    </row>
    <row r="6142" spans="1:7" x14ac:dyDescent="0.2">
      <c r="A6142" t="s">
        <v>76</v>
      </c>
      <c r="B6142" t="s">
        <v>113</v>
      </c>
      <c r="C6142" t="s">
        <v>1</v>
      </c>
      <c r="D6142" t="s">
        <v>7</v>
      </c>
      <c r="E6142">
        <v>2023</v>
      </c>
      <c r="F6142" s="8">
        <v>24220.082725294418</v>
      </c>
      <c r="G6142" s="8">
        <v>24619.666666666668</v>
      </c>
    </row>
    <row r="6143" spans="1:7" x14ac:dyDescent="0.2">
      <c r="A6143" t="s">
        <v>76</v>
      </c>
      <c r="B6143" t="s">
        <v>113</v>
      </c>
      <c r="C6143" t="s">
        <v>1</v>
      </c>
      <c r="D6143" t="s">
        <v>7</v>
      </c>
      <c r="E6143">
        <v>2024</v>
      </c>
      <c r="F6143" s="8">
        <v>23368.767830923247</v>
      </c>
      <c r="G6143" s="8">
        <v>23745.8</v>
      </c>
    </row>
    <row r="6144" spans="1:7" x14ac:dyDescent="0.2">
      <c r="A6144" t="s">
        <v>76</v>
      </c>
      <c r="B6144" t="s">
        <v>113</v>
      </c>
      <c r="C6144" t="s">
        <v>1</v>
      </c>
      <c r="D6144" t="s">
        <v>8</v>
      </c>
      <c r="E6144">
        <v>201401</v>
      </c>
      <c r="F6144" s="8">
        <v>29599.903225806451</v>
      </c>
      <c r="G6144" s="8">
        <v>30902</v>
      </c>
    </row>
    <row r="6145" spans="1:7" x14ac:dyDescent="0.2">
      <c r="A6145" t="s">
        <v>76</v>
      </c>
      <c r="B6145" t="s">
        <v>113</v>
      </c>
      <c r="C6145" t="s">
        <v>1</v>
      </c>
      <c r="D6145" t="s">
        <v>8</v>
      </c>
      <c r="E6145">
        <v>201402</v>
      </c>
      <c r="F6145" s="8">
        <v>29625.464285714275</v>
      </c>
      <c r="G6145" s="8">
        <v>31200</v>
      </c>
    </row>
    <row r="6146" spans="1:7" x14ac:dyDescent="0.2">
      <c r="A6146" t="s">
        <v>76</v>
      </c>
      <c r="B6146" t="s">
        <v>113</v>
      </c>
      <c r="C6146" t="s">
        <v>1</v>
      </c>
      <c r="D6146" t="s">
        <v>8</v>
      </c>
      <c r="E6146">
        <v>201403</v>
      </c>
      <c r="F6146" s="8">
        <v>29774.645161290326</v>
      </c>
      <c r="G6146" s="8">
        <v>31646</v>
      </c>
    </row>
    <row r="6147" spans="1:7" x14ac:dyDescent="0.2">
      <c r="A6147" t="s">
        <v>76</v>
      </c>
      <c r="B6147" t="s">
        <v>113</v>
      </c>
      <c r="C6147" t="s">
        <v>1</v>
      </c>
      <c r="D6147" t="s">
        <v>8</v>
      </c>
      <c r="E6147">
        <v>201404</v>
      </c>
      <c r="F6147" s="8">
        <v>30109.466666666671</v>
      </c>
      <c r="G6147" s="8">
        <v>31914</v>
      </c>
    </row>
    <row r="6148" spans="1:7" x14ac:dyDescent="0.2">
      <c r="A6148" t="s">
        <v>76</v>
      </c>
      <c r="B6148" t="s">
        <v>113</v>
      </c>
      <c r="C6148" t="s">
        <v>1</v>
      </c>
      <c r="D6148" t="s">
        <v>8</v>
      </c>
      <c r="E6148">
        <v>201405</v>
      </c>
      <c r="F6148" s="8">
        <v>30386.709677419356</v>
      </c>
      <c r="G6148" s="8">
        <v>32501</v>
      </c>
    </row>
    <row r="6149" spans="1:7" x14ac:dyDescent="0.2">
      <c r="A6149" t="s">
        <v>76</v>
      </c>
      <c r="B6149" t="s">
        <v>113</v>
      </c>
      <c r="C6149" t="s">
        <v>1</v>
      </c>
      <c r="D6149" t="s">
        <v>8</v>
      </c>
      <c r="E6149">
        <v>201406</v>
      </c>
      <c r="F6149" s="8">
        <v>30705.566666666666</v>
      </c>
      <c r="G6149" s="8">
        <v>32607</v>
      </c>
    </row>
    <row r="6150" spans="1:7" x14ac:dyDescent="0.2">
      <c r="A6150" t="s">
        <v>76</v>
      </c>
      <c r="B6150" t="s">
        <v>113</v>
      </c>
      <c r="C6150" t="s">
        <v>1</v>
      </c>
      <c r="D6150" t="s">
        <v>8</v>
      </c>
      <c r="E6150">
        <v>201407</v>
      </c>
      <c r="F6150" s="8">
        <v>31013.483870967746</v>
      </c>
      <c r="G6150" s="8">
        <v>33324</v>
      </c>
    </row>
    <row r="6151" spans="1:7" x14ac:dyDescent="0.2">
      <c r="A6151" t="s">
        <v>76</v>
      </c>
      <c r="B6151" t="s">
        <v>113</v>
      </c>
      <c r="C6151" t="s">
        <v>1</v>
      </c>
      <c r="D6151" t="s">
        <v>8</v>
      </c>
      <c r="E6151">
        <v>201408</v>
      </c>
      <c r="F6151" s="8">
        <v>31689.677419354834</v>
      </c>
      <c r="G6151" s="8">
        <v>34338</v>
      </c>
    </row>
    <row r="6152" spans="1:7" x14ac:dyDescent="0.2">
      <c r="A6152" t="s">
        <v>76</v>
      </c>
      <c r="B6152" t="s">
        <v>113</v>
      </c>
      <c r="C6152" t="s">
        <v>1</v>
      </c>
      <c r="D6152" t="s">
        <v>8</v>
      </c>
      <c r="E6152">
        <v>201409</v>
      </c>
      <c r="F6152" s="8">
        <v>32694.166666666646</v>
      </c>
      <c r="G6152" s="8">
        <v>36149</v>
      </c>
    </row>
    <row r="6153" spans="1:7" x14ac:dyDescent="0.2">
      <c r="A6153" t="s">
        <v>76</v>
      </c>
      <c r="B6153" t="s">
        <v>113</v>
      </c>
      <c r="C6153" t="s">
        <v>1</v>
      </c>
      <c r="D6153" t="s">
        <v>8</v>
      </c>
      <c r="E6153">
        <v>201410</v>
      </c>
      <c r="F6153" s="8">
        <v>33480.419354838697</v>
      </c>
      <c r="G6153" s="8">
        <v>35939</v>
      </c>
    </row>
    <row r="6154" spans="1:7" x14ac:dyDescent="0.2">
      <c r="A6154" t="s">
        <v>76</v>
      </c>
      <c r="B6154" t="s">
        <v>113</v>
      </c>
      <c r="C6154" t="s">
        <v>1</v>
      </c>
      <c r="D6154" t="s">
        <v>8</v>
      </c>
      <c r="E6154">
        <v>201411</v>
      </c>
      <c r="F6154" s="8">
        <v>33410.233333333323</v>
      </c>
      <c r="G6154" s="8">
        <v>35091</v>
      </c>
    </row>
    <row r="6155" spans="1:7" x14ac:dyDescent="0.2">
      <c r="A6155" t="s">
        <v>76</v>
      </c>
      <c r="B6155" t="s">
        <v>113</v>
      </c>
      <c r="C6155" t="s">
        <v>1</v>
      </c>
      <c r="D6155" t="s">
        <v>8</v>
      </c>
      <c r="E6155">
        <v>201412</v>
      </c>
      <c r="F6155" s="8">
        <v>33484.322580645152</v>
      </c>
      <c r="G6155" s="8">
        <v>35324</v>
      </c>
    </row>
    <row r="6156" spans="1:7" x14ac:dyDescent="0.2">
      <c r="A6156" t="s">
        <v>76</v>
      </c>
      <c r="B6156" t="s">
        <v>113</v>
      </c>
      <c r="C6156" t="s">
        <v>1</v>
      </c>
      <c r="D6156" t="s">
        <v>8</v>
      </c>
      <c r="E6156">
        <v>201501</v>
      </c>
      <c r="F6156" s="8">
        <v>33422.483870967735</v>
      </c>
      <c r="G6156" s="8">
        <v>34667</v>
      </c>
    </row>
    <row r="6157" spans="1:7" x14ac:dyDescent="0.2">
      <c r="A6157" t="s">
        <v>76</v>
      </c>
      <c r="B6157" t="s">
        <v>113</v>
      </c>
      <c r="C6157" t="s">
        <v>1</v>
      </c>
      <c r="D6157" t="s">
        <v>8</v>
      </c>
      <c r="E6157">
        <v>201502</v>
      </c>
      <c r="F6157" s="8">
        <v>33482.821428571428</v>
      </c>
      <c r="G6157" s="8">
        <v>34926</v>
      </c>
    </row>
    <row r="6158" spans="1:7" x14ac:dyDescent="0.2">
      <c r="A6158" t="s">
        <v>76</v>
      </c>
      <c r="B6158" t="s">
        <v>113</v>
      </c>
      <c r="C6158" t="s">
        <v>1</v>
      </c>
      <c r="D6158" t="s">
        <v>8</v>
      </c>
      <c r="E6158">
        <v>201503</v>
      </c>
      <c r="F6158" s="8">
        <v>33693.03225806453</v>
      </c>
      <c r="G6158" s="8">
        <v>35262</v>
      </c>
    </row>
    <row r="6159" spans="1:7" x14ac:dyDescent="0.2">
      <c r="A6159" t="s">
        <v>76</v>
      </c>
      <c r="B6159" t="s">
        <v>113</v>
      </c>
      <c r="C6159" t="s">
        <v>1</v>
      </c>
      <c r="D6159" t="s">
        <v>8</v>
      </c>
      <c r="E6159">
        <v>201504</v>
      </c>
      <c r="F6159" s="8">
        <v>33904.333333333314</v>
      </c>
      <c r="G6159" s="8">
        <v>35587</v>
      </c>
    </row>
    <row r="6160" spans="1:7" x14ac:dyDescent="0.2">
      <c r="A6160" t="s">
        <v>76</v>
      </c>
      <c r="B6160" t="s">
        <v>113</v>
      </c>
      <c r="C6160" t="s">
        <v>1</v>
      </c>
      <c r="D6160" t="s">
        <v>8</v>
      </c>
      <c r="E6160">
        <v>201505</v>
      </c>
      <c r="F6160" s="8">
        <v>34004.483870967735</v>
      </c>
      <c r="G6160" s="8">
        <v>35583</v>
      </c>
    </row>
    <row r="6161" spans="1:7" x14ac:dyDescent="0.2">
      <c r="A6161" t="s">
        <v>76</v>
      </c>
      <c r="B6161" t="s">
        <v>113</v>
      </c>
      <c r="C6161" t="s">
        <v>1</v>
      </c>
      <c r="D6161" t="s">
        <v>8</v>
      </c>
      <c r="E6161">
        <v>201506</v>
      </c>
      <c r="F6161" s="8">
        <v>34270.466666666667</v>
      </c>
      <c r="G6161" s="8">
        <v>36299</v>
      </c>
    </row>
    <row r="6162" spans="1:7" x14ac:dyDescent="0.2">
      <c r="A6162" t="s">
        <v>76</v>
      </c>
      <c r="B6162" t="s">
        <v>113</v>
      </c>
      <c r="C6162" t="s">
        <v>1</v>
      </c>
      <c r="D6162" t="s">
        <v>8</v>
      </c>
      <c r="E6162">
        <v>201507</v>
      </c>
      <c r="F6162" s="8">
        <v>34627.032258064501</v>
      </c>
      <c r="G6162" s="8">
        <v>36366</v>
      </c>
    </row>
    <row r="6163" spans="1:7" x14ac:dyDescent="0.2">
      <c r="A6163" t="s">
        <v>76</v>
      </c>
      <c r="B6163" t="s">
        <v>113</v>
      </c>
      <c r="C6163" t="s">
        <v>1</v>
      </c>
      <c r="D6163" t="s">
        <v>8</v>
      </c>
      <c r="E6163">
        <v>201508</v>
      </c>
      <c r="F6163" s="8">
        <v>34498.645161290326</v>
      </c>
      <c r="G6163" s="8">
        <v>36440</v>
      </c>
    </row>
    <row r="6164" spans="1:7" x14ac:dyDescent="0.2">
      <c r="A6164" t="s">
        <v>76</v>
      </c>
      <c r="B6164" t="s">
        <v>113</v>
      </c>
      <c r="C6164" t="s">
        <v>1</v>
      </c>
      <c r="D6164" t="s">
        <v>8</v>
      </c>
      <c r="E6164">
        <v>201509</v>
      </c>
      <c r="F6164" s="8">
        <v>34700.666666666672</v>
      </c>
      <c r="G6164" s="8">
        <v>37613</v>
      </c>
    </row>
    <row r="6165" spans="1:7" x14ac:dyDescent="0.2">
      <c r="A6165" t="s">
        <v>76</v>
      </c>
      <c r="B6165" t="s">
        <v>113</v>
      </c>
      <c r="C6165" t="s">
        <v>1</v>
      </c>
      <c r="D6165" t="s">
        <v>8</v>
      </c>
      <c r="E6165">
        <v>201510</v>
      </c>
      <c r="F6165" s="8">
        <v>35155.548387096744</v>
      </c>
      <c r="G6165" s="8">
        <v>37437</v>
      </c>
    </row>
    <row r="6166" spans="1:7" x14ac:dyDescent="0.2">
      <c r="A6166" t="s">
        <v>76</v>
      </c>
      <c r="B6166" t="s">
        <v>113</v>
      </c>
      <c r="C6166" t="s">
        <v>1</v>
      </c>
      <c r="D6166" t="s">
        <v>8</v>
      </c>
      <c r="E6166">
        <v>201511</v>
      </c>
      <c r="F6166" s="8">
        <v>35118.033333333347</v>
      </c>
      <c r="G6166" s="8">
        <v>37242</v>
      </c>
    </row>
    <row r="6167" spans="1:7" x14ac:dyDescent="0.2">
      <c r="A6167" t="s">
        <v>76</v>
      </c>
      <c r="B6167" t="s">
        <v>113</v>
      </c>
      <c r="C6167" t="s">
        <v>1</v>
      </c>
      <c r="D6167" t="s">
        <v>8</v>
      </c>
      <c r="E6167">
        <v>201512</v>
      </c>
      <c r="F6167" s="8">
        <v>35425.193548387098</v>
      </c>
      <c r="G6167" s="8">
        <v>37769</v>
      </c>
    </row>
    <row r="6168" spans="1:7" x14ac:dyDescent="0.2">
      <c r="A6168" t="s">
        <v>76</v>
      </c>
      <c r="B6168" t="s">
        <v>113</v>
      </c>
      <c r="C6168" t="s">
        <v>1</v>
      </c>
      <c r="D6168" t="s">
        <v>8</v>
      </c>
      <c r="E6168">
        <v>201601</v>
      </c>
      <c r="F6168" s="8">
        <v>35063.64516129034</v>
      </c>
      <c r="G6168" s="8">
        <v>36751</v>
      </c>
    </row>
    <row r="6169" spans="1:7" x14ac:dyDescent="0.2">
      <c r="A6169" t="s">
        <v>76</v>
      </c>
      <c r="B6169" t="s">
        <v>113</v>
      </c>
      <c r="C6169" t="s">
        <v>1</v>
      </c>
      <c r="D6169" t="s">
        <v>8</v>
      </c>
      <c r="E6169">
        <v>201602</v>
      </c>
      <c r="F6169" s="8">
        <v>34703.275862068964</v>
      </c>
      <c r="G6169" s="8">
        <v>36461</v>
      </c>
    </row>
    <row r="6170" spans="1:7" x14ac:dyDescent="0.2">
      <c r="A6170" t="s">
        <v>76</v>
      </c>
      <c r="B6170" t="s">
        <v>113</v>
      </c>
      <c r="C6170" t="s">
        <v>1</v>
      </c>
      <c r="D6170" t="s">
        <v>8</v>
      </c>
      <c r="E6170">
        <v>201603</v>
      </c>
      <c r="F6170" s="8">
        <v>34474.096774193553</v>
      </c>
      <c r="G6170" s="8">
        <v>36462</v>
      </c>
    </row>
    <row r="6171" spans="1:7" x14ac:dyDescent="0.2">
      <c r="A6171" t="s">
        <v>76</v>
      </c>
      <c r="B6171" t="s">
        <v>113</v>
      </c>
      <c r="C6171" t="s">
        <v>1</v>
      </c>
      <c r="D6171" t="s">
        <v>8</v>
      </c>
      <c r="E6171">
        <v>201604</v>
      </c>
      <c r="F6171" s="8">
        <v>34465.999999999985</v>
      </c>
      <c r="G6171" s="8">
        <v>36187</v>
      </c>
    </row>
    <row r="6172" spans="1:7" x14ac:dyDescent="0.2">
      <c r="A6172" t="s">
        <v>76</v>
      </c>
      <c r="B6172" t="s">
        <v>113</v>
      </c>
      <c r="C6172" t="s">
        <v>1</v>
      </c>
      <c r="D6172" t="s">
        <v>8</v>
      </c>
      <c r="E6172">
        <v>201605</v>
      </c>
      <c r="F6172" s="8">
        <v>34364.870967741939</v>
      </c>
      <c r="G6172" s="8">
        <v>36282</v>
      </c>
    </row>
    <row r="6173" spans="1:7" x14ac:dyDescent="0.2">
      <c r="A6173" t="s">
        <v>76</v>
      </c>
      <c r="B6173" t="s">
        <v>113</v>
      </c>
      <c r="C6173" t="s">
        <v>1</v>
      </c>
      <c r="D6173" t="s">
        <v>8</v>
      </c>
      <c r="E6173">
        <v>201606</v>
      </c>
      <c r="F6173" s="8">
        <v>34389.333333333336</v>
      </c>
      <c r="G6173" s="8">
        <v>35964</v>
      </c>
    </row>
    <row r="6174" spans="1:7" x14ac:dyDescent="0.2">
      <c r="A6174" t="s">
        <v>76</v>
      </c>
      <c r="B6174" t="s">
        <v>113</v>
      </c>
      <c r="C6174" t="s">
        <v>1</v>
      </c>
      <c r="D6174" t="s">
        <v>8</v>
      </c>
      <c r="E6174">
        <v>201607</v>
      </c>
      <c r="F6174" s="8">
        <v>34080.483870967764</v>
      </c>
      <c r="G6174" s="8">
        <v>35732</v>
      </c>
    </row>
    <row r="6175" spans="1:7" x14ac:dyDescent="0.2">
      <c r="A6175" t="s">
        <v>76</v>
      </c>
      <c r="B6175" t="s">
        <v>113</v>
      </c>
      <c r="C6175" t="s">
        <v>1</v>
      </c>
      <c r="D6175" t="s">
        <v>8</v>
      </c>
      <c r="E6175">
        <v>201608</v>
      </c>
      <c r="F6175" s="8">
        <v>33630.903225806425</v>
      </c>
      <c r="G6175" s="8">
        <v>35303</v>
      </c>
    </row>
    <row r="6176" spans="1:7" x14ac:dyDescent="0.2">
      <c r="A6176" t="s">
        <v>76</v>
      </c>
      <c r="B6176" t="s">
        <v>113</v>
      </c>
      <c r="C6176" t="s">
        <v>1</v>
      </c>
      <c r="D6176" t="s">
        <v>8</v>
      </c>
      <c r="E6176">
        <v>201609</v>
      </c>
      <c r="F6176" s="8">
        <v>33192.666666666672</v>
      </c>
      <c r="G6176" s="8">
        <v>34843</v>
      </c>
    </row>
    <row r="6177" spans="1:7" x14ac:dyDescent="0.2">
      <c r="A6177" t="s">
        <v>76</v>
      </c>
      <c r="B6177" t="s">
        <v>113</v>
      </c>
      <c r="C6177" t="s">
        <v>1</v>
      </c>
      <c r="D6177" t="s">
        <v>8</v>
      </c>
      <c r="E6177">
        <v>201610</v>
      </c>
      <c r="F6177" s="8">
        <v>32681.83870967742</v>
      </c>
      <c r="G6177" s="8">
        <v>34016</v>
      </c>
    </row>
    <row r="6178" spans="1:7" x14ac:dyDescent="0.2">
      <c r="A6178" t="s">
        <v>76</v>
      </c>
      <c r="B6178" t="s">
        <v>113</v>
      </c>
      <c r="C6178" t="s">
        <v>1</v>
      </c>
      <c r="D6178" t="s">
        <v>8</v>
      </c>
      <c r="E6178">
        <v>201611</v>
      </c>
      <c r="F6178" s="8">
        <v>32347.200000000004</v>
      </c>
      <c r="G6178" s="8">
        <v>33710</v>
      </c>
    </row>
    <row r="6179" spans="1:7" x14ac:dyDescent="0.2">
      <c r="A6179" t="s">
        <v>76</v>
      </c>
      <c r="B6179" t="s">
        <v>113</v>
      </c>
      <c r="C6179" t="s">
        <v>1</v>
      </c>
      <c r="D6179" t="s">
        <v>8</v>
      </c>
      <c r="E6179">
        <v>201612</v>
      </c>
      <c r="F6179" s="8">
        <v>32243.903225806458</v>
      </c>
      <c r="G6179" s="8">
        <v>34023</v>
      </c>
    </row>
    <row r="6180" spans="1:7" x14ac:dyDescent="0.2">
      <c r="A6180" t="s">
        <v>76</v>
      </c>
      <c r="B6180" t="s">
        <v>113</v>
      </c>
      <c r="C6180" t="s">
        <v>1</v>
      </c>
      <c r="D6180" t="s">
        <v>8</v>
      </c>
      <c r="E6180">
        <v>201701</v>
      </c>
      <c r="F6180" s="8">
        <v>32217.258064516125</v>
      </c>
      <c r="G6180" s="8">
        <v>34150</v>
      </c>
    </row>
    <row r="6181" spans="1:7" x14ac:dyDescent="0.2">
      <c r="A6181" t="s">
        <v>76</v>
      </c>
      <c r="B6181" t="s">
        <v>113</v>
      </c>
      <c r="C6181" t="s">
        <v>1</v>
      </c>
      <c r="D6181" t="s">
        <v>8</v>
      </c>
      <c r="E6181">
        <v>201702</v>
      </c>
      <c r="F6181" s="8">
        <v>32437.285714285706</v>
      </c>
      <c r="G6181" s="8">
        <v>34104</v>
      </c>
    </row>
    <row r="6182" spans="1:7" x14ac:dyDescent="0.2">
      <c r="A6182" t="s">
        <v>76</v>
      </c>
      <c r="B6182" t="s">
        <v>113</v>
      </c>
      <c r="C6182" t="s">
        <v>1</v>
      </c>
      <c r="D6182" t="s">
        <v>8</v>
      </c>
      <c r="E6182">
        <v>201703</v>
      </c>
      <c r="F6182" s="8">
        <v>32543.064516129038</v>
      </c>
      <c r="G6182" s="8">
        <v>34703</v>
      </c>
    </row>
    <row r="6183" spans="1:7" x14ac:dyDescent="0.2">
      <c r="A6183" t="s">
        <v>76</v>
      </c>
      <c r="B6183" t="s">
        <v>113</v>
      </c>
      <c r="C6183" t="s">
        <v>1</v>
      </c>
      <c r="D6183" t="s">
        <v>8</v>
      </c>
      <c r="E6183">
        <v>201704</v>
      </c>
      <c r="F6183" s="8">
        <v>32683.599999999999</v>
      </c>
      <c r="G6183" s="8">
        <v>34317</v>
      </c>
    </row>
    <row r="6184" spans="1:7" x14ac:dyDescent="0.2">
      <c r="A6184" t="s">
        <v>76</v>
      </c>
      <c r="B6184" t="s">
        <v>113</v>
      </c>
      <c r="C6184" t="s">
        <v>1</v>
      </c>
      <c r="D6184" t="s">
        <v>8</v>
      </c>
      <c r="E6184">
        <v>201705</v>
      </c>
      <c r="F6184" s="8">
        <v>32489.580645161292</v>
      </c>
      <c r="G6184" s="8">
        <v>34048</v>
      </c>
    </row>
    <row r="6185" spans="1:7" x14ac:dyDescent="0.2">
      <c r="A6185" t="s">
        <v>76</v>
      </c>
      <c r="B6185" t="s">
        <v>113</v>
      </c>
      <c r="C6185" t="s">
        <v>1</v>
      </c>
      <c r="D6185" t="s">
        <v>8</v>
      </c>
      <c r="E6185">
        <v>201706</v>
      </c>
      <c r="F6185" s="8">
        <v>32260.200000000004</v>
      </c>
      <c r="G6185" s="8">
        <v>33359</v>
      </c>
    </row>
    <row r="6186" spans="1:7" x14ac:dyDescent="0.2">
      <c r="A6186" t="s">
        <v>76</v>
      </c>
      <c r="B6186" t="s">
        <v>113</v>
      </c>
      <c r="C6186" t="s">
        <v>1</v>
      </c>
      <c r="D6186" t="s">
        <v>8</v>
      </c>
      <c r="E6186">
        <v>201707</v>
      </c>
      <c r="F6186" s="8">
        <v>32090.096774193553</v>
      </c>
      <c r="G6186" s="8">
        <v>33231</v>
      </c>
    </row>
    <row r="6187" spans="1:7" x14ac:dyDescent="0.2">
      <c r="A6187" t="s">
        <v>76</v>
      </c>
      <c r="B6187" t="s">
        <v>113</v>
      </c>
      <c r="C6187" t="s">
        <v>1</v>
      </c>
      <c r="D6187" t="s">
        <v>8</v>
      </c>
      <c r="E6187">
        <v>201708</v>
      </c>
      <c r="F6187" s="8">
        <v>32064.870967741932</v>
      </c>
      <c r="G6187" s="8">
        <v>33476</v>
      </c>
    </row>
    <row r="6188" spans="1:7" x14ac:dyDescent="0.2">
      <c r="A6188" t="s">
        <v>76</v>
      </c>
      <c r="B6188" t="s">
        <v>113</v>
      </c>
      <c r="C6188" t="s">
        <v>1</v>
      </c>
      <c r="D6188" t="s">
        <v>8</v>
      </c>
      <c r="E6188">
        <v>201709</v>
      </c>
      <c r="F6188" s="8">
        <v>32118.633333333339</v>
      </c>
      <c r="G6188" s="8">
        <v>33536</v>
      </c>
    </row>
    <row r="6189" spans="1:7" x14ac:dyDescent="0.2">
      <c r="A6189" t="s">
        <v>76</v>
      </c>
      <c r="B6189" t="s">
        <v>113</v>
      </c>
      <c r="C6189" t="s">
        <v>1</v>
      </c>
      <c r="D6189" t="s">
        <v>8</v>
      </c>
      <c r="E6189">
        <v>201710</v>
      </c>
      <c r="F6189" s="8">
        <v>32249.354838709678</v>
      </c>
      <c r="G6189" s="8">
        <v>33805</v>
      </c>
    </row>
    <row r="6190" spans="1:7" x14ac:dyDescent="0.2">
      <c r="A6190" t="s">
        <v>76</v>
      </c>
      <c r="B6190" t="s">
        <v>113</v>
      </c>
      <c r="C6190" t="s">
        <v>1</v>
      </c>
      <c r="D6190" t="s">
        <v>8</v>
      </c>
      <c r="E6190">
        <v>201711</v>
      </c>
      <c r="F6190" s="8">
        <v>32808.966666666667</v>
      </c>
      <c r="G6190" s="8">
        <v>34643</v>
      </c>
    </row>
    <row r="6191" spans="1:7" x14ac:dyDescent="0.2">
      <c r="A6191" t="s">
        <v>76</v>
      </c>
      <c r="B6191" t="s">
        <v>113</v>
      </c>
      <c r="C6191" t="s">
        <v>1</v>
      </c>
      <c r="D6191" t="s">
        <v>8</v>
      </c>
      <c r="E6191">
        <v>201712</v>
      </c>
      <c r="F6191" s="8">
        <v>33514.709677419363</v>
      </c>
      <c r="G6191" s="8">
        <v>35307</v>
      </c>
    </row>
    <row r="6192" spans="1:7" x14ac:dyDescent="0.2">
      <c r="A6192" t="s">
        <v>76</v>
      </c>
      <c r="B6192" t="s">
        <v>113</v>
      </c>
      <c r="C6192" t="s">
        <v>1</v>
      </c>
      <c r="D6192" t="s">
        <v>8</v>
      </c>
      <c r="E6192">
        <v>201801</v>
      </c>
      <c r="F6192" s="8">
        <v>33549.161290322583</v>
      </c>
      <c r="G6192" s="8">
        <v>35677</v>
      </c>
    </row>
    <row r="6193" spans="1:7" x14ac:dyDescent="0.2">
      <c r="A6193" t="s">
        <v>76</v>
      </c>
      <c r="B6193" t="s">
        <v>113</v>
      </c>
      <c r="C6193" t="s">
        <v>1</v>
      </c>
      <c r="D6193" t="s">
        <v>8</v>
      </c>
      <c r="E6193">
        <v>201802</v>
      </c>
      <c r="F6193" s="8">
        <v>34053.821428571413</v>
      </c>
      <c r="G6193" s="8">
        <v>35897</v>
      </c>
    </row>
    <row r="6194" spans="1:7" x14ac:dyDescent="0.2">
      <c r="A6194" t="s">
        <v>76</v>
      </c>
      <c r="B6194" t="s">
        <v>113</v>
      </c>
      <c r="C6194" t="s">
        <v>1</v>
      </c>
      <c r="D6194" t="s">
        <v>8</v>
      </c>
      <c r="E6194">
        <v>201803</v>
      </c>
      <c r="F6194" s="8">
        <v>34552.000000000007</v>
      </c>
      <c r="G6194" s="8">
        <v>36745</v>
      </c>
    </row>
    <row r="6195" spans="1:7" x14ac:dyDescent="0.2">
      <c r="A6195" t="s">
        <v>76</v>
      </c>
      <c r="B6195" t="s">
        <v>113</v>
      </c>
      <c r="C6195" t="s">
        <v>1</v>
      </c>
      <c r="D6195" t="s">
        <v>8</v>
      </c>
      <c r="E6195">
        <v>201804</v>
      </c>
      <c r="F6195" s="8">
        <v>34833.100000000013</v>
      </c>
      <c r="G6195" s="8">
        <v>36932</v>
      </c>
    </row>
    <row r="6196" spans="1:7" x14ac:dyDescent="0.2">
      <c r="A6196" t="s">
        <v>76</v>
      </c>
      <c r="B6196" t="s">
        <v>113</v>
      </c>
      <c r="C6196" t="s">
        <v>1</v>
      </c>
      <c r="D6196" t="s">
        <v>8</v>
      </c>
      <c r="E6196">
        <v>201805</v>
      </c>
      <c r="F6196" s="8">
        <v>34953.483870967713</v>
      </c>
      <c r="G6196" s="8">
        <v>37137</v>
      </c>
    </row>
    <row r="6197" spans="1:7" x14ac:dyDescent="0.2">
      <c r="A6197" t="s">
        <v>76</v>
      </c>
      <c r="B6197" t="s">
        <v>113</v>
      </c>
      <c r="C6197" t="s">
        <v>1</v>
      </c>
      <c r="D6197" t="s">
        <v>8</v>
      </c>
      <c r="E6197">
        <v>201806</v>
      </c>
      <c r="F6197" s="8">
        <v>34999.966666666696</v>
      </c>
      <c r="G6197" s="8">
        <v>37057</v>
      </c>
    </row>
    <row r="6198" spans="1:7" x14ac:dyDescent="0.2">
      <c r="A6198" t="s">
        <v>76</v>
      </c>
      <c r="B6198" t="s">
        <v>113</v>
      </c>
      <c r="C6198" t="s">
        <v>1</v>
      </c>
      <c r="D6198" t="s">
        <v>8</v>
      </c>
      <c r="E6198">
        <v>201807</v>
      </c>
      <c r="F6198" s="8">
        <v>35097.161290322576</v>
      </c>
      <c r="G6198" s="8">
        <v>37381</v>
      </c>
    </row>
    <row r="6199" spans="1:7" x14ac:dyDescent="0.2">
      <c r="A6199" t="s">
        <v>76</v>
      </c>
      <c r="B6199" t="s">
        <v>113</v>
      </c>
      <c r="C6199" t="s">
        <v>1</v>
      </c>
      <c r="D6199" t="s">
        <v>8</v>
      </c>
      <c r="E6199">
        <v>201808</v>
      </c>
      <c r="F6199" s="8">
        <v>35456.709677419371</v>
      </c>
      <c r="G6199" s="8">
        <v>37880</v>
      </c>
    </row>
    <row r="6200" spans="1:7" x14ac:dyDescent="0.2">
      <c r="A6200" t="s">
        <v>76</v>
      </c>
      <c r="B6200" t="s">
        <v>113</v>
      </c>
      <c r="C6200" t="s">
        <v>1</v>
      </c>
      <c r="D6200" t="s">
        <v>8</v>
      </c>
      <c r="E6200">
        <v>201809</v>
      </c>
      <c r="F6200" s="8">
        <v>35603.966666666653</v>
      </c>
      <c r="G6200" s="8">
        <v>38345</v>
      </c>
    </row>
    <row r="6201" spans="1:7" x14ac:dyDescent="0.2">
      <c r="A6201" t="s">
        <v>76</v>
      </c>
      <c r="B6201" t="s">
        <v>113</v>
      </c>
      <c r="C6201" t="s">
        <v>1</v>
      </c>
      <c r="D6201" t="s">
        <v>8</v>
      </c>
      <c r="E6201">
        <v>201810</v>
      </c>
      <c r="F6201" s="8">
        <v>35841.29032258068</v>
      </c>
      <c r="G6201" s="8">
        <v>39120</v>
      </c>
    </row>
    <row r="6202" spans="1:7" x14ac:dyDescent="0.2">
      <c r="A6202" t="s">
        <v>76</v>
      </c>
      <c r="B6202" t="s">
        <v>113</v>
      </c>
      <c r="C6202" t="s">
        <v>1</v>
      </c>
      <c r="D6202" t="s">
        <v>8</v>
      </c>
      <c r="E6202">
        <v>201811</v>
      </c>
      <c r="F6202" s="8">
        <v>35988.766666666685</v>
      </c>
      <c r="G6202" s="8">
        <v>38629</v>
      </c>
    </row>
    <row r="6203" spans="1:7" x14ac:dyDescent="0.2">
      <c r="A6203" t="s">
        <v>76</v>
      </c>
      <c r="B6203" t="s">
        <v>113</v>
      </c>
      <c r="C6203" t="s">
        <v>1</v>
      </c>
      <c r="D6203" t="s">
        <v>8</v>
      </c>
      <c r="E6203">
        <v>201812</v>
      </c>
      <c r="F6203" s="8">
        <v>36066.677419354834</v>
      </c>
      <c r="G6203" s="8">
        <v>38319</v>
      </c>
    </row>
    <row r="6204" spans="1:7" x14ac:dyDescent="0.2">
      <c r="A6204" t="s">
        <v>76</v>
      </c>
      <c r="B6204" t="s">
        <v>113</v>
      </c>
      <c r="C6204" t="s">
        <v>1</v>
      </c>
      <c r="D6204" t="s">
        <v>8</v>
      </c>
      <c r="E6204">
        <v>201901</v>
      </c>
      <c r="F6204" s="8">
        <v>35850.161290322591</v>
      </c>
      <c r="G6204" s="8">
        <v>38610</v>
      </c>
    </row>
    <row r="6205" spans="1:7" x14ac:dyDescent="0.2">
      <c r="A6205" t="s">
        <v>76</v>
      </c>
      <c r="B6205" t="s">
        <v>113</v>
      </c>
      <c r="C6205" t="s">
        <v>1</v>
      </c>
      <c r="D6205" t="s">
        <v>8</v>
      </c>
      <c r="E6205">
        <v>201902</v>
      </c>
      <c r="F6205" s="8">
        <v>36350.214285714283</v>
      </c>
      <c r="G6205" s="8">
        <v>39520</v>
      </c>
    </row>
    <row r="6206" spans="1:7" x14ac:dyDescent="0.2">
      <c r="A6206" t="s">
        <v>76</v>
      </c>
      <c r="B6206" t="s">
        <v>113</v>
      </c>
      <c r="C6206" t="s">
        <v>1</v>
      </c>
      <c r="D6206" t="s">
        <v>8</v>
      </c>
      <c r="E6206">
        <v>201903</v>
      </c>
      <c r="F6206" s="8">
        <v>36542.064516129052</v>
      </c>
      <c r="G6206" s="8">
        <v>40152</v>
      </c>
    </row>
    <row r="6207" spans="1:7" x14ac:dyDescent="0.2">
      <c r="A6207" t="s">
        <v>76</v>
      </c>
      <c r="B6207" t="s">
        <v>113</v>
      </c>
      <c r="C6207" t="s">
        <v>1</v>
      </c>
      <c r="D6207" t="s">
        <v>8</v>
      </c>
      <c r="E6207">
        <v>201904</v>
      </c>
      <c r="F6207" s="8">
        <v>36859.700000000004</v>
      </c>
      <c r="G6207" s="8">
        <v>40328</v>
      </c>
    </row>
    <row r="6208" spans="1:7" x14ac:dyDescent="0.2">
      <c r="A6208" t="s">
        <v>76</v>
      </c>
      <c r="B6208" t="s">
        <v>113</v>
      </c>
      <c r="C6208" t="s">
        <v>1</v>
      </c>
      <c r="D6208" t="s">
        <v>8</v>
      </c>
      <c r="E6208">
        <v>201905</v>
      </c>
      <c r="F6208" s="8">
        <v>37406.387096774182</v>
      </c>
      <c r="G6208" s="8">
        <v>41491</v>
      </c>
    </row>
    <row r="6209" spans="1:7" x14ac:dyDescent="0.2">
      <c r="A6209" t="s">
        <v>76</v>
      </c>
      <c r="B6209" t="s">
        <v>113</v>
      </c>
      <c r="C6209" t="s">
        <v>1</v>
      </c>
      <c r="D6209" t="s">
        <v>8</v>
      </c>
      <c r="E6209">
        <v>201906</v>
      </c>
      <c r="F6209" s="8">
        <v>37916.200000000012</v>
      </c>
      <c r="G6209" s="8">
        <v>41024</v>
      </c>
    </row>
    <row r="6210" spans="1:7" x14ac:dyDescent="0.2">
      <c r="A6210" t="s">
        <v>76</v>
      </c>
      <c r="B6210" t="s">
        <v>113</v>
      </c>
      <c r="C6210" t="s">
        <v>1</v>
      </c>
      <c r="D6210" t="s">
        <v>8</v>
      </c>
      <c r="E6210">
        <v>201907</v>
      </c>
      <c r="F6210" s="8">
        <v>37900.387096774182</v>
      </c>
      <c r="G6210" s="8">
        <v>41611</v>
      </c>
    </row>
    <row r="6211" spans="1:7" x14ac:dyDescent="0.2">
      <c r="A6211" t="s">
        <v>76</v>
      </c>
      <c r="B6211" t="s">
        <v>113</v>
      </c>
      <c r="C6211" t="s">
        <v>1</v>
      </c>
      <c r="D6211" t="s">
        <v>8</v>
      </c>
      <c r="E6211">
        <v>201908</v>
      </c>
      <c r="F6211" s="8">
        <v>38064.161290322583</v>
      </c>
      <c r="G6211" s="8">
        <v>41258</v>
      </c>
    </row>
    <row r="6212" spans="1:7" x14ac:dyDescent="0.2">
      <c r="A6212" t="s">
        <v>76</v>
      </c>
      <c r="B6212" t="s">
        <v>113</v>
      </c>
      <c r="C6212" t="s">
        <v>1</v>
      </c>
      <c r="D6212" t="s">
        <v>8</v>
      </c>
      <c r="E6212">
        <v>201909</v>
      </c>
      <c r="F6212" s="8">
        <v>38228.499999999993</v>
      </c>
      <c r="G6212" s="8">
        <v>41068</v>
      </c>
    </row>
    <row r="6213" spans="1:7" x14ac:dyDescent="0.2">
      <c r="A6213" t="s">
        <v>76</v>
      </c>
      <c r="B6213" t="s">
        <v>113</v>
      </c>
      <c r="C6213" t="s">
        <v>1</v>
      </c>
      <c r="D6213" t="s">
        <v>8</v>
      </c>
      <c r="E6213">
        <v>201910</v>
      </c>
      <c r="F6213" s="8">
        <v>38628.645161290333</v>
      </c>
      <c r="G6213" s="8">
        <v>41616</v>
      </c>
    </row>
    <row r="6214" spans="1:7" x14ac:dyDescent="0.2">
      <c r="A6214" t="s">
        <v>76</v>
      </c>
      <c r="B6214" t="s">
        <v>113</v>
      </c>
      <c r="C6214" t="s">
        <v>1</v>
      </c>
      <c r="D6214" t="s">
        <v>8</v>
      </c>
      <c r="E6214">
        <v>201911</v>
      </c>
      <c r="F6214" s="8">
        <v>38752.599999999977</v>
      </c>
      <c r="G6214" s="8">
        <v>40968</v>
      </c>
    </row>
    <row r="6215" spans="1:7" x14ac:dyDescent="0.2">
      <c r="A6215" t="s">
        <v>76</v>
      </c>
      <c r="B6215" t="s">
        <v>113</v>
      </c>
      <c r="C6215" t="s">
        <v>1</v>
      </c>
      <c r="D6215" t="s">
        <v>8</v>
      </c>
      <c r="E6215">
        <v>201912</v>
      </c>
      <c r="F6215" s="8">
        <v>38660.645161290326</v>
      </c>
      <c r="G6215" s="8">
        <v>40948</v>
      </c>
    </row>
    <row r="6216" spans="1:7" x14ac:dyDescent="0.2">
      <c r="A6216" t="s">
        <v>76</v>
      </c>
      <c r="B6216" t="s">
        <v>113</v>
      </c>
      <c r="C6216" t="s">
        <v>1</v>
      </c>
      <c r="D6216" t="s">
        <v>8</v>
      </c>
      <c r="E6216">
        <v>202001</v>
      </c>
      <c r="F6216" s="8">
        <v>38206.967741935492</v>
      </c>
      <c r="G6216" s="8">
        <v>40028</v>
      </c>
    </row>
    <row r="6217" spans="1:7" x14ac:dyDescent="0.2">
      <c r="A6217" t="s">
        <v>76</v>
      </c>
      <c r="B6217" t="s">
        <v>113</v>
      </c>
      <c r="C6217" t="s">
        <v>1</v>
      </c>
      <c r="D6217" t="s">
        <v>8</v>
      </c>
      <c r="E6217">
        <v>202002</v>
      </c>
      <c r="F6217" s="8">
        <v>37680.620689655181</v>
      </c>
      <c r="G6217" s="8">
        <v>39409</v>
      </c>
    </row>
    <row r="6218" spans="1:7" x14ac:dyDescent="0.2">
      <c r="A6218" t="s">
        <v>76</v>
      </c>
      <c r="B6218" t="s">
        <v>113</v>
      </c>
      <c r="C6218" t="s">
        <v>1</v>
      </c>
      <c r="D6218" t="s">
        <v>8</v>
      </c>
      <c r="E6218">
        <v>202003</v>
      </c>
      <c r="F6218" s="8">
        <v>37017.258064516129</v>
      </c>
      <c r="G6218" s="8">
        <v>38324</v>
      </c>
    </row>
    <row r="6219" spans="1:7" x14ac:dyDescent="0.2">
      <c r="A6219" t="s">
        <v>76</v>
      </c>
      <c r="B6219" t="s">
        <v>113</v>
      </c>
      <c r="C6219" t="s">
        <v>1</v>
      </c>
      <c r="D6219" t="s">
        <v>8</v>
      </c>
      <c r="E6219">
        <v>202004</v>
      </c>
      <c r="F6219" s="8">
        <v>35775.500000000007</v>
      </c>
      <c r="G6219" s="8">
        <v>36687</v>
      </c>
    </row>
    <row r="6220" spans="1:7" x14ac:dyDescent="0.2">
      <c r="A6220" t="s">
        <v>76</v>
      </c>
      <c r="B6220" t="s">
        <v>113</v>
      </c>
      <c r="C6220" t="s">
        <v>1</v>
      </c>
      <c r="D6220" t="s">
        <v>8</v>
      </c>
      <c r="E6220">
        <v>202005</v>
      </c>
      <c r="F6220" s="8">
        <v>34661.516129032265</v>
      </c>
      <c r="G6220" s="8">
        <v>35537</v>
      </c>
    </row>
    <row r="6221" spans="1:7" x14ac:dyDescent="0.2">
      <c r="A6221" t="s">
        <v>76</v>
      </c>
      <c r="B6221" t="s">
        <v>113</v>
      </c>
      <c r="C6221" t="s">
        <v>1</v>
      </c>
      <c r="D6221" t="s">
        <v>8</v>
      </c>
      <c r="E6221">
        <v>202006</v>
      </c>
      <c r="F6221" s="8">
        <v>33937.633333333331</v>
      </c>
      <c r="G6221" s="8">
        <v>34645</v>
      </c>
    </row>
    <row r="6222" spans="1:7" x14ac:dyDescent="0.2">
      <c r="A6222" t="s">
        <v>76</v>
      </c>
      <c r="B6222" t="s">
        <v>113</v>
      </c>
      <c r="C6222" t="s">
        <v>1</v>
      </c>
      <c r="D6222" t="s">
        <v>8</v>
      </c>
      <c r="E6222">
        <v>202007</v>
      </c>
      <c r="F6222" s="8">
        <v>33247.483870967742</v>
      </c>
      <c r="G6222" s="8">
        <v>33895</v>
      </c>
    </row>
    <row r="6223" spans="1:7" x14ac:dyDescent="0.2">
      <c r="A6223" t="s">
        <v>76</v>
      </c>
      <c r="B6223" t="s">
        <v>113</v>
      </c>
      <c r="C6223" t="s">
        <v>1</v>
      </c>
      <c r="D6223" t="s">
        <v>8</v>
      </c>
      <c r="E6223">
        <v>202008</v>
      </c>
      <c r="F6223" s="8">
        <v>32416.38709677419</v>
      </c>
      <c r="G6223" s="8">
        <v>32966</v>
      </c>
    </row>
    <row r="6224" spans="1:7" x14ac:dyDescent="0.2">
      <c r="A6224" t="s">
        <v>76</v>
      </c>
      <c r="B6224" t="s">
        <v>113</v>
      </c>
      <c r="C6224" t="s">
        <v>1</v>
      </c>
      <c r="D6224" t="s">
        <v>8</v>
      </c>
      <c r="E6224">
        <v>202009</v>
      </c>
      <c r="F6224" s="8">
        <v>31634.1</v>
      </c>
      <c r="G6224" s="8">
        <v>32207</v>
      </c>
    </row>
    <row r="6225" spans="1:7" x14ac:dyDescent="0.2">
      <c r="A6225" t="s">
        <v>76</v>
      </c>
      <c r="B6225" t="s">
        <v>113</v>
      </c>
      <c r="C6225" t="s">
        <v>1</v>
      </c>
      <c r="D6225" t="s">
        <v>8</v>
      </c>
      <c r="E6225">
        <v>202010</v>
      </c>
      <c r="F6225" s="8">
        <v>30914.548387096784</v>
      </c>
      <c r="G6225" s="8">
        <v>31488</v>
      </c>
    </row>
    <row r="6226" spans="1:7" x14ac:dyDescent="0.2">
      <c r="A6226" t="s">
        <v>76</v>
      </c>
      <c r="B6226" t="s">
        <v>113</v>
      </c>
      <c r="C6226" t="s">
        <v>1</v>
      </c>
      <c r="D6226" t="s">
        <v>8</v>
      </c>
      <c r="E6226">
        <v>202011</v>
      </c>
      <c r="F6226" s="8">
        <v>30334.333333333339</v>
      </c>
      <c r="G6226" s="8">
        <v>30786</v>
      </c>
    </row>
    <row r="6227" spans="1:7" x14ac:dyDescent="0.2">
      <c r="A6227" t="s">
        <v>76</v>
      </c>
      <c r="B6227" t="s">
        <v>113</v>
      </c>
      <c r="C6227" t="s">
        <v>1</v>
      </c>
      <c r="D6227" t="s">
        <v>8</v>
      </c>
      <c r="E6227">
        <v>202012</v>
      </c>
      <c r="F6227" s="8">
        <v>29795.419354838712</v>
      </c>
      <c r="G6227" s="8">
        <v>30311</v>
      </c>
    </row>
    <row r="6228" spans="1:7" x14ac:dyDescent="0.2">
      <c r="A6228" t="s">
        <v>76</v>
      </c>
      <c r="B6228" t="s">
        <v>113</v>
      </c>
      <c r="C6228" t="s">
        <v>1</v>
      </c>
      <c r="D6228" t="s">
        <v>8</v>
      </c>
      <c r="E6228">
        <v>202101</v>
      </c>
      <c r="F6228" s="8">
        <v>29225.129032258068</v>
      </c>
      <c r="G6228" s="8">
        <v>29568</v>
      </c>
    </row>
    <row r="6229" spans="1:7" x14ac:dyDescent="0.2">
      <c r="A6229" t="s">
        <v>76</v>
      </c>
      <c r="B6229" t="s">
        <v>113</v>
      </c>
      <c r="C6229" t="s">
        <v>1</v>
      </c>
      <c r="D6229" t="s">
        <v>8</v>
      </c>
      <c r="E6229">
        <v>202102</v>
      </c>
      <c r="F6229" s="8">
        <v>28811.642857142862</v>
      </c>
      <c r="G6229" s="8">
        <v>29155</v>
      </c>
    </row>
    <row r="6230" spans="1:7" x14ac:dyDescent="0.2">
      <c r="A6230" t="s">
        <v>76</v>
      </c>
      <c r="B6230" t="s">
        <v>113</v>
      </c>
      <c r="C6230" t="s">
        <v>1</v>
      </c>
      <c r="D6230" t="s">
        <v>8</v>
      </c>
      <c r="E6230">
        <v>202103</v>
      </c>
      <c r="F6230" s="8">
        <v>28383.258064516125</v>
      </c>
      <c r="G6230" s="8">
        <v>28849</v>
      </c>
    </row>
    <row r="6231" spans="1:7" x14ac:dyDescent="0.2">
      <c r="A6231" t="s">
        <v>76</v>
      </c>
      <c r="B6231" t="s">
        <v>113</v>
      </c>
      <c r="C6231" t="s">
        <v>1</v>
      </c>
      <c r="D6231" t="s">
        <v>8</v>
      </c>
      <c r="E6231">
        <v>202104</v>
      </c>
      <c r="F6231" s="8">
        <v>28049.600000000002</v>
      </c>
      <c r="G6231" s="8">
        <v>28410</v>
      </c>
    </row>
    <row r="6232" spans="1:7" x14ac:dyDescent="0.2">
      <c r="A6232" t="s">
        <v>76</v>
      </c>
      <c r="B6232" t="s">
        <v>113</v>
      </c>
      <c r="C6232" t="s">
        <v>1</v>
      </c>
      <c r="D6232" t="s">
        <v>8</v>
      </c>
      <c r="E6232">
        <v>202105</v>
      </c>
      <c r="F6232" s="8">
        <v>27692.774193548379</v>
      </c>
      <c r="G6232" s="8">
        <v>28050</v>
      </c>
    </row>
    <row r="6233" spans="1:7" x14ac:dyDescent="0.2">
      <c r="A6233" t="s">
        <v>76</v>
      </c>
      <c r="B6233" t="s">
        <v>113</v>
      </c>
      <c r="C6233" t="s">
        <v>1</v>
      </c>
      <c r="D6233" t="s">
        <v>8</v>
      </c>
      <c r="E6233">
        <v>202106</v>
      </c>
      <c r="F6233" s="8">
        <v>27218.899999999998</v>
      </c>
      <c r="G6233" s="8">
        <v>27538</v>
      </c>
    </row>
    <row r="6234" spans="1:7" x14ac:dyDescent="0.2">
      <c r="A6234" t="s">
        <v>76</v>
      </c>
      <c r="B6234" t="s">
        <v>113</v>
      </c>
      <c r="C6234" t="s">
        <v>1</v>
      </c>
      <c r="D6234" t="s">
        <v>8</v>
      </c>
      <c r="E6234">
        <v>202107</v>
      </c>
      <c r="F6234" s="8">
        <v>26929.193548387098</v>
      </c>
      <c r="G6234" s="8">
        <v>27307</v>
      </c>
    </row>
    <row r="6235" spans="1:7" x14ac:dyDescent="0.2">
      <c r="A6235" t="s">
        <v>76</v>
      </c>
      <c r="B6235" t="s">
        <v>113</v>
      </c>
      <c r="C6235" t="s">
        <v>1</v>
      </c>
      <c r="D6235" t="s">
        <v>8</v>
      </c>
      <c r="E6235">
        <v>202108</v>
      </c>
      <c r="F6235" s="8">
        <v>26794.967741935492</v>
      </c>
      <c r="G6235" s="8">
        <v>27161</v>
      </c>
    </row>
    <row r="6236" spans="1:7" x14ac:dyDescent="0.2">
      <c r="A6236" t="s">
        <v>76</v>
      </c>
      <c r="B6236" t="s">
        <v>113</v>
      </c>
      <c r="C6236" t="s">
        <v>1</v>
      </c>
      <c r="D6236" t="s">
        <v>8</v>
      </c>
      <c r="E6236">
        <v>202109</v>
      </c>
      <c r="F6236" s="8">
        <v>26608.033333333329</v>
      </c>
      <c r="G6236" s="8">
        <v>26941</v>
      </c>
    </row>
    <row r="6237" spans="1:7" x14ac:dyDescent="0.2">
      <c r="A6237" t="s">
        <v>76</v>
      </c>
      <c r="B6237" t="s">
        <v>113</v>
      </c>
      <c r="C6237" t="s">
        <v>1</v>
      </c>
      <c r="D6237" t="s">
        <v>8</v>
      </c>
      <c r="E6237">
        <v>202110</v>
      </c>
      <c r="F6237" s="8">
        <v>26453.677419354837</v>
      </c>
      <c r="G6237" s="8">
        <v>26813</v>
      </c>
    </row>
    <row r="6238" spans="1:7" x14ac:dyDescent="0.2">
      <c r="A6238" t="s">
        <v>76</v>
      </c>
      <c r="B6238" t="s">
        <v>113</v>
      </c>
      <c r="C6238" t="s">
        <v>1</v>
      </c>
      <c r="D6238" t="s">
        <v>8</v>
      </c>
      <c r="E6238">
        <v>202111</v>
      </c>
      <c r="F6238" s="8">
        <v>26261.166666666675</v>
      </c>
      <c r="G6238" s="8">
        <v>26645</v>
      </c>
    </row>
    <row r="6239" spans="1:7" x14ac:dyDescent="0.2">
      <c r="A6239" t="s">
        <v>76</v>
      </c>
      <c r="B6239" t="s">
        <v>113</v>
      </c>
      <c r="C6239" t="s">
        <v>1</v>
      </c>
      <c r="D6239" t="s">
        <v>8</v>
      </c>
      <c r="E6239">
        <v>202112</v>
      </c>
      <c r="F6239" s="8">
        <v>26133.645161290322</v>
      </c>
      <c r="G6239" s="8">
        <v>26771</v>
      </c>
    </row>
    <row r="6240" spans="1:7" x14ac:dyDescent="0.2">
      <c r="A6240" t="s">
        <v>76</v>
      </c>
      <c r="B6240" t="s">
        <v>113</v>
      </c>
      <c r="C6240" t="s">
        <v>1</v>
      </c>
      <c r="D6240" t="s">
        <v>8</v>
      </c>
      <c r="E6240">
        <v>202201</v>
      </c>
      <c r="F6240" s="8">
        <v>26240.612903225807</v>
      </c>
      <c r="G6240" s="8">
        <v>26529</v>
      </c>
    </row>
    <row r="6241" spans="1:7" x14ac:dyDescent="0.2">
      <c r="A6241" t="s">
        <v>76</v>
      </c>
      <c r="B6241" t="s">
        <v>113</v>
      </c>
      <c r="C6241" t="s">
        <v>1</v>
      </c>
      <c r="D6241" t="s">
        <v>8</v>
      </c>
      <c r="E6241">
        <v>202202</v>
      </c>
      <c r="F6241" s="8">
        <v>26052.321428571424</v>
      </c>
      <c r="G6241" s="8">
        <v>26327</v>
      </c>
    </row>
    <row r="6242" spans="1:7" x14ac:dyDescent="0.2">
      <c r="A6242" t="s">
        <v>76</v>
      </c>
      <c r="B6242" t="s">
        <v>113</v>
      </c>
      <c r="C6242" t="s">
        <v>1</v>
      </c>
      <c r="D6242" t="s">
        <v>8</v>
      </c>
      <c r="E6242">
        <v>202203</v>
      </c>
      <c r="F6242" s="8">
        <v>25863.903225806436</v>
      </c>
      <c r="G6242" s="8">
        <v>26174</v>
      </c>
    </row>
    <row r="6243" spans="1:7" x14ac:dyDescent="0.2">
      <c r="A6243" t="s">
        <v>76</v>
      </c>
      <c r="B6243" t="s">
        <v>113</v>
      </c>
      <c r="C6243" t="s">
        <v>1</v>
      </c>
      <c r="D6243" t="s">
        <v>8</v>
      </c>
      <c r="E6243">
        <v>202204</v>
      </c>
      <c r="F6243" s="8">
        <v>25677.8</v>
      </c>
      <c r="G6243" s="8">
        <v>25918</v>
      </c>
    </row>
    <row r="6244" spans="1:7" x14ac:dyDescent="0.2">
      <c r="A6244" t="s">
        <v>76</v>
      </c>
      <c r="B6244" t="s">
        <v>113</v>
      </c>
      <c r="C6244" t="s">
        <v>1</v>
      </c>
      <c r="D6244" t="s">
        <v>8</v>
      </c>
      <c r="E6244">
        <v>202205</v>
      </c>
      <c r="F6244" s="8">
        <v>25443.709677419352</v>
      </c>
      <c r="G6244" s="8">
        <v>25706</v>
      </c>
    </row>
    <row r="6245" spans="1:7" x14ac:dyDescent="0.2">
      <c r="A6245" t="s">
        <v>76</v>
      </c>
      <c r="B6245" t="s">
        <v>113</v>
      </c>
      <c r="C6245" t="s">
        <v>1</v>
      </c>
      <c r="D6245" t="s">
        <v>8</v>
      </c>
      <c r="E6245">
        <v>202206</v>
      </c>
      <c r="F6245" s="8">
        <v>25250.76666666667</v>
      </c>
      <c r="G6245" s="8">
        <v>25536</v>
      </c>
    </row>
    <row r="6246" spans="1:7" x14ac:dyDescent="0.2">
      <c r="A6246" t="s">
        <v>76</v>
      </c>
      <c r="B6246" t="s">
        <v>113</v>
      </c>
      <c r="C6246" t="s">
        <v>1</v>
      </c>
      <c r="D6246" t="s">
        <v>8</v>
      </c>
      <c r="E6246">
        <v>202207</v>
      </c>
      <c r="F6246" s="8">
        <v>25069.999999999989</v>
      </c>
      <c r="G6246" s="8">
        <v>25367</v>
      </c>
    </row>
    <row r="6247" spans="1:7" x14ac:dyDescent="0.2">
      <c r="A6247" t="s">
        <v>76</v>
      </c>
      <c r="B6247" t="s">
        <v>113</v>
      </c>
      <c r="C6247" t="s">
        <v>1</v>
      </c>
      <c r="D6247" t="s">
        <v>8</v>
      </c>
      <c r="E6247">
        <v>202208</v>
      </c>
      <c r="F6247" s="8">
        <v>24868.870967741939</v>
      </c>
      <c r="G6247" s="8">
        <v>25485</v>
      </c>
    </row>
    <row r="6248" spans="1:7" x14ac:dyDescent="0.2">
      <c r="A6248" t="s">
        <v>76</v>
      </c>
      <c r="B6248" t="s">
        <v>113</v>
      </c>
      <c r="C6248" t="s">
        <v>1</v>
      </c>
      <c r="D6248" t="s">
        <v>8</v>
      </c>
      <c r="E6248">
        <v>202209</v>
      </c>
      <c r="F6248" s="8">
        <v>24896.133333333339</v>
      </c>
      <c r="G6248" s="8">
        <v>25313</v>
      </c>
    </row>
    <row r="6249" spans="1:7" x14ac:dyDescent="0.2">
      <c r="A6249" t="s">
        <v>76</v>
      </c>
      <c r="B6249" t="s">
        <v>113</v>
      </c>
      <c r="C6249" t="s">
        <v>1</v>
      </c>
      <c r="D6249" t="s">
        <v>8</v>
      </c>
      <c r="E6249">
        <v>202210</v>
      </c>
      <c r="F6249" s="8">
        <v>24834.225806451621</v>
      </c>
      <c r="G6249" s="8">
        <v>25210</v>
      </c>
    </row>
    <row r="6250" spans="1:7" x14ac:dyDescent="0.2">
      <c r="A6250" t="s">
        <v>76</v>
      </c>
      <c r="B6250" t="s">
        <v>113</v>
      </c>
      <c r="C6250" t="s">
        <v>1</v>
      </c>
      <c r="D6250" t="s">
        <v>8</v>
      </c>
      <c r="E6250">
        <v>202211</v>
      </c>
      <c r="F6250" s="8">
        <v>24781.000000000004</v>
      </c>
      <c r="G6250" s="8">
        <v>25173</v>
      </c>
    </row>
    <row r="6251" spans="1:7" x14ac:dyDescent="0.2">
      <c r="A6251" t="s">
        <v>76</v>
      </c>
      <c r="B6251" t="s">
        <v>113</v>
      </c>
      <c r="C6251" t="s">
        <v>1</v>
      </c>
      <c r="D6251" t="s">
        <v>8</v>
      </c>
      <c r="E6251">
        <v>202212</v>
      </c>
      <c r="F6251" s="8">
        <v>24886.709677419367</v>
      </c>
      <c r="G6251" s="8">
        <v>25699</v>
      </c>
    </row>
    <row r="6252" spans="1:7" x14ac:dyDescent="0.2">
      <c r="A6252" t="s">
        <v>76</v>
      </c>
      <c r="B6252" t="s">
        <v>113</v>
      </c>
      <c r="C6252" t="s">
        <v>1</v>
      </c>
      <c r="D6252" t="s">
        <v>8</v>
      </c>
      <c r="E6252">
        <v>202301</v>
      </c>
      <c r="F6252" s="8">
        <v>24943.193548387106</v>
      </c>
      <c r="G6252" s="8">
        <v>25232</v>
      </c>
    </row>
    <row r="6253" spans="1:7" x14ac:dyDescent="0.2">
      <c r="A6253" t="s">
        <v>76</v>
      </c>
      <c r="B6253" t="s">
        <v>113</v>
      </c>
      <c r="C6253" t="s">
        <v>1</v>
      </c>
      <c r="D6253" t="s">
        <v>8</v>
      </c>
      <c r="E6253">
        <v>202302</v>
      </c>
      <c r="F6253" s="8">
        <v>24764.035714285714</v>
      </c>
      <c r="G6253" s="8">
        <v>25075</v>
      </c>
    </row>
    <row r="6254" spans="1:7" x14ac:dyDescent="0.2">
      <c r="A6254" t="s">
        <v>76</v>
      </c>
      <c r="B6254" t="s">
        <v>113</v>
      </c>
      <c r="C6254" t="s">
        <v>1</v>
      </c>
      <c r="D6254" t="s">
        <v>8</v>
      </c>
      <c r="E6254">
        <v>202303</v>
      </c>
      <c r="F6254" s="8">
        <v>24577.354838709682</v>
      </c>
      <c r="G6254" s="8">
        <v>24909</v>
      </c>
    </row>
    <row r="6255" spans="1:7" x14ac:dyDescent="0.2">
      <c r="A6255" t="s">
        <v>76</v>
      </c>
      <c r="B6255" t="s">
        <v>113</v>
      </c>
      <c r="C6255" t="s">
        <v>1</v>
      </c>
      <c r="D6255" t="s">
        <v>8</v>
      </c>
      <c r="E6255">
        <v>202304</v>
      </c>
      <c r="F6255" s="8">
        <v>24423.966666666667</v>
      </c>
      <c r="G6255" s="8">
        <v>24774</v>
      </c>
    </row>
    <row r="6256" spans="1:7" x14ac:dyDescent="0.2">
      <c r="A6256" t="s">
        <v>76</v>
      </c>
      <c r="B6256" t="s">
        <v>113</v>
      </c>
      <c r="C6256" t="s">
        <v>1</v>
      </c>
      <c r="D6256" t="s">
        <v>8</v>
      </c>
      <c r="E6256">
        <v>202305</v>
      </c>
      <c r="F6256" s="8">
        <v>24322.225806451614</v>
      </c>
      <c r="G6256" s="8">
        <v>24722</v>
      </c>
    </row>
    <row r="6257" spans="1:7" x14ac:dyDescent="0.2">
      <c r="A6257" t="s">
        <v>76</v>
      </c>
      <c r="B6257" t="s">
        <v>113</v>
      </c>
      <c r="C6257" t="s">
        <v>1</v>
      </c>
      <c r="D6257" t="s">
        <v>8</v>
      </c>
      <c r="E6257">
        <v>202306</v>
      </c>
      <c r="F6257" s="8">
        <v>24289.166666666668</v>
      </c>
      <c r="G6257" s="8">
        <v>24627</v>
      </c>
    </row>
    <row r="6258" spans="1:7" x14ac:dyDescent="0.2">
      <c r="A6258" t="s">
        <v>76</v>
      </c>
      <c r="B6258" t="s">
        <v>113</v>
      </c>
      <c r="C6258" t="s">
        <v>1</v>
      </c>
      <c r="D6258" t="s">
        <v>8</v>
      </c>
      <c r="E6258">
        <v>202307</v>
      </c>
      <c r="F6258" s="8">
        <v>24158.419354838708</v>
      </c>
      <c r="G6258" s="8">
        <v>24473</v>
      </c>
    </row>
    <row r="6259" spans="1:7" x14ac:dyDescent="0.2">
      <c r="A6259" t="s">
        <v>76</v>
      </c>
      <c r="B6259" t="s">
        <v>113</v>
      </c>
      <c r="C6259" t="s">
        <v>1</v>
      </c>
      <c r="D6259" t="s">
        <v>8</v>
      </c>
      <c r="E6259">
        <v>202308</v>
      </c>
      <c r="F6259" s="8">
        <v>24077.032258064519</v>
      </c>
      <c r="G6259" s="8">
        <v>24679</v>
      </c>
    </row>
    <row r="6260" spans="1:7" x14ac:dyDescent="0.2">
      <c r="A6260" t="s">
        <v>76</v>
      </c>
      <c r="B6260" t="s">
        <v>113</v>
      </c>
      <c r="C6260" t="s">
        <v>1</v>
      </c>
      <c r="D6260" t="s">
        <v>8</v>
      </c>
      <c r="E6260">
        <v>202309</v>
      </c>
      <c r="F6260" s="8">
        <v>23985.30000000001</v>
      </c>
      <c r="G6260" s="8">
        <v>24354</v>
      </c>
    </row>
    <row r="6261" spans="1:7" x14ac:dyDescent="0.2">
      <c r="A6261" t="s">
        <v>76</v>
      </c>
      <c r="B6261" t="s">
        <v>113</v>
      </c>
      <c r="C6261" t="s">
        <v>1</v>
      </c>
      <c r="D6261" t="s">
        <v>8</v>
      </c>
      <c r="E6261">
        <v>202310</v>
      </c>
      <c r="F6261" s="8">
        <v>23876.387096774193</v>
      </c>
      <c r="G6261" s="8">
        <v>24149</v>
      </c>
    </row>
    <row r="6262" spans="1:7" x14ac:dyDescent="0.2">
      <c r="A6262" t="s">
        <v>76</v>
      </c>
      <c r="B6262" t="s">
        <v>113</v>
      </c>
      <c r="C6262" t="s">
        <v>1</v>
      </c>
      <c r="D6262" t="s">
        <v>8</v>
      </c>
      <c r="E6262">
        <v>202311</v>
      </c>
      <c r="F6262" s="8">
        <v>23657.233333333326</v>
      </c>
      <c r="G6262" s="8">
        <v>24079</v>
      </c>
    </row>
    <row r="6263" spans="1:7" x14ac:dyDescent="0.2">
      <c r="A6263" t="s">
        <v>76</v>
      </c>
      <c r="B6263" t="s">
        <v>113</v>
      </c>
      <c r="C6263" t="s">
        <v>1</v>
      </c>
      <c r="D6263" t="s">
        <v>8</v>
      </c>
      <c r="E6263">
        <v>202312</v>
      </c>
      <c r="F6263" s="8">
        <v>23566.677419354837</v>
      </c>
      <c r="G6263" s="8">
        <v>24363</v>
      </c>
    </row>
    <row r="6264" spans="1:7" x14ac:dyDescent="0.2">
      <c r="A6264" t="s">
        <v>76</v>
      </c>
      <c r="B6264" t="s">
        <v>113</v>
      </c>
      <c r="C6264" t="s">
        <v>1</v>
      </c>
      <c r="D6264" t="s">
        <v>8</v>
      </c>
      <c r="E6264">
        <v>202401</v>
      </c>
      <c r="F6264" s="8">
        <v>23486.806451612905</v>
      </c>
      <c r="G6264" s="8">
        <v>23794</v>
      </c>
    </row>
    <row r="6265" spans="1:7" x14ac:dyDescent="0.2">
      <c r="A6265" t="s">
        <v>76</v>
      </c>
      <c r="B6265" t="s">
        <v>113</v>
      </c>
      <c r="C6265" t="s">
        <v>1</v>
      </c>
      <c r="D6265" t="s">
        <v>8</v>
      </c>
      <c r="E6265">
        <v>202402</v>
      </c>
      <c r="F6265" s="8">
        <v>23380.206896551725</v>
      </c>
      <c r="G6265" s="8">
        <v>23767</v>
      </c>
    </row>
    <row r="6266" spans="1:7" x14ac:dyDescent="0.2">
      <c r="A6266" t="s">
        <v>76</v>
      </c>
      <c r="B6266" t="s">
        <v>113</v>
      </c>
      <c r="C6266" t="s">
        <v>1</v>
      </c>
      <c r="D6266" t="s">
        <v>8</v>
      </c>
      <c r="E6266">
        <v>202403</v>
      </c>
      <c r="F6266" s="8">
        <v>23323.258064516125</v>
      </c>
      <c r="G6266" s="8">
        <v>23599</v>
      </c>
    </row>
    <row r="6267" spans="1:7" x14ac:dyDescent="0.2">
      <c r="A6267" t="s">
        <v>76</v>
      </c>
      <c r="B6267" t="s">
        <v>113</v>
      </c>
      <c r="C6267" t="s">
        <v>1</v>
      </c>
      <c r="D6267" t="s">
        <v>8</v>
      </c>
      <c r="E6267">
        <v>202404</v>
      </c>
      <c r="F6267" s="8">
        <v>23222.599999999995</v>
      </c>
      <c r="G6267" s="8">
        <v>23824</v>
      </c>
    </row>
    <row r="6268" spans="1:7" x14ac:dyDescent="0.2">
      <c r="A6268" t="s">
        <v>76</v>
      </c>
      <c r="B6268" t="s">
        <v>113</v>
      </c>
      <c r="C6268" t="s">
        <v>1</v>
      </c>
      <c r="D6268" t="s">
        <v>8</v>
      </c>
      <c r="E6268">
        <v>202405</v>
      </c>
      <c r="F6268" s="8">
        <v>23430.967741935485</v>
      </c>
      <c r="G6268" s="8">
        <v>23745</v>
      </c>
    </row>
    <row r="6269" spans="1:7" x14ac:dyDescent="0.2">
      <c r="A6269" t="s">
        <v>76</v>
      </c>
      <c r="B6269" t="s">
        <v>113</v>
      </c>
      <c r="C6269" t="s">
        <v>1</v>
      </c>
      <c r="D6269" t="s">
        <v>9</v>
      </c>
      <c r="E6269">
        <v>201406</v>
      </c>
      <c r="F6269" s="8">
        <v>30033.625947260629</v>
      </c>
      <c r="G6269" s="8">
        <v>31795</v>
      </c>
    </row>
    <row r="6270" spans="1:7" x14ac:dyDescent="0.2">
      <c r="A6270" t="s">
        <v>76</v>
      </c>
      <c r="B6270" t="s">
        <v>113</v>
      </c>
      <c r="C6270" t="s">
        <v>1</v>
      </c>
      <c r="D6270" t="s">
        <v>9</v>
      </c>
      <c r="E6270">
        <v>201412</v>
      </c>
      <c r="F6270" s="8">
        <v>32628.717204301065</v>
      </c>
      <c r="G6270" s="8">
        <v>35027.5</v>
      </c>
    </row>
    <row r="6271" spans="1:7" x14ac:dyDescent="0.2">
      <c r="A6271" t="s">
        <v>76</v>
      </c>
      <c r="B6271" t="s">
        <v>113</v>
      </c>
      <c r="C6271" t="s">
        <v>1</v>
      </c>
      <c r="D6271" t="s">
        <v>9</v>
      </c>
      <c r="E6271">
        <v>201506</v>
      </c>
      <c r="F6271" s="8">
        <v>33796.270238095232</v>
      </c>
      <c r="G6271" s="8">
        <v>35387.333333333336</v>
      </c>
    </row>
    <row r="6272" spans="1:7" x14ac:dyDescent="0.2">
      <c r="A6272" t="s">
        <v>76</v>
      </c>
      <c r="B6272" t="s">
        <v>113</v>
      </c>
      <c r="C6272" t="s">
        <v>1</v>
      </c>
      <c r="D6272" t="s">
        <v>9</v>
      </c>
      <c r="E6272">
        <v>201512</v>
      </c>
      <c r="F6272" s="8">
        <v>34920.853225806444</v>
      </c>
      <c r="G6272" s="8">
        <v>37144.5</v>
      </c>
    </row>
    <row r="6273" spans="1:7" x14ac:dyDescent="0.2">
      <c r="A6273" t="s">
        <v>76</v>
      </c>
      <c r="B6273" t="s">
        <v>113</v>
      </c>
      <c r="C6273" t="s">
        <v>1</v>
      </c>
      <c r="D6273" t="s">
        <v>9</v>
      </c>
      <c r="E6273">
        <v>201606</v>
      </c>
      <c r="F6273" s="8">
        <v>34576.870349771358</v>
      </c>
      <c r="G6273" s="8">
        <v>36351.166666666664</v>
      </c>
    </row>
    <row r="6274" spans="1:7" x14ac:dyDescent="0.2">
      <c r="A6274" t="s">
        <v>76</v>
      </c>
      <c r="B6274" t="s">
        <v>113</v>
      </c>
      <c r="C6274" t="s">
        <v>1</v>
      </c>
      <c r="D6274" t="s">
        <v>9</v>
      </c>
      <c r="E6274">
        <v>201612</v>
      </c>
      <c r="F6274" s="8">
        <v>33029.499283154124</v>
      </c>
      <c r="G6274" s="8">
        <v>34604.5</v>
      </c>
    </row>
    <row r="6275" spans="1:7" x14ac:dyDescent="0.2">
      <c r="A6275" t="s">
        <v>76</v>
      </c>
      <c r="B6275" t="s">
        <v>113</v>
      </c>
      <c r="C6275" t="s">
        <v>1</v>
      </c>
      <c r="D6275" t="s">
        <v>9</v>
      </c>
      <c r="E6275">
        <v>201706</v>
      </c>
      <c r="F6275" s="8">
        <v>32438.498156682032</v>
      </c>
      <c r="G6275" s="8">
        <v>34113.5</v>
      </c>
    </row>
    <row r="6276" spans="1:7" x14ac:dyDescent="0.2">
      <c r="A6276" t="s">
        <v>76</v>
      </c>
      <c r="B6276" t="s">
        <v>113</v>
      </c>
      <c r="C6276" t="s">
        <v>1</v>
      </c>
      <c r="D6276" t="s">
        <v>9</v>
      </c>
      <c r="E6276">
        <v>201712</v>
      </c>
      <c r="F6276" s="8">
        <v>32474.438709677419</v>
      </c>
      <c r="G6276" s="8">
        <v>33999.666666666664</v>
      </c>
    </row>
    <row r="6277" spans="1:7" x14ac:dyDescent="0.2">
      <c r="A6277" t="s">
        <v>76</v>
      </c>
      <c r="B6277" t="s">
        <v>113</v>
      </c>
      <c r="C6277" t="s">
        <v>1</v>
      </c>
      <c r="D6277" t="s">
        <v>9</v>
      </c>
      <c r="E6277">
        <v>201806</v>
      </c>
      <c r="F6277" s="8">
        <v>34490.255542754734</v>
      </c>
      <c r="G6277" s="8">
        <v>36574.166666666664</v>
      </c>
    </row>
    <row r="6278" spans="1:7" x14ac:dyDescent="0.2">
      <c r="A6278" t="s">
        <v>76</v>
      </c>
      <c r="B6278" t="s">
        <v>113</v>
      </c>
      <c r="C6278" t="s">
        <v>1</v>
      </c>
      <c r="D6278" t="s">
        <v>9</v>
      </c>
      <c r="E6278">
        <v>201812</v>
      </c>
      <c r="F6278" s="8">
        <v>35675.762007168465</v>
      </c>
      <c r="G6278" s="8">
        <v>38279</v>
      </c>
    </row>
    <row r="6279" spans="1:7" x14ac:dyDescent="0.2">
      <c r="A6279" t="s">
        <v>76</v>
      </c>
      <c r="B6279" t="s">
        <v>113</v>
      </c>
      <c r="C6279" t="s">
        <v>1</v>
      </c>
      <c r="D6279" t="s">
        <v>9</v>
      </c>
      <c r="E6279">
        <v>201906</v>
      </c>
      <c r="F6279" s="8">
        <v>36820.787864823353</v>
      </c>
      <c r="G6279" s="8">
        <v>40187.5</v>
      </c>
    </row>
    <row r="6280" spans="1:7" x14ac:dyDescent="0.2">
      <c r="A6280" t="s">
        <v>76</v>
      </c>
      <c r="B6280" t="s">
        <v>113</v>
      </c>
      <c r="C6280" t="s">
        <v>1</v>
      </c>
      <c r="D6280" t="s">
        <v>9</v>
      </c>
      <c r="E6280">
        <v>201912</v>
      </c>
      <c r="F6280" s="8">
        <v>38372.489784946236</v>
      </c>
      <c r="G6280" s="8">
        <v>41244.833333333336</v>
      </c>
    </row>
    <row r="6281" spans="1:7" x14ac:dyDescent="0.2">
      <c r="A6281" t="s">
        <v>76</v>
      </c>
      <c r="B6281" t="s">
        <v>113</v>
      </c>
      <c r="C6281" t="s">
        <v>1</v>
      </c>
      <c r="D6281" t="s">
        <v>9</v>
      </c>
      <c r="E6281">
        <v>202006</v>
      </c>
      <c r="F6281" s="8">
        <v>36213.249326412064</v>
      </c>
      <c r="G6281" s="8">
        <v>37438.333333333336</v>
      </c>
    </row>
    <row r="6282" spans="1:7" x14ac:dyDescent="0.2">
      <c r="A6282" t="s">
        <v>76</v>
      </c>
      <c r="B6282" t="s">
        <v>113</v>
      </c>
      <c r="C6282" t="s">
        <v>1</v>
      </c>
      <c r="D6282" t="s">
        <v>9</v>
      </c>
      <c r="E6282">
        <v>202012</v>
      </c>
      <c r="F6282" s="8">
        <v>31390.378673835134</v>
      </c>
      <c r="G6282" s="8">
        <v>31942.166666666668</v>
      </c>
    </row>
    <row r="6283" spans="1:7" x14ac:dyDescent="0.2">
      <c r="A6283" t="s">
        <v>76</v>
      </c>
      <c r="B6283" t="s">
        <v>113</v>
      </c>
      <c r="C6283" t="s">
        <v>1</v>
      </c>
      <c r="D6283" t="s">
        <v>9</v>
      </c>
      <c r="E6283">
        <v>202106</v>
      </c>
      <c r="F6283" s="8">
        <v>28230.217357910904</v>
      </c>
      <c r="G6283" s="8">
        <v>28595</v>
      </c>
    </row>
    <row r="6284" spans="1:7" x14ac:dyDescent="0.2">
      <c r="A6284" t="s">
        <v>76</v>
      </c>
      <c r="B6284" t="s">
        <v>113</v>
      </c>
      <c r="C6284" t="s">
        <v>1</v>
      </c>
      <c r="D6284" t="s">
        <v>9</v>
      </c>
      <c r="E6284">
        <v>202112</v>
      </c>
      <c r="F6284" s="8">
        <v>26530.113978494628</v>
      </c>
      <c r="G6284" s="8">
        <v>26939.666666666668</v>
      </c>
    </row>
    <row r="6285" spans="1:7" x14ac:dyDescent="0.2">
      <c r="A6285" t="s">
        <v>76</v>
      </c>
      <c r="B6285" t="s">
        <v>113</v>
      </c>
      <c r="C6285" t="s">
        <v>1</v>
      </c>
      <c r="D6285" t="s">
        <v>9</v>
      </c>
      <c r="E6285">
        <v>202206</v>
      </c>
      <c r="F6285" s="8">
        <v>25754.85231694828</v>
      </c>
      <c r="G6285" s="8">
        <v>26031.666666666668</v>
      </c>
    </row>
    <row r="6286" spans="1:7" x14ac:dyDescent="0.2">
      <c r="A6286" t="s">
        <v>76</v>
      </c>
      <c r="B6286" t="s">
        <v>113</v>
      </c>
      <c r="C6286" t="s">
        <v>1</v>
      </c>
      <c r="D6286" t="s">
        <v>9</v>
      </c>
      <c r="E6286">
        <v>202212</v>
      </c>
      <c r="F6286" s="8">
        <v>24889.48996415771</v>
      </c>
      <c r="G6286" s="8">
        <v>25374.5</v>
      </c>
    </row>
    <row r="6287" spans="1:7" x14ac:dyDescent="0.2">
      <c r="A6287" t="s">
        <v>76</v>
      </c>
      <c r="B6287" t="s">
        <v>113</v>
      </c>
      <c r="C6287" t="s">
        <v>1</v>
      </c>
      <c r="D6287" t="s">
        <v>9</v>
      </c>
      <c r="E6287">
        <v>202306</v>
      </c>
      <c r="F6287" s="8">
        <v>24553.323873527905</v>
      </c>
      <c r="G6287" s="8">
        <v>24889.833333333332</v>
      </c>
    </row>
    <row r="6288" spans="1:7" x14ac:dyDescent="0.2">
      <c r="A6288" t="s">
        <v>76</v>
      </c>
      <c r="B6288" t="s">
        <v>113</v>
      </c>
      <c r="C6288" t="s">
        <v>1</v>
      </c>
      <c r="D6288" t="s">
        <v>9</v>
      </c>
      <c r="E6288">
        <v>202312</v>
      </c>
      <c r="F6288" s="8">
        <v>23886.841577060932</v>
      </c>
      <c r="G6288" s="8">
        <v>24349.5</v>
      </c>
    </row>
    <row r="6289" spans="1:7" x14ac:dyDescent="0.2">
      <c r="A6289" t="s">
        <v>76</v>
      </c>
      <c r="B6289" t="s">
        <v>113</v>
      </c>
      <c r="C6289" t="s">
        <v>1</v>
      </c>
      <c r="D6289" t="s">
        <v>9</v>
      </c>
      <c r="E6289">
        <v>202406</v>
      </c>
      <c r="F6289" s="8">
        <v>23368.767830923247</v>
      </c>
      <c r="G6289" s="8">
        <v>23745.8</v>
      </c>
    </row>
    <row r="6290" spans="1:7" x14ac:dyDescent="0.2">
      <c r="A6290" t="s">
        <v>76</v>
      </c>
      <c r="B6290" t="s">
        <v>113</v>
      </c>
      <c r="C6290" t="s">
        <v>1</v>
      </c>
      <c r="D6290" t="s">
        <v>5</v>
      </c>
      <c r="E6290">
        <v>201403</v>
      </c>
      <c r="F6290" s="8">
        <v>29666.670890937017</v>
      </c>
      <c r="G6290" s="8">
        <v>31249.333333333332</v>
      </c>
    </row>
    <row r="6291" spans="1:7" x14ac:dyDescent="0.2">
      <c r="A6291" t="s">
        <v>76</v>
      </c>
      <c r="B6291" t="s">
        <v>113</v>
      </c>
      <c r="C6291" t="s">
        <v>1</v>
      </c>
      <c r="D6291" t="s">
        <v>5</v>
      </c>
      <c r="E6291">
        <v>201406</v>
      </c>
      <c r="F6291" s="8">
        <v>30400.58100358423</v>
      </c>
      <c r="G6291" s="8">
        <v>32340.666666666668</v>
      </c>
    </row>
    <row r="6292" spans="1:7" x14ac:dyDescent="0.2">
      <c r="A6292" t="s">
        <v>76</v>
      </c>
      <c r="B6292" t="s">
        <v>113</v>
      </c>
      <c r="C6292" t="s">
        <v>1</v>
      </c>
      <c r="D6292" t="s">
        <v>5</v>
      </c>
      <c r="E6292">
        <v>201409</v>
      </c>
      <c r="F6292" s="8">
        <v>31799.109318996405</v>
      </c>
      <c r="G6292" s="8">
        <v>34603.666666666664</v>
      </c>
    </row>
    <row r="6293" spans="1:7" x14ac:dyDescent="0.2">
      <c r="A6293" t="s">
        <v>76</v>
      </c>
      <c r="B6293" t="s">
        <v>113</v>
      </c>
      <c r="C6293" t="s">
        <v>1</v>
      </c>
      <c r="D6293" t="s">
        <v>5</v>
      </c>
      <c r="E6293">
        <v>201412</v>
      </c>
      <c r="F6293" s="8">
        <v>33458.325089605722</v>
      </c>
      <c r="G6293" s="8">
        <v>35451.333333333336</v>
      </c>
    </row>
    <row r="6294" spans="1:7" x14ac:dyDescent="0.2">
      <c r="A6294" t="s">
        <v>76</v>
      </c>
      <c r="B6294" t="s">
        <v>113</v>
      </c>
      <c r="C6294" t="s">
        <v>1</v>
      </c>
      <c r="D6294" t="s">
        <v>5</v>
      </c>
      <c r="E6294">
        <v>201503</v>
      </c>
      <c r="F6294" s="8">
        <v>33532.779185867897</v>
      </c>
      <c r="G6294" s="8">
        <v>34951.666666666664</v>
      </c>
    </row>
    <row r="6295" spans="1:7" x14ac:dyDescent="0.2">
      <c r="A6295" t="s">
        <v>76</v>
      </c>
      <c r="B6295" t="s">
        <v>113</v>
      </c>
      <c r="C6295" t="s">
        <v>1</v>
      </c>
      <c r="D6295" t="s">
        <v>5</v>
      </c>
      <c r="E6295">
        <v>201506</v>
      </c>
      <c r="F6295" s="8">
        <v>34059.761290322574</v>
      </c>
      <c r="G6295" s="8">
        <v>35823</v>
      </c>
    </row>
    <row r="6296" spans="1:7" x14ac:dyDescent="0.2">
      <c r="A6296" t="s">
        <v>76</v>
      </c>
      <c r="B6296" t="s">
        <v>113</v>
      </c>
      <c r="C6296" t="s">
        <v>1</v>
      </c>
      <c r="D6296" t="s">
        <v>5</v>
      </c>
      <c r="E6296">
        <v>201509</v>
      </c>
      <c r="F6296" s="8">
        <v>34608.781362007161</v>
      </c>
      <c r="G6296" s="8">
        <v>36806.333333333336</v>
      </c>
    </row>
    <row r="6297" spans="1:7" x14ac:dyDescent="0.2">
      <c r="A6297" t="s">
        <v>76</v>
      </c>
      <c r="B6297" t="s">
        <v>113</v>
      </c>
      <c r="C6297" t="s">
        <v>1</v>
      </c>
      <c r="D6297" t="s">
        <v>5</v>
      </c>
      <c r="E6297">
        <v>201512</v>
      </c>
      <c r="F6297" s="8">
        <v>35232.925089605727</v>
      </c>
      <c r="G6297" s="8">
        <v>37482.666666666664</v>
      </c>
    </row>
    <row r="6298" spans="1:7" x14ac:dyDescent="0.2">
      <c r="A6298" t="s">
        <v>76</v>
      </c>
      <c r="B6298" t="s">
        <v>113</v>
      </c>
      <c r="C6298" t="s">
        <v>1</v>
      </c>
      <c r="D6298" t="s">
        <v>5</v>
      </c>
      <c r="E6298">
        <v>201603</v>
      </c>
      <c r="F6298" s="8">
        <v>34747.005932517619</v>
      </c>
      <c r="G6298" s="8">
        <v>36558</v>
      </c>
    </row>
    <row r="6299" spans="1:7" x14ac:dyDescent="0.2">
      <c r="A6299" t="s">
        <v>76</v>
      </c>
      <c r="B6299" t="s">
        <v>113</v>
      </c>
      <c r="C6299" t="s">
        <v>1</v>
      </c>
      <c r="D6299" t="s">
        <v>5</v>
      </c>
      <c r="E6299">
        <v>201606</v>
      </c>
      <c r="F6299" s="8">
        <v>34406.734767025082</v>
      </c>
      <c r="G6299" s="8">
        <v>36144.333333333336</v>
      </c>
    </row>
    <row r="6300" spans="1:7" x14ac:dyDescent="0.2">
      <c r="A6300" t="s">
        <v>76</v>
      </c>
      <c r="B6300" t="s">
        <v>113</v>
      </c>
      <c r="C6300" t="s">
        <v>1</v>
      </c>
      <c r="D6300" t="s">
        <v>5</v>
      </c>
      <c r="E6300">
        <v>201609</v>
      </c>
      <c r="F6300" s="8">
        <v>33634.684587813616</v>
      </c>
      <c r="G6300" s="8">
        <v>35292.666666666664</v>
      </c>
    </row>
    <row r="6301" spans="1:7" x14ac:dyDescent="0.2">
      <c r="A6301" t="s">
        <v>76</v>
      </c>
      <c r="B6301" t="s">
        <v>113</v>
      </c>
      <c r="C6301" t="s">
        <v>1</v>
      </c>
      <c r="D6301" t="s">
        <v>5</v>
      </c>
      <c r="E6301">
        <v>201612</v>
      </c>
      <c r="F6301" s="8">
        <v>32424.313978494625</v>
      </c>
      <c r="G6301" s="8">
        <v>33916.333333333336</v>
      </c>
    </row>
    <row r="6302" spans="1:7" x14ac:dyDescent="0.2">
      <c r="A6302" t="s">
        <v>76</v>
      </c>
      <c r="B6302" t="s">
        <v>113</v>
      </c>
      <c r="C6302" t="s">
        <v>1</v>
      </c>
      <c r="D6302" t="s">
        <v>5</v>
      </c>
      <c r="E6302">
        <v>201703</v>
      </c>
      <c r="F6302" s="8">
        <v>32399.202764976955</v>
      </c>
      <c r="G6302" s="8">
        <v>34319</v>
      </c>
    </row>
    <row r="6303" spans="1:7" x14ac:dyDescent="0.2">
      <c r="A6303" t="s">
        <v>76</v>
      </c>
      <c r="B6303" t="s">
        <v>113</v>
      </c>
      <c r="C6303" t="s">
        <v>1</v>
      </c>
      <c r="D6303" t="s">
        <v>5</v>
      </c>
      <c r="E6303">
        <v>201706</v>
      </c>
      <c r="F6303" s="8">
        <v>32477.793548387097</v>
      </c>
      <c r="G6303" s="8">
        <v>33908</v>
      </c>
    </row>
    <row r="6304" spans="1:7" x14ac:dyDescent="0.2">
      <c r="A6304" t="s">
        <v>76</v>
      </c>
      <c r="B6304" t="s">
        <v>113</v>
      </c>
      <c r="C6304" t="s">
        <v>1</v>
      </c>
      <c r="D6304" t="s">
        <v>5</v>
      </c>
      <c r="E6304">
        <v>201709</v>
      </c>
      <c r="F6304" s="8">
        <v>32091.200358422939</v>
      </c>
      <c r="G6304" s="8">
        <v>33414.333333333336</v>
      </c>
    </row>
    <row r="6305" spans="1:7" x14ac:dyDescent="0.2">
      <c r="A6305" t="s">
        <v>76</v>
      </c>
      <c r="B6305" t="s">
        <v>113</v>
      </c>
      <c r="C6305" t="s">
        <v>1</v>
      </c>
      <c r="D6305" t="s">
        <v>5</v>
      </c>
      <c r="E6305">
        <v>201712</v>
      </c>
      <c r="F6305" s="8">
        <v>32857.677060931899</v>
      </c>
      <c r="G6305" s="8">
        <v>34585</v>
      </c>
    </row>
    <row r="6306" spans="1:7" x14ac:dyDescent="0.2">
      <c r="A6306" t="s">
        <v>76</v>
      </c>
      <c r="B6306" t="s">
        <v>113</v>
      </c>
      <c r="C6306" t="s">
        <v>1</v>
      </c>
      <c r="D6306" t="s">
        <v>5</v>
      </c>
      <c r="E6306">
        <v>201803</v>
      </c>
      <c r="F6306" s="8">
        <v>34051.660906297999</v>
      </c>
      <c r="G6306" s="8">
        <v>36106.333333333336</v>
      </c>
    </row>
    <row r="6307" spans="1:7" x14ac:dyDescent="0.2">
      <c r="A6307" t="s">
        <v>76</v>
      </c>
      <c r="B6307" t="s">
        <v>113</v>
      </c>
      <c r="C6307" t="s">
        <v>1</v>
      </c>
      <c r="D6307" t="s">
        <v>5</v>
      </c>
      <c r="E6307">
        <v>201806</v>
      </c>
      <c r="F6307" s="8">
        <v>34928.850179211477</v>
      </c>
      <c r="G6307" s="8">
        <v>37042</v>
      </c>
    </row>
    <row r="6308" spans="1:7" x14ac:dyDescent="0.2">
      <c r="A6308" t="s">
        <v>76</v>
      </c>
      <c r="B6308" t="s">
        <v>113</v>
      </c>
      <c r="C6308" t="s">
        <v>1</v>
      </c>
      <c r="D6308" t="s">
        <v>5</v>
      </c>
      <c r="E6308">
        <v>201809</v>
      </c>
      <c r="F6308" s="8">
        <v>35385.945878136197</v>
      </c>
      <c r="G6308" s="8">
        <v>37868.666666666664</v>
      </c>
    </row>
    <row r="6309" spans="1:7" x14ac:dyDescent="0.2">
      <c r="A6309" t="s">
        <v>76</v>
      </c>
      <c r="B6309" t="s">
        <v>113</v>
      </c>
      <c r="C6309" t="s">
        <v>1</v>
      </c>
      <c r="D6309" t="s">
        <v>5</v>
      </c>
      <c r="E6309">
        <v>201812</v>
      </c>
      <c r="F6309" s="8">
        <v>35965.578136200733</v>
      </c>
      <c r="G6309" s="8">
        <v>38689.333333333336</v>
      </c>
    </row>
    <row r="6310" spans="1:7" x14ac:dyDescent="0.2">
      <c r="A6310" t="s">
        <v>76</v>
      </c>
      <c r="B6310" t="s">
        <v>113</v>
      </c>
      <c r="C6310" t="s">
        <v>1</v>
      </c>
      <c r="D6310" t="s">
        <v>5</v>
      </c>
      <c r="E6310">
        <v>201903</v>
      </c>
      <c r="F6310" s="8">
        <v>36247.480030721978</v>
      </c>
      <c r="G6310" s="8">
        <v>39427.333333333336</v>
      </c>
    </row>
    <row r="6311" spans="1:7" x14ac:dyDescent="0.2">
      <c r="A6311" t="s">
        <v>76</v>
      </c>
      <c r="B6311" t="s">
        <v>113</v>
      </c>
      <c r="C6311" t="s">
        <v>1</v>
      </c>
      <c r="D6311" t="s">
        <v>5</v>
      </c>
      <c r="E6311">
        <v>201906</v>
      </c>
      <c r="F6311" s="8">
        <v>37394.095698924735</v>
      </c>
      <c r="G6311" s="8">
        <v>40947.666666666664</v>
      </c>
    </row>
    <row r="6312" spans="1:7" x14ac:dyDescent="0.2">
      <c r="A6312" t="s">
        <v>76</v>
      </c>
      <c r="B6312" t="s">
        <v>113</v>
      </c>
      <c r="C6312" t="s">
        <v>1</v>
      </c>
      <c r="D6312" t="s">
        <v>5</v>
      </c>
      <c r="E6312">
        <v>201909</v>
      </c>
      <c r="F6312" s="8">
        <v>38064.349462365586</v>
      </c>
      <c r="G6312" s="8">
        <v>41312.333333333336</v>
      </c>
    </row>
    <row r="6313" spans="1:7" x14ac:dyDescent="0.2">
      <c r="A6313" t="s">
        <v>76</v>
      </c>
      <c r="B6313" t="s">
        <v>113</v>
      </c>
      <c r="C6313" t="s">
        <v>1</v>
      </c>
      <c r="D6313" t="s">
        <v>5</v>
      </c>
      <c r="E6313">
        <v>201912</v>
      </c>
      <c r="F6313" s="8">
        <v>38680.630107526878</v>
      </c>
      <c r="G6313" s="8">
        <v>41177.333333333336</v>
      </c>
    </row>
    <row r="6314" spans="1:7" x14ac:dyDescent="0.2">
      <c r="A6314" t="s">
        <v>76</v>
      </c>
      <c r="B6314" t="s">
        <v>113</v>
      </c>
      <c r="C6314" t="s">
        <v>1</v>
      </c>
      <c r="D6314" t="s">
        <v>5</v>
      </c>
      <c r="E6314">
        <v>202003</v>
      </c>
      <c r="F6314" s="8">
        <v>37634.948832035596</v>
      </c>
      <c r="G6314" s="8">
        <v>39253.666666666664</v>
      </c>
    </row>
    <row r="6315" spans="1:7" x14ac:dyDescent="0.2">
      <c r="A6315" t="s">
        <v>76</v>
      </c>
      <c r="B6315" t="s">
        <v>113</v>
      </c>
      <c r="C6315" t="s">
        <v>1</v>
      </c>
      <c r="D6315" t="s">
        <v>5</v>
      </c>
      <c r="E6315">
        <v>202006</v>
      </c>
      <c r="F6315" s="8">
        <v>34791.549820788532</v>
      </c>
      <c r="G6315" s="8">
        <v>35623</v>
      </c>
    </row>
    <row r="6316" spans="1:7" x14ac:dyDescent="0.2">
      <c r="A6316" t="s">
        <v>76</v>
      </c>
      <c r="B6316" t="s">
        <v>113</v>
      </c>
      <c r="C6316" t="s">
        <v>1</v>
      </c>
      <c r="D6316" t="s">
        <v>5</v>
      </c>
      <c r="E6316">
        <v>202009</v>
      </c>
      <c r="F6316" s="8">
        <v>32432.656989247316</v>
      </c>
      <c r="G6316" s="8">
        <v>33022.666666666664</v>
      </c>
    </row>
    <row r="6317" spans="1:7" x14ac:dyDescent="0.2">
      <c r="A6317" t="s">
        <v>76</v>
      </c>
      <c r="B6317" t="s">
        <v>113</v>
      </c>
      <c r="C6317" t="s">
        <v>1</v>
      </c>
      <c r="D6317" t="s">
        <v>5</v>
      </c>
      <c r="E6317">
        <v>202012</v>
      </c>
      <c r="F6317" s="8">
        <v>30348.100358422944</v>
      </c>
      <c r="G6317" s="8">
        <v>30861.666666666668</v>
      </c>
    </row>
    <row r="6318" spans="1:7" x14ac:dyDescent="0.2">
      <c r="A6318" t="s">
        <v>76</v>
      </c>
      <c r="B6318" t="s">
        <v>113</v>
      </c>
      <c r="C6318" t="s">
        <v>1</v>
      </c>
      <c r="D6318" t="s">
        <v>5</v>
      </c>
      <c r="E6318">
        <v>202103</v>
      </c>
      <c r="F6318" s="8">
        <v>28806.676651305683</v>
      </c>
      <c r="G6318" s="8">
        <v>29190.666666666668</v>
      </c>
    </row>
    <row r="6319" spans="1:7" x14ac:dyDescent="0.2">
      <c r="A6319" t="s">
        <v>76</v>
      </c>
      <c r="B6319" t="s">
        <v>113</v>
      </c>
      <c r="C6319" t="s">
        <v>1</v>
      </c>
      <c r="D6319" t="s">
        <v>5</v>
      </c>
      <c r="E6319">
        <v>202106</v>
      </c>
      <c r="F6319" s="8">
        <v>27653.758064516125</v>
      </c>
      <c r="G6319" s="8">
        <v>27999.333333333332</v>
      </c>
    </row>
    <row r="6320" spans="1:7" x14ac:dyDescent="0.2">
      <c r="A6320" t="s">
        <v>76</v>
      </c>
      <c r="B6320" t="s">
        <v>113</v>
      </c>
      <c r="C6320" t="s">
        <v>1</v>
      </c>
      <c r="D6320" t="s">
        <v>5</v>
      </c>
      <c r="E6320">
        <v>202109</v>
      </c>
      <c r="F6320" s="8">
        <v>26777.398207885304</v>
      </c>
      <c r="G6320" s="8">
        <v>27136.333333333332</v>
      </c>
    </row>
    <row r="6321" spans="1:7" x14ac:dyDescent="0.2">
      <c r="A6321" t="s">
        <v>76</v>
      </c>
      <c r="B6321" t="s">
        <v>113</v>
      </c>
      <c r="C6321" t="s">
        <v>1</v>
      </c>
      <c r="D6321" t="s">
        <v>5</v>
      </c>
      <c r="E6321">
        <v>202112</v>
      </c>
      <c r="F6321" s="8">
        <v>26282.829749103945</v>
      </c>
      <c r="G6321" s="8">
        <v>26743</v>
      </c>
    </row>
    <row r="6322" spans="1:7" x14ac:dyDescent="0.2">
      <c r="A6322" t="s">
        <v>76</v>
      </c>
      <c r="B6322" t="s">
        <v>113</v>
      </c>
      <c r="C6322" t="s">
        <v>1</v>
      </c>
      <c r="D6322" t="s">
        <v>5</v>
      </c>
      <c r="E6322">
        <v>202203</v>
      </c>
      <c r="F6322" s="8">
        <v>26052.279185867887</v>
      </c>
      <c r="G6322" s="8">
        <v>26343.333333333332</v>
      </c>
    </row>
    <row r="6323" spans="1:7" x14ac:dyDescent="0.2">
      <c r="A6323" t="s">
        <v>76</v>
      </c>
      <c r="B6323" t="s">
        <v>113</v>
      </c>
      <c r="C6323" t="s">
        <v>1</v>
      </c>
      <c r="D6323" t="s">
        <v>5</v>
      </c>
      <c r="E6323">
        <v>202206</v>
      </c>
      <c r="F6323" s="8">
        <v>25457.425448028673</v>
      </c>
      <c r="G6323" s="8">
        <v>25720</v>
      </c>
    </row>
    <row r="6324" spans="1:7" x14ac:dyDescent="0.2">
      <c r="A6324" t="s">
        <v>76</v>
      </c>
      <c r="B6324" t="s">
        <v>113</v>
      </c>
      <c r="C6324" t="s">
        <v>1</v>
      </c>
      <c r="D6324" t="s">
        <v>5</v>
      </c>
      <c r="E6324">
        <v>202209</v>
      </c>
      <c r="F6324" s="8">
        <v>24945.001433691756</v>
      </c>
      <c r="G6324" s="8">
        <v>25388.333333333332</v>
      </c>
    </row>
    <row r="6325" spans="1:7" x14ac:dyDescent="0.2">
      <c r="A6325" t="s">
        <v>76</v>
      </c>
      <c r="B6325" t="s">
        <v>113</v>
      </c>
      <c r="C6325" t="s">
        <v>1</v>
      </c>
      <c r="D6325" t="s">
        <v>5</v>
      </c>
      <c r="E6325">
        <v>202212</v>
      </c>
      <c r="F6325" s="8">
        <v>24833.978494623661</v>
      </c>
      <c r="G6325" s="8">
        <v>25360.666666666668</v>
      </c>
    </row>
    <row r="6326" spans="1:7" x14ac:dyDescent="0.2">
      <c r="A6326" t="s">
        <v>76</v>
      </c>
      <c r="B6326" t="s">
        <v>113</v>
      </c>
      <c r="C6326" t="s">
        <v>1</v>
      </c>
      <c r="D6326" t="s">
        <v>5</v>
      </c>
      <c r="E6326">
        <v>202303</v>
      </c>
      <c r="F6326" s="8">
        <v>24761.528033794166</v>
      </c>
      <c r="G6326" s="8">
        <v>25072</v>
      </c>
    </row>
    <row r="6327" spans="1:7" x14ac:dyDescent="0.2">
      <c r="A6327" t="s">
        <v>76</v>
      </c>
      <c r="B6327" t="s">
        <v>113</v>
      </c>
      <c r="C6327" t="s">
        <v>1</v>
      </c>
      <c r="D6327" t="s">
        <v>5</v>
      </c>
      <c r="E6327">
        <v>202306</v>
      </c>
      <c r="F6327" s="8">
        <v>24345.119713261651</v>
      </c>
      <c r="G6327" s="8">
        <v>24707.666666666668</v>
      </c>
    </row>
    <row r="6328" spans="1:7" x14ac:dyDescent="0.2">
      <c r="A6328" t="s">
        <v>76</v>
      </c>
      <c r="B6328" t="s">
        <v>113</v>
      </c>
      <c r="C6328" t="s">
        <v>1</v>
      </c>
      <c r="D6328" t="s">
        <v>5</v>
      </c>
      <c r="E6328">
        <v>202309</v>
      </c>
      <c r="F6328" s="8">
        <v>24073.583870967745</v>
      </c>
      <c r="G6328" s="8">
        <v>24502</v>
      </c>
    </row>
    <row r="6329" spans="1:7" x14ac:dyDescent="0.2">
      <c r="A6329" t="s">
        <v>76</v>
      </c>
      <c r="B6329" t="s">
        <v>113</v>
      </c>
      <c r="C6329" t="s">
        <v>1</v>
      </c>
      <c r="D6329" t="s">
        <v>5</v>
      </c>
      <c r="E6329">
        <v>202312</v>
      </c>
      <c r="F6329" s="8">
        <v>23700.099283154119</v>
      </c>
      <c r="G6329" s="8">
        <v>24197</v>
      </c>
    </row>
    <row r="6330" spans="1:7" x14ac:dyDescent="0.2">
      <c r="A6330" t="s">
        <v>76</v>
      </c>
      <c r="B6330" t="s">
        <v>113</v>
      </c>
      <c r="C6330" t="s">
        <v>1</v>
      </c>
      <c r="D6330" t="s">
        <v>5</v>
      </c>
      <c r="E6330">
        <v>202403</v>
      </c>
      <c r="F6330" s="8">
        <v>23396.757137560253</v>
      </c>
      <c r="G6330" s="8">
        <v>23720</v>
      </c>
    </row>
    <row r="6331" spans="1:7" x14ac:dyDescent="0.2">
      <c r="A6331" t="s">
        <v>76</v>
      </c>
      <c r="B6331" t="s">
        <v>113</v>
      </c>
      <c r="C6331" t="s">
        <v>1</v>
      </c>
      <c r="D6331" t="s">
        <v>5</v>
      </c>
      <c r="E6331">
        <v>202406</v>
      </c>
      <c r="F6331" s="8">
        <v>23326.783870967738</v>
      </c>
      <c r="G6331" s="8">
        <v>23784.5</v>
      </c>
    </row>
    <row r="6332" spans="1:7" x14ac:dyDescent="0.2">
      <c r="A6332" t="s">
        <v>133</v>
      </c>
      <c r="B6332" t="s">
        <v>117</v>
      </c>
      <c r="C6332" t="s">
        <v>3</v>
      </c>
      <c r="D6332" t="s">
        <v>7</v>
      </c>
      <c r="E6332">
        <v>2014</v>
      </c>
      <c r="F6332" s="8">
        <v>448183.05108166928</v>
      </c>
      <c r="G6332" s="8">
        <v>467888.75</v>
      </c>
    </row>
    <row r="6333" spans="1:7" x14ac:dyDescent="0.2">
      <c r="A6333" t="s">
        <v>133</v>
      </c>
      <c r="B6333" t="s">
        <v>117</v>
      </c>
      <c r="C6333" t="s">
        <v>3</v>
      </c>
      <c r="D6333" t="s">
        <v>7</v>
      </c>
      <c r="E6333">
        <v>2015</v>
      </c>
      <c r="F6333" s="8">
        <v>453995.95149769582</v>
      </c>
      <c r="G6333" s="8">
        <v>473052.91666666669</v>
      </c>
    </row>
    <row r="6334" spans="1:7" x14ac:dyDescent="0.2">
      <c r="A6334" t="s">
        <v>133</v>
      </c>
      <c r="B6334" t="s">
        <v>117</v>
      </c>
      <c r="C6334" t="s">
        <v>3</v>
      </c>
      <c r="D6334" t="s">
        <v>7</v>
      </c>
      <c r="E6334">
        <v>2016</v>
      </c>
      <c r="F6334" s="8">
        <v>434057.518591645</v>
      </c>
      <c r="G6334" s="8">
        <v>451982.66666666669</v>
      </c>
    </row>
    <row r="6335" spans="1:7" x14ac:dyDescent="0.2">
      <c r="A6335" t="s">
        <v>133</v>
      </c>
      <c r="B6335" t="s">
        <v>117</v>
      </c>
      <c r="C6335" t="s">
        <v>3</v>
      </c>
      <c r="D6335" t="s">
        <v>7</v>
      </c>
      <c r="E6335">
        <v>2017</v>
      </c>
      <c r="F6335" s="8">
        <v>401917.8216909882</v>
      </c>
      <c r="G6335" s="8">
        <v>419310.66666666669</v>
      </c>
    </row>
    <row r="6336" spans="1:7" x14ac:dyDescent="0.2">
      <c r="A6336" t="s">
        <v>133</v>
      </c>
      <c r="B6336" t="s">
        <v>117</v>
      </c>
      <c r="C6336" t="s">
        <v>3</v>
      </c>
      <c r="D6336" t="s">
        <v>7</v>
      </c>
      <c r="E6336">
        <v>2018</v>
      </c>
      <c r="F6336" s="8">
        <v>403335.44863031228</v>
      </c>
      <c r="G6336" s="8">
        <v>419668.5</v>
      </c>
    </row>
    <row r="6337" spans="1:7" x14ac:dyDescent="0.2">
      <c r="A6337" t="s">
        <v>133</v>
      </c>
      <c r="B6337" t="s">
        <v>117</v>
      </c>
      <c r="C6337" t="s">
        <v>3</v>
      </c>
      <c r="D6337" t="s">
        <v>7</v>
      </c>
      <c r="E6337">
        <v>2019</v>
      </c>
      <c r="F6337" s="8">
        <v>388387.74372759857</v>
      </c>
      <c r="G6337" s="8">
        <v>400646.08333333331</v>
      </c>
    </row>
    <row r="6338" spans="1:7" x14ac:dyDescent="0.2">
      <c r="A6338" t="s">
        <v>133</v>
      </c>
      <c r="B6338" t="s">
        <v>117</v>
      </c>
      <c r="C6338" t="s">
        <v>3</v>
      </c>
      <c r="D6338" t="s">
        <v>7</v>
      </c>
      <c r="E6338">
        <v>2020</v>
      </c>
      <c r="F6338" s="8">
        <v>345264.70423309848</v>
      </c>
      <c r="G6338" s="8">
        <v>353532.16666666669</v>
      </c>
    </row>
    <row r="6339" spans="1:7" x14ac:dyDescent="0.2">
      <c r="A6339" t="s">
        <v>133</v>
      </c>
      <c r="B6339" t="s">
        <v>117</v>
      </c>
      <c r="C6339" t="s">
        <v>3</v>
      </c>
      <c r="D6339" t="s">
        <v>7</v>
      </c>
      <c r="E6339">
        <v>2021</v>
      </c>
      <c r="F6339" s="8">
        <v>345544.13640553009</v>
      </c>
      <c r="G6339" s="8">
        <v>356160.08333333331</v>
      </c>
    </row>
    <row r="6340" spans="1:7" x14ac:dyDescent="0.2">
      <c r="A6340" t="s">
        <v>133</v>
      </c>
      <c r="B6340" t="s">
        <v>117</v>
      </c>
      <c r="C6340" t="s">
        <v>3</v>
      </c>
      <c r="D6340" t="s">
        <v>7</v>
      </c>
      <c r="E6340">
        <v>2022</v>
      </c>
      <c r="F6340" s="8">
        <v>354201.67396313371</v>
      </c>
      <c r="G6340" s="8">
        <v>365858.66666666669</v>
      </c>
    </row>
    <row r="6341" spans="1:7" x14ac:dyDescent="0.2">
      <c r="A6341" t="s">
        <v>133</v>
      </c>
      <c r="B6341" t="s">
        <v>117</v>
      </c>
      <c r="C6341" t="s">
        <v>3</v>
      </c>
      <c r="D6341" t="s">
        <v>7</v>
      </c>
      <c r="E6341">
        <v>2023</v>
      </c>
      <c r="F6341" s="8">
        <v>354636.21589861746</v>
      </c>
      <c r="G6341" s="8">
        <v>368691.08333333331</v>
      </c>
    </row>
    <row r="6342" spans="1:7" x14ac:dyDescent="0.2">
      <c r="A6342" t="s">
        <v>133</v>
      </c>
      <c r="B6342" t="s">
        <v>117</v>
      </c>
      <c r="C6342" t="s">
        <v>3</v>
      </c>
      <c r="D6342" t="s">
        <v>7</v>
      </c>
      <c r="E6342">
        <v>2024</v>
      </c>
      <c r="F6342" s="8">
        <v>349859.61440860206</v>
      </c>
      <c r="G6342" s="8">
        <v>363335</v>
      </c>
    </row>
    <row r="6343" spans="1:7" x14ac:dyDescent="0.2">
      <c r="A6343" t="s">
        <v>133</v>
      </c>
      <c r="B6343" t="s">
        <v>117</v>
      </c>
      <c r="C6343" t="s">
        <v>3</v>
      </c>
      <c r="D6343" t="s">
        <v>8</v>
      </c>
      <c r="E6343">
        <v>201401</v>
      </c>
      <c r="F6343" s="8">
        <v>426826.29032258078</v>
      </c>
      <c r="G6343" s="8">
        <v>443289</v>
      </c>
    </row>
    <row r="6344" spans="1:7" x14ac:dyDescent="0.2">
      <c r="A6344" t="s">
        <v>133</v>
      </c>
      <c r="B6344" t="s">
        <v>117</v>
      </c>
      <c r="C6344" t="s">
        <v>3</v>
      </c>
      <c r="D6344" t="s">
        <v>8</v>
      </c>
      <c r="E6344">
        <v>201402</v>
      </c>
      <c r="F6344" s="8">
        <v>424848.6785714287</v>
      </c>
      <c r="G6344" s="8">
        <v>437885</v>
      </c>
    </row>
    <row r="6345" spans="1:7" x14ac:dyDescent="0.2">
      <c r="A6345" t="s">
        <v>133</v>
      </c>
      <c r="B6345" t="s">
        <v>117</v>
      </c>
      <c r="C6345" t="s">
        <v>3</v>
      </c>
      <c r="D6345" t="s">
        <v>8</v>
      </c>
      <c r="E6345">
        <v>201403</v>
      </c>
      <c r="F6345" s="8">
        <v>422419.93548387097</v>
      </c>
      <c r="G6345" s="8">
        <v>438918</v>
      </c>
    </row>
    <row r="6346" spans="1:7" x14ac:dyDescent="0.2">
      <c r="A6346" t="s">
        <v>133</v>
      </c>
      <c r="B6346" t="s">
        <v>117</v>
      </c>
      <c r="C6346" t="s">
        <v>3</v>
      </c>
      <c r="D6346" t="s">
        <v>8</v>
      </c>
      <c r="E6346">
        <v>201404</v>
      </c>
      <c r="F6346" s="8">
        <v>425907.73333333322</v>
      </c>
      <c r="G6346" s="8">
        <v>445067</v>
      </c>
    </row>
    <row r="6347" spans="1:7" x14ac:dyDescent="0.2">
      <c r="A6347" t="s">
        <v>133</v>
      </c>
      <c r="B6347" t="s">
        <v>117</v>
      </c>
      <c r="C6347" t="s">
        <v>3</v>
      </c>
      <c r="D6347" t="s">
        <v>8</v>
      </c>
      <c r="E6347">
        <v>201405</v>
      </c>
      <c r="F6347" s="8">
        <v>431490.93548387091</v>
      </c>
      <c r="G6347" s="8">
        <v>454210</v>
      </c>
    </row>
    <row r="6348" spans="1:7" x14ac:dyDescent="0.2">
      <c r="A6348" t="s">
        <v>133</v>
      </c>
      <c r="B6348" t="s">
        <v>117</v>
      </c>
      <c r="C6348" t="s">
        <v>3</v>
      </c>
      <c r="D6348" t="s">
        <v>8</v>
      </c>
      <c r="E6348">
        <v>201406</v>
      </c>
      <c r="F6348" s="8">
        <v>439851.86666666676</v>
      </c>
      <c r="G6348" s="8">
        <v>457530</v>
      </c>
    </row>
    <row r="6349" spans="1:7" x14ac:dyDescent="0.2">
      <c r="A6349" t="s">
        <v>133</v>
      </c>
      <c r="B6349" t="s">
        <v>117</v>
      </c>
      <c r="C6349" t="s">
        <v>3</v>
      </c>
      <c r="D6349" t="s">
        <v>8</v>
      </c>
      <c r="E6349">
        <v>201407</v>
      </c>
      <c r="F6349" s="8">
        <v>444668.77419354813</v>
      </c>
      <c r="G6349" s="8">
        <v>466701</v>
      </c>
    </row>
    <row r="6350" spans="1:7" x14ac:dyDescent="0.2">
      <c r="A6350" t="s">
        <v>133</v>
      </c>
      <c r="B6350" t="s">
        <v>117</v>
      </c>
      <c r="C6350" t="s">
        <v>3</v>
      </c>
      <c r="D6350" t="s">
        <v>8</v>
      </c>
      <c r="E6350">
        <v>201408</v>
      </c>
      <c r="F6350" s="8">
        <v>460388.12903225835</v>
      </c>
      <c r="G6350" s="8">
        <v>491898</v>
      </c>
    </row>
    <row r="6351" spans="1:7" x14ac:dyDescent="0.2">
      <c r="A6351" t="s">
        <v>133</v>
      </c>
      <c r="B6351" t="s">
        <v>117</v>
      </c>
      <c r="C6351" t="s">
        <v>3</v>
      </c>
      <c r="D6351" t="s">
        <v>8</v>
      </c>
      <c r="E6351">
        <v>201409</v>
      </c>
      <c r="F6351" s="8">
        <v>479483.89999999997</v>
      </c>
      <c r="G6351" s="8">
        <v>510155</v>
      </c>
    </row>
    <row r="6352" spans="1:7" x14ac:dyDescent="0.2">
      <c r="A6352" t="s">
        <v>133</v>
      </c>
      <c r="B6352" t="s">
        <v>117</v>
      </c>
      <c r="C6352" t="s">
        <v>3</v>
      </c>
      <c r="D6352" t="s">
        <v>8</v>
      </c>
      <c r="E6352">
        <v>201410</v>
      </c>
      <c r="F6352" s="8">
        <v>483589.96774193569</v>
      </c>
      <c r="G6352" s="8">
        <v>501997</v>
      </c>
    </row>
    <row r="6353" spans="1:7" x14ac:dyDescent="0.2">
      <c r="A6353" t="s">
        <v>133</v>
      </c>
      <c r="B6353" t="s">
        <v>117</v>
      </c>
      <c r="C6353" t="s">
        <v>3</v>
      </c>
      <c r="D6353" t="s">
        <v>8</v>
      </c>
      <c r="E6353">
        <v>201411</v>
      </c>
      <c r="F6353" s="8">
        <v>474640.46666666691</v>
      </c>
      <c r="G6353" s="8">
        <v>489487</v>
      </c>
    </row>
    <row r="6354" spans="1:7" x14ac:dyDescent="0.2">
      <c r="A6354" t="s">
        <v>133</v>
      </c>
      <c r="B6354" t="s">
        <v>117</v>
      </c>
      <c r="C6354" t="s">
        <v>3</v>
      </c>
      <c r="D6354" t="s">
        <v>8</v>
      </c>
      <c r="E6354">
        <v>201412</v>
      </c>
      <c r="F6354" s="8">
        <v>464079.93548387091</v>
      </c>
      <c r="G6354" s="8">
        <v>477528</v>
      </c>
    </row>
    <row r="6355" spans="1:7" x14ac:dyDescent="0.2">
      <c r="A6355" t="s">
        <v>133</v>
      </c>
      <c r="B6355" t="s">
        <v>117</v>
      </c>
      <c r="C6355" t="s">
        <v>3</v>
      </c>
      <c r="D6355" t="s">
        <v>8</v>
      </c>
      <c r="E6355">
        <v>201501</v>
      </c>
      <c r="F6355" s="8">
        <v>450861.93548387085</v>
      </c>
      <c r="G6355" s="8">
        <v>467780</v>
      </c>
    </row>
    <row r="6356" spans="1:7" x14ac:dyDescent="0.2">
      <c r="A6356" t="s">
        <v>133</v>
      </c>
      <c r="B6356" t="s">
        <v>117</v>
      </c>
      <c r="C6356" t="s">
        <v>3</v>
      </c>
      <c r="D6356" t="s">
        <v>8</v>
      </c>
      <c r="E6356">
        <v>201502</v>
      </c>
      <c r="F6356" s="8">
        <v>446311.78571428574</v>
      </c>
      <c r="G6356" s="8">
        <v>464293</v>
      </c>
    </row>
    <row r="6357" spans="1:7" x14ac:dyDescent="0.2">
      <c r="A6357" t="s">
        <v>133</v>
      </c>
      <c r="B6357" t="s">
        <v>117</v>
      </c>
      <c r="C6357" t="s">
        <v>3</v>
      </c>
      <c r="D6357" t="s">
        <v>8</v>
      </c>
      <c r="E6357">
        <v>201503</v>
      </c>
      <c r="F6357" s="8">
        <v>446756.64516129036</v>
      </c>
      <c r="G6357" s="8">
        <v>465998</v>
      </c>
    </row>
    <row r="6358" spans="1:7" x14ac:dyDescent="0.2">
      <c r="A6358" t="s">
        <v>133</v>
      </c>
      <c r="B6358" t="s">
        <v>117</v>
      </c>
      <c r="C6358" t="s">
        <v>3</v>
      </c>
      <c r="D6358" t="s">
        <v>8</v>
      </c>
      <c r="E6358">
        <v>201504</v>
      </c>
      <c r="F6358" s="8">
        <v>447153.00000000012</v>
      </c>
      <c r="G6358" s="8">
        <v>468618</v>
      </c>
    </row>
    <row r="6359" spans="1:7" x14ac:dyDescent="0.2">
      <c r="A6359" t="s">
        <v>133</v>
      </c>
      <c r="B6359" t="s">
        <v>117</v>
      </c>
      <c r="C6359" t="s">
        <v>3</v>
      </c>
      <c r="D6359" t="s">
        <v>8</v>
      </c>
      <c r="E6359">
        <v>201505</v>
      </c>
      <c r="F6359" s="8">
        <v>449479.96774193557</v>
      </c>
      <c r="G6359" s="8">
        <v>470314</v>
      </c>
    </row>
    <row r="6360" spans="1:7" x14ac:dyDescent="0.2">
      <c r="A6360" t="s">
        <v>133</v>
      </c>
      <c r="B6360" t="s">
        <v>117</v>
      </c>
      <c r="C6360" t="s">
        <v>3</v>
      </c>
      <c r="D6360" t="s">
        <v>8</v>
      </c>
      <c r="E6360">
        <v>201506</v>
      </c>
      <c r="F6360" s="8">
        <v>453730</v>
      </c>
      <c r="G6360" s="8">
        <v>471828</v>
      </c>
    </row>
    <row r="6361" spans="1:7" x14ac:dyDescent="0.2">
      <c r="A6361" t="s">
        <v>133</v>
      </c>
      <c r="B6361" t="s">
        <v>117</v>
      </c>
      <c r="C6361" t="s">
        <v>3</v>
      </c>
      <c r="D6361" t="s">
        <v>8</v>
      </c>
      <c r="E6361">
        <v>201507</v>
      </c>
      <c r="F6361" s="8">
        <v>455999.0967741934</v>
      </c>
      <c r="G6361" s="8">
        <v>477474</v>
      </c>
    </row>
    <row r="6362" spans="1:7" x14ac:dyDescent="0.2">
      <c r="A6362" t="s">
        <v>133</v>
      </c>
      <c r="B6362" t="s">
        <v>117</v>
      </c>
      <c r="C6362" t="s">
        <v>3</v>
      </c>
      <c r="D6362" t="s">
        <v>8</v>
      </c>
      <c r="E6362">
        <v>201508</v>
      </c>
      <c r="F6362" s="8">
        <v>461468.51612903224</v>
      </c>
      <c r="G6362" s="8">
        <v>484880</v>
      </c>
    </row>
    <row r="6363" spans="1:7" x14ac:dyDescent="0.2">
      <c r="A6363" t="s">
        <v>133</v>
      </c>
      <c r="B6363" t="s">
        <v>117</v>
      </c>
      <c r="C6363" t="s">
        <v>3</v>
      </c>
      <c r="D6363" t="s">
        <v>8</v>
      </c>
      <c r="E6363">
        <v>201509</v>
      </c>
      <c r="F6363" s="8">
        <v>463271.93333333312</v>
      </c>
      <c r="G6363" s="8">
        <v>486710</v>
      </c>
    </row>
    <row r="6364" spans="1:7" x14ac:dyDescent="0.2">
      <c r="A6364" t="s">
        <v>133</v>
      </c>
      <c r="B6364" t="s">
        <v>117</v>
      </c>
      <c r="C6364" t="s">
        <v>3</v>
      </c>
      <c r="D6364" t="s">
        <v>8</v>
      </c>
      <c r="E6364">
        <v>201510</v>
      </c>
      <c r="F6364" s="8">
        <v>462203.90322580643</v>
      </c>
      <c r="G6364" s="8">
        <v>479776</v>
      </c>
    </row>
    <row r="6365" spans="1:7" x14ac:dyDescent="0.2">
      <c r="A6365" t="s">
        <v>133</v>
      </c>
      <c r="B6365" t="s">
        <v>117</v>
      </c>
      <c r="C6365" t="s">
        <v>3</v>
      </c>
      <c r="D6365" t="s">
        <v>8</v>
      </c>
      <c r="E6365">
        <v>201511</v>
      </c>
      <c r="F6365" s="8">
        <v>458049.66666666651</v>
      </c>
      <c r="G6365" s="8">
        <v>472766</v>
      </c>
    </row>
    <row r="6366" spans="1:7" x14ac:dyDescent="0.2">
      <c r="A6366" t="s">
        <v>133</v>
      </c>
      <c r="B6366" t="s">
        <v>117</v>
      </c>
      <c r="C6366" t="s">
        <v>3</v>
      </c>
      <c r="D6366" t="s">
        <v>8</v>
      </c>
      <c r="E6366">
        <v>201512</v>
      </c>
      <c r="F6366" s="8">
        <v>452664.96774193546</v>
      </c>
      <c r="G6366" s="8">
        <v>466198</v>
      </c>
    </row>
    <row r="6367" spans="1:7" x14ac:dyDescent="0.2">
      <c r="A6367" t="s">
        <v>133</v>
      </c>
      <c r="B6367" t="s">
        <v>117</v>
      </c>
      <c r="C6367" t="s">
        <v>3</v>
      </c>
      <c r="D6367" t="s">
        <v>8</v>
      </c>
      <c r="E6367">
        <v>201601</v>
      </c>
      <c r="F6367" s="8">
        <v>442606.58064516122</v>
      </c>
      <c r="G6367" s="8">
        <v>459075</v>
      </c>
    </row>
    <row r="6368" spans="1:7" x14ac:dyDescent="0.2">
      <c r="A6368" t="s">
        <v>133</v>
      </c>
      <c r="B6368" t="s">
        <v>117</v>
      </c>
      <c r="C6368" t="s">
        <v>3</v>
      </c>
      <c r="D6368" t="s">
        <v>8</v>
      </c>
      <c r="E6368">
        <v>201602</v>
      </c>
      <c r="F6368" s="8">
        <v>437675.2413793102</v>
      </c>
      <c r="G6368" s="8">
        <v>455481</v>
      </c>
    </row>
    <row r="6369" spans="1:7" x14ac:dyDescent="0.2">
      <c r="A6369" t="s">
        <v>133</v>
      </c>
      <c r="B6369" t="s">
        <v>117</v>
      </c>
      <c r="C6369" t="s">
        <v>3</v>
      </c>
      <c r="D6369" t="s">
        <v>8</v>
      </c>
      <c r="E6369">
        <v>201603</v>
      </c>
      <c r="F6369" s="8">
        <v>436629.0967741934</v>
      </c>
      <c r="G6369" s="8">
        <v>454755</v>
      </c>
    </row>
    <row r="6370" spans="1:7" x14ac:dyDescent="0.2">
      <c r="A6370" t="s">
        <v>133</v>
      </c>
      <c r="B6370" t="s">
        <v>117</v>
      </c>
      <c r="C6370" t="s">
        <v>3</v>
      </c>
      <c r="D6370" t="s">
        <v>8</v>
      </c>
      <c r="E6370">
        <v>201604</v>
      </c>
      <c r="F6370" s="8">
        <v>436693.30000000022</v>
      </c>
      <c r="G6370" s="8">
        <v>457816</v>
      </c>
    </row>
    <row r="6371" spans="1:7" x14ac:dyDescent="0.2">
      <c r="A6371" t="s">
        <v>133</v>
      </c>
      <c r="B6371" t="s">
        <v>117</v>
      </c>
      <c r="C6371" t="s">
        <v>3</v>
      </c>
      <c r="D6371" t="s">
        <v>8</v>
      </c>
      <c r="E6371">
        <v>201605</v>
      </c>
      <c r="F6371" s="8">
        <v>439514.25806451606</v>
      </c>
      <c r="G6371" s="8">
        <v>458726</v>
      </c>
    </row>
    <row r="6372" spans="1:7" x14ac:dyDescent="0.2">
      <c r="A6372" t="s">
        <v>133</v>
      </c>
      <c r="B6372" t="s">
        <v>117</v>
      </c>
      <c r="C6372" t="s">
        <v>3</v>
      </c>
      <c r="D6372" t="s">
        <v>8</v>
      </c>
      <c r="E6372">
        <v>201606</v>
      </c>
      <c r="F6372" s="8">
        <v>439386.5</v>
      </c>
      <c r="G6372" s="8">
        <v>458466</v>
      </c>
    </row>
    <row r="6373" spans="1:7" x14ac:dyDescent="0.2">
      <c r="A6373" t="s">
        <v>133</v>
      </c>
      <c r="B6373" t="s">
        <v>117</v>
      </c>
      <c r="C6373" t="s">
        <v>3</v>
      </c>
      <c r="D6373" t="s">
        <v>8</v>
      </c>
      <c r="E6373">
        <v>201607</v>
      </c>
      <c r="F6373" s="8">
        <v>436855.99999999988</v>
      </c>
      <c r="G6373" s="8">
        <v>455496</v>
      </c>
    </row>
    <row r="6374" spans="1:7" x14ac:dyDescent="0.2">
      <c r="A6374" t="s">
        <v>133</v>
      </c>
      <c r="B6374" t="s">
        <v>117</v>
      </c>
      <c r="C6374" t="s">
        <v>3</v>
      </c>
      <c r="D6374" t="s">
        <v>8</v>
      </c>
      <c r="E6374">
        <v>201608</v>
      </c>
      <c r="F6374" s="8">
        <v>435972.09677419352</v>
      </c>
      <c r="G6374" s="8">
        <v>459078</v>
      </c>
    </row>
    <row r="6375" spans="1:7" x14ac:dyDescent="0.2">
      <c r="A6375" t="s">
        <v>133</v>
      </c>
      <c r="B6375" t="s">
        <v>117</v>
      </c>
      <c r="C6375" t="s">
        <v>3</v>
      </c>
      <c r="D6375" t="s">
        <v>8</v>
      </c>
      <c r="E6375">
        <v>201609</v>
      </c>
      <c r="F6375" s="8">
        <v>434521.76666666666</v>
      </c>
      <c r="G6375" s="8">
        <v>453305</v>
      </c>
    </row>
    <row r="6376" spans="1:7" x14ac:dyDescent="0.2">
      <c r="A6376" t="s">
        <v>133</v>
      </c>
      <c r="B6376" t="s">
        <v>117</v>
      </c>
      <c r="C6376" t="s">
        <v>3</v>
      </c>
      <c r="D6376" t="s">
        <v>8</v>
      </c>
      <c r="E6376">
        <v>201610</v>
      </c>
      <c r="F6376" s="8">
        <v>428430.38709677412</v>
      </c>
      <c r="G6376" s="8">
        <v>443615</v>
      </c>
    </row>
    <row r="6377" spans="1:7" x14ac:dyDescent="0.2">
      <c r="A6377" t="s">
        <v>133</v>
      </c>
      <c r="B6377" t="s">
        <v>117</v>
      </c>
      <c r="C6377" t="s">
        <v>3</v>
      </c>
      <c r="D6377" t="s">
        <v>8</v>
      </c>
      <c r="E6377">
        <v>201611</v>
      </c>
      <c r="F6377" s="8">
        <v>422893.8666666667</v>
      </c>
      <c r="G6377" s="8">
        <v>437639</v>
      </c>
    </row>
    <row r="6378" spans="1:7" x14ac:dyDescent="0.2">
      <c r="A6378" t="s">
        <v>133</v>
      </c>
      <c r="B6378" t="s">
        <v>117</v>
      </c>
      <c r="C6378" t="s">
        <v>3</v>
      </c>
      <c r="D6378" t="s">
        <v>8</v>
      </c>
      <c r="E6378">
        <v>201612</v>
      </c>
      <c r="F6378" s="8">
        <v>417511.12903225806</v>
      </c>
      <c r="G6378" s="8">
        <v>430340</v>
      </c>
    </row>
    <row r="6379" spans="1:7" x14ac:dyDescent="0.2">
      <c r="A6379" t="s">
        <v>133</v>
      </c>
      <c r="B6379" t="s">
        <v>117</v>
      </c>
      <c r="C6379" t="s">
        <v>3</v>
      </c>
      <c r="D6379" t="s">
        <v>8</v>
      </c>
      <c r="E6379">
        <v>201701</v>
      </c>
      <c r="F6379" s="8">
        <v>409222.51612903218</v>
      </c>
      <c r="G6379" s="8">
        <v>425034</v>
      </c>
    </row>
    <row r="6380" spans="1:7" x14ac:dyDescent="0.2">
      <c r="A6380" t="s">
        <v>133</v>
      </c>
      <c r="B6380" t="s">
        <v>117</v>
      </c>
      <c r="C6380" t="s">
        <v>3</v>
      </c>
      <c r="D6380" t="s">
        <v>8</v>
      </c>
      <c r="E6380">
        <v>201702</v>
      </c>
      <c r="F6380" s="8">
        <v>405284.67857142852</v>
      </c>
      <c r="G6380" s="8">
        <v>421406</v>
      </c>
    </row>
    <row r="6381" spans="1:7" x14ac:dyDescent="0.2">
      <c r="A6381" t="s">
        <v>133</v>
      </c>
      <c r="B6381" t="s">
        <v>117</v>
      </c>
      <c r="C6381" t="s">
        <v>3</v>
      </c>
      <c r="D6381" t="s">
        <v>8</v>
      </c>
      <c r="E6381">
        <v>201703</v>
      </c>
      <c r="F6381" s="8">
        <v>403840.67741935473</v>
      </c>
      <c r="G6381" s="8">
        <v>424607</v>
      </c>
    </row>
    <row r="6382" spans="1:7" x14ac:dyDescent="0.2">
      <c r="A6382" t="s">
        <v>133</v>
      </c>
      <c r="B6382" t="s">
        <v>117</v>
      </c>
      <c r="C6382" t="s">
        <v>3</v>
      </c>
      <c r="D6382" t="s">
        <v>8</v>
      </c>
      <c r="E6382">
        <v>201704</v>
      </c>
      <c r="F6382" s="8">
        <v>403567.16666666669</v>
      </c>
      <c r="G6382" s="8">
        <v>420330</v>
      </c>
    </row>
    <row r="6383" spans="1:7" x14ac:dyDescent="0.2">
      <c r="A6383" t="s">
        <v>133</v>
      </c>
      <c r="B6383" t="s">
        <v>117</v>
      </c>
      <c r="C6383" t="s">
        <v>3</v>
      </c>
      <c r="D6383" t="s">
        <v>8</v>
      </c>
      <c r="E6383">
        <v>201705</v>
      </c>
      <c r="F6383" s="8">
        <v>401408.4516129031</v>
      </c>
      <c r="G6383" s="8">
        <v>419713</v>
      </c>
    </row>
    <row r="6384" spans="1:7" x14ac:dyDescent="0.2">
      <c r="A6384" t="s">
        <v>133</v>
      </c>
      <c r="B6384" t="s">
        <v>117</v>
      </c>
      <c r="C6384" t="s">
        <v>3</v>
      </c>
      <c r="D6384" t="s">
        <v>8</v>
      </c>
      <c r="E6384">
        <v>201706</v>
      </c>
      <c r="F6384" s="8">
        <v>400610.46666666644</v>
      </c>
      <c r="G6384" s="8">
        <v>417576</v>
      </c>
    </row>
    <row r="6385" spans="1:7" x14ac:dyDescent="0.2">
      <c r="A6385" t="s">
        <v>133</v>
      </c>
      <c r="B6385" t="s">
        <v>117</v>
      </c>
      <c r="C6385" t="s">
        <v>3</v>
      </c>
      <c r="D6385" t="s">
        <v>8</v>
      </c>
      <c r="E6385">
        <v>201707</v>
      </c>
      <c r="F6385" s="8">
        <v>400018.6451612903</v>
      </c>
      <c r="G6385" s="8">
        <v>418160</v>
      </c>
    </row>
    <row r="6386" spans="1:7" x14ac:dyDescent="0.2">
      <c r="A6386" t="s">
        <v>133</v>
      </c>
      <c r="B6386" t="s">
        <v>117</v>
      </c>
      <c r="C6386" t="s">
        <v>3</v>
      </c>
      <c r="D6386" t="s">
        <v>8</v>
      </c>
      <c r="E6386">
        <v>201708</v>
      </c>
      <c r="F6386" s="8">
        <v>400698.3870967743</v>
      </c>
      <c r="G6386" s="8">
        <v>421204</v>
      </c>
    </row>
    <row r="6387" spans="1:7" x14ac:dyDescent="0.2">
      <c r="A6387" t="s">
        <v>133</v>
      </c>
      <c r="B6387" t="s">
        <v>117</v>
      </c>
      <c r="C6387" t="s">
        <v>3</v>
      </c>
      <c r="D6387" t="s">
        <v>8</v>
      </c>
      <c r="E6387">
        <v>201709</v>
      </c>
      <c r="F6387" s="8">
        <v>398857.2333333334</v>
      </c>
      <c r="G6387" s="8">
        <v>418279</v>
      </c>
    </row>
    <row r="6388" spans="1:7" x14ac:dyDescent="0.2">
      <c r="A6388" t="s">
        <v>133</v>
      </c>
      <c r="B6388" t="s">
        <v>117</v>
      </c>
      <c r="C6388" t="s">
        <v>3</v>
      </c>
      <c r="D6388" t="s">
        <v>8</v>
      </c>
      <c r="E6388">
        <v>201710</v>
      </c>
      <c r="F6388" s="8">
        <v>398859.16129032278</v>
      </c>
      <c r="G6388" s="8">
        <v>416186</v>
      </c>
    </row>
    <row r="6389" spans="1:7" x14ac:dyDescent="0.2">
      <c r="A6389" t="s">
        <v>133</v>
      </c>
      <c r="B6389" t="s">
        <v>117</v>
      </c>
      <c r="C6389" t="s">
        <v>3</v>
      </c>
      <c r="D6389" t="s">
        <v>8</v>
      </c>
      <c r="E6389">
        <v>201711</v>
      </c>
      <c r="F6389" s="8">
        <v>400146.76666666649</v>
      </c>
      <c r="G6389" s="8">
        <v>416151</v>
      </c>
    </row>
    <row r="6390" spans="1:7" x14ac:dyDescent="0.2">
      <c r="A6390" t="s">
        <v>133</v>
      </c>
      <c r="B6390" t="s">
        <v>117</v>
      </c>
      <c r="C6390" t="s">
        <v>3</v>
      </c>
      <c r="D6390" t="s">
        <v>8</v>
      </c>
      <c r="E6390">
        <v>201712</v>
      </c>
      <c r="F6390" s="8">
        <v>400499.70967741963</v>
      </c>
      <c r="G6390" s="8">
        <v>413082</v>
      </c>
    </row>
    <row r="6391" spans="1:7" x14ac:dyDescent="0.2">
      <c r="A6391" t="s">
        <v>133</v>
      </c>
      <c r="B6391" t="s">
        <v>117</v>
      </c>
      <c r="C6391" t="s">
        <v>3</v>
      </c>
      <c r="D6391" t="s">
        <v>8</v>
      </c>
      <c r="E6391">
        <v>201801</v>
      </c>
      <c r="F6391" s="8">
        <v>398503.2580645163</v>
      </c>
      <c r="G6391" s="8">
        <v>414821</v>
      </c>
    </row>
    <row r="6392" spans="1:7" x14ac:dyDescent="0.2">
      <c r="A6392" t="s">
        <v>133</v>
      </c>
      <c r="B6392" t="s">
        <v>117</v>
      </c>
      <c r="C6392" t="s">
        <v>3</v>
      </c>
      <c r="D6392" t="s">
        <v>8</v>
      </c>
      <c r="E6392">
        <v>201802</v>
      </c>
      <c r="F6392" s="8">
        <v>399514.28571428562</v>
      </c>
      <c r="G6392" s="8">
        <v>414539</v>
      </c>
    </row>
    <row r="6393" spans="1:7" x14ac:dyDescent="0.2">
      <c r="A6393" t="s">
        <v>133</v>
      </c>
      <c r="B6393" t="s">
        <v>117</v>
      </c>
      <c r="C6393" t="s">
        <v>3</v>
      </c>
      <c r="D6393" t="s">
        <v>8</v>
      </c>
      <c r="E6393">
        <v>201803</v>
      </c>
      <c r="F6393" s="8">
        <v>399460.5161290323</v>
      </c>
      <c r="G6393" s="8">
        <v>415108</v>
      </c>
    </row>
    <row r="6394" spans="1:7" x14ac:dyDescent="0.2">
      <c r="A6394" t="s">
        <v>133</v>
      </c>
      <c r="B6394" t="s">
        <v>117</v>
      </c>
      <c r="C6394" t="s">
        <v>3</v>
      </c>
      <c r="D6394" t="s">
        <v>8</v>
      </c>
      <c r="E6394">
        <v>201804</v>
      </c>
      <c r="F6394" s="8">
        <v>401467.06666666659</v>
      </c>
      <c r="G6394" s="8">
        <v>419695</v>
      </c>
    </row>
    <row r="6395" spans="1:7" x14ac:dyDescent="0.2">
      <c r="A6395" t="s">
        <v>133</v>
      </c>
      <c r="B6395" t="s">
        <v>117</v>
      </c>
      <c r="C6395" t="s">
        <v>3</v>
      </c>
      <c r="D6395" t="s">
        <v>8</v>
      </c>
      <c r="E6395">
        <v>201805</v>
      </c>
      <c r="F6395" s="8">
        <v>404814.32258064544</v>
      </c>
      <c r="G6395" s="8">
        <v>423240</v>
      </c>
    </row>
    <row r="6396" spans="1:7" x14ac:dyDescent="0.2">
      <c r="A6396" t="s">
        <v>133</v>
      </c>
      <c r="B6396" t="s">
        <v>117</v>
      </c>
      <c r="C6396" t="s">
        <v>3</v>
      </c>
      <c r="D6396" t="s">
        <v>8</v>
      </c>
      <c r="E6396">
        <v>201806</v>
      </c>
      <c r="F6396" s="8">
        <v>406325.7333333334</v>
      </c>
      <c r="G6396" s="8">
        <v>423019</v>
      </c>
    </row>
    <row r="6397" spans="1:7" x14ac:dyDescent="0.2">
      <c r="A6397" t="s">
        <v>133</v>
      </c>
      <c r="B6397" t="s">
        <v>117</v>
      </c>
      <c r="C6397" t="s">
        <v>3</v>
      </c>
      <c r="D6397" t="s">
        <v>8</v>
      </c>
      <c r="E6397">
        <v>201807</v>
      </c>
      <c r="F6397" s="8">
        <v>407048.96774193557</v>
      </c>
      <c r="G6397" s="8">
        <v>423803</v>
      </c>
    </row>
    <row r="6398" spans="1:7" x14ac:dyDescent="0.2">
      <c r="A6398" t="s">
        <v>133</v>
      </c>
      <c r="B6398" t="s">
        <v>117</v>
      </c>
      <c r="C6398" t="s">
        <v>3</v>
      </c>
      <c r="D6398" t="s">
        <v>8</v>
      </c>
      <c r="E6398">
        <v>201808</v>
      </c>
      <c r="F6398" s="8">
        <v>407310.16129032255</v>
      </c>
      <c r="G6398" s="8">
        <v>426068</v>
      </c>
    </row>
    <row r="6399" spans="1:7" x14ac:dyDescent="0.2">
      <c r="A6399" t="s">
        <v>133</v>
      </c>
      <c r="B6399" t="s">
        <v>117</v>
      </c>
      <c r="C6399" t="s">
        <v>3</v>
      </c>
      <c r="D6399" t="s">
        <v>8</v>
      </c>
      <c r="E6399">
        <v>201809</v>
      </c>
      <c r="F6399" s="8">
        <v>406331.56666666665</v>
      </c>
      <c r="G6399" s="8">
        <v>423037</v>
      </c>
    </row>
    <row r="6400" spans="1:7" x14ac:dyDescent="0.2">
      <c r="A6400" t="s">
        <v>133</v>
      </c>
      <c r="B6400" t="s">
        <v>117</v>
      </c>
      <c r="C6400" t="s">
        <v>3</v>
      </c>
      <c r="D6400" t="s">
        <v>8</v>
      </c>
      <c r="E6400">
        <v>201810</v>
      </c>
      <c r="F6400" s="8">
        <v>405272.41935483878</v>
      </c>
      <c r="G6400" s="8">
        <v>421709</v>
      </c>
    </row>
    <row r="6401" spans="1:7" x14ac:dyDescent="0.2">
      <c r="A6401" t="s">
        <v>133</v>
      </c>
      <c r="B6401" t="s">
        <v>117</v>
      </c>
      <c r="C6401" t="s">
        <v>3</v>
      </c>
      <c r="D6401" t="s">
        <v>8</v>
      </c>
      <c r="E6401">
        <v>201811</v>
      </c>
      <c r="F6401" s="8">
        <v>402817.6666666668</v>
      </c>
      <c r="G6401" s="8">
        <v>417290</v>
      </c>
    </row>
    <row r="6402" spans="1:7" x14ac:dyDescent="0.2">
      <c r="A6402" t="s">
        <v>133</v>
      </c>
      <c r="B6402" t="s">
        <v>117</v>
      </c>
      <c r="C6402" t="s">
        <v>3</v>
      </c>
      <c r="D6402" t="s">
        <v>8</v>
      </c>
      <c r="E6402">
        <v>201812</v>
      </c>
      <c r="F6402" s="8">
        <v>401159.41935483878</v>
      </c>
      <c r="G6402" s="8">
        <v>413693</v>
      </c>
    </row>
    <row r="6403" spans="1:7" x14ac:dyDescent="0.2">
      <c r="A6403" t="s">
        <v>133</v>
      </c>
      <c r="B6403" t="s">
        <v>117</v>
      </c>
      <c r="C6403" t="s">
        <v>3</v>
      </c>
      <c r="D6403" t="s">
        <v>8</v>
      </c>
      <c r="E6403">
        <v>201901</v>
      </c>
      <c r="F6403" s="8">
        <v>398196.35483870975</v>
      </c>
      <c r="G6403" s="8">
        <v>414501</v>
      </c>
    </row>
    <row r="6404" spans="1:7" x14ac:dyDescent="0.2">
      <c r="A6404" t="s">
        <v>133</v>
      </c>
      <c r="B6404" t="s">
        <v>117</v>
      </c>
      <c r="C6404" t="s">
        <v>3</v>
      </c>
      <c r="D6404" t="s">
        <v>8</v>
      </c>
      <c r="E6404">
        <v>201902</v>
      </c>
      <c r="F6404" s="8">
        <v>399608.00000000006</v>
      </c>
      <c r="G6404" s="8">
        <v>414692</v>
      </c>
    </row>
    <row r="6405" spans="1:7" x14ac:dyDescent="0.2">
      <c r="A6405" t="s">
        <v>133</v>
      </c>
      <c r="B6405" t="s">
        <v>117</v>
      </c>
      <c r="C6405" t="s">
        <v>3</v>
      </c>
      <c r="D6405" t="s">
        <v>8</v>
      </c>
      <c r="E6405">
        <v>201903</v>
      </c>
      <c r="F6405" s="8">
        <v>401193.80645161285</v>
      </c>
      <c r="G6405" s="8">
        <v>418263</v>
      </c>
    </row>
    <row r="6406" spans="1:7" x14ac:dyDescent="0.2">
      <c r="A6406" t="s">
        <v>133</v>
      </c>
      <c r="B6406" t="s">
        <v>117</v>
      </c>
      <c r="C6406" t="s">
        <v>3</v>
      </c>
      <c r="D6406" t="s">
        <v>8</v>
      </c>
      <c r="E6406">
        <v>201904</v>
      </c>
      <c r="F6406" s="8">
        <v>402653.23333333328</v>
      </c>
      <c r="G6406" s="8">
        <v>418347</v>
      </c>
    </row>
    <row r="6407" spans="1:7" x14ac:dyDescent="0.2">
      <c r="A6407" t="s">
        <v>133</v>
      </c>
      <c r="B6407" t="s">
        <v>117</v>
      </c>
      <c r="C6407" t="s">
        <v>3</v>
      </c>
      <c r="D6407" t="s">
        <v>8</v>
      </c>
      <c r="E6407">
        <v>201905</v>
      </c>
      <c r="F6407" s="8">
        <v>402655.90322580648</v>
      </c>
      <c r="G6407" s="8">
        <v>419868</v>
      </c>
    </row>
    <row r="6408" spans="1:7" x14ac:dyDescent="0.2">
      <c r="A6408" t="s">
        <v>133</v>
      </c>
      <c r="B6408" t="s">
        <v>117</v>
      </c>
      <c r="C6408" t="s">
        <v>3</v>
      </c>
      <c r="D6408" t="s">
        <v>8</v>
      </c>
      <c r="E6408">
        <v>201906</v>
      </c>
      <c r="F6408" s="8">
        <v>399730.23333333299</v>
      </c>
      <c r="G6408" s="8">
        <v>409884</v>
      </c>
    </row>
    <row r="6409" spans="1:7" x14ac:dyDescent="0.2">
      <c r="A6409" t="s">
        <v>133</v>
      </c>
      <c r="B6409" t="s">
        <v>117</v>
      </c>
      <c r="C6409" t="s">
        <v>3</v>
      </c>
      <c r="D6409" t="s">
        <v>8</v>
      </c>
      <c r="E6409">
        <v>201907</v>
      </c>
      <c r="F6409" s="8">
        <v>392026.06451612921</v>
      </c>
      <c r="G6409" s="8">
        <v>402727</v>
      </c>
    </row>
    <row r="6410" spans="1:7" x14ac:dyDescent="0.2">
      <c r="A6410" t="s">
        <v>133</v>
      </c>
      <c r="B6410" t="s">
        <v>117</v>
      </c>
      <c r="C6410" t="s">
        <v>3</v>
      </c>
      <c r="D6410" t="s">
        <v>8</v>
      </c>
      <c r="E6410">
        <v>201908</v>
      </c>
      <c r="F6410" s="8">
        <v>384941.22580645181</v>
      </c>
      <c r="G6410" s="8">
        <v>394763</v>
      </c>
    </row>
    <row r="6411" spans="1:7" x14ac:dyDescent="0.2">
      <c r="A6411" t="s">
        <v>133</v>
      </c>
      <c r="B6411" t="s">
        <v>117</v>
      </c>
      <c r="C6411" t="s">
        <v>3</v>
      </c>
      <c r="D6411" t="s">
        <v>8</v>
      </c>
      <c r="E6411">
        <v>201909</v>
      </c>
      <c r="F6411" s="8">
        <v>378335.03333333344</v>
      </c>
      <c r="G6411" s="8">
        <v>387291</v>
      </c>
    </row>
    <row r="6412" spans="1:7" x14ac:dyDescent="0.2">
      <c r="A6412" t="s">
        <v>133</v>
      </c>
      <c r="B6412" t="s">
        <v>117</v>
      </c>
      <c r="C6412" t="s">
        <v>3</v>
      </c>
      <c r="D6412" t="s">
        <v>8</v>
      </c>
      <c r="E6412">
        <v>201910</v>
      </c>
      <c r="F6412" s="8">
        <v>372119.80645161273</v>
      </c>
      <c r="G6412" s="8">
        <v>380722</v>
      </c>
    </row>
    <row r="6413" spans="1:7" x14ac:dyDescent="0.2">
      <c r="A6413" t="s">
        <v>133</v>
      </c>
      <c r="B6413" t="s">
        <v>117</v>
      </c>
      <c r="C6413" t="s">
        <v>3</v>
      </c>
      <c r="D6413" t="s">
        <v>8</v>
      </c>
      <c r="E6413">
        <v>201911</v>
      </c>
      <c r="F6413" s="8">
        <v>366387.16666666669</v>
      </c>
      <c r="G6413" s="8">
        <v>374716</v>
      </c>
    </row>
    <row r="6414" spans="1:7" x14ac:dyDescent="0.2">
      <c r="A6414" t="s">
        <v>133</v>
      </c>
      <c r="B6414" t="s">
        <v>117</v>
      </c>
      <c r="C6414" t="s">
        <v>3</v>
      </c>
      <c r="D6414" t="s">
        <v>8</v>
      </c>
      <c r="E6414">
        <v>201912</v>
      </c>
      <c r="F6414" s="8">
        <v>362806.09677419369</v>
      </c>
      <c r="G6414" s="8">
        <v>371979</v>
      </c>
    </row>
    <row r="6415" spans="1:7" x14ac:dyDescent="0.2">
      <c r="A6415" t="s">
        <v>133</v>
      </c>
      <c r="B6415" t="s">
        <v>117</v>
      </c>
      <c r="C6415" t="s">
        <v>3</v>
      </c>
      <c r="D6415" t="s">
        <v>8</v>
      </c>
      <c r="E6415">
        <v>202001</v>
      </c>
      <c r="F6415" s="8">
        <v>360108.09677419357</v>
      </c>
      <c r="G6415" s="8">
        <v>371597</v>
      </c>
    </row>
    <row r="6416" spans="1:7" x14ac:dyDescent="0.2">
      <c r="A6416" t="s">
        <v>133</v>
      </c>
      <c r="B6416" t="s">
        <v>117</v>
      </c>
      <c r="C6416" t="s">
        <v>3</v>
      </c>
      <c r="D6416" t="s">
        <v>8</v>
      </c>
      <c r="E6416">
        <v>202002</v>
      </c>
      <c r="F6416" s="8">
        <v>360835.62068965519</v>
      </c>
      <c r="G6416" s="8">
        <v>371809</v>
      </c>
    </row>
    <row r="6417" spans="1:7" x14ac:dyDescent="0.2">
      <c r="A6417" t="s">
        <v>133</v>
      </c>
      <c r="B6417" t="s">
        <v>117</v>
      </c>
      <c r="C6417" t="s">
        <v>3</v>
      </c>
      <c r="D6417" t="s">
        <v>8</v>
      </c>
      <c r="E6417">
        <v>202003</v>
      </c>
      <c r="F6417" s="8">
        <v>359530.67741935485</v>
      </c>
      <c r="G6417" s="8">
        <v>368012</v>
      </c>
    </row>
    <row r="6418" spans="1:7" x14ac:dyDescent="0.2">
      <c r="A6418" t="s">
        <v>133</v>
      </c>
      <c r="B6418" t="s">
        <v>117</v>
      </c>
      <c r="C6418" t="s">
        <v>3</v>
      </c>
      <c r="D6418" t="s">
        <v>8</v>
      </c>
      <c r="E6418">
        <v>202004</v>
      </c>
      <c r="F6418" s="8">
        <v>351116.96666666667</v>
      </c>
      <c r="G6418" s="8">
        <v>356508</v>
      </c>
    </row>
    <row r="6419" spans="1:7" x14ac:dyDescent="0.2">
      <c r="A6419" t="s">
        <v>133</v>
      </c>
      <c r="B6419" t="s">
        <v>117</v>
      </c>
      <c r="C6419" t="s">
        <v>3</v>
      </c>
      <c r="D6419" t="s">
        <v>8</v>
      </c>
      <c r="E6419">
        <v>202005</v>
      </c>
      <c r="F6419" s="8">
        <v>342903.80645161297</v>
      </c>
      <c r="G6419" s="8">
        <v>348200</v>
      </c>
    </row>
    <row r="6420" spans="1:7" x14ac:dyDescent="0.2">
      <c r="A6420" t="s">
        <v>133</v>
      </c>
      <c r="B6420" t="s">
        <v>117</v>
      </c>
      <c r="C6420" t="s">
        <v>3</v>
      </c>
      <c r="D6420" t="s">
        <v>8</v>
      </c>
      <c r="E6420">
        <v>202006</v>
      </c>
      <c r="F6420" s="8">
        <v>338317.73333333322</v>
      </c>
      <c r="G6420" s="8">
        <v>344196</v>
      </c>
    </row>
    <row r="6421" spans="1:7" x14ac:dyDescent="0.2">
      <c r="A6421" t="s">
        <v>133</v>
      </c>
      <c r="B6421" t="s">
        <v>117</v>
      </c>
      <c r="C6421" t="s">
        <v>3</v>
      </c>
      <c r="D6421" t="s">
        <v>8</v>
      </c>
      <c r="E6421">
        <v>202007</v>
      </c>
      <c r="F6421" s="8">
        <v>336662.0967741934</v>
      </c>
      <c r="G6421" s="8">
        <v>344585</v>
      </c>
    </row>
    <row r="6422" spans="1:7" x14ac:dyDescent="0.2">
      <c r="A6422" t="s">
        <v>133</v>
      </c>
      <c r="B6422" t="s">
        <v>117</v>
      </c>
      <c r="C6422" t="s">
        <v>3</v>
      </c>
      <c r="D6422" t="s">
        <v>8</v>
      </c>
      <c r="E6422">
        <v>202008</v>
      </c>
      <c r="F6422" s="8">
        <v>336777.22580645169</v>
      </c>
      <c r="G6422" s="8">
        <v>345634</v>
      </c>
    </row>
    <row r="6423" spans="1:7" x14ac:dyDescent="0.2">
      <c r="A6423" t="s">
        <v>133</v>
      </c>
      <c r="B6423" t="s">
        <v>117</v>
      </c>
      <c r="C6423" t="s">
        <v>3</v>
      </c>
      <c r="D6423" t="s">
        <v>8</v>
      </c>
      <c r="E6423">
        <v>202009</v>
      </c>
      <c r="F6423" s="8">
        <v>338034.39999999997</v>
      </c>
      <c r="G6423" s="8">
        <v>347822</v>
      </c>
    </row>
    <row r="6424" spans="1:7" x14ac:dyDescent="0.2">
      <c r="A6424" t="s">
        <v>133</v>
      </c>
      <c r="B6424" t="s">
        <v>117</v>
      </c>
      <c r="C6424" t="s">
        <v>3</v>
      </c>
      <c r="D6424" t="s">
        <v>8</v>
      </c>
      <c r="E6424">
        <v>202010</v>
      </c>
      <c r="F6424" s="8">
        <v>339025.29032258061</v>
      </c>
      <c r="G6424" s="8">
        <v>348787</v>
      </c>
    </row>
    <row r="6425" spans="1:7" x14ac:dyDescent="0.2">
      <c r="A6425" t="s">
        <v>133</v>
      </c>
      <c r="B6425" t="s">
        <v>117</v>
      </c>
      <c r="C6425" t="s">
        <v>3</v>
      </c>
      <c r="D6425" t="s">
        <v>8</v>
      </c>
      <c r="E6425">
        <v>202011</v>
      </c>
      <c r="F6425" s="8">
        <v>339954.63333333348</v>
      </c>
      <c r="G6425" s="8">
        <v>348077</v>
      </c>
    </row>
    <row r="6426" spans="1:7" x14ac:dyDescent="0.2">
      <c r="A6426" t="s">
        <v>133</v>
      </c>
      <c r="B6426" t="s">
        <v>117</v>
      </c>
      <c r="C6426" t="s">
        <v>3</v>
      </c>
      <c r="D6426" t="s">
        <v>8</v>
      </c>
      <c r="E6426">
        <v>202012</v>
      </c>
      <c r="F6426" s="8">
        <v>339909.90322580643</v>
      </c>
      <c r="G6426" s="8">
        <v>347159</v>
      </c>
    </row>
    <row r="6427" spans="1:7" x14ac:dyDescent="0.2">
      <c r="A6427" t="s">
        <v>133</v>
      </c>
      <c r="B6427" t="s">
        <v>117</v>
      </c>
      <c r="C6427" t="s">
        <v>3</v>
      </c>
      <c r="D6427" t="s">
        <v>8</v>
      </c>
      <c r="E6427">
        <v>202101</v>
      </c>
      <c r="F6427" s="8">
        <v>338146.9677419354</v>
      </c>
      <c r="G6427" s="8">
        <v>348012</v>
      </c>
    </row>
    <row r="6428" spans="1:7" x14ac:dyDescent="0.2">
      <c r="A6428" t="s">
        <v>133</v>
      </c>
      <c r="B6428" t="s">
        <v>117</v>
      </c>
      <c r="C6428" t="s">
        <v>3</v>
      </c>
      <c r="D6428" t="s">
        <v>8</v>
      </c>
      <c r="E6428">
        <v>202102</v>
      </c>
      <c r="F6428" s="8">
        <v>339966.21428571461</v>
      </c>
      <c r="G6428" s="8">
        <v>350228</v>
      </c>
    </row>
    <row r="6429" spans="1:7" x14ac:dyDescent="0.2">
      <c r="A6429" t="s">
        <v>133</v>
      </c>
      <c r="B6429" t="s">
        <v>117</v>
      </c>
      <c r="C6429" t="s">
        <v>3</v>
      </c>
      <c r="D6429" t="s">
        <v>8</v>
      </c>
      <c r="E6429">
        <v>202103</v>
      </c>
      <c r="F6429" s="8">
        <v>341526.19354838715</v>
      </c>
      <c r="G6429" s="8">
        <v>352963</v>
      </c>
    </row>
    <row r="6430" spans="1:7" x14ac:dyDescent="0.2">
      <c r="A6430" t="s">
        <v>133</v>
      </c>
      <c r="B6430" t="s">
        <v>117</v>
      </c>
      <c r="C6430" t="s">
        <v>3</v>
      </c>
      <c r="D6430" t="s">
        <v>8</v>
      </c>
      <c r="E6430">
        <v>202104</v>
      </c>
      <c r="F6430" s="8">
        <v>342576.76666666678</v>
      </c>
      <c r="G6430" s="8">
        <v>353172</v>
      </c>
    </row>
    <row r="6431" spans="1:7" x14ac:dyDescent="0.2">
      <c r="A6431" t="s">
        <v>133</v>
      </c>
      <c r="B6431" t="s">
        <v>117</v>
      </c>
      <c r="C6431" t="s">
        <v>3</v>
      </c>
      <c r="D6431" t="s">
        <v>8</v>
      </c>
      <c r="E6431">
        <v>202105</v>
      </c>
      <c r="F6431" s="8">
        <v>342352.25806451624</v>
      </c>
      <c r="G6431" s="8">
        <v>353107</v>
      </c>
    </row>
    <row r="6432" spans="1:7" x14ac:dyDescent="0.2">
      <c r="A6432" t="s">
        <v>133</v>
      </c>
      <c r="B6432" t="s">
        <v>117</v>
      </c>
      <c r="C6432" t="s">
        <v>3</v>
      </c>
      <c r="D6432" t="s">
        <v>8</v>
      </c>
      <c r="E6432">
        <v>202106</v>
      </c>
      <c r="F6432" s="8">
        <v>344086.96666666673</v>
      </c>
      <c r="G6432" s="8">
        <v>354876</v>
      </c>
    </row>
    <row r="6433" spans="1:7" x14ac:dyDescent="0.2">
      <c r="A6433" t="s">
        <v>133</v>
      </c>
      <c r="B6433" t="s">
        <v>117</v>
      </c>
      <c r="C6433" t="s">
        <v>3</v>
      </c>
      <c r="D6433" t="s">
        <v>8</v>
      </c>
      <c r="E6433">
        <v>202107</v>
      </c>
      <c r="F6433" s="8">
        <v>346034.2903225809</v>
      </c>
      <c r="G6433" s="8">
        <v>356783</v>
      </c>
    </row>
    <row r="6434" spans="1:7" x14ac:dyDescent="0.2">
      <c r="A6434" t="s">
        <v>133</v>
      </c>
      <c r="B6434" t="s">
        <v>117</v>
      </c>
      <c r="C6434" t="s">
        <v>3</v>
      </c>
      <c r="D6434" t="s">
        <v>8</v>
      </c>
      <c r="E6434">
        <v>202108</v>
      </c>
      <c r="F6434" s="8">
        <v>347717.61290322582</v>
      </c>
      <c r="G6434" s="8">
        <v>358664</v>
      </c>
    </row>
    <row r="6435" spans="1:7" x14ac:dyDescent="0.2">
      <c r="A6435" t="s">
        <v>133</v>
      </c>
      <c r="B6435" t="s">
        <v>117</v>
      </c>
      <c r="C6435" t="s">
        <v>3</v>
      </c>
      <c r="D6435" t="s">
        <v>8</v>
      </c>
      <c r="E6435">
        <v>202109</v>
      </c>
      <c r="F6435" s="8">
        <v>349326.00000000029</v>
      </c>
      <c r="G6435" s="8">
        <v>360350</v>
      </c>
    </row>
    <row r="6436" spans="1:7" x14ac:dyDescent="0.2">
      <c r="A6436" t="s">
        <v>133</v>
      </c>
      <c r="B6436" t="s">
        <v>117</v>
      </c>
      <c r="C6436" t="s">
        <v>3</v>
      </c>
      <c r="D6436" t="s">
        <v>8</v>
      </c>
      <c r="E6436">
        <v>202110</v>
      </c>
      <c r="F6436" s="8">
        <v>350656.80645161297</v>
      </c>
      <c r="G6436" s="8">
        <v>361971</v>
      </c>
    </row>
    <row r="6437" spans="1:7" x14ac:dyDescent="0.2">
      <c r="A6437" t="s">
        <v>133</v>
      </c>
      <c r="B6437" t="s">
        <v>117</v>
      </c>
      <c r="C6437" t="s">
        <v>3</v>
      </c>
      <c r="D6437" t="s">
        <v>8</v>
      </c>
      <c r="E6437">
        <v>202111</v>
      </c>
      <c r="F6437" s="8">
        <v>351962.36666666681</v>
      </c>
      <c r="G6437" s="8">
        <v>362174</v>
      </c>
    </row>
    <row r="6438" spans="1:7" x14ac:dyDescent="0.2">
      <c r="A6438" t="s">
        <v>133</v>
      </c>
      <c r="B6438" t="s">
        <v>117</v>
      </c>
      <c r="C6438" t="s">
        <v>3</v>
      </c>
      <c r="D6438" t="s">
        <v>8</v>
      </c>
      <c r="E6438">
        <v>202112</v>
      </c>
      <c r="F6438" s="8">
        <v>352177.19354838709</v>
      </c>
      <c r="G6438" s="8">
        <v>361621</v>
      </c>
    </row>
    <row r="6439" spans="1:7" x14ac:dyDescent="0.2">
      <c r="A6439" t="s">
        <v>133</v>
      </c>
      <c r="B6439" t="s">
        <v>117</v>
      </c>
      <c r="C6439" t="s">
        <v>3</v>
      </c>
      <c r="D6439" t="s">
        <v>8</v>
      </c>
      <c r="E6439">
        <v>202201</v>
      </c>
      <c r="F6439" s="8">
        <v>351032.96774193522</v>
      </c>
      <c r="G6439" s="8">
        <v>362141</v>
      </c>
    </row>
    <row r="6440" spans="1:7" x14ac:dyDescent="0.2">
      <c r="A6440" t="s">
        <v>133</v>
      </c>
      <c r="B6440" t="s">
        <v>117</v>
      </c>
      <c r="C6440" t="s">
        <v>3</v>
      </c>
      <c r="D6440" t="s">
        <v>8</v>
      </c>
      <c r="E6440">
        <v>202202</v>
      </c>
      <c r="F6440" s="8">
        <v>352217.07142857125</v>
      </c>
      <c r="G6440" s="8">
        <v>362485</v>
      </c>
    </row>
    <row r="6441" spans="1:7" x14ac:dyDescent="0.2">
      <c r="A6441" t="s">
        <v>133</v>
      </c>
      <c r="B6441" t="s">
        <v>117</v>
      </c>
      <c r="C6441" t="s">
        <v>3</v>
      </c>
      <c r="D6441" t="s">
        <v>8</v>
      </c>
      <c r="E6441">
        <v>202203</v>
      </c>
      <c r="F6441" s="8">
        <v>352444.35483870964</v>
      </c>
      <c r="G6441" s="8">
        <v>364070</v>
      </c>
    </row>
    <row r="6442" spans="1:7" x14ac:dyDescent="0.2">
      <c r="A6442" t="s">
        <v>133</v>
      </c>
      <c r="B6442" t="s">
        <v>117</v>
      </c>
      <c r="C6442" t="s">
        <v>3</v>
      </c>
      <c r="D6442" t="s">
        <v>8</v>
      </c>
      <c r="E6442">
        <v>202204</v>
      </c>
      <c r="F6442" s="8">
        <v>352463.10000000003</v>
      </c>
      <c r="G6442" s="8">
        <v>362962</v>
      </c>
    </row>
    <row r="6443" spans="1:7" x14ac:dyDescent="0.2">
      <c r="A6443" t="s">
        <v>133</v>
      </c>
      <c r="B6443" t="s">
        <v>117</v>
      </c>
      <c r="C6443" t="s">
        <v>3</v>
      </c>
      <c r="D6443" t="s">
        <v>8</v>
      </c>
      <c r="E6443">
        <v>202205</v>
      </c>
      <c r="F6443" s="8">
        <v>353388.51612903213</v>
      </c>
      <c r="G6443" s="8">
        <v>364533</v>
      </c>
    </row>
    <row r="6444" spans="1:7" x14ac:dyDescent="0.2">
      <c r="A6444" t="s">
        <v>133</v>
      </c>
      <c r="B6444" t="s">
        <v>117</v>
      </c>
      <c r="C6444" t="s">
        <v>3</v>
      </c>
      <c r="D6444" t="s">
        <v>8</v>
      </c>
      <c r="E6444">
        <v>202206</v>
      </c>
      <c r="F6444" s="8">
        <v>354158.73333333345</v>
      </c>
      <c r="G6444" s="8">
        <v>365422</v>
      </c>
    </row>
    <row r="6445" spans="1:7" x14ac:dyDescent="0.2">
      <c r="A6445" t="s">
        <v>133</v>
      </c>
      <c r="B6445" t="s">
        <v>117</v>
      </c>
      <c r="C6445" t="s">
        <v>3</v>
      </c>
      <c r="D6445" t="s">
        <v>8</v>
      </c>
      <c r="E6445">
        <v>202207</v>
      </c>
      <c r="F6445" s="8">
        <v>353895.29032258072</v>
      </c>
      <c r="G6445" s="8">
        <v>365718</v>
      </c>
    </row>
    <row r="6446" spans="1:7" x14ac:dyDescent="0.2">
      <c r="A6446" t="s">
        <v>133</v>
      </c>
      <c r="B6446" t="s">
        <v>117</v>
      </c>
      <c r="C6446" t="s">
        <v>3</v>
      </c>
      <c r="D6446" t="s">
        <v>8</v>
      </c>
      <c r="E6446">
        <v>202208</v>
      </c>
      <c r="F6446" s="8">
        <v>355316.22580645193</v>
      </c>
      <c r="G6446" s="8">
        <v>368173</v>
      </c>
    </row>
    <row r="6447" spans="1:7" x14ac:dyDescent="0.2">
      <c r="A6447" t="s">
        <v>133</v>
      </c>
      <c r="B6447" t="s">
        <v>117</v>
      </c>
      <c r="C6447" t="s">
        <v>3</v>
      </c>
      <c r="D6447" t="s">
        <v>8</v>
      </c>
      <c r="E6447">
        <v>202209</v>
      </c>
      <c r="F6447" s="8">
        <v>356285.66666666686</v>
      </c>
      <c r="G6447" s="8">
        <v>369425</v>
      </c>
    </row>
    <row r="6448" spans="1:7" x14ac:dyDescent="0.2">
      <c r="A6448" t="s">
        <v>133</v>
      </c>
      <c r="B6448" t="s">
        <v>117</v>
      </c>
      <c r="C6448" t="s">
        <v>3</v>
      </c>
      <c r="D6448" t="s">
        <v>8</v>
      </c>
      <c r="E6448">
        <v>202210</v>
      </c>
      <c r="F6448" s="8">
        <v>356497.03225806454</v>
      </c>
      <c r="G6448" s="8">
        <v>369475</v>
      </c>
    </row>
    <row r="6449" spans="1:7" x14ac:dyDescent="0.2">
      <c r="A6449" t="s">
        <v>133</v>
      </c>
      <c r="B6449" t="s">
        <v>117</v>
      </c>
      <c r="C6449" t="s">
        <v>3</v>
      </c>
      <c r="D6449" t="s">
        <v>8</v>
      </c>
      <c r="E6449">
        <v>202211</v>
      </c>
      <c r="F6449" s="8">
        <v>356871.00000000047</v>
      </c>
      <c r="G6449" s="8">
        <v>369042</v>
      </c>
    </row>
    <row r="6450" spans="1:7" x14ac:dyDescent="0.2">
      <c r="A6450" t="s">
        <v>133</v>
      </c>
      <c r="B6450" t="s">
        <v>117</v>
      </c>
      <c r="C6450" t="s">
        <v>3</v>
      </c>
      <c r="D6450" t="s">
        <v>8</v>
      </c>
      <c r="E6450">
        <v>202212</v>
      </c>
      <c r="F6450" s="8">
        <v>355850.129032258</v>
      </c>
      <c r="G6450" s="8">
        <v>366858</v>
      </c>
    </row>
    <row r="6451" spans="1:7" x14ac:dyDescent="0.2">
      <c r="A6451" t="s">
        <v>133</v>
      </c>
      <c r="B6451" t="s">
        <v>117</v>
      </c>
      <c r="C6451" t="s">
        <v>3</v>
      </c>
      <c r="D6451" t="s">
        <v>8</v>
      </c>
      <c r="E6451">
        <v>202301</v>
      </c>
      <c r="F6451" s="8">
        <v>353723.80645161297</v>
      </c>
      <c r="G6451" s="8">
        <v>368271</v>
      </c>
    </row>
    <row r="6452" spans="1:7" x14ac:dyDescent="0.2">
      <c r="A6452" t="s">
        <v>133</v>
      </c>
      <c r="B6452" t="s">
        <v>117</v>
      </c>
      <c r="C6452" t="s">
        <v>3</v>
      </c>
      <c r="D6452" t="s">
        <v>8</v>
      </c>
      <c r="E6452">
        <v>202302</v>
      </c>
      <c r="F6452" s="8">
        <v>355273.0714285713</v>
      </c>
      <c r="G6452" s="8">
        <v>369090</v>
      </c>
    </row>
    <row r="6453" spans="1:7" x14ac:dyDescent="0.2">
      <c r="A6453" t="s">
        <v>133</v>
      </c>
      <c r="B6453" t="s">
        <v>117</v>
      </c>
      <c r="C6453" t="s">
        <v>3</v>
      </c>
      <c r="D6453" t="s">
        <v>8</v>
      </c>
      <c r="E6453">
        <v>202303</v>
      </c>
      <c r="F6453" s="8">
        <v>355882.12903225794</v>
      </c>
      <c r="G6453" s="8">
        <v>370706</v>
      </c>
    </row>
    <row r="6454" spans="1:7" x14ac:dyDescent="0.2">
      <c r="A6454" t="s">
        <v>133</v>
      </c>
      <c r="B6454" t="s">
        <v>117</v>
      </c>
      <c r="C6454" t="s">
        <v>3</v>
      </c>
      <c r="D6454" t="s">
        <v>8</v>
      </c>
      <c r="E6454">
        <v>202304</v>
      </c>
      <c r="F6454" s="8">
        <v>355756.29999999987</v>
      </c>
      <c r="G6454" s="8">
        <v>369457</v>
      </c>
    </row>
    <row r="6455" spans="1:7" x14ac:dyDescent="0.2">
      <c r="A6455" t="s">
        <v>133</v>
      </c>
      <c r="B6455" t="s">
        <v>117</v>
      </c>
      <c r="C6455" t="s">
        <v>3</v>
      </c>
      <c r="D6455" t="s">
        <v>8</v>
      </c>
      <c r="E6455">
        <v>202305</v>
      </c>
      <c r="F6455" s="8">
        <v>356090.74193548382</v>
      </c>
      <c r="G6455" s="8">
        <v>370305</v>
      </c>
    </row>
    <row r="6456" spans="1:7" x14ac:dyDescent="0.2">
      <c r="A6456" t="s">
        <v>133</v>
      </c>
      <c r="B6456" t="s">
        <v>117</v>
      </c>
      <c r="C6456" t="s">
        <v>3</v>
      </c>
      <c r="D6456" t="s">
        <v>8</v>
      </c>
      <c r="E6456">
        <v>202306</v>
      </c>
      <c r="F6456" s="8">
        <v>355165.70000000007</v>
      </c>
      <c r="G6456" s="8">
        <v>369741</v>
      </c>
    </row>
    <row r="6457" spans="1:7" x14ac:dyDescent="0.2">
      <c r="A6457" t="s">
        <v>133</v>
      </c>
      <c r="B6457" t="s">
        <v>117</v>
      </c>
      <c r="C6457" t="s">
        <v>3</v>
      </c>
      <c r="D6457" t="s">
        <v>8</v>
      </c>
      <c r="E6457">
        <v>202307</v>
      </c>
      <c r="F6457" s="8">
        <v>354513.38709677418</v>
      </c>
      <c r="G6457" s="8">
        <v>369268</v>
      </c>
    </row>
    <row r="6458" spans="1:7" x14ac:dyDescent="0.2">
      <c r="A6458" t="s">
        <v>133</v>
      </c>
      <c r="B6458" t="s">
        <v>117</v>
      </c>
      <c r="C6458" t="s">
        <v>3</v>
      </c>
      <c r="D6458" t="s">
        <v>8</v>
      </c>
      <c r="E6458">
        <v>202308</v>
      </c>
      <c r="F6458" s="8">
        <v>355155.25806451601</v>
      </c>
      <c r="G6458" s="8">
        <v>369738</v>
      </c>
    </row>
    <row r="6459" spans="1:7" x14ac:dyDescent="0.2">
      <c r="A6459" t="s">
        <v>133</v>
      </c>
      <c r="B6459" t="s">
        <v>117</v>
      </c>
      <c r="C6459" t="s">
        <v>3</v>
      </c>
      <c r="D6459" t="s">
        <v>8</v>
      </c>
      <c r="E6459">
        <v>202309</v>
      </c>
      <c r="F6459" s="8">
        <v>354740.60000000003</v>
      </c>
      <c r="G6459" s="8">
        <v>369845</v>
      </c>
    </row>
    <row r="6460" spans="1:7" x14ac:dyDescent="0.2">
      <c r="A6460" t="s">
        <v>133</v>
      </c>
      <c r="B6460" t="s">
        <v>117</v>
      </c>
      <c r="C6460" t="s">
        <v>3</v>
      </c>
      <c r="D6460" t="s">
        <v>8</v>
      </c>
      <c r="E6460">
        <v>202310</v>
      </c>
      <c r="F6460" s="8">
        <v>354291.9677419354</v>
      </c>
      <c r="G6460" s="8">
        <v>367948</v>
      </c>
    </row>
    <row r="6461" spans="1:7" x14ac:dyDescent="0.2">
      <c r="A6461" t="s">
        <v>133</v>
      </c>
      <c r="B6461" t="s">
        <v>117</v>
      </c>
      <c r="C6461" t="s">
        <v>3</v>
      </c>
      <c r="D6461" t="s">
        <v>8</v>
      </c>
      <c r="E6461">
        <v>202311</v>
      </c>
      <c r="F6461" s="8">
        <v>353451.5</v>
      </c>
      <c r="G6461" s="8">
        <v>366879</v>
      </c>
    </row>
    <row r="6462" spans="1:7" x14ac:dyDescent="0.2">
      <c r="A6462" t="s">
        <v>133</v>
      </c>
      <c r="B6462" t="s">
        <v>117</v>
      </c>
      <c r="C6462" t="s">
        <v>3</v>
      </c>
      <c r="D6462" t="s">
        <v>8</v>
      </c>
      <c r="E6462">
        <v>202312</v>
      </c>
      <c r="F6462" s="8">
        <v>351590.12903225812</v>
      </c>
      <c r="G6462" s="8">
        <v>363045</v>
      </c>
    </row>
    <row r="6463" spans="1:7" x14ac:dyDescent="0.2">
      <c r="A6463" t="s">
        <v>133</v>
      </c>
      <c r="B6463" t="s">
        <v>117</v>
      </c>
      <c r="C6463" t="s">
        <v>3</v>
      </c>
      <c r="D6463" t="s">
        <v>8</v>
      </c>
      <c r="E6463">
        <v>202401</v>
      </c>
      <c r="F6463" s="8">
        <v>348863.80645161297</v>
      </c>
      <c r="G6463" s="8">
        <v>365226</v>
      </c>
    </row>
    <row r="6464" spans="1:7" x14ac:dyDescent="0.2">
      <c r="A6464" t="s">
        <v>133</v>
      </c>
      <c r="B6464" t="s">
        <v>117</v>
      </c>
      <c r="C6464" t="s">
        <v>3</v>
      </c>
      <c r="D6464" t="s">
        <v>8</v>
      </c>
      <c r="E6464">
        <v>202402</v>
      </c>
      <c r="F6464" s="8">
        <v>349600.99999999953</v>
      </c>
      <c r="G6464" s="8">
        <v>365282</v>
      </c>
    </row>
    <row r="6465" spans="1:7" x14ac:dyDescent="0.2">
      <c r="A6465" t="s">
        <v>133</v>
      </c>
      <c r="B6465" t="s">
        <v>117</v>
      </c>
      <c r="C6465" t="s">
        <v>3</v>
      </c>
      <c r="D6465" t="s">
        <v>8</v>
      </c>
      <c r="E6465">
        <v>202403</v>
      </c>
      <c r="F6465" s="8">
        <v>347532.93548387097</v>
      </c>
      <c r="G6465" s="8">
        <v>359904</v>
      </c>
    </row>
    <row r="6466" spans="1:7" x14ac:dyDescent="0.2">
      <c r="A6466" t="s">
        <v>133</v>
      </c>
      <c r="B6466" t="s">
        <v>117</v>
      </c>
      <c r="C6466" t="s">
        <v>3</v>
      </c>
      <c r="D6466" t="s">
        <v>8</v>
      </c>
      <c r="E6466">
        <v>202404</v>
      </c>
      <c r="F6466" s="8">
        <v>348362.23333333334</v>
      </c>
      <c r="G6466" s="8">
        <v>359453</v>
      </c>
    </row>
    <row r="6467" spans="1:7" x14ac:dyDescent="0.2">
      <c r="A6467" t="s">
        <v>133</v>
      </c>
      <c r="B6467" t="s">
        <v>117</v>
      </c>
      <c r="C6467" t="s">
        <v>3</v>
      </c>
      <c r="D6467" t="s">
        <v>8</v>
      </c>
      <c r="E6467">
        <v>202405</v>
      </c>
      <c r="F6467" s="8">
        <v>354938.09677419346</v>
      </c>
      <c r="G6467" s="8">
        <v>366810</v>
      </c>
    </row>
    <row r="6468" spans="1:7" x14ac:dyDescent="0.2">
      <c r="A6468" t="s">
        <v>133</v>
      </c>
      <c r="B6468" t="s">
        <v>117</v>
      </c>
      <c r="C6468" t="s">
        <v>3</v>
      </c>
      <c r="D6468" t="s">
        <v>9</v>
      </c>
      <c r="E6468">
        <v>201406</v>
      </c>
      <c r="F6468" s="8">
        <v>428557.57331029186</v>
      </c>
      <c r="G6468" s="8">
        <v>446149.83333333331</v>
      </c>
    </row>
    <row r="6469" spans="1:7" x14ac:dyDescent="0.2">
      <c r="A6469" t="s">
        <v>133</v>
      </c>
      <c r="B6469" t="s">
        <v>117</v>
      </c>
      <c r="C6469" t="s">
        <v>3</v>
      </c>
      <c r="D6469" t="s">
        <v>9</v>
      </c>
      <c r="E6469">
        <v>201412</v>
      </c>
      <c r="F6469" s="8">
        <v>467808.52885304671</v>
      </c>
      <c r="G6469" s="8">
        <v>489627.66666666669</v>
      </c>
    </row>
    <row r="6470" spans="1:7" x14ac:dyDescent="0.2">
      <c r="A6470" t="s">
        <v>133</v>
      </c>
      <c r="B6470" t="s">
        <v>117</v>
      </c>
      <c r="C6470" t="s">
        <v>3</v>
      </c>
      <c r="D6470" t="s">
        <v>9</v>
      </c>
      <c r="E6470">
        <v>201506</v>
      </c>
      <c r="F6470" s="8">
        <v>449048.88901689713</v>
      </c>
      <c r="G6470" s="8">
        <v>468138.5</v>
      </c>
    </row>
    <row r="6471" spans="1:7" x14ac:dyDescent="0.2">
      <c r="A6471" t="s">
        <v>133</v>
      </c>
      <c r="B6471" t="s">
        <v>117</v>
      </c>
      <c r="C6471" t="s">
        <v>3</v>
      </c>
      <c r="D6471" t="s">
        <v>9</v>
      </c>
      <c r="E6471">
        <v>201512</v>
      </c>
      <c r="F6471" s="8">
        <v>458943.01397849456</v>
      </c>
      <c r="G6471" s="8">
        <v>477967.33333333331</v>
      </c>
    </row>
    <row r="6472" spans="1:7" x14ac:dyDescent="0.2">
      <c r="A6472" t="s">
        <v>133</v>
      </c>
      <c r="B6472" t="s">
        <v>117</v>
      </c>
      <c r="C6472" t="s">
        <v>3</v>
      </c>
      <c r="D6472" t="s">
        <v>9</v>
      </c>
      <c r="E6472">
        <v>201606</v>
      </c>
      <c r="F6472" s="8">
        <v>438750.82947719685</v>
      </c>
      <c r="G6472" s="8">
        <v>457386.5</v>
      </c>
    </row>
    <row r="6473" spans="1:7" x14ac:dyDescent="0.2">
      <c r="A6473" t="s">
        <v>133</v>
      </c>
      <c r="B6473" t="s">
        <v>117</v>
      </c>
      <c r="C6473" t="s">
        <v>3</v>
      </c>
      <c r="D6473" t="s">
        <v>9</v>
      </c>
      <c r="E6473">
        <v>201612</v>
      </c>
      <c r="F6473" s="8">
        <v>429364.20770609315</v>
      </c>
      <c r="G6473" s="8">
        <v>446578.83333333331</v>
      </c>
    </row>
    <row r="6474" spans="1:7" x14ac:dyDescent="0.2">
      <c r="A6474" t="s">
        <v>133</v>
      </c>
      <c r="B6474" t="s">
        <v>117</v>
      </c>
      <c r="C6474" t="s">
        <v>3</v>
      </c>
      <c r="D6474" t="s">
        <v>9</v>
      </c>
      <c r="E6474">
        <v>201706</v>
      </c>
      <c r="F6474" s="8">
        <v>403988.99284434196</v>
      </c>
      <c r="G6474" s="8">
        <v>421444.33333333331</v>
      </c>
    </row>
    <row r="6475" spans="1:7" x14ac:dyDescent="0.2">
      <c r="A6475" t="s">
        <v>133</v>
      </c>
      <c r="B6475" t="s">
        <v>117</v>
      </c>
      <c r="C6475" t="s">
        <v>3</v>
      </c>
      <c r="D6475" t="s">
        <v>9</v>
      </c>
      <c r="E6475">
        <v>201712</v>
      </c>
      <c r="F6475" s="8">
        <v>399846.6505376345</v>
      </c>
      <c r="G6475" s="8">
        <v>417177</v>
      </c>
    </row>
    <row r="6476" spans="1:7" x14ac:dyDescent="0.2">
      <c r="A6476" t="s">
        <v>133</v>
      </c>
      <c r="B6476" t="s">
        <v>117</v>
      </c>
      <c r="C6476" t="s">
        <v>3</v>
      </c>
      <c r="D6476" t="s">
        <v>9</v>
      </c>
      <c r="E6476">
        <v>201806</v>
      </c>
      <c r="F6476" s="8">
        <v>401680.86374807992</v>
      </c>
      <c r="G6476" s="8">
        <v>418403.66666666669</v>
      </c>
    </row>
    <row r="6477" spans="1:7" x14ac:dyDescent="0.2">
      <c r="A6477" t="s">
        <v>133</v>
      </c>
      <c r="B6477" t="s">
        <v>117</v>
      </c>
      <c r="C6477" t="s">
        <v>3</v>
      </c>
      <c r="D6477" t="s">
        <v>9</v>
      </c>
      <c r="E6477">
        <v>201812</v>
      </c>
      <c r="F6477" s="8">
        <v>404990.03351254482</v>
      </c>
      <c r="G6477" s="8">
        <v>420933.33333333331</v>
      </c>
    </row>
    <row r="6478" spans="1:7" x14ac:dyDescent="0.2">
      <c r="A6478" t="s">
        <v>133</v>
      </c>
      <c r="B6478" t="s">
        <v>117</v>
      </c>
      <c r="C6478" t="s">
        <v>3</v>
      </c>
      <c r="D6478" t="s">
        <v>9</v>
      </c>
      <c r="E6478">
        <v>201906</v>
      </c>
      <c r="F6478" s="8">
        <v>400672.92186379922</v>
      </c>
      <c r="G6478" s="8">
        <v>415925.83333333331</v>
      </c>
    </row>
    <row r="6479" spans="1:7" x14ac:dyDescent="0.2">
      <c r="A6479" t="s">
        <v>133</v>
      </c>
      <c r="B6479" t="s">
        <v>117</v>
      </c>
      <c r="C6479" t="s">
        <v>3</v>
      </c>
      <c r="D6479" t="s">
        <v>9</v>
      </c>
      <c r="E6479">
        <v>201912</v>
      </c>
      <c r="F6479" s="8">
        <v>376102.56559139793</v>
      </c>
      <c r="G6479" s="8">
        <v>385366.33333333331</v>
      </c>
    </row>
    <row r="6480" spans="1:7" x14ac:dyDescent="0.2">
      <c r="A6480" t="s">
        <v>133</v>
      </c>
      <c r="B6480" t="s">
        <v>117</v>
      </c>
      <c r="C6480" t="s">
        <v>3</v>
      </c>
      <c r="D6480" t="s">
        <v>9</v>
      </c>
      <c r="E6480">
        <v>202006</v>
      </c>
      <c r="F6480" s="8">
        <v>352135.48355580278</v>
      </c>
      <c r="G6480" s="8">
        <v>360053.66666666669</v>
      </c>
    </row>
    <row r="6481" spans="1:7" x14ac:dyDescent="0.2">
      <c r="A6481" t="s">
        <v>133</v>
      </c>
      <c r="B6481" t="s">
        <v>117</v>
      </c>
      <c r="C6481" t="s">
        <v>3</v>
      </c>
      <c r="D6481" t="s">
        <v>9</v>
      </c>
      <c r="E6481">
        <v>202012</v>
      </c>
      <c r="F6481" s="8">
        <v>338393.92491039424</v>
      </c>
      <c r="G6481" s="8">
        <v>347010.66666666669</v>
      </c>
    </row>
    <row r="6482" spans="1:7" x14ac:dyDescent="0.2">
      <c r="A6482" t="s">
        <v>133</v>
      </c>
      <c r="B6482" t="s">
        <v>117</v>
      </c>
      <c r="C6482" t="s">
        <v>3</v>
      </c>
      <c r="D6482" t="s">
        <v>9</v>
      </c>
      <c r="E6482">
        <v>202106</v>
      </c>
      <c r="F6482" s="8">
        <v>341442.56116231455</v>
      </c>
      <c r="G6482" s="8">
        <v>352059.66666666669</v>
      </c>
    </row>
    <row r="6483" spans="1:7" x14ac:dyDescent="0.2">
      <c r="A6483" t="s">
        <v>133</v>
      </c>
      <c r="B6483" t="s">
        <v>117</v>
      </c>
      <c r="C6483" t="s">
        <v>3</v>
      </c>
      <c r="D6483" t="s">
        <v>9</v>
      </c>
      <c r="E6483">
        <v>202112</v>
      </c>
      <c r="F6483" s="8">
        <v>349645.71164874564</v>
      </c>
      <c r="G6483" s="8">
        <v>360260.5</v>
      </c>
    </row>
    <row r="6484" spans="1:7" x14ac:dyDescent="0.2">
      <c r="A6484" t="s">
        <v>133</v>
      </c>
      <c r="B6484" t="s">
        <v>117</v>
      </c>
      <c r="C6484" t="s">
        <v>3</v>
      </c>
      <c r="D6484" t="s">
        <v>9</v>
      </c>
      <c r="E6484">
        <v>202206</v>
      </c>
      <c r="F6484" s="8">
        <v>352617.45724526356</v>
      </c>
      <c r="G6484" s="8">
        <v>363602.16666666669</v>
      </c>
    </row>
    <row r="6485" spans="1:7" x14ac:dyDescent="0.2">
      <c r="A6485" t="s">
        <v>133</v>
      </c>
      <c r="B6485" t="s">
        <v>117</v>
      </c>
      <c r="C6485" t="s">
        <v>3</v>
      </c>
      <c r="D6485" t="s">
        <v>9</v>
      </c>
      <c r="E6485">
        <v>202212</v>
      </c>
      <c r="F6485" s="8">
        <v>355785.89068100374</v>
      </c>
      <c r="G6485" s="8">
        <v>368115.16666666669</v>
      </c>
    </row>
    <row r="6486" spans="1:7" x14ac:dyDescent="0.2">
      <c r="A6486" t="s">
        <v>133</v>
      </c>
      <c r="B6486" t="s">
        <v>117</v>
      </c>
      <c r="C6486" t="s">
        <v>3</v>
      </c>
      <c r="D6486" t="s">
        <v>9</v>
      </c>
      <c r="E6486">
        <v>202306</v>
      </c>
      <c r="F6486" s="8">
        <v>355315.29147465434</v>
      </c>
      <c r="G6486" s="8">
        <v>369595</v>
      </c>
    </row>
    <row r="6487" spans="1:7" x14ac:dyDescent="0.2">
      <c r="A6487" t="s">
        <v>133</v>
      </c>
      <c r="B6487" t="s">
        <v>117</v>
      </c>
      <c r="C6487" t="s">
        <v>3</v>
      </c>
      <c r="D6487" t="s">
        <v>9</v>
      </c>
      <c r="E6487">
        <v>202312</v>
      </c>
      <c r="F6487" s="8">
        <v>353957.14032258064</v>
      </c>
      <c r="G6487" s="8">
        <v>367787.16666666669</v>
      </c>
    </row>
    <row r="6488" spans="1:7" x14ac:dyDescent="0.2">
      <c r="A6488" t="s">
        <v>133</v>
      </c>
      <c r="B6488" t="s">
        <v>117</v>
      </c>
      <c r="C6488" t="s">
        <v>3</v>
      </c>
      <c r="D6488" t="s">
        <v>9</v>
      </c>
      <c r="E6488">
        <v>202406</v>
      </c>
      <c r="F6488" s="8">
        <v>349859.61440860206</v>
      </c>
      <c r="G6488" s="8">
        <v>363335</v>
      </c>
    </row>
    <row r="6489" spans="1:7" x14ac:dyDescent="0.2">
      <c r="A6489" t="s">
        <v>133</v>
      </c>
      <c r="B6489" t="s">
        <v>117</v>
      </c>
      <c r="C6489" t="s">
        <v>3</v>
      </c>
      <c r="D6489" t="s">
        <v>5</v>
      </c>
      <c r="E6489">
        <v>201403</v>
      </c>
      <c r="F6489" s="8">
        <v>424698.30145929352</v>
      </c>
      <c r="G6489" s="8">
        <v>440030.66666666669</v>
      </c>
    </row>
    <row r="6490" spans="1:7" x14ac:dyDescent="0.2">
      <c r="A6490" t="s">
        <v>133</v>
      </c>
      <c r="B6490" t="s">
        <v>117</v>
      </c>
      <c r="C6490" t="s">
        <v>3</v>
      </c>
      <c r="D6490" t="s">
        <v>5</v>
      </c>
      <c r="E6490">
        <v>201406</v>
      </c>
      <c r="F6490" s="8">
        <v>432416.84516129032</v>
      </c>
      <c r="G6490" s="8">
        <v>452269</v>
      </c>
    </row>
    <row r="6491" spans="1:7" x14ac:dyDescent="0.2">
      <c r="A6491" t="s">
        <v>133</v>
      </c>
      <c r="B6491" t="s">
        <v>117</v>
      </c>
      <c r="C6491" t="s">
        <v>3</v>
      </c>
      <c r="D6491" t="s">
        <v>5</v>
      </c>
      <c r="E6491">
        <v>201409</v>
      </c>
      <c r="F6491" s="8">
        <v>461513.60107526882</v>
      </c>
      <c r="G6491" s="8">
        <v>489584.66666666669</v>
      </c>
    </row>
    <row r="6492" spans="1:7" x14ac:dyDescent="0.2">
      <c r="A6492" t="s">
        <v>133</v>
      </c>
      <c r="B6492" t="s">
        <v>117</v>
      </c>
      <c r="C6492" t="s">
        <v>3</v>
      </c>
      <c r="D6492" t="s">
        <v>5</v>
      </c>
      <c r="E6492">
        <v>201412</v>
      </c>
      <c r="F6492" s="8">
        <v>474103.45663082442</v>
      </c>
      <c r="G6492" s="8">
        <v>489670.66666666669</v>
      </c>
    </row>
    <row r="6493" spans="1:7" x14ac:dyDescent="0.2">
      <c r="A6493" t="s">
        <v>133</v>
      </c>
      <c r="B6493" t="s">
        <v>117</v>
      </c>
      <c r="C6493" t="s">
        <v>3</v>
      </c>
      <c r="D6493" t="s">
        <v>5</v>
      </c>
      <c r="E6493">
        <v>201503</v>
      </c>
      <c r="F6493" s="8">
        <v>447976.7887864823</v>
      </c>
      <c r="G6493" s="8">
        <v>466023.66666666669</v>
      </c>
    </row>
    <row r="6494" spans="1:7" x14ac:dyDescent="0.2">
      <c r="A6494" t="s">
        <v>133</v>
      </c>
      <c r="B6494" t="s">
        <v>117</v>
      </c>
      <c r="C6494" t="s">
        <v>3</v>
      </c>
      <c r="D6494" t="s">
        <v>5</v>
      </c>
      <c r="E6494">
        <v>201506</v>
      </c>
      <c r="F6494" s="8">
        <v>450120.9892473119</v>
      </c>
      <c r="G6494" s="8">
        <v>470253.33333333331</v>
      </c>
    </row>
    <row r="6495" spans="1:7" x14ac:dyDescent="0.2">
      <c r="A6495" t="s">
        <v>133</v>
      </c>
      <c r="B6495" t="s">
        <v>117</v>
      </c>
      <c r="C6495" t="s">
        <v>3</v>
      </c>
      <c r="D6495" t="s">
        <v>5</v>
      </c>
      <c r="E6495">
        <v>201509</v>
      </c>
      <c r="F6495" s="8">
        <v>460246.51541218627</v>
      </c>
      <c r="G6495" s="8">
        <v>483021.33333333331</v>
      </c>
    </row>
    <row r="6496" spans="1:7" x14ac:dyDescent="0.2">
      <c r="A6496" t="s">
        <v>133</v>
      </c>
      <c r="B6496" t="s">
        <v>117</v>
      </c>
      <c r="C6496" t="s">
        <v>3</v>
      </c>
      <c r="D6496" t="s">
        <v>5</v>
      </c>
      <c r="E6496">
        <v>201512</v>
      </c>
      <c r="F6496" s="8">
        <v>457639.5125448028</v>
      </c>
      <c r="G6496" s="8">
        <v>472913.33333333331</v>
      </c>
    </row>
    <row r="6497" spans="1:7" x14ac:dyDescent="0.2">
      <c r="A6497" t="s">
        <v>133</v>
      </c>
      <c r="B6497" t="s">
        <v>117</v>
      </c>
      <c r="C6497" t="s">
        <v>3</v>
      </c>
      <c r="D6497" t="s">
        <v>5</v>
      </c>
      <c r="E6497">
        <v>201603</v>
      </c>
      <c r="F6497" s="8">
        <v>438970.30626622163</v>
      </c>
      <c r="G6497" s="8">
        <v>456437</v>
      </c>
    </row>
    <row r="6498" spans="1:7" x14ac:dyDescent="0.2">
      <c r="A6498" t="s">
        <v>133</v>
      </c>
      <c r="B6498" t="s">
        <v>117</v>
      </c>
      <c r="C6498" t="s">
        <v>3</v>
      </c>
      <c r="D6498" t="s">
        <v>5</v>
      </c>
      <c r="E6498">
        <v>201606</v>
      </c>
      <c r="F6498" s="8">
        <v>438531.35268817208</v>
      </c>
      <c r="G6498" s="8">
        <v>458336</v>
      </c>
    </row>
    <row r="6499" spans="1:7" x14ac:dyDescent="0.2">
      <c r="A6499" t="s">
        <v>133</v>
      </c>
      <c r="B6499" t="s">
        <v>117</v>
      </c>
      <c r="C6499" t="s">
        <v>3</v>
      </c>
      <c r="D6499" t="s">
        <v>5</v>
      </c>
      <c r="E6499">
        <v>201609</v>
      </c>
      <c r="F6499" s="8">
        <v>435783.28781362</v>
      </c>
      <c r="G6499" s="8">
        <v>455959.66666666669</v>
      </c>
    </row>
    <row r="6500" spans="1:7" x14ac:dyDescent="0.2">
      <c r="A6500" t="s">
        <v>133</v>
      </c>
      <c r="B6500" t="s">
        <v>117</v>
      </c>
      <c r="C6500" t="s">
        <v>3</v>
      </c>
      <c r="D6500" t="s">
        <v>5</v>
      </c>
      <c r="E6500">
        <v>201612</v>
      </c>
      <c r="F6500" s="8">
        <v>422945.12759856629</v>
      </c>
      <c r="G6500" s="8">
        <v>437198</v>
      </c>
    </row>
    <row r="6501" spans="1:7" x14ac:dyDescent="0.2">
      <c r="A6501" t="s">
        <v>133</v>
      </c>
      <c r="B6501" t="s">
        <v>117</v>
      </c>
      <c r="C6501" t="s">
        <v>3</v>
      </c>
      <c r="D6501" t="s">
        <v>5</v>
      </c>
      <c r="E6501">
        <v>201703</v>
      </c>
      <c r="F6501" s="8">
        <v>406115.95737327175</v>
      </c>
      <c r="G6501" s="8">
        <v>423682.33333333331</v>
      </c>
    </row>
    <row r="6502" spans="1:7" x14ac:dyDescent="0.2">
      <c r="A6502" t="s">
        <v>133</v>
      </c>
      <c r="B6502" t="s">
        <v>117</v>
      </c>
      <c r="C6502" t="s">
        <v>3</v>
      </c>
      <c r="D6502" t="s">
        <v>5</v>
      </c>
      <c r="E6502">
        <v>201706</v>
      </c>
      <c r="F6502" s="8">
        <v>401862.02831541206</v>
      </c>
      <c r="G6502" s="8">
        <v>419206.33333333331</v>
      </c>
    </row>
    <row r="6503" spans="1:7" x14ac:dyDescent="0.2">
      <c r="A6503" t="s">
        <v>133</v>
      </c>
      <c r="B6503" t="s">
        <v>117</v>
      </c>
      <c r="C6503" t="s">
        <v>3</v>
      </c>
      <c r="D6503" t="s">
        <v>5</v>
      </c>
      <c r="E6503">
        <v>201709</v>
      </c>
      <c r="F6503" s="8">
        <v>399858.08853046596</v>
      </c>
      <c r="G6503" s="8">
        <v>419214.33333333331</v>
      </c>
    </row>
    <row r="6504" spans="1:7" x14ac:dyDescent="0.2">
      <c r="A6504" t="s">
        <v>133</v>
      </c>
      <c r="B6504" t="s">
        <v>117</v>
      </c>
      <c r="C6504" t="s">
        <v>3</v>
      </c>
      <c r="D6504" t="s">
        <v>5</v>
      </c>
      <c r="E6504">
        <v>201712</v>
      </c>
      <c r="F6504" s="8">
        <v>399835.21254480298</v>
      </c>
      <c r="G6504" s="8">
        <v>415139.66666666669</v>
      </c>
    </row>
    <row r="6505" spans="1:7" x14ac:dyDescent="0.2">
      <c r="A6505" t="s">
        <v>133</v>
      </c>
      <c r="B6505" t="s">
        <v>117</v>
      </c>
      <c r="C6505" t="s">
        <v>3</v>
      </c>
      <c r="D6505" t="s">
        <v>5</v>
      </c>
      <c r="E6505">
        <v>201803</v>
      </c>
      <c r="F6505" s="8">
        <v>399159.35330261145</v>
      </c>
      <c r="G6505" s="8">
        <v>414822.66666666669</v>
      </c>
    </row>
    <row r="6506" spans="1:7" x14ac:dyDescent="0.2">
      <c r="A6506" t="s">
        <v>133</v>
      </c>
      <c r="B6506" t="s">
        <v>117</v>
      </c>
      <c r="C6506" t="s">
        <v>3</v>
      </c>
      <c r="D6506" t="s">
        <v>5</v>
      </c>
      <c r="E6506">
        <v>201806</v>
      </c>
      <c r="F6506" s="8">
        <v>404202.37419354846</v>
      </c>
      <c r="G6506" s="8">
        <v>421984.66666666669</v>
      </c>
    </row>
    <row r="6507" spans="1:7" x14ac:dyDescent="0.2">
      <c r="A6507" t="s">
        <v>133</v>
      </c>
      <c r="B6507" t="s">
        <v>117</v>
      </c>
      <c r="C6507" t="s">
        <v>3</v>
      </c>
      <c r="D6507" t="s">
        <v>5</v>
      </c>
      <c r="E6507">
        <v>201809</v>
      </c>
      <c r="F6507" s="8">
        <v>406896.89856630826</v>
      </c>
      <c r="G6507" s="8">
        <v>424302.66666666669</v>
      </c>
    </row>
    <row r="6508" spans="1:7" x14ac:dyDescent="0.2">
      <c r="A6508" t="s">
        <v>133</v>
      </c>
      <c r="B6508" t="s">
        <v>117</v>
      </c>
      <c r="C6508" t="s">
        <v>3</v>
      </c>
      <c r="D6508" t="s">
        <v>5</v>
      </c>
      <c r="E6508">
        <v>201812</v>
      </c>
      <c r="F6508" s="8">
        <v>403083.16845878144</v>
      </c>
      <c r="G6508" s="8">
        <v>417564</v>
      </c>
    </row>
    <row r="6509" spans="1:7" x14ac:dyDescent="0.2">
      <c r="A6509" t="s">
        <v>133</v>
      </c>
      <c r="B6509" t="s">
        <v>117</v>
      </c>
      <c r="C6509" t="s">
        <v>3</v>
      </c>
      <c r="D6509" t="s">
        <v>5</v>
      </c>
      <c r="E6509">
        <v>201903</v>
      </c>
      <c r="F6509" s="8">
        <v>399666.05376344087</v>
      </c>
      <c r="G6509" s="8">
        <v>415818.66666666669</v>
      </c>
    </row>
    <row r="6510" spans="1:7" x14ac:dyDescent="0.2">
      <c r="A6510" t="s">
        <v>133</v>
      </c>
      <c r="B6510" t="s">
        <v>117</v>
      </c>
      <c r="C6510" t="s">
        <v>3</v>
      </c>
      <c r="D6510" t="s">
        <v>5</v>
      </c>
      <c r="E6510">
        <v>201906</v>
      </c>
      <c r="F6510" s="8">
        <v>401679.78996415756</v>
      </c>
      <c r="G6510" s="8">
        <v>416033</v>
      </c>
    </row>
    <row r="6511" spans="1:7" x14ac:dyDescent="0.2">
      <c r="A6511" t="s">
        <v>133</v>
      </c>
      <c r="B6511" t="s">
        <v>117</v>
      </c>
      <c r="C6511" t="s">
        <v>3</v>
      </c>
      <c r="D6511" t="s">
        <v>5</v>
      </c>
      <c r="E6511">
        <v>201909</v>
      </c>
      <c r="F6511" s="8">
        <v>385100.77455197152</v>
      </c>
      <c r="G6511" s="8">
        <v>394927</v>
      </c>
    </row>
    <row r="6512" spans="1:7" x14ac:dyDescent="0.2">
      <c r="A6512" t="s">
        <v>133</v>
      </c>
      <c r="B6512" t="s">
        <v>117</v>
      </c>
      <c r="C6512" t="s">
        <v>3</v>
      </c>
      <c r="D6512" t="s">
        <v>5</v>
      </c>
      <c r="E6512">
        <v>201912</v>
      </c>
      <c r="F6512" s="8">
        <v>367104.35663082433</v>
      </c>
      <c r="G6512" s="8">
        <v>375805.66666666669</v>
      </c>
    </row>
    <row r="6513" spans="1:7" x14ac:dyDescent="0.2">
      <c r="A6513" t="s">
        <v>133</v>
      </c>
      <c r="B6513" t="s">
        <v>117</v>
      </c>
      <c r="C6513" t="s">
        <v>3</v>
      </c>
      <c r="D6513" t="s">
        <v>5</v>
      </c>
      <c r="E6513">
        <v>202003</v>
      </c>
      <c r="F6513" s="8">
        <v>360158.13162773452</v>
      </c>
      <c r="G6513" s="8">
        <v>370472.66666666669</v>
      </c>
    </row>
    <row r="6514" spans="1:7" x14ac:dyDescent="0.2">
      <c r="A6514" t="s">
        <v>133</v>
      </c>
      <c r="B6514" t="s">
        <v>117</v>
      </c>
      <c r="C6514" t="s">
        <v>3</v>
      </c>
      <c r="D6514" t="s">
        <v>5</v>
      </c>
      <c r="E6514">
        <v>202006</v>
      </c>
      <c r="F6514" s="8">
        <v>344112.83548387093</v>
      </c>
      <c r="G6514" s="8">
        <v>349634.66666666669</v>
      </c>
    </row>
    <row r="6515" spans="1:7" x14ac:dyDescent="0.2">
      <c r="A6515" t="s">
        <v>133</v>
      </c>
      <c r="B6515" t="s">
        <v>117</v>
      </c>
      <c r="C6515" t="s">
        <v>3</v>
      </c>
      <c r="D6515" t="s">
        <v>5</v>
      </c>
      <c r="E6515">
        <v>202009</v>
      </c>
      <c r="F6515" s="8">
        <v>337157.90752688167</v>
      </c>
      <c r="G6515" s="8">
        <v>346013.66666666669</v>
      </c>
    </row>
    <row r="6516" spans="1:7" x14ac:dyDescent="0.2">
      <c r="A6516" t="s">
        <v>133</v>
      </c>
      <c r="B6516" t="s">
        <v>117</v>
      </c>
      <c r="C6516" t="s">
        <v>3</v>
      </c>
      <c r="D6516" t="s">
        <v>5</v>
      </c>
      <c r="E6516">
        <v>202012</v>
      </c>
      <c r="F6516" s="8">
        <v>339629.94229390688</v>
      </c>
      <c r="G6516" s="8">
        <v>348007.66666666669</v>
      </c>
    </row>
    <row r="6517" spans="1:7" x14ac:dyDescent="0.2">
      <c r="A6517" t="s">
        <v>133</v>
      </c>
      <c r="B6517" t="s">
        <v>117</v>
      </c>
      <c r="C6517" t="s">
        <v>3</v>
      </c>
      <c r="D6517" t="s">
        <v>5</v>
      </c>
      <c r="E6517">
        <v>202103</v>
      </c>
      <c r="F6517" s="8">
        <v>339879.79185867909</v>
      </c>
      <c r="G6517" s="8">
        <v>350401</v>
      </c>
    </row>
    <row r="6518" spans="1:7" x14ac:dyDescent="0.2">
      <c r="A6518" t="s">
        <v>133</v>
      </c>
      <c r="B6518" t="s">
        <v>117</v>
      </c>
      <c r="C6518" t="s">
        <v>3</v>
      </c>
      <c r="D6518" t="s">
        <v>5</v>
      </c>
      <c r="E6518">
        <v>202106</v>
      </c>
      <c r="F6518" s="8">
        <v>343005.3304659499</v>
      </c>
      <c r="G6518" s="8">
        <v>353718.33333333331</v>
      </c>
    </row>
    <row r="6519" spans="1:7" x14ac:dyDescent="0.2">
      <c r="A6519" t="s">
        <v>133</v>
      </c>
      <c r="B6519" t="s">
        <v>117</v>
      </c>
      <c r="C6519" t="s">
        <v>3</v>
      </c>
      <c r="D6519" t="s">
        <v>5</v>
      </c>
      <c r="E6519">
        <v>202109</v>
      </c>
      <c r="F6519" s="8">
        <v>347692.63440860232</v>
      </c>
      <c r="G6519" s="8">
        <v>358599</v>
      </c>
    </row>
    <row r="6520" spans="1:7" x14ac:dyDescent="0.2">
      <c r="A6520" t="s">
        <v>133</v>
      </c>
      <c r="B6520" t="s">
        <v>117</v>
      </c>
      <c r="C6520" t="s">
        <v>3</v>
      </c>
      <c r="D6520" t="s">
        <v>5</v>
      </c>
      <c r="E6520">
        <v>202112</v>
      </c>
      <c r="F6520" s="8">
        <v>351598.78888888896</v>
      </c>
      <c r="G6520" s="8">
        <v>361922</v>
      </c>
    </row>
    <row r="6521" spans="1:7" x14ac:dyDescent="0.2">
      <c r="A6521" t="s">
        <v>133</v>
      </c>
      <c r="B6521" t="s">
        <v>117</v>
      </c>
      <c r="C6521" t="s">
        <v>3</v>
      </c>
      <c r="D6521" t="s">
        <v>5</v>
      </c>
      <c r="E6521">
        <v>202203</v>
      </c>
      <c r="F6521" s="8">
        <v>351898.13133640535</v>
      </c>
      <c r="G6521" s="8">
        <v>362898.66666666669</v>
      </c>
    </row>
    <row r="6522" spans="1:7" x14ac:dyDescent="0.2">
      <c r="A6522" t="s">
        <v>133</v>
      </c>
      <c r="B6522" t="s">
        <v>117</v>
      </c>
      <c r="C6522" t="s">
        <v>3</v>
      </c>
      <c r="D6522" t="s">
        <v>5</v>
      </c>
      <c r="E6522">
        <v>202206</v>
      </c>
      <c r="F6522" s="8">
        <v>353336.78315412183</v>
      </c>
      <c r="G6522" s="8">
        <v>364305.66666666669</v>
      </c>
    </row>
    <row r="6523" spans="1:7" x14ac:dyDescent="0.2">
      <c r="A6523" t="s">
        <v>133</v>
      </c>
      <c r="B6523" t="s">
        <v>117</v>
      </c>
      <c r="C6523" t="s">
        <v>3</v>
      </c>
      <c r="D6523" t="s">
        <v>5</v>
      </c>
      <c r="E6523">
        <v>202209</v>
      </c>
      <c r="F6523" s="8">
        <v>355165.72759856656</v>
      </c>
      <c r="G6523" s="8">
        <v>367772</v>
      </c>
    </row>
    <row r="6524" spans="1:7" x14ac:dyDescent="0.2">
      <c r="A6524" t="s">
        <v>133</v>
      </c>
      <c r="B6524" t="s">
        <v>117</v>
      </c>
      <c r="C6524" t="s">
        <v>3</v>
      </c>
      <c r="D6524" t="s">
        <v>5</v>
      </c>
      <c r="E6524">
        <v>202212</v>
      </c>
      <c r="F6524" s="8">
        <v>356406.05376344098</v>
      </c>
      <c r="G6524" s="8">
        <v>368458.33333333331</v>
      </c>
    </row>
    <row r="6525" spans="1:7" x14ac:dyDescent="0.2">
      <c r="A6525" t="s">
        <v>133</v>
      </c>
      <c r="B6525" t="s">
        <v>117</v>
      </c>
      <c r="C6525" t="s">
        <v>3</v>
      </c>
      <c r="D6525" t="s">
        <v>5</v>
      </c>
      <c r="E6525">
        <v>202303</v>
      </c>
      <c r="F6525" s="8">
        <v>354959.66897081403</v>
      </c>
      <c r="G6525" s="8">
        <v>369355.66666666669</v>
      </c>
    </row>
    <row r="6526" spans="1:7" x14ac:dyDescent="0.2">
      <c r="A6526" t="s">
        <v>133</v>
      </c>
      <c r="B6526" t="s">
        <v>117</v>
      </c>
      <c r="C6526" t="s">
        <v>3</v>
      </c>
      <c r="D6526" t="s">
        <v>5</v>
      </c>
      <c r="E6526">
        <v>202306</v>
      </c>
      <c r="F6526" s="8">
        <v>355670.91397849453</v>
      </c>
      <c r="G6526" s="8">
        <v>369834.33333333331</v>
      </c>
    </row>
    <row r="6527" spans="1:7" x14ac:dyDescent="0.2">
      <c r="A6527" t="s">
        <v>133</v>
      </c>
      <c r="B6527" t="s">
        <v>117</v>
      </c>
      <c r="C6527" t="s">
        <v>3</v>
      </c>
      <c r="D6527" t="s">
        <v>5</v>
      </c>
      <c r="E6527">
        <v>202309</v>
      </c>
      <c r="F6527" s="8">
        <v>354803.08172043011</v>
      </c>
      <c r="G6527" s="8">
        <v>369617</v>
      </c>
    </row>
    <row r="6528" spans="1:7" x14ac:dyDescent="0.2">
      <c r="A6528" t="s">
        <v>133</v>
      </c>
      <c r="B6528" t="s">
        <v>117</v>
      </c>
      <c r="C6528" t="s">
        <v>3</v>
      </c>
      <c r="D6528" t="s">
        <v>5</v>
      </c>
      <c r="E6528">
        <v>202312</v>
      </c>
      <c r="F6528" s="8">
        <v>353111.19892473117</v>
      </c>
      <c r="G6528" s="8">
        <v>365957.33333333331</v>
      </c>
    </row>
    <row r="6529" spans="1:7" x14ac:dyDescent="0.2">
      <c r="A6529" t="s">
        <v>133</v>
      </c>
      <c r="B6529" t="s">
        <v>117</v>
      </c>
      <c r="C6529" t="s">
        <v>3</v>
      </c>
      <c r="D6529" t="s">
        <v>5</v>
      </c>
      <c r="E6529">
        <v>202403</v>
      </c>
      <c r="F6529" s="8">
        <v>348665.91397849447</v>
      </c>
      <c r="G6529" s="8">
        <v>363470.66666666669</v>
      </c>
    </row>
    <row r="6530" spans="1:7" x14ac:dyDescent="0.2">
      <c r="A6530" t="s">
        <v>133</v>
      </c>
      <c r="B6530" t="s">
        <v>117</v>
      </c>
      <c r="C6530" t="s">
        <v>3</v>
      </c>
      <c r="D6530" t="s">
        <v>5</v>
      </c>
      <c r="E6530">
        <v>202406</v>
      </c>
      <c r="F6530" s="8">
        <v>351650.16505376343</v>
      </c>
      <c r="G6530" s="8">
        <v>363131.5</v>
      </c>
    </row>
    <row r="6531" spans="1:7" x14ac:dyDescent="0.2">
      <c r="A6531" t="s">
        <v>133</v>
      </c>
      <c r="B6531" t="s">
        <v>117</v>
      </c>
      <c r="C6531" t="s">
        <v>1</v>
      </c>
      <c r="D6531" t="s">
        <v>7</v>
      </c>
      <c r="E6531">
        <v>2014</v>
      </c>
      <c r="F6531" s="8">
        <v>448161.3183179723</v>
      </c>
      <c r="G6531" s="8">
        <v>467866.75</v>
      </c>
    </row>
    <row r="6532" spans="1:7" x14ac:dyDescent="0.2">
      <c r="A6532" t="s">
        <v>133</v>
      </c>
      <c r="B6532" t="s">
        <v>117</v>
      </c>
      <c r="C6532" t="s">
        <v>1</v>
      </c>
      <c r="D6532" t="s">
        <v>7</v>
      </c>
      <c r="E6532">
        <v>2015</v>
      </c>
      <c r="F6532" s="8">
        <v>453981.44985919102</v>
      </c>
      <c r="G6532" s="8">
        <v>473038.16666666669</v>
      </c>
    </row>
    <row r="6533" spans="1:7" x14ac:dyDescent="0.2">
      <c r="A6533" t="s">
        <v>133</v>
      </c>
      <c r="B6533" t="s">
        <v>117</v>
      </c>
      <c r="C6533" t="s">
        <v>1</v>
      </c>
      <c r="D6533" t="s">
        <v>7</v>
      </c>
      <c r="E6533">
        <v>2016</v>
      </c>
      <c r="F6533" s="8">
        <v>434049.39187059691</v>
      </c>
      <c r="G6533" s="8">
        <v>451974.58333333331</v>
      </c>
    </row>
    <row r="6534" spans="1:7" x14ac:dyDescent="0.2">
      <c r="A6534" t="s">
        <v>133</v>
      </c>
      <c r="B6534" t="s">
        <v>117</v>
      </c>
      <c r="C6534" t="s">
        <v>1</v>
      </c>
      <c r="D6534" t="s">
        <v>7</v>
      </c>
      <c r="E6534">
        <v>2017</v>
      </c>
      <c r="F6534" s="8">
        <v>401905.88814004097</v>
      </c>
      <c r="G6534" s="8">
        <v>419299.08333333331</v>
      </c>
    </row>
    <row r="6535" spans="1:7" x14ac:dyDescent="0.2">
      <c r="A6535" t="s">
        <v>133</v>
      </c>
      <c r="B6535" t="s">
        <v>117</v>
      </c>
      <c r="C6535" t="s">
        <v>1</v>
      </c>
      <c r="D6535" t="s">
        <v>7</v>
      </c>
      <c r="E6535">
        <v>2018</v>
      </c>
      <c r="F6535" s="8">
        <v>403320.93751920125</v>
      </c>
      <c r="G6535" s="8">
        <v>419654</v>
      </c>
    </row>
    <row r="6536" spans="1:7" x14ac:dyDescent="0.2">
      <c r="A6536" t="s">
        <v>133</v>
      </c>
      <c r="B6536" t="s">
        <v>117</v>
      </c>
      <c r="C6536" t="s">
        <v>1</v>
      </c>
      <c r="D6536" t="s">
        <v>7</v>
      </c>
      <c r="E6536">
        <v>2019</v>
      </c>
      <c r="F6536" s="8">
        <v>389091.30714285705</v>
      </c>
      <c r="G6536" s="8">
        <v>401561.25</v>
      </c>
    </row>
    <row r="6537" spans="1:7" x14ac:dyDescent="0.2">
      <c r="A6537" t="s">
        <v>133</v>
      </c>
      <c r="B6537" t="s">
        <v>117</v>
      </c>
      <c r="C6537" t="s">
        <v>1</v>
      </c>
      <c r="D6537" t="s">
        <v>7</v>
      </c>
      <c r="E6537">
        <v>2020</v>
      </c>
      <c r="F6537" s="8">
        <v>347097.10162217281</v>
      </c>
      <c r="G6537" s="8">
        <v>355521.83333333331</v>
      </c>
    </row>
    <row r="6538" spans="1:7" x14ac:dyDescent="0.2">
      <c r="A6538" t="s">
        <v>133</v>
      </c>
      <c r="B6538" t="s">
        <v>117</v>
      </c>
      <c r="C6538" t="s">
        <v>1</v>
      </c>
      <c r="D6538" t="s">
        <v>7</v>
      </c>
      <c r="E6538">
        <v>2021</v>
      </c>
      <c r="F6538" s="8">
        <v>347260.29379800317</v>
      </c>
      <c r="G6538" s="8">
        <v>357982.33333333331</v>
      </c>
    </row>
    <row r="6539" spans="1:7" x14ac:dyDescent="0.2">
      <c r="A6539" t="s">
        <v>133</v>
      </c>
      <c r="B6539" t="s">
        <v>117</v>
      </c>
      <c r="C6539" t="s">
        <v>1</v>
      </c>
      <c r="D6539" t="s">
        <v>7</v>
      </c>
      <c r="E6539">
        <v>2022</v>
      </c>
      <c r="F6539" s="8">
        <v>355581.83307091641</v>
      </c>
      <c r="G6539" s="8">
        <v>367329.16666666669</v>
      </c>
    </row>
    <row r="6540" spans="1:7" x14ac:dyDescent="0.2">
      <c r="A6540" t="s">
        <v>133</v>
      </c>
      <c r="B6540" t="s">
        <v>117</v>
      </c>
      <c r="C6540" t="s">
        <v>1</v>
      </c>
      <c r="D6540" t="s">
        <v>7</v>
      </c>
      <c r="E6540">
        <v>2023</v>
      </c>
      <c r="F6540" s="8">
        <v>355883.49841909873</v>
      </c>
      <c r="G6540" s="8">
        <v>370013.5</v>
      </c>
    </row>
    <row r="6541" spans="1:7" x14ac:dyDescent="0.2">
      <c r="A6541" t="s">
        <v>133</v>
      </c>
      <c r="B6541" t="s">
        <v>117</v>
      </c>
      <c r="C6541" t="s">
        <v>1</v>
      </c>
      <c r="D6541" t="s">
        <v>7</v>
      </c>
      <c r="E6541">
        <v>2024</v>
      </c>
      <c r="F6541" s="8">
        <v>358760.31592880969</v>
      </c>
      <c r="G6541" s="8">
        <v>375322.8</v>
      </c>
    </row>
    <row r="6542" spans="1:7" x14ac:dyDescent="0.2">
      <c r="A6542" t="s">
        <v>133</v>
      </c>
      <c r="B6542" t="s">
        <v>117</v>
      </c>
      <c r="C6542" t="s">
        <v>1</v>
      </c>
      <c r="D6542" t="s">
        <v>8</v>
      </c>
      <c r="E6542">
        <v>201401</v>
      </c>
      <c r="F6542" s="8">
        <v>426802.12903225806</v>
      </c>
      <c r="G6542" s="8">
        <v>443263</v>
      </c>
    </row>
    <row r="6543" spans="1:7" x14ac:dyDescent="0.2">
      <c r="A6543" t="s">
        <v>133</v>
      </c>
      <c r="B6543" t="s">
        <v>117</v>
      </c>
      <c r="C6543" t="s">
        <v>1</v>
      </c>
      <c r="D6543" t="s">
        <v>8</v>
      </c>
      <c r="E6543">
        <v>201402</v>
      </c>
      <c r="F6543" s="8">
        <v>424826.07142857148</v>
      </c>
      <c r="G6543" s="8">
        <v>437862</v>
      </c>
    </row>
    <row r="6544" spans="1:7" x14ac:dyDescent="0.2">
      <c r="A6544" t="s">
        <v>133</v>
      </c>
      <c r="B6544" t="s">
        <v>117</v>
      </c>
      <c r="C6544" t="s">
        <v>1</v>
      </c>
      <c r="D6544" t="s">
        <v>8</v>
      </c>
      <c r="E6544">
        <v>201403</v>
      </c>
      <c r="F6544" s="8">
        <v>422397.93548387109</v>
      </c>
      <c r="G6544" s="8">
        <v>438896</v>
      </c>
    </row>
    <row r="6545" spans="1:7" x14ac:dyDescent="0.2">
      <c r="A6545" t="s">
        <v>133</v>
      </c>
      <c r="B6545" t="s">
        <v>117</v>
      </c>
      <c r="C6545" t="s">
        <v>1</v>
      </c>
      <c r="D6545" t="s">
        <v>8</v>
      </c>
      <c r="E6545">
        <v>201404</v>
      </c>
      <c r="F6545" s="8">
        <v>425885.53333333327</v>
      </c>
      <c r="G6545" s="8">
        <v>445045</v>
      </c>
    </row>
    <row r="6546" spans="1:7" x14ac:dyDescent="0.2">
      <c r="A6546" t="s">
        <v>133</v>
      </c>
      <c r="B6546" t="s">
        <v>117</v>
      </c>
      <c r="C6546" t="s">
        <v>1</v>
      </c>
      <c r="D6546" t="s">
        <v>8</v>
      </c>
      <c r="E6546">
        <v>201405</v>
      </c>
      <c r="F6546" s="8">
        <v>431469.93548387097</v>
      </c>
      <c r="G6546" s="8">
        <v>454189</v>
      </c>
    </row>
    <row r="6547" spans="1:7" x14ac:dyDescent="0.2">
      <c r="A6547" t="s">
        <v>133</v>
      </c>
      <c r="B6547" t="s">
        <v>117</v>
      </c>
      <c r="C6547" t="s">
        <v>1</v>
      </c>
      <c r="D6547" t="s">
        <v>8</v>
      </c>
      <c r="E6547">
        <v>201406</v>
      </c>
      <c r="F6547" s="8">
        <v>439830.86666666641</v>
      </c>
      <c r="G6547" s="8">
        <v>457509</v>
      </c>
    </row>
    <row r="6548" spans="1:7" x14ac:dyDescent="0.2">
      <c r="A6548" t="s">
        <v>133</v>
      </c>
      <c r="B6548" t="s">
        <v>117</v>
      </c>
      <c r="C6548" t="s">
        <v>1</v>
      </c>
      <c r="D6548" t="s">
        <v>8</v>
      </c>
      <c r="E6548">
        <v>201407</v>
      </c>
      <c r="F6548" s="8">
        <v>444646.80645161273</v>
      </c>
      <c r="G6548" s="8">
        <v>466680</v>
      </c>
    </row>
    <row r="6549" spans="1:7" x14ac:dyDescent="0.2">
      <c r="A6549" t="s">
        <v>133</v>
      </c>
      <c r="B6549" t="s">
        <v>117</v>
      </c>
      <c r="C6549" t="s">
        <v>1</v>
      </c>
      <c r="D6549" t="s">
        <v>8</v>
      </c>
      <c r="E6549">
        <v>201408</v>
      </c>
      <c r="F6549" s="8">
        <v>460366.12903225824</v>
      </c>
      <c r="G6549" s="8">
        <v>491876</v>
      </c>
    </row>
    <row r="6550" spans="1:7" x14ac:dyDescent="0.2">
      <c r="A6550" t="s">
        <v>133</v>
      </c>
      <c r="B6550" t="s">
        <v>117</v>
      </c>
      <c r="C6550" t="s">
        <v>1</v>
      </c>
      <c r="D6550" t="s">
        <v>8</v>
      </c>
      <c r="E6550">
        <v>201409</v>
      </c>
      <c r="F6550" s="8">
        <v>479461.69999999978</v>
      </c>
      <c r="G6550" s="8">
        <v>510133</v>
      </c>
    </row>
    <row r="6551" spans="1:7" x14ac:dyDescent="0.2">
      <c r="A6551" t="s">
        <v>133</v>
      </c>
      <c r="B6551" t="s">
        <v>117</v>
      </c>
      <c r="C6551" t="s">
        <v>1</v>
      </c>
      <c r="D6551" t="s">
        <v>8</v>
      </c>
      <c r="E6551">
        <v>201410</v>
      </c>
      <c r="F6551" s="8">
        <v>483568.83870967739</v>
      </c>
      <c r="G6551" s="8">
        <v>501975</v>
      </c>
    </row>
    <row r="6552" spans="1:7" x14ac:dyDescent="0.2">
      <c r="A6552" t="s">
        <v>133</v>
      </c>
      <c r="B6552" t="s">
        <v>117</v>
      </c>
      <c r="C6552" t="s">
        <v>1</v>
      </c>
      <c r="D6552" t="s">
        <v>8</v>
      </c>
      <c r="E6552">
        <v>201411</v>
      </c>
      <c r="F6552" s="8">
        <v>474620.10000000003</v>
      </c>
      <c r="G6552" s="8">
        <v>489466</v>
      </c>
    </row>
    <row r="6553" spans="1:7" x14ac:dyDescent="0.2">
      <c r="A6553" t="s">
        <v>133</v>
      </c>
      <c r="B6553" t="s">
        <v>117</v>
      </c>
      <c r="C6553" t="s">
        <v>1</v>
      </c>
      <c r="D6553" t="s">
        <v>8</v>
      </c>
      <c r="E6553">
        <v>201412</v>
      </c>
      <c r="F6553" s="8">
        <v>464059.77419354854</v>
      </c>
      <c r="G6553" s="8">
        <v>477507</v>
      </c>
    </row>
    <row r="6554" spans="1:7" x14ac:dyDescent="0.2">
      <c r="A6554" t="s">
        <v>133</v>
      </c>
      <c r="B6554" t="s">
        <v>117</v>
      </c>
      <c r="C6554" t="s">
        <v>1</v>
      </c>
      <c r="D6554" t="s">
        <v>8</v>
      </c>
      <c r="E6554">
        <v>201501</v>
      </c>
      <c r="F6554" s="8">
        <v>450842.93548387097</v>
      </c>
      <c r="G6554" s="8">
        <v>467761</v>
      </c>
    </row>
    <row r="6555" spans="1:7" x14ac:dyDescent="0.2">
      <c r="A6555" t="s">
        <v>133</v>
      </c>
      <c r="B6555" t="s">
        <v>117</v>
      </c>
      <c r="C6555" t="s">
        <v>1</v>
      </c>
      <c r="D6555" t="s">
        <v>8</v>
      </c>
      <c r="E6555">
        <v>201502</v>
      </c>
      <c r="F6555" s="8">
        <v>446294.57142857136</v>
      </c>
      <c r="G6555" s="8">
        <v>464274</v>
      </c>
    </row>
    <row r="6556" spans="1:7" x14ac:dyDescent="0.2">
      <c r="A6556" t="s">
        <v>133</v>
      </c>
      <c r="B6556" t="s">
        <v>117</v>
      </c>
      <c r="C6556" t="s">
        <v>1</v>
      </c>
      <c r="D6556" t="s">
        <v>8</v>
      </c>
      <c r="E6556">
        <v>201503</v>
      </c>
      <c r="F6556" s="8">
        <v>446740.61290322588</v>
      </c>
      <c r="G6556" s="8">
        <v>465981</v>
      </c>
    </row>
    <row r="6557" spans="1:7" x14ac:dyDescent="0.2">
      <c r="A6557" t="s">
        <v>133</v>
      </c>
      <c r="B6557" t="s">
        <v>117</v>
      </c>
      <c r="C6557" t="s">
        <v>1</v>
      </c>
      <c r="D6557" t="s">
        <v>8</v>
      </c>
      <c r="E6557">
        <v>201504</v>
      </c>
      <c r="F6557" s="8">
        <v>447138.6</v>
      </c>
      <c r="G6557" s="8">
        <v>468602</v>
      </c>
    </row>
    <row r="6558" spans="1:7" x14ac:dyDescent="0.2">
      <c r="A6558" t="s">
        <v>133</v>
      </c>
      <c r="B6558" t="s">
        <v>117</v>
      </c>
      <c r="C6558" t="s">
        <v>1</v>
      </c>
      <c r="D6558" t="s">
        <v>8</v>
      </c>
      <c r="E6558">
        <v>201505</v>
      </c>
      <c r="F6558" s="8">
        <v>449465.29032258084</v>
      </c>
      <c r="G6558" s="8">
        <v>470300</v>
      </c>
    </row>
    <row r="6559" spans="1:7" x14ac:dyDescent="0.2">
      <c r="A6559" t="s">
        <v>133</v>
      </c>
      <c r="B6559" t="s">
        <v>117</v>
      </c>
      <c r="C6559" t="s">
        <v>1</v>
      </c>
      <c r="D6559" t="s">
        <v>8</v>
      </c>
      <c r="E6559">
        <v>201506</v>
      </c>
      <c r="F6559" s="8">
        <v>453714.09999999992</v>
      </c>
      <c r="G6559" s="8">
        <v>471813</v>
      </c>
    </row>
    <row r="6560" spans="1:7" x14ac:dyDescent="0.2">
      <c r="A6560" t="s">
        <v>133</v>
      </c>
      <c r="B6560" t="s">
        <v>117</v>
      </c>
      <c r="C6560" t="s">
        <v>1</v>
      </c>
      <c r="D6560" t="s">
        <v>8</v>
      </c>
      <c r="E6560">
        <v>201507</v>
      </c>
      <c r="F6560" s="8">
        <v>455984.51612903224</v>
      </c>
      <c r="G6560" s="8">
        <v>477460</v>
      </c>
    </row>
    <row r="6561" spans="1:7" x14ac:dyDescent="0.2">
      <c r="A6561" t="s">
        <v>133</v>
      </c>
      <c r="B6561" t="s">
        <v>117</v>
      </c>
      <c r="C6561" t="s">
        <v>1</v>
      </c>
      <c r="D6561" t="s">
        <v>8</v>
      </c>
      <c r="E6561">
        <v>201508</v>
      </c>
      <c r="F6561" s="8">
        <v>461454.51612903242</v>
      </c>
      <c r="G6561" s="8">
        <v>484866</v>
      </c>
    </row>
    <row r="6562" spans="1:7" x14ac:dyDescent="0.2">
      <c r="A6562" t="s">
        <v>133</v>
      </c>
      <c r="B6562" t="s">
        <v>117</v>
      </c>
      <c r="C6562" t="s">
        <v>1</v>
      </c>
      <c r="D6562" t="s">
        <v>8</v>
      </c>
      <c r="E6562">
        <v>201509</v>
      </c>
      <c r="F6562" s="8">
        <v>463258.26666666678</v>
      </c>
      <c r="G6562" s="8">
        <v>486696</v>
      </c>
    </row>
    <row r="6563" spans="1:7" x14ac:dyDescent="0.2">
      <c r="A6563" t="s">
        <v>133</v>
      </c>
      <c r="B6563" t="s">
        <v>117</v>
      </c>
      <c r="C6563" t="s">
        <v>1</v>
      </c>
      <c r="D6563" t="s">
        <v>8</v>
      </c>
      <c r="E6563">
        <v>201510</v>
      </c>
      <c r="F6563" s="8">
        <v>462191.35483870946</v>
      </c>
      <c r="G6563" s="8">
        <v>479763</v>
      </c>
    </row>
    <row r="6564" spans="1:7" x14ac:dyDescent="0.2">
      <c r="A6564" t="s">
        <v>133</v>
      </c>
      <c r="B6564" t="s">
        <v>117</v>
      </c>
      <c r="C6564" t="s">
        <v>1</v>
      </c>
      <c r="D6564" t="s">
        <v>8</v>
      </c>
      <c r="E6564">
        <v>201511</v>
      </c>
      <c r="F6564" s="8">
        <v>458038.66666666669</v>
      </c>
      <c r="G6564" s="8">
        <v>472755</v>
      </c>
    </row>
    <row r="6565" spans="1:7" x14ac:dyDescent="0.2">
      <c r="A6565" t="s">
        <v>133</v>
      </c>
      <c r="B6565" t="s">
        <v>117</v>
      </c>
      <c r="C6565" t="s">
        <v>1</v>
      </c>
      <c r="D6565" t="s">
        <v>8</v>
      </c>
      <c r="E6565">
        <v>201512</v>
      </c>
      <c r="F6565" s="8">
        <v>452653.96774193551</v>
      </c>
      <c r="G6565" s="8">
        <v>466187</v>
      </c>
    </row>
    <row r="6566" spans="1:7" x14ac:dyDescent="0.2">
      <c r="A6566" t="s">
        <v>133</v>
      </c>
      <c r="B6566" t="s">
        <v>117</v>
      </c>
      <c r="C6566" t="s">
        <v>1</v>
      </c>
      <c r="D6566" t="s">
        <v>8</v>
      </c>
      <c r="E6566">
        <v>201601</v>
      </c>
      <c r="F6566" s="8">
        <v>442596.51612903242</v>
      </c>
      <c r="G6566" s="8">
        <v>459064</v>
      </c>
    </row>
    <row r="6567" spans="1:7" x14ac:dyDescent="0.2">
      <c r="A6567" t="s">
        <v>133</v>
      </c>
      <c r="B6567" t="s">
        <v>117</v>
      </c>
      <c r="C6567" t="s">
        <v>1</v>
      </c>
      <c r="D6567" t="s">
        <v>8</v>
      </c>
      <c r="E6567">
        <v>201602</v>
      </c>
      <c r="F6567" s="8">
        <v>437667.13793103449</v>
      </c>
      <c r="G6567" s="8">
        <v>455472</v>
      </c>
    </row>
    <row r="6568" spans="1:7" x14ac:dyDescent="0.2">
      <c r="A6568" t="s">
        <v>133</v>
      </c>
      <c r="B6568" t="s">
        <v>117</v>
      </c>
      <c r="C6568" t="s">
        <v>1</v>
      </c>
      <c r="D6568" t="s">
        <v>8</v>
      </c>
      <c r="E6568">
        <v>201603</v>
      </c>
      <c r="F6568" s="8">
        <v>436621.09677419346</v>
      </c>
      <c r="G6568" s="8">
        <v>454747</v>
      </c>
    </row>
    <row r="6569" spans="1:7" x14ac:dyDescent="0.2">
      <c r="A6569" t="s">
        <v>133</v>
      </c>
      <c r="B6569" t="s">
        <v>117</v>
      </c>
      <c r="C6569" t="s">
        <v>1</v>
      </c>
      <c r="D6569" t="s">
        <v>8</v>
      </c>
      <c r="E6569">
        <v>201604</v>
      </c>
      <c r="F6569" s="8">
        <v>436685.30000000016</v>
      </c>
      <c r="G6569" s="8">
        <v>457808</v>
      </c>
    </row>
    <row r="6570" spans="1:7" x14ac:dyDescent="0.2">
      <c r="A6570" t="s">
        <v>133</v>
      </c>
      <c r="B6570" t="s">
        <v>117</v>
      </c>
      <c r="C6570" t="s">
        <v>1</v>
      </c>
      <c r="D6570" t="s">
        <v>8</v>
      </c>
      <c r="E6570">
        <v>201605</v>
      </c>
      <c r="F6570" s="8">
        <v>439506.29032258055</v>
      </c>
      <c r="G6570" s="8">
        <v>458718</v>
      </c>
    </row>
    <row r="6571" spans="1:7" x14ac:dyDescent="0.2">
      <c r="A6571" t="s">
        <v>133</v>
      </c>
      <c r="B6571" t="s">
        <v>117</v>
      </c>
      <c r="C6571" t="s">
        <v>1</v>
      </c>
      <c r="D6571" t="s">
        <v>8</v>
      </c>
      <c r="E6571">
        <v>201606</v>
      </c>
      <c r="F6571" s="8">
        <v>439379.50000000017</v>
      </c>
      <c r="G6571" s="8">
        <v>458459</v>
      </c>
    </row>
    <row r="6572" spans="1:7" x14ac:dyDescent="0.2">
      <c r="A6572" t="s">
        <v>133</v>
      </c>
      <c r="B6572" t="s">
        <v>117</v>
      </c>
      <c r="C6572" t="s">
        <v>1</v>
      </c>
      <c r="D6572" t="s">
        <v>8</v>
      </c>
      <c r="E6572">
        <v>201607</v>
      </c>
      <c r="F6572" s="8">
        <v>436849.00000000023</v>
      </c>
      <c r="G6572" s="8">
        <v>455489</v>
      </c>
    </row>
    <row r="6573" spans="1:7" x14ac:dyDescent="0.2">
      <c r="A6573" t="s">
        <v>133</v>
      </c>
      <c r="B6573" t="s">
        <v>117</v>
      </c>
      <c r="C6573" t="s">
        <v>1</v>
      </c>
      <c r="D6573" t="s">
        <v>8</v>
      </c>
      <c r="E6573">
        <v>201608</v>
      </c>
      <c r="F6573" s="8">
        <v>435964.12903225754</v>
      </c>
      <c r="G6573" s="8">
        <v>459071</v>
      </c>
    </row>
    <row r="6574" spans="1:7" x14ac:dyDescent="0.2">
      <c r="A6574" t="s">
        <v>133</v>
      </c>
      <c r="B6574" t="s">
        <v>117</v>
      </c>
      <c r="C6574" t="s">
        <v>1</v>
      </c>
      <c r="D6574" t="s">
        <v>8</v>
      </c>
      <c r="E6574">
        <v>201609</v>
      </c>
      <c r="F6574" s="8">
        <v>434513.79999999987</v>
      </c>
      <c r="G6574" s="8">
        <v>453297</v>
      </c>
    </row>
    <row r="6575" spans="1:7" x14ac:dyDescent="0.2">
      <c r="A6575" t="s">
        <v>133</v>
      </c>
      <c r="B6575" t="s">
        <v>117</v>
      </c>
      <c r="C6575" t="s">
        <v>1</v>
      </c>
      <c r="D6575" t="s">
        <v>8</v>
      </c>
      <c r="E6575">
        <v>201610</v>
      </c>
      <c r="F6575" s="8">
        <v>428422.90322580654</v>
      </c>
      <c r="G6575" s="8">
        <v>443608</v>
      </c>
    </row>
    <row r="6576" spans="1:7" x14ac:dyDescent="0.2">
      <c r="A6576" t="s">
        <v>133</v>
      </c>
      <c r="B6576" t="s">
        <v>117</v>
      </c>
      <c r="C6576" t="s">
        <v>1</v>
      </c>
      <c r="D6576" t="s">
        <v>8</v>
      </c>
      <c r="E6576">
        <v>201611</v>
      </c>
      <c r="F6576" s="8">
        <v>422884.89999999997</v>
      </c>
      <c r="G6576" s="8">
        <v>437631</v>
      </c>
    </row>
    <row r="6577" spans="1:7" x14ac:dyDescent="0.2">
      <c r="A6577" t="s">
        <v>133</v>
      </c>
      <c r="B6577" t="s">
        <v>117</v>
      </c>
      <c r="C6577" t="s">
        <v>1</v>
      </c>
      <c r="D6577" t="s">
        <v>8</v>
      </c>
      <c r="E6577">
        <v>201612</v>
      </c>
      <c r="F6577" s="8">
        <v>417502.12903225806</v>
      </c>
      <c r="G6577" s="8">
        <v>430331</v>
      </c>
    </row>
    <row r="6578" spans="1:7" x14ac:dyDescent="0.2">
      <c r="A6578" t="s">
        <v>133</v>
      </c>
      <c r="B6578" t="s">
        <v>117</v>
      </c>
      <c r="C6578" t="s">
        <v>1</v>
      </c>
      <c r="D6578" t="s">
        <v>8</v>
      </c>
      <c r="E6578">
        <v>201701</v>
      </c>
      <c r="F6578" s="8">
        <v>409213.51612903224</v>
      </c>
      <c r="G6578" s="8">
        <v>425025</v>
      </c>
    </row>
    <row r="6579" spans="1:7" x14ac:dyDescent="0.2">
      <c r="A6579" t="s">
        <v>133</v>
      </c>
      <c r="B6579" t="s">
        <v>117</v>
      </c>
      <c r="C6579" t="s">
        <v>1</v>
      </c>
      <c r="D6579" t="s">
        <v>8</v>
      </c>
      <c r="E6579">
        <v>201702</v>
      </c>
      <c r="F6579" s="8">
        <v>405274.10714285698</v>
      </c>
      <c r="G6579" s="8">
        <v>421397</v>
      </c>
    </row>
    <row r="6580" spans="1:7" x14ac:dyDescent="0.2">
      <c r="A6580" t="s">
        <v>133</v>
      </c>
      <c r="B6580" t="s">
        <v>117</v>
      </c>
      <c r="C6580" t="s">
        <v>1</v>
      </c>
      <c r="D6580" t="s">
        <v>8</v>
      </c>
      <c r="E6580">
        <v>201703</v>
      </c>
      <c r="F6580" s="8">
        <v>403829.67741935473</v>
      </c>
      <c r="G6580" s="8">
        <v>424596</v>
      </c>
    </row>
    <row r="6581" spans="1:7" x14ac:dyDescent="0.2">
      <c r="A6581" t="s">
        <v>133</v>
      </c>
      <c r="B6581" t="s">
        <v>117</v>
      </c>
      <c r="C6581" t="s">
        <v>1</v>
      </c>
      <c r="D6581" t="s">
        <v>8</v>
      </c>
      <c r="E6581">
        <v>201704</v>
      </c>
      <c r="F6581" s="8">
        <v>403555.93333333323</v>
      </c>
      <c r="G6581" s="8">
        <v>420319</v>
      </c>
    </row>
    <row r="6582" spans="1:7" x14ac:dyDescent="0.2">
      <c r="A6582" t="s">
        <v>133</v>
      </c>
      <c r="B6582" t="s">
        <v>117</v>
      </c>
      <c r="C6582" t="s">
        <v>1</v>
      </c>
      <c r="D6582" t="s">
        <v>8</v>
      </c>
      <c r="E6582">
        <v>201705</v>
      </c>
      <c r="F6582" s="8">
        <v>401397.22580645152</v>
      </c>
      <c r="G6582" s="8">
        <v>419702</v>
      </c>
    </row>
    <row r="6583" spans="1:7" x14ac:dyDescent="0.2">
      <c r="A6583" t="s">
        <v>133</v>
      </c>
      <c r="B6583" t="s">
        <v>117</v>
      </c>
      <c r="C6583" t="s">
        <v>1</v>
      </c>
      <c r="D6583" t="s">
        <v>8</v>
      </c>
      <c r="E6583">
        <v>201706</v>
      </c>
      <c r="F6583" s="8">
        <v>400599.06666666665</v>
      </c>
      <c r="G6583" s="8">
        <v>417564</v>
      </c>
    </row>
    <row r="6584" spans="1:7" x14ac:dyDescent="0.2">
      <c r="A6584" t="s">
        <v>133</v>
      </c>
      <c r="B6584" t="s">
        <v>117</v>
      </c>
      <c r="C6584" t="s">
        <v>1</v>
      </c>
      <c r="D6584" t="s">
        <v>8</v>
      </c>
      <c r="E6584">
        <v>201707</v>
      </c>
      <c r="F6584" s="8">
        <v>400007.64516129042</v>
      </c>
      <c r="G6584" s="8">
        <v>418149</v>
      </c>
    </row>
    <row r="6585" spans="1:7" x14ac:dyDescent="0.2">
      <c r="A6585" t="s">
        <v>133</v>
      </c>
      <c r="B6585" t="s">
        <v>117</v>
      </c>
      <c r="C6585" t="s">
        <v>1</v>
      </c>
      <c r="D6585" t="s">
        <v>8</v>
      </c>
      <c r="E6585">
        <v>201708</v>
      </c>
      <c r="F6585" s="8">
        <v>400686.67741935502</v>
      </c>
      <c r="G6585" s="8">
        <v>421193</v>
      </c>
    </row>
    <row r="6586" spans="1:7" x14ac:dyDescent="0.2">
      <c r="A6586" t="s">
        <v>133</v>
      </c>
      <c r="B6586" t="s">
        <v>117</v>
      </c>
      <c r="C6586" t="s">
        <v>1</v>
      </c>
      <c r="D6586" t="s">
        <v>8</v>
      </c>
      <c r="E6586">
        <v>201709</v>
      </c>
      <c r="F6586" s="8">
        <v>398844.29999999993</v>
      </c>
      <c r="G6586" s="8">
        <v>418267</v>
      </c>
    </row>
    <row r="6587" spans="1:7" x14ac:dyDescent="0.2">
      <c r="A6587" t="s">
        <v>133</v>
      </c>
      <c r="B6587" t="s">
        <v>117</v>
      </c>
      <c r="C6587" t="s">
        <v>1</v>
      </c>
      <c r="D6587" t="s">
        <v>8</v>
      </c>
      <c r="E6587">
        <v>201710</v>
      </c>
      <c r="F6587" s="8">
        <v>398845.00000000029</v>
      </c>
      <c r="G6587" s="8">
        <v>416172</v>
      </c>
    </row>
    <row r="6588" spans="1:7" x14ac:dyDescent="0.2">
      <c r="A6588" t="s">
        <v>133</v>
      </c>
      <c r="B6588" t="s">
        <v>117</v>
      </c>
      <c r="C6588" t="s">
        <v>1</v>
      </c>
      <c r="D6588" t="s">
        <v>8</v>
      </c>
      <c r="E6588">
        <v>201711</v>
      </c>
      <c r="F6588" s="8">
        <v>400132.76666666643</v>
      </c>
      <c r="G6588" s="8">
        <v>416137</v>
      </c>
    </row>
    <row r="6589" spans="1:7" x14ac:dyDescent="0.2">
      <c r="A6589" t="s">
        <v>133</v>
      </c>
      <c r="B6589" t="s">
        <v>117</v>
      </c>
      <c r="C6589" t="s">
        <v>1</v>
      </c>
      <c r="D6589" t="s">
        <v>8</v>
      </c>
      <c r="E6589">
        <v>201712</v>
      </c>
      <c r="F6589" s="8">
        <v>400484.74193548411</v>
      </c>
      <c r="G6589" s="8">
        <v>413068</v>
      </c>
    </row>
    <row r="6590" spans="1:7" x14ac:dyDescent="0.2">
      <c r="A6590" t="s">
        <v>133</v>
      </c>
      <c r="B6590" t="s">
        <v>117</v>
      </c>
      <c r="C6590" t="s">
        <v>1</v>
      </c>
      <c r="D6590" t="s">
        <v>8</v>
      </c>
      <c r="E6590">
        <v>201801</v>
      </c>
      <c r="F6590" s="8">
        <v>398488.6451612903</v>
      </c>
      <c r="G6590" s="8">
        <v>414806</v>
      </c>
    </row>
    <row r="6591" spans="1:7" x14ac:dyDescent="0.2">
      <c r="A6591" t="s">
        <v>133</v>
      </c>
      <c r="B6591" t="s">
        <v>117</v>
      </c>
      <c r="C6591" t="s">
        <v>1</v>
      </c>
      <c r="D6591" t="s">
        <v>8</v>
      </c>
      <c r="E6591">
        <v>201802</v>
      </c>
      <c r="F6591" s="8">
        <v>399500.28571428539</v>
      </c>
      <c r="G6591" s="8">
        <v>414525</v>
      </c>
    </row>
    <row r="6592" spans="1:7" x14ac:dyDescent="0.2">
      <c r="A6592" t="s">
        <v>133</v>
      </c>
      <c r="B6592" t="s">
        <v>117</v>
      </c>
      <c r="C6592" t="s">
        <v>1</v>
      </c>
      <c r="D6592" t="s">
        <v>8</v>
      </c>
      <c r="E6592">
        <v>201803</v>
      </c>
      <c r="F6592" s="8">
        <v>399445.90322580643</v>
      </c>
      <c r="G6592" s="8">
        <v>415094</v>
      </c>
    </row>
    <row r="6593" spans="1:7" x14ac:dyDescent="0.2">
      <c r="A6593" t="s">
        <v>133</v>
      </c>
      <c r="B6593" t="s">
        <v>117</v>
      </c>
      <c r="C6593" t="s">
        <v>1</v>
      </c>
      <c r="D6593" t="s">
        <v>8</v>
      </c>
      <c r="E6593">
        <v>201804</v>
      </c>
      <c r="F6593" s="8">
        <v>401450.93333333347</v>
      </c>
      <c r="G6593" s="8">
        <v>419680</v>
      </c>
    </row>
    <row r="6594" spans="1:7" x14ac:dyDescent="0.2">
      <c r="A6594" t="s">
        <v>133</v>
      </c>
      <c r="B6594" t="s">
        <v>117</v>
      </c>
      <c r="C6594" t="s">
        <v>1</v>
      </c>
      <c r="D6594" t="s">
        <v>8</v>
      </c>
      <c r="E6594">
        <v>201805</v>
      </c>
      <c r="F6594" s="8">
        <v>404799.00000000012</v>
      </c>
      <c r="G6594" s="8">
        <v>423224</v>
      </c>
    </row>
    <row r="6595" spans="1:7" x14ac:dyDescent="0.2">
      <c r="A6595" t="s">
        <v>133</v>
      </c>
      <c r="B6595" t="s">
        <v>117</v>
      </c>
      <c r="C6595" t="s">
        <v>1</v>
      </c>
      <c r="D6595" t="s">
        <v>8</v>
      </c>
      <c r="E6595">
        <v>201806</v>
      </c>
      <c r="F6595" s="8">
        <v>406310.73333333322</v>
      </c>
      <c r="G6595" s="8">
        <v>423004</v>
      </c>
    </row>
    <row r="6596" spans="1:7" x14ac:dyDescent="0.2">
      <c r="A6596" t="s">
        <v>133</v>
      </c>
      <c r="B6596" t="s">
        <v>117</v>
      </c>
      <c r="C6596" t="s">
        <v>1</v>
      </c>
      <c r="D6596" t="s">
        <v>8</v>
      </c>
      <c r="E6596">
        <v>201807</v>
      </c>
      <c r="F6596" s="8">
        <v>407034.51612903224</v>
      </c>
      <c r="G6596" s="8">
        <v>423788</v>
      </c>
    </row>
    <row r="6597" spans="1:7" x14ac:dyDescent="0.2">
      <c r="A6597" t="s">
        <v>133</v>
      </c>
      <c r="B6597" t="s">
        <v>117</v>
      </c>
      <c r="C6597" t="s">
        <v>1</v>
      </c>
      <c r="D6597" t="s">
        <v>8</v>
      </c>
      <c r="E6597">
        <v>201808</v>
      </c>
      <c r="F6597" s="8">
        <v>407296.16129032255</v>
      </c>
      <c r="G6597" s="8">
        <v>426054</v>
      </c>
    </row>
    <row r="6598" spans="1:7" x14ac:dyDescent="0.2">
      <c r="A6598" t="s">
        <v>133</v>
      </c>
      <c r="B6598" t="s">
        <v>117</v>
      </c>
      <c r="C6598" t="s">
        <v>1</v>
      </c>
      <c r="D6598" t="s">
        <v>8</v>
      </c>
      <c r="E6598">
        <v>201809</v>
      </c>
      <c r="F6598" s="8">
        <v>406317.56666666688</v>
      </c>
      <c r="G6598" s="8">
        <v>423023</v>
      </c>
    </row>
    <row r="6599" spans="1:7" x14ac:dyDescent="0.2">
      <c r="A6599" t="s">
        <v>133</v>
      </c>
      <c r="B6599" t="s">
        <v>117</v>
      </c>
      <c r="C6599" t="s">
        <v>1</v>
      </c>
      <c r="D6599" t="s">
        <v>8</v>
      </c>
      <c r="E6599">
        <v>201810</v>
      </c>
      <c r="F6599" s="8">
        <v>405258.41935483878</v>
      </c>
      <c r="G6599" s="8">
        <v>421695</v>
      </c>
    </row>
    <row r="6600" spans="1:7" x14ac:dyDescent="0.2">
      <c r="A6600" t="s">
        <v>133</v>
      </c>
      <c r="B6600" t="s">
        <v>117</v>
      </c>
      <c r="C6600" t="s">
        <v>1</v>
      </c>
      <c r="D6600" t="s">
        <v>8</v>
      </c>
      <c r="E6600">
        <v>201811</v>
      </c>
      <c r="F6600" s="8">
        <v>402803.66666666663</v>
      </c>
      <c r="G6600" s="8">
        <v>417276</v>
      </c>
    </row>
    <row r="6601" spans="1:7" x14ac:dyDescent="0.2">
      <c r="A6601" t="s">
        <v>133</v>
      </c>
      <c r="B6601" t="s">
        <v>117</v>
      </c>
      <c r="C6601" t="s">
        <v>1</v>
      </c>
      <c r="D6601" t="s">
        <v>8</v>
      </c>
      <c r="E6601">
        <v>201812</v>
      </c>
      <c r="F6601" s="8">
        <v>401145.41935483878</v>
      </c>
      <c r="G6601" s="8">
        <v>413679</v>
      </c>
    </row>
    <row r="6602" spans="1:7" x14ac:dyDescent="0.2">
      <c r="A6602" t="s">
        <v>133</v>
      </c>
      <c r="B6602" t="s">
        <v>117</v>
      </c>
      <c r="C6602" t="s">
        <v>1</v>
      </c>
      <c r="D6602" t="s">
        <v>8</v>
      </c>
      <c r="E6602">
        <v>201901</v>
      </c>
      <c r="F6602" s="8">
        <v>398182.35483870981</v>
      </c>
      <c r="G6602" s="8">
        <v>414487</v>
      </c>
    </row>
    <row r="6603" spans="1:7" x14ac:dyDescent="0.2">
      <c r="A6603" t="s">
        <v>133</v>
      </c>
      <c r="B6603" t="s">
        <v>117</v>
      </c>
      <c r="C6603" t="s">
        <v>1</v>
      </c>
      <c r="D6603" t="s">
        <v>8</v>
      </c>
      <c r="E6603">
        <v>201902</v>
      </c>
      <c r="F6603" s="8">
        <v>399594.78571428597</v>
      </c>
      <c r="G6603" s="8">
        <v>414681</v>
      </c>
    </row>
    <row r="6604" spans="1:7" x14ac:dyDescent="0.2">
      <c r="A6604" t="s">
        <v>133</v>
      </c>
      <c r="B6604" t="s">
        <v>117</v>
      </c>
      <c r="C6604" t="s">
        <v>1</v>
      </c>
      <c r="D6604" t="s">
        <v>8</v>
      </c>
      <c r="E6604">
        <v>201903</v>
      </c>
      <c r="F6604" s="8">
        <v>401193.64516129025</v>
      </c>
      <c r="G6604" s="8">
        <v>418280</v>
      </c>
    </row>
    <row r="6605" spans="1:7" x14ac:dyDescent="0.2">
      <c r="A6605" t="s">
        <v>133</v>
      </c>
      <c r="B6605" t="s">
        <v>117</v>
      </c>
      <c r="C6605" t="s">
        <v>1</v>
      </c>
      <c r="D6605" t="s">
        <v>8</v>
      </c>
      <c r="E6605">
        <v>201904</v>
      </c>
      <c r="F6605" s="8">
        <v>402694.99999999988</v>
      </c>
      <c r="G6605" s="8">
        <v>418443</v>
      </c>
    </row>
    <row r="6606" spans="1:7" x14ac:dyDescent="0.2">
      <c r="A6606" t="s">
        <v>133</v>
      </c>
      <c r="B6606" t="s">
        <v>117</v>
      </c>
      <c r="C6606" t="s">
        <v>1</v>
      </c>
      <c r="D6606" t="s">
        <v>8</v>
      </c>
      <c r="E6606">
        <v>201905</v>
      </c>
      <c r="F6606" s="8">
        <v>402797.90322580637</v>
      </c>
      <c r="G6606" s="8">
        <v>420202</v>
      </c>
    </row>
    <row r="6607" spans="1:7" x14ac:dyDescent="0.2">
      <c r="A6607" t="s">
        <v>133</v>
      </c>
      <c r="B6607" t="s">
        <v>117</v>
      </c>
      <c r="C6607" t="s">
        <v>1</v>
      </c>
      <c r="D6607" t="s">
        <v>8</v>
      </c>
      <c r="E6607">
        <v>201906</v>
      </c>
      <c r="F6607" s="8">
        <v>400157.26666666655</v>
      </c>
      <c r="G6607" s="8">
        <v>410541</v>
      </c>
    </row>
    <row r="6608" spans="1:7" x14ac:dyDescent="0.2">
      <c r="A6608" t="s">
        <v>133</v>
      </c>
      <c r="B6608" t="s">
        <v>117</v>
      </c>
      <c r="C6608" t="s">
        <v>1</v>
      </c>
      <c r="D6608" t="s">
        <v>8</v>
      </c>
      <c r="E6608">
        <v>201907</v>
      </c>
      <c r="F6608" s="8">
        <v>392786.29032258061</v>
      </c>
      <c r="G6608" s="8">
        <v>403749</v>
      </c>
    </row>
    <row r="6609" spans="1:7" x14ac:dyDescent="0.2">
      <c r="A6609" t="s">
        <v>133</v>
      </c>
      <c r="B6609" t="s">
        <v>117</v>
      </c>
      <c r="C6609" t="s">
        <v>1</v>
      </c>
      <c r="D6609" t="s">
        <v>8</v>
      </c>
      <c r="E6609">
        <v>201908</v>
      </c>
      <c r="F6609" s="8">
        <v>385884.38709677395</v>
      </c>
      <c r="G6609" s="8">
        <v>396120</v>
      </c>
    </row>
    <row r="6610" spans="1:7" x14ac:dyDescent="0.2">
      <c r="A6610" t="s">
        <v>133</v>
      </c>
      <c r="B6610" t="s">
        <v>117</v>
      </c>
      <c r="C6610" t="s">
        <v>1</v>
      </c>
      <c r="D6610" t="s">
        <v>8</v>
      </c>
      <c r="E6610">
        <v>201909</v>
      </c>
      <c r="F6610" s="8">
        <v>379581.03333333338</v>
      </c>
      <c r="G6610" s="8">
        <v>388950</v>
      </c>
    </row>
    <row r="6611" spans="1:7" x14ac:dyDescent="0.2">
      <c r="A6611" t="s">
        <v>133</v>
      </c>
      <c r="B6611" t="s">
        <v>117</v>
      </c>
      <c r="C6611" t="s">
        <v>1</v>
      </c>
      <c r="D6611" t="s">
        <v>8</v>
      </c>
      <c r="E6611">
        <v>201910</v>
      </c>
      <c r="F6611" s="8">
        <v>373563.74193548376</v>
      </c>
      <c r="G6611" s="8">
        <v>382510</v>
      </c>
    </row>
    <row r="6612" spans="1:7" x14ac:dyDescent="0.2">
      <c r="A6612" t="s">
        <v>133</v>
      </c>
      <c r="B6612" t="s">
        <v>117</v>
      </c>
      <c r="C6612" t="s">
        <v>1</v>
      </c>
      <c r="D6612" t="s">
        <v>8</v>
      </c>
      <c r="E6612">
        <v>201911</v>
      </c>
      <c r="F6612" s="8">
        <v>368016.60000000003</v>
      </c>
      <c r="G6612" s="8">
        <v>376678</v>
      </c>
    </row>
    <row r="6613" spans="1:7" x14ac:dyDescent="0.2">
      <c r="A6613" t="s">
        <v>133</v>
      </c>
      <c r="B6613" t="s">
        <v>117</v>
      </c>
      <c r="C6613" t="s">
        <v>1</v>
      </c>
      <c r="D6613" t="s">
        <v>8</v>
      </c>
      <c r="E6613">
        <v>201912</v>
      </c>
      <c r="F6613" s="8">
        <v>364642.67741935485</v>
      </c>
      <c r="G6613" s="8">
        <v>374094</v>
      </c>
    </row>
    <row r="6614" spans="1:7" x14ac:dyDescent="0.2">
      <c r="A6614" t="s">
        <v>133</v>
      </c>
      <c r="B6614" t="s">
        <v>117</v>
      </c>
      <c r="C6614" t="s">
        <v>1</v>
      </c>
      <c r="D6614" t="s">
        <v>8</v>
      </c>
      <c r="E6614">
        <v>202001</v>
      </c>
      <c r="F6614" s="8">
        <v>361988.3548387097</v>
      </c>
      <c r="G6614" s="8">
        <v>373819</v>
      </c>
    </row>
    <row r="6615" spans="1:7" x14ac:dyDescent="0.2">
      <c r="A6615" t="s">
        <v>133</v>
      </c>
      <c r="B6615" t="s">
        <v>117</v>
      </c>
      <c r="C6615" t="s">
        <v>1</v>
      </c>
      <c r="D6615" t="s">
        <v>8</v>
      </c>
      <c r="E6615">
        <v>202002</v>
      </c>
      <c r="F6615" s="8">
        <v>362831.55172413797</v>
      </c>
      <c r="G6615" s="8">
        <v>374018</v>
      </c>
    </row>
    <row r="6616" spans="1:7" x14ac:dyDescent="0.2">
      <c r="A6616" t="s">
        <v>133</v>
      </c>
      <c r="B6616" t="s">
        <v>117</v>
      </c>
      <c r="C6616" t="s">
        <v>1</v>
      </c>
      <c r="D6616" t="s">
        <v>8</v>
      </c>
      <c r="E6616">
        <v>202003</v>
      </c>
      <c r="F6616" s="8">
        <v>361527.09677419346</v>
      </c>
      <c r="G6616" s="8">
        <v>370296</v>
      </c>
    </row>
    <row r="6617" spans="1:7" x14ac:dyDescent="0.2">
      <c r="A6617" t="s">
        <v>133</v>
      </c>
      <c r="B6617" t="s">
        <v>117</v>
      </c>
      <c r="C6617" t="s">
        <v>1</v>
      </c>
      <c r="D6617" t="s">
        <v>8</v>
      </c>
      <c r="E6617">
        <v>202004</v>
      </c>
      <c r="F6617" s="8">
        <v>353058.29999999993</v>
      </c>
      <c r="G6617" s="8">
        <v>358538</v>
      </c>
    </row>
    <row r="6618" spans="1:7" x14ac:dyDescent="0.2">
      <c r="A6618" t="s">
        <v>133</v>
      </c>
      <c r="B6618" t="s">
        <v>117</v>
      </c>
      <c r="C6618" t="s">
        <v>1</v>
      </c>
      <c r="D6618" t="s">
        <v>8</v>
      </c>
      <c r="E6618">
        <v>202005</v>
      </c>
      <c r="F6618" s="8">
        <v>344680.38709677424</v>
      </c>
      <c r="G6618" s="8">
        <v>350089</v>
      </c>
    </row>
    <row r="6619" spans="1:7" x14ac:dyDescent="0.2">
      <c r="A6619" t="s">
        <v>133</v>
      </c>
      <c r="B6619" t="s">
        <v>117</v>
      </c>
      <c r="C6619" t="s">
        <v>1</v>
      </c>
      <c r="D6619" t="s">
        <v>8</v>
      </c>
      <c r="E6619">
        <v>202006</v>
      </c>
      <c r="F6619" s="8">
        <v>340028.33333333331</v>
      </c>
      <c r="G6619" s="8">
        <v>346016</v>
      </c>
    </row>
    <row r="6620" spans="1:7" x14ac:dyDescent="0.2">
      <c r="A6620" t="s">
        <v>133</v>
      </c>
      <c r="B6620" t="s">
        <v>117</v>
      </c>
      <c r="C6620" t="s">
        <v>1</v>
      </c>
      <c r="D6620" t="s">
        <v>8</v>
      </c>
      <c r="E6620">
        <v>202007</v>
      </c>
      <c r="F6620" s="8">
        <v>338379.03225806443</v>
      </c>
      <c r="G6620" s="8">
        <v>346490</v>
      </c>
    </row>
    <row r="6621" spans="1:7" x14ac:dyDescent="0.2">
      <c r="A6621" t="s">
        <v>133</v>
      </c>
      <c r="B6621" t="s">
        <v>117</v>
      </c>
      <c r="C6621" t="s">
        <v>1</v>
      </c>
      <c r="D6621" t="s">
        <v>8</v>
      </c>
      <c r="E6621">
        <v>202008</v>
      </c>
      <c r="F6621" s="8">
        <v>338606.70967741939</v>
      </c>
      <c r="G6621" s="8">
        <v>347586</v>
      </c>
    </row>
    <row r="6622" spans="1:7" x14ac:dyDescent="0.2">
      <c r="A6622" t="s">
        <v>133</v>
      </c>
      <c r="B6622" t="s">
        <v>117</v>
      </c>
      <c r="C6622" t="s">
        <v>1</v>
      </c>
      <c r="D6622" t="s">
        <v>8</v>
      </c>
      <c r="E6622">
        <v>202009</v>
      </c>
      <c r="F6622" s="8">
        <v>339850.43333333352</v>
      </c>
      <c r="G6622" s="8">
        <v>349783</v>
      </c>
    </row>
    <row r="6623" spans="1:7" x14ac:dyDescent="0.2">
      <c r="A6623" t="s">
        <v>133</v>
      </c>
      <c r="B6623" t="s">
        <v>117</v>
      </c>
      <c r="C6623" t="s">
        <v>1</v>
      </c>
      <c r="D6623" t="s">
        <v>8</v>
      </c>
      <c r="E6623">
        <v>202010</v>
      </c>
      <c r="F6623" s="8">
        <v>340801.45161290333</v>
      </c>
      <c r="G6623" s="8">
        <v>350691</v>
      </c>
    </row>
    <row r="6624" spans="1:7" x14ac:dyDescent="0.2">
      <c r="A6624" t="s">
        <v>133</v>
      </c>
      <c r="B6624" t="s">
        <v>117</v>
      </c>
      <c r="C6624" t="s">
        <v>1</v>
      </c>
      <c r="D6624" t="s">
        <v>8</v>
      </c>
      <c r="E6624">
        <v>202011</v>
      </c>
      <c r="F6624" s="8">
        <v>341739.63333333336</v>
      </c>
      <c r="G6624" s="8">
        <v>349943</v>
      </c>
    </row>
    <row r="6625" spans="1:7" x14ac:dyDescent="0.2">
      <c r="A6625" t="s">
        <v>133</v>
      </c>
      <c r="B6625" t="s">
        <v>117</v>
      </c>
      <c r="C6625" t="s">
        <v>1</v>
      </c>
      <c r="D6625" t="s">
        <v>8</v>
      </c>
      <c r="E6625">
        <v>202012</v>
      </c>
      <c r="F6625" s="8">
        <v>341673.93548387097</v>
      </c>
      <c r="G6625" s="8">
        <v>348993</v>
      </c>
    </row>
    <row r="6626" spans="1:7" x14ac:dyDescent="0.2">
      <c r="A6626" t="s">
        <v>133</v>
      </c>
      <c r="B6626" t="s">
        <v>117</v>
      </c>
      <c r="C6626" t="s">
        <v>1</v>
      </c>
      <c r="D6626" t="s">
        <v>8</v>
      </c>
      <c r="E6626">
        <v>202101</v>
      </c>
      <c r="F6626" s="8">
        <v>339876.09677419357</v>
      </c>
      <c r="G6626" s="8">
        <v>349825</v>
      </c>
    </row>
    <row r="6627" spans="1:7" x14ac:dyDescent="0.2">
      <c r="A6627" t="s">
        <v>133</v>
      </c>
      <c r="B6627" t="s">
        <v>117</v>
      </c>
      <c r="C6627" t="s">
        <v>1</v>
      </c>
      <c r="D6627" t="s">
        <v>8</v>
      </c>
      <c r="E6627">
        <v>202102</v>
      </c>
      <c r="F6627" s="8">
        <v>341690.46428571461</v>
      </c>
      <c r="G6627" s="8">
        <v>352068</v>
      </c>
    </row>
    <row r="6628" spans="1:7" x14ac:dyDescent="0.2">
      <c r="A6628" t="s">
        <v>133</v>
      </c>
      <c r="B6628" t="s">
        <v>117</v>
      </c>
      <c r="C6628" t="s">
        <v>1</v>
      </c>
      <c r="D6628" t="s">
        <v>8</v>
      </c>
      <c r="E6628">
        <v>202103</v>
      </c>
      <c r="F6628" s="8">
        <v>343254.38709677471</v>
      </c>
      <c r="G6628" s="8">
        <v>354872</v>
      </c>
    </row>
    <row r="6629" spans="1:7" x14ac:dyDescent="0.2">
      <c r="A6629" t="s">
        <v>133</v>
      </c>
      <c r="B6629" t="s">
        <v>117</v>
      </c>
      <c r="C6629" t="s">
        <v>1</v>
      </c>
      <c r="D6629" t="s">
        <v>8</v>
      </c>
      <c r="E6629">
        <v>202104</v>
      </c>
      <c r="F6629" s="8">
        <v>344330.63333333365</v>
      </c>
      <c r="G6629" s="8">
        <v>355025</v>
      </c>
    </row>
    <row r="6630" spans="1:7" x14ac:dyDescent="0.2">
      <c r="A6630" t="s">
        <v>133</v>
      </c>
      <c r="B6630" t="s">
        <v>117</v>
      </c>
      <c r="C6630" t="s">
        <v>1</v>
      </c>
      <c r="D6630" t="s">
        <v>8</v>
      </c>
      <c r="E6630">
        <v>202105</v>
      </c>
      <c r="F6630" s="8">
        <v>344095.70967741933</v>
      </c>
      <c r="G6630" s="8">
        <v>354989</v>
      </c>
    </row>
    <row r="6631" spans="1:7" x14ac:dyDescent="0.2">
      <c r="A6631" t="s">
        <v>133</v>
      </c>
      <c r="B6631" t="s">
        <v>117</v>
      </c>
      <c r="C6631" t="s">
        <v>1</v>
      </c>
      <c r="D6631" t="s">
        <v>8</v>
      </c>
      <c r="E6631">
        <v>202106</v>
      </c>
      <c r="F6631" s="8">
        <v>345832.3000000001</v>
      </c>
      <c r="G6631" s="8">
        <v>356732</v>
      </c>
    </row>
    <row r="6632" spans="1:7" x14ac:dyDescent="0.2">
      <c r="A6632" t="s">
        <v>133</v>
      </c>
      <c r="B6632" t="s">
        <v>117</v>
      </c>
      <c r="C6632" t="s">
        <v>1</v>
      </c>
      <c r="D6632" t="s">
        <v>8</v>
      </c>
      <c r="E6632">
        <v>202107</v>
      </c>
      <c r="F6632" s="8">
        <v>347755.58064516127</v>
      </c>
      <c r="G6632" s="8">
        <v>358595</v>
      </c>
    </row>
    <row r="6633" spans="1:7" x14ac:dyDescent="0.2">
      <c r="A6633" t="s">
        <v>133</v>
      </c>
      <c r="B6633" t="s">
        <v>117</v>
      </c>
      <c r="C6633" t="s">
        <v>1</v>
      </c>
      <c r="D6633" t="s">
        <v>8</v>
      </c>
      <c r="E6633">
        <v>202108</v>
      </c>
      <c r="F6633" s="8">
        <v>349437.61290322582</v>
      </c>
      <c r="G6633" s="8">
        <v>360468</v>
      </c>
    </row>
    <row r="6634" spans="1:7" x14ac:dyDescent="0.2">
      <c r="A6634" t="s">
        <v>133</v>
      </c>
      <c r="B6634" t="s">
        <v>117</v>
      </c>
      <c r="C6634" t="s">
        <v>1</v>
      </c>
      <c r="D6634" t="s">
        <v>8</v>
      </c>
      <c r="E6634">
        <v>202109</v>
      </c>
      <c r="F6634" s="8">
        <v>351030.90000000008</v>
      </c>
      <c r="G6634" s="8">
        <v>362155</v>
      </c>
    </row>
    <row r="6635" spans="1:7" x14ac:dyDescent="0.2">
      <c r="A6635" t="s">
        <v>133</v>
      </c>
      <c r="B6635" t="s">
        <v>117</v>
      </c>
      <c r="C6635" t="s">
        <v>1</v>
      </c>
      <c r="D6635" t="s">
        <v>8</v>
      </c>
      <c r="E6635">
        <v>202110</v>
      </c>
      <c r="F6635" s="8">
        <v>352341.06451612921</v>
      </c>
      <c r="G6635" s="8">
        <v>363756</v>
      </c>
    </row>
    <row r="6636" spans="1:7" x14ac:dyDescent="0.2">
      <c r="A6636" t="s">
        <v>133</v>
      </c>
      <c r="B6636" t="s">
        <v>117</v>
      </c>
      <c r="C6636" t="s">
        <v>1</v>
      </c>
      <c r="D6636" t="s">
        <v>8</v>
      </c>
      <c r="E6636">
        <v>202111</v>
      </c>
      <c r="F6636" s="8">
        <v>353636.06666666659</v>
      </c>
      <c r="G6636" s="8">
        <v>363922</v>
      </c>
    </row>
    <row r="6637" spans="1:7" x14ac:dyDescent="0.2">
      <c r="A6637" t="s">
        <v>133</v>
      </c>
      <c r="B6637" t="s">
        <v>117</v>
      </c>
      <c r="C6637" t="s">
        <v>1</v>
      </c>
      <c r="D6637" t="s">
        <v>8</v>
      </c>
      <c r="E6637">
        <v>202112</v>
      </c>
      <c r="F6637" s="8">
        <v>353842.70967741939</v>
      </c>
      <c r="G6637" s="8">
        <v>363381</v>
      </c>
    </row>
    <row r="6638" spans="1:7" x14ac:dyDescent="0.2">
      <c r="A6638" t="s">
        <v>133</v>
      </c>
      <c r="B6638" t="s">
        <v>117</v>
      </c>
      <c r="C6638" t="s">
        <v>1</v>
      </c>
      <c r="D6638" t="s">
        <v>8</v>
      </c>
      <c r="E6638">
        <v>202201</v>
      </c>
      <c r="F6638" s="8">
        <v>352695.90322580631</v>
      </c>
      <c r="G6638" s="8">
        <v>363861</v>
      </c>
    </row>
    <row r="6639" spans="1:7" x14ac:dyDescent="0.2">
      <c r="A6639" t="s">
        <v>133</v>
      </c>
      <c r="B6639" t="s">
        <v>117</v>
      </c>
      <c r="C6639" t="s">
        <v>1</v>
      </c>
      <c r="D6639" t="s">
        <v>8</v>
      </c>
      <c r="E6639">
        <v>202202</v>
      </c>
      <c r="F6639" s="8">
        <v>353624.67857142841</v>
      </c>
      <c r="G6639" s="8">
        <v>364179</v>
      </c>
    </row>
    <row r="6640" spans="1:7" x14ac:dyDescent="0.2">
      <c r="A6640" t="s">
        <v>133</v>
      </c>
      <c r="B6640" t="s">
        <v>117</v>
      </c>
      <c r="C6640" t="s">
        <v>1</v>
      </c>
      <c r="D6640" t="s">
        <v>8</v>
      </c>
      <c r="E6640">
        <v>202203</v>
      </c>
      <c r="F6640" s="8">
        <v>353817.54838709685</v>
      </c>
      <c r="G6640" s="8">
        <v>365502</v>
      </c>
    </row>
    <row r="6641" spans="1:7" x14ac:dyDescent="0.2">
      <c r="A6641" t="s">
        <v>133</v>
      </c>
      <c r="B6641" t="s">
        <v>117</v>
      </c>
      <c r="C6641" t="s">
        <v>1</v>
      </c>
      <c r="D6641" t="s">
        <v>8</v>
      </c>
      <c r="E6641">
        <v>202204</v>
      </c>
      <c r="F6641" s="8">
        <v>353822.93333333341</v>
      </c>
      <c r="G6641" s="8">
        <v>364405</v>
      </c>
    </row>
    <row r="6642" spans="1:7" x14ac:dyDescent="0.2">
      <c r="A6642" t="s">
        <v>133</v>
      </c>
      <c r="B6642" t="s">
        <v>117</v>
      </c>
      <c r="C6642" t="s">
        <v>1</v>
      </c>
      <c r="D6642" t="s">
        <v>8</v>
      </c>
      <c r="E6642">
        <v>202205</v>
      </c>
      <c r="F6642" s="8">
        <v>354756.77419354802</v>
      </c>
      <c r="G6642" s="8">
        <v>365971</v>
      </c>
    </row>
    <row r="6643" spans="1:7" x14ac:dyDescent="0.2">
      <c r="A6643" t="s">
        <v>133</v>
      </c>
      <c r="B6643" t="s">
        <v>117</v>
      </c>
      <c r="C6643" t="s">
        <v>1</v>
      </c>
      <c r="D6643" t="s">
        <v>8</v>
      </c>
      <c r="E6643">
        <v>202206</v>
      </c>
      <c r="F6643" s="8">
        <v>355516.33333333355</v>
      </c>
      <c r="G6643" s="8">
        <v>366859</v>
      </c>
    </row>
    <row r="6644" spans="1:7" x14ac:dyDescent="0.2">
      <c r="A6644" t="s">
        <v>133</v>
      </c>
      <c r="B6644" t="s">
        <v>117</v>
      </c>
      <c r="C6644" t="s">
        <v>1</v>
      </c>
      <c r="D6644" t="s">
        <v>8</v>
      </c>
      <c r="E6644">
        <v>202207</v>
      </c>
      <c r="F6644" s="8">
        <v>355239.29032258037</v>
      </c>
      <c r="G6644" s="8">
        <v>367143</v>
      </c>
    </row>
    <row r="6645" spans="1:7" x14ac:dyDescent="0.2">
      <c r="A6645" t="s">
        <v>133</v>
      </c>
      <c r="B6645" t="s">
        <v>117</v>
      </c>
      <c r="C6645" t="s">
        <v>1</v>
      </c>
      <c r="D6645" t="s">
        <v>8</v>
      </c>
      <c r="E6645">
        <v>202208</v>
      </c>
      <c r="F6645" s="8">
        <v>356666.51612903218</v>
      </c>
      <c r="G6645" s="8">
        <v>369596</v>
      </c>
    </row>
    <row r="6646" spans="1:7" x14ac:dyDescent="0.2">
      <c r="A6646" t="s">
        <v>133</v>
      </c>
      <c r="B6646" t="s">
        <v>117</v>
      </c>
      <c r="C6646" t="s">
        <v>1</v>
      </c>
      <c r="D6646" t="s">
        <v>8</v>
      </c>
      <c r="E6646">
        <v>202209</v>
      </c>
      <c r="F6646" s="8">
        <v>357635.43333333341</v>
      </c>
      <c r="G6646" s="8">
        <v>370863</v>
      </c>
    </row>
    <row r="6647" spans="1:7" x14ac:dyDescent="0.2">
      <c r="A6647" t="s">
        <v>133</v>
      </c>
      <c r="B6647" t="s">
        <v>117</v>
      </c>
      <c r="C6647" t="s">
        <v>1</v>
      </c>
      <c r="D6647" t="s">
        <v>8</v>
      </c>
      <c r="E6647">
        <v>202210</v>
      </c>
      <c r="F6647" s="8">
        <v>357841.74193548388</v>
      </c>
      <c r="G6647" s="8">
        <v>370895</v>
      </c>
    </row>
    <row r="6648" spans="1:7" x14ac:dyDescent="0.2">
      <c r="A6648" t="s">
        <v>133</v>
      </c>
      <c r="B6648" t="s">
        <v>117</v>
      </c>
      <c r="C6648" t="s">
        <v>1</v>
      </c>
      <c r="D6648" t="s">
        <v>8</v>
      </c>
      <c r="E6648">
        <v>202211</v>
      </c>
      <c r="F6648" s="8">
        <v>358203.16666666651</v>
      </c>
      <c r="G6648" s="8">
        <v>370446</v>
      </c>
    </row>
    <row r="6649" spans="1:7" x14ac:dyDescent="0.2">
      <c r="A6649" t="s">
        <v>133</v>
      </c>
      <c r="B6649" t="s">
        <v>117</v>
      </c>
      <c r="C6649" t="s">
        <v>1</v>
      </c>
      <c r="D6649" t="s">
        <v>8</v>
      </c>
      <c r="E6649">
        <v>202212</v>
      </c>
      <c r="F6649" s="8">
        <v>357161.67741935473</v>
      </c>
      <c r="G6649" s="8">
        <v>368230</v>
      </c>
    </row>
    <row r="6650" spans="1:7" x14ac:dyDescent="0.2">
      <c r="A6650" t="s">
        <v>133</v>
      </c>
      <c r="B6650" t="s">
        <v>117</v>
      </c>
      <c r="C6650" t="s">
        <v>1</v>
      </c>
      <c r="D6650" t="s">
        <v>8</v>
      </c>
      <c r="E6650">
        <v>202301</v>
      </c>
      <c r="F6650" s="8">
        <v>355018.80645161291</v>
      </c>
      <c r="G6650" s="8">
        <v>369646</v>
      </c>
    </row>
    <row r="6651" spans="1:7" x14ac:dyDescent="0.2">
      <c r="A6651" t="s">
        <v>133</v>
      </c>
      <c r="B6651" t="s">
        <v>117</v>
      </c>
      <c r="C6651" t="s">
        <v>1</v>
      </c>
      <c r="D6651" t="s">
        <v>8</v>
      </c>
      <c r="E6651">
        <v>202302</v>
      </c>
      <c r="F6651" s="8">
        <v>356558.39285714255</v>
      </c>
      <c r="G6651" s="8">
        <v>370470</v>
      </c>
    </row>
    <row r="6652" spans="1:7" x14ac:dyDescent="0.2">
      <c r="A6652" t="s">
        <v>133</v>
      </c>
      <c r="B6652" t="s">
        <v>117</v>
      </c>
      <c r="C6652" t="s">
        <v>1</v>
      </c>
      <c r="D6652" t="s">
        <v>8</v>
      </c>
      <c r="E6652">
        <v>202303</v>
      </c>
      <c r="F6652" s="8">
        <v>357171.7419354837</v>
      </c>
      <c r="G6652" s="8">
        <v>372088</v>
      </c>
    </row>
    <row r="6653" spans="1:7" x14ac:dyDescent="0.2">
      <c r="A6653" t="s">
        <v>133</v>
      </c>
      <c r="B6653" t="s">
        <v>117</v>
      </c>
      <c r="C6653" t="s">
        <v>1</v>
      </c>
      <c r="D6653" t="s">
        <v>8</v>
      </c>
      <c r="E6653">
        <v>202304</v>
      </c>
      <c r="F6653" s="8">
        <v>357006.93333333341</v>
      </c>
      <c r="G6653" s="8">
        <v>370764</v>
      </c>
    </row>
    <row r="6654" spans="1:7" x14ac:dyDescent="0.2">
      <c r="A6654" t="s">
        <v>133</v>
      </c>
      <c r="B6654" t="s">
        <v>117</v>
      </c>
      <c r="C6654" t="s">
        <v>1</v>
      </c>
      <c r="D6654" t="s">
        <v>8</v>
      </c>
      <c r="E6654">
        <v>202305</v>
      </c>
      <c r="F6654" s="8">
        <v>357328.06451612874</v>
      </c>
      <c r="G6654" s="8">
        <v>371623</v>
      </c>
    </row>
    <row r="6655" spans="1:7" x14ac:dyDescent="0.2">
      <c r="A6655" t="s">
        <v>133</v>
      </c>
      <c r="B6655" t="s">
        <v>117</v>
      </c>
      <c r="C6655" t="s">
        <v>1</v>
      </c>
      <c r="D6655" t="s">
        <v>8</v>
      </c>
      <c r="E6655">
        <v>202306</v>
      </c>
      <c r="F6655" s="8">
        <v>356413.16666666651</v>
      </c>
      <c r="G6655" s="8">
        <v>371051</v>
      </c>
    </row>
    <row r="6656" spans="1:7" x14ac:dyDescent="0.2">
      <c r="A6656" t="s">
        <v>133</v>
      </c>
      <c r="B6656" t="s">
        <v>117</v>
      </c>
      <c r="C6656" t="s">
        <v>1</v>
      </c>
      <c r="D6656" t="s">
        <v>8</v>
      </c>
      <c r="E6656">
        <v>202307</v>
      </c>
      <c r="F6656" s="8">
        <v>355736.09677419352</v>
      </c>
      <c r="G6656" s="8">
        <v>370553</v>
      </c>
    </row>
    <row r="6657" spans="1:7" x14ac:dyDescent="0.2">
      <c r="A6657" t="s">
        <v>133</v>
      </c>
      <c r="B6657" t="s">
        <v>117</v>
      </c>
      <c r="C6657" t="s">
        <v>1</v>
      </c>
      <c r="D6657" t="s">
        <v>8</v>
      </c>
      <c r="E6657">
        <v>202308</v>
      </c>
      <c r="F6657" s="8">
        <v>356380.32258064533</v>
      </c>
      <c r="G6657" s="8">
        <v>371054</v>
      </c>
    </row>
    <row r="6658" spans="1:7" x14ac:dyDescent="0.2">
      <c r="A6658" t="s">
        <v>133</v>
      </c>
      <c r="B6658" t="s">
        <v>117</v>
      </c>
      <c r="C6658" t="s">
        <v>1</v>
      </c>
      <c r="D6658" t="s">
        <v>8</v>
      </c>
      <c r="E6658">
        <v>202309</v>
      </c>
      <c r="F6658" s="8">
        <v>355986.20000000007</v>
      </c>
      <c r="G6658" s="8">
        <v>371153</v>
      </c>
    </row>
    <row r="6659" spans="1:7" x14ac:dyDescent="0.2">
      <c r="A6659" t="s">
        <v>133</v>
      </c>
      <c r="B6659" t="s">
        <v>117</v>
      </c>
      <c r="C6659" t="s">
        <v>1</v>
      </c>
      <c r="D6659" t="s">
        <v>8</v>
      </c>
      <c r="E6659">
        <v>202310</v>
      </c>
      <c r="F6659" s="8">
        <v>355523.09677419363</v>
      </c>
      <c r="G6659" s="8">
        <v>369269</v>
      </c>
    </row>
    <row r="6660" spans="1:7" x14ac:dyDescent="0.2">
      <c r="A6660" t="s">
        <v>133</v>
      </c>
      <c r="B6660" t="s">
        <v>117</v>
      </c>
      <c r="C6660" t="s">
        <v>1</v>
      </c>
      <c r="D6660" t="s">
        <v>8</v>
      </c>
      <c r="E6660">
        <v>202311</v>
      </c>
      <c r="F6660" s="8">
        <v>354674.93333333335</v>
      </c>
      <c r="G6660" s="8">
        <v>368189</v>
      </c>
    </row>
    <row r="6661" spans="1:7" x14ac:dyDescent="0.2">
      <c r="A6661" t="s">
        <v>133</v>
      </c>
      <c r="B6661" t="s">
        <v>117</v>
      </c>
      <c r="C6661" t="s">
        <v>1</v>
      </c>
      <c r="D6661" t="s">
        <v>8</v>
      </c>
      <c r="E6661">
        <v>202312</v>
      </c>
      <c r="F6661" s="8">
        <v>352804.22580645152</v>
      </c>
      <c r="G6661" s="8">
        <v>364302</v>
      </c>
    </row>
    <row r="6662" spans="1:7" x14ac:dyDescent="0.2">
      <c r="A6662" t="s">
        <v>133</v>
      </c>
      <c r="B6662" t="s">
        <v>117</v>
      </c>
      <c r="C6662" t="s">
        <v>1</v>
      </c>
      <c r="D6662" t="s">
        <v>8</v>
      </c>
      <c r="E6662">
        <v>202401</v>
      </c>
      <c r="F6662" s="8">
        <v>350045.7419354837</v>
      </c>
      <c r="G6662" s="8">
        <v>366474</v>
      </c>
    </row>
    <row r="6663" spans="1:7" x14ac:dyDescent="0.2">
      <c r="A6663" t="s">
        <v>133</v>
      </c>
      <c r="B6663" t="s">
        <v>117</v>
      </c>
      <c r="C6663" t="s">
        <v>1</v>
      </c>
      <c r="D6663" t="s">
        <v>8</v>
      </c>
      <c r="E6663">
        <v>202402</v>
      </c>
      <c r="F6663" s="8">
        <v>351413.03448275878</v>
      </c>
      <c r="G6663" s="8">
        <v>369940</v>
      </c>
    </row>
    <row r="6664" spans="1:7" x14ac:dyDescent="0.2">
      <c r="A6664" t="s">
        <v>133</v>
      </c>
      <c r="B6664" t="s">
        <v>117</v>
      </c>
      <c r="C6664" t="s">
        <v>1</v>
      </c>
      <c r="D6664" t="s">
        <v>8</v>
      </c>
      <c r="E6664">
        <v>202403</v>
      </c>
      <c r="F6664" s="8">
        <v>355472.61290322582</v>
      </c>
      <c r="G6664" s="8">
        <v>371374</v>
      </c>
    </row>
    <row r="6665" spans="1:7" x14ac:dyDescent="0.2">
      <c r="A6665" t="s">
        <v>133</v>
      </c>
      <c r="B6665" t="s">
        <v>117</v>
      </c>
      <c r="C6665" t="s">
        <v>1</v>
      </c>
      <c r="D6665" t="s">
        <v>8</v>
      </c>
      <c r="E6665">
        <v>202404</v>
      </c>
      <c r="F6665" s="8">
        <v>362057.89999999997</v>
      </c>
      <c r="G6665" s="8">
        <v>377820</v>
      </c>
    </row>
    <row r="6666" spans="1:7" x14ac:dyDescent="0.2">
      <c r="A6666" t="s">
        <v>133</v>
      </c>
      <c r="B6666" t="s">
        <v>117</v>
      </c>
      <c r="C6666" t="s">
        <v>1</v>
      </c>
      <c r="D6666" t="s">
        <v>8</v>
      </c>
      <c r="E6666">
        <v>202405</v>
      </c>
      <c r="F6666" s="8">
        <v>374812.29032258043</v>
      </c>
      <c r="G6666" s="8">
        <v>391006</v>
      </c>
    </row>
    <row r="6667" spans="1:7" x14ac:dyDescent="0.2">
      <c r="A6667" t="s">
        <v>133</v>
      </c>
      <c r="B6667" t="s">
        <v>117</v>
      </c>
      <c r="C6667" t="s">
        <v>1</v>
      </c>
      <c r="D6667" t="s">
        <v>9</v>
      </c>
      <c r="E6667">
        <v>201406</v>
      </c>
      <c r="F6667" s="8">
        <v>428535.4119047618</v>
      </c>
      <c r="G6667" s="8">
        <v>446127.33333333331</v>
      </c>
    </row>
    <row r="6668" spans="1:7" x14ac:dyDescent="0.2">
      <c r="A6668" t="s">
        <v>133</v>
      </c>
      <c r="B6668" t="s">
        <v>117</v>
      </c>
      <c r="C6668" t="s">
        <v>1</v>
      </c>
      <c r="D6668" t="s">
        <v>9</v>
      </c>
      <c r="E6668">
        <v>201412</v>
      </c>
      <c r="F6668" s="8">
        <v>467787.22473118274</v>
      </c>
      <c r="G6668" s="8">
        <v>489606.16666666669</v>
      </c>
    </row>
    <row r="6669" spans="1:7" x14ac:dyDescent="0.2">
      <c r="A6669" t="s">
        <v>133</v>
      </c>
      <c r="B6669" t="s">
        <v>117</v>
      </c>
      <c r="C6669" t="s">
        <v>1</v>
      </c>
      <c r="D6669" t="s">
        <v>9</v>
      </c>
      <c r="E6669">
        <v>201506</v>
      </c>
      <c r="F6669" s="8">
        <v>449032.6850230415</v>
      </c>
      <c r="G6669" s="8">
        <v>468121.83333333331</v>
      </c>
    </row>
    <row r="6670" spans="1:7" x14ac:dyDescent="0.2">
      <c r="A6670" t="s">
        <v>133</v>
      </c>
      <c r="B6670" t="s">
        <v>117</v>
      </c>
      <c r="C6670" t="s">
        <v>1</v>
      </c>
      <c r="D6670" t="s">
        <v>9</v>
      </c>
      <c r="E6670">
        <v>201512</v>
      </c>
      <c r="F6670" s="8">
        <v>458930.21469534049</v>
      </c>
      <c r="G6670" s="8">
        <v>477954.5</v>
      </c>
    </row>
    <row r="6671" spans="1:7" x14ac:dyDescent="0.2">
      <c r="A6671" t="s">
        <v>133</v>
      </c>
      <c r="B6671" t="s">
        <v>117</v>
      </c>
      <c r="C6671" t="s">
        <v>1</v>
      </c>
      <c r="D6671" t="s">
        <v>9</v>
      </c>
      <c r="E6671">
        <v>201606</v>
      </c>
      <c r="F6671" s="8">
        <v>438742.64019280678</v>
      </c>
      <c r="G6671" s="8">
        <v>457378</v>
      </c>
    </row>
    <row r="6672" spans="1:7" x14ac:dyDescent="0.2">
      <c r="A6672" t="s">
        <v>133</v>
      </c>
      <c r="B6672" t="s">
        <v>117</v>
      </c>
      <c r="C6672" t="s">
        <v>1</v>
      </c>
      <c r="D6672" t="s">
        <v>9</v>
      </c>
      <c r="E6672">
        <v>201612</v>
      </c>
      <c r="F6672" s="8">
        <v>429356.14354838704</v>
      </c>
      <c r="G6672" s="8">
        <v>446571.16666666669</v>
      </c>
    </row>
    <row r="6673" spans="1:7" x14ac:dyDescent="0.2">
      <c r="A6673" t="s">
        <v>133</v>
      </c>
      <c r="B6673" t="s">
        <v>117</v>
      </c>
      <c r="C6673" t="s">
        <v>1</v>
      </c>
      <c r="D6673" t="s">
        <v>9</v>
      </c>
      <c r="E6673">
        <v>201706</v>
      </c>
      <c r="F6673" s="8">
        <v>403978.25441628258</v>
      </c>
      <c r="G6673" s="8">
        <v>421433.83333333331</v>
      </c>
    </row>
    <row r="6674" spans="1:7" x14ac:dyDescent="0.2">
      <c r="A6674" t="s">
        <v>133</v>
      </c>
      <c r="B6674" t="s">
        <v>117</v>
      </c>
      <c r="C6674" t="s">
        <v>1</v>
      </c>
      <c r="D6674" t="s">
        <v>9</v>
      </c>
      <c r="E6674">
        <v>201712</v>
      </c>
      <c r="F6674" s="8">
        <v>399833.52186379937</v>
      </c>
      <c r="G6674" s="8">
        <v>417164.33333333331</v>
      </c>
    </row>
    <row r="6675" spans="1:7" x14ac:dyDescent="0.2">
      <c r="A6675" t="s">
        <v>133</v>
      </c>
      <c r="B6675" t="s">
        <v>117</v>
      </c>
      <c r="C6675" t="s">
        <v>1</v>
      </c>
      <c r="D6675" t="s">
        <v>9</v>
      </c>
      <c r="E6675">
        <v>201806</v>
      </c>
      <c r="F6675" s="8">
        <v>401665.91679467488</v>
      </c>
      <c r="G6675" s="8">
        <v>418388.83333333331</v>
      </c>
    </row>
    <row r="6676" spans="1:7" x14ac:dyDescent="0.2">
      <c r="A6676" t="s">
        <v>133</v>
      </c>
      <c r="B6676" t="s">
        <v>117</v>
      </c>
      <c r="C6676" t="s">
        <v>1</v>
      </c>
      <c r="D6676" t="s">
        <v>9</v>
      </c>
      <c r="E6676">
        <v>201812</v>
      </c>
      <c r="F6676" s="8">
        <v>404975.95824372763</v>
      </c>
      <c r="G6676" s="8">
        <v>420919.16666666669</v>
      </c>
    </row>
    <row r="6677" spans="1:7" x14ac:dyDescent="0.2">
      <c r="A6677" t="s">
        <v>133</v>
      </c>
      <c r="B6677" t="s">
        <v>117</v>
      </c>
      <c r="C6677" t="s">
        <v>1</v>
      </c>
      <c r="D6677" t="s">
        <v>9</v>
      </c>
      <c r="E6677">
        <v>201906</v>
      </c>
      <c r="F6677" s="8">
        <v>400770.15926779312</v>
      </c>
      <c r="G6677" s="8">
        <v>416105.66666666669</v>
      </c>
    </row>
    <row r="6678" spans="1:7" x14ac:dyDescent="0.2">
      <c r="A6678" t="s">
        <v>133</v>
      </c>
      <c r="B6678" t="s">
        <v>117</v>
      </c>
      <c r="C6678" t="s">
        <v>1</v>
      </c>
      <c r="D6678" t="s">
        <v>9</v>
      </c>
      <c r="E6678">
        <v>201912</v>
      </c>
      <c r="F6678" s="8">
        <v>377412.45501792105</v>
      </c>
      <c r="G6678" s="8">
        <v>387016.83333333331</v>
      </c>
    </row>
    <row r="6679" spans="1:7" x14ac:dyDescent="0.2">
      <c r="A6679" t="s">
        <v>133</v>
      </c>
      <c r="B6679" t="s">
        <v>117</v>
      </c>
      <c r="C6679" t="s">
        <v>1</v>
      </c>
      <c r="D6679" t="s">
        <v>9</v>
      </c>
      <c r="E6679">
        <v>202006</v>
      </c>
      <c r="F6679" s="8">
        <v>354019.00396119145</v>
      </c>
      <c r="G6679" s="8">
        <v>362129.33333333331</v>
      </c>
    </row>
    <row r="6680" spans="1:7" x14ac:dyDescent="0.2">
      <c r="A6680" t="s">
        <v>133</v>
      </c>
      <c r="B6680" t="s">
        <v>117</v>
      </c>
      <c r="C6680" t="s">
        <v>1</v>
      </c>
      <c r="D6680" t="s">
        <v>9</v>
      </c>
      <c r="E6680">
        <v>202012</v>
      </c>
      <c r="F6680" s="8">
        <v>340175.19928315416</v>
      </c>
      <c r="G6680" s="8">
        <v>348914.33333333331</v>
      </c>
    </row>
    <row r="6681" spans="1:7" x14ac:dyDescent="0.2">
      <c r="A6681" t="s">
        <v>133</v>
      </c>
      <c r="B6681" t="s">
        <v>117</v>
      </c>
      <c r="C6681" t="s">
        <v>1</v>
      </c>
      <c r="D6681" t="s">
        <v>9</v>
      </c>
      <c r="E6681">
        <v>202106</v>
      </c>
      <c r="F6681" s="8">
        <v>343179.93186123931</v>
      </c>
      <c r="G6681" s="8">
        <v>353918.5</v>
      </c>
    </row>
    <row r="6682" spans="1:7" x14ac:dyDescent="0.2">
      <c r="A6682" t="s">
        <v>133</v>
      </c>
      <c r="B6682" t="s">
        <v>117</v>
      </c>
      <c r="C6682" t="s">
        <v>1</v>
      </c>
      <c r="D6682" t="s">
        <v>9</v>
      </c>
      <c r="E6682">
        <v>202112</v>
      </c>
      <c r="F6682" s="8">
        <v>351340.65573476703</v>
      </c>
      <c r="G6682" s="8">
        <v>362046.16666666669</v>
      </c>
    </row>
    <row r="6683" spans="1:7" x14ac:dyDescent="0.2">
      <c r="A6683" t="s">
        <v>133</v>
      </c>
      <c r="B6683" t="s">
        <v>117</v>
      </c>
      <c r="C6683" t="s">
        <v>1</v>
      </c>
      <c r="D6683" t="s">
        <v>9</v>
      </c>
      <c r="E6683">
        <v>202206</v>
      </c>
      <c r="F6683" s="8">
        <v>354039.02850742434</v>
      </c>
      <c r="G6683" s="8">
        <v>365129.5</v>
      </c>
    </row>
    <row r="6684" spans="1:7" x14ac:dyDescent="0.2">
      <c r="A6684" t="s">
        <v>133</v>
      </c>
      <c r="B6684" t="s">
        <v>117</v>
      </c>
      <c r="C6684" t="s">
        <v>1</v>
      </c>
      <c r="D6684" t="s">
        <v>9</v>
      </c>
      <c r="E6684">
        <v>202212</v>
      </c>
      <c r="F6684" s="8">
        <v>357124.63763440849</v>
      </c>
      <c r="G6684" s="8">
        <v>369528.83333333331</v>
      </c>
    </row>
    <row r="6685" spans="1:7" x14ac:dyDescent="0.2">
      <c r="A6685" t="s">
        <v>133</v>
      </c>
      <c r="B6685" t="s">
        <v>117</v>
      </c>
      <c r="C6685" t="s">
        <v>1</v>
      </c>
      <c r="D6685" t="s">
        <v>9</v>
      </c>
      <c r="E6685">
        <v>202306</v>
      </c>
      <c r="F6685" s="8">
        <v>356582.85096006125</v>
      </c>
      <c r="G6685" s="8">
        <v>370940.33333333331</v>
      </c>
    </row>
    <row r="6686" spans="1:7" x14ac:dyDescent="0.2">
      <c r="A6686" t="s">
        <v>133</v>
      </c>
      <c r="B6686" t="s">
        <v>117</v>
      </c>
      <c r="C6686" t="s">
        <v>1</v>
      </c>
      <c r="D6686" t="s">
        <v>9</v>
      </c>
      <c r="E6686">
        <v>202312</v>
      </c>
      <c r="F6686" s="8">
        <v>355184.14587813622</v>
      </c>
      <c r="G6686" s="8">
        <v>369086.66666666669</v>
      </c>
    </row>
    <row r="6687" spans="1:7" x14ac:dyDescent="0.2">
      <c r="A6687" t="s">
        <v>133</v>
      </c>
      <c r="B6687" t="s">
        <v>117</v>
      </c>
      <c r="C6687" t="s">
        <v>1</v>
      </c>
      <c r="D6687" t="s">
        <v>9</v>
      </c>
      <c r="E6687">
        <v>202406</v>
      </c>
      <c r="F6687" s="8">
        <v>358760.31592880969</v>
      </c>
      <c r="G6687" s="8">
        <v>375322.8</v>
      </c>
    </row>
    <row r="6688" spans="1:7" x14ac:dyDescent="0.2">
      <c r="A6688" t="s">
        <v>133</v>
      </c>
      <c r="B6688" t="s">
        <v>117</v>
      </c>
      <c r="C6688" t="s">
        <v>1</v>
      </c>
      <c r="D6688" t="s">
        <v>5</v>
      </c>
      <c r="E6688">
        <v>201403</v>
      </c>
      <c r="F6688" s="8">
        <v>424675.37864823354</v>
      </c>
      <c r="G6688" s="8">
        <v>440007</v>
      </c>
    </row>
    <row r="6689" spans="1:7" x14ac:dyDescent="0.2">
      <c r="A6689" t="s">
        <v>133</v>
      </c>
      <c r="B6689" t="s">
        <v>117</v>
      </c>
      <c r="C6689" t="s">
        <v>1</v>
      </c>
      <c r="D6689" t="s">
        <v>5</v>
      </c>
      <c r="E6689">
        <v>201406</v>
      </c>
      <c r="F6689" s="8">
        <v>432395.44516129023</v>
      </c>
      <c r="G6689" s="8">
        <v>452247.66666666669</v>
      </c>
    </row>
    <row r="6690" spans="1:7" x14ac:dyDescent="0.2">
      <c r="A6690" t="s">
        <v>133</v>
      </c>
      <c r="B6690" t="s">
        <v>117</v>
      </c>
      <c r="C6690" t="s">
        <v>1</v>
      </c>
      <c r="D6690" t="s">
        <v>5</v>
      </c>
      <c r="E6690">
        <v>201409</v>
      </c>
      <c r="F6690" s="8">
        <v>461491.54516129027</v>
      </c>
      <c r="G6690" s="8">
        <v>489563</v>
      </c>
    </row>
    <row r="6691" spans="1:7" x14ac:dyDescent="0.2">
      <c r="A6691" t="s">
        <v>133</v>
      </c>
      <c r="B6691" t="s">
        <v>117</v>
      </c>
      <c r="C6691" t="s">
        <v>1</v>
      </c>
      <c r="D6691" t="s">
        <v>5</v>
      </c>
      <c r="E6691">
        <v>201412</v>
      </c>
      <c r="F6691" s="8">
        <v>474082.90430107532</v>
      </c>
      <c r="G6691" s="8">
        <v>489649.33333333331</v>
      </c>
    </row>
    <row r="6692" spans="1:7" x14ac:dyDescent="0.2">
      <c r="A6692" t="s">
        <v>133</v>
      </c>
      <c r="B6692" t="s">
        <v>117</v>
      </c>
      <c r="C6692" t="s">
        <v>1</v>
      </c>
      <c r="D6692" t="s">
        <v>5</v>
      </c>
      <c r="E6692">
        <v>201503</v>
      </c>
      <c r="F6692" s="8">
        <v>447959.37327188946</v>
      </c>
      <c r="G6692" s="8">
        <v>466005.33333333331</v>
      </c>
    </row>
    <row r="6693" spans="1:7" x14ac:dyDescent="0.2">
      <c r="A6693" t="s">
        <v>133</v>
      </c>
      <c r="B6693" t="s">
        <v>117</v>
      </c>
      <c r="C6693" t="s">
        <v>1</v>
      </c>
      <c r="D6693" t="s">
        <v>5</v>
      </c>
      <c r="E6693">
        <v>201506</v>
      </c>
      <c r="F6693" s="8">
        <v>450105.9967741936</v>
      </c>
      <c r="G6693" s="8">
        <v>470238.33333333331</v>
      </c>
    </row>
    <row r="6694" spans="1:7" x14ac:dyDescent="0.2">
      <c r="A6694" t="s">
        <v>133</v>
      </c>
      <c r="B6694" t="s">
        <v>117</v>
      </c>
      <c r="C6694" t="s">
        <v>1</v>
      </c>
      <c r="D6694" t="s">
        <v>5</v>
      </c>
      <c r="E6694">
        <v>201509</v>
      </c>
      <c r="F6694" s="8">
        <v>460232.43297491054</v>
      </c>
      <c r="G6694" s="8">
        <v>483007.33333333331</v>
      </c>
    </row>
    <row r="6695" spans="1:7" x14ac:dyDescent="0.2">
      <c r="A6695" t="s">
        <v>133</v>
      </c>
      <c r="B6695" t="s">
        <v>117</v>
      </c>
      <c r="C6695" t="s">
        <v>1</v>
      </c>
      <c r="D6695" t="s">
        <v>5</v>
      </c>
      <c r="E6695">
        <v>201512</v>
      </c>
      <c r="F6695" s="8">
        <v>457627.99641577055</v>
      </c>
      <c r="G6695" s="8">
        <v>472901.66666666669</v>
      </c>
    </row>
    <row r="6696" spans="1:7" x14ac:dyDescent="0.2">
      <c r="A6696" t="s">
        <v>133</v>
      </c>
      <c r="B6696" t="s">
        <v>117</v>
      </c>
      <c r="C6696" t="s">
        <v>1</v>
      </c>
      <c r="D6696" t="s">
        <v>5</v>
      </c>
      <c r="E6696">
        <v>201603</v>
      </c>
      <c r="F6696" s="8">
        <v>438961.58361142012</v>
      </c>
      <c r="G6696" s="8">
        <v>456427.66666666669</v>
      </c>
    </row>
    <row r="6697" spans="1:7" x14ac:dyDescent="0.2">
      <c r="A6697" t="s">
        <v>133</v>
      </c>
      <c r="B6697" t="s">
        <v>117</v>
      </c>
      <c r="C6697" t="s">
        <v>1</v>
      </c>
      <c r="D6697" t="s">
        <v>5</v>
      </c>
      <c r="E6697">
        <v>201606</v>
      </c>
      <c r="F6697" s="8">
        <v>438523.69677419361</v>
      </c>
      <c r="G6697" s="8">
        <v>458328.33333333331</v>
      </c>
    </row>
    <row r="6698" spans="1:7" x14ac:dyDescent="0.2">
      <c r="A6698" t="s">
        <v>133</v>
      </c>
      <c r="B6698" t="s">
        <v>117</v>
      </c>
      <c r="C6698" t="s">
        <v>1</v>
      </c>
      <c r="D6698" t="s">
        <v>5</v>
      </c>
      <c r="E6698">
        <v>201609</v>
      </c>
      <c r="F6698" s="8">
        <v>435775.64301075251</v>
      </c>
      <c r="G6698" s="8">
        <v>455952.33333333331</v>
      </c>
    </row>
    <row r="6699" spans="1:7" x14ac:dyDescent="0.2">
      <c r="A6699" t="s">
        <v>133</v>
      </c>
      <c r="B6699" t="s">
        <v>117</v>
      </c>
      <c r="C6699" t="s">
        <v>1</v>
      </c>
      <c r="D6699" t="s">
        <v>5</v>
      </c>
      <c r="E6699">
        <v>201612</v>
      </c>
      <c r="F6699" s="8">
        <v>422936.64408602146</v>
      </c>
      <c r="G6699" s="8">
        <v>437190</v>
      </c>
    </row>
    <row r="6700" spans="1:7" x14ac:dyDescent="0.2">
      <c r="A6700" t="s">
        <v>133</v>
      </c>
      <c r="B6700" t="s">
        <v>117</v>
      </c>
      <c r="C6700" t="s">
        <v>1</v>
      </c>
      <c r="D6700" t="s">
        <v>5</v>
      </c>
      <c r="E6700">
        <v>201703</v>
      </c>
      <c r="F6700" s="8">
        <v>406105.76689708134</v>
      </c>
      <c r="G6700" s="8">
        <v>423672.66666666669</v>
      </c>
    </row>
    <row r="6701" spans="1:7" x14ac:dyDescent="0.2">
      <c r="A6701" t="s">
        <v>133</v>
      </c>
      <c r="B6701" t="s">
        <v>117</v>
      </c>
      <c r="C6701" t="s">
        <v>1</v>
      </c>
      <c r="D6701" t="s">
        <v>5</v>
      </c>
      <c r="E6701">
        <v>201706</v>
      </c>
      <c r="F6701" s="8">
        <v>401850.74193548382</v>
      </c>
      <c r="G6701" s="8">
        <v>419195</v>
      </c>
    </row>
    <row r="6702" spans="1:7" x14ac:dyDescent="0.2">
      <c r="A6702" t="s">
        <v>133</v>
      </c>
      <c r="B6702" t="s">
        <v>117</v>
      </c>
      <c r="C6702" t="s">
        <v>1</v>
      </c>
      <c r="D6702" t="s">
        <v>5</v>
      </c>
      <c r="E6702">
        <v>201709</v>
      </c>
      <c r="F6702" s="8">
        <v>399846.20752688177</v>
      </c>
      <c r="G6702" s="8">
        <v>419203</v>
      </c>
    </row>
    <row r="6703" spans="1:7" x14ac:dyDescent="0.2">
      <c r="A6703" t="s">
        <v>133</v>
      </c>
      <c r="B6703" t="s">
        <v>117</v>
      </c>
      <c r="C6703" t="s">
        <v>1</v>
      </c>
      <c r="D6703" t="s">
        <v>5</v>
      </c>
      <c r="E6703">
        <v>201712</v>
      </c>
      <c r="F6703" s="8">
        <v>399820.83620071691</v>
      </c>
      <c r="G6703" s="8">
        <v>415125.66666666669</v>
      </c>
    </row>
    <row r="6704" spans="1:7" x14ac:dyDescent="0.2">
      <c r="A6704" t="s">
        <v>133</v>
      </c>
      <c r="B6704" t="s">
        <v>117</v>
      </c>
      <c r="C6704" t="s">
        <v>1</v>
      </c>
      <c r="D6704" t="s">
        <v>5</v>
      </c>
      <c r="E6704">
        <v>201803</v>
      </c>
      <c r="F6704" s="8">
        <v>399144.94470046071</v>
      </c>
      <c r="G6704" s="8">
        <v>414808.33333333331</v>
      </c>
    </row>
    <row r="6705" spans="1:7" x14ac:dyDescent="0.2">
      <c r="A6705" t="s">
        <v>133</v>
      </c>
      <c r="B6705" t="s">
        <v>117</v>
      </c>
      <c r="C6705" t="s">
        <v>1</v>
      </c>
      <c r="D6705" t="s">
        <v>5</v>
      </c>
      <c r="E6705">
        <v>201806</v>
      </c>
      <c r="F6705" s="8">
        <v>404186.88888888893</v>
      </c>
      <c r="G6705" s="8">
        <v>421969.33333333331</v>
      </c>
    </row>
    <row r="6706" spans="1:7" x14ac:dyDescent="0.2">
      <c r="A6706" t="s">
        <v>133</v>
      </c>
      <c r="B6706" t="s">
        <v>117</v>
      </c>
      <c r="C6706" t="s">
        <v>1</v>
      </c>
      <c r="D6706" t="s">
        <v>5</v>
      </c>
      <c r="E6706">
        <v>201809</v>
      </c>
      <c r="F6706" s="8">
        <v>406882.74802867387</v>
      </c>
      <c r="G6706" s="8">
        <v>424288.33333333331</v>
      </c>
    </row>
    <row r="6707" spans="1:7" x14ac:dyDescent="0.2">
      <c r="A6707" t="s">
        <v>133</v>
      </c>
      <c r="B6707" t="s">
        <v>117</v>
      </c>
      <c r="C6707" t="s">
        <v>1</v>
      </c>
      <c r="D6707" t="s">
        <v>5</v>
      </c>
      <c r="E6707">
        <v>201812</v>
      </c>
      <c r="F6707" s="8">
        <v>403069.16845878138</v>
      </c>
      <c r="G6707" s="8">
        <v>417550</v>
      </c>
    </row>
    <row r="6708" spans="1:7" x14ac:dyDescent="0.2">
      <c r="A6708" t="s">
        <v>133</v>
      </c>
      <c r="B6708" t="s">
        <v>117</v>
      </c>
      <c r="C6708" t="s">
        <v>1</v>
      </c>
      <c r="D6708" t="s">
        <v>5</v>
      </c>
      <c r="E6708">
        <v>201903</v>
      </c>
      <c r="F6708" s="8">
        <v>399656.92857142864</v>
      </c>
      <c r="G6708" s="8">
        <v>415816</v>
      </c>
    </row>
    <row r="6709" spans="1:7" x14ac:dyDescent="0.2">
      <c r="A6709" t="s">
        <v>133</v>
      </c>
      <c r="B6709" t="s">
        <v>117</v>
      </c>
      <c r="C6709" t="s">
        <v>1</v>
      </c>
      <c r="D6709" t="s">
        <v>5</v>
      </c>
      <c r="E6709">
        <v>201906</v>
      </c>
      <c r="F6709" s="8">
        <v>401883.38996415766</v>
      </c>
      <c r="G6709" s="8">
        <v>416395.33333333331</v>
      </c>
    </row>
    <row r="6710" spans="1:7" x14ac:dyDescent="0.2">
      <c r="A6710" t="s">
        <v>133</v>
      </c>
      <c r="B6710" t="s">
        <v>117</v>
      </c>
      <c r="C6710" t="s">
        <v>1</v>
      </c>
      <c r="D6710" t="s">
        <v>5</v>
      </c>
      <c r="E6710">
        <v>201909</v>
      </c>
      <c r="F6710" s="8">
        <v>386083.90358422929</v>
      </c>
      <c r="G6710" s="8">
        <v>396273</v>
      </c>
    </row>
    <row r="6711" spans="1:7" x14ac:dyDescent="0.2">
      <c r="A6711" t="s">
        <v>133</v>
      </c>
      <c r="B6711" t="s">
        <v>117</v>
      </c>
      <c r="C6711" t="s">
        <v>1</v>
      </c>
      <c r="D6711" t="s">
        <v>5</v>
      </c>
      <c r="E6711">
        <v>201912</v>
      </c>
      <c r="F6711" s="8">
        <v>368741.00645161286</v>
      </c>
      <c r="G6711" s="8">
        <v>377760.66666666669</v>
      </c>
    </row>
    <row r="6712" spans="1:7" x14ac:dyDescent="0.2">
      <c r="A6712" t="s">
        <v>133</v>
      </c>
      <c r="B6712" t="s">
        <v>117</v>
      </c>
      <c r="C6712" t="s">
        <v>1</v>
      </c>
      <c r="D6712" t="s">
        <v>5</v>
      </c>
      <c r="E6712">
        <v>202003</v>
      </c>
      <c r="F6712" s="8">
        <v>362115.66777901369</v>
      </c>
      <c r="G6712" s="8">
        <v>372711</v>
      </c>
    </row>
    <row r="6713" spans="1:7" x14ac:dyDescent="0.2">
      <c r="A6713" t="s">
        <v>133</v>
      </c>
      <c r="B6713" t="s">
        <v>117</v>
      </c>
      <c r="C6713" t="s">
        <v>1</v>
      </c>
      <c r="D6713" t="s">
        <v>5</v>
      </c>
      <c r="E6713">
        <v>202006</v>
      </c>
      <c r="F6713" s="8">
        <v>345922.3401433691</v>
      </c>
      <c r="G6713" s="8">
        <v>351547.66666666669</v>
      </c>
    </row>
    <row r="6714" spans="1:7" x14ac:dyDescent="0.2">
      <c r="A6714" t="s">
        <v>133</v>
      </c>
      <c r="B6714" t="s">
        <v>117</v>
      </c>
      <c r="C6714" t="s">
        <v>1</v>
      </c>
      <c r="D6714" t="s">
        <v>5</v>
      </c>
      <c r="E6714">
        <v>202009</v>
      </c>
      <c r="F6714" s="8">
        <v>338945.39175627247</v>
      </c>
      <c r="G6714" s="8">
        <v>347953</v>
      </c>
    </row>
    <row r="6715" spans="1:7" x14ac:dyDescent="0.2">
      <c r="A6715" t="s">
        <v>133</v>
      </c>
      <c r="B6715" t="s">
        <v>117</v>
      </c>
      <c r="C6715" t="s">
        <v>1</v>
      </c>
      <c r="D6715" t="s">
        <v>5</v>
      </c>
      <c r="E6715">
        <v>202012</v>
      </c>
      <c r="F6715" s="8">
        <v>341405.00681003585</v>
      </c>
      <c r="G6715" s="8">
        <v>349875.66666666669</v>
      </c>
    </row>
    <row r="6716" spans="1:7" x14ac:dyDescent="0.2">
      <c r="A6716" t="s">
        <v>133</v>
      </c>
      <c r="B6716" t="s">
        <v>117</v>
      </c>
      <c r="C6716" t="s">
        <v>1</v>
      </c>
      <c r="D6716" t="s">
        <v>5</v>
      </c>
      <c r="E6716">
        <v>202103</v>
      </c>
      <c r="F6716" s="8">
        <v>341606.98271889432</v>
      </c>
      <c r="G6716" s="8">
        <v>352255</v>
      </c>
    </row>
    <row r="6717" spans="1:7" x14ac:dyDescent="0.2">
      <c r="A6717" t="s">
        <v>133</v>
      </c>
      <c r="B6717" t="s">
        <v>117</v>
      </c>
      <c r="C6717" t="s">
        <v>1</v>
      </c>
      <c r="D6717" t="s">
        <v>5</v>
      </c>
      <c r="E6717">
        <v>202106</v>
      </c>
      <c r="F6717" s="8">
        <v>344752.88100358431</v>
      </c>
      <c r="G6717" s="8">
        <v>355582</v>
      </c>
    </row>
    <row r="6718" spans="1:7" x14ac:dyDescent="0.2">
      <c r="A6718" t="s">
        <v>133</v>
      </c>
      <c r="B6718" t="s">
        <v>117</v>
      </c>
      <c r="C6718" t="s">
        <v>1</v>
      </c>
      <c r="D6718" t="s">
        <v>5</v>
      </c>
      <c r="E6718">
        <v>202109</v>
      </c>
      <c r="F6718" s="8">
        <v>349408.03118279576</v>
      </c>
      <c r="G6718" s="8">
        <v>360406</v>
      </c>
    </row>
    <row r="6719" spans="1:7" x14ac:dyDescent="0.2">
      <c r="A6719" t="s">
        <v>133</v>
      </c>
      <c r="B6719" t="s">
        <v>117</v>
      </c>
      <c r="C6719" t="s">
        <v>1</v>
      </c>
      <c r="D6719" t="s">
        <v>5</v>
      </c>
      <c r="E6719">
        <v>202112</v>
      </c>
      <c r="F6719" s="8">
        <v>353273.28028673842</v>
      </c>
      <c r="G6719" s="8">
        <v>363686.33333333331</v>
      </c>
    </row>
    <row r="6720" spans="1:7" x14ac:dyDescent="0.2">
      <c r="A6720" t="s">
        <v>133</v>
      </c>
      <c r="B6720" t="s">
        <v>117</v>
      </c>
      <c r="C6720" t="s">
        <v>1</v>
      </c>
      <c r="D6720" t="s">
        <v>5</v>
      </c>
      <c r="E6720">
        <v>202203</v>
      </c>
      <c r="F6720" s="8">
        <v>353379.37672811048</v>
      </c>
      <c r="G6720" s="8">
        <v>364514</v>
      </c>
    </row>
    <row r="6721" spans="1:7" x14ac:dyDescent="0.2">
      <c r="A6721" t="s">
        <v>133</v>
      </c>
      <c r="B6721" t="s">
        <v>117</v>
      </c>
      <c r="C6721" t="s">
        <v>1</v>
      </c>
      <c r="D6721" t="s">
        <v>5</v>
      </c>
      <c r="E6721">
        <v>202206</v>
      </c>
      <c r="F6721" s="8">
        <v>354698.68028673832</v>
      </c>
      <c r="G6721" s="8">
        <v>365745</v>
      </c>
    </row>
    <row r="6722" spans="1:7" x14ac:dyDescent="0.2">
      <c r="A6722" t="s">
        <v>133</v>
      </c>
      <c r="B6722" t="s">
        <v>117</v>
      </c>
      <c r="C6722" t="s">
        <v>1</v>
      </c>
      <c r="D6722" t="s">
        <v>5</v>
      </c>
      <c r="E6722">
        <v>202209</v>
      </c>
      <c r="F6722" s="8">
        <v>356513.74659498199</v>
      </c>
      <c r="G6722" s="8">
        <v>369200.66666666669</v>
      </c>
    </row>
    <row r="6723" spans="1:7" x14ac:dyDescent="0.2">
      <c r="A6723" t="s">
        <v>133</v>
      </c>
      <c r="B6723" t="s">
        <v>117</v>
      </c>
      <c r="C6723" t="s">
        <v>1</v>
      </c>
      <c r="D6723" t="s">
        <v>5</v>
      </c>
      <c r="E6723">
        <v>202212</v>
      </c>
      <c r="F6723" s="8">
        <v>357735.52867383504</v>
      </c>
      <c r="G6723" s="8">
        <v>369857</v>
      </c>
    </row>
    <row r="6724" spans="1:7" x14ac:dyDescent="0.2">
      <c r="A6724" t="s">
        <v>133</v>
      </c>
      <c r="B6724" t="s">
        <v>117</v>
      </c>
      <c r="C6724" t="s">
        <v>1</v>
      </c>
      <c r="D6724" t="s">
        <v>5</v>
      </c>
      <c r="E6724">
        <v>202303</v>
      </c>
      <c r="F6724" s="8">
        <v>356249.64708141307</v>
      </c>
      <c r="G6724" s="8">
        <v>370734.66666666669</v>
      </c>
    </row>
    <row r="6725" spans="1:7" x14ac:dyDescent="0.2">
      <c r="A6725" t="s">
        <v>133</v>
      </c>
      <c r="B6725" t="s">
        <v>117</v>
      </c>
      <c r="C6725" t="s">
        <v>1</v>
      </c>
      <c r="D6725" t="s">
        <v>5</v>
      </c>
      <c r="E6725">
        <v>202306</v>
      </c>
      <c r="F6725" s="8">
        <v>356916.05483870953</v>
      </c>
      <c r="G6725" s="8">
        <v>371146</v>
      </c>
    </row>
    <row r="6726" spans="1:7" x14ac:dyDescent="0.2">
      <c r="A6726" t="s">
        <v>133</v>
      </c>
      <c r="B6726" t="s">
        <v>117</v>
      </c>
      <c r="C6726" t="s">
        <v>1</v>
      </c>
      <c r="D6726" t="s">
        <v>5</v>
      </c>
      <c r="E6726">
        <v>202309</v>
      </c>
      <c r="F6726" s="8">
        <v>356034.20645161299</v>
      </c>
      <c r="G6726" s="8">
        <v>370920</v>
      </c>
    </row>
    <row r="6727" spans="1:7" x14ac:dyDescent="0.2">
      <c r="A6727" t="s">
        <v>133</v>
      </c>
      <c r="B6727" t="s">
        <v>117</v>
      </c>
      <c r="C6727" t="s">
        <v>1</v>
      </c>
      <c r="D6727" t="s">
        <v>5</v>
      </c>
      <c r="E6727">
        <v>202312</v>
      </c>
      <c r="F6727" s="8">
        <v>354334.0853046595</v>
      </c>
      <c r="G6727" s="8">
        <v>367253.33333333331</v>
      </c>
    </row>
    <row r="6728" spans="1:7" x14ac:dyDescent="0.2">
      <c r="A6728" t="s">
        <v>133</v>
      </c>
      <c r="B6728" t="s">
        <v>117</v>
      </c>
      <c r="C6728" t="s">
        <v>1</v>
      </c>
      <c r="D6728" t="s">
        <v>5</v>
      </c>
      <c r="E6728">
        <v>202403</v>
      </c>
      <c r="F6728" s="8">
        <v>352310.4631071561</v>
      </c>
      <c r="G6728" s="8">
        <v>369262.66666666669</v>
      </c>
    </row>
    <row r="6729" spans="1:7" x14ac:dyDescent="0.2">
      <c r="A6729" t="s">
        <v>133</v>
      </c>
      <c r="B6729" t="s">
        <v>117</v>
      </c>
      <c r="C6729" t="s">
        <v>1</v>
      </c>
      <c r="D6729" t="s">
        <v>5</v>
      </c>
      <c r="E6729">
        <v>202406</v>
      </c>
      <c r="F6729" s="8">
        <v>368435.0951612902</v>
      </c>
      <c r="G6729" s="8">
        <v>384413</v>
      </c>
    </row>
    <row r="6730" spans="1:7" x14ac:dyDescent="0.2">
      <c r="A6730" t="s">
        <v>133</v>
      </c>
      <c r="B6730" t="s">
        <v>119</v>
      </c>
      <c r="C6730" t="s">
        <v>2</v>
      </c>
      <c r="D6730" t="s">
        <v>7</v>
      </c>
      <c r="E6730">
        <v>2014</v>
      </c>
      <c r="F6730" s="8">
        <v>66847.145794930882</v>
      </c>
      <c r="G6730" s="8">
        <v>69376.333333333328</v>
      </c>
    </row>
    <row r="6731" spans="1:7" x14ac:dyDescent="0.2">
      <c r="A6731" t="s">
        <v>133</v>
      </c>
      <c r="B6731" t="s">
        <v>119</v>
      </c>
      <c r="C6731" t="s">
        <v>2</v>
      </c>
      <c r="D6731" t="s">
        <v>7</v>
      </c>
      <c r="E6731">
        <v>2015</v>
      </c>
      <c r="F6731" s="8">
        <v>75179.132398873509</v>
      </c>
      <c r="G6731" s="8">
        <v>77837.166666666672</v>
      </c>
    </row>
    <row r="6732" spans="1:7" x14ac:dyDescent="0.2">
      <c r="A6732" t="s">
        <v>133</v>
      </c>
      <c r="B6732" t="s">
        <v>119</v>
      </c>
      <c r="C6732" t="s">
        <v>2</v>
      </c>
      <c r="D6732" t="s">
        <v>7</v>
      </c>
      <c r="E6732">
        <v>2016</v>
      </c>
      <c r="F6732" s="8">
        <v>82570.234454949954</v>
      </c>
      <c r="G6732" s="8">
        <v>85275.916666666672</v>
      </c>
    </row>
    <row r="6733" spans="1:7" x14ac:dyDescent="0.2">
      <c r="A6733" t="s">
        <v>133</v>
      </c>
      <c r="B6733" t="s">
        <v>119</v>
      </c>
      <c r="C6733" t="s">
        <v>2</v>
      </c>
      <c r="D6733" t="s">
        <v>7</v>
      </c>
      <c r="E6733">
        <v>2017</v>
      </c>
      <c r="F6733" s="8">
        <v>89590.29358038916</v>
      </c>
      <c r="G6733" s="8">
        <v>92520.333333333328</v>
      </c>
    </row>
    <row r="6734" spans="1:7" x14ac:dyDescent="0.2">
      <c r="A6734" t="s">
        <v>133</v>
      </c>
      <c r="B6734" t="s">
        <v>119</v>
      </c>
      <c r="C6734" t="s">
        <v>2</v>
      </c>
      <c r="D6734" t="s">
        <v>7</v>
      </c>
      <c r="E6734">
        <v>2018</v>
      </c>
      <c r="F6734" s="8">
        <v>96028.651504096269</v>
      </c>
      <c r="G6734" s="8">
        <v>99781.083333333328</v>
      </c>
    </row>
    <row r="6735" spans="1:7" x14ac:dyDescent="0.2">
      <c r="A6735" t="s">
        <v>133</v>
      </c>
      <c r="B6735" t="s">
        <v>119</v>
      </c>
      <c r="C6735" t="s">
        <v>2</v>
      </c>
      <c r="D6735" t="s">
        <v>7</v>
      </c>
      <c r="E6735">
        <v>2019</v>
      </c>
      <c r="F6735" s="8">
        <v>106625.92749615975</v>
      </c>
      <c r="G6735" s="8">
        <v>110795.25</v>
      </c>
    </row>
    <row r="6736" spans="1:7" x14ac:dyDescent="0.2">
      <c r="A6736" t="s">
        <v>133</v>
      </c>
      <c r="B6736" t="s">
        <v>119</v>
      </c>
      <c r="C6736" t="s">
        <v>2</v>
      </c>
      <c r="D6736" t="s">
        <v>7</v>
      </c>
      <c r="E6736">
        <v>2020</v>
      </c>
      <c r="F6736" s="8">
        <v>113099.72229946853</v>
      </c>
      <c r="G6736" s="8">
        <v>116264.41666666667</v>
      </c>
    </row>
    <row r="6737" spans="1:7" x14ac:dyDescent="0.2">
      <c r="A6737" t="s">
        <v>133</v>
      </c>
      <c r="B6737" t="s">
        <v>119</v>
      </c>
      <c r="C6737" t="s">
        <v>2</v>
      </c>
      <c r="D6737" t="s">
        <v>7</v>
      </c>
      <c r="E6737">
        <v>2021</v>
      </c>
      <c r="F6737" s="8">
        <v>115418.45654761908</v>
      </c>
      <c r="G6737" s="8">
        <v>117905.83333333333</v>
      </c>
    </row>
    <row r="6738" spans="1:7" x14ac:dyDescent="0.2">
      <c r="A6738" t="s">
        <v>133</v>
      </c>
      <c r="B6738" t="s">
        <v>119</v>
      </c>
      <c r="C6738" t="s">
        <v>2</v>
      </c>
      <c r="D6738" t="s">
        <v>7</v>
      </c>
      <c r="E6738">
        <v>2022</v>
      </c>
      <c r="F6738" s="8">
        <v>118874.34107142857</v>
      </c>
      <c r="G6738" s="8">
        <v>121537.33333333333</v>
      </c>
    </row>
    <row r="6739" spans="1:7" x14ac:dyDescent="0.2">
      <c r="A6739" t="s">
        <v>133</v>
      </c>
      <c r="B6739" t="s">
        <v>119</v>
      </c>
      <c r="C6739" t="s">
        <v>2</v>
      </c>
      <c r="D6739" t="s">
        <v>7</v>
      </c>
      <c r="E6739">
        <v>2023</v>
      </c>
      <c r="F6739" s="8">
        <v>121488.71867639526</v>
      </c>
      <c r="G6739" s="8">
        <v>124188.33333333333</v>
      </c>
    </row>
    <row r="6740" spans="1:7" x14ac:dyDescent="0.2">
      <c r="A6740" t="s">
        <v>133</v>
      </c>
      <c r="B6740" t="s">
        <v>119</v>
      </c>
      <c r="C6740" t="s">
        <v>2</v>
      </c>
      <c r="D6740" t="s">
        <v>7</v>
      </c>
      <c r="E6740">
        <v>2024</v>
      </c>
      <c r="F6740" s="8">
        <v>120804.51153133111</v>
      </c>
      <c r="G6740" s="8">
        <v>123595.2</v>
      </c>
    </row>
    <row r="6741" spans="1:7" x14ac:dyDescent="0.2">
      <c r="A6741" t="s">
        <v>133</v>
      </c>
      <c r="B6741" t="s">
        <v>119</v>
      </c>
      <c r="C6741" t="s">
        <v>2</v>
      </c>
      <c r="D6741" t="s">
        <v>8</v>
      </c>
      <c r="E6741">
        <v>201401</v>
      </c>
      <c r="F6741" s="8">
        <v>62743.193548387084</v>
      </c>
      <c r="G6741" s="8">
        <v>64626</v>
      </c>
    </row>
    <row r="6742" spans="1:7" x14ac:dyDescent="0.2">
      <c r="A6742" t="s">
        <v>133</v>
      </c>
      <c r="B6742" t="s">
        <v>119</v>
      </c>
      <c r="C6742" t="s">
        <v>2</v>
      </c>
      <c r="D6742" t="s">
        <v>8</v>
      </c>
      <c r="E6742">
        <v>201402</v>
      </c>
      <c r="F6742" s="8">
        <v>62858.178571428572</v>
      </c>
      <c r="G6742" s="8">
        <v>64938</v>
      </c>
    </row>
    <row r="6743" spans="1:7" x14ac:dyDescent="0.2">
      <c r="A6743" t="s">
        <v>133</v>
      </c>
      <c r="B6743" t="s">
        <v>119</v>
      </c>
      <c r="C6743" t="s">
        <v>2</v>
      </c>
      <c r="D6743" t="s">
        <v>8</v>
      </c>
      <c r="E6743">
        <v>201403</v>
      </c>
      <c r="F6743" s="8">
        <v>63475.516129032258</v>
      </c>
      <c r="G6743" s="8">
        <v>65727</v>
      </c>
    </row>
    <row r="6744" spans="1:7" x14ac:dyDescent="0.2">
      <c r="A6744" t="s">
        <v>133</v>
      </c>
      <c r="B6744" t="s">
        <v>119</v>
      </c>
      <c r="C6744" t="s">
        <v>2</v>
      </c>
      <c r="D6744" t="s">
        <v>8</v>
      </c>
      <c r="E6744">
        <v>201404</v>
      </c>
      <c r="F6744" s="8">
        <v>64358.999999999964</v>
      </c>
      <c r="G6744" s="8">
        <v>66497</v>
      </c>
    </row>
    <row r="6745" spans="1:7" x14ac:dyDescent="0.2">
      <c r="A6745" t="s">
        <v>133</v>
      </c>
      <c r="B6745" t="s">
        <v>119</v>
      </c>
      <c r="C6745" t="s">
        <v>2</v>
      </c>
      <c r="D6745" t="s">
        <v>8</v>
      </c>
      <c r="E6745">
        <v>201405</v>
      </c>
      <c r="F6745" s="8">
        <v>65145.483870967742</v>
      </c>
      <c r="G6745" s="8">
        <v>67763</v>
      </c>
    </row>
    <row r="6746" spans="1:7" x14ac:dyDescent="0.2">
      <c r="A6746" t="s">
        <v>133</v>
      </c>
      <c r="B6746" t="s">
        <v>119</v>
      </c>
      <c r="C6746" t="s">
        <v>2</v>
      </c>
      <c r="D6746" t="s">
        <v>8</v>
      </c>
      <c r="E6746">
        <v>201406</v>
      </c>
      <c r="F6746" s="8">
        <v>66154.100000000035</v>
      </c>
      <c r="G6746" s="8">
        <v>68384</v>
      </c>
    </row>
    <row r="6747" spans="1:7" x14ac:dyDescent="0.2">
      <c r="A6747" t="s">
        <v>133</v>
      </c>
      <c r="B6747" t="s">
        <v>119</v>
      </c>
      <c r="C6747" t="s">
        <v>2</v>
      </c>
      <c r="D6747" t="s">
        <v>8</v>
      </c>
      <c r="E6747">
        <v>201407</v>
      </c>
      <c r="F6747" s="8">
        <v>66730.419354838727</v>
      </c>
      <c r="G6747" s="8">
        <v>69366</v>
      </c>
    </row>
    <row r="6748" spans="1:7" x14ac:dyDescent="0.2">
      <c r="A6748" t="s">
        <v>133</v>
      </c>
      <c r="B6748" t="s">
        <v>119</v>
      </c>
      <c r="C6748" t="s">
        <v>2</v>
      </c>
      <c r="D6748" t="s">
        <v>8</v>
      </c>
      <c r="E6748">
        <v>201408</v>
      </c>
      <c r="F6748" s="8">
        <v>67670.580645161303</v>
      </c>
      <c r="G6748" s="8">
        <v>70275</v>
      </c>
    </row>
    <row r="6749" spans="1:7" x14ac:dyDescent="0.2">
      <c r="A6749" t="s">
        <v>133</v>
      </c>
      <c r="B6749" t="s">
        <v>119</v>
      </c>
      <c r="C6749" t="s">
        <v>2</v>
      </c>
      <c r="D6749" t="s">
        <v>8</v>
      </c>
      <c r="E6749">
        <v>201409</v>
      </c>
      <c r="F6749" s="8">
        <v>69034.533333333384</v>
      </c>
      <c r="G6749" s="8">
        <v>72326</v>
      </c>
    </row>
    <row r="6750" spans="1:7" x14ac:dyDescent="0.2">
      <c r="A6750" t="s">
        <v>133</v>
      </c>
      <c r="B6750" t="s">
        <v>119</v>
      </c>
      <c r="C6750" t="s">
        <v>2</v>
      </c>
      <c r="D6750" t="s">
        <v>8</v>
      </c>
      <c r="E6750">
        <v>201410</v>
      </c>
      <c r="F6750" s="8">
        <v>70570.999999999985</v>
      </c>
      <c r="G6750" s="8">
        <v>73440</v>
      </c>
    </row>
    <row r="6751" spans="1:7" x14ac:dyDescent="0.2">
      <c r="A6751" t="s">
        <v>133</v>
      </c>
      <c r="B6751" t="s">
        <v>119</v>
      </c>
      <c r="C6751" t="s">
        <v>2</v>
      </c>
      <c r="D6751" t="s">
        <v>8</v>
      </c>
      <c r="E6751">
        <v>201411</v>
      </c>
      <c r="F6751" s="8">
        <v>71220.066666666651</v>
      </c>
      <c r="G6751" s="8">
        <v>73639</v>
      </c>
    </row>
    <row r="6752" spans="1:7" x14ac:dyDescent="0.2">
      <c r="A6752" t="s">
        <v>133</v>
      </c>
      <c r="B6752" t="s">
        <v>119</v>
      </c>
      <c r="C6752" t="s">
        <v>2</v>
      </c>
      <c r="D6752" t="s">
        <v>8</v>
      </c>
      <c r="E6752">
        <v>201412</v>
      </c>
      <c r="F6752" s="8">
        <v>72203.677419354848</v>
      </c>
      <c r="G6752" s="8">
        <v>75535</v>
      </c>
    </row>
    <row r="6753" spans="1:7" x14ac:dyDescent="0.2">
      <c r="A6753" t="s">
        <v>133</v>
      </c>
      <c r="B6753" t="s">
        <v>119</v>
      </c>
      <c r="C6753" t="s">
        <v>2</v>
      </c>
      <c r="D6753" t="s">
        <v>8</v>
      </c>
      <c r="E6753">
        <v>201501</v>
      </c>
      <c r="F6753" s="8">
        <v>72796.580645161288</v>
      </c>
      <c r="G6753" s="8">
        <v>74867</v>
      </c>
    </row>
    <row r="6754" spans="1:7" x14ac:dyDescent="0.2">
      <c r="A6754" t="s">
        <v>133</v>
      </c>
      <c r="B6754" t="s">
        <v>119</v>
      </c>
      <c r="C6754" t="s">
        <v>2</v>
      </c>
      <c r="D6754" t="s">
        <v>8</v>
      </c>
      <c r="E6754">
        <v>201502</v>
      </c>
      <c r="F6754" s="8">
        <v>72485.928571428536</v>
      </c>
      <c r="G6754" s="8">
        <v>74662</v>
      </c>
    </row>
    <row r="6755" spans="1:7" x14ac:dyDescent="0.2">
      <c r="A6755" t="s">
        <v>133</v>
      </c>
      <c r="B6755" t="s">
        <v>119</v>
      </c>
      <c r="C6755" t="s">
        <v>2</v>
      </c>
      <c r="D6755" t="s">
        <v>8</v>
      </c>
      <c r="E6755">
        <v>201503</v>
      </c>
      <c r="F6755" s="8">
        <v>72512.258064516107</v>
      </c>
      <c r="G6755" s="8">
        <v>74903</v>
      </c>
    </row>
    <row r="6756" spans="1:7" x14ac:dyDescent="0.2">
      <c r="A6756" t="s">
        <v>133</v>
      </c>
      <c r="B6756" t="s">
        <v>119</v>
      </c>
      <c r="C6756" t="s">
        <v>2</v>
      </c>
      <c r="D6756" t="s">
        <v>8</v>
      </c>
      <c r="E6756">
        <v>201504</v>
      </c>
      <c r="F6756" s="8">
        <v>72775.36666666661</v>
      </c>
      <c r="G6756" s="8">
        <v>75303</v>
      </c>
    </row>
    <row r="6757" spans="1:7" x14ac:dyDescent="0.2">
      <c r="A6757" t="s">
        <v>133</v>
      </c>
      <c r="B6757" t="s">
        <v>119</v>
      </c>
      <c r="C6757" t="s">
        <v>2</v>
      </c>
      <c r="D6757" t="s">
        <v>8</v>
      </c>
      <c r="E6757">
        <v>201505</v>
      </c>
      <c r="F6757" s="8">
        <v>73518.806451612953</v>
      </c>
      <c r="G6757" s="8">
        <v>75981</v>
      </c>
    </row>
    <row r="6758" spans="1:7" x14ac:dyDescent="0.2">
      <c r="A6758" t="s">
        <v>133</v>
      </c>
      <c r="B6758" t="s">
        <v>119</v>
      </c>
      <c r="C6758" t="s">
        <v>2</v>
      </c>
      <c r="D6758" t="s">
        <v>8</v>
      </c>
      <c r="E6758">
        <v>201506</v>
      </c>
      <c r="F6758" s="8">
        <v>74293.36666666664</v>
      </c>
      <c r="G6758" s="8">
        <v>76720</v>
      </c>
    </row>
    <row r="6759" spans="1:7" x14ac:dyDescent="0.2">
      <c r="A6759" t="s">
        <v>133</v>
      </c>
      <c r="B6759" t="s">
        <v>119</v>
      </c>
      <c r="C6759" t="s">
        <v>2</v>
      </c>
      <c r="D6759" t="s">
        <v>8</v>
      </c>
      <c r="E6759">
        <v>201507</v>
      </c>
      <c r="F6759" s="8">
        <v>75060.29032258068</v>
      </c>
      <c r="G6759" s="8">
        <v>78066</v>
      </c>
    </row>
    <row r="6760" spans="1:7" x14ac:dyDescent="0.2">
      <c r="A6760" t="s">
        <v>133</v>
      </c>
      <c r="B6760" t="s">
        <v>119</v>
      </c>
      <c r="C6760" t="s">
        <v>2</v>
      </c>
      <c r="D6760" t="s">
        <v>8</v>
      </c>
      <c r="E6760">
        <v>201508</v>
      </c>
      <c r="F6760" s="8">
        <v>75947.419354838712</v>
      </c>
      <c r="G6760" s="8">
        <v>78839</v>
      </c>
    </row>
    <row r="6761" spans="1:7" x14ac:dyDescent="0.2">
      <c r="A6761" t="s">
        <v>133</v>
      </c>
      <c r="B6761" t="s">
        <v>119</v>
      </c>
      <c r="C6761" t="s">
        <v>2</v>
      </c>
      <c r="D6761" t="s">
        <v>8</v>
      </c>
      <c r="E6761">
        <v>201509</v>
      </c>
      <c r="F6761" s="8">
        <v>77148.999999999956</v>
      </c>
      <c r="G6761" s="8">
        <v>80673</v>
      </c>
    </row>
    <row r="6762" spans="1:7" x14ac:dyDescent="0.2">
      <c r="A6762" t="s">
        <v>133</v>
      </c>
      <c r="B6762" t="s">
        <v>119</v>
      </c>
      <c r="C6762" t="s">
        <v>2</v>
      </c>
      <c r="D6762" t="s">
        <v>8</v>
      </c>
      <c r="E6762">
        <v>201510</v>
      </c>
      <c r="F6762" s="8">
        <v>78210.93548387097</v>
      </c>
      <c r="G6762" s="8">
        <v>80972</v>
      </c>
    </row>
    <row r="6763" spans="1:7" x14ac:dyDescent="0.2">
      <c r="A6763" t="s">
        <v>133</v>
      </c>
      <c r="B6763" t="s">
        <v>119</v>
      </c>
      <c r="C6763" t="s">
        <v>2</v>
      </c>
      <c r="D6763" t="s">
        <v>8</v>
      </c>
      <c r="E6763">
        <v>201511</v>
      </c>
      <c r="F6763" s="8">
        <v>78494.733333333323</v>
      </c>
      <c r="G6763" s="8">
        <v>81111</v>
      </c>
    </row>
    <row r="6764" spans="1:7" x14ac:dyDescent="0.2">
      <c r="A6764" t="s">
        <v>133</v>
      </c>
      <c r="B6764" t="s">
        <v>119</v>
      </c>
      <c r="C6764" t="s">
        <v>2</v>
      </c>
      <c r="D6764" t="s">
        <v>8</v>
      </c>
      <c r="E6764">
        <v>201512</v>
      </c>
      <c r="F6764" s="8">
        <v>78904.903225806454</v>
      </c>
      <c r="G6764" s="8">
        <v>81949</v>
      </c>
    </row>
    <row r="6765" spans="1:7" x14ac:dyDescent="0.2">
      <c r="A6765" t="s">
        <v>133</v>
      </c>
      <c r="B6765" t="s">
        <v>119</v>
      </c>
      <c r="C6765" t="s">
        <v>2</v>
      </c>
      <c r="D6765" t="s">
        <v>8</v>
      </c>
      <c r="E6765">
        <v>201601</v>
      </c>
      <c r="F6765" s="8">
        <v>78972.806451612894</v>
      </c>
      <c r="G6765" s="8">
        <v>81038</v>
      </c>
    </row>
    <row r="6766" spans="1:7" x14ac:dyDescent="0.2">
      <c r="A6766" t="s">
        <v>133</v>
      </c>
      <c r="B6766" t="s">
        <v>119</v>
      </c>
      <c r="C6766" t="s">
        <v>2</v>
      </c>
      <c r="D6766" t="s">
        <v>8</v>
      </c>
      <c r="E6766">
        <v>201602</v>
      </c>
      <c r="F6766" s="8">
        <v>79042.758620689638</v>
      </c>
      <c r="G6766" s="8">
        <v>81576</v>
      </c>
    </row>
    <row r="6767" spans="1:7" x14ac:dyDescent="0.2">
      <c r="A6767" t="s">
        <v>133</v>
      </c>
      <c r="B6767" t="s">
        <v>119</v>
      </c>
      <c r="C6767" t="s">
        <v>2</v>
      </c>
      <c r="D6767" t="s">
        <v>8</v>
      </c>
      <c r="E6767">
        <v>201603</v>
      </c>
      <c r="F6767" s="8">
        <v>79730.419354838712</v>
      </c>
      <c r="G6767" s="8">
        <v>82268</v>
      </c>
    </row>
    <row r="6768" spans="1:7" x14ac:dyDescent="0.2">
      <c r="A6768" t="s">
        <v>133</v>
      </c>
      <c r="B6768" t="s">
        <v>119</v>
      </c>
      <c r="C6768" t="s">
        <v>2</v>
      </c>
      <c r="D6768" t="s">
        <v>8</v>
      </c>
      <c r="E6768">
        <v>201604</v>
      </c>
      <c r="F6768" s="8">
        <v>80440.899999999994</v>
      </c>
      <c r="G6768" s="8">
        <v>83281</v>
      </c>
    </row>
    <row r="6769" spans="1:7" x14ac:dyDescent="0.2">
      <c r="A6769" t="s">
        <v>133</v>
      </c>
      <c r="B6769" t="s">
        <v>119</v>
      </c>
      <c r="C6769" t="s">
        <v>2</v>
      </c>
      <c r="D6769" t="s">
        <v>8</v>
      </c>
      <c r="E6769">
        <v>201605</v>
      </c>
      <c r="F6769" s="8">
        <v>81447.935483871028</v>
      </c>
      <c r="G6769" s="8">
        <v>84197</v>
      </c>
    </row>
    <row r="6770" spans="1:7" x14ac:dyDescent="0.2">
      <c r="A6770" t="s">
        <v>133</v>
      </c>
      <c r="B6770" t="s">
        <v>119</v>
      </c>
      <c r="C6770" t="s">
        <v>2</v>
      </c>
      <c r="D6770" t="s">
        <v>8</v>
      </c>
      <c r="E6770">
        <v>201606</v>
      </c>
      <c r="F6770" s="8">
        <v>82430.566666666695</v>
      </c>
      <c r="G6770" s="8">
        <v>85392</v>
      </c>
    </row>
    <row r="6771" spans="1:7" x14ac:dyDescent="0.2">
      <c r="A6771" t="s">
        <v>133</v>
      </c>
      <c r="B6771" t="s">
        <v>119</v>
      </c>
      <c r="C6771" t="s">
        <v>2</v>
      </c>
      <c r="D6771" t="s">
        <v>8</v>
      </c>
      <c r="E6771">
        <v>201607</v>
      </c>
      <c r="F6771" s="8">
        <v>83303.806451612909</v>
      </c>
      <c r="G6771" s="8">
        <v>86321</v>
      </c>
    </row>
    <row r="6772" spans="1:7" x14ac:dyDescent="0.2">
      <c r="A6772" t="s">
        <v>133</v>
      </c>
      <c r="B6772" t="s">
        <v>119</v>
      </c>
      <c r="C6772" t="s">
        <v>2</v>
      </c>
      <c r="D6772" t="s">
        <v>8</v>
      </c>
      <c r="E6772">
        <v>201608</v>
      </c>
      <c r="F6772" s="8">
        <v>84093.580645161288</v>
      </c>
      <c r="G6772" s="8">
        <v>86857</v>
      </c>
    </row>
    <row r="6773" spans="1:7" x14ac:dyDescent="0.2">
      <c r="A6773" t="s">
        <v>133</v>
      </c>
      <c r="B6773" t="s">
        <v>119</v>
      </c>
      <c r="C6773" t="s">
        <v>2</v>
      </c>
      <c r="D6773" t="s">
        <v>8</v>
      </c>
      <c r="E6773">
        <v>201609</v>
      </c>
      <c r="F6773" s="8">
        <v>84587.533333333384</v>
      </c>
      <c r="G6773" s="8">
        <v>87519</v>
      </c>
    </row>
    <row r="6774" spans="1:7" x14ac:dyDescent="0.2">
      <c r="A6774" t="s">
        <v>133</v>
      </c>
      <c r="B6774" t="s">
        <v>119</v>
      </c>
      <c r="C6774" t="s">
        <v>2</v>
      </c>
      <c r="D6774" t="s">
        <v>8</v>
      </c>
      <c r="E6774">
        <v>201610</v>
      </c>
      <c r="F6774" s="8">
        <v>85176.483870967757</v>
      </c>
      <c r="G6774" s="8">
        <v>87886</v>
      </c>
    </row>
    <row r="6775" spans="1:7" x14ac:dyDescent="0.2">
      <c r="A6775" t="s">
        <v>133</v>
      </c>
      <c r="B6775" t="s">
        <v>119</v>
      </c>
      <c r="C6775" t="s">
        <v>2</v>
      </c>
      <c r="D6775" t="s">
        <v>8</v>
      </c>
      <c r="E6775">
        <v>201611</v>
      </c>
      <c r="F6775" s="8">
        <v>85556.700000000012</v>
      </c>
      <c r="G6775" s="8">
        <v>88356</v>
      </c>
    </row>
    <row r="6776" spans="1:7" x14ac:dyDescent="0.2">
      <c r="A6776" t="s">
        <v>133</v>
      </c>
      <c r="B6776" t="s">
        <v>119</v>
      </c>
      <c r="C6776" t="s">
        <v>2</v>
      </c>
      <c r="D6776" t="s">
        <v>8</v>
      </c>
      <c r="E6776">
        <v>201612</v>
      </c>
      <c r="F6776" s="8">
        <v>86059.322580645137</v>
      </c>
      <c r="G6776" s="8">
        <v>88620</v>
      </c>
    </row>
    <row r="6777" spans="1:7" x14ac:dyDescent="0.2">
      <c r="A6777" t="s">
        <v>133</v>
      </c>
      <c r="B6777" t="s">
        <v>119</v>
      </c>
      <c r="C6777" t="s">
        <v>2</v>
      </c>
      <c r="D6777" t="s">
        <v>8</v>
      </c>
      <c r="E6777">
        <v>201701</v>
      </c>
      <c r="F6777" s="8">
        <v>85878.419354838756</v>
      </c>
      <c r="G6777" s="8">
        <v>88338</v>
      </c>
    </row>
    <row r="6778" spans="1:7" x14ac:dyDescent="0.2">
      <c r="A6778" t="s">
        <v>133</v>
      </c>
      <c r="B6778" t="s">
        <v>119</v>
      </c>
      <c r="C6778" t="s">
        <v>2</v>
      </c>
      <c r="D6778" t="s">
        <v>8</v>
      </c>
      <c r="E6778">
        <v>201702</v>
      </c>
      <c r="F6778" s="8">
        <v>86323.892857142841</v>
      </c>
      <c r="G6778" s="8">
        <v>89024</v>
      </c>
    </row>
    <row r="6779" spans="1:7" x14ac:dyDescent="0.2">
      <c r="A6779" t="s">
        <v>133</v>
      </c>
      <c r="B6779" t="s">
        <v>119</v>
      </c>
      <c r="C6779" t="s">
        <v>2</v>
      </c>
      <c r="D6779" t="s">
        <v>8</v>
      </c>
      <c r="E6779">
        <v>201703</v>
      </c>
      <c r="F6779" s="8">
        <v>87046.354838709623</v>
      </c>
      <c r="G6779" s="8">
        <v>90243</v>
      </c>
    </row>
    <row r="6780" spans="1:7" x14ac:dyDescent="0.2">
      <c r="A6780" t="s">
        <v>133</v>
      </c>
      <c r="B6780" t="s">
        <v>119</v>
      </c>
      <c r="C6780" t="s">
        <v>2</v>
      </c>
      <c r="D6780" t="s">
        <v>8</v>
      </c>
      <c r="E6780">
        <v>201704</v>
      </c>
      <c r="F6780" s="8">
        <v>87793.733333333323</v>
      </c>
      <c r="G6780" s="8">
        <v>90860</v>
      </c>
    </row>
    <row r="6781" spans="1:7" x14ac:dyDescent="0.2">
      <c r="A6781" t="s">
        <v>133</v>
      </c>
      <c r="B6781" t="s">
        <v>119</v>
      </c>
      <c r="C6781" t="s">
        <v>2</v>
      </c>
      <c r="D6781" t="s">
        <v>8</v>
      </c>
      <c r="E6781">
        <v>201705</v>
      </c>
      <c r="F6781" s="8">
        <v>88750.096774193604</v>
      </c>
      <c r="G6781" s="8">
        <v>91821</v>
      </c>
    </row>
    <row r="6782" spans="1:7" x14ac:dyDescent="0.2">
      <c r="A6782" t="s">
        <v>133</v>
      </c>
      <c r="B6782" t="s">
        <v>119</v>
      </c>
      <c r="C6782" t="s">
        <v>2</v>
      </c>
      <c r="D6782" t="s">
        <v>8</v>
      </c>
      <c r="E6782">
        <v>201706</v>
      </c>
      <c r="F6782" s="8">
        <v>89442.8</v>
      </c>
      <c r="G6782" s="8">
        <v>92314</v>
      </c>
    </row>
    <row r="6783" spans="1:7" x14ac:dyDescent="0.2">
      <c r="A6783" t="s">
        <v>133</v>
      </c>
      <c r="B6783" t="s">
        <v>119</v>
      </c>
      <c r="C6783" t="s">
        <v>2</v>
      </c>
      <c r="D6783" t="s">
        <v>8</v>
      </c>
      <c r="E6783">
        <v>201707</v>
      </c>
      <c r="F6783" s="8">
        <v>90015.612903225876</v>
      </c>
      <c r="G6783" s="8">
        <v>93207</v>
      </c>
    </row>
    <row r="6784" spans="1:7" x14ac:dyDescent="0.2">
      <c r="A6784" t="s">
        <v>133</v>
      </c>
      <c r="B6784" t="s">
        <v>119</v>
      </c>
      <c r="C6784" t="s">
        <v>2</v>
      </c>
      <c r="D6784" t="s">
        <v>8</v>
      </c>
      <c r="E6784">
        <v>201708</v>
      </c>
      <c r="F6784" s="8">
        <v>90818.483870967728</v>
      </c>
      <c r="G6784" s="8">
        <v>94014</v>
      </c>
    </row>
    <row r="6785" spans="1:7" x14ac:dyDescent="0.2">
      <c r="A6785" t="s">
        <v>133</v>
      </c>
      <c r="B6785" t="s">
        <v>119</v>
      </c>
      <c r="C6785" t="s">
        <v>2</v>
      </c>
      <c r="D6785" t="s">
        <v>8</v>
      </c>
      <c r="E6785">
        <v>201709</v>
      </c>
      <c r="F6785" s="8">
        <v>91484.466666666689</v>
      </c>
      <c r="G6785" s="8">
        <v>94561</v>
      </c>
    </row>
    <row r="6786" spans="1:7" x14ac:dyDescent="0.2">
      <c r="A6786" t="s">
        <v>133</v>
      </c>
      <c r="B6786" t="s">
        <v>119</v>
      </c>
      <c r="C6786" t="s">
        <v>2</v>
      </c>
      <c r="D6786" t="s">
        <v>8</v>
      </c>
      <c r="E6786">
        <v>201710</v>
      </c>
      <c r="F6786" s="8">
        <v>92023.516129032243</v>
      </c>
      <c r="G6786" s="8">
        <v>94851</v>
      </c>
    </row>
    <row r="6787" spans="1:7" x14ac:dyDescent="0.2">
      <c r="A6787" t="s">
        <v>133</v>
      </c>
      <c r="B6787" t="s">
        <v>119</v>
      </c>
      <c r="C6787" t="s">
        <v>2</v>
      </c>
      <c r="D6787" t="s">
        <v>8</v>
      </c>
      <c r="E6787">
        <v>201711</v>
      </c>
      <c r="F6787" s="8">
        <v>92522.533333333369</v>
      </c>
      <c r="G6787" s="8">
        <v>95404</v>
      </c>
    </row>
    <row r="6788" spans="1:7" x14ac:dyDescent="0.2">
      <c r="A6788" t="s">
        <v>133</v>
      </c>
      <c r="B6788" t="s">
        <v>119</v>
      </c>
      <c r="C6788" t="s">
        <v>2</v>
      </c>
      <c r="D6788" t="s">
        <v>8</v>
      </c>
      <c r="E6788">
        <v>201712</v>
      </c>
      <c r="F6788" s="8">
        <v>92983.612903225789</v>
      </c>
      <c r="G6788" s="8">
        <v>95607</v>
      </c>
    </row>
    <row r="6789" spans="1:7" x14ac:dyDescent="0.2">
      <c r="A6789" t="s">
        <v>133</v>
      </c>
      <c r="B6789" t="s">
        <v>119</v>
      </c>
      <c r="C6789" t="s">
        <v>2</v>
      </c>
      <c r="D6789" t="s">
        <v>8</v>
      </c>
      <c r="E6789">
        <v>201801</v>
      </c>
      <c r="F6789" s="8">
        <v>92772.258064516107</v>
      </c>
      <c r="G6789" s="8">
        <v>95109</v>
      </c>
    </row>
    <row r="6790" spans="1:7" x14ac:dyDescent="0.2">
      <c r="A6790" t="s">
        <v>133</v>
      </c>
      <c r="B6790" t="s">
        <v>119</v>
      </c>
      <c r="C6790" t="s">
        <v>2</v>
      </c>
      <c r="D6790" t="s">
        <v>8</v>
      </c>
      <c r="E6790">
        <v>201802</v>
      </c>
      <c r="F6790" s="8">
        <v>92702.46428571429</v>
      </c>
      <c r="G6790" s="8">
        <v>95240</v>
      </c>
    </row>
    <row r="6791" spans="1:7" x14ac:dyDescent="0.2">
      <c r="A6791" t="s">
        <v>133</v>
      </c>
      <c r="B6791" t="s">
        <v>119</v>
      </c>
      <c r="C6791" t="s">
        <v>2</v>
      </c>
      <c r="D6791" t="s">
        <v>8</v>
      </c>
      <c r="E6791">
        <v>201803</v>
      </c>
      <c r="F6791" s="8">
        <v>93122.580645161303</v>
      </c>
      <c r="G6791" s="8">
        <v>95751</v>
      </c>
    </row>
    <row r="6792" spans="1:7" x14ac:dyDescent="0.2">
      <c r="A6792" t="s">
        <v>133</v>
      </c>
      <c r="B6792" t="s">
        <v>119</v>
      </c>
      <c r="C6792" t="s">
        <v>2</v>
      </c>
      <c r="D6792" t="s">
        <v>8</v>
      </c>
      <c r="E6792">
        <v>201804</v>
      </c>
      <c r="F6792" s="8">
        <v>93236.266666666663</v>
      </c>
      <c r="G6792" s="8">
        <v>96182</v>
      </c>
    </row>
    <row r="6793" spans="1:7" x14ac:dyDescent="0.2">
      <c r="A6793" t="s">
        <v>133</v>
      </c>
      <c r="B6793" t="s">
        <v>119</v>
      </c>
      <c r="C6793" t="s">
        <v>2</v>
      </c>
      <c r="D6793" t="s">
        <v>8</v>
      </c>
      <c r="E6793">
        <v>201805</v>
      </c>
      <c r="F6793" s="8">
        <v>93859.709677419291</v>
      </c>
      <c r="G6793" s="8">
        <v>97323</v>
      </c>
    </row>
    <row r="6794" spans="1:7" x14ac:dyDescent="0.2">
      <c r="A6794" t="s">
        <v>133</v>
      </c>
      <c r="B6794" t="s">
        <v>119</v>
      </c>
      <c r="C6794" t="s">
        <v>2</v>
      </c>
      <c r="D6794" t="s">
        <v>8</v>
      </c>
      <c r="E6794">
        <v>201806</v>
      </c>
      <c r="F6794" s="8">
        <v>94880.633333333302</v>
      </c>
      <c r="G6794" s="8">
        <v>98087</v>
      </c>
    </row>
    <row r="6795" spans="1:7" x14ac:dyDescent="0.2">
      <c r="A6795" t="s">
        <v>133</v>
      </c>
      <c r="B6795" t="s">
        <v>119</v>
      </c>
      <c r="C6795" t="s">
        <v>2</v>
      </c>
      <c r="D6795" t="s">
        <v>8</v>
      </c>
      <c r="E6795">
        <v>201807</v>
      </c>
      <c r="F6795" s="8">
        <v>95783.322580645181</v>
      </c>
      <c r="G6795" s="8">
        <v>100305</v>
      </c>
    </row>
    <row r="6796" spans="1:7" x14ac:dyDescent="0.2">
      <c r="A6796" t="s">
        <v>133</v>
      </c>
      <c r="B6796" t="s">
        <v>119</v>
      </c>
      <c r="C6796" t="s">
        <v>2</v>
      </c>
      <c r="D6796" t="s">
        <v>8</v>
      </c>
      <c r="E6796">
        <v>201808</v>
      </c>
      <c r="F6796" s="8">
        <v>96924.225806451635</v>
      </c>
      <c r="G6796" s="8">
        <v>101996</v>
      </c>
    </row>
    <row r="6797" spans="1:7" x14ac:dyDescent="0.2">
      <c r="A6797" t="s">
        <v>133</v>
      </c>
      <c r="B6797" t="s">
        <v>119</v>
      </c>
      <c r="C6797" t="s">
        <v>2</v>
      </c>
      <c r="D6797" t="s">
        <v>8</v>
      </c>
      <c r="E6797">
        <v>201809</v>
      </c>
      <c r="F6797" s="8">
        <v>98200.53333333334</v>
      </c>
      <c r="G6797" s="8">
        <v>103070</v>
      </c>
    </row>
    <row r="6798" spans="1:7" x14ac:dyDescent="0.2">
      <c r="A6798" t="s">
        <v>133</v>
      </c>
      <c r="B6798" t="s">
        <v>119</v>
      </c>
      <c r="C6798" t="s">
        <v>2</v>
      </c>
      <c r="D6798" t="s">
        <v>8</v>
      </c>
      <c r="E6798">
        <v>201810</v>
      </c>
      <c r="F6798" s="8">
        <v>99385.451612903285</v>
      </c>
      <c r="G6798" s="8">
        <v>104211</v>
      </c>
    </row>
    <row r="6799" spans="1:7" x14ac:dyDescent="0.2">
      <c r="A6799" t="s">
        <v>133</v>
      </c>
      <c r="B6799" t="s">
        <v>119</v>
      </c>
      <c r="C6799" t="s">
        <v>2</v>
      </c>
      <c r="D6799" t="s">
        <v>8</v>
      </c>
      <c r="E6799">
        <v>201811</v>
      </c>
      <c r="F6799" s="8">
        <v>100266.53333333335</v>
      </c>
      <c r="G6799" s="8">
        <v>104724</v>
      </c>
    </row>
    <row r="6800" spans="1:7" x14ac:dyDescent="0.2">
      <c r="A6800" t="s">
        <v>133</v>
      </c>
      <c r="B6800" t="s">
        <v>119</v>
      </c>
      <c r="C6800" t="s">
        <v>2</v>
      </c>
      <c r="D6800" t="s">
        <v>8</v>
      </c>
      <c r="E6800">
        <v>201812</v>
      </c>
      <c r="F6800" s="8">
        <v>101209.83870967741</v>
      </c>
      <c r="G6800" s="8">
        <v>105375</v>
      </c>
    </row>
    <row r="6801" spans="1:7" x14ac:dyDescent="0.2">
      <c r="A6801" t="s">
        <v>133</v>
      </c>
      <c r="B6801" t="s">
        <v>119</v>
      </c>
      <c r="C6801" t="s">
        <v>2</v>
      </c>
      <c r="D6801" t="s">
        <v>8</v>
      </c>
      <c r="E6801">
        <v>201901</v>
      </c>
      <c r="F6801" s="8">
        <v>101277.58064516126</v>
      </c>
      <c r="G6801" s="8">
        <v>105181</v>
      </c>
    </row>
    <row r="6802" spans="1:7" x14ac:dyDescent="0.2">
      <c r="A6802" t="s">
        <v>133</v>
      </c>
      <c r="B6802" t="s">
        <v>119</v>
      </c>
      <c r="C6802" t="s">
        <v>2</v>
      </c>
      <c r="D6802" t="s">
        <v>8</v>
      </c>
      <c r="E6802">
        <v>201902</v>
      </c>
      <c r="F6802" s="8">
        <v>101807.14285714286</v>
      </c>
      <c r="G6802" s="8">
        <v>106427</v>
      </c>
    </row>
    <row r="6803" spans="1:7" x14ac:dyDescent="0.2">
      <c r="A6803" t="s">
        <v>133</v>
      </c>
      <c r="B6803" t="s">
        <v>119</v>
      </c>
      <c r="C6803" t="s">
        <v>2</v>
      </c>
      <c r="D6803" t="s">
        <v>8</v>
      </c>
      <c r="E6803">
        <v>201903</v>
      </c>
      <c r="F6803" s="8">
        <v>102707.67741935483</v>
      </c>
      <c r="G6803" s="8">
        <v>107550</v>
      </c>
    </row>
    <row r="6804" spans="1:7" x14ac:dyDescent="0.2">
      <c r="A6804" t="s">
        <v>133</v>
      </c>
      <c r="B6804" t="s">
        <v>119</v>
      </c>
      <c r="C6804" t="s">
        <v>2</v>
      </c>
      <c r="D6804" t="s">
        <v>8</v>
      </c>
      <c r="E6804">
        <v>201904</v>
      </c>
      <c r="F6804" s="8">
        <v>103605.0333333333</v>
      </c>
      <c r="G6804" s="8">
        <v>108388</v>
      </c>
    </row>
    <row r="6805" spans="1:7" x14ac:dyDescent="0.2">
      <c r="A6805" t="s">
        <v>133</v>
      </c>
      <c r="B6805" t="s">
        <v>119</v>
      </c>
      <c r="C6805" t="s">
        <v>2</v>
      </c>
      <c r="D6805" t="s">
        <v>8</v>
      </c>
      <c r="E6805">
        <v>201905</v>
      </c>
      <c r="F6805" s="8">
        <v>104734.51612903223</v>
      </c>
      <c r="G6805" s="8">
        <v>109698</v>
      </c>
    </row>
    <row r="6806" spans="1:7" x14ac:dyDescent="0.2">
      <c r="A6806" t="s">
        <v>133</v>
      </c>
      <c r="B6806" t="s">
        <v>119</v>
      </c>
      <c r="C6806" t="s">
        <v>2</v>
      </c>
      <c r="D6806" t="s">
        <v>8</v>
      </c>
      <c r="E6806">
        <v>201906</v>
      </c>
      <c r="F6806" s="8">
        <v>106139.56666666669</v>
      </c>
      <c r="G6806" s="8">
        <v>110393</v>
      </c>
    </row>
    <row r="6807" spans="1:7" x14ac:dyDescent="0.2">
      <c r="A6807" t="s">
        <v>133</v>
      </c>
      <c r="B6807" t="s">
        <v>119</v>
      </c>
      <c r="C6807" t="s">
        <v>2</v>
      </c>
      <c r="D6807" t="s">
        <v>8</v>
      </c>
      <c r="E6807">
        <v>201907</v>
      </c>
      <c r="F6807" s="8">
        <v>106984.22580645166</v>
      </c>
      <c r="G6807" s="8">
        <v>111128</v>
      </c>
    </row>
    <row r="6808" spans="1:7" x14ac:dyDescent="0.2">
      <c r="A6808" t="s">
        <v>133</v>
      </c>
      <c r="B6808" t="s">
        <v>119</v>
      </c>
      <c r="C6808" t="s">
        <v>2</v>
      </c>
      <c r="D6808" t="s">
        <v>8</v>
      </c>
      <c r="E6808">
        <v>201908</v>
      </c>
      <c r="F6808" s="8">
        <v>108107.41935483874</v>
      </c>
      <c r="G6808" s="8">
        <v>111750</v>
      </c>
    </row>
    <row r="6809" spans="1:7" x14ac:dyDescent="0.2">
      <c r="A6809" t="s">
        <v>133</v>
      </c>
      <c r="B6809" t="s">
        <v>119</v>
      </c>
      <c r="C6809" t="s">
        <v>2</v>
      </c>
      <c r="D6809" t="s">
        <v>8</v>
      </c>
      <c r="E6809">
        <v>201909</v>
      </c>
      <c r="F6809" s="8">
        <v>109178.09999999998</v>
      </c>
      <c r="G6809" s="8">
        <v>113249</v>
      </c>
    </row>
    <row r="6810" spans="1:7" x14ac:dyDescent="0.2">
      <c r="A6810" t="s">
        <v>133</v>
      </c>
      <c r="B6810" t="s">
        <v>119</v>
      </c>
      <c r="C6810" t="s">
        <v>2</v>
      </c>
      <c r="D6810" t="s">
        <v>8</v>
      </c>
      <c r="E6810">
        <v>201910</v>
      </c>
      <c r="F6810" s="8">
        <v>110856.5483870968</v>
      </c>
      <c r="G6810" s="8">
        <v>114680</v>
      </c>
    </row>
    <row r="6811" spans="1:7" x14ac:dyDescent="0.2">
      <c r="A6811" t="s">
        <v>133</v>
      </c>
      <c r="B6811" t="s">
        <v>119</v>
      </c>
      <c r="C6811" t="s">
        <v>2</v>
      </c>
      <c r="D6811" t="s">
        <v>8</v>
      </c>
      <c r="E6811">
        <v>201911</v>
      </c>
      <c r="F6811" s="8">
        <v>111571.90000000001</v>
      </c>
      <c r="G6811" s="8">
        <v>114954</v>
      </c>
    </row>
    <row r="6812" spans="1:7" x14ac:dyDescent="0.2">
      <c r="A6812" t="s">
        <v>133</v>
      </c>
      <c r="B6812" t="s">
        <v>119</v>
      </c>
      <c r="C6812" t="s">
        <v>2</v>
      </c>
      <c r="D6812" t="s">
        <v>8</v>
      </c>
      <c r="E6812">
        <v>201912</v>
      </c>
      <c r="F6812" s="8">
        <v>112541.41935483871</v>
      </c>
      <c r="G6812" s="8">
        <v>116145</v>
      </c>
    </row>
    <row r="6813" spans="1:7" x14ac:dyDescent="0.2">
      <c r="A6813" t="s">
        <v>133</v>
      </c>
      <c r="B6813" t="s">
        <v>119</v>
      </c>
      <c r="C6813" t="s">
        <v>2</v>
      </c>
      <c r="D6813" t="s">
        <v>8</v>
      </c>
      <c r="E6813">
        <v>202001</v>
      </c>
      <c r="F6813" s="8">
        <v>112815.74193548385</v>
      </c>
      <c r="G6813" s="8">
        <v>116717</v>
      </c>
    </row>
    <row r="6814" spans="1:7" x14ac:dyDescent="0.2">
      <c r="A6814" t="s">
        <v>133</v>
      </c>
      <c r="B6814" t="s">
        <v>119</v>
      </c>
      <c r="C6814" t="s">
        <v>2</v>
      </c>
      <c r="D6814" t="s">
        <v>8</v>
      </c>
      <c r="E6814">
        <v>202002</v>
      </c>
      <c r="F6814" s="8">
        <v>113404.9310344828</v>
      </c>
      <c r="G6814" s="8">
        <v>117617</v>
      </c>
    </row>
    <row r="6815" spans="1:7" x14ac:dyDescent="0.2">
      <c r="A6815" t="s">
        <v>133</v>
      </c>
      <c r="B6815" t="s">
        <v>119</v>
      </c>
      <c r="C6815" t="s">
        <v>2</v>
      </c>
      <c r="D6815" t="s">
        <v>8</v>
      </c>
      <c r="E6815">
        <v>202003</v>
      </c>
      <c r="F6815" s="8">
        <v>113392.96774193547</v>
      </c>
      <c r="G6815" s="8">
        <v>116988</v>
      </c>
    </row>
    <row r="6816" spans="1:7" x14ac:dyDescent="0.2">
      <c r="A6816" t="s">
        <v>133</v>
      </c>
      <c r="B6816" t="s">
        <v>119</v>
      </c>
      <c r="C6816" t="s">
        <v>2</v>
      </c>
      <c r="D6816" t="s">
        <v>8</v>
      </c>
      <c r="E6816">
        <v>202004</v>
      </c>
      <c r="F6816" s="8">
        <v>112392.16666666667</v>
      </c>
      <c r="G6816" s="8">
        <v>115590</v>
      </c>
    </row>
    <row r="6817" spans="1:7" x14ac:dyDescent="0.2">
      <c r="A6817" t="s">
        <v>133</v>
      </c>
      <c r="B6817" t="s">
        <v>119</v>
      </c>
      <c r="C6817" t="s">
        <v>2</v>
      </c>
      <c r="D6817" t="s">
        <v>8</v>
      </c>
      <c r="E6817">
        <v>202005</v>
      </c>
      <c r="F6817" s="8">
        <v>112215.67741935482</v>
      </c>
      <c r="G6817" s="8">
        <v>115400</v>
      </c>
    </row>
    <row r="6818" spans="1:7" x14ac:dyDescent="0.2">
      <c r="A6818" t="s">
        <v>133</v>
      </c>
      <c r="B6818" t="s">
        <v>119</v>
      </c>
      <c r="C6818" t="s">
        <v>2</v>
      </c>
      <c r="D6818" t="s">
        <v>8</v>
      </c>
      <c r="E6818">
        <v>202006</v>
      </c>
      <c r="F6818" s="8">
        <v>112558.06666666665</v>
      </c>
      <c r="G6818" s="8">
        <v>115333</v>
      </c>
    </row>
    <row r="6819" spans="1:7" x14ac:dyDescent="0.2">
      <c r="A6819" t="s">
        <v>133</v>
      </c>
      <c r="B6819" t="s">
        <v>119</v>
      </c>
      <c r="C6819" t="s">
        <v>2</v>
      </c>
      <c r="D6819" t="s">
        <v>8</v>
      </c>
      <c r="E6819">
        <v>202007</v>
      </c>
      <c r="F6819" s="8">
        <v>112705.61290322576</v>
      </c>
      <c r="G6819" s="8">
        <v>115780</v>
      </c>
    </row>
    <row r="6820" spans="1:7" x14ac:dyDescent="0.2">
      <c r="A6820" t="s">
        <v>133</v>
      </c>
      <c r="B6820" t="s">
        <v>119</v>
      </c>
      <c r="C6820" t="s">
        <v>2</v>
      </c>
      <c r="D6820" t="s">
        <v>8</v>
      </c>
      <c r="E6820">
        <v>202008</v>
      </c>
      <c r="F6820" s="8">
        <v>112963.67741935482</v>
      </c>
      <c r="G6820" s="8">
        <v>115973</v>
      </c>
    </row>
    <row r="6821" spans="1:7" x14ac:dyDescent="0.2">
      <c r="A6821" t="s">
        <v>133</v>
      </c>
      <c r="B6821" t="s">
        <v>119</v>
      </c>
      <c r="C6821" t="s">
        <v>2</v>
      </c>
      <c r="D6821" t="s">
        <v>8</v>
      </c>
      <c r="E6821">
        <v>202009</v>
      </c>
      <c r="F6821" s="8">
        <v>113357.3666666667</v>
      </c>
      <c r="G6821" s="8">
        <v>116499</v>
      </c>
    </row>
    <row r="6822" spans="1:7" x14ac:dyDescent="0.2">
      <c r="A6822" t="s">
        <v>133</v>
      </c>
      <c r="B6822" t="s">
        <v>119</v>
      </c>
      <c r="C6822" t="s">
        <v>2</v>
      </c>
      <c r="D6822" t="s">
        <v>8</v>
      </c>
      <c r="E6822">
        <v>202010</v>
      </c>
      <c r="F6822" s="8">
        <v>113622.22580645159</v>
      </c>
      <c r="G6822" s="8">
        <v>116576</v>
      </c>
    </row>
    <row r="6823" spans="1:7" x14ac:dyDescent="0.2">
      <c r="A6823" t="s">
        <v>133</v>
      </c>
      <c r="B6823" t="s">
        <v>119</v>
      </c>
      <c r="C6823" t="s">
        <v>2</v>
      </c>
      <c r="D6823" t="s">
        <v>8</v>
      </c>
      <c r="E6823">
        <v>202011</v>
      </c>
      <c r="F6823" s="8">
        <v>113847.23333333331</v>
      </c>
      <c r="G6823" s="8">
        <v>116425</v>
      </c>
    </row>
    <row r="6824" spans="1:7" x14ac:dyDescent="0.2">
      <c r="A6824" t="s">
        <v>133</v>
      </c>
      <c r="B6824" t="s">
        <v>119</v>
      </c>
      <c r="C6824" t="s">
        <v>2</v>
      </c>
      <c r="D6824" t="s">
        <v>8</v>
      </c>
      <c r="E6824">
        <v>202012</v>
      </c>
      <c r="F6824" s="8">
        <v>113921.00000000001</v>
      </c>
      <c r="G6824" s="8">
        <v>116275</v>
      </c>
    </row>
    <row r="6825" spans="1:7" x14ac:dyDescent="0.2">
      <c r="A6825" t="s">
        <v>133</v>
      </c>
      <c r="B6825" t="s">
        <v>119</v>
      </c>
      <c r="C6825" t="s">
        <v>2</v>
      </c>
      <c r="D6825" t="s">
        <v>8</v>
      </c>
      <c r="E6825">
        <v>202101</v>
      </c>
      <c r="F6825" s="8">
        <v>113574.51612903224</v>
      </c>
      <c r="G6825" s="8">
        <v>115880</v>
      </c>
    </row>
    <row r="6826" spans="1:7" x14ac:dyDescent="0.2">
      <c r="A6826" t="s">
        <v>133</v>
      </c>
      <c r="B6826" t="s">
        <v>119</v>
      </c>
      <c r="C6826" t="s">
        <v>2</v>
      </c>
      <c r="D6826" t="s">
        <v>8</v>
      </c>
      <c r="E6826">
        <v>202102</v>
      </c>
      <c r="F6826" s="8">
        <v>113826.17857142858</v>
      </c>
      <c r="G6826" s="8">
        <v>116362</v>
      </c>
    </row>
    <row r="6827" spans="1:7" x14ac:dyDescent="0.2">
      <c r="A6827" t="s">
        <v>133</v>
      </c>
      <c r="B6827" t="s">
        <v>119</v>
      </c>
      <c r="C6827" t="s">
        <v>2</v>
      </c>
      <c r="D6827" t="s">
        <v>8</v>
      </c>
      <c r="E6827">
        <v>202103</v>
      </c>
      <c r="F6827" s="8">
        <v>114355.48387096774</v>
      </c>
      <c r="G6827" s="8">
        <v>117041</v>
      </c>
    </row>
    <row r="6828" spans="1:7" x14ac:dyDescent="0.2">
      <c r="A6828" t="s">
        <v>133</v>
      </c>
      <c r="B6828" t="s">
        <v>119</v>
      </c>
      <c r="C6828" t="s">
        <v>2</v>
      </c>
      <c r="D6828" t="s">
        <v>8</v>
      </c>
      <c r="E6828">
        <v>202104</v>
      </c>
      <c r="F6828" s="8">
        <v>114491.86666666679</v>
      </c>
      <c r="G6828" s="8">
        <v>117119</v>
      </c>
    </row>
    <row r="6829" spans="1:7" x14ac:dyDescent="0.2">
      <c r="A6829" t="s">
        <v>133</v>
      </c>
      <c r="B6829" t="s">
        <v>119</v>
      </c>
      <c r="C6829" t="s">
        <v>2</v>
      </c>
      <c r="D6829" t="s">
        <v>8</v>
      </c>
      <c r="E6829">
        <v>202105</v>
      </c>
      <c r="F6829" s="8">
        <v>114706.32258064509</v>
      </c>
      <c r="G6829" s="8">
        <v>116989</v>
      </c>
    </row>
    <row r="6830" spans="1:7" x14ac:dyDescent="0.2">
      <c r="A6830" t="s">
        <v>133</v>
      </c>
      <c r="B6830" t="s">
        <v>119</v>
      </c>
      <c r="C6830" t="s">
        <v>2</v>
      </c>
      <c r="D6830" t="s">
        <v>8</v>
      </c>
      <c r="E6830">
        <v>202106</v>
      </c>
      <c r="F6830" s="8">
        <v>114986.43333333335</v>
      </c>
      <c r="G6830" s="8">
        <v>117303</v>
      </c>
    </row>
    <row r="6831" spans="1:7" x14ac:dyDescent="0.2">
      <c r="A6831" t="s">
        <v>133</v>
      </c>
      <c r="B6831" t="s">
        <v>119</v>
      </c>
      <c r="C6831" t="s">
        <v>2</v>
      </c>
      <c r="D6831" t="s">
        <v>8</v>
      </c>
      <c r="E6831">
        <v>202107</v>
      </c>
      <c r="F6831" s="8">
        <v>115404.93548387097</v>
      </c>
      <c r="G6831" s="8">
        <v>117834</v>
      </c>
    </row>
    <row r="6832" spans="1:7" x14ac:dyDescent="0.2">
      <c r="A6832" t="s">
        <v>133</v>
      </c>
      <c r="B6832" t="s">
        <v>119</v>
      </c>
      <c r="C6832" t="s">
        <v>2</v>
      </c>
      <c r="D6832" t="s">
        <v>8</v>
      </c>
      <c r="E6832">
        <v>202108</v>
      </c>
      <c r="F6832" s="8">
        <v>115757.09677419356</v>
      </c>
      <c r="G6832" s="8">
        <v>118393</v>
      </c>
    </row>
    <row r="6833" spans="1:7" x14ac:dyDescent="0.2">
      <c r="A6833" t="s">
        <v>133</v>
      </c>
      <c r="B6833" t="s">
        <v>119</v>
      </c>
      <c r="C6833" t="s">
        <v>2</v>
      </c>
      <c r="D6833" t="s">
        <v>8</v>
      </c>
      <c r="E6833">
        <v>202109</v>
      </c>
      <c r="F6833" s="8">
        <v>116348.96666666673</v>
      </c>
      <c r="G6833" s="8">
        <v>119183</v>
      </c>
    </row>
    <row r="6834" spans="1:7" x14ac:dyDescent="0.2">
      <c r="A6834" t="s">
        <v>133</v>
      </c>
      <c r="B6834" t="s">
        <v>119</v>
      </c>
      <c r="C6834" t="s">
        <v>2</v>
      </c>
      <c r="D6834" t="s">
        <v>8</v>
      </c>
      <c r="E6834">
        <v>202110</v>
      </c>
      <c r="F6834" s="8">
        <v>116924.93548387101</v>
      </c>
      <c r="G6834" s="8">
        <v>119467</v>
      </c>
    </row>
    <row r="6835" spans="1:7" x14ac:dyDescent="0.2">
      <c r="A6835" t="s">
        <v>133</v>
      </c>
      <c r="B6835" t="s">
        <v>119</v>
      </c>
      <c r="C6835" t="s">
        <v>2</v>
      </c>
      <c r="D6835" t="s">
        <v>8</v>
      </c>
      <c r="E6835">
        <v>202111</v>
      </c>
      <c r="F6835" s="8">
        <v>117184.03333333334</v>
      </c>
      <c r="G6835" s="8">
        <v>119615</v>
      </c>
    </row>
    <row r="6836" spans="1:7" x14ac:dyDescent="0.2">
      <c r="A6836" t="s">
        <v>133</v>
      </c>
      <c r="B6836" t="s">
        <v>119</v>
      </c>
      <c r="C6836" t="s">
        <v>2</v>
      </c>
      <c r="D6836" t="s">
        <v>8</v>
      </c>
      <c r="E6836">
        <v>202112</v>
      </c>
      <c r="F6836" s="8">
        <v>117460.70967741931</v>
      </c>
      <c r="G6836" s="8">
        <v>119684</v>
      </c>
    </row>
    <row r="6837" spans="1:7" x14ac:dyDescent="0.2">
      <c r="A6837" t="s">
        <v>133</v>
      </c>
      <c r="B6837" t="s">
        <v>119</v>
      </c>
      <c r="C6837" t="s">
        <v>2</v>
      </c>
      <c r="D6837" t="s">
        <v>8</v>
      </c>
      <c r="E6837">
        <v>202201</v>
      </c>
      <c r="F6837" s="8">
        <v>117160.09677419352</v>
      </c>
      <c r="G6837" s="8">
        <v>119250</v>
      </c>
    </row>
    <row r="6838" spans="1:7" x14ac:dyDescent="0.2">
      <c r="A6838" t="s">
        <v>133</v>
      </c>
      <c r="B6838" t="s">
        <v>119</v>
      </c>
      <c r="C6838" t="s">
        <v>2</v>
      </c>
      <c r="D6838" t="s">
        <v>8</v>
      </c>
      <c r="E6838">
        <v>202202</v>
      </c>
      <c r="F6838" s="8">
        <v>117046.39285714288</v>
      </c>
      <c r="G6838" s="8">
        <v>119332</v>
      </c>
    </row>
    <row r="6839" spans="1:7" x14ac:dyDescent="0.2">
      <c r="A6839" t="s">
        <v>133</v>
      </c>
      <c r="B6839" t="s">
        <v>119</v>
      </c>
      <c r="C6839" t="s">
        <v>2</v>
      </c>
      <c r="D6839" t="s">
        <v>8</v>
      </c>
      <c r="E6839">
        <v>202203</v>
      </c>
      <c r="F6839" s="8">
        <v>117163.03225806447</v>
      </c>
      <c r="G6839" s="8">
        <v>119744</v>
      </c>
    </row>
    <row r="6840" spans="1:7" x14ac:dyDescent="0.2">
      <c r="A6840" t="s">
        <v>133</v>
      </c>
      <c r="B6840" t="s">
        <v>119</v>
      </c>
      <c r="C6840" t="s">
        <v>2</v>
      </c>
      <c r="D6840" t="s">
        <v>8</v>
      </c>
      <c r="E6840">
        <v>202204</v>
      </c>
      <c r="F6840" s="8">
        <v>117235.73333333338</v>
      </c>
      <c r="G6840" s="8">
        <v>119367</v>
      </c>
    </row>
    <row r="6841" spans="1:7" x14ac:dyDescent="0.2">
      <c r="A6841" t="s">
        <v>133</v>
      </c>
      <c r="B6841" t="s">
        <v>119</v>
      </c>
      <c r="C6841" t="s">
        <v>2</v>
      </c>
      <c r="D6841" t="s">
        <v>8</v>
      </c>
      <c r="E6841">
        <v>202205</v>
      </c>
      <c r="F6841" s="8">
        <v>117508.45161290324</v>
      </c>
      <c r="G6841" s="8">
        <v>120210</v>
      </c>
    </row>
    <row r="6842" spans="1:7" x14ac:dyDescent="0.2">
      <c r="A6842" t="s">
        <v>133</v>
      </c>
      <c r="B6842" t="s">
        <v>119</v>
      </c>
      <c r="C6842" t="s">
        <v>2</v>
      </c>
      <c r="D6842" t="s">
        <v>8</v>
      </c>
      <c r="E6842">
        <v>202206</v>
      </c>
      <c r="F6842" s="8">
        <v>118096.16666666666</v>
      </c>
      <c r="G6842" s="8">
        <v>120532</v>
      </c>
    </row>
    <row r="6843" spans="1:7" x14ac:dyDescent="0.2">
      <c r="A6843" t="s">
        <v>133</v>
      </c>
      <c r="B6843" t="s">
        <v>119</v>
      </c>
      <c r="C6843" t="s">
        <v>2</v>
      </c>
      <c r="D6843" t="s">
        <v>8</v>
      </c>
      <c r="E6843">
        <v>202207</v>
      </c>
      <c r="F6843" s="8">
        <v>118381.06451612906</v>
      </c>
      <c r="G6843" s="8">
        <v>121114</v>
      </c>
    </row>
    <row r="6844" spans="1:7" x14ac:dyDescent="0.2">
      <c r="A6844" t="s">
        <v>133</v>
      </c>
      <c r="B6844" t="s">
        <v>119</v>
      </c>
      <c r="C6844" t="s">
        <v>2</v>
      </c>
      <c r="D6844" t="s">
        <v>8</v>
      </c>
      <c r="E6844">
        <v>202208</v>
      </c>
      <c r="F6844" s="8">
        <v>119130.35483870967</v>
      </c>
      <c r="G6844" s="8">
        <v>122455</v>
      </c>
    </row>
    <row r="6845" spans="1:7" x14ac:dyDescent="0.2">
      <c r="A6845" t="s">
        <v>133</v>
      </c>
      <c r="B6845" t="s">
        <v>119</v>
      </c>
      <c r="C6845" t="s">
        <v>2</v>
      </c>
      <c r="D6845" t="s">
        <v>8</v>
      </c>
      <c r="E6845">
        <v>202209</v>
      </c>
      <c r="F6845" s="8">
        <v>120266.66666666666</v>
      </c>
      <c r="G6845" s="8">
        <v>123313</v>
      </c>
    </row>
    <row r="6846" spans="1:7" x14ac:dyDescent="0.2">
      <c r="A6846" t="s">
        <v>133</v>
      </c>
      <c r="B6846" t="s">
        <v>119</v>
      </c>
      <c r="C6846" t="s">
        <v>2</v>
      </c>
      <c r="D6846" t="s">
        <v>8</v>
      </c>
      <c r="E6846">
        <v>202210</v>
      </c>
      <c r="F6846" s="8">
        <v>121011.61290322582</v>
      </c>
      <c r="G6846" s="8">
        <v>123827</v>
      </c>
    </row>
    <row r="6847" spans="1:7" x14ac:dyDescent="0.2">
      <c r="A6847" t="s">
        <v>133</v>
      </c>
      <c r="B6847" t="s">
        <v>119</v>
      </c>
      <c r="C6847" t="s">
        <v>2</v>
      </c>
      <c r="D6847" t="s">
        <v>8</v>
      </c>
      <c r="E6847">
        <v>202211</v>
      </c>
      <c r="F6847" s="8">
        <v>121553.13333333339</v>
      </c>
      <c r="G6847" s="8">
        <v>124276</v>
      </c>
    </row>
    <row r="6848" spans="1:7" x14ac:dyDescent="0.2">
      <c r="A6848" t="s">
        <v>133</v>
      </c>
      <c r="B6848" t="s">
        <v>119</v>
      </c>
      <c r="C6848" t="s">
        <v>2</v>
      </c>
      <c r="D6848" t="s">
        <v>8</v>
      </c>
      <c r="E6848">
        <v>202212</v>
      </c>
      <c r="F6848" s="8">
        <v>121939.38709677418</v>
      </c>
      <c r="G6848" s="8">
        <v>125028</v>
      </c>
    </row>
    <row r="6849" spans="1:7" x14ac:dyDescent="0.2">
      <c r="A6849" t="s">
        <v>133</v>
      </c>
      <c r="B6849" t="s">
        <v>119</v>
      </c>
      <c r="C6849" t="s">
        <v>2</v>
      </c>
      <c r="D6849" t="s">
        <v>8</v>
      </c>
      <c r="E6849">
        <v>202301</v>
      </c>
      <c r="F6849" s="8">
        <v>121842.77419354835</v>
      </c>
      <c r="G6849" s="8">
        <v>124506</v>
      </c>
    </row>
    <row r="6850" spans="1:7" x14ac:dyDescent="0.2">
      <c r="A6850" t="s">
        <v>133</v>
      </c>
      <c r="B6850" t="s">
        <v>119</v>
      </c>
      <c r="C6850" t="s">
        <v>2</v>
      </c>
      <c r="D6850" t="s">
        <v>8</v>
      </c>
      <c r="E6850">
        <v>202302</v>
      </c>
      <c r="F6850" s="8">
        <v>121602.57142857142</v>
      </c>
      <c r="G6850" s="8">
        <v>123995</v>
      </c>
    </row>
    <row r="6851" spans="1:7" x14ac:dyDescent="0.2">
      <c r="A6851" t="s">
        <v>133</v>
      </c>
      <c r="B6851" t="s">
        <v>119</v>
      </c>
      <c r="C6851" t="s">
        <v>2</v>
      </c>
      <c r="D6851" t="s">
        <v>8</v>
      </c>
      <c r="E6851">
        <v>202303</v>
      </c>
      <c r="F6851" s="8">
        <v>121321.12903225806</v>
      </c>
      <c r="G6851" s="8">
        <v>124374</v>
      </c>
    </row>
    <row r="6852" spans="1:7" x14ac:dyDescent="0.2">
      <c r="A6852" t="s">
        <v>133</v>
      </c>
      <c r="B6852" t="s">
        <v>119</v>
      </c>
      <c r="C6852" t="s">
        <v>2</v>
      </c>
      <c r="D6852" t="s">
        <v>8</v>
      </c>
      <c r="E6852">
        <v>202304</v>
      </c>
      <c r="F6852" s="8">
        <v>121360.29999999999</v>
      </c>
      <c r="G6852" s="8">
        <v>124109</v>
      </c>
    </row>
    <row r="6853" spans="1:7" x14ac:dyDescent="0.2">
      <c r="A6853" t="s">
        <v>133</v>
      </c>
      <c r="B6853" t="s">
        <v>119</v>
      </c>
      <c r="C6853" t="s">
        <v>2</v>
      </c>
      <c r="D6853" t="s">
        <v>8</v>
      </c>
      <c r="E6853">
        <v>202305</v>
      </c>
      <c r="F6853" s="8">
        <v>121581.70967741932</v>
      </c>
      <c r="G6853" s="8">
        <v>124644</v>
      </c>
    </row>
    <row r="6854" spans="1:7" x14ac:dyDescent="0.2">
      <c r="A6854" t="s">
        <v>133</v>
      </c>
      <c r="B6854" t="s">
        <v>119</v>
      </c>
      <c r="C6854" t="s">
        <v>2</v>
      </c>
      <c r="D6854" t="s">
        <v>8</v>
      </c>
      <c r="E6854">
        <v>202306</v>
      </c>
      <c r="F6854" s="8">
        <v>121907.33333333334</v>
      </c>
      <c r="G6854" s="8">
        <v>124268</v>
      </c>
    </row>
    <row r="6855" spans="1:7" x14ac:dyDescent="0.2">
      <c r="A6855" t="s">
        <v>133</v>
      </c>
      <c r="B6855" t="s">
        <v>119</v>
      </c>
      <c r="C6855" t="s">
        <v>2</v>
      </c>
      <c r="D6855" t="s">
        <v>8</v>
      </c>
      <c r="E6855">
        <v>202307</v>
      </c>
      <c r="F6855" s="8">
        <v>121650.29032258058</v>
      </c>
      <c r="G6855" s="8">
        <v>124343</v>
      </c>
    </row>
    <row r="6856" spans="1:7" x14ac:dyDescent="0.2">
      <c r="A6856" t="s">
        <v>133</v>
      </c>
      <c r="B6856" t="s">
        <v>119</v>
      </c>
      <c r="C6856" t="s">
        <v>2</v>
      </c>
      <c r="D6856" t="s">
        <v>8</v>
      </c>
      <c r="E6856">
        <v>202308</v>
      </c>
      <c r="F6856" s="8">
        <v>121595.99999999991</v>
      </c>
      <c r="G6856" s="8">
        <v>124488</v>
      </c>
    </row>
    <row r="6857" spans="1:7" x14ac:dyDescent="0.2">
      <c r="A6857" t="s">
        <v>133</v>
      </c>
      <c r="B6857" t="s">
        <v>119</v>
      </c>
      <c r="C6857" t="s">
        <v>2</v>
      </c>
      <c r="D6857" t="s">
        <v>8</v>
      </c>
      <c r="E6857">
        <v>202309</v>
      </c>
      <c r="F6857" s="8">
        <v>121520.43333333335</v>
      </c>
      <c r="G6857" s="8">
        <v>124452</v>
      </c>
    </row>
    <row r="6858" spans="1:7" x14ac:dyDescent="0.2">
      <c r="A6858" t="s">
        <v>133</v>
      </c>
      <c r="B6858" t="s">
        <v>119</v>
      </c>
      <c r="C6858" t="s">
        <v>2</v>
      </c>
      <c r="D6858" t="s">
        <v>8</v>
      </c>
      <c r="E6858">
        <v>202310</v>
      </c>
      <c r="F6858" s="8">
        <v>121350.80645161294</v>
      </c>
      <c r="G6858" s="8">
        <v>124062</v>
      </c>
    </row>
    <row r="6859" spans="1:7" x14ac:dyDescent="0.2">
      <c r="A6859" t="s">
        <v>133</v>
      </c>
      <c r="B6859" t="s">
        <v>119</v>
      </c>
      <c r="C6859" t="s">
        <v>2</v>
      </c>
      <c r="D6859" t="s">
        <v>8</v>
      </c>
      <c r="E6859">
        <v>202311</v>
      </c>
      <c r="F6859" s="8">
        <v>121243.56666666671</v>
      </c>
      <c r="G6859" s="8">
        <v>123811</v>
      </c>
    </row>
    <row r="6860" spans="1:7" x14ac:dyDescent="0.2">
      <c r="A6860" t="s">
        <v>133</v>
      </c>
      <c r="B6860" t="s">
        <v>119</v>
      </c>
      <c r="C6860" t="s">
        <v>2</v>
      </c>
      <c r="D6860" t="s">
        <v>8</v>
      </c>
      <c r="E6860">
        <v>202312</v>
      </c>
      <c r="F6860" s="8">
        <v>120887.70967741936</v>
      </c>
      <c r="G6860" s="8">
        <v>123208</v>
      </c>
    </row>
    <row r="6861" spans="1:7" x14ac:dyDescent="0.2">
      <c r="A6861" t="s">
        <v>133</v>
      </c>
      <c r="B6861" t="s">
        <v>119</v>
      </c>
      <c r="C6861" t="s">
        <v>2</v>
      </c>
      <c r="D6861" t="s">
        <v>8</v>
      </c>
      <c r="E6861">
        <v>202401</v>
      </c>
      <c r="F6861" s="8">
        <v>120472.80645161289</v>
      </c>
      <c r="G6861" s="8">
        <v>123239</v>
      </c>
    </row>
    <row r="6862" spans="1:7" x14ac:dyDescent="0.2">
      <c r="A6862" t="s">
        <v>133</v>
      </c>
      <c r="B6862" t="s">
        <v>119</v>
      </c>
      <c r="C6862" t="s">
        <v>2</v>
      </c>
      <c r="D6862" t="s">
        <v>8</v>
      </c>
      <c r="E6862">
        <v>202402</v>
      </c>
      <c r="F6862" s="8">
        <v>120967.31034482761</v>
      </c>
      <c r="G6862" s="8">
        <v>124037</v>
      </c>
    </row>
    <row r="6863" spans="1:7" x14ac:dyDescent="0.2">
      <c r="A6863" t="s">
        <v>133</v>
      </c>
      <c r="B6863" t="s">
        <v>119</v>
      </c>
      <c r="C6863" t="s">
        <v>2</v>
      </c>
      <c r="D6863" t="s">
        <v>8</v>
      </c>
      <c r="E6863">
        <v>202403</v>
      </c>
      <c r="F6863" s="8">
        <v>121156.09677419356</v>
      </c>
      <c r="G6863" s="8">
        <v>123038</v>
      </c>
    </row>
    <row r="6864" spans="1:7" x14ac:dyDescent="0.2">
      <c r="A6864" t="s">
        <v>133</v>
      </c>
      <c r="B6864" t="s">
        <v>119</v>
      </c>
      <c r="C6864" t="s">
        <v>2</v>
      </c>
      <c r="D6864" t="s">
        <v>8</v>
      </c>
      <c r="E6864">
        <v>202404</v>
      </c>
      <c r="F6864" s="8">
        <v>120733.66666666667</v>
      </c>
      <c r="G6864" s="8">
        <v>123889</v>
      </c>
    </row>
    <row r="6865" spans="1:7" x14ac:dyDescent="0.2">
      <c r="A6865" t="s">
        <v>133</v>
      </c>
      <c r="B6865" t="s">
        <v>119</v>
      </c>
      <c r="C6865" t="s">
        <v>2</v>
      </c>
      <c r="D6865" t="s">
        <v>8</v>
      </c>
      <c r="E6865">
        <v>202405</v>
      </c>
      <c r="F6865" s="8">
        <v>120692.67741935475</v>
      </c>
      <c r="G6865" s="8">
        <v>123773</v>
      </c>
    </row>
    <row r="6866" spans="1:7" x14ac:dyDescent="0.2">
      <c r="A6866" t="s">
        <v>133</v>
      </c>
      <c r="B6866" t="s">
        <v>119</v>
      </c>
      <c r="C6866" t="s">
        <v>2</v>
      </c>
      <c r="D6866" t="s">
        <v>9</v>
      </c>
      <c r="E6866">
        <v>201406</v>
      </c>
      <c r="F6866" s="8">
        <v>64122.578686635941</v>
      </c>
      <c r="G6866" s="8">
        <v>66322.5</v>
      </c>
    </row>
    <row r="6867" spans="1:7" x14ac:dyDescent="0.2">
      <c r="A6867" t="s">
        <v>133</v>
      </c>
      <c r="B6867" t="s">
        <v>119</v>
      </c>
      <c r="C6867" t="s">
        <v>2</v>
      </c>
      <c r="D6867" t="s">
        <v>9</v>
      </c>
      <c r="E6867">
        <v>201412</v>
      </c>
      <c r="F6867" s="8">
        <v>69571.712903225809</v>
      </c>
      <c r="G6867" s="8">
        <v>72430.166666666672</v>
      </c>
    </row>
    <row r="6868" spans="1:7" x14ac:dyDescent="0.2">
      <c r="A6868" t="s">
        <v>133</v>
      </c>
      <c r="B6868" t="s">
        <v>119</v>
      </c>
      <c r="C6868" t="s">
        <v>2</v>
      </c>
      <c r="D6868" t="s">
        <v>9</v>
      </c>
      <c r="E6868">
        <v>201506</v>
      </c>
      <c r="F6868" s="8">
        <v>73063.717844342027</v>
      </c>
      <c r="G6868" s="8">
        <v>75406</v>
      </c>
    </row>
    <row r="6869" spans="1:7" x14ac:dyDescent="0.2">
      <c r="A6869" t="s">
        <v>133</v>
      </c>
      <c r="B6869" t="s">
        <v>119</v>
      </c>
      <c r="C6869" t="s">
        <v>2</v>
      </c>
      <c r="D6869" t="s">
        <v>9</v>
      </c>
      <c r="E6869">
        <v>201512</v>
      </c>
      <c r="F6869" s="8">
        <v>77294.546953405021</v>
      </c>
      <c r="G6869" s="8">
        <v>80268.333333333328</v>
      </c>
    </row>
    <row r="6870" spans="1:7" x14ac:dyDescent="0.2">
      <c r="A6870" t="s">
        <v>133</v>
      </c>
      <c r="B6870" t="s">
        <v>119</v>
      </c>
      <c r="C6870" t="s">
        <v>2</v>
      </c>
      <c r="D6870" t="s">
        <v>9</v>
      </c>
      <c r="E6870">
        <v>201606</v>
      </c>
      <c r="F6870" s="8">
        <v>80344.231096279836</v>
      </c>
      <c r="G6870" s="8">
        <v>82958.666666666672</v>
      </c>
    </row>
    <row r="6871" spans="1:7" x14ac:dyDescent="0.2">
      <c r="A6871" t="s">
        <v>133</v>
      </c>
      <c r="B6871" t="s">
        <v>119</v>
      </c>
      <c r="C6871" t="s">
        <v>2</v>
      </c>
      <c r="D6871" t="s">
        <v>9</v>
      </c>
      <c r="E6871">
        <v>201612</v>
      </c>
      <c r="F6871" s="8">
        <v>84796.237813620086</v>
      </c>
      <c r="G6871" s="8">
        <v>87593.166666666672</v>
      </c>
    </row>
    <row r="6872" spans="1:7" x14ac:dyDescent="0.2">
      <c r="A6872" t="s">
        <v>133</v>
      </c>
      <c r="B6872" t="s">
        <v>119</v>
      </c>
      <c r="C6872" t="s">
        <v>2</v>
      </c>
      <c r="D6872" t="s">
        <v>9</v>
      </c>
      <c r="E6872">
        <v>201706</v>
      </c>
      <c r="F6872" s="8">
        <v>87539.216193036365</v>
      </c>
      <c r="G6872" s="8">
        <v>90433.333333333328</v>
      </c>
    </row>
    <row r="6873" spans="1:7" x14ac:dyDescent="0.2">
      <c r="A6873" t="s">
        <v>133</v>
      </c>
      <c r="B6873" t="s">
        <v>119</v>
      </c>
      <c r="C6873" t="s">
        <v>2</v>
      </c>
      <c r="D6873" t="s">
        <v>9</v>
      </c>
      <c r="E6873">
        <v>201712</v>
      </c>
      <c r="F6873" s="8">
        <v>91641.370967741954</v>
      </c>
      <c r="G6873" s="8">
        <v>94607.333333333328</v>
      </c>
    </row>
    <row r="6874" spans="1:7" x14ac:dyDescent="0.2">
      <c r="A6874" t="s">
        <v>133</v>
      </c>
      <c r="B6874" t="s">
        <v>119</v>
      </c>
      <c r="C6874" t="s">
        <v>2</v>
      </c>
      <c r="D6874" t="s">
        <v>9</v>
      </c>
      <c r="E6874">
        <v>201806</v>
      </c>
      <c r="F6874" s="8">
        <v>93428.985445468497</v>
      </c>
      <c r="G6874" s="8">
        <v>96282</v>
      </c>
    </row>
    <row r="6875" spans="1:7" x14ac:dyDescent="0.2">
      <c r="A6875" t="s">
        <v>133</v>
      </c>
      <c r="B6875" t="s">
        <v>119</v>
      </c>
      <c r="C6875" t="s">
        <v>2</v>
      </c>
      <c r="D6875" t="s">
        <v>9</v>
      </c>
      <c r="E6875">
        <v>201812</v>
      </c>
      <c r="F6875" s="8">
        <v>98628.317562724042</v>
      </c>
      <c r="G6875" s="8">
        <v>103280.16666666667</v>
      </c>
    </row>
    <row r="6876" spans="1:7" x14ac:dyDescent="0.2">
      <c r="A6876" t="s">
        <v>133</v>
      </c>
      <c r="B6876" t="s">
        <v>119</v>
      </c>
      <c r="C6876" t="s">
        <v>2</v>
      </c>
      <c r="D6876" t="s">
        <v>9</v>
      </c>
      <c r="E6876">
        <v>201906</v>
      </c>
      <c r="F6876" s="8">
        <v>103378.5861751152</v>
      </c>
      <c r="G6876" s="8">
        <v>107939.5</v>
      </c>
    </row>
    <row r="6877" spans="1:7" x14ac:dyDescent="0.2">
      <c r="A6877" t="s">
        <v>133</v>
      </c>
      <c r="B6877" t="s">
        <v>119</v>
      </c>
      <c r="C6877" t="s">
        <v>2</v>
      </c>
      <c r="D6877" t="s">
        <v>9</v>
      </c>
      <c r="E6877">
        <v>201912</v>
      </c>
      <c r="F6877" s="8">
        <v>109873.2688172043</v>
      </c>
      <c r="G6877" s="8">
        <v>113651</v>
      </c>
    </row>
    <row r="6878" spans="1:7" x14ac:dyDescent="0.2">
      <c r="A6878" t="s">
        <v>133</v>
      </c>
      <c r="B6878" t="s">
        <v>119</v>
      </c>
      <c r="C6878" t="s">
        <v>2</v>
      </c>
      <c r="D6878" t="s">
        <v>9</v>
      </c>
      <c r="E6878">
        <v>202006</v>
      </c>
      <c r="F6878" s="8">
        <v>112796.59191076504</v>
      </c>
      <c r="G6878" s="8">
        <v>116274.16666666667</v>
      </c>
    </row>
    <row r="6879" spans="1:7" x14ac:dyDescent="0.2">
      <c r="A6879" t="s">
        <v>133</v>
      </c>
      <c r="B6879" t="s">
        <v>119</v>
      </c>
      <c r="C6879" t="s">
        <v>2</v>
      </c>
      <c r="D6879" t="s">
        <v>9</v>
      </c>
      <c r="E6879">
        <v>202012</v>
      </c>
      <c r="F6879" s="8">
        <v>113402.85268817203</v>
      </c>
      <c r="G6879" s="8">
        <v>116254.66666666667</v>
      </c>
    </row>
    <row r="6880" spans="1:7" x14ac:dyDescent="0.2">
      <c r="A6880" t="s">
        <v>133</v>
      </c>
      <c r="B6880" t="s">
        <v>119</v>
      </c>
      <c r="C6880" t="s">
        <v>2</v>
      </c>
      <c r="D6880" t="s">
        <v>9</v>
      </c>
      <c r="E6880">
        <v>202106</v>
      </c>
      <c r="F6880" s="8">
        <v>114323.46685867896</v>
      </c>
      <c r="G6880" s="8">
        <v>116782.33333333333</v>
      </c>
    </row>
    <row r="6881" spans="1:7" x14ac:dyDescent="0.2">
      <c r="A6881" t="s">
        <v>133</v>
      </c>
      <c r="B6881" t="s">
        <v>119</v>
      </c>
      <c r="C6881" t="s">
        <v>2</v>
      </c>
      <c r="D6881" t="s">
        <v>9</v>
      </c>
      <c r="E6881">
        <v>202112</v>
      </c>
      <c r="F6881" s="8">
        <v>116513.44623655915</v>
      </c>
      <c r="G6881" s="8">
        <v>119029.33333333333</v>
      </c>
    </row>
    <row r="6882" spans="1:7" x14ac:dyDescent="0.2">
      <c r="A6882" t="s">
        <v>133</v>
      </c>
      <c r="B6882" t="s">
        <v>119</v>
      </c>
      <c r="C6882" t="s">
        <v>2</v>
      </c>
      <c r="D6882" t="s">
        <v>9</v>
      </c>
      <c r="E6882">
        <v>202206</v>
      </c>
      <c r="F6882" s="8">
        <v>117368.31225038403</v>
      </c>
      <c r="G6882" s="8">
        <v>119739.16666666667</v>
      </c>
    </row>
    <row r="6883" spans="1:7" x14ac:dyDescent="0.2">
      <c r="A6883" t="s">
        <v>133</v>
      </c>
      <c r="B6883" t="s">
        <v>119</v>
      </c>
      <c r="C6883" t="s">
        <v>2</v>
      </c>
      <c r="D6883" t="s">
        <v>9</v>
      </c>
      <c r="E6883">
        <v>202212</v>
      </c>
      <c r="F6883" s="8">
        <v>120380.36989247314</v>
      </c>
      <c r="G6883" s="8">
        <v>123335.5</v>
      </c>
    </row>
    <row r="6884" spans="1:7" x14ac:dyDescent="0.2">
      <c r="A6884" t="s">
        <v>133</v>
      </c>
      <c r="B6884" t="s">
        <v>119</v>
      </c>
      <c r="C6884" t="s">
        <v>2</v>
      </c>
      <c r="D6884" t="s">
        <v>9</v>
      </c>
      <c r="E6884">
        <v>202306</v>
      </c>
      <c r="F6884" s="8">
        <v>121602.63627752174</v>
      </c>
      <c r="G6884" s="8">
        <v>124316</v>
      </c>
    </row>
    <row r="6885" spans="1:7" x14ac:dyDescent="0.2">
      <c r="A6885" t="s">
        <v>133</v>
      </c>
      <c r="B6885" t="s">
        <v>119</v>
      </c>
      <c r="C6885" t="s">
        <v>2</v>
      </c>
      <c r="D6885" t="s">
        <v>9</v>
      </c>
      <c r="E6885">
        <v>202312</v>
      </c>
      <c r="F6885" s="8">
        <v>121374.80107526881</v>
      </c>
      <c r="G6885" s="8">
        <v>124060.66666666667</v>
      </c>
    </row>
    <row r="6886" spans="1:7" x14ac:dyDescent="0.2">
      <c r="A6886" t="s">
        <v>133</v>
      </c>
      <c r="B6886" t="s">
        <v>119</v>
      </c>
      <c r="C6886" t="s">
        <v>2</v>
      </c>
      <c r="D6886" t="s">
        <v>9</v>
      </c>
      <c r="E6886">
        <v>202406</v>
      </c>
      <c r="F6886" s="8">
        <v>120804.51153133111</v>
      </c>
      <c r="G6886" s="8">
        <v>123595.2</v>
      </c>
    </row>
    <row r="6887" spans="1:7" x14ac:dyDescent="0.2">
      <c r="A6887" t="s">
        <v>133</v>
      </c>
      <c r="B6887" t="s">
        <v>119</v>
      </c>
      <c r="C6887" t="s">
        <v>2</v>
      </c>
      <c r="D6887" t="s">
        <v>5</v>
      </c>
      <c r="E6887">
        <v>201403</v>
      </c>
      <c r="F6887" s="8">
        <v>63025.629416282638</v>
      </c>
      <c r="G6887" s="8">
        <v>65097</v>
      </c>
    </row>
    <row r="6888" spans="1:7" x14ac:dyDescent="0.2">
      <c r="A6888" t="s">
        <v>133</v>
      </c>
      <c r="B6888" t="s">
        <v>119</v>
      </c>
      <c r="C6888" t="s">
        <v>2</v>
      </c>
      <c r="D6888" t="s">
        <v>5</v>
      </c>
      <c r="E6888">
        <v>201406</v>
      </c>
      <c r="F6888" s="8">
        <v>65219.527956989245</v>
      </c>
      <c r="G6888" s="8">
        <v>67548</v>
      </c>
    </row>
    <row r="6889" spans="1:7" x14ac:dyDescent="0.2">
      <c r="A6889" t="s">
        <v>133</v>
      </c>
      <c r="B6889" t="s">
        <v>119</v>
      </c>
      <c r="C6889" t="s">
        <v>2</v>
      </c>
      <c r="D6889" t="s">
        <v>5</v>
      </c>
      <c r="E6889">
        <v>201409</v>
      </c>
      <c r="F6889" s="8">
        <v>67811.844444444476</v>
      </c>
      <c r="G6889" s="8">
        <v>70655.666666666672</v>
      </c>
    </row>
    <row r="6890" spans="1:7" x14ac:dyDescent="0.2">
      <c r="A6890" t="s">
        <v>133</v>
      </c>
      <c r="B6890" t="s">
        <v>119</v>
      </c>
      <c r="C6890" t="s">
        <v>2</v>
      </c>
      <c r="D6890" t="s">
        <v>5</v>
      </c>
      <c r="E6890">
        <v>201412</v>
      </c>
      <c r="F6890" s="8">
        <v>71331.581362007171</v>
      </c>
      <c r="G6890" s="8">
        <v>74204.666666666672</v>
      </c>
    </row>
    <row r="6891" spans="1:7" x14ac:dyDescent="0.2">
      <c r="A6891" t="s">
        <v>133</v>
      </c>
      <c r="B6891" t="s">
        <v>119</v>
      </c>
      <c r="C6891" t="s">
        <v>2</v>
      </c>
      <c r="D6891" t="s">
        <v>5</v>
      </c>
      <c r="E6891">
        <v>201503</v>
      </c>
      <c r="F6891" s="8">
        <v>72598.255760368644</v>
      </c>
      <c r="G6891" s="8">
        <v>74810.666666666672</v>
      </c>
    </row>
    <row r="6892" spans="1:7" x14ac:dyDescent="0.2">
      <c r="A6892" t="s">
        <v>133</v>
      </c>
      <c r="B6892" t="s">
        <v>119</v>
      </c>
      <c r="C6892" t="s">
        <v>2</v>
      </c>
      <c r="D6892" t="s">
        <v>5</v>
      </c>
      <c r="E6892">
        <v>201506</v>
      </c>
      <c r="F6892" s="8">
        <v>73529.179928315396</v>
      </c>
      <c r="G6892" s="8">
        <v>76001.333333333328</v>
      </c>
    </row>
    <row r="6893" spans="1:7" x14ac:dyDescent="0.2">
      <c r="A6893" t="s">
        <v>133</v>
      </c>
      <c r="B6893" t="s">
        <v>119</v>
      </c>
      <c r="C6893" t="s">
        <v>2</v>
      </c>
      <c r="D6893" t="s">
        <v>5</v>
      </c>
      <c r="E6893">
        <v>201509</v>
      </c>
      <c r="F6893" s="8">
        <v>76052.236559139783</v>
      </c>
      <c r="G6893" s="8">
        <v>79192.666666666672</v>
      </c>
    </row>
    <row r="6894" spans="1:7" x14ac:dyDescent="0.2">
      <c r="A6894" t="s">
        <v>133</v>
      </c>
      <c r="B6894" t="s">
        <v>119</v>
      </c>
      <c r="C6894" t="s">
        <v>2</v>
      </c>
      <c r="D6894" t="s">
        <v>5</v>
      </c>
      <c r="E6894">
        <v>201512</v>
      </c>
      <c r="F6894" s="8">
        <v>78536.857347670259</v>
      </c>
      <c r="G6894" s="8">
        <v>81344</v>
      </c>
    </row>
    <row r="6895" spans="1:7" x14ac:dyDescent="0.2">
      <c r="A6895" t="s">
        <v>133</v>
      </c>
      <c r="B6895" t="s">
        <v>119</v>
      </c>
      <c r="C6895" t="s">
        <v>2</v>
      </c>
      <c r="D6895" t="s">
        <v>5</v>
      </c>
      <c r="E6895">
        <v>201603</v>
      </c>
      <c r="F6895" s="8">
        <v>79248.661475713758</v>
      </c>
      <c r="G6895" s="8">
        <v>81627.333333333328</v>
      </c>
    </row>
    <row r="6896" spans="1:7" x14ac:dyDescent="0.2">
      <c r="A6896" t="s">
        <v>133</v>
      </c>
      <c r="B6896" t="s">
        <v>119</v>
      </c>
      <c r="C6896" t="s">
        <v>2</v>
      </c>
      <c r="D6896" t="s">
        <v>5</v>
      </c>
      <c r="E6896">
        <v>201606</v>
      </c>
      <c r="F6896" s="8">
        <v>81439.800716845901</v>
      </c>
      <c r="G6896" s="8">
        <v>84290</v>
      </c>
    </row>
    <row r="6897" spans="1:7" x14ac:dyDescent="0.2">
      <c r="A6897" t="s">
        <v>133</v>
      </c>
      <c r="B6897" t="s">
        <v>119</v>
      </c>
      <c r="C6897" t="s">
        <v>2</v>
      </c>
      <c r="D6897" t="s">
        <v>5</v>
      </c>
      <c r="E6897">
        <v>201609</v>
      </c>
      <c r="F6897" s="8">
        <v>83994.973476702522</v>
      </c>
      <c r="G6897" s="8">
        <v>86899</v>
      </c>
    </row>
    <row r="6898" spans="1:7" x14ac:dyDescent="0.2">
      <c r="A6898" t="s">
        <v>133</v>
      </c>
      <c r="B6898" t="s">
        <v>119</v>
      </c>
      <c r="C6898" t="s">
        <v>2</v>
      </c>
      <c r="D6898" t="s">
        <v>5</v>
      </c>
      <c r="E6898">
        <v>201612</v>
      </c>
      <c r="F6898" s="8">
        <v>85597.502150537635</v>
      </c>
      <c r="G6898" s="8">
        <v>88287.333333333328</v>
      </c>
    </row>
    <row r="6899" spans="1:7" x14ac:dyDescent="0.2">
      <c r="A6899" t="s">
        <v>133</v>
      </c>
      <c r="B6899" t="s">
        <v>119</v>
      </c>
      <c r="C6899" t="s">
        <v>2</v>
      </c>
      <c r="D6899" t="s">
        <v>5</v>
      </c>
      <c r="E6899">
        <v>201703</v>
      </c>
      <c r="F6899" s="8">
        <v>86416.222350230397</v>
      </c>
      <c r="G6899" s="8">
        <v>89201.666666666672</v>
      </c>
    </row>
    <row r="6900" spans="1:7" x14ac:dyDescent="0.2">
      <c r="A6900" t="s">
        <v>133</v>
      </c>
      <c r="B6900" t="s">
        <v>119</v>
      </c>
      <c r="C6900" t="s">
        <v>2</v>
      </c>
      <c r="D6900" t="s">
        <v>5</v>
      </c>
      <c r="E6900">
        <v>201706</v>
      </c>
      <c r="F6900" s="8">
        <v>88662.210035842305</v>
      </c>
      <c r="G6900" s="8">
        <v>91665</v>
      </c>
    </row>
    <row r="6901" spans="1:7" x14ac:dyDescent="0.2">
      <c r="A6901" t="s">
        <v>133</v>
      </c>
      <c r="B6901" t="s">
        <v>119</v>
      </c>
      <c r="C6901" t="s">
        <v>2</v>
      </c>
      <c r="D6901" t="s">
        <v>5</v>
      </c>
      <c r="E6901">
        <v>201709</v>
      </c>
      <c r="F6901" s="8">
        <v>90772.854480286769</v>
      </c>
      <c r="G6901" s="8">
        <v>93927.333333333328</v>
      </c>
    </row>
    <row r="6902" spans="1:7" x14ac:dyDescent="0.2">
      <c r="A6902" t="s">
        <v>133</v>
      </c>
      <c r="B6902" t="s">
        <v>119</v>
      </c>
      <c r="C6902" t="s">
        <v>2</v>
      </c>
      <c r="D6902" t="s">
        <v>5</v>
      </c>
      <c r="E6902">
        <v>201712</v>
      </c>
      <c r="F6902" s="8">
        <v>92509.887455197124</v>
      </c>
      <c r="G6902" s="8">
        <v>95287.333333333328</v>
      </c>
    </row>
    <row r="6903" spans="1:7" x14ac:dyDescent="0.2">
      <c r="A6903" t="s">
        <v>133</v>
      </c>
      <c r="B6903" t="s">
        <v>119</v>
      </c>
      <c r="C6903" t="s">
        <v>2</v>
      </c>
      <c r="D6903" t="s">
        <v>5</v>
      </c>
      <c r="E6903">
        <v>201803</v>
      </c>
      <c r="F6903" s="8">
        <v>92865.767665130552</v>
      </c>
      <c r="G6903" s="8">
        <v>95366.666666666672</v>
      </c>
    </row>
    <row r="6904" spans="1:7" x14ac:dyDescent="0.2">
      <c r="A6904" t="s">
        <v>133</v>
      </c>
      <c r="B6904" t="s">
        <v>119</v>
      </c>
      <c r="C6904" t="s">
        <v>2</v>
      </c>
      <c r="D6904" t="s">
        <v>5</v>
      </c>
      <c r="E6904">
        <v>201806</v>
      </c>
      <c r="F6904" s="8">
        <v>93992.203225806414</v>
      </c>
      <c r="G6904" s="8">
        <v>97197.333333333328</v>
      </c>
    </row>
    <row r="6905" spans="1:7" x14ac:dyDescent="0.2">
      <c r="A6905" t="s">
        <v>133</v>
      </c>
      <c r="B6905" t="s">
        <v>119</v>
      </c>
      <c r="C6905" t="s">
        <v>2</v>
      </c>
      <c r="D6905" t="s">
        <v>5</v>
      </c>
      <c r="E6905">
        <v>201809</v>
      </c>
      <c r="F6905" s="8">
        <v>96969.360573476719</v>
      </c>
      <c r="G6905" s="8">
        <v>101790.33333333333</v>
      </c>
    </row>
    <row r="6906" spans="1:7" x14ac:dyDescent="0.2">
      <c r="A6906" t="s">
        <v>133</v>
      </c>
      <c r="B6906" t="s">
        <v>119</v>
      </c>
      <c r="C6906" t="s">
        <v>2</v>
      </c>
      <c r="D6906" t="s">
        <v>5</v>
      </c>
      <c r="E6906">
        <v>201812</v>
      </c>
      <c r="F6906" s="8">
        <v>100287.27455197135</v>
      </c>
      <c r="G6906" s="8">
        <v>104770</v>
      </c>
    </row>
    <row r="6907" spans="1:7" x14ac:dyDescent="0.2">
      <c r="A6907" t="s">
        <v>133</v>
      </c>
      <c r="B6907" t="s">
        <v>119</v>
      </c>
      <c r="C6907" t="s">
        <v>2</v>
      </c>
      <c r="D6907" t="s">
        <v>5</v>
      </c>
      <c r="E6907">
        <v>201903</v>
      </c>
      <c r="F6907" s="8">
        <v>101930.80030721966</v>
      </c>
      <c r="G6907" s="8">
        <v>106386</v>
      </c>
    </row>
    <row r="6908" spans="1:7" x14ac:dyDescent="0.2">
      <c r="A6908" t="s">
        <v>133</v>
      </c>
      <c r="B6908" t="s">
        <v>119</v>
      </c>
      <c r="C6908" t="s">
        <v>2</v>
      </c>
      <c r="D6908" t="s">
        <v>5</v>
      </c>
      <c r="E6908">
        <v>201906</v>
      </c>
      <c r="F6908" s="8">
        <v>104826.37204301074</v>
      </c>
      <c r="G6908" s="8">
        <v>109493</v>
      </c>
    </row>
    <row r="6909" spans="1:7" x14ac:dyDescent="0.2">
      <c r="A6909" t="s">
        <v>133</v>
      </c>
      <c r="B6909" t="s">
        <v>119</v>
      </c>
      <c r="C6909" t="s">
        <v>2</v>
      </c>
      <c r="D6909" t="s">
        <v>5</v>
      </c>
      <c r="E6909">
        <v>201909</v>
      </c>
      <c r="F6909" s="8">
        <v>108089.91505376347</v>
      </c>
      <c r="G6909" s="8">
        <v>112042.33333333333</v>
      </c>
    </row>
    <row r="6910" spans="1:7" x14ac:dyDescent="0.2">
      <c r="A6910" t="s">
        <v>133</v>
      </c>
      <c r="B6910" t="s">
        <v>119</v>
      </c>
      <c r="C6910" t="s">
        <v>2</v>
      </c>
      <c r="D6910" t="s">
        <v>5</v>
      </c>
      <c r="E6910">
        <v>201912</v>
      </c>
      <c r="F6910" s="8">
        <v>111656.62258064518</v>
      </c>
      <c r="G6910" s="8">
        <v>115259.66666666667</v>
      </c>
    </row>
    <row r="6911" spans="1:7" x14ac:dyDescent="0.2">
      <c r="A6911" t="s">
        <v>133</v>
      </c>
      <c r="B6911" t="s">
        <v>119</v>
      </c>
      <c r="C6911" t="s">
        <v>2</v>
      </c>
      <c r="D6911" t="s">
        <v>5</v>
      </c>
      <c r="E6911">
        <v>202003</v>
      </c>
      <c r="F6911" s="8">
        <v>113204.54690396738</v>
      </c>
      <c r="G6911" s="8">
        <v>117107.33333333333</v>
      </c>
    </row>
    <row r="6912" spans="1:7" x14ac:dyDescent="0.2">
      <c r="A6912" t="s">
        <v>133</v>
      </c>
      <c r="B6912" t="s">
        <v>119</v>
      </c>
      <c r="C6912" t="s">
        <v>2</v>
      </c>
      <c r="D6912" t="s">
        <v>5</v>
      </c>
      <c r="E6912">
        <v>202006</v>
      </c>
      <c r="F6912" s="8">
        <v>112388.6369175627</v>
      </c>
      <c r="G6912" s="8">
        <v>115441</v>
      </c>
    </row>
    <row r="6913" spans="1:7" x14ac:dyDescent="0.2">
      <c r="A6913" t="s">
        <v>133</v>
      </c>
      <c r="B6913" t="s">
        <v>119</v>
      </c>
      <c r="C6913" t="s">
        <v>2</v>
      </c>
      <c r="D6913" t="s">
        <v>5</v>
      </c>
      <c r="E6913">
        <v>202009</v>
      </c>
      <c r="F6913" s="8">
        <v>113008.88566308243</v>
      </c>
      <c r="G6913" s="8">
        <v>116084</v>
      </c>
    </row>
    <row r="6914" spans="1:7" x14ac:dyDescent="0.2">
      <c r="A6914" t="s">
        <v>133</v>
      </c>
      <c r="B6914" t="s">
        <v>119</v>
      </c>
      <c r="C6914" t="s">
        <v>2</v>
      </c>
      <c r="D6914" t="s">
        <v>5</v>
      </c>
      <c r="E6914">
        <v>202012</v>
      </c>
      <c r="F6914" s="8">
        <v>113796.81971326163</v>
      </c>
      <c r="G6914" s="8">
        <v>116425.33333333333</v>
      </c>
    </row>
    <row r="6915" spans="1:7" x14ac:dyDescent="0.2">
      <c r="A6915" t="s">
        <v>133</v>
      </c>
      <c r="B6915" t="s">
        <v>119</v>
      </c>
      <c r="C6915" t="s">
        <v>2</v>
      </c>
      <c r="D6915" t="s">
        <v>5</v>
      </c>
      <c r="E6915">
        <v>202103</v>
      </c>
      <c r="F6915" s="8">
        <v>113918.7261904762</v>
      </c>
      <c r="G6915" s="8">
        <v>116427.66666666667</v>
      </c>
    </row>
    <row r="6916" spans="1:7" x14ac:dyDescent="0.2">
      <c r="A6916" t="s">
        <v>133</v>
      </c>
      <c r="B6916" t="s">
        <v>119</v>
      </c>
      <c r="C6916" t="s">
        <v>2</v>
      </c>
      <c r="D6916" t="s">
        <v>5</v>
      </c>
      <c r="E6916">
        <v>202106</v>
      </c>
      <c r="F6916" s="8">
        <v>114728.20752688176</v>
      </c>
      <c r="G6916" s="8">
        <v>117137</v>
      </c>
    </row>
    <row r="6917" spans="1:7" x14ac:dyDescent="0.2">
      <c r="A6917" t="s">
        <v>133</v>
      </c>
      <c r="B6917" t="s">
        <v>119</v>
      </c>
      <c r="C6917" t="s">
        <v>2</v>
      </c>
      <c r="D6917" t="s">
        <v>5</v>
      </c>
      <c r="E6917">
        <v>202109</v>
      </c>
      <c r="F6917" s="8">
        <v>115836.99964157709</v>
      </c>
      <c r="G6917" s="8">
        <v>118470</v>
      </c>
    </row>
    <row r="6918" spans="1:7" x14ac:dyDescent="0.2">
      <c r="A6918" t="s">
        <v>133</v>
      </c>
      <c r="B6918" t="s">
        <v>119</v>
      </c>
      <c r="C6918" t="s">
        <v>2</v>
      </c>
      <c r="D6918" t="s">
        <v>5</v>
      </c>
      <c r="E6918">
        <v>202112</v>
      </c>
      <c r="F6918" s="8">
        <v>117189.8928315412</v>
      </c>
      <c r="G6918" s="8">
        <v>119588.66666666667</v>
      </c>
    </row>
    <row r="6919" spans="1:7" x14ac:dyDescent="0.2">
      <c r="A6919" t="s">
        <v>133</v>
      </c>
      <c r="B6919" t="s">
        <v>119</v>
      </c>
      <c r="C6919" t="s">
        <v>2</v>
      </c>
      <c r="D6919" t="s">
        <v>5</v>
      </c>
      <c r="E6919">
        <v>202203</v>
      </c>
      <c r="F6919" s="8">
        <v>117123.17396313364</v>
      </c>
      <c r="G6919" s="8">
        <v>119442</v>
      </c>
    </row>
    <row r="6920" spans="1:7" x14ac:dyDescent="0.2">
      <c r="A6920" t="s">
        <v>133</v>
      </c>
      <c r="B6920" t="s">
        <v>119</v>
      </c>
      <c r="C6920" t="s">
        <v>2</v>
      </c>
      <c r="D6920" t="s">
        <v>5</v>
      </c>
      <c r="E6920">
        <v>202206</v>
      </c>
      <c r="F6920" s="8">
        <v>117613.45053763443</v>
      </c>
      <c r="G6920" s="8">
        <v>120036.33333333333</v>
      </c>
    </row>
    <row r="6921" spans="1:7" x14ac:dyDescent="0.2">
      <c r="A6921" t="s">
        <v>133</v>
      </c>
      <c r="B6921" t="s">
        <v>119</v>
      </c>
      <c r="C6921" t="s">
        <v>2</v>
      </c>
      <c r="D6921" t="s">
        <v>5</v>
      </c>
      <c r="E6921">
        <v>202209</v>
      </c>
      <c r="F6921" s="8">
        <v>119259.36200716847</v>
      </c>
      <c r="G6921" s="8">
        <v>122294</v>
      </c>
    </row>
    <row r="6922" spans="1:7" x14ac:dyDescent="0.2">
      <c r="A6922" t="s">
        <v>133</v>
      </c>
      <c r="B6922" t="s">
        <v>119</v>
      </c>
      <c r="C6922" t="s">
        <v>2</v>
      </c>
      <c r="D6922" t="s">
        <v>5</v>
      </c>
      <c r="E6922">
        <v>202212</v>
      </c>
      <c r="F6922" s="8">
        <v>121501.3777777778</v>
      </c>
      <c r="G6922" s="8">
        <v>124377</v>
      </c>
    </row>
    <row r="6923" spans="1:7" x14ac:dyDescent="0.2">
      <c r="A6923" t="s">
        <v>133</v>
      </c>
      <c r="B6923" t="s">
        <v>119</v>
      </c>
      <c r="C6923" t="s">
        <v>2</v>
      </c>
      <c r="D6923" t="s">
        <v>5</v>
      </c>
      <c r="E6923">
        <v>202303</v>
      </c>
      <c r="F6923" s="8">
        <v>121588.82488479262</v>
      </c>
      <c r="G6923" s="8">
        <v>124291.66666666667</v>
      </c>
    </row>
    <row r="6924" spans="1:7" x14ac:dyDescent="0.2">
      <c r="A6924" t="s">
        <v>133</v>
      </c>
      <c r="B6924" t="s">
        <v>119</v>
      </c>
      <c r="C6924" t="s">
        <v>2</v>
      </c>
      <c r="D6924" t="s">
        <v>5</v>
      </c>
      <c r="E6924">
        <v>202306</v>
      </c>
      <c r="F6924" s="8">
        <v>121616.4476702509</v>
      </c>
      <c r="G6924" s="8">
        <v>124340.33333333333</v>
      </c>
    </row>
    <row r="6925" spans="1:7" x14ac:dyDescent="0.2">
      <c r="A6925" t="s">
        <v>133</v>
      </c>
      <c r="B6925" t="s">
        <v>119</v>
      </c>
      <c r="C6925" t="s">
        <v>2</v>
      </c>
      <c r="D6925" t="s">
        <v>5</v>
      </c>
      <c r="E6925">
        <v>202309</v>
      </c>
      <c r="F6925" s="8">
        <v>121588.90788530461</v>
      </c>
      <c r="G6925" s="8">
        <v>124427.66666666667</v>
      </c>
    </row>
    <row r="6926" spans="1:7" x14ac:dyDescent="0.2">
      <c r="A6926" t="s">
        <v>133</v>
      </c>
      <c r="B6926" t="s">
        <v>119</v>
      </c>
      <c r="C6926" t="s">
        <v>2</v>
      </c>
      <c r="D6926" t="s">
        <v>5</v>
      </c>
      <c r="E6926">
        <v>202312</v>
      </c>
      <c r="F6926" s="8">
        <v>121160.694265233</v>
      </c>
      <c r="G6926" s="8">
        <v>123693.66666666667</v>
      </c>
    </row>
    <row r="6927" spans="1:7" x14ac:dyDescent="0.2">
      <c r="A6927" t="s">
        <v>133</v>
      </c>
      <c r="B6927" t="s">
        <v>119</v>
      </c>
      <c r="C6927" t="s">
        <v>2</v>
      </c>
      <c r="D6927" t="s">
        <v>5</v>
      </c>
      <c r="E6927">
        <v>202403</v>
      </c>
      <c r="F6927" s="8">
        <v>120865.4045235447</v>
      </c>
      <c r="G6927" s="8">
        <v>123438</v>
      </c>
    </row>
    <row r="6928" spans="1:7" x14ac:dyDescent="0.2">
      <c r="A6928" t="s">
        <v>133</v>
      </c>
      <c r="B6928" t="s">
        <v>119</v>
      </c>
      <c r="C6928" t="s">
        <v>2</v>
      </c>
      <c r="D6928" t="s">
        <v>5</v>
      </c>
      <c r="E6928">
        <v>202406</v>
      </c>
      <c r="F6928" s="8">
        <v>120713.17204301071</v>
      </c>
      <c r="G6928" s="8">
        <v>123831</v>
      </c>
    </row>
    <row r="6929" spans="1:7" x14ac:dyDescent="0.2">
      <c r="A6929" t="s">
        <v>133</v>
      </c>
      <c r="B6929" t="s">
        <v>119</v>
      </c>
      <c r="C6929" t="s">
        <v>3</v>
      </c>
      <c r="D6929" t="s">
        <v>7</v>
      </c>
      <c r="E6929">
        <v>2014</v>
      </c>
      <c r="F6929" s="8">
        <v>95032.86161034304</v>
      </c>
      <c r="G6929" s="8">
        <v>98073.333333333328</v>
      </c>
    </row>
    <row r="6930" spans="1:7" x14ac:dyDescent="0.2">
      <c r="A6930" t="s">
        <v>133</v>
      </c>
      <c r="B6930" t="s">
        <v>119</v>
      </c>
      <c r="C6930" t="s">
        <v>3</v>
      </c>
      <c r="D6930" t="s">
        <v>7</v>
      </c>
      <c r="E6930">
        <v>2015</v>
      </c>
      <c r="F6930" s="8">
        <v>103055.97034050181</v>
      </c>
      <c r="G6930" s="8">
        <v>106490.58333333333</v>
      </c>
    </row>
    <row r="6931" spans="1:7" x14ac:dyDescent="0.2">
      <c r="A6931" t="s">
        <v>133</v>
      </c>
      <c r="B6931" t="s">
        <v>119</v>
      </c>
      <c r="C6931" t="s">
        <v>3</v>
      </c>
      <c r="D6931" t="s">
        <v>7</v>
      </c>
      <c r="E6931">
        <v>2016</v>
      </c>
      <c r="F6931" s="8">
        <v>115050.28281423803</v>
      </c>
      <c r="G6931" s="8">
        <v>119047.16666666667</v>
      </c>
    </row>
    <row r="6932" spans="1:7" x14ac:dyDescent="0.2">
      <c r="A6932" t="s">
        <v>133</v>
      </c>
      <c r="B6932" t="s">
        <v>119</v>
      </c>
      <c r="C6932" t="s">
        <v>3</v>
      </c>
      <c r="D6932" t="s">
        <v>7</v>
      </c>
      <c r="E6932">
        <v>2017</v>
      </c>
      <c r="F6932" s="8">
        <v>135111.34210829495</v>
      </c>
      <c r="G6932" s="8">
        <v>140027.83333333334</v>
      </c>
    </row>
    <row r="6933" spans="1:7" x14ac:dyDescent="0.2">
      <c r="A6933" t="s">
        <v>133</v>
      </c>
      <c r="B6933" t="s">
        <v>119</v>
      </c>
      <c r="C6933" t="s">
        <v>3</v>
      </c>
      <c r="D6933" t="s">
        <v>7</v>
      </c>
      <c r="E6933">
        <v>2018</v>
      </c>
      <c r="F6933" s="8">
        <v>156201.45488991297</v>
      </c>
      <c r="G6933" s="8">
        <v>162086.66666666666</v>
      </c>
    </row>
    <row r="6934" spans="1:7" x14ac:dyDescent="0.2">
      <c r="A6934" t="s">
        <v>133</v>
      </c>
      <c r="B6934" t="s">
        <v>119</v>
      </c>
      <c r="C6934" t="s">
        <v>3</v>
      </c>
      <c r="D6934" t="s">
        <v>7</v>
      </c>
      <c r="E6934">
        <v>2019</v>
      </c>
      <c r="F6934" s="8">
        <v>181354.58369815673</v>
      </c>
      <c r="G6934" s="8">
        <v>188220.5</v>
      </c>
    </row>
    <row r="6935" spans="1:7" x14ac:dyDescent="0.2">
      <c r="A6935" t="s">
        <v>133</v>
      </c>
      <c r="B6935" t="s">
        <v>119</v>
      </c>
      <c r="C6935" t="s">
        <v>3</v>
      </c>
      <c r="D6935" t="s">
        <v>7</v>
      </c>
      <c r="E6935">
        <v>2020</v>
      </c>
      <c r="F6935" s="8">
        <v>199428.90542269187</v>
      </c>
      <c r="G6935" s="8">
        <v>205236.5</v>
      </c>
    </row>
    <row r="6936" spans="1:7" x14ac:dyDescent="0.2">
      <c r="A6936" t="s">
        <v>133</v>
      </c>
      <c r="B6936" t="s">
        <v>119</v>
      </c>
      <c r="C6936" t="s">
        <v>3</v>
      </c>
      <c r="D6936" t="s">
        <v>7</v>
      </c>
      <c r="E6936">
        <v>2021</v>
      </c>
      <c r="F6936" s="8">
        <v>208849.90057603689</v>
      </c>
      <c r="G6936" s="8">
        <v>214447.83333333334</v>
      </c>
    </row>
    <row r="6937" spans="1:7" x14ac:dyDescent="0.2">
      <c r="A6937" t="s">
        <v>133</v>
      </c>
      <c r="B6937" t="s">
        <v>119</v>
      </c>
      <c r="C6937" t="s">
        <v>3</v>
      </c>
      <c r="D6937" t="s">
        <v>7</v>
      </c>
      <c r="E6937">
        <v>2022</v>
      </c>
      <c r="F6937" s="8">
        <v>222090.72960189459</v>
      </c>
      <c r="G6937" s="8">
        <v>228020</v>
      </c>
    </row>
    <row r="6938" spans="1:7" x14ac:dyDescent="0.2">
      <c r="A6938" t="s">
        <v>133</v>
      </c>
      <c r="B6938" t="s">
        <v>119</v>
      </c>
      <c r="C6938" t="s">
        <v>3</v>
      </c>
      <c r="D6938" t="s">
        <v>7</v>
      </c>
      <c r="E6938">
        <v>2023</v>
      </c>
      <c r="F6938" s="8">
        <v>234251.11121991804</v>
      </c>
      <c r="G6938" s="8">
        <v>240538</v>
      </c>
    </row>
    <row r="6939" spans="1:7" x14ac:dyDescent="0.2">
      <c r="A6939" t="s">
        <v>133</v>
      </c>
      <c r="B6939" t="s">
        <v>119</v>
      </c>
      <c r="C6939" t="s">
        <v>3</v>
      </c>
      <c r="D6939" t="s">
        <v>7</v>
      </c>
      <c r="E6939">
        <v>2024</v>
      </c>
      <c r="F6939" s="8">
        <v>238526.62249907298</v>
      </c>
      <c r="G6939" s="8">
        <v>244839.4</v>
      </c>
    </row>
    <row r="6940" spans="1:7" x14ac:dyDescent="0.2">
      <c r="A6940" t="s">
        <v>133</v>
      </c>
      <c r="B6940" t="s">
        <v>119</v>
      </c>
      <c r="C6940" t="s">
        <v>3</v>
      </c>
      <c r="D6940" t="s">
        <v>8</v>
      </c>
      <c r="E6940">
        <v>201401</v>
      </c>
      <c r="F6940" s="8">
        <v>91984.709677419305</v>
      </c>
      <c r="G6940" s="8">
        <v>94288</v>
      </c>
    </row>
    <row r="6941" spans="1:7" x14ac:dyDescent="0.2">
      <c r="A6941" t="s">
        <v>133</v>
      </c>
      <c r="B6941" t="s">
        <v>119</v>
      </c>
      <c r="C6941" t="s">
        <v>3</v>
      </c>
      <c r="D6941" t="s">
        <v>8</v>
      </c>
      <c r="E6941">
        <v>201402</v>
      </c>
      <c r="F6941" s="8">
        <v>91793.42857142858</v>
      </c>
      <c r="G6941" s="8">
        <v>94326</v>
      </c>
    </row>
    <row r="6942" spans="1:7" x14ac:dyDescent="0.2">
      <c r="A6942" t="s">
        <v>133</v>
      </c>
      <c r="B6942" t="s">
        <v>119</v>
      </c>
      <c r="C6942" t="s">
        <v>3</v>
      </c>
      <c r="D6942" t="s">
        <v>8</v>
      </c>
      <c r="E6942">
        <v>201403</v>
      </c>
      <c r="F6942" s="8">
        <v>92097.258064516063</v>
      </c>
      <c r="G6942" s="8">
        <v>94871</v>
      </c>
    </row>
    <row r="6943" spans="1:7" x14ac:dyDescent="0.2">
      <c r="A6943" t="s">
        <v>133</v>
      </c>
      <c r="B6943" t="s">
        <v>119</v>
      </c>
      <c r="C6943" t="s">
        <v>3</v>
      </c>
      <c r="D6943" t="s">
        <v>8</v>
      </c>
      <c r="E6943">
        <v>201404</v>
      </c>
      <c r="F6943" s="8">
        <v>92816.800000000032</v>
      </c>
      <c r="G6943" s="8">
        <v>95480</v>
      </c>
    </row>
    <row r="6944" spans="1:7" x14ac:dyDescent="0.2">
      <c r="A6944" t="s">
        <v>133</v>
      </c>
      <c r="B6944" t="s">
        <v>119</v>
      </c>
      <c r="C6944" t="s">
        <v>3</v>
      </c>
      <c r="D6944" t="s">
        <v>8</v>
      </c>
      <c r="E6944">
        <v>201405</v>
      </c>
      <c r="F6944" s="8">
        <v>93439.322580645123</v>
      </c>
      <c r="G6944" s="8">
        <v>96603</v>
      </c>
    </row>
    <row r="6945" spans="1:7" x14ac:dyDescent="0.2">
      <c r="A6945" t="s">
        <v>133</v>
      </c>
      <c r="B6945" t="s">
        <v>119</v>
      </c>
      <c r="C6945" t="s">
        <v>3</v>
      </c>
      <c r="D6945" t="s">
        <v>8</v>
      </c>
      <c r="E6945">
        <v>201406</v>
      </c>
      <c r="F6945" s="8">
        <v>94363.1</v>
      </c>
      <c r="G6945" s="8">
        <v>97064</v>
      </c>
    </row>
    <row r="6946" spans="1:7" x14ac:dyDescent="0.2">
      <c r="A6946" t="s">
        <v>133</v>
      </c>
      <c r="B6946" t="s">
        <v>119</v>
      </c>
      <c r="C6946" t="s">
        <v>3</v>
      </c>
      <c r="D6946" t="s">
        <v>8</v>
      </c>
      <c r="E6946">
        <v>201407</v>
      </c>
      <c r="F6946" s="8">
        <v>94744.967741935456</v>
      </c>
      <c r="G6946" s="8">
        <v>97956</v>
      </c>
    </row>
    <row r="6947" spans="1:7" x14ac:dyDescent="0.2">
      <c r="A6947" t="s">
        <v>133</v>
      </c>
      <c r="B6947" t="s">
        <v>119</v>
      </c>
      <c r="C6947" t="s">
        <v>3</v>
      </c>
      <c r="D6947" t="s">
        <v>8</v>
      </c>
      <c r="E6947">
        <v>201408</v>
      </c>
      <c r="F6947" s="8">
        <v>95536</v>
      </c>
      <c r="G6947" s="8">
        <v>98657</v>
      </c>
    </row>
    <row r="6948" spans="1:7" x14ac:dyDescent="0.2">
      <c r="A6948" t="s">
        <v>133</v>
      </c>
      <c r="B6948" t="s">
        <v>119</v>
      </c>
      <c r="C6948" t="s">
        <v>3</v>
      </c>
      <c r="D6948" t="s">
        <v>8</v>
      </c>
      <c r="E6948">
        <v>201409</v>
      </c>
      <c r="F6948" s="8">
        <v>96829.03333333334</v>
      </c>
      <c r="G6948" s="8">
        <v>100724</v>
      </c>
    </row>
    <row r="6949" spans="1:7" x14ac:dyDescent="0.2">
      <c r="A6949" t="s">
        <v>133</v>
      </c>
      <c r="B6949" t="s">
        <v>119</v>
      </c>
      <c r="C6949" t="s">
        <v>3</v>
      </c>
      <c r="D6949" t="s">
        <v>8</v>
      </c>
      <c r="E6949">
        <v>201410</v>
      </c>
      <c r="F6949" s="8">
        <v>98294.064516129059</v>
      </c>
      <c r="G6949" s="8">
        <v>101678</v>
      </c>
    </row>
    <row r="6950" spans="1:7" x14ac:dyDescent="0.2">
      <c r="A6950" t="s">
        <v>133</v>
      </c>
      <c r="B6950" t="s">
        <v>119</v>
      </c>
      <c r="C6950" t="s">
        <v>3</v>
      </c>
      <c r="D6950" t="s">
        <v>8</v>
      </c>
      <c r="E6950">
        <v>201411</v>
      </c>
      <c r="F6950" s="8">
        <v>98813.299999999974</v>
      </c>
      <c r="G6950" s="8">
        <v>101707</v>
      </c>
    </row>
    <row r="6951" spans="1:7" x14ac:dyDescent="0.2">
      <c r="A6951" t="s">
        <v>133</v>
      </c>
      <c r="B6951" t="s">
        <v>119</v>
      </c>
      <c r="C6951" t="s">
        <v>3</v>
      </c>
      <c r="D6951" t="s">
        <v>8</v>
      </c>
      <c r="E6951">
        <v>201412</v>
      </c>
      <c r="F6951" s="8">
        <v>99682.354838709682</v>
      </c>
      <c r="G6951" s="8">
        <v>103526</v>
      </c>
    </row>
    <row r="6952" spans="1:7" x14ac:dyDescent="0.2">
      <c r="A6952" t="s">
        <v>133</v>
      </c>
      <c r="B6952" t="s">
        <v>119</v>
      </c>
      <c r="C6952" t="s">
        <v>3</v>
      </c>
      <c r="D6952" t="s">
        <v>8</v>
      </c>
      <c r="E6952">
        <v>201501</v>
      </c>
      <c r="F6952" s="8">
        <v>100081.6774193548</v>
      </c>
      <c r="G6952" s="8">
        <v>102569</v>
      </c>
    </row>
    <row r="6953" spans="1:7" x14ac:dyDescent="0.2">
      <c r="A6953" t="s">
        <v>133</v>
      </c>
      <c r="B6953" t="s">
        <v>119</v>
      </c>
      <c r="C6953" t="s">
        <v>3</v>
      </c>
      <c r="D6953" t="s">
        <v>8</v>
      </c>
      <c r="E6953">
        <v>201502</v>
      </c>
      <c r="F6953" s="8">
        <v>99684.5</v>
      </c>
      <c r="G6953" s="8">
        <v>102457</v>
      </c>
    </row>
    <row r="6954" spans="1:7" x14ac:dyDescent="0.2">
      <c r="A6954" t="s">
        <v>133</v>
      </c>
      <c r="B6954" t="s">
        <v>119</v>
      </c>
      <c r="C6954" t="s">
        <v>3</v>
      </c>
      <c r="D6954" t="s">
        <v>8</v>
      </c>
      <c r="E6954">
        <v>201503</v>
      </c>
      <c r="F6954" s="8">
        <v>99762.096774193618</v>
      </c>
      <c r="G6954" s="8">
        <v>102801</v>
      </c>
    </row>
    <row r="6955" spans="1:7" x14ac:dyDescent="0.2">
      <c r="A6955" t="s">
        <v>133</v>
      </c>
      <c r="B6955" t="s">
        <v>119</v>
      </c>
      <c r="C6955" t="s">
        <v>3</v>
      </c>
      <c r="D6955" t="s">
        <v>8</v>
      </c>
      <c r="E6955">
        <v>201504</v>
      </c>
      <c r="F6955" s="8">
        <v>100036.13333333333</v>
      </c>
      <c r="G6955" s="8">
        <v>103237</v>
      </c>
    </row>
    <row r="6956" spans="1:7" x14ac:dyDescent="0.2">
      <c r="A6956" t="s">
        <v>133</v>
      </c>
      <c r="B6956" t="s">
        <v>119</v>
      </c>
      <c r="C6956" t="s">
        <v>3</v>
      </c>
      <c r="D6956" t="s">
        <v>8</v>
      </c>
      <c r="E6956">
        <v>201505</v>
      </c>
      <c r="F6956" s="8">
        <v>100908.12903225809</v>
      </c>
      <c r="G6956" s="8">
        <v>104091</v>
      </c>
    </row>
    <row r="6957" spans="1:7" x14ac:dyDescent="0.2">
      <c r="A6957" t="s">
        <v>133</v>
      </c>
      <c r="B6957" t="s">
        <v>119</v>
      </c>
      <c r="C6957" t="s">
        <v>3</v>
      </c>
      <c r="D6957" t="s">
        <v>8</v>
      </c>
      <c r="E6957">
        <v>201506</v>
      </c>
      <c r="F6957" s="8">
        <v>101832.40000000001</v>
      </c>
      <c r="G6957" s="8">
        <v>104924</v>
      </c>
    </row>
    <row r="6958" spans="1:7" x14ac:dyDescent="0.2">
      <c r="A6958" t="s">
        <v>133</v>
      </c>
      <c r="B6958" t="s">
        <v>119</v>
      </c>
      <c r="C6958" t="s">
        <v>3</v>
      </c>
      <c r="D6958" t="s">
        <v>8</v>
      </c>
      <c r="E6958">
        <v>201507</v>
      </c>
      <c r="F6958" s="8">
        <v>102718.19354838709</v>
      </c>
      <c r="G6958" s="8">
        <v>106505</v>
      </c>
    </row>
    <row r="6959" spans="1:7" x14ac:dyDescent="0.2">
      <c r="A6959" t="s">
        <v>133</v>
      </c>
      <c r="B6959" t="s">
        <v>119</v>
      </c>
      <c r="C6959" t="s">
        <v>3</v>
      </c>
      <c r="D6959" t="s">
        <v>8</v>
      </c>
      <c r="E6959">
        <v>201508</v>
      </c>
      <c r="F6959" s="8">
        <v>103739.35483870967</v>
      </c>
      <c r="G6959" s="8">
        <v>107496</v>
      </c>
    </row>
    <row r="6960" spans="1:7" x14ac:dyDescent="0.2">
      <c r="A6960" t="s">
        <v>133</v>
      </c>
      <c r="B6960" t="s">
        <v>119</v>
      </c>
      <c r="C6960" t="s">
        <v>3</v>
      </c>
      <c r="D6960" t="s">
        <v>8</v>
      </c>
      <c r="E6960">
        <v>201509</v>
      </c>
      <c r="F6960" s="8">
        <v>105345.53333333333</v>
      </c>
      <c r="G6960" s="8">
        <v>110044</v>
      </c>
    </row>
    <row r="6961" spans="1:7" x14ac:dyDescent="0.2">
      <c r="A6961" t="s">
        <v>133</v>
      </c>
      <c r="B6961" t="s">
        <v>119</v>
      </c>
      <c r="C6961" t="s">
        <v>3</v>
      </c>
      <c r="D6961" t="s">
        <v>8</v>
      </c>
      <c r="E6961">
        <v>201510</v>
      </c>
      <c r="F6961" s="8">
        <v>106910.58064516126</v>
      </c>
      <c r="G6961" s="8">
        <v>110676</v>
      </c>
    </row>
    <row r="6962" spans="1:7" x14ac:dyDescent="0.2">
      <c r="A6962" t="s">
        <v>133</v>
      </c>
      <c r="B6962" t="s">
        <v>119</v>
      </c>
      <c r="C6962" t="s">
        <v>3</v>
      </c>
      <c r="D6962" t="s">
        <v>8</v>
      </c>
      <c r="E6962">
        <v>201511</v>
      </c>
      <c r="F6962" s="8">
        <v>107448.40000000005</v>
      </c>
      <c r="G6962" s="8">
        <v>110952</v>
      </c>
    </row>
    <row r="6963" spans="1:7" x14ac:dyDescent="0.2">
      <c r="A6963" t="s">
        <v>133</v>
      </c>
      <c r="B6963" t="s">
        <v>119</v>
      </c>
      <c r="C6963" t="s">
        <v>3</v>
      </c>
      <c r="D6963" t="s">
        <v>8</v>
      </c>
      <c r="E6963">
        <v>201512</v>
      </c>
      <c r="F6963" s="8">
        <v>108204.64516129032</v>
      </c>
      <c r="G6963" s="8">
        <v>112135</v>
      </c>
    </row>
    <row r="6964" spans="1:7" x14ac:dyDescent="0.2">
      <c r="A6964" t="s">
        <v>133</v>
      </c>
      <c r="B6964" t="s">
        <v>119</v>
      </c>
      <c r="C6964" t="s">
        <v>3</v>
      </c>
      <c r="D6964" t="s">
        <v>8</v>
      </c>
      <c r="E6964">
        <v>201601</v>
      </c>
      <c r="F6964" s="8">
        <v>108406.25806451614</v>
      </c>
      <c r="G6964" s="8">
        <v>111187</v>
      </c>
    </row>
    <row r="6965" spans="1:7" x14ac:dyDescent="0.2">
      <c r="A6965" t="s">
        <v>133</v>
      </c>
      <c r="B6965" t="s">
        <v>119</v>
      </c>
      <c r="C6965" t="s">
        <v>3</v>
      </c>
      <c r="D6965" t="s">
        <v>8</v>
      </c>
      <c r="E6965">
        <v>201602</v>
      </c>
      <c r="F6965" s="8">
        <v>108685.10344827587</v>
      </c>
      <c r="G6965" s="8">
        <v>112145</v>
      </c>
    </row>
    <row r="6966" spans="1:7" x14ac:dyDescent="0.2">
      <c r="A6966" t="s">
        <v>133</v>
      </c>
      <c r="B6966" t="s">
        <v>119</v>
      </c>
      <c r="C6966" t="s">
        <v>3</v>
      </c>
      <c r="D6966" t="s">
        <v>8</v>
      </c>
      <c r="E6966">
        <v>201603</v>
      </c>
      <c r="F6966" s="8">
        <v>109714.35483870968</v>
      </c>
      <c r="G6966" s="8">
        <v>113116</v>
      </c>
    </row>
    <row r="6967" spans="1:7" x14ac:dyDescent="0.2">
      <c r="A6967" t="s">
        <v>133</v>
      </c>
      <c r="B6967" t="s">
        <v>119</v>
      </c>
      <c r="C6967" t="s">
        <v>3</v>
      </c>
      <c r="D6967" t="s">
        <v>8</v>
      </c>
      <c r="E6967">
        <v>201604</v>
      </c>
      <c r="F6967" s="8">
        <v>110716.23333333329</v>
      </c>
      <c r="G6967" s="8">
        <v>114471</v>
      </c>
    </row>
    <row r="6968" spans="1:7" x14ac:dyDescent="0.2">
      <c r="A6968" t="s">
        <v>133</v>
      </c>
      <c r="B6968" t="s">
        <v>119</v>
      </c>
      <c r="C6968" t="s">
        <v>3</v>
      </c>
      <c r="D6968" t="s">
        <v>8</v>
      </c>
      <c r="E6968">
        <v>201605</v>
      </c>
      <c r="F6968" s="8">
        <v>112241.1290322581</v>
      </c>
      <c r="G6968" s="8">
        <v>116008</v>
      </c>
    </row>
    <row r="6969" spans="1:7" x14ac:dyDescent="0.2">
      <c r="A6969" t="s">
        <v>133</v>
      </c>
      <c r="B6969" t="s">
        <v>119</v>
      </c>
      <c r="C6969" t="s">
        <v>3</v>
      </c>
      <c r="D6969" t="s">
        <v>8</v>
      </c>
      <c r="E6969">
        <v>201606</v>
      </c>
      <c r="F6969" s="8">
        <v>113832.00000000001</v>
      </c>
      <c r="G6969" s="8">
        <v>117985</v>
      </c>
    </row>
    <row r="6970" spans="1:7" x14ac:dyDescent="0.2">
      <c r="A6970" t="s">
        <v>133</v>
      </c>
      <c r="B6970" t="s">
        <v>119</v>
      </c>
      <c r="C6970" t="s">
        <v>3</v>
      </c>
      <c r="D6970" t="s">
        <v>8</v>
      </c>
      <c r="E6970">
        <v>201607</v>
      </c>
      <c r="F6970" s="8">
        <v>115466.70967741928</v>
      </c>
      <c r="G6970" s="8">
        <v>119659</v>
      </c>
    </row>
    <row r="6971" spans="1:7" x14ac:dyDescent="0.2">
      <c r="A6971" t="s">
        <v>133</v>
      </c>
      <c r="B6971" t="s">
        <v>119</v>
      </c>
      <c r="C6971" t="s">
        <v>3</v>
      </c>
      <c r="D6971" t="s">
        <v>8</v>
      </c>
      <c r="E6971">
        <v>201608</v>
      </c>
      <c r="F6971" s="8">
        <v>117173.22580645165</v>
      </c>
      <c r="G6971" s="8">
        <v>121333</v>
      </c>
    </row>
    <row r="6972" spans="1:7" x14ac:dyDescent="0.2">
      <c r="A6972" t="s">
        <v>133</v>
      </c>
      <c r="B6972" t="s">
        <v>119</v>
      </c>
      <c r="C6972" t="s">
        <v>3</v>
      </c>
      <c r="D6972" t="s">
        <v>8</v>
      </c>
      <c r="E6972">
        <v>201609</v>
      </c>
      <c r="F6972" s="8">
        <v>118668.36666666661</v>
      </c>
      <c r="G6972" s="8">
        <v>123513</v>
      </c>
    </row>
    <row r="6973" spans="1:7" x14ac:dyDescent="0.2">
      <c r="A6973" t="s">
        <v>133</v>
      </c>
      <c r="B6973" t="s">
        <v>119</v>
      </c>
      <c r="C6973" t="s">
        <v>3</v>
      </c>
      <c r="D6973" t="s">
        <v>8</v>
      </c>
      <c r="E6973">
        <v>201610</v>
      </c>
      <c r="F6973" s="8">
        <v>120368.03225806449</v>
      </c>
      <c r="G6973" s="8">
        <v>124876</v>
      </c>
    </row>
    <row r="6974" spans="1:7" x14ac:dyDescent="0.2">
      <c r="A6974" t="s">
        <v>133</v>
      </c>
      <c r="B6974" t="s">
        <v>119</v>
      </c>
      <c r="C6974" t="s">
        <v>3</v>
      </c>
      <c r="D6974" t="s">
        <v>8</v>
      </c>
      <c r="E6974">
        <v>201611</v>
      </c>
      <c r="F6974" s="8">
        <v>121836.4</v>
      </c>
      <c r="G6974" s="8">
        <v>126549</v>
      </c>
    </row>
    <row r="6975" spans="1:7" x14ac:dyDescent="0.2">
      <c r="A6975" t="s">
        <v>133</v>
      </c>
      <c r="B6975" t="s">
        <v>119</v>
      </c>
      <c r="C6975" t="s">
        <v>3</v>
      </c>
      <c r="D6975" t="s">
        <v>8</v>
      </c>
      <c r="E6975">
        <v>201612</v>
      </c>
      <c r="F6975" s="8">
        <v>123495.5806451613</v>
      </c>
      <c r="G6975" s="8">
        <v>127724</v>
      </c>
    </row>
    <row r="6976" spans="1:7" x14ac:dyDescent="0.2">
      <c r="A6976" t="s">
        <v>133</v>
      </c>
      <c r="B6976" t="s">
        <v>119</v>
      </c>
      <c r="C6976" t="s">
        <v>3</v>
      </c>
      <c r="D6976" t="s">
        <v>8</v>
      </c>
      <c r="E6976">
        <v>201701</v>
      </c>
      <c r="F6976" s="8">
        <v>124086.80645161294</v>
      </c>
      <c r="G6976" s="8">
        <v>128101</v>
      </c>
    </row>
    <row r="6977" spans="1:7" x14ac:dyDescent="0.2">
      <c r="A6977" t="s">
        <v>133</v>
      </c>
      <c r="B6977" t="s">
        <v>119</v>
      </c>
      <c r="C6977" t="s">
        <v>3</v>
      </c>
      <c r="D6977" t="s">
        <v>8</v>
      </c>
      <c r="E6977">
        <v>201702</v>
      </c>
      <c r="F6977" s="8">
        <v>125718.82142857138</v>
      </c>
      <c r="G6977" s="8">
        <v>130464</v>
      </c>
    </row>
    <row r="6978" spans="1:7" x14ac:dyDescent="0.2">
      <c r="A6978" t="s">
        <v>133</v>
      </c>
      <c r="B6978" t="s">
        <v>119</v>
      </c>
      <c r="C6978" t="s">
        <v>3</v>
      </c>
      <c r="D6978" t="s">
        <v>8</v>
      </c>
      <c r="E6978">
        <v>201703</v>
      </c>
      <c r="F6978" s="8">
        <v>127867.9677419355</v>
      </c>
      <c r="G6978" s="8">
        <v>133290</v>
      </c>
    </row>
    <row r="6979" spans="1:7" x14ac:dyDescent="0.2">
      <c r="A6979" t="s">
        <v>133</v>
      </c>
      <c r="B6979" t="s">
        <v>119</v>
      </c>
      <c r="C6979" t="s">
        <v>3</v>
      </c>
      <c r="D6979" t="s">
        <v>8</v>
      </c>
      <c r="E6979">
        <v>201704</v>
      </c>
      <c r="F6979" s="8">
        <v>129947.06666666669</v>
      </c>
      <c r="G6979" s="8">
        <v>135107</v>
      </c>
    </row>
    <row r="6980" spans="1:7" x14ac:dyDescent="0.2">
      <c r="A6980" t="s">
        <v>133</v>
      </c>
      <c r="B6980" t="s">
        <v>119</v>
      </c>
      <c r="C6980" t="s">
        <v>3</v>
      </c>
      <c r="D6980" t="s">
        <v>8</v>
      </c>
      <c r="E6980">
        <v>201705</v>
      </c>
      <c r="F6980" s="8">
        <v>132301.90322580648</v>
      </c>
      <c r="G6980" s="8">
        <v>137426</v>
      </c>
    </row>
    <row r="6981" spans="1:7" x14ac:dyDescent="0.2">
      <c r="A6981" t="s">
        <v>133</v>
      </c>
      <c r="B6981" t="s">
        <v>119</v>
      </c>
      <c r="C6981" t="s">
        <v>3</v>
      </c>
      <c r="D6981" t="s">
        <v>8</v>
      </c>
      <c r="E6981">
        <v>201706</v>
      </c>
      <c r="F6981" s="8">
        <v>134182.56666666662</v>
      </c>
      <c r="G6981" s="8">
        <v>138881</v>
      </c>
    </row>
    <row r="6982" spans="1:7" x14ac:dyDescent="0.2">
      <c r="A6982" t="s">
        <v>133</v>
      </c>
      <c r="B6982" t="s">
        <v>119</v>
      </c>
      <c r="C6982" t="s">
        <v>3</v>
      </c>
      <c r="D6982" t="s">
        <v>8</v>
      </c>
      <c r="E6982">
        <v>201707</v>
      </c>
      <c r="F6982" s="8">
        <v>135932.6129032257</v>
      </c>
      <c r="G6982" s="8">
        <v>140928</v>
      </c>
    </row>
    <row r="6983" spans="1:7" x14ac:dyDescent="0.2">
      <c r="A6983" t="s">
        <v>133</v>
      </c>
      <c r="B6983" t="s">
        <v>119</v>
      </c>
      <c r="C6983" t="s">
        <v>3</v>
      </c>
      <c r="D6983" t="s">
        <v>8</v>
      </c>
      <c r="E6983">
        <v>201708</v>
      </c>
      <c r="F6983" s="8">
        <v>138034.96774193551</v>
      </c>
      <c r="G6983" s="8">
        <v>143119</v>
      </c>
    </row>
    <row r="6984" spans="1:7" x14ac:dyDescent="0.2">
      <c r="A6984" t="s">
        <v>133</v>
      </c>
      <c r="B6984" t="s">
        <v>119</v>
      </c>
      <c r="C6984" t="s">
        <v>3</v>
      </c>
      <c r="D6984" t="s">
        <v>8</v>
      </c>
      <c r="E6984">
        <v>201709</v>
      </c>
      <c r="F6984" s="8">
        <v>140153.16666666663</v>
      </c>
      <c r="G6984" s="8">
        <v>145499</v>
      </c>
    </row>
    <row r="6985" spans="1:7" x14ac:dyDescent="0.2">
      <c r="A6985" t="s">
        <v>133</v>
      </c>
      <c r="B6985" t="s">
        <v>119</v>
      </c>
      <c r="C6985" t="s">
        <v>3</v>
      </c>
      <c r="D6985" t="s">
        <v>8</v>
      </c>
      <c r="E6985">
        <v>201710</v>
      </c>
      <c r="F6985" s="8">
        <v>142451.06451612891</v>
      </c>
      <c r="G6985" s="8">
        <v>147329</v>
      </c>
    </row>
    <row r="6986" spans="1:7" x14ac:dyDescent="0.2">
      <c r="A6986" t="s">
        <v>133</v>
      </c>
      <c r="B6986" t="s">
        <v>119</v>
      </c>
      <c r="C6986" t="s">
        <v>3</v>
      </c>
      <c r="D6986" t="s">
        <v>8</v>
      </c>
      <c r="E6986">
        <v>201711</v>
      </c>
      <c r="F6986" s="8">
        <v>144403.00000000015</v>
      </c>
      <c r="G6986" s="8">
        <v>149535</v>
      </c>
    </row>
    <row r="6987" spans="1:7" x14ac:dyDescent="0.2">
      <c r="A6987" t="s">
        <v>133</v>
      </c>
      <c r="B6987" t="s">
        <v>119</v>
      </c>
      <c r="C6987" t="s">
        <v>3</v>
      </c>
      <c r="D6987" t="s">
        <v>8</v>
      </c>
      <c r="E6987">
        <v>201712</v>
      </c>
      <c r="F6987" s="8">
        <v>146256.16129032255</v>
      </c>
      <c r="G6987" s="8">
        <v>150655</v>
      </c>
    </row>
    <row r="6988" spans="1:7" x14ac:dyDescent="0.2">
      <c r="A6988" t="s">
        <v>133</v>
      </c>
      <c r="B6988" t="s">
        <v>119</v>
      </c>
      <c r="C6988" t="s">
        <v>3</v>
      </c>
      <c r="D6988" t="s">
        <v>8</v>
      </c>
      <c r="E6988">
        <v>201801</v>
      </c>
      <c r="F6988" s="8">
        <v>146780.80645161297</v>
      </c>
      <c r="G6988" s="8">
        <v>150706</v>
      </c>
    </row>
    <row r="6989" spans="1:7" x14ac:dyDescent="0.2">
      <c r="A6989" t="s">
        <v>133</v>
      </c>
      <c r="B6989" t="s">
        <v>119</v>
      </c>
      <c r="C6989" t="s">
        <v>3</v>
      </c>
      <c r="D6989" t="s">
        <v>8</v>
      </c>
      <c r="E6989">
        <v>201802</v>
      </c>
      <c r="F6989" s="8">
        <v>147722.92857142867</v>
      </c>
      <c r="G6989" s="8">
        <v>152124</v>
      </c>
    </row>
    <row r="6990" spans="1:7" x14ac:dyDescent="0.2">
      <c r="A6990" t="s">
        <v>133</v>
      </c>
      <c r="B6990" t="s">
        <v>119</v>
      </c>
      <c r="C6990" t="s">
        <v>3</v>
      </c>
      <c r="D6990" t="s">
        <v>8</v>
      </c>
      <c r="E6990">
        <v>201803</v>
      </c>
      <c r="F6990" s="8">
        <v>149226.5161290323</v>
      </c>
      <c r="G6990" s="8">
        <v>153617</v>
      </c>
    </row>
    <row r="6991" spans="1:7" x14ac:dyDescent="0.2">
      <c r="A6991" t="s">
        <v>133</v>
      </c>
      <c r="B6991" t="s">
        <v>119</v>
      </c>
      <c r="C6991" t="s">
        <v>3</v>
      </c>
      <c r="D6991" t="s">
        <v>8</v>
      </c>
      <c r="E6991">
        <v>201804</v>
      </c>
      <c r="F6991" s="8">
        <v>150342.70000000007</v>
      </c>
      <c r="G6991" s="8">
        <v>155320</v>
      </c>
    </row>
    <row r="6992" spans="1:7" x14ac:dyDescent="0.2">
      <c r="A6992" t="s">
        <v>133</v>
      </c>
      <c r="B6992" t="s">
        <v>119</v>
      </c>
      <c r="C6992" t="s">
        <v>3</v>
      </c>
      <c r="D6992" t="s">
        <v>8</v>
      </c>
      <c r="E6992">
        <v>201805</v>
      </c>
      <c r="F6992" s="8">
        <v>152120.25806451624</v>
      </c>
      <c r="G6992" s="8">
        <v>157887</v>
      </c>
    </row>
    <row r="6993" spans="1:7" x14ac:dyDescent="0.2">
      <c r="A6993" t="s">
        <v>133</v>
      </c>
      <c r="B6993" t="s">
        <v>119</v>
      </c>
      <c r="C6993" t="s">
        <v>3</v>
      </c>
      <c r="D6993" t="s">
        <v>8</v>
      </c>
      <c r="E6993">
        <v>201806</v>
      </c>
      <c r="F6993" s="8">
        <v>154317.03333333321</v>
      </c>
      <c r="G6993" s="8">
        <v>159432</v>
      </c>
    </row>
    <row r="6994" spans="1:7" x14ac:dyDescent="0.2">
      <c r="A6994" t="s">
        <v>133</v>
      </c>
      <c r="B6994" t="s">
        <v>119</v>
      </c>
      <c r="C6994" t="s">
        <v>3</v>
      </c>
      <c r="D6994" t="s">
        <v>8</v>
      </c>
      <c r="E6994">
        <v>201807</v>
      </c>
      <c r="F6994" s="8">
        <v>156296.45161290321</v>
      </c>
      <c r="G6994" s="8">
        <v>162954</v>
      </c>
    </row>
    <row r="6995" spans="1:7" x14ac:dyDescent="0.2">
      <c r="A6995" t="s">
        <v>133</v>
      </c>
      <c r="B6995" t="s">
        <v>119</v>
      </c>
      <c r="C6995" t="s">
        <v>3</v>
      </c>
      <c r="D6995" t="s">
        <v>8</v>
      </c>
      <c r="E6995">
        <v>201808</v>
      </c>
      <c r="F6995" s="8">
        <v>158737.12903225809</v>
      </c>
      <c r="G6995" s="8">
        <v>166090</v>
      </c>
    </row>
    <row r="6996" spans="1:7" x14ac:dyDescent="0.2">
      <c r="A6996" t="s">
        <v>133</v>
      </c>
      <c r="B6996" t="s">
        <v>119</v>
      </c>
      <c r="C6996" t="s">
        <v>3</v>
      </c>
      <c r="D6996" t="s">
        <v>8</v>
      </c>
      <c r="E6996">
        <v>201809</v>
      </c>
      <c r="F6996" s="8">
        <v>161264.53333333324</v>
      </c>
      <c r="G6996" s="8">
        <v>168691</v>
      </c>
    </row>
    <row r="6997" spans="1:7" x14ac:dyDescent="0.2">
      <c r="A6997" t="s">
        <v>133</v>
      </c>
      <c r="B6997" t="s">
        <v>119</v>
      </c>
      <c r="C6997" t="s">
        <v>3</v>
      </c>
      <c r="D6997" t="s">
        <v>8</v>
      </c>
      <c r="E6997">
        <v>201810</v>
      </c>
      <c r="F6997" s="8">
        <v>163730.96774193551</v>
      </c>
      <c r="G6997" s="8">
        <v>171024</v>
      </c>
    </row>
    <row r="6998" spans="1:7" x14ac:dyDescent="0.2">
      <c r="A6998" t="s">
        <v>133</v>
      </c>
      <c r="B6998" t="s">
        <v>119</v>
      </c>
      <c r="C6998" t="s">
        <v>3</v>
      </c>
      <c r="D6998" t="s">
        <v>8</v>
      </c>
      <c r="E6998">
        <v>201811</v>
      </c>
      <c r="F6998" s="8">
        <v>165790.16666666666</v>
      </c>
      <c r="G6998" s="8">
        <v>172753</v>
      </c>
    </row>
    <row r="6999" spans="1:7" x14ac:dyDescent="0.2">
      <c r="A6999" t="s">
        <v>133</v>
      </c>
      <c r="B6999" t="s">
        <v>119</v>
      </c>
      <c r="C6999" t="s">
        <v>3</v>
      </c>
      <c r="D6999" t="s">
        <v>8</v>
      </c>
      <c r="E6999">
        <v>201812</v>
      </c>
      <c r="F6999" s="8">
        <v>168087.96774193546</v>
      </c>
      <c r="G6999" s="8">
        <v>174442</v>
      </c>
    </row>
    <row r="7000" spans="1:7" x14ac:dyDescent="0.2">
      <c r="A7000" t="s">
        <v>133</v>
      </c>
      <c r="B7000" t="s">
        <v>119</v>
      </c>
      <c r="C7000" t="s">
        <v>3</v>
      </c>
      <c r="D7000" t="s">
        <v>8</v>
      </c>
      <c r="E7000">
        <v>201901</v>
      </c>
      <c r="F7000" s="8">
        <v>168920.35483870967</v>
      </c>
      <c r="G7000" s="8">
        <v>174986</v>
      </c>
    </row>
    <row r="7001" spans="1:7" x14ac:dyDescent="0.2">
      <c r="A7001" t="s">
        <v>133</v>
      </c>
      <c r="B7001" t="s">
        <v>119</v>
      </c>
      <c r="C7001" t="s">
        <v>3</v>
      </c>
      <c r="D7001" t="s">
        <v>8</v>
      </c>
      <c r="E7001">
        <v>201902</v>
      </c>
      <c r="F7001" s="8">
        <v>170635.17857142861</v>
      </c>
      <c r="G7001" s="8">
        <v>177763</v>
      </c>
    </row>
    <row r="7002" spans="1:7" x14ac:dyDescent="0.2">
      <c r="A7002" t="s">
        <v>133</v>
      </c>
      <c r="B7002" t="s">
        <v>119</v>
      </c>
      <c r="C7002" t="s">
        <v>3</v>
      </c>
      <c r="D7002" t="s">
        <v>8</v>
      </c>
      <c r="E7002">
        <v>201903</v>
      </c>
      <c r="F7002" s="8">
        <v>172940.83870967763</v>
      </c>
      <c r="G7002" s="8">
        <v>180339</v>
      </c>
    </row>
    <row r="7003" spans="1:7" x14ac:dyDescent="0.2">
      <c r="A7003" t="s">
        <v>133</v>
      </c>
      <c r="B7003" t="s">
        <v>119</v>
      </c>
      <c r="C7003" t="s">
        <v>3</v>
      </c>
      <c r="D7003" t="s">
        <v>8</v>
      </c>
      <c r="E7003">
        <v>201904</v>
      </c>
      <c r="F7003" s="8">
        <v>174991.93333333332</v>
      </c>
      <c r="G7003" s="8">
        <v>182352</v>
      </c>
    </row>
    <row r="7004" spans="1:7" x14ac:dyDescent="0.2">
      <c r="A7004" t="s">
        <v>133</v>
      </c>
      <c r="B7004" t="s">
        <v>119</v>
      </c>
      <c r="C7004" t="s">
        <v>3</v>
      </c>
      <c r="D7004" t="s">
        <v>8</v>
      </c>
      <c r="E7004">
        <v>201905</v>
      </c>
      <c r="F7004" s="8">
        <v>177243.64516129025</v>
      </c>
      <c r="G7004" s="8">
        <v>184962</v>
      </c>
    </row>
    <row r="7005" spans="1:7" x14ac:dyDescent="0.2">
      <c r="A7005" t="s">
        <v>133</v>
      </c>
      <c r="B7005" t="s">
        <v>119</v>
      </c>
      <c r="C7005" t="s">
        <v>3</v>
      </c>
      <c r="D7005" t="s">
        <v>8</v>
      </c>
      <c r="E7005">
        <v>201906</v>
      </c>
      <c r="F7005" s="8">
        <v>179864.13333333348</v>
      </c>
      <c r="G7005" s="8">
        <v>186517</v>
      </c>
    </row>
    <row r="7006" spans="1:7" x14ac:dyDescent="0.2">
      <c r="A7006" t="s">
        <v>133</v>
      </c>
      <c r="B7006" t="s">
        <v>119</v>
      </c>
      <c r="C7006" t="s">
        <v>3</v>
      </c>
      <c r="D7006" t="s">
        <v>8</v>
      </c>
      <c r="E7006">
        <v>201907</v>
      </c>
      <c r="F7006" s="8">
        <v>181893.51612903213</v>
      </c>
      <c r="G7006" s="8">
        <v>188907</v>
      </c>
    </row>
    <row r="7007" spans="1:7" x14ac:dyDescent="0.2">
      <c r="A7007" t="s">
        <v>133</v>
      </c>
      <c r="B7007" t="s">
        <v>119</v>
      </c>
      <c r="C7007" t="s">
        <v>3</v>
      </c>
      <c r="D7007" t="s">
        <v>8</v>
      </c>
      <c r="E7007">
        <v>201908</v>
      </c>
      <c r="F7007" s="8">
        <v>184457.67741935494</v>
      </c>
      <c r="G7007" s="8">
        <v>191021</v>
      </c>
    </row>
    <row r="7008" spans="1:7" x14ac:dyDescent="0.2">
      <c r="A7008" t="s">
        <v>133</v>
      </c>
      <c r="B7008" t="s">
        <v>119</v>
      </c>
      <c r="C7008" t="s">
        <v>3</v>
      </c>
      <c r="D7008" t="s">
        <v>8</v>
      </c>
      <c r="E7008">
        <v>201909</v>
      </c>
      <c r="F7008" s="8">
        <v>187221.50000000009</v>
      </c>
      <c r="G7008" s="8">
        <v>194393</v>
      </c>
    </row>
    <row r="7009" spans="1:7" x14ac:dyDescent="0.2">
      <c r="A7009" t="s">
        <v>133</v>
      </c>
      <c r="B7009" t="s">
        <v>119</v>
      </c>
      <c r="C7009" t="s">
        <v>3</v>
      </c>
      <c r="D7009" t="s">
        <v>8</v>
      </c>
      <c r="E7009">
        <v>201910</v>
      </c>
      <c r="F7009" s="8">
        <v>190550.74193548388</v>
      </c>
      <c r="G7009" s="8">
        <v>197543</v>
      </c>
    </row>
    <row r="7010" spans="1:7" x14ac:dyDescent="0.2">
      <c r="A7010" t="s">
        <v>133</v>
      </c>
      <c r="B7010" t="s">
        <v>119</v>
      </c>
      <c r="C7010" t="s">
        <v>3</v>
      </c>
      <c r="D7010" t="s">
        <v>8</v>
      </c>
      <c r="E7010">
        <v>201911</v>
      </c>
      <c r="F7010" s="8">
        <v>192598.03333333338</v>
      </c>
      <c r="G7010" s="8">
        <v>198756</v>
      </c>
    </row>
    <row r="7011" spans="1:7" x14ac:dyDescent="0.2">
      <c r="A7011" t="s">
        <v>133</v>
      </c>
      <c r="B7011" t="s">
        <v>119</v>
      </c>
      <c r="C7011" t="s">
        <v>3</v>
      </c>
      <c r="D7011" t="s">
        <v>8</v>
      </c>
      <c r="E7011">
        <v>201912</v>
      </c>
      <c r="F7011" s="8">
        <v>194937.45161290315</v>
      </c>
      <c r="G7011" s="8">
        <v>201107</v>
      </c>
    </row>
    <row r="7012" spans="1:7" x14ac:dyDescent="0.2">
      <c r="A7012" t="s">
        <v>133</v>
      </c>
      <c r="B7012" t="s">
        <v>119</v>
      </c>
      <c r="C7012" t="s">
        <v>3</v>
      </c>
      <c r="D7012" t="s">
        <v>8</v>
      </c>
      <c r="E7012">
        <v>202001</v>
      </c>
      <c r="F7012" s="8">
        <v>195874.67741935488</v>
      </c>
      <c r="G7012" s="8">
        <v>202687</v>
      </c>
    </row>
    <row r="7013" spans="1:7" x14ac:dyDescent="0.2">
      <c r="A7013" t="s">
        <v>133</v>
      </c>
      <c r="B7013" t="s">
        <v>119</v>
      </c>
      <c r="C7013" t="s">
        <v>3</v>
      </c>
      <c r="D7013" t="s">
        <v>8</v>
      </c>
      <c r="E7013">
        <v>202002</v>
      </c>
      <c r="F7013" s="8">
        <v>197832.7586206898</v>
      </c>
      <c r="G7013" s="8">
        <v>205485</v>
      </c>
    </row>
    <row r="7014" spans="1:7" x14ac:dyDescent="0.2">
      <c r="A7014" t="s">
        <v>133</v>
      </c>
      <c r="B7014" t="s">
        <v>119</v>
      </c>
      <c r="C7014" t="s">
        <v>3</v>
      </c>
      <c r="D7014" t="s">
        <v>8</v>
      </c>
      <c r="E7014">
        <v>202003</v>
      </c>
      <c r="F7014" s="8">
        <v>199026.48387096773</v>
      </c>
      <c r="G7014" s="8">
        <v>205172</v>
      </c>
    </row>
    <row r="7015" spans="1:7" x14ac:dyDescent="0.2">
      <c r="A7015" t="s">
        <v>133</v>
      </c>
      <c r="B7015" t="s">
        <v>119</v>
      </c>
      <c r="C7015" t="s">
        <v>3</v>
      </c>
      <c r="D7015" t="s">
        <v>8</v>
      </c>
      <c r="E7015">
        <v>202004</v>
      </c>
      <c r="F7015" s="8">
        <v>197513.83333333337</v>
      </c>
      <c r="G7015" s="8">
        <v>202882</v>
      </c>
    </row>
    <row r="7016" spans="1:7" x14ac:dyDescent="0.2">
      <c r="A7016" t="s">
        <v>133</v>
      </c>
      <c r="B7016" t="s">
        <v>119</v>
      </c>
      <c r="C7016" t="s">
        <v>3</v>
      </c>
      <c r="D7016" t="s">
        <v>8</v>
      </c>
      <c r="E7016">
        <v>202005</v>
      </c>
      <c r="F7016" s="8">
        <v>197218.9677419354</v>
      </c>
      <c r="G7016" s="8">
        <v>202629</v>
      </c>
    </row>
    <row r="7017" spans="1:7" x14ac:dyDescent="0.2">
      <c r="A7017" t="s">
        <v>133</v>
      </c>
      <c r="B7017" t="s">
        <v>119</v>
      </c>
      <c r="C7017" t="s">
        <v>3</v>
      </c>
      <c r="D7017" t="s">
        <v>8</v>
      </c>
      <c r="E7017">
        <v>202006</v>
      </c>
      <c r="F7017" s="8">
        <v>198195.90000000005</v>
      </c>
      <c r="G7017" s="8">
        <v>203291</v>
      </c>
    </row>
    <row r="7018" spans="1:7" x14ac:dyDescent="0.2">
      <c r="A7018" t="s">
        <v>133</v>
      </c>
      <c r="B7018" t="s">
        <v>119</v>
      </c>
      <c r="C7018" t="s">
        <v>3</v>
      </c>
      <c r="D7018" t="s">
        <v>8</v>
      </c>
      <c r="E7018">
        <v>202007</v>
      </c>
      <c r="F7018" s="8">
        <v>199248.77419354834</v>
      </c>
      <c r="G7018" s="8">
        <v>205093</v>
      </c>
    </row>
    <row r="7019" spans="1:7" x14ac:dyDescent="0.2">
      <c r="A7019" t="s">
        <v>133</v>
      </c>
      <c r="B7019" t="s">
        <v>119</v>
      </c>
      <c r="C7019" t="s">
        <v>3</v>
      </c>
      <c r="D7019" t="s">
        <v>8</v>
      </c>
      <c r="E7019">
        <v>202008</v>
      </c>
      <c r="F7019" s="8">
        <v>200296.48387096782</v>
      </c>
      <c r="G7019" s="8">
        <v>205951</v>
      </c>
    </row>
    <row r="7020" spans="1:7" x14ac:dyDescent="0.2">
      <c r="A7020" t="s">
        <v>133</v>
      </c>
      <c r="B7020" t="s">
        <v>119</v>
      </c>
      <c r="C7020" t="s">
        <v>3</v>
      </c>
      <c r="D7020" t="s">
        <v>8</v>
      </c>
      <c r="E7020">
        <v>202009</v>
      </c>
      <c r="F7020" s="8">
        <v>201214.56666666674</v>
      </c>
      <c r="G7020" s="8">
        <v>206965</v>
      </c>
    </row>
    <row r="7021" spans="1:7" x14ac:dyDescent="0.2">
      <c r="A7021" t="s">
        <v>133</v>
      </c>
      <c r="B7021" t="s">
        <v>119</v>
      </c>
      <c r="C7021" t="s">
        <v>3</v>
      </c>
      <c r="D7021" t="s">
        <v>8</v>
      </c>
      <c r="E7021">
        <v>202010</v>
      </c>
      <c r="F7021" s="8">
        <v>201713.16129032258</v>
      </c>
      <c r="G7021" s="8">
        <v>207546</v>
      </c>
    </row>
    <row r="7022" spans="1:7" x14ac:dyDescent="0.2">
      <c r="A7022" t="s">
        <v>133</v>
      </c>
      <c r="B7022" t="s">
        <v>119</v>
      </c>
      <c r="C7022" t="s">
        <v>3</v>
      </c>
      <c r="D7022" t="s">
        <v>8</v>
      </c>
      <c r="E7022">
        <v>202011</v>
      </c>
      <c r="F7022" s="8">
        <v>202310.99999999997</v>
      </c>
      <c r="G7022" s="8">
        <v>207518</v>
      </c>
    </row>
    <row r="7023" spans="1:7" x14ac:dyDescent="0.2">
      <c r="A7023" t="s">
        <v>133</v>
      </c>
      <c r="B7023" t="s">
        <v>119</v>
      </c>
      <c r="C7023" t="s">
        <v>3</v>
      </c>
      <c r="D7023" t="s">
        <v>8</v>
      </c>
      <c r="E7023">
        <v>202012</v>
      </c>
      <c r="F7023" s="8">
        <v>202700.25806451606</v>
      </c>
      <c r="G7023" s="8">
        <v>207619</v>
      </c>
    </row>
    <row r="7024" spans="1:7" x14ac:dyDescent="0.2">
      <c r="A7024" t="s">
        <v>133</v>
      </c>
      <c r="B7024" t="s">
        <v>119</v>
      </c>
      <c r="C7024" t="s">
        <v>3</v>
      </c>
      <c r="D7024" t="s">
        <v>8</v>
      </c>
      <c r="E7024">
        <v>202101</v>
      </c>
      <c r="F7024" s="8">
        <v>202437.54838709676</v>
      </c>
      <c r="G7024" s="8">
        <v>207289</v>
      </c>
    </row>
    <row r="7025" spans="1:7" x14ac:dyDescent="0.2">
      <c r="A7025" t="s">
        <v>133</v>
      </c>
      <c r="B7025" t="s">
        <v>119</v>
      </c>
      <c r="C7025" t="s">
        <v>3</v>
      </c>
      <c r="D7025" t="s">
        <v>8</v>
      </c>
      <c r="E7025">
        <v>202102</v>
      </c>
      <c r="F7025" s="8">
        <v>203289.07142857145</v>
      </c>
      <c r="G7025" s="8">
        <v>208705</v>
      </c>
    </row>
    <row r="7026" spans="1:7" x14ac:dyDescent="0.2">
      <c r="A7026" t="s">
        <v>133</v>
      </c>
      <c r="B7026" t="s">
        <v>119</v>
      </c>
      <c r="C7026" t="s">
        <v>3</v>
      </c>
      <c r="D7026" t="s">
        <v>8</v>
      </c>
      <c r="E7026">
        <v>202103</v>
      </c>
      <c r="F7026" s="8">
        <v>204575.61290322579</v>
      </c>
      <c r="G7026" s="8">
        <v>210530</v>
      </c>
    </row>
    <row r="7027" spans="1:7" x14ac:dyDescent="0.2">
      <c r="A7027" t="s">
        <v>133</v>
      </c>
      <c r="B7027" t="s">
        <v>119</v>
      </c>
      <c r="C7027" t="s">
        <v>3</v>
      </c>
      <c r="D7027" t="s">
        <v>8</v>
      </c>
      <c r="E7027">
        <v>202104</v>
      </c>
      <c r="F7027" s="8">
        <v>205443.8</v>
      </c>
      <c r="G7027" s="8">
        <v>211179</v>
      </c>
    </row>
    <row r="7028" spans="1:7" x14ac:dyDescent="0.2">
      <c r="A7028" t="s">
        <v>133</v>
      </c>
      <c r="B7028" t="s">
        <v>119</v>
      </c>
      <c r="C7028" t="s">
        <v>3</v>
      </c>
      <c r="D7028" t="s">
        <v>8</v>
      </c>
      <c r="E7028">
        <v>202105</v>
      </c>
      <c r="F7028" s="8">
        <v>206700.87096774194</v>
      </c>
      <c r="G7028" s="8">
        <v>212016</v>
      </c>
    </row>
    <row r="7029" spans="1:7" x14ac:dyDescent="0.2">
      <c r="A7029" t="s">
        <v>133</v>
      </c>
      <c r="B7029" t="s">
        <v>119</v>
      </c>
      <c r="C7029" t="s">
        <v>3</v>
      </c>
      <c r="D7029" t="s">
        <v>8</v>
      </c>
      <c r="E7029">
        <v>202106</v>
      </c>
      <c r="F7029" s="8">
        <v>207868.03333333327</v>
      </c>
      <c r="G7029" s="8">
        <v>213179</v>
      </c>
    </row>
    <row r="7030" spans="1:7" x14ac:dyDescent="0.2">
      <c r="A7030" t="s">
        <v>133</v>
      </c>
      <c r="B7030" t="s">
        <v>119</v>
      </c>
      <c r="C7030" t="s">
        <v>3</v>
      </c>
      <c r="D7030" t="s">
        <v>8</v>
      </c>
      <c r="E7030">
        <v>202107</v>
      </c>
      <c r="F7030" s="8">
        <v>209134.77419354845</v>
      </c>
      <c r="G7030" s="8">
        <v>214797</v>
      </c>
    </row>
    <row r="7031" spans="1:7" x14ac:dyDescent="0.2">
      <c r="A7031" t="s">
        <v>133</v>
      </c>
      <c r="B7031" t="s">
        <v>119</v>
      </c>
      <c r="C7031" t="s">
        <v>3</v>
      </c>
      <c r="D7031" t="s">
        <v>8</v>
      </c>
      <c r="E7031">
        <v>202108</v>
      </c>
      <c r="F7031" s="8">
        <v>210292.09677419363</v>
      </c>
      <c r="G7031" s="8">
        <v>216417</v>
      </c>
    </row>
    <row r="7032" spans="1:7" x14ac:dyDescent="0.2">
      <c r="A7032" t="s">
        <v>133</v>
      </c>
      <c r="B7032" t="s">
        <v>119</v>
      </c>
      <c r="C7032" t="s">
        <v>3</v>
      </c>
      <c r="D7032" t="s">
        <v>8</v>
      </c>
      <c r="E7032">
        <v>202109</v>
      </c>
      <c r="F7032" s="8">
        <v>212004.6</v>
      </c>
      <c r="G7032" s="8">
        <v>218462</v>
      </c>
    </row>
    <row r="7033" spans="1:7" x14ac:dyDescent="0.2">
      <c r="A7033" t="s">
        <v>133</v>
      </c>
      <c r="B7033" t="s">
        <v>119</v>
      </c>
      <c r="C7033" t="s">
        <v>3</v>
      </c>
      <c r="D7033" t="s">
        <v>8</v>
      </c>
      <c r="E7033">
        <v>202110</v>
      </c>
      <c r="F7033" s="8">
        <v>213700.16129032263</v>
      </c>
      <c r="G7033" s="8">
        <v>219519</v>
      </c>
    </row>
    <row r="7034" spans="1:7" x14ac:dyDescent="0.2">
      <c r="A7034" t="s">
        <v>133</v>
      </c>
      <c r="B7034" t="s">
        <v>119</v>
      </c>
      <c r="C7034" t="s">
        <v>3</v>
      </c>
      <c r="D7034" t="s">
        <v>8</v>
      </c>
      <c r="E7034">
        <v>202111</v>
      </c>
      <c r="F7034" s="8">
        <v>214842.36666666667</v>
      </c>
      <c r="G7034" s="8">
        <v>220379</v>
      </c>
    </row>
    <row r="7035" spans="1:7" x14ac:dyDescent="0.2">
      <c r="A7035" t="s">
        <v>133</v>
      </c>
      <c r="B7035" t="s">
        <v>119</v>
      </c>
      <c r="C7035" t="s">
        <v>3</v>
      </c>
      <c r="D7035" t="s">
        <v>8</v>
      </c>
      <c r="E7035">
        <v>202112</v>
      </c>
      <c r="F7035" s="8">
        <v>215909.87096774194</v>
      </c>
      <c r="G7035" s="8">
        <v>220902</v>
      </c>
    </row>
    <row r="7036" spans="1:7" x14ac:dyDescent="0.2">
      <c r="A7036" t="s">
        <v>133</v>
      </c>
      <c r="B7036" t="s">
        <v>119</v>
      </c>
      <c r="C7036" t="s">
        <v>3</v>
      </c>
      <c r="D7036" t="s">
        <v>8</v>
      </c>
      <c r="E7036">
        <v>202201</v>
      </c>
      <c r="F7036" s="8">
        <v>215877.51612903242</v>
      </c>
      <c r="G7036" s="8">
        <v>220627</v>
      </c>
    </row>
    <row r="7037" spans="1:7" x14ac:dyDescent="0.2">
      <c r="A7037" t="s">
        <v>133</v>
      </c>
      <c r="B7037" t="s">
        <v>119</v>
      </c>
      <c r="C7037" t="s">
        <v>3</v>
      </c>
      <c r="D7037" t="s">
        <v>8</v>
      </c>
      <c r="E7037">
        <v>202202</v>
      </c>
      <c r="F7037" s="8">
        <v>216517.89285714281</v>
      </c>
      <c r="G7037" s="8">
        <v>222004</v>
      </c>
    </row>
    <row r="7038" spans="1:7" x14ac:dyDescent="0.2">
      <c r="A7038" t="s">
        <v>133</v>
      </c>
      <c r="B7038" t="s">
        <v>119</v>
      </c>
      <c r="C7038" t="s">
        <v>3</v>
      </c>
      <c r="D7038" t="s">
        <v>8</v>
      </c>
      <c r="E7038">
        <v>202203</v>
      </c>
      <c r="F7038" s="8">
        <v>217382.93548387088</v>
      </c>
      <c r="G7038" s="8">
        <v>223502</v>
      </c>
    </row>
    <row r="7039" spans="1:7" x14ac:dyDescent="0.2">
      <c r="A7039" t="s">
        <v>133</v>
      </c>
      <c r="B7039" t="s">
        <v>119</v>
      </c>
      <c r="C7039" t="s">
        <v>3</v>
      </c>
      <c r="D7039" t="s">
        <v>8</v>
      </c>
      <c r="E7039">
        <v>202204</v>
      </c>
      <c r="F7039" s="8">
        <v>218233.66666666666</v>
      </c>
      <c r="G7039" s="8">
        <v>223270</v>
      </c>
    </row>
    <row r="7040" spans="1:7" x14ac:dyDescent="0.2">
      <c r="A7040" t="s">
        <v>133</v>
      </c>
      <c r="B7040" t="s">
        <v>119</v>
      </c>
      <c r="C7040" t="s">
        <v>3</v>
      </c>
      <c r="D7040" t="s">
        <v>8</v>
      </c>
      <c r="E7040">
        <v>202205</v>
      </c>
      <c r="F7040" s="8">
        <v>219303.54838709693</v>
      </c>
      <c r="G7040" s="8">
        <v>225121</v>
      </c>
    </row>
    <row r="7041" spans="1:7" x14ac:dyDescent="0.2">
      <c r="A7041" t="s">
        <v>133</v>
      </c>
      <c r="B7041" t="s">
        <v>119</v>
      </c>
      <c r="C7041" t="s">
        <v>3</v>
      </c>
      <c r="D7041" t="s">
        <v>8</v>
      </c>
      <c r="E7041">
        <v>202206</v>
      </c>
      <c r="F7041" s="8">
        <v>220887.6666666666</v>
      </c>
      <c r="G7041" s="8">
        <v>226610</v>
      </c>
    </row>
    <row r="7042" spans="1:7" x14ac:dyDescent="0.2">
      <c r="A7042" t="s">
        <v>133</v>
      </c>
      <c r="B7042" t="s">
        <v>119</v>
      </c>
      <c r="C7042" t="s">
        <v>3</v>
      </c>
      <c r="D7042" t="s">
        <v>8</v>
      </c>
      <c r="E7042">
        <v>202207</v>
      </c>
      <c r="F7042" s="8">
        <v>222058.48387096773</v>
      </c>
      <c r="G7042" s="8">
        <v>228152</v>
      </c>
    </row>
    <row r="7043" spans="1:7" x14ac:dyDescent="0.2">
      <c r="A7043" t="s">
        <v>133</v>
      </c>
      <c r="B7043" t="s">
        <v>119</v>
      </c>
      <c r="C7043" t="s">
        <v>3</v>
      </c>
      <c r="D7043" t="s">
        <v>8</v>
      </c>
      <c r="E7043">
        <v>202208</v>
      </c>
      <c r="F7043" s="8">
        <v>223724.48387096779</v>
      </c>
      <c r="G7043" s="8">
        <v>230544</v>
      </c>
    </row>
    <row r="7044" spans="1:7" x14ac:dyDescent="0.2">
      <c r="A7044" t="s">
        <v>133</v>
      </c>
      <c r="B7044" t="s">
        <v>119</v>
      </c>
      <c r="C7044" t="s">
        <v>3</v>
      </c>
      <c r="D7044" t="s">
        <v>8</v>
      </c>
      <c r="E7044">
        <v>202209</v>
      </c>
      <c r="F7044" s="8">
        <v>225653.59999999998</v>
      </c>
      <c r="G7044" s="8">
        <v>232300</v>
      </c>
    </row>
    <row r="7045" spans="1:7" x14ac:dyDescent="0.2">
      <c r="A7045" t="s">
        <v>133</v>
      </c>
      <c r="B7045" t="s">
        <v>119</v>
      </c>
      <c r="C7045" t="s">
        <v>3</v>
      </c>
      <c r="D7045" t="s">
        <v>8</v>
      </c>
      <c r="E7045">
        <v>202210</v>
      </c>
      <c r="F7045" s="8">
        <v>227112.74193548388</v>
      </c>
      <c r="G7045" s="8">
        <v>233242</v>
      </c>
    </row>
    <row r="7046" spans="1:7" x14ac:dyDescent="0.2">
      <c r="A7046" t="s">
        <v>133</v>
      </c>
      <c r="B7046" t="s">
        <v>119</v>
      </c>
      <c r="C7046" t="s">
        <v>3</v>
      </c>
      <c r="D7046" t="s">
        <v>8</v>
      </c>
      <c r="E7046">
        <v>202211</v>
      </c>
      <c r="F7046" s="8">
        <v>228532.80000000022</v>
      </c>
      <c r="G7046" s="8">
        <v>234573</v>
      </c>
    </row>
    <row r="7047" spans="1:7" x14ac:dyDescent="0.2">
      <c r="A7047" t="s">
        <v>133</v>
      </c>
      <c r="B7047" t="s">
        <v>119</v>
      </c>
      <c r="C7047" t="s">
        <v>3</v>
      </c>
      <c r="D7047" t="s">
        <v>8</v>
      </c>
      <c r="E7047">
        <v>202212</v>
      </c>
      <c r="F7047" s="8">
        <v>229803.41935483861</v>
      </c>
      <c r="G7047" s="8">
        <v>236295</v>
      </c>
    </row>
    <row r="7048" spans="1:7" x14ac:dyDescent="0.2">
      <c r="A7048" t="s">
        <v>133</v>
      </c>
      <c r="B7048" t="s">
        <v>119</v>
      </c>
      <c r="C7048" t="s">
        <v>3</v>
      </c>
      <c r="D7048" t="s">
        <v>8</v>
      </c>
      <c r="E7048">
        <v>202301</v>
      </c>
      <c r="F7048" s="8">
        <v>230285.99999999994</v>
      </c>
      <c r="G7048" s="8">
        <v>236137</v>
      </c>
    </row>
    <row r="7049" spans="1:7" x14ac:dyDescent="0.2">
      <c r="A7049" t="s">
        <v>133</v>
      </c>
      <c r="B7049" t="s">
        <v>119</v>
      </c>
      <c r="C7049" t="s">
        <v>3</v>
      </c>
      <c r="D7049" t="s">
        <v>8</v>
      </c>
      <c r="E7049">
        <v>202302</v>
      </c>
      <c r="F7049" s="8">
        <v>230628.53571428568</v>
      </c>
      <c r="G7049" s="8">
        <v>236389</v>
      </c>
    </row>
    <row r="7050" spans="1:7" x14ac:dyDescent="0.2">
      <c r="A7050" t="s">
        <v>133</v>
      </c>
      <c r="B7050" t="s">
        <v>119</v>
      </c>
      <c r="C7050" t="s">
        <v>3</v>
      </c>
      <c r="D7050" t="s">
        <v>8</v>
      </c>
      <c r="E7050">
        <v>202303</v>
      </c>
      <c r="F7050" s="8">
        <v>230792.58064516119</v>
      </c>
      <c r="G7050" s="8">
        <v>237702</v>
      </c>
    </row>
    <row r="7051" spans="1:7" x14ac:dyDescent="0.2">
      <c r="A7051" t="s">
        <v>133</v>
      </c>
      <c r="B7051" t="s">
        <v>119</v>
      </c>
      <c r="C7051" t="s">
        <v>3</v>
      </c>
      <c r="D7051" t="s">
        <v>8</v>
      </c>
      <c r="E7051">
        <v>202304</v>
      </c>
      <c r="F7051" s="8">
        <v>231634.00000000009</v>
      </c>
      <c r="G7051" s="8">
        <v>237771</v>
      </c>
    </row>
    <row r="7052" spans="1:7" x14ac:dyDescent="0.2">
      <c r="A7052" t="s">
        <v>133</v>
      </c>
      <c r="B7052" t="s">
        <v>119</v>
      </c>
      <c r="C7052" t="s">
        <v>3</v>
      </c>
      <c r="D7052" t="s">
        <v>8</v>
      </c>
      <c r="E7052">
        <v>202305</v>
      </c>
      <c r="F7052" s="8">
        <v>233004.29032258064</v>
      </c>
      <c r="G7052" s="8">
        <v>240014</v>
      </c>
    </row>
    <row r="7053" spans="1:7" x14ac:dyDescent="0.2">
      <c r="A7053" t="s">
        <v>133</v>
      </c>
      <c r="B7053" t="s">
        <v>119</v>
      </c>
      <c r="C7053" t="s">
        <v>3</v>
      </c>
      <c r="D7053" t="s">
        <v>8</v>
      </c>
      <c r="E7053">
        <v>202306</v>
      </c>
      <c r="F7053" s="8">
        <v>234524.26666666669</v>
      </c>
      <c r="G7053" s="8">
        <v>240102</v>
      </c>
    </row>
    <row r="7054" spans="1:7" x14ac:dyDescent="0.2">
      <c r="A7054" t="s">
        <v>133</v>
      </c>
      <c r="B7054" t="s">
        <v>119</v>
      </c>
      <c r="C7054" t="s">
        <v>3</v>
      </c>
      <c r="D7054" t="s">
        <v>8</v>
      </c>
      <c r="E7054">
        <v>202307</v>
      </c>
      <c r="F7054" s="8">
        <v>234951.64516129039</v>
      </c>
      <c r="G7054" s="8">
        <v>241360</v>
      </c>
    </row>
    <row r="7055" spans="1:7" x14ac:dyDescent="0.2">
      <c r="A7055" t="s">
        <v>133</v>
      </c>
      <c r="B7055" t="s">
        <v>119</v>
      </c>
      <c r="C7055" t="s">
        <v>3</v>
      </c>
      <c r="D7055" t="s">
        <v>8</v>
      </c>
      <c r="E7055">
        <v>202308</v>
      </c>
      <c r="F7055" s="8">
        <v>235940.67741935488</v>
      </c>
      <c r="G7055" s="8">
        <v>242791</v>
      </c>
    </row>
    <row r="7056" spans="1:7" x14ac:dyDescent="0.2">
      <c r="A7056" t="s">
        <v>133</v>
      </c>
      <c r="B7056" t="s">
        <v>119</v>
      </c>
      <c r="C7056" t="s">
        <v>3</v>
      </c>
      <c r="D7056" t="s">
        <v>8</v>
      </c>
      <c r="E7056">
        <v>202309</v>
      </c>
      <c r="F7056" s="8">
        <v>236734.73333333351</v>
      </c>
      <c r="G7056" s="8">
        <v>243764</v>
      </c>
    </row>
    <row r="7057" spans="1:7" x14ac:dyDescent="0.2">
      <c r="A7057" t="s">
        <v>133</v>
      </c>
      <c r="B7057" t="s">
        <v>119</v>
      </c>
      <c r="C7057" t="s">
        <v>3</v>
      </c>
      <c r="D7057" t="s">
        <v>8</v>
      </c>
      <c r="E7057">
        <v>202310</v>
      </c>
      <c r="F7057" s="8">
        <v>237234.09677419363</v>
      </c>
      <c r="G7057" s="8">
        <v>243687</v>
      </c>
    </row>
    <row r="7058" spans="1:7" x14ac:dyDescent="0.2">
      <c r="A7058" t="s">
        <v>133</v>
      </c>
      <c r="B7058" t="s">
        <v>119</v>
      </c>
      <c r="C7058" t="s">
        <v>3</v>
      </c>
      <c r="D7058" t="s">
        <v>8</v>
      </c>
      <c r="E7058">
        <v>202311</v>
      </c>
      <c r="F7058" s="8">
        <v>237691.76666666672</v>
      </c>
      <c r="G7058" s="8">
        <v>243748</v>
      </c>
    </row>
    <row r="7059" spans="1:7" x14ac:dyDescent="0.2">
      <c r="A7059" t="s">
        <v>133</v>
      </c>
      <c r="B7059" t="s">
        <v>119</v>
      </c>
      <c r="C7059" t="s">
        <v>3</v>
      </c>
      <c r="D7059" t="s">
        <v>8</v>
      </c>
      <c r="E7059">
        <v>202312</v>
      </c>
      <c r="F7059" s="8">
        <v>237590.74193548385</v>
      </c>
      <c r="G7059" s="8">
        <v>242991</v>
      </c>
    </row>
    <row r="7060" spans="1:7" x14ac:dyDescent="0.2">
      <c r="A7060" t="s">
        <v>133</v>
      </c>
      <c r="B7060" t="s">
        <v>119</v>
      </c>
      <c r="C7060" t="s">
        <v>3</v>
      </c>
      <c r="D7060" t="s">
        <v>8</v>
      </c>
      <c r="E7060">
        <v>202401</v>
      </c>
      <c r="F7060" s="8">
        <v>237250.129032258</v>
      </c>
      <c r="G7060" s="8">
        <v>243616</v>
      </c>
    </row>
    <row r="7061" spans="1:7" x14ac:dyDescent="0.2">
      <c r="A7061" t="s">
        <v>133</v>
      </c>
      <c r="B7061" t="s">
        <v>119</v>
      </c>
      <c r="C7061" t="s">
        <v>3</v>
      </c>
      <c r="D7061" t="s">
        <v>8</v>
      </c>
      <c r="E7061">
        <v>202402</v>
      </c>
      <c r="F7061" s="8">
        <v>238623.31034482751</v>
      </c>
      <c r="G7061" s="8">
        <v>245793</v>
      </c>
    </row>
    <row r="7062" spans="1:7" x14ac:dyDescent="0.2">
      <c r="A7062" t="s">
        <v>133</v>
      </c>
      <c r="B7062" t="s">
        <v>119</v>
      </c>
      <c r="C7062" t="s">
        <v>3</v>
      </c>
      <c r="D7062" t="s">
        <v>8</v>
      </c>
      <c r="E7062">
        <v>202403</v>
      </c>
      <c r="F7062" s="8">
        <v>239276.77419354842</v>
      </c>
      <c r="G7062" s="8">
        <v>243667</v>
      </c>
    </row>
    <row r="7063" spans="1:7" x14ac:dyDescent="0.2">
      <c r="A7063" t="s">
        <v>133</v>
      </c>
      <c r="B7063" t="s">
        <v>119</v>
      </c>
      <c r="C7063" t="s">
        <v>3</v>
      </c>
      <c r="D7063" t="s">
        <v>8</v>
      </c>
      <c r="E7063">
        <v>202404</v>
      </c>
      <c r="F7063" s="8">
        <v>238578.86666666652</v>
      </c>
      <c r="G7063" s="8">
        <v>245557</v>
      </c>
    </row>
    <row r="7064" spans="1:7" x14ac:dyDescent="0.2">
      <c r="A7064" t="s">
        <v>133</v>
      </c>
      <c r="B7064" t="s">
        <v>119</v>
      </c>
      <c r="C7064" t="s">
        <v>3</v>
      </c>
      <c r="D7064" t="s">
        <v>8</v>
      </c>
      <c r="E7064">
        <v>202405</v>
      </c>
      <c r="F7064" s="8">
        <v>238904.03225806454</v>
      </c>
      <c r="G7064" s="8">
        <v>245564</v>
      </c>
    </row>
    <row r="7065" spans="1:7" x14ac:dyDescent="0.2">
      <c r="A7065" t="s">
        <v>133</v>
      </c>
      <c r="B7065" t="s">
        <v>119</v>
      </c>
      <c r="C7065" t="s">
        <v>3</v>
      </c>
      <c r="D7065" t="s">
        <v>9</v>
      </c>
      <c r="E7065">
        <v>201406</v>
      </c>
      <c r="F7065" s="8">
        <v>92749.103149001501</v>
      </c>
      <c r="G7065" s="8">
        <v>95438.666666666672</v>
      </c>
    </row>
    <row r="7066" spans="1:7" x14ac:dyDescent="0.2">
      <c r="A7066" t="s">
        <v>133</v>
      </c>
      <c r="B7066" t="s">
        <v>119</v>
      </c>
      <c r="C7066" t="s">
        <v>3</v>
      </c>
      <c r="D7066" t="s">
        <v>9</v>
      </c>
      <c r="E7066">
        <v>201412</v>
      </c>
      <c r="F7066" s="8">
        <v>97316.620071684578</v>
      </c>
      <c r="G7066" s="8">
        <v>100708</v>
      </c>
    </row>
    <row r="7067" spans="1:7" x14ac:dyDescent="0.2">
      <c r="A7067" t="s">
        <v>133</v>
      </c>
      <c r="B7067" t="s">
        <v>119</v>
      </c>
      <c r="C7067" t="s">
        <v>3</v>
      </c>
      <c r="D7067" t="s">
        <v>9</v>
      </c>
      <c r="E7067">
        <v>201506</v>
      </c>
      <c r="F7067" s="8">
        <v>100384.15609318997</v>
      </c>
      <c r="G7067" s="8">
        <v>103346.5</v>
      </c>
    </row>
    <row r="7068" spans="1:7" x14ac:dyDescent="0.2">
      <c r="A7068" t="s">
        <v>133</v>
      </c>
      <c r="B7068" t="s">
        <v>119</v>
      </c>
      <c r="C7068" t="s">
        <v>3</v>
      </c>
      <c r="D7068" t="s">
        <v>9</v>
      </c>
      <c r="E7068">
        <v>201512</v>
      </c>
      <c r="F7068" s="8">
        <v>105727.78458781361</v>
      </c>
      <c r="G7068" s="8">
        <v>109634.66666666667</v>
      </c>
    </row>
    <row r="7069" spans="1:7" x14ac:dyDescent="0.2">
      <c r="A7069" t="s">
        <v>133</v>
      </c>
      <c r="B7069" t="s">
        <v>119</v>
      </c>
      <c r="C7069" t="s">
        <v>3</v>
      </c>
      <c r="D7069" t="s">
        <v>9</v>
      </c>
      <c r="E7069">
        <v>201606</v>
      </c>
      <c r="F7069" s="8">
        <v>110599.17978618218</v>
      </c>
      <c r="G7069" s="8">
        <v>114152</v>
      </c>
    </row>
    <row r="7070" spans="1:7" x14ac:dyDescent="0.2">
      <c r="A7070" t="s">
        <v>133</v>
      </c>
      <c r="B7070" t="s">
        <v>119</v>
      </c>
      <c r="C7070" t="s">
        <v>3</v>
      </c>
      <c r="D7070" t="s">
        <v>9</v>
      </c>
      <c r="E7070">
        <v>201612</v>
      </c>
      <c r="F7070" s="8">
        <v>119501.38584229389</v>
      </c>
      <c r="G7070" s="8">
        <v>123942.33333333333</v>
      </c>
    </row>
    <row r="7071" spans="1:7" x14ac:dyDescent="0.2">
      <c r="A7071" t="s">
        <v>133</v>
      </c>
      <c r="B7071" t="s">
        <v>119</v>
      </c>
      <c r="C7071" t="s">
        <v>3</v>
      </c>
      <c r="D7071" t="s">
        <v>9</v>
      </c>
      <c r="E7071">
        <v>201706</v>
      </c>
      <c r="F7071" s="8">
        <v>129017.52203020995</v>
      </c>
      <c r="G7071" s="8">
        <v>133878.16666666666</v>
      </c>
    </row>
    <row r="7072" spans="1:7" x14ac:dyDescent="0.2">
      <c r="A7072" t="s">
        <v>133</v>
      </c>
      <c r="B7072" t="s">
        <v>119</v>
      </c>
      <c r="C7072" t="s">
        <v>3</v>
      </c>
      <c r="D7072" t="s">
        <v>9</v>
      </c>
      <c r="E7072">
        <v>201712</v>
      </c>
      <c r="F7072" s="8">
        <v>141205.16218637989</v>
      </c>
      <c r="G7072" s="8">
        <v>146177.5</v>
      </c>
    </row>
    <row r="7073" spans="1:7" x14ac:dyDescent="0.2">
      <c r="A7073" t="s">
        <v>133</v>
      </c>
      <c r="B7073" t="s">
        <v>119</v>
      </c>
      <c r="C7073" t="s">
        <v>3</v>
      </c>
      <c r="D7073" t="s">
        <v>9</v>
      </c>
      <c r="E7073">
        <v>201806</v>
      </c>
      <c r="F7073" s="8">
        <v>150085.04042498724</v>
      </c>
      <c r="G7073" s="8">
        <v>154847.66666666666</v>
      </c>
    </row>
    <row r="7074" spans="1:7" x14ac:dyDescent="0.2">
      <c r="A7074" t="s">
        <v>133</v>
      </c>
      <c r="B7074" t="s">
        <v>119</v>
      </c>
      <c r="C7074" t="s">
        <v>3</v>
      </c>
      <c r="D7074" t="s">
        <v>9</v>
      </c>
      <c r="E7074">
        <v>201812</v>
      </c>
      <c r="F7074" s="8">
        <v>162317.86935483871</v>
      </c>
      <c r="G7074" s="8">
        <v>169325.66666666666</v>
      </c>
    </row>
    <row r="7075" spans="1:7" x14ac:dyDescent="0.2">
      <c r="A7075" t="s">
        <v>133</v>
      </c>
      <c r="B7075" t="s">
        <v>119</v>
      </c>
      <c r="C7075" t="s">
        <v>3</v>
      </c>
      <c r="D7075" t="s">
        <v>9</v>
      </c>
      <c r="E7075">
        <v>201906</v>
      </c>
      <c r="F7075" s="8">
        <v>174099.34732462885</v>
      </c>
      <c r="G7075" s="8">
        <v>181153.16666666666</v>
      </c>
    </row>
    <row r="7076" spans="1:7" x14ac:dyDescent="0.2">
      <c r="A7076" t="s">
        <v>133</v>
      </c>
      <c r="B7076" t="s">
        <v>119</v>
      </c>
      <c r="C7076" t="s">
        <v>3</v>
      </c>
      <c r="D7076" t="s">
        <v>9</v>
      </c>
      <c r="E7076">
        <v>201912</v>
      </c>
      <c r="F7076" s="8">
        <v>188609.82007168457</v>
      </c>
      <c r="G7076" s="8">
        <v>195287.83333333334</v>
      </c>
    </row>
    <row r="7077" spans="1:7" x14ac:dyDescent="0.2">
      <c r="A7077" t="s">
        <v>133</v>
      </c>
      <c r="B7077" t="s">
        <v>119</v>
      </c>
      <c r="C7077" t="s">
        <v>3</v>
      </c>
      <c r="D7077" t="s">
        <v>9</v>
      </c>
      <c r="E7077">
        <v>202006</v>
      </c>
      <c r="F7077" s="8">
        <v>197610.43683104686</v>
      </c>
      <c r="G7077" s="8">
        <v>203691</v>
      </c>
    </row>
    <row r="7078" spans="1:7" x14ac:dyDescent="0.2">
      <c r="A7078" t="s">
        <v>133</v>
      </c>
      <c r="B7078" t="s">
        <v>119</v>
      </c>
      <c r="C7078" t="s">
        <v>3</v>
      </c>
      <c r="D7078" t="s">
        <v>9</v>
      </c>
      <c r="E7078">
        <v>202012</v>
      </c>
      <c r="F7078" s="8">
        <v>201247.37401433694</v>
      </c>
      <c r="G7078" s="8">
        <v>206782</v>
      </c>
    </row>
    <row r="7079" spans="1:7" x14ac:dyDescent="0.2">
      <c r="A7079" t="s">
        <v>133</v>
      </c>
      <c r="B7079" t="s">
        <v>119</v>
      </c>
      <c r="C7079" t="s">
        <v>3</v>
      </c>
      <c r="D7079" t="s">
        <v>9</v>
      </c>
      <c r="E7079">
        <v>202106</v>
      </c>
      <c r="F7079" s="8">
        <v>205052.48950332822</v>
      </c>
      <c r="G7079" s="8">
        <v>210483</v>
      </c>
    </row>
    <row r="7080" spans="1:7" x14ac:dyDescent="0.2">
      <c r="A7080" t="s">
        <v>133</v>
      </c>
      <c r="B7080" t="s">
        <v>119</v>
      </c>
      <c r="C7080" t="s">
        <v>3</v>
      </c>
      <c r="D7080" t="s">
        <v>9</v>
      </c>
      <c r="E7080">
        <v>202112</v>
      </c>
      <c r="F7080" s="8">
        <v>212647.31164874556</v>
      </c>
      <c r="G7080" s="8">
        <v>218412.66666666666</v>
      </c>
    </row>
    <row r="7081" spans="1:7" x14ac:dyDescent="0.2">
      <c r="A7081" t="s">
        <v>133</v>
      </c>
      <c r="B7081" t="s">
        <v>119</v>
      </c>
      <c r="C7081" t="s">
        <v>3</v>
      </c>
      <c r="D7081" t="s">
        <v>9</v>
      </c>
      <c r="E7081">
        <v>202206</v>
      </c>
      <c r="F7081" s="8">
        <v>218033.87103174604</v>
      </c>
      <c r="G7081" s="8">
        <v>223522.33333333334</v>
      </c>
    </row>
    <row r="7082" spans="1:7" x14ac:dyDescent="0.2">
      <c r="A7082" t="s">
        <v>133</v>
      </c>
      <c r="B7082" t="s">
        <v>119</v>
      </c>
      <c r="C7082" t="s">
        <v>3</v>
      </c>
      <c r="D7082" t="s">
        <v>9</v>
      </c>
      <c r="E7082">
        <v>202212</v>
      </c>
      <c r="F7082" s="8">
        <v>226147.588172043</v>
      </c>
      <c r="G7082" s="8">
        <v>232517.66666666666</v>
      </c>
    </row>
    <row r="7083" spans="1:7" x14ac:dyDescent="0.2">
      <c r="A7083" t="s">
        <v>133</v>
      </c>
      <c r="B7083" t="s">
        <v>119</v>
      </c>
      <c r="C7083" t="s">
        <v>3</v>
      </c>
      <c r="D7083" t="s">
        <v>9</v>
      </c>
      <c r="E7083">
        <v>202306</v>
      </c>
      <c r="F7083" s="8">
        <v>231811.61222478235</v>
      </c>
      <c r="G7083" s="8">
        <v>238019.16666666666</v>
      </c>
    </row>
    <row r="7084" spans="1:7" x14ac:dyDescent="0.2">
      <c r="A7084" t="s">
        <v>133</v>
      </c>
      <c r="B7084" t="s">
        <v>119</v>
      </c>
      <c r="C7084" t="s">
        <v>3</v>
      </c>
      <c r="D7084" t="s">
        <v>9</v>
      </c>
      <c r="E7084">
        <v>202312</v>
      </c>
      <c r="F7084" s="8">
        <v>236690.61021505386</v>
      </c>
      <c r="G7084" s="8">
        <v>243056.83333333334</v>
      </c>
    </row>
    <row r="7085" spans="1:7" x14ac:dyDescent="0.2">
      <c r="A7085" t="s">
        <v>133</v>
      </c>
      <c r="B7085" t="s">
        <v>119</v>
      </c>
      <c r="C7085" t="s">
        <v>3</v>
      </c>
      <c r="D7085" t="s">
        <v>9</v>
      </c>
      <c r="E7085">
        <v>202406</v>
      </c>
      <c r="F7085" s="8">
        <v>238526.62249907298</v>
      </c>
      <c r="G7085" s="8">
        <v>244839.4</v>
      </c>
    </row>
    <row r="7086" spans="1:7" x14ac:dyDescent="0.2">
      <c r="A7086" t="s">
        <v>133</v>
      </c>
      <c r="B7086" t="s">
        <v>119</v>
      </c>
      <c r="C7086" t="s">
        <v>3</v>
      </c>
      <c r="D7086" t="s">
        <v>5</v>
      </c>
      <c r="E7086">
        <v>201403</v>
      </c>
      <c r="F7086" s="8">
        <v>91958.465437787978</v>
      </c>
      <c r="G7086" s="8">
        <v>94495</v>
      </c>
    </row>
    <row r="7087" spans="1:7" x14ac:dyDescent="0.2">
      <c r="A7087" t="s">
        <v>133</v>
      </c>
      <c r="B7087" t="s">
        <v>119</v>
      </c>
      <c r="C7087" t="s">
        <v>3</v>
      </c>
      <c r="D7087" t="s">
        <v>5</v>
      </c>
      <c r="E7087">
        <v>201406</v>
      </c>
      <c r="F7087" s="8">
        <v>93539.740860215039</v>
      </c>
      <c r="G7087" s="8">
        <v>96382.333333333328</v>
      </c>
    </row>
    <row r="7088" spans="1:7" x14ac:dyDescent="0.2">
      <c r="A7088" t="s">
        <v>133</v>
      </c>
      <c r="B7088" t="s">
        <v>119</v>
      </c>
      <c r="C7088" t="s">
        <v>3</v>
      </c>
      <c r="D7088" t="s">
        <v>5</v>
      </c>
      <c r="E7088">
        <v>201409</v>
      </c>
      <c r="F7088" s="8">
        <v>95703.333691756256</v>
      </c>
      <c r="G7088" s="8">
        <v>99112.333333333328</v>
      </c>
    </row>
    <row r="7089" spans="1:7" x14ac:dyDescent="0.2">
      <c r="A7089" t="s">
        <v>133</v>
      </c>
      <c r="B7089" t="s">
        <v>119</v>
      </c>
      <c r="C7089" t="s">
        <v>3</v>
      </c>
      <c r="D7089" t="s">
        <v>5</v>
      </c>
      <c r="E7089">
        <v>201412</v>
      </c>
      <c r="F7089" s="8">
        <v>98929.9064516129</v>
      </c>
      <c r="G7089" s="8">
        <v>102303.66666666667</v>
      </c>
    </row>
    <row r="7090" spans="1:7" x14ac:dyDescent="0.2">
      <c r="A7090" t="s">
        <v>133</v>
      </c>
      <c r="B7090" t="s">
        <v>119</v>
      </c>
      <c r="C7090" t="s">
        <v>3</v>
      </c>
      <c r="D7090" t="s">
        <v>5</v>
      </c>
      <c r="E7090">
        <v>201503</v>
      </c>
      <c r="F7090" s="8">
        <v>99842.758064516136</v>
      </c>
      <c r="G7090" s="8">
        <v>102609</v>
      </c>
    </row>
    <row r="7091" spans="1:7" x14ac:dyDescent="0.2">
      <c r="A7091" t="s">
        <v>133</v>
      </c>
      <c r="B7091" t="s">
        <v>119</v>
      </c>
      <c r="C7091" t="s">
        <v>3</v>
      </c>
      <c r="D7091" t="s">
        <v>5</v>
      </c>
      <c r="E7091">
        <v>201506</v>
      </c>
      <c r="F7091" s="8">
        <v>100925.55412186381</v>
      </c>
      <c r="G7091" s="8">
        <v>104084</v>
      </c>
    </row>
    <row r="7092" spans="1:7" x14ac:dyDescent="0.2">
      <c r="A7092" t="s">
        <v>133</v>
      </c>
      <c r="B7092" t="s">
        <v>119</v>
      </c>
      <c r="C7092" t="s">
        <v>3</v>
      </c>
      <c r="D7092" t="s">
        <v>5</v>
      </c>
      <c r="E7092">
        <v>201509</v>
      </c>
      <c r="F7092" s="8">
        <v>103934.36057347669</v>
      </c>
      <c r="G7092" s="8">
        <v>108015</v>
      </c>
    </row>
    <row r="7093" spans="1:7" x14ac:dyDescent="0.2">
      <c r="A7093" t="s">
        <v>133</v>
      </c>
      <c r="B7093" t="s">
        <v>119</v>
      </c>
      <c r="C7093" t="s">
        <v>3</v>
      </c>
      <c r="D7093" t="s">
        <v>5</v>
      </c>
      <c r="E7093">
        <v>201512</v>
      </c>
      <c r="F7093" s="8">
        <v>107521.20860215054</v>
      </c>
      <c r="G7093" s="8">
        <v>111254.33333333333</v>
      </c>
    </row>
    <row r="7094" spans="1:7" x14ac:dyDescent="0.2">
      <c r="A7094" t="s">
        <v>133</v>
      </c>
      <c r="B7094" t="s">
        <v>119</v>
      </c>
      <c r="C7094" t="s">
        <v>3</v>
      </c>
      <c r="D7094" t="s">
        <v>5</v>
      </c>
      <c r="E7094">
        <v>201603</v>
      </c>
      <c r="F7094" s="8">
        <v>108935.23878383391</v>
      </c>
      <c r="G7094" s="8">
        <v>112149.33333333333</v>
      </c>
    </row>
    <row r="7095" spans="1:7" x14ac:dyDescent="0.2">
      <c r="A7095" t="s">
        <v>133</v>
      </c>
      <c r="B7095" t="s">
        <v>119</v>
      </c>
      <c r="C7095" t="s">
        <v>3</v>
      </c>
      <c r="D7095" t="s">
        <v>5</v>
      </c>
      <c r="E7095">
        <v>201606</v>
      </c>
      <c r="F7095" s="8">
        <v>112263.12078853046</v>
      </c>
      <c r="G7095" s="8">
        <v>116154.66666666667</v>
      </c>
    </row>
    <row r="7096" spans="1:7" x14ac:dyDescent="0.2">
      <c r="A7096" t="s">
        <v>133</v>
      </c>
      <c r="B7096" t="s">
        <v>119</v>
      </c>
      <c r="C7096" t="s">
        <v>3</v>
      </c>
      <c r="D7096" t="s">
        <v>5</v>
      </c>
      <c r="E7096">
        <v>201609</v>
      </c>
      <c r="F7096" s="8">
        <v>117102.7673835125</v>
      </c>
      <c r="G7096" s="8">
        <v>121501.66666666667</v>
      </c>
    </row>
    <row r="7097" spans="1:7" x14ac:dyDescent="0.2">
      <c r="A7097" t="s">
        <v>133</v>
      </c>
      <c r="B7097" t="s">
        <v>119</v>
      </c>
      <c r="C7097" t="s">
        <v>3</v>
      </c>
      <c r="D7097" t="s">
        <v>5</v>
      </c>
      <c r="E7097">
        <v>201612</v>
      </c>
      <c r="F7097" s="8">
        <v>121900.00430107526</v>
      </c>
      <c r="G7097" s="8">
        <v>126383</v>
      </c>
    </row>
    <row r="7098" spans="1:7" x14ac:dyDescent="0.2">
      <c r="A7098" t="s">
        <v>133</v>
      </c>
      <c r="B7098" t="s">
        <v>119</v>
      </c>
      <c r="C7098" t="s">
        <v>3</v>
      </c>
      <c r="D7098" t="s">
        <v>5</v>
      </c>
      <c r="E7098">
        <v>201703</v>
      </c>
      <c r="F7098" s="8">
        <v>125891.19854070661</v>
      </c>
      <c r="G7098" s="8">
        <v>130618.33333333333</v>
      </c>
    </row>
    <row r="7099" spans="1:7" x14ac:dyDescent="0.2">
      <c r="A7099" t="s">
        <v>133</v>
      </c>
      <c r="B7099" t="s">
        <v>119</v>
      </c>
      <c r="C7099" t="s">
        <v>3</v>
      </c>
      <c r="D7099" t="s">
        <v>5</v>
      </c>
      <c r="E7099">
        <v>201706</v>
      </c>
      <c r="F7099" s="8">
        <v>132143.84551971327</v>
      </c>
      <c r="G7099" s="8">
        <v>137138</v>
      </c>
    </row>
    <row r="7100" spans="1:7" x14ac:dyDescent="0.2">
      <c r="A7100" t="s">
        <v>133</v>
      </c>
      <c r="B7100" t="s">
        <v>119</v>
      </c>
      <c r="C7100" t="s">
        <v>3</v>
      </c>
      <c r="D7100" t="s">
        <v>5</v>
      </c>
      <c r="E7100">
        <v>201709</v>
      </c>
      <c r="F7100" s="8">
        <v>138040.24910394262</v>
      </c>
      <c r="G7100" s="8">
        <v>143182</v>
      </c>
    </row>
    <row r="7101" spans="1:7" x14ac:dyDescent="0.2">
      <c r="A7101" t="s">
        <v>133</v>
      </c>
      <c r="B7101" t="s">
        <v>119</v>
      </c>
      <c r="C7101" t="s">
        <v>3</v>
      </c>
      <c r="D7101" t="s">
        <v>5</v>
      </c>
      <c r="E7101">
        <v>201712</v>
      </c>
      <c r="F7101" s="8">
        <v>144370.07526881722</v>
      </c>
      <c r="G7101" s="8">
        <v>149173</v>
      </c>
    </row>
    <row r="7102" spans="1:7" x14ac:dyDescent="0.2">
      <c r="A7102" t="s">
        <v>133</v>
      </c>
      <c r="B7102" t="s">
        <v>119</v>
      </c>
      <c r="C7102" t="s">
        <v>3</v>
      </c>
      <c r="D7102" t="s">
        <v>5</v>
      </c>
      <c r="E7102">
        <v>201803</v>
      </c>
      <c r="F7102" s="8">
        <v>147910.08371735798</v>
      </c>
      <c r="G7102" s="8">
        <v>152149</v>
      </c>
    </row>
    <row r="7103" spans="1:7" x14ac:dyDescent="0.2">
      <c r="A7103" t="s">
        <v>133</v>
      </c>
      <c r="B7103" t="s">
        <v>119</v>
      </c>
      <c r="C7103" t="s">
        <v>3</v>
      </c>
      <c r="D7103" t="s">
        <v>5</v>
      </c>
      <c r="E7103">
        <v>201806</v>
      </c>
      <c r="F7103" s="8">
        <v>152259.9971326165</v>
      </c>
      <c r="G7103" s="8">
        <v>157546.33333333334</v>
      </c>
    </row>
    <row r="7104" spans="1:7" x14ac:dyDescent="0.2">
      <c r="A7104" t="s">
        <v>133</v>
      </c>
      <c r="B7104" t="s">
        <v>119</v>
      </c>
      <c r="C7104" t="s">
        <v>3</v>
      </c>
      <c r="D7104" t="s">
        <v>5</v>
      </c>
      <c r="E7104">
        <v>201809</v>
      </c>
      <c r="F7104" s="8">
        <v>158766.03799283152</v>
      </c>
      <c r="G7104" s="8">
        <v>165911.66666666666</v>
      </c>
    </row>
    <row r="7105" spans="1:7" x14ac:dyDescent="0.2">
      <c r="A7105" t="s">
        <v>133</v>
      </c>
      <c r="B7105" t="s">
        <v>119</v>
      </c>
      <c r="C7105" t="s">
        <v>3</v>
      </c>
      <c r="D7105" t="s">
        <v>5</v>
      </c>
      <c r="E7105">
        <v>201812</v>
      </c>
      <c r="F7105" s="8">
        <v>165869.70071684587</v>
      </c>
      <c r="G7105" s="8">
        <v>172739.66666666666</v>
      </c>
    </row>
    <row r="7106" spans="1:7" x14ac:dyDescent="0.2">
      <c r="A7106" t="s">
        <v>133</v>
      </c>
      <c r="B7106" t="s">
        <v>119</v>
      </c>
      <c r="C7106" t="s">
        <v>3</v>
      </c>
      <c r="D7106" t="s">
        <v>5</v>
      </c>
      <c r="E7106">
        <v>201903</v>
      </c>
      <c r="F7106" s="8">
        <v>170832.12403993864</v>
      </c>
      <c r="G7106" s="8">
        <v>177696</v>
      </c>
    </row>
    <row r="7107" spans="1:7" x14ac:dyDescent="0.2">
      <c r="A7107" t="s">
        <v>133</v>
      </c>
      <c r="B7107" t="s">
        <v>119</v>
      </c>
      <c r="C7107" t="s">
        <v>3</v>
      </c>
      <c r="D7107" t="s">
        <v>5</v>
      </c>
      <c r="E7107">
        <v>201906</v>
      </c>
      <c r="F7107" s="8">
        <v>177366.57060931902</v>
      </c>
      <c r="G7107" s="8">
        <v>184610.33333333334</v>
      </c>
    </row>
    <row r="7108" spans="1:7" x14ac:dyDescent="0.2">
      <c r="A7108" t="s">
        <v>133</v>
      </c>
      <c r="B7108" t="s">
        <v>119</v>
      </c>
      <c r="C7108" t="s">
        <v>3</v>
      </c>
      <c r="D7108" t="s">
        <v>5</v>
      </c>
      <c r="E7108">
        <v>201909</v>
      </c>
      <c r="F7108" s="8">
        <v>184524.23118279572</v>
      </c>
      <c r="G7108" s="8">
        <v>191440.33333333334</v>
      </c>
    </row>
    <row r="7109" spans="1:7" x14ac:dyDescent="0.2">
      <c r="A7109" t="s">
        <v>133</v>
      </c>
      <c r="B7109" t="s">
        <v>119</v>
      </c>
      <c r="C7109" t="s">
        <v>3</v>
      </c>
      <c r="D7109" t="s">
        <v>5</v>
      </c>
      <c r="E7109">
        <v>201912</v>
      </c>
      <c r="F7109" s="8">
        <v>192695.40896057346</v>
      </c>
      <c r="G7109" s="8">
        <v>199135.33333333334</v>
      </c>
    </row>
    <row r="7110" spans="1:7" x14ac:dyDescent="0.2">
      <c r="A7110" t="s">
        <v>133</v>
      </c>
      <c r="B7110" t="s">
        <v>119</v>
      </c>
      <c r="C7110" t="s">
        <v>3</v>
      </c>
      <c r="D7110" t="s">
        <v>5</v>
      </c>
      <c r="E7110">
        <v>202003</v>
      </c>
      <c r="F7110" s="8">
        <v>197577.97330367079</v>
      </c>
      <c r="G7110" s="8">
        <v>204448</v>
      </c>
    </row>
    <row r="7111" spans="1:7" x14ac:dyDescent="0.2">
      <c r="A7111" t="s">
        <v>133</v>
      </c>
      <c r="B7111" t="s">
        <v>119</v>
      </c>
      <c r="C7111" t="s">
        <v>3</v>
      </c>
      <c r="D7111" t="s">
        <v>5</v>
      </c>
      <c r="E7111">
        <v>202006</v>
      </c>
      <c r="F7111" s="8">
        <v>197642.90035842292</v>
      </c>
      <c r="G7111" s="8">
        <v>202934</v>
      </c>
    </row>
    <row r="7112" spans="1:7" x14ac:dyDescent="0.2">
      <c r="A7112" t="s">
        <v>133</v>
      </c>
      <c r="B7112" t="s">
        <v>119</v>
      </c>
      <c r="C7112" t="s">
        <v>3</v>
      </c>
      <c r="D7112" t="s">
        <v>5</v>
      </c>
      <c r="E7112">
        <v>202009</v>
      </c>
      <c r="F7112" s="8">
        <v>200253.27491039431</v>
      </c>
      <c r="G7112" s="8">
        <v>206003</v>
      </c>
    </row>
    <row r="7113" spans="1:7" x14ac:dyDescent="0.2">
      <c r="A7113" t="s">
        <v>133</v>
      </c>
      <c r="B7113" t="s">
        <v>119</v>
      </c>
      <c r="C7113" t="s">
        <v>3</v>
      </c>
      <c r="D7113" t="s">
        <v>5</v>
      </c>
      <c r="E7113">
        <v>202012</v>
      </c>
      <c r="F7113" s="8">
        <v>202241.47311827951</v>
      </c>
      <c r="G7113" s="8">
        <v>207561</v>
      </c>
    </row>
    <row r="7114" spans="1:7" x14ac:dyDescent="0.2">
      <c r="A7114" t="s">
        <v>133</v>
      </c>
      <c r="B7114" t="s">
        <v>119</v>
      </c>
      <c r="C7114" t="s">
        <v>3</v>
      </c>
      <c r="D7114" t="s">
        <v>5</v>
      </c>
      <c r="E7114">
        <v>202103</v>
      </c>
      <c r="F7114" s="8">
        <v>203434.07757296468</v>
      </c>
      <c r="G7114" s="8">
        <v>208841.33333333334</v>
      </c>
    </row>
    <row r="7115" spans="1:7" x14ac:dyDescent="0.2">
      <c r="A7115" t="s">
        <v>133</v>
      </c>
      <c r="B7115" t="s">
        <v>119</v>
      </c>
      <c r="C7115" t="s">
        <v>3</v>
      </c>
      <c r="D7115" t="s">
        <v>5</v>
      </c>
      <c r="E7115">
        <v>202106</v>
      </c>
      <c r="F7115" s="8">
        <v>206670.90143369173</v>
      </c>
      <c r="G7115" s="8">
        <v>212124.66666666666</v>
      </c>
    </row>
    <row r="7116" spans="1:7" x14ac:dyDescent="0.2">
      <c r="A7116" t="s">
        <v>133</v>
      </c>
      <c r="B7116" t="s">
        <v>119</v>
      </c>
      <c r="C7116" t="s">
        <v>3</v>
      </c>
      <c r="D7116" t="s">
        <v>5</v>
      </c>
      <c r="E7116">
        <v>202109</v>
      </c>
      <c r="F7116" s="8">
        <v>210477.15698924733</v>
      </c>
      <c r="G7116" s="8">
        <v>216558.66666666666</v>
      </c>
    </row>
    <row r="7117" spans="1:7" x14ac:dyDescent="0.2">
      <c r="A7117" t="s">
        <v>133</v>
      </c>
      <c r="B7117" t="s">
        <v>119</v>
      </c>
      <c r="C7117" t="s">
        <v>3</v>
      </c>
      <c r="D7117" t="s">
        <v>5</v>
      </c>
      <c r="E7117">
        <v>202112</v>
      </c>
      <c r="F7117" s="8">
        <v>214817.46630824372</v>
      </c>
      <c r="G7117" s="8">
        <v>220266.66666666666</v>
      </c>
    </row>
    <row r="7118" spans="1:7" x14ac:dyDescent="0.2">
      <c r="A7118" t="s">
        <v>133</v>
      </c>
      <c r="B7118" t="s">
        <v>119</v>
      </c>
      <c r="C7118" t="s">
        <v>3</v>
      </c>
      <c r="D7118" t="s">
        <v>5</v>
      </c>
      <c r="E7118">
        <v>202203</v>
      </c>
      <c r="F7118" s="8">
        <v>216592.78149001536</v>
      </c>
      <c r="G7118" s="8">
        <v>222044.33333333334</v>
      </c>
    </row>
    <row r="7119" spans="1:7" x14ac:dyDescent="0.2">
      <c r="A7119" t="s">
        <v>133</v>
      </c>
      <c r="B7119" t="s">
        <v>119</v>
      </c>
      <c r="C7119" t="s">
        <v>3</v>
      </c>
      <c r="D7119" t="s">
        <v>5</v>
      </c>
      <c r="E7119">
        <v>202206</v>
      </c>
      <c r="F7119" s="8">
        <v>219474.96057347674</v>
      </c>
      <c r="G7119" s="8">
        <v>225000.33333333334</v>
      </c>
    </row>
    <row r="7120" spans="1:7" x14ac:dyDescent="0.2">
      <c r="A7120" t="s">
        <v>133</v>
      </c>
      <c r="B7120" t="s">
        <v>119</v>
      </c>
      <c r="C7120" t="s">
        <v>3</v>
      </c>
      <c r="D7120" t="s">
        <v>5</v>
      </c>
      <c r="E7120">
        <v>202209</v>
      </c>
      <c r="F7120" s="8">
        <v>223812.18924731182</v>
      </c>
      <c r="G7120" s="8">
        <v>230332</v>
      </c>
    </row>
    <row r="7121" spans="1:7" x14ac:dyDescent="0.2">
      <c r="A7121" t="s">
        <v>133</v>
      </c>
      <c r="B7121" t="s">
        <v>119</v>
      </c>
      <c r="C7121" t="s">
        <v>3</v>
      </c>
      <c r="D7121" t="s">
        <v>5</v>
      </c>
      <c r="E7121">
        <v>202212</v>
      </c>
      <c r="F7121" s="8">
        <v>228482.98709677425</v>
      </c>
      <c r="G7121" s="8">
        <v>234703.33333333334</v>
      </c>
    </row>
    <row r="7122" spans="1:7" x14ac:dyDescent="0.2">
      <c r="A7122" t="s">
        <v>133</v>
      </c>
      <c r="B7122" t="s">
        <v>119</v>
      </c>
      <c r="C7122" t="s">
        <v>3</v>
      </c>
      <c r="D7122" t="s">
        <v>5</v>
      </c>
      <c r="E7122">
        <v>202303</v>
      </c>
      <c r="F7122" s="8">
        <v>230569.03878648227</v>
      </c>
      <c r="G7122" s="8">
        <v>236742.66666666666</v>
      </c>
    </row>
    <row r="7123" spans="1:7" x14ac:dyDescent="0.2">
      <c r="A7123" t="s">
        <v>133</v>
      </c>
      <c r="B7123" t="s">
        <v>119</v>
      </c>
      <c r="C7123" t="s">
        <v>3</v>
      </c>
      <c r="D7123" t="s">
        <v>5</v>
      </c>
      <c r="E7123">
        <v>202306</v>
      </c>
      <c r="F7123" s="8">
        <v>233054.18566308249</v>
      </c>
      <c r="G7123" s="8">
        <v>239295.66666666666</v>
      </c>
    </row>
    <row r="7124" spans="1:7" x14ac:dyDescent="0.2">
      <c r="A7124" t="s">
        <v>133</v>
      </c>
      <c r="B7124" t="s">
        <v>119</v>
      </c>
      <c r="C7124" t="s">
        <v>3</v>
      </c>
      <c r="D7124" t="s">
        <v>5</v>
      </c>
      <c r="E7124">
        <v>202309</v>
      </c>
      <c r="F7124" s="8">
        <v>235875.68530465956</v>
      </c>
      <c r="G7124" s="8">
        <v>242638.33333333334</v>
      </c>
    </row>
    <row r="7125" spans="1:7" x14ac:dyDescent="0.2">
      <c r="A7125" t="s">
        <v>133</v>
      </c>
      <c r="B7125" t="s">
        <v>119</v>
      </c>
      <c r="C7125" t="s">
        <v>3</v>
      </c>
      <c r="D7125" t="s">
        <v>5</v>
      </c>
      <c r="E7125">
        <v>202312</v>
      </c>
      <c r="F7125" s="8">
        <v>237505.53512544805</v>
      </c>
      <c r="G7125" s="8">
        <v>243475.33333333334</v>
      </c>
    </row>
    <row r="7126" spans="1:7" x14ac:dyDescent="0.2">
      <c r="A7126" t="s">
        <v>133</v>
      </c>
      <c r="B7126" t="s">
        <v>119</v>
      </c>
      <c r="C7126" t="s">
        <v>3</v>
      </c>
      <c r="D7126" t="s">
        <v>5</v>
      </c>
      <c r="E7126">
        <v>202403</v>
      </c>
      <c r="F7126" s="8">
        <v>238383.40452354462</v>
      </c>
      <c r="G7126" s="8">
        <v>244358.66666666666</v>
      </c>
    </row>
    <row r="7127" spans="1:7" x14ac:dyDescent="0.2">
      <c r="A7127" t="s">
        <v>133</v>
      </c>
      <c r="B7127" t="s">
        <v>119</v>
      </c>
      <c r="C7127" t="s">
        <v>3</v>
      </c>
      <c r="D7127" t="s">
        <v>5</v>
      </c>
      <c r="E7127">
        <v>202406</v>
      </c>
      <c r="F7127" s="8">
        <v>238741.44946236553</v>
      </c>
      <c r="G7127" s="8">
        <v>245560.5</v>
      </c>
    </row>
    <row r="7128" spans="1:7" x14ac:dyDescent="0.2">
      <c r="A7128" t="s">
        <v>133</v>
      </c>
      <c r="B7128" t="s">
        <v>119</v>
      </c>
      <c r="C7128" t="s">
        <v>1</v>
      </c>
      <c r="D7128" t="s">
        <v>7</v>
      </c>
      <c r="E7128">
        <v>2014</v>
      </c>
      <c r="F7128" s="8">
        <v>95041.914810547896</v>
      </c>
      <c r="G7128" s="8">
        <v>97991.166666666672</v>
      </c>
    </row>
    <row r="7129" spans="1:7" x14ac:dyDescent="0.2">
      <c r="A7129" t="s">
        <v>133</v>
      </c>
      <c r="B7129" t="s">
        <v>119</v>
      </c>
      <c r="C7129" t="s">
        <v>1</v>
      </c>
      <c r="D7129" t="s">
        <v>7</v>
      </c>
      <c r="E7129">
        <v>2015</v>
      </c>
      <c r="F7129" s="8">
        <v>102318.99631336406</v>
      </c>
      <c r="G7129" s="8">
        <v>105631.5</v>
      </c>
    </row>
    <row r="7130" spans="1:7" x14ac:dyDescent="0.2">
      <c r="A7130" t="s">
        <v>133</v>
      </c>
      <c r="B7130" t="s">
        <v>119</v>
      </c>
      <c r="C7130" t="s">
        <v>1</v>
      </c>
      <c r="D7130" t="s">
        <v>7</v>
      </c>
      <c r="E7130">
        <v>2016</v>
      </c>
      <c r="F7130" s="8">
        <v>110537.8115498702</v>
      </c>
      <c r="G7130" s="8">
        <v>113979.33333333333</v>
      </c>
    </row>
    <row r="7131" spans="1:7" x14ac:dyDescent="0.2">
      <c r="A7131" t="s">
        <v>133</v>
      </c>
      <c r="B7131" t="s">
        <v>119</v>
      </c>
      <c r="C7131" t="s">
        <v>1</v>
      </c>
      <c r="D7131" t="s">
        <v>7</v>
      </c>
      <c r="E7131">
        <v>2017</v>
      </c>
      <c r="F7131" s="8">
        <v>118903.95547875063</v>
      </c>
      <c r="G7131" s="8">
        <v>122652.41666666667</v>
      </c>
    </row>
    <row r="7132" spans="1:7" x14ac:dyDescent="0.2">
      <c r="A7132" t="s">
        <v>133</v>
      </c>
      <c r="B7132" t="s">
        <v>119</v>
      </c>
      <c r="C7132" t="s">
        <v>1</v>
      </c>
      <c r="D7132" t="s">
        <v>7</v>
      </c>
      <c r="E7132">
        <v>2018</v>
      </c>
      <c r="F7132" s="8">
        <v>126767.93887608807</v>
      </c>
      <c r="G7132" s="8">
        <v>131375.75</v>
      </c>
    </row>
    <row r="7133" spans="1:7" x14ac:dyDescent="0.2">
      <c r="A7133" t="s">
        <v>133</v>
      </c>
      <c r="B7133" t="s">
        <v>119</v>
      </c>
      <c r="C7133" t="s">
        <v>1</v>
      </c>
      <c r="D7133" t="s">
        <v>7</v>
      </c>
      <c r="E7133">
        <v>2019</v>
      </c>
      <c r="F7133" s="8">
        <v>138986.43186123905</v>
      </c>
      <c r="G7133" s="8">
        <v>144052.41666666666</v>
      </c>
    </row>
    <row r="7134" spans="1:7" x14ac:dyDescent="0.2">
      <c r="A7134" t="s">
        <v>133</v>
      </c>
      <c r="B7134" t="s">
        <v>119</v>
      </c>
      <c r="C7134" t="s">
        <v>1</v>
      </c>
      <c r="D7134" t="s">
        <v>7</v>
      </c>
      <c r="E7134">
        <v>2020</v>
      </c>
      <c r="F7134" s="8">
        <v>147658.10113706582</v>
      </c>
      <c r="G7134" s="8">
        <v>151784.58333333334</v>
      </c>
    </row>
    <row r="7135" spans="1:7" x14ac:dyDescent="0.2">
      <c r="A7135" t="s">
        <v>133</v>
      </c>
      <c r="B7135" t="s">
        <v>119</v>
      </c>
      <c r="C7135" t="s">
        <v>1</v>
      </c>
      <c r="D7135" t="s">
        <v>7</v>
      </c>
      <c r="E7135">
        <v>2021</v>
      </c>
      <c r="F7135" s="8">
        <v>152866.01708909366</v>
      </c>
      <c r="G7135" s="8">
        <v>156391.08333333334</v>
      </c>
    </row>
    <row r="7136" spans="1:7" x14ac:dyDescent="0.2">
      <c r="A7136" t="s">
        <v>133</v>
      </c>
      <c r="B7136" t="s">
        <v>119</v>
      </c>
      <c r="C7136" t="s">
        <v>1</v>
      </c>
      <c r="D7136" t="s">
        <v>7</v>
      </c>
      <c r="E7136">
        <v>2022</v>
      </c>
      <c r="F7136" s="8">
        <v>158648.01421530978</v>
      </c>
      <c r="G7136" s="8">
        <v>162350.91666666666</v>
      </c>
    </row>
    <row r="7137" spans="1:7" x14ac:dyDescent="0.2">
      <c r="A7137" t="s">
        <v>133</v>
      </c>
      <c r="B7137" t="s">
        <v>119</v>
      </c>
      <c r="C7137" t="s">
        <v>1</v>
      </c>
      <c r="D7137" t="s">
        <v>7</v>
      </c>
      <c r="E7137">
        <v>2023</v>
      </c>
      <c r="F7137" s="8">
        <v>163067.26105350742</v>
      </c>
      <c r="G7137" s="8">
        <v>166889.91666666666</v>
      </c>
    </row>
    <row r="7138" spans="1:7" x14ac:dyDescent="0.2">
      <c r="A7138" t="s">
        <v>133</v>
      </c>
      <c r="B7138" t="s">
        <v>119</v>
      </c>
      <c r="C7138" t="s">
        <v>1</v>
      </c>
      <c r="D7138" t="s">
        <v>7</v>
      </c>
      <c r="E7138">
        <v>2024</v>
      </c>
      <c r="F7138" s="8">
        <v>163425.96809788659</v>
      </c>
      <c r="G7138" s="8">
        <v>167466.20000000001</v>
      </c>
    </row>
    <row r="7139" spans="1:7" x14ac:dyDescent="0.2">
      <c r="A7139" t="s">
        <v>133</v>
      </c>
      <c r="B7139" t="s">
        <v>119</v>
      </c>
      <c r="C7139" t="s">
        <v>1</v>
      </c>
      <c r="D7139" t="s">
        <v>8</v>
      </c>
      <c r="E7139">
        <v>201401</v>
      </c>
      <c r="F7139" s="8">
        <v>92372.93548387097</v>
      </c>
      <c r="G7139" s="8">
        <v>94575</v>
      </c>
    </row>
    <row r="7140" spans="1:7" x14ac:dyDescent="0.2">
      <c r="A7140" t="s">
        <v>133</v>
      </c>
      <c r="B7140" t="s">
        <v>119</v>
      </c>
      <c r="C7140" t="s">
        <v>1</v>
      </c>
      <c r="D7140" t="s">
        <v>8</v>
      </c>
      <c r="E7140">
        <v>201402</v>
      </c>
      <c r="F7140" s="8">
        <v>92143.714285714304</v>
      </c>
      <c r="G7140" s="8">
        <v>94603</v>
      </c>
    </row>
    <row r="7141" spans="1:7" x14ac:dyDescent="0.2">
      <c r="A7141" t="s">
        <v>133</v>
      </c>
      <c r="B7141" t="s">
        <v>119</v>
      </c>
      <c r="C7141" t="s">
        <v>1</v>
      </c>
      <c r="D7141" t="s">
        <v>8</v>
      </c>
      <c r="E7141">
        <v>201403</v>
      </c>
      <c r="F7141" s="8">
        <v>92378.935483870984</v>
      </c>
      <c r="G7141" s="8">
        <v>95083</v>
      </c>
    </row>
    <row r="7142" spans="1:7" x14ac:dyDescent="0.2">
      <c r="A7142" t="s">
        <v>133</v>
      </c>
      <c r="B7142" t="s">
        <v>119</v>
      </c>
      <c r="C7142" t="s">
        <v>1</v>
      </c>
      <c r="D7142" t="s">
        <v>8</v>
      </c>
      <c r="E7142">
        <v>201404</v>
      </c>
      <c r="F7142" s="8">
        <v>93034.166666666686</v>
      </c>
      <c r="G7142" s="8">
        <v>95608</v>
      </c>
    </row>
    <row r="7143" spans="1:7" x14ac:dyDescent="0.2">
      <c r="A7143" t="s">
        <v>133</v>
      </c>
      <c r="B7143" t="s">
        <v>119</v>
      </c>
      <c r="C7143" t="s">
        <v>1</v>
      </c>
      <c r="D7143" t="s">
        <v>8</v>
      </c>
      <c r="E7143">
        <v>201405</v>
      </c>
      <c r="F7143" s="8">
        <v>93584.225806451635</v>
      </c>
      <c r="G7143" s="8">
        <v>96664</v>
      </c>
    </row>
    <row r="7144" spans="1:7" x14ac:dyDescent="0.2">
      <c r="A7144" t="s">
        <v>133</v>
      </c>
      <c r="B7144" t="s">
        <v>119</v>
      </c>
      <c r="C7144" t="s">
        <v>1</v>
      </c>
      <c r="D7144" t="s">
        <v>8</v>
      </c>
      <c r="E7144">
        <v>201406</v>
      </c>
      <c r="F7144" s="8">
        <v>94434.10000000002</v>
      </c>
      <c r="G7144" s="8">
        <v>97087</v>
      </c>
    </row>
    <row r="7145" spans="1:7" x14ac:dyDescent="0.2">
      <c r="A7145" t="s">
        <v>133</v>
      </c>
      <c r="B7145" t="s">
        <v>119</v>
      </c>
      <c r="C7145" t="s">
        <v>1</v>
      </c>
      <c r="D7145" t="s">
        <v>8</v>
      </c>
      <c r="E7145">
        <v>201407</v>
      </c>
      <c r="F7145" s="8">
        <v>94736.870967741939</v>
      </c>
      <c r="G7145" s="8">
        <v>97830</v>
      </c>
    </row>
    <row r="7146" spans="1:7" x14ac:dyDescent="0.2">
      <c r="A7146" t="s">
        <v>133</v>
      </c>
      <c r="B7146" t="s">
        <v>119</v>
      </c>
      <c r="C7146" t="s">
        <v>1</v>
      </c>
      <c r="D7146" t="s">
        <v>8</v>
      </c>
      <c r="E7146">
        <v>201408</v>
      </c>
      <c r="F7146" s="8">
        <v>95453.354838709653</v>
      </c>
      <c r="G7146" s="8">
        <v>98468</v>
      </c>
    </row>
    <row r="7147" spans="1:7" x14ac:dyDescent="0.2">
      <c r="A7147" t="s">
        <v>133</v>
      </c>
      <c r="B7147" t="s">
        <v>119</v>
      </c>
      <c r="C7147" t="s">
        <v>1</v>
      </c>
      <c r="D7147" t="s">
        <v>8</v>
      </c>
      <c r="E7147">
        <v>201409</v>
      </c>
      <c r="F7147" s="8">
        <v>96635.100000000079</v>
      </c>
      <c r="G7147" s="8">
        <v>100400</v>
      </c>
    </row>
    <row r="7148" spans="1:7" x14ac:dyDescent="0.2">
      <c r="A7148" t="s">
        <v>133</v>
      </c>
      <c r="B7148" t="s">
        <v>119</v>
      </c>
      <c r="C7148" t="s">
        <v>1</v>
      </c>
      <c r="D7148" t="s">
        <v>8</v>
      </c>
      <c r="E7148">
        <v>201410</v>
      </c>
      <c r="F7148" s="8">
        <v>97991.290322580666</v>
      </c>
      <c r="G7148" s="8">
        <v>101244</v>
      </c>
    </row>
    <row r="7149" spans="1:7" x14ac:dyDescent="0.2">
      <c r="A7149" t="s">
        <v>133</v>
      </c>
      <c r="B7149" t="s">
        <v>119</v>
      </c>
      <c r="C7149" t="s">
        <v>1</v>
      </c>
      <c r="D7149" t="s">
        <v>8</v>
      </c>
      <c r="E7149">
        <v>201411</v>
      </c>
      <c r="F7149" s="8">
        <v>98452.800000000017</v>
      </c>
      <c r="G7149" s="8">
        <v>101289</v>
      </c>
    </row>
    <row r="7150" spans="1:7" x14ac:dyDescent="0.2">
      <c r="A7150" t="s">
        <v>133</v>
      </c>
      <c r="B7150" t="s">
        <v>119</v>
      </c>
      <c r="C7150" t="s">
        <v>1</v>
      </c>
      <c r="D7150" t="s">
        <v>8</v>
      </c>
      <c r="E7150">
        <v>201412</v>
      </c>
      <c r="F7150" s="8">
        <v>99285.483870967772</v>
      </c>
      <c r="G7150" s="8">
        <v>103043</v>
      </c>
    </row>
    <row r="7151" spans="1:7" x14ac:dyDescent="0.2">
      <c r="A7151" t="s">
        <v>133</v>
      </c>
      <c r="B7151" t="s">
        <v>119</v>
      </c>
      <c r="C7151" t="s">
        <v>1</v>
      </c>
      <c r="D7151" t="s">
        <v>8</v>
      </c>
      <c r="E7151">
        <v>201501</v>
      </c>
      <c r="F7151" s="8">
        <v>99679.806451612894</v>
      </c>
      <c r="G7151" s="8">
        <v>102108</v>
      </c>
    </row>
    <row r="7152" spans="1:7" x14ac:dyDescent="0.2">
      <c r="A7152" t="s">
        <v>133</v>
      </c>
      <c r="B7152" t="s">
        <v>119</v>
      </c>
      <c r="C7152" t="s">
        <v>1</v>
      </c>
      <c r="D7152" t="s">
        <v>8</v>
      </c>
      <c r="E7152">
        <v>201502</v>
      </c>
      <c r="F7152" s="8">
        <v>99266.64285714287</v>
      </c>
      <c r="G7152" s="8">
        <v>101973</v>
      </c>
    </row>
    <row r="7153" spans="1:7" x14ac:dyDescent="0.2">
      <c r="A7153" t="s">
        <v>133</v>
      </c>
      <c r="B7153" t="s">
        <v>119</v>
      </c>
      <c r="C7153" t="s">
        <v>1</v>
      </c>
      <c r="D7153" t="s">
        <v>8</v>
      </c>
      <c r="E7153">
        <v>201503</v>
      </c>
      <c r="F7153" s="8">
        <v>99286.419354838712</v>
      </c>
      <c r="G7153" s="8">
        <v>102270</v>
      </c>
    </row>
    <row r="7154" spans="1:7" x14ac:dyDescent="0.2">
      <c r="A7154" t="s">
        <v>133</v>
      </c>
      <c r="B7154" t="s">
        <v>119</v>
      </c>
      <c r="C7154" t="s">
        <v>1</v>
      </c>
      <c r="D7154" t="s">
        <v>8</v>
      </c>
      <c r="E7154">
        <v>201504</v>
      </c>
      <c r="F7154" s="8">
        <v>99559.666666666672</v>
      </c>
      <c r="G7154" s="8">
        <v>102706</v>
      </c>
    </row>
    <row r="7155" spans="1:7" x14ac:dyDescent="0.2">
      <c r="A7155" t="s">
        <v>133</v>
      </c>
      <c r="B7155" t="s">
        <v>119</v>
      </c>
      <c r="C7155" t="s">
        <v>1</v>
      </c>
      <c r="D7155" t="s">
        <v>8</v>
      </c>
      <c r="E7155">
        <v>201505</v>
      </c>
      <c r="F7155" s="8">
        <v>100407.67741935485</v>
      </c>
      <c r="G7155" s="8">
        <v>103524</v>
      </c>
    </row>
    <row r="7156" spans="1:7" x14ac:dyDescent="0.2">
      <c r="A7156" t="s">
        <v>133</v>
      </c>
      <c r="B7156" t="s">
        <v>119</v>
      </c>
      <c r="C7156" t="s">
        <v>1</v>
      </c>
      <c r="D7156" t="s">
        <v>8</v>
      </c>
      <c r="E7156">
        <v>201506</v>
      </c>
      <c r="F7156" s="8">
        <v>101298.26666666668</v>
      </c>
      <c r="G7156" s="8">
        <v>104344</v>
      </c>
    </row>
    <row r="7157" spans="1:7" x14ac:dyDescent="0.2">
      <c r="A7157" t="s">
        <v>133</v>
      </c>
      <c r="B7157" t="s">
        <v>119</v>
      </c>
      <c r="C7157" t="s">
        <v>1</v>
      </c>
      <c r="D7157" t="s">
        <v>8</v>
      </c>
      <c r="E7157">
        <v>201507</v>
      </c>
      <c r="F7157" s="8">
        <v>102157.1290322581</v>
      </c>
      <c r="G7157" s="8">
        <v>105884</v>
      </c>
    </row>
    <row r="7158" spans="1:7" x14ac:dyDescent="0.2">
      <c r="A7158" t="s">
        <v>133</v>
      </c>
      <c r="B7158" t="s">
        <v>119</v>
      </c>
      <c r="C7158" t="s">
        <v>1</v>
      </c>
      <c r="D7158" t="s">
        <v>8</v>
      </c>
      <c r="E7158">
        <v>201508</v>
      </c>
      <c r="F7158" s="8">
        <v>103139.74193548376</v>
      </c>
      <c r="G7158" s="8">
        <v>106788</v>
      </c>
    </row>
    <row r="7159" spans="1:7" x14ac:dyDescent="0.2">
      <c r="A7159" t="s">
        <v>133</v>
      </c>
      <c r="B7159" t="s">
        <v>119</v>
      </c>
      <c r="C7159" t="s">
        <v>1</v>
      </c>
      <c r="D7159" t="s">
        <v>8</v>
      </c>
      <c r="E7159">
        <v>201509</v>
      </c>
      <c r="F7159" s="8">
        <v>104560.76666666669</v>
      </c>
      <c r="G7159" s="8">
        <v>109003</v>
      </c>
    </row>
    <row r="7160" spans="1:7" x14ac:dyDescent="0.2">
      <c r="A7160" t="s">
        <v>133</v>
      </c>
      <c r="B7160" t="s">
        <v>119</v>
      </c>
      <c r="C7160" t="s">
        <v>1</v>
      </c>
      <c r="D7160" t="s">
        <v>8</v>
      </c>
      <c r="E7160">
        <v>201510</v>
      </c>
      <c r="F7160" s="8">
        <v>105843.51612903226</v>
      </c>
      <c r="G7160" s="8">
        <v>109281</v>
      </c>
    </row>
    <row r="7161" spans="1:7" x14ac:dyDescent="0.2">
      <c r="A7161" t="s">
        <v>133</v>
      </c>
      <c r="B7161" t="s">
        <v>119</v>
      </c>
      <c r="C7161" t="s">
        <v>1</v>
      </c>
      <c r="D7161" t="s">
        <v>8</v>
      </c>
      <c r="E7161">
        <v>201511</v>
      </c>
      <c r="F7161" s="8">
        <v>106080.00000000003</v>
      </c>
      <c r="G7161" s="8">
        <v>109369</v>
      </c>
    </row>
    <row r="7162" spans="1:7" x14ac:dyDescent="0.2">
      <c r="A7162" t="s">
        <v>133</v>
      </c>
      <c r="B7162" t="s">
        <v>119</v>
      </c>
      <c r="C7162" t="s">
        <v>1</v>
      </c>
      <c r="D7162" t="s">
        <v>8</v>
      </c>
      <c r="E7162">
        <v>201512</v>
      </c>
      <c r="F7162" s="8">
        <v>106548.32258064518</v>
      </c>
      <c r="G7162" s="8">
        <v>110328</v>
      </c>
    </row>
    <row r="7163" spans="1:7" x14ac:dyDescent="0.2">
      <c r="A7163" t="s">
        <v>133</v>
      </c>
      <c r="B7163" t="s">
        <v>119</v>
      </c>
      <c r="C7163" t="s">
        <v>1</v>
      </c>
      <c r="D7163" t="s">
        <v>8</v>
      </c>
      <c r="E7163">
        <v>201601</v>
      </c>
      <c r="F7163" s="8">
        <v>106584.83870967742</v>
      </c>
      <c r="G7163" s="8">
        <v>109228</v>
      </c>
    </row>
    <row r="7164" spans="1:7" x14ac:dyDescent="0.2">
      <c r="A7164" t="s">
        <v>133</v>
      </c>
      <c r="B7164" t="s">
        <v>119</v>
      </c>
      <c r="C7164" t="s">
        <v>1</v>
      </c>
      <c r="D7164" t="s">
        <v>8</v>
      </c>
      <c r="E7164">
        <v>201602</v>
      </c>
      <c r="F7164" s="8">
        <v>106590.44827586203</v>
      </c>
      <c r="G7164" s="8">
        <v>109788</v>
      </c>
    </row>
    <row r="7165" spans="1:7" x14ac:dyDescent="0.2">
      <c r="A7165" t="s">
        <v>133</v>
      </c>
      <c r="B7165" t="s">
        <v>119</v>
      </c>
      <c r="C7165" t="s">
        <v>1</v>
      </c>
      <c r="D7165" t="s">
        <v>8</v>
      </c>
      <c r="E7165">
        <v>201603</v>
      </c>
      <c r="F7165" s="8">
        <v>107249.29032258065</v>
      </c>
      <c r="G7165" s="8">
        <v>110428</v>
      </c>
    </row>
    <row r="7166" spans="1:7" x14ac:dyDescent="0.2">
      <c r="A7166" t="s">
        <v>133</v>
      </c>
      <c r="B7166" t="s">
        <v>119</v>
      </c>
      <c r="C7166" t="s">
        <v>1</v>
      </c>
      <c r="D7166" t="s">
        <v>8</v>
      </c>
      <c r="E7166">
        <v>201604</v>
      </c>
      <c r="F7166" s="8">
        <v>107903.06666666671</v>
      </c>
      <c r="G7166" s="8">
        <v>111425</v>
      </c>
    </row>
    <row r="7167" spans="1:7" x14ac:dyDescent="0.2">
      <c r="A7167" t="s">
        <v>133</v>
      </c>
      <c r="B7167" t="s">
        <v>119</v>
      </c>
      <c r="C7167" t="s">
        <v>1</v>
      </c>
      <c r="D7167" t="s">
        <v>8</v>
      </c>
      <c r="E7167">
        <v>201605</v>
      </c>
      <c r="F7167" s="8">
        <v>109045.67741935482</v>
      </c>
      <c r="G7167" s="8">
        <v>112491</v>
      </c>
    </row>
    <row r="7168" spans="1:7" x14ac:dyDescent="0.2">
      <c r="A7168" t="s">
        <v>133</v>
      </c>
      <c r="B7168" t="s">
        <v>119</v>
      </c>
      <c r="C7168" t="s">
        <v>1</v>
      </c>
      <c r="D7168" t="s">
        <v>8</v>
      </c>
      <c r="E7168">
        <v>201606</v>
      </c>
      <c r="F7168" s="8">
        <v>110198.86666666671</v>
      </c>
      <c r="G7168" s="8">
        <v>113946</v>
      </c>
    </row>
    <row r="7169" spans="1:7" x14ac:dyDescent="0.2">
      <c r="A7169" t="s">
        <v>133</v>
      </c>
      <c r="B7169" t="s">
        <v>119</v>
      </c>
      <c r="C7169" t="s">
        <v>1</v>
      </c>
      <c r="D7169" t="s">
        <v>8</v>
      </c>
      <c r="E7169">
        <v>201607</v>
      </c>
      <c r="F7169" s="8">
        <v>111249.61290322574</v>
      </c>
      <c r="G7169" s="8">
        <v>115037</v>
      </c>
    </row>
    <row r="7170" spans="1:7" x14ac:dyDescent="0.2">
      <c r="A7170" t="s">
        <v>133</v>
      </c>
      <c r="B7170" t="s">
        <v>119</v>
      </c>
      <c r="C7170" t="s">
        <v>1</v>
      </c>
      <c r="D7170" t="s">
        <v>8</v>
      </c>
      <c r="E7170">
        <v>201608</v>
      </c>
      <c r="F7170" s="8">
        <v>112220.1290322581</v>
      </c>
      <c r="G7170" s="8">
        <v>115754</v>
      </c>
    </row>
    <row r="7171" spans="1:7" x14ac:dyDescent="0.2">
      <c r="A7171" t="s">
        <v>133</v>
      </c>
      <c r="B7171" t="s">
        <v>119</v>
      </c>
      <c r="C7171" t="s">
        <v>1</v>
      </c>
      <c r="D7171" t="s">
        <v>8</v>
      </c>
      <c r="E7171">
        <v>201609</v>
      </c>
      <c r="F7171" s="8">
        <v>112894.13333333335</v>
      </c>
      <c r="G7171" s="8">
        <v>116655</v>
      </c>
    </row>
    <row r="7172" spans="1:7" x14ac:dyDescent="0.2">
      <c r="A7172" t="s">
        <v>133</v>
      </c>
      <c r="B7172" t="s">
        <v>119</v>
      </c>
      <c r="C7172" t="s">
        <v>1</v>
      </c>
      <c r="D7172" t="s">
        <v>8</v>
      </c>
      <c r="E7172">
        <v>201610</v>
      </c>
      <c r="F7172" s="8">
        <v>113637.90322580641</v>
      </c>
      <c r="G7172" s="8">
        <v>117184</v>
      </c>
    </row>
    <row r="7173" spans="1:7" x14ac:dyDescent="0.2">
      <c r="A7173" t="s">
        <v>133</v>
      </c>
      <c r="B7173" t="s">
        <v>119</v>
      </c>
      <c r="C7173" t="s">
        <v>1</v>
      </c>
      <c r="D7173" t="s">
        <v>8</v>
      </c>
      <c r="E7173">
        <v>201611</v>
      </c>
      <c r="F7173" s="8">
        <v>114152.93333333339</v>
      </c>
      <c r="G7173" s="8">
        <v>117715</v>
      </c>
    </row>
    <row r="7174" spans="1:7" x14ac:dyDescent="0.2">
      <c r="A7174" t="s">
        <v>133</v>
      </c>
      <c r="B7174" t="s">
        <v>119</v>
      </c>
      <c r="C7174" t="s">
        <v>1</v>
      </c>
      <c r="D7174" t="s">
        <v>8</v>
      </c>
      <c r="E7174">
        <v>201612</v>
      </c>
      <c r="F7174" s="8">
        <v>114726.83870967741</v>
      </c>
      <c r="G7174" s="8">
        <v>118101</v>
      </c>
    </row>
    <row r="7175" spans="1:7" x14ac:dyDescent="0.2">
      <c r="A7175" t="s">
        <v>133</v>
      </c>
      <c r="B7175" t="s">
        <v>119</v>
      </c>
      <c r="C7175" t="s">
        <v>1</v>
      </c>
      <c r="D7175" t="s">
        <v>8</v>
      </c>
      <c r="E7175">
        <v>201701</v>
      </c>
      <c r="F7175" s="8">
        <v>114571.22580645162</v>
      </c>
      <c r="G7175" s="8">
        <v>117833</v>
      </c>
    </row>
    <row r="7176" spans="1:7" x14ac:dyDescent="0.2">
      <c r="A7176" t="s">
        <v>133</v>
      </c>
      <c r="B7176" t="s">
        <v>119</v>
      </c>
      <c r="C7176" t="s">
        <v>1</v>
      </c>
      <c r="D7176" t="s">
        <v>8</v>
      </c>
      <c r="E7176">
        <v>201702</v>
      </c>
      <c r="F7176" s="8">
        <v>115190.35714285713</v>
      </c>
      <c r="G7176" s="8">
        <v>118710</v>
      </c>
    </row>
    <row r="7177" spans="1:7" x14ac:dyDescent="0.2">
      <c r="A7177" t="s">
        <v>133</v>
      </c>
      <c r="B7177" t="s">
        <v>119</v>
      </c>
      <c r="C7177" t="s">
        <v>1</v>
      </c>
      <c r="D7177" t="s">
        <v>8</v>
      </c>
      <c r="E7177">
        <v>201703</v>
      </c>
      <c r="F7177" s="8">
        <v>116108.87096774191</v>
      </c>
      <c r="G7177" s="8">
        <v>120209</v>
      </c>
    </row>
    <row r="7178" spans="1:7" x14ac:dyDescent="0.2">
      <c r="A7178" t="s">
        <v>133</v>
      </c>
      <c r="B7178" t="s">
        <v>119</v>
      </c>
      <c r="C7178" t="s">
        <v>1</v>
      </c>
      <c r="D7178" t="s">
        <v>8</v>
      </c>
      <c r="E7178">
        <v>201704</v>
      </c>
      <c r="F7178" s="8">
        <v>116941.10000000002</v>
      </c>
      <c r="G7178" s="8">
        <v>120853</v>
      </c>
    </row>
    <row r="7179" spans="1:7" x14ac:dyDescent="0.2">
      <c r="A7179" t="s">
        <v>133</v>
      </c>
      <c r="B7179" t="s">
        <v>119</v>
      </c>
      <c r="C7179" t="s">
        <v>1</v>
      </c>
      <c r="D7179" t="s">
        <v>8</v>
      </c>
      <c r="E7179">
        <v>201705</v>
      </c>
      <c r="F7179" s="8">
        <v>118013.96774193546</v>
      </c>
      <c r="G7179" s="8">
        <v>121826</v>
      </c>
    </row>
    <row r="7180" spans="1:7" x14ac:dyDescent="0.2">
      <c r="A7180" t="s">
        <v>133</v>
      </c>
      <c r="B7180" t="s">
        <v>119</v>
      </c>
      <c r="C7180" t="s">
        <v>1</v>
      </c>
      <c r="D7180" t="s">
        <v>8</v>
      </c>
      <c r="E7180">
        <v>201706</v>
      </c>
      <c r="F7180" s="8">
        <v>118687.79999999997</v>
      </c>
      <c r="G7180" s="8">
        <v>122358</v>
      </c>
    </row>
    <row r="7181" spans="1:7" x14ac:dyDescent="0.2">
      <c r="A7181" t="s">
        <v>133</v>
      </c>
      <c r="B7181" t="s">
        <v>119</v>
      </c>
      <c r="C7181" t="s">
        <v>1</v>
      </c>
      <c r="D7181" t="s">
        <v>8</v>
      </c>
      <c r="E7181">
        <v>201707</v>
      </c>
      <c r="F7181" s="8">
        <v>119240.32258064517</v>
      </c>
      <c r="G7181" s="8">
        <v>123169</v>
      </c>
    </row>
    <row r="7182" spans="1:7" x14ac:dyDescent="0.2">
      <c r="A7182" t="s">
        <v>133</v>
      </c>
      <c r="B7182" t="s">
        <v>119</v>
      </c>
      <c r="C7182" t="s">
        <v>1</v>
      </c>
      <c r="D7182" t="s">
        <v>8</v>
      </c>
      <c r="E7182">
        <v>201708</v>
      </c>
      <c r="F7182" s="8">
        <v>120127.70967741936</v>
      </c>
      <c r="G7182" s="8">
        <v>124151</v>
      </c>
    </row>
    <row r="7183" spans="1:7" x14ac:dyDescent="0.2">
      <c r="A7183" t="s">
        <v>133</v>
      </c>
      <c r="B7183" t="s">
        <v>119</v>
      </c>
      <c r="C7183" t="s">
        <v>1</v>
      </c>
      <c r="D7183" t="s">
        <v>8</v>
      </c>
      <c r="E7183">
        <v>201709</v>
      </c>
      <c r="F7183" s="8">
        <v>121000.86666666668</v>
      </c>
      <c r="G7183" s="8">
        <v>124964</v>
      </c>
    </row>
    <row r="7184" spans="1:7" x14ac:dyDescent="0.2">
      <c r="A7184" t="s">
        <v>133</v>
      </c>
      <c r="B7184" t="s">
        <v>119</v>
      </c>
      <c r="C7184" t="s">
        <v>1</v>
      </c>
      <c r="D7184" t="s">
        <v>8</v>
      </c>
      <c r="E7184">
        <v>201710</v>
      </c>
      <c r="F7184" s="8">
        <v>121744.5806451613</v>
      </c>
      <c r="G7184" s="8">
        <v>125361</v>
      </c>
    </row>
    <row r="7185" spans="1:7" x14ac:dyDescent="0.2">
      <c r="A7185" t="s">
        <v>133</v>
      </c>
      <c r="B7185" t="s">
        <v>119</v>
      </c>
      <c r="C7185" t="s">
        <v>1</v>
      </c>
      <c r="D7185" t="s">
        <v>8</v>
      </c>
      <c r="E7185">
        <v>201711</v>
      </c>
      <c r="F7185" s="8">
        <v>122320.59999999999</v>
      </c>
      <c r="G7185" s="8">
        <v>126104</v>
      </c>
    </row>
    <row r="7186" spans="1:7" x14ac:dyDescent="0.2">
      <c r="A7186" t="s">
        <v>133</v>
      </c>
      <c r="B7186" t="s">
        <v>119</v>
      </c>
      <c r="C7186" t="s">
        <v>1</v>
      </c>
      <c r="D7186" t="s">
        <v>8</v>
      </c>
      <c r="E7186">
        <v>201712</v>
      </c>
      <c r="F7186" s="8">
        <v>122900.06451612903</v>
      </c>
      <c r="G7186" s="8">
        <v>126291</v>
      </c>
    </row>
    <row r="7187" spans="1:7" x14ac:dyDescent="0.2">
      <c r="A7187" t="s">
        <v>133</v>
      </c>
      <c r="B7187" t="s">
        <v>119</v>
      </c>
      <c r="C7187" t="s">
        <v>1</v>
      </c>
      <c r="D7187" t="s">
        <v>8</v>
      </c>
      <c r="E7187">
        <v>201801</v>
      </c>
      <c r="F7187" s="8">
        <v>122640.8709677419</v>
      </c>
      <c r="G7187" s="8">
        <v>125676</v>
      </c>
    </row>
    <row r="7188" spans="1:7" x14ac:dyDescent="0.2">
      <c r="A7188" t="s">
        <v>133</v>
      </c>
      <c r="B7188" t="s">
        <v>119</v>
      </c>
      <c r="C7188" t="s">
        <v>1</v>
      </c>
      <c r="D7188" t="s">
        <v>8</v>
      </c>
      <c r="E7188">
        <v>201802</v>
      </c>
      <c r="F7188" s="8">
        <v>122705.64285714286</v>
      </c>
      <c r="G7188" s="8">
        <v>126076</v>
      </c>
    </row>
    <row r="7189" spans="1:7" x14ac:dyDescent="0.2">
      <c r="A7189" t="s">
        <v>133</v>
      </c>
      <c r="B7189" t="s">
        <v>119</v>
      </c>
      <c r="C7189" t="s">
        <v>1</v>
      </c>
      <c r="D7189" t="s">
        <v>8</v>
      </c>
      <c r="E7189">
        <v>201803</v>
      </c>
      <c r="F7189" s="8">
        <v>123337.77419354836</v>
      </c>
      <c r="G7189" s="8">
        <v>126720</v>
      </c>
    </row>
    <row r="7190" spans="1:7" x14ac:dyDescent="0.2">
      <c r="A7190" t="s">
        <v>133</v>
      </c>
      <c r="B7190" t="s">
        <v>119</v>
      </c>
      <c r="C7190" t="s">
        <v>1</v>
      </c>
      <c r="D7190" t="s">
        <v>8</v>
      </c>
      <c r="E7190">
        <v>201804</v>
      </c>
      <c r="F7190" s="8">
        <v>123603.69999999998</v>
      </c>
      <c r="G7190" s="8">
        <v>127406</v>
      </c>
    </row>
    <row r="7191" spans="1:7" x14ac:dyDescent="0.2">
      <c r="A7191" t="s">
        <v>133</v>
      </c>
      <c r="B7191" t="s">
        <v>119</v>
      </c>
      <c r="C7191" t="s">
        <v>1</v>
      </c>
      <c r="D7191" t="s">
        <v>8</v>
      </c>
      <c r="E7191">
        <v>201805</v>
      </c>
      <c r="F7191" s="8">
        <v>124436.22580645159</v>
      </c>
      <c r="G7191" s="8">
        <v>128750</v>
      </c>
    </row>
    <row r="7192" spans="1:7" x14ac:dyDescent="0.2">
      <c r="A7192" t="s">
        <v>133</v>
      </c>
      <c r="B7192" t="s">
        <v>119</v>
      </c>
      <c r="C7192" t="s">
        <v>1</v>
      </c>
      <c r="D7192" t="s">
        <v>8</v>
      </c>
      <c r="E7192">
        <v>201806</v>
      </c>
      <c r="F7192" s="8">
        <v>125609.23333333334</v>
      </c>
      <c r="G7192" s="8">
        <v>129574</v>
      </c>
    </row>
    <row r="7193" spans="1:7" x14ac:dyDescent="0.2">
      <c r="A7193" t="s">
        <v>133</v>
      </c>
      <c r="B7193" t="s">
        <v>119</v>
      </c>
      <c r="C7193" t="s">
        <v>1</v>
      </c>
      <c r="D7193" t="s">
        <v>8</v>
      </c>
      <c r="E7193">
        <v>201807</v>
      </c>
      <c r="F7193" s="8">
        <v>126584.67741935482</v>
      </c>
      <c r="G7193" s="8">
        <v>131940</v>
      </c>
    </row>
    <row r="7194" spans="1:7" x14ac:dyDescent="0.2">
      <c r="A7194" t="s">
        <v>133</v>
      </c>
      <c r="B7194" t="s">
        <v>119</v>
      </c>
      <c r="C7194" t="s">
        <v>1</v>
      </c>
      <c r="D7194" t="s">
        <v>8</v>
      </c>
      <c r="E7194">
        <v>201808</v>
      </c>
      <c r="F7194" s="8">
        <v>127876.19354838716</v>
      </c>
      <c r="G7194" s="8">
        <v>133854</v>
      </c>
    </row>
    <row r="7195" spans="1:7" x14ac:dyDescent="0.2">
      <c r="A7195" t="s">
        <v>133</v>
      </c>
      <c r="B7195" t="s">
        <v>119</v>
      </c>
      <c r="C7195" t="s">
        <v>1</v>
      </c>
      <c r="D7195" t="s">
        <v>8</v>
      </c>
      <c r="E7195">
        <v>201809</v>
      </c>
      <c r="F7195" s="8">
        <v>129323.19999999995</v>
      </c>
      <c r="G7195" s="8">
        <v>135255</v>
      </c>
    </row>
    <row r="7196" spans="1:7" x14ac:dyDescent="0.2">
      <c r="A7196" t="s">
        <v>133</v>
      </c>
      <c r="B7196" t="s">
        <v>119</v>
      </c>
      <c r="C7196" t="s">
        <v>1</v>
      </c>
      <c r="D7196" t="s">
        <v>8</v>
      </c>
      <c r="E7196">
        <v>201810</v>
      </c>
      <c r="F7196" s="8">
        <v>130677.80645161294</v>
      </c>
      <c r="G7196" s="8">
        <v>136423</v>
      </c>
    </row>
    <row r="7197" spans="1:7" x14ac:dyDescent="0.2">
      <c r="A7197" t="s">
        <v>133</v>
      </c>
      <c r="B7197" t="s">
        <v>119</v>
      </c>
      <c r="C7197" t="s">
        <v>1</v>
      </c>
      <c r="D7197" t="s">
        <v>8</v>
      </c>
      <c r="E7197">
        <v>201811</v>
      </c>
      <c r="F7197" s="8">
        <v>131656.19999999998</v>
      </c>
      <c r="G7197" s="8">
        <v>137075</v>
      </c>
    </row>
    <row r="7198" spans="1:7" x14ac:dyDescent="0.2">
      <c r="A7198" t="s">
        <v>133</v>
      </c>
      <c r="B7198" t="s">
        <v>119</v>
      </c>
      <c r="C7198" t="s">
        <v>1</v>
      </c>
      <c r="D7198" t="s">
        <v>8</v>
      </c>
      <c r="E7198">
        <v>201812</v>
      </c>
      <c r="F7198" s="8">
        <v>132763.74193548394</v>
      </c>
      <c r="G7198" s="8">
        <v>137760</v>
      </c>
    </row>
    <row r="7199" spans="1:7" x14ac:dyDescent="0.2">
      <c r="A7199" t="s">
        <v>133</v>
      </c>
      <c r="B7199" t="s">
        <v>119</v>
      </c>
      <c r="C7199" t="s">
        <v>1</v>
      </c>
      <c r="D7199" t="s">
        <v>8</v>
      </c>
      <c r="E7199">
        <v>201901</v>
      </c>
      <c r="F7199" s="8">
        <v>132769.16129032249</v>
      </c>
      <c r="G7199" s="8">
        <v>137549</v>
      </c>
    </row>
    <row r="7200" spans="1:7" x14ac:dyDescent="0.2">
      <c r="A7200" t="s">
        <v>133</v>
      </c>
      <c r="B7200" t="s">
        <v>119</v>
      </c>
      <c r="C7200" t="s">
        <v>1</v>
      </c>
      <c r="D7200" t="s">
        <v>8</v>
      </c>
      <c r="E7200">
        <v>201902</v>
      </c>
      <c r="F7200" s="8">
        <v>133410.92857142846</v>
      </c>
      <c r="G7200" s="8">
        <v>138915</v>
      </c>
    </row>
    <row r="7201" spans="1:7" x14ac:dyDescent="0.2">
      <c r="A7201" t="s">
        <v>133</v>
      </c>
      <c r="B7201" t="s">
        <v>119</v>
      </c>
      <c r="C7201" t="s">
        <v>1</v>
      </c>
      <c r="D7201" t="s">
        <v>8</v>
      </c>
      <c r="E7201">
        <v>201903</v>
      </c>
      <c r="F7201" s="8">
        <v>134459.19354838712</v>
      </c>
      <c r="G7201" s="8">
        <v>140251</v>
      </c>
    </row>
    <row r="7202" spans="1:7" x14ac:dyDescent="0.2">
      <c r="A7202" t="s">
        <v>133</v>
      </c>
      <c r="B7202" t="s">
        <v>119</v>
      </c>
      <c r="C7202" t="s">
        <v>1</v>
      </c>
      <c r="D7202" t="s">
        <v>8</v>
      </c>
      <c r="E7202">
        <v>201904</v>
      </c>
      <c r="F7202" s="8">
        <v>135468.06666666653</v>
      </c>
      <c r="G7202" s="8">
        <v>141228</v>
      </c>
    </row>
    <row r="7203" spans="1:7" x14ac:dyDescent="0.2">
      <c r="A7203" t="s">
        <v>133</v>
      </c>
      <c r="B7203" t="s">
        <v>119</v>
      </c>
      <c r="C7203" t="s">
        <v>1</v>
      </c>
      <c r="D7203" t="s">
        <v>8</v>
      </c>
      <c r="E7203">
        <v>201905</v>
      </c>
      <c r="F7203" s="8">
        <v>136675.45161290321</v>
      </c>
      <c r="G7203" s="8">
        <v>142471</v>
      </c>
    </row>
    <row r="7204" spans="1:7" x14ac:dyDescent="0.2">
      <c r="A7204" t="s">
        <v>133</v>
      </c>
      <c r="B7204" t="s">
        <v>119</v>
      </c>
      <c r="C7204" t="s">
        <v>1</v>
      </c>
      <c r="D7204" t="s">
        <v>8</v>
      </c>
      <c r="E7204">
        <v>201906</v>
      </c>
      <c r="F7204" s="8">
        <v>138188.50000000006</v>
      </c>
      <c r="G7204" s="8">
        <v>143208</v>
      </c>
    </row>
    <row r="7205" spans="1:7" x14ac:dyDescent="0.2">
      <c r="A7205" t="s">
        <v>133</v>
      </c>
      <c r="B7205" t="s">
        <v>119</v>
      </c>
      <c r="C7205" t="s">
        <v>1</v>
      </c>
      <c r="D7205" t="s">
        <v>8</v>
      </c>
      <c r="E7205">
        <v>201907</v>
      </c>
      <c r="F7205" s="8">
        <v>139122.45161290327</v>
      </c>
      <c r="G7205" s="8">
        <v>144074</v>
      </c>
    </row>
    <row r="7206" spans="1:7" x14ac:dyDescent="0.2">
      <c r="A7206" t="s">
        <v>133</v>
      </c>
      <c r="B7206" t="s">
        <v>119</v>
      </c>
      <c r="C7206" t="s">
        <v>1</v>
      </c>
      <c r="D7206" t="s">
        <v>8</v>
      </c>
      <c r="E7206">
        <v>201908</v>
      </c>
      <c r="F7206" s="8">
        <v>140480.77419354845</v>
      </c>
      <c r="G7206" s="8">
        <v>144951</v>
      </c>
    </row>
    <row r="7207" spans="1:7" x14ac:dyDescent="0.2">
      <c r="A7207" t="s">
        <v>133</v>
      </c>
      <c r="B7207" t="s">
        <v>119</v>
      </c>
      <c r="C7207" t="s">
        <v>1</v>
      </c>
      <c r="D7207" t="s">
        <v>8</v>
      </c>
      <c r="E7207">
        <v>201909</v>
      </c>
      <c r="F7207" s="8">
        <v>141901.9</v>
      </c>
      <c r="G7207" s="8">
        <v>147060</v>
      </c>
    </row>
    <row r="7208" spans="1:7" x14ac:dyDescent="0.2">
      <c r="A7208" t="s">
        <v>133</v>
      </c>
      <c r="B7208" t="s">
        <v>119</v>
      </c>
      <c r="C7208" t="s">
        <v>1</v>
      </c>
      <c r="D7208" t="s">
        <v>8</v>
      </c>
      <c r="E7208">
        <v>201910</v>
      </c>
      <c r="F7208" s="8">
        <v>144100.22580645146</v>
      </c>
      <c r="G7208" s="8">
        <v>148906</v>
      </c>
    </row>
    <row r="7209" spans="1:7" x14ac:dyDescent="0.2">
      <c r="A7209" t="s">
        <v>133</v>
      </c>
      <c r="B7209" t="s">
        <v>119</v>
      </c>
      <c r="C7209" t="s">
        <v>1</v>
      </c>
      <c r="D7209" t="s">
        <v>8</v>
      </c>
      <c r="E7209">
        <v>201911</v>
      </c>
      <c r="F7209" s="8">
        <v>145025.40000000002</v>
      </c>
      <c r="G7209" s="8">
        <v>149347</v>
      </c>
    </row>
    <row r="7210" spans="1:7" x14ac:dyDescent="0.2">
      <c r="A7210" t="s">
        <v>133</v>
      </c>
      <c r="B7210" t="s">
        <v>119</v>
      </c>
      <c r="C7210" t="s">
        <v>1</v>
      </c>
      <c r="D7210" t="s">
        <v>8</v>
      </c>
      <c r="E7210">
        <v>201912</v>
      </c>
      <c r="F7210" s="8">
        <v>146235.12903225797</v>
      </c>
      <c r="G7210" s="8">
        <v>150669</v>
      </c>
    </row>
    <row r="7211" spans="1:7" x14ac:dyDescent="0.2">
      <c r="A7211" t="s">
        <v>133</v>
      </c>
      <c r="B7211" t="s">
        <v>119</v>
      </c>
      <c r="C7211" t="s">
        <v>1</v>
      </c>
      <c r="D7211" t="s">
        <v>8</v>
      </c>
      <c r="E7211">
        <v>202001</v>
      </c>
      <c r="F7211" s="8">
        <v>146481.67741935464</v>
      </c>
      <c r="G7211" s="8">
        <v>151369</v>
      </c>
    </row>
    <row r="7212" spans="1:7" x14ac:dyDescent="0.2">
      <c r="A7212" t="s">
        <v>133</v>
      </c>
      <c r="B7212" t="s">
        <v>119</v>
      </c>
      <c r="C7212" t="s">
        <v>1</v>
      </c>
      <c r="D7212" t="s">
        <v>8</v>
      </c>
      <c r="E7212">
        <v>202002</v>
      </c>
      <c r="F7212" s="8">
        <v>147295.34482758626</v>
      </c>
      <c r="G7212" s="8">
        <v>152582</v>
      </c>
    </row>
    <row r="7213" spans="1:7" x14ac:dyDescent="0.2">
      <c r="A7213" t="s">
        <v>133</v>
      </c>
      <c r="B7213" t="s">
        <v>119</v>
      </c>
      <c r="C7213" t="s">
        <v>1</v>
      </c>
      <c r="D7213" t="s">
        <v>8</v>
      </c>
      <c r="E7213">
        <v>202003</v>
      </c>
      <c r="F7213" s="8">
        <v>147389.64516129033</v>
      </c>
      <c r="G7213" s="8">
        <v>151963</v>
      </c>
    </row>
    <row r="7214" spans="1:7" x14ac:dyDescent="0.2">
      <c r="A7214" t="s">
        <v>133</v>
      </c>
      <c r="B7214" t="s">
        <v>119</v>
      </c>
      <c r="C7214" t="s">
        <v>1</v>
      </c>
      <c r="D7214" t="s">
        <v>8</v>
      </c>
      <c r="E7214">
        <v>202004</v>
      </c>
      <c r="F7214" s="8">
        <v>146111.40000000005</v>
      </c>
      <c r="G7214" s="8">
        <v>150230</v>
      </c>
    </row>
    <row r="7215" spans="1:7" x14ac:dyDescent="0.2">
      <c r="A7215" t="s">
        <v>133</v>
      </c>
      <c r="B7215" t="s">
        <v>119</v>
      </c>
      <c r="C7215" t="s">
        <v>1</v>
      </c>
      <c r="D7215" t="s">
        <v>8</v>
      </c>
      <c r="E7215">
        <v>202005</v>
      </c>
      <c r="F7215" s="8">
        <v>146012</v>
      </c>
      <c r="G7215" s="8">
        <v>150047</v>
      </c>
    </row>
    <row r="7216" spans="1:7" x14ac:dyDescent="0.2">
      <c r="A7216" t="s">
        <v>133</v>
      </c>
      <c r="B7216" t="s">
        <v>119</v>
      </c>
      <c r="C7216" t="s">
        <v>1</v>
      </c>
      <c r="D7216" t="s">
        <v>8</v>
      </c>
      <c r="E7216">
        <v>202006</v>
      </c>
      <c r="F7216" s="8">
        <v>146654.16666666666</v>
      </c>
      <c r="G7216" s="8">
        <v>150320</v>
      </c>
    </row>
    <row r="7217" spans="1:7" x14ac:dyDescent="0.2">
      <c r="A7217" t="s">
        <v>133</v>
      </c>
      <c r="B7217" t="s">
        <v>119</v>
      </c>
      <c r="C7217" t="s">
        <v>1</v>
      </c>
      <c r="D7217" t="s">
        <v>8</v>
      </c>
      <c r="E7217">
        <v>202007</v>
      </c>
      <c r="F7217" s="8">
        <v>147268.90322580645</v>
      </c>
      <c r="G7217" s="8">
        <v>151394</v>
      </c>
    </row>
    <row r="7218" spans="1:7" x14ac:dyDescent="0.2">
      <c r="A7218" t="s">
        <v>133</v>
      </c>
      <c r="B7218" t="s">
        <v>119</v>
      </c>
      <c r="C7218" t="s">
        <v>1</v>
      </c>
      <c r="D7218" t="s">
        <v>8</v>
      </c>
      <c r="E7218">
        <v>202008</v>
      </c>
      <c r="F7218" s="8">
        <v>147916.54838709673</v>
      </c>
      <c r="G7218" s="8">
        <v>151892</v>
      </c>
    </row>
    <row r="7219" spans="1:7" x14ac:dyDescent="0.2">
      <c r="A7219" t="s">
        <v>133</v>
      </c>
      <c r="B7219" t="s">
        <v>119</v>
      </c>
      <c r="C7219" t="s">
        <v>1</v>
      </c>
      <c r="D7219" t="s">
        <v>8</v>
      </c>
      <c r="E7219">
        <v>202009</v>
      </c>
      <c r="F7219" s="8">
        <v>148506.09999999995</v>
      </c>
      <c r="G7219" s="8">
        <v>152595</v>
      </c>
    </row>
    <row r="7220" spans="1:7" x14ac:dyDescent="0.2">
      <c r="A7220" t="s">
        <v>133</v>
      </c>
      <c r="B7220" t="s">
        <v>119</v>
      </c>
      <c r="C7220" t="s">
        <v>1</v>
      </c>
      <c r="D7220" t="s">
        <v>8</v>
      </c>
      <c r="E7220">
        <v>202010</v>
      </c>
      <c r="F7220" s="8">
        <v>148980.29032258055</v>
      </c>
      <c r="G7220" s="8">
        <v>152983</v>
      </c>
    </row>
    <row r="7221" spans="1:7" x14ac:dyDescent="0.2">
      <c r="A7221" t="s">
        <v>133</v>
      </c>
      <c r="B7221" t="s">
        <v>119</v>
      </c>
      <c r="C7221" t="s">
        <v>1</v>
      </c>
      <c r="D7221" t="s">
        <v>8</v>
      </c>
      <c r="E7221">
        <v>202011</v>
      </c>
      <c r="F7221" s="8">
        <v>149476.26666666663</v>
      </c>
      <c r="G7221" s="8">
        <v>152975</v>
      </c>
    </row>
    <row r="7222" spans="1:7" x14ac:dyDescent="0.2">
      <c r="A7222" t="s">
        <v>133</v>
      </c>
      <c r="B7222" t="s">
        <v>119</v>
      </c>
      <c r="C7222" t="s">
        <v>1</v>
      </c>
      <c r="D7222" t="s">
        <v>8</v>
      </c>
      <c r="E7222">
        <v>202012</v>
      </c>
      <c r="F7222" s="8">
        <v>149804.87096774182</v>
      </c>
      <c r="G7222" s="8">
        <v>153065</v>
      </c>
    </row>
    <row r="7223" spans="1:7" x14ac:dyDescent="0.2">
      <c r="A7223" t="s">
        <v>133</v>
      </c>
      <c r="B7223" t="s">
        <v>119</v>
      </c>
      <c r="C7223" t="s">
        <v>1</v>
      </c>
      <c r="D7223" t="s">
        <v>8</v>
      </c>
      <c r="E7223">
        <v>202101</v>
      </c>
      <c r="F7223" s="8">
        <v>149599.96774193546</v>
      </c>
      <c r="G7223" s="8">
        <v>152824</v>
      </c>
    </row>
    <row r="7224" spans="1:7" x14ac:dyDescent="0.2">
      <c r="A7224" t="s">
        <v>133</v>
      </c>
      <c r="B7224" t="s">
        <v>119</v>
      </c>
      <c r="C7224" t="s">
        <v>1</v>
      </c>
      <c r="D7224" t="s">
        <v>8</v>
      </c>
      <c r="E7224">
        <v>202102</v>
      </c>
      <c r="F7224" s="8">
        <v>150201.78571428565</v>
      </c>
      <c r="G7224" s="8">
        <v>153766</v>
      </c>
    </row>
    <row r="7225" spans="1:7" x14ac:dyDescent="0.2">
      <c r="A7225" t="s">
        <v>133</v>
      </c>
      <c r="B7225" t="s">
        <v>119</v>
      </c>
      <c r="C7225" t="s">
        <v>1</v>
      </c>
      <c r="D7225" t="s">
        <v>8</v>
      </c>
      <c r="E7225">
        <v>202103</v>
      </c>
      <c r="F7225" s="8">
        <v>151071.90322580643</v>
      </c>
      <c r="G7225" s="8">
        <v>154825</v>
      </c>
    </row>
    <row r="7226" spans="1:7" x14ac:dyDescent="0.2">
      <c r="A7226" t="s">
        <v>133</v>
      </c>
      <c r="B7226" t="s">
        <v>119</v>
      </c>
      <c r="C7226" t="s">
        <v>1</v>
      </c>
      <c r="D7226" t="s">
        <v>8</v>
      </c>
      <c r="E7226">
        <v>202104</v>
      </c>
      <c r="F7226" s="8">
        <v>151378.56666666662</v>
      </c>
      <c r="G7226" s="8">
        <v>155025</v>
      </c>
    </row>
    <row r="7227" spans="1:7" x14ac:dyDescent="0.2">
      <c r="A7227" t="s">
        <v>133</v>
      </c>
      <c r="B7227" t="s">
        <v>119</v>
      </c>
      <c r="C7227" t="s">
        <v>1</v>
      </c>
      <c r="D7227" t="s">
        <v>8</v>
      </c>
      <c r="E7227">
        <v>202105</v>
      </c>
      <c r="F7227" s="8">
        <v>151832.87096774188</v>
      </c>
      <c r="G7227" s="8">
        <v>155133</v>
      </c>
    </row>
    <row r="7228" spans="1:7" x14ac:dyDescent="0.2">
      <c r="A7228" t="s">
        <v>133</v>
      </c>
      <c r="B7228" t="s">
        <v>119</v>
      </c>
      <c r="C7228" t="s">
        <v>1</v>
      </c>
      <c r="D7228" t="s">
        <v>8</v>
      </c>
      <c r="E7228">
        <v>202106</v>
      </c>
      <c r="F7228" s="8">
        <v>152360.60000000012</v>
      </c>
      <c r="G7228" s="8">
        <v>155653</v>
      </c>
    </row>
    <row r="7229" spans="1:7" x14ac:dyDescent="0.2">
      <c r="A7229" t="s">
        <v>133</v>
      </c>
      <c r="B7229" t="s">
        <v>119</v>
      </c>
      <c r="C7229" t="s">
        <v>1</v>
      </c>
      <c r="D7229" t="s">
        <v>8</v>
      </c>
      <c r="E7229">
        <v>202107</v>
      </c>
      <c r="F7229" s="8">
        <v>152969.83870967742</v>
      </c>
      <c r="G7229" s="8">
        <v>156437</v>
      </c>
    </row>
    <row r="7230" spans="1:7" x14ac:dyDescent="0.2">
      <c r="A7230" t="s">
        <v>133</v>
      </c>
      <c r="B7230" t="s">
        <v>119</v>
      </c>
      <c r="C7230" t="s">
        <v>1</v>
      </c>
      <c r="D7230" t="s">
        <v>8</v>
      </c>
      <c r="E7230">
        <v>202108</v>
      </c>
      <c r="F7230" s="8">
        <v>153509.41935483855</v>
      </c>
      <c r="G7230" s="8">
        <v>157273</v>
      </c>
    </row>
    <row r="7231" spans="1:7" x14ac:dyDescent="0.2">
      <c r="A7231" t="s">
        <v>133</v>
      </c>
      <c r="B7231" t="s">
        <v>119</v>
      </c>
      <c r="C7231" t="s">
        <v>1</v>
      </c>
      <c r="D7231" t="s">
        <v>8</v>
      </c>
      <c r="E7231">
        <v>202109</v>
      </c>
      <c r="F7231" s="8">
        <v>154325.4666666667</v>
      </c>
      <c r="G7231" s="8">
        <v>158314</v>
      </c>
    </row>
    <row r="7232" spans="1:7" x14ac:dyDescent="0.2">
      <c r="A7232" t="s">
        <v>133</v>
      </c>
      <c r="B7232" t="s">
        <v>119</v>
      </c>
      <c r="C7232" t="s">
        <v>1</v>
      </c>
      <c r="D7232" t="s">
        <v>8</v>
      </c>
      <c r="E7232">
        <v>202110</v>
      </c>
      <c r="F7232" s="8">
        <v>155176.51612903233</v>
      </c>
      <c r="G7232" s="8">
        <v>158811</v>
      </c>
    </row>
    <row r="7233" spans="1:7" x14ac:dyDescent="0.2">
      <c r="A7233" t="s">
        <v>133</v>
      </c>
      <c r="B7233" t="s">
        <v>119</v>
      </c>
      <c r="C7233" t="s">
        <v>1</v>
      </c>
      <c r="D7233" t="s">
        <v>8</v>
      </c>
      <c r="E7233">
        <v>202111</v>
      </c>
      <c r="F7233" s="8">
        <v>155726.36666666667</v>
      </c>
      <c r="G7233" s="8">
        <v>159214</v>
      </c>
    </row>
    <row r="7234" spans="1:7" x14ac:dyDescent="0.2">
      <c r="A7234" t="s">
        <v>133</v>
      </c>
      <c r="B7234" t="s">
        <v>119</v>
      </c>
      <c r="C7234" t="s">
        <v>1</v>
      </c>
      <c r="D7234" t="s">
        <v>8</v>
      </c>
      <c r="E7234">
        <v>202112</v>
      </c>
      <c r="F7234" s="8">
        <v>156238.90322580631</v>
      </c>
      <c r="G7234" s="8">
        <v>159418</v>
      </c>
    </row>
    <row r="7235" spans="1:7" x14ac:dyDescent="0.2">
      <c r="A7235" t="s">
        <v>133</v>
      </c>
      <c r="B7235" t="s">
        <v>119</v>
      </c>
      <c r="C7235" t="s">
        <v>1</v>
      </c>
      <c r="D7235" t="s">
        <v>8</v>
      </c>
      <c r="E7235">
        <v>202201</v>
      </c>
      <c r="F7235" s="8">
        <v>155965.64516129045</v>
      </c>
      <c r="G7235" s="8">
        <v>158930</v>
      </c>
    </row>
    <row r="7236" spans="1:7" x14ac:dyDescent="0.2">
      <c r="A7236" t="s">
        <v>133</v>
      </c>
      <c r="B7236" t="s">
        <v>119</v>
      </c>
      <c r="C7236" t="s">
        <v>1</v>
      </c>
      <c r="D7236" t="s">
        <v>8</v>
      </c>
      <c r="E7236">
        <v>202202</v>
      </c>
      <c r="F7236" s="8">
        <v>155968.6071428571</v>
      </c>
      <c r="G7236" s="8">
        <v>159217</v>
      </c>
    </row>
    <row r="7237" spans="1:7" x14ac:dyDescent="0.2">
      <c r="A7237" t="s">
        <v>133</v>
      </c>
      <c r="B7237" t="s">
        <v>119</v>
      </c>
      <c r="C7237" t="s">
        <v>1</v>
      </c>
      <c r="D7237" t="s">
        <v>8</v>
      </c>
      <c r="E7237">
        <v>202203</v>
      </c>
      <c r="F7237" s="8">
        <v>156255.03225806454</v>
      </c>
      <c r="G7237" s="8">
        <v>159820</v>
      </c>
    </row>
    <row r="7238" spans="1:7" x14ac:dyDescent="0.2">
      <c r="A7238" t="s">
        <v>133</v>
      </c>
      <c r="B7238" t="s">
        <v>119</v>
      </c>
      <c r="C7238" t="s">
        <v>1</v>
      </c>
      <c r="D7238" t="s">
        <v>8</v>
      </c>
      <c r="E7238">
        <v>202204</v>
      </c>
      <c r="F7238" s="8">
        <v>156360.53333333333</v>
      </c>
      <c r="G7238" s="8">
        <v>159398</v>
      </c>
    </row>
    <row r="7239" spans="1:7" x14ac:dyDescent="0.2">
      <c r="A7239" t="s">
        <v>133</v>
      </c>
      <c r="B7239" t="s">
        <v>119</v>
      </c>
      <c r="C7239" t="s">
        <v>1</v>
      </c>
      <c r="D7239" t="s">
        <v>8</v>
      </c>
      <c r="E7239">
        <v>202205</v>
      </c>
      <c r="F7239" s="8">
        <v>156789.32258064521</v>
      </c>
      <c r="G7239" s="8">
        <v>160485</v>
      </c>
    </row>
    <row r="7240" spans="1:7" x14ac:dyDescent="0.2">
      <c r="A7240" t="s">
        <v>133</v>
      </c>
      <c r="B7240" t="s">
        <v>119</v>
      </c>
      <c r="C7240" t="s">
        <v>1</v>
      </c>
      <c r="D7240" t="s">
        <v>8</v>
      </c>
      <c r="E7240">
        <v>202206</v>
      </c>
      <c r="F7240" s="8">
        <v>157656.93333333344</v>
      </c>
      <c r="G7240" s="8">
        <v>161116</v>
      </c>
    </row>
    <row r="7241" spans="1:7" x14ac:dyDescent="0.2">
      <c r="A7241" t="s">
        <v>133</v>
      </c>
      <c r="B7241" t="s">
        <v>119</v>
      </c>
      <c r="C7241" t="s">
        <v>1</v>
      </c>
      <c r="D7241" t="s">
        <v>8</v>
      </c>
      <c r="E7241">
        <v>202207</v>
      </c>
      <c r="F7241" s="8">
        <v>158149.61290322582</v>
      </c>
      <c r="G7241" s="8">
        <v>161932</v>
      </c>
    </row>
    <row r="7242" spans="1:7" x14ac:dyDescent="0.2">
      <c r="A7242" t="s">
        <v>133</v>
      </c>
      <c r="B7242" t="s">
        <v>119</v>
      </c>
      <c r="C7242" t="s">
        <v>1</v>
      </c>
      <c r="D7242" t="s">
        <v>8</v>
      </c>
      <c r="E7242">
        <v>202208</v>
      </c>
      <c r="F7242" s="8">
        <v>159107.22580645161</v>
      </c>
      <c r="G7242" s="8">
        <v>163706</v>
      </c>
    </row>
    <row r="7243" spans="1:7" x14ac:dyDescent="0.2">
      <c r="A7243" t="s">
        <v>133</v>
      </c>
      <c r="B7243" t="s">
        <v>119</v>
      </c>
      <c r="C7243" t="s">
        <v>1</v>
      </c>
      <c r="D7243" t="s">
        <v>8</v>
      </c>
      <c r="E7243">
        <v>202209</v>
      </c>
      <c r="F7243" s="8">
        <v>160594.26666666663</v>
      </c>
      <c r="G7243" s="8">
        <v>164804</v>
      </c>
    </row>
    <row r="7244" spans="1:7" x14ac:dyDescent="0.2">
      <c r="A7244" t="s">
        <v>133</v>
      </c>
      <c r="B7244" t="s">
        <v>119</v>
      </c>
      <c r="C7244" t="s">
        <v>1</v>
      </c>
      <c r="D7244" t="s">
        <v>8</v>
      </c>
      <c r="E7244">
        <v>202210</v>
      </c>
      <c r="F7244" s="8">
        <v>161582.83870967734</v>
      </c>
      <c r="G7244" s="8">
        <v>165401</v>
      </c>
    </row>
    <row r="7245" spans="1:7" x14ac:dyDescent="0.2">
      <c r="A7245" t="s">
        <v>133</v>
      </c>
      <c r="B7245" t="s">
        <v>119</v>
      </c>
      <c r="C7245" t="s">
        <v>1</v>
      </c>
      <c r="D7245" t="s">
        <v>8</v>
      </c>
      <c r="E7245">
        <v>202211</v>
      </c>
      <c r="F7245" s="8">
        <v>162382.73333333334</v>
      </c>
      <c r="G7245" s="8">
        <v>166140</v>
      </c>
    </row>
    <row r="7246" spans="1:7" x14ac:dyDescent="0.2">
      <c r="A7246" t="s">
        <v>133</v>
      </c>
      <c r="B7246" t="s">
        <v>119</v>
      </c>
      <c r="C7246" t="s">
        <v>1</v>
      </c>
      <c r="D7246" t="s">
        <v>8</v>
      </c>
      <c r="E7246">
        <v>202212</v>
      </c>
      <c r="F7246" s="8">
        <v>162963.41935483878</v>
      </c>
      <c r="G7246" s="8">
        <v>167262</v>
      </c>
    </row>
    <row r="7247" spans="1:7" x14ac:dyDescent="0.2">
      <c r="A7247" t="s">
        <v>133</v>
      </c>
      <c r="B7247" t="s">
        <v>119</v>
      </c>
      <c r="C7247" t="s">
        <v>1</v>
      </c>
      <c r="D7247" t="s">
        <v>8</v>
      </c>
      <c r="E7247">
        <v>202301</v>
      </c>
      <c r="F7247" s="8">
        <v>162956.96774193554</v>
      </c>
      <c r="G7247" s="8">
        <v>166620</v>
      </c>
    </row>
    <row r="7248" spans="1:7" x14ac:dyDescent="0.2">
      <c r="A7248" t="s">
        <v>133</v>
      </c>
      <c r="B7248" t="s">
        <v>119</v>
      </c>
      <c r="C7248" t="s">
        <v>1</v>
      </c>
      <c r="D7248" t="s">
        <v>8</v>
      </c>
      <c r="E7248">
        <v>202302</v>
      </c>
      <c r="F7248" s="8">
        <v>162780.89285714293</v>
      </c>
      <c r="G7248" s="8">
        <v>166142</v>
      </c>
    </row>
    <row r="7249" spans="1:7" x14ac:dyDescent="0.2">
      <c r="A7249" t="s">
        <v>133</v>
      </c>
      <c r="B7249" t="s">
        <v>119</v>
      </c>
      <c r="C7249" t="s">
        <v>1</v>
      </c>
      <c r="D7249" t="s">
        <v>8</v>
      </c>
      <c r="E7249">
        <v>202303</v>
      </c>
      <c r="F7249" s="8">
        <v>162474.6451612903</v>
      </c>
      <c r="G7249" s="8">
        <v>166588</v>
      </c>
    </row>
    <row r="7250" spans="1:7" x14ac:dyDescent="0.2">
      <c r="A7250" t="s">
        <v>133</v>
      </c>
      <c r="B7250" t="s">
        <v>119</v>
      </c>
      <c r="C7250" t="s">
        <v>1</v>
      </c>
      <c r="D7250" t="s">
        <v>8</v>
      </c>
      <c r="E7250">
        <v>202304</v>
      </c>
      <c r="F7250" s="8">
        <v>162512.2333333334</v>
      </c>
      <c r="G7250" s="8">
        <v>166311</v>
      </c>
    </row>
    <row r="7251" spans="1:7" x14ac:dyDescent="0.2">
      <c r="A7251" t="s">
        <v>133</v>
      </c>
      <c r="B7251" t="s">
        <v>119</v>
      </c>
      <c r="C7251" t="s">
        <v>1</v>
      </c>
      <c r="D7251" t="s">
        <v>8</v>
      </c>
      <c r="E7251">
        <v>202305</v>
      </c>
      <c r="F7251" s="8">
        <v>162784.99999999997</v>
      </c>
      <c r="G7251" s="8">
        <v>167044</v>
      </c>
    </row>
    <row r="7252" spans="1:7" x14ac:dyDescent="0.2">
      <c r="A7252" t="s">
        <v>133</v>
      </c>
      <c r="B7252" t="s">
        <v>119</v>
      </c>
      <c r="C7252" t="s">
        <v>1</v>
      </c>
      <c r="D7252" t="s">
        <v>8</v>
      </c>
      <c r="E7252">
        <v>202306</v>
      </c>
      <c r="F7252" s="8">
        <v>163285.03333333341</v>
      </c>
      <c r="G7252" s="8">
        <v>166594</v>
      </c>
    </row>
    <row r="7253" spans="1:7" x14ac:dyDescent="0.2">
      <c r="A7253" t="s">
        <v>133</v>
      </c>
      <c r="B7253" t="s">
        <v>119</v>
      </c>
      <c r="C7253" t="s">
        <v>1</v>
      </c>
      <c r="D7253" t="s">
        <v>8</v>
      </c>
      <c r="E7253">
        <v>202307</v>
      </c>
      <c r="F7253" s="8">
        <v>163081.58064516119</v>
      </c>
      <c r="G7253" s="8">
        <v>166930</v>
      </c>
    </row>
    <row r="7254" spans="1:7" x14ac:dyDescent="0.2">
      <c r="A7254" t="s">
        <v>133</v>
      </c>
      <c r="B7254" t="s">
        <v>119</v>
      </c>
      <c r="C7254" t="s">
        <v>1</v>
      </c>
      <c r="D7254" t="s">
        <v>8</v>
      </c>
      <c r="E7254">
        <v>202308</v>
      </c>
      <c r="F7254" s="8">
        <v>163220.06451612903</v>
      </c>
      <c r="G7254" s="8">
        <v>167479</v>
      </c>
    </row>
    <row r="7255" spans="1:7" x14ac:dyDescent="0.2">
      <c r="A7255" t="s">
        <v>133</v>
      </c>
      <c r="B7255" t="s">
        <v>119</v>
      </c>
      <c r="C7255" t="s">
        <v>1</v>
      </c>
      <c r="D7255" t="s">
        <v>8</v>
      </c>
      <c r="E7255">
        <v>202309</v>
      </c>
      <c r="F7255" s="8">
        <v>163422.93333333335</v>
      </c>
      <c r="G7255" s="8">
        <v>167688</v>
      </c>
    </row>
    <row r="7256" spans="1:7" x14ac:dyDescent="0.2">
      <c r="A7256" t="s">
        <v>133</v>
      </c>
      <c r="B7256" t="s">
        <v>119</v>
      </c>
      <c r="C7256" t="s">
        <v>1</v>
      </c>
      <c r="D7256" t="s">
        <v>8</v>
      </c>
      <c r="E7256">
        <v>202310</v>
      </c>
      <c r="F7256" s="8">
        <v>163533.4193548387</v>
      </c>
      <c r="G7256" s="8">
        <v>167399</v>
      </c>
    </row>
    <row r="7257" spans="1:7" x14ac:dyDescent="0.2">
      <c r="A7257" t="s">
        <v>133</v>
      </c>
      <c r="B7257" t="s">
        <v>119</v>
      </c>
      <c r="C7257" t="s">
        <v>1</v>
      </c>
      <c r="D7257" t="s">
        <v>8</v>
      </c>
      <c r="E7257">
        <v>202311</v>
      </c>
      <c r="F7257" s="8">
        <v>163587.23333333334</v>
      </c>
      <c r="G7257" s="8">
        <v>167307</v>
      </c>
    </row>
    <row r="7258" spans="1:7" x14ac:dyDescent="0.2">
      <c r="A7258" t="s">
        <v>133</v>
      </c>
      <c r="B7258" t="s">
        <v>119</v>
      </c>
      <c r="C7258" t="s">
        <v>1</v>
      </c>
      <c r="D7258" t="s">
        <v>8</v>
      </c>
      <c r="E7258">
        <v>202312</v>
      </c>
      <c r="F7258" s="8">
        <v>163167.12903225797</v>
      </c>
      <c r="G7258" s="8">
        <v>166577</v>
      </c>
    </row>
    <row r="7259" spans="1:7" x14ac:dyDescent="0.2">
      <c r="A7259" t="s">
        <v>133</v>
      </c>
      <c r="B7259" t="s">
        <v>119</v>
      </c>
      <c r="C7259" t="s">
        <v>1</v>
      </c>
      <c r="D7259" t="s">
        <v>8</v>
      </c>
      <c r="E7259">
        <v>202401</v>
      </c>
      <c r="F7259" s="8">
        <v>162725.77419354842</v>
      </c>
      <c r="G7259" s="8">
        <v>166835</v>
      </c>
    </row>
    <row r="7260" spans="1:7" x14ac:dyDescent="0.2">
      <c r="A7260" t="s">
        <v>133</v>
      </c>
      <c r="B7260" t="s">
        <v>119</v>
      </c>
      <c r="C7260" t="s">
        <v>1</v>
      </c>
      <c r="D7260" t="s">
        <v>8</v>
      </c>
      <c r="E7260">
        <v>202402</v>
      </c>
      <c r="F7260" s="8">
        <v>163565.82758620684</v>
      </c>
      <c r="G7260" s="8">
        <v>167971</v>
      </c>
    </row>
    <row r="7261" spans="1:7" x14ac:dyDescent="0.2">
      <c r="A7261" t="s">
        <v>133</v>
      </c>
      <c r="B7261" t="s">
        <v>119</v>
      </c>
      <c r="C7261" t="s">
        <v>1</v>
      </c>
      <c r="D7261" t="s">
        <v>8</v>
      </c>
      <c r="E7261">
        <v>202403</v>
      </c>
      <c r="F7261" s="8">
        <v>163860.67741935482</v>
      </c>
      <c r="G7261" s="8">
        <v>166570</v>
      </c>
    </row>
    <row r="7262" spans="1:7" x14ac:dyDescent="0.2">
      <c r="A7262" t="s">
        <v>133</v>
      </c>
      <c r="B7262" t="s">
        <v>119</v>
      </c>
      <c r="C7262" t="s">
        <v>1</v>
      </c>
      <c r="D7262" t="s">
        <v>8</v>
      </c>
      <c r="E7262">
        <v>202404</v>
      </c>
      <c r="F7262" s="8">
        <v>163423.40000000008</v>
      </c>
      <c r="G7262" s="8">
        <v>168029</v>
      </c>
    </row>
    <row r="7263" spans="1:7" x14ac:dyDescent="0.2">
      <c r="A7263" t="s">
        <v>133</v>
      </c>
      <c r="B7263" t="s">
        <v>119</v>
      </c>
      <c r="C7263" t="s">
        <v>1</v>
      </c>
      <c r="D7263" t="s">
        <v>8</v>
      </c>
      <c r="E7263">
        <v>202405</v>
      </c>
      <c r="F7263" s="8">
        <v>163554.16129032263</v>
      </c>
      <c r="G7263" s="8">
        <v>167926</v>
      </c>
    </row>
    <row r="7264" spans="1:7" x14ac:dyDescent="0.2">
      <c r="A7264" t="s">
        <v>133</v>
      </c>
      <c r="B7264" t="s">
        <v>119</v>
      </c>
      <c r="C7264" t="s">
        <v>1</v>
      </c>
      <c r="D7264" t="s">
        <v>9</v>
      </c>
      <c r="E7264">
        <v>201406</v>
      </c>
      <c r="F7264" s="8">
        <v>92991.346287762441</v>
      </c>
      <c r="G7264" s="8">
        <v>95603.333333333328</v>
      </c>
    </row>
    <row r="7265" spans="1:7" x14ac:dyDescent="0.2">
      <c r="A7265" t="s">
        <v>133</v>
      </c>
      <c r="B7265" t="s">
        <v>119</v>
      </c>
      <c r="C7265" t="s">
        <v>1</v>
      </c>
      <c r="D7265" t="s">
        <v>9</v>
      </c>
      <c r="E7265">
        <v>201412</v>
      </c>
      <c r="F7265" s="8">
        <v>97092.483333333352</v>
      </c>
      <c r="G7265" s="8">
        <v>100379</v>
      </c>
    </row>
    <row r="7266" spans="1:7" x14ac:dyDescent="0.2">
      <c r="A7266" t="s">
        <v>133</v>
      </c>
      <c r="B7266" t="s">
        <v>119</v>
      </c>
      <c r="C7266" t="s">
        <v>1</v>
      </c>
      <c r="D7266" t="s">
        <v>9</v>
      </c>
      <c r="E7266">
        <v>201506</v>
      </c>
      <c r="F7266" s="8">
        <v>99916.413236047127</v>
      </c>
      <c r="G7266" s="8">
        <v>102820.83333333333</v>
      </c>
    </row>
    <row r="7267" spans="1:7" x14ac:dyDescent="0.2">
      <c r="A7267" t="s">
        <v>133</v>
      </c>
      <c r="B7267" t="s">
        <v>119</v>
      </c>
      <c r="C7267" t="s">
        <v>1</v>
      </c>
      <c r="D7267" t="s">
        <v>9</v>
      </c>
      <c r="E7267">
        <v>201512</v>
      </c>
      <c r="F7267" s="8">
        <v>104721.579390681</v>
      </c>
      <c r="G7267" s="8">
        <v>108442.16666666667</v>
      </c>
    </row>
    <row r="7268" spans="1:7" x14ac:dyDescent="0.2">
      <c r="A7268" t="s">
        <v>133</v>
      </c>
      <c r="B7268" t="s">
        <v>119</v>
      </c>
      <c r="C7268" t="s">
        <v>1</v>
      </c>
      <c r="D7268" t="s">
        <v>9</v>
      </c>
      <c r="E7268">
        <v>201606</v>
      </c>
      <c r="F7268" s="8">
        <v>107928.69801013473</v>
      </c>
      <c r="G7268" s="8">
        <v>111217.66666666667</v>
      </c>
    </row>
    <row r="7269" spans="1:7" x14ac:dyDescent="0.2">
      <c r="A7269" t="s">
        <v>133</v>
      </c>
      <c r="B7269" t="s">
        <v>119</v>
      </c>
      <c r="C7269" t="s">
        <v>1</v>
      </c>
      <c r="D7269" t="s">
        <v>9</v>
      </c>
      <c r="E7269">
        <v>201612</v>
      </c>
      <c r="F7269" s="8">
        <v>113146.92508960573</v>
      </c>
      <c r="G7269" s="8">
        <v>116741</v>
      </c>
    </row>
    <row r="7270" spans="1:7" x14ac:dyDescent="0.2">
      <c r="A7270" t="s">
        <v>133</v>
      </c>
      <c r="B7270" t="s">
        <v>119</v>
      </c>
      <c r="C7270" t="s">
        <v>1</v>
      </c>
      <c r="D7270" t="s">
        <v>9</v>
      </c>
      <c r="E7270">
        <v>201706</v>
      </c>
      <c r="F7270" s="8">
        <v>116585.55360983101</v>
      </c>
      <c r="G7270" s="8">
        <v>120298.16666666667</v>
      </c>
    </row>
    <row r="7271" spans="1:7" x14ac:dyDescent="0.2">
      <c r="A7271" t="s">
        <v>133</v>
      </c>
      <c r="B7271" t="s">
        <v>119</v>
      </c>
      <c r="C7271" t="s">
        <v>1</v>
      </c>
      <c r="D7271" t="s">
        <v>9</v>
      </c>
      <c r="E7271">
        <v>201712</v>
      </c>
      <c r="F7271" s="8">
        <v>121222.35734767024</v>
      </c>
      <c r="G7271" s="8">
        <v>125006.66666666667</v>
      </c>
    </row>
    <row r="7272" spans="1:7" x14ac:dyDescent="0.2">
      <c r="A7272" t="s">
        <v>133</v>
      </c>
      <c r="B7272" t="s">
        <v>119</v>
      </c>
      <c r="C7272" t="s">
        <v>1</v>
      </c>
      <c r="D7272" t="s">
        <v>9</v>
      </c>
      <c r="E7272">
        <v>201806</v>
      </c>
      <c r="F7272" s="8">
        <v>123722.24119303636</v>
      </c>
      <c r="G7272" s="8">
        <v>127367</v>
      </c>
    </row>
    <row r="7273" spans="1:7" x14ac:dyDescent="0.2">
      <c r="A7273" t="s">
        <v>133</v>
      </c>
      <c r="B7273" t="s">
        <v>119</v>
      </c>
      <c r="C7273" t="s">
        <v>1</v>
      </c>
      <c r="D7273" t="s">
        <v>9</v>
      </c>
      <c r="E7273">
        <v>201812</v>
      </c>
      <c r="F7273" s="8">
        <v>129813.63655913978</v>
      </c>
      <c r="G7273" s="8">
        <v>135384.5</v>
      </c>
    </row>
    <row r="7274" spans="1:7" x14ac:dyDescent="0.2">
      <c r="A7274" t="s">
        <v>133</v>
      </c>
      <c r="B7274" t="s">
        <v>119</v>
      </c>
      <c r="C7274" t="s">
        <v>1</v>
      </c>
      <c r="D7274" t="s">
        <v>9</v>
      </c>
      <c r="E7274">
        <v>201906</v>
      </c>
      <c r="F7274" s="8">
        <v>135161.88361495131</v>
      </c>
      <c r="G7274" s="8">
        <v>140603.66666666666</v>
      </c>
    </row>
    <row r="7275" spans="1:7" x14ac:dyDescent="0.2">
      <c r="A7275" t="s">
        <v>133</v>
      </c>
      <c r="B7275" t="s">
        <v>119</v>
      </c>
      <c r="C7275" t="s">
        <v>1</v>
      </c>
      <c r="D7275" t="s">
        <v>9</v>
      </c>
      <c r="E7275">
        <v>201912</v>
      </c>
      <c r="F7275" s="8">
        <v>142810.98010752685</v>
      </c>
      <c r="G7275" s="8">
        <v>147501.16666666666</v>
      </c>
    </row>
    <row r="7276" spans="1:7" x14ac:dyDescent="0.2">
      <c r="A7276" t="s">
        <v>133</v>
      </c>
      <c r="B7276" t="s">
        <v>119</v>
      </c>
      <c r="C7276" t="s">
        <v>1</v>
      </c>
      <c r="D7276" t="s">
        <v>9</v>
      </c>
      <c r="E7276">
        <v>202006</v>
      </c>
      <c r="F7276" s="8">
        <v>146657.37234581631</v>
      </c>
      <c r="G7276" s="8">
        <v>151085.16666666666</v>
      </c>
    </row>
    <row r="7277" spans="1:7" x14ac:dyDescent="0.2">
      <c r="A7277" t="s">
        <v>133</v>
      </c>
      <c r="B7277" t="s">
        <v>119</v>
      </c>
      <c r="C7277" t="s">
        <v>1</v>
      </c>
      <c r="D7277" t="s">
        <v>9</v>
      </c>
      <c r="E7277">
        <v>202012</v>
      </c>
      <c r="F7277" s="8">
        <v>148658.82992831536</v>
      </c>
      <c r="G7277" s="8">
        <v>152484</v>
      </c>
    </row>
    <row r="7278" spans="1:7" x14ac:dyDescent="0.2">
      <c r="A7278" t="s">
        <v>133</v>
      </c>
      <c r="B7278" t="s">
        <v>119</v>
      </c>
      <c r="C7278" t="s">
        <v>1</v>
      </c>
      <c r="D7278" t="s">
        <v>9</v>
      </c>
      <c r="E7278">
        <v>202106</v>
      </c>
      <c r="F7278" s="8">
        <v>151074.28238607268</v>
      </c>
      <c r="G7278" s="8">
        <v>154537.66666666666</v>
      </c>
    </row>
    <row r="7279" spans="1:7" x14ac:dyDescent="0.2">
      <c r="A7279" t="s">
        <v>133</v>
      </c>
      <c r="B7279" t="s">
        <v>119</v>
      </c>
      <c r="C7279" t="s">
        <v>1</v>
      </c>
      <c r="D7279" t="s">
        <v>9</v>
      </c>
      <c r="E7279">
        <v>202112</v>
      </c>
      <c r="F7279" s="8">
        <v>154657.75179211466</v>
      </c>
      <c r="G7279" s="8">
        <v>158244.5</v>
      </c>
    </row>
    <row r="7280" spans="1:7" x14ac:dyDescent="0.2">
      <c r="A7280" t="s">
        <v>133</v>
      </c>
      <c r="B7280" t="s">
        <v>119</v>
      </c>
      <c r="C7280" t="s">
        <v>1</v>
      </c>
      <c r="D7280" t="s">
        <v>9</v>
      </c>
      <c r="E7280">
        <v>202206</v>
      </c>
      <c r="F7280" s="8">
        <v>156499.34563492067</v>
      </c>
      <c r="G7280" s="8">
        <v>159827.66666666666</v>
      </c>
    </row>
    <row r="7281" spans="1:7" x14ac:dyDescent="0.2">
      <c r="A7281" t="s">
        <v>133</v>
      </c>
      <c r="B7281" t="s">
        <v>119</v>
      </c>
      <c r="C7281" t="s">
        <v>1</v>
      </c>
      <c r="D7281" t="s">
        <v>9</v>
      </c>
      <c r="E7281">
        <v>202212</v>
      </c>
      <c r="F7281" s="8">
        <v>160796.6827956989</v>
      </c>
      <c r="G7281" s="8">
        <v>164874.16666666666</v>
      </c>
    </row>
    <row r="7282" spans="1:7" x14ac:dyDescent="0.2">
      <c r="A7282" t="s">
        <v>133</v>
      </c>
      <c r="B7282" t="s">
        <v>119</v>
      </c>
      <c r="C7282" t="s">
        <v>1</v>
      </c>
      <c r="D7282" t="s">
        <v>9</v>
      </c>
      <c r="E7282">
        <v>202306</v>
      </c>
      <c r="F7282" s="8">
        <v>162799.12873783926</v>
      </c>
      <c r="G7282" s="8">
        <v>166549.83333333334</v>
      </c>
    </row>
    <row r="7283" spans="1:7" x14ac:dyDescent="0.2">
      <c r="A7283" t="s">
        <v>133</v>
      </c>
      <c r="B7283" t="s">
        <v>119</v>
      </c>
      <c r="C7283" t="s">
        <v>1</v>
      </c>
      <c r="D7283" t="s">
        <v>9</v>
      </c>
      <c r="E7283">
        <v>202312</v>
      </c>
      <c r="F7283" s="8">
        <v>163335.39336917558</v>
      </c>
      <c r="G7283" s="8">
        <v>167230</v>
      </c>
    </row>
    <row r="7284" spans="1:7" x14ac:dyDescent="0.2">
      <c r="A7284" t="s">
        <v>133</v>
      </c>
      <c r="B7284" t="s">
        <v>119</v>
      </c>
      <c r="C7284" t="s">
        <v>1</v>
      </c>
      <c r="D7284" t="s">
        <v>9</v>
      </c>
      <c r="E7284">
        <v>202406</v>
      </c>
      <c r="F7284" s="8">
        <v>163425.96809788659</v>
      </c>
      <c r="G7284" s="8">
        <v>167466.20000000001</v>
      </c>
    </row>
    <row r="7285" spans="1:7" x14ac:dyDescent="0.2">
      <c r="A7285" t="s">
        <v>133</v>
      </c>
      <c r="B7285" t="s">
        <v>119</v>
      </c>
      <c r="C7285" t="s">
        <v>1</v>
      </c>
      <c r="D7285" t="s">
        <v>5</v>
      </c>
      <c r="E7285">
        <v>201403</v>
      </c>
      <c r="F7285" s="8">
        <v>92298.528417818758</v>
      </c>
      <c r="G7285" s="8">
        <v>94753.666666666672</v>
      </c>
    </row>
    <row r="7286" spans="1:7" x14ac:dyDescent="0.2">
      <c r="A7286" t="s">
        <v>133</v>
      </c>
      <c r="B7286" t="s">
        <v>119</v>
      </c>
      <c r="C7286" t="s">
        <v>1</v>
      </c>
      <c r="D7286" t="s">
        <v>5</v>
      </c>
      <c r="E7286">
        <v>201406</v>
      </c>
      <c r="F7286" s="8">
        <v>93684.164157706124</v>
      </c>
      <c r="G7286" s="8">
        <v>96453</v>
      </c>
    </row>
    <row r="7287" spans="1:7" x14ac:dyDescent="0.2">
      <c r="A7287" t="s">
        <v>133</v>
      </c>
      <c r="B7287" t="s">
        <v>119</v>
      </c>
      <c r="C7287" t="s">
        <v>1</v>
      </c>
      <c r="D7287" t="s">
        <v>5</v>
      </c>
      <c r="E7287">
        <v>201409</v>
      </c>
      <c r="F7287" s="8">
        <v>95608.44193548389</v>
      </c>
      <c r="G7287" s="8">
        <v>98899.333333333328</v>
      </c>
    </row>
    <row r="7288" spans="1:7" x14ac:dyDescent="0.2">
      <c r="A7288" t="s">
        <v>133</v>
      </c>
      <c r="B7288" t="s">
        <v>119</v>
      </c>
      <c r="C7288" t="s">
        <v>1</v>
      </c>
      <c r="D7288" t="s">
        <v>5</v>
      </c>
      <c r="E7288">
        <v>201412</v>
      </c>
      <c r="F7288" s="8">
        <v>98576.524731182828</v>
      </c>
      <c r="G7288" s="8">
        <v>101858.66666666667</v>
      </c>
    </row>
    <row r="7289" spans="1:7" x14ac:dyDescent="0.2">
      <c r="A7289" t="s">
        <v>133</v>
      </c>
      <c r="B7289" t="s">
        <v>119</v>
      </c>
      <c r="C7289" t="s">
        <v>1</v>
      </c>
      <c r="D7289" t="s">
        <v>5</v>
      </c>
      <c r="E7289">
        <v>201503</v>
      </c>
      <c r="F7289" s="8">
        <v>99410.956221198154</v>
      </c>
      <c r="G7289" s="8">
        <v>102117</v>
      </c>
    </row>
    <row r="7290" spans="1:7" x14ac:dyDescent="0.2">
      <c r="A7290" t="s">
        <v>133</v>
      </c>
      <c r="B7290" t="s">
        <v>119</v>
      </c>
      <c r="C7290" t="s">
        <v>1</v>
      </c>
      <c r="D7290" t="s">
        <v>5</v>
      </c>
      <c r="E7290">
        <v>201506</v>
      </c>
      <c r="F7290" s="8">
        <v>100421.87025089607</v>
      </c>
      <c r="G7290" s="8">
        <v>103524.66666666667</v>
      </c>
    </row>
    <row r="7291" spans="1:7" x14ac:dyDescent="0.2">
      <c r="A7291" t="s">
        <v>133</v>
      </c>
      <c r="B7291" t="s">
        <v>119</v>
      </c>
      <c r="C7291" t="s">
        <v>1</v>
      </c>
      <c r="D7291" t="s">
        <v>5</v>
      </c>
      <c r="E7291">
        <v>201509</v>
      </c>
      <c r="F7291" s="8">
        <v>103285.87921146951</v>
      </c>
      <c r="G7291" s="8">
        <v>107225</v>
      </c>
    </row>
    <row r="7292" spans="1:7" x14ac:dyDescent="0.2">
      <c r="A7292" t="s">
        <v>133</v>
      </c>
      <c r="B7292" t="s">
        <v>119</v>
      </c>
      <c r="C7292" t="s">
        <v>1</v>
      </c>
      <c r="D7292" t="s">
        <v>5</v>
      </c>
      <c r="E7292">
        <v>201512</v>
      </c>
      <c r="F7292" s="8">
        <v>106157.27956989249</v>
      </c>
      <c r="G7292" s="8">
        <v>109659.33333333333</v>
      </c>
    </row>
    <row r="7293" spans="1:7" x14ac:dyDescent="0.2">
      <c r="A7293" t="s">
        <v>133</v>
      </c>
      <c r="B7293" t="s">
        <v>119</v>
      </c>
      <c r="C7293" t="s">
        <v>1</v>
      </c>
      <c r="D7293" t="s">
        <v>5</v>
      </c>
      <c r="E7293">
        <v>201603</v>
      </c>
      <c r="F7293" s="8">
        <v>106808.19243604003</v>
      </c>
      <c r="G7293" s="8">
        <v>109814.66666666667</v>
      </c>
    </row>
    <row r="7294" spans="1:7" x14ac:dyDescent="0.2">
      <c r="A7294" t="s">
        <v>133</v>
      </c>
      <c r="B7294" t="s">
        <v>119</v>
      </c>
      <c r="C7294" t="s">
        <v>1</v>
      </c>
      <c r="D7294" t="s">
        <v>5</v>
      </c>
      <c r="E7294">
        <v>201606</v>
      </c>
      <c r="F7294" s="8">
        <v>109049.20358422941</v>
      </c>
      <c r="G7294" s="8">
        <v>112620.66666666667</v>
      </c>
    </row>
    <row r="7295" spans="1:7" x14ac:dyDescent="0.2">
      <c r="A7295" t="s">
        <v>133</v>
      </c>
      <c r="B7295" t="s">
        <v>119</v>
      </c>
      <c r="C7295" t="s">
        <v>1</v>
      </c>
      <c r="D7295" t="s">
        <v>5</v>
      </c>
      <c r="E7295">
        <v>201609</v>
      </c>
      <c r="F7295" s="8">
        <v>112121.29175627239</v>
      </c>
      <c r="G7295" s="8">
        <v>115815.33333333333</v>
      </c>
    </row>
    <row r="7296" spans="1:7" x14ac:dyDescent="0.2">
      <c r="A7296" t="s">
        <v>133</v>
      </c>
      <c r="B7296" t="s">
        <v>119</v>
      </c>
      <c r="C7296" t="s">
        <v>1</v>
      </c>
      <c r="D7296" t="s">
        <v>5</v>
      </c>
      <c r="E7296">
        <v>201612</v>
      </c>
      <c r="F7296" s="8">
        <v>114172.55842293908</v>
      </c>
      <c r="G7296" s="8">
        <v>117666.66666666667</v>
      </c>
    </row>
    <row r="7297" spans="1:7" x14ac:dyDescent="0.2">
      <c r="A7297" t="s">
        <v>133</v>
      </c>
      <c r="B7297" t="s">
        <v>119</v>
      </c>
      <c r="C7297" t="s">
        <v>1</v>
      </c>
      <c r="D7297" t="s">
        <v>5</v>
      </c>
      <c r="E7297">
        <v>201703</v>
      </c>
      <c r="F7297" s="8">
        <v>115290.15130568354</v>
      </c>
      <c r="G7297" s="8">
        <v>118917.33333333333</v>
      </c>
    </row>
    <row r="7298" spans="1:7" x14ac:dyDescent="0.2">
      <c r="A7298" t="s">
        <v>133</v>
      </c>
      <c r="B7298" t="s">
        <v>119</v>
      </c>
      <c r="C7298" t="s">
        <v>1</v>
      </c>
      <c r="D7298" t="s">
        <v>5</v>
      </c>
      <c r="E7298">
        <v>201706</v>
      </c>
      <c r="F7298" s="8">
        <v>117880.9559139785</v>
      </c>
      <c r="G7298" s="8">
        <v>121679</v>
      </c>
    </row>
    <row r="7299" spans="1:7" x14ac:dyDescent="0.2">
      <c r="A7299" t="s">
        <v>133</v>
      </c>
      <c r="B7299" t="s">
        <v>119</v>
      </c>
      <c r="C7299" t="s">
        <v>1</v>
      </c>
      <c r="D7299" t="s">
        <v>5</v>
      </c>
      <c r="E7299">
        <v>201709</v>
      </c>
      <c r="F7299" s="8">
        <v>120122.96630824375</v>
      </c>
      <c r="G7299" s="8">
        <v>124094.66666666667</v>
      </c>
    </row>
    <row r="7300" spans="1:7" x14ac:dyDescent="0.2">
      <c r="A7300" t="s">
        <v>133</v>
      </c>
      <c r="B7300" t="s">
        <v>119</v>
      </c>
      <c r="C7300" t="s">
        <v>1</v>
      </c>
      <c r="D7300" t="s">
        <v>5</v>
      </c>
      <c r="E7300">
        <v>201712</v>
      </c>
      <c r="F7300" s="8">
        <v>122321.74838709678</v>
      </c>
      <c r="G7300" s="8">
        <v>125918.66666666667</v>
      </c>
    </row>
    <row r="7301" spans="1:7" x14ac:dyDescent="0.2">
      <c r="A7301" t="s">
        <v>133</v>
      </c>
      <c r="B7301" t="s">
        <v>119</v>
      </c>
      <c r="C7301" t="s">
        <v>1</v>
      </c>
      <c r="D7301" t="s">
        <v>5</v>
      </c>
      <c r="E7301">
        <v>201803</v>
      </c>
      <c r="F7301" s="8">
        <v>122894.76267281105</v>
      </c>
      <c r="G7301" s="8">
        <v>126157.33333333333</v>
      </c>
    </row>
    <row r="7302" spans="1:7" x14ac:dyDescent="0.2">
      <c r="A7302" t="s">
        <v>133</v>
      </c>
      <c r="B7302" t="s">
        <v>119</v>
      </c>
      <c r="C7302" t="s">
        <v>1</v>
      </c>
      <c r="D7302" t="s">
        <v>5</v>
      </c>
      <c r="E7302">
        <v>201806</v>
      </c>
      <c r="F7302" s="8">
        <v>124549.71971326164</v>
      </c>
      <c r="G7302" s="8">
        <v>128576.66666666667</v>
      </c>
    </row>
    <row r="7303" spans="1:7" x14ac:dyDescent="0.2">
      <c r="A7303" t="s">
        <v>133</v>
      </c>
      <c r="B7303" t="s">
        <v>119</v>
      </c>
      <c r="C7303" t="s">
        <v>1</v>
      </c>
      <c r="D7303" t="s">
        <v>5</v>
      </c>
      <c r="E7303">
        <v>201809</v>
      </c>
      <c r="F7303" s="8">
        <v>127928.02365591399</v>
      </c>
      <c r="G7303" s="8">
        <v>133683</v>
      </c>
    </row>
    <row r="7304" spans="1:7" x14ac:dyDescent="0.2">
      <c r="A7304" t="s">
        <v>133</v>
      </c>
      <c r="B7304" t="s">
        <v>119</v>
      </c>
      <c r="C7304" t="s">
        <v>1</v>
      </c>
      <c r="D7304" t="s">
        <v>5</v>
      </c>
      <c r="E7304">
        <v>201812</v>
      </c>
      <c r="F7304" s="8">
        <v>131699.24946236561</v>
      </c>
      <c r="G7304" s="8">
        <v>137086</v>
      </c>
    </row>
    <row r="7305" spans="1:7" x14ac:dyDescent="0.2">
      <c r="A7305" t="s">
        <v>133</v>
      </c>
      <c r="B7305" t="s">
        <v>119</v>
      </c>
      <c r="C7305" t="s">
        <v>1</v>
      </c>
      <c r="D7305" t="s">
        <v>5</v>
      </c>
      <c r="E7305">
        <v>201903</v>
      </c>
      <c r="F7305" s="8">
        <v>133546.42780337937</v>
      </c>
      <c r="G7305" s="8">
        <v>138905</v>
      </c>
    </row>
    <row r="7306" spans="1:7" x14ac:dyDescent="0.2">
      <c r="A7306" t="s">
        <v>133</v>
      </c>
      <c r="B7306" t="s">
        <v>119</v>
      </c>
      <c r="C7306" t="s">
        <v>1</v>
      </c>
      <c r="D7306" t="s">
        <v>5</v>
      </c>
      <c r="E7306">
        <v>201906</v>
      </c>
      <c r="F7306" s="8">
        <v>136777.33942652328</v>
      </c>
      <c r="G7306" s="8">
        <v>142302.33333333334</v>
      </c>
    </row>
    <row r="7307" spans="1:7" x14ac:dyDescent="0.2">
      <c r="A7307" t="s">
        <v>133</v>
      </c>
      <c r="B7307" t="s">
        <v>119</v>
      </c>
      <c r="C7307" t="s">
        <v>1</v>
      </c>
      <c r="D7307" t="s">
        <v>5</v>
      </c>
      <c r="E7307">
        <v>201909</v>
      </c>
      <c r="F7307" s="8">
        <v>140501.70860215058</v>
      </c>
      <c r="G7307" s="8">
        <v>145361.66666666666</v>
      </c>
    </row>
    <row r="7308" spans="1:7" x14ac:dyDescent="0.2">
      <c r="A7308" t="s">
        <v>133</v>
      </c>
      <c r="B7308" t="s">
        <v>119</v>
      </c>
      <c r="C7308" t="s">
        <v>1</v>
      </c>
      <c r="D7308" t="s">
        <v>5</v>
      </c>
      <c r="E7308">
        <v>201912</v>
      </c>
      <c r="F7308" s="8">
        <v>145120.25161290317</v>
      </c>
      <c r="G7308" s="8">
        <v>149640.66666666666</v>
      </c>
    </row>
    <row r="7309" spans="1:7" x14ac:dyDescent="0.2">
      <c r="A7309" t="s">
        <v>133</v>
      </c>
      <c r="B7309" t="s">
        <v>119</v>
      </c>
      <c r="C7309" t="s">
        <v>1</v>
      </c>
      <c r="D7309" t="s">
        <v>5</v>
      </c>
      <c r="E7309">
        <v>202003</v>
      </c>
      <c r="F7309" s="8">
        <v>147055.55580274374</v>
      </c>
      <c r="G7309" s="8">
        <v>151971.33333333334</v>
      </c>
    </row>
    <row r="7310" spans="1:7" x14ac:dyDescent="0.2">
      <c r="A7310" t="s">
        <v>133</v>
      </c>
      <c r="B7310" t="s">
        <v>119</v>
      </c>
      <c r="C7310" t="s">
        <v>1</v>
      </c>
      <c r="D7310" t="s">
        <v>5</v>
      </c>
      <c r="E7310">
        <v>202006</v>
      </c>
      <c r="F7310" s="8">
        <v>146259.18888888889</v>
      </c>
      <c r="G7310" s="8">
        <v>150199</v>
      </c>
    </row>
    <row r="7311" spans="1:7" x14ac:dyDescent="0.2">
      <c r="A7311" t="s">
        <v>133</v>
      </c>
      <c r="B7311" t="s">
        <v>119</v>
      </c>
      <c r="C7311" t="s">
        <v>1</v>
      </c>
      <c r="D7311" t="s">
        <v>5</v>
      </c>
      <c r="E7311">
        <v>202009</v>
      </c>
      <c r="F7311" s="8">
        <v>147897.18387096771</v>
      </c>
      <c r="G7311" s="8">
        <v>151960.33333333334</v>
      </c>
    </row>
    <row r="7312" spans="1:7" x14ac:dyDescent="0.2">
      <c r="A7312" t="s">
        <v>133</v>
      </c>
      <c r="B7312" t="s">
        <v>119</v>
      </c>
      <c r="C7312" t="s">
        <v>1</v>
      </c>
      <c r="D7312" t="s">
        <v>5</v>
      </c>
      <c r="E7312">
        <v>202012</v>
      </c>
      <c r="F7312" s="8">
        <v>149420.47598566301</v>
      </c>
      <c r="G7312" s="8">
        <v>153007.66666666666</v>
      </c>
    </row>
    <row r="7313" spans="1:7" x14ac:dyDescent="0.2">
      <c r="A7313" t="s">
        <v>133</v>
      </c>
      <c r="B7313" t="s">
        <v>119</v>
      </c>
      <c r="C7313" t="s">
        <v>1</v>
      </c>
      <c r="D7313" t="s">
        <v>5</v>
      </c>
      <c r="E7313">
        <v>202103</v>
      </c>
      <c r="F7313" s="8">
        <v>150291.21889400916</v>
      </c>
      <c r="G7313" s="8">
        <v>153805</v>
      </c>
    </row>
    <row r="7314" spans="1:7" x14ac:dyDescent="0.2">
      <c r="A7314" t="s">
        <v>133</v>
      </c>
      <c r="B7314" t="s">
        <v>119</v>
      </c>
      <c r="C7314" t="s">
        <v>1</v>
      </c>
      <c r="D7314" t="s">
        <v>5</v>
      </c>
      <c r="E7314">
        <v>202106</v>
      </c>
      <c r="F7314" s="8">
        <v>151857.3458781362</v>
      </c>
      <c r="G7314" s="8">
        <v>155270.33333333334</v>
      </c>
    </row>
    <row r="7315" spans="1:7" x14ac:dyDescent="0.2">
      <c r="A7315" t="s">
        <v>133</v>
      </c>
      <c r="B7315" t="s">
        <v>119</v>
      </c>
      <c r="C7315" t="s">
        <v>1</v>
      </c>
      <c r="D7315" t="s">
        <v>5</v>
      </c>
      <c r="E7315">
        <v>202109</v>
      </c>
      <c r="F7315" s="8">
        <v>153601.57491039424</v>
      </c>
      <c r="G7315" s="8">
        <v>157341.33333333334</v>
      </c>
    </row>
    <row r="7316" spans="1:7" x14ac:dyDescent="0.2">
      <c r="A7316" t="s">
        <v>133</v>
      </c>
      <c r="B7316" t="s">
        <v>119</v>
      </c>
      <c r="C7316" t="s">
        <v>1</v>
      </c>
      <c r="D7316" t="s">
        <v>5</v>
      </c>
      <c r="E7316">
        <v>202112</v>
      </c>
      <c r="F7316" s="8">
        <v>155713.92867383509</v>
      </c>
      <c r="G7316" s="8">
        <v>159147.66666666666</v>
      </c>
    </row>
    <row r="7317" spans="1:7" x14ac:dyDescent="0.2">
      <c r="A7317" t="s">
        <v>133</v>
      </c>
      <c r="B7317" t="s">
        <v>119</v>
      </c>
      <c r="C7317" t="s">
        <v>1</v>
      </c>
      <c r="D7317" t="s">
        <v>5</v>
      </c>
      <c r="E7317">
        <v>202203</v>
      </c>
      <c r="F7317" s="8">
        <v>156063.09485407072</v>
      </c>
      <c r="G7317" s="8">
        <v>159322.33333333334</v>
      </c>
    </row>
    <row r="7318" spans="1:7" x14ac:dyDescent="0.2">
      <c r="A7318" t="s">
        <v>133</v>
      </c>
      <c r="B7318" t="s">
        <v>119</v>
      </c>
      <c r="C7318" t="s">
        <v>1</v>
      </c>
      <c r="D7318" t="s">
        <v>5</v>
      </c>
      <c r="E7318">
        <v>202206</v>
      </c>
      <c r="F7318" s="8">
        <v>156935.59641577068</v>
      </c>
      <c r="G7318" s="8">
        <v>160333</v>
      </c>
    </row>
    <row r="7319" spans="1:7" x14ac:dyDescent="0.2">
      <c r="A7319" t="s">
        <v>133</v>
      </c>
      <c r="B7319" t="s">
        <v>119</v>
      </c>
      <c r="C7319" t="s">
        <v>1</v>
      </c>
      <c r="D7319" t="s">
        <v>5</v>
      </c>
      <c r="E7319">
        <v>202209</v>
      </c>
      <c r="F7319" s="8">
        <v>159283.70179211468</v>
      </c>
      <c r="G7319" s="8">
        <v>163480.66666666666</v>
      </c>
    </row>
    <row r="7320" spans="1:7" x14ac:dyDescent="0.2">
      <c r="A7320" t="s">
        <v>133</v>
      </c>
      <c r="B7320" t="s">
        <v>119</v>
      </c>
      <c r="C7320" t="s">
        <v>1</v>
      </c>
      <c r="D7320" t="s">
        <v>5</v>
      </c>
      <c r="E7320">
        <v>202212</v>
      </c>
      <c r="F7320" s="8">
        <v>162309.66379928315</v>
      </c>
      <c r="G7320" s="8">
        <v>166267.66666666666</v>
      </c>
    </row>
    <row r="7321" spans="1:7" x14ac:dyDescent="0.2">
      <c r="A7321" t="s">
        <v>133</v>
      </c>
      <c r="B7321" t="s">
        <v>119</v>
      </c>
      <c r="C7321" t="s">
        <v>1</v>
      </c>
      <c r="D7321" t="s">
        <v>5</v>
      </c>
      <c r="E7321">
        <v>202303</v>
      </c>
      <c r="F7321" s="8">
        <v>162737.50192012292</v>
      </c>
      <c r="G7321" s="8">
        <v>166450</v>
      </c>
    </row>
    <row r="7322" spans="1:7" x14ac:dyDescent="0.2">
      <c r="A7322" t="s">
        <v>133</v>
      </c>
      <c r="B7322" t="s">
        <v>119</v>
      </c>
      <c r="C7322" t="s">
        <v>1</v>
      </c>
      <c r="D7322" t="s">
        <v>5</v>
      </c>
      <c r="E7322">
        <v>202306</v>
      </c>
      <c r="F7322" s="8">
        <v>162860.7555555556</v>
      </c>
      <c r="G7322" s="8">
        <v>166649.66666666666</v>
      </c>
    </row>
    <row r="7323" spans="1:7" x14ac:dyDescent="0.2">
      <c r="A7323" t="s">
        <v>133</v>
      </c>
      <c r="B7323" t="s">
        <v>119</v>
      </c>
      <c r="C7323" t="s">
        <v>1</v>
      </c>
      <c r="D7323" t="s">
        <v>5</v>
      </c>
      <c r="E7323">
        <v>202309</v>
      </c>
      <c r="F7323" s="8">
        <v>163241.52616487452</v>
      </c>
      <c r="G7323" s="8">
        <v>167365.66666666666</v>
      </c>
    </row>
    <row r="7324" spans="1:7" x14ac:dyDescent="0.2">
      <c r="A7324" t="s">
        <v>133</v>
      </c>
      <c r="B7324" t="s">
        <v>119</v>
      </c>
      <c r="C7324" t="s">
        <v>1</v>
      </c>
      <c r="D7324" t="s">
        <v>5</v>
      </c>
      <c r="E7324">
        <v>202312</v>
      </c>
      <c r="F7324" s="8">
        <v>163429.26057347667</v>
      </c>
      <c r="G7324" s="8">
        <v>167094.33333333334</v>
      </c>
    </row>
    <row r="7325" spans="1:7" x14ac:dyDescent="0.2">
      <c r="A7325" t="s">
        <v>133</v>
      </c>
      <c r="B7325" t="s">
        <v>119</v>
      </c>
      <c r="C7325" t="s">
        <v>1</v>
      </c>
      <c r="D7325" t="s">
        <v>5</v>
      </c>
      <c r="E7325">
        <v>202403</v>
      </c>
      <c r="F7325" s="8">
        <v>163384.09306637003</v>
      </c>
      <c r="G7325" s="8">
        <v>167125.33333333334</v>
      </c>
    </row>
    <row r="7326" spans="1:7" x14ac:dyDescent="0.2">
      <c r="A7326" t="s">
        <v>133</v>
      </c>
      <c r="B7326" t="s">
        <v>119</v>
      </c>
      <c r="C7326" t="s">
        <v>1</v>
      </c>
      <c r="D7326" t="s">
        <v>5</v>
      </c>
      <c r="E7326">
        <v>202406</v>
      </c>
      <c r="F7326" s="8">
        <v>163488.78064516134</v>
      </c>
      <c r="G7326" s="8">
        <v>167977.5</v>
      </c>
    </row>
    <row r="7327" spans="1:7" x14ac:dyDescent="0.2">
      <c r="A7327" t="s">
        <v>133</v>
      </c>
      <c r="B7327" t="s">
        <v>120</v>
      </c>
      <c r="C7327" t="s">
        <v>1</v>
      </c>
      <c r="D7327" t="s">
        <v>7</v>
      </c>
      <c r="E7327">
        <v>2014</v>
      </c>
      <c r="F7327" s="8">
        <v>143187.69407322069</v>
      </c>
      <c r="G7327" s="8">
        <v>155771.41666666666</v>
      </c>
    </row>
    <row r="7328" spans="1:7" x14ac:dyDescent="0.2">
      <c r="A7328" t="s">
        <v>133</v>
      </c>
      <c r="B7328" t="s">
        <v>120</v>
      </c>
      <c r="C7328" t="s">
        <v>1</v>
      </c>
      <c r="D7328" t="s">
        <v>7</v>
      </c>
      <c r="E7328">
        <v>2015</v>
      </c>
      <c r="F7328" s="8">
        <v>201872.40163850482</v>
      </c>
      <c r="G7328" s="8">
        <v>219196</v>
      </c>
    </row>
    <row r="7329" spans="1:7" x14ac:dyDescent="0.2">
      <c r="A7329" t="s">
        <v>133</v>
      </c>
      <c r="B7329" t="s">
        <v>120</v>
      </c>
      <c r="C7329" t="s">
        <v>1</v>
      </c>
      <c r="D7329" t="s">
        <v>7</v>
      </c>
      <c r="E7329">
        <v>2016</v>
      </c>
      <c r="F7329" s="8">
        <v>273268.04745705106</v>
      </c>
      <c r="G7329" s="8">
        <v>296066.33333333331</v>
      </c>
    </row>
    <row r="7330" spans="1:7" x14ac:dyDescent="0.2">
      <c r="A7330" t="s">
        <v>133</v>
      </c>
      <c r="B7330" t="s">
        <v>120</v>
      </c>
      <c r="C7330" t="s">
        <v>1</v>
      </c>
      <c r="D7330" t="s">
        <v>7</v>
      </c>
      <c r="E7330">
        <v>2017</v>
      </c>
      <c r="F7330" s="8">
        <v>315369.74194828467</v>
      </c>
      <c r="G7330" s="8">
        <v>338101.25</v>
      </c>
    </row>
    <row r="7331" spans="1:7" x14ac:dyDescent="0.2">
      <c r="A7331" t="s">
        <v>133</v>
      </c>
      <c r="B7331" t="s">
        <v>120</v>
      </c>
      <c r="C7331" t="s">
        <v>1</v>
      </c>
      <c r="D7331" t="s">
        <v>7</v>
      </c>
      <c r="E7331">
        <v>2018</v>
      </c>
      <c r="F7331" s="8">
        <v>346231.32240783417</v>
      </c>
      <c r="G7331" s="8">
        <v>369699.58333333331</v>
      </c>
    </row>
    <row r="7332" spans="1:7" x14ac:dyDescent="0.2">
      <c r="A7332" t="s">
        <v>133</v>
      </c>
      <c r="B7332" t="s">
        <v>120</v>
      </c>
      <c r="C7332" t="s">
        <v>1</v>
      </c>
      <c r="D7332" t="s">
        <v>7</v>
      </c>
      <c r="E7332">
        <v>2019</v>
      </c>
      <c r="F7332" s="8">
        <v>357158.09103942645</v>
      </c>
      <c r="G7332" s="8">
        <v>384099.75</v>
      </c>
    </row>
    <row r="7333" spans="1:7" x14ac:dyDescent="0.2">
      <c r="A7333" t="s">
        <v>133</v>
      </c>
      <c r="B7333" t="s">
        <v>120</v>
      </c>
      <c r="C7333" t="s">
        <v>1</v>
      </c>
      <c r="D7333" t="s">
        <v>7</v>
      </c>
      <c r="E7333">
        <v>2020</v>
      </c>
      <c r="F7333" s="8">
        <v>335187.91285996791</v>
      </c>
      <c r="G7333" s="8">
        <v>353097</v>
      </c>
    </row>
    <row r="7334" spans="1:7" x14ac:dyDescent="0.2">
      <c r="A7334" t="s">
        <v>133</v>
      </c>
      <c r="B7334" t="s">
        <v>120</v>
      </c>
      <c r="C7334" t="s">
        <v>1</v>
      </c>
      <c r="D7334" t="s">
        <v>7</v>
      </c>
      <c r="E7334">
        <v>2021</v>
      </c>
      <c r="F7334" s="8">
        <v>323922.7274065541</v>
      </c>
      <c r="G7334" s="8">
        <v>343481.41666666669</v>
      </c>
    </row>
    <row r="7335" spans="1:7" x14ac:dyDescent="0.2">
      <c r="A7335" t="s">
        <v>133</v>
      </c>
      <c r="B7335" t="s">
        <v>120</v>
      </c>
      <c r="C7335" t="s">
        <v>1</v>
      </c>
      <c r="D7335" t="s">
        <v>7</v>
      </c>
      <c r="E7335">
        <v>2022</v>
      </c>
      <c r="F7335" s="8">
        <v>374602.46226958535</v>
      </c>
      <c r="G7335" s="8">
        <v>394433.58333333331</v>
      </c>
    </row>
    <row r="7336" spans="1:7" x14ac:dyDescent="0.2">
      <c r="A7336" t="s">
        <v>133</v>
      </c>
      <c r="B7336" t="s">
        <v>120</v>
      </c>
      <c r="C7336" t="s">
        <v>1</v>
      </c>
      <c r="D7336" t="s">
        <v>7</v>
      </c>
      <c r="E7336">
        <v>2023</v>
      </c>
      <c r="F7336" s="8">
        <v>324571.40212493594</v>
      </c>
      <c r="G7336" s="8">
        <v>339748.41666666669</v>
      </c>
    </row>
    <row r="7337" spans="1:7" x14ac:dyDescent="0.2">
      <c r="A7337" t="s">
        <v>133</v>
      </c>
      <c r="B7337" t="s">
        <v>120</v>
      </c>
      <c r="C7337" t="s">
        <v>1</v>
      </c>
      <c r="D7337" t="s">
        <v>7</v>
      </c>
      <c r="E7337">
        <v>2024</v>
      </c>
      <c r="F7337" s="8">
        <v>257831.1597182054</v>
      </c>
      <c r="G7337" s="8">
        <v>269791.59999999998</v>
      </c>
    </row>
    <row r="7338" spans="1:7" x14ac:dyDescent="0.2">
      <c r="A7338" t="s">
        <v>133</v>
      </c>
      <c r="B7338" t="s">
        <v>120</v>
      </c>
      <c r="C7338" t="s">
        <v>1</v>
      </c>
      <c r="D7338" t="s">
        <v>8</v>
      </c>
      <c r="E7338">
        <v>201401</v>
      </c>
      <c r="F7338" s="8">
        <v>126167.00000000004</v>
      </c>
      <c r="G7338" s="8">
        <v>136501</v>
      </c>
    </row>
    <row r="7339" spans="1:7" x14ac:dyDescent="0.2">
      <c r="A7339" t="s">
        <v>133</v>
      </c>
      <c r="B7339" t="s">
        <v>120</v>
      </c>
      <c r="C7339" t="s">
        <v>1</v>
      </c>
      <c r="D7339" t="s">
        <v>8</v>
      </c>
      <c r="E7339">
        <v>201402</v>
      </c>
      <c r="F7339" s="8">
        <v>128543.14285714286</v>
      </c>
      <c r="G7339" s="8">
        <v>139913</v>
      </c>
    </row>
    <row r="7340" spans="1:7" x14ac:dyDescent="0.2">
      <c r="A7340" t="s">
        <v>133</v>
      </c>
      <c r="B7340" t="s">
        <v>120</v>
      </c>
      <c r="C7340" t="s">
        <v>1</v>
      </c>
      <c r="D7340" t="s">
        <v>8</v>
      </c>
      <c r="E7340">
        <v>201403</v>
      </c>
      <c r="F7340" s="8">
        <v>131478.25806451612</v>
      </c>
      <c r="G7340" s="8">
        <v>142807</v>
      </c>
    </row>
    <row r="7341" spans="1:7" x14ac:dyDescent="0.2">
      <c r="A7341" t="s">
        <v>133</v>
      </c>
      <c r="B7341" t="s">
        <v>120</v>
      </c>
      <c r="C7341" t="s">
        <v>1</v>
      </c>
      <c r="D7341" t="s">
        <v>8</v>
      </c>
      <c r="E7341">
        <v>201404</v>
      </c>
      <c r="F7341" s="8">
        <v>135850.53333333335</v>
      </c>
      <c r="G7341" s="8">
        <v>146315</v>
      </c>
    </row>
    <row r="7342" spans="1:7" x14ac:dyDescent="0.2">
      <c r="A7342" t="s">
        <v>133</v>
      </c>
      <c r="B7342" t="s">
        <v>120</v>
      </c>
      <c r="C7342" t="s">
        <v>1</v>
      </c>
      <c r="D7342" t="s">
        <v>8</v>
      </c>
      <c r="E7342">
        <v>201405</v>
      </c>
      <c r="F7342" s="8">
        <v>138392.29032258069</v>
      </c>
      <c r="G7342" s="8">
        <v>149731</v>
      </c>
    </row>
    <row r="7343" spans="1:7" x14ac:dyDescent="0.2">
      <c r="A7343" t="s">
        <v>133</v>
      </c>
      <c r="B7343" t="s">
        <v>120</v>
      </c>
      <c r="C7343" t="s">
        <v>1</v>
      </c>
      <c r="D7343" t="s">
        <v>8</v>
      </c>
      <c r="E7343">
        <v>201406</v>
      </c>
      <c r="F7343" s="8">
        <v>141481.86666666667</v>
      </c>
      <c r="G7343" s="8">
        <v>150680</v>
      </c>
    </row>
    <row r="7344" spans="1:7" x14ac:dyDescent="0.2">
      <c r="A7344" t="s">
        <v>133</v>
      </c>
      <c r="B7344" t="s">
        <v>120</v>
      </c>
      <c r="C7344" t="s">
        <v>1</v>
      </c>
      <c r="D7344" t="s">
        <v>8</v>
      </c>
      <c r="E7344">
        <v>201407</v>
      </c>
      <c r="F7344" s="8">
        <v>143837.12903225812</v>
      </c>
      <c r="G7344" s="8">
        <v>156649</v>
      </c>
    </row>
    <row r="7345" spans="1:7" x14ac:dyDescent="0.2">
      <c r="A7345" t="s">
        <v>133</v>
      </c>
      <c r="B7345" t="s">
        <v>120</v>
      </c>
      <c r="C7345" t="s">
        <v>1</v>
      </c>
      <c r="D7345" t="s">
        <v>8</v>
      </c>
      <c r="E7345">
        <v>201408</v>
      </c>
      <c r="F7345" s="8">
        <v>147862.54838709673</v>
      </c>
      <c r="G7345" s="8">
        <v>159322</v>
      </c>
    </row>
    <row r="7346" spans="1:7" x14ac:dyDescent="0.2">
      <c r="A7346" t="s">
        <v>133</v>
      </c>
      <c r="B7346" t="s">
        <v>120</v>
      </c>
      <c r="C7346" t="s">
        <v>1</v>
      </c>
      <c r="D7346" t="s">
        <v>8</v>
      </c>
      <c r="E7346">
        <v>201409</v>
      </c>
      <c r="F7346" s="8">
        <v>151211.5333333333</v>
      </c>
      <c r="G7346" s="8">
        <v>164742</v>
      </c>
    </row>
    <row r="7347" spans="1:7" x14ac:dyDescent="0.2">
      <c r="A7347" t="s">
        <v>133</v>
      </c>
      <c r="B7347" t="s">
        <v>120</v>
      </c>
      <c r="C7347" t="s">
        <v>1</v>
      </c>
      <c r="D7347" t="s">
        <v>8</v>
      </c>
      <c r="E7347">
        <v>201410</v>
      </c>
      <c r="F7347" s="8">
        <v>155176.09677419363</v>
      </c>
      <c r="G7347" s="8">
        <v>169295</v>
      </c>
    </row>
    <row r="7348" spans="1:7" x14ac:dyDescent="0.2">
      <c r="A7348" t="s">
        <v>133</v>
      </c>
      <c r="B7348" t="s">
        <v>120</v>
      </c>
      <c r="C7348" t="s">
        <v>1</v>
      </c>
      <c r="D7348" t="s">
        <v>8</v>
      </c>
      <c r="E7348">
        <v>201411</v>
      </c>
      <c r="F7348" s="8">
        <v>156793.83333333331</v>
      </c>
      <c r="G7348" s="8">
        <v>172008</v>
      </c>
    </row>
    <row r="7349" spans="1:7" x14ac:dyDescent="0.2">
      <c r="A7349" t="s">
        <v>133</v>
      </c>
      <c r="B7349" t="s">
        <v>120</v>
      </c>
      <c r="C7349" t="s">
        <v>1</v>
      </c>
      <c r="D7349" t="s">
        <v>8</v>
      </c>
      <c r="E7349">
        <v>201412</v>
      </c>
      <c r="F7349" s="8">
        <v>161458.09677419355</v>
      </c>
      <c r="G7349" s="8">
        <v>181294</v>
      </c>
    </row>
    <row r="7350" spans="1:7" x14ac:dyDescent="0.2">
      <c r="A7350" t="s">
        <v>133</v>
      </c>
      <c r="B7350" t="s">
        <v>120</v>
      </c>
      <c r="C7350" t="s">
        <v>1</v>
      </c>
      <c r="D7350" t="s">
        <v>8</v>
      </c>
      <c r="E7350">
        <v>201501</v>
      </c>
      <c r="F7350" s="8">
        <v>165833.129032258</v>
      </c>
      <c r="G7350" s="8">
        <v>178680</v>
      </c>
    </row>
    <row r="7351" spans="1:7" x14ac:dyDescent="0.2">
      <c r="A7351" t="s">
        <v>133</v>
      </c>
      <c r="B7351" t="s">
        <v>120</v>
      </c>
      <c r="C7351" t="s">
        <v>1</v>
      </c>
      <c r="D7351" t="s">
        <v>8</v>
      </c>
      <c r="E7351">
        <v>201502</v>
      </c>
      <c r="F7351" s="8">
        <v>169605.21428571429</v>
      </c>
      <c r="G7351" s="8">
        <v>182563</v>
      </c>
    </row>
    <row r="7352" spans="1:7" x14ac:dyDescent="0.2">
      <c r="A7352" t="s">
        <v>133</v>
      </c>
      <c r="B7352" t="s">
        <v>120</v>
      </c>
      <c r="C7352" t="s">
        <v>1</v>
      </c>
      <c r="D7352" t="s">
        <v>8</v>
      </c>
      <c r="E7352">
        <v>201503</v>
      </c>
      <c r="F7352" s="8">
        <v>175774.80645161297</v>
      </c>
      <c r="G7352" s="8">
        <v>191477</v>
      </c>
    </row>
    <row r="7353" spans="1:7" x14ac:dyDescent="0.2">
      <c r="A7353" t="s">
        <v>133</v>
      </c>
      <c r="B7353" t="s">
        <v>120</v>
      </c>
      <c r="C7353" t="s">
        <v>1</v>
      </c>
      <c r="D7353" t="s">
        <v>8</v>
      </c>
      <c r="E7353">
        <v>201504</v>
      </c>
      <c r="F7353" s="8">
        <v>182013.16666666666</v>
      </c>
      <c r="G7353" s="8">
        <v>198484</v>
      </c>
    </row>
    <row r="7354" spans="1:7" x14ac:dyDescent="0.2">
      <c r="A7354" t="s">
        <v>133</v>
      </c>
      <c r="B7354" t="s">
        <v>120</v>
      </c>
      <c r="C7354" t="s">
        <v>1</v>
      </c>
      <c r="D7354" t="s">
        <v>8</v>
      </c>
      <c r="E7354">
        <v>201505</v>
      </c>
      <c r="F7354" s="8">
        <v>189342.25806451618</v>
      </c>
      <c r="G7354" s="8">
        <v>204530</v>
      </c>
    </row>
    <row r="7355" spans="1:7" x14ac:dyDescent="0.2">
      <c r="A7355" t="s">
        <v>133</v>
      </c>
      <c r="B7355" t="s">
        <v>120</v>
      </c>
      <c r="C7355" t="s">
        <v>1</v>
      </c>
      <c r="D7355" t="s">
        <v>8</v>
      </c>
      <c r="E7355">
        <v>201506</v>
      </c>
      <c r="F7355" s="8">
        <v>196437.03333333324</v>
      </c>
      <c r="G7355" s="8">
        <v>211694</v>
      </c>
    </row>
    <row r="7356" spans="1:7" x14ac:dyDescent="0.2">
      <c r="A7356" t="s">
        <v>133</v>
      </c>
      <c r="B7356" t="s">
        <v>120</v>
      </c>
      <c r="C7356" t="s">
        <v>1</v>
      </c>
      <c r="D7356" t="s">
        <v>8</v>
      </c>
      <c r="E7356">
        <v>201507</v>
      </c>
      <c r="F7356" s="8">
        <v>204155.87096774191</v>
      </c>
      <c r="G7356" s="8">
        <v>221651</v>
      </c>
    </row>
    <row r="7357" spans="1:7" x14ac:dyDescent="0.2">
      <c r="A7357" t="s">
        <v>133</v>
      </c>
      <c r="B7357" t="s">
        <v>120</v>
      </c>
      <c r="C7357" t="s">
        <v>1</v>
      </c>
      <c r="D7357" t="s">
        <v>8</v>
      </c>
      <c r="E7357">
        <v>201508</v>
      </c>
      <c r="F7357" s="8">
        <v>211836.38709677415</v>
      </c>
      <c r="G7357" s="8">
        <v>230415</v>
      </c>
    </row>
    <row r="7358" spans="1:7" x14ac:dyDescent="0.2">
      <c r="A7358" t="s">
        <v>133</v>
      </c>
      <c r="B7358" t="s">
        <v>120</v>
      </c>
      <c r="C7358" t="s">
        <v>1</v>
      </c>
      <c r="D7358" t="s">
        <v>8</v>
      </c>
      <c r="E7358">
        <v>201509</v>
      </c>
      <c r="F7358" s="8">
        <v>220405.66666666683</v>
      </c>
      <c r="G7358" s="8">
        <v>239453</v>
      </c>
    </row>
    <row r="7359" spans="1:7" x14ac:dyDescent="0.2">
      <c r="A7359" t="s">
        <v>133</v>
      </c>
      <c r="B7359" t="s">
        <v>120</v>
      </c>
      <c r="C7359" t="s">
        <v>1</v>
      </c>
      <c r="D7359" t="s">
        <v>8</v>
      </c>
      <c r="E7359">
        <v>201510</v>
      </c>
      <c r="F7359" s="8">
        <v>228098.61290322582</v>
      </c>
      <c r="G7359" s="8">
        <v>248029</v>
      </c>
    </row>
    <row r="7360" spans="1:7" x14ac:dyDescent="0.2">
      <c r="A7360" t="s">
        <v>133</v>
      </c>
      <c r="B7360" t="s">
        <v>120</v>
      </c>
      <c r="C7360" t="s">
        <v>1</v>
      </c>
      <c r="D7360" t="s">
        <v>8</v>
      </c>
      <c r="E7360">
        <v>201511</v>
      </c>
      <c r="F7360" s="8">
        <v>235447.9</v>
      </c>
      <c r="G7360" s="8">
        <v>256776</v>
      </c>
    </row>
    <row r="7361" spans="1:7" x14ac:dyDescent="0.2">
      <c r="A7361" t="s">
        <v>133</v>
      </c>
      <c r="B7361" t="s">
        <v>120</v>
      </c>
      <c r="C7361" t="s">
        <v>1</v>
      </c>
      <c r="D7361" t="s">
        <v>8</v>
      </c>
      <c r="E7361">
        <v>201512</v>
      </c>
      <c r="F7361" s="8">
        <v>243518.77419354831</v>
      </c>
      <c r="G7361" s="8">
        <v>266600</v>
      </c>
    </row>
    <row r="7362" spans="1:7" x14ac:dyDescent="0.2">
      <c r="A7362" t="s">
        <v>133</v>
      </c>
      <c r="B7362" t="s">
        <v>120</v>
      </c>
      <c r="C7362" t="s">
        <v>1</v>
      </c>
      <c r="D7362" t="s">
        <v>8</v>
      </c>
      <c r="E7362">
        <v>201601</v>
      </c>
      <c r="F7362" s="8">
        <v>247618.51612903216</v>
      </c>
      <c r="G7362" s="8">
        <v>267492</v>
      </c>
    </row>
    <row r="7363" spans="1:7" x14ac:dyDescent="0.2">
      <c r="A7363" t="s">
        <v>133</v>
      </c>
      <c r="B7363" t="s">
        <v>120</v>
      </c>
      <c r="C7363" t="s">
        <v>1</v>
      </c>
      <c r="D7363" t="s">
        <v>8</v>
      </c>
      <c r="E7363">
        <v>201602</v>
      </c>
      <c r="F7363" s="8">
        <v>254063.31034482754</v>
      </c>
      <c r="G7363" s="8">
        <v>274785</v>
      </c>
    </row>
    <row r="7364" spans="1:7" x14ac:dyDescent="0.2">
      <c r="A7364" t="s">
        <v>133</v>
      </c>
      <c r="B7364" t="s">
        <v>120</v>
      </c>
      <c r="C7364" t="s">
        <v>1</v>
      </c>
      <c r="D7364" t="s">
        <v>8</v>
      </c>
      <c r="E7364">
        <v>201603</v>
      </c>
      <c r="F7364" s="8">
        <v>258503.4838709677</v>
      </c>
      <c r="G7364" s="8">
        <v>278735</v>
      </c>
    </row>
    <row r="7365" spans="1:7" x14ac:dyDescent="0.2">
      <c r="A7365" t="s">
        <v>133</v>
      </c>
      <c r="B7365" t="s">
        <v>120</v>
      </c>
      <c r="C7365" t="s">
        <v>1</v>
      </c>
      <c r="D7365" t="s">
        <v>8</v>
      </c>
      <c r="E7365">
        <v>201604</v>
      </c>
      <c r="F7365" s="8">
        <v>261643.13333333333</v>
      </c>
      <c r="G7365" s="8">
        <v>282628</v>
      </c>
    </row>
    <row r="7366" spans="1:7" x14ac:dyDescent="0.2">
      <c r="A7366" t="s">
        <v>133</v>
      </c>
      <c r="B7366" t="s">
        <v>120</v>
      </c>
      <c r="C7366" t="s">
        <v>1</v>
      </c>
      <c r="D7366" t="s">
        <v>8</v>
      </c>
      <c r="E7366">
        <v>201605</v>
      </c>
      <c r="F7366" s="8">
        <v>265558.22580645187</v>
      </c>
      <c r="G7366" s="8">
        <v>287239</v>
      </c>
    </row>
    <row r="7367" spans="1:7" x14ac:dyDescent="0.2">
      <c r="A7367" t="s">
        <v>133</v>
      </c>
      <c r="B7367" t="s">
        <v>120</v>
      </c>
      <c r="C7367" t="s">
        <v>1</v>
      </c>
      <c r="D7367" t="s">
        <v>8</v>
      </c>
      <c r="E7367">
        <v>201606</v>
      </c>
      <c r="F7367" s="8">
        <v>270050.69999999984</v>
      </c>
      <c r="G7367" s="8">
        <v>291923</v>
      </c>
    </row>
    <row r="7368" spans="1:7" x14ac:dyDescent="0.2">
      <c r="A7368" t="s">
        <v>133</v>
      </c>
      <c r="B7368" t="s">
        <v>120</v>
      </c>
      <c r="C7368" t="s">
        <v>1</v>
      </c>
      <c r="D7368" t="s">
        <v>8</v>
      </c>
      <c r="E7368">
        <v>201607</v>
      </c>
      <c r="F7368" s="8">
        <v>275342.58064516116</v>
      </c>
      <c r="G7368" s="8">
        <v>298308</v>
      </c>
    </row>
    <row r="7369" spans="1:7" x14ac:dyDescent="0.2">
      <c r="A7369" t="s">
        <v>133</v>
      </c>
      <c r="B7369" t="s">
        <v>120</v>
      </c>
      <c r="C7369" t="s">
        <v>1</v>
      </c>
      <c r="D7369" t="s">
        <v>8</v>
      </c>
      <c r="E7369">
        <v>201608</v>
      </c>
      <c r="F7369" s="8">
        <v>280071.19354838703</v>
      </c>
      <c r="G7369" s="8">
        <v>305093</v>
      </c>
    </row>
    <row r="7370" spans="1:7" x14ac:dyDescent="0.2">
      <c r="A7370" t="s">
        <v>133</v>
      </c>
      <c r="B7370" t="s">
        <v>120</v>
      </c>
      <c r="C7370" t="s">
        <v>1</v>
      </c>
      <c r="D7370" t="s">
        <v>8</v>
      </c>
      <c r="E7370">
        <v>201609</v>
      </c>
      <c r="F7370" s="8">
        <v>285125.13333333313</v>
      </c>
      <c r="G7370" s="8">
        <v>307991</v>
      </c>
    </row>
    <row r="7371" spans="1:7" x14ac:dyDescent="0.2">
      <c r="A7371" t="s">
        <v>133</v>
      </c>
      <c r="B7371" t="s">
        <v>120</v>
      </c>
      <c r="C7371" t="s">
        <v>1</v>
      </c>
      <c r="D7371" t="s">
        <v>8</v>
      </c>
      <c r="E7371">
        <v>201610</v>
      </c>
      <c r="F7371" s="8">
        <v>289839.38709677447</v>
      </c>
      <c r="G7371" s="8">
        <v>312058</v>
      </c>
    </row>
    <row r="7372" spans="1:7" x14ac:dyDescent="0.2">
      <c r="A7372" t="s">
        <v>133</v>
      </c>
      <c r="B7372" t="s">
        <v>120</v>
      </c>
      <c r="C7372" t="s">
        <v>1</v>
      </c>
      <c r="D7372" t="s">
        <v>8</v>
      </c>
      <c r="E7372">
        <v>201611</v>
      </c>
      <c r="F7372" s="8">
        <v>293499.06666666671</v>
      </c>
      <c r="G7372" s="8">
        <v>318367</v>
      </c>
    </row>
    <row r="7373" spans="1:7" x14ac:dyDescent="0.2">
      <c r="A7373" t="s">
        <v>133</v>
      </c>
      <c r="B7373" t="s">
        <v>120</v>
      </c>
      <c r="C7373" t="s">
        <v>1</v>
      </c>
      <c r="D7373" t="s">
        <v>8</v>
      </c>
      <c r="E7373">
        <v>201612</v>
      </c>
      <c r="F7373" s="8">
        <v>297901.83870967739</v>
      </c>
      <c r="G7373" s="8">
        <v>328177</v>
      </c>
    </row>
    <row r="7374" spans="1:7" x14ac:dyDescent="0.2">
      <c r="A7374" t="s">
        <v>133</v>
      </c>
      <c r="B7374" t="s">
        <v>120</v>
      </c>
      <c r="C7374" t="s">
        <v>1</v>
      </c>
      <c r="D7374" t="s">
        <v>8</v>
      </c>
      <c r="E7374">
        <v>201701</v>
      </c>
      <c r="F7374" s="8">
        <v>300789.12903225794</v>
      </c>
      <c r="G7374" s="8">
        <v>325070</v>
      </c>
    </row>
    <row r="7375" spans="1:7" x14ac:dyDescent="0.2">
      <c r="A7375" t="s">
        <v>133</v>
      </c>
      <c r="B7375" t="s">
        <v>120</v>
      </c>
      <c r="C7375" t="s">
        <v>1</v>
      </c>
      <c r="D7375" t="s">
        <v>8</v>
      </c>
      <c r="E7375">
        <v>201702</v>
      </c>
      <c r="F7375" s="8">
        <v>302815.85714285722</v>
      </c>
      <c r="G7375" s="8">
        <v>326753</v>
      </c>
    </row>
    <row r="7376" spans="1:7" x14ac:dyDescent="0.2">
      <c r="A7376" t="s">
        <v>133</v>
      </c>
      <c r="B7376" t="s">
        <v>120</v>
      </c>
      <c r="C7376" t="s">
        <v>1</v>
      </c>
      <c r="D7376" t="s">
        <v>8</v>
      </c>
      <c r="E7376">
        <v>201703</v>
      </c>
      <c r="F7376" s="8">
        <v>306597.93548387109</v>
      </c>
      <c r="G7376" s="8">
        <v>332734</v>
      </c>
    </row>
    <row r="7377" spans="1:7" x14ac:dyDescent="0.2">
      <c r="A7377" t="s">
        <v>133</v>
      </c>
      <c r="B7377" t="s">
        <v>120</v>
      </c>
      <c r="C7377" t="s">
        <v>1</v>
      </c>
      <c r="D7377" t="s">
        <v>8</v>
      </c>
      <c r="E7377">
        <v>201704</v>
      </c>
      <c r="F7377" s="8">
        <v>310031.93333333341</v>
      </c>
      <c r="G7377" s="8">
        <v>330912</v>
      </c>
    </row>
    <row r="7378" spans="1:7" x14ac:dyDescent="0.2">
      <c r="A7378" t="s">
        <v>133</v>
      </c>
      <c r="B7378" t="s">
        <v>120</v>
      </c>
      <c r="C7378" t="s">
        <v>1</v>
      </c>
      <c r="D7378" t="s">
        <v>8</v>
      </c>
      <c r="E7378">
        <v>201705</v>
      </c>
      <c r="F7378" s="8">
        <v>312023.67741935479</v>
      </c>
      <c r="G7378" s="8">
        <v>333289</v>
      </c>
    </row>
    <row r="7379" spans="1:7" x14ac:dyDescent="0.2">
      <c r="A7379" t="s">
        <v>133</v>
      </c>
      <c r="B7379" t="s">
        <v>120</v>
      </c>
      <c r="C7379" t="s">
        <v>1</v>
      </c>
      <c r="D7379" t="s">
        <v>8</v>
      </c>
      <c r="E7379">
        <v>201706</v>
      </c>
      <c r="F7379" s="8">
        <v>314369.60000000015</v>
      </c>
      <c r="G7379" s="8">
        <v>333741</v>
      </c>
    </row>
    <row r="7380" spans="1:7" x14ac:dyDescent="0.2">
      <c r="A7380" t="s">
        <v>133</v>
      </c>
      <c r="B7380" t="s">
        <v>120</v>
      </c>
      <c r="C7380" t="s">
        <v>1</v>
      </c>
      <c r="D7380" t="s">
        <v>8</v>
      </c>
      <c r="E7380">
        <v>201707</v>
      </c>
      <c r="F7380" s="8">
        <v>315274.80645161303</v>
      </c>
      <c r="G7380" s="8">
        <v>335859</v>
      </c>
    </row>
    <row r="7381" spans="1:7" x14ac:dyDescent="0.2">
      <c r="A7381" t="s">
        <v>133</v>
      </c>
      <c r="B7381" t="s">
        <v>120</v>
      </c>
      <c r="C7381" t="s">
        <v>1</v>
      </c>
      <c r="D7381" t="s">
        <v>8</v>
      </c>
      <c r="E7381">
        <v>201708</v>
      </c>
      <c r="F7381" s="8">
        <v>317247.25806451595</v>
      </c>
      <c r="G7381" s="8">
        <v>341946</v>
      </c>
    </row>
    <row r="7382" spans="1:7" x14ac:dyDescent="0.2">
      <c r="A7382" t="s">
        <v>133</v>
      </c>
      <c r="B7382" t="s">
        <v>120</v>
      </c>
      <c r="C7382" t="s">
        <v>1</v>
      </c>
      <c r="D7382" t="s">
        <v>8</v>
      </c>
      <c r="E7382">
        <v>201709</v>
      </c>
      <c r="F7382" s="8">
        <v>320749.56666666671</v>
      </c>
      <c r="G7382" s="8">
        <v>343447</v>
      </c>
    </row>
    <row r="7383" spans="1:7" x14ac:dyDescent="0.2">
      <c r="A7383" t="s">
        <v>133</v>
      </c>
      <c r="B7383" t="s">
        <v>120</v>
      </c>
      <c r="C7383" t="s">
        <v>1</v>
      </c>
      <c r="D7383" t="s">
        <v>8</v>
      </c>
      <c r="E7383">
        <v>201710</v>
      </c>
      <c r="F7383" s="8">
        <v>324627.74193548388</v>
      </c>
      <c r="G7383" s="8">
        <v>346399</v>
      </c>
    </row>
    <row r="7384" spans="1:7" x14ac:dyDescent="0.2">
      <c r="A7384" t="s">
        <v>133</v>
      </c>
      <c r="B7384" t="s">
        <v>120</v>
      </c>
      <c r="C7384" t="s">
        <v>1</v>
      </c>
      <c r="D7384" t="s">
        <v>8</v>
      </c>
      <c r="E7384">
        <v>201711</v>
      </c>
      <c r="F7384" s="8">
        <v>327751.33333333326</v>
      </c>
      <c r="G7384" s="8">
        <v>349068</v>
      </c>
    </row>
    <row r="7385" spans="1:7" x14ac:dyDescent="0.2">
      <c r="A7385" t="s">
        <v>133</v>
      </c>
      <c r="B7385" t="s">
        <v>120</v>
      </c>
      <c r="C7385" t="s">
        <v>1</v>
      </c>
      <c r="D7385" t="s">
        <v>8</v>
      </c>
      <c r="E7385">
        <v>201712</v>
      </c>
      <c r="F7385" s="8">
        <v>332158.06451612915</v>
      </c>
      <c r="G7385" s="8">
        <v>357997</v>
      </c>
    </row>
    <row r="7386" spans="1:7" x14ac:dyDescent="0.2">
      <c r="A7386" t="s">
        <v>133</v>
      </c>
      <c r="B7386" t="s">
        <v>120</v>
      </c>
      <c r="C7386" t="s">
        <v>1</v>
      </c>
      <c r="D7386" t="s">
        <v>8</v>
      </c>
      <c r="E7386">
        <v>201801</v>
      </c>
      <c r="F7386" s="8">
        <v>333598.3548387097</v>
      </c>
      <c r="G7386" s="8">
        <v>354927</v>
      </c>
    </row>
    <row r="7387" spans="1:7" x14ac:dyDescent="0.2">
      <c r="A7387" t="s">
        <v>133</v>
      </c>
      <c r="B7387" t="s">
        <v>120</v>
      </c>
      <c r="C7387" t="s">
        <v>1</v>
      </c>
      <c r="D7387" t="s">
        <v>8</v>
      </c>
      <c r="E7387">
        <v>201802</v>
      </c>
      <c r="F7387" s="8">
        <v>332349.67857142858</v>
      </c>
      <c r="G7387" s="8">
        <v>354144</v>
      </c>
    </row>
    <row r="7388" spans="1:7" x14ac:dyDescent="0.2">
      <c r="A7388" t="s">
        <v>133</v>
      </c>
      <c r="B7388" t="s">
        <v>120</v>
      </c>
      <c r="C7388" t="s">
        <v>1</v>
      </c>
      <c r="D7388" t="s">
        <v>8</v>
      </c>
      <c r="E7388">
        <v>201803</v>
      </c>
      <c r="F7388" s="8">
        <v>332746.12903225818</v>
      </c>
      <c r="G7388" s="8">
        <v>357044</v>
      </c>
    </row>
    <row r="7389" spans="1:7" x14ac:dyDescent="0.2">
      <c r="A7389" t="s">
        <v>133</v>
      </c>
      <c r="B7389" t="s">
        <v>120</v>
      </c>
      <c r="C7389" t="s">
        <v>1</v>
      </c>
      <c r="D7389" t="s">
        <v>8</v>
      </c>
      <c r="E7389">
        <v>201804</v>
      </c>
      <c r="F7389" s="8">
        <v>335828.93333333358</v>
      </c>
      <c r="G7389" s="8">
        <v>357168</v>
      </c>
    </row>
    <row r="7390" spans="1:7" x14ac:dyDescent="0.2">
      <c r="A7390" t="s">
        <v>133</v>
      </c>
      <c r="B7390" t="s">
        <v>120</v>
      </c>
      <c r="C7390" t="s">
        <v>1</v>
      </c>
      <c r="D7390" t="s">
        <v>8</v>
      </c>
      <c r="E7390">
        <v>201805</v>
      </c>
      <c r="F7390" s="8">
        <v>340775.35483870952</v>
      </c>
      <c r="G7390" s="8">
        <v>361794</v>
      </c>
    </row>
    <row r="7391" spans="1:7" x14ac:dyDescent="0.2">
      <c r="A7391" t="s">
        <v>133</v>
      </c>
      <c r="B7391" t="s">
        <v>120</v>
      </c>
      <c r="C7391" t="s">
        <v>1</v>
      </c>
      <c r="D7391" t="s">
        <v>8</v>
      </c>
      <c r="E7391">
        <v>201806</v>
      </c>
      <c r="F7391" s="8">
        <v>344275.39999999997</v>
      </c>
      <c r="G7391" s="8">
        <v>364552</v>
      </c>
    </row>
    <row r="7392" spans="1:7" x14ac:dyDescent="0.2">
      <c r="A7392" t="s">
        <v>133</v>
      </c>
      <c r="B7392" t="s">
        <v>120</v>
      </c>
      <c r="C7392" t="s">
        <v>1</v>
      </c>
      <c r="D7392" t="s">
        <v>8</v>
      </c>
      <c r="E7392">
        <v>201807</v>
      </c>
      <c r="F7392" s="8">
        <v>345886.16129032249</v>
      </c>
      <c r="G7392" s="8">
        <v>368270</v>
      </c>
    </row>
    <row r="7393" spans="1:7" x14ac:dyDescent="0.2">
      <c r="A7393" t="s">
        <v>133</v>
      </c>
      <c r="B7393" t="s">
        <v>120</v>
      </c>
      <c r="C7393" t="s">
        <v>1</v>
      </c>
      <c r="D7393" t="s">
        <v>8</v>
      </c>
      <c r="E7393">
        <v>201808</v>
      </c>
      <c r="F7393" s="8">
        <v>350477.41935483873</v>
      </c>
      <c r="G7393" s="8">
        <v>376755</v>
      </c>
    </row>
    <row r="7394" spans="1:7" x14ac:dyDescent="0.2">
      <c r="A7394" t="s">
        <v>133</v>
      </c>
      <c r="B7394" t="s">
        <v>120</v>
      </c>
      <c r="C7394" t="s">
        <v>1</v>
      </c>
      <c r="D7394" t="s">
        <v>8</v>
      </c>
      <c r="E7394">
        <v>201809</v>
      </c>
      <c r="F7394" s="8">
        <v>354937.63333333336</v>
      </c>
      <c r="G7394" s="8">
        <v>382800</v>
      </c>
    </row>
    <row r="7395" spans="1:7" x14ac:dyDescent="0.2">
      <c r="A7395" t="s">
        <v>133</v>
      </c>
      <c r="B7395" t="s">
        <v>120</v>
      </c>
      <c r="C7395" t="s">
        <v>1</v>
      </c>
      <c r="D7395" t="s">
        <v>8</v>
      </c>
      <c r="E7395">
        <v>201810</v>
      </c>
      <c r="F7395" s="8">
        <v>361012.03225806449</v>
      </c>
      <c r="G7395" s="8">
        <v>391505</v>
      </c>
    </row>
    <row r="7396" spans="1:7" x14ac:dyDescent="0.2">
      <c r="A7396" t="s">
        <v>133</v>
      </c>
      <c r="B7396" t="s">
        <v>120</v>
      </c>
      <c r="C7396" t="s">
        <v>1</v>
      </c>
      <c r="D7396" t="s">
        <v>8</v>
      </c>
      <c r="E7396">
        <v>201811</v>
      </c>
      <c r="F7396" s="8">
        <v>362983.93333333341</v>
      </c>
      <c r="G7396" s="8">
        <v>385099</v>
      </c>
    </row>
    <row r="7397" spans="1:7" x14ac:dyDescent="0.2">
      <c r="A7397" t="s">
        <v>133</v>
      </c>
      <c r="B7397" t="s">
        <v>120</v>
      </c>
      <c r="C7397" t="s">
        <v>1</v>
      </c>
      <c r="D7397" t="s">
        <v>8</v>
      </c>
      <c r="E7397">
        <v>201812</v>
      </c>
      <c r="F7397" s="8">
        <v>359904.83870967757</v>
      </c>
      <c r="G7397" s="8">
        <v>382337</v>
      </c>
    </row>
    <row r="7398" spans="1:7" x14ac:dyDescent="0.2">
      <c r="A7398" t="s">
        <v>133</v>
      </c>
      <c r="B7398" t="s">
        <v>120</v>
      </c>
      <c r="C7398" t="s">
        <v>1</v>
      </c>
      <c r="D7398" t="s">
        <v>8</v>
      </c>
      <c r="E7398">
        <v>201901</v>
      </c>
      <c r="F7398" s="8">
        <v>355556.58064516127</v>
      </c>
      <c r="G7398" s="8">
        <v>379716</v>
      </c>
    </row>
    <row r="7399" spans="1:7" x14ac:dyDescent="0.2">
      <c r="A7399" t="s">
        <v>133</v>
      </c>
      <c r="B7399" t="s">
        <v>120</v>
      </c>
      <c r="C7399" t="s">
        <v>1</v>
      </c>
      <c r="D7399" t="s">
        <v>8</v>
      </c>
      <c r="E7399">
        <v>201902</v>
      </c>
      <c r="F7399" s="8">
        <v>356208.99999999994</v>
      </c>
      <c r="G7399" s="8">
        <v>381500</v>
      </c>
    </row>
    <row r="7400" spans="1:7" x14ac:dyDescent="0.2">
      <c r="A7400" t="s">
        <v>133</v>
      </c>
      <c r="B7400" t="s">
        <v>120</v>
      </c>
      <c r="C7400" t="s">
        <v>1</v>
      </c>
      <c r="D7400" t="s">
        <v>8</v>
      </c>
      <c r="E7400">
        <v>201903</v>
      </c>
      <c r="F7400" s="8">
        <v>355283.87096774194</v>
      </c>
      <c r="G7400" s="8">
        <v>387846</v>
      </c>
    </row>
    <row r="7401" spans="1:7" x14ac:dyDescent="0.2">
      <c r="A7401" t="s">
        <v>133</v>
      </c>
      <c r="B7401" t="s">
        <v>120</v>
      </c>
      <c r="C7401" t="s">
        <v>1</v>
      </c>
      <c r="D7401" t="s">
        <v>8</v>
      </c>
      <c r="E7401">
        <v>201904</v>
      </c>
      <c r="F7401" s="8">
        <v>354987.33333333337</v>
      </c>
      <c r="G7401" s="8">
        <v>384330</v>
      </c>
    </row>
    <row r="7402" spans="1:7" x14ac:dyDescent="0.2">
      <c r="A7402" t="s">
        <v>133</v>
      </c>
      <c r="B7402" t="s">
        <v>120</v>
      </c>
      <c r="C7402" t="s">
        <v>1</v>
      </c>
      <c r="D7402" t="s">
        <v>8</v>
      </c>
      <c r="E7402">
        <v>201905</v>
      </c>
      <c r="F7402" s="8">
        <v>353832.45161290315</v>
      </c>
      <c r="G7402" s="8">
        <v>382658</v>
      </c>
    </row>
    <row r="7403" spans="1:7" x14ac:dyDescent="0.2">
      <c r="A7403" t="s">
        <v>133</v>
      </c>
      <c r="B7403" t="s">
        <v>120</v>
      </c>
      <c r="C7403" t="s">
        <v>1</v>
      </c>
      <c r="D7403" t="s">
        <v>8</v>
      </c>
      <c r="E7403">
        <v>201906</v>
      </c>
      <c r="F7403" s="8">
        <v>353662.36666666652</v>
      </c>
      <c r="G7403" s="8">
        <v>379292</v>
      </c>
    </row>
    <row r="7404" spans="1:7" x14ac:dyDescent="0.2">
      <c r="A7404" t="s">
        <v>133</v>
      </c>
      <c r="B7404" t="s">
        <v>120</v>
      </c>
      <c r="C7404" t="s">
        <v>1</v>
      </c>
      <c r="D7404" t="s">
        <v>8</v>
      </c>
      <c r="E7404">
        <v>201907</v>
      </c>
      <c r="F7404" s="8">
        <v>356563.03225806454</v>
      </c>
      <c r="G7404" s="8">
        <v>382401</v>
      </c>
    </row>
    <row r="7405" spans="1:7" x14ac:dyDescent="0.2">
      <c r="A7405" t="s">
        <v>133</v>
      </c>
      <c r="B7405" t="s">
        <v>120</v>
      </c>
      <c r="C7405" t="s">
        <v>1</v>
      </c>
      <c r="D7405" t="s">
        <v>8</v>
      </c>
      <c r="E7405">
        <v>201908</v>
      </c>
      <c r="F7405" s="8">
        <v>356394.41935483849</v>
      </c>
      <c r="G7405" s="8">
        <v>384138</v>
      </c>
    </row>
    <row r="7406" spans="1:7" x14ac:dyDescent="0.2">
      <c r="A7406" t="s">
        <v>133</v>
      </c>
      <c r="B7406" t="s">
        <v>120</v>
      </c>
      <c r="C7406" t="s">
        <v>1</v>
      </c>
      <c r="D7406" t="s">
        <v>8</v>
      </c>
      <c r="E7406">
        <v>201909</v>
      </c>
      <c r="F7406" s="8">
        <v>357642.96666666656</v>
      </c>
      <c r="G7406" s="8">
        <v>384143</v>
      </c>
    </row>
    <row r="7407" spans="1:7" x14ac:dyDescent="0.2">
      <c r="A7407" t="s">
        <v>133</v>
      </c>
      <c r="B7407" t="s">
        <v>120</v>
      </c>
      <c r="C7407" t="s">
        <v>1</v>
      </c>
      <c r="D7407" t="s">
        <v>8</v>
      </c>
      <c r="E7407">
        <v>201910</v>
      </c>
      <c r="F7407" s="8">
        <v>360042.6774193545</v>
      </c>
      <c r="G7407" s="8">
        <v>386491</v>
      </c>
    </row>
    <row r="7408" spans="1:7" x14ac:dyDescent="0.2">
      <c r="A7408" t="s">
        <v>133</v>
      </c>
      <c r="B7408" t="s">
        <v>120</v>
      </c>
      <c r="C7408" t="s">
        <v>1</v>
      </c>
      <c r="D7408" t="s">
        <v>8</v>
      </c>
      <c r="E7408">
        <v>201911</v>
      </c>
      <c r="F7408" s="8">
        <v>360925.20000000013</v>
      </c>
      <c r="G7408" s="8">
        <v>386051</v>
      </c>
    </row>
    <row r="7409" spans="1:7" x14ac:dyDescent="0.2">
      <c r="A7409" t="s">
        <v>133</v>
      </c>
      <c r="B7409" t="s">
        <v>120</v>
      </c>
      <c r="C7409" t="s">
        <v>1</v>
      </c>
      <c r="D7409" t="s">
        <v>8</v>
      </c>
      <c r="E7409">
        <v>201912</v>
      </c>
      <c r="F7409" s="8">
        <v>364797.1935483868</v>
      </c>
      <c r="G7409" s="8">
        <v>390631</v>
      </c>
    </row>
    <row r="7410" spans="1:7" x14ac:dyDescent="0.2">
      <c r="A7410" t="s">
        <v>133</v>
      </c>
      <c r="B7410" t="s">
        <v>120</v>
      </c>
      <c r="C7410" t="s">
        <v>1</v>
      </c>
      <c r="D7410" t="s">
        <v>8</v>
      </c>
      <c r="E7410">
        <v>202001</v>
      </c>
      <c r="F7410" s="8">
        <v>365558.74193548382</v>
      </c>
      <c r="G7410" s="8">
        <v>389803</v>
      </c>
    </row>
    <row r="7411" spans="1:7" x14ac:dyDescent="0.2">
      <c r="A7411" t="s">
        <v>133</v>
      </c>
      <c r="B7411" t="s">
        <v>120</v>
      </c>
      <c r="C7411" t="s">
        <v>1</v>
      </c>
      <c r="D7411" t="s">
        <v>8</v>
      </c>
      <c r="E7411">
        <v>202002</v>
      </c>
      <c r="F7411" s="8">
        <v>365689.75862068962</v>
      </c>
      <c r="G7411" s="8">
        <v>388623</v>
      </c>
    </row>
    <row r="7412" spans="1:7" x14ac:dyDescent="0.2">
      <c r="A7412" t="s">
        <v>133</v>
      </c>
      <c r="B7412" t="s">
        <v>120</v>
      </c>
      <c r="C7412" t="s">
        <v>1</v>
      </c>
      <c r="D7412" t="s">
        <v>8</v>
      </c>
      <c r="E7412">
        <v>202003</v>
      </c>
      <c r="F7412" s="8">
        <v>365475.74193548376</v>
      </c>
      <c r="G7412" s="8">
        <v>384082</v>
      </c>
    </row>
    <row r="7413" spans="1:7" x14ac:dyDescent="0.2">
      <c r="A7413" t="s">
        <v>133</v>
      </c>
      <c r="B7413" t="s">
        <v>120</v>
      </c>
      <c r="C7413" t="s">
        <v>1</v>
      </c>
      <c r="D7413" t="s">
        <v>8</v>
      </c>
      <c r="E7413">
        <v>202004</v>
      </c>
      <c r="F7413" s="8">
        <v>351566.13333333307</v>
      </c>
      <c r="G7413" s="8">
        <v>361696</v>
      </c>
    </row>
    <row r="7414" spans="1:7" x14ac:dyDescent="0.2">
      <c r="A7414" t="s">
        <v>133</v>
      </c>
      <c r="B7414" t="s">
        <v>120</v>
      </c>
      <c r="C7414" t="s">
        <v>1</v>
      </c>
      <c r="D7414" t="s">
        <v>8</v>
      </c>
      <c r="E7414">
        <v>202005</v>
      </c>
      <c r="F7414" s="8">
        <v>336423.51612903242</v>
      </c>
      <c r="G7414" s="8">
        <v>350790</v>
      </c>
    </row>
    <row r="7415" spans="1:7" x14ac:dyDescent="0.2">
      <c r="A7415" t="s">
        <v>133</v>
      </c>
      <c r="B7415" t="s">
        <v>120</v>
      </c>
      <c r="C7415" t="s">
        <v>1</v>
      </c>
      <c r="D7415" t="s">
        <v>8</v>
      </c>
      <c r="E7415">
        <v>202006</v>
      </c>
      <c r="F7415" s="8">
        <v>329331.39999999985</v>
      </c>
      <c r="G7415" s="8">
        <v>344438</v>
      </c>
    </row>
    <row r="7416" spans="1:7" x14ac:dyDescent="0.2">
      <c r="A7416" t="s">
        <v>133</v>
      </c>
      <c r="B7416" t="s">
        <v>120</v>
      </c>
      <c r="C7416" t="s">
        <v>1</v>
      </c>
      <c r="D7416" t="s">
        <v>8</v>
      </c>
      <c r="E7416">
        <v>202007</v>
      </c>
      <c r="F7416" s="8">
        <v>325553.67741935491</v>
      </c>
      <c r="G7416" s="8">
        <v>341996</v>
      </c>
    </row>
    <row r="7417" spans="1:7" x14ac:dyDescent="0.2">
      <c r="A7417" t="s">
        <v>133</v>
      </c>
      <c r="B7417" t="s">
        <v>120</v>
      </c>
      <c r="C7417" t="s">
        <v>1</v>
      </c>
      <c r="D7417" t="s">
        <v>8</v>
      </c>
      <c r="E7417">
        <v>202008</v>
      </c>
      <c r="F7417" s="8">
        <v>321803.64516129025</v>
      </c>
      <c r="G7417" s="8">
        <v>338105</v>
      </c>
    </row>
    <row r="7418" spans="1:7" x14ac:dyDescent="0.2">
      <c r="A7418" t="s">
        <v>133</v>
      </c>
      <c r="B7418" t="s">
        <v>120</v>
      </c>
      <c r="C7418" t="s">
        <v>1</v>
      </c>
      <c r="D7418" t="s">
        <v>8</v>
      </c>
      <c r="E7418">
        <v>202009</v>
      </c>
      <c r="F7418" s="8">
        <v>318073.30000000016</v>
      </c>
      <c r="G7418" s="8">
        <v>337656</v>
      </c>
    </row>
    <row r="7419" spans="1:7" x14ac:dyDescent="0.2">
      <c r="A7419" t="s">
        <v>133</v>
      </c>
      <c r="B7419" t="s">
        <v>120</v>
      </c>
      <c r="C7419" t="s">
        <v>1</v>
      </c>
      <c r="D7419" t="s">
        <v>8</v>
      </c>
      <c r="E7419">
        <v>202010</v>
      </c>
      <c r="F7419" s="8">
        <v>314380.32258064515</v>
      </c>
      <c r="G7419" s="8">
        <v>334451</v>
      </c>
    </row>
    <row r="7420" spans="1:7" x14ac:dyDescent="0.2">
      <c r="A7420" t="s">
        <v>133</v>
      </c>
      <c r="B7420" t="s">
        <v>120</v>
      </c>
      <c r="C7420" t="s">
        <v>1</v>
      </c>
      <c r="D7420" t="s">
        <v>8</v>
      </c>
      <c r="E7420">
        <v>202011</v>
      </c>
      <c r="F7420" s="8">
        <v>313329.23333333345</v>
      </c>
      <c r="G7420" s="8">
        <v>331723</v>
      </c>
    </row>
    <row r="7421" spans="1:7" x14ac:dyDescent="0.2">
      <c r="A7421" t="s">
        <v>133</v>
      </c>
      <c r="B7421" t="s">
        <v>120</v>
      </c>
      <c r="C7421" t="s">
        <v>1</v>
      </c>
      <c r="D7421" t="s">
        <v>8</v>
      </c>
      <c r="E7421">
        <v>202012</v>
      </c>
      <c r="F7421" s="8">
        <v>315069.4838709677</v>
      </c>
      <c r="G7421" s="8">
        <v>333801</v>
      </c>
    </row>
    <row r="7422" spans="1:7" x14ac:dyDescent="0.2">
      <c r="A7422" t="s">
        <v>133</v>
      </c>
      <c r="B7422" t="s">
        <v>120</v>
      </c>
      <c r="C7422" t="s">
        <v>1</v>
      </c>
      <c r="D7422" t="s">
        <v>8</v>
      </c>
      <c r="E7422">
        <v>202101</v>
      </c>
      <c r="F7422" s="8">
        <v>313386.12903225806</v>
      </c>
      <c r="G7422" s="8">
        <v>332761</v>
      </c>
    </row>
    <row r="7423" spans="1:7" x14ac:dyDescent="0.2">
      <c r="A7423" t="s">
        <v>133</v>
      </c>
      <c r="B7423" t="s">
        <v>120</v>
      </c>
      <c r="C7423" t="s">
        <v>1</v>
      </c>
      <c r="D7423" t="s">
        <v>8</v>
      </c>
      <c r="E7423">
        <v>202102</v>
      </c>
      <c r="F7423" s="8">
        <v>314601.14285714313</v>
      </c>
      <c r="G7423" s="8">
        <v>334409</v>
      </c>
    </row>
    <row r="7424" spans="1:7" x14ac:dyDescent="0.2">
      <c r="A7424" t="s">
        <v>133</v>
      </c>
      <c r="B7424" t="s">
        <v>120</v>
      </c>
      <c r="C7424" t="s">
        <v>1</v>
      </c>
      <c r="D7424" t="s">
        <v>8</v>
      </c>
      <c r="E7424">
        <v>202103</v>
      </c>
      <c r="F7424" s="8">
        <v>314090.00000000017</v>
      </c>
      <c r="G7424" s="8">
        <v>335552</v>
      </c>
    </row>
    <row r="7425" spans="1:7" x14ac:dyDescent="0.2">
      <c r="A7425" t="s">
        <v>133</v>
      </c>
      <c r="B7425" t="s">
        <v>120</v>
      </c>
      <c r="C7425" t="s">
        <v>1</v>
      </c>
      <c r="D7425" t="s">
        <v>8</v>
      </c>
      <c r="E7425">
        <v>202104</v>
      </c>
      <c r="F7425" s="8">
        <v>317212.83333333331</v>
      </c>
      <c r="G7425" s="8">
        <v>332485</v>
      </c>
    </row>
    <row r="7426" spans="1:7" x14ac:dyDescent="0.2">
      <c r="A7426" t="s">
        <v>133</v>
      </c>
      <c r="B7426" t="s">
        <v>120</v>
      </c>
      <c r="C7426" t="s">
        <v>1</v>
      </c>
      <c r="D7426" t="s">
        <v>8</v>
      </c>
      <c r="E7426">
        <v>202105</v>
      </c>
      <c r="F7426" s="8">
        <v>318816.64516129007</v>
      </c>
      <c r="G7426" s="8">
        <v>335560</v>
      </c>
    </row>
    <row r="7427" spans="1:7" x14ac:dyDescent="0.2">
      <c r="A7427" t="s">
        <v>133</v>
      </c>
      <c r="B7427" t="s">
        <v>120</v>
      </c>
      <c r="C7427" t="s">
        <v>1</v>
      </c>
      <c r="D7427" t="s">
        <v>8</v>
      </c>
      <c r="E7427">
        <v>202106</v>
      </c>
      <c r="F7427" s="8">
        <v>318895.60000000009</v>
      </c>
      <c r="G7427" s="8">
        <v>337433</v>
      </c>
    </row>
    <row r="7428" spans="1:7" x14ac:dyDescent="0.2">
      <c r="A7428" t="s">
        <v>133</v>
      </c>
      <c r="B7428" t="s">
        <v>120</v>
      </c>
      <c r="C7428" t="s">
        <v>1</v>
      </c>
      <c r="D7428" t="s">
        <v>8</v>
      </c>
      <c r="E7428">
        <v>202107</v>
      </c>
      <c r="F7428" s="8">
        <v>321488.74193548423</v>
      </c>
      <c r="G7428" s="8">
        <v>340320</v>
      </c>
    </row>
    <row r="7429" spans="1:7" x14ac:dyDescent="0.2">
      <c r="A7429" t="s">
        <v>133</v>
      </c>
      <c r="B7429" t="s">
        <v>120</v>
      </c>
      <c r="C7429" t="s">
        <v>1</v>
      </c>
      <c r="D7429" t="s">
        <v>8</v>
      </c>
      <c r="E7429">
        <v>202108</v>
      </c>
      <c r="F7429" s="8">
        <v>325026.09677419352</v>
      </c>
      <c r="G7429" s="8">
        <v>344073</v>
      </c>
    </row>
    <row r="7430" spans="1:7" x14ac:dyDescent="0.2">
      <c r="A7430" t="s">
        <v>133</v>
      </c>
      <c r="B7430" t="s">
        <v>120</v>
      </c>
      <c r="C7430" t="s">
        <v>1</v>
      </c>
      <c r="D7430" t="s">
        <v>8</v>
      </c>
      <c r="E7430">
        <v>202109</v>
      </c>
      <c r="F7430" s="8">
        <v>329548.23333333334</v>
      </c>
      <c r="G7430" s="8">
        <v>350139</v>
      </c>
    </row>
    <row r="7431" spans="1:7" x14ac:dyDescent="0.2">
      <c r="A7431" t="s">
        <v>133</v>
      </c>
      <c r="B7431" t="s">
        <v>120</v>
      </c>
      <c r="C7431" t="s">
        <v>1</v>
      </c>
      <c r="D7431" t="s">
        <v>8</v>
      </c>
      <c r="E7431">
        <v>202110</v>
      </c>
      <c r="F7431" s="8">
        <v>333047.22580645181</v>
      </c>
      <c r="G7431" s="8">
        <v>355466</v>
      </c>
    </row>
    <row r="7432" spans="1:7" x14ac:dyDescent="0.2">
      <c r="A7432" t="s">
        <v>133</v>
      </c>
      <c r="B7432" t="s">
        <v>120</v>
      </c>
      <c r="C7432" t="s">
        <v>1</v>
      </c>
      <c r="D7432" t="s">
        <v>8</v>
      </c>
      <c r="E7432">
        <v>202111</v>
      </c>
      <c r="F7432" s="8">
        <v>337126.50000000006</v>
      </c>
      <c r="G7432" s="8">
        <v>358178</v>
      </c>
    </row>
    <row r="7433" spans="1:7" x14ac:dyDescent="0.2">
      <c r="A7433" t="s">
        <v>133</v>
      </c>
      <c r="B7433" t="s">
        <v>120</v>
      </c>
      <c r="C7433" t="s">
        <v>1</v>
      </c>
      <c r="D7433" t="s">
        <v>8</v>
      </c>
      <c r="E7433">
        <v>202112</v>
      </c>
      <c r="F7433" s="8">
        <v>343833.5806451611</v>
      </c>
      <c r="G7433" s="8">
        <v>365401</v>
      </c>
    </row>
    <row r="7434" spans="1:7" x14ac:dyDescent="0.2">
      <c r="A7434" t="s">
        <v>133</v>
      </c>
      <c r="B7434" t="s">
        <v>120</v>
      </c>
      <c r="C7434" t="s">
        <v>1</v>
      </c>
      <c r="D7434" t="s">
        <v>8</v>
      </c>
      <c r="E7434">
        <v>202201</v>
      </c>
      <c r="F7434" s="8">
        <v>349898.19354838703</v>
      </c>
      <c r="G7434" s="8">
        <v>371639</v>
      </c>
    </row>
    <row r="7435" spans="1:7" x14ac:dyDescent="0.2">
      <c r="A7435" t="s">
        <v>133</v>
      </c>
      <c r="B7435" t="s">
        <v>120</v>
      </c>
      <c r="C7435" t="s">
        <v>1</v>
      </c>
      <c r="D7435" t="s">
        <v>8</v>
      </c>
      <c r="E7435">
        <v>202202</v>
      </c>
      <c r="F7435" s="8">
        <v>356236.82142857136</v>
      </c>
      <c r="G7435" s="8">
        <v>377312</v>
      </c>
    </row>
    <row r="7436" spans="1:7" x14ac:dyDescent="0.2">
      <c r="A7436" t="s">
        <v>133</v>
      </c>
      <c r="B7436" t="s">
        <v>120</v>
      </c>
      <c r="C7436" t="s">
        <v>1</v>
      </c>
      <c r="D7436" t="s">
        <v>8</v>
      </c>
      <c r="E7436">
        <v>202203</v>
      </c>
      <c r="F7436" s="8">
        <v>361400.06451612897</v>
      </c>
      <c r="G7436" s="8">
        <v>383791</v>
      </c>
    </row>
    <row r="7437" spans="1:7" x14ac:dyDescent="0.2">
      <c r="A7437" t="s">
        <v>133</v>
      </c>
      <c r="B7437" t="s">
        <v>120</v>
      </c>
      <c r="C7437" t="s">
        <v>1</v>
      </c>
      <c r="D7437" t="s">
        <v>8</v>
      </c>
      <c r="E7437">
        <v>202204</v>
      </c>
      <c r="F7437" s="8">
        <v>367314.83333333337</v>
      </c>
      <c r="G7437" s="8">
        <v>385766</v>
      </c>
    </row>
    <row r="7438" spans="1:7" x14ac:dyDescent="0.2">
      <c r="A7438" t="s">
        <v>133</v>
      </c>
      <c r="B7438" t="s">
        <v>120</v>
      </c>
      <c r="C7438" t="s">
        <v>1</v>
      </c>
      <c r="D7438" t="s">
        <v>8</v>
      </c>
      <c r="E7438">
        <v>202205</v>
      </c>
      <c r="F7438" s="8">
        <v>373111.06451612915</v>
      </c>
      <c r="G7438" s="8">
        <v>393141</v>
      </c>
    </row>
    <row r="7439" spans="1:7" x14ac:dyDescent="0.2">
      <c r="A7439" t="s">
        <v>133</v>
      </c>
      <c r="B7439" t="s">
        <v>120</v>
      </c>
      <c r="C7439" t="s">
        <v>1</v>
      </c>
      <c r="D7439" t="s">
        <v>8</v>
      </c>
      <c r="E7439">
        <v>202206</v>
      </c>
      <c r="F7439" s="8">
        <v>378484.10000000015</v>
      </c>
      <c r="G7439" s="8">
        <v>397993</v>
      </c>
    </row>
    <row r="7440" spans="1:7" x14ac:dyDescent="0.2">
      <c r="A7440" t="s">
        <v>133</v>
      </c>
      <c r="B7440" t="s">
        <v>120</v>
      </c>
      <c r="C7440" t="s">
        <v>1</v>
      </c>
      <c r="D7440" t="s">
        <v>8</v>
      </c>
      <c r="E7440">
        <v>202207</v>
      </c>
      <c r="F7440" s="8">
        <v>380551.77419354825</v>
      </c>
      <c r="G7440" s="8">
        <v>400016</v>
      </c>
    </row>
    <row r="7441" spans="1:7" x14ac:dyDescent="0.2">
      <c r="A7441" t="s">
        <v>133</v>
      </c>
      <c r="B7441" t="s">
        <v>120</v>
      </c>
      <c r="C7441" t="s">
        <v>1</v>
      </c>
      <c r="D7441" t="s">
        <v>8</v>
      </c>
      <c r="E7441">
        <v>202208</v>
      </c>
      <c r="F7441" s="8">
        <v>382705.38709677418</v>
      </c>
      <c r="G7441" s="8">
        <v>402215</v>
      </c>
    </row>
    <row r="7442" spans="1:7" x14ac:dyDescent="0.2">
      <c r="A7442" t="s">
        <v>133</v>
      </c>
      <c r="B7442" t="s">
        <v>120</v>
      </c>
      <c r="C7442" t="s">
        <v>1</v>
      </c>
      <c r="D7442" t="s">
        <v>8</v>
      </c>
      <c r="E7442">
        <v>202209</v>
      </c>
      <c r="F7442" s="8">
        <v>385954.76666666713</v>
      </c>
      <c r="G7442" s="8">
        <v>406696</v>
      </c>
    </row>
    <row r="7443" spans="1:7" x14ac:dyDescent="0.2">
      <c r="A7443" t="s">
        <v>133</v>
      </c>
      <c r="B7443" t="s">
        <v>120</v>
      </c>
      <c r="C7443" t="s">
        <v>1</v>
      </c>
      <c r="D7443" t="s">
        <v>8</v>
      </c>
      <c r="E7443">
        <v>202210</v>
      </c>
      <c r="F7443" s="8">
        <v>388657.83870967763</v>
      </c>
      <c r="G7443" s="8">
        <v>407556</v>
      </c>
    </row>
    <row r="7444" spans="1:7" x14ac:dyDescent="0.2">
      <c r="A7444" t="s">
        <v>133</v>
      </c>
      <c r="B7444" t="s">
        <v>120</v>
      </c>
      <c r="C7444" t="s">
        <v>1</v>
      </c>
      <c r="D7444" t="s">
        <v>8</v>
      </c>
      <c r="E7444">
        <v>202211</v>
      </c>
      <c r="F7444" s="8">
        <v>387833.80000000016</v>
      </c>
      <c r="G7444" s="8">
        <v>406054</v>
      </c>
    </row>
    <row r="7445" spans="1:7" x14ac:dyDescent="0.2">
      <c r="A7445" t="s">
        <v>133</v>
      </c>
      <c r="B7445" t="s">
        <v>120</v>
      </c>
      <c r="C7445" t="s">
        <v>1</v>
      </c>
      <c r="D7445" t="s">
        <v>8</v>
      </c>
      <c r="E7445">
        <v>202212</v>
      </c>
      <c r="F7445" s="8">
        <v>383080.90322580637</v>
      </c>
      <c r="G7445" s="8">
        <v>401024</v>
      </c>
    </row>
    <row r="7446" spans="1:7" x14ac:dyDescent="0.2">
      <c r="A7446" t="s">
        <v>133</v>
      </c>
      <c r="B7446" t="s">
        <v>120</v>
      </c>
      <c r="C7446" t="s">
        <v>1</v>
      </c>
      <c r="D7446" t="s">
        <v>8</v>
      </c>
      <c r="E7446">
        <v>202301</v>
      </c>
      <c r="F7446" s="8">
        <v>373166.38709677418</v>
      </c>
      <c r="G7446" s="8">
        <v>393983</v>
      </c>
    </row>
    <row r="7447" spans="1:7" x14ac:dyDescent="0.2">
      <c r="A7447" t="s">
        <v>133</v>
      </c>
      <c r="B7447" t="s">
        <v>120</v>
      </c>
      <c r="C7447" t="s">
        <v>1</v>
      </c>
      <c r="D7447" t="s">
        <v>8</v>
      </c>
      <c r="E7447">
        <v>202302</v>
      </c>
      <c r="F7447" s="8">
        <v>363751.78571428539</v>
      </c>
      <c r="G7447" s="8">
        <v>380664</v>
      </c>
    </row>
    <row r="7448" spans="1:7" x14ac:dyDescent="0.2">
      <c r="A7448" t="s">
        <v>133</v>
      </c>
      <c r="B7448" t="s">
        <v>120</v>
      </c>
      <c r="C7448" t="s">
        <v>1</v>
      </c>
      <c r="D7448" t="s">
        <v>8</v>
      </c>
      <c r="E7448">
        <v>202303</v>
      </c>
      <c r="F7448" s="8">
        <v>353377.67741935479</v>
      </c>
      <c r="G7448" s="8">
        <v>371402</v>
      </c>
    </row>
    <row r="7449" spans="1:7" x14ac:dyDescent="0.2">
      <c r="A7449" t="s">
        <v>133</v>
      </c>
      <c r="B7449" t="s">
        <v>120</v>
      </c>
      <c r="C7449" t="s">
        <v>1</v>
      </c>
      <c r="D7449" t="s">
        <v>8</v>
      </c>
      <c r="E7449">
        <v>202304</v>
      </c>
      <c r="F7449" s="8">
        <v>345966.73333333322</v>
      </c>
      <c r="G7449" s="8">
        <v>361924</v>
      </c>
    </row>
    <row r="7450" spans="1:7" x14ac:dyDescent="0.2">
      <c r="A7450" t="s">
        <v>133</v>
      </c>
      <c r="B7450" t="s">
        <v>120</v>
      </c>
      <c r="C7450" t="s">
        <v>1</v>
      </c>
      <c r="D7450" t="s">
        <v>8</v>
      </c>
      <c r="E7450">
        <v>202305</v>
      </c>
      <c r="F7450" s="8">
        <v>338588.90322580625</v>
      </c>
      <c r="G7450" s="8">
        <v>355121</v>
      </c>
    </row>
    <row r="7451" spans="1:7" x14ac:dyDescent="0.2">
      <c r="A7451" t="s">
        <v>133</v>
      </c>
      <c r="B7451" t="s">
        <v>120</v>
      </c>
      <c r="C7451" t="s">
        <v>1</v>
      </c>
      <c r="D7451" t="s">
        <v>8</v>
      </c>
      <c r="E7451">
        <v>202306</v>
      </c>
      <c r="F7451" s="8">
        <v>329780.39999999991</v>
      </c>
      <c r="G7451" s="8">
        <v>344074</v>
      </c>
    </row>
    <row r="7452" spans="1:7" x14ac:dyDescent="0.2">
      <c r="A7452" t="s">
        <v>133</v>
      </c>
      <c r="B7452" t="s">
        <v>120</v>
      </c>
      <c r="C7452" t="s">
        <v>1</v>
      </c>
      <c r="D7452" t="s">
        <v>8</v>
      </c>
      <c r="E7452">
        <v>202307</v>
      </c>
      <c r="F7452" s="8">
        <v>320639.80645161279</v>
      </c>
      <c r="G7452" s="8">
        <v>334724</v>
      </c>
    </row>
    <row r="7453" spans="1:7" x14ac:dyDescent="0.2">
      <c r="A7453" t="s">
        <v>133</v>
      </c>
      <c r="B7453" t="s">
        <v>120</v>
      </c>
      <c r="C7453" t="s">
        <v>1</v>
      </c>
      <c r="D7453" t="s">
        <v>8</v>
      </c>
      <c r="E7453">
        <v>202308</v>
      </c>
      <c r="F7453" s="8">
        <v>312335</v>
      </c>
      <c r="G7453" s="8">
        <v>326909</v>
      </c>
    </row>
    <row r="7454" spans="1:7" x14ac:dyDescent="0.2">
      <c r="A7454" t="s">
        <v>133</v>
      </c>
      <c r="B7454" t="s">
        <v>120</v>
      </c>
      <c r="C7454" t="s">
        <v>1</v>
      </c>
      <c r="D7454" t="s">
        <v>8</v>
      </c>
      <c r="E7454">
        <v>202309</v>
      </c>
      <c r="F7454" s="8">
        <v>302449.96666666662</v>
      </c>
      <c r="G7454" s="8">
        <v>316565</v>
      </c>
    </row>
    <row r="7455" spans="1:7" x14ac:dyDescent="0.2">
      <c r="A7455" t="s">
        <v>133</v>
      </c>
      <c r="B7455" t="s">
        <v>120</v>
      </c>
      <c r="C7455" t="s">
        <v>1</v>
      </c>
      <c r="D7455" t="s">
        <v>8</v>
      </c>
      <c r="E7455">
        <v>202310</v>
      </c>
      <c r="F7455" s="8">
        <v>292589.5161290323</v>
      </c>
      <c r="G7455" s="8">
        <v>305826</v>
      </c>
    </row>
    <row r="7456" spans="1:7" x14ac:dyDescent="0.2">
      <c r="A7456" t="s">
        <v>133</v>
      </c>
      <c r="B7456" t="s">
        <v>120</v>
      </c>
      <c r="C7456" t="s">
        <v>1</v>
      </c>
      <c r="D7456" t="s">
        <v>8</v>
      </c>
      <c r="E7456">
        <v>202311</v>
      </c>
      <c r="F7456" s="8">
        <v>285002.13333333348</v>
      </c>
      <c r="G7456" s="8">
        <v>297476</v>
      </c>
    </row>
    <row r="7457" spans="1:7" x14ac:dyDescent="0.2">
      <c r="A7457" t="s">
        <v>133</v>
      </c>
      <c r="B7457" t="s">
        <v>120</v>
      </c>
      <c r="C7457" t="s">
        <v>1</v>
      </c>
      <c r="D7457" t="s">
        <v>8</v>
      </c>
      <c r="E7457">
        <v>202312</v>
      </c>
      <c r="F7457" s="8">
        <v>277208.51612903236</v>
      </c>
      <c r="G7457" s="8">
        <v>288313</v>
      </c>
    </row>
    <row r="7458" spans="1:7" x14ac:dyDescent="0.2">
      <c r="A7458" t="s">
        <v>133</v>
      </c>
      <c r="B7458" t="s">
        <v>120</v>
      </c>
      <c r="C7458" t="s">
        <v>1</v>
      </c>
      <c r="D7458" t="s">
        <v>8</v>
      </c>
      <c r="E7458">
        <v>202401</v>
      </c>
      <c r="F7458" s="8">
        <v>268304.77419354854</v>
      </c>
      <c r="G7458" s="8">
        <v>280958</v>
      </c>
    </row>
    <row r="7459" spans="1:7" x14ac:dyDescent="0.2">
      <c r="A7459" t="s">
        <v>133</v>
      </c>
      <c r="B7459" t="s">
        <v>120</v>
      </c>
      <c r="C7459" t="s">
        <v>1</v>
      </c>
      <c r="D7459" t="s">
        <v>8</v>
      </c>
      <c r="E7459">
        <v>202402</v>
      </c>
      <c r="F7459" s="8">
        <v>261425.3448275862</v>
      </c>
      <c r="G7459" s="8">
        <v>274841</v>
      </c>
    </row>
    <row r="7460" spans="1:7" x14ac:dyDescent="0.2">
      <c r="A7460" t="s">
        <v>133</v>
      </c>
      <c r="B7460" t="s">
        <v>120</v>
      </c>
      <c r="C7460" t="s">
        <v>1</v>
      </c>
      <c r="D7460" t="s">
        <v>8</v>
      </c>
      <c r="E7460">
        <v>202403</v>
      </c>
      <c r="F7460" s="8">
        <v>254991.64516129022</v>
      </c>
      <c r="G7460" s="8">
        <v>267616</v>
      </c>
    </row>
    <row r="7461" spans="1:7" x14ac:dyDescent="0.2">
      <c r="A7461" t="s">
        <v>133</v>
      </c>
      <c r="B7461" t="s">
        <v>120</v>
      </c>
      <c r="C7461" t="s">
        <v>1</v>
      </c>
      <c r="D7461" t="s">
        <v>8</v>
      </c>
      <c r="E7461">
        <v>202404</v>
      </c>
      <c r="F7461" s="8">
        <v>251844.06666666677</v>
      </c>
      <c r="G7461" s="8">
        <v>262831</v>
      </c>
    </row>
    <row r="7462" spans="1:7" x14ac:dyDescent="0.2">
      <c r="A7462" t="s">
        <v>133</v>
      </c>
      <c r="B7462" t="s">
        <v>120</v>
      </c>
      <c r="C7462" t="s">
        <v>1</v>
      </c>
      <c r="D7462" t="s">
        <v>8</v>
      </c>
      <c r="E7462">
        <v>202405</v>
      </c>
      <c r="F7462" s="8">
        <v>252589.96774193543</v>
      </c>
      <c r="G7462" s="8">
        <v>262712</v>
      </c>
    </row>
    <row r="7463" spans="1:7" x14ac:dyDescent="0.2">
      <c r="A7463" t="s">
        <v>133</v>
      </c>
      <c r="B7463" t="s">
        <v>120</v>
      </c>
      <c r="C7463" t="s">
        <v>1</v>
      </c>
      <c r="D7463" t="s">
        <v>9</v>
      </c>
      <c r="E7463">
        <v>201406</v>
      </c>
      <c r="F7463" s="8">
        <v>133652.18187403996</v>
      </c>
      <c r="G7463" s="8">
        <v>144324.5</v>
      </c>
    </row>
    <row r="7464" spans="1:7" x14ac:dyDescent="0.2">
      <c r="A7464" t="s">
        <v>133</v>
      </c>
      <c r="B7464" t="s">
        <v>120</v>
      </c>
      <c r="C7464" t="s">
        <v>1</v>
      </c>
      <c r="D7464" t="s">
        <v>9</v>
      </c>
      <c r="E7464">
        <v>201412</v>
      </c>
      <c r="F7464" s="8">
        <v>152723.20627240144</v>
      </c>
      <c r="G7464" s="8">
        <v>167218.33333333334</v>
      </c>
    </row>
    <row r="7465" spans="1:7" x14ac:dyDescent="0.2">
      <c r="A7465" t="s">
        <v>133</v>
      </c>
      <c r="B7465" t="s">
        <v>120</v>
      </c>
      <c r="C7465" t="s">
        <v>1</v>
      </c>
      <c r="D7465" t="s">
        <v>9</v>
      </c>
      <c r="E7465">
        <v>201506</v>
      </c>
      <c r="F7465" s="8">
        <v>179834.26797235021</v>
      </c>
      <c r="G7465" s="8">
        <v>194571.33333333334</v>
      </c>
    </row>
    <row r="7466" spans="1:7" x14ac:dyDescent="0.2">
      <c r="A7466" t="s">
        <v>133</v>
      </c>
      <c r="B7466" t="s">
        <v>120</v>
      </c>
      <c r="C7466" t="s">
        <v>1</v>
      </c>
      <c r="D7466" t="s">
        <v>9</v>
      </c>
      <c r="E7466">
        <v>201512</v>
      </c>
      <c r="F7466" s="8">
        <v>223910.53530465951</v>
      </c>
      <c r="G7466" s="8">
        <v>243820.66666666666</v>
      </c>
    </row>
    <row r="7467" spans="1:7" x14ac:dyDescent="0.2">
      <c r="A7467" t="s">
        <v>133</v>
      </c>
      <c r="B7467" t="s">
        <v>120</v>
      </c>
      <c r="C7467" t="s">
        <v>1</v>
      </c>
      <c r="D7467" t="s">
        <v>9</v>
      </c>
      <c r="E7467">
        <v>201606</v>
      </c>
      <c r="F7467" s="8">
        <v>259572.89491410204</v>
      </c>
      <c r="G7467" s="8">
        <v>280467</v>
      </c>
    </row>
    <row r="7468" spans="1:7" x14ac:dyDescent="0.2">
      <c r="A7468" t="s">
        <v>133</v>
      </c>
      <c r="B7468" t="s">
        <v>120</v>
      </c>
      <c r="C7468" t="s">
        <v>1</v>
      </c>
      <c r="D7468" t="s">
        <v>9</v>
      </c>
      <c r="E7468">
        <v>201612</v>
      </c>
      <c r="F7468" s="8">
        <v>286963.19999999995</v>
      </c>
      <c r="G7468" s="8">
        <v>311665.66666666669</v>
      </c>
    </row>
    <row r="7469" spans="1:7" x14ac:dyDescent="0.2">
      <c r="A7469" t="s">
        <v>133</v>
      </c>
      <c r="B7469" t="s">
        <v>120</v>
      </c>
      <c r="C7469" t="s">
        <v>1</v>
      </c>
      <c r="D7469" t="s">
        <v>9</v>
      </c>
      <c r="E7469">
        <v>201706</v>
      </c>
      <c r="F7469" s="8">
        <v>307771.35540194577</v>
      </c>
      <c r="G7469" s="8">
        <v>330416.5</v>
      </c>
    </row>
    <row r="7470" spans="1:7" x14ac:dyDescent="0.2">
      <c r="A7470" t="s">
        <v>133</v>
      </c>
      <c r="B7470" t="s">
        <v>120</v>
      </c>
      <c r="C7470" t="s">
        <v>1</v>
      </c>
      <c r="D7470" t="s">
        <v>9</v>
      </c>
      <c r="E7470">
        <v>201712</v>
      </c>
      <c r="F7470" s="8">
        <v>322968.12849462364</v>
      </c>
      <c r="G7470" s="8">
        <v>345786</v>
      </c>
    </row>
    <row r="7471" spans="1:7" x14ac:dyDescent="0.2">
      <c r="A7471" t="s">
        <v>133</v>
      </c>
      <c r="B7471" t="s">
        <v>120</v>
      </c>
      <c r="C7471" t="s">
        <v>1</v>
      </c>
      <c r="D7471" t="s">
        <v>9</v>
      </c>
      <c r="E7471">
        <v>201806</v>
      </c>
      <c r="F7471" s="8">
        <v>336595.64176907326</v>
      </c>
      <c r="G7471" s="8">
        <v>358271.5</v>
      </c>
    </row>
    <row r="7472" spans="1:7" x14ac:dyDescent="0.2">
      <c r="A7472" t="s">
        <v>133</v>
      </c>
      <c r="B7472" t="s">
        <v>120</v>
      </c>
      <c r="C7472" t="s">
        <v>1</v>
      </c>
      <c r="D7472" t="s">
        <v>9</v>
      </c>
      <c r="E7472">
        <v>201812</v>
      </c>
      <c r="F7472" s="8">
        <v>355867.00304659503</v>
      </c>
      <c r="G7472" s="8">
        <v>381127.66666666669</v>
      </c>
    </row>
    <row r="7473" spans="1:7" x14ac:dyDescent="0.2">
      <c r="A7473" t="s">
        <v>133</v>
      </c>
      <c r="B7473" t="s">
        <v>120</v>
      </c>
      <c r="C7473" t="s">
        <v>1</v>
      </c>
      <c r="D7473" t="s">
        <v>9</v>
      </c>
      <c r="E7473">
        <v>201906</v>
      </c>
      <c r="F7473" s="8">
        <v>354921.93387096777</v>
      </c>
      <c r="G7473" s="8">
        <v>382557</v>
      </c>
    </row>
    <row r="7474" spans="1:7" x14ac:dyDescent="0.2">
      <c r="A7474" t="s">
        <v>133</v>
      </c>
      <c r="B7474" t="s">
        <v>120</v>
      </c>
      <c r="C7474" t="s">
        <v>1</v>
      </c>
      <c r="D7474" t="s">
        <v>9</v>
      </c>
      <c r="E7474">
        <v>201912</v>
      </c>
      <c r="F7474" s="8">
        <v>359394.24820788513</v>
      </c>
      <c r="G7474" s="8">
        <v>385642.5</v>
      </c>
    </row>
    <row r="7475" spans="1:7" x14ac:dyDescent="0.2">
      <c r="A7475" t="s">
        <v>133</v>
      </c>
      <c r="B7475" t="s">
        <v>120</v>
      </c>
      <c r="C7475" t="s">
        <v>1</v>
      </c>
      <c r="D7475" t="s">
        <v>9</v>
      </c>
      <c r="E7475">
        <v>202006</v>
      </c>
      <c r="F7475" s="8">
        <v>352340.88199233712</v>
      </c>
      <c r="G7475" s="8">
        <v>369905.33333333331</v>
      </c>
    </row>
    <row r="7476" spans="1:7" x14ac:dyDescent="0.2">
      <c r="A7476" t="s">
        <v>133</v>
      </c>
      <c r="B7476" t="s">
        <v>120</v>
      </c>
      <c r="C7476" t="s">
        <v>1</v>
      </c>
      <c r="D7476" t="s">
        <v>9</v>
      </c>
      <c r="E7476">
        <v>202012</v>
      </c>
      <c r="F7476" s="8">
        <v>318034.94372759858</v>
      </c>
      <c r="G7476" s="8">
        <v>336288.66666666669</v>
      </c>
    </row>
    <row r="7477" spans="1:7" x14ac:dyDescent="0.2">
      <c r="A7477" t="s">
        <v>133</v>
      </c>
      <c r="B7477" t="s">
        <v>120</v>
      </c>
      <c r="C7477" t="s">
        <v>1</v>
      </c>
      <c r="D7477" t="s">
        <v>9</v>
      </c>
      <c r="E7477">
        <v>202106</v>
      </c>
      <c r="F7477" s="8">
        <v>316167.0583973375</v>
      </c>
      <c r="G7477" s="8">
        <v>334700</v>
      </c>
    </row>
    <row r="7478" spans="1:7" x14ac:dyDescent="0.2">
      <c r="A7478" t="s">
        <v>133</v>
      </c>
      <c r="B7478" t="s">
        <v>120</v>
      </c>
      <c r="C7478" t="s">
        <v>1</v>
      </c>
      <c r="D7478" t="s">
        <v>9</v>
      </c>
      <c r="E7478">
        <v>202112</v>
      </c>
      <c r="F7478" s="8">
        <v>331678.39641577069</v>
      </c>
      <c r="G7478" s="8">
        <v>352262.83333333331</v>
      </c>
    </row>
    <row r="7479" spans="1:7" x14ac:dyDescent="0.2">
      <c r="A7479" t="s">
        <v>133</v>
      </c>
      <c r="B7479" t="s">
        <v>120</v>
      </c>
      <c r="C7479" t="s">
        <v>1</v>
      </c>
      <c r="D7479" t="s">
        <v>9</v>
      </c>
      <c r="E7479">
        <v>202206</v>
      </c>
      <c r="F7479" s="8">
        <v>364407.51289042505</v>
      </c>
      <c r="G7479" s="8">
        <v>384940.33333333331</v>
      </c>
    </row>
    <row r="7480" spans="1:7" x14ac:dyDescent="0.2">
      <c r="A7480" t="s">
        <v>133</v>
      </c>
      <c r="B7480" t="s">
        <v>120</v>
      </c>
      <c r="C7480" t="s">
        <v>1</v>
      </c>
      <c r="D7480" t="s">
        <v>9</v>
      </c>
      <c r="E7480">
        <v>202212</v>
      </c>
      <c r="F7480" s="8">
        <v>384797.41164874565</v>
      </c>
      <c r="G7480" s="8">
        <v>403926.83333333331</v>
      </c>
    </row>
    <row r="7481" spans="1:7" x14ac:dyDescent="0.2">
      <c r="A7481" t="s">
        <v>133</v>
      </c>
      <c r="B7481" t="s">
        <v>120</v>
      </c>
      <c r="C7481" t="s">
        <v>1</v>
      </c>
      <c r="D7481" t="s">
        <v>9</v>
      </c>
      <c r="E7481">
        <v>202306</v>
      </c>
      <c r="F7481" s="8">
        <v>350771.9811315923</v>
      </c>
      <c r="G7481" s="8">
        <v>367861.33333333331</v>
      </c>
    </row>
    <row r="7482" spans="1:7" x14ac:dyDescent="0.2">
      <c r="A7482" t="s">
        <v>133</v>
      </c>
      <c r="B7482" t="s">
        <v>120</v>
      </c>
      <c r="C7482" t="s">
        <v>1</v>
      </c>
      <c r="D7482" t="s">
        <v>9</v>
      </c>
      <c r="E7482">
        <v>202312</v>
      </c>
      <c r="F7482" s="8">
        <v>298370.82311827963</v>
      </c>
      <c r="G7482" s="8">
        <v>311635.5</v>
      </c>
    </row>
    <row r="7483" spans="1:7" x14ac:dyDescent="0.2">
      <c r="A7483" t="s">
        <v>133</v>
      </c>
      <c r="B7483" t="s">
        <v>120</v>
      </c>
      <c r="C7483" t="s">
        <v>1</v>
      </c>
      <c r="D7483" t="s">
        <v>9</v>
      </c>
      <c r="E7483">
        <v>202406</v>
      </c>
      <c r="F7483" s="8">
        <v>257831.1597182054</v>
      </c>
      <c r="G7483" s="8">
        <v>269791.59999999998</v>
      </c>
    </row>
    <row r="7484" spans="1:7" x14ac:dyDescent="0.2">
      <c r="A7484" t="s">
        <v>133</v>
      </c>
      <c r="B7484" t="s">
        <v>120</v>
      </c>
      <c r="C7484" t="s">
        <v>1</v>
      </c>
      <c r="D7484" t="s">
        <v>5</v>
      </c>
      <c r="E7484">
        <v>201403</v>
      </c>
      <c r="F7484" s="8">
        <v>128729.46697388634</v>
      </c>
      <c r="G7484" s="8">
        <v>139740.33333333334</v>
      </c>
    </row>
    <row r="7485" spans="1:7" x14ac:dyDescent="0.2">
      <c r="A7485" t="s">
        <v>133</v>
      </c>
      <c r="B7485" t="s">
        <v>120</v>
      </c>
      <c r="C7485" t="s">
        <v>1</v>
      </c>
      <c r="D7485" t="s">
        <v>5</v>
      </c>
      <c r="E7485">
        <v>201406</v>
      </c>
      <c r="F7485" s="8">
        <v>138574.89677419359</v>
      </c>
      <c r="G7485" s="8">
        <v>148908.66666666666</v>
      </c>
    </row>
    <row r="7486" spans="1:7" x14ac:dyDescent="0.2">
      <c r="A7486" t="s">
        <v>133</v>
      </c>
      <c r="B7486" t="s">
        <v>120</v>
      </c>
      <c r="C7486" t="s">
        <v>1</v>
      </c>
      <c r="D7486" t="s">
        <v>5</v>
      </c>
      <c r="E7486">
        <v>201409</v>
      </c>
      <c r="F7486" s="8">
        <v>147637.07025089604</v>
      </c>
      <c r="G7486" s="8">
        <v>160237.66666666666</v>
      </c>
    </row>
    <row r="7487" spans="1:7" x14ac:dyDescent="0.2">
      <c r="A7487" t="s">
        <v>133</v>
      </c>
      <c r="B7487" t="s">
        <v>120</v>
      </c>
      <c r="C7487" t="s">
        <v>1</v>
      </c>
      <c r="D7487" t="s">
        <v>5</v>
      </c>
      <c r="E7487">
        <v>201412</v>
      </c>
      <c r="F7487" s="8">
        <v>157809.34229390684</v>
      </c>
      <c r="G7487" s="8">
        <v>174199</v>
      </c>
    </row>
    <row r="7488" spans="1:7" x14ac:dyDescent="0.2">
      <c r="A7488" t="s">
        <v>133</v>
      </c>
      <c r="B7488" t="s">
        <v>120</v>
      </c>
      <c r="C7488" t="s">
        <v>1</v>
      </c>
      <c r="D7488" t="s">
        <v>5</v>
      </c>
      <c r="E7488">
        <v>201503</v>
      </c>
      <c r="F7488" s="8">
        <v>170404.38325652841</v>
      </c>
      <c r="G7488" s="8">
        <v>184240</v>
      </c>
    </row>
    <row r="7489" spans="1:7" x14ac:dyDescent="0.2">
      <c r="A7489" t="s">
        <v>133</v>
      </c>
      <c r="B7489" t="s">
        <v>120</v>
      </c>
      <c r="C7489" t="s">
        <v>1</v>
      </c>
      <c r="D7489" t="s">
        <v>5</v>
      </c>
      <c r="E7489">
        <v>201506</v>
      </c>
      <c r="F7489" s="8">
        <v>189264.15268817203</v>
      </c>
      <c r="G7489" s="8">
        <v>204902.66666666666</v>
      </c>
    </row>
    <row r="7490" spans="1:7" x14ac:dyDescent="0.2">
      <c r="A7490" t="s">
        <v>133</v>
      </c>
      <c r="B7490" t="s">
        <v>120</v>
      </c>
      <c r="C7490" t="s">
        <v>1</v>
      </c>
      <c r="D7490" t="s">
        <v>5</v>
      </c>
      <c r="E7490">
        <v>201509</v>
      </c>
      <c r="F7490" s="8">
        <v>212132.64157706095</v>
      </c>
      <c r="G7490" s="8">
        <v>230506.33333333334</v>
      </c>
    </row>
    <row r="7491" spans="1:7" x14ac:dyDescent="0.2">
      <c r="A7491" t="s">
        <v>133</v>
      </c>
      <c r="B7491" t="s">
        <v>120</v>
      </c>
      <c r="C7491" t="s">
        <v>1</v>
      </c>
      <c r="D7491" t="s">
        <v>5</v>
      </c>
      <c r="E7491">
        <v>201512</v>
      </c>
      <c r="F7491" s="8">
        <v>235688.42903225808</v>
      </c>
      <c r="G7491" s="8">
        <v>257135</v>
      </c>
    </row>
    <row r="7492" spans="1:7" x14ac:dyDescent="0.2">
      <c r="A7492" t="s">
        <v>133</v>
      </c>
      <c r="B7492" t="s">
        <v>120</v>
      </c>
      <c r="C7492" t="s">
        <v>1</v>
      </c>
      <c r="D7492" t="s">
        <v>5</v>
      </c>
      <c r="E7492">
        <v>201603</v>
      </c>
      <c r="F7492" s="8">
        <v>253395.1034482758</v>
      </c>
      <c r="G7492" s="8">
        <v>273670.66666666669</v>
      </c>
    </row>
    <row r="7493" spans="1:7" x14ac:dyDescent="0.2">
      <c r="A7493" t="s">
        <v>133</v>
      </c>
      <c r="B7493" t="s">
        <v>120</v>
      </c>
      <c r="C7493" t="s">
        <v>1</v>
      </c>
      <c r="D7493" t="s">
        <v>5</v>
      </c>
      <c r="E7493">
        <v>201606</v>
      </c>
      <c r="F7493" s="8">
        <v>265750.68637992832</v>
      </c>
      <c r="G7493" s="8">
        <v>287263.33333333331</v>
      </c>
    </row>
    <row r="7494" spans="1:7" x14ac:dyDescent="0.2">
      <c r="A7494" t="s">
        <v>133</v>
      </c>
      <c r="B7494" t="s">
        <v>120</v>
      </c>
      <c r="C7494" t="s">
        <v>1</v>
      </c>
      <c r="D7494" t="s">
        <v>5</v>
      </c>
      <c r="E7494">
        <v>201609</v>
      </c>
      <c r="F7494" s="8">
        <v>280179.63584229373</v>
      </c>
      <c r="G7494" s="8">
        <v>303797.33333333331</v>
      </c>
    </row>
    <row r="7495" spans="1:7" x14ac:dyDescent="0.2">
      <c r="A7495" t="s">
        <v>133</v>
      </c>
      <c r="B7495" t="s">
        <v>120</v>
      </c>
      <c r="C7495" t="s">
        <v>1</v>
      </c>
      <c r="D7495" t="s">
        <v>5</v>
      </c>
      <c r="E7495">
        <v>201612</v>
      </c>
      <c r="F7495" s="8">
        <v>293746.76415770617</v>
      </c>
      <c r="G7495" s="8">
        <v>319534</v>
      </c>
    </row>
    <row r="7496" spans="1:7" x14ac:dyDescent="0.2">
      <c r="A7496" t="s">
        <v>133</v>
      </c>
      <c r="B7496" t="s">
        <v>120</v>
      </c>
      <c r="C7496" t="s">
        <v>1</v>
      </c>
      <c r="D7496" t="s">
        <v>5</v>
      </c>
      <c r="E7496">
        <v>201703</v>
      </c>
      <c r="F7496" s="8">
        <v>303400.97388632875</v>
      </c>
      <c r="G7496" s="8">
        <v>328185.66666666669</v>
      </c>
    </row>
    <row r="7497" spans="1:7" x14ac:dyDescent="0.2">
      <c r="A7497" t="s">
        <v>133</v>
      </c>
      <c r="B7497" t="s">
        <v>120</v>
      </c>
      <c r="C7497" t="s">
        <v>1</v>
      </c>
      <c r="D7497" t="s">
        <v>5</v>
      </c>
      <c r="E7497">
        <v>201706</v>
      </c>
      <c r="F7497" s="8">
        <v>312141.73691756278</v>
      </c>
      <c r="G7497" s="8">
        <v>332647.33333333331</v>
      </c>
    </row>
    <row r="7498" spans="1:7" x14ac:dyDescent="0.2">
      <c r="A7498" t="s">
        <v>133</v>
      </c>
      <c r="B7498" t="s">
        <v>120</v>
      </c>
      <c r="C7498" t="s">
        <v>1</v>
      </c>
      <c r="D7498" t="s">
        <v>5</v>
      </c>
      <c r="E7498">
        <v>201709</v>
      </c>
      <c r="F7498" s="8">
        <v>317757.21039426519</v>
      </c>
      <c r="G7498" s="8">
        <v>340417.33333333331</v>
      </c>
    </row>
    <row r="7499" spans="1:7" x14ac:dyDescent="0.2">
      <c r="A7499" t="s">
        <v>133</v>
      </c>
      <c r="B7499" t="s">
        <v>120</v>
      </c>
      <c r="C7499" t="s">
        <v>1</v>
      </c>
      <c r="D7499" t="s">
        <v>5</v>
      </c>
      <c r="E7499">
        <v>201712</v>
      </c>
      <c r="F7499" s="8">
        <v>328179.04659498209</v>
      </c>
      <c r="G7499" s="8">
        <v>351154.66666666669</v>
      </c>
    </row>
    <row r="7500" spans="1:7" x14ac:dyDescent="0.2">
      <c r="A7500" t="s">
        <v>133</v>
      </c>
      <c r="B7500" t="s">
        <v>120</v>
      </c>
      <c r="C7500" t="s">
        <v>1</v>
      </c>
      <c r="D7500" t="s">
        <v>5</v>
      </c>
      <c r="E7500">
        <v>201803</v>
      </c>
      <c r="F7500" s="8">
        <v>332898.05414746545</v>
      </c>
      <c r="G7500" s="8">
        <v>355371.66666666669</v>
      </c>
    </row>
    <row r="7501" spans="1:7" x14ac:dyDescent="0.2">
      <c r="A7501" t="s">
        <v>133</v>
      </c>
      <c r="B7501" t="s">
        <v>120</v>
      </c>
      <c r="C7501" t="s">
        <v>1</v>
      </c>
      <c r="D7501" t="s">
        <v>5</v>
      </c>
      <c r="E7501">
        <v>201806</v>
      </c>
      <c r="F7501" s="8">
        <v>340293.22939068102</v>
      </c>
      <c r="G7501" s="8">
        <v>361171.33333333331</v>
      </c>
    </row>
    <row r="7502" spans="1:7" x14ac:dyDescent="0.2">
      <c r="A7502" t="s">
        <v>133</v>
      </c>
      <c r="B7502" t="s">
        <v>120</v>
      </c>
      <c r="C7502" t="s">
        <v>1</v>
      </c>
      <c r="D7502" t="s">
        <v>5</v>
      </c>
      <c r="E7502">
        <v>201809</v>
      </c>
      <c r="F7502" s="8">
        <v>350433.73799283151</v>
      </c>
      <c r="G7502" s="8">
        <v>375941.66666666669</v>
      </c>
    </row>
    <row r="7503" spans="1:7" x14ac:dyDescent="0.2">
      <c r="A7503" t="s">
        <v>133</v>
      </c>
      <c r="B7503" t="s">
        <v>120</v>
      </c>
      <c r="C7503" t="s">
        <v>1</v>
      </c>
      <c r="D7503" t="s">
        <v>5</v>
      </c>
      <c r="E7503">
        <v>201812</v>
      </c>
      <c r="F7503" s="8">
        <v>361300.26810035849</v>
      </c>
      <c r="G7503" s="8">
        <v>386313.66666666669</v>
      </c>
    </row>
    <row r="7504" spans="1:7" x14ac:dyDescent="0.2">
      <c r="A7504" t="s">
        <v>133</v>
      </c>
      <c r="B7504" t="s">
        <v>120</v>
      </c>
      <c r="C7504" t="s">
        <v>1</v>
      </c>
      <c r="D7504" t="s">
        <v>5</v>
      </c>
      <c r="E7504">
        <v>201903</v>
      </c>
      <c r="F7504" s="8">
        <v>355683.15053763444</v>
      </c>
      <c r="G7504" s="8">
        <v>383020.66666666669</v>
      </c>
    </row>
    <row r="7505" spans="1:7" x14ac:dyDescent="0.2">
      <c r="A7505" t="s">
        <v>133</v>
      </c>
      <c r="B7505" t="s">
        <v>120</v>
      </c>
      <c r="C7505" t="s">
        <v>1</v>
      </c>
      <c r="D7505" t="s">
        <v>5</v>
      </c>
      <c r="E7505">
        <v>201906</v>
      </c>
      <c r="F7505" s="8">
        <v>354160.71720430098</v>
      </c>
      <c r="G7505" s="8">
        <v>382093.33333333331</v>
      </c>
    </row>
    <row r="7506" spans="1:7" x14ac:dyDescent="0.2">
      <c r="A7506" t="s">
        <v>133</v>
      </c>
      <c r="B7506" t="s">
        <v>120</v>
      </c>
      <c r="C7506" t="s">
        <v>1</v>
      </c>
      <c r="D7506" t="s">
        <v>5</v>
      </c>
      <c r="E7506">
        <v>201909</v>
      </c>
      <c r="F7506" s="8">
        <v>356866.80609318987</v>
      </c>
      <c r="G7506" s="8">
        <v>383560.66666666669</v>
      </c>
    </row>
    <row r="7507" spans="1:7" x14ac:dyDescent="0.2">
      <c r="A7507" t="s">
        <v>133</v>
      </c>
      <c r="B7507" t="s">
        <v>120</v>
      </c>
      <c r="C7507" t="s">
        <v>1</v>
      </c>
      <c r="D7507" t="s">
        <v>5</v>
      </c>
      <c r="E7507">
        <v>201912</v>
      </c>
      <c r="F7507" s="8">
        <v>361921.69032258046</v>
      </c>
      <c r="G7507" s="8">
        <v>387724.33333333331</v>
      </c>
    </row>
    <row r="7508" spans="1:7" x14ac:dyDescent="0.2">
      <c r="A7508" t="s">
        <v>133</v>
      </c>
      <c r="B7508" t="s">
        <v>120</v>
      </c>
      <c r="C7508" t="s">
        <v>1</v>
      </c>
      <c r="D7508" t="s">
        <v>5</v>
      </c>
      <c r="E7508">
        <v>202003</v>
      </c>
      <c r="F7508" s="8">
        <v>365574.74749721913</v>
      </c>
      <c r="G7508" s="8">
        <v>387502.66666666669</v>
      </c>
    </row>
    <row r="7509" spans="1:7" x14ac:dyDescent="0.2">
      <c r="A7509" t="s">
        <v>133</v>
      </c>
      <c r="B7509" t="s">
        <v>120</v>
      </c>
      <c r="C7509" t="s">
        <v>1</v>
      </c>
      <c r="D7509" t="s">
        <v>5</v>
      </c>
      <c r="E7509">
        <v>202006</v>
      </c>
      <c r="F7509" s="8">
        <v>339107.01648745517</v>
      </c>
      <c r="G7509" s="8">
        <v>352308</v>
      </c>
    </row>
    <row r="7510" spans="1:7" x14ac:dyDescent="0.2">
      <c r="A7510" t="s">
        <v>133</v>
      </c>
      <c r="B7510" t="s">
        <v>120</v>
      </c>
      <c r="C7510" t="s">
        <v>1</v>
      </c>
      <c r="D7510" t="s">
        <v>5</v>
      </c>
      <c r="E7510">
        <v>202009</v>
      </c>
      <c r="F7510" s="8">
        <v>321810.20752688177</v>
      </c>
      <c r="G7510" s="8">
        <v>339252.33333333331</v>
      </c>
    </row>
    <row r="7511" spans="1:7" x14ac:dyDescent="0.2">
      <c r="A7511" t="s">
        <v>133</v>
      </c>
      <c r="B7511" t="s">
        <v>120</v>
      </c>
      <c r="C7511" t="s">
        <v>1</v>
      </c>
      <c r="D7511" t="s">
        <v>5</v>
      </c>
      <c r="E7511">
        <v>202012</v>
      </c>
      <c r="F7511" s="8">
        <v>314259.6799283154</v>
      </c>
      <c r="G7511" s="8">
        <v>333325</v>
      </c>
    </row>
    <row r="7512" spans="1:7" x14ac:dyDescent="0.2">
      <c r="A7512" t="s">
        <v>133</v>
      </c>
      <c r="B7512" t="s">
        <v>120</v>
      </c>
      <c r="C7512" t="s">
        <v>1</v>
      </c>
      <c r="D7512" t="s">
        <v>5</v>
      </c>
      <c r="E7512">
        <v>202103</v>
      </c>
      <c r="F7512" s="8">
        <v>314025.75729646714</v>
      </c>
      <c r="G7512" s="8">
        <v>334240.66666666669</v>
      </c>
    </row>
    <row r="7513" spans="1:7" x14ac:dyDescent="0.2">
      <c r="A7513" t="s">
        <v>133</v>
      </c>
      <c r="B7513" t="s">
        <v>120</v>
      </c>
      <c r="C7513" t="s">
        <v>1</v>
      </c>
      <c r="D7513" t="s">
        <v>5</v>
      </c>
      <c r="E7513">
        <v>202106</v>
      </c>
      <c r="F7513" s="8">
        <v>318308.35949820786</v>
      </c>
      <c r="G7513" s="8">
        <v>335159.33333333331</v>
      </c>
    </row>
    <row r="7514" spans="1:7" x14ac:dyDescent="0.2">
      <c r="A7514" t="s">
        <v>133</v>
      </c>
      <c r="B7514" t="s">
        <v>120</v>
      </c>
      <c r="C7514" t="s">
        <v>1</v>
      </c>
      <c r="D7514" t="s">
        <v>5</v>
      </c>
      <c r="E7514">
        <v>202109</v>
      </c>
      <c r="F7514" s="8">
        <v>325354.35734767042</v>
      </c>
      <c r="G7514" s="8">
        <v>344844</v>
      </c>
    </row>
    <row r="7515" spans="1:7" x14ac:dyDescent="0.2">
      <c r="A7515" t="s">
        <v>133</v>
      </c>
      <c r="B7515" t="s">
        <v>120</v>
      </c>
      <c r="C7515" t="s">
        <v>1</v>
      </c>
      <c r="D7515" t="s">
        <v>5</v>
      </c>
      <c r="E7515">
        <v>202112</v>
      </c>
      <c r="F7515" s="8">
        <v>338002.43548387097</v>
      </c>
      <c r="G7515" s="8">
        <v>359681.66666666669</v>
      </c>
    </row>
    <row r="7516" spans="1:7" x14ac:dyDescent="0.2">
      <c r="A7516" t="s">
        <v>133</v>
      </c>
      <c r="B7516" t="s">
        <v>120</v>
      </c>
      <c r="C7516" t="s">
        <v>1</v>
      </c>
      <c r="D7516" t="s">
        <v>5</v>
      </c>
      <c r="E7516">
        <v>202203</v>
      </c>
      <c r="F7516" s="8">
        <v>355845.02649769577</v>
      </c>
      <c r="G7516" s="8">
        <v>377580.66666666669</v>
      </c>
    </row>
    <row r="7517" spans="1:7" x14ac:dyDescent="0.2">
      <c r="A7517" t="s">
        <v>133</v>
      </c>
      <c r="B7517" t="s">
        <v>120</v>
      </c>
      <c r="C7517" t="s">
        <v>1</v>
      </c>
      <c r="D7517" t="s">
        <v>5</v>
      </c>
      <c r="E7517">
        <v>202206</v>
      </c>
      <c r="F7517" s="8">
        <v>372969.9992831542</v>
      </c>
      <c r="G7517" s="8">
        <v>392300</v>
      </c>
    </row>
    <row r="7518" spans="1:7" x14ac:dyDescent="0.2">
      <c r="A7518" t="s">
        <v>133</v>
      </c>
      <c r="B7518" t="s">
        <v>120</v>
      </c>
      <c r="C7518" t="s">
        <v>1</v>
      </c>
      <c r="D7518" t="s">
        <v>5</v>
      </c>
      <c r="E7518">
        <v>202209</v>
      </c>
      <c r="F7518" s="8">
        <v>383070.64265232981</v>
      </c>
      <c r="G7518" s="8">
        <v>402975.66666666669</v>
      </c>
    </row>
    <row r="7519" spans="1:7" x14ac:dyDescent="0.2">
      <c r="A7519" t="s">
        <v>133</v>
      </c>
      <c r="B7519" t="s">
        <v>120</v>
      </c>
      <c r="C7519" t="s">
        <v>1</v>
      </c>
      <c r="D7519" t="s">
        <v>5</v>
      </c>
      <c r="E7519">
        <v>202212</v>
      </c>
      <c r="F7519" s="8">
        <v>386524.18064516137</v>
      </c>
      <c r="G7519" s="8">
        <v>404878</v>
      </c>
    </row>
    <row r="7520" spans="1:7" x14ac:dyDescent="0.2">
      <c r="A7520" t="s">
        <v>133</v>
      </c>
      <c r="B7520" t="s">
        <v>120</v>
      </c>
      <c r="C7520" t="s">
        <v>1</v>
      </c>
      <c r="D7520" t="s">
        <v>5</v>
      </c>
      <c r="E7520">
        <v>202303</v>
      </c>
      <c r="F7520" s="8">
        <v>363431.95007680479</v>
      </c>
      <c r="G7520" s="8">
        <v>382016.33333333331</v>
      </c>
    </row>
    <row r="7521" spans="1:7" x14ac:dyDescent="0.2">
      <c r="A7521" t="s">
        <v>133</v>
      </c>
      <c r="B7521" t="s">
        <v>120</v>
      </c>
      <c r="C7521" t="s">
        <v>1</v>
      </c>
      <c r="D7521" t="s">
        <v>5</v>
      </c>
      <c r="E7521">
        <v>202306</v>
      </c>
      <c r="F7521" s="8">
        <v>338112.01218637981</v>
      </c>
      <c r="G7521" s="8">
        <v>353706.33333333331</v>
      </c>
    </row>
    <row r="7522" spans="1:7" x14ac:dyDescent="0.2">
      <c r="A7522" t="s">
        <v>133</v>
      </c>
      <c r="B7522" t="s">
        <v>120</v>
      </c>
      <c r="C7522" t="s">
        <v>1</v>
      </c>
      <c r="D7522" t="s">
        <v>5</v>
      </c>
      <c r="E7522">
        <v>202309</v>
      </c>
      <c r="F7522" s="8">
        <v>311808.25770609314</v>
      </c>
      <c r="G7522" s="8">
        <v>326066</v>
      </c>
    </row>
    <row r="7523" spans="1:7" x14ac:dyDescent="0.2">
      <c r="A7523" t="s">
        <v>133</v>
      </c>
      <c r="B7523" t="s">
        <v>120</v>
      </c>
      <c r="C7523" t="s">
        <v>1</v>
      </c>
      <c r="D7523" t="s">
        <v>5</v>
      </c>
      <c r="E7523">
        <v>202312</v>
      </c>
      <c r="F7523" s="8">
        <v>284933.38853046607</v>
      </c>
      <c r="G7523" s="8">
        <v>297205</v>
      </c>
    </row>
    <row r="7524" spans="1:7" x14ac:dyDescent="0.2">
      <c r="A7524" t="s">
        <v>133</v>
      </c>
      <c r="B7524" t="s">
        <v>120</v>
      </c>
      <c r="C7524" t="s">
        <v>1</v>
      </c>
      <c r="D7524" t="s">
        <v>5</v>
      </c>
      <c r="E7524">
        <v>202403</v>
      </c>
      <c r="F7524" s="8">
        <v>261573.92139414162</v>
      </c>
      <c r="G7524" s="8">
        <v>274471.66666666669</v>
      </c>
    </row>
    <row r="7525" spans="1:7" x14ac:dyDescent="0.2">
      <c r="A7525" t="s">
        <v>133</v>
      </c>
      <c r="B7525" t="s">
        <v>120</v>
      </c>
      <c r="C7525" t="s">
        <v>1</v>
      </c>
      <c r="D7525" t="s">
        <v>5</v>
      </c>
      <c r="E7525">
        <v>202406</v>
      </c>
      <c r="F7525" s="8">
        <v>252217.01720430108</v>
      </c>
      <c r="G7525" s="8">
        <v>262771.5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09E45-74C2-E647-AED9-F463815C7999}">
  <sheetPr codeName="Hoja6">
    <tabColor theme="9" tint="0.79998168889431442"/>
  </sheetPr>
  <dimension ref="A1:I2401"/>
  <sheetViews>
    <sheetView workbookViewId="0"/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6" width="16.5703125" style="1" bestFit="1" customWidth="1"/>
    <col min="7" max="7" width="21.42578125" style="1" bestFit="1" customWidth="1"/>
    <col min="8" max="8" width="16.5703125" style="1" bestFit="1" customWidth="1"/>
    <col min="9" max="9" width="23.85546875" style="1" bestFit="1" customWidth="1"/>
  </cols>
  <sheetData>
    <row r="1" spans="1:9" x14ac:dyDescent="0.2">
      <c r="A1" s="4" t="s">
        <v>49</v>
      </c>
      <c r="B1" s="4" t="s">
        <v>50</v>
      </c>
      <c r="C1" s="4" t="s">
        <v>51</v>
      </c>
      <c r="D1" s="4" t="s">
        <v>52</v>
      </c>
      <c r="E1" s="4" t="s">
        <v>53</v>
      </c>
      <c r="F1" s="25" t="s">
        <v>62</v>
      </c>
      <c r="G1" s="25" t="s">
        <v>64</v>
      </c>
      <c r="H1" s="24" t="s">
        <v>63</v>
      </c>
      <c r="I1" s="24" t="s">
        <v>65</v>
      </c>
    </row>
    <row r="2" spans="1:9" x14ac:dyDescent="0.2">
      <c r="A2" t="s">
        <v>67</v>
      </c>
      <c r="D2" t="s">
        <v>7</v>
      </c>
      <c r="E2">
        <v>2014</v>
      </c>
      <c r="F2" s="1">
        <v>809821542</v>
      </c>
      <c r="G2" s="1">
        <v>809821542</v>
      </c>
      <c r="H2" s="1">
        <v>809821542</v>
      </c>
      <c r="I2" s="1">
        <v>809821542</v>
      </c>
    </row>
    <row r="3" spans="1:9" x14ac:dyDescent="0.2">
      <c r="A3" t="s">
        <v>67</v>
      </c>
      <c r="D3" t="s">
        <v>7</v>
      </c>
      <c r="E3">
        <v>2015</v>
      </c>
      <c r="F3" s="1">
        <v>454479342</v>
      </c>
      <c r="G3" s="1">
        <v>454704642</v>
      </c>
      <c r="H3" s="1">
        <v>454479342</v>
      </c>
      <c r="I3" s="1">
        <v>454704642</v>
      </c>
    </row>
    <row r="4" spans="1:9" x14ac:dyDescent="0.2">
      <c r="A4" t="s">
        <v>67</v>
      </c>
      <c r="D4" t="s">
        <v>7</v>
      </c>
      <c r="E4">
        <v>2016</v>
      </c>
      <c r="F4" s="1">
        <v>246040446</v>
      </c>
      <c r="G4" s="1">
        <v>245816977</v>
      </c>
      <c r="H4" s="1">
        <v>246040446</v>
      </c>
      <c r="I4" s="1">
        <v>245816977</v>
      </c>
    </row>
    <row r="5" spans="1:9" x14ac:dyDescent="0.2">
      <c r="A5" t="s">
        <v>67</v>
      </c>
      <c r="D5" t="s">
        <v>7</v>
      </c>
      <c r="E5">
        <v>2017</v>
      </c>
      <c r="F5" s="1">
        <v>115652050</v>
      </c>
      <c r="G5" s="1">
        <v>114803053</v>
      </c>
      <c r="H5" s="1">
        <v>115652050</v>
      </c>
      <c r="I5" s="1">
        <v>114803053</v>
      </c>
    </row>
    <row r="6" spans="1:9" x14ac:dyDescent="0.2">
      <c r="A6" t="s">
        <v>67</v>
      </c>
      <c r="D6" t="s">
        <v>7</v>
      </c>
      <c r="E6">
        <v>2018</v>
      </c>
      <c r="F6" s="1">
        <v>494605281.81999993</v>
      </c>
      <c r="G6" s="1">
        <v>450455566.79640001</v>
      </c>
      <c r="H6" s="1">
        <v>494605281.81999993</v>
      </c>
      <c r="I6" s="1">
        <v>450455566.79640001</v>
      </c>
    </row>
    <row r="7" spans="1:9" x14ac:dyDescent="0.2">
      <c r="A7" t="s">
        <v>67</v>
      </c>
      <c r="D7" t="s">
        <v>7</v>
      </c>
      <c r="E7">
        <v>2019</v>
      </c>
      <c r="F7" s="1">
        <v>481576275.49999875</v>
      </c>
      <c r="G7" s="1">
        <v>463696550.52579927</v>
      </c>
      <c r="H7" s="1">
        <v>481576275.49999875</v>
      </c>
      <c r="I7" s="1">
        <v>463696550.52579927</v>
      </c>
    </row>
    <row r="8" spans="1:9" x14ac:dyDescent="0.2">
      <c r="A8" t="s">
        <v>67</v>
      </c>
      <c r="D8" t="s">
        <v>7</v>
      </c>
      <c r="E8">
        <v>2020</v>
      </c>
      <c r="F8" s="1">
        <v>488797975.35000002</v>
      </c>
      <c r="G8" s="1">
        <v>486504550.67899972</v>
      </c>
      <c r="H8" s="1">
        <v>488797975.35000002</v>
      </c>
      <c r="I8" s="1">
        <v>486504550.67899972</v>
      </c>
    </row>
    <row r="9" spans="1:9" x14ac:dyDescent="0.2">
      <c r="A9" t="s">
        <v>67</v>
      </c>
      <c r="D9" t="s">
        <v>7</v>
      </c>
      <c r="E9">
        <v>2021</v>
      </c>
      <c r="F9" s="1">
        <v>216455164.86999997</v>
      </c>
      <c r="G9" s="1">
        <v>234236330.15759996</v>
      </c>
      <c r="H9" s="1">
        <v>216455164.86999997</v>
      </c>
      <c r="I9" s="1">
        <v>234236330.15759996</v>
      </c>
    </row>
    <row r="10" spans="1:9" x14ac:dyDescent="0.2">
      <c r="A10" t="s">
        <v>67</v>
      </c>
      <c r="D10" t="s">
        <v>7</v>
      </c>
      <c r="E10">
        <v>2022</v>
      </c>
      <c r="F10" s="1">
        <v>4185632.3</v>
      </c>
      <c r="G10" s="1">
        <v>52642019.077100016</v>
      </c>
      <c r="H10" s="1">
        <v>4185632.3</v>
      </c>
      <c r="I10" s="1">
        <v>52642019.077100016</v>
      </c>
    </row>
    <row r="11" spans="1:9" x14ac:dyDescent="0.2">
      <c r="A11" t="s">
        <v>67</v>
      </c>
      <c r="D11" t="s">
        <v>7</v>
      </c>
      <c r="E11">
        <v>2023</v>
      </c>
      <c r="F11" s="1">
        <v>-344902</v>
      </c>
      <c r="G11" s="1">
        <v>7371179.0026000021</v>
      </c>
      <c r="H11" s="1">
        <v>-344902</v>
      </c>
      <c r="I11" s="1">
        <v>7371179.0026000021</v>
      </c>
    </row>
    <row r="12" spans="1:9" x14ac:dyDescent="0.2">
      <c r="A12" t="s">
        <v>67</v>
      </c>
      <c r="D12" t="s">
        <v>8</v>
      </c>
      <c r="E12">
        <v>201402</v>
      </c>
      <c r="F12" s="1">
        <v>175684553</v>
      </c>
      <c r="G12" s="1">
        <v>175684553</v>
      </c>
      <c r="H12" s="1">
        <v>175684553</v>
      </c>
      <c r="I12" s="1">
        <v>175684553</v>
      </c>
    </row>
    <row r="13" spans="1:9" x14ac:dyDescent="0.2">
      <c r="A13" t="s">
        <v>67</v>
      </c>
      <c r="D13" t="s">
        <v>8</v>
      </c>
      <c r="E13">
        <v>201403</v>
      </c>
      <c r="F13" s="1">
        <v>75045334</v>
      </c>
      <c r="G13" s="1">
        <v>75045334</v>
      </c>
      <c r="H13" s="1">
        <v>75045334</v>
      </c>
      <c r="I13" s="1">
        <v>75045334</v>
      </c>
    </row>
    <row r="14" spans="1:9" x14ac:dyDescent="0.2">
      <c r="A14" t="s">
        <v>67</v>
      </c>
      <c r="D14" t="s">
        <v>8</v>
      </c>
      <c r="E14">
        <v>201404</v>
      </c>
      <c r="F14" s="1">
        <v>73336860</v>
      </c>
      <c r="G14" s="1">
        <v>73336860</v>
      </c>
      <c r="H14" s="1">
        <v>73336860</v>
      </c>
      <c r="I14" s="1">
        <v>73336860</v>
      </c>
    </row>
    <row r="15" spans="1:9" x14ac:dyDescent="0.2">
      <c r="A15" t="s">
        <v>67</v>
      </c>
      <c r="D15" t="s">
        <v>8</v>
      </c>
      <c r="E15">
        <v>201405</v>
      </c>
      <c r="F15" s="1">
        <v>69094527</v>
      </c>
      <c r="G15" s="1">
        <v>69094527</v>
      </c>
      <c r="H15" s="1">
        <v>69094527</v>
      </c>
      <c r="I15" s="1">
        <v>69094527</v>
      </c>
    </row>
    <row r="16" spans="1:9" x14ac:dyDescent="0.2">
      <c r="A16" t="s">
        <v>67</v>
      </c>
      <c r="D16" t="s">
        <v>8</v>
      </c>
      <c r="E16">
        <v>201406</v>
      </c>
      <c r="F16" s="1">
        <v>64510793</v>
      </c>
      <c r="G16" s="1">
        <v>64510793</v>
      </c>
      <c r="H16" s="1">
        <v>64510793</v>
      </c>
      <c r="I16" s="1">
        <v>64510793</v>
      </c>
    </row>
    <row r="17" spans="1:9" x14ac:dyDescent="0.2">
      <c r="A17" t="s">
        <v>67</v>
      </c>
      <c r="D17" t="s">
        <v>8</v>
      </c>
      <c r="E17">
        <v>201407</v>
      </c>
      <c r="F17" s="1">
        <v>63484782</v>
      </c>
      <c r="G17" s="1">
        <v>63484782</v>
      </c>
      <c r="H17" s="1">
        <v>63484782</v>
      </c>
      <c r="I17" s="1">
        <v>63484782</v>
      </c>
    </row>
    <row r="18" spans="1:9" x14ac:dyDescent="0.2">
      <c r="A18" t="s">
        <v>67</v>
      </c>
      <c r="D18" t="s">
        <v>8</v>
      </c>
      <c r="E18">
        <v>201408</v>
      </c>
      <c r="F18" s="1">
        <v>66235150</v>
      </c>
      <c r="G18" s="1">
        <v>66235150</v>
      </c>
      <c r="H18" s="1">
        <v>66235150</v>
      </c>
      <c r="I18" s="1">
        <v>66235150</v>
      </c>
    </row>
    <row r="19" spans="1:9" x14ac:dyDescent="0.2">
      <c r="A19" t="s">
        <v>67</v>
      </c>
      <c r="D19" t="s">
        <v>8</v>
      </c>
      <c r="E19">
        <v>201409</v>
      </c>
      <c r="F19" s="1">
        <v>66610013</v>
      </c>
      <c r="G19" s="1">
        <v>66610013</v>
      </c>
      <c r="H19" s="1">
        <v>66610013</v>
      </c>
      <c r="I19" s="1">
        <v>66610013</v>
      </c>
    </row>
    <row r="20" spans="1:9" x14ac:dyDescent="0.2">
      <c r="A20" t="s">
        <v>67</v>
      </c>
      <c r="D20" t="s">
        <v>8</v>
      </c>
      <c r="E20">
        <v>201410</v>
      </c>
      <c r="F20" s="1">
        <v>61570707</v>
      </c>
      <c r="G20" s="1">
        <v>61570707</v>
      </c>
      <c r="H20" s="1">
        <v>61570707</v>
      </c>
      <c r="I20" s="1">
        <v>61570707</v>
      </c>
    </row>
    <row r="21" spans="1:9" x14ac:dyDescent="0.2">
      <c r="A21" t="s">
        <v>67</v>
      </c>
      <c r="D21" t="s">
        <v>8</v>
      </c>
      <c r="E21">
        <v>201411</v>
      </c>
      <c r="F21" s="1">
        <v>39165826</v>
      </c>
      <c r="G21" s="1">
        <v>39165826</v>
      </c>
      <c r="H21" s="1">
        <v>39165826</v>
      </c>
      <c r="I21" s="1">
        <v>39165826</v>
      </c>
    </row>
    <row r="22" spans="1:9" x14ac:dyDescent="0.2">
      <c r="A22" t="s">
        <v>67</v>
      </c>
      <c r="D22" t="s">
        <v>8</v>
      </c>
      <c r="E22">
        <v>201412</v>
      </c>
      <c r="F22" s="1">
        <v>55082997</v>
      </c>
      <c r="G22" s="1">
        <v>55082997</v>
      </c>
      <c r="H22" s="1">
        <v>55082997</v>
      </c>
      <c r="I22" s="1">
        <v>55082997</v>
      </c>
    </row>
    <row r="23" spans="1:9" x14ac:dyDescent="0.2">
      <c r="A23" t="s">
        <v>67</v>
      </c>
      <c r="D23" t="s">
        <v>8</v>
      </c>
      <c r="E23">
        <v>201501</v>
      </c>
      <c r="F23" s="1">
        <v>52906602</v>
      </c>
      <c r="G23" s="1">
        <v>52906602</v>
      </c>
      <c r="H23" s="1">
        <v>52906602</v>
      </c>
      <c r="I23" s="1">
        <v>52906602</v>
      </c>
    </row>
    <row r="24" spans="1:9" x14ac:dyDescent="0.2">
      <c r="A24" t="s">
        <v>67</v>
      </c>
      <c r="D24" t="s">
        <v>8</v>
      </c>
      <c r="E24">
        <v>201502</v>
      </c>
      <c r="F24" s="1">
        <v>47779066</v>
      </c>
      <c r="G24" s="1">
        <v>47779066</v>
      </c>
      <c r="H24" s="1">
        <v>47779066</v>
      </c>
      <c r="I24" s="1">
        <v>47779066</v>
      </c>
    </row>
    <row r="25" spans="1:9" x14ac:dyDescent="0.2">
      <c r="A25" t="s">
        <v>67</v>
      </c>
      <c r="D25" t="s">
        <v>8</v>
      </c>
      <c r="E25">
        <v>201503</v>
      </c>
      <c r="F25" s="1">
        <v>46347989</v>
      </c>
      <c r="G25" s="1">
        <v>46347989</v>
      </c>
      <c r="H25" s="1">
        <v>46347989</v>
      </c>
      <c r="I25" s="1">
        <v>46347989</v>
      </c>
    </row>
    <row r="26" spans="1:9" x14ac:dyDescent="0.2">
      <c r="A26" t="s">
        <v>67</v>
      </c>
      <c r="D26" t="s">
        <v>8</v>
      </c>
      <c r="E26">
        <v>201504</v>
      </c>
      <c r="F26" s="1">
        <v>40270407</v>
      </c>
      <c r="G26" s="1">
        <v>40270407</v>
      </c>
      <c r="H26" s="1">
        <v>40270407</v>
      </c>
      <c r="I26" s="1">
        <v>40270407</v>
      </c>
    </row>
    <row r="27" spans="1:9" x14ac:dyDescent="0.2">
      <c r="A27" t="s">
        <v>67</v>
      </c>
      <c r="D27" t="s">
        <v>8</v>
      </c>
      <c r="E27">
        <v>201505</v>
      </c>
      <c r="F27" s="1">
        <v>37371087</v>
      </c>
      <c r="G27" s="1">
        <v>37371087</v>
      </c>
      <c r="H27" s="1">
        <v>37371087</v>
      </c>
      <c r="I27" s="1">
        <v>37371087</v>
      </c>
    </row>
    <row r="28" spans="1:9" x14ac:dyDescent="0.2">
      <c r="A28" t="s">
        <v>67</v>
      </c>
      <c r="D28" t="s">
        <v>8</v>
      </c>
      <c r="E28">
        <v>201506</v>
      </c>
      <c r="F28" s="1">
        <v>35861291</v>
      </c>
      <c r="G28" s="1">
        <v>35861291</v>
      </c>
      <c r="H28" s="1">
        <v>35861291</v>
      </c>
      <c r="I28" s="1">
        <v>35861291</v>
      </c>
    </row>
    <row r="29" spans="1:9" x14ac:dyDescent="0.2">
      <c r="A29" t="s">
        <v>67</v>
      </c>
      <c r="D29" t="s">
        <v>8</v>
      </c>
      <c r="E29">
        <v>201507</v>
      </c>
      <c r="F29" s="1">
        <v>33173631</v>
      </c>
      <c r="G29" s="1">
        <v>33173631</v>
      </c>
      <c r="H29" s="1">
        <v>33173631</v>
      </c>
      <c r="I29" s="1">
        <v>33173631</v>
      </c>
    </row>
    <row r="30" spans="1:9" x14ac:dyDescent="0.2">
      <c r="A30" t="s">
        <v>67</v>
      </c>
      <c r="D30" t="s">
        <v>8</v>
      </c>
      <c r="E30">
        <v>201508</v>
      </c>
      <c r="F30" s="1">
        <v>45214969</v>
      </c>
      <c r="G30" s="1">
        <v>45214969</v>
      </c>
      <c r="H30" s="1">
        <v>45214969</v>
      </c>
      <c r="I30" s="1">
        <v>45214969</v>
      </c>
    </row>
    <row r="31" spans="1:9" x14ac:dyDescent="0.2">
      <c r="A31" t="s">
        <v>67</v>
      </c>
      <c r="D31" t="s">
        <v>8</v>
      </c>
      <c r="E31">
        <v>201509</v>
      </c>
      <c r="F31" s="1">
        <v>29173367</v>
      </c>
      <c r="G31" s="1">
        <v>29173367</v>
      </c>
      <c r="H31" s="1">
        <v>29173367</v>
      </c>
      <c r="I31" s="1">
        <v>29173367</v>
      </c>
    </row>
    <row r="32" spans="1:9" x14ac:dyDescent="0.2">
      <c r="A32" t="s">
        <v>67</v>
      </c>
      <c r="D32" t="s">
        <v>8</v>
      </c>
      <c r="E32">
        <v>201510</v>
      </c>
      <c r="F32" s="1">
        <v>26127803</v>
      </c>
      <c r="G32" s="1">
        <v>26464837</v>
      </c>
      <c r="H32" s="1">
        <v>26127803</v>
      </c>
      <c r="I32" s="1">
        <v>26464837</v>
      </c>
    </row>
    <row r="33" spans="1:9" x14ac:dyDescent="0.2">
      <c r="A33" t="s">
        <v>67</v>
      </c>
      <c r="D33" t="s">
        <v>8</v>
      </c>
      <c r="E33">
        <v>201511</v>
      </c>
      <c r="F33" s="1">
        <v>36631765</v>
      </c>
      <c r="G33" s="1">
        <v>36576814</v>
      </c>
      <c r="H33" s="1">
        <v>36631765</v>
      </c>
      <c r="I33" s="1">
        <v>36576814</v>
      </c>
    </row>
    <row r="34" spans="1:9" x14ac:dyDescent="0.2">
      <c r="A34" t="s">
        <v>67</v>
      </c>
      <c r="D34" t="s">
        <v>8</v>
      </c>
      <c r="E34">
        <v>201512</v>
      </c>
      <c r="F34" s="1">
        <v>23621365</v>
      </c>
      <c r="G34" s="1">
        <v>23564582</v>
      </c>
      <c r="H34" s="1">
        <v>23621365</v>
      </c>
      <c r="I34" s="1">
        <v>23564582</v>
      </c>
    </row>
    <row r="35" spans="1:9" x14ac:dyDescent="0.2">
      <c r="A35" t="s">
        <v>67</v>
      </c>
      <c r="D35" t="s">
        <v>8</v>
      </c>
      <c r="E35">
        <v>201601</v>
      </c>
      <c r="F35" s="1">
        <v>22079909</v>
      </c>
      <c r="G35" s="1">
        <v>22023126</v>
      </c>
      <c r="H35" s="1">
        <v>22079909</v>
      </c>
      <c r="I35" s="1">
        <v>22023126</v>
      </c>
    </row>
    <row r="36" spans="1:9" x14ac:dyDescent="0.2">
      <c r="A36" t="s">
        <v>67</v>
      </c>
      <c r="D36" t="s">
        <v>8</v>
      </c>
      <c r="E36">
        <v>201602</v>
      </c>
      <c r="F36" s="1">
        <v>19833319</v>
      </c>
      <c r="G36" s="1">
        <v>19780199</v>
      </c>
      <c r="H36" s="1">
        <v>19833319</v>
      </c>
      <c r="I36" s="1">
        <v>19780199</v>
      </c>
    </row>
    <row r="37" spans="1:9" x14ac:dyDescent="0.2">
      <c r="A37" t="s">
        <v>67</v>
      </c>
      <c r="D37" t="s">
        <v>8</v>
      </c>
      <c r="E37">
        <v>201603</v>
      </c>
      <c r="F37" s="1">
        <v>43890674</v>
      </c>
      <c r="G37" s="1">
        <v>41978382</v>
      </c>
      <c r="H37" s="1">
        <v>43890674</v>
      </c>
      <c r="I37" s="1">
        <v>41978382</v>
      </c>
    </row>
    <row r="38" spans="1:9" x14ac:dyDescent="0.2">
      <c r="A38" t="s">
        <v>67</v>
      </c>
      <c r="D38" t="s">
        <v>8</v>
      </c>
      <c r="E38">
        <v>201604</v>
      </c>
      <c r="F38" s="1">
        <v>21346552</v>
      </c>
      <c r="G38" s="1">
        <v>21261666</v>
      </c>
      <c r="H38" s="1">
        <v>21346552</v>
      </c>
      <c r="I38" s="1">
        <v>21261666</v>
      </c>
    </row>
    <row r="39" spans="1:9" x14ac:dyDescent="0.2">
      <c r="A39" t="s">
        <v>67</v>
      </c>
      <c r="D39" t="s">
        <v>8</v>
      </c>
      <c r="E39">
        <v>201605</v>
      </c>
      <c r="F39" s="1">
        <v>16895431</v>
      </c>
      <c r="G39" s="1">
        <v>18779043</v>
      </c>
      <c r="H39" s="1">
        <v>16895431</v>
      </c>
      <c r="I39" s="1">
        <v>18779043</v>
      </c>
    </row>
    <row r="40" spans="1:9" x14ac:dyDescent="0.2">
      <c r="A40" t="s">
        <v>67</v>
      </c>
      <c r="D40" t="s">
        <v>8</v>
      </c>
      <c r="E40">
        <v>201606</v>
      </c>
      <c r="F40" s="1">
        <v>16047852</v>
      </c>
      <c r="G40" s="1">
        <v>16047852</v>
      </c>
      <c r="H40" s="1">
        <v>16047852</v>
      </c>
      <c r="I40" s="1">
        <v>16047852</v>
      </c>
    </row>
    <row r="41" spans="1:9" x14ac:dyDescent="0.2">
      <c r="A41" t="s">
        <v>67</v>
      </c>
      <c r="D41" t="s">
        <v>8</v>
      </c>
      <c r="E41">
        <v>201607</v>
      </c>
      <c r="F41" s="1">
        <v>15300489</v>
      </c>
      <c r="G41" s="1">
        <v>15300489</v>
      </c>
      <c r="H41" s="1">
        <v>15300489</v>
      </c>
      <c r="I41" s="1">
        <v>15300489</v>
      </c>
    </row>
    <row r="42" spans="1:9" x14ac:dyDescent="0.2">
      <c r="A42" t="s">
        <v>67</v>
      </c>
      <c r="D42" t="s">
        <v>8</v>
      </c>
      <c r="E42">
        <v>201608</v>
      </c>
      <c r="F42" s="1">
        <v>29027077</v>
      </c>
      <c r="G42" s="1">
        <v>29027077</v>
      </c>
      <c r="H42" s="1">
        <v>29027077</v>
      </c>
      <c r="I42" s="1">
        <v>29027077</v>
      </c>
    </row>
    <row r="43" spans="1:9" x14ac:dyDescent="0.2">
      <c r="A43" t="s">
        <v>67</v>
      </c>
      <c r="D43" t="s">
        <v>8</v>
      </c>
      <c r="E43">
        <v>201609</v>
      </c>
      <c r="F43" s="1">
        <v>15485245</v>
      </c>
      <c r="G43" s="1">
        <v>15485245</v>
      </c>
      <c r="H43" s="1">
        <v>15485245</v>
      </c>
      <c r="I43" s="1">
        <v>15485245</v>
      </c>
    </row>
    <row r="44" spans="1:9" x14ac:dyDescent="0.2">
      <c r="A44" t="s">
        <v>67</v>
      </c>
      <c r="D44" t="s">
        <v>8</v>
      </c>
      <c r="E44">
        <v>201610</v>
      </c>
      <c r="F44" s="1">
        <v>13900472</v>
      </c>
      <c r="G44" s="1">
        <v>13900472</v>
      </c>
      <c r="H44" s="1">
        <v>13900472</v>
      </c>
      <c r="I44" s="1">
        <v>13900472</v>
      </c>
    </row>
    <row r="45" spans="1:9" x14ac:dyDescent="0.2">
      <c r="A45" t="s">
        <v>67</v>
      </c>
      <c r="D45" t="s">
        <v>8</v>
      </c>
      <c r="E45">
        <v>201611</v>
      </c>
      <c r="F45" s="1">
        <v>13562937</v>
      </c>
      <c r="G45" s="1">
        <v>13562937</v>
      </c>
      <c r="H45" s="1">
        <v>13562937</v>
      </c>
      <c r="I45" s="1">
        <v>13562937</v>
      </c>
    </row>
    <row r="46" spans="1:9" x14ac:dyDescent="0.2">
      <c r="A46" t="s">
        <v>67</v>
      </c>
      <c r="D46" t="s">
        <v>8</v>
      </c>
      <c r="E46">
        <v>201612</v>
      </c>
      <c r="F46" s="1">
        <v>18670489</v>
      </c>
      <c r="G46" s="1">
        <v>18670489</v>
      </c>
      <c r="H46" s="1">
        <v>18670489</v>
      </c>
      <c r="I46" s="1">
        <v>18670489</v>
      </c>
    </row>
    <row r="47" spans="1:9" x14ac:dyDescent="0.2">
      <c r="A47" t="s">
        <v>67</v>
      </c>
      <c r="D47" t="s">
        <v>8</v>
      </c>
      <c r="E47">
        <v>201701</v>
      </c>
      <c r="F47" s="1">
        <v>11836768</v>
      </c>
      <c r="G47" s="1">
        <v>11836768</v>
      </c>
      <c r="H47" s="1">
        <v>11836768</v>
      </c>
      <c r="I47" s="1">
        <v>11836768</v>
      </c>
    </row>
    <row r="48" spans="1:9" x14ac:dyDescent="0.2">
      <c r="A48" t="s">
        <v>67</v>
      </c>
      <c r="D48" t="s">
        <v>8</v>
      </c>
      <c r="E48">
        <v>201702</v>
      </c>
      <c r="F48" s="1">
        <v>20861272</v>
      </c>
      <c r="G48" s="1">
        <v>20861272</v>
      </c>
      <c r="H48" s="1">
        <v>20861272</v>
      </c>
      <c r="I48" s="1">
        <v>20861272</v>
      </c>
    </row>
    <row r="49" spans="1:9" x14ac:dyDescent="0.2">
      <c r="A49" t="s">
        <v>67</v>
      </c>
      <c r="D49" t="s">
        <v>8</v>
      </c>
      <c r="E49">
        <v>201703</v>
      </c>
      <c r="F49" s="1">
        <v>12526642</v>
      </c>
      <c r="G49" s="1">
        <v>12526642</v>
      </c>
      <c r="H49" s="1">
        <v>12526642</v>
      </c>
      <c r="I49" s="1">
        <v>12526642</v>
      </c>
    </row>
    <row r="50" spans="1:9" x14ac:dyDescent="0.2">
      <c r="A50" t="s">
        <v>67</v>
      </c>
      <c r="D50" t="s">
        <v>8</v>
      </c>
      <c r="E50">
        <v>201704</v>
      </c>
      <c r="F50" s="1">
        <v>31134958</v>
      </c>
      <c r="G50" s="1">
        <v>31134958</v>
      </c>
      <c r="H50" s="1">
        <v>31134958</v>
      </c>
      <c r="I50" s="1">
        <v>31134958</v>
      </c>
    </row>
    <row r="51" spans="1:9" x14ac:dyDescent="0.2">
      <c r="A51" t="s">
        <v>67</v>
      </c>
      <c r="D51" t="s">
        <v>8</v>
      </c>
      <c r="E51">
        <v>201705</v>
      </c>
      <c r="F51" s="1">
        <v>10985145</v>
      </c>
      <c r="G51" s="1">
        <v>10985145</v>
      </c>
      <c r="H51" s="1">
        <v>10985145</v>
      </c>
      <c r="I51" s="1">
        <v>10985145</v>
      </c>
    </row>
    <row r="52" spans="1:9" x14ac:dyDescent="0.2">
      <c r="A52" t="s">
        <v>67</v>
      </c>
      <c r="D52" t="s">
        <v>8</v>
      </c>
      <c r="E52">
        <v>201706</v>
      </c>
      <c r="F52" s="1">
        <v>11225920</v>
      </c>
      <c r="G52" s="1">
        <v>11225920</v>
      </c>
      <c r="H52" s="1">
        <v>11225920</v>
      </c>
      <c r="I52" s="1">
        <v>11225920</v>
      </c>
    </row>
    <row r="53" spans="1:9" x14ac:dyDescent="0.2">
      <c r="A53" t="s">
        <v>67</v>
      </c>
      <c r="D53" t="s">
        <v>8</v>
      </c>
      <c r="E53">
        <v>201710</v>
      </c>
      <c r="F53" s="1">
        <v>8978838</v>
      </c>
      <c r="G53" s="1">
        <v>8008197</v>
      </c>
      <c r="H53" s="1">
        <v>8978838</v>
      </c>
      <c r="I53" s="1">
        <v>8008197</v>
      </c>
    </row>
    <row r="54" spans="1:9" x14ac:dyDescent="0.2">
      <c r="A54" t="s">
        <v>67</v>
      </c>
      <c r="D54" t="s">
        <v>8</v>
      </c>
      <c r="E54">
        <v>201711</v>
      </c>
      <c r="F54" s="1">
        <v>-1726511</v>
      </c>
      <c r="G54" s="1">
        <v>214771</v>
      </c>
      <c r="H54" s="1">
        <v>-1726511</v>
      </c>
      <c r="I54" s="1">
        <v>214771</v>
      </c>
    </row>
    <row r="55" spans="1:9" x14ac:dyDescent="0.2">
      <c r="A55" t="s">
        <v>67</v>
      </c>
      <c r="D55" t="s">
        <v>8</v>
      </c>
      <c r="E55">
        <v>201712</v>
      </c>
      <c r="F55" s="1">
        <v>9829018</v>
      </c>
      <c r="G55" s="1">
        <v>8009380</v>
      </c>
      <c r="H55" s="1">
        <v>9829018</v>
      </c>
      <c r="I55" s="1">
        <v>8009380</v>
      </c>
    </row>
    <row r="56" spans="1:9" x14ac:dyDescent="0.2">
      <c r="A56" t="s">
        <v>67</v>
      </c>
      <c r="D56" t="s">
        <v>8</v>
      </c>
      <c r="E56">
        <v>201801</v>
      </c>
      <c r="F56" s="1">
        <v>3928006</v>
      </c>
      <c r="G56" s="1">
        <v>2293165</v>
      </c>
      <c r="H56" s="1">
        <v>3928006</v>
      </c>
      <c r="I56" s="1">
        <v>2293165</v>
      </c>
    </row>
    <row r="57" spans="1:9" x14ac:dyDescent="0.2">
      <c r="A57" t="s">
        <v>67</v>
      </c>
      <c r="D57" t="s">
        <v>8</v>
      </c>
      <c r="E57">
        <v>201802</v>
      </c>
      <c r="F57" s="1">
        <v>7383495.9700000007</v>
      </c>
      <c r="G57" s="1">
        <v>5999719.9700000007</v>
      </c>
      <c r="H57" s="1">
        <v>7383495.9700000007</v>
      </c>
      <c r="I57" s="1">
        <v>5999719.9700000007</v>
      </c>
    </row>
    <row r="58" spans="1:9" x14ac:dyDescent="0.2">
      <c r="A58" t="s">
        <v>67</v>
      </c>
      <c r="D58" t="s">
        <v>8</v>
      </c>
      <c r="E58">
        <v>201803</v>
      </c>
      <c r="F58" s="1">
        <v>17058230</v>
      </c>
      <c r="G58" s="1">
        <v>16363209</v>
      </c>
      <c r="H58" s="1">
        <v>17058230</v>
      </c>
      <c r="I58" s="1">
        <v>16363209</v>
      </c>
    </row>
    <row r="59" spans="1:9" x14ac:dyDescent="0.2">
      <c r="A59" t="s">
        <v>67</v>
      </c>
      <c r="D59" t="s">
        <v>8</v>
      </c>
      <c r="E59">
        <v>201804</v>
      </c>
      <c r="F59" s="1">
        <v>29155070.68</v>
      </c>
      <c r="G59" s="1">
        <v>27797360.68</v>
      </c>
      <c r="H59" s="1">
        <v>29155070.68</v>
      </c>
      <c r="I59" s="1">
        <v>27797360.68</v>
      </c>
    </row>
    <row r="60" spans="1:9" x14ac:dyDescent="0.2">
      <c r="A60" t="s">
        <v>67</v>
      </c>
      <c r="D60" t="s">
        <v>8</v>
      </c>
      <c r="E60">
        <v>201805</v>
      </c>
      <c r="F60" s="1">
        <v>6858687.9399999995</v>
      </c>
      <c r="G60" s="1">
        <v>10178549.939999999</v>
      </c>
      <c r="H60" s="1">
        <v>6858687.9399999995</v>
      </c>
      <c r="I60" s="1">
        <v>10178549.939999999</v>
      </c>
    </row>
    <row r="61" spans="1:9" x14ac:dyDescent="0.2">
      <c r="A61" t="s">
        <v>67</v>
      </c>
      <c r="D61" t="s">
        <v>8</v>
      </c>
      <c r="E61">
        <v>201806</v>
      </c>
      <c r="F61" s="1">
        <v>65599751.68999999</v>
      </c>
      <c r="G61" s="1">
        <v>47040665.689999998</v>
      </c>
      <c r="H61" s="1">
        <v>65599751.68999999</v>
      </c>
      <c r="I61" s="1">
        <v>47040665.689999998</v>
      </c>
    </row>
    <row r="62" spans="1:9" x14ac:dyDescent="0.2">
      <c r="A62" t="s">
        <v>67</v>
      </c>
      <c r="D62" t="s">
        <v>8</v>
      </c>
      <c r="E62">
        <v>201807</v>
      </c>
      <c r="F62" s="1">
        <v>40143650.150000006</v>
      </c>
      <c r="G62" s="1">
        <v>-213723772.81940019</v>
      </c>
      <c r="H62" s="1">
        <v>40143650.150000006</v>
      </c>
      <c r="I62" s="1">
        <v>-213723772.81940019</v>
      </c>
    </row>
    <row r="63" spans="1:9" x14ac:dyDescent="0.2">
      <c r="A63" t="s">
        <v>67</v>
      </c>
      <c r="D63" t="s">
        <v>8</v>
      </c>
      <c r="E63">
        <v>201808</v>
      </c>
      <c r="F63" s="1">
        <v>40737397.509999998</v>
      </c>
      <c r="G63" s="1">
        <v>300324150.52100015</v>
      </c>
      <c r="H63" s="1">
        <v>40737397.509999998</v>
      </c>
      <c r="I63" s="1">
        <v>300324150.52100015</v>
      </c>
    </row>
    <row r="64" spans="1:9" x14ac:dyDescent="0.2">
      <c r="A64" t="s">
        <v>67</v>
      </c>
      <c r="D64" t="s">
        <v>8</v>
      </c>
      <c r="E64">
        <v>201809</v>
      </c>
      <c r="F64" s="1">
        <v>75157155.939999998</v>
      </c>
      <c r="G64" s="1">
        <v>75443882.878399998</v>
      </c>
      <c r="H64" s="1">
        <v>75157155.939999998</v>
      </c>
      <c r="I64" s="1">
        <v>75443882.878399998</v>
      </c>
    </row>
    <row r="65" spans="1:9" x14ac:dyDescent="0.2">
      <c r="A65" t="s">
        <v>67</v>
      </c>
      <c r="D65" t="s">
        <v>8</v>
      </c>
      <c r="E65">
        <v>201810</v>
      </c>
      <c r="F65" s="1">
        <v>54083980.609999992</v>
      </c>
      <c r="G65" s="1">
        <v>31038011.608300008</v>
      </c>
      <c r="H65" s="1">
        <v>54083980.609999992</v>
      </c>
      <c r="I65" s="1">
        <v>31038011.608300008</v>
      </c>
    </row>
    <row r="66" spans="1:9" x14ac:dyDescent="0.2">
      <c r="A66" t="s">
        <v>67</v>
      </c>
      <c r="D66" t="s">
        <v>8</v>
      </c>
      <c r="E66">
        <v>201811</v>
      </c>
      <c r="F66" s="1">
        <v>54930759.089999966</v>
      </c>
      <c r="G66" s="1">
        <v>54145655.085500032</v>
      </c>
      <c r="H66" s="1">
        <v>54930759.089999966</v>
      </c>
      <c r="I66" s="1">
        <v>54145655.085500032</v>
      </c>
    </row>
    <row r="67" spans="1:9" x14ac:dyDescent="0.2">
      <c r="A67" t="s">
        <v>67</v>
      </c>
      <c r="D67" t="s">
        <v>8</v>
      </c>
      <c r="E67">
        <v>201812</v>
      </c>
      <c r="F67" s="1">
        <v>99569096.239999935</v>
      </c>
      <c r="G67" s="1">
        <v>93554969.242600024</v>
      </c>
      <c r="H67" s="1">
        <v>99569096.239999935</v>
      </c>
      <c r="I67" s="1">
        <v>93554969.242600024</v>
      </c>
    </row>
    <row r="68" spans="1:9" x14ac:dyDescent="0.2">
      <c r="A68" t="s">
        <v>67</v>
      </c>
      <c r="D68" t="s">
        <v>8</v>
      </c>
      <c r="E68">
        <v>201901</v>
      </c>
      <c r="F68" s="1">
        <v>73318565.119999737</v>
      </c>
      <c r="G68" s="1">
        <v>66978433.121399716</v>
      </c>
      <c r="H68" s="1">
        <v>73318565.119999737</v>
      </c>
      <c r="I68" s="1">
        <v>66978433.121399716</v>
      </c>
    </row>
    <row r="69" spans="1:9" x14ac:dyDescent="0.2">
      <c r="A69" t="s">
        <v>67</v>
      </c>
      <c r="D69" t="s">
        <v>8</v>
      </c>
      <c r="E69">
        <v>201902</v>
      </c>
      <c r="F69" s="1">
        <v>77862720.369999871</v>
      </c>
      <c r="G69" s="1">
        <v>74717294.45979929</v>
      </c>
      <c r="H69" s="1">
        <v>77862720.369999871</v>
      </c>
      <c r="I69" s="1">
        <v>74717294.45979929</v>
      </c>
    </row>
    <row r="70" spans="1:9" x14ac:dyDescent="0.2">
      <c r="A70" t="s">
        <v>67</v>
      </c>
      <c r="D70" t="s">
        <v>8</v>
      </c>
      <c r="E70">
        <v>201903</v>
      </c>
      <c r="F70" s="1">
        <v>12837911.929999828</v>
      </c>
      <c r="G70" s="1">
        <v>25251074.861100927</v>
      </c>
      <c r="H70" s="1">
        <v>12837911.929999828</v>
      </c>
      <c r="I70" s="1">
        <v>25251074.861100927</v>
      </c>
    </row>
    <row r="71" spans="1:9" x14ac:dyDescent="0.2">
      <c r="A71" t="s">
        <v>67</v>
      </c>
      <c r="D71" t="s">
        <v>8</v>
      </c>
      <c r="E71">
        <v>201904</v>
      </c>
      <c r="F71" s="1">
        <v>15858779.249999866</v>
      </c>
      <c r="G71" s="1">
        <v>14240631.353400141</v>
      </c>
      <c r="H71" s="1">
        <v>15858779.249999866</v>
      </c>
      <c r="I71" s="1">
        <v>14240631.353400141</v>
      </c>
    </row>
    <row r="72" spans="1:9" x14ac:dyDescent="0.2">
      <c r="A72" t="s">
        <v>67</v>
      </c>
      <c r="D72" t="s">
        <v>8</v>
      </c>
      <c r="E72">
        <v>201905</v>
      </c>
      <c r="F72" s="1">
        <v>18250202.969999865</v>
      </c>
      <c r="G72" s="1">
        <v>19285797.90669927</v>
      </c>
      <c r="H72" s="1">
        <v>18250202.969999865</v>
      </c>
      <c r="I72" s="1">
        <v>19285797.90669927</v>
      </c>
    </row>
    <row r="73" spans="1:9" x14ac:dyDescent="0.2">
      <c r="A73" t="s">
        <v>67</v>
      </c>
      <c r="D73" t="s">
        <v>8</v>
      </c>
      <c r="E73">
        <v>201906</v>
      </c>
      <c r="F73" s="1">
        <v>9156498.0599999726</v>
      </c>
      <c r="G73" s="1">
        <v>18044459.027799971</v>
      </c>
      <c r="H73" s="1">
        <v>9156498.0599999726</v>
      </c>
      <c r="I73" s="1">
        <v>18044459.027799971</v>
      </c>
    </row>
    <row r="74" spans="1:9" x14ac:dyDescent="0.2">
      <c r="A74" t="s">
        <v>67</v>
      </c>
      <c r="D74" t="s">
        <v>8</v>
      </c>
      <c r="E74">
        <v>201907</v>
      </c>
      <c r="F74" s="1">
        <v>50429265.219999909</v>
      </c>
      <c r="G74" s="1">
        <v>38446917.182899997</v>
      </c>
      <c r="H74" s="1">
        <v>50429265.219999909</v>
      </c>
      <c r="I74" s="1">
        <v>38446917.182899997</v>
      </c>
    </row>
    <row r="75" spans="1:9" x14ac:dyDescent="0.2">
      <c r="A75" t="s">
        <v>67</v>
      </c>
      <c r="D75" t="s">
        <v>8</v>
      </c>
      <c r="E75">
        <v>201908</v>
      </c>
      <c r="F75" s="1">
        <v>46364277.679999933</v>
      </c>
      <c r="G75" s="1">
        <v>46781399.653000012</v>
      </c>
      <c r="H75" s="1">
        <v>46364277.679999933</v>
      </c>
      <c r="I75" s="1">
        <v>46781399.653000012</v>
      </c>
    </row>
    <row r="76" spans="1:9" x14ac:dyDescent="0.2">
      <c r="A76" t="s">
        <v>67</v>
      </c>
      <c r="D76" t="s">
        <v>8</v>
      </c>
      <c r="E76">
        <v>201909</v>
      </c>
      <c r="F76" s="1">
        <v>48292678.459999964</v>
      </c>
      <c r="G76" s="1">
        <v>102033675.46460004</v>
      </c>
      <c r="H76" s="1">
        <v>48292678.459999964</v>
      </c>
      <c r="I76" s="1">
        <v>102033675.46460004</v>
      </c>
    </row>
    <row r="77" spans="1:9" x14ac:dyDescent="0.2">
      <c r="A77" t="s">
        <v>67</v>
      </c>
      <c r="D77" t="s">
        <v>8</v>
      </c>
      <c r="E77">
        <v>201910</v>
      </c>
      <c r="F77" s="1">
        <v>40132635.529999912</v>
      </c>
      <c r="G77" s="1">
        <v>-26951728.38080008</v>
      </c>
      <c r="H77" s="1">
        <v>40132635.529999912</v>
      </c>
      <c r="I77" s="1">
        <v>-26951728.38080008</v>
      </c>
    </row>
    <row r="78" spans="1:9" x14ac:dyDescent="0.2">
      <c r="A78" t="s">
        <v>67</v>
      </c>
      <c r="D78" t="s">
        <v>8</v>
      </c>
      <c r="E78">
        <v>201911</v>
      </c>
      <c r="F78" s="1">
        <v>47852646.039999932</v>
      </c>
      <c r="G78" s="1">
        <v>48320515.992500007</v>
      </c>
      <c r="H78" s="1">
        <v>47852646.039999932</v>
      </c>
      <c r="I78" s="1">
        <v>48320515.992500007</v>
      </c>
    </row>
    <row r="79" spans="1:9" x14ac:dyDescent="0.2">
      <c r="A79" t="s">
        <v>67</v>
      </c>
      <c r="D79" t="s">
        <v>8</v>
      </c>
      <c r="E79">
        <v>201912</v>
      </c>
      <c r="F79" s="1">
        <v>41220094.869999953</v>
      </c>
      <c r="G79" s="1">
        <v>36548079.883400016</v>
      </c>
      <c r="H79" s="1">
        <v>41220094.869999953</v>
      </c>
      <c r="I79" s="1">
        <v>36548079.883400016</v>
      </c>
    </row>
    <row r="80" spans="1:9" x14ac:dyDescent="0.2">
      <c r="A80" t="s">
        <v>67</v>
      </c>
      <c r="D80" t="s">
        <v>8</v>
      </c>
      <c r="E80">
        <v>202001</v>
      </c>
      <c r="F80" s="1">
        <v>47468691.779999994</v>
      </c>
      <c r="G80" s="1">
        <v>38619416.784099959</v>
      </c>
      <c r="H80" s="1">
        <v>47468691.779999994</v>
      </c>
      <c r="I80" s="1">
        <v>38619416.784099959</v>
      </c>
    </row>
    <row r="81" spans="1:9" x14ac:dyDescent="0.2">
      <c r="A81" t="s">
        <v>67</v>
      </c>
      <c r="D81" t="s">
        <v>8</v>
      </c>
      <c r="E81">
        <v>202002</v>
      </c>
      <c r="F81" s="1">
        <v>63429576.149999976</v>
      </c>
      <c r="G81" s="1">
        <v>59669202.06189996</v>
      </c>
      <c r="H81" s="1">
        <v>63429576.149999976</v>
      </c>
      <c r="I81" s="1">
        <v>59669202.06189996</v>
      </c>
    </row>
    <row r="82" spans="1:9" x14ac:dyDescent="0.2">
      <c r="A82" t="s">
        <v>67</v>
      </c>
      <c r="D82" t="s">
        <v>8</v>
      </c>
      <c r="E82">
        <v>202003</v>
      </c>
      <c r="F82" s="1">
        <v>46755915.409999974</v>
      </c>
      <c r="G82" s="1">
        <v>47647788.309299983</v>
      </c>
      <c r="H82" s="1">
        <v>46755915.409999974</v>
      </c>
      <c r="I82" s="1">
        <v>47647788.309299983</v>
      </c>
    </row>
    <row r="83" spans="1:9" x14ac:dyDescent="0.2">
      <c r="A83" t="s">
        <v>67</v>
      </c>
      <c r="D83" t="s">
        <v>8</v>
      </c>
      <c r="E83">
        <v>202004</v>
      </c>
      <c r="F83" s="1">
        <v>43360674.61999999</v>
      </c>
      <c r="G83" s="1">
        <v>45544512.581000008</v>
      </c>
      <c r="H83" s="1">
        <v>43360674.61999999</v>
      </c>
      <c r="I83" s="1">
        <v>45544512.581000008</v>
      </c>
    </row>
    <row r="84" spans="1:9" x14ac:dyDescent="0.2">
      <c r="A84" t="s">
        <v>67</v>
      </c>
      <c r="D84" t="s">
        <v>8</v>
      </c>
      <c r="E84">
        <v>202005</v>
      </c>
      <c r="F84" s="1">
        <v>5813126.3999999994</v>
      </c>
      <c r="G84" s="1">
        <v>56722404.548700102</v>
      </c>
      <c r="H84" s="1">
        <v>5813126.3999999994</v>
      </c>
      <c r="I84" s="1">
        <v>56722404.548700102</v>
      </c>
    </row>
    <row r="85" spans="1:9" x14ac:dyDescent="0.2">
      <c r="A85" t="s">
        <v>67</v>
      </c>
      <c r="D85" t="s">
        <v>8</v>
      </c>
      <c r="E85">
        <v>202006</v>
      </c>
      <c r="F85" s="1">
        <v>70358157.900000006</v>
      </c>
      <c r="G85" s="1">
        <v>-21597388.152000062</v>
      </c>
      <c r="H85" s="1">
        <v>70358157.900000006</v>
      </c>
      <c r="I85" s="1">
        <v>-21597388.152000062</v>
      </c>
    </row>
    <row r="86" spans="1:9" x14ac:dyDescent="0.2">
      <c r="A86" t="s">
        <v>67</v>
      </c>
      <c r="D86" t="s">
        <v>8</v>
      </c>
      <c r="E86">
        <v>202007</v>
      </c>
      <c r="F86" s="1">
        <v>44975212.82</v>
      </c>
      <c r="G86" s="1">
        <v>78807632.782400057</v>
      </c>
      <c r="H86" s="1">
        <v>44975212.82</v>
      </c>
      <c r="I86" s="1">
        <v>78807632.782400057</v>
      </c>
    </row>
    <row r="87" spans="1:9" x14ac:dyDescent="0.2">
      <c r="A87" t="s">
        <v>67</v>
      </c>
      <c r="D87" t="s">
        <v>8</v>
      </c>
      <c r="E87">
        <v>202008</v>
      </c>
      <c r="F87" s="1">
        <v>34619058.600000001</v>
      </c>
      <c r="G87" s="1">
        <v>42658507.726299956</v>
      </c>
      <c r="H87" s="1">
        <v>34619058.600000001</v>
      </c>
      <c r="I87" s="1">
        <v>42658507.726299956</v>
      </c>
    </row>
    <row r="88" spans="1:9" x14ac:dyDescent="0.2">
      <c r="A88" t="s">
        <v>67</v>
      </c>
      <c r="D88" t="s">
        <v>8</v>
      </c>
      <c r="E88">
        <v>202009</v>
      </c>
      <c r="F88" s="1">
        <v>34662873.090000004</v>
      </c>
      <c r="G88" s="1">
        <v>39069513.624799967</v>
      </c>
      <c r="H88" s="1">
        <v>34662873.090000004</v>
      </c>
      <c r="I88" s="1">
        <v>39069513.624799967</v>
      </c>
    </row>
    <row r="89" spans="1:9" x14ac:dyDescent="0.2">
      <c r="A89" t="s">
        <v>67</v>
      </c>
      <c r="D89" t="s">
        <v>8</v>
      </c>
      <c r="E89">
        <v>202010</v>
      </c>
      <c r="F89" s="1">
        <v>42881695.130000003</v>
      </c>
      <c r="G89" s="1">
        <v>56884332.752499945</v>
      </c>
      <c r="H89" s="1">
        <v>42881695.130000003</v>
      </c>
      <c r="I89" s="1">
        <v>56884332.752499945</v>
      </c>
    </row>
    <row r="90" spans="1:9" x14ac:dyDescent="0.2">
      <c r="A90" t="s">
        <v>67</v>
      </c>
      <c r="D90" t="s">
        <v>8</v>
      </c>
      <c r="E90">
        <v>202011</v>
      </c>
      <c r="F90" s="1">
        <v>27445965.420000002</v>
      </c>
      <c r="G90" s="1">
        <v>15116733.10919996</v>
      </c>
      <c r="H90" s="1">
        <v>27445965.420000002</v>
      </c>
      <c r="I90" s="1">
        <v>15116733.10919996</v>
      </c>
    </row>
    <row r="91" spans="1:9" x14ac:dyDescent="0.2">
      <c r="A91" t="s">
        <v>67</v>
      </c>
      <c r="D91" t="s">
        <v>8</v>
      </c>
      <c r="E91">
        <v>202012</v>
      </c>
      <c r="F91" s="1">
        <v>27027028.030000005</v>
      </c>
      <c r="G91" s="1">
        <v>27361894.550799992</v>
      </c>
      <c r="H91" s="1">
        <v>27027028.030000005</v>
      </c>
      <c r="I91" s="1">
        <v>27361894.550799992</v>
      </c>
    </row>
    <row r="92" spans="1:9" x14ac:dyDescent="0.2">
      <c r="A92" t="s">
        <v>67</v>
      </c>
      <c r="D92" t="s">
        <v>8</v>
      </c>
      <c r="E92">
        <v>202101</v>
      </c>
      <c r="F92" s="1">
        <v>30063884.849999987</v>
      </c>
      <c r="G92" s="1">
        <v>33011736.586400032</v>
      </c>
      <c r="H92" s="1">
        <v>30063884.849999987</v>
      </c>
      <c r="I92" s="1">
        <v>33011736.586400032</v>
      </c>
    </row>
    <row r="93" spans="1:9" x14ac:dyDescent="0.2">
      <c r="A93" t="s">
        <v>67</v>
      </c>
      <c r="D93" t="s">
        <v>8</v>
      </c>
      <c r="E93">
        <v>202102</v>
      </c>
      <c r="F93" s="1">
        <v>27679852.049999997</v>
      </c>
      <c r="G93" s="1">
        <v>24069594.162000008</v>
      </c>
      <c r="H93" s="1">
        <v>27679852.049999997</v>
      </c>
      <c r="I93" s="1">
        <v>24069594.162000008</v>
      </c>
    </row>
    <row r="94" spans="1:9" x14ac:dyDescent="0.2">
      <c r="A94" t="s">
        <v>67</v>
      </c>
      <c r="D94" t="s">
        <v>8</v>
      </c>
      <c r="E94">
        <v>202103</v>
      </c>
      <c r="F94" s="1">
        <v>23829854.710000005</v>
      </c>
      <c r="G94" s="1">
        <v>22082053.099000003</v>
      </c>
      <c r="H94" s="1">
        <v>23829854.710000005</v>
      </c>
      <c r="I94" s="1">
        <v>22082053.099000003</v>
      </c>
    </row>
    <row r="95" spans="1:9" x14ac:dyDescent="0.2">
      <c r="A95" t="s">
        <v>67</v>
      </c>
      <c r="D95" t="s">
        <v>8</v>
      </c>
      <c r="E95">
        <v>202104</v>
      </c>
      <c r="F95" s="1">
        <v>23622489.069999993</v>
      </c>
      <c r="G95" s="1">
        <v>27767480.949000001</v>
      </c>
      <c r="H95" s="1">
        <v>23622489.069999993</v>
      </c>
      <c r="I95" s="1">
        <v>27767480.949000001</v>
      </c>
    </row>
    <row r="96" spans="1:9" x14ac:dyDescent="0.2">
      <c r="A96" t="s">
        <v>67</v>
      </c>
      <c r="D96" t="s">
        <v>8</v>
      </c>
      <c r="E96">
        <v>202105</v>
      </c>
      <c r="F96" s="1">
        <v>35225057.350000001</v>
      </c>
      <c r="G96" s="1">
        <v>36111677.984599963</v>
      </c>
      <c r="H96" s="1">
        <v>35225057.350000001</v>
      </c>
      <c r="I96" s="1">
        <v>36111677.984599963</v>
      </c>
    </row>
    <row r="97" spans="1:9" x14ac:dyDescent="0.2">
      <c r="A97" t="s">
        <v>67</v>
      </c>
      <c r="D97" t="s">
        <v>8</v>
      </c>
      <c r="E97">
        <v>202106</v>
      </c>
      <c r="F97" s="1">
        <v>14471099.859999996</v>
      </c>
      <c r="G97" s="1">
        <v>16488031.859999996</v>
      </c>
      <c r="H97" s="1">
        <v>14471099.859999996</v>
      </c>
      <c r="I97" s="1">
        <v>16488031.859999996</v>
      </c>
    </row>
    <row r="98" spans="1:9" x14ac:dyDescent="0.2">
      <c r="A98" t="s">
        <v>67</v>
      </c>
      <c r="D98" t="s">
        <v>8</v>
      </c>
      <c r="E98">
        <v>202107</v>
      </c>
      <c r="F98" s="1">
        <v>17250843.43</v>
      </c>
      <c r="G98" s="1">
        <v>17158100.421199981</v>
      </c>
      <c r="H98" s="1">
        <v>17250843.43</v>
      </c>
      <c r="I98" s="1">
        <v>17158100.421199981</v>
      </c>
    </row>
    <row r="99" spans="1:9" x14ac:dyDescent="0.2">
      <c r="A99" t="s">
        <v>67</v>
      </c>
      <c r="D99" t="s">
        <v>8</v>
      </c>
      <c r="E99">
        <v>202108</v>
      </c>
      <c r="F99" s="1">
        <v>10268559.740000006</v>
      </c>
      <c r="G99" s="1">
        <v>18624162.027900014</v>
      </c>
      <c r="H99" s="1">
        <v>10268559.740000006</v>
      </c>
      <c r="I99" s="1">
        <v>18624162.027900014</v>
      </c>
    </row>
    <row r="100" spans="1:9" x14ac:dyDescent="0.2">
      <c r="A100" t="s">
        <v>67</v>
      </c>
      <c r="D100" t="s">
        <v>8</v>
      </c>
      <c r="E100">
        <v>202109</v>
      </c>
      <c r="F100" s="1">
        <v>14812881.300000001</v>
      </c>
      <c r="G100" s="1">
        <v>8424774.2879999988</v>
      </c>
      <c r="H100" s="1">
        <v>14812881.300000001</v>
      </c>
      <c r="I100" s="1">
        <v>8424774.2879999988</v>
      </c>
    </row>
    <row r="101" spans="1:9" x14ac:dyDescent="0.2">
      <c r="A101" t="s">
        <v>67</v>
      </c>
      <c r="D101" t="s">
        <v>8</v>
      </c>
      <c r="E101">
        <v>202110</v>
      </c>
      <c r="F101" s="1">
        <v>5636393.6900000013</v>
      </c>
      <c r="G101" s="1">
        <v>15560177.905000003</v>
      </c>
      <c r="H101" s="1">
        <v>5636393.6900000013</v>
      </c>
      <c r="I101" s="1">
        <v>15560177.905000003</v>
      </c>
    </row>
    <row r="102" spans="1:9" x14ac:dyDescent="0.2">
      <c r="A102" t="s">
        <v>67</v>
      </c>
      <c r="D102" t="s">
        <v>8</v>
      </c>
      <c r="E102">
        <v>202111</v>
      </c>
      <c r="F102" s="1">
        <v>8464094.4199999981</v>
      </c>
      <c r="G102" s="1">
        <v>30942242.910200007</v>
      </c>
      <c r="H102" s="1">
        <v>8464094.4199999981</v>
      </c>
      <c r="I102" s="1">
        <v>30942242.910200007</v>
      </c>
    </row>
    <row r="103" spans="1:9" x14ac:dyDescent="0.2">
      <c r="A103" t="s">
        <v>67</v>
      </c>
      <c r="D103" t="s">
        <v>8</v>
      </c>
      <c r="E103">
        <v>202112</v>
      </c>
      <c r="F103" s="1">
        <v>5130154.4000000004</v>
      </c>
      <c r="G103" s="1">
        <v>-16003702.03570001</v>
      </c>
      <c r="H103" s="1">
        <v>5130154.4000000004</v>
      </c>
      <c r="I103" s="1">
        <v>-16003702.03570001</v>
      </c>
    </row>
    <row r="104" spans="1:9" x14ac:dyDescent="0.2">
      <c r="A104" t="s">
        <v>67</v>
      </c>
      <c r="D104" t="s">
        <v>8</v>
      </c>
      <c r="E104">
        <v>202201</v>
      </c>
      <c r="F104" s="1">
        <v>889263.87000000011</v>
      </c>
      <c r="G104" s="1">
        <v>5169852.8570000036</v>
      </c>
      <c r="H104" s="1">
        <v>889263.87000000011</v>
      </c>
      <c r="I104" s="1">
        <v>5169852.8570000036</v>
      </c>
    </row>
    <row r="105" spans="1:9" x14ac:dyDescent="0.2">
      <c r="A105" t="s">
        <v>67</v>
      </c>
      <c r="D105" t="s">
        <v>8</v>
      </c>
      <c r="E105">
        <v>202202</v>
      </c>
      <c r="F105" s="1">
        <v>2397138.46</v>
      </c>
      <c r="G105" s="1">
        <v>817305.10290000169</v>
      </c>
      <c r="H105" s="1">
        <v>2397138.46</v>
      </c>
      <c r="I105" s="1">
        <v>817305.10290000169</v>
      </c>
    </row>
    <row r="106" spans="1:9" x14ac:dyDescent="0.2">
      <c r="A106" t="s">
        <v>67</v>
      </c>
      <c r="D106" t="s">
        <v>8</v>
      </c>
      <c r="E106">
        <v>202203</v>
      </c>
      <c r="F106" s="1">
        <v>-104763</v>
      </c>
      <c r="G106" s="1">
        <v>674422.48000000138</v>
      </c>
      <c r="H106" s="1">
        <v>-104763</v>
      </c>
      <c r="I106" s="1">
        <v>674422.48000000138</v>
      </c>
    </row>
    <row r="107" spans="1:9" x14ac:dyDescent="0.2">
      <c r="A107" t="s">
        <v>67</v>
      </c>
      <c r="D107" t="s">
        <v>8</v>
      </c>
      <c r="E107">
        <v>202204</v>
      </c>
      <c r="F107" s="1">
        <v>-1031486</v>
      </c>
      <c r="G107" s="1">
        <v>-2217613.9615000002</v>
      </c>
      <c r="H107" s="1">
        <v>-1031486</v>
      </c>
      <c r="I107" s="1">
        <v>-2217613.9615000002</v>
      </c>
    </row>
    <row r="108" spans="1:9" x14ac:dyDescent="0.2">
      <c r="A108" t="s">
        <v>67</v>
      </c>
      <c r="D108" t="s">
        <v>8</v>
      </c>
      <c r="E108">
        <v>202205</v>
      </c>
      <c r="F108" s="1">
        <v>501596</v>
      </c>
      <c r="G108" s="1">
        <v>-1762727.0014999998</v>
      </c>
      <c r="H108" s="1">
        <v>501596</v>
      </c>
      <c r="I108" s="1">
        <v>-1762727.0014999998</v>
      </c>
    </row>
    <row r="109" spans="1:9" x14ac:dyDescent="0.2">
      <c r="A109" t="s">
        <v>67</v>
      </c>
      <c r="D109" t="s">
        <v>8</v>
      </c>
      <c r="E109">
        <v>202206</v>
      </c>
      <c r="F109" s="1">
        <v>-143672</v>
      </c>
      <c r="G109" s="1">
        <v>-825204.99790000019</v>
      </c>
      <c r="H109" s="1">
        <v>-143672</v>
      </c>
      <c r="I109" s="1">
        <v>-825204.99790000019</v>
      </c>
    </row>
    <row r="110" spans="1:9" x14ac:dyDescent="0.2">
      <c r="A110" t="s">
        <v>67</v>
      </c>
      <c r="D110" t="s">
        <v>8</v>
      </c>
      <c r="E110">
        <v>202207</v>
      </c>
      <c r="F110" s="1">
        <v>848943</v>
      </c>
      <c r="G110" s="1">
        <v>-2512927.6828000005</v>
      </c>
      <c r="H110" s="1">
        <v>848943</v>
      </c>
      <c r="I110" s="1">
        <v>-2512927.6828000005</v>
      </c>
    </row>
    <row r="111" spans="1:9" x14ac:dyDescent="0.2">
      <c r="A111" t="s">
        <v>67</v>
      </c>
      <c r="D111" t="s">
        <v>8</v>
      </c>
      <c r="E111">
        <v>202208</v>
      </c>
      <c r="F111" s="1">
        <v>405990</v>
      </c>
      <c r="G111" s="1">
        <v>399741</v>
      </c>
      <c r="H111" s="1">
        <v>405990</v>
      </c>
      <c r="I111" s="1">
        <v>399741</v>
      </c>
    </row>
    <row r="112" spans="1:9" x14ac:dyDescent="0.2">
      <c r="A112" t="s">
        <v>67</v>
      </c>
      <c r="D112" t="s">
        <v>8</v>
      </c>
      <c r="E112">
        <v>202209</v>
      </c>
      <c r="F112" s="1">
        <v>-267182.03000000003</v>
      </c>
      <c r="G112" s="1">
        <v>-6019107.0476999963</v>
      </c>
      <c r="H112" s="1">
        <v>-267182.03000000003</v>
      </c>
      <c r="I112" s="1">
        <v>-6019107.0476999963</v>
      </c>
    </row>
    <row r="113" spans="1:9" x14ac:dyDescent="0.2">
      <c r="A113" t="s">
        <v>67</v>
      </c>
      <c r="D113" t="s">
        <v>8</v>
      </c>
      <c r="E113">
        <v>202210</v>
      </c>
      <c r="F113" s="1">
        <v>689804</v>
      </c>
      <c r="G113" s="1">
        <v>2743430.9182999991</v>
      </c>
      <c r="H113" s="1">
        <v>689804</v>
      </c>
      <c r="I113" s="1">
        <v>2743430.9182999991</v>
      </c>
    </row>
    <row r="114" spans="1:9" x14ac:dyDescent="0.2">
      <c r="A114" t="s">
        <v>67</v>
      </c>
      <c r="D114" t="s">
        <v>8</v>
      </c>
      <c r="E114">
        <v>202211</v>
      </c>
      <c r="F114" s="1">
        <v>0</v>
      </c>
      <c r="G114" s="1">
        <v>56038422.137100011</v>
      </c>
      <c r="H114" s="1">
        <v>0</v>
      </c>
      <c r="I114" s="1">
        <v>56038422.137100011</v>
      </c>
    </row>
    <row r="115" spans="1:9" x14ac:dyDescent="0.2">
      <c r="A115" t="s">
        <v>67</v>
      </c>
      <c r="D115" t="s">
        <v>8</v>
      </c>
      <c r="E115">
        <v>202212</v>
      </c>
      <c r="F115" s="1">
        <v>0</v>
      </c>
      <c r="G115" s="1">
        <v>136425.2732</v>
      </c>
      <c r="H115" s="1">
        <v>0</v>
      </c>
      <c r="I115" s="1">
        <v>136425.2732</v>
      </c>
    </row>
    <row r="116" spans="1:9" x14ac:dyDescent="0.2">
      <c r="A116" t="s">
        <v>67</v>
      </c>
      <c r="D116" t="s">
        <v>8</v>
      </c>
      <c r="E116">
        <v>202301</v>
      </c>
      <c r="F116" s="1">
        <v>0</v>
      </c>
      <c r="G116" s="1">
        <v>188916.99999999997</v>
      </c>
      <c r="H116" s="1">
        <v>0</v>
      </c>
      <c r="I116" s="1">
        <v>188916.99999999997</v>
      </c>
    </row>
    <row r="117" spans="1:9" x14ac:dyDescent="0.2">
      <c r="A117" t="s">
        <v>67</v>
      </c>
      <c r="D117" t="s">
        <v>8</v>
      </c>
      <c r="E117">
        <v>202302</v>
      </c>
      <c r="F117" s="1">
        <v>0</v>
      </c>
      <c r="G117" s="1">
        <v>186347.0031</v>
      </c>
      <c r="H117" s="1">
        <v>0</v>
      </c>
      <c r="I117" s="1">
        <v>186347.0031</v>
      </c>
    </row>
    <row r="118" spans="1:9" x14ac:dyDescent="0.2">
      <c r="A118" t="s">
        <v>67</v>
      </c>
      <c r="D118" t="s">
        <v>8</v>
      </c>
      <c r="E118">
        <v>202303</v>
      </c>
      <c r="F118" s="1">
        <v>0</v>
      </c>
      <c r="G118" s="1">
        <v>6908898.9884000011</v>
      </c>
      <c r="H118" s="1">
        <v>0</v>
      </c>
      <c r="I118" s="1">
        <v>6908898.9884000011</v>
      </c>
    </row>
    <row r="119" spans="1:9" x14ac:dyDescent="0.2">
      <c r="A119" t="s">
        <v>67</v>
      </c>
      <c r="D119" t="s">
        <v>8</v>
      </c>
      <c r="E119">
        <v>202304</v>
      </c>
      <c r="F119" s="1">
        <v>0</v>
      </c>
      <c r="G119" s="1">
        <v>296385.01470000012</v>
      </c>
      <c r="H119" s="1">
        <v>0</v>
      </c>
      <c r="I119" s="1">
        <v>296385.01470000012</v>
      </c>
    </row>
    <row r="120" spans="1:9" x14ac:dyDescent="0.2">
      <c r="A120" t="s">
        <v>67</v>
      </c>
      <c r="D120" t="s">
        <v>8</v>
      </c>
      <c r="E120">
        <v>202305</v>
      </c>
      <c r="F120" s="1">
        <v>-344902</v>
      </c>
      <c r="G120" s="1">
        <v>-459039.00739999994</v>
      </c>
      <c r="H120" s="1">
        <v>-344902</v>
      </c>
      <c r="I120" s="1">
        <v>-459039.00739999994</v>
      </c>
    </row>
    <row r="121" spans="1:9" x14ac:dyDescent="0.2">
      <c r="A121" t="s">
        <v>67</v>
      </c>
      <c r="D121" t="s">
        <v>8</v>
      </c>
      <c r="E121">
        <v>202306</v>
      </c>
      <c r="F121" s="1">
        <v>0</v>
      </c>
      <c r="G121" s="1">
        <v>124835.00730000008</v>
      </c>
      <c r="H121" s="1">
        <v>0</v>
      </c>
      <c r="I121" s="1">
        <v>124835.00730000008</v>
      </c>
    </row>
    <row r="122" spans="1:9" x14ac:dyDescent="0.2">
      <c r="A122" t="s">
        <v>67</v>
      </c>
      <c r="D122" t="s">
        <v>8</v>
      </c>
      <c r="E122">
        <v>202308</v>
      </c>
      <c r="F122" s="1">
        <v>0</v>
      </c>
      <c r="G122" s="1">
        <v>124834.99649999999</v>
      </c>
      <c r="H122" s="1">
        <v>0</v>
      </c>
      <c r="I122" s="1">
        <v>124834.99649999999</v>
      </c>
    </row>
    <row r="123" spans="1:9" x14ac:dyDescent="0.2">
      <c r="A123" t="s">
        <v>67</v>
      </c>
      <c r="D123" t="s">
        <v>8</v>
      </c>
      <c r="E123">
        <v>202309</v>
      </c>
      <c r="F123" s="1">
        <v>0</v>
      </c>
      <c r="G123" s="1">
        <v>-4.914957330015568E-13</v>
      </c>
      <c r="H123" s="1">
        <v>0</v>
      </c>
      <c r="I123" s="1">
        <v>-4.914957330015568E-13</v>
      </c>
    </row>
    <row r="124" spans="1:9" x14ac:dyDescent="0.2">
      <c r="A124" t="s">
        <v>67</v>
      </c>
      <c r="D124" t="s">
        <v>9</v>
      </c>
      <c r="E124">
        <v>201406</v>
      </c>
      <c r="F124" s="1">
        <v>457672067</v>
      </c>
      <c r="G124" s="1">
        <v>457672067</v>
      </c>
      <c r="H124" s="1">
        <v>457672067</v>
      </c>
      <c r="I124" s="1">
        <v>457672067</v>
      </c>
    </row>
    <row r="125" spans="1:9" x14ac:dyDescent="0.2">
      <c r="A125" t="s">
        <v>67</v>
      </c>
      <c r="D125" t="s">
        <v>9</v>
      </c>
      <c r="E125">
        <v>201412</v>
      </c>
      <c r="F125" s="1">
        <v>352149475</v>
      </c>
      <c r="G125" s="1">
        <v>352149475</v>
      </c>
      <c r="H125" s="1">
        <v>352149475</v>
      </c>
      <c r="I125" s="1">
        <v>352149475</v>
      </c>
    </row>
    <row r="126" spans="1:9" x14ac:dyDescent="0.2">
      <c r="A126" t="s">
        <v>67</v>
      </c>
      <c r="D126" t="s">
        <v>9</v>
      </c>
      <c r="E126">
        <v>201506</v>
      </c>
      <c r="F126" s="1">
        <v>260536442</v>
      </c>
      <c r="G126" s="1">
        <v>260536442</v>
      </c>
      <c r="H126" s="1">
        <v>260536442</v>
      </c>
      <c r="I126" s="1">
        <v>260536442</v>
      </c>
    </row>
    <row r="127" spans="1:9" x14ac:dyDescent="0.2">
      <c r="A127" t="s">
        <v>67</v>
      </c>
      <c r="D127" t="s">
        <v>9</v>
      </c>
      <c r="E127">
        <v>201512</v>
      </c>
      <c r="F127" s="1">
        <v>193942900</v>
      </c>
      <c r="G127" s="1">
        <v>194168200</v>
      </c>
      <c r="H127" s="1">
        <v>193942900</v>
      </c>
      <c r="I127" s="1">
        <v>194168200</v>
      </c>
    </row>
    <row r="128" spans="1:9" x14ac:dyDescent="0.2">
      <c r="A128" t="s">
        <v>67</v>
      </c>
      <c r="D128" t="s">
        <v>9</v>
      </c>
      <c r="E128">
        <v>201606</v>
      </c>
      <c r="F128" s="1">
        <v>140093737</v>
      </c>
      <c r="G128" s="1">
        <v>139870268</v>
      </c>
      <c r="H128" s="1">
        <v>140093737</v>
      </c>
      <c r="I128" s="1">
        <v>139870268</v>
      </c>
    </row>
    <row r="129" spans="1:9" x14ac:dyDescent="0.2">
      <c r="A129" t="s">
        <v>67</v>
      </c>
      <c r="D129" t="s">
        <v>9</v>
      </c>
      <c r="E129">
        <v>201612</v>
      </c>
      <c r="F129" s="1">
        <v>105946709</v>
      </c>
      <c r="G129" s="1">
        <v>105946709</v>
      </c>
      <c r="H129" s="1">
        <v>105946709</v>
      </c>
      <c r="I129" s="1">
        <v>105946709</v>
      </c>
    </row>
    <row r="130" spans="1:9" x14ac:dyDescent="0.2">
      <c r="A130" t="s">
        <v>67</v>
      </c>
      <c r="D130" t="s">
        <v>9</v>
      </c>
      <c r="E130">
        <v>201706</v>
      </c>
      <c r="F130" s="1">
        <v>98570705</v>
      </c>
      <c r="G130" s="1">
        <v>98570705</v>
      </c>
      <c r="H130" s="1">
        <v>98570705</v>
      </c>
      <c r="I130" s="1">
        <v>98570705</v>
      </c>
    </row>
    <row r="131" spans="1:9" x14ac:dyDescent="0.2">
      <c r="A131" t="s">
        <v>67</v>
      </c>
      <c r="D131" t="s">
        <v>9</v>
      </c>
      <c r="E131">
        <v>201712</v>
      </c>
      <c r="F131" s="1">
        <v>17081345</v>
      </c>
      <c r="G131" s="1">
        <v>16232348</v>
      </c>
      <c r="H131" s="1">
        <v>17081345</v>
      </c>
      <c r="I131" s="1">
        <v>16232348</v>
      </c>
    </row>
    <row r="132" spans="1:9" x14ac:dyDescent="0.2">
      <c r="A132" t="s">
        <v>67</v>
      </c>
      <c r="D132" t="s">
        <v>9</v>
      </c>
      <c r="E132">
        <v>201806</v>
      </c>
      <c r="F132" s="1">
        <v>129983242.27999999</v>
      </c>
      <c r="G132" s="1">
        <v>109672670.28</v>
      </c>
      <c r="H132" s="1">
        <v>129983242.27999999</v>
      </c>
      <c r="I132" s="1">
        <v>109672670.28</v>
      </c>
    </row>
    <row r="133" spans="1:9" x14ac:dyDescent="0.2">
      <c r="A133" t="s">
        <v>67</v>
      </c>
      <c r="D133" t="s">
        <v>9</v>
      </c>
      <c r="E133">
        <v>201812</v>
      </c>
      <c r="F133" s="1">
        <v>364622039.5399999</v>
      </c>
      <c r="G133" s="1">
        <v>340782896.51639998</v>
      </c>
      <c r="H133" s="1">
        <v>364622039.5399999</v>
      </c>
      <c r="I133" s="1">
        <v>340782896.51639998</v>
      </c>
    </row>
    <row r="134" spans="1:9" x14ac:dyDescent="0.2">
      <c r="A134" t="s">
        <v>67</v>
      </c>
      <c r="D134" t="s">
        <v>9</v>
      </c>
      <c r="E134">
        <v>201906</v>
      </c>
      <c r="F134" s="1">
        <v>207284677.69999912</v>
      </c>
      <c r="G134" s="1">
        <v>218517690.73019928</v>
      </c>
      <c r="H134" s="1">
        <v>207284677.69999912</v>
      </c>
      <c r="I134" s="1">
        <v>218517690.73019928</v>
      </c>
    </row>
    <row r="135" spans="1:9" x14ac:dyDescent="0.2">
      <c r="A135" t="s">
        <v>67</v>
      </c>
      <c r="D135" t="s">
        <v>9</v>
      </c>
      <c r="E135">
        <v>201912</v>
      </c>
      <c r="F135" s="1">
        <v>274291597.79999959</v>
      </c>
      <c r="G135" s="1">
        <v>245178859.7956</v>
      </c>
      <c r="H135" s="1">
        <v>274291597.79999959</v>
      </c>
      <c r="I135" s="1">
        <v>245178859.7956</v>
      </c>
    </row>
    <row r="136" spans="1:9" x14ac:dyDescent="0.2">
      <c r="A136" t="s">
        <v>67</v>
      </c>
      <c r="D136" t="s">
        <v>9</v>
      </c>
      <c r="E136">
        <v>202006</v>
      </c>
      <c r="F136" s="1">
        <v>277186142.25999993</v>
      </c>
      <c r="G136" s="1">
        <v>226605936.13299993</v>
      </c>
      <c r="H136" s="1">
        <v>277186142.25999993</v>
      </c>
      <c r="I136" s="1">
        <v>226605936.13299993</v>
      </c>
    </row>
    <row r="137" spans="1:9" x14ac:dyDescent="0.2">
      <c r="A137" t="s">
        <v>67</v>
      </c>
      <c r="D137" t="s">
        <v>9</v>
      </c>
      <c r="E137">
        <v>202012</v>
      </c>
      <c r="F137" s="1">
        <v>211611833.09</v>
      </c>
      <c r="G137" s="1">
        <v>259898614.54599988</v>
      </c>
      <c r="H137" s="1">
        <v>211611833.09</v>
      </c>
      <c r="I137" s="1">
        <v>259898614.54599988</v>
      </c>
    </row>
    <row r="138" spans="1:9" x14ac:dyDescent="0.2">
      <c r="A138" t="s">
        <v>67</v>
      </c>
      <c r="D138" t="s">
        <v>9</v>
      </c>
      <c r="E138">
        <v>202106</v>
      </c>
      <c r="F138" s="1">
        <v>154892237.88999996</v>
      </c>
      <c r="G138" s="1">
        <v>159530574.641</v>
      </c>
      <c r="H138" s="1">
        <v>154892237.88999996</v>
      </c>
      <c r="I138" s="1">
        <v>159530574.641</v>
      </c>
    </row>
    <row r="139" spans="1:9" x14ac:dyDescent="0.2">
      <c r="A139" t="s">
        <v>67</v>
      </c>
      <c r="D139" t="s">
        <v>9</v>
      </c>
      <c r="E139">
        <v>202112</v>
      </c>
      <c r="F139" s="1">
        <v>61562926.980000012</v>
      </c>
      <c r="G139" s="1">
        <v>74705755.516599998</v>
      </c>
      <c r="H139" s="1">
        <v>61562926.980000012</v>
      </c>
      <c r="I139" s="1">
        <v>74705755.516599998</v>
      </c>
    </row>
    <row r="140" spans="1:9" x14ac:dyDescent="0.2">
      <c r="A140" t="s">
        <v>67</v>
      </c>
      <c r="D140" t="s">
        <v>9</v>
      </c>
      <c r="E140">
        <v>202206</v>
      </c>
      <c r="F140" s="1">
        <v>2508077.33</v>
      </c>
      <c r="G140" s="1">
        <v>1856034.4790000059</v>
      </c>
      <c r="H140" s="1">
        <v>2508077.33</v>
      </c>
      <c r="I140" s="1">
        <v>1856034.4790000059</v>
      </c>
    </row>
    <row r="141" spans="1:9" x14ac:dyDescent="0.2">
      <c r="A141" t="s">
        <v>67</v>
      </c>
      <c r="D141" t="s">
        <v>9</v>
      </c>
      <c r="E141">
        <v>202212</v>
      </c>
      <c r="F141" s="1">
        <v>1677554.97</v>
      </c>
      <c r="G141" s="1">
        <v>50785984.598100014</v>
      </c>
      <c r="H141" s="1">
        <v>1677554.97</v>
      </c>
      <c r="I141" s="1">
        <v>50785984.598100014</v>
      </c>
    </row>
    <row r="142" spans="1:9" x14ac:dyDescent="0.2">
      <c r="A142" t="s">
        <v>67</v>
      </c>
      <c r="D142" t="s">
        <v>9</v>
      </c>
      <c r="E142">
        <v>202306</v>
      </c>
      <c r="F142" s="1">
        <v>-344902</v>
      </c>
      <c r="G142" s="1">
        <v>7246344.0061000017</v>
      </c>
      <c r="H142" s="1">
        <v>-344902</v>
      </c>
      <c r="I142" s="1">
        <v>7246344.0061000017</v>
      </c>
    </row>
    <row r="143" spans="1:9" x14ac:dyDescent="0.2">
      <c r="A143" t="s">
        <v>67</v>
      </c>
      <c r="D143" t="s">
        <v>9</v>
      </c>
      <c r="E143">
        <v>202312</v>
      </c>
      <c r="F143" s="1">
        <v>0</v>
      </c>
      <c r="G143" s="1">
        <v>124834.99649999999</v>
      </c>
      <c r="H143" s="1">
        <v>0</v>
      </c>
      <c r="I143" s="1">
        <v>124834.99649999999</v>
      </c>
    </row>
    <row r="144" spans="1:9" x14ac:dyDescent="0.2">
      <c r="A144" t="s">
        <v>67</v>
      </c>
      <c r="D144" t="s">
        <v>5</v>
      </c>
      <c r="E144">
        <v>201403</v>
      </c>
      <c r="F144" s="1">
        <v>250729887</v>
      </c>
      <c r="G144" s="1">
        <v>250729887</v>
      </c>
      <c r="H144" s="1">
        <v>250729887</v>
      </c>
      <c r="I144" s="1">
        <v>250729887</v>
      </c>
    </row>
    <row r="145" spans="1:9" x14ac:dyDescent="0.2">
      <c r="A145" t="s">
        <v>67</v>
      </c>
      <c r="D145" t="s">
        <v>5</v>
      </c>
      <c r="E145">
        <v>201406</v>
      </c>
      <c r="F145" s="1">
        <v>206942180</v>
      </c>
      <c r="G145" s="1">
        <v>206942180</v>
      </c>
      <c r="H145" s="1">
        <v>206942180</v>
      </c>
      <c r="I145" s="1">
        <v>206942180</v>
      </c>
    </row>
    <row r="146" spans="1:9" x14ac:dyDescent="0.2">
      <c r="A146" t="s">
        <v>67</v>
      </c>
      <c r="D146" t="s">
        <v>5</v>
      </c>
      <c r="E146">
        <v>201409</v>
      </c>
      <c r="F146" s="1">
        <v>196329945</v>
      </c>
      <c r="G146" s="1">
        <v>196329945</v>
      </c>
      <c r="H146" s="1">
        <v>196329945</v>
      </c>
      <c r="I146" s="1">
        <v>196329945</v>
      </c>
    </row>
    <row r="147" spans="1:9" x14ac:dyDescent="0.2">
      <c r="A147" t="s">
        <v>67</v>
      </c>
      <c r="D147" t="s">
        <v>5</v>
      </c>
      <c r="E147">
        <v>201412</v>
      </c>
      <c r="F147" s="1">
        <v>155819530</v>
      </c>
      <c r="G147" s="1">
        <v>155819530</v>
      </c>
      <c r="H147" s="1">
        <v>155819530</v>
      </c>
      <c r="I147" s="1">
        <v>155819530</v>
      </c>
    </row>
    <row r="148" spans="1:9" x14ac:dyDescent="0.2">
      <c r="A148" t="s">
        <v>67</v>
      </c>
      <c r="D148" t="s">
        <v>5</v>
      </c>
      <c r="E148">
        <v>201503</v>
      </c>
      <c r="F148" s="1">
        <v>147033657</v>
      </c>
      <c r="G148" s="1">
        <v>147033657</v>
      </c>
      <c r="H148" s="1">
        <v>147033657</v>
      </c>
      <c r="I148" s="1">
        <v>147033657</v>
      </c>
    </row>
    <row r="149" spans="1:9" x14ac:dyDescent="0.2">
      <c r="A149" t="s">
        <v>67</v>
      </c>
      <c r="D149" t="s">
        <v>5</v>
      </c>
      <c r="E149">
        <v>201506</v>
      </c>
      <c r="F149" s="1">
        <v>113502785</v>
      </c>
      <c r="G149" s="1">
        <v>113502785</v>
      </c>
      <c r="H149" s="1">
        <v>113502785</v>
      </c>
      <c r="I149" s="1">
        <v>113502785</v>
      </c>
    </row>
    <row r="150" spans="1:9" x14ac:dyDescent="0.2">
      <c r="A150" t="s">
        <v>67</v>
      </c>
      <c r="D150" t="s">
        <v>5</v>
      </c>
      <c r="E150">
        <v>201509</v>
      </c>
      <c r="F150" s="1">
        <v>107561967</v>
      </c>
      <c r="G150" s="1">
        <v>107561967</v>
      </c>
      <c r="H150" s="1">
        <v>107561967</v>
      </c>
      <c r="I150" s="1">
        <v>107561967</v>
      </c>
    </row>
    <row r="151" spans="1:9" x14ac:dyDescent="0.2">
      <c r="A151" t="s">
        <v>67</v>
      </c>
      <c r="D151" t="s">
        <v>5</v>
      </c>
      <c r="E151">
        <v>201512</v>
      </c>
      <c r="F151" s="1">
        <v>86380933</v>
      </c>
      <c r="G151" s="1">
        <v>86606233</v>
      </c>
      <c r="H151" s="1">
        <v>86380933</v>
      </c>
      <c r="I151" s="1">
        <v>86606233</v>
      </c>
    </row>
    <row r="152" spans="1:9" x14ac:dyDescent="0.2">
      <c r="A152" t="s">
        <v>67</v>
      </c>
      <c r="D152" t="s">
        <v>5</v>
      </c>
      <c r="E152">
        <v>201603</v>
      </c>
      <c r="F152" s="1">
        <v>85803902</v>
      </c>
      <c r="G152" s="1">
        <v>83781707</v>
      </c>
      <c r="H152" s="1">
        <v>85803902</v>
      </c>
      <c r="I152" s="1">
        <v>83781707</v>
      </c>
    </row>
    <row r="153" spans="1:9" x14ac:dyDescent="0.2">
      <c r="A153" t="s">
        <v>67</v>
      </c>
      <c r="D153" t="s">
        <v>5</v>
      </c>
      <c r="E153">
        <v>201606</v>
      </c>
      <c r="F153" s="1">
        <v>54289835</v>
      </c>
      <c r="G153" s="1">
        <v>56088561</v>
      </c>
      <c r="H153" s="1">
        <v>54289835</v>
      </c>
      <c r="I153" s="1">
        <v>56088561</v>
      </c>
    </row>
    <row r="154" spans="1:9" x14ac:dyDescent="0.2">
      <c r="A154" t="s">
        <v>67</v>
      </c>
      <c r="D154" t="s">
        <v>5</v>
      </c>
      <c r="E154">
        <v>201609</v>
      </c>
      <c r="F154" s="1">
        <v>59812811</v>
      </c>
      <c r="G154" s="1">
        <v>59812811</v>
      </c>
      <c r="H154" s="1">
        <v>59812811</v>
      </c>
      <c r="I154" s="1">
        <v>59812811</v>
      </c>
    </row>
    <row r="155" spans="1:9" x14ac:dyDescent="0.2">
      <c r="A155" t="s">
        <v>67</v>
      </c>
      <c r="D155" t="s">
        <v>5</v>
      </c>
      <c r="E155">
        <v>201612</v>
      </c>
      <c r="F155" s="1">
        <v>46133898</v>
      </c>
      <c r="G155" s="1">
        <v>46133898</v>
      </c>
      <c r="H155" s="1">
        <v>46133898</v>
      </c>
      <c r="I155" s="1">
        <v>46133898</v>
      </c>
    </row>
    <row r="156" spans="1:9" x14ac:dyDescent="0.2">
      <c r="A156" t="s">
        <v>67</v>
      </c>
      <c r="D156" t="s">
        <v>5</v>
      </c>
      <c r="E156">
        <v>201703</v>
      </c>
      <c r="F156" s="1">
        <v>45224682</v>
      </c>
      <c r="G156" s="1">
        <v>45224682</v>
      </c>
      <c r="H156" s="1">
        <v>45224682</v>
      </c>
      <c r="I156" s="1">
        <v>45224682</v>
      </c>
    </row>
    <row r="157" spans="1:9" x14ac:dyDescent="0.2">
      <c r="A157" t="s">
        <v>67</v>
      </c>
      <c r="D157" t="s">
        <v>5</v>
      </c>
      <c r="E157">
        <v>201706</v>
      </c>
      <c r="F157" s="1">
        <v>53346023</v>
      </c>
      <c r="G157" s="1">
        <v>53346023</v>
      </c>
      <c r="H157" s="1">
        <v>53346023</v>
      </c>
      <c r="I157" s="1">
        <v>53346023</v>
      </c>
    </row>
    <row r="158" spans="1:9" x14ac:dyDescent="0.2">
      <c r="A158" t="s">
        <v>67</v>
      </c>
      <c r="D158" t="s">
        <v>5</v>
      </c>
      <c r="E158">
        <v>201712</v>
      </c>
      <c r="F158" s="1">
        <v>17081345</v>
      </c>
      <c r="G158" s="1">
        <v>16232348</v>
      </c>
      <c r="H158" s="1">
        <v>17081345</v>
      </c>
      <c r="I158" s="1">
        <v>16232348</v>
      </c>
    </row>
    <row r="159" spans="1:9" x14ac:dyDescent="0.2">
      <c r="A159" t="s">
        <v>67</v>
      </c>
      <c r="D159" t="s">
        <v>5</v>
      </c>
      <c r="E159">
        <v>201803</v>
      </c>
      <c r="F159" s="1">
        <v>28369731.969999999</v>
      </c>
      <c r="G159" s="1">
        <v>24656093.969999999</v>
      </c>
      <c r="H159" s="1">
        <v>28369731.969999999</v>
      </c>
      <c r="I159" s="1">
        <v>24656093.969999999</v>
      </c>
    </row>
    <row r="160" spans="1:9" x14ac:dyDescent="0.2">
      <c r="A160" t="s">
        <v>67</v>
      </c>
      <c r="D160" t="s">
        <v>5</v>
      </c>
      <c r="E160">
        <v>201806</v>
      </c>
      <c r="F160" s="1">
        <v>101613510.30999999</v>
      </c>
      <c r="G160" s="1">
        <v>85016576.310000002</v>
      </c>
      <c r="H160" s="1">
        <v>101613510.30999999</v>
      </c>
      <c r="I160" s="1">
        <v>85016576.310000002</v>
      </c>
    </row>
    <row r="161" spans="1:9" x14ac:dyDescent="0.2">
      <c r="A161" t="s">
        <v>67</v>
      </c>
      <c r="D161" t="s">
        <v>5</v>
      </c>
      <c r="E161">
        <v>201809</v>
      </c>
      <c r="F161" s="1">
        <v>156038203.59999999</v>
      </c>
      <c r="G161" s="1">
        <v>162044260.57999995</v>
      </c>
      <c r="H161" s="1">
        <v>156038203.59999999</v>
      </c>
      <c r="I161" s="1">
        <v>162044260.57999995</v>
      </c>
    </row>
    <row r="162" spans="1:9" x14ac:dyDescent="0.2">
      <c r="A162" t="s">
        <v>67</v>
      </c>
      <c r="D162" t="s">
        <v>5</v>
      </c>
      <c r="E162">
        <v>201812</v>
      </c>
      <c r="F162" s="1">
        <v>208583835.93999988</v>
      </c>
      <c r="G162" s="1">
        <v>178738635.93640006</v>
      </c>
      <c r="H162" s="1">
        <v>208583835.93999988</v>
      </c>
      <c r="I162" s="1">
        <v>178738635.93640006</v>
      </c>
    </row>
    <row r="163" spans="1:9" x14ac:dyDescent="0.2">
      <c r="A163" t="s">
        <v>67</v>
      </c>
      <c r="D163" t="s">
        <v>5</v>
      </c>
      <c r="E163">
        <v>201903</v>
      </c>
      <c r="F163" s="1">
        <v>164019197.41999942</v>
      </c>
      <c r="G163" s="1">
        <v>166946802.4422999</v>
      </c>
      <c r="H163" s="1">
        <v>164019197.41999942</v>
      </c>
      <c r="I163" s="1">
        <v>166946802.4422999</v>
      </c>
    </row>
    <row r="164" spans="1:9" x14ac:dyDescent="0.2">
      <c r="A164" t="s">
        <v>67</v>
      </c>
      <c r="D164" t="s">
        <v>5</v>
      </c>
      <c r="E164">
        <v>201906</v>
      </c>
      <c r="F164" s="1">
        <v>43265480.279999703</v>
      </c>
      <c r="G164" s="1">
        <v>51570888.287899382</v>
      </c>
      <c r="H164" s="1">
        <v>43265480.279999703</v>
      </c>
      <c r="I164" s="1">
        <v>51570888.287899382</v>
      </c>
    </row>
    <row r="165" spans="1:9" x14ac:dyDescent="0.2">
      <c r="A165" t="s">
        <v>67</v>
      </c>
      <c r="D165" t="s">
        <v>5</v>
      </c>
      <c r="E165">
        <v>201909</v>
      </c>
      <c r="F165" s="1">
        <v>145086221.35999981</v>
      </c>
      <c r="G165" s="1">
        <v>187261992.30050004</v>
      </c>
      <c r="H165" s="1">
        <v>145086221.35999981</v>
      </c>
      <c r="I165" s="1">
        <v>187261992.30050004</v>
      </c>
    </row>
    <row r="166" spans="1:9" x14ac:dyDescent="0.2">
      <c r="A166" t="s">
        <v>67</v>
      </c>
      <c r="D166" t="s">
        <v>5</v>
      </c>
      <c r="E166">
        <v>201912</v>
      </c>
      <c r="F166" s="1">
        <v>129205376.43999979</v>
      </c>
      <c r="G166" s="1">
        <v>57916867.495099947</v>
      </c>
      <c r="H166" s="1">
        <v>129205376.43999979</v>
      </c>
      <c r="I166" s="1">
        <v>57916867.495099947</v>
      </c>
    </row>
    <row r="167" spans="1:9" x14ac:dyDescent="0.2">
      <c r="A167" t="s">
        <v>67</v>
      </c>
      <c r="D167" t="s">
        <v>5</v>
      </c>
      <c r="E167">
        <v>202003</v>
      </c>
      <c r="F167" s="1">
        <v>157654183.33999994</v>
      </c>
      <c r="G167" s="1">
        <v>145936407.1552999</v>
      </c>
      <c r="H167" s="1">
        <v>157654183.33999994</v>
      </c>
      <c r="I167" s="1">
        <v>145936407.1552999</v>
      </c>
    </row>
    <row r="168" spans="1:9" x14ac:dyDescent="0.2">
      <c r="A168" t="s">
        <v>67</v>
      </c>
      <c r="D168" t="s">
        <v>5</v>
      </c>
      <c r="E168">
        <v>202006</v>
      </c>
      <c r="F168" s="1">
        <v>119531958.91999999</v>
      </c>
      <c r="G168" s="1">
        <v>80669528.977700055</v>
      </c>
      <c r="H168" s="1">
        <v>119531958.91999999</v>
      </c>
      <c r="I168" s="1">
        <v>80669528.977700055</v>
      </c>
    </row>
    <row r="169" spans="1:9" x14ac:dyDescent="0.2">
      <c r="A169" t="s">
        <v>67</v>
      </c>
      <c r="D169" t="s">
        <v>5</v>
      </c>
      <c r="E169">
        <v>202009</v>
      </c>
      <c r="F169" s="1">
        <v>114257144.51000001</v>
      </c>
      <c r="G169" s="1">
        <v>160535654.13349998</v>
      </c>
      <c r="H169" s="1">
        <v>114257144.51000001</v>
      </c>
      <c r="I169" s="1">
        <v>160535654.13349998</v>
      </c>
    </row>
    <row r="170" spans="1:9" x14ac:dyDescent="0.2">
      <c r="A170" t="s">
        <v>67</v>
      </c>
      <c r="D170" t="s">
        <v>5</v>
      </c>
      <c r="E170">
        <v>202012</v>
      </c>
      <c r="F170" s="1">
        <v>97354688.580000013</v>
      </c>
      <c r="G170" s="1">
        <v>99362960.412499905</v>
      </c>
      <c r="H170" s="1">
        <v>97354688.580000013</v>
      </c>
      <c r="I170" s="1">
        <v>99362960.412499905</v>
      </c>
    </row>
    <row r="171" spans="1:9" x14ac:dyDescent="0.2">
      <c r="A171" t="s">
        <v>67</v>
      </c>
      <c r="D171" t="s">
        <v>5</v>
      </c>
      <c r="E171">
        <v>202103</v>
      </c>
      <c r="F171" s="1">
        <v>81573591.609999985</v>
      </c>
      <c r="G171" s="1">
        <v>79163383.847400039</v>
      </c>
      <c r="H171" s="1">
        <v>81573591.609999985</v>
      </c>
      <c r="I171" s="1">
        <v>79163383.847400039</v>
      </c>
    </row>
    <row r="172" spans="1:9" x14ac:dyDescent="0.2">
      <c r="A172" t="s">
        <v>67</v>
      </c>
      <c r="D172" t="s">
        <v>5</v>
      </c>
      <c r="E172">
        <v>202106</v>
      </c>
      <c r="F172" s="1">
        <v>73318646.279999986</v>
      </c>
      <c r="G172" s="1">
        <v>80367190.793599963</v>
      </c>
      <c r="H172" s="1">
        <v>73318646.279999986</v>
      </c>
      <c r="I172" s="1">
        <v>80367190.793599963</v>
      </c>
    </row>
    <row r="173" spans="1:9" x14ac:dyDescent="0.2">
      <c r="A173" t="s">
        <v>67</v>
      </c>
      <c r="D173" t="s">
        <v>5</v>
      </c>
      <c r="E173">
        <v>202109</v>
      </c>
      <c r="F173" s="1">
        <v>42332284.470000006</v>
      </c>
      <c r="G173" s="1">
        <v>44207036.73709999</v>
      </c>
      <c r="H173" s="1">
        <v>42332284.470000006</v>
      </c>
      <c r="I173" s="1">
        <v>44207036.73709999</v>
      </c>
    </row>
    <row r="174" spans="1:9" x14ac:dyDescent="0.2">
      <c r="A174" t="s">
        <v>67</v>
      </c>
      <c r="D174" t="s">
        <v>5</v>
      </c>
      <c r="E174">
        <v>202112</v>
      </c>
      <c r="F174" s="1">
        <v>19230642.509999998</v>
      </c>
      <c r="G174" s="1">
        <v>30498718.7795</v>
      </c>
      <c r="H174" s="1">
        <v>19230642.509999998</v>
      </c>
      <c r="I174" s="1">
        <v>30498718.7795</v>
      </c>
    </row>
    <row r="175" spans="1:9" x14ac:dyDescent="0.2">
      <c r="A175" t="s">
        <v>67</v>
      </c>
      <c r="D175" t="s">
        <v>5</v>
      </c>
      <c r="E175">
        <v>202203</v>
      </c>
      <c r="F175" s="1">
        <v>3181639.33</v>
      </c>
      <c r="G175" s="1">
        <v>6661580.4399000062</v>
      </c>
      <c r="H175" s="1">
        <v>3181639.33</v>
      </c>
      <c r="I175" s="1">
        <v>6661580.4399000062</v>
      </c>
    </row>
    <row r="176" spans="1:9" x14ac:dyDescent="0.2">
      <c r="A176" t="s">
        <v>67</v>
      </c>
      <c r="D176" t="s">
        <v>5</v>
      </c>
      <c r="E176">
        <v>202206</v>
      </c>
      <c r="F176" s="1">
        <v>-673562</v>
      </c>
      <c r="G176" s="1">
        <v>-4805545.9609000003</v>
      </c>
      <c r="H176" s="1">
        <v>-673562</v>
      </c>
      <c r="I176" s="1">
        <v>-4805545.9609000003</v>
      </c>
    </row>
    <row r="177" spans="1:9" x14ac:dyDescent="0.2">
      <c r="A177" t="s">
        <v>67</v>
      </c>
      <c r="D177" t="s">
        <v>5</v>
      </c>
      <c r="E177">
        <v>202209</v>
      </c>
      <c r="F177" s="1">
        <v>987750.97</v>
      </c>
      <c r="G177" s="1">
        <v>-8132293.7304999968</v>
      </c>
      <c r="H177" s="1">
        <v>987750.97</v>
      </c>
      <c r="I177" s="1">
        <v>-8132293.7304999968</v>
      </c>
    </row>
    <row r="178" spans="1:9" x14ac:dyDescent="0.2">
      <c r="A178" t="s">
        <v>67</v>
      </c>
      <c r="D178" t="s">
        <v>5</v>
      </c>
      <c r="E178">
        <v>202212</v>
      </c>
      <c r="F178" s="1">
        <v>689804</v>
      </c>
      <c r="G178" s="1">
        <v>58918278.328600012</v>
      </c>
      <c r="H178" s="1">
        <v>689804</v>
      </c>
      <c r="I178" s="1">
        <v>58918278.328600012</v>
      </c>
    </row>
    <row r="179" spans="1:9" x14ac:dyDescent="0.2">
      <c r="A179" t="s">
        <v>67</v>
      </c>
      <c r="D179" t="s">
        <v>5</v>
      </c>
      <c r="E179">
        <v>202303</v>
      </c>
      <c r="F179" s="1">
        <v>0</v>
      </c>
      <c r="G179" s="1">
        <v>7284162.9915000014</v>
      </c>
      <c r="H179" s="1">
        <v>0</v>
      </c>
      <c r="I179" s="1">
        <v>7284162.9915000014</v>
      </c>
    </row>
    <row r="180" spans="1:9" x14ac:dyDescent="0.2">
      <c r="A180" t="s">
        <v>67</v>
      </c>
      <c r="D180" t="s">
        <v>5</v>
      </c>
      <c r="E180">
        <v>202306</v>
      </c>
      <c r="F180" s="1">
        <v>-344902</v>
      </c>
      <c r="G180" s="1">
        <v>-37818.985399999743</v>
      </c>
      <c r="H180" s="1">
        <v>-344902</v>
      </c>
      <c r="I180" s="1">
        <v>-37818.985399999743</v>
      </c>
    </row>
    <row r="181" spans="1:9" x14ac:dyDescent="0.2">
      <c r="A181" t="s">
        <v>67</v>
      </c>
      <c r="D181" t="s">
        <v>5</v>
      </c>
      <c r="E181">
        <v>202309</v>
      </c>
      <c r="F181" s="1">
        <v>0</v>
      </c>
      <c r="G181" s="1">
        <v>124834.99649999999</v>
      </c>
      <c r="H181" s="1">
        <v>0</v>
      </c>
      <c r="I181" s="1">
        <v>124834.99649999999</v>
      </c>
    </row>
    <row r="182" spans="1:9" x14ac:dyDescent="0.2">
      <c r="A182" t="s">
        <v>77</v>
      </c>
      <c r="D182" t="s">
        <v>7</v>
      </c>
      <c r="E182">
        <v>2018</v>
      </c>
      <c r="F182" s="1">
        <v>122985</v>
      </c>
      <c r="G182" s="1">
        <v>123153.28139999999</v>
      </c>
      <c r="H182" s="1">
        <v>122985</v>
      </c>
      <c r="I182" s="1">
        <v>123153.28139999999</v>
      </c>
    </row>
    <row r="183" spans="1:9" x14ac:dyDescent="0.2">
      <c r="A183" t="s">
        <v>77</v>
      </c>
      <c r="D183" t="s">
        <v>7</v>
      </c>
      <c r="E183">
        <v>2023</v>
      </c>
      <c r="F183" s="1">
        <v>0</v>
      </c>
      <c r="G183" s="1">
        <v>-7</v>
      </c>
      <c r="H183" s="1">
        <v>0</v>
      </c>
      <c r="I183" s="1">
        <v>-7</v>
      </c>
    </row>
    <row r="184" spans="1:9" x14ac:dyDescent="0.2">
      <c r="A184" t="s">
        <v>77</v>
      </c>
      <c r="D184" t="s">
        <v>8</v>
      </c>
      <c r="E184">
        <v>201801</v>
      </c>
      <c r="F184" s="1">
        <v>73791</v>
      </c>
      <c r="G184" s="1">
        <v>73791</v>
      </c>
      <c r="H184" s="1">
        <v>73791</v>
      </c>
      <c r="I184" s="1">
        <v>73791</v>
      </c>
    </row>
    <row r="185" spans="1:9" x14ac:dyDescent="0.2">
      <c r="A185" t="s">
        <v>77</v>
      </c>
      <c r="D185" t="s">
        <v>8</v>
      </c>
      <c r="E185">
        <v>201802</v>
      </c>
      <c r="F185" s="1">
        <v>16398</v>
      </c>
      <c r="G185" s="1">
        <v>16481.09</v>
      </c>
      <c r="H185" s="1">
        <v>16398</v>
      </c>
      <c r="I185" s="1">
        <v>16481.09</v>
      </c>
    </row>
    <row r="186" spans="1:9" x14ac:dyDescent="0.2">
      <c r="A186" t="s">
        <v>77</v>
      </c>
      <c r="D186" t="s">
        <v>8</v>
      </c>
      <c r="E186">
        <v>201803</v>
      </c>
      <c r="F186" s="1">
        <v>24597</v>
      </c>
      <c r="G186" s="1">
        <v>24505.303199999998</v>
      </c>
      <c r="H186" s="1">
        <v>24597</v>
      </c>
      <c r="I186" s="1">
        <v>24505.303199999998</v>
      </c>
    </row>
    <row r="187" spans="1:9" x14ac:dyDescent="0.2">
      <c r="A187" t="s">
        <v>77</v>
      </c>
      <c r="D187" t="s">
        <v>8</v>
      </c>
      <c r="E187">
        <v>201804</v>
      </c>
      <c r="F187" s="1">
        <v>8199</v>
      </c>
      <c r="G187" s="1">
        <v>8114.6588999999994</v>
      </c>
      <c r="H187" s="1">
        <v>8199</v>
      </c>
      <c r="I187" s="1">
        <v>8114.6588999999994</v>
      </c>
    </row>
    <row r="188" spans="1:9" x14ac:dyDescent="0.2">
      <c r="A188" t="s">
        <v>77</v>
      </c>
      <c r="D188" t="s">
        <v>8</v>
      </c>
      <c r="E188">
        <v>201805</v>
      </c>
      <c r="F188" s="1">
        <v>0</v>
      </c>
      <c r="G188" s="1">
        <v>-28.192300000000003</v>
      </c>
      <c r="H188" s="1">
        <v>0</v>
      </c>
      <c r="I188" s="1">
        <v>-28.192300000000003</v>
      </c>
    </row>
    <row r="189" spans="1:9" x14ac:dyDescent="0.2">
      <c r="A189" t="s">
        <v>77</v>
      </c>
      <c r="D189" t="s">
        <v>8</v>
      </c>
      <c r="E189">
        <v>201806</v>
      </c>
      <c r="F189" s="1">
        <v>0</v>
      </c>
      <c r="G189" s="1">
        <v>-153.08269999999999</v>
      </c>
      <c r="H189" s="1">
        <v>0</v>
      </c>
      <c r="I189" s="1">
        <v>-153.08269999999999</v>
      </c>
    </row>
    <row r="190" spans="1:9" x14ac:dyDescent="0.2">
      <c r="A190" t="s">
        <v>77</v>
      </c>
      <c r="D190" t="s">
        <v>8</v>
      </c>
      <c r="E190">
        <v>201807</v>
      </c>
      <c r="F190" s="1">
        <v>0</v>
      </c>
      <c r="G190" s="1">
        <v>442.50429999999994</v>
      </c>
      <c r="H190" s="1">
        <v>0</v>
      </c>
      <c r="I190" s="1">
        <v>442.50429999999994</v>
      </c>
    </row>
    <row r="191" spans="1:9" x14ac:dyDescent="0.2">
      <c r="A191" t="s">
        <v>77</v>
      </c>
      <c r="D191" t="s">
        <v>8</v>
      </c>
      <c r="E191">
        <v>202307</v>
      </c>
      <c r="F191" s="1">
        <v>0</v>
      </c>
      <c r="G191" s="1">
        <v>-7</v>
      </c>
      <c r="H191" s="1">
        <v>0</v>
      </c>
      <c r="I191" s="1">
        <v>-7</v>
      </c>
    </row>
    <row r="192" spans="1:9" x14ac:dyDescent="0.2">
      <c r="A192" t="s">
        <v>77</v>
      </c>
      <c r="D192" t="s">
        <v>9</v>
      </c>
      <c r="E192">
        <v>201806</v>
      </c>
      <c r="F192" s="1">
        <v>122985</v>
      </c>
      <c r="G192" s="1">
        <v>122710.77709999999</v>
      </c>
      <c r="H192" s="1">
        <v>122985</v>
      </c>
      <c r="I192" s="1">
        <v>122710.77709999999</v>
      </c>
    </row>
    <row r="193" spans="1:9" x14ac:dyDescent="0.2">
      <c r="A193" t="s">
        <v>77</v>
      </c>
      <c r="D193" t="s">
        <v>9</v>
      </c>
      <c r="E193">
        <v>201812</v>
      </c>
      <c r="F193" s="1">
        <v>0</v>
      </c>
      <c r="G193" s="1">
        <v>442.50429999999994</v>
      </c>
      <c r="H193" s="1">
        <v>0</v>
      </c>
      <c r="I193" s="1">
        <v>442.50429999999994</v>
      </c>
    </row>
    <row r="194" spans="1:9" x14ac:dyDescent="0.2">
      <c r="A194" t="s">
        <v>77</v>
      </c>
      <c r="D194" t="s">
        <v>9</v>
      </c>
      <c r="E194">
        <v>202312</v>
      </c>
      <c r="F194" s="1">
        <v>0</v>
      </c>
      <c r="G194" s="1">
        <v>-7</v>
      </c>
      <c r="H194" s="1">
        <v>0</v>
      </c>
      <c r="I194" s="1">
        <v>-7</v>
      </c>
    </row>
    <row r="195" spans="1:9" x14ac:dyDescent="0.2">
      <c r="A195" t="s">
        <v>77</v>
      </c>
      <c r="D195" t="s">
        <v>5</v>
      </c>
      <c r="E195">
        <v>201803</v>
      </c>
      <c r="F195" s="1">
        <v>114786</v>
      </c>
      <c r="G195" s="1">
        <v>114777.39319999999</v>
      </c>
      <c r="H195" s="1">
        <v>114786</v>
      </c>
      <c r="I195" s="1">
        <v>114777.39319999999</v>
      </c>
    </row>
    <row r="196" spans="1:9" x14ac:dyDescent="0.2">
      <c r="A196" t="s">
        <v>77</v>
      </c>
      <c r="D196" t="s">
        <v>5</v>
      </c>
      <c r="E196">
        <v>201806</v>
      </c>
      <c r="F196" s="1">
        <v>8199</v>
      </c>
      <c r="G196" s="1">
        <v>7933.3838999999998</v>
      </c>
      <c r="H196" s="1">
        <v>8199</v>
      </c>
      <c r="I196" s="1">
        <v>7933.3838999999998</v>
      </c>
    </row>
    <row r="197" spans="1:9" x14ac:dyDescent="0.2">
      <c r="A197" t="s">
        <v>77</v>
      </c>
      <c r="D197" t="s">
        <v>5</v>
      </c>
      <c r="E197">
        <v>201809</v>
      </c>
      <c r="F197" s="1">
        <v>0</v>
      </c>
      <c r="G197" s="1">
        <v>442.50429999999994</v>
      </c>
      <c r="H197" s="1">
        <v>0</v>
      </c>
      <c r="I197" s="1">
        <v>442.50429999999994</v>
      </c>
    </row>
    <row r="198" spans="1:9" x14ac:dyDescent="0.2">
      <c r="A198" t="s">
        <v>77</v>
      </c>
      <c r="D198" t="s">
        <v>5</v>
      </c>
      <c r="E198">
        <v>202309</v>
      </c>
      <c r="F198" s="1">
        <v>0</v>
      </c>
      <c r="G198" s="1">
        <v>-7</v>
      </c>
      <c r="H198" s="1">
        <v>0</v>
      </c>
      <c r="I198" s="1">
        <v>-7</v>
      </c>
    </row>
    <row r="199" spans="1:9" x14ac:dyDescent="0.2">
      <c r="A199" t="s">
        <v>68</v>
      </c>
      <c r="D199" t="s">
        <v>7</v>
      </c>
      <c r="E199">
        <v>2017</v>
      </c>
      <c r="F199" s="1">
        <v>6028471520.2099991</v>
      </c>
      <c r="G199" s="1">
        <v>5463013217.2099981</v>
      </c>
      <c r="H199" s="1">
        <v>6028471520.2099991</v>
      </c>
      <c r="I199" s="1">
        <v>5463013217.2099981</v>
      </c>
    </row>
    <row r="200" spans="1:9" x14ac:dyDescent="0.2">
      <c r="A200" t="s">
        <v>68</v>
      </c>
      <c r="D200" t="s">
        <v>7</v>
      </c>
      <c r="E200">
        <v>2018</v>
      </c>
      <c r="F200" s="1">
        <v>26713414609.41</v>
      </c>
      <c r="G200" s="1">
        <v>26510563948.41</v>
      </c>
      <c r="H200" s="1">
        <v>26713414609.41</v>
      </c>
      <c r="I200" s="1">
        <v>26510563948.41</v>
      </c>
    </row>
    <row r="201" spans="1:9" x14ac:dyDescent="0.2">
      <c r="A201" t="s">
        <v>68</v>
      </c>
      <c r="D201" t="s">
        <v>7</v>
      </c>
      <c r="E201">
        <v>2019</v>
      </c>
      <c r="F201" s="1">
        <v>22644246548.989994</v>
      </c>
      <c r="G201" s="1">
        <v>23106108686.012993</v>
      </c>
      <c r="H201" s="1">
        <v>22644246548.989994</v>
      </c>
      <c r="I201" s="1">
        <v>23106108686.012993</v>
      </c>
    </row>
    <row r="202" spans="1:9" x14ac:dyDescent="0.2">
      <c r="A202" t="s">
        <v>68</v>
      </c>
      <c r="D202" t="s">
        <v>7</v>
      </c>
      <c r="E202">
        <v>2020</v>
      </c>
      <c r="F202" s="1">
        <v>5947031701.1699991</v>
      </c>
      <c r="G202" s="1">
        <v>5941717569.695199</v>
      </c>
      <c r="H202" s="1">
        <v>5947031701.1699991</v>
      </c>
      <c r="I202" s="1">
        <v>5941717569.695199</v>
      </c>
    </row>
    <row r="203" spans="1:9" x14ac:dyDescent="0.2">
      <c r="A203" t="s">
        <v>68</v>
      </c>
      <c r="D203" t="s">
        <v>7</v>
      </c>
      <c r="E203">
        <v>2021</v>
      </c>
      <c r="F203" s="1">
        <v>4387399491.7699966</v>
      </c>
      <c r="G203" s="1">
        <v>4535577602.0918989</v>
      </c>
      <c r="H203" s="1">
        <v>4387399491.7699966</v>
      </c>
      <c r="I203" s="1">
        <v>4535577602.0918989</v>
      </c>
    </row>
    <row r="204" spans="1:9" x14ac:dyDescent="0.2">
      <c r="A204" t="s">
        <v>68</v>
      </c>
      <c r="D204" t="s">
        <v>7</v>
      </c>
      <c r="E204">
        <v>2022</v>
      </c>
      <c r="F204" s="1">
        <v>3512772275.9000001</v>
      </c>
      <c r="G204" s="1">
        <v>3586791788.0852995</v>
      </c>
      <c r="H204" s="1">
        <v>3512772275.9000001</v>
      </c>
      <c r="I204" s="1">
        <v>3586791788.0852995</v>
      </c>
    </row>
    <row r="205" spans="1:9" x14ac:dyDescent="0.2">
      <c r="A205" t="s">
        <v>68</v>
      </c>
      <c r="D205" t="s">
        <v>7</v>
      </c>
      <c r="E205">
        <v>2023</v>
      </c>
      <c r="F205" s="1">
        <v>2655074006.8000002</v>
      </c>
      <c r="G205" s="1">
        <v>2872773272.1479001</v>
      </c>
      <c r="H205" s="1">
        <v>2655074006.8000002</v>
      </c>
      <c r="I205" s="1">
        <v>2872773272.1479001</v>
      </c>
    </row>
    <row r="206" spans="1:9" x14ac:dyDescent="0.2">
      <c r="A206" t="s">
        <v>68</v>
      </c>
      <c r="D206" t="s">
        <v>7</v>
      </c>
      <c r="E206">
        <v>2024</v>
      </c>
      <c r="F206" s="1">
        <v>1204583943.74</v>
      </c>
      <c r="G206" s="1">
        <v>1272331839.4437997</v>
      </c>
      <c r="H206" s="1">
        <v>1204583943.74</v>
      </c>
      <c r="I206" s="1">
        <v>1272331839.4437997</v>
      </c>
    </row>
    <row r="207" spans="1:9" x14ac:dyDescent="0.2">
      <c r="A207" t="s">
        <v>68</v>
      </c>
      <c r="D207" t="s">
        <v>8</v>
      </c>
      <c r="E207">
        <v>201705</v>
      </c>
      <c r="F207" s="1">
        <v>0</v>
      </c>
      <c r="G207" s="1">
        <v>0</v>
      </c>
      <c r="H207" s="1">
        <v>0</v>
      </c>
      <c r="I207" s="1">
        <v>0</v>
      </c>
    </row>
    <row r="208" spans="1:9" x14ac:dyDescent="0.2">
      <c r="A208" t="s">
        <v>68</v>
      </c>
      <c r="D208" t="s">
        <v>8</v>
      </c>
      <c r="E208">
        <v>201710</v>
      </c>
      <c r="F208" s="1">
        <v>2424866994</v>
      </c>
      <c r="G208" s="1">
        <v>1836553258</v>
      </c>
      <c r="H208" s="1">
        <v>2424866994</v>
      </c>
      <c r="I208" s="1">
        <v>1836553258</v>
      </c>
    </row>
    <row r="209" spans="1:9" x14ac:dyDescent="0.2">
      <c r="A209" t="s">
        <v>68</v>
      </c>
      <c r="D209" t="s">
        <v>8</v>
      </c>
      <c r="E209">
        <v>201711</v>
      </c>
      <c r="F209" s="1">
        <v>1508966921.6800001</v>
      </c>
      <c r="G209" s="1">
        <v>1685856461.6800001</v>
      </c>
      <c r="H209" s="1">
        <v>1508966921.6800001</v>
      </c>
      <c r="I209" s="1">
        <v>1685856461.6800001</v>
      </c>
    </row>
    <row r="210" spans="1:9" x14ac:dyDescent="0.2">
      <c r="A210" t="s">
        <v>68</v>
      </c>
      <c r="D210" t="s">
        <v>8</v>
      </c>
      <c r="E210">
        <v>201712</v>
      </c>
      <c r="F210" s="1">
        <v>2094637604.5299983</v>
      </c>
      <c r="G210" s="1">
        <v>1940603497.5299976</v>
      </c>
      <c r="H210" s="1">
        <v>2094637604.5299983</v>
      </c>
      <c r="I210" s="1">
        <v>1940603497.5299976</v>
      </c>
    </row>
    <row r="211" spans="1:9" x14ac:dyDescent="0.2">
      <c r="A211" t="s">
        <v>68</v>
      </c>
      <c r="D211" t="s">
        <v>8</v>
      </c>
      <c r="E211">
        <v>201801</v>
      </c>
      <c r="F211" s="1">
        <v>1906428958.2200003</v>
      </c>
      <c r="G211" s="1">
        <v>1968535525.2200003</v>
      </c>
      <c r="H211" s="1">
        <v>1906428958.2200003</v>
      </c>
      <c r="I211" s="1">
        <v>1968535525.2200003</v>
      </c>
    </row>
    <row r="212" spans="1:9" x14ac:dyDescent="0.2">
      <c r="A212" t="s">
        <v>68</v>
      </c>
      <c r="D212" t="s">
        <v>8</v>
      </c>
      <c r="E212">
        <v>201802</v>
      </c>
      <c r="F212" s="1">
        <v>2258383663.7400007</v>
      </c>
      <c r="G212" s="1">
        <v>2222709427.7400007</v>
      </c>
      <c r="H212" s="1">
        <v>2258383663.7400007</v>
      </c>
      <c r="I212" s="1">
        <v>2222709427.7400007</v>
      </c>
    </row>
    <row r="213" spans="1:9" x14ac:dyDescent="0.2">
      <c r="A213" t="s">
        <v>68</v>
      </c>
      <c r="D213" t="s">
        <v>8</v>
      </c>
      <c r="E213">
        <v>201803</v>
      </c>
      <c r="F213" s="1">
        <v>1998447091.6300001</v>
      </c>
      <c r="G213" s="1">
        <v>2009600563.6299999</v>
      </c>
      <c r="H213" s="1">
        <v>1998447091.6300001</v>
      </c>
      <c r="I213" s="1">
        <v>2009600563.6299999</v>
      </c>
    </row>
    <row r="214" spans="1:9" x14ac:dyDescent="0.2">
      <c r="A214" t="s">
        <v>68</v>
      </c>
      <c r="D214" t="s">
        <v>8</v>
      </c>
      <c r="E214">
        <v>201804</v>
      </c>
      <c r="F214" s="1">
        <v>1889636887.9900002</v>
      </c>
      <c r="G214" s="1">
        <v>1896546192.9900002</v>
      </c>
      <c r="H214" s="1">
        <v>1889636887.9900002</v>
      </c>
      <c r="I214" s="1">
        <v>1896546192.9900002</v>
      </c>
    </row>
    <row r="215" spans="1:9" x14ac:dyDescent="0.2">
      <c r="A215" t="s">
        <v>68</v>
      </c>
      <c r="D215" t="s">
        <v>8</v>
      </c>
      <c r="E215">
        <v>201805</v>
      </c>
      <c r="F215" s="1">
        <v>2047868595.3200002</v>
      </c>
      <c r="G215" s="1">
        <v>2033607715.3200002</v>
      </c>
      <c r="H215" s="1">
        <v>2047868595.3200002</v>
      </c>
      <c r="I215" s="1">
        <v>2033607715.3200002</v>
      </c>
    </row>
    <row r="216" spans="1:9" x14ac:dyDescent="0.2">
      <c r="A216" t="s">
        <v>68</v>
      </c>
      <c r="D216" t="s">
        <v>8</v>
      </c>
      <c r="E216">
        <v>201806</v>
      </c>
      <c r="F216" s="1">
        <v>4487396120</v>
      </c>
      <c r="G216" s="1">
        <v>3536112881</v>
      </c>
      <c r="H216" s="1">
        <v>4487396120</v>
      </c>
      <c r="I216" s="1">
        <v>3536112881</v>
      </c>
    </row>
    <row r="217" spans="1:9" x14ac:dyDescent="0.2">
      <c r="A217" t="s">
        <v>68</v>
      </c>
      <c r="D217" t="s">
        <v>8</v>
      </c>
      <c r="E217">
        <v>201807</v>
      </c>
      <c r="F217" s="1">
        <v>1665004156.1199999</v>
      </c>
      <c r="G217" s="1">
        <v>1884468108.1199999</v>
      </c>
      <c r="H217" s="1">
        <v>1665004156.1199999</v>
      </c>
      <c r="I217" s="1">
        <v>1884468108.1199999</v>
      </c>
    </row>
    <row r="218" spans="1:9" x14ac:dyDescent="0.2">
      <c r="A218" t="s">
        <v>68</v>
      </c>
      <c r="D218" t="s">
        <v>8</v>
      </c>
      <c r="E218">
        <v>201808</v>
      </c>
      <c r="F218" s="1">
        <v>2322508234.54</v>
      </c>
      <c r="G218" s="1">
        <v>2514350415.54</v>
      </c>
      <c r="H218" s="1">
        <v>2322508234.54</v>
      </c>
      <c r="I218" s="1">
        <v>2514350415.54</v>
      </c>
    </row>
    <row r="219" spans="1:9" x14ac:dyDescent="0.2">
      <c r="A219" t="s">
        <v>68</v>
      </c>
      <c r="D219" t="s">
        <v>8</v>
      </c>
      <c r="E219">
        <v>201809</v>
      </c>
      <c r="F219" s="1">
        <v>2212647559</v>
      </c>
      <c r="G219" s="1">
        <v>2186996321</v>
      </c>
      <c r="H219" s="1">
        <v>2212647559</v>
      </c>
      <c r="I219" s="1">
        <v>2186996321</v>
      </c>
    </row>
    <row r="220" spans="1:9" x14ac:dyDescent="0.2">
      <c r="A220" t="s">
        <v>68</v>
      </c>
      <c r="D220" t="s">
        <v>8</v>
      </c>
      <c r="E220">
        <v>201810</v>
      </c>
      <c r="F220" s="1">
        <v>2143598001</v>
      </c>
      <c r="G220" s="1">
        <v>2153380401</v>
      </c>
      <c r="H220" s="1">
        <v>2143598001</v>
      </c>
      <c r="I220" s="1">
        <v>2153380401</v>
      </c>
    </row>
    <row r="221" spans="1:9" x14ac:dyDescent="0.2">
      <c r="A221" t="s">
        <v>68</v>
      </c>
      <c r="D221" t="s">
        <v>8</v>
      </c>
      <c r="E221">
        <v>201811</v>
      </c>
      <c r="F221" s="1">
        <v>2732700854.9599991</v>
      </c>
      <c r="G221" s="1">
        <v>2719838791.9599991</v>
      </c>
      <c r="H221" s="1">
        <v>2732700854.9599991</v>
      </c>
      <c r="I221" s="1">
        <v>2719838791.9599991</v>
      </c>
    </row>
    <row r="222" spans="1:9" x14ac:dyDescent="0.2">
      <c r="A222" t="s">
        <v>68</v>
      </c>
      <c r="D222" t="s">
        <v>8</v>
      </c>
      <c r="E222">
        <v>201812</v>
      </c>
      <c r="F222" s="1">
        <v>1048794486.8899996</v>
      </c>
      <c r="G222" s="1">
        <v>1384417604.8899996</v>
      </c>
      <c r="H222" s="1">
        <v>1048794486.8899996</v>
      </c>
      <c r="I222" s="1">
        <v>1384417604.8899996</v>
      </c>
    </row>
    <row r="223" spans="1:9" x14ac:dyDescent="0.2">
      <c r="A223" t="s">
        <v>68</v>
      </c>
      <c r="D223" t="s">
        <v>8</v>
      </c>
      <c r="E223">
        <v>201901</v>
      </c>
      <c r="F223" s="1">
        <v>3338110693.4400001</v>
      </c>
      <c r="G223" s="1">
        <v>2757476103.4400001</v>
      </c>
      <c r="H223" s="1">
        <v>3338110693.4400001</v>
      </c>
      <c r="I223" s="1">
        <v>2757476103.4400001</v>
      </c>
    </row>
    <row r="224" spans="1:9" x14ac:dyDescent="0.2">
      <c r="A224" t="s">
        <v>68</v>
      </c>
      <c r="D224" t="s">
        <v>8</v>
      </c>
      <c r="E224">
        <v>201902</v>
      </c>
      <c r="F224" s="1">
        <v>2131680602</v>
      </c>
      <c r="G224" s="1">
        <v>2450845082</v>
      </c>
      <c r="H224" s="1">
        <v>2131680602</v>
      </c>
      <c r="I224" s="1">
        <v>2450845082</v>
      </c>
    </row>
    <row r="225" spans="1:9" x14ac:dyDescent="0.2">
      <c r="A225" t="s">
        <v>68</v>
      </c>
      <c r="D225" t="s">
        <v>8</v>
      </c>
      <c r="E225">
        <v>201903</v>
      </c>
      <c r="F225" s="1">
        <v>2551327135</v>
      </c>
      <c r="G225" s="1">
        <v>2497517044</v>
      </c>
      <c r="H225" s="1">
        <v>2551327135</v>
      </c>
      <c r="I225" s="1">
        <v>2497517044</v>
      </c>
    </row>
    <row r="226" spans="1:9" x14ac:dyDescent="0.2">
      <c r="A226" t="s">
        <v>68</v>
      </c>
      <c r="D226" t="s">
        <v>8</v>
      </c>
      <c r="E226">
        <v>201904</v>
      </c>
      <c r="F226" s="1">
        <v>2373844170.29</v>
      </c>
      <c r="G226" s="1">
        <v>2394432620.29</v>
      </c>
      <c r="H226" s="1">
        <v>2373844170.29</v>
      </c>
      <c r="I226" s="1">
        <v>2394432620.29</v>
      </c>
    </row>
    <row r="227" spans="1:9" x14ac:dyDescent="0.2">
      <c r="A227" t="s">
        <v>68</v>
      </c>
      <c r="D227" t="s">
        <v>8</v>
      </c>
      <c r="E227">
        <v>201905</v>
      </c>
      <c r="F227" s="1">
        <v>2325136260.8499999</v>
      </c>
      <c r="G227" s="1">
        <v>2390539198.8499999</v>
      </c>
      <c r="H227" s="1">
        <v>2325136260.8499999</v>
      </c>
      <c r="I227" s="1">
        <v>2390539198.8499999</v>
      </c>
    </row>
    <row r="228" spans="1:9" x14ac:dyDescent="0.2">
      <c r="A228" t="s">
        <v>68</v>
      </c>
      <c r="D228" t="s">
        <v>8</v>
      </c>
      <c r="E228">
        <v>201906</v>
      </c>
      <c r="F228" s="1">
        <v>1605602686.4400003</v>
      </c>
      <c r="G228" s="1">
        <v>1717974731.4400003</v>
      </c>
      <c r="H228" s="1">
        <v>1605602686.4400003</v>
      </c>
      <c r="I228" s="1">
        <v>1717974731.4400003</v>
      </c>
    </row>
    <row r="229" spans="1:9" x14ac:dyDescent="0.2">
      <c r="A229" t="s">
        <v>68</v>
      </c>
      <c r="D229" t="s">
        <v>8</v>
      </c>
      <c r="E229">
        <v>201907</v>
      </c>
      <c r="F229" s="1">
        <v>2076359702.4999998</v>
      </c>
      <c r="G229" s="1">
        <v>2126488695.4999995</v>
      </c>
      <c r="H229" s="1">
        <v>2076359702.4999998</v>
      </c>
      <c r="I229" s="1">
        <v>2126488695.4999995</v>
      </c>
    </row>
    <row r="230" spans="1:9" x14ac:dyDescent="0.2">
      <c r="A230" t="s">
        <v>68</v>
      </c>
      <c r="D230" t="s">
        <v>8</v>
      </c>
      <c r="E230">
        <v>201908</v>
      </c>
      <c r="F230" s="1">
        <v>2146858905.5699995</v>
      </c>
      <c r="G230" s="1">
        <v>2108012507.5699997</v>
      </c>
      <c r="H230" s="1">
        <v>2146858905.5699995</v>
      </c>
      <c r="I230" s="1">
        <v>2108012507.5699997</v>
      </c>
    </row>
    <row r="231" spans="1:9" x14ac:dyDescent="0.2">
      <c r="A231" t="s">
        <v>68</v>
      </c>
      <c r="D231" t="s">
        <v>8</v>
      </c>
      <c r="E231">
        <v>201909</v>
      </c>
      <c r="F231" s="1">
        <v>135080256.25999999</v>
      </c>
      <c r="G231" s="1">
        <v>362287359.25999951</v>
      </c>
      <c r="H231" s="1">
        <v>135080256.25999999</v>
      </c>
      <c r="I231" s="1">
        <v>362287359.25999951</v>
      </c>
    </row>
    <row r="232" spans="1:9" x14ac:dyDescent="0.2">
      <c r="A232" t="s">
        <v>68</v>
      </c>
      <c r="D232" t="s">
        <v>8</v>
      </c>
      <c r="E232">
        <v>201910</v>
      </c>
      <c r="F232" s="1">
        <v>3199342364.2199984</v>
      </c>
      <c r="G232" s="1">
        <v>2747995467.2199984</v>
      </c>
      <c r="H232" s="1">
        <v>3199342364.2199984</v>
      </c>
      <c r="I232" s="1">
        <v>2747995467.2199984</v>
      </c>
    </row>
    <row r="233" spans="1:9" x14ac:dyDescent="0.2">
      <c r="A233" t="s">
        <v>68</v>
      </c>
      <c r="D233" t="s">
        <v>8</v>
      </c>
      <c r="E233">
        <v>201911</v>
      </c>
      <c r="F233" s="1">
        <v>128117434.57999849</v>
      </c>
      <c r="G233" s="1">
        <v>844320167.57999849</v>
      </c>
      <c r="H233" s="1">
        <v>128117434.57999849</v>
      </c>
      <c r="I233" s="1">
        <v>844320167.57999849</v>
      </c>
    </row>
    <row r="234" spans="1:9" x14ac:dyDescent="0.2">
      <c r="A234" t="s">
        <v>68</v>
      </c>
      <c r="D234" t="s">
        <v>8</v>
      </c>
      <c r="E234">
        <v>201912</v>
      </c>
      <c r="F234" s="1">
        <v>632786337.8399992</v>
      </c>
      <c r="G234" s="1">
        <v>708219708.86300039</v>
      </c>
      <c r="H234" s="1">
        <v>632786337.8399992</v>
      </c>
      <c r="I234" s="1">
        <v>708219708.86300039</v>
      </c>
    </row>
    <row r="235" spans="1:9" x14ac:dyDescent="0.2">
      <c r="A235" t="s">
        <v>68</v>
      </c>
      <c r="D235" t="s">
        <v>8</v>
      </c>
      <c r="E235">
        <v>202001</v>
      </c>
      <c r="F235" s="1">
        <v>530302922.4600001</v>
      </c>
      <c r="G235" s="1">
        <v>545664490.23660004</v>
      </c>
      <c r="H235" s="1">
        <v>530302922.4600001</v>
      </c>
      <c r="I235" s="1">
        <v>545664490.23660004</v>
      </c>
    </row>
    <row r="236" spans="1:9" x14ac:dyDescent="0.2">
      <c r="A236" t="s">
        <v>68</v>
      </c>
      <c r="D236" t="s">
        <v>8</v>
      </c>
      <c r="E236">
        <v>202002</v>
      </c>
      <c r="F236" s="1">
        <v>790943962.11000013</v>
      </c>
      <c r="G236" s="1">
        <v>700848410.11000013</v>
      </c>
      <c r="H236" s="1">
        <v>790943962.11000013</v>
      </c>
      <c r="I236" s="1">
        <v>700848410.11000013</v>
      </c>
    </row>
    <row r="237" spans="1:9" x14ac:dyDescent="0.2">
      <c r="A237" t="s">
        <v>68</v>
      </c>
      <c r="D237" t="s">
        <v>8</v>
      </c>
      <c r="E237">
        <v>202003</v>
      </c>
      <c r="F237" s="1">
        <v>574336778.98000002</v>
      </c>
      <c r="G237" s="1">
        <v>584462428.98000002</v>
      </c>
      <c r="H237" s="1">
        <v>574336778.98000002</v>
      </c>
      <c r="I237" s="1">
        <v>584462428.98000002</v>
      </c>
    </row>
    <row r="238" spans="1:9" x14ac:dyDescent="0.2">
      <c r="A238" t="s">
        <v>68</v>
      </c>
      <c r="D238" t="s">
        <v>8</v>
      </c>
      <c r="E238">
        <v>202004</v>
      </c>
      <c r="F238" s="1">
        <v>510436876.7099998</v>
      </c>
      <c r="G238" s="1">
        <v>556176110.7099998</v>
      </c>
      <c r="H238" s="1">
        <v>510436876.7099998</v>
      </c>
      <c r="I238" s="1">
        <v>556176110.7099998</v>
      </c>
    </row>
    <row r="239" spans="1:9" x14ac:dyDescent="0.2">
      <c r="A239" t="s">
        <v>68</v>
      </c>
      <c r="D239" t="s">
        <v>8</v>
      </c>
      <c r="E239">
        <v>202005</v>
      </c>
      <c r="F239" s="1">
        <v>551425119.69000006</v>
      </c>
      <c r="G239" s="1">
        <v>543359123.69000006</v>
      </c>
      <c r="H239" s="1">
        <v>551425119.69000006</v>
      </c>
      <c r="I239" s="1">
        <v>543359123.69000006</v>
      </c>
    </row>
    <row r="240" spans="1:9" x14ac:dyDescent="0.2">
      <c r="A240" t="s">
        <v>68</v>
      </c>
      <c r="D240" t="s">
        <v>8</v>
      </c>
      <c r="E240">
        <v>202006</v>
      </c>
      <c r="F240" s="1">
        <v>283028317.21999979</v>
      </c>
      <c r="G240" s="1">
        <v>292116936.21999985</v>
      </c>
      <c r="H240" s="1">
        <v>283028317.21999979</v>
      </c>
      <c r="I240" s="1">
        <v>292116936.21999985</v>
      </c>
    </row>
    <row r="241" spans="1:9" x14ac:dyDescent="0.2">
      <c r="A241" t="s">
        <v>68</v>
      </c>
      <c r="D241" t="s">
        <v>8</v>
      </c>
      <c r="E241">
        <v>202007</v>
      </c>
      <c r="F241" s="1">
        <v>481638111.21000004</v>
      </c>
      <c r="G241" s="1">
        <v>470137785.21000004</v>
      </c>
      <c r="H241" s="1">
        <v>481638111.21000004</v>
      </c>
      <c r="I241" s="1">
        <v>470137785.21000004</v>
      </c>
    </row>
    <row r="242" spans="1:9" x14ac:dyDescent="0.2">
      <c r="A242" t="s">
        <v>68</v>
      </c>
      <c r="D242" t="s">
        <v>8</v>
      </c>
      <c r="E242">
        <v>202008</v>
      </c>
      <c r="F242" s="1">
        <v>576626186.00999999</v>
      </c>
      <c r="G242" s="1">
        <v>583554078.00999999</v>
      </c>
      <c r="H242" s="1">
        <v>576626186.00999999</v>
      </c>
      <c r="I242" s="1">
        <v>583554078.00999999</v>
      </c>
    </row>
    <row r="243" spans="1:9" x14ac:dyDescent="0.2">
      <c r="A243" t="s">
        <v>68</v>
      </c>
      <c r="D243" t="s">
        <v>8</v>
      </c>
      <c r="E243">
        <v>202009</v>
      </c>
      <c r="F243" s="1">
        <v>360688121.27999997</v>
      </c>
      <c r="G243" s="1">
        <v>381011443.27999997</v>
      </c>
      <c r="H243" s="1">
        <v>360688121.27999997</v>
      </c>
      <c r="I243" s="1">
        <v>381011443.27999997</v>
      </c>
    </row>
    <row r="244" spans="1:9" x14ac:dyDescent="0.2">
      <c r="A244" t="s">
        <v>68</v>
      </c>
      <c r="D244" t="s">
        <v>8</v>
      </c>
      <c r="E244">
        <v>202010</v>
      </c>
      <c r="F244" s="1">
        <v>441947261.38</v>
      </c>
      <c r="G244" s="1">
        <v>430307239.38</v>
      </c>
      <c r="H244" s="1">
        <v>441947261.38</v>
      </c>
      <c r="I244" s="1">
        <v>430307239.38</v>
      </c>
    </row>
    <row r="245" spans="1:9" x14ac:dyDescent="0.2">
      <c r="A245" t="s">
        <v>68</v>
      </c>
      <c r="D245" t="s">
        <v>8</v>
      </c>
      <c r="E245">
        <v>202011</v>
      </c>
      <c r="F245" s="1">
        <v>390181620.58999991</v>
      </c>
      <c r="G245" s="1">
        <v>397000965.68640018</v>
      </c>
      <c r="H245" s="1">
        <v>390181620.58999991</v>
      </c>
      <c r="I245" s="1">
        <v>397000965.68640018</v>
      </c>
    </row>
    <row r="246" spans="1:9" x14ac:dyDescent="0.2">
      <c r="A246" t="s">
        <v>68</v>
      </c>
      <c r="D246" t="s">
        <v>8</v>
      </c>
      <c r="E246">
        <v>202012</v>
      </c>
      <c r="F246" s="1">
        <v>455476423.52999926</v>
      </c>
      <c r="G246" s="1">
        <v>457078558.18220013</v>
      </c>
      <c r="H246" s="1">
        <v>455476423.52999926</v>
      </c>
      <c r="I246" s="1">
        <v>457078558.18220013</v>
      </c>
    </row>
    <row r="247" spans="1:9" x14ac:dyDescent="0.2">
      <c r="A247" t="s">
        <v>68</v>
      </c>
      <c r="D247" t="s">
        <v>8</v>
      </c>
      <c r="E247">
        <v>202101</v>
      </c>
      <c r="F247" s="1">
        <v>452790049.91999936</v>
      </c>
      <c r="G247" s="1">
        <v>488341865.91999924</v>
      </c>
      <c r="H247" s="1">
        <v>452790049.91999936</v>
      </c>
      <c r="I247" s="1">
        <v>488341865.91999924</v>
      </c>
    </row>
    <row r="248" spans="1:9" x14ac:dyDescent="0.2">
      <c r="A248" t="s">
        <v>68</v>
      </c>
      <c r="D248" t="s">
        <v>8</v>
      </c>
      <c r="E248">
        <v>202102</v>
      </c>
      <c r="F248" s="1">
        <v>386878225.66999954</v>
      </c>
      <c r="G248" s="1">
        <v>402401106.68540001</v>
      </c>
      <c r="H248" s="1">
        <v>386878225.66999954</v>
      </c>
      <c r="I248" s="1">
        <v>402401106.68540001</v>
      </c>
    </row>
    <row r="249" spans="1:9" x14ac:dyDescent="0.2">
      <c r="A249" t="s">
        <v>68</v>
      </c>
      <c r="D249" t="s">
        <v>8</v>
      </c>
      <c r="E249">
        <v>202103</v>
      </c>
      <c r="F249" s="1">
        <v>232019151.58999974</v>
      </c>
      <c r="G249" s="1">
        <v>288497503.31289989</v>
      </c>
      <c r="H249" s="1">
        <v>232019151.58999974</v>
      </c>
      <c r="I249" s="1">
        <v>288497503.31289989</v>
      </c>
    </row>
    <row r="250" spans="1:9" x14ac:dyDescent="0.2">
      <c r="A250" t="s">
        <v>68</v>
      </c>
      <c r="D250" t="s">
        <v>8</v>
      </c>
      <c r="E250">
        <v>202104</v>
      </c>
      <c r="F250" s="1">
        <v>389555217.57999969</v>
      </c>
      <c r="G250" s="1">
        <v>399290735.69940007</v>
      </c>
      <c r="H250" s="1">
        <v>389555217.57999969</v>
      </c>
      <c r="I250" s="1">
        <v>399290735.69940007</v>
      </c>
    </row>
    <row r="251" spans="1:9" x14ac:dyDescent="0.2">
      <c r="A251" t="s">
        <v>68</v>
      </c>
      <c r="D251" t="s">
        <v>8</v>
      </c>
      <c r="E251">
        <v>202105</v>
      </c>
      <c r="F251" s="1">
        <v>407580052.56999958</v>
      </c>
      <c r="G251" s="1">
        <v>406755517.2046001</v>
      </c>
      <c r="H251" s="1">
        <v>407580052.56999958</v>
      </c>
      <c r="I251" s="1">
        <v>406755517.2046001</v>
      </c>
    </row>
    <row r="252" spans="1:9" x14ac:dyDescent="0.2">
      <c r="A252" t="s">
        <v>68</v>
      </c>
      <c r="D252" t="s">
        <v>8</v>
      </c>
      <c r="E252">
        <v>202106</v>
      </c>
      <c r="F252" s="1">
        <v>384739513.32999963</v>
      </c>
      <c r="G252" s="1">
        <v>394633631.01769996</v>
      </c>
      <c r="H252" s="1">
        <v>384739513.32999963</v>
      </c>
      <c r="I252" s="1">
        <v>394633631.01769996</v>
      </c>
    </row>
    <row r="253" spans="1:9" x14ac:dyDescent="0.2">
      <c r="A253" t="s">
        <v>68</v>
      </c>
      <c r="D253" t="s">
        <v>8</v>
      </c>
      <c r="E253">
        <v>202107</v>
      </c>
      <c r="F253" s="1">
        <v>373695292.02999955</v>
      </c>
      <c r="G253" s="1">
        <v>381480348.11470002</v>
      </c>
      <c r="H253" s="1">
        <v>373695292.02999955</v>
      </c>
      <c r="I253" s="1">
        <v>381480348.11470002</v>
      </c>
    </row>
    <row r="254" spans="1:9" x14ac:dyDescent="0.2">
      <c r="A254" t="s">
        <v>68</v>
      </c>
      <c r="D254" t="s">
        <v>8</v>
      </c>
      <c r="E254">
        <v>202108</v>
      </c>
      <c r="F254" s="1">
        <v>379700244.38999951</v>
      </c>
      <c r="G254" s="1">
        <v>384709214.59549993</v>
      </c>
      <c r="H254" s="1">
        <v>379700244.38999951</v>
      </c>
      <c r="I254" s="1">
        <v>384709214.59549993</v>
      </c>
    </row>
    <row r="255" spans="1:9" x14ac:dyDescent="0.2">
      <c r="A255" t="s">
        <v>68</v>
      </c>
      <c r="D255" t="s">
        <v>8</v>
      </c>
      <c r="E255">
        <v>202109</v>
      </c>
      <c r="F255" s="1">
        <v>321986191.15999979</v>
      </c>
      <c r="G255" s="1">
        <v>330318006.01120019</v>
      </c>
      <c r="H255" s="1">
        <v>321986191.15999979</v>
      </c>
      <c r="I255" s="1">
        <v>330318006.01120019</v>
      </c>
    </row>
    <row r="256" spans="1:9" x14ac:dyDescent="0.2">
      <c r="A256" t="s">
        <v>68</v>
      </c>
      <c r="D256" t="s">
        <v>8</v>
      </c>
      <c r="E256">
        <v>202110</v>
      </c>
      <c r="F256" s="1">
        <v>352754728.04999995</v>
      </c>
      <c r="G256" s="1">
        <v>355755121.83539999</v>
      </c>
      <c r="H256" s="1">
        <v>352754728.04999995</v>
      </c>
      <c r="I256" s="1">
        <v>355755121.83539999</v>
      </c>
    </row>
    <row r="257" spans="1:9" x14ac:dyDescent="0.2">
      <c r="A257" t="s">
        <v>68</v>
      </c>
      <c r="D257" t="s">
        <v>8</v>
      </c>
      <c r="E257">
        <v>202111</v>
      </c>
      <c r="F257" s="1">
        <v>366612702.16999996</v>
      </c>
      <c r="G257" s="1">
        <v>363853353.42880005</v>
      </c>
      <c r="H257" s="1">
        <v>366612702.16999996</v>
      </c>
      <c r="I257" s="1">
        <v>363853353.42880005</v>
      </c>
    </row>
    <row r="258" spans="1:9" x14ac:dyDescent="0.2">
      <c r="A258" t="s">
        <v>68</v>
      </c>
      <c r="D258" t="s">
        <v>8</v>
      </c>
      <c r="E258">
        <v>202112</v>
      </c>
      <c r="F258" s="1">
        <v>339088123.31</v>
      </c>
      <c r="G258" s="1">
        <v>339541198.26630002</v>
      </c>
      <c r="H258" s="1">
        <v>339088123.31</v>
      </c>
      <c r="I258" s="1">
        <v>339541198.26630002</v>
      </c>
    </row>
    <row r="259" spans="1:9" x14ac:dyDescent="0.2">
      <c r="A259" t="s">
        <v>68</v>
      </c>
      <c r="D259" t="s">
        <v>8</v>
      </c>
      <c r="E259">
        <v>202201</v>
      </c>
      <c r="F259" s="1">
        <v>452301098.93000001</v>
      </c>
      <c r="G259" s="1">
        <v>446823092.93000001</v>
      </c>
      <c r="H259" s="1">
        <v>452301098.93000001</v>
      </c>
      <c r="I259" s="1">
        <v>446823092.93000001</v>
      </c>
    </row>
    <row r="260" spans="1:9" x14ac:dyDescent="0.2">
      <c r="A260" t="s">
        <v>68</v>
      </c>
      <c r="D260" t="s">
        <v>8</v>
      </c>
      <c r="E260">
        <v>202202</v>
      </c>
      <c r="F260" s="1">
        <v>330461049.61000001</v>
      </c>
      <c r="G260" s="1">
        <v>344444792.95020008</v>
      </c>
      <c r="H260" s="1">
        <v>330461049.61000001</v>
      </c>
      <c r="I260" s="1">
        <v>344444792.95020008</v>
      </c>
    </row>
    <row r="261" spans="1:9" x14ac:dyDescent="0.2">
      <c r="A261" t="s">
        <v>68</v>
      </c>
      <c r="D261" t="s">
        <v>8</v>
      </c>
      <c r="E261">
        <v>202203</v>
      </c>
      <c r="F261" s="1">
        <v>265228349.81999999</v>
      </c>
      <c r="G261" s="1">
        <v>293548204.30910003</v>
      </c>
      <c r="H261" s="1">
        <v>265228349.81999999</v>
      </c>
      <c r="I261" s="1">
        <v>293548204.30910003</v>
      </c>
    </row>
    <row r="262" spans="1:9" x14ac:dyDescent="0.2">
      <c r="A262" t="s">
        <v>68</v>
      </c>
      <c r="D262" t="s">
        <v>8</v>
      </c>
      <c r="E262">
        <v>202204</v>
      </c>
      <c r="F262" s="1">
        <v>378667753.56999999</v>
      </c>
      <c r="G262" s="1">
        <v>367374646.03360009</v>
      </c>
      <c r="H262" s="1">
        <v>378667753.56999999</v>
      </c>
      <c r="I262" s="1">
        <v>367374646.03360009</v>
      </c>
    </row>
    <row r="263" spans="1:9" x14ac:dyDescent="0.2">
      <c r="A263" t="s">
        <v>68</v>
      </c>
      <c r="D263" t="s">
        <v>8</v>
      </c>
      <c r="E263">
        <v>202205</v>
      </c>
      <c r="F263" s="1">
        <v>359990614.12</v>
      </c>
      <c r="G263" s="1">
        <v>358400504.11749995</v>
      </c>
      <c r="H263" s="1">
        <v>359990614.12</v>
      </c>
      <c r="I263" s="1">
        <v>358400504.11749995</v>
      </c>
    </row>
    <row r="264" spans="1:9" x14ac:dyDescent="0.2">
      <c r="A264" t="s">
        <v>68</v>
      </c>
      <c r="D264" t="s">
        <v>8</v>
      </c>
      <c r="E264">
        <v>202206</v>
      </c>
      <c r="F264" s="1">
        <v>297806115.11000001</v>
      </c>
      <c r="G264" s="1">
        <v>309760797.9443</v>
      </c>
      <c r="H264" s="1">
        <v>297806115.11000001</v>
      </c>
      <c r="I264" s="1">
        <v>309760797.9443</v>
      </c>
    </row>
    <row r="265" spans="1:9" x14ac:dyDescent="0.2">
      <c r="A265" t="s">
        <v>68</v>
      </c>
      <c r="D265" t="s">
        <v>8</v>
      </c>
      <c r="E265">
        <v>202207</v>
      </c>
      <c r="F265" s="1">
        <v>263135025.64000002</v>
      </c>
      <c r="G265" s="1">
        <v>276290571.74969983</v>
      </c>
      <c r="H265" s="1">
        <v>263135025.64000002</v>
      </c>
      <c r="I265" s="1">
        <v>276290571.74969983</v>
      </c>
    </row>
    <row r="266" spans="1:9" x14ac:dyDescent="0.2">
      <c r="A266" t="s">
        <v>68</v>
      </c>
      <c r="D266" t="s">
        <v>8</v>
      </c>
      <c r="E266">
        <v>202208</v>
      </c>
      <c r="F266" s="1">
        <v>276653282.82999998</v>
      </c>
      <c r="G266" s="1">
        <v>281727695.70410001</v>
      </c>
      <c r="H266" s="1">
        <v>276653282.82999998</v>
      </c>
      <c r="I266" s="1">
        <v>281727695.70410001</v>
      </c>
    </row>
    <row r="267" spans="1:9" x14ac:dyDescent="0.2">
      <c r="A267" t="s">
        <v>68</v>
      </c>
      <c r="D267" t="s">
        <v>8</v>
      </c>
      <c r="E267">
        <v>202209</v>
      </c>
      <c r="F267" s="1">
        <v>81755583.419999987</v>
      </c>
      <c r="G267" s="1">
        <v>101073697.93069986</v>
      </c>
      <c r="H267" s="1">
        <v>81755583.419999987</v>
      </c>
      <c r="I267" s="1">
        <v>101073697.93069986</v>
      </c>
    </row>
    <row r="268" spans="1:9" x14ac:dyDescent="0.2">
      <c r="A268" t="s">
        <v>68</v>
      </c>
      <c r="D268" t="s">
        <v>8</v>
      </c>
      <c r="E268">
        <v>202210</v>
      </c>
      <c r="F268" s="1">
        <v>295846036.81</v>
      </c>
      <c r="G268" s="1">
        <v>295163354.03660011</v>
      </c>
      <c r="H268" s="1">
        <v>295846036.81</v>
      </c>
      <c r="I268" s="1">
        <v>295163354.03660011</v>
      </c>
    </row>
    <row r="269" spans="1:9" x14ac:dyDescent="0.2">
      <c r="A269" t="s">
        <v>68</v>
      </c>
      <c r="D269" t="s">
        <v>8</v>
      </c>
      <c r="E269">
        <v>202211</v>
      </c>
      <c r="F269" s="1">
        <v>234130492.35999998</v>
      </c>
      <c r="G269" s="1">
        <v>235573267.31370002</v>
      </c>
      <c r="H269" s="1">
        <v>234130492.35999998</v>
      </c>
      <c r="I269" s="1">
        <v>235573267.31370002</v>
      </c>
    </row>
    <row r="270" spans="1:9" x14ac:dyDescent="0.2">
      <c r="A270" t="s">
        <v>68</v>
      </c>
      <c r="D270" t="s">
        <v>8</v>
      </c>
      <c r="E270">
        <v>202212</v>
      </c>
      <c r="F270" s="1">
        <v>276796873.68000001</v>
      </c>
      <c r="G270" s="1">
        <v>276611163.06579989</v>
      </c>
      <c r="H270" s="1">
        <v>276796873.68000001</v>
      </c>
      <c r="I270" s="1">
        <v>276611163.06579989</v>
      </c>
    </row>
    <row r="271" spans="1:9" x14ac:dyDescent="0.2">
      <c r="A271" t="s">
        <v>68</v>
      </c>
      <c r="D271" t="s">
        <v>8</v>
      </c>
      <c r="E271">
        <v>202301</v>
      </c>
      <c r="F271" s="1">
        <v>270700343.73000002</v>
      </c>
      <c r="G271" s="1">
        <v>270541660.35699981</v>
      </c>
      <c r="H271" s="1">
        <v>270700343.73000002</v>
      </c>
      <c r="I271" s="1">
        <v>270541660.35699981</v>
      </c>
    </row>
    <row r="272" spans="1:9" x14ac:dyDescent="0.2">
      <c r="A272" t="s">
        <v>68</v>
      </c>
      <c r="D272" t="s">
        <v>8</v>
      </c>
      <c r="E272">
        <v>202302</v>
      </c>
      <c r="F272" s="1">
        <v>253099315.63999999</v>
      </c>
      <c r="G272" s="1">
        <v>252035835.74270004</v>
      </c>
      <c r="H272" s="1">
        <v>253099315.63999999</v>
      </c>
      <c r="I272" s="1">
        <v>252035835.74270004</v>
      </c>
    </row>
    <row r="273" spans="1:9" x14ac:dyDescent="0.2">
      <c r="A273" t="s">
        <v>68</v>
      </c>
      <c r="D273" t="s">
        <v>8</v>
      </c>
      <c r="E273">
        <v>202303</v>
      </c>
      <c r="F273" s="1">
        <v>251732092.79000002</v>
      </c>
      <c r="G273" s="1">
        <v>286045009.77199996</v>
      </c>
      <c r="H273" s="1">
        <v>251732092.79000002</v>
      </c>
      <c r="I273" s="1">
        <v>286045009.77199996</v>
      </c>
    </row>
    <row r="274" spans="1:9" x14ac:dyDescent="0.2">
      <c r="A274" t="s">
        <v>68</v>
      </c>
      <c r="D274" t="s">
        <v>8</v>
      </c>
      <c r="E274">
        <v>202304</v>
      </c>
      <c r="F274" s="1">
        <v>308169898.88</v>
      </c>
      <c r="G274" s="1">
        <v>212401885.93600002</v>
      </c>
      <c r="H274" s="1">
        <v>308169898.88</v>
      </c>
      <c r="I274" s="1">
        <v>212401885.93600002</v>
      </c>
    </row>
    <row r="275" spans="1:9" x14ac:dyDescent="0.2">
      <c r="A275" t="s">
        <v>68</v>
      </c>
      <c r="D275" t="s">
        <v>8</v>
      </c>
      <c r="E275">
        <v>202305</v>
      </c>
      <c r="F275" s="1">
        <v>373181871.67000002</v>
      </c>
      <c r="G275" s="1">
        <v>165366678.7558001</v>
      </c>
      <c r="H275" s="1">
        <v>373181871.67000002</v>
      </c>
      <c r="I275" s="1">
        <v>165366678.7558001</v>
      </c>
    </row>
    <row r="276" spans="1:9" x14ac:dyDescent="0.2">
      <c r="A276" t="s">
        <v>68</v>
      </c>
      <c r="D276" t="s">
        <v>8</v>
      </c>
      <c r="E276">
        <v>202306</v>
      </c>
      <c r="F276" s="1">
        <v>290277559.60000002</v>
      </c>
      <c r="G276" s="1">
        <v>569149667.58990014</v>
      </c>
      <c r="H276" s="1">
        <v>290277559.60000002</v>
      </c>
      <c r="I276" s="1">
        <v>569149667.58990014</v>
      </c>
    </row>
    <row r="277" spans="1:9" x14ac:dyDescent="0.2">
      <c r="A277" t="s">
        <v>68</v>
      </c>
      <c r="D277" t="s">
        <v>8</v>
      </c>
      <c r="E277">
        <v>202307</v>
      </c>
      <c r="F277" s="1">
        <v>296931273.48000002</v>
      </c>
      <c r="G277" s="1">
        <v>564730101.46090007</v>
      </c>
      <c r="H277" s="1">
        <v>296931273.48000002</v>
      </c>
      <c r="I277" s="1">
        <v>564730101.46090007</v>
      </c>
    </row>
    <row r="278" spans="1:9" x14ac:dyDescent="0.2">
      <c r="A278" t="s">
        <v>68</v>
      </c>
      <c r="D278" t="s">
        <v>8</v>
      </c>
      <c r="E278">
        <v>202308</v>
      </c>
      <c r="F278" s="1">
        <v>285176817.07999998</v>
      </c>
      <c r="G278" s="1">
        <v>21894297.322299995</v>
      </c>
      <c r="H278" s="1">
        <v>285176817.07999998</v>
      </c>
      <c r="I278" s="1">
        <v>21894297.322299995</v>
      </c>
    </row>
    <row r="279" spans="1:9" x14ac:dyDescent="0.2">
      <c r="A279" t="s">
        <v>68</v>
      </c>
      <c r="D279" t="s">
        <v>8</v>
      </c>
      <c r="E279">
        <v>202309</v>
      </c>
      <c r="F279" s="1">
        <v>294405117.17000002</v>
      </c>
      <c r="G279" s="1">
        <v>377430941.16999996</v>
      </c>
      <c r="H279" s="1">
        <v>294405117.17000002</v>
      </c>
      <c r="I279" s="1">
        <v>377430941.16999996</v>
      </c>
    </row>
    <row r="280" spans="1:9" x14ac:dyDescent="0.2">
      <c r="A280" t="s">
        <v>68</v>
      </c>
      <c r="D280" t="s">
        <v>8</v>
      </c>
      <c r="E280">
        <v>202310</v>
      </c>
      <c r="F280" s="1">
        <v>371271473.47000003</v>
      </c>
      <c r="G280" s="1">
        <v>401875943.47000003</v>
      </c>
      <c r="H280" s="1">
        <v>371271473.47000003</v>
      </c>
      <c r="I280" s="1">
        <v>401875943.47000003</v>
      </c>
    </row>
    <row r="281" spans="1:9" x14ac:dyDescent="0.2">
      <c r="A281" t="s">
        <v>68</v>
      </c>
      <c r="D281" t="s">
        <v>8</v>
      </c>
      <c r="E281">
        <v>202311</v>
      </c>
      <c r="F281" s="1">
        <v>-570622253.19000041</v>
      </c>
      <c r="G281" s="1">
        <v>-483359003.19000047</v>
      </c>
      <c r="H281" s="1">
        <v>-570622253.19000041</v>
      </c>
      <c r="I281" s="1">
        <v>-483359003.19000047</v>
      </c>
    </row>
    <row r="282" spans="1:9" x14ac:dyDescent="0.2">
      <c r="A282" t="s">
        <v>68</v>
      </c>
      <c r="D282" t="s">
        <v>8</v>
      </c>
      <c r="E282">
        <v>202312</v>
      </c>
      <c r="F282" s="1">
        <v>230750496.47999996</v>
      </c>
      <c r="G282" s="1">
        <v>234660253.76129985</v>
      </c>
      <c r="H282" s="1">
        <v>230750496.47999996</v>
      </c>
      <c r="I282" s="1">
        <v>234660253.76129985</v>
      </c>
    </row>
    <row r="283" spans="1:9" x14ac:dyDescent="0.2">
      <c r="A283" t="s">
        <v>68</v>
      </c>
      <c r="D283" t="s">
        <v>8</v>
      </c>
      <c r="E283">
        <v>202401</v>
      </c>
      <c r="F283" s="1">
        <v>265319741.20999998</v>
      </c>
      <c r="G283" s="1">
        <v>258015396.25890014</v>
      </c>
      <c r="H283" s="1">
        <v>265319741.20999998</v>
      </c>
      <c r="I283" s="1">
        <v>258015396.25890014</v>
      </c>
    </row>
    <row r="284" spans="1:9" x14ac:dyDescent="0.2">
      <c r="A284" t="s">
        <v>68</v>
      </c>
      <c r="D284" t="s">
        <v>8</v>
      </c>
      <c r="E284">
        <v>202402</v>
      </c>
      <c r="F284" s="1">
        <v>283446871.44999999</v>
      </c>
      <c r="G284" s="1">
        <v>228066600.10489959</v>
      </c>
      <c r="H284" s="1">
        <v>283446871.44999999</v>
      </c>
      <c r="I284" s="1">
        <v>228066600.10489959</v>
      </c>
    </row>
    <row r="285" spans="1:9" x14ac:dyDescent="0.2">
      <c r="A285" t="s">
        <v>68</v>
      </c>
      <c r="D285" t="s">
        <v>8</v>
      </c>
      <c r="E285">
        <v>202403</v>
      </c>
      <c r="F285" s="1">
        <v>236931045.74000001</v>
      </c>
      <c r="G285" s="1">
        <v>253886068.74000001</v>
      </c>
      <c r="H285" s="1">
        <v>236931045.74000001</v>
      </c>
      <c r="I285" s="1">
        <v>253886068.74000001</v>
      </c>
    </row>
    <row r="286" spans="1:9" x14ac:dyDescent="0.2">
      <c r="A286" t="s">
        <v>68</v>
      </c>
      <c r="D286" t="s">
        <v>8</v>
      </c>
      <c r="E286">
        <v>202404</v>
      </c>
      <c r="F286" s="1">
        <v>226602738.84</v>
      </c>
      <c r="G286" s="1">
        <v>290553600.84000003</v>
      </c>
      <c r="H286" s="1">
        <v>226602738.84</v>
      </c>
      <c r="I286" s="1">
        <v>290553600.84000003</v>
      </c>
    </row>
    <row r="287" spans="1:9" x14ac:dyDescent="0.2">
      <c r="A287" t="s">
        <v>68</v>
      </c>
      <c r="D287" t="s">
        <v>8</v>
      </c>
      <c r="E287">
        <v>202405</v>
      </c>
      <c r="F287" s="1">
        <v>192283546.5</v>
      </c>
      <c r="G287" s="1">
        <v>241810173.5</v>
      </c>
      <c r="H287" s="1">
        <v>192283546.5</v>
      </c>
      <c r="I287" s="1">
        <v>241810173.5</v>
      </c>
    </row>
    <row r="288" spans="1:9" x14ac:dyDescent="0.2">
      <c r="A288" t="s">
        <v>68</v>
      </c>
      <c r="D288" t="s">
        <v>9</v>
      </c>
      <c r="E288">
        <v>201706</v>
      </c>
      <c r="F288" s="1">
        <v>0</v>
      </c>
      <c r="G288" s="1">
        <v>0</v>
      </c>
      <c r="H288" s="1">
        <v>0</v>
      </c>
      <c r="I288" s="1">
        <v>0</v>
      </c>
    </row>
    <row r="289" spans="1:9" x14ac:dyDescent="0.2">
      <c r="A289" t="s">
        <v>68</v>
      </c>
      <c r="D289" t="s">
        <v>9</v>
      </c>
      <c r="E289">
        <v>201712</v>
      </c>
      <c r="F289" s="1">
        <v>6028471520.2099991</v>
      </c>
      <c r="G289" s="1">
        <v>5463013217.2099981</v>
      </c>
      <c r="H289" s="1">
        <v>6028471520.2099991</v>
      </c>
      <c r="I289" s="1">
        <v>5463013217.2099981</v>
      </c>
    </row>
    <row r="290" spans="1:9" x14ac:dyDescent="0.2">
      <c r="A290" t="s">
        <v>68</v>
      </c>
      <c r="D290" t="s">
        <v>9</v>
      </c>
      <c r="E290">
        <v>201806</v>
      </c>
      <c r="F290" s="1">
        <v>14588161316.900002</v>
      </c>
      <c r="G290" s="1">
        <v>13667112305.900002</v>
      </c>
      <c r="H290" s="1">
        <v>14588161316.900002</v>
      </c>
      <c r="I290" s="1">
        <v>13667112305.900002</v>
      </c>
    </row>
    <row r="291" spans="1:9" x14ac:dyDescent="0.2">
      <c r="A291" t="s">
        <v>68</v>
      </c>
      <c r="D291" t="s">
        <v>9</v>
      </c>
      <c r="E291">
        <v>201812</v>
      </c>
      <c r="F291" s="1">
        <v>12125253292.509998</v>
      </c>
      <c r="G291" s="1">
        <v>12843451642.509998</v>
      </c>
      <c r="H291" s="1">
        <v>12125253292.509998</v>
      </c>
      <c r="I291" s="1">
        <v>12843451642.509998</v>
      </c>
    </row>
    <row r="292" spans="1:9" x14ac:dyDescent="0.2">
      <c r="A292" t="s">
        <v>68</v>
      </c>
      <c r="D292" t="s">
        <v>9</v>
      </c>
      <c r="E292">
        <v>201906</v>
      </c>
      <c r="F292" s="1">
        <v>14325701548.02</v>
      </c>
      <c r="G292" s="1">
        <v>14208784780.02</v>
      </c>
      <c r="H292" s="1">
        <v>14325701548.02</v>
      </c>
      <c r="I292" s="1">
        <v>14208784780.02</v>
      </c>
    </row>
    <row r="293" spans="1:9" x14ac:dyDescent="0.2">
      <c r="A293" t="s">
        <v>68</v>
      </c>
      <c r="D293" t="s">
        <v>9</v>
      </c>
      <c r="E293">
        <v>201912</v>
      </c>
      <c r="F293" s="1">
        <v>8318545000.9699955</v>
      </c>
      <c r="G293" s="1">
        <v>8897323905.9929943</v>
      </c>
      <c r="H293" s="1">
        <v>8318545000.9699955</v>
      </c>
      <c r="I293" s="1">
        <v>8897323905.9929943</v>
      </c>
    </row>
    <row r="294" spans="1:9" x14ac:dyDescent="0.2">
      <c r="A294" t="s">
        <v>68</v>
      </c>
      <c r="D294" t="s">
        <v>9</v>
      </c>
      <c r="E294">
        <v>202006</v>
      </c>
      <c r="F294" s="1">
        <v>3240473977.1699996</v>
      </c>
      <c r="G294" s="1">
        <v>3222627499.9466</v>
      </c>
      <c r="H294" s="1">
        <v>3240473977.1699996</v>
      </c>
      <c r="I294" s="1">
        <v>3222627499.9466</v>
      </c>
    </row>
    <row r="295" spans="1:9" x14ac:dyDescent="0.2">
      <c r="A295" t="s">
        <v>68</v>
      </c>
      <c r="D295" t="s">
        <v>9</v>
      </c>
      <c r="E295">
        <v>202012</v>
      </c>
      <c r="F295" s="1">
        <v>2706557723.999999</v>
      </c>
      <c r="G295" s="1">
        <v>2719090069.7486005</v>
      </c>
      <c r="H295" s="1">
        <v>2706557723.999999</v>
      </c>
      <c r="I295" s="1">
        <v>2719090069.7486005</v>
      </c>
    </row>
    <row r="296" spans="1:9" x14ac:dyDescent="0.2">
      <c r="A296" t="s">
        <v>68</v>
      </c>
      <c r="D296" t="s">
        <v>9</v>
      </c>
      <c r="E296">
        <v>202106</v>
      </c>
      <c r="F296" s="1">
        <v>2253562210.6599975</v>
      </c>
      <c r="G296" s="1">
        <v>2379920359.8399997</v>
      </c>
      <c r="H296" s="1">
        <v>2253562210.6599975</v>
      </c>
      <c r="I296" s="1">
        <v>2379920359.8399997</v>
      </c>
    </row>
    <row r="297" spans="1:9" x14ac:dyDescent="0.2">
      <c r="A297" t="s">
        <v>68</v>
      </c>
      <c r="D297" t="s">
        <v>9</v>
      </c>
      <c r="E297">
        <v>202112</v>
      </c>
      <c r="F297" s="1">
        <v>2133837281.1099987</v>
      </c>
      <c r="G297" s="1">
        <v>2155657242.2518997</v>
      </c>
      <c r="H297" s="1">
        <v>2133837281.1099987</v>
      </c>
      <c r="I297" s="1">
        <v>2155657242.2518997</v>
      </c>
    </row>
    <row r="298" spans="1:9" x14ac:dyDescent="0.2">
      <c r="A298" t="s">
        <v>68</v>
      </c>
      <c r="D298" t="s">
        <v>9</v>
      </c>
      <c r="E298">
        <v>202206</v>
      </c>
      <c r="F298" s="1">
        <v>2084454981.1599998</v>
      </c>
      <c r="G298" s="1">
        <v>2120352038.2847002</v>
      </c>
      <c r="H298" s="1">
        <v>2084454981.1599998</v>
      </c>
      <c r="I298" s="1">
        <v>2120352038.2847002</v>
      </c>
    </row>
    <row r="299" spans="1:9" x14ac:dyDescent="0.2">
      <c r="A299" t="s">
        <v>68</v>
      </c>
      <c r="D299" t="s">
        <v>9</v>
      </c>
      <c r="E299">
        <v>202212</v>
      </c>
      <c r="F299" s="1">
        <v>1428317294.74</v>
      </c>
      <c r="G299" s="1">
        <v>1466439749.8005996</v>
      </c>
      <c r="H299" s="1">
        <v>1428317294.74</v>
      </c>
      <c r="I299" s="1">
        <v>1466439749.8005996</v>
      </c>
    </row>
    <row r="300" spans="1:9" x14ac:dyDescent="0.2">
      <c r="A300" t="s">
        <v>68</v>
      </c>
      <c r="D300" t="s">
        <v>9</v>
      </c>
      <c r="E300">
        <v>202306</v>
      </c>
      <c r="F300" s="1">
        <v>1747161082.3099999</v>
      </c>
      <c r="G300" s="1">
        <v>1755540738.1533999</v>
      </c>
      <c r="H300" s="1">
        <v>1747161082.3099999</v>
      </c>
      <c r="I300" s="1">
        <v>1755540738.1533999</v>
      </c>
    </row>
    <row r="301" spans="1:9" x14ac:dyDescent="0.2">
      <c r="A301" t="s">
        <v>68</v>
      </c>
      <c r="D301" t="s">
        <v>9</v>
      </c>
      <c r="E301">
        <v>202312</v>
      </c>
      <c r="F301" s="1">
        <v>907912924.48999953</v>
      </c>
      <c r="G301" s="1">
        <v>1117232533.9944994</v>
      </c>
      <c r="H301" s="1">
        <v>907912924.48999953</v>
      </c>
      <c r="I301" s="1">
        <v>1117232533.9944994</v>
      </c>
    </row>
    <row r="302" spans="1:9" x14ac:dyDescent="0.2">
      <c r="A302" t="s">
        <v>68</v>
      </c>
      <c r="D302" t="s">
        <v>9</v>
      </c>
      <c r="E302">
        <v>202406</v>
      </c>
      <c r="F302" s="1">
        <v>1204583943.74</v>
      </c>
      <c r="G302" s="1">
        <v>1272331839.4437997</v>
      </c>
      <c r="H302" s="1">
        <v>1204583943.74</v>
      </c>
      <c r="I302" s="1">
        <v>1272331839.4437997</v>
      </c>
    </row>
    <row r="303" spans="1:9" x14ac:dyDescent="0.2">
      <c r="A303" t="s">
        <v>68</v>
      </c>
      <c r="D303" t="s">
        <v>5</v>
      </c>
      <c r="E303">
        <v>201706</v>
      </c>
      <c r="F303" s="1">
        <v>0</v>
      </c>
      <c r="G303" s="1">
        <v>0</v>
      </c>
      <c r="H303" s="1">
        <v>0</v>
      </c>
      <c r="I303" s="1">
        <v>0</v>
      </c>
    </row>
    <row r="304" spans="1:9" x14ac:dyDescent="0.2">
      <c r="A304" t="s">
        <v>68</v>
      </c>
      <c r="D304" t="s">
        <v>5</v>
      </c>
      <c r="E304">
        <v>201712</v>
      </c>
      <c r="F304" s="1">
        <v>6028471520.2099991</v>
      </c>
      <c r="G304" s="1">
        <v>5463013217.2099981</v>
      </c>
      <c r="H304" s="1">
        <v>6028471520.2099991</v>
      </c>
      <c r="I304" s="1">
        <v>5463013217.2099981</v>
      </c>
    </row>
    <row r="305" spans="1:9" x14ac:dyDescent="0.2">
      <c r="A305" t="s">
        <v>68</v>
      </c>
      <c r="D305" t="s">
        <v>5</v>
      </c>
      <c r="E305">
        <v>201803</v>
      </c>
      <c r="F305" s="1">
        <v>6163259713.5900011</v>
      </c>
      <c r="G305" s="1">
        <v>6200845516.5900011</v>
      </c>
      <c r="H305" s="1">
        <v>6163259713.5900011</v>
      </c>
      <c r="I305" s="1">
        <v>6200845516.5900011</v>
      </c>
    </row>
    <row r="306" spans="1:9" x14ac:dyDescent="0.2">
      <c r="A306" t="s">
        <v>68</v>
      </c>
      <c r="D306" t="s">
        <v>5</v>
      </c>
      <c r="E306">
        <v>201806</v>
      </c>
      <c r="F306" s="1">
        <v>8424901603.3100004</v>
      </c>
      <c r="G306" s="1">
        <v>7466266789.3100004</v>
      </c>
      <c r="H306" s="1">
        <v>8424901603.3100004</v>
      </c>
      <c r="I306" s="1">
        <v>7466266789.3100004</v>
      </c>
    </row>
    <row r="307" spans="1:9" x14ac:dyDescent="0.2">
      <c r="A307" t="s">
        <v>68</v>
      </c>
      <c r="D307" t="s">
        <v>5</v>
      </c>
      <c r="E307">
        <v>201809</v>
      </c>
      <c r="F307" s="1">
        <v>6200159949.6599998</v>
      </c>
      <c r="G307" s="1">
        <v>6585814844.6599998</v>
      </c>
      <c r="H307" s="1">
        <v>6200159949.6599998</v>
      </c>
      <c r="I307" s="1">
        <v>6585814844.6599998</v>
      </c>
    </row>
    <row r="308" spans="1:9" x14ac:dyDescent="0.2">
      <c r="A308" t="s">
        <v>68</v>
      </c>
      <c r="D308" t="s">
        <v>5</v>
      </c>
      <c r="E308">
        <v>201812</v>
      </c>
      <c r="F308" s="1">
        <v>5925093342.8499985</v>
      </c>
      <c r="G308" s="1">
        <v>6257636797.8499985</v>
      </c>
      <c r="H308" s="1">
        <v>5925093342.8499985</v>
      </c>
      <c r="I308" s="1">
        <v>6257636797.8499985</v>
      </c>
    </row>
    <row r="309" spans="1:9" x14ac:dyDescent="0.2">
      <c r="A309" t="s">
        <v>68</v>
      </c>
      <c r="D309" t="s">
        <v>5</v>
      </c>
      <c r="E309">
        <v>201903</v>
      </c>
      <c r="F309" s="1">
        <v>8021118430.4400005</v>
      </c>
      <c r="G309" s="1">
        <v>7705838229.4400005</v>
      </c>
      <c r="H309" s="1">
        <v>8021118430.4400005</v>
      </c>
      <c r="I309" s="1">
        <v>7705838229.4400005</v>
      </c>
    </row>
    <row r="310" spans="1:9" x14ac:dyDescent="0.2">
      <c r="A310" t="s">
        <v>68</v>
      </c>
      <c r="D310" t="s">
        <v>5</v>
      </c>
      <c r="E310">
        <v>201906</v>
      </c>
      <c r="F310" s="1">
        <v>6304583117.5799999</v>
      </c>
      <c r="G310" s="1">
        <v>6502946550.5799999</v>
      </c>
      <c r="H310" s="1">
        <v>6304583117.5799999</v>
      </c>
      <c r="I310" s="1">
        <v>6502946550.5799999</v>
      </c>
    </row>
    <row r="311" spans="1:9" x14ac:dyDescent="0.2">
      <c r="A311" t="s">
        <v>68</v>
      </c>
      <c r="D311" t="s">
        <v>5</v>
      </c>
      <c r="E311">
        <v>201909</v>
      </c>
      <c r="F311" s="1">
        <v>4358298864.3299999</v>
      </c>
      <c r="G311" s="1">
        <v>4596788562.329998</v>
      </c>
      <c r="H311" s="1">
        <v>4358298864.3299999</v>
      </c>
      <c r="I311" s="1">
        <v>4596788562.329998</v>
      </c>
    </row>
    <row r="312" spans="1:9" x14ac:dyDescent="0.2">
      <c r="A312" t="s">
        <v>68</v>
      </c>
      <c r="D312" t="s">
        <v>5</v>
      </c>
      <c r="E312">
        <v>201912</v>
      </c>
      <c r="F312" s="1">
        <v>3960246136.6399956</v>
      </c>
      <c r="G312" s="1">
        <v>4300535343.6629972</v>
      </c>
      <c r="H312" s="1">
        <v>3960246136.6399956</v>
      </c>
      <c r="I312" s="1">
        <v>4300535343.6629972</v>
      </c>
    </row>
    <row r="313" spans="1:9" x14ac:dyDescent="0.2">
      <c r="A313" t="s">
        <v>68</v>
      </c>
      <c r="D313" t="s">
        <v>5</v>
      </c>
      <c r="E313">
        <v>202003</v>
      </c>
      <c r="F313" s="1">
        <v>1895583663.5500002</v>
      </c>
      <c r="G313" s="1">
        <v>1830975329.3266001</v>
      </c>
      <c r="H313" s="1">
        <v>1895583663.5500002</v>
      </c>
      <c r="I313" s="1">
        <v>1830975329.3266001</v>
      </c>
    </row>
    <row r="314" spans="1:9" x14ac:dyDescent="0.2">
      <c r="A314" t="s">
        <v>68</v>
      </c>
      <c r="D314" t="s">
        <v>5</v>
      </c>
      <c r="E314">
        <v>202006</v>
      </c>
      <c r="F314" s="1">
        <v>1344890313.6199994</v>
      </c>
      <c r="G314" s="1">
        <v>1391652170.6199994</v>
      </c>
      <c r="H314" s="1">
        <v>1344890313.6199994</v>
      </c>
      <c r="I314" s="1">
        <v>1391652170.6199994</v>
      </c>
    </row>
    <row r="315" spans="1:9" x14ac:dyDescent="0.2">
      <c r="A315" t="s">
        <v>68</v>
      </c>
      <c r="D315" t="s">
        <v>5</v>
      </c>
      <c r="E315">
        <v>202009</v>
      </c>
      <c r="F315" s="1">
        <v>1418952418.5</v>
      </c>
      <c r="G315" s="1">
        <v>1434703306.5</v>
      </c>
      <c r="H315" s="1">
        <v>1418952418.5</v>
      </c>
      <c r="I315" s="1">
        <v>1434703306.5</v>
      </c>
    </row>
    <row r="316" spans="1:9" x14ac:dyDescent="0.2">
      <c r="A316" t="s">
        <v>68</v>
      </c>
      <c r="D316" t="s">
        <v>5</v>
      </c>
      <c r="E316">
        <v>202012</v>
      </c>
      <c r="F316" s="1">
        <v>1287605305.499999</v>
      </c>
      <c r="G316" s="1">
        <v>1284386763.2486002</v>
      </c>
      <c r="H316" s="1">
        <v>1287605305.499999</v>
      </c>
      <c r="I316" s="1">
        <v>1284386763.2486002</v>
      </c>
    </row>
    <row r="317" spans="1:9" x14ac:dyDescent="0.2">
      <c r="A317" t="s">
        <v>68</v>
      </c>
      <c r="D317" t="s">
        <v>5</v>
      </c>
      <c r="E317">
        <v>202103</v>
      </c>
      <c r="F317" s="1">
        <v>1071687427.1799986</v>
      </c>
      <c r="G317" s="1">
        <v>1179240475.9182992</v>
      </c>
      <c r="H317" s="1">
        <v>1071687427.1799986</v>
      </c>
      <c r="I317" s="1">
        <v>1179240475.9182992</v>
      </c>
    </row>
    <row r="318" spans="1:9" x14ac:dyDescent="0.2">
      <c r="A318" t="s">
        <v>68</v>
      </c>
      <c r="D318" t="s">
        <v>5</v>
      </c>
      <c r="E318">
        <v>202106</v>
      </c>
      <c r="F318" s="1">
        <v>1181874783.4799988</v>
      </c>
      <c r="G318" s="1">
        <v>1200679883.9217002</v>
      </c>
      <c r="H318" s="1">
        <v>1181874783.4799988</v>
      </c>
      <c r="I318" s="1">
        <v>1200679883.9217002</v>
      </c>
    </row>
    <row r="319" spans="1:9" x14ac:dyDescent="0.2">
      <c r="A319" t="s">
        <v>68</v>
      </c>
      <c r="D319" t="s">
        <v>5</v>
      </c>
      <c r="E319">
        <v>202109</v>
      </c>
      <c r="F319" s="1">
        <v>1075381727.5799987</v>
      </c>
      <c r="G319" s="1">
        <v>1096507568.7214</v>
      </c>
      <c r="H319" s="1">
        <v>1075381727.5799987</v>
      </c>
      <c r="I319" s="1">
        <v>1096507568.7214</v>
      </c>
    </row>
    <row r="320" spans="1:9" x14ac:dyDescent="0.2">
      <c r="A320" t="s">
        <v>68</v>
      </c>
      <c r="D320" t="s">
        <v>5</v>
      </c>
      <c r="E320">
        <v>202112</v>
      </c>
      <c r="F320" s="1">
        <v>1058455553.53</v>
      </c>
      <c r="G320" s="1">
        <v>1059149673.5304998</v>
      </c>
      <c r="H320" s="1">
        <v>1058455553.53</v>
      </c>
      <c r="I320" s="1">
        <v>1059149673.5304998</v>
      </c>
    </row>
    <row r="321" spans="1:9" x14ac:dyDescent="0.2">
      <c r="A321" t="s">
        <v>68</v>
      </c>
      <c r="D321" t="s">
        <v>5</v>
      </c>
      <c r="E321">
        <v>202203</v>
      </c>
      <c r="F321" s="1">
        <v>1047990498.36</v>
      </c>
      <c r="G321" s="1">
        <v>1084816090.1893001</v>
      </c>
      <c r="H321" s="1">
        <v>1047990498.36</v>
      </c>
      <c r="I321" s="1">
        <v>1084816090.1893001</v>
      </c>
    </row>
    <row r="322" spans="1:9" x14ac:dyDescent="0.2">
      <c r="A322" t="s">
        <v>68</v>
      </c>
      <c r="D322" t="s">
        <v>5</v>
      </c>
      <c r="E322">
        <v>202206</v>
      </c>
      <c r="F322" s="1">
        <v>1036464482.8</v>
      </c>
      <c r="G322" s="1">
        <v>1035535948.0954001</v>
      </c>
      <c r="H322" s="1">
        <v>1036464482.8</v>
      </c>
      <c r="I322" s="1">
        <v>1035535948.0954001</v>
      </c>
    </row>
    <row r="323" spans="1:9" x14ac:dyDescent="0.2">
      <c r="A323" t="s">
        <v>68</v>
      </c>
      <c r="D323" t="s">
        <v>5</v>
      </c>
      <c r="E323">
        <v>202209</v>
      </c>
      <c r="F323" s="1">
        <v>621543891.88999999</v>
      </c>
      <c r="G323" s="1">
        <v>659091965.38449967</v>
      </c>
      <c r="H323" s="1">
        <v>621543891.88999999</v>
      </c>
      <c r="I323" s="1">
        <v>659091965.38449967</v>
      </c>
    </row>
    <row r="324" spans="1:9" x14ac:dyDescent="0.2">
      <c r="A324" t="s">
        <v>68</v>
      </c>
      <c r="D324" t="s">
        <v>5</v>
      </c>
      <c r="E324">
        <v>202212</v>
      </c>
      <c r="F324" s="1">
        <v>806773402.8499999</v>
      </c>
      <c r="G324" s="1">
        <v>807347784.41609991</v>
      </c>
      <c r="H324" s="1">
        <v>806773402.8499999</v>
      </c>
      <c r="I324" s="1">
        <v>807347784.41609991</v>
      </c>
    </row>
    <row r="325" spans="1:9" x14ac:dyDescent="0.2">
      <c r="A325" t="s">
        <v>68</v>
      </c>
      <c r="D325" t="s">
        <v>5</v>
      </c>
      <c r="E325">
        <v>202303</v>
      </c>
      <c r="F325" s="1">
        <v>775531752.16000009</v>
      </c>
      <c r="G325" s="1">
        <v>808622505.87169993</v>
      </c>
      <c r="H325" s="1">
        <v>775531752.16000009</v>
      </c>
      <c r="I325" s="1">
        <v>808622505.87169993</v>
      </c>
    </row>
    <row r="326" spans="1:9" x14ac:dyDescent="0.2">
      <c r="A326" t="s">
        <v>68</v>
      </c>
      <c r="D326" t="s">
        <v>5</v>
      </c>
      <c r="E326">
        <v>202306</v>
      </c>
      <c r="F326" s="1">
        <v>971629330.14999986</v>
      </c>
      <c r="G326" s="1">
        <v>946918232.28170025</v>
      </c>
      <c r="H326" s="1">
        <v>971629330.14999986</v>
      </c>
      <c r="I326" s="1">
        <v>946918232.28170025</v>
      </c>
    </row>
    <row r="327" spans="1:9" x14ac:dyDescent="0.2">
      <c r="A327" t="s">
        <v>68</v>
      </c>
      <c r="D327" t="s">
        <v>5</v>
      </c>
      <c r="E327">
        <v>202309</v>
      </c>
      <c r="F327" s="1">
        <v>876513207.73000002</v>
      </c>
      <c r="G327" s="1">
        <v>964055339.95319998</v>
      </c>
      <c r="H327" s="1">
        <v>876513207.73000002</v>
      </c>
      <c r="I327" s="1">
        <v>964055339.95319998</v>
      </c>
    </row>
    <row r="328" spans="1:9" x14ac:dyDescent="0.2">
      <c r="A328" t="s">
        <v>68</v>
      </c>
      <c r="D328" t="s">
        <v>5</v>
      </c>
      <c r="E328">
        <v>202312</v>
      </c>
      <c r="F328" s="1">
        <v>31399716.759999514</v>
      </c>
      <c r="G328" s="1">
        <v>153177194.04129934</v>
      </c>
      <c r="H328" s="1">
        <v>31399716.759999514</v>
      </c>
      <c r="I328" s="1">
        <v>153177194.04129934</v>
      </c>
    </row>
    <row r="329" spans="1:9" x14ac:dyDescent="0.2">
      <c r="A329" t="s">
        <v>68</v>
      </c>
      <c r="D329" t="s">
        <v>5</v>
      </c>
      <c r="E329">
        <v>202403</v>
      </c>
      <c r="F329" s="1">
        <v>785697658.39999998</v>
      </c>
      <c r="G329" s="1">
        <v>739968065.10379982</v>
      </c>
      <c r="H329" s="1">
        <v>785697658.39999998</v>
      </c>
      <c r="I329" s="1">
        <v>739968065.10379982</v>
      </c>
    </row>
    <row r="330" spans="1:9" x14ac:dyDescent="0.2">
      <c r="A330" t="s">
        <v>68</v>
      </c>
      <c r="D330" t="s">
        <v>5</v>
      </c>
      <c r="E330">
        <v>202406</v>
      </c>
      <c r="F330" s="1">
        <v>418886285.34000003</v>
      </c>
      <c r="G330" s="1">
        <v>532363774.34000003</v>
      </c>
      <c r="H330" s="1">
        <v>418886285.34000003</v>
      </c>
      <c r="I330" s="1">
        <v>532363774.34000003</v>
      </c>
    </row>
    <row r="331" spans="1:9" x14ac:dyDescent="0.2">
      <c r="A331" t="s">
        <v>69</v>
      </c>
      <c r="D331" t="s">
        <v>7</v>
      </c>
      <c r="E331">
        <v>2017</v>
      </c>
      <c r="F331" s="1">
        <v>0</v>
      </c>
      <c r="G331" s="1">
        <v>0</v>
      </c>
      <c r="H331" s="1">
        <v>0</v>
      </c>
      <c r="I331" s="1">
        <v>0</v>
      </c>
    </row>
    <row r="332" spans="1:9" x14ac:dyDescent="0.2">
      <c r="A332" t="s">
        <v>69</v>
      </c>
      <c r="D332" t="s">
        <v>7</v>
      </c>
      <c r="E332">
        <v>2018</v>
      </c>
      <c r="F332" s="1">
        <v>36735633028</v>
      </c>
      <c r="G332" s="1">
        <v>35056200111</v>
      </c>
      <c r="H332" s="1">
        <v>36732201792</v>
      </c>
      <c r="I332" s="1">
        <v>35052768875</v>
      </c>
    </row>
    <row r="333" spans="1:9" x14ac:dyDescent="0.2">
      <c r="A333" t="s">
        <v>69</v>
      </c>
      <c r="D333" t="s">
        <v>7</v>
      </c>
      <c r="E333">
        <v>2019</v>
      </c>
      <c r="F333" s="1">
        <v>33838586676.320198</v>
      </c>
      <c r="G333" s="1">
        <v>35126746949.286003</v>
      </c>
      <c r="H333" s="1">
        <v>33838586676.320198</v>
      </c>
      <c r="I333" s="1">
        <v>35126746949.286003</v>
      </c>
    </row>
    <row r="334" spans="1:9" x14ac:dyDescent="0.2">
      <c r="A334" t="s">
        <v>69</v>
      </c>
      <c r="D334" t="s">
        <v>7</v>
      </c>
      <c r="E334">
        <v>2020</v>
      </c>
      <c r="F334" s="1">
        <v>4848850449.9815998</v>
      </c>
      <c r="G334" s="1">
        <v>4905438029.5058022</v>
      </c>
      <c r="H334" s="1">
        <v>4848850449.9815998</v>
      </c>
      <c r="I334" s="1">
        <v>4905438029.5058022</v>
      </c>
    </row>
    <row r="335" spans="1:9" x14ac:dyDescent="0.2">
      <c r="A335" t="s">
        <v>69</v>
      </c>
      <c r="D335" t="s">
        <v>7</v>
      </c>
      <c r="E335">
        <v>2021</v>
      </c>
      <c r="F335" s="1">
        <v>6644616906.0105</v>
      </c>
      <c r="G335" s="1">
        <v>6943752922.4447994</v>
      </c>
      <c r="H335" s="1">
        <v>6644616906.0105</v>
      </c>
      <c r="I335" s="1">
        <v>6943752922.4447994</v>
      </c>
    </row>
    <row r="336" spans="1:9" x14ac:dyDescent="0.2">
      <c r="A336" t="s">
        <v>69</v>
      </c>
      <c r="D336" t="s">
        <v>7</v>
      </c>
      <c r="E336">
        <v>2022</v>
      </c>
      <c r="F336" s="1">
        <v>9116994299.0310993</v>
      </c>
      <c r="G336" s="1">
        <v>8850231864.8548012</v>
      </c>
      <c r="H336" s="1">
        <v>9116994299.0310993</v>
      </c>
      <c r="I336" s="1">
        <v>8850231864.8548012</v>
      </c>
    </row>
    <row r="337" spans="1:9" x14ac:dyDescent="0.2">
      <c r="A337" t="s">
        <v>69</v>
      </c>
      <c r="D337" t="s">
        <v>7</v>
      </c>
      <c r="E337">
        <v>2023</v>
      </c>
      <c r="F337" s="1">
        <v>8284117696.882802</v>
      </c>
      <c r="G337" s="1">
        <v>8084073555.2295017</v>
      </c>
      <c r="H337" s="1">
        <v>8284117696.882802</v>
      </c>
      <c r="I337" s="1">
        <v>8084073555.2295017</v>
      </c>
    </row>
    <row r="338" spans="1:9" x14ac:dyDescent="0.2">
      <c r="A338" t="s">
        <v>69</v>
      </c>
      <c r="D338" t="s">
        <v>7</v>
      </c>
      <c r="E338">
        <v>2024</v>
      </c>
      <c r="F338" s="1">
        <v>2647193918.2363014</v>
      </c>
      <c r="G338" s="1">
        <v>2799003008.5896006</v>
      </c>
      <c r="H338" s="1">
        <v>2647193918.2363014</v>
      </c>
      <c r="I338" s="1">
        <v>2799003008.5896006</v>
      </c>
    </row>
    <row r="339" spans="1:9" x14ac:dyDescent="0.2">
      <c r="A339" t="s">
        <v>69</v>
      </c>
      <c r="D339" t="s">
        <v>8</v>
      </c>
      <c r="E339">
        <v>201705</v>
      </c>
      <c r="F339" s="1">
        <v>0</v>
      </c>
      <c r="G339" s="1">
        <v>0</v>
      </c>
      <c r="H339" s="1">
        <v>0</v>
      </c>
      <c r="I339" s="1">
        <v>0</v>
      </c>
    </row>
    <row r="340" spans="1:9" x14ac:dyDescent="0.2">
      <c r="A340" t="s">
        <v>69</v>
      </c>
      <c r="D340" t="s">
        <v>8</v>
      </c>
      <c r="E340">
        <v>201802</v>
      </c>
      <c r="F340" s="1">
        <v>63155586</v>
      </c>
      <c r="G340" s="1">
        <v>49283254</v>
      </c>
      <c r="H340" s="1">
        <v>59724350</v>
      </c>
      <c r="I340" s="1">
        <v>45852018</v>
      </c>
    </row>
    <row r="341" spans="1:9" x14ac:dyDescent="0.2">
      <c r="A341" t="s">
        <v>69</v>
      </c>
      <c r="D341" t="s">
        <v>8</v>
      </c>
      <c r="E341">
        <v>201803</v>
      </c>
      <c r="F341" s="1">
        <v>1158723232</v>
      </c>
      <c r="G341" s="1">
        <v>995889547</v>
      </c>
      <c r="H341" s="1">
        <v>1158723232</v>
      </c>
      <c r="I341" s="1">
        <v>995889547</v>
      </c>
    </row>
    <row r="342" spans="1:9" x14ac:dyDescent="0.2">
      <c r="A342" t="s">
        <v>69</v>
      </c>
      <c r="D342" t="s">
        <v>8</v>
      </c>
      <c r="E342">
        <v>201804</v>
      </c>
      <c r="F342" s="1">
        <v>2135610628</v>
      </c>
      <c r="G342" s="1">
        <v>1548613760</v>
      </c>
      <c r="H342" s="1">
        <v>2135610628</v>
      </c>
      <c r="I342" s="1">
        <v>1548613760</v>
      </c>
    </row>
    <row r="343" spans="1:9" x14ac:dyDescent="0.2">
      <c r="A343" t="s">
        <v>69</v>
      </c>
      <c r="D343" t="s">
        <v>8</v>
      </c>
      <c r="E343">
        <v>201805</v>
      </c>
      <c r="F343" s="1">
        <v>6935330863</v>
      </c>
      <c r="G343" s="1">
        <v>5781873468</v>
      </c>
      <c r="H343" s="1">
        <v>6935330863</v>
      </c>
      <c r="I343" s="1">
        <v>5781873468</v>
      </c>
    </row>
    <row r="344" spans="1:9" x14ac:dyDescent="0.2">
      <c r="A344" t="s">
        <v>69</v>
      </c>
      <c r="D344" t="s">
        <v>8</v>
      </c>
      <c r="E344">
        <v>201806</v>
      </c>
      <c r="F344" s="1">
        <v>5373932086</v>
      </c>
      <c r="G344" s="1">
        <v>4970194878</v>
      </c>
      <c r="H344" s="1">
        <v>5373932086</v>
      </c>
      <c r="I344" s="1">
        <v>4970194878</v>
      </c>
    </row>
    <row r="345" spans="1:9" x14ac:dyDescent="0.2">
      <c r="A345" t="s">
        <v>69</v>
      </c>
      <c r="D345" t="s">
        <v>8</v>
      </c>
      <c r="E345">
        <v>201807</v>
      </c>
      <c r="F345" s="1">
        <v>2727921261</v>
      </c>
      <c r="G345" s="1">
        <v>2908425026</v>
      </c>
      <c r="H345" s="1">
        <v>2727921261</v>
      </c>
      <c r="I345" s="1">
        <v>2908425026</v>
      </c>
    </row>
    <row r="346" spans="1:9" x14ac:dyDescent="0.2">
      <c r="A346" t="s">
        <v>69</v>
      </c>
      <c r="D346" t="s">
        <v>8</v>
      </c>
      <c r="E346">
        <v>201808</v>
      </c>
      <c r="F346" s="1">
        <v>3358345231</v>
      </c>
      <c r="G346" s="1">
        <v>3455839369</v>
      </c>
      <c r="H346" s="1">
        <v>3358345231</v>
      </c>
      <c r="I346" s="1">
        <v>3455839369</v>
      </c>
    </row>
    <row r="347" spans="1:9" x14ac:dyDescent="0.2">
      <c r="A347" t="s">
        <v>69</v>
      </c>
      <c r="D347" t="s">
        <v>8</v>
      </c>
      <c r="E347">
        <v>201809</v>
      </c>
      <c r="F347" s="1">
        <v>3101188881</v>
      </c>
      <c r="G347" s="1">
        <v>3167379352</v>
      </c>
      <c r="H347" s="1">
        <v>3101188881</v>
      </c>
      <c r="I347" s="1">
        <v>3167379352</v>
      </c>
    </row>
    <row r="348" spans="1:9" x14ac:dyDescent="0.2">
      <c r="A348" t="s">
        <v>69</v>
      </c>
      <c r="D348" t="s">
        <v>8</v>
      </c>
      <c r="E348">
        <v>201810</v>
      </c>
      <c r="F348" s="1">
        <v>4032457424</v>
      </c>
      <c r="G348" s="1">
        <v>3672745102</v>
      </c>
      <c r="H348" s="1">
        <v>4032457424</v>
      </c>
      <c r="I348" s="1">
        <v>3672745102</v>
      </c>
    </row>
    <row r="349" spans="1:9" x14ac:dyDescent="0.2">
      <c r="A349" t="s">
        <v>69</v>
      </c>
      <c r="D349" t="s">
        <v>8</v>
      </c>
      <c r="E349">
        <v>201811</v>
      </c>
      <c r="F349" s="1">
        <v>4441816353</v>
      </c>
      <c r="G349" s="1">
        <v>4980675906</v>
      </c>
      <c r="H349" s="1">
        <v>4441816353</v>
      </c>
      <c r="I349" s="1">
        <v>4980675906</v>
      </c>
    </row>
    <row r="350" spans="1:9" x14ac:dyDescent="0.2">
      <c r="A350" t="s">
        <v>69</v>
      </c>
      <c r="D350" t="s">
        <v>8</v>
      </c>
      <c r="E350">
        <v>201812</v>
      </c>
      <c r="F350" s="1">
        <v>3407151483</v>
      </c>
      <c r="G350" s="1">
        <v>3525280449</v>
      </c>
      <c r="H350" s="1">
        <v>3407151483</v>
      </c>
      <c r="I350" s="1">
        <v>3525280449</v>
      </c>
    </row>
    <row r="351" spans="1:9" x14ac:dyDescent="0.2">
      <c r="A351" t="s">
        <v>69</v>
      </c>
      <c r="D351" t="s">
        <v>8</v>
      </c>
      <c r="E351">
        <v>201901</v>
      </c>
      <c r="F351" s="1">
        <v>3550827004</v>
      </c>
      <c r="G351" s="1">
        <v>3624691254</v>
      </c>
      <c r="H351" s="1">
        <v>3550827004</v>
      </c>
      <c r="I351" s="1">
        <v>3624691254</v>
      </c>
    </row>
    <row r="352" spans="1:9" x14ac:dyDescent="0.2">
      <c r="A352" t="s">
        <v>69</v>
      </c>
      <c r="D352" t="s">
        <v>8</v>
      </c>
      <c r="E352">
        <v>201902</v>
      </c>
      <c r="F352" s="1">
        <v>3403805508</v>
      </c>
      <c r="G352" s="1">
        <v>3500191834</v>
      </c>
      <c r="H352" s="1">
        <v>3403805508</v>
      </c>
      <c r="I352" s="1">
        <v>3500191834</v>
      </c>
    </row>
    <row r="353" spans="1:9" x14ac:dyDescent="0.2">
      <c r="A353" t="s">
        <v>69</v>
      </c>
      <c r="D353" t="s">
        <v>8</v>
      </c>
      <c r="E353">
        <v>201903</v>
      </c>
      <c r="F353" s="1">
        <v>3837753890</v>
      </c>
      <c r="G353" s="1">
        <v>3836159582</v>
      </c>
      <c r="H353" s="1">
        <v>3837753890</v>
      </c>
      <c r="I353" s="1">
        <v>3836159582</v>
      </c>
    </row>
    <row r="354" spans="1:9" x14ac:dyDescent="0.2">
      <c r="A354" t="s">
        <v>69</v>
      </c>
      <c r="D354" t="s">
        <v>8</v>
      </c>
      <c r="E354">
        <v>201904</v>
      </c>
      <c r="F354" s="1">
        <v>3796024971</v>
      </c>
      <c r="G354" s="1">
        <v>3823160573</v>
      </c>
      <c r="H354" s="1">
        <v>3796024971</v>
      </c>
      <c r="I354" s="1">
        <v>3823160573</v>
      </c>
    </row>
    <row r="355" spans="1:9" x14ac:dyDescent="0.2">
      <c r="A355" t="s">
        <v>69</v>
      </c>
      <c r="D355" t="s">
        <v>8</v>
      </c>
      <c r="E355">
        <v>201905</v>
      </c>
      <c r="F355" s="1">
        <v>3136808513</v>
      </c>
      <c r="G355" s="1">
        <v>3258928143</v>
      </c>
      <c r="H355" s="1">
        <v>3136808513</v>
      </c>
      <c r="I355" s="1">
        <v>3258928143</v>
      </c>
    </row>
    <row r="356" spans="1:9" x14ac:dyDescent="0.2">
      <c r="A356" t="s">
        <v>69</v>
      </c>
      <c r="D356" t="s">
        <v>8</v>
      </c>
      <c r="E356">
        <v>201906</v>
      </c>
      <c r="F356" s="1">
        <v>3441383972</v>
      </c>
      <c r="G356" s="1">
        <v>3495589373</v>
      </c>
      <c r="H356" s="1">
        <v>3441383972</v>
      </c>
      <c r="I356" s="1">
        <v>3495589373</v>
      </c>
    </row>
    <row r="357" spans="1:9" x14ac:dyDescent="0.2">
      <c r="A357" t="s">
        <v>69</v>
      </c>
      <c r="D357" t="s">
        <v>8</v>
      </c>
      <c r="E357">
        <v>201907</v>
      </c>
      <c r="F357" s="1">
        <v>3749935416</v>
      </c>
      <c r="G357" s="1">
        <v>3761817841</v>
      </c>
      <c r="H357" s="1">
        <v>3749935416</v>
      </c>
      <c r="I357" s="1">
        <v>3761817841</v>
      </c>
    </row>
    <row r="358" spans="1:9" x14ac:dyDescent="0.2">
      <c r="A358" t="s">
        <v>69</v>
      </c>
      <c r="D358" t="s">
        <v>8</v>
      </c>
      <c r="E358">
        <v>201908</v>
      </c>
      <c r="F358" s="1">
        <v>4281857718</v>
      </c>
      <c r="G358" s="1">
        <v>4052052336</v>
      </c>
      <c r="H358" s="1">
        <v>4281857718</v>
      </c>
      <c r="I358" s="1">
        <v>4052052336</v>
      </c>
    </row>
    <row r="359" spans="1:9" x14ac:dyDescent="0.2">
      <c r="A359" t="s">
        <v>69</v>
      </c>
      <c r="D359" t="s">
        <v>8</v>
      </c>
      <c r="E359">
        <v>201909</v>
      </c>
      <c r="F359" s="1">
        <v>1163618801</v>
      </c>
      <c r="G359" s="1">
        <v>1368456049</v>
      </c>
      <c r="H359" s="1">
        <v>1163618801</v>
      </c>
      <c r="I359" s="1">
        <v>1368456049</v>
      </c>
    </row>
    <row r="360" spans="1:9" x14ac:dyDescent="0.2">
      <c r="A360" t="s">
        <v>69</v>
      </c>
      <c r="D360" t="s">
        <v>8</v>
      </c>
      <c r="E360">
        <v>201910</v>
      </c>
      <c r="F360" s="1">
        <v>3590008829</v>
      </c>
      <c r="G360" s="1">
        <v>3668462161</v>
      </c>
      <c r="H360" s="1">
        <v>3590008829</v>
      </c>
      <c r="I360" s="1">
        <v>3668462161</v>
      </c>
    </row>
    <row r="361" spans="1:9" x14ac:dyDescent="0.2">
      <c r="A361" t="s">
        <v>69</v>
      </c>
      <c r="D361" t="s">
        <v>8</v>
      </c>
      <c r="E361">
        <v>201911</v>
      </c>
      <c r="F361" s="1">
        <v>417426535</v>
      </c>
      <c r="G361" s="1">
        <v>1136634505</v>
      </c>
      <c r="H361" s="1">
        <v>417426535</v>
      </c>
      <c r="I361" s="1">
        <v>1136634505</v>
      </c>
    </row>
    <row r="362" spans="1:9" x14ac:dyDescent="0.2">
      <c r="A362" t="s">
        <v>69</v>
      </c>
      <c r="D362" t="s">
        <v>8</v>
      </c>
      <c r="E362">
        <v>201912</v>
      </c>
      <c r="F362" s="1">
        <v>-530864480.67980003</v>
      </c>
      <c r="G362" s="1">
        <v>-399396701.71399999</v>
      </c>
      <c r="H362" s="1">
        <v>-530864480.67980003</v>
      </c>
      <c r="I362" s="1">
        <v>-399396701.71399999</v>
      </c>
    </row>
    <row r="363" spans="1:9" x14ac:dyDescent="0.2">
      <c r="A363" t="s">
        <v>69</v>
      </c>
      <c r="D363" t="s">
        <v>8</v>
      </c>
      <c r="E363">
        <v>202001</v>
      </c>
      <c r="F363" s="1">
        <v>544418007.58419979</v>
      </c>
      <c r="G363" s="1">
        <v>544665866.27700043</v>
      </c>
      <c r="H363" s="1">
        <v>544418007.58419979</v>
      </c>
      <c r="I363" s="1">
        <v>544665866.27700043</v>
      </c>
    </row>
    <row r="364" spans="1:9" x14ac:dyDescent="0.2">
      <c r="A364" t="s">
        <v>69</v>
      </c>
      <c r="D364" t="s">
        <v>8</v>
      </c>
      <c r="E364">
        <v>202002</v>
      </c>
      <c r="F364" s="1">
        <v>550035995.78030026</v>
      </c>
      <c r="G364" s="1">
        <v>471457641.20309997</v>
      </c>
      <c r="H364" s="1">
        <v>550035995.78030026</v>
      </c>
      <c r="I364" s="1">
        <v>471457641.20309997</v>
      </c>
    </row>
    <row r="365" spans="1:9" x14ac:dyDescent="0.2">
      <c r="A365" t="s">
        <v>69</v>
      </c>
      <c r="D365" t="s">
        <v>8</v>
      </c>
      <c r="E365">
        <v>202003</v>
      </c>
      <c r="F365" s="1">
        <v>369566753.10100001</v>
      </c>
      <c r="G365" s="1">
        <v>409558248.77079999</v>
      </c>
      <c r="H365" s="1">
        <v>369566753.10100001</v>
      </c>
      <c r="I365" s="1">
        <v>409558248.77079999</v>
      </c>
    </row>
    <row r="366" spans="1:9" x14ac:dyDescent="0.2">
      <c r="A366" t="s">
        <v>69</v>
      </c>
      <c r="D366" t="s">
        <v>8</v>
      </c>
      <c r="E366">
        <v>202004</v>
      </c>
      <c r="F366" s="1">
        <v>16091591.410000205</v>
      </c>
      <c r="G366" s="1">
        <v>142780727.51280016</v>
      </c>
      <c r="H366" s="1">
        <v>16091591.410000205</v>
      </c>
      <c r="I366" s="1">
        <v>142780727.51280016</v>
      </c>
    </row>
    <row r="367" spans="1:9" x14ac:dyDescent="0.2">
      <c r="A367" t="s">
        <v>69</v>
      </c>
      <c r="D367" t="s">
        <v>8</v>
      </c>
      <c r="E367">
        <v>202005</v>
      </c>
      <c r="F367" s="1">
        <v>177790415.75000006</v>
      </c>
      <c r="G367" s="1">
        <v>215325348.21200001</v>
      </c>
      <c r="H367" s="1">
        <v>177790415.75000006</v>
      </c>
      <c r="I367" s="1">
        <v>215325348.21200001</v>
      </c>
    </row>
    <row r="368" spans="1:9" x14ac:dyDescent="0.2">
      <c r="A368" t="s">
        <v>69</v>
      </c>
      <c r="D368" t="s">
        <v>8</v>
      </c>
      <c r="E368">
        <v>202006</v>
      </c>
      <c r="F368" s="1">
        <v>358417984.7385999</v>
      </c>
      <c r="G368" s="1">
        <v>374146515.69079995</v>
      </c>
      <c r="H368" s="1">
        <v>358417984.7385999</v>
      </c>
      <c r="I368" s="1">
        <v>374146515.69079995</v>
      </c>
    </row>
    <row r="369" spans="1:9" x14ac:dyDescent="0.2">
      <c r="A369" t="s">
        <v>69</v>
      </c>
      <c r="D369" t="s">
        <v>8</v>
      </c>
      <c r="E369">
        <v>202007</v>
      </c>
      <c r="F369" s="1">
        <v>398018388.93000001</v>
      </c>
      <c r="G369" s="1">
        <v>400077616.10320026</v>
      </c>
      <c r="H369" s="1">
        <v>398018388.93000001</v>
      </c>
      <c r="I369" s="1">
        <v>400077616.10320026</v>
      </c>
    </row>
    <row r="370" spans="1:9" x14ac:dyDescent="0.2">
      <c r="A370" t="s">
        <v>69</v>
      </c>
      <c r="D370" t="s">
        <v>8</v>
      </c>
      <c r="E370">
        <v>202008</v>
      </c>
      <c r="F370" s="1">
        <v>692976898.97000003</v>
      </c>
      <c r="G370" s="1">
        <v>653165538.6220001</v>
      </c>
      <c r="H370" s="1">
        <v>692976898.97000003</v>
      </c>
      <c r="I370" s="1">
        <v>653165538.6220001</v>
      </c>
    </row>
    <row r="371" spans="1:9" x14ac:dyDescent="0.2">
      <c r="A371" t="s">
        <v>69</v>
      </c>
      <c r="D371" t="s">
        <v>8</v>
      </c>
      <c r="E371">
        <v>202009</v>
      </c>
      <c r="F371" s="1">
        <v>290792827.06409991</v>
      </c>
      <c r="G371" s="1">
        <v>291073364.86390007</v>
      </c>
      <c r="H371" s="1">
        <v>290792827.06409991</v>
      </c>
      <c r="I371" s="1">
        <v>291073364.86390007</v>
      </c>
    </row>
    <row r="372" spans="1:9" x14ac:dyDescent="0.2">
      <c r="A372" t="s">
        <v>69</v>
      </c>
      <c r="D372" t="s">
        <v>8</v>
      </c>
      <c r="E372">
        <v>202010</v>
      </c>
      <c r="F372" s="1">
        <v>405892810.54369998</v>
      </c>
      <c r="G372" s="1">
        <v>384631998.04450011</v>
      </c>
      <c r="H372" s="1">
        <v>405892810.54369998</v>
      </c>
      <c r="I372" s="1">
        <v>384631998.04450011</v>
      </c>
    </row>
    <row r="373" spans="1:9" x14ac:dyDescent="0.2">
      <c r="A373" t="s">
        <v>69</v>
      </c>
      <c r="D373" t="s">
        <v>8</v>
      </c>
      <c r="E373">
        <v>202011</v>
      </c>
      <c r="F373" s="1">
        <v>419901346.07450014</v>
      </c>
      <c r="G373" s="1">
        <v>408240709.32049996</v>
      </c>
      <c r="H373" s="1">
        <v>419901346.07450014</v>
      </c>
      <c r="I373" s="1">
        <v>408240709.32049996</v>
      </c>
    </row>
    <row r="374" spans="1:9" x14ac:dyDescent="0.2">
      <c r="A374" t="s">
        <v>69</v>
      </c>
      <c r="D374" t="s">
        <v>8</v>
      </c>
      <c r="E374">
        <v>202012</v>
      </c>
      <c r="F374" s="1">
        <v>624947430.03520036</v>
      </c>
      <c r="G374" s="1">
        <v>610314454.8852005</v>
      </c>
      <c r="H374" s="1">
        <v>624947430.03520036</v>
      </c>
      <c r="I374" s="1">
        <v>610314454.8852005</v>
      </c>
    </row>
    <row r="375" spans="1:9" x14ac:dyDescent="0.2">
      <c r="A375" t="s">
        <v>69</v>
      </c>
      <c r="D375" t="s">
        <v>8</v>
      </c>
      <c r="E375">
        <v>202101</v>
      </c>
      <c r="F375" s="1">
        <v>417124442.79610014</v>
      </c>
      <c r="G375" s="1">
        <v>514406104.16889948</v>
      </c>
      <c r="H375" s="1">
        <v>417124442.79610014</v>
      </c>
      <c r="I375" s="1">
        <v>514406104.16889948</v>
      </c>
    </row>
    <row r="376" spans="1:9" x14ac:dyDescent="0.2">
      <c r="A376" t="s">
        <v>69</v>
      </c>
      <c r="D376" t="s">
        <v>8</v>
      </c>
      <c r="E376">
        <v>202102</v>
      </c>
      <c r="F376" s="1">
        <v>307579608.27639991</v>
      </c>
      <c r="G376" s="1">
        <v>339646344.42909813</v>
      </c>
      <c r="H376" s="1">
        <v>307579608.27639991</v>
      </c>
      <c r="I376" s="1">
        <v>339646344.42909813</v>
      </c>
    </row>
    <row r="377" spans="1:9" x14ac:dyDescent="0.2">
      <c r="A377" t="s">
        <v>69</v>
      </c>
      <c r="D377" t="s">
        <v>8</v>
      </c>
      <c r="E377">
        <v>202103</v>
      </c>
      <c r="F377" s="1">
        <v>369286747.65850008</v>
      </c>
      <c r="G377" s="1">
        <v>399596696.73390007</v>
      </c>
      <c r="H377" s="1">
        <v>369286747.65850008</v>
      </c>
      <c r="I377" s="1">
        <v>399596696.73390007</v>
      </c>
    </row>
    <row r="378" spans="1:9" x14ac:dyDescent="0.2">
      <c r="A378" t="s">
        <v>69</v>
      </c>
      <c r="D378" t="s">
        <v>8</v>
      </c>
      <c r="E378">
        <v>202104</v>
      </c>
      <c r="F378" s="1">
        <v>255711392.13899985</v>
      </c>
      <c r="G378" s="1">
        <v>285921526.0683012</v>
      </c>
      <c r="H378" s="1">
        <v>255711392.13899985</v>
      </c>
      <c r="I378" s="1">
        <v>285921526.0683012</v>
      </c>
    </row>
    <row r="379" spans="1:9" x14ac:dyDescent="0.2">
      <c r="A379" t="s">
        <v>69</v>
      </c>
      <c r="D379" t="s">
        <v>8</v>
      </c>
      <c r="E379">
        <v>202105</v>
      </c>
      <c r="F379" s="1">
        <v>493245736.67669988</v>
      </c>
      <c r="G379" s="1">
        <v>510049235.60059798</v>
      </c>
      <c r="H379" s="1">
        <v>493245736.67669988</v>
      </c>
      <c r="I379" s="1">
        <v>510049235.60059798</v>
      </c>
    </row>
    <row r="380" spans="1:9" x14ac:dyDescent="0.2">
      <c r="A380" t="s">
        <v>69</v>
      </c>
      <c r="D380" t="s">
        <v>8</v>
      </c>
      <c r="E380">
        <v>202106</v>
      </c>
      <c r="F380" s="1">
        <v>529701759.72900009</v>
      </c>
      <c r="G380" s="1">
        <v>545348920.04789984</v>
      </c>
      <c r="H380" s="1">
        <v>529701759.72900009</v>
      </c>
      <c r="I380" s="1">
        <v>545348920.04789984</v>
      </c>
    </row>
    <row r="381" spans="1:9" x14ac:dyDescent="0.2">
      <c r="A381" t="s">
        <v>69</v>
      </c>
      <c r="D381" t="s">
        <v>8</v>
      </c>
      <c r="E381">
        <v>202107</v>
      </c>
      <c r="F381" s="1">
        <v>621881835.37110007</v>
      </c>
      <c r="G381" s="1">
        <v>645276958.26459968</v>
      </c>
      <c r="H381" s="1">
        <v>621881835.37110007</v>
      </c>
      <c r="I381" s="1">
        <v>645276958.26459968</v>
      </c>
    </row>
    <row r="382" spans="1:9" x14ac:dyDescent="0.2">
      <c r="A382" t="s">
        <v>69</v>
      </c>
      <c r="D382" t="s">
        <v>8</v>
      </c>
      <c r="E382">
        <v>202108</v>
      </c>
      <c r="F382" s="1">
        <v>575235347.33600008</v>
      </c>
      <c r="G382" s="1">
        <v>592356123.26229954</v>
      </c>
      <c r="H382" s="1">
        <v>575235347.33600008</v>
      </c>
      <c r="I382" s="1">
        <v>592356123.26229954</v>
      </c>
    </row>
    <row r="383" spans="1:9" x14ac:dyDescent="0.2">
      <c r="A383" t="s">
        <v>69</v>
      </c>
      <c r="D383" t="s">
        <v>8</v>
      </c>
      <c r="E383">
        <v>202109</v>
      </c>
      <c r="F383" s="1">
        <v>689237408.92110026</v>
      </c>
      <c r="G383" s="1">
        <v>700211350.11490226</v>
      </c>
      <c r="H383" s="1">
        <v>689237408.92110026</v>
      </c>
      <c r="I383" s="1">
        <v>700211350.11490226</v>
      </c>
    </row>
    <row r="384" spans="1:9" x14ac:dyDescent="0.2">
      <c r="A384" t="s">
        <v>69</v>
      </c>
      <c r="D384" t="s">
        <v>8</v>
      </c>
      <c r="E384">
        <v>202110</v>
      </c>
      <c r="F384" s="1">
        <v>761554544.52739966</v>
      </c>
      <c r="G384" s="1">
        <v>774456329.47170055</v>
      </c>
      <c r="H384" s="1">
        <v>761554544.52739966</v>
      </c>
      <c r="I384" s="1">
        <v>774456329.47170055</v>
      </c>
    </row>
    <row r="385" spans="1:9" x14ac:dyDescent="0.2">
      <c r="A385" t="s">
        <v>69</v>
      </c>
      <c r="D385" t="s">
        <v>8</v>
      </c>
      <c r="E385">
        <v>202111</v>
      </c>
      <c r="F385" s="1">
        <v>628024425.18830037</v>
      </c>
      <c r="G385" s="1">
        <v>638594350.05440044</v>
      </c>
      <c r="H385" s="1">
        <v>628024425.18830037</v>
      </c>
      <c r="I385" s="1">
        <v>638594350.05440044</v>
      </c>
    </row>
    <row r="386" spans="1:9" x14ac:dyDescent="0.2">
      <c r="A386" t="s">
        <v>69</v>
      </c>
      <c r="D386" t="s">
        <v>8</v>
      </c>
      <c r="E386">
        <v>202112</v>
      </c>
      <c r="F386" s="1">
        <v>996033657.39090025</v>
      </c>
      <c r="G386" s="1">
        <v>997888984.22820008</v>
      </c>
      <c r="H386" s="1">
        <v>996033657.39090025</v>
      </c>
      <c r="I386" s="1">
        <v>997888984.22820008</v>
      </c>
    </row>
    <row r="387" spans="1:9" x14ac:dyDescent="0.2">
      <c r="A387" t="s">
        <v>69</v>
      </c>
      <c r="D387" t="s">
        <v>8</v>
      </c>
      <c r="E387">
        <v>202201</v>
      </c>
      <c r="F387" s="1">
        <v>711164493.09220016</v>
      </c>
      <c r="G387" s="1">
        <v>712671112.51900017</v>
      </c>
      <c r="H387" s="1">
        <v>711164493.09220016</v>
      </c>
      <c r="I387" s="1">
        <v>712671112.51900017</v>
      </c>
    </row>
    <row r="388" spans="1:9" x14ac:dyDescent="0.2">
      <c r="A388" t="s">
        <v>69</v>
      </c>
      <c r="D388" t="s">
        <v>8</v>
      </c>
      <c r="E388">
        <v>202202</v>
      </c>
      <c r="F388" s="1">
        <v>593478973.06030011</v>
      </c>
      <c r="G388" s="1">
        <v>500386020.33569938</v>
      </c>
      <c r="H388" s="1">
        <v>593478973.06030011</v>
      </c>
      <c r="I388" s="1">
        <v>500386020.33569938</v>
      </c>
    </row>
    <row r="389" spans="1:9" x14ac:dyDescent="0.2">
      <c r="A389" t="s">
        <v>69</v>
      </c>
      <c r="D389" t="s">
        <v>8</v>
      </c>
      <c r="E389">
        <v>202203</v>
      </c>
      <c r="F389" s="1">
        <v>441419839.93160057</v>
      </c>
      <c r="G389" s="1">
        <v>429844447.04900074</v>
      </c>
      <c r="H389" s="1">
        <v>441419839.93160057</v>
      </c>
      <c r="I389" s="1">
        <v>429844447.04900074</v>
      </c>
    </row>
    <row r="390" spans="1:9" x14ac:dyDescent="0.2">
      <c r="A390" t="s">
        <v>69</v>
      </c>
      <c r="D390" t="s">
        <v>8</v>
      </c>
      <c r="E390">
        <v>202204</v>
      </c>
      <c r="F390" s="1">
        <v>766500049.21319962</v>
      </c>
      <c r="G390" s="1">
        <v>746776059.01220024</v>
      </c>
      <c r="H390" s="1">
        <v>766500049.21319962</v>
      </c>
      <c r="I390" s="1">
        <v>746776059.01220024</v>
      </c>
    </row>
    <row r="391" spans="1:9" x14ac:dyDescent="0.2">
      <c r="A391" t="s">
        <v>69</v>
      </c>
      <c r="D391" t="s">
        <v>8</v>
      </c>
      <c r="E391">
        <v>202205</v>
      </c>
      <c r="F391" s="1">
        <v>877183398.29560006</v>
      </c>
      <c r="G391" s="1">
        <v>853106636.28510094</v>
      </c>
      <c r="H391" s="1">
        <v>877183398.29560006</v>
      </c>
      <c r="I391" s="1">
        <v>853106636.28510094</v>
      </c>
    </row>
    <row r="392" spans="1:9" x14ac:dyDescent="0.2">
      <c r="A392" t="s">
        <v>69</v>
      </c>
      <c r="D392" t="s">
        <v>8</v>
      </c>
      <c r="E392">
        <v>202206</v>
      </c>
      <c r="F392" s="1">
        <v>909467622.40680027</v>
      </c>
      <c r="G392" s="1">
        <v>913771847.0115006</v>
      </c>
      <c r="H392" s="1">
        <v>909467622.40680027</v>
      </c>
      <c r="I392" s="1">
        <v>913771847.0115006</v>
      </c>
    </row>
    <row r="393" spans="1:9" x14ac:dyDescent="0.2">
      <c r="A393" t="s">
        <v>69</v>
      </c>
      <c r="D393" t="s">
        <v>8</v>
      </c>
      <c r="E393">
        <v>202207</v>
      </c>
      <c r="F393" s="1">
        <v>766552210.91650069</v>
      </c>
      <c r="G393" s="1">
        <v>764691740.21180034</v>
      </c>
      <c r="H393" s="1">
        <v>766552210.91650069</v>
      </c>
      <c r="I393" s="1">
        <v>764691740.21180034</v>
      </c>
    </row>
    <row r="394" spans="1:9" x14ac:dyDescent="0.2">
      <c r="A394" t="s">
        <v>69</v>
      </c>
      <c r="D394" t="s">
        <v>8</v>
      </c>
      <c r="E394">
        <v>202208</v>
      </c>
      <c r="F394" s="1">
        <v>531904588.95689952</v>
      </c>
      <c r="G394" s="1">
        <v>635113716.65730011</v>
      </c>
      <c r="H394" s="1">
        <v>531904588.95689952</v>
      </c>
      <c r="I394" s="1">
        <v>635113716.65730011</v>
      </c>
    </row>
    <row r="395" spans="1:9" x14ac:dyDescent="0.2">
      <c r="A395" t="s">
        <v>69</v>
      </c>
      <c r="D395" t="s">
        <v>8</v>
      </c>
      <c r="E395">
        <v>202209</v>
      </c>
      <c r="F395" s="1">
        <v>895234185.78780007</v>
      </c>
      <c r="G395" s="1">
        <v>699429138.27399826</v>
      </c>
      <c r="H395" s="1">
        <v>895234185.78780007</v>
      </c>
      <c r="I395" s="1">
        <v>699429138.27399826</v>
      </c>
    </row>
    <row r="396" spans="1:9" x14ac:dyDescent="0.2">
      <c r="A396" t="s">
        <v>69</v>
      </c>
      <c r="D396" t="s">
        <v>8</v>
      </c>
      <c r="E396">
        <v>202210</v>
      </c>
      <c r="F396" s="1">
        <v>935549506.41920006</v>
      </c>
      <c r="G396" s="1">
        <v>900583737.93749988</v>
      </c>
      <c r="H396" s="1">
        <v>935549506.41920006</v>
      </c>
      <c r="I396" s="1">
        <v>900583737.93749988</v>
      </c>
    </row>
    <row r="397" spans="1:9" x14ac:dyDescent="0.2">
      <c r="A397" t="s">
        <v>69</v>
      </c>
      <c r="D397" t="s">
        <v>8</v>
      </c>
      <c r="E397">
        <v>202211</v>
      </c>
      <c r="F397" s="1">
        <v>817044137.37510037</v>
      </c>
      <c r="G397" s="1">
        <v>811484332.51360011</v>
      </c>
      <c r="H397" s="1">
        <v>817044137.37510037</v>
      </c>
      <c r="I397" s="1">
        <v>811484332.51360011</v>
      </c>
    </row>
    <row r="398" spans="1:9" x14ac:dyDescent="0.2">
      <c r="A398" t="s">
        <v>69</v>
      </c>
      <c r="D398" t="s">
        <v>8</v>
      </c>
      <c r="E398">
        <v>202212</v>
      </c>
      <c r="F398" s="1">
        <v>871495293.575899</v>
      </c>
      <c r="G398" s="1">
        <v>882373077.04809988</v>
      </c>
      <c r="H398" s="1">
        <v>871495293.575899</v>
      </c>
      <c r="I398" s="1">
        <v>882373077.04809988</v>
      </c>
    </row>
    <row r="399" spans="1:9" x14ac:dyDescent="0.2">
      <c r="A399" t="s">
        <v>69</v>
      </c>
      <c r="D399" t="s">
        <v>8</v>
      </c>
      <c r="E399">
        <v>202301</v>
      </c>
      <c r="F399" s="1">
        <v>663571591.12740016</v>
      </c>
      <c r="G399" s="1">
        <v>652170686.82780004</v>
      </c>
      <c r="H399" s="1">
        <v>663571591.12740016</v>
      </c>
      <c r="I399" s="1">
        <v>652170686.82780004</v>
      </c>
    </row>
    <row r="400" spans="1:9" x14ac:dyDescent="0.2">
      <c r="A400" t="s">
        <v>69</v>
      </c>
      <c r="D400" t="s">
        <v>8</v>
      </c>
      <c r="E400">
        <v>202302</v>
      </c>
      <c r="F400" s="1">
        <v>683104169.43359995</v>
      </c>
      <c r="G400" s="1">
        <v>520460293.51930022</v>
      </c>
      <c r="H400" s="1">
        <v>683104169.43359995</v>
      </c>
      <c r="I400" s="1">
        <v>520460293.51930022</v>
      </c>
    </row>
    <row r="401" spans="1:9" x14ac:dyDescent="0.2">
      <c r="A401" t="s">
        <v>69</v>
      </c>
      <c r="D401" t="s">
        <v>8</v>
      </c>
      <c r="E401">
        <v>202303</v>
      </c>
      <c r="F401" s="1">
        <v>540317487.66829967</v>
      </c>
      <c r="G401" s="1">
        <v>593386980.6317004</v>
      </c>
      <c r="H401" s="1">
        <v>540317487.66829967</v>
      </c>
      <c r="I401" s="1">
        <v>593386980.6317004</v>
      </c>
    </row>
    <row r="402" spans="1:9" x14ac:dyDescent="0.2">
      <c r="A402" t="s">
        <v>69</v>
      </c>
      <c r="D402" t="s">
        <v>8</v>
      </c>
      <c r="E402">
        <v>202304</v>
      </c>
      <c r="F402" s="1">
        <v>751217027.56379974</v>
      </c>
      <c r="G402" s="1">
        <v>695305106.47970045</v>
      </c>
      <c r="H402" s="1">
        <v>751217027.56379974</v>
      </c>
      <c r="I402" s="1">
        <v>695305106.47970045</v>
      </c>
    </row>
    <row r="403" spans="1:9" x14ac:dyDescent="0.2">
      <c r="A403" t="s">
        <v>69</v>
      </c>
      <c r="D403" t="s">
        <v>8</v>
      </c>
      <c r="E403">
        <v>202305</v>
      </c>
      <c r="F403" s="1">
        <v>882463512.03060043</v>
      </c>
      <c r="G403" s="1">
        <v>700702728.38209939</v>
      </c>
      <c r="H403" s="1">
        <v>882463512.03060043</v>
      </c>
      <c r="I403" s="1">
        <v>700702728.38209939</v>
      </c>
    </row>
    <row r="404" spans="1:9" x14ac:dyDescent="0.2">
      <c r="A404" t="s">
        <v>69</v>
      </c>
      <c r="D404" t="s">
        <v>8</v>
      </c>
      <c r="E404">
        <v>202306</v>
      </c>
      <c r="F404" s="1">
        <v>807458653.54170012</v>
      </c>
      <c r="G404" s="1">
        <v>863643844.52660036</v>
      </c>
      <c r="H404" s="1">
        <v>807458653.54170012</v>
      </c>
      <c r="I404" s="1">
        <v>863643844.52660036</v>
      </c>
    </row>
    <row r="405" spans="1:9" x14ac:dyDescent="0.2">
      <c r="A405" t="s">
        <v>69</v>
      </c>
      <c r="D405" t="s">
        <v>8</v>
      </c>
      <c r="E405">
        <v>202307</v>
      </c>
      <c r="F405" s="1">
        <v>605715223.25350058</v>
      </c>
      <c r="G405" s="1">
        <v>685985542.27239907</v>
      </c>
      <c r="H405" s="1">
        <v>605715223.25350058</v>
      </c>
      <c r="I405" s="1">
        <v>685985542.27239907</v>
      </c>
    </row>
    <row r="406" spans="1:9" x14ac:dyDescent="0.2">
      <c r="A406" t="s">
        <v>69</v>
      </c>
      <c r="D406" t="s">
        <v>8</v>
      </c>
      <c r="E406">
        <v>202308</v>
      </c>
      <c r="F406" s="1">
        <v>630122579.66670024</v>
      </c>
      <c r="G406" s="1">
        <v>559655551.99270105</v>
      </c>
      <c r="H406" s="1">
        <v>630122579.66670024</v>
      </c>
      <c r="I406" s="1">
        <v>559655551.99270105</v>
      </c>
    </row>
    <row r="407" spans="1:9" x14ac:dyDescent="0.2">
      <c r="A407" t="s">
        <v>69</v>
      </c>
      <c r="D407" t="s">
        <v>8</v>
      </c>
      <c r="E407">
        <v>202309</v>
      </c>
      <c r="F407" s="1">
        <v>731391948.61760044</v>
      </c>
      <c r="G407" s="1">
        <v>745637988.61760044</v>
      </c>
      <c r="H407" s="1">
        <v>731391948.61760044</v>
      </c>
      <c r="I407" s="1">
        <v>745637988.61760044</v>
      </c>
    </row>
    <row r="408" spans="1:9" x14ac:dyDescent="0.2">
      <c r="A408" t="s">
        <v>69</v>
      </c>
      <c r="D408" t="s">
        <v>8</v>
      </c>
      <c r="E408">
        <v>202310</v>
      </c>
      <c r="F408" s="1">
        <v>718746450.52390003</v>
      </c>
      <c r="G408" s="1">
        <v>721655090.52390003</v>
      </c>
      <c r="H408" s="1">
        <v>718746450.52390003</v>
      </c>
      <c r="I408" s="1">
        <v>721655090.52390003</v>
      </c>
    </row>
    <row r="409" spans="1:9" x14ac:dyDescent="0.2">
      <c r="A409" t="s">
        <v>69</v>
      </c>
      <c r="D409" t="s">
        <v>8</v>
      </c>
      <c r="E409">
        <v>202311</v>
      </c>
      <c r="F409" s="1">
        <v>500910003.86999941</v>
      </c>
      <c r="G409" s="1">
        <v>557280886.86999953</v>
      </c>
      <c r="H409" s="1">
        <v>500910003.86999941</v>
      </c>
      <c r="I409" s="1">
        <v>557280886.86999953</v>
      </c>
    </row>
    <row r="410" spans="1:9" x14ac:dyDescent="0.2">
      <c r="A410" t="s">
        <v>69</v>
      </c>
      <c r="D410" t="s">
        <v>8</v>
      </c>
      <c r="E410">
        <v>202312</v>
      </c>
      <c r="F410" s="1">
        <v>769099049.58570015</v>
      </c>
      <c r="G410" s="1">
        <v>788188854.58570015</v>
      </c>
      <c r="H410" s="1">
        <v>769099049.58570015</v>
      </c>
      <c r="I410" s="1">
        <v>788188854.58570015</v>
      </c>
    </row>
    <row r="411" spans="1:9" x14ac:dyDescent="0.2">
      <c r="A411" t="s">
        <v>69</v>
      </c>
      <c r="D411" t="s">
        <v>8</v>
      </c>
      <c r="E411">
        <v>202401</v>
      </c>
      <c r="F411" s="1">
        <v>553174982.71710074</v>
      </c>
      <c r="G411" s="1">
        <v>592162072.7171005</v>
      </c>
      <c r="H411" s="1">
        <v>553174982.71710074</v>
      </c>
      <c r="I411" s="1">
        <v>592162072.7171005</v>
      </c>
    </row>
    <row r="412" spans="1:9" x14ac:dyDescent="0.2">
      <c r="A412" t="s">
        <v>69</v>
      </c>
      <c r="D412" t="s">
        <v>8</v>
      </c>
      <c r="E412">
        <v>202402</v>
      </c>
      <c r="F412" s="1">
        <v>530019985.80389994</v>
      </c>
      <c r="G412" s="1">
        <v>534409825.1571998</v>
      </c>
      <c r="H412" s="1">
        <v>530019985.80389994</v>
      </c>
      <c r="I412" s="1">
        <v>534409825.1571998</v>
      </c>
    </row>
    <row r="413" spans="1:9" x14ac:dyDescent="0.2">
      <c r="A413" t="s">
        <v>69</v>
      </c>
      <c r="D413" t="s">
        <v>8</v>
      </c>
      <c r="E413">
        <v>202403</v>
      </c>
      <c r="F413" s="1">
        <v>674498271.09310067</v>
      </c>
      <c r="G413" s="1">
        <v>761894785.09310067</v>
      </c>
      <c r="H413" s="1">
        <v>674498271.09310067</v>
      </c>
      <c r="I413" s="1">
        <v>761894785.09310067</v>
      </c>
    </row>
    <row r="414" spans="1:9" x14ac:dyDescent="0.2">
      <c r="A414" t="s">
        <v>69</v>
      </c>
      <c r="D414" t="s">
        <v>8</v>
      </c>
      <c r="E414">
        <v>202404</v>
      </c>
      <c r="F414" s="1">
        <v>560591313.13409972</v>
      </c>
      <c r="G414" s="1">
        <v>574176476.13409972</v>
      </c>
      <c r="H414" s="1">
        <v>560591313.13409972</v>
      </c>
      <c r="I414" s="1">
        <v>574176476.13409972</v>
      </c>
    </row>
    <row r="415" spans="1:9" x14ac:dyDescent="0.2">
      <c r="A415" t="s">
        <v>69</v>
      </c>
      <c r="D415" t="s">
        <v>8</v>
      </c>
      <c r="E415">
        <v>202405</v>
      </c>
      <c r="F415" s="1">
        <v>328909365.48809993</v>
      </c>
      <c r="G415" s="1">
        <v>336359849.48809993</v>
      </c>
      <c r="H415" s="1">
        <v>328909365.48809993</v>
      </c>
      <c r="I415" s="1">
        <v>336359849.48809993</v>
      </c>
    </row>
    <row r="416" spans="1:9" x14ac:dyDescent="0.2">
      <c r="A416" t="s">
        <v>69</v>
      </c>
      <c r="D416" t="s">
        <v>9</v>
      </c>
      <c r="E416">
        <v>201706</v>
      </c>
      <c r="F416" s="1">
        <v>0</v>
      </c>
      <c r="G416" s="1">
        <v>0</v>
      </c>
      <c r="H416" s="1">
        <v>0</v>
      </c>
      <c r="I416" s="1">
        <v>0</v>
      </c>
    </row>
    <row r="417" spans="1:9" x14ac:dyDescent="0.2">
      <c r="A417" t="s">
        <v>69</v>
      </c>
      <c r="D417" t="s">
        <v>9</v>
      </c>
      <c r="E417">
        <v>201806</v>
      </c>
      <c r="F417" s="1">
        <v>15666752395</v>
      </c>
      <c r="G417" s="1">
        <v>13345854907</v>
      </c>
      <c r="H417" s="1">
        <v>15663321159</v>
      </c>
      <c r="I417" s="1">
        <v>13342423671</v>
      </c>
    </row>
    <row r="418" spans="1:9" x14ac:dyDescent="0.2">
      <c r="A418" t="s">
        <v>69</v>
      </c>
      <c r="D418" t="s">
        <v>9</v>
      </c>
      <c r="E418">
        <v>201812</v>
      </c>
      <c r="F418" s="1">
        <v>21068880633</v>
      </c>
      <c r="G418" s="1">
        <v>21710345204</v>
      </c>
      <c r="H418" s="1">
        <v>21068880633</v>
      </c>
      <c r="I418" s="1">
        <v>21710345204</v>
      </c>
    </row>
    <row r="419" spans="1:9" x14ac:dyDescent="0.2">
      <c r="A419" t="s">
        <v>69</v>
      </c>
      <c r="D419" t="s">
        <v>9</v>
      </c>
      <c r="E419">
        <v>201906</v>
      </c>
      <c r="F419" s="1">
        <v>21166603858</v>
      </c>
      <c r="G419" s="1">
        <v>21538720759</v>
      </c>
      <c r="H419" s="1">
        <v>21166603858</v>
      </c>
      <c r="I419" s="1">
        <v>21538720759</v>
      </c>
    </row>
    <row r="420" spans="1:9" x14ac:dyDescent="0.2">
      <c r="A420" t="s">
        <v>69</v>
      </c>
      <c r="D420" t="s">
        <v>9</v>
      </c>
      <c r="E420">
        <v>201912</v>
      </c>
      <c r="F420" s="1">
        <v>12671982818.3202</v>
      </c>
      <c r="G420" s="1">
        <v>13588026190.285999</v>
      </c>
      <c r="H420" s="1">
        <v>12671982818.3202</v>
      </c>
      <c r="I420" s="1">
        <v>13588026190.285999</v>
      </c>
    </row>
    <row r="421" spans="1:9" x14ac:dyDescent="0.2">
      <c r="A421" t="s">
        <v>69</v>
      </c>
      <c r="D421" t="s">
        <v>9</v>
      </c>
      <c r="E421">
        <v>202006</v>
      </c>
      <c r="F421" s="1">
        <v>2016320748.3641</v>
      </c>
      <c r="G421" s="1">
        <v>2157934347.6665001</v>
      </c>
      <c r="H421" s="1">
        <v>2016320748.3641</v>
      </c>
      <c r="I421" s="1">
        <v>2157934347.6665001</v>
      </c>
    </row>
    <row r="422" spans="1:9" x14ac:dyDescent="0.2">
      <c r="A422" t="s">
        <v>69</v>
      </c>
      <c r="D422" t="s">
        <v>9</v>
      </c>
      <c r="E422">
        <v>202012</v>
      </c>
      <c r="F422" s="1">
        <v>2832529701.6175003</v>
      </c>
      <c r="G422" s="1">
        <v>2747503681.8393011</v>
      </c>
      <c r="H422" s="1">
        <v>2832529701.6175003</v>
      </c>
      <c r="I422" s="1">
        <v>2747503681.8393011</v>
      </c>
    </row>
    <row r="423" spans="1:9" x14ac:dyDescent="0.2">
      <c r="A423" t="s">
        <v>69</v>
      </c>
      <c r="D423" t="s">
        <v>9</v>
      </c>
      <c r="E423">
        <v>202106</v>
      </c>
      <c r="F423" s="1">
        <v>2372649687.2756996</v>
      </c>
      <c r="G423" s="1">
        <v>2594968827.0486965</v>
      </c>
      <c r="H423" s="1">
        <v>2372649687.2756996</v>
      </c>
      <c r="I423" s="1">
        <v>2594968827.0486965</v>
      </c>
    </row>
    <row r="424" spans="1:9" x14ac:dyDescent="0.2">
      <c r="A424" t="s">
        <v>69</v>
      </c>
      <c r="D424" t="s">
        <v>9</v>
      </c>
      <c r="E424">
        <v>202112</v>
      </c>
      <c r="F424" s="1">
        <v>4271967218.7348008</v>
      </c>
      <c r="G424" s="1">
        <v>4348784095.3961029</v>
      </c>
      <c r="H424" s="1">
        <v>4271967218.7348008</v>
      </c>
      <c r="I424" s="1">
        <v>4348784095.3961029</v>
      </c>
    </row>
    <row r="425" spans="1:9" x14ac:dyDescent="0.2">
      <c r="A425" t="s">
        <v>69</v>
      </c>
      <c r="D425" t="s">
        <v>9</v>
      </c>
      <c r="E425">
        <v>202206</v>
      </c>
      <c r="F425" s="1">
        <v>4299214375.9997005</v>
      </c>
      <c r="G425" s="1">
        <v>4156556122.2125025</v>
      </c>
      <c r="H425" s="1">
        <v>4299214375.9997005</v>
      </c>
      <c r="I425" s="1">
        <v>4156556122.2125025</v>
      </c>
    </row>
    <row r="426" spans="1:9" x14ac:dyDescent="0.2">
      <c r="A426" t="s">
        <v>69</v>
      </c>
      <c r="D426" t="s">
        <v>9</v>
      </c>
      <c r="E426">
        <v>202212</v>
      </c>
      <c r="F426" s="1">
        <v>4817779923.0313997</v>
      </c>
      <c r="G426" s="1">
        <v>4693675742.6422987</v>
      </c>
      <c r="H426" s="1">
        <v>4817779923.0313997</v>
      </c>
      <c r="I426" s="1">
        <v>4693675742.6422987</v>
      </c>
    </row>
    <row r="427" spans="1:9" x14ac:dyDescent="0.2">
      <c r="A427" t="s">
        <v>69</v>
      </c>
      <c r="D427" t="s">
        <v>9</v>
      </c>
      <c r="E427">
        <v>202306</v>
      </c>
      <c r="F427" s="1">
        <v>4328132441.3654003</v>
      </c>
      <c r="G427" s="1">
        <v>4025669640.3672013</v>
      </c>
      <c r="H427" s="1">
        <v>4328132441.3654003</v>
      </c>
      <c r="I427" s="1">
        <v>4025669640.3672013</v>
      </c>
    </row>
    <row r="428" spans="1:9" x14ac:dyDescent="0.2">
      <c r="A428" t="s">
        <v>69</v>
      </c>
      <c r="D428" t="s">
        <v>9</v>
      </c>
      <c r="E428">
        <v>202312</v>
      </c>
      <c r="F428" s="1">
        <v>3955985255.5174007</v>
      </c>
      <c r="G428" s="1">
        <v>4058403914.8622999</v>
      </c>
      <c r="H428" s="1">
        <v>3955985255.5174007</v>
      </c>
      <c r="I428" s="1">
        <v>4058403914.8622999</v>
      </c>
    </row>
    <row r="429" spans="1:9" x14ac:dyDescent="0.2">
      <c r="A429" t="s">
        <v>69</v>
      </c>
      <c r="D429" t="s">
        <v>9</v>
      </c>
      <c r="E429">
        <v>202406</v>
      </c>
      <c r="F429" s="1">
        <v>2647193918.2363014</v>
      </c>
      <c r="G429" s="1">
        <v>2799003008.5896006</v>
      </c>
      <c r="H429" s="1">
        <v>2647193918.2363014</v>
      </c>
      <c r="I429" s="1">
        <v>2799003008.5896006</v>
      </c>
    </row>
    <row r="430" spans="1:9" x14ac:dyDescent="0.2">
      <c r="A430" t="s">
        <v>69</v>
      </c>
      <c r="D430" t="s">
        <v>5</v>
      </c>
      <c r="E430">
        <v>201706</v>
      </c>
      <c r="F430" s="1">
        <v>0</v>
      </c>
      <c r="G430" s="1">
        <v>0</v>
      </c>
      <c r="H430" s="1">
        <v>0</v>
      </c>
      <c r="I430" s="1">
        <v>0</v>
      </c>
    </row>
    <row r="431" spans="1:9" x14ac:dyDescent="0.2">
      <c r="A431" t="s">
        <v>69</v>
      </c>
      <c r="D431" t="s">
        <v>5</v>
      </c>
      <c r="E431">
        <v>201803</v>
      </c>
      <c r="F431" s="1">
        <v>1221878818</v>
      </c>
      <c r="G431" s="1">
        <v>1045172801</v>
      </c>
      <c r="H431" s="1">
        <v>1218447582</v>
      </c>
      <c r="I431" s="1">
        <v>1041741565</v>
      </c>
    </row>
    <row r="432" spans="1:9" x14ac:dyDescent="0.2">
      <c r="A432" t="s">
        <v>69</v>
      </c>
      <c r="D432" t="s">
        <v>5</v>
      </c>
      <c r="E432">
        <v>201806</v>
      </c>
      <c r="F432" s="1">
        <v>14444873577</v>
      </c>
      <c r="G432" s="1">
        <v>12300682106</v>
      </c>
      <c r="H432" s="1">
        <v>14444873577</v>
      </c>
      <c r="I432" s="1">
        <v>12300682106</v>
      </c>
    </row>
    <row r="433" spans="1:9" x14ac:dyDescent="0.2">
      <c r="A433" t="s">
        <v>69</v>
      </c>
      <c r="D433" t="s">
        <v>5</v>
      </c>
      <c r="E433">
        <v>201809</v>
      </c>
      <c r="F433" s="1">
        <v>9187455373</v>
      </c>
      <c r="G433" s="1">
        <v>9531643747</v>
      </c>
      <c r="H433" s="1">
        <v>9187455373</v>
      </c>
      <c r="I433" s="1">
        <v>9531643747</v>
      </c>
    </row>
    <row r="434" spans="1:9" x14ac:dyDescent="0.2">
      <c r="A434" t="s">
        <v>69</v>
      </c>
      <c r="D434" t="s">
        <v>5</v>
      </c>
      <c r="E434">
        <v>201812</v>
      </c>
      <c r="F434" s="1">
        <v>11881425260</v>
      </c>
      <c r="G434" s="1">
        <v>12178701457</v>
      </c>
      <c r="H434" s="1">
        <v>11881425260</v>
      </c>
      <c r="I434" s="1">
        <v>12178701457</v>
      </c>
    </row>
    <row r="435" spans="1:9" x14ac:dyDescent="0.2">
      <c r="A435" t="s">
        <v>69</v>
      </c>
      <c r="D435" t="s">
        <v>5</v>
      </c>
      <c r="E435">
        <v>201903</v>
      </c>
      <c r="F435" s="1">
        <v>10792386402</v>
      </c>
      <c r="G435" s="1">
        <v>10961042670</v>
      </c>
      <c r="H435" s="1">
        <v>10792386402</v>
      </c>
      <c r="I435" s="1">
        <v>10961042670</v>
      </c>
    </row>
    <row r="436" spans="1:9" x14ac:dyDescent="0.2">
      <c r="A436" t="s">
        <v>69</v>
      </c>
      <c r="D436" t="s">
        <v>5</v>
      </c>
      <c r="E436">
        <v>201906</v>
      </c>
      <c r="F436" s="1">
        <v>10374217456</v>
      </c>
      <c r="G436" s="1">
        <v>10577678089</v>
      </c>
      <c r="H436" s="1">
        <v>10374217456</v>
      </c>
      <c r="I436" s="1">
        <v>10577678089</v>
      </c>
    </row>
    <row r="437" spans="1:9" x14ac:dyDescent="0.2">
      <c r="A437" t="s">
        <v>69</v>
      </c>
      <c r="D437" t="s">
        <v>5</v>
      </c>
      <c r="E437">
        <v>201909</v>
      </c>
      <c r="F437" s="1">
        <v>9195411935</v>
      </c>
      <c r="G437" s="1">
        <v>9182326226</v>
      </c>
      <c r="H437" s="1">
        <v>9195411935</v>
      </c>
      <c r="I437" s="1">
        <v>9182326226</v>
      </c>
    </row>
    <row r="438" spans="1:9" x14ac:dyDescent="0.2">
      <c r="A438" t="s">
        <v>69</v>
      </c>
      <c r="D438" t="s">
        <v>5</v>
      </c>
      <c r="E438">
        <v>201912</v>
      </c>
      <c r="F438" s="1">
        <v>3476570883.3202</v>
      </c>
      <c r="G438" s="1">
        <v>4405699964.2860003</v>
      </c>
      <c r="H438" s="1">
        <v>3476570883.3202</v>
      </c>
      <c r="I438" s="1">
        <v>4405699964.2860003</v>
      </c>
    </row>
    <row r="439" spans="1:9" x14ac:dyDescent="0.2">
      <c r="A439" t="s">
        <v>69</v>
      </c>
      <c r="D439" t="s">
        <v>5</v>
      </c>
      <c r="E439">
        <v>202003</v>
      </c>
      <c r="F439" s="1">
        <v>1464020756.4655001</v>
      </c>
      <c r="G439" s="1">
        <v>1425681756.2509003</v>
      </c>
      <c r="H439" s="1">
        <v>1464020756.4655001</v>
      </c>
      <c r="I439" s="1">
        <v>1425681756.2509003</v>
      </c>
    </row>
    <row r="440" spans="1:9" x14ac:dyDescent="0.2">
      <c r="A440" t="s">
        <v>69</v>
      </c>
      <c r="D440" t="s">
        <v>5</v>
      </c>
      <c r="E440">
        <v>202006</v>
      </c>
      <c r="F440" s="1">
        <v>552299991.8986001</v>
      </c>
      <c r="G440" s="1">
        <v>732252591.41560006</v>
      </c>
      <c r="H440" s="1">
        <v>552299991.8986001</v>
      </c>
      <c r="I440" s="1">
        <v>732252591.41560006</v>
      </c>
    </row>
    <row r="441" spans="1:9" x14ac:dyDescent="0.2">
      <c r="A441" t="s">
        <v>69</v>
      </c>
      <c r="D441" t="s">
        <v>5</v>
      </c>
      <c r="E441">
        <v>202009</v>
      </c>
      <c r="F441" s="1">
        <v>1381788114.9640999</v>
      </c>
      <c r="G441" s="1">
        <v>1344316519.5891004</v>
      </c>
      <c r="H441" s="1">
        <v>1381788114.9640999</v>
      </c>
      <c r="I441" s="1">
        <v>1344316519.5891004</v>
      </c>
    </row>
    <row r="442" spans="1:9" x14ac:dyDescent="0.2">
      <c r="A442" t="s">
        <v>69</v>
      </c>
      <c r="D442" t="s">
        <v>5</v>
      </c>
      <c r="E442">
        <v>202012</v>
      </c>
      <c r="F442" s="1">
        <v>1450741586.6534004</v>
      </c>
      <c r="G442" s="1">
        <v>1403187162.2502005</v>
      </c>
      <c r="H442" s="1">
        <v>1450741586.6534004</v>
      </c>
      <c r="I442" s="1">
        <v>1403187162.2502005</v>
      </c>
    </row>
    <row r="443" spans="1:9" x14ac:dyDescent="0.2">
      <c r="A443" t="s">
        <v>69</v>
      </c>
      <c r="D443" t="s">
        <v>5</v>
      </c>
      <c r="E443">
        <v>202103</v>
      </c>
      <c r="F443" s="1">
        <v>1093990798.7309999</v>
      </c>
      <c r="G443" s="1">
        <v>1253649145.3318977</v>
      </c>
      <c r="H443" s="1">
        <v>1093990798.7309999</v>
      </c>
      <c r="I443" s="1">
        <v>1253649145.3318977</v>
      </c>
    </row>
    <row r="444" spans="1:9" x14ac:dyDescent="0.2">
      <c r="A444" t="s">
        <v>69</v>
      </c>
      <c r="D444" t="s">
        <v>5</v>
      </c>
      <c r="E444">
        <v>202106</v>
      </c>
      <c r="F444" s="1">
        <v>1278658888.5446997</v>
      </c>
      <c r="G444" s="1">
        <v>1341319681.716799</v>
      </c>
      <c r="H444" s="1">
        <v>1278658888.5446997</v>
      </c>
      <c r="I444" s="1">
        <v>1341319681.716799</v>
      </c>
    </row>
    <row r="445" spans="1:9" x14ac:dyDescent="0.2">
      <c r="A445" t="s">
        <v>69</v>
      </c>
      <c r="D445" t="s">
        <v>5</v>
      </c>
      <c r="E445">
        <v>202109</v>
      </c>
      <c r="F445" s="1">
        <v>1886354591.6282005</v>
      </c>
      <c r="G445" s="1">
        <v>1937844431.6418016</v>
      </c>
      <c r="H445" s="1">
        <v>1886354591.6282005</v>
      </c>
      <c r="I445" s="1">
        <v>1937844431.6418016</v>
      </c>
    </row>
    <row r="446" spans="1:9" x14ac:dyDescent="0.2">
      <c r="A446" t="s">
        <v>69</v>
      </c>
      <c r="D446" t="s">
        <v>5</v>
      </c>
      <c r="E446">
        <v>202112</v>
      </c>
      <c r="F446" s="1">
        <v>2385612627.1066003</v>
      </c>
      <c r="G446" s="1">
        <v>2410939663.7543011</v>
      </c>
      <c r="H446" s="1">
        <v>2385612627.1066003</v>
      </c>
      <c r="I446" s="1">
        <v>2410939663.7543011</v>
      </c>
    </row>
    <row r="447" spans="1:9" x14ac:dyDescent="0.2">
      <c r="A447" t="s">
        <v>69</v>
      </c>
      <c r="D447" t="s">
        <v>5</v>
      </c>
      <c r="E447">
        <v>202203</v>
      </c>
      <c r="F447" s="1">
        <v>1746063306.0841007</v>
      </c>
      <c r="G447" s="1">
        <v>1642901579.9037004</v>
      </c>
      <c r="H447" s="1">
        <v>1746063306.0841007</v>
      </c>
      <c r="I447" s="1">
        <v>1642901579.9037004</v>
      </c>
    </row>
    <row r="448" spans="1:9" x14ac:dyDescent="0.2">
      <c r="A448" t="s">
        <v>69</v>
      </c>
      <c r="D448" t="s">
        <v>5</v>
      </c>
      <c r="E448">
        <v>202206</v>
      </c>
      <c r="F448" s="1">
        <v>2553151069.9155998</v>
      </c>
      <c r="G448" s="1">
        <v>2513654542.3088017</v>
      </c>
      <c r="H448" s="1">
        <v>2553151069.9155998</v>
      </c>
      <c r="I448" s="1">
        <v>2513654542.3088017</v>
      </c>
    </row>
    <row r="449" spans="1:9" x14ac:dyDescent="0.2">
      <c r="A449" t="s">
        <v>69</v>
      </c>
      <c r="D449" t="s">
        <v>5</v>
      </c>
      <c r="E449">
        <v>202209</v>
      </c>
      <c r="F449" s="1">
        <v>2193690985.6612005</v>
      </c>
      <c r="G449" s="1">
        <v>2099234595.1430988</v>
      </c>
      <c r="H449" s="1">
        <v>2193690985.6612005</v>
      </c>
      <c r="I449" s="1">
        <v>2099234595.1430988</v>
      </c>
    </row>
    <row r="450" spans="1:9" x14ac:dyDescent="0.2">
      <c r="A450" t="s">
        <v>69</v>
      </c>
      <c r="D450" t="s">
        <v>5</v>
      </c>
      <c r="E450">
        <v>202212</v>
      </c>
      <c r="F450" s="1">
        <v>2624088937.3701997</v>
      </c>
      <c r="G450" s="1">
        <v>2594441147.4991999</v>
      </c>
      <c r="H450" s="1">
        <v>2624088937.3701997</v>
      </c>
      <c r="I450" s="1">
        <v>2594441147.4991999</v>
      </c>
    </row>
    <row r="451" spans="1:9" x14ac:dyDescent="0.2">
      <c r="A451" t="s">
        <v>69</v>
      </c>
      <c r="D451" t="s">
        <v>5</v>
      </c>
      <c r="E451">
        <v>202303</v>
      </c>
      <c r="F451" s="1">
        <v>1886993248.2292998</v>
      </c>
      <c r="G451" s="1">
        <v>1766017960.9788008</v>
      </c>
      <c r="H451" s="1">
        <v>1886993248.2292998</v>
      </c>
      <c r="I451" s="1">
        <v>1766017960.9788008</v>
      </c>
    </row>
    <row r="452" spans="1:9" x14ac:dyDescent="0.2">
      <c r="A452" t="s">
        <v>69</v>
      </c>
      <c r="D452" t="s">
        <v>5</v>
      </c>
      <c r="E452">
        <v>202306</v>
      </c>
      <c r="F452" s="1">
        <v>2441139193.1361003</v>
      </c>
      <c r="G452" s="1">
        <v>2259651679.3884001</v>
      </c>
      <c r="H452" s="1">
        <v>2441139193.1361003</v>
      </c>
      <c r="I452" s="1">
        <v>2259651679.3884001</v>
      </c>
    </row>
    <row r="453" spans="1:9" x14ac:dyDescent="0.2">
      <c r="A453" t="s">
        <v>69</v>
      </c>
      <c r="D453" t="s">
        <v>5</v>
      </c>
      <c r="E453">
        <v>202309</v>
      </c>
      <c r="F453" s="1">
        <v>1967229751.5378013</v>
      </c>
      <c r="G453" s="1">
        <v>1991279082.8827004</v>
      </c>
      <c r="H453" s="1">
        <v>1967229751.5378013</v>
      </c>
      <c r="I453" s="1">
        <v>1991279082.8827004</v>
      </c>
    </row>
    <row r="454" spans="1:9" x14ac:dyDescent="0.2">
      <c r="A454" t="s">
        <v>69</v>
      </c>
      <c r="D454" t="s">
        <v>5</v>
      </c>
      <c r="E454">
        <v>202312</v>
      </c>
      <c r="F454" s="1">
        <v>1988755503.9795995</v>
      </c>
      <c r="G454" s="1">
        <v>2067124831.9795995</v>
      </c>
      <c r="H454" s="1">
        <v>1988755503.9795995</v>
      </c>
      <c r="I454" s="1">
        <v>2067124831.9795995</v>
      </c>
    </row>
    <row r="455" spans="1:9" x14ac:dyDescent="0.2">
      <c r="A455" t="s">
        <v>69</v>
      </c>
      <c r="D455" t="s">
        <v>5</v>
      </c>
      <c r="E455">
        <v>202403</v>
      </c>
      <c r="F455" s="1">
        <v>1757693239.6141014</v>
      </c>
      <c r="G455" s="1">
        <v>1888466682.967401</v>
      </c>
      <c r="H455" s="1">
        <v>1757693239.6141014</v>
      </c>
      <c r="I455" s="1">
        <v>1888466682.967401</v>
      </c>
    </row>
    <row r="456" spans="1:9" x14ac:dyDescent="0.2">
      <c r="A456" t="s">
        <v>69</v>
      </c>
      <c r="D456" t="s">
        <v>5</v>
      </c>
      <c r="E456">
        <v>202406</v>
      </c>
      <c r="F456" s="1">
        <v>889500678.62219965</v>
      </c>
      <c r="G456" s="1">
        <v>910536325.62219965</v>
      </c>
      <c r="H456" s="1">
        <v>889500678.62219965</v>
      </c>
      <c r="I456" s="1">
        <v>910536325.62219965</v>
      </c>
    </row>
    <row r="457" spans="1:9" x14ac:dyDescent="0.2">
      <c r="A457" t="s">
        <v>70</v>
      </c>
      <c r="D457" t="s">
        <v>7</v>
      </c>
      <c r="E457">
        <v>2017</v>
      </c>
      <c r="F457" s="1">
        <v>0</v>
      </c>
      <c r="G457" s="1">
        <v>0</v>
      </c>
      <c r="H457" s="1">
        <v>0</v>
      </c>
      <c r="I457" s="1">
        <v>0</v>
      </c>
    </row>
    <row r="458" spans="1:9" x14ac:dyDescent="0.2">
      <c r="A458" t="s">
        <v>70</v>
      </c>
      <c r="D458" t="s">
        <v>7</v>
      </c>
      <c r="E458">
        <v>2018</v>
      </c>
      <c r="F458" s="1">
        <v>139737715</v>
      </c>
      <c r="G458" s="1">
        <v>107393042.9839</v>
      </c>
      <c r="H458" s="1">
        <v>139737715</v>
      </c>
      <c r="I458" s="1">
        <v>107393042.9839</v>
      </c>
    </row>
    <row r="459" spans="1:9" x14ac:dyDescent="0.2">
      <c r="A459" t="s">
        <v>70</v>
      </c>
      <c r="D459" t="s">
        <v>7</v>
      </c>
      <c r="E459">
        <v>2019</v>
      </c>
      <c r="F459" s="1">
        <v>20840858</v>
      </c>
      <c r="G459" s="1">
        <v>37811453.928699993</v>
      </c>
      <c r="H459" s="1">
        <v>20840858</v>
      </c>
      <c r="I459" s="1">
        <v>37811453.928699993</v>
      </c>
    </row>
    <row r="460" spans="1:9" x14ac:dyDescent="0.2">
      <c r="A460" t="s">
        <v>70</v>
      </c>
      <c r="D460" t="s">
        <v>7</v>
      </c>
      <c r="E460">
        <v>2020</v>
      </c>
      <c r="F460" s="1">
        <v>61949541</v>
      </c>
      <c r="G460" s="1">
        <v>53848370.220499992</v>
      </c>
      <c r="H460" s="1">
        <v>61949541</v>
      </c>
      <c r="I460" s="1">
        <v>53848370.220499992</v>
      </c>
    </row>
    <row r="461" spans="1:9" x14ac:dyDescent="0.2">
      <c r="A461" t="s">
        <v>70</v>
      </c>
      <c r="D461" t="s">
        <v>7</v>
      </c>
      <c r="E461">
        <v>2021</v>
      </c>
      <c r="F461" s="1">
        <v>-35624040</v>
      </c>
      <c r="G461" s="1">
        <v>-19852891.205300022</v>
      </c>
      <c r="H461" s="1">
        <v>-35624040</v>
      </c>
      <c r="I461" s="1">
        <v>-19852891.205300022</v>
      </c>
    </row>
    <row r="462" spans="1:9" x14ac:dyDescent="0.2">
      <c r="A462" t="s">
        <v>70</v>
      </c>
      <c r="D462" t="s">
        <v>7</v>
      </c>
      <c r="E462">
        <v>2022</v>
      </c>
      <c r="F462" s="1">
        <v>18189660</v>
      </c>
      <c r="G462" s="1">
        <v>14822332.480699996</v>
      </c>
      <c r="H462" s="1">
        <v>18189660</v>
      </c>
      <c r="I462" s="1">
        <v>14822332.480699996</v>
      </c>
    </row>
    <row r="463" spans="1:9" x14ac:dyDescent="0.2">
      <c r="A463" t="s">
        <v>70</v>
      </c>
      <c r="D463" t="s">
        <v>7</v>
      </c>
      <c r="E463">
        <v>2023</v>
      </c>
      <c r="F463" s="1">
        <v>-6151629.9399999995</v>
      </c>
      <c r="G463" s="1">
        <v>-765459.93999999948</v>
      </c>
      <c r="H463" s="1">
        <v>-6151629.9399999995</v>
      </c>
      <c r="I463" s="1">
        <v>-765459.93999999948</v>
      </c>
    </row>
    <row r="464" spans="1:9" x14ac:dyDescent="0.2">
      <c r="A464" t="s">
        <v>70</v>
      </c>
      <c r="D464" t="s">
        <v>7</v>
      </c>
      <c r="E464">
        <v>2024</v>
      </c>
      <c r="F464" s="1">
        <v>0</v>
      </c>
      <c r="G464" s="1">
        <v>2531</v>
      </c>
      <c r="H464" s="1">
        <v>0</v>
      </c>
      <c r="I464" s="1">
        <v>2531</v>
      </c>
    </row>
    <row r="465" spans="1:9" x14ac:dyDescent="0.2">
      <c r="A465" t="s">
        <v>70</v>
      </c>
      <c r="D465" t="s">
        <v>8</v>
      </c>
      <c r="E465">
        <v>201705</v>
      </c>
      <c r="F465" s="1">
        <v>0</v>
      </c>
      <c r="G465" s="1">
        <v>0</v>
      </c>
      <c r="H465" s="1">
        <v>0</v>
      </c>
      <c r="I465" s="1">
        <v>0</v>
      </c>
    </row>
    <row r="466" spans="1:9" x14ac:dyDescent="0.2">
      <c r="A466" t="s">
        <v>70</v>
      </c>
      <c r="D466" t="s">
        <v>8</v>
      </c>
      <c r="E466">
        <v>201806</v>
      </c>
      <c r="F466" s="1">
        <v>84348831</v>
      </c>
      <c r="G466" s="1">
        <v>49382086</v>
      </c>
      <c r="H466" s="1">
        <v>84348831</v>
      </c>
      <c r="I466" s="1">
        <v>49382086</v>
      </c>
    </row>
    <row r="467" spans="1:9" x14ac:dyDescent="0.2">
      <c r="A467" t="s">
        <v>70</v>
      </c>
      <c r="D467" t="s">
        <v>8</v>
      </c>
      <c r="E467">
        <v>201807</v>
      </c>
      <c r="F467" s="1">
        <v>9820324</v>
      </c>
      <c r="G467" s="1">
        <v>12643169.690100003</v>
      </c>
      <c r="H467" s="1">
        <v>9820324</v>
      </c>
      <c r="I467" s="1">
        <v>12643169.690100003</v>
      </c>
    </row>
    <row r="468" spans="1:9" x14ac:dyDescent="0.2">
      <c r="A468" t="s">
        <v>70</v>
      </c>
      <c r="D468" t="s">
        <v>8</v>
      </c>
      <c r="E468">
        <v>201808</v>
      </c>
      <c r="F468" s="1">
        <v>8182200</v>
      </c>
      <c r="G468" s="1">
        <v>8597691</v>
      </c>
      <c r="H468" s="1">
        <v>8182200</v>
      </c>
      <c r="I468" s="1">
        <v>8597691</v>
      </c>
    </row>
    <row r="469" spans="1:9" x14ac:dyDescent="0.2">
      <c r="A469" t="s">
        <v>70</v>
      </c>
      <c r="D469" t="s">
        <v>8</v>
      </c>
      <c r="E469">
        <v>201809</v>
      </c>
      <c r="F469" s="1">
        <v>9566880</v>
      </c>
      <c r="G469" s="1">
        <v>8820541</v>
      </c>
      <c r="H469" s="1">
        <v>9566880</v>
      </c>
      <c r="I469" s="1">
        <v>8820541</v>
      </c>
    </row>
    <row r="470" spans="1:9" x14ac:dyDescent="0.2">
      <c r="A470" t="s">
        <v>70</v>
      </c>
      <c r="D470" t="s">
        <v>8</v>
      </c>
      <c r="E470">
        <v>201810</v>
      </c>
      <c r="F470" s="1">
        <v>12084480</v>
      </c>
      <c r="G470" s="1">
        <v>9791317</v>
      </c>
      <c r="H470" s="1">
        <v>12084480</v>
      </c>
      <c r="I470" s="1">
        <v>9791317</v>
      </c>
    </row>
    <row r="471" spans="1:9" x14ac:dyDescent="0.2">
      <c r="A471" t="s">
        <v>70</v>
      </c>
      <c r="D471" t="s">
        <v>8</v>
      </c>
      <c r="E471">
        <v>201811</v>
      </c>
      <c r="F471" s="1">
        <v>8811600</v>
      </c>
      <c r="G471" s="1">
        <v>10599776</v>
      </c>
      <c r="H471" s="1">
        <v>8811600</v>
      </c>
      <c r="I471" s="1">
        <v>10599776</v>
      </c>
    </row>
    <row r="472" spans="1:9" x14ac:dyDescent="0.2">
      <c r="A472" t="s">
        <v>70</v>
      </c>
      <c r="D472" t="s">
        <v>8</v>
      </c>
      <c r="E472">
        <v>201812</v>
      </c>
      <c r="F472" s="1">
        <v>6923400</v>
      </c>
      <c r="G472" s="1">
        <v>7558462.2937999954</v>
      </c>
      <c r="H472" s="1">
        <v>6923400</v>
      </c>
      <c r="I472" s="1">
        <v>7558462.2937999954</v>
      </c>
    </row>
    <row r="473" spans="1:9" x14ac:dyDescent="0.2">
      <c r="A473" t="s">
        <v>70</v>
      </c>
      <c r="D473" t="s">
        <v>8</v>
      </c>
      <c r="E473">
        <v>201901</v>
      </c>
      <c r="F473" s="1">
        <v>2517600</v>
      </c>
      <c r="G473" s="1">
        <v>6847855.7764999969</v>
      </c>
      <c r="H473" s="1">
        <v>2517600</v>
      </c>
      <c r="I473" s="1">
        <v>6847855.7764999969</v>
      </c>
    </row>
    <row r="474" spans="1:9" x14ac:dyDescent="0.2">
      <c r="A474" t="s">
        <v>70</v>
      </c>
      <c r="D474" t="s">
        <v>8</v>
      </c>
      <c r="E474">
        <v>201902</v>
      </c>
      <c r="F474" s="1">
        <v>6797520</v>
      </c>
      <c r="G474" s="1">
        <v>7791861.0386000061</v>
      </c>
      <c r="H474" s="1">
        <v>6797520</v>
      </c>
      <c r="I474" s="1">
        <v>7791861.0386000061</v>
      </c>
    </row>
    <row r="475" spans="1:9" x14ac:dyDescent="0.2">
      <c r="A475" t="s">
        <v>70</v>
      </c>
      <c r="D475" t="s">
        <v>8</v>
      </c>
      <c r="E475">
        <v>201903</v>
      </c>
      <c r="F475" s="1">
        <v>3902280</v>
      </c>
      <c r="G475" s="1">
        <v>7220688.3147</v>
      </c>
      <c r="H475" s="1">
        <v>3902280</v>
      </c>
      <c r="I475" s="1">
        <v>7220688.3147</v>
      </c>
    </row>
    <row r="476" spans="1:9" x14ac:dyDescent="0.2">
      <c r="A476" t="s">
        <v>70</v>
      </c>
      <c r="D476" t="s">
        <v>8</v>
      </c>
      <c r="E476">
        <v>201904</v>
      </c>
      <c r="F476" s="1">
        <v>4405800</v>
      </c>
      <c r="G476" s="1">
        <v>7111571.4612999987</v>
      </c>
      <c r="H476" s="1">
        <v>4405800</v>
      </c>
      <c r="I476" s="1">
        <v>7111571.4612999987</v>
      </c>
    </row>
    <row r="477" spans="1:9" x14ac:dyDescent="0.2">
      <c r="A477" t="s">
        <v>70</v>
      </c>
      <c r="D477" t="s">
        <v>8</v>
      </c>
      <c r="E477">
        <v>201905</v>
      </c>
      <c r="F477" s="1">
        <v>-34710162</v>
      </c>
      <c r="G477" s="1">
        <v>-29046245.20009999</v>
      </c>
      <c r="H477" s="1">
        <v>-34710162</v>
      </c>
      <c r="I477" s="1">
        <v>-29046245.20009999</v>
      </c>
    </row>
    <row r="478" spans="1:9" x14ac:dyDescent="0.2">
      <c r="A478" t="s">
        <v>70</v>
      </c>
      <c r="D478" t="s">
        <v>8</v>
      </c>
      <c r="E478">
        <v>201906</v>
      </c>
      <c r="F478" s="1">
        <v>12300774</v>
      </c>
      <c r="G478" s="1">
        <v>10914943.002799995</v>
      </c>
      <c r="H478" s="1">
        <v>12300774</v>
      </c>
      <c r="I478" s="1">
        <v>10914943.002799995</v>
      </c>
    </row>
    <row r="479" spans="1:9" x14ac:dyDescent="0.2">
      <c r="A479" t="s">
        <v>70</v>
      </c>
      <c r="D479" t="s">
        <v>8</v>
      </c>
      <c r="E479">
        <v>201907</v>
      </c>
      <c r="F479" s="1">
        <v>3272880</v>
      </c>
      <c r="G479" s="1">
        <v>4690989.0642000018</v>
      </c>
      <c r="H479" s="1">
        <v>3272880</v>
      </c>
      <c r="I479" s="1">
        <v>4690989.0642000018</v>
      </c>
    </row>
    <row r="480" spans="1:9" x14ac:dyDescent="0.2">
      <c r="A480" t="s">
        <v>70</v>
      </c>
      <c r="D480" t="s">
        <v>8</v>
      </c>
      <c r="E480">
        <v>201908</v>
      </c>
      <c r="F480" s="1">
        <v>7552800</v>
      </c>
      <c r="G480" s="1">
        <v>6805856.5334000019</v>
      </c>
      <c r="H480" s="1">
        <v>7552800</v>
      </c>
      <c r="I480" s="1">
        <v>6805856.5334000019</v>
      </c>
    </row>
    <row r="481" spans="1:9" x14ac:dyDescent="0.2">
      <c r="A481" t="s">
        <v>70</v>
      </c>
      <c r="D481" t="s">
        <v>8</v>
      </c>
      <c r="E481">
        <v>201909</v>
      </c>
      <c r="F481" s="1">
        <v>7049280</v>
      </c>
      <c r="G481" s="1">
        <v>6701902.5145000005</v>
      </c>
      <c r="H481" s="1">
        <v>7049280</v>
      </c>
      <c r="I481" s="1">
        <v>6701902.5145000005</v>
      </c>
    </row>
    <row r="482" spans="1:9" x14ac:dyDescent="0.2">
      <c r="A482" t="s">
        <v>70</v>
      </c>
      <c r="D482" t="s">
        <v>8</v>
      </c>
      <c r="E482">
        <v>201910</v>
      </c>
      <c r="F482" s="1">
        <v>8811600</v>
      </c>
      <c r="G482" s="1">
        <v>7223728.9670999954</v>
      </c>
      <c r="H482" s="1">
        <v>8811600</v>
      </c>
      <c r="I482" s="1">
        <v>7223728.9670999954</v>
      </c>
    </row>
    <row r="483" spans="1:9" x14ac:dyDescent="0.2">
      <c r="A483" t="s">
        <v>70</v>
      </c>
      <c r="D483" t="s">
        <v>8</v>
      </c>
      <c r="E483">
        <v>201911</v>
      </c>
      <c r="F483" s="1">
        <v>6168120</v>
      </c>
      <c r="G483" s="1">
        <v>5963623.5990999928</v>
      </c>
      <c r="H483" s="1">
        <v>6168120</v>
      </c>
      <c r="I483" s="1">
        <v>5963623.5990999928</v>
      </c>
    </row>
    <row r="484" spans="1:9" x14ac:dyDescent="0.2">
      <c r="A484" t="s">
        <v>70</v>
      </c>
      <c r="D484" t="s">
        <v>8</v>
      </c>
      <c r="E484">
        <v>201912</v>
      </c>
      <c r="F484" s="1">
        <v>-7227634</v>
      </c>
      <c r="G484" s="1">
        <v>-4415321.1434000069</v>
      </c>
      <c r="H484" s="1">
        <v>-7227634</v>
      </c>
      <c r="I484" s="1">
        <v>-4415321.1434000069</v>
      </c>
    </row>
    <row r="485" spans="1:9" x14ac:dyDescent="0.2">
      <c r="A485" t="s">
        <v>70</v>
      </c>
      <c r="D485" t="s">
        <v>8</v>
      </c>
      <c r="E485">
        <v>202001</v>
      </c>
      <c r="F485" s="1">
        <v>-199310</v>
      </c>
      <c r="G485" s="1">
        <v>1545359.2159000011</v>
      </c>
      <c r="H485" s="1">
        <v>-199310</v>
      </c>
      <c r="I485" s="1">
        <v>1545359.2159000011</v>
      </c>
    </row>
    <row r="486" spans="1:9" x14ac:dyDescent="0.2">
      <c r="A486" t="s">
        <v>70</v>
      </c>
      <c r="D486" t="s">
        <v>8</v>
      </c>
      <c r="E486">
        <v>202002</v>
      </c>
      <c r="F486" s="1">
        <v>3524640</v>
      </c>
      <c r="G486" s="1">
        <v>888885.17699999979</v>
      </c>
      <c r="H486" s="1">
        <v>3524640</v>
      </c>
      <c r="I486" s="1">
        <v>888885.17699999979</v>
      </c>
    </row>
    <row r="487" spans="1:9" x14ac:dyDescent="0.2">
      <c r="A487" t="s">
        <v>70</v>
      </c>
      <c r="D487" t="s">
        <v>8</v>
      </c>
      <c r="E487">
        <v>202003</v>
      </c>
      <c r="F487" s="1">
        <v>4034251</v>
      </c>
      <c r="G487" s="1">
        <v>7186459.1052000001</v>
      </c>
      <c r="H487" s="1">
        <v>4034251</v>
      </c>
      <c r="I487" s="1">
        <v>7186459.1052000001</v>
      </c>
    </row>
    <row r="488" spans="1:9" x14ac:dyDescent="0.2">
      <c r="A488" t="s">
        <v>70</v>
      </c>
      <c r="D488" t="s">
        <v>8</v>
      </c>
      <c r="E488">
        <v>202004</v>
      </c>
      <c r="F488" s="1">
        <v>2139960</v>
      </c>
      <c r="G488" s="1">
        <v>1561772.5806999996</v>
      </c>
      <c r="H488" s="1">
        <v>2139960</v>
      </c>
      <c r="I488" s="1">
        <v>1561772.5806999996</v>
      </c>
    </row>
    <row r="489" spans="1:9" x14ac:dyDescent="0.2">
      <c r="A489" t="s">
        <v>70</v>
      </c>
      <c r="D489" t="s">
        <v>8</v>
      </c>
      <c r="E489">
        <v>202005</v>
      </c>
      <c r="F489" s="1">
        <v>7552800</v>
      </c>
      <c r="G489" s="1">
        <v>4722228.278599998</v>
      </c>
      <c r="H489" s="1">
        <v>7552800</v>
      </c>
      <c r="I489" s="1">
        <v>4722228.278599998</v>
      </c>
    </row>
    <row r="490" spans="1:9" x14ac:dyDescent="0.2">
      <c r="A490" t="s">
        <v>70</v>
      </c>
      <c r="D490" t="s">
        <v>8</v>
      </c>
      <c r="E490">
        <v>202006</v>
      </c>
      <c r="F490" s="1">
        <v>12462120</v>
      </c>
      <c r="G490" s="1">
        <v>7094860.6045999974</v>
      </c>
      <c r="H490" s="1">
        <v>12462120</v>
      </c>
      <c r="I490" s="1">
        <v>7094860.6045999974</v>
      </c>
    </row>
    <row r="491" spans="1:9" x14ac:dyDescent="0.2">
      <c r="A491" t="s">
        <v>70</v>
      </c>
      <c r="D491" t="s">
        <v>8</v>
      </c>
      <c r="E491">
        <v>202007</v>
      </c>
      <c r="F491" s="1">
        <v>2517600</v>
      </c>
      <c r="G491" s="1">
        <v>4003693.0364000057</v>
      </c>
      <c r="H491" s="1">
        <v>2517600</v>
      </c>
      <c r="I491" s="1">
        <v>4003693.0364000057</v>
      </c>
    </row>
    <row r="492" spans="1:9" x14ac:dyDescent="0.2">
      <c r="A492" t="s">
        <v>70</v>
      </c>
      <c r="D492" t="s">
        <v>8</v>
      </c>
      <c r="E492">
        <v>202008</v>
      </c>
      <c r="F492" s="1">
        <v>6294000</v>
      </c>
      <c r="G492" s="1">
        <v>4788174.2049000012</v>
      </c>
      <c r="H492" s="1">
        <v>6294000</v>
      </c>
      <c r="I492" s="1">
        <v>4788174.2049000012</v>
      </c>
    </row>
    <row r="493" spans="1:9" x14ac:dyDescent="0.2">
      <c r="A493" t="s">
        <v>70</v>
      </c>
      <c r="D493" t="s">
        <v>8</v>
      </c>
      <c r="E493">
        <v>202009</v>
      </c>
      <c r="F493" s="1">
        <v>5790480</v>
      </c>
      <c r="G493" s="1">
        <v>4377032.5350000039</v>
      </c>
      <c r="H493" s="1">
        <v>5790480</v>
      </c>
      <c r="I493" s="1">
        <v>4377032.5350000039</v>
      </c>
    </row>
    <row r="494" spans="1:9" x14ac:dyDescent="0.2">
      <c r="A494" t="s">
        <v>70</v>
      </c>
      <c r="D494" t="s">
        <v>8</v>
      </c>
      <c r="E494">
        <v>202010</v>
      </c>
      <c r="F494" s="1">
        <v>7888480</v>
      </c>
      <c r="G494" s="1">
        <v>6816106.3233999964</v>
      </c>
      <c r="H494" s="1">
        <v>7888480</v>
      </c>
      <c r="I494" s="1">
        <v>6816106.3233999964</v>
      </c>
    </row>
    <row r="495" spans="1:9" x14ac:dyDescent="0.2">
      <c r="A495" t="s">
        <v>70</v>
      </c>
      <c r="D495" t="s">
        <v>8</v>
      </c>
      <c r="E495">
        <v>202011</v>
      </c>
      <c r="F495" s="1">
        <v>5790480</v>
      </c>
      <c r="G495" s="1">
        <v>4615064.9543000013</v>
      </c>
      <c r="H495" s="1">
        <v>5790480</v>
      </c>
      <c r="I495" s="1">
        <v>4615064.9543000013</v>
      </c>
    </row>
    <row r="496" spans="1:9" x14ac:dyDescent="0.2">
      <c r="A496" t="s">
        <v>70</v>
      </c>
      <c r="D496" t="s">
        <v>8</v>
      </c>
      <c r="E496">
        <v>202012</v>
      </c>
      <c r="F496" s="1">
        <v>4154040</v>
      </c>
      <c r="G496" s="1">
        <v>6248734.204499986</v>
      </c>
      <c r="H496" s="1">
        <v>4154040</v>
      </c>
      <c r="I496" s="1">
        <v>6248734.204499986</v>
      </c>
    </row>
    <row r="497" spans="1:9" x14ac:dyDescent="0.2">
      <c r="A497" t="s">
        <v>70</v>
      </c>
      <c r="D497" t="s">
        <v>8</v>
      </c>
      <c r="E497">
        <v>202101</v>
      </c>
      <c r="F497" s="1">
        <v>1510560</v>
      </c>
      <c r="G497" s="1">
        <v>2563263.2851999938</v>
      </c>
      <c r="H497" s="1">
        <v>1510560</v>
      </c>
      <c r="I497" s="1">
        <v>2563263.2851999938</v>
      </c>
    </row>
    <row r="498" spans="1:9" x14ac:dyDescent="0.2">
      <c r="A498" t="s">
        <v>70</v>
      </c>
      <c r="D498" t="s">
        <v>8</v>
      </c>
      <c r="E498">
        <v>202102</v>
      </c>
      <c r="F498" s="1">
        <v>3524640</v>
      </c>
      <c r="G498" s="1">
        <v>2868764.0798999937</v>
      </c>
      <c r="H498" s="1">
        <v>3524640</v>
      </c>
      <c r="I498" s="1">
        <v>2868764.0798999937</v>
      </c>
    </row>
    <row r="499" spans="1:9" x14ac:dyDescent="0.2">
      <c r="A499" t="s">
        <v>70</v>
      </c>
      <c r="D499" t="s">
        <v>8</v>
      </c>
      <c r="E499">
        <v>202103</v>
      </c>
      <c r="F499" s="1">
        <v>2139960</v>
      </c>
      <c r="G499" s="1">
        <v>3852497.4940999942</v>
      </c>
      <c r="H499" s="1">
        <v>2139960</v>
      </c>
      <c r="I499" s="1">
        <v>3852497.4940999942</v>
      </c>
    </row>
    <row r="500" spans="1:9" x14ac:dyDescent="0.2">
      <c r="A500" t="s">
        <v>70</v>
      </c>
      <c r="D500" t="s">
        <v>8</v>
      </c>
      <c r="E500">
        <v>202104</v>
      </c>
      <c r="F500" s="1">
        <v>-39389950</v>
      </c>
      <c r="G500" s="1">
        <v>-28272572.211799994</v>
      </c>
      <c r="H500" s="1">
        <v>-39389950</v>
      </c>
      <c r="I500" s="1">
        <v>-28272572.211799994</v>
      </c>
    </row>
    <row r="501" spans="1:9" x14ac:dyDescent="0.2">
      <c r="A501" t="s">
        <v>70</v>
      </c>
      <c r="D501" t="s">
        <v>8</v>
      </c>
      <c r="E501">
        <v>202105</v>
      </c>
      <c r="F501" s="1">
        <v>3524640</v>
      </c>
      <c r="G501" s="1">
        <v>2983851.400700002</v>
      </c>
      <c r="H501" s="1">
        <v>3524640</v>
      </c>
      <c r="I501" s="1">
        <v>2983851.400700002</v>
      </c>
    </row>
    <row r="502" spans="1:9" x14ac:dyDescent="0.2">
      <c r="A502" t="s">
        <v>70</v>
      </c>
      <c r="D502" t="s">
        <v>8</v>
      </c>
      <c r="E502">
        <v>202106</v>
      </c>
      <c r="F502" s="1">
        <v>6168120</v>
      </c>
      <c r="G502" s="1">
        <v>3158066.6902999976</v>
      </c>
      <c r="H502" s="1">
        <v>6168120</v>
      </c>
      <c r="I502" s="1">
        <v>3158066.6902999976</v>
      </c>
    </row>
    <row r="503" spans="1:9" x14ac:dyDescent="0.2">
      <c r="A503" t="s">
        <v>70</v>
      </c>
      <c r="D503" t="s">
        <v>8</v>
      </c>
      <c r="E503">
        <v>202107</v>
      </c>
      <c r="F503" s="1">
        <v>-1940650</v>
      </c>
      <c r="G503" s="1">
        <v>-853754.32590000192</v>
      </c>
      <c r="H503" s="1">
        <v>-1940650</v>
      </c>
      <c r="I503" s="1">
        <v>-853754.32590000192</v>
      </c>
    </row>
    <row r="504" spans="1:9" x14ac:dyDescent="0.2">
      <c r="A504" t="s">
        <v>70</v>
      </c>
      <c r="D504" t="s">
        <v>8</v>
      </c>
      <c r="E504">
        <v>202108</v>
      </c>
      <c r="F504" s="1">
        <v>-146860</v>
      </c>
      <c r="G504" s="1">
        <v>444120.58089999808</v>
      </c>
      <c r="H504" s="1">
        <v>-146860</v>
      </c>
      <c r="I504" s="1">
        <v>444120.58089999808</v>
      </c>
    </row>
    <row r="505" spans="1:9" x14ac:dyDescent="0.2">
      <c r="A505" t="s">
        <v>70</v>
      </c>
      <c r="D505" t="s">
        <v>8</v>
      </c>
      <c r="E505">
        <v>202109</v>
      </c>
      <c r="F505" s="1">
        <v>1153900</v>
      </c>
      <c r="G505" s="1">
        <v>1091400.5871999981</v>
      </c>
      <c r="H505" s="1">
        <v>1153900</v>
      </c>
      <c r="I505" s="1">
        <v>1091400.5871999981</v>
      </c>
    </row>
    <row r="506" spans="1:9" x14ac:dyDescent="0.2">
      <c r="A506" t="s">
        <v>70</v>
      </c>
      <c r="D506" t="s">
        <v>8</v>
      </c>
      <c r="E506">
        <v>202110</v>
      </c>
      <c r="F506" s="1">
        <v>1447620</v>
      </c>
      <c r="G506" s="1">
        <v>917269.82309999783</v>
      </c>
      <c r="H506" s="1">
        <v>1447620</v>
      </c>
      <c r="I506" s="1">
        <v>917269.82309999783</v>
      </c>
    </row>
    <row r="507" spans="1:9" x14ac:dyDescent="0.2">
      <c r="A507" t="s">
        <v>70</v>
      </c>
      <c r="D507" t="s">
        <v>8</v>
      </c>
      <c r="E507">
        <v>202111</v>
      </c>
      <c r="F507" s="1">
        <v>-13542590</v>
      </c>
      <c r="G507" s="1">
        <v>-8602617.8232000023</v>
      </c>
      <c r="H507" s="1">
        <v>-13542590</v>
      </c>
      <c r="I507" s="1">
        <v>-8602617.8232000023</v>
      </c>
    </row>
    <row r="508" spans="1:9" x14ac:dyDescent="0.2">
      <c r="A508" t="s">
        <v>70</v>
      </c>
      <c r="D508" t="s">
        <v>8</v>
      </c>
      <c r="E508">
        <v>202112</v>
      </c>
      <c r="F508" s="1">
        <v>-73430</v>
      </c>
      <c r="G508" s="1">
        <v>-3180.7858000003034</v>
      </c>
      <c r="H508" s="1">
        <v>-73430</v>
      </c>
      <c r="I508" s="1">
        <v>-3180.7858000003034</v>
      </c>
    </row>
    <row r="509" spans="1:9" x14ac:dyDescent="0.2">
      <c r="A509" t="s">
        <v>70</v>
      </c>
      <c r="D509" t="s">
        <v>8</v>
      </c>
      <c r="E509">
        <v>202201</v>
      </c>
      <c r="F509" s="1">
        <v>-1227330</v>
      </c>
      <c r="G509" s="1">
        <v>-479541.79820000043</v>
      </c>
      <c r="H509" s="1">
        <v>-1227330</v>
      </c>
      <c r="I509" s="1">
        <v>-479541.79820000043</v>
      </c>
    </row>
    <row r="510" spans="1:9" x14ac:dyDescent="0.2">
      <c r="A510" t="s">
        <v>70</v>
      </c>
      <c r="D510" t="s">
        <v>8</v>
      </c>
      <c r="E510">
        <v>202202</v>
      </c>
      <c r="F510" s="1">
        <v>-461560</v>
      </c>
      <c r="G510" s="1">
        <v>-98195.923499999393</v>
      </c>
      <c r="H510" s="1">
        <v>-461560</v>
      </c>
      <c r="I510" s="1">
        <v>-98195.923499999393</v>
      </c>
    </row>
    <row r="511" spans="1:9" x14ac:dyDescent="0.2">
      <c r="A511" t="s">
        <v>70</v>
      </c>
      <c r="D511" t="s">
        <v>8</v>
      </c>
      <c r="E511">
        <v>202203</v>
      </c>
      <c r="F511" s="1">
        <v>629400</v>
      </c>
      <c r="G511" s="1">
        <v>61260.454300000056</v>
      </c>
      <c r="H511" s="1">
        <v>629400</v>
      </c>
      <c r="I511" s="1">
        <v>61260.454300000056</v>
      </c>
    </row>
    <row r="512" spans="1:9" x14ac:dyDescent="0.2">
      <c r="A512" t="s">
        <v>70</v>
      </c>
      <c r="D512" t="s">
        <v>8</v>
      </c>
      <c r="E512">
        <v>202204</v>
      </c>
      <c r="F512" s="1">
        <v>-157350</v>
      </c>
      <c r="G512" s="1">
        <v>279383.31629999983</v>
      </c>
      <c r="H512" s="1">
        <v>-157350</v>
      </c>
      <c r="I512" s="1">
        <v>279383.31629999983</v>
      </c>
    </row>
    <row r="513" spans="1:9" x14ac:dyDescent="0.2">
      <c r="A513" t="s">
        <v>70</v>
      </c>
      <c r="D513" t="s">
        <v>8</v>
      </c>
      <c r="E513">
        <v>202205</v>
      </c>
      <c r="F513" s="1">
        <v>15262950</v>
      </c>
      <c r="G513" s="1">
        <v>10866548.342299996</v>
      </c>
      <c r="H513" s="1">
        <v>15262950</v>
      </c>
      <c r="I513" s="1">
        <v>10866548.342299996</v>
      </c>
    </row>
    <row r="514" spans="1:9" x14ac:dyDescent="0.2">
      <c r="A514" t="s">
        <v>70</v>
      </c>
      <c r="D514" t="s">
        <v>8</v>
      </c>
      <c r="E514">
        <v>202206</v>
      </c>
      <c r="F514" s="1">
        <v>1930160</v>
      </c>
      <c r="G514" s="1">
        <v>577706.73400000087</v>
      </c>
      <c r="H514" s="1">
        <v>1930160</v>
      </c>
      <c r="I514" s="1">
        <v>577706.73400000087</v>
      </c>
    </row>
    <row r="515" spans="1:9" x14ac:dyDescent="0.2">
      <c r="A515" t="s">
        <v>70</v>
      </c>
      <c r="D515" t="s">
        <v>8</v>
      </c>
      <c r="E515">
        <v>202207</v>
      </c>
      <c r="F515" s="1">
        <v>73430</v>
      </c>
      <c r="G515" s="1">
        <v>382652.16769999918</v>
      </c>
      <c r="H515" s="1">
        <v>73430</v>
      </c>
      <c r="I515" s="1">
        <v>382652.16769999918</v>
      </c>
    </row>
    <row r="516" spans="1:9" x14ac:dyDescent="0.2">
      <c r="A516" t="s">
        <v>70</v>
      </c>
      <c r="D516" t="s">
        <v>8</v>
      </c>
      <c r="E516">
        <v>202208</v>
      </c>
      <c r="F516" s="1">
        <v>209800</v>
      </c>
      <c r="G516" s="1">
        <v>702140</v>
      </c>
      <c r="H516" s="1">
        <v>209800</v>
      </c>
      <c r="I516" s="1">
        <v>702140</v>
      </c>
    </row>
    <row r="517" spans="1:9" x14ac:dyDescent="0.2">
      <c r="A517" t="s">
        <v>70</v>
      </c>
      <c r="D517" t="s">
        <v>8</v>
      </c>
      <c r="E517">
        <v>202209</v>
      </c>
      <c r="F517" s="1">
        <v>-367150</v>
      </c>
      <c r="G517" s="1">
        <v>157349.73349999939</v>
      </c>
      <c r="H517" s="1">
        <v>-367150</v>
      </c>
      <c r="I517" s="1">
        <v>157349.73349999939</v>
      </c>
    </row>
    <row r="518" spans="1:9" x14ac:dyDescent="0.2">
      <c r="A518" t="s">
        <v>70</v>
      </c>
      <c r="D518" t="s">
        <v>8</v>
      </c>
      <c r="E518">
        <v>202210</v>
      </c>
      <c r="F518" s="1">
        <v>409110</v>
      </c>
      <c r="G518" s="1">
        <v>759951.23149999965</v>
      </c>
      <c r="H518" s="1">
        <v>409110</v>
      </c>
      <c r="I518" s="1">
        <v>759951.23149999965</v>
      </c>
    </row>
    <row r="519" spans="1:9" x14ac:dyDescent="0.2">
      <c r="A519" t="s">
        <v>70</v>
      </c>
      <c r="D519" t="s">
        <v>8</v>
      </c>
      <c r="E519">
        <v>202211</v>
      </c>
      <c r="F519" s="1">
        <v>1258800</v>
      </c>
      <c r="G519" s="1">
        <v>881510.31010000012</v>
      </c>
      <c r="H519" s="1">
        <v>1258800</v>
      </c>
      <c r="I519" s="1">
        <v>881510.31010000012</v>
      </c>
    </row>
    <row r="520" spans="1:9" x14ac:dyDescent="0.2">
      <c r="A520" t="s">
        <v>70</v>
      </c>
      <c r="D520" t="s">
        <v>8</v>
      </c>
      <c r="E520">
        <v>202212</v>
      </c>
      <c r="F520" s="1">
        <v>629400</v>
      </c>
      <c r="G520" s="1">
        <v>731567.91269999975</v>
      </c>
      <c r="H520" s="1">
        <v>629400</v>
      </c>
      <c r="I520" s="1">
        <v>731567.91269999975</v>
      </c>
    </row>
    <row r="521" spans="1:9" x14ac:dyDescent="0.2">
      <c r="A521" t="s">
        <v>70</v>
      </c>
      <c r="D521" t="s">
        <v>8</v>
      </c>
      <c r="E521">
        <v>202301</v>
      </c>
      <c r="F521" s="1">
        <v>377640</v>
      </c>
      <c r="G521" s="1">
        <v>939448</v>
      </c>
      <c r="H521" s="1">
        <v>377640</v>
      </c>
      <c r="I521" s="1">
        <v>939448</v>
      </c>
    </row>
    <row r="522" spans="1:9" x14ac:dyDescent="0.2">
      <c r="A522" t="s">
        <v>70</v>
      </c>
      <c r="D522" t="s">
        <v>8</v>
      </c>
      <c r="E522">
        <v>202302</v>
      </c>
      <c r="F522" s="1">
        <v>304210</v>
      </c>
      <c r="G522" s="1">
        <v>608610</v>
      </c>
      <c r="H522" s="1">
        <v>304210</v>
      </c>
      <c r="I522" s="1">
        <v>608610</v>
      </c>
    </row>
    <row r="523" spans="1:9" x14ac:dyDescent="0.2">
      <c r="A523" t="s">
        <v>70</v>
      </c>
      <c r="D523" t="s">
        <v>8</v>
      </c>
      <c r="E523">
        <v>202303</v>
      </c>
      <c r="F523" s="1">
        <v>125880</v>
      </c>
      <c r="G523" s="1">
        <v>846962</v>
      </c>
      <c r="H523" s="1">
        <v>125880</v>
      </c>
      <c r="I523" s="1">
        <v>846962</v>
      </c>
    </row>
    <row r="524" spans="1:9" x14ac:dyDescent="0.2">
      <c r="A524" t="s">
        <v>70</v>
      </c>
      <c r="D524" t="s">
        <v>8</v>
      </c>
      <c r="E524">
        <v>202304</v>
      </c>
      <c r="F524" s="1">
        <v>430090</v>
      </c>
      <c r="G524" s="1">
        <v>989815</v>
      </c>
      <c r="H524" s="1">
        <v>430090</v>
      </c>
      <c r="I524" s="1">
        <v>989815</v>
      </c>
    </row>
    <row r="525" spans="1:9" x14ac:dyDescent="0.2">
      <c r="A525" t="s">
        <v>70</v>
      </c>
      <c r="D525" t="s">
        <v>8</v>
      </c>
      <c r="E525">
        <v>202305</v>
      </c>
      <c r="F525" s="1">
        <v>1132920</v>
      </c>
      <c r="G525" s="1">
        <v>1094802</v>
      </c>
      <c r="H525" s="1">
        <v>1132920</v>
      </c>
      <c r="I525" s="1">
        <v>1094802</v>
      </c>
    </row>
    <row r="526" spans="1:9" x14ac:dyDescent="0.2">
      <c r="A526" t="s">
        <v>70</v>
      </c>
      <c r="D526" t="s">
        <v>8</v>
      </c>
      <c r="E526">
        <v>202306</v>
      </c>
      <c r="F526" s="1">
        <v>3021120</v>
      </c>
      <c r="G526" s="1">
        <v>1513553</v>
      </c>
      <c r="H526" s="1">
        <v>3021120</v>
      </c>
      <c r="I526" s="1">
        <v>1513553</v>
      </c>
    </row>
    <row r="527" spans="1:9" x14ac:dyDescent="0.2">
      <c r="A527" t="s">
        <v>70</v>
      </c>
      <c r="D527" t="s">
        <v>8</v>
      </c>
      <c r="E527">
        <v>202307</v>
      </c>
      <c r="F527" s="1">
        <v>-11186829.939999999</v>
      </c>
      <c r="G527" s="1">
        <v>-6602376.9399999995</v>
      </c>
      <c r="H527" s="1">
        <v>-11186829.939999999</v>
      </c>
      <c r="I527" s="1">
        <v>-6602376.9399999995</v>
      </c>
    </row>
    <row r="528" spans="1:9" x14ac:dyDescent="0.2">
      <c r="A528" t="s">
        <v>70</v>
      </c>
      <c r="D528" t="s">
        <v>8</v>
      </c>
      <c r="E528">
        <v>202308</v>
      </c>
      <c r="F528" s="1">
        <v>-356660</v>
      </c>
      <c r="G528" s="1">
        <v>-283083</v>
      </c>
      <c r="H528" s="1">
        <v>-356660</v>
      </c>
      <c r="I528" s="1">
        <v>-283083</v>
      </c>
    </row>
    <row r="529" spans="1:9" x14ac:dyDescent="0.2">
      <c r="A529" t="s">
        <v>70</v>
      </c>
      <c r="D529" t="s">
        <v>8</v>
      </c>
      <c r="E529">
        <v>202309</v>
      </c>
      <c r="F529" s="1">
        <v>0</v>
      </c>
      <c r="G529" s="1">
        <v>46220</v>
      </c>
      <c r="H529" s="1">
        <v>0</v>
      </c>
      <c r="I529" s="1">
        <v>46220</v>
      </c>
    </row>
    <row r="530" spans="1:9" x14ac:dyDescent="0.2">
      <c r="A530" t="s">
        <v>70</v>
      </c>
      <c r="D530" t="s">
        <v>8</v>
      </c>
      <c r="E530">
        <v>202310</v>
      </c>
      <c r="F530" s="1">
        <v>0</v>
      </c>
      <c r="G530" s="1">
        <v>44568</v>
      </c>
      <c r="H530" s="1">
        <v>0</v>
      </c>
      <c r="I530" s="1">
        <v>44568</v>
      </c>
    </row>
    <row r="531" spans="1:9" x14ac:dyDescent="0.2">
      <c r="A531" t="s">
        <v>70</v>
      </c>
      <c r="D531" t="s">
        <v>8</v>
      </c>
      <c r="E531">
        <v>202311</v>
      </c>
      <c r="F531" s="1">
        <v>0</v>
      </c>
      <c r="G531" s="1">
        <v>28264</v>
      </c>
      <c r="H531" s="1">
        <v>0</v>
      </c>
      <c r="I531" s="1">
        <v>28264</v>
      </c>
    </row>
    <row r="532" spans="1:9" x14ac:dyDescent="0.2">
      <c r="A532" t="s">
        <v>70</v>
      </c>
      <c r="D532" t="s">
        <v>8</v>
      </c>
      <c r="E532">
        <v>202312</v>
      </c>
      <c r="F532" s="1">
        <v>0</v>
      </c>
      <c r="G532" s="1">
        <v>7758</v>
      </c>
      <c r="H532" s="1">
        <v>0</v>
      </c>
      <c r="I532" s="1">
        <v>7758</v>
      </c>
    </row>
    <row r="533" spans="1:9" x14ac:dyDescent="0.2">
      <c r="A533" t="s">
        <v>70</v>
      </c>
      <c r="D533" t="s">
        <v>8</v>
      </c>
      <c r="E533">
        <v>202401</v>
      </c>
      <c r="F533" s="1">
        <v>0</v>
      </c>
      <c r="G533" s="1">
        <v>1261</v>
      </c>
      <c r="H533" s="1">
        <v>0</v>
      </c>
      <c r="I533" s="1">
        <v>1261</v>
      </c>
    </row>
    <row r="534" spans="1:9" x14ac:dyDescent="0.2">
      <c r="A534" t="s">
        <v>70</v>
      </c>
      <c r="D534" t="s">
        <v>8</v>
      </c>
      <c r="E534">
        <v>202402</v>
      </c>
      <c r="F534" s="1">
        <v>0</v>
      </c>
      <c r="G534" s="1">
        <v>2002</v>
      </c>
      <c r="H534" s="1">
        <v>0</v>
      </c>
      <c r="I534" s="1">
        <v>2002</v>
      </c>
    </row>
    <row r="535" spans="1:9" x14ac:dyDescent="0.2">
      <c r="A535" t="s">
        <v>70</v>
      </c>
      <c r="D535" t="s">
        <v>8</v>
      </c>
      <c r="E535">
        <v>202403</v>
      </c>
      <c r="F535" s="1">
        <v>0</v>
      </c>
      <c r="G535" s="1">
        <v>1984</v>
      </c>
      <c r="H535" s="1">
        <v>0</v>
      </c>
      <c r="I535" s="1">
        <v>1984</v>
      </c>
    </row>
    <row r="536" spans="1:9" x14ac:dyDescent="0.2">
      <c r="A536" t="s">
        <v>70</v>
      </c>
      <c r="D536" t="s">
        <v>8</v>
      </c>
      <c r="E536">
        <v>202404</v>
      </c>
      <c r="F536" s="1">
        <v>0</v>
      </c>
      <c r="G536" s="1">
        <v>520</v>
      </c>
      <c r="H536" s="1">
        <v>0</v>
      </c>
      <c r="I536" s="1">
        <v>520</v>
      </c>
    </row>
    <row r="537" spans="1:9" x14ac:dyDescent="0.2">
      <c r="A537" t="s">
        <v>70</v>
      </c>
      <c r="D537" t="s">
        <v>8</v>
      </c>
      <c r="E537">
        <v>202405</v>
      </c>
      <c r="F537" s="1">
        <v>0</v>
      </c>
      <c r="G537" s="1">
        <v>-3236</v>
      </c>
      <c r="H537" s="1">
        <v>0</v>
      </c>
      <c r="I537" s="1">
        <v>-3236</v>
      </c>
    </row>
    <row r="538" spans="1:9" x14ac:dyDescent="0.2">
      <c r="A538" t="s">
        <v>70</v>
      </c>
      <c r="D538" t="s">
        <v>9</v>
      </c>
      <c r="E538">
        <v>201706</v>
      </c>
      <c r="F538" s="1">
        <v>0</v>
      </c>
      <c r="G538" s="1">
        <v>0</v>
      </c>
      <c r="H538" s="1">
        <v>0</v>
      </c>
      <c r="I538" s="1">
        <v>0</v>
      </c>
    </row>
    <row r="539" spans="1:9" x14ac:dyDescent="0.2">
      <c r="A539" t="s">
        <v>70</v>
      </c>
      <c r="D539" t="s">
        <v>9</v>
      </c>
      <c r="E539">
        <v>201806</v>
      </c>
      <c r="F539" s="1">
        <v>84348831</v>
      </c>
      <c r="G539" s="1">
        <v>49382086</v>
      </c>
      <c r="H539" s="1">
        <v>84348831</v>
      </c>
      <c r="I539" s="1">
        <v>49382086</v>
      </c>
    </row>
    <row r="540" spans="1:9" x14ac:dyDescent="0.2">
      <c r="A540" t="s">
        <v>70</v>
      </c>
      <c r="D540" t="s">
        <v>9</v>
      </c>
      <c r="E540">
        <v>201812</v>
      </c>
      <c r="F540" s="1">
        <v>55388884</v>
      </c>
      <c r="G540" s="1">
        <v>58010956.983899996</v>
      </c>
      <c r="H540" s="1">
        <v>55388884</v>
      </c>
      <c r="I540" s="1">
        <v>58010956.983899996</v>
      </c>
    </row>
    <row r="541" spans="1:9" x14ac:dyDescent="0.2">
      <c r="A541" t="s">
        <v>70</v>
      </c>
      <c r="D541" t="s">
        <v>9</v>
      </c>
      <c r="E541">
        <v>201906</v>
      </c>
      <c r="F541" s="1">
        <v>-4786188</v>
      </c>
      <c r="G541" s="1">
        <v>10840674.393800005</v>
      </c>
      <c r="H541" s="1">
        <v>-4786188</v>
      </c>
      <c r="I541" s="1">
        <v>10840674.393800005</v>
      </c>
    </row>
    <row r="542" spans="1:9" x14ac:dyDescent="0.2">
      <c r="A542" t="s">
        <v>70</v>
      </c>
      <c r="D542" t="s">
        <v>9</v>
      </c>
      <c r="E542">
        <v>201912</v>
      </c>
      <c r="F542" s="1">
        <v>25627046</v>
      </c>
      <c r="G542" s="1">
        <v>26970779.534899987</v>
      </c>
      <c r="H542" s="1">
        <v>25627046</v>
      </c>
      <c r="I542" s="1">
        <v>26970779.534899987</v>
      </c>
    </row>
    <row r="543" spans="1:9" x14ac:dyDescent="0.2">
      <c r="A543" t="s">
        <v>70</v>
      </c>
      <c r="D543" t="s">
        <v>9</v>
      </c>
      <c r="E543">
        <v>202006</v>
      </c>
      <c r="F543" s="1">
        <v>29514461</v>
      </c>
      <c r="G543" s="1">
        <v>22999564.961999997</v>
      </c>
      <c r="H543" s="1">
        <v>29514461</v>
      </c>
      <c r="I543" s="1">
        <v>22999564.961999997</v>
      </c>
    </row>
    <row r="544" spans="1:9" x14ac:dyDescent="0.2">
      <c r="A544" t="s">
        <v>70</v>
      </c>
      <c r="D544" t="s">
        <v>9</v>
      </c>
      <c r="E544">
        <v>202012</v>
      </c>
      <c r="F544" s="1">
        <v>32435080</v>
      </c>
      <c r="G544" s="1">
        <v>30848805.258499995</v>
      </c>
      <c r="H544" s="1">
        <v>32435080</v>
      </c>
      <c r="I544" s="1">
        <v>30848805.258499995</v>
      </c>
    </row>
    <row r="545" spans="1:9" x14ac:dyDescent="0.2">
      <c r="A545" t="s">
        <v>70</v>
      </c>
      <c r="D545" t="s">
        <v>9</v>
      </c>
      <c r="E545">
        <v>202106</v>
      </c>
      <c r="F545" s="1">
        <v>-22522030</v>
      </c>
      <c r="G545" s="1">
        <v>-12846129.261600012</v>
      </c>
      <c r="H545" s="1">
        <v>-22522030</v>
      </c>
      <c r="I545" s="1">
        <v>-12846129.261600012</v>
      </c>
    </row>
    <row r="546" spans="1:9" x14ac:dyDescent="0.2">
      <c r="A546" t="s">
        <v>70</v>
      </c>
      <c r="D546" t="s">
        <v>9</v>
      </c>
      <c r="E546">
        <v>202112</v>
      </c>
      <c r="F546" s="1">
        <v>-13102010</v>
      </c>
      <c r="G546" s="1">
        <v>-7006761.9437000109</v>
      </c>
      <c r="H546" s="1">
        <v>-13102010</v>
      </c>
      <c r="I546" s="1">
        <v>-7006761.9437000109</v>
      </c>
    </row>
    <row r="547" spans="1:9" x14ac:dyDescent="0.2">
      <c r="A547" t="s">
        <v>70</v>
      </c>
      <c r="D547" t="s">
        <v>9</v>
      </c>
      <c r="E547">
        <v>202206</v>
      </c>
      <c r="F547" s="1">
        <v>15976270</v>
      </c>
      <c r="G547" s="1">
        <v>11207161.125199998</v>
      </c>
      <c r="H547" s="1">
        <v>15976270</v>
      </c>
      <c r="I547" s="1">
        <v>11207161.125199998</v>
      </c>
    </row>
    <row r="548" spans="1:9" x14ac:dyDescent="0.2">
      <c r="A548" t="s">
        <v>70</v>
      </c>
      <c r="D548" t="s">
        <v>9</v>
      </c>
      <c r="E548">
        <v>202212</v>
      </c>
      <c r="F548" s="1">
        <v>2213390</v>
      </c>
      <c r="G548" s="1">
        <v>3615171.3554999982</v>
      </c>
      <c r="H548" s="1">
        <v>2213390</v>
      </c>
      <c r="I548" s="1">
        <v>3615171.3554999982</v>
      </c>
    </row>
    <row r="549" spans="1:9" x14ac:dyDescent="0.2">
      <c r="A549" t="s">
        <v>70</v>
      </c>
      <c r="D549" t="s">
        <v>9</v>
      </c>
      <c r="E549">
        <v>202306</v>
      </c>
      <c r="F549" s="1">
        <v>5391860</v>
      </c>
      <c r="G549" s="1">
        <v>5993190</v>
      </c>
      <c r="H549" s="1">
        <v>5391860</v>
      </c>
      <c r="I549" s="1">
        <v>5993190</v>
      </c>
    </row>
    <row r="550" spans="1:9" x14ac:dyDescent="0.2">
      <c r="A550" t="s">
        <v>70</v>
      </c>
      <c r="D550" t="s">
        <v>9</v>
      </c>
      <c r="E550">
        <v>202312</v>
      </c>
      <c r="F550" s="1">
        <v>-11543489.939999999</v>
      </c>
      <c r="G550" s="1">
        <v>-6758649.9399999995</v>
      </c>
      <c r="H550" s="1">
        <v>-11543489.939999999</v>
      </c>
      <c r="I550" s="1">
        <v>-6758649.9399999995</v>
      </c>
    </row>
    <row r="551" spans="1:9" x14ac:dyDescent="0.2">
      <c r="A551" t="s">
        <v>70</v>
      </c>
      <c r="D551" t="s">
        <v>9</v>
      </c>
      <c r="E551">
        <v>202406</v>
      </c>
      <c r="F551" s="1">
        <v>0</v>
      </c>
      <c r="G551" s="1">
        <v>2531</v>
      </c>
      <c r="H551" s="1">
        <v>0</v>
      </c>
      <c r="I551" s="1">
        <v>2531</v>
      </c>
    </row>
    <row r="552" spans="1:9" x14ac:dyDescent="0.2">
      <c r="A552" t="s">
        <v>70</v>
      </c>
      <c r="D552" t="s">
        <v>5</v>
      </c>
      <c r="E552">
        <v>201706</v>
      </c>
      <c r="F552" s="1">
        <v>0</v>
      </c>
      <c r="G552" s="1">
        <v>0</v>
      </c>
      <c r="H552" s="1">
        <v>0</v>
      </c>
      <c r="I552" s="1">
        <v>0</v>
      </c>
    </row>
    <row r="553" spans="1:9" x14ac:dyDescent="0.2">
      <c r="A553" t="s">
        <v>70</v>
      </c>
      <c r="D553" t="s">
        <v>5</v>
      </c>
      <c r="E553">
        <v>201806</v>
      </c>
      <c r="F553" s="1">
        <v>84348831</v>
      </c>
      <c r="G553" s="1">
        <v>49382086</v>
      </c>
      <c r="H553" s="1">
        <v>84348831</v>
      </c>
      <c r="I553" s="1">
        <v>49382086</v>
      </c>
    </row>
    <row r="554" spans="1:9" x14ac:dyDescent="0.2">
      <c r="A554" t="s">
        <v>70</v>
      </c>
      <c r="D554" t="s">
        <v>5</v>
      </c>
      <c r="E554">
        <v>201809</v>
      </c>
      <c r="F554" s="1">
        <v>27569404</v>
      </c>
      <c r="G554" s="1">
        <v>30061401.690100003</v>
      </c>
      <c r="H554" s="1">
        <v>27569404</v>
      </c>
      <c r="I554" s="1">
        <v>30061401.690100003</v>
      </c>
    </row>
    <row r="555" spans="1:9" x14ac:dyDescent="0.2">
      <c r="A555" t="s">
        <v>70</v>
      </c>
      <c r="D555" t="s">
        <v>5</v>
      </c>
      <c r="E555">
        <v>201812</v>
      </c>
      <c r="F555" s="1">
        <v>27819480</v>
      </c>
      <c r="G555" s="1">
        <v>27949555.293799996</v>
      </c>
      <c r="H555" s="1">
        <v>27819480</v>
      </c>
      <c r="I555" s="1">
        <v>27949555.293799996</v>
      </c>
    </row>
    <row r="556" spans="1:9" x14ac:dyDescent="0.2">
      <c r="A556" t="s">
        <v>70</v>
      </c>
      <c r="D556" t="s">
        <v>5</v>
      </c>
      <c r="E556">
        <v>201903</v>
      </c>
      <c r="F556" s="1">
        <v>13217400</v>
      </c>
      <c r="G556" s="1">
        <v>21860405.129800003</v>
      </c>
      <c r="H556" s="1">
        <v>13217400</v>
      </c>
      <c r="I556" s="1">
        <v>21860405.129800003</v>
      </c>
    </row>
    <row r="557" spans="1:9" x14ac:dyDescent="0.2">
      <c r="A557" t="s">
        <v>70</v>
      </c>
      <c r="D557" t="s">
        <v>5</v>
      </c>
      <c r="E557">
        <v>201906</v>
      </c>
      <c r="F557" s="1">
        <v>-18003588</v>
      </c>
      <c r="G557" s="1">
        <v>-11019730.735999994</v>
      </c>
      <c r="H557" s="1">
        <v>-18003588</v>
      </c>
      <c r="I557" s="1">
        <v>-11019730.735999994</v>
      </c>
    </row>
    <row r="558" spans="1:9" x14ac:dyDescent="0.2">
      <c r="A558" t="s">
        <v>70</v>
      </c>
      <c r="D558" t="s">
        <v>5</v>
      </c>
      <c r="E558">
        <v>201909</v>
      </c>
      <c r="F558" s="1">
        <v>17874960</v>
      </c>
      <c r="G558" s="1">
        <v>18198748.112100005</v>
      </c>
      <c r="H558" s="1">
        <v>17874960</v>
      </c>
      <c r="I558" s="1">
        <v>18198748.112100005</v>
      </c>
    </row>
    <row r="559" spans="1:9" x14ac:dyDescent="0.2">
      <c r="A559" t="s">
        <v>70</v>
      </c>
      <c r="D559" t="s">
        <v>5</v>
      </c>
      <c r="E559">
        <v>201912</v>
      </c>
      <c r="F559" s="1">
        <v>7752086</v>
      </c>
      <c r="G559" s="1">
        <v>8772031.4227999821</v>
      </c>
      <c r="H559" s="1">
        <v>7752086</v>
      </c>
      <c r="I559" s="1">
        <v>8772031.4227999821</v>
      </c>
    </row>
    <row r="560" spans="1:9" x14ac:dyDescent="0.2">
      <c r="A560" t="s">
        <v>70</v>
      </c>
      <c r="D560" t="s">
        <v>5</v>
      </c>
      <c r="E560">
        <v>202003</v>
      </c>
      <c r="F560" s="1">
        <v>7359581</v>
      </c>
      <c r="G560" s="1">
        <v>9620703.4981000014</v>
      </c>
      <c r="H560" s="1">
        <v>7359581</v>
      </c>
      <c r="I560" s="1">
        <v>9620703.4981000014</v>
      </c>
    </row>
    <row r="561" spans="1:9" x14ac:dyDescent="0.2">
      <c r="A561" t="s">
        <v>70</v>
      </c>
      <c r="D561" t="s">
        <v>5</v>
      </c>
      <c r="E561">
        <v>202006</v>
      </c>
      <c r="F561" s="1">
        <v>22154880</v>
      </c>
      <c r="G561" s="1">
        <v>13378861.463899996</v>
      </c>
      <c r="H561" s="1">
        <v>22154880</v>
      </c>
      <c r="I561" s="1">
        <v>13378861.463899996</v>
      </c>
    </row>
    <row r="562" spans="1:9" x14ac:dyDescent="0.2">
      <c r="A562" t="s">
        <v>70</v>
      </c>
      <c r="D562" t="s">
        <v>5</v>
      </c>
      <c r="E562">
        <v>202009</v>
      </c>
      <c r="F562" s="1">
        <v>14602080</v>
      </c>
      <c r="G562" s="1">
        <v>13168899.776300011</v>
      </c>
      <c r="H562" s="1">
        <v>14602080</v>
      </c>
      <c r="I562" s="1">
        <v>13168899.776300011</v>
      </c>
    </row>
    <row r="563" spans="1:9" x14ac:dyDescent="0.2">
      <c r="A563" t="s">
        <v>70</v>
      </c>
      <c r="D563" t="s">
        <v>5</v>
      </c>
      <c r="E563">
        <v>202012</v>
      </c>
      <c r="F563" s="1">
        <v>17833000</v>
      </c>
      <c r="G563" s="1">
        <v>17679905.482199982</v>
      </c>
      <c r="H563" s="1">
        <v>17833000</v>
      </c>
      <c r="I563" s="1">
        <v>17679905.482199982</v>
      </c>
    </row>
    <row r="564" spans="1:9" x14ac:dyDescent="0.2">
      <c r="A564" t="s">
        <v>70</v>
      </c>
      <c r="D564" t="s">
        <v>5</v>
      </c>
      <c r="E564">
        <v>202103</v>
      </c>
      <c r="F564" s="1">
        <v>7175160</v>
      </c>
      <c r="G564" s="1">
        <v>9284524.8591999821</v>
      </c>
      <c r="H564" s="1">
        <v>7175160</v>
      </c>
      <c r="I564" s="1">
        <v>9284524.8591999821</v>
      </c>
    </row>
    <row r="565" spans="1:9" x14ac:dyDescent="0.2">
      <c r="A565" t="s">
        <v>70</v>
      </c>
      <c r="D565" t="s">
        <v>5</v>
      </c>
      <c r="E565">
        <v>202106</v>
      </c>
      <c r="F565" s="1">
        <v>-29697190</v>
      </c>
      <c r="G565" s="1">
        <v>-22130654.120799992</v>
      </c>
      <c r="H565" s="1">
        <v>-29697190</v>
      </c>
      <c r="I565" s="1">
        <v>-22130654.120799992</v>
      </c>
    </row>
    <row r="566" spans="1:9" x14ac:dyDescent="0.2">
      <c r="A566" t="s">
        <v>70</v>
      </c>
      <c r="D566" t="s">
        <v>5</v>
      </c>
      <c r="E566">
        <v>202109</v>
      </c>
      <c r="F566" s="1">
        <v>-933610</v>
      </c>
      <c r="G566" s="1">
        <v>681766.84219999425</v>
      </c>
      <c r="H566" s="1">
        <v>-933610</v>
      </c>
      <c r="I566" s="1">
        <v>681766.84219999425</v>
      </c>
    </row>
    <row r="567" spans="1:9" x14ac:dyDescent="0.2">
      <c r="A567" t="s">
        <v>70</v>
      </c>
      <c r="D567" t="s">
        <v>5</v>
      </c>
      <c r="E567">
        <v>202112</v>
      </c>
      <c r="F567" s="1">
        <v>-12168400</v>
      </c>
      <c r="G567" s="1">
        <v>-7688528.7859000051</v>
      </c>
      <c r="H567" s="1">
        <v>-12168400</v>
      </c>
      <c r="I567" s="1">
        <v>-7688528.7859000051</v>
      </c>
    </row>
    <row r="568" spans="1:9" x14ac:dyDescent="0.2">
      <c r="A568" t="s">
        <v>70</v>
      </c>
      <c r="D568" t="s">
        <v>5</v>
      </c>
      <c r="E568">
        <v>202203</v>
      </c>
      <c r="F568" s="1">
        <v>-1059490</v>
      </c>
      <c r="G568" s="1">
        <v>-516477.26739999984</v>
      </c>
      <c r="H568" s="1">
        <v>-1059490</v>
      </c>
      <c r="I568" s="1">
        <v>-516477.26739999984</v>
      </c>
    </row>
    <row r="569" spans="1:9" x14ac:dyDescent="0.2">
      <c r="A569" t="s">
        <v>70</v>
      </c>
      <c r="D569" t="s">
        <v>5</v>
      </c>
      <c r="E569">
        <v>202206</v>
      </c>
      <c r="F569" s="1">
        <v>17035760</v>
      </c>
      <c r="G569" s="1">
        <v>11723638.392599996</v>
      </c>
      <c r="H569" s="1">
        <v>17035760</v>
      </c>
      <c r="I569" s="1">
        <v>11723638.392599996</v>
      </c>
    </row>
    <row r="570" spans="1:9" x14ac:dyDescent="0.2">
      <c r="A570" t="s">
        <v>70</v>
      </c>
      <c r="D570" t="s">
        <v>5</v>
      </c>
      <c r="E570">
        <v>202209</v>
      </c>
      <c r="F570" s="1">
        <v>-83920</v>
      </c>
      <c r="G570" s="1">
        <v>1242141.9011999986</v>
      </c>
      <c r="H570" s="1">
        <v>-83920</v>
      </c>
      <c r="I570" s="1">
        <v>1242141.9011999986</v>
      </c>
    </row>
    <row r="571" spans="1:9" x14ac:dyDescent="0.2">
      <c r="A571" t="s">
        <v>70</v>
      </c>
      <c r="D571" t="s">
        <v>5</v>
      </c>
      <c r="E571">
        <v>202212</v>
      </c>
      <c r="F571" s="1">
        <v>2297310</v>
      </c>
      <c r="G571" s="1">
        <v>2373029.4542999994</v>
      </c>
      <c r="H571" s="1">
        <v>2297310</v>
      </c>
      <c r="I571" s="1">
        <v>2373029.4542999994</v>
      </c>
    </row>
    <row r="572" spans="1:9" x14ac:dyDescent="0.2">
      <c r="A572" t="s">
        <v>70</v>
      </c>
      <c r="D572" t="s">
        <v>5</v>
      </c>
      <c r="E572">
        <v>202303</v>
      </c>
      <c r="F572" s="1">
        <v>807730</v>
      </c>
      <c r="G572" s="1">
        <v>2395020</v>
      </c>
      <c r="H572" s="1">
        <v>807730</v>
      </c>
      <c r="I572" s="1">
        <v>2395020</v>
      </c>
    </row>
    <row r="573" spans="1:9" x14ac:dyDescent="0.2">
      <c r="A573" t="s">
        <v>70</v>
      </c>
      <c r="D573" t="s">
        <v>5</v>
      </c>
      <c r="E573">
        <v>202306</v>
      </c>
      <c r="F573" s="1">
        <v>4584130</v>
      </c>
      <c r="G573" s="1">
        <v>3598170</v>
      </c>
      <c r="H573" s="1">
        <v>4584130</v>
      </c>
      <c r="I573" s="1">
        <v>3598170</v>
      </c>
    </row>
    <row r="574" spans="1:9" x14ac:dyDescent="0.2">
      <c r="A574" t="s">
        <v>70</v>
      </c>
      <c r="D574" t="s">
        <v>5</v>
      </c>
      <c r="E574">
        <v>202309</v>
      </c>
      <c r="F574" s="1">
        <v>-11543489.939999999</v>
      </c>
      <c r="G574" s="1">
        <v>-6839239.9399999995</v>
      </c>
      <c r="H574" s="1">
        <v>-11543489.939999999</v>
      </c>
      <c r="I574" s="1">
        <v>-6839239.9399999995</v>
      </c>
    </row>
    <row r="575" spans="1:9" x14ac:dyDescent="0.2">
      <c r="A575" t="s">
        <v>70</v>
      </c>
      <c r="D575" t="s">
        <v>5</v>
      </c>
      <c r="E575">
        <v>202312</v>
      </c>
      <c r="F575" s="1">
        <v>0</v>
      </c>
      <c r="G575" s="1">
        <v>80590</v>
      </c>
      <c r="H575" s="1">
        <v>0</v>
      </c>
      <c r="I575" s="1">
        <v>80590</v>
      </c>
    </row>
    <row r="576" spans="1:9" x14ac:dyDescent="0.2">
      <c r="A576" t="s">
        <v>70</v>
      </c>
      <c r="D576" t="s">
        <v>5</v>
      </c>
      <c r="E576">
        <v>202403</v>
      </c>
      <c r="F576" s="1">
        <v>0</v>
      </c>
      <c r="G576" s="1">
        <v>5247</v>
      </c>
      <c r="H576" s="1">
        <v>0</v>
      </c>
      <c r="I576" s="1">
        <v>5247</v>
      </c>
    </row>
    <row r="577" spans="1:9" x14ac:dyDescent="0.2">
      <c r="A577" t="s">
        <v>70</v>
      </c>
      <c r="D577" t="s">
        <v>5</v>
      </c>
      <c r="E577">
        <v>202406</v>
      </c>
      <c r="F577" s="1">
        <v>0</v>
      </c>
      <c r="G577" s="1">
        <v>-2716</v>
      </c>
      <c r="H577" s="1">
        <v>0</v>
      </c>
      <c r="I577" s="1">
        <v>-2716</v>
      </c>
    </row>
    <row r="578" spans="1:9" x14ac:dyDescent="0.2">
      <c r="A578" t="s">
        <v>134</v>
      </c>
      <c r="D578" t="s">
        <v>7</v>
      </c>
      <c r="E578">
        <v>2018</v>
      </c>
      <c r="F578" s="1">
        <v>0</v>
      </c>
      <c r="G578" s="1">
        <v>0</v>
      </c>
      <c r="H578" s="1">
        <v>-12655824</v>
      </c>
      <c r="I578" s="1">
        <v>-12655824</v>
      </c>
    </row>
    <row r="579" spans="1:9" x14ac:dyDescent="0.2">
      <c r="A579" t="s">
        <v>134</v>
      </c>
      <c r="D579" t="s">
        <v>7</v>
      </c>
      <c r="E579">
        <v>2023</v>
      </c>
      <c r="F579" s="1">
        <v>0</v>
      </c>
      <c r="G579" s="1">
        <v>2</v>
      </c>
      <c r="H579" s="1">
        <v>0</v>
      </c>
      <c r="I579" s="1">
        <v>2</v>
      </c>
    </row>
    <row r="580" spans="1:9" x14ac:dyDescent="0.2">
      <c r="A580" t="s">
        <v>134</v>
      </c>
      <c r="D580" t="s">
        <v>8</v>
      </c>
      <c r="E580">
        <v>201809</v>
      </c>
      <c r="F580" s="1">
        <v>0</v>
      </c>
      <c r="G580" s="1">
        <v>0</v>
      </c>
      <c r="H580" s="1">
        <v>-12655824</v>
      </c>
      <c r="I580" s="1">
        <v>-12655824</v>
      </c>
    </row>
    <row r="581" spans="1:9" x14ac:dyDescent="0.2">
      <c r="A581" t="s">
        <v>134</v>
      </c>
      <c r="D581" t="s">
        <v>8</v>
      </c>
      <c r="E581">
        <v>202307</v>
      </c>
      <c r="F581" s="1">
        <v>0</v>
      </c>
      <c r="G581" s="1">
        <v>2</v>
      </c>
      <c r="H581" s="1">
        <v>0</v>
      </c>
      <c r="I581" s="1">
        <v>2</v>
      </c>
    </row>
    <row r="582" spans="1:9" x14ac:dyDescent="0.2">
      <c r="A582" t="s">
        <v>134</v>
      </c>
      <c r="D582" t="s">
        <v>9</v>
      </c>
      <c r="E582">
        <v>201812</v>
      </c>
      <c r="F582" s="1">
        <v>0</v>
      </c>
      <c r="G582" s="1">
        <v>0</v>
      </c>
      <c r="H582" s="1">
        <v>-12655824</v>
      </c>
      <c r="I582" s="1">
        <v>-12655824</v>
      </c>
    </row>
    <row r="583" spans="1:9" x14ac:dyDescent="0.2">
      <c r="A583" t="s">
        <v>134</v>
      </c>
      <c r="D583" t="s">
        <v>9</v>
      </c>
      <c r="E583">
        <v>202312</v>
      </c>
      <c r="F583" s="1">
        <v>0</v>
      </c>
      <c r="G583" s="1">
        <v>2</v>
      </c>
      <c r="H583" s="1">
        <v>0</v>
      </c>
      <c r="I583" s="1">
        <v>2</v>
      </c>
    </row>
    <row r="584" spans="1:9" x14ac:dyDescent="0.2">
      <c r="A584" t="s">
        <v>134</v>
      </c>
      <c r="D584" t="s">
        <v>5</v>
      </c>
      <c r="E584">
        <v>201809</v>
      </c>
      <c r="F584" s="1">
        <v>0</v>
      </c>
      <c r="G584" s="1">
        <v>0</v>
      </c>
      <c r="H584" s="1">
        <v>-12655824</v>
      </c>
      <c r="I584" s="1">
        <v>-12655824</v>
      </c>
    </row>
    <row r="585" spans="1:9" x14ac:dyDescent="0.2">
      <c r="A585" t="s">
        <v>134</v>
      </c>
      <c r="D585" t="s">
        <v>5</v>
      </c>
      <c r="E585">
        <v>202309</v>
      </c>
      <c r="F585" s="1">
        <v>0</v>
      </c>
      <c r="G585" s="1">
        <v>2</v>
      </c>
      <c r="H585" s="1">
        <v>0</v>
      </c>
      <c r="I585" s="1">
        <v>2</v>
      </c>
    </row>
    <row r="586" spans="1:9" x14ac:dyDescent="0.2">
      <c r="A586" t="s">
        <v>135</v>
      </c>
      <c r="D586" t="s">
        <v>7</v>
      </c>
      <c r="E586">
        <v>2023</v>
      </c>
      <c r="F586" s="1">
        <v>0</v>
      </c>
      <c r="G586" s="1">
        <v>-48</v>
      </c>
      <c r="H586" s="1">
        <v>0</v>
      </c>
      <c r="I586" s="1">
        <v>-48</v>
      </c>
    </row>
    <row r="587" spans="1:9" x14ac:dyDescent="0.2">
      <c r="A587" t="s">
        <v>135</v>
      </c>
      <c r="D587" t="s">
        <v>8</v>
      </c>
      <c r="E587">
        <v>202307</v>
      </c>
      <c r="F587" s="1">
        <v>0</v>
      </c>
      <c r="G587" s="1">
        <v>-48</v>
      </c>
      <c r="H587" s="1">
        <v>0</v>
      </c>
      <c r="I587" s="1">
        <v>-48</v>
      </c>
    </row>
    <row r="588" spans="1:9" x14ac:dyDescent="0.2">
      <c r="A588" t="s">
        <v>135</v>
      </c>
      <c r="D588" t="s">
        <v>9</v>
      </c>
      <c r="E588">
        <v>202312</v>
      </c>
      <c r="F588" s="1">
        <v>0</v>
      </c>
      <c r="G588" s="1">
        <v>-48</v>
      </c>
      <c r="H588" s="1">
        <v>0</v>
      </c>
      <c r="I588" s="1">
        <v>-48</v>
      </c>
    </row>
    <row r="589" spans="1:9" x14ac:dyDescent="0.2">
      <c r="A589" t="s">
        <v>135</v>
      </c>
      <c r="D589" t="s">
        <v>5</v>
      </c>
      <c r="E589">
        <v>202309</v>
      </c>
      <c r="F589" s="1">
        <v>0</v>
      </c>
      <c r="G589" s="1">
        <v>-48</v>
      </c>
      <c r="H589" s="1">
        <v>0</v>
      </c>
      <c r="I589" s="1">
        <v>-48</v>
      </c>
    </row>
    <row r="590" spans="1:9" x14ac:dyDescent="0.2">
      <c r="A590" t="s">
        <v>78</v>
      </c>
      <c r="D590" t="s">
        <v>7</v>
      </c>
      <c r="E590">
        <v>2023</v>
      </c>
      <c r="F590" s="1">
        <v>0</v>
      </c>
      <c r="G590" s="1">
        <v>84</v>
      </c>
      <c r="H590" s="1">
        <v>0</v>
      </c>
      <c r="I590" s="1">
        <v>84</v>
      </c>
    </row>
    <row r="591" spans="1:9" x14ac:dyDescent="0.2">
      <c r="A591" t="s">
        <v>78</v>
      </c>
      <c r="D591" t="s">
        <v>8</v>
      </c>
      <c r="E591">
        <v>202307</v>
      </c>
      <c r="F591" s="1">
        <v>0</v>
      </c>
      <c r="G591" s="1">
        <v>84</v>
      </c>
      <c r="H591" s="1">
        <v>0</v>
      </c>
      <c r="I591" s="1">
        <v>84</v>
      </c>
    </row>
    <row r="592" spans="1:9" x14ac:dyDescent="0.2">
      <c r="A592" t="s">
        <v>78</v>
      </c>
      <c r="D592" t="s">
        <v>9</v>
      </c>
      <c r="E592">
        <v>202312</v>
      </c>
      <c r="F592" s="1">
        <v>0</v>
      </c>
      <c r="G592" s="1">
        <v>84</v>
      </c>
      <c r="H592" s="1">
        <v>0</v>
      </c>
      <c r="I592" s="1">
        <v>84</v>
      </c>
    </row>
    <row r="593" spans="1:9" x14ac:dyDescent="0.2">
      <c r="A593" t="s">
        <v>78</v>
      </c>
      <c r="D593" t="s">
        <v>5</v>
      </c>
      <c r="E593">
        <v>202309</v>
      </c>
      <c r="F593" s="1">
        <v>0</v>
      </c>
      <c r="G593" s="1">
        <v>84</v>
      </c>
      <c r="H593" s="1">
        <v>0</v>
      </c>
      <c r="I593" s="1">
        <v>84</v>
      </c>
    </row>
    <row r="594" spans="1:9" x14ac:dyDescent="0.2">
      <c r="A594" t="s">
        <v>136</v>
      </c>
      <c r="D594" t="s">
        <v>7</v>
      </c>
      <c r="E594">
        <v>2018</v>
      </c>
      <c r="F594" s="1">
        <v>0</v>
      </c>
      <c r="G594" s="1">
        <v>40082685</v>
      </c>
      <c r="H594" s="1">
        <v>-10211285.164000001</v>
      </c>
      <c r="I594" s="1">
        <v>29871399.835999995</v>
      </c>
    </row>
    <row r="595" spans="1:9" x14ac:dyDescent="0.2">
      <c r="A595" t="s">
        <v>136</v>
      </c>
      <c r="D595" t="s">
        <v>7</v>
      </c>
      <c r="E595">
        <v>2020</v>
      </c>
      <c r="F595" s="1">
        <v>0</v>
      </c>
      <c r="G595" s="1">
        <v>0</v>
      </c>
      <c r="H595" s="1">
        <v>0</v>
      </c>
      <c r="I595" s="1">
        <v>0</v>
      </c>
    </row>
    <row r="596" spans="1:9" x14ac:dyDescent="0.2">
      <c r="A596" t="s">
        <v>136</v>
      </c>
      <c r="D596" t="s">
        <v>7</v>
      </c>
      <c r="E596">
        <v>2023</v>
      </c>
      <c r="F596" s="1">
        <v>0</v>
      </c>
      <c r="G596" s="1">
        <v>43263</v>
      </c>
      <c r="H596" s="1">
        <v>0</v>
      </c>
      <c r="I596" s="1">
        <v>43263</v>
      </c>
    </row>
    <row r="597" spans="1:9" x14ac:dyDescent="0.2">
      <c r="A597" t="s">
        <v>136</v>
      </c>
      <c r="D597" t="s">
        <v>8</v>
      </c>
      <c r="E597">
        <v>201801</v>
      </c>
      <c r="F597" s="1">
        <v>0</v>
      </c>
      <c r="G597" s="1">
        <v>0</v>
      </c>
      <c r="H597" s="1">
        <v>0</v>
      </c>
      <c r="I597" s="1">
        <v>0</v>
      </c>
    </row>
    <row r="598" spans="1:9" x14ac:dyDescent="0.2">
      <c r="A598" t="s">
        <v>136</v>
      </c>
      <c r="D598" t="s">
        <v>8</v>
      </c>
      <c r="E598">
        <v>201806</v>
      </c>
      <c r="F598" s="1">
        <v>0</v>
      </c>
      <c r="G598" s="1">
        <v>0</v>
      </c>
      <c r="H598" s="1">
        <v>-11472709.130000001</v>
      </c>
      <c r="I598" s="1">
        <v>-11472709.130000001</v>
      </c>
    </row>
    <row r="599" spans="1:9" x14ac:dyDescent="0.2">
      <c r="A599" t="s">
        <v>136</v>
      </c>
      <c r="D599" t="s">
        <v>8</v>
      </c>
      <c r="E599">
        <v>201807</v>
      </c>
      <c r="F599" s="1">
        <v>0</v>
      </c>
      <c r="G599" s="1">
        <v>40082685</v>
      </c>
      <c r="H599" s="1">
        <v>1261423.966</v>
      </c>
      <c r="I599" s="1">
        <v>41344108.965999998</v>
      </c>
    </row>
    <row r="600" spans="1:9" x14ac:dyDescent="0.2">
      <c r="A600" t="s">
        <v>136</v>
      </c>
      <c r="D600" t="s">
        <v>8</v>
      </c>
      <c r="E600">
        <v>202004</v>
      </c>
      <c r="F600" s="1">
        <v>0</v>
      </c>
      <c r="G600" s="1">
        <v>0</v>
      </c>
      <c r="H600" s="1">
        <v>0</v>
      </c>
      <c r="I600" s="1">
        <v>0</v>
      </c>
    </row>
    <row r="601" spans="1:9" x14ac:dyDescent="0.2">
      <c r="A601" t="s">
        <v>136</v>
      </c>
      <c r="D601" t="s">
        <v>8</v>
      </c>
      <c r="E601">
        <v>202307</v>
      </c>
      <c r="F601" s="1">
        <v>0</v>
      </c>
      <c r="G601" s="1">
        <v>43263</v>
      </c>
      <c r="H601" s="1">
        <v>0</v>
      </c>
      <c r="I601" s="1">
        <v>43263</v>
      </c>
    </row>
    <row r="602" spans="1:9" x14ac:dyDescent="0.2">
      <c r="A602" t="s">
        <v>136</v>
      </c>
      <c r="D602" t="s">
        <v>9</v>
      </c>
      <c r="E602">
        <v>201806</v>
      </c>
      <c r="F602" s="1">
        <v>0</v>
      </c>
      <c r="G602" s="1">
        <v>0</v>
      </c>
      <c r="H602" s="1">
        <v>-11472709.130000001</v>
      </c>
      <c r="I602" s="1">
        <v>-11472709.130000001</v>
      </c>
    </row>
    <row r="603" spans="1:9" x14ac:dyDescent="0.2">
      <c r="A603" t="s">
        <v>136</v>
      </c>
      <c r="D603" t="s">
        <v>9</v>
      </c>
      <c r="E603">
        <v>201812</v>
      </c>
      <c r="F603" s="1">
        <v>0</v>
      </c>
      <c r="G603" s="1">
        <v>40082685</v>
      </c>
      <c r="H603" s="1">
        <v>1261423.966</v>
      </c>
      <c r="I603" s="1">
        <v>41344108.965999998</v>
      </c>
    </row>
    <row r="604" spans="1:9" x14ac:dyDescent="0.2">
      <c r="A604" t="s">
        <v>136</v>
      </c>
      <c r="D604" t="s">
        <v>9</v>
      </c>
      <c r="E604">
        <v>202006</v>
      </c>
      <c r="F604" s="1">
        <v>0</v>
      </c>
      <c r="G604" s="1">
        <v>0</v>
      </c>
      <c r="H604" s="1">
        <v>0</v>
      </c>
      <c r="I604" s="1">
        <v>0</v>
      </c>
    </row>
    <row r="605" spans="1:9" x14ac:dyDescent="0.2">
      <c r="A605" t="s">
        <v>136</v>
      </c>
      <c r="D605" t="s">
        <v>9</v>
      </c>
      <c r="E605">
        <v>202312</v>
      </c>
      <c r="F605" s="1">
        <v>0</v>
      </c>
      <c r="G605" s="1">
        <v>43263</v>
      </c>
      <c r="H605" s="1">
        <v>0</v>
      </c>
      <c r="I605" s="1">
        <v>43263</v>
      </c>
    </row>
    <row r="606" spans="1:9" x14ac:dyDescent="0.2">
      <c r="A606" t="s">
        <v>136</v>
      </c>
      <c r="D606" t="s">
        <v>5</v>
      </c>
      <c r="E606">
        <v>201803</v>
      </c>
      <c r="F606" s="1">
        <v>0</v>
      </c>
      <c r="G606" s="1">
        <v>0</v>
      </c>
      <c r="H606" s="1">
        <v>0</v>
      </c>
      <c r="I606" s="1">
        <v>0</v>
      </c>
    </row>
    <row r="607" spans="1:9" x14ac:dyDescent="0.2">
      <c r="A607" t="s">
        <v>136</v>
      </c>
      <c r="D607" t="s">
        <v>5</v>
      </c>
      <c r="E607">
        <v>201806</v>
      </c>
      <c r="F607" s="1">
        <v>0</v>
      </c>
      <c r="G607" s="1">
        <v>0</v>
      </c>
      <c r="H607" s="1">
        <v>-11472709.130000001</v>
      </c>
      <c r="I607" s="1">
        <v>-11472709.130000001</v>
      </c>
    </row>
    <row r="608" spans="1:9" x14ac:dyDescent="0.2">
      <c r="A608" t="s">
        <v>136</v>
      </c>
      <c r="D608" t="s">
        <v>5</v>
      </c>
      <c r="E608">
        <v>201809</v>
      </c>
      <c r="F608" s="1">
        <v>0</v>
      </c>
      <c r="G608" s="1">
        <v>40082685</v>
      </c>
      <c r="H608" s="1">
        <v>1261423.966</v>
      </c>
      <c r="I608" s="1">
        <v>41344108.965999998</v>
      </c>
    </row>
    <row r="609" spans="1:9" x14ac:dyDescent="0.2">
      <c r="A609" t="s">
        <v>136</v>
      </c>
      <c r="D609" t="s">
        <v>5</v>
      </c>
      <c r="E609">
        <v>202006</v>
      </c>
      <c r="F609" s="1">
        <v>0</v>
      </c>
      <c r="G609" s="1">
        <v>0</v>
      </c>
      <c r="H609" s="1">
        <v>0</v>
      </c>
      <c r="I609" s="1">
        <v>0</v>
      </c>
    </row>
    <row r="610" spans="1:9" x14ac:dyDescent="0.2">
      <c r="A610" t="s">
        <v>136</v>
      </c>
      <c r="D610" t="s">
        <v>5</v>
      </c>
      <c r="E610">
        <v>202309</v>
      </c>
      <c r="F610" s="1">
        <v>0</v>
      </c>
      <c r="G610" s="1">
        <v>43263</v>
      </c>
      <c r="H610" s="1">
        <v>0</v>
      </c>
      <c r="I610" s="1">
        <v>43263</v>
      </c>
    </row>
    <row r="611" spans="1:9" x14ac:dyDescent="0.2">
      <c r="A611" t="s">
        <v>71</v>
      </c>
      <c r="D611" t="s">
        <v>7</v>
      </c>
      <c r="E611">
        <v>2014</v>
      </c>
      <c r="F611" s="1">
        <v>26285201599.300091</v>
      </c>
      <c r="G611" s="1">
        <v>24878427318.643757</v>
      </c>
      <c r="H611" s="1">
        <v>26285201599.300091</v>
      </c>
      <c r="I611" s="1">
        <v>24878427318.643757</v>
      </c>
    </row>
    <row r="612" spans="1:9" x14ac:dyDescent="0.2">
      <c r="A612" t="s">
        <v>71</v>
      </c>
      <c r="D612" t="s">
        <v>7</v>
      </c>
      <c r="E612">
        <v>2015</v>
      </c>
      <c r="F612" s="1">
        <v>32377543442.970032</v>
      </c>
      <c r="G612" s="1">
        <v>31754892390.934227</v>
      </c>
      <c r="H612" s="1">
        <v>32377543442.970032</v>
      </c>
      <c r="I612" s="1">
        <v>31754892390.934227</v>
      </c>
    </row>
    <row r="613" spans="1:9" x14ac:dyDescent="0.2">
      <c r="A613" t="s">
        <v>71</v>
      </c>
      <c r="D613" t="s">
        <v>7</v>
      </c>
      <c r="E613">
        <v>2016</v>
      </c>
      <c r="F613" s="1">
        <v>33030971372.460117</v>
      </c>
      <c r="G613" s="1">
        <v>34666968093.457718</v>
      </c>
      <c r="H613" s="1">
        <v>33030971372.460117</v>
      </c>
      <c r="I613" s="1">
        <v>34666968093.457718</v>
      </c>
    </row>
    <row r="614" spans="1:9" x14ac:dyDescent="0.2">
      <c r="A614" t="s">
        <v>71</v>
      </c>
      <c r="D614" t="s">
        <v>7</v>
      </c>
      <c r="E614">
        <v>2017</v>
      </c>
      <c r="F614" s="1">
        <v>11684764457.439989</v>
      </c>
      <c r="G614" s="1">
        <v>11636454971.439894</v>
      </c>
      <c r="H614" s="1">
        <v>11684764457.439989</v>
      </c>
      <c r="I614" s="1">
        <v>11636454971.439894</v>
      </c>
    </row>
    <row r="615" spans="1:9" x14ac:dyDescent="0.2">
      <c r="A615" t="s">
        <v>71</v>
      </c>
      <c r="D615" t="s">
        <v>7</v>
      </c>
      <c r="E615">
        <v>2018</v>
      </c>
      <c r="F615" s="1">
        <v>15212858904.499954</v>
      </c>
      <c r="G615" s="1">
        <v>14726354087.421871</v>
      </c>
      <c r="H615" s="1">
        <v>15212858904.499954</v>
      </c>
      <c r="I615" s="1">
        <v>14726354087.421871</v>
      </c>
    </row>
    <row r="616" spans="1:9" x14ac:dyDescent="0.2">
      <c r="A616" t="s">
        <v>71</v>
      </c>
      <c r="D616" t="s">
        <v>7</v>
      </c>
      <c r="E616">
        <v>2019</v>
      </c>
      <c r="F616" s="1">
        <v>21100669747.529938</v>
      </c>
      <c r="G616" s="1">
        <v>20882185821.529835</v>
      </c>
      <c r="H616" s="1">
        <v>21100669747.529938</v>
      </c>
      <c r="I616" s="1">
        <v>20882185821.529835</v>
      </c>
    </row>
    <row r="617" spans="1:9" x14ac:dyDescent="0.2">
      <c r="A617" t="s">
        <v>71</v>
      </c>
      <c r="D617" t="s">
        <v>7</v>
      </c>
      <c r="E617">
        <v>2020</v>
      </c>
      <c r="F617" s="1">
        <v>18331033427.079975</v>
      </c>
      <c r="G617" s="1">
        <v>19528482290.079876</v>
      </c>
      <c r="H617" s="1">
        <v>18331033427.079975</v>
      </c>
      <c r="I617" s="1">
        <v>19528482290.079876</v>
      </c>
    </row>
    <row r="618" spans="1:9" x14ac:dyDescent="0.2">
      <c r="A618" t="s">
        <v>71</v>
      </c>
      <c r="D618" t="s">
        <v>7</v>
      </c>
      <c r="E618">
        <v>2021</v>
      </c>
      <c r="F618" s="1">
        <v>15525998009.699989</v>
      </c>
      <c r="G618" s="1">
        <v>16075626647.699993</v>
      </c>
      <c r="H618" s="1">
        <v>15525998009.699989</v>
      </c>
      <c r="I618" s="1">
        <v>16075626647.699993</v>
      </c>
    </row>
    <row r="619" spans="1:9" x14ac:dyDescent="0.2">
      <c r="A619" t="s">
        <v>71</v>
      </c>
      <c r="D619" t="s">
        <v>7</v>
      </c>
      <c r="E619">
        <v>2022</v>
      </c>
      <c r="F619" s="1">
        <v>17519088363.899998</v>
      </c>
      <c r="G619" s="1">
        <v>17475579202.543613</v>
      </c>
      <c r="H619" s="1">
        <v>17519088363.899998</v>
      </c>
      <c r="I619" s="1">
        <v>17475579202.543613</v>
      </c>
    </row>
    <row r="620" spans="1:9" x14ac:dyDescent="0.2">
      <c r="A620" t="s">
        <v>71</v>
      </c>
      <c r="D620" t="s">
        <v>7</v>
      </c>
      <c r="E620">
        <v>2023</v>
      </c>
      <c r="F620" s="1">
        <v>23075002803.749992</v>
      </c>
      <c r="G620" s="1">
        <v>23399203454.749992</v>
      </c>
      <c r="H620" s="1">
        <v>23075002803.749992</v>
      </c>
      <c r="I620" s="1">
        <v>23399203454.749992</v>
      </c>
    </row>
    <row r="621" spans="1:9" x14ac:dyDescent="0.2">
      <c r="A621" t="s">
        <v>71</v>
      </c>
      <c r="D621" t="s">
        <v>7</v>
      </c>
      <c r="E621">
        <v>2024</v>
      </c>
      <c r="F621" s="1">
        <v>9657318937.0200081</v>
      </c>
      <c r="G621" s="1">
        <v>9871446229.0200081</v>
      </c>
      <c r="H621" s="1">
        <v>9657318937.0200081</v>
      </c>
      <c r="I621" s="1">
        <v>9871446229.0200081</v>
      </c>
    </row>
    <row r="622" spans="1:9" x14ac:dyDescent="0.2">
      <c r="A622" t="s">
        <v>71</v>
      </c>
      <c r="D622" t="s">
        <v>8</v>
      </c>
      <c r="E622">
        <v>201401</v>
      </c>
      <c r="F622" s="1">
        <v>680664771.42000222</v>
      </c>
      <c r="G622" s="1">
        <v>570048469.42000127</v>
      </c>
      <c r="H622" s="1">
        <v>680664771.42000222</v>
      </c>
      <c r="I622" s="1">
        <v>570048469.42000127</v>
      </c>
    </row>
    <row r="623" spans="1:9" x14ac:dyDescent="0.2">
      <c r="A623" t="s">
        <v>71</v>
      </c>
      <c r="D623" t="s">
        <v>8</v>
      </c>
      <c r="E623">
        <v>201402</v>
      </c>
      <c r="F623" s="1">
        <v>1920322646.1600008</v>
      </c>
      <c r="G623" s="1">
        <v>1460631469.1600008</v>
      </c>
      <c r="H623" s="1">
        <v>1920322646.1600008</v>
      </c>
      <c r="I623" s="1">
        <v>1460631469.1600008</v>
      </c>
    </row>
    <row r="624" spans="1:9" x14ac:dyDescent="0.2">
      <c r="A624" t="s">
        <v>71</v>
      </c>
      <c r="D624" t="s">
        <v>8</v>
      </c>
      <c r="E624">
        <v>201403</v>
      </c>
      <c r="F624" s="1">
        <v>1806266998.6600063</v>
      </c>
      <c r="G624" s="1">
        <v>1929681593.0037065</v>
      </c>
      <c r="H624" s="1">
        <v>1806266998.6600063</v>
      </c>
      <c r="I624" s="1">
        <v>1929681593.0037065</v>
      </c>
    </row>
    <row r="625" spans="1:9" x14ac:dyDescent="0.2">
      <c r="A625" t="s">
        <v>71</v>
      </c>
      <c r="D625" t="s">
        <v>8</v>
      </c>
      <c r="E625">
        <v>201404</v>
      </c>
      <c r="F625" s="1">
        <v>2052543765.2900071</v>
      </c>
      <c r="G625" s="1">
        <v>2054881782.2900071</v>
      </c>
      <c r="H625" s="1">
        <v>2052543765.2900071</v>
      </c>
      <c r="I625" s="1">
        <v>2054881782.2900071</v>
      </c>
    </row>
    <row r="626" spans="1:9" x14ac:dyDescent="0.2">
      <c r="A626" t="s">
        <v>71</v>
      </c>
      <c r="D626" t="s">
        <v>8</v>
      </c>
      <c r="E626">
        <v>201405</v>
      </c>
      <c r="F626" s="1">
        <v>2292872851.120008</v>
      </c>
      <c r="G626" s="1">
        <v>3637179591.1200066</v>
      </c>
      <c r="H626" s="1">
        <v>2292872851.120008</v>
      </c>
      <c r="I626" s="1">
        <v>3637179591.1200066</v>
      </c>
    </row>
    <row r="627" spans="1:9" x14ac:dyDescent="0.2">
      <c r="A627" t="s">
        <v>71</v>
      </c>
      <c r="D627" t="s">
        <v>8</v>
      </c>
      <c r="E627">
        <v>201406</v>
      </c>
      <c r="F627" s="1">
        <v>2288306844.9100089</v>
      </c>
      <c r="G627" s="1">
        <v>1637017700.910006</v>
      </c>
      <c r="H627" s="1">
        <v>2288306844.9100089</v>
      </c>
      <c r="I627" s="1">
        <v>1637017700.910006</v>
      </c>
    </row>
    <row r="628" spans="1:9" x14ac:dyDescent="0.2">
      <c r="A628" t="s">
        <v>71</v>
      </c>
      <c r="D628" t="s">
        <v>8</v>
      </c>
      <c r="E628">
        <v>201407</v>
      </c>
      <c r="F628" s="1">
        <v>2334332470.920011</v>
      </c>
      <c r="G628" s="1">
        <v>1516352520.9199872</v>
      </c>
      <c r="H628" s="1">
        <v>2334332470.920011</v>
      </c>
      <c r="I628" s="1">
        <v>1516352520.9199872</v>
      </c>
    </row>
    <row r="629" spans="1:9" x14ac:dyDescent="0.2">
      <c r="A629" t="s">
        <v>71</v>
      </c>
      <c r="D629" t="s">
        <v>8</v>
      </c>
      <c r="E629">
        <v>201408</v>
      </c>
      <c r="F629" s="1">
        <v>2720146767.3800101</v>
      </c>
      <c r="G629" s="1">
        <v>2334940035.3800082</v>
      </c>
      <c r="H629" s="1">
        <v>2720146767.3800101</v>
      </c>
      <c r="I629" s="1">
        <v>2334940035.3800082</v>
      </c>
    </row>
    <row r="630" spans="1:9" x14ac:dyDescent="0.2">
      <c r="A630" t="s">
        <v>71</v>
      </c>
      <c r="D630" t="s">
        <v>8</v>
      </c>
      <c r="E630">
        <v>201409</v>
      </c>
      <c r="F630" s="1">
        <v>3087100423.6100068</v>
      </c>
      <c r="G630" s="1">
        <v>2507061560.6100063</v>
      </c>
      <c r="H630" s="1">
        <v>3087100423.6100068</v>
      </c>
      <c r="I630" s="1">
        <v>2507061560.6100063</v>
      </c>
    </row>
    <row r="631" spans="1:9" x14ac:dyDescent="0.2">
      <c r="A631" t="s">
        <v>71</v>
      </c>
      <c r="D631" t="s">
        <v>8</v>
      </c>
      <c r="E631">
        <v>201410</v>
      </c>
      <c r="F631" s="1">
        <v>2392231511.7500091</v>
      </c>
      <c r="G631" s="1">
        <v>2380152248.7500091</v>
      </c>
      <c r="H631" s="1">
        <v>2392231511.7500091</v>
      </c>
      <c r="I631" s="1">
        <v>2380152248.7500091</v>
      </c>
    </row>
    <row r="632" spans="1:9" x14ac:dyDescent="0.2">
      <c r="A632" t="s">
        <v>71</v>
      </c>
      <c r="D632" t="s">
        <v>8</v>
      </c>
      <c r="E632">
        <v>201411</v>
      </c>
      <c r="F632" s="1">
        <v>2421255823.1400061</v>
      </c>
      <c r="G632" s="1">
        <v>2432803395.1400061</v>
      </c>
      <c r="H632" s="1">
        <v>2421255823.1400061</v>
      </c>
      <c r="I632" s="1">
        <v>2432803395.1400061</v>
      </c>
    </row>
    <row r="633" spans="1:9" x14ac:dyDescent="0.2">
      <c r="A633" t="s">
        <v>71</v>
      </c>
      <c r="D633" t="s">
        <v>8</v>
      </c>
      <c r="E633">
        <v>201412</v>
      </c>
      <c r="F633" s="1">
        <v>2289156724.9400125</v>
      </c>
      <c r="G633" s="1">
        <v>2417676951.9400129</v>
      </c>
      <c r="H633" s="1">
        <v>2289156724.9400125</v>
      </c>
      <c r="I633" s="1">
        <v>2417676951.9400129</v>
      </c>
    </row>
    <row r="634" spans="1:9" x14ac:dyDescent="0.2">
      <c r="A634" t="s">
        <v>71</v>
      </c>
      <c r="D634" t="s">
        <v>8</v>
      </c>
      <c r="E634">
        <v>201501</v>
      </c>
      <c r="F634" s="1">
        <v>2397922739.8399997</v>
      </c>
      <c r="G634" s="1">
        <v>2444019869.8399997</v>
      </c>
      <c r="H634" s="1">
        <v>2397922739.8399997</v>
      </c>
      <c r="I634" s="1">
        <v>2444019869.8399997</v>
      </c>
    </row>
    <row r="635" spans="1:9" x14ac:dyDescent="0.2">
      <c r="A635" t="s">
        <v>71</v>
      </c>
      <c r="D635" t="s">
        <v>8</v>
      </c>
      <c r="E635">
        <v>201502</v>
      </c>
      <c r="F635" s="1">
        <v>2559555591.0800004</v>
      </c>
      <c r="G635" s="1">
        <v>2431934199.0799999</v>
      </c>
      <c r="H635" s="1">
        <v>2559555591.0800004</v>
      </c>
      <c r="I635" s="1">
        <v>2431934199.0799999</v>
      </c>
    </row>
    <row r="636" spans="1:9" x14ac:dyDescent="0.2">
      <c r="A636" t="s">
        <v>71</v>
      </c>
      <c r="D636" t="s">
        <v>8</v>
      </c>
      <c r="E636">
        <v>201503</v>
      </c>
      <c r="F636" s="1">
        <v>2513337589.8899999</v>
      </c>
      <c r="G636" s="1">
        <v>2461219208.8899999</v>
      </c>
      <c r="H636" s="1">
        <v>2513337589.8899999</v>
      </c>
      <c r="I636" s="1">
        <v>2461219208.8899999</v>
      </c>
    </row>
    <row r="637" spans="1:9" x14ac:dyDescent="0.2">
      <c r="A637" t="s">
        <v>71</v>
      </c>
      <c r="D637" t="s">
        <v>8</v>
      </c>
      <c r="E637">
        <v>201504</v>
      </c>
      <c r="F637" s="1">
        <v>2613777109.2199998</v>
      </c>
      <c r="G637" s="1">
        <v>2526978448.2199998</v>
      </c>
      <c r="H637" s="1">
        <v>2613777109.2199998</v>
      </c>
      <c r="I637" s="1">
        <v>2526978448.2199998</v>
      </c>
    </row>
    <row r="638" spans="1:9" x14ac:dyDescent="0.2">
      <c r="A638" t="s">
        <v>71</v>
      </c>
      <c r="D638" t="s">
        <v>8</v>
      </c>
      <c r="E638">
        <v>201505</v>
      </c>
      <c r="F638" s="1">
        <v>2056506401.8200004</v>
      </c>
      <c r="G638" s="1">
        <v>2928563893.8200006</v>
      </c>
      <c r="H638" s="1">
        <v>2056506401.8200004</v>
      </c>
      <c r="I638" s="1">
        <v>2928563893.8200006</v>
      </c>
    </row>
    <row r="639" spans="1:9" x14ac:dyDescent="0.2">
      <c r="A639" t="s">
        <v>71</v>
      </c>
      <c r="D639" t="s">
        <v>8</v>
      </c>
      <c r="E639">
        <v>201506</v>
      </c>
      <c r="F639" s="1">
        <v>2800967080.5499997</v>
      </c>
      <c r="G639" s="1">
        <v>2576293744.5499997</v>
      </c>
      <c r="H639" s="1">
        <v>2800967080.5499997</v>
      </c>
      <c r="I639" s="1">
        <v>2576293744.5499997</v>
      </c>
    </row>
    <row r="640" spans="1:9" x14ac:dyDescent="0.2">
      <c r="A640" t="s">
        <v>71</v>
      </c>
      <c r="D640" t="s">
        <v>8</v>
      </c>
      <c r="E640">
        <v>201507</v>
      </c>
      <c r="F640" s="1">
        <v>2695233811.3900003</v>
      </c>
      <c r="G640" s="1">
        <v>2648031389.3900003</v>
      </c>
      <c r="H640" s="1">
        <v>2695233811.3900003</v>
      </c>
      <c r="I640" s="1">
        <v>2648031389.3900003</v>
      </c>
    </row>
    <row r="641" spans="1:9" x14ac:dyDescent="0.2">
      <c r="A641" t="s">
        <v>71</v>
      </c>
      <c r="D641" t="s">
        <v>8</v>
      </c>
      <c r="E641">
        <v>201508</v>
      </c>
      <c r="F641" s="1">
        <v>2980468703.9699993</v>
      </c>
      <c r="G641" s="1">
        <v>2692066832.9700994</v>
      </c>
      <c r="H641" s="1">
        <v>2980468703.9699993</v>
      </c>
      <c r="I641" s="1">
        <v>2692066832.9700994</v>
      </c>
    </row>
    <row r="642" spans="1:9" x14ac:dyDescent="0.2">
      <c r="A642" t="s">
        <v>71</v>
      </c>
      <c r="D642" t="s">
        <v>8</v>
      </c>
      <c r="E642">
        <v>201509</v>
      </c>
      <c r="F642" s="1">
        <v>3378780549.090003</v>
      </c>
      <c r="G642" s="1">
        <v>2855215943.090003</v>
      </c>
      <c r="H642" s="1">
        <v>3378780549.090003</v>
      </c>
      <c r="I642" s="1">
        <v>2855215943.090003</v>
      </c>
    </row>
    <row r="643" spans="1:9" x14ac:dyDescent="0.2">
      <c r="A643" t="s">
        <v>71</v>
      </c>
      <c r="D643" t="s">
        <v>8</v>
      </c>
      <c r="E643">
        <v>201510</v>
      </c>
      <c r="F643" s="1">
        <v>2926364112.0200067</v>
      </c>
      <c r="G643" s="1">
        <v>2752261292.0198064</v>
      </c>
      <c r="H643" s="1">
        <v>2926364112.0200067</v>
      </c>
      <c r="I643" s="1">
        <v>2752261292.0198064</v>
      </c>
    </row>
    <row r="644" spans="1:9" x14ac:dyDescent="0.2">
      <c r="A644" t="s">
        <v>71</v>
      </c>
      <c r="D644" t="s">
        <v>8</v>
      </c>
      <c r="E644">
        <v>201511</v>
      </c>
      <c r="F644" s="1">
        <v>2699446846.0400114</v>
      </c>
      <c r="G644" s="1">
        <v>2722985078.0048122</v>
      </c>
      <c r="H644" s="1">
        <v>2699446846.0400114</v>
      </c>
      <c r="I644" s="1">
        <v>2722985078.0048122</v>
      </c>
    </row>
    <row r="645" spans="1:9" x14ac:dyDescent="0.2">
      <c r="A645" t="s">
        <v>71</v>
      </c>
      <c r="D645" t="s">
        <v>8</v>
      </c>
      <c r="E645">
        <v>201512</v>
      </c>
      <c r="F645" s="1">
        <v>2755182908.0600114</v>
      </c>
      <c r="G645" s="1">
        <v>2715322491.0595112</v>
      </c>
      <c r="H645" s="1">
        <v>2755182908.0600114</v>
      </c>
      <c r="I645" s="1">
        <v>2715322491.0595112</v>
      </c>
    </row>
    <row r="646" spans="1:9" x14ac:dyDescent="0.2">
      <c r="A646" t="s">
        <v>71</v>
      </c>
      <c r="D646" t="s">
        <v>8</v>
      </c>
      <c r="E646">
        <v>201601</v>
      </c>
      <c r="F646" s="1">
        <v>2391277551.9900112</v>
      </c>
      <c r="G646" s="1">
        <v>2589029571.9904099</v>
      </c>
      <c r="H646" s="1">
        <v>2391277551.9900112</v>
      </c>
      <c r="I646" s="1">
        <v>2589029571.9904099</v>
      </c>
    </row>
    <row r="647" spans="1:9" x14ac:dyDescent="0.2">
      <c r="A647" t="s">
        <v>71</v>
      </c>
      <c r="D647" t="s">
        <v>8</v>
      </c>
      <c r="E647">
        <v>201602</v>
      </c>
      <c r="F647" s="1">
        <v>2591670571.5200124</v>
      </c>
      <c r="G647" s="1">
        <v>2941126635.5200129</v>
      </c>
      <c r="H647" s="1">
        <v>2591670571.5200124</v>
      </c>
      <c r="I647" s="1">
        <v>2941126635.5200129</v>
      </c>
    </row>
    <row r="648" spans="1:9" x14ac:dyDescent="0.2">
      <c r="A648" t="s">
        <v>71</v>
      </c>
      <c r="D648" t="s">
        <v>8</v>
      </c>
      <c r="E648">
        <v>201603</v>
      </c>
      <c r="F648" s="1">
        <v>2682936533.6600118</v>
      </c>
      <c r="G648" s="1">
        <v>2793008252.6578126</v>
      </c>
      <c r="H648" s="1">
        <v>2682936533.6600118</v>
      </c>
      <c r="I648" s="1">
        <v>2793008252.6578126</v>
      </c>
    </row>
    <row r="649" spans="1:9" x14ac:dyDescent="0.2">
      <c r="A649" t="s">
        <v>71</v>
      </c>
      <c r="D649" t="s">
        <v>8</v>
      </c>
      <c r="E649">
        <v>201604</v>
      </c>
      <c r="F649" s="1">
        <v>2671059034.670011</v>
      </c>
      <c r="G649" s="1">
        <v>2826433504.6698127</v>
      </c>
      <c r="H649" s="1">
        <v>2671059034.670011</v>
      </c>
      <c r="I649" s="1">
        <v>2826433504.6698127</v>
      </c>
    </row>
    <row r="650" spans="1:9" x14ac:dyDescent="0.2">
      <c r="A650" t="s">
        <v>71</v>
      </c>
      <c r="D650" t="s">
        <v>8</v>
      </c>
      <c r="E650">
        <v>201605</v>
      </c>
      <c r="F650" s="1">
        <v>2721436365.1300116</v>
      </c>
      <c r="G650" s="1">
        <v>2949435148.1299119</v>
      </c>
      <c r="H650" s="1">
        <v>2721436365.1300116</v>
      </c>
      <c r="I650" s="1">
        <v>2949435148.1299119</v>
      </c>
    </row>
    <row r="651" spans="1:9" x14ac:dyDescent="0.2">
      <c r="A651" t="s">
        <v>71</v>
      </c>
      <c r="D651" t="s">
        <v>8</v>
      </c>
      <c r="E651">
        <v>201606</v>
      </c>
      <c r="F651" s="1">
        <v>2708821325.4100103</v>
      </c>
      <c r="G651" s="1">
        <v>2923241295.4098101</v>
      </c>
      <c r="H651" s="1">
        <v>2708821325.4100103</v>
      </c>
      <c r="I651" s="1">
        <v>2923241295.4098101</v>
      </c>
    </row>
    <row r="652" spans="1:9" x14ac:dyDescent="0.2">
      <c r="A652" t="s">
        <v>71</v>
      </c>
      <c r="D652" t="s">
        <v>8</v>
      </c>
      <c r="E652">
        <v>201607</v>
      </c>
      <c r="F652" s="1">
        <v>2793363798.960011</v>
      </c>
      <c r="G652" s="1">
        <v>2966270781.9599118</v>
      </c>
      <c r="H652" s="1">
        <v>2793363798.960011</v>
      </c>
      <c r="I652" s="1">
        <v>2966270781.9599118</v>
      </c>
    </row>
    <row r="653" spans="1:9" x14ac:dyDescent="0.2">
      <c r="A653" t="s">
        <v>71</v>
      </c>
      <c r="D653" t="s">
        <v>8</v>
      </c>
      <c r="E653">
        <v>201608</v>
      </c>
      <c r="F653" s="1">
        <v>2961417856.6400142</v>
      </c>
      <c r="G653" s="1">
        <v>3045369823.6400151</v>
      </c>
      <c r="H653" s="1">
        <v>2961417856.6400142</v>
      </c>
      <c r="I653" s="1">
        <v>3045369823.6400151</v>
      </c>
    </row>
    <row r="654" spans="1:9" x14ac:dyDescent="0.2">
      <c r="A654" t="s">
        <v>71</v>
      </c>
      <c r="D654" t="s">
        <v>8</v>
      </c>
      <c r="E654">
        <v>201609</v>
      </c>
      <c r="F654" s="1">
        <v>1483964766.1800036</v>
      </c>
      <c r="G654" s="1">
        <v>1415245221.1800032</v>
      </c>
      <c r="H654" s="1">
        <v>1483964766.1800036</v>
      </c>
      <c r="I654" s="1">
        <v>1415245221.1800032</v>
      </c>
    </row>
    <row r="655" spans="1:9" x14ac:dyDescent="0.2">
      <c r="A655" t="s">
        <v>71</v>
      </c>
      <c r="D655" t="s">
        <v>8</v>
      </c>
      <c r="E655">
        <v>201610</v>
      </c>
      <c r="F655" s="1">
        <v>4445045366.0599937</v>
      </c>
      <c r="G655" s="1">
        <v>4561316418.0599937</v>
      </c>
      <c r="H655" s="1">
        <v>4445045366.0599937</v>
      </c>
      <c r="I655" s="1">
        <v>4561316418.0599937</v>
      </c>
    </row>
    <row r="656" spans="1:9" x14ac:dyDescent="0.2">
      <c r="A656" t="s">
        <v>71</v>
      </c>
      <c r="D656" t="s">
        <v>8</v>
      </c>
      <c r="E656">
        <v>201611</v>
      </c>
      <c r="F656" s="1">
        <v>2684880861.4900126</v>
      </c>
      <c r="G656" s="1">
        <v>2823953895.4900131</v>
      </c>
      <c r="H656" s="1">
        <v>2684880861.4900126</v>
      </c>
      <c r="I656" s="1">
        <v>2823953895.4900131</v>
      </c>
    </row>
    <row r="657" spans="1:9" x14ac:dyDescent="0.2">
      <c r="A657" t="s">
        <v>71</v>
      </c>
      <c r="D657" t="s">
        <v>8</v>
      </c>
      <c r="E657">
        <v>201612</v>
      </c>
      <c r="F657" s="1">
        <v>2895097340.7500105</v>
      </c>
      <c r="G657" s="1">
        <v>2832537544.7500105</v>
      </c>
      <c r="H657" s="1">
        <v>2895097340.7500105</v>
      </c>
      <c r="I657" s="1">
        <v>2832537544.7500105</v>
      </c>
    </row>
    <row r="658" spans="1:9" x14ac:dyDescent="0.2">
      <c r="A658" t="s">
        <v>71</v>
      </c>
      <c r="D658" t="s">
        <v>8</v>
      </c>
      <c r="E658">
        <v>201701</v>
      </c>
      <c r="F658" s="1">
        <v>1571436317.0700078</v>
      </c>
      <c r="G658" s="1">
        <v>1653233300.0700078</v>
      </c>
      <c r="H658" s="1">
        <v>1571436317.0700078</v>
      </c>
      <c r="I658" s="1">
        <v>1653233300.0700078</v>
      </c>
    </row>
    <row r="659" spans="1:9" x14ac:dyDescent="0.2">
      <c r="A659" t="s">
        <v>71</v>
      </c>
      <c r="D659" t="s">
        <v>8</v>
      </c>
      <c r="E659">
        <v>201702</v>
      </c>
      <c r="F659" s="1">
        <v>393004239.24999857</v>
      </c>
      <c r="G659" s="1">
        <v>421992046.24999857</v>
      </c>
      <c r="H659" s="1">
        <v>393004239.24999857</v>
      </c>
      <c r="I659" s="1">
        <v>421992046.24999857</v>
      </c>
    </row>
    <row r="660" spans="1:9" x14ac:dyDescent="0.2">
      <c r="A660" t="s">
        <v>71</v>
      </c>
      <c r="D660" t="s">
        <v>8</v>
      </c>
      <c r="E660">
        <v>201703</v>
      </c>
      <c r="F660" s="1">
        <v>1428250890.8899941</v>
      </c>
      <c r="G660" s="1">
        <v>1454719440.8899937</v>
      </c>
      <c r="H660" s="1">
        <v>1428250890.8899941</v>
      </c>
      <c r="I660" s="1">
        <v>1454719440.8899937</v>
      </c>
    </row>
    <row r="661" spans="1:9" x14ac:dyDescent="0.2">
      <c r="A661" t="s">
        <v>71</v>
      </c>
      <c r="D661" t="s">
        <v>8</v>
      </c>
      <c r="E661">
        <v>201704</v>
      </c>
      <c r="F661" s="1">
        <v>687858441.73999965</v>
      </c>
      <c r="G661" s="1">
        <v>785244824.73999894</v>
      </c>
      <c r="H661" s="1">
        <v>687858441.73999965</v>
      </c>
      <c r="I661" s="1">
        <v>785244824.73999894</v>
      </c>
    </row>
    <row r="662" spans="1:9" x14ac:dyDescent="0.2">
      <c r="A662" t="s">
        <v>71</v>
      </c>
      <c r="D662" t="s">
        <v>8</v>
      </c>
      <c r="E662">
        <v>201705</v>
      </c>
      <c r="F662" s="1">
        <v>566286526.88000035</v>
      </c>
      <c r="G662" s="1">
        <v>740136831.88000011</v>
      </c>
      <c r="H662" s="1">
        <v>566286526.88000035</v>
      </c>
      <c r="I662" s="1">
        <v>740136831.88000011</v>
      </c>
    </row>
    <row r="663" spans="1:9" x14ac:dyDescent="0.2">
      <c r="A663" t="s">
        <v>71</v>
      </c>
      <c r="D663" t="s">
        <v>8</v>
      </c>
      <c r="E663">
        <v>201706</v>
      </c>
      <c r="F663" s="1">
        <v>640341916.93000031</v>
      </c>
      <c r="G663" s="1">
        <v>708909951.93000031</v>
      </c>
      <c r="H663" s="1">
        <v>640341916.93000031</v>
      </c>
      <c r="I663" s="1">
        <v>708909951.93000031</v>
      </c>
    </row>
    <row r="664" spans="1:9" x14ac:dyDescent="0.2">
      <c r="A664" t="s">
        <v>71</v>
      </c>
      <c r="D664" t="s">
        <v>8</v>
      </c>
      <c r="E664">
        <v>201707</v>
      </c>
      <c r="F664" s="1">
        <v>856353074.70999861</v>
      </c>
      <c r="G664" s="1">
        <v>922473180.70999789</v>
      </c>
      <c r="H664" s="1">
        <v>856353074.70999861</v>
      </c>
      <c r="I664" s="1">
        <v>922473180.70999789</v>
      </c>
    </row>
    <row r="665" spans="1:9" x14ac:dyDescent="0.2">
      <c r="A665" t="s">
        <v>71</v>
      </c>
      <c r="D665" t="s">
        <v>8</v>
      </c>
      <c r="E665">
        <v>201708</v>
      </c>
      <c r="F665" s="1">
        <v>999154700.28999913</v>
      </c>
      <c r="G665" s="1">
        <v>934331002.2899996</v>
      </c>
      <c r="H665" s="1">
        <v>999154700.28999913</v>
      </c>
      <c r="I665" s="1">
        <v>934331002.2899996</v>
      </c>
    </row>
    <row r="666" spans="1:9" x14ac:dyDescent="0.2">
      <c r="A666" t="s">
        <v>71</v>
      </c>
      <c r="D666" t="s">
        <v>8</v>
      </c>
      <c r="E666">
        <v>201709</v>
      </c>
      <c r="F666" s="1">
        <v>1268773244.9799981</v>
      </c>
      <c r="G666" s="1">
        <v>1047870559.9797988</v>
      </c>
      <c r="H666" s="1">
        <v>1268773244.9799981</v>
      </c>
      <c r="I666" s="1">
        <v>1047870559.9797988</v>
      </c>
    </row>
    <row r="667" spans="1:9" x14ac:dyDescent="0.2">
      <c r="A667" t="s">
        <v>71</v>
      </c>
      <c r="D667" t="s">
        <v>8</v>
      </c>
      <c r="E667">
        <v>201710</v>
      </c>
      <c r="F667" s="1">
        <v>982491998.0699985</v>
      </c>
      <c r="G667" s="1">
        <v>909123585.06999874</v>
      </c>
      <c r="H667" s="1">
        <v>982491998.0699985</v>
      </c>
      <c r="I667" s="1">
        <v>909123585.06999874</v>
      </c>
    </row>
    <row r="668" spans="1:9" x14ac:dyDescent="0.2">
      <c r="A668" t="s">
        <v>71</v>
      </c>
      <c r="D668" t="s">
        <v>8</v>
      </c>
      <c r="E668">
        <v>201711</v>
      </c>
      <c r="F668" s="1">
        <v>859630032.02999949</v>
      </c>
      <c r="G668" s="1">
        <v>793293687.02970028</v>
      </c>
      <c r="H668" s="1">
        <v>859630032.02999949</v>
      </c>
      <c r="I668" s="1">
        <v>793293687.02970028</v>
      </c>
    </row>
    <row r="669" spans="1:9" x14ac:dyDescent="0.2">
      <c r="A669" t="s">
        <v>71</v>
      </c>
      <c r="D669" t="s">
        <v>8</v>
      </c>
      <c r="E669">
        <v>201712</v>
      </c>
      <c r="F669" s="1">
        <v>1431183074.5999973</v>
      </c>
      <c r="G669" s="1">
        <v>1265126560.6003978</v>
      </c>
      <c r="H669" s="1">
        <v>1431183074.5999973</v>
      </c>
      <c r="I669" s="1">
        <v>1265126560.6003978</v>
      </c>
    </row>
    <row r="670" spans="1:9" x14ac:dyDescent="0.2">
      <c r="A670" t="s">
        <v>71</v>
      </c>
      <c r="D670" t="s">
        <v>8</v>
      </c>
      <c r="E670">
        <v>201801</v>
      </c>
      <c r="F670" s="1">
        <v>1235857111.1499984</v>
      </c>
      <c r="G670" s="1">
        <v>1178931928.7743988</v>
      </c>
      <c r="H670" s="1">
        <v>1235857111.1499984</v>
      </c>
      <c r="I670" s="1">
        <v>1178931928.7743988</v>
      </c>
    </row>
    <row r="671" spans="1:9" x14ac:dyDescent="0.2">
      <c r="A671" t="s">
        <v>71</v>
      </c>
      <c r="D671" t="s">
        <v>8</v>
      </c>
      <c r="E671">
        <v>201802</v>
      </c>
      <c r="F671" s="1">
        <v>1189815742.3699977</v>
      </c>
      <c r="G671" s="1">
        <v>1136627280.3213992</v>
      </c>
      <c r="H671" s="1">
        <v>1189815742.3699977</v>
      </c>
      <c r="I671" s="1">
        <v>1136627280.3213992</v>
      </c>
    </row>
    <row r="672" spans="1:9" x14ac:dyDescent="0.2">
      <c r="A672" t="s">
        <v>71</v>
      </c>
      <c r="D672" t="s">
        <v>8</v>
      </c>
      <c r="E672">
        <v>201803</v>
      </c>
      <c r="F672" s="1">
        <v>1012145771.169997</v>
      </c>
      <c r="G672" s="1">
        <v>997238627.87330031</v>
      </c>
      <c r="H672" s="1">
        <v>1012145771.169997</v>
      </c>
      <c r="I672" s="1">
        <v>997238627.87330031</v>
      </c>
    </row>
    <row r="673" spans="1:9" x14ac:dyDescent="0.2">
      <c r="A673" t="s">
        <v>71</v>
      </c>
      <c r="D673" t="s">
        <v>8</v>
      </c>
      <c r="E673">
        <v>201804</v>
      </c>
      <c r="F673" s="1">
        <v>1090857229.2899976</v>
      </c>
      <c r="G673" s="1">
        <v>1056502029.871799</v>
      </c>
      <c r="H673" s="1">
        <v>1090857229.2899976</v>
      </c>
      <c r="I673" s="1">
        <v>1056502029.871799</v>
      </c>
    </row>
    <row r="674" spans="1:9" x14ac:dyDescent="0.2">
      <c r="A674" t="s">
        <v>71</v>
      </c>
      <c r="D674" t="s">
        <v>8</v>
      </c>
      <c r="E674">
        <v>201805</v>
      </c>
      <c r="F674" s="1">
        <v>923826132.33999765</v>
      </c>
      <c r="G674" s="1">
        <v>1008361607.4344991</v>
      </c>
      <c r="H674" s="1">
        <v>923826132.33999765</v>
      </c>
      <c r="I674" s="1">
        <v>1008361607.4344991</v>
      </c>
    </row>
    <row r="675" spans="1:9" x14ac:dyDescent="0.2">
      <c r="A675" t="s">
        <v>71</v>
      </c>
      <c r="D675" t="s">
        <v>8</v>
      </c>
      <c r="E675">
        <v>201806</v>
      </c>
      <c r="F675" s="1">
        <v>1018357501.9099967</v>
      </c>
      <c r="G675" s="1">
        <v>1017191232.4695008</v>
      </c>
      <c r="H675" s="1">
        <v>1018357501.9099967</v>
      </c>
      <c r="I675" s="1">
        <v>1017191232.4695008</v>
      </c>
    </row>
    <row r="676" spans="1:9" x14ac:dyDescent="0.2">
      <c r="A676" t="s">
        <v>71</v>
      </c>
      <c r="D676" t="s">
        <v>8</v>
      </c>
      <c r="E676">
        <v>201807</v>
      </c>
      <c r="F676" s="1">
        <v>1083108179.9599972</v>
      </c>
      <c r="G676" s="1">
        <v>1258762987.3665996</v>
      </c>
      <c r="H676" s="1">
        <v>1083108179.9599972</v>
      </c>
      <c r="I676" s="1">
        <v>1258762987.3665996</v>
      </c>
    </row>
    <row r="677" spans="1:9" x14ac:dyDescent="0.2">
      <c r="A677" t="s">
        <v>71</v>
      </c>
      <c r="D677" t="s">
        <v>8</v>
      </c>
      <c r="E677">
        <v>201808</v>
      </c>
      <c r="F677" s="1">
        <v>1215378292.3999958</v>
      </c>
      <c r="G677" s="1">
        <v>1153097433.4001956</v>
      </c>
      <c r="H677" s="1">
        <v>1215378292.3999958</v>
      </c>
      <c r="I677" s="1">
        <v>1153097433.4001956</v>
      </c>
    </row>
    <row r="678" spans="1:9" x14ac:dyDescent="0.2">
      <c r="A678" t="s">
        <v>71</v>
      </c>
      <c r="D678" t="s">
        <v>8</v>
      </c>
      <c r="E678">
        <v>201809</v>
      </c>
      <c r="F678" s="1">
        <v>1846758565.4399946</v>
      </c>
      <c r="G678" s="1">
        <v>1625604394.4401958</v>
      </c>
      <c r="H678" s="1">
        <v>1846758565.4399946</v>
      </c>
      <c r="I678" s="1">
        <v>1625604394.4401958</v>
      </c>
    </row>
    <row r="679" spans="1:9" x14ac:dyDescent="0.2">
      <c r="A679" t="s">
        <v>71</v>
      </c>
      <c r="D679" t="s">
        <v>8</v>
      </c>
      <c r="E679">
        <v>201810</v>
      </c>
      <c r="F679" s="1">
        <v>1885096886.3199956</v>
      </c>
      <c r="G679" s="1">
        <v>1640369219.3199961</v>
      </c>
      <c r="H679" s="1">
        <v>1885096886.3199956</v>
      </c>
      <c r="I679" s="1">
        <v>1640369219.3199961</v>
      </c>
    </row>
    <row r="680" spans="1:9" x14ac:dyDescent="0.2">
      <c r="A680" t="s">
        <v>71</v>
      </c>
      <c r="D680" t="s">
        <v>8</v>
      </c>
      <c r="E680">
        <v>201811</v>
      </c>
      <c r="F680" s="1">
        <v>1383889759.7599952</v>
      </c>
      <c r="G680" s="1">
        <v>1288949158.7599952</v>
      </c>
      <c r="H680" s="1">
        <v>1383889759.7599952</v>
      </c>
      <c r="I680" s="1">
        <v>1288949158.7599952</v>
      </c>
    </row>
    <row r="681" spans="1:9" x14ac:dyDescent="0.2">
      <c r="A681" t="s">
        <v>71</v>
      </c>
      <c r="D681" t="s">
        <v>8</v>
      </c>
      <c r="E681">
        <v>201812</v>
      </c>
      <c r="F681" s="1">
        <v>1327767732.3899927</v>
      </c>
      <c r="G681" s="1">
        <v>1364718187.3899932</v>
      </c>
      <c r="H681" s="1">
        <v>1327767732.3899927</v>
      </c>
      <c r="I681" s="1">
        <v>1364718187.3899932</v>
      </c>
    </row>
    <row r="682" spans="1:9" x14ac:dyDescent="0.2">
      <c r="A682" t="s">
        <v>71</v>
      </c>
      <c r="D682" t="s">
        <v>8</v>
      </c>
      <c r="E682">
        <v>201901</v>
      </c>
      <c r="F682" s="1">
        <v>2199141341.8599958</v>
      </c>
      <c r="G682" s="1">
        <v>1770339203.8599961</v>
      </c>
      <c r="H682" s="1">
        <v>2199141341.8599958</v>
      </c>
      <c r="I682" s="1">
        <v>1770339203.8599961</v>
      </c>
    </row>
    <row r="683" spans="1:9" x14ac:dyDescent="0.2">
      <c r="A683" t="s">
        <v>71</v>
      </c>
      <c r="D683" t="s">
        <v>8</v>
      </c>
      <c r="E683">
        <v>201902</v>
      </c>
      <c r="F683" s="1">
        <v>2272308225.9799938</v>
      </c>
      <c r="G683" s="1">
        <v>1626026946.9799948</v>
      </c>
      <c r="H683" s="1">
        <v>2272308225.9799938</v>
      </c>
      <c r="I683" s="1">
        <v>1626026946.9799948</v>
      </c>
    </row>
    <row r="684" spans="1:9" x14ac:dyDescent="0.2">
      <c r="A684" t="s">
        <v>71</v>
      </c>
      <c r="D684" t="s">
        <v>8</v>
      </c>
      <c r="E684">
        <v>201903</v>
      </c>
      <c r="F684" s="1">
        <v>1617865912.8299928</v>
      </c>
      <c r="G684" s="1">
        <v>1754491307.8299928</v>
      </c>
      <c r="H684" s="1">
        <v>1617865912.8299928</v>
      </c>
      <c r="I684" s="1">
        <v>1754491307.8299928</v>
      </c>
    </row>
    <row r="685" spans="1:9" x14ac:dyDescent="0.2">
      <c r="A685" t="s">
        <v>71</v>
      </c>
      <c r="D685" t="s">
        <v>8</v>
      </c>
      <c r="E685">
        <v>201904</v>
      </c>
      <c r="F685" s="1">
        <v>1090924707.6399961</v>
      </c>
      <c r="G685" s="1">
        <v>1397019060.6399965</v>
      </c>
      <c r="H685" s="1">
        <v>1090924707.6399961</v>
      </c>
      <c r="I685" s="1">
        <v>1397019060.6399965</v>
      </c>
    </row>
    <row r="686" spans="1:9" x14ac:dyDescent="0.2">
      <c r="A686" t="s">
        <v>71</v>
      </c>
      <c r="D686" t="s">
        <v>8</v>
      </c>
      <c r="E686">
        <v>201905</v>
      </c>
      <c r="F686" s="1">
        <v>1884412135.7599947</v>
      </c>
      <c r="G686" s="1">
        <v>1755813847.7599947</v>
      </c>
      <c r="H686" s="1">
        <v>1884412135.7599947</v>
      </c>
      <c r="I686" s="1">
        <v>1755813847.7599947</v>
      </c>
    </row>
    <row r="687" spans="1:9" x14ac:dyDescent="0.2">
      <c r="A687" t="s">
        <v>71</v>
      </c>
      <c r="D687" t="s">
        <v>8</v>
      </c>
      <c r="E687">
        <v>201906</v>
      </c>
      <c r="F687" s="1">
        <v>1835705609.1699951</v>
      </c>
      <c r="G687" s="1">
        <v>1807667274.1699951</v>
      </c>
      <c r="H687" s="1">
        <v>1835705609.1699951</v>
      </c>
      <c r="I687" s="1">
        <v>1807667274.1699951</v>
      </c>
    </row>
    <row r="688" spans="1:9" x14ac:dyDescent="0.2">
      <c r="A688" t="s">
        <v>71</v>
      </c>
      <c r="D688" t="s">
        <v>8</v>
      </c>
      <c r="E688">
        <v>201907</v>
      </c>
      <c r="F688" s="1">
        <v>1706717422.2899942</v>
      </c>
      <c r="G688" s="1">
        <v>1736205433.2899942</v>
      </c>
      <c r="H688" s="1">
        <v>1706717422.2899942</v>
      </c>
      <c r="I688" s="1">
        <v>1736205433.2899942</v>
      </c>
    </row>
    <row r="689" spans="1:9" x14ac:dyDescent="0.2">
      <c r="A689" t="s">
        <v>71</v>
      </c>
      <c r="D689" t="s">
        <v>8</v>
      </c>
      <c r="E689">
        <v>201908</v>
      </c>
      <c r="F689" s="1">
        <v>1867894388.1199937</v>
      </c>
      <c r="G689" s="1">
        <v>1854676312.1199937</v>
      </c>
      <c r="H689" s="1">
        <v>1867894388.1199937</v>
      </c>
      <c r="I689" s="1">
        <v>1854676312.1199937</v>
      </c>
    </row>
    <row r="690" spans="1:9" x14ac:dyDescent="0.2">
      <c r="A690" t="s">
        <v>71</v>
      </c>
      <c r="D690" t="s">
        <v>8</v>
      </c>
      <c r="E690">
        <v>201909</v>
      </c>
      <c r="F690" s="1">
        <v>1762528687.6799955</v>
      </c>
      <c r="G690" s="1">
        <v>1836241283.6799955</v>
      </c>
      <c r="H690" s="1">
        <v>1762528687.6799955</v>
      </c>
      <c r="I690" s="1">
        <v>1836241283.6799955</v>
      </c>
    </row>
    <row r="691" spans="1:9" x14ac:dyDescent="0.2">
      <c r="A691" t="s">
        <v>71</v>
      </c>
      <c r="D691" t="s">
        <v>8</v>
      </c>
      <c r="E691">
        <v>201910</v>
      </c>
      <c r="F691" s="1">
        <v>1594791296.8899951</v>
      </c>
      <c r="G691" s="1">
        <v>1761225968.8899946</v>
      </c>
      <c r="H691" s="1">
        <v>1594791296.8899951</v>
      </c>
      <c r="I691" s="1">
        <v>1761225968.8899946</v>
      </c>
    </row>
    <row r="692" spans="1:9" x14ac:dyDescent="0.2">
      <c r="A692" t="s">
        <v>71</v>
      </c>
      <c r="D692" t="s">
        <v>8</v>
      </c>
      <c r="E692">
        <v>201911</v>
      </c>
      <c r="F692" s="1">
        <v>1457199574.1999955</v>
      </c>
      <c r="G692" s="1">
        <v>1729716052.1999946</v>
      </c>
      <c r="H692" s="1">
        <v>1457199574.1999955</v>
      </c>
      <c r="I692" s="1">
        <v>1729716052.1999946</v>
      </c>
    </row>
    <row r="693" spans="1:9" x14ac:dyDescent="0.2">
      <c r="A693" t="s">
        <v>71</v>
      </c>
      <c r="D693" t="s">
        <v>8</v>
      </c>
      <c r="E693">
        <v>201912</v>
      </c>
      <c r="F693" s="1">
        <v>1811180445.1099949</v>
      </c>
      <c r="G693" s="1">
        <v>1852763130.1098948</v>
      </c>
      <c r="H693" s="1">
        <v>1811180445.1099949</v>
      </c>
      <c r="I693" s="1">
        <v>1852763130.1098948</v>
      </c>
    </row>
    <row r="694" spans="1:9" x14ac:dyDescent="0.2">
      <c r="A694" t="s">
        <v>71</v>
      </c>
      <c r="D694" t="s">
        <v>8</v>
      </c>
      <c r="E694">
        <v>202001</v>
      </c>
      <c r="F694" s="1">
        <v>1418485628.9799972</v>
      </c>
      <c r="G694" s="1">
        <v>1717720400.9798973</v>
      </c>
      <c r="H694" s="1">
        <v>1418485628.9799972</v>
      </c>
      <c r="I694" s="1">
        <v>1717720400.9798973</v>
      </c>
    </row>
    <row r="695" spans="1:9" x14ac:dyDescent="0.2">
      <c r="A695" t="s">
        <v>71</v>
      </c>
      <c r="D695" t="s">
        <v>8</v>
      </c>
      <c r="E695">
        <v>202002</v>
      </c>
      <c r="F695" s="1">
        <v>1381229848.3799958</v>
      </c>
      <c r="G695" s="1">
        <v>1651817210.3799953</v>
      </c>
      <c r="H695" s="1">
        <v>1381229848.3799958</v>
      </c>
      <c r="I695" s="1">
        <v>1651817210.3799953</v>
      </c>
    </row>
    <row r="696" spans="1:9" x14ac:dyDescent="0.2">
      <c r="A696" t="s">
        <v>71</v>
      </c>
      <c r="D696" t="s">
        <v>8</v>
      </c>
      <c r="E696">
        <v>202003</v>
      </c>
      <c r="F696" s="1">
        <v>1682788958.0099955</v>
      </c>
      <c r="G696" s="1">
        <v>1814863701.009995</v>
      </c>
      <c r="H696" s="1">
        <v>1682788958.0099955</v>
      </c>
      <c r="I696" s="1">
        <v>1814863701.009995</v>
      </c>
    </row>
    <row r="697" spans="1:9" x14ac:dyDescent="0.2">
      <c r="A697" t="s">
        <v>71</v>
      </c>
      <c r="D697" t="s">
        <v>8</v>
      </c>
      <c r="E697">
        <v>202004</v>
      </c>
      <c r="F697" s="1">
        <v>1625421819.8699944</v>
      </c>
      <c r="G697" s="1">
        <v>1770107039.8699944</v>
      </c>
      <c r="H697" s="1">
        <v>1625421819.8699944</v>
      </c>
      <c r="I697" s="1">
        <v>1770107039.8699944</v>
      </c>
    </row>
    <row r="698" spans="1:9" x14ac:dyDescent="0.2">
      <c r="A698" t="s">
        <v>71</v>
      </c>
      <c r="D698" t="s">
        <v>8</v>
      </c>
      <c r="E698">
        <v>202005</v>
      </c>
      <c r="F698" s="1">
        <v>1488782920.0999985</v>
      </c>
      <c r="G698" s="1">
        <v>1668781469.099999</v>
      </c>
      <c r="H698" s="1">
        <v>1488782920.0999985</v>
      </c>
      <c r="I698" s="1">
        <v>1668781469.099999</v>
      </c>
    </row>
    <row r="699" spans="1:9" x14ac:dyDescent="0.2">
      <c r="A699" t="s">
        <v>71</v>
      </c>
      <c r="D699" t="s">
        <v>8</v>
      </c>
      <c r="E699">
        <v>202006</v>
      </c>
      <c r="F699" s="1">
        <v>1544891093.3099997</v>
      </c>
      <c r="G699" s="1">
        <v>1658507726.3099997</v>
      </c>
      <c r="H699" s="1">
        <v>1544891093.3099997</v>
      </c>
      <c r="I699" s="1">
        <v>1658507726.3099997</v>
      </c>
    </row>
    <row r="700" spans="1:9" x14ac:dyDescent="0.2">
      <c r="A700" t="s">
        <v>71</v>
      </c>
      <c r="D700" t="s">
        <v>8</v>
      </c>
      <c r="E700">
        <v>202007</v>
      </c>
      <c r="F700" s="1">
        <v>1512453213.6099975</v>
      </c>
      <c r="G700" s="1">
        <v>1588003884.6099975</v>
      </c>
      <c r="H700" s="1">
        <v>1512453213.6099975</v>
      </c>
      <c r="I700" s="1">
        <v>1588003884.6099975</v>
      </c>
    </row>
    <row r="701" spans="1:9" x14ac:dyDescent="0.2">
      <c r="A701" t="s">
        <v>71</v>
      </c>
      <c r="D701" t="s">
        <v>8</v>
      </c>
      <c r="E701">
        <v>202008</v>
      </c>
      <c r="F701" s="1">
        <v>1687947719.1400001</v>
      </c>
      <c r="G701" s="1">
        <v>1616630213.1400001</v>
      </c>
      <c r="H701" s="1">
        <v>1687947719.1400001</v>
      </c>
      <c r="I701" s="1">
        <v>1616630213.1400001</v>
      </c>
    </row>
    <row r="702" spans="1:9" x14ac:dyDescent="0.2">
      <c r="A702" t="s">
        <v>71</v>
      </c>
      <c r="D702" t="s">
        <v>8</v>
      </c>
      <c r="E702">
        <v>202009</v>
      </c>
      <c r="F702" s="1">
        <v>1703703514.3199997</v>
      </c>
      <c r="G702" s="1">
        <v>1639545015.3199997</v>
      </c>
      <c r="H702" s="1">
        <v>1703703514.3199997</v>
      </c>
      <c r="I702" s="1">
        <v>1639545015.3199997</v>
      </c>
    </row>
    <row r="703" spans="1:9" x14ac:dyDescent="0.2">
      <c r="A703" t="s">
        <v>71</v>
      </c>
      <c r="D703" t="s">
        <v>8</v>
      </c>
      <c r="E703">
        <v>202010</v>
      </c>
      <c r="F703" s="1">
        <v>1586649187.8700001</v>
      </c>
      <c r="G703" s="1">
        <v>1603336354.8700001</v>
      </c>
      <c r="H703" s="1">
        <v>1586649187.8700001</v>
      </c>
      <c r="I703" s="1">
        <v>1603336354.8700001</v>
      </c>
    </row>
    <row r="704" spans="1:9" x14ac:dyDescent="0.2">
      <c r="A704" t="s">
        <v>71</v>
      </c>
      <c r="D704" t="s">
        <v>8</v>
      </c>
      <c r="E704">
        <v>202011</v>
      </c>
      <c r="F704" s="1">
        <v>1198465565.5799987</v>
      </c>
      <c r="G704" s="1">
        <v>1254513439.5799987</v>
      </c>
      <c r="H704" s="1">
        <v>1198465565.5799987</v>
      </c>
      <c r="I704" s="1">
        <v>1254513439.5799987</v>
      </c>
    </row>
    <row r="705" spans="1:9" x14ac:dyDescent="0.2">
      <c r="A705" t="s">
        <v>71</v>
      </c>
      <c r="D705" t="s">
        <v>8</v>
      </c>
      <c r="E705">
        <v>202012</v>
      </c>
      <c r="F705" s="1">
        <v>1500213957.9100015</v>
      </c>
      <c r="G705" s="1">
        <v>1544655834.9100015</v>
      </c>
      <c r="H705" s="1">
        <v>1500213957.9100015</v>
      </c>
      <c r="I705" s="1">
        <v>1544655834.9100015</v>
      </c>
    </row>
    <row r="706" spans="1:9" x14ac:dyDescent="0.2">
      <c r="A706" t="s">
        <v>71</v>
      </c>
      <c r="D706" t="s">
        <v>8</v>
      </c>
      <c r="E706">
        <v>202101</v>
      </c>
      <c r="F706" s="1">
        <v>1389775241.2799983</v>
      </c>
      <c r="G706" s="1">
        <v>1495356328.2799983</v>
      </c>
      <c r="H706" s="1">
        <v>1389775241.2799983</v>
      </c>
      <c r="I706" s="1">
        <v>1495356328.2799983</v>
      </c>
    </row>
    <row r="707" spans="1:9" x14ac:dyDescent="0.2">
      <c r="A707" t="s">
        <v>71</v>
      </c>
      <c r="D707" t="s">
        <v>8</v>
      </c>
      <c r="E707">
        <v>202102</v>
      </c>
      <c r="F707" s="1">
        <v>1291008017.6500003</v>
      </c>
      <c r="G707" s="1">
        <v>1399152038.6500003</v>
      </c>
      <c r="H707" s="1">
        <v>1291008017.6500003</v>
      </c>
      <c r="I707" s="1">
        <v>1399152038.6500003</v>
      </c>
    </row>
    <row r="708" spans="1:9" x14ac:dyDescent="0.2">
      <c r="A708" t="s">
        <v>71</v>
      </c>
      <c r="D708" t="s">
        <v>8</v>
      </c>
      <c r="E708">
        <v>202103</v>
      </c>
      <c r="F708" s="1">
        <v>1376854013.5399995</v>
      </c>
      <c r="G708" s="1">
        <v>1439324999.5399995</v>
      </c>
      <c r="H708" s="1">
        <v>1376854013.5399995</v>
      </c>
      <c r="I708" s="1">
        <v>1439324999.5399995</v>
      </c>
    </row>
    <row r="709" spans="1:9" x14ac:dyDescent="0.2">
      <c r="A709" t="s">
        <v>71</v>
      </c>
      <c r="D709" t="s">
        <v>8</v>
      </c>
      <c r="E709">
        <v>202104</v>
      </c>
      <c r="F709" s="1">
        <v>1334905838.6099989</v>
      </c>
      <c r="G709" s="1">
        <v>1392926696.6099989</v>
      </c>
      <c r="H709" s="1">
        <v>1334905838.6099989</v>
      </c>
      <c r="I709" s="1">
        <v>1392926696.6099989</v>
      </c>
    </row>
    <row r="710" spans="1:9" x14ac:dyDescent="0.2">
      <c r="A710" t="s">
        <v>71</v>
      </c>
      <c r="D710" t="s">
        <v>8</v>
      </c>
      <c r="E710">
        <v>202105</v>
      </c>
      <c r="F710" s="1">
        <v>1260363445.47</v>
      </c>
      <c r="G710" s="1">
        <v>1339587677.47</v>
      </c>
      <c r="H710" s="1">
        <v>1260363445.47</v>
      </c>
      <c r="I710" s="1">
        <v>1339587677.47</v>
      </c>
    </row>
    <row r="711" spans="1:9" x14ac:dyDescent="0.2">
      <c r="A711" t="s">
        <v>71</v>
      </c>
      <c r="D711" t="s">
        <v>8</v>
      </c>
      <c r="E711">
        <v>202106</v>
      </c>
      <c r="F711" s="1">
        <v>1194192994.9900002</v>
      </c>
      <c r="G711" s="1">
        <v>1280747566.9899995</v>
      </c>
      <c r="H711" s="1">
        <v>1194192994.9900002</v>
      </c>
      <c r="I711" s="1">
        <v>1280747566.9899995</v>
      </c>
    </row>
    <row r="712" spans="1:9" x14ac:dyDescent="0.2">
      <c r="A712" t="s">
        <v>71</v>
      </c>
      <c r="D712" t="s">
        <v>8</v>
      </c>
      <c r="E712">
        <v>202107</v>
      </c>
      <c r="F712" s="1">
        <v>1187057375.4899988</v>
      </c>
      <c r="G712" s="1">
        <v>1254690827.4899993</v>
      </c>
      <c r="H712" s="1">
        <v>1187057375.4899988</v>
      </c>
      <c r="I712" s="1">
        <v>1254690827.4899993</v>
      </c>
    </row>
    <row r="713" spans="1:9" x14ac:dyDescent="0.2">
      <c r="A713" t="s">
        <v>71</v>
      </c>
      <c r="D713" t="s">
        <v>8</v>
      </c>
      <c r="E713">
        <v>202108</v>
      </c>
      <c r="F713" s="1">
        <v>1261758794.8199999</v>
      </c>
      <c r="G713" s="1">
        <v>1250111653.8199997</v>
      </c>
      <c r="H713" s="1">
        <v>1261758794.8199999</v>
      </c>
      <c r="I713" s="1">
        <v>1250111653.8199997</v>
      </c>
    </row>
    <row r="714" spans="1:9" x14ac:dyDescent="0.2">
      <c r="A714" t="s">
        <v>71</v>
      </c>
      <c r="D714" t="s">
        <v>8</v>
      </c>
      <c r="E714">
        <v>202109</v>
      </c>
      <c r="F714" s="1">
        <v>1489423484.6699986</v>
      </c>
      <c r="G714" s="1">
        <v>1416718754.6699996</v>
      </c>
      <c r="H714" s="1">
        <v>1489423484.6699986</v>
      </c>
      <c r="I714" s="1">
        <v>1416718754.6699996</v>
      </c>
    </row>
    <row r="715" spans="1:9" x14ac:dyDescent="0.2">
      <c r="A715" t="s">
        <v>71</v>
      </c>
      <c r="D715" t="s">
        <v>8</v>
      </c>
      <c r="E715">
        <v>202110</v>
      </c>
      <c r="F715" s="1">
        <v>1275408290.3100002</v>
      </c>
      <c r="G715" s="1">
        <v>1301748823.3100004</v>
      </c>
      <c r="H715" s="1">
        <v>1275408290.3100002</v>
      </c>
      <c r="I715" s="1">
        <v>1301748823.3100004</v>
      </c>
    </row>
    <row r="716" spans="1:9" x14ac:dyDescent="0.2">
      <c r="A716" t="s">
        <v>71</v>
      </c>
      <c r="D716" t="s">
        <v>8</v>
      </c>
      <c r="E716">
        <v>202111</v>
      </c>
      <c r="F716" s="1">
        <v>1182811095.8499978</v>
      </c>
      <c r="G716" s="1">
        <v>1208612008.8499978</v>
      </c>
      <c r="H716" s="1">
        <v>1182811095.8499978</v>
      </c>
      <c r="I716" s="1">
        <v>1208612008.8499978</v>
      </c>
    </row>
    <row r="717" spans="1:9" x14ac:dyDescent="0.2">
      <c r="A717" t="s">
        <v>71</v>
      </c>
      <c r="D717" t="s">
        <v>8</v>
      </c>
      <c r="E717">
        <v>202112</v>
      </c>
      <c r="F717" s="1">
        <v>1282439417.0199995</v>
      </c>
      <c r="G717" s="1">
        <v>1296649272.0199995</v>
      </c>
      <c r="H717" s="1">
        <v>1282439417.0199995</v>
      </c>
      <c r="I717" s="1">
        <v>1296649272.0199995</v>
      </c>
    </row>
    <row r="718" spans="1:9" x14ac:dyDescent="0.2">
      <c r="A718" t="s">
        <v>71</v>
      </c>
      <c r="D718" t="s">
        <v>8</v>
      </c>
      <c r="E718">
        <v>202201</v>
      </c>
      <c r="F718" s="1">
        <v>1171398290.0199993</v>
      </c>
      <c r="G718" s="1">
        <v>1207557740.9652998</v>
      </c>
      <c r="H718" s="1">
        <v>1171398290.0199993</v>
      </c>
      <c r="I718" s="1">
        <v>1207557740.9652998</v>
      </c>
    </row>
    <row r="719" spans="1:9" x14ac:dyDescent="0.2">
      <c r="A719" t="s">
        <v>71</v>
      </c>
      <c r="D719" t="s">
        <v>8</v>
      </c>
      <c r="E719">
        <v>202202</v>
      </c>
      <c r="F719" s="1">
        <v>1238654797.4999995</v>
      </c>
      <c r="G719" s="1">
        <v>1203208329.8068023</v>
      </c>
      <c r="H719" s="1">
        <v>1238654797.4999995</v>
      </c>
      <c r="I719" s="1">
        <v>1203208329.8068023</v>
      </c>
    </row>
    <row r="720" spans="1:9" x14ac:dyDescent="0.2">
      <c r="A720" t="s">
        <v>71</v>
      </c>
      <c r="D720" t="s">
        <v>8</v>
      </c>
      <c r="E720">
        <v>202203</v>
      </c>
      <c r="F720" s="1">
        <v>1309287991.5799985</v>
      </c>
      <c r="G720" s="1">
        <v>1291644688.2841992</v>
      </c>
      <c r="H720" s="1">
        <v>1309287991.5799985</v>
      </c>
      <c r="I720" s="1">
        <v>1291644688.2841992</v>
      </c>
    </row>
    <row r="721" spans="1:9" x14ac:dyDescent="0.2">
      <c r="A721" t="s">
        <v>71</v>
      </c>
      <c r="D721" t="s">
        <v>8</v>
      </c>
      <c r="E721">
        <v>202204</v>
      </c>
      <c r="F721" s="1">
        <v>1281668323.4200017</v>
      </c>
      <c r="G721" s="1">
        <v>1240637279.103097</v>
      </c>
      <c r="H721" s="1">
        <v>1281668323.4200017</v>
      </c>
      <c r="I721" s="1">
        <v>1240637279.103097</v>
      </c>
    </row>
    <row r="722" spans="1:9" x14ac:dyDescent="0.2">
      <c r="A722" t="s">
        <v>71</v>
      </c>
      <c r="D722" t="s">
        <v>8</v>
      </c>
      <c r="E722">
        <v>202205</v>
      </c>
      <c r="F722" s="1">
        <v>1294103660.6500001</v>
      </c>
      <c r="G722" s="1">
        <v>1306822322.7589962</v>
      </c>
      <c r="H722" s="1">
        <v>1294103660.6500001</v>
      </c>
      <c r="I722" s="1">
        <v>1306822322.7589962</v>
      </c>
    </row>
    <row r="723" spans="1:9" x14ac:dyDescent="0.2">
      <c r="A723" t="s">
        <v>71</v>
      </c>
      <c r="D723" t="s">
        <v>8</v>
      </c>
      <c r="E723">
        <v>202206</v>
      </c>
      <c r="F723" s="1">
        <v>1335152824.7899995</v>
      </c>
      <c r="G723" s="1">
        <v>1357627351.1433988</v>
      </c>
      <c r="H723" s="1">
        <v>1335152824.7899995</v>
      </c>
      <c r="I723" s="1">
        <v>1357627351.1433988</v>
      </c>
    </row>
    <row r="724" spans="1:9" x14ac:dyDescent="0.2">
      <c r="A724" t="s">
        <v>71</v>
      </c>
      <c r="D724" t="s">
        <v>8</v>
      </c>
      <c r="E724">
        <v>202207</v>
      </c>
      <c r="F724" s="1">
        <v>1372086036.9099996</v>
      </c>
      <c r="G724" s="1">
        <v>1550786123.451818</v>
      </c>
      <c r="H724" s="1">
        <v>1372086036.9099996</v>
      </c>
      <c r="I724" s="1">
        <v>1550786123.451818</v>
      </c>
    </row>
    <row r="725" spans="1:9" x14ac:dyDescent="0.2">
      <c r="A725" t="s">
        <v>71</v>
      </c>
      <c r="D725" t="s">
        <v>8</v>
      </c>
      <c r="E725">
        <v>202208</v>
      </c>
      <c r="F725" s="1">
        <v>1602007032.6499994</v>
      </c>
      <c r="G725" s="1">
        <v>1515990629.6499994</v>
      </c>
      <c r="H725" s="1">
        <v>1602007032.6499994</v>
      </c>
      <c r="I725" s="1">
        <v>1515990629.6499994</v>
      </c>
    </row>
    <row r="726" spans="1:9" x14ac:dyDescent="0.2">
      <c r="A726" t="s">
        <v>71</v>
      </c>
      <c r="D726" t="s">
        <v>8</v>
      </c>
      <c r="E726">
        <v>202209</v>
      </c>
      <c r="F726" s="1">
        <v>1747818159.6800003</v>
      </c>
      <c r="G726" s="1">
        <v>1625492632.6800003</v>
      </c>
      <c r="H726" s="1">
        <v>1747818159.6800003</v>
      </c>
      <c r="I726" s="1">
        <v>1625492632.6800003</v>
      </c>
    </row>
    <row r="727" spans="1:9" x14ac:dyDescent="0.2">
      <c r="A727" t="s">
        <v>71</v>
      </c>
      <c r="D727" t="s">
        <v>8</v>
      </c>
      <c r="E727">
        <v>202210</v>
      </c>
      <c r="F727" s="1">
        <v>1691005469.1100013</v>
      </c>
      <c r="G727" s="1">
        <v>1676723769.1100013</v>
      </c>
      <c r="H727" s="1">
        <v>1691005469.1100013</v>
      </c>
      <c r="I727" s="1">
        <v>1676723769.1100013</v>
      </c>
    </row>
    <row r="728" spans="1:9" x14ac:dyDescent="0.2">
      <c r="A728" t="s">
        <v>71</v>
      </c>
      <c r="D728" t="s">
        <v>8</v>
      </c>
      <c r="E728">
        <v>202211</v>
      </c>
      <c r="F728" s="1">
        <v>1691105394.7299991</v>
      </c>
      <c r="G728" s="1">
        <v>1707804630.7299991</v>
      </c>
      <c r="H728" s="1">
        <v>1691105394.7299991</v>
      </c>
      <c r="I728" s="1">
        <v>1707804630.7299991</v>
      </c>
    </row>
    <row r="729" spans="1:9" x14ac:dyDescent="0.2">
      <c r="A729" t="s">
        <v>71</v>
      </c>
      <c r="D729" t="s">
        <v>8</v>
      </c>
      <c r="E729">
        <v>202212</v>
      </c>
      <c r="F729" s="1">
        <v>1784800382.8599997</v>
      </c>
      <c r="G729" s="1">
        <v>1791283704.8599997</v>
      </c>
      <c r="H729" s="1">
        <v>1784800382.8599997</v>
      </c>
      <c r="I729" s="1">
        <v>1791283704.8599997</v>
      </c>
    </row>
    <row r="730" spans="1:9" x14ac:dyDescent="0.2">
      <c r="A730" t="s">
        <v>71</v>
      </c>
      <c r="D730" t="s">
        <v>8</v>
      </c>
      <c r="E730">
        <v>202301</v>
      </c>
      <c r="F730" s="1">
        <v>1760532751.5399985</v>
      </c>
      <c r="G730" s="1">
        <v>1845213802.5399985</v>
      </c>
      <c r="H730" s="1">
        <v>1760532751.5399985</v>
      </c>
      <c r="I730" s="1">
        <v>1845213802.5399985</v>
      </c>
    </row>
    <row r="731" spans="1:9" x14ac:dyDescent="0.2">
      <c r="A731" t="s">
        <v>71</v>
      </c>
      <c r="D731" t="s">
        <v>8</v>
      </c>
      <c r="E731">
        <v>202302</v>
      </c>
      <c r="F731" s="1">
        <v>1803054975.7799973</v>
      </c>
      <c r="G731" s="1">
        <v>1848144797.7799973</v>
      </c>
      <c r="H731" s="1">
        <v>1803054975.7799973</v>
      </c>
      <c r="I731" s="1">
        <v>1848144797.7799973</v>
      </c>
    </row>
    <row r="732" spans="1:9" x14ac:dyDescent="0.2">
      <c r="A732" t="s">
        <v>71</v>
      </c>
      <c r="D732" t="s">
        <v>8</v>
      </c>
      <c r="E732">
        <v>202303</v>
      </c>
      <c r="F732" s="1">
        <v>1893413530.3400011</v>
      </c>
      <c r="G732" s="1">
        <v>1916204280.3400006</v>
      </c>
      <c r="H732" s="1">
        <v>1893413530.3400011</v>
      </c>
      <c r="I732" s="1">
        <v>1916204280.3400006</v>
      </c>
    </row>
    <row r="733" spans="1:9" x14ac:dyDescent="0.2">
      <c r="A733" t="s">
        <v>71</v>
      </c>
      <c r="D733" t="s">
        <v>8</v>
      </c>
      <c r="E733">
        <v>202304</v>
      </c>
      <c r="F733" s="1">
        <v>1837285545.4999993</v>
      </c>
      <c r="G733" s="1">
        <v>1889925554.4999993</v>
      </c>
      <c r="H733" s="1">
        <v>1837285545.4999993</v>
      </c>
      <c r="I733" s="1">
        <v>1889925554.4999993</v>
      </c>
    </row>
    <row r="734" spans="1:9" x14ac:dyDescent="0.2">
      <c r="A734" t="s">
        <v>71</v>
      </c>
      <c r="D734" t="s">
        <v>8</v>
      </c>
      <c r="E734">
        <v>202305</v>
      </c>
      <c r="F734" s="1">
        <v>1863392668.3199992</v>
      </c>
      <c r="G734" s="1">
        <v>1915398752.3199992</v>
      </c>
      <c r="H734" s="1">
        <v>1863392668.3199992</v>
      </c>
      <c r="I734" s="1">
        <v>1915398752.3199992</v>
      </c>
    </row>
    <row r="735" spans="1:9" x14ac:dyDescent="0.2">
      <c r="A735" t="s">
        <v>71</v>
      </c>
      <c r="D735" t="s">
        <v>8</v>
      </c>
      <c r="E735">
        <v>202306</v>
      </c>
      <c r="F735" s="1">
        <v>1846366882.0399995</v>
      </c>
      <c r="G735" s="1">
        <v>1899842075.0399995</v>
      </c>
      <c r="H735" s="1">
        <v>1846366882.0399995</v>
      </c>
      <c r="I735" s="1">
        <v>1899842075.0399995</v>
      </c>
    </row>
    <row r="736" spans="1:9" x14ac:dyDescent="0.2">
      <c r="A736" t="s">
        <v>71</v>
      </c>
      <c r="D736" t="s">
        <v>8</v>
      </c>
      <c r="E736">
        <v>202307</v>
      </c>
      <c r="F736" s="1">
        <v>1896082886.920001</v>
      </c>
      <c r="G736" s="1">
        <v>1937175700.920001</v>
      </c>
      <c r="H736" s="1">
        <v>1896082886.920001</v>
      </c>
      <c r="I736" s="1">
        <v>1937175700.920001</v>
      </c>
    </row>
    <row r="737" spans="1:9" x14ac:dyDescent="0.2">
      <c r="A737" t="s">
        <v>71</v>
      </c>
      <c r="D737" t="s">
        <v>8</v>
      </c>
      <c r="E737">
        <v>202308</v>
      </c>
      <c r="F737" s="1">
        <v>2001014257.1599998</v>
      </c>
      <c r="G737" s="1">
        <v>1995429487.1599998</v>
      </c>
      <c r="H737" s="1">
        <v>2001014257.1599998</v>
      </c>
      <c r="I737" s="1">
        <v>1995429487.1599998</v>
      </c>
    </row>
    <row r="738" spans="1:9" x14ac:dyDescent="0.2">
      <c r="A738" t="s">
        <v>71</v>
      </c>
      <c r="D738" t="s">
        <v>8</v>
      </c>
      <c r="E738">
        <v>202309</v>
      </c>
      <c r="F738" s="1">
        <v>2154050361.0900006</v>
      </c>
      <c r="G738" s="1">
        <v>2097309474.0900006</v>
      </c>
      <c r="H738" s="1">
        <v>2154050361.0900006</v>
      </c>
      <c r="I738" s="1">
        <v>2097309474.0900006</v>
      </c>
    </row>
    <row r="739" spans="1:9" x14ac:dyDescent="0.2">
      <c r="A739" t="s">
        <v>71</v>
      </c>
      <c r="D739" t="s">
        <v>8</v>
      </c>
      <c r="E739">
        <v>202310</v>
      </c>
      <c r="F739" s="1">
        <v>2029265904.2199991</v>
      </c>
      <c r="G739" s="1">
        <v>2031711816.2199991</v>
      </c>
      <c r="H739" s="1">
        <v>2029265904.2199991</v>
      </c>
      <c r="I739" s="1">
        <v>2031711816.2199991</v>
      </c>
    </row>
    <row r="740" spans="1:9" x14ac:dyDescent="0.2">
      <c r="A740" t="s">
        <v>71</v>
      </c>
      <c r="D740" t="s">
        <v>8</v>
      </c>
      <c r="E740">
        <v>202311</v>
      </c>
      <c r="F740" s="1">
        <v>1945662985.2999976</v>
      </c>
      <c r="G740" s="1">
        <v>1964111268.2999976</v>
      </c>
      <c r="H740" s="1">
        <v>1945662985.2999976</v>
      </c>
      <c r="I740" s="1">
        <v>1964111268.2999976</v>
      </c>
    </row>
    <row r="741" spans="1:9" x14ac:dyDescent="0.2">
      <c r="A741" t="s">
        <v>71</v>
      </c>
      <c r="D741" t="s">
        <v>8</v>
      </c>
      <c r="E741">
        <v>202312</v>
      </c>
      <c r="F741" s="1">
        <v>2044880055.5399995</v>
      </c>
      <c r="G741" s="1">
        <v>2058736445.5399995</v>
      </c>
      <c r="H741" s="1">
        <v>2044880055.5399995</v>
      </c>
      <c r="I741" s="1">
        <v>2058736445.5399995</v>
      </c>
    </row>
    <row r="742" spans="1:9" x14ac:dyDescent="0.2">
      <c r="A742" t="s">
        <v>71</v>
      </c>
      <c r="D742" t="s">
        <v>8</v>
      </c>
      <c r="E742">
        <v>202401</v>
      </c>
      <c r="F742" s="1">
        <v>1912400298.2300022</v>
      </c>
      <c r="G742" s="1">
        <v>1964459490.2300022</v>
      </c>
      <c r="H742" s="1">
        <v>1912400298.2300022</v>
      </c>
      <c r="I742" s="1">
        <v>1964459490.2300022</v>
      </c>
    </row>
    <row r="743" spans="1:9" x14ac:dyDescent="0.2">
      <c r="A743" t="s">
        <v>71</v>
      </c>
      <c r="D743" t="s">
        <v>8</v>
      </c>
      <c r="E743">
        <v>202402</v>
      </c>
      <c r="F743" s="1">
        <v>1858143643.870008</v>
      </c>
      <c r="G743" s="1">
        <v>1896129077.870008</v>
      </c>
      <c r="H743" s="1">
        <v>1858143643.870008</v>
      </c>
      <c r="I743" s="1">
        <v>1896129077.870008</v>
      </c>
    </row>
    <row r="744" spans="1:9" x14ac:dyDescent="0.2">
      <c r="A744" t="s">
        <v>71</v>
      </c>
      <c r="D744" t="s">
        <v>8</v>
      </c>
      <c r="E744">
        <v>202403</v>
      </c>
      <c r="F744" s="1">
        <v>2008205680.2699971</v>
      </c>
      <c r="G744" s="1">
        <v>2047771639.2699971</v>
      </c>
      <c r="H744" s="1">
        <v>2008205680.2699971</v>
      </c>
      <c r="I744" s="1">
        <v>2047771639.2699971</v>
      </c>
    </row>
    <row r="745" spans="1:9" x14ac:dyDescent="0.2">
      <c r="A745" t="s">
        <v>71</v>
      </c>
      <c r="D745" t="s">
        <v>8</v>
      </c>
      <c r="E745">
        <v>202404</v>
      </c>
      <c r="F745" s="1">
        <v>2007867368.8900011</v>
      </c>
      <c r="G745" s="1">
        <v>2045068376.8900011</v>
      </c>
      <c r="H745" s="1">
        <v>2007867368.8900011</v>
      </c>
      <c r="I745" s="1">
        <v>2045068376.8900011</v>
      </c>
    </row>
    <row r="746" spans="1:9" x14ac:dyDescent="0.2">
      <c r="A746" t="s">
        <v>71</v>
      </c>
      <c r="D746" t="s">
        <v>8</v>
      </c>
      <c r="E746">
        <v>202405</v>
      </c>
      <c r="F746" s="1">
        <v>1870701945.7600002</v>
      </c>
      <c r="G746" s="1">
        <v>1918017644.7600002</v>
      </c>
      <c r="H746" s="1">
        <v>1870701945.7600002</v>
      </c>
      <c r="I746" s="1">
        <v>1918017644.7600002</v>
      </c>
    </row>
    <row r="747" spans="1:9" x14ac:dyDescent="0.2">
      <c r="A747" t="s">
        <v>71</v>
      </c>
      <c r="D747" t="s">
        <v>9</v>
      </c>
      <c r="E747">
        <v>201406</v>
      </c>
      <c r="F747" s="1">
        <v>11040977877.560034</v>
      </c>
      <c r="G747" s="1">
        <v>11289440605.903728</v>
      </c>
      <c r="H747" s="1">
        <v>11040977877.560034</v>
      </c>
      <c r="I747" s="1">
        <v>11289440605.903728</v>
      </c>
    </row>
    <row r="748" spans="1:9" x14ac:dyDescent="0.2">
      <c r="A748" t="s">
        <v>71</v>
      </c>
      <c r="D748" t="s">
        <v>9</v>
      </c>
      <c r="E748">
        <v>201412</v>
      </c>
      <c r="F748" s="1">
        <v>15244223721.740057</v>
      </c>
      <c r="G748" s="1">
        <v>13588986712.740032</v>
      </c>
      <c r="H748" s="1">
        <v>15244223721.740057</v>
      </c>
      <c r="I748" s="1">
        <v>13588986712.740032</v>
      </c>
    </row>
    <row r="749" spans="1:9" x14ac:dyDescent="0.2">
      <c r="A749" t="s">
        <v>71</v>
      </c>
      <c r="D749" t="s">
        <v>9</v>
      </c>
      <c r="E749">
        <v>201506</v>
      </c>
      <c r="F749" s="1">
        <v>14942066512.399998</v>
      </c>
      <c r="G749" s="1">
        <v>15369009364.399998</v>
      </c>
      <c r="H749" s="1">
        <v>14942066512.399998</v>
      </c>
      <c r="I749" s="1">
        <v>15369009364.399998</v>
      </c>
    </row>
    <row r="750" spans="1:9" x14ac:dyDescent="0.2">
      <c r="A750" t="s">
        <v>71</v>
      </c>
      <c r="D750" t="s">
        <v>9</v>
      </c>
      <c r="E750">
        <v>201512</v>
      </c>
      <c r="F750" s="1">
        <v>17435476930.570034</v>
      </c>
      <c r="G750" s="1">
        <v>16385883026.534233</v>
      </c>
      <c r="H750" s="1">
        <v>17435476930.570034</v>
      </c>
      <c r="I750" s="1">
        <v>16385883026.534233</v>
      </c>
    </row>
    <row r="751" spans="1:9" x14ac:dyDescent="0.2">
      <c r="A751" t="s">
        <v>71</v>
      </c>
      <c r="D751" t="s">
        <v>9</v>
      </c>
      <c r="E751">
        <v>201606</v>
      </c>
      <c r="F751" s="1">
        <v>15767201382.38007</v>
      </c>
      <c r="G751" s="1">
        <v>17022274408.377769</v>
      </c>
      <c r="H751" s="1">
        <v>15767201382.38007</v>
      </c>
      <c r="I751" s="1">
        <v>17022274408.377769</v>
      </c>
    </row>
    <row r="752" spans="1:9" x14ac:dyDescent="0.2">
      <c r="A752" t="s">
        <v>71</v>
      </c>
      <c r="D752" t="s">
        <v>9</v>
      </c>
      <c r="E752">
        <v>201612</v>
      </c>
      <c r="F752" s="1">
        <v>17263769990.080048</v>
      </c>
      <c r="G752" s="1">
        <v>17644693685.079948</v>
      </c>
      <c r="H752" s="1">
        <v>17263769990.080048</v>
      </c>
      <c r="I752" s="1">
        <v>17644693685.079948</v>
      </c>
    </row>
    <row r="753" spans="1:9" x14ac:dyDescent="0.2">
      <c r="A753" t="s">
        <v>71</v>
      </c>
      <c r="D753" t="s">
        <v>9</v>
      </c>
      <c r="E753">
        <v>201706</v>
      </c>
      <c r="F753" s="1">
        <v>5287178332.7600012</v>
      </c>
      <c r="G753" s="1">
        <v>5764236395.7599993</v>
      </c>
      <c r="H753" s="1">
        <v>5287178332.7600012</v>
      </c>
      <c r="I753" s="1">
        <v>5764236395.7599993</v>
      </c>
    </row>
    <row r="754" spans="1:9" x14ac:dyDescent="0.2">
      <c r="A754" t="s">
        <v>71</v>
      </c>
      <c r="D754" t="s">
        <v>9</v>
      </c>
      <c r="E754">
        <v>201712</v>
      </c>
      <c r="F754" s="1">
        <v>6397586124.6799917</v>
      </c>
      <c r="G754" s="1">
        <v>5872218575.6798935</v>
      </c>
      <c r="H754" s="1">
        <v>6397586124.6799917</v>
      </c>
      <c r="I754" s="1">
        <v>5872218575.6798935</v>
      </c>
    </row>
    <row r="755" spans="1:9" x14ac:dyDescent="0.2">
      <c r="A755" t="s">
        <v>71</v>
      </c>
      <c r="D755" t="s">
        <v>9</v>
      </c>
      <c r="E755">
        <v>201806</v>
      </c>
      <c r="F755" s="1">
        <v>6470859488.2299843</v>
      </c>
      <c r="G755" s="1">
        <v>6394852706.7448959</v>
      </c>
      <c r="H755" s="1">
        <v>6470859488.2299843</v>
      </c>
      <c r="I755" s="1">
        <v>6394852706.7448959</v>
      </c>
    </row>
    <row r="756" spans="1:9" x14ac:dyDescent="0.2">
      <c r="A756" t="s">
        <v>71</v>
      </c>
      <c r="D756" t="s">
        <v>9</v>
      </c>
      <c r="E756">
        <v>201812</v>
      </c>
      <c r="F756" s="1">
        <v>8741999416.2699718</v>
      </c>
      <c r="G756" s="1">
        <v>8331501380.6769753</v>
      </c>
      <c r="H756" s="1">
        <v>8741999416.2699718</v>
      </c>
      <c r="I756" s="1">
        <v>8331501380.6769753</v>
      </c>
    </row>
    <row r="757" spans="1:9" x14ac:dyDescent="0.2">
      <c r="A757" t="s">
        <v>71</v>
      </c>
      <c r="D757" t="s">
        <v>9</v>
      </c>
      <c r="E757">
        <v>201906</v>
      </c>
      <c r="F757" s="1">
        <v>10900357933.239967</v>
      </c>
      <c r="G757" s="1">
        <v>10111357641.239969</v>
      </c>
      <c r="H757" s="1">
        <v>10900357933.239967</v>
      </c>
      <c r="I757" s="1">
        <v>10111357641.239969</v>
      </c>
    </row>
    <row r="758" spans="1:9" x14ac:dyDescent="0.2">
      <c r="A758" t="s">
        <v>71</v>
      </c>
      <c r="D758" t="s">
        <v>9</v>
      </c>
      <c r="E758">
        <v>201912</v>
      </c>
      <c r="F758" s="1">
        <v>10200311814.289968</v>
      </c>
      <c r="G758" s="1">
        <v>10770828180.289867</v>
      </c>
      <c r="H758" s="1">
        <v>10200311814.289968</v>
      </c>
      <c r="I758" s="1">
        <v>10770828180.289867</v>
      </c>
    </row>
    <row r="759" spans="1:9" x14ac:dyDescent="0.2">
      <c r="A759" t="s">
        <v>71</v>
      </c>
      <c r="D759" t="s">
        <v>9</v>
      </c>
      <c r="E759">
        <v>202006</v>
      </c>
      <c r="F759" s="1">
        <v>9141600268.6499805</v>
      </c>
      <c r="G759" s="1">
        <v>10281797547.649881</v>
      </c>
      <c r="H759" s="1">
        <v>9141600268.6499805</v>
      </c>
      <c r="I759" s="1">
        <v>10281797547.649881</v>
      </c>
    </row>
    <row r="760" spans="1:9" x14ac:dyDescent="0.2">
      <c r="A760" t="s">
        <v>71</v>
      </c>
      <c r="D760" t="s">
        <v>9</v>
      </c>
      <c r="E760">
        <v>202012</v>
      </c>
      <c r="F760" s="1">
        <v>9189433158.4299984</v>
      </c>
      <c r="G760" s="1">
        <v>9246684742.4299984</v>
      </c>
      <c r="H760" s="1">
        <v>9189433158.4299984</v>
      </c>
      <c r="I760" s="1">
        <v>9246684742.4299984</v>
      </c>
    </row>
    <row r="761" spans="1:9" x14ac:dyDescent="0.2">
      <c r="A761" t="s">
        <v>71</v>
      </c>
      <c r="D761" t="s">
        <v>9</v>
      </c>
      <c r="E761">
        <v>202106</v>
      </c>
      <c r="F761" s="1">
        <v>7847099551.5399971</v>
      </c>
      <c r="G761" s="1">
        <v>8347095307.5399961</v>
      </c>
      <c r="H761" s="1">
        <v>7847099551.5399971</v>
      </c>
      <c r="I761" s="1">
        <v>8347095307.5399961</v>
      </c>
    </row>
    <row r="762" spans="1:9" x14ac:dyDescent="0.2">
      <c r="A762" t="s">
        <v>71</v>
      </c>
      <c r="D762" t="s">
        <v>9</v>
      </c>
      <c r="E762">
        <v>202112</v>
      </c>
      <c r="F762" s="1">
        <v>7678898458.1599941</v>
      </c>
      <c r="G762" s="1">
        <v>7728531340.159996</v>
      </c>
      <c r="H762" s="1">
        <v>7678898458.1599941</v>
      </c>
      <c r="I762" s="1">
        <v>7728531340.159996</v>
      </c>
    </row>
    <row r="763" spans="1:9" x14ac:dyDescent="0.2">
      <c r="A763" t="s">
        <v>71</v>
      </c>
      <c r="D763" t="s">
        <v>9</v>
      </c>
      <c r="E763">
        <v>202206</v>
      </c>
      <c r="F763" s="1">
        <v>7630265887.9599972</v>
      </c>
      <c r="G763" s="1">
        <v>7607497712.0617943</v>
      </c>
      <c r="H763" s="1">
        <v>7630265887.9599972</v>
      </c>
      <c r="I763" s="1">
        <v>7607497712.0617943</v>
      </c>
    </row>
    <row r="764" spans="1:9" x14ac:dyDescent="0.2">
      <c r="A764" t="s">
        <v>71</v>
      </c>
      <c r="D764" t="s">
        <v>9</v>
      </c>
      <c r="E764">
        <v>202212</v>
      </c>
      <c r="F764" s="1">
        <v>9888822475.9399986</v>
      </c>
      <c r="G764" s="1">
        <v>9868081490.4818192</v>
      </c>
      <c r="H764" s="1">
        <v>9888822475.9399986</v>
      </c>
      <c r="I764" s="1">
        <v>9868081490.4818192</v>
      </c>
    </row>
    <row r="765" spans="1:9" x14ac:dyDescent="0.2">
      <c r="A765" t="s">
        <v>71</v>
      </c>
      <c r="D765" t="s">
        <v>9</v>
      </c>
      <c r="E765">
        <v>202306</v>
      </c>
      <c r="F765" s="1">
        <v>11004046353.519995</v>
      </c>
      <c r="G765" s="1">
        <v>11314729262.519993</v>
      </c>
      <c r="H765" s="1">
        <v>11004046353.519995</v>
      </c>
      <c r="I765" s="1">
        <v>11314729262.519993</v>
      </c>
    </row>
    <row r="766" spans="1:9" x14ac:dyDescent="0.2">
      <c r="A766" t="s">
        <v>71</v>
      </c>
      <c r="D766" t="s">
        <v>9</v>
      </c>
      <c r="E766">
        <v>202312</v>
      </c>
      <c r="F766" s="1">
        <v>12070956450.229998</v>
      </c>
      <c r="G766" s="1">
        <v>12084474192.229998</v>
      </c>
      <c r="H766" s="1">
        <v>12070956450.229998</v>
      </c>
      <c r="I766" s="1">
        <v>12084474192.229998</v>
      </c>
    </row>
    <row r="767" spans="1:9" x14ac:dyDescent="0.2">
      <c r="A767" t="s">
        <v>71</v>
      </c>
      <c r="D767" t="s">
        <v>9</v>
      </c>
      <c r="E767">
        <v>202406</v>
      </c>
      <c r="F767" s="1">
        <v>9657318937.0200081</v>
      </c>
      <c r="G767" s="1">
        <v>9871446229.0200081</v>
      </c>
      <c r="H767" s="1">
        <v>9657318937.0200081</v>
      </c>
      <c r="I767" s="1">
        <v>9871446229.0200081</v>
      </c>
    </row>
    <row r="768" spans="1:9" x14ac:dyDescent="0.2">
      <c r="A768" t="s">
        <v>71</v>
      </c>
      <c r="D768" t="s">
        <v>5</v>
      </c>
      <c r="E768">
        <v>201403</v>
      </c>
      <c r="F768" s="1">
        <v>4407254416.2400093</v>
      </c>
      <c r="G768" s="1">
        <v>3960361531.5837088</v>
      </c>
      <c r="H768" s="1">
        <v>4407254416.2400093</v>
      </c>
      <c r="I768" s="1">
        <v>3960361531.5837088</v>
      </c>
    </row>
    <row r="769" spans="1:9" x14ac:dyDescent="0.2">
      <c r="A769" t="s">
        <v>71</v>
      </c>
      <c r="D769" t="s">
        <v>5</v>
      </c>
      <c r="E769">
        <v>201406</v>
      </c>
      <c r="F769" s="1">
        <v>6633723461.3200245</v>
      </c>
      <c r="G769" s="1">
        <v>7329079074.3200188</v>
      </c>
      <c r="H769" s="1">
        <v>6633723461.3200245</v>
      </c>
      <c r="I769" s="1">
        <v>7329079074.3200188</v>
      </c>
    </row>
    <row r="770" spans="1:9" x14ac:dyDescent="0.2">
      <c r="A770" t="s">
        <v>71</v>
      </c>
      <c r="D770" t="s">
        <v>5</v>
      </c>
      <c r="E770">
        <v>201409</v>
      </c>
      <c r="F770" s="1">
        <v>8141579661.9100285</v>
      </c>
      <c r="G770" s="1">
        <v>6358354116.9100018</v>
      </c>
      <c r="H770" s="1">
        <v>8141579661.9100285</v>
      </c>
      <c r="I770" s="1">
        <v>6358354116.9100018</v>
      </c>
    </row>
    <row r="771" spans="1:9" x14ac:dyDescent="0.2">
      <c r="A771" t="s">
        <v>71</v>
      </c>
      <c r="D771" t="s">
        <v>5</v>
      </c>
      <c r="E771">
        <v>201412</v>
      </c>
      <c r="F771" s="1">
        <v>7102644059.8300266</v>
      </c>
      <c r="G771" s="1">
        <v>7230632595.8300276</v>
      </c>
      <c r="H771" s="1">
        <v>7102644059.8300266</v>
      </c>
      <c r="I771" s="1">
        <v>7230632595.8300276</v>
      </c>
    </row>
    <row r="772" spans="1:9" x14ac:dyDescent="0.2">
      <c r="A772" t="s">
        <v>71</v>
      </c>
      <c r="D772" t="s">
        <v>5</v>
      </c>
      <c r="E772">
        <v>201503</v>
      </c>
      <c r="F772" s="1">
        <v>7470815920.8099995</v>
      </c>
      <c r="G772" s="1">
        <v>7337173277.8099995</v>
      </c>
      <c r="H772" s="1">
        <v>7470815920.8099995</v>
      </c>
      <c r="I772" s="1">
        <v>7337173277.8099995</v>
      </c>
    </row>
    <row r="773" spans="1:9" x14ac:dyDescent="0.2">
      <c r="A773" t="s">
        <v>71</v>
      </c>
      <c r="D773" t="s">
        <v>5</v>
      </c>
      <c r="E773">
        <v>201506</v>
      </c>
      <c r="F773" s="1">
        <v>7471250591.5900002</v>
      </c>
      <c r="G773" s="1">
        <v>8031836086.5900002</v>
      </c>
      <c r="H773" s="1">
        <v>7471250591.5900002</v>
      </c>
      <c r="I773" s="1">
        <v>8031836086.5900002</v>
      </c>
    </row>
    <row r="774" spans="1:9" x14ac:dyDescent="0.2">
      <c r="A774" t="s">
        <v>71</v>
      </c>
      <c r="D774" t="s">
        <v>5</v>
      </c>
      <c r="E774">
        <v>201509</v>
      </c>
      <c r="F774" s="1">
        <v>9054483064.4500027</v>
      </c>
      <c r="G774" s="1">
        <v>8195314165.4501028</v>
      </c>
      <c r="H774" s="1">
        <v>9054483064.4500027</v>
      </c>
      <c r="I774" s="1">
        <v>8195314165.4501028</v>
      </c>
    </row>
    <row r="775" spans="1:9" x14ac:dyDescent="0.2">
      <c r="A775" t="s">
        <v>71</v>
      </c>
      <c r="D775" t="s">
        <v>5</v>
      </c>
      <c r="E775">
        <v>201512</v>
      </c>
      <c r="F775" s="1">
        <v>8380993866.1200294</v>
      </c>
      <c r="G775" s="1">
        <v>8190568861.0841293</v>
      </c>
      <c r="H775" s="1">
        <v>8380993866.1200294</v>
      </c>
      <c r="I775" s="1">
        <v>8190568861.0841293</v>
      </c>
    </row>
    <row r="776" spans="1:9" x14ac:dyDescent="0.2">
      <c r="A776" t="s">
        <v>71</v>
      </c>
      <c r="D776" t="s">
        <v>5</v>
      </c>
      <c r="E776">
        <v>201603</v>
      </c>
      <c r="F776" s="1">
        <v>7665884657.1700344</v>
      </c>
      <c r="G776" s="1">
        <v>8323164460.1682358</v>
      </c>
      <c r="H776" s="1">
        <v>7665884657.1700344</v>
      </c>
      <c r="I776" s="1">
        <v>8323164460.1682358</v>
      </c>
    </row>
    <row r="777" spans="1:9" x14ac:dyDescent="0.2">
      <c r="A777" t="s">
        <v>71</v>
      </c>
      <c r="D777" t="s">
        <v>5</v>
      </c>
      <c r="E777">
        <v>201606</v>
      </c>
      <c r="F777" s="1">
        <v>8101316725.2100325</v>
      </c>
      <c r="G777" s="1">
        <v>8699109948.2095337</v>
      </c>
      <c r="H777" s="1">
        <v>8101316725.2100325</v>
      </c>
      <c r="I777" s="1">
        <v>8699109948.2095337</v>
      </c>
    </row>
    <row r="778" spans="1:9" x14ac:dyDescent="0.2">
      <c r="A778" t="s">
        <v>71</v>
      </c>
      <c r="D778" t="s">
        <v>5</v>
      </c>
      <c r="E778">
        <v>201609</v>
      </c>
      <c r="F778" s="1">
        <v>7238746421.7800293</v>
      </c>
      <c r="G778" s="1">
        <v>7426885826.7799301</v>
      </c>
      <c r="H778" s="1">
        <v>7238746421.7800293</v>
      </c>
      <c r="I778" s="1">
        <v>7426885826.7799301</v>
      </c>
    </row>
    <row r="779" spans="1:9" x14ac:dyDescent="0.2">
      <c r="A779" t="s">
        <v>71</v>
      </c>
      <c r="D779" t="s">
        <v>5</v>
      </c>
      <c r="E779">
        <v>201612</v>
      </c>
      <c r="F779" s="1">
        <v>10025023568.300018</v>
      </c>
      <c r="G779" s="1">
        <v>10217807858.300018</v>
      </c>
      <c r="H779" s="1">
        <v>10025023568.300018</v>
      </c>
      <c r="I779" s="1">
        <v>10217807858.300018</v>
      </c>
    </row>
    <row r="780" spans="1:9" x14ac:dyDescent="0.2">
      <c r="A780" t="s">
        <v>71</v>
      </c>
      <c r="D780" t="s">
        <v>5</v>
      </c>
      <c r="E780">
        <v>201703</v>
      </c>
      <c r="F780" s="1">
        <v>3392691447.2100005</v>
      </c>
      <c r="G780" s="1">
        <v>3529944787.21</v>
      </c>
      <c r="H780" s="1">
        <v>3392691447.2100005</v>
      </c>
      <c r="I780" s="1">
        <v>3529944787.21</v>
      </c>
    </row>
    <row r="781" spans="1:9" x14ac:dyDescent="0.2">
      <c r="A781" t="s">
        <v>71</v>
      </c>
      <c r="D781" t="s">
        <v>5</v>
      </c>
      <c r="E781">
        <v>201706</v>
      </c>
      <c r="F781" s="1">
        <v>1894486885.5500002</v>
      </c>
      <c r="G781" s="1">
        <v>2234291608.5499992</v>
      </c>
      <c r="H781" s="1">
        <v>1894486885.5500002</v>
      </c>
      <c r="I781" s="1">
        <v>2234291608.5499992</v>
      </c>
    </row>
    <row r="782" spans="1:9" x14ac:dyDescent="0.2">
      <c r="A782" t="s">
        <v>71</v>
      </c>
      <c r="D782" t="s">
        <v>5</v>
      </c>
      <c r="E782">
        <v>201709</v>
      </c>
      <c r="F782" s="1">
        <v>3124281019.9799957</v>
      </c>
      <c r="G782" s="1">
        <v>2904674742.9797964</v>
      </c>
      <c r="H782" s="1">
        <v>3124281019.9799957</v>
      </c>
      <c r="I782" s="1">
        <v>2904674742.9797964</v>
      </c>
    </row>
    <row r="783" spans="1:9" x14ac:dyDescent="0.2">
      <c r="A783" t="s">
        <v>71</v>
      </c>
      <c r="D783" t="s">
        <v>5</v>
      </c>
      <c r="E783">
        <v>201712</v>
      </c>
      <c r="F783" s="1">
        <v>3273305104.699995</v>
      </c>
      <c r="G783" s="1">
        <v>2967543832.7000971</v>
      </c>
      <c r="H783" s="1">
        <v>3273305104.699995</v>
      </c>
      <c r="I783" s="1">
        <v>2967543832.7000971</v>
      </c>
    </row>
    <row r="784" spans="1:9" x14ac:dyDescent="0.2">
      <c r="A784" t="s">
        <v>71</v>
      </c>
      <c r="D784" t="s">
        <v>5</v>
      </c>
      <c r="E784">
        <v>201803</v>
      </c>
      <c r="F784" s="1">
        <v>3437818624.6899929</v>
      </c>
      <c r="G784" s="1">
        <v>3312797836.9690981</v>
      </c>
      <c r="H784" s="1">
        <v>3437818624.6899929</v>
      </c>
      <c r="I784" s="1">
        <v>3312797836.9690981</v>
      </c>
    </row>
    <row r="785" spans="1:9" x14ac:dyDescent="0.2">
      <c r="A785" t="s">
        <v>71</v>
      </c>
      <c r="D785" t="s">
        <v>5</v>
      </c>
      <c r="E785">
        <v>201806</v>
      </c>
      <c r="F785" s="1">
        <v>3033040863.5399923</v>
      </c>
      <c r="G785" s="1">
        <v>3082054869.7757988</v>
      </c>
      <c r="H785" s="1">
        <v>3033040863.5399923</v>
      </c>
      <c r="I785" s="1">
        <v>3082054869.7757988</v>
      </c>
    </row>
    <row r="786" spans="1:9" x14ac:dyDescent="0.2">
      <c r="A786" t="s">
        <v>71</v>
      </c>
      <c r="D786" t="s">
        <v>5</v>
      </c>
      <c r="E786">
        <v>201809</v>
      </c>
      <c r="F786" s="1">
        <v>4145245037.7999878</v>
      </c>
      <c r="G786" s="1">
        <v>4037464815.2069912</v>
      </c>
      <c r="H786" s="1">
        <v>4145245037.7999878</v>
      </c>
      <c r="I786" s="1">
        <v>4037464815.2069912</v>
      </c>
    </row>
    <row r="787" spans="1:9" x14ac:dyDescent="0.2">
      <c r="A787" t="s">
        <v>71</v>
      </c>
      <c r="D787" t="s">
        <v>5</v>
      </c>
      <c r="E787">
        <v>201812</v>
      </c>
      <c r="F787" s="1">
        <v>4596754378.4699841</v>
      </c>
      <c r="G787" s="1">
        <v>4294036565.4699845</v>
      </c>
      <c r="H787" s="1">
        <v>4596754378.4699841</v>
      </c>
      <c r="I787" s="1">
        <v>4294036565.4699845</v>
      </c>
    </row>
    <row r="788" spans="1:9" x14ac:dyDescent="0.2">
      <c r="A788" t="s">
        <v>71</v>
      </c>
      <c r="D788" t="s">
        <v>5</v>
      </c>
      <c r="E788">
        <v>201903</v>
      </c>
      <c r="F788" s="1">
        <v>6089315480.6699829</v>
      </c>
      <c r="G788" s="1">
        <v>5150857458.6699829</v>
      </c>
      <c r="H788" s="1">
        <v>6089315480.6699829</v>
      </c>
      <c r="I788" s="1">
        <v>5150857458.6699829</v>
      </c>
    </row>
    <row r="789" spans="1:9" x14ac:dyDescent="0.2">
      <c r="A789" t="s">
        <v>71</v>
      </c>
      <c r="D789" t="s">
        <v>5</v>
      </c>
      <c r="E789">
        <v>201906</v>
      </c>
      <c r="F789" s="1">
        <v>4811042452.5699863</v>
      </c>
      <c r="G789" s="1">
        <v>4960500182.5699863</v>
      </c>
      <c r="H789" s="1">
        <v>4811042452.5699863</v>
      </c>
      <c r="I789" s="1">
        <v>4960500182.5699863</v>
      </c>
    </row>
    <row r="790" spans="1:9" x14ac:dyDescent="0.2">
      <c r="A790" t="s">
        <v>71</v>
      </c>
      <c r="D790" t="s">
        <v>5</v>
      </c>
      <c r="E790">
        <v>201909</v>
      </c>
      <c r="F790" s="1">
        <v>5337140498.089983</v>
      </c>
      <c r="G790" s="1">
        <v>5427123029.089983</v>
      </c>
      <c r="H790" s="1">
        <v>5337140498.089983</v>
      </c>
      <c r="I790" s="1">
        <v>5427123029.089983</v>
      </c>
    </row>
    <row r="791" spans="1:9" x14ac:dyDescent="0.2">
      <c r="A791" t="s">
        <v>71</v>
      </c>
      <c r="D791" t="s">
        <v>5</v>
      </c>
      <c r="E791">
        <v>201912</v>
      </c>
      <c r="F791" s="1">
        <v>4863171316.1999855</v>
      </c>
      <c r="G791" s="1">
        <v>5343705151.1998844</v>
      </c>
      <c r="H791" s="1">
        <v>4863171316.1999855</v>
      </c>
      <c r="I791" s="1">
        <v>5343705151.1998844</v>
      </c>
    </row>
    <row r="792" spans="1:9" x14ac:dyDescent="0.2">
      <c r="A792" t="s">
        <v>71</v>
      </c>
      <c r="D792" t="s">
        <v>5</v>
      </c>
      <c r="E792">
        <v>202003</v>
      </c>
      <c r="F792" s="1">
        <v>4482504435.3699884</v>
      </c>
      <c r="G792" s="1">
        <v>5184401312.3698883</v>
      </c>
      <c r="H792" s="1">
        <v>4482504435.3699884</v>
      </c>
      <c r="I792" s="1">
        <v>5184401312.3698883</v>
      </c>
    </row>
    <row r="793" spans="1:9" x14ac:dyDescent="0.2">
      <c r="A793" t="s">
        <v>71</v>
      </c>
      <c r="D793" t="s">
        <v>5</v>
      </c>
      <c r="E793">
        <v>202006</v>
      </c>
      <c r="F793" s="1">
        <v>4659095833.2799921</v>
      </c>
      <c r="G793" s="1">
        <v>5097396235.2799931</v>
      </c>
      <c r="H793" s="1">
        <v>4659095833.2799921</v>
      </c>
      <c r="I793" s="1">
        <v>5097396235.2799931</v>
      </c>
    </row>
    <row r="794" spans="1:9" x14ac:dyDescent="0.2">
      <c r="A794" t="s">
        <v>71</v>
      </c>
      <c r="D794" t="s">
        <v>5</v>
      </c>
      <c r="E794">
        <v>202009</v>
      </c>
      <c r="F794" s="1">
        <v>4904104447.0699978</v>
      </c>
      <c r="G794" s="1">
        <v>4844179113.0699978</v>
      </c>
      <c r="H794" s="1">
        <v>4904104447.0699978</v>
      </c>
      <c r="I794" s="1">
        <v>4844179113.0699978</v>
      </c>
    </row>
    <row r="795" spans="1:9" x14ac:dyDescent="0.2">
      <c r="A795" t="s">
        <v>71</v>
      </c>
      <c r="D795" t="s">
        <v>5</v>
      </c>
      <c r="E795">
        <v>202012</v>
      </c>
      <c r="F795" s="1">
        <v>4285328711.3600006</v>
      </c>
      <c r="G795" s="1">
        <v>4402505629.3600006</v>
      </c>
      <c r="H795" s="1">
        <v>4285328711.3600006</v>
      </c>
      <c r="I795" s="1">
        <v>4402505629.3600006</v>
      </c>
    </row>
    <row r="796" spans="1:9" x14ac:dyDescent="0.2">
      <c r="A796" t="s">
        <v>71</v>
      </c>
      <c r="D796" t="s">
        <v>5</v>
      </c>
      <c r="E796">
        <v>202103</v>
      </c>
      <c r="F796" s="1">
        <v>4057637272.4699979</v>
      </c>
      <c r="G796" s="1">
        <v>4333833366.4699974</v>
      </c>
      <c r="H796" s="1">
        <v>4057637272.4699979</v>
      </c>
      <c r="I796" s="1">
        <v>4333833366.4699974</v>
      </c>
    </row>
    <row r="797" spans="1:9" x14ac:dyDescent="0.2">
      <c r="A797" t="s">
        <v>71</v>
      </c>
      <c r="D797" t="s">
        <v>5</v>
      </c>
      <c r="E797">
        <v>202106</v>
      </c>
      <c r="F797" s="1">
        <v>3789462279.0699992</v>
      </c>
      <c r="G797" s="1">
        <v>4013261941.0699987</v>
      </c>
      <c r="H797" s="1">
        <v>3789462279.0699992</v>
      </c>
      <c r="I797" s="1">
        <v>4013261941.0699987</v>
      </c>
    </row>
    <row r="798" spans="1:9" x14ac:dyDescent="0.2">
      <c r="A798" t="s">
        <v>71</v>
      </c>
      <c r="D798" t="s">
        <v>5</v>
      </c>
      <c r="E798">
        <v>202109</v>
      </c>
      <c r="F798" s="1">
        <v>3938239654.9799972</v>
      </c>
      <c r="G798" s="1">
        <v>3921521235.9799986</v>
      </c>
      <c r="H798" s="1">
        <v>3938239654.9799972</v>
      </c>
      <c r="I798" s="1">
        <v>3921521235.9799986</v>
      </c>
    </row>
    <row r="799" spans="1:9" x14ac:dyDescent="0.2">
      <c r="A799" t="s">
        <v>71</v>
      </c>
      <c r="D799" t="s">
        <v>5</v>
      </c>
      <c r="E799">
        <v>202112</v>
      </c>
      <c r="F799" s="1">
        <v>3740658803.1799974</v>
      </c>
      <c r="G799" s="1">
        <v>3807010104.1799974</v>
      </c>
      <c r="H799" s="1">
        <v>3740658803.1799974</v>
      </c>
      <c r="I799" s="1">
        <v>3807010104.1799974</v>
      </c>
    </row>
    <row r="800" spans="1:9" x14ac:dyDescent="0.2">
      <c r="A800" t="s">
        <v>71</v>
      </c>
      <c r="D800" t="s">
        <v>5</v>
      </c>
      <c r="E800">
        <v>202203</v>
      </c>
      <c r="F800" s="1">
        <v>3719341079.099997</v>
      </c>
      <c r="G800" s="1">
        <v>3702410759.0563016</v>
      </c>
      <c r="H800" s="1">
        <v>3719341079.099997</v>
      </c>
      <c r="I800" s="1">
        <v>3702410759.0563016</v>
      </c>
    </row>
    <row r="801" spans="1:9" x14ac:dyDescent="0.2">
      <c r="A801" t="s">
        <v>71</v>
      </c>
      <c r="D801" t="s">
        <v>5</v>
      </c>
      <c r="E801">
        <v>202206</v>
      </c>
      <c r="F801" s="1">
        <v>3910924808.8600011</v>
      </c>
      <c r="G801" s="1">
        <v>3905086953.0054917</v>
      </c>
      <c r="H801" s="1">
        <v>3910924808.8600011</v>
      </c>
      <c r="I801" s="1">
        <v>3905086953.0054917</v>
      </c>
    </row>
    <row r="802" spans="1:9" x14ac:dyDescent="0.2">
      <c r="A802" t="s">
        <v>71</v>
      </c>
      <c r="D802" t="s">
        <v>5</v>
      </c>
      <c r="E802">
        <v>202209</v>
      </c>
      <c r="F802" s="1">
        <v>4721911229.2399998</v>
      </c>
      <c r="G802" s="1">
        <v>4692269385.7818174</v>
      </c>
      <c r="H802" s="1">
        <v>4721911229.2399998</v>
      </c>
      <c r="I802" s="1">
        <v>4692269385.7818174</v>
      </c>
    </row>
    <row r="803" spans="1:9" x14ac:dyDescent="0.2">
      <c r="A803" t="s">
        <v>71</v>
      </c>
      <c r="D803" t="s">
        <v>5</v>
      </c>
      <c r="E803">
        <v>202212</v>
      </c>
      <c r="F803" s="1">
        <v>5166911246.6999998</v>
      </c>
      <c r="G803" s="1">
        <v>5175812104.6999998</v>
      </c>
      <c r="H803" s="1">
        <v>5166911246.6999998</v>
      </c>
      <c r="I803" s="1">
        <v>5175812104.6999998</v>
      </c>
    </row>
    <row r="804" spans="1:9" x14ac:dyDescent="0.2">
      <c r="A804" t="s">
        <v>71</v>
      </c>
      <c r="D804" t="s">
        <v>5</v>
      </c>
      <c r="E804">
        <v>202303</v>
      </c>
      <c r="F804" s="1">
        <v>5457001257.659997</v>
      </c>
      <c r="G804" s="1">
        <v>5609562880.659996</v>
      </c>
      <c r="H804" s="1">
        <v>5457001257.659997</v>
      </c>
      <c r="I804" s="1">
        <v>5609562880.659996</v>
      </c>
    </row>
    <row r="805" spans="1:9" x14ac:dyDescent="0.2">
      <c r="A805" t="s">
        <v>71</v>
      </c>
      <c r="D805" t="s">
        <v>5</v>
      </c>
      <c r="E805">
        <v>202306</v>
      </c>
      <c r="F805" s="1">
        <v>5547045095.8599987</v>
      </c>
      <c r="G805" s="1">
        <v>5705166381.8599987</v>
      </c>
      <c r="H805" s="1">
        <v>5547045095.8599987</v>
      </c>
      <c r="I805" s="1">
        <v>5705166381.8599987</v>
      </c>
    </row>
    <row r="806" spans="1:9" x14ac:dyDescent="0.2">
      <c r="A806" t="s">
        <v>71</v>
      </c>
      <c r="D806" t="s">
        <v>5</v>
      </c>
      <c r="E806">
        <v>202309</v>
      </c>
      <c r="F806" s="1">
        <v>6051147505.170002</v>
      </c>
      <c r="G806" s="1">
        <v>6029914662.170002</v>
      </c>
      <c r="H806" s="1">
        <v>6051147505.170002</v>
      </c>
      <c r="I806" s="1">
        <v>6029914662.170002</v>
      </c>
    </row>
    <row r="807" spans="1:9" x14ac:dyDescent="0.2">
      <c r="A807" t="s">
        <v>71</v>
      </c>
      <c r="D807" t="s">
        <v>5</v>
      </c>
      <c r="E807">
        <v>202312</v>
      </c>
      <c r="F807" s="1">
        <v>6019808945.0599957</v>
      </c>
      <c r="G807" s="1">
        <v>6054559530.0599957</v>
      </c>
      <c r="H807" s="1">
        <v>6019808945.0599957</v>
      </c>
      <c r="I807" s="1">
        <v>6054559530.0599957</v>
      </c>
    </row>
    <row r="808" spans="1:9" x14ac:dyDescent="0.2">
      <c r="A808" t="s">
        <v>71</v>
      </c>
      <c r="D808" t="s">
        <v>5</v>
      </c>
      <c r="E808">
        <v>202403</v>
      </c>
      <c r="F808" s="1">
        <v>5778749622.3700066</v>
      </c>
      <c r="G808" s="1">
        <v>5908360207.3700066</v>
      </c>
      <c r="H808" s="1">
        <v>5778749622.3700066</v>
      </c>
      <c r="I808" s="1">
        <v>5908360207.3700066</v>
      </c>
    </row>
    <row r="809" spans="1:9" x14ac:dyDescent="0.2">
      <c r="A809" t="s">
        <v>71</v>
      </c>
      <c r="D809" t="s">
        <v>5</v>
      </c>
      <c r="E809">
        <v>202406</v>
      </c>
      <c r="F809" s="1">
        <v>3878569314.6500015</v>
      </c>
      <c r="G809" s="1">
        <v>3963086021.6500015</v>
      </c>
      <c r="H809" s="1">
        <v>3878569314.6500015</v>
      </c>
      <c r="I809" s="1">
        <v>3963086021.6500015</v>
      </c>
    </row>
    <row r="810" spans="1:9" x14ac:dyDescent="0.2">
      <c r="A810" t="s">
        <v>72</v>
      </c>
      <c r="D810" t="s">
        <v>7</v>
      </c>
      <c r="E810">
        <v>2014</v>
      </c>
      <c r="F810" s="1">
        <v>347185866554.97986</v>
      </c>
      <c r="G810" s="1">
        <v>391767938328.68433</v>
      </c>
      <c r="H810" s="1">
        <v>318168617954.9939</v>
      </c>
      <c r="I810" s="1">
        <v>362750689728.69824</v>
      </c>
    </row>
    <row r="811" spans="1:9" x14ac:dyDescent="0.2">
      <c r="A811" t="s">
        <v>72</v>
      </c>
      <c r="D811" t="s">
        <v>7</v>
      </c>
      <c r="E811">
        <v>2015</v>
      </c>
      <c r="F811" s="1">
        <v>370263680037.31189</v>
      </c>
      <c r="G811" s="1">
        <v>417626092741.10223</v>
      </c>
      <c r="H811" s="1">
        <v>334561327726.27454</v>
      </c>
      <c r="I811" s="1">
        <v>381923740430.06512</v>
      </c>
    </row>
    <row r="812" spans="1:9" x14ac:dyDescent="0.2">
      <c r="A812" t="s">
        <v>72</v>
      </c>
      <c r="D812" t="s">
        <v>7</v>
      </c>
      <c r="E812">
        <v>2016</v>
      </c>
      <c r="F812" s="1">
        <v>395900864287.81409</v>
      </c>
      <c r="G812" s="1">
        <v>397300855803.64099</v>
      </c>
      <c r="H812" s="1">
        <v>360400076900.77826</v>
      </c>
      <c r="I812" s="1">
        <v>361800068416.60529</v>
      </c>
    </row>
    <row r="813" spans="1:9" x14ac:dyDescent="0.2">
      <c r="A813" t="s">
        <v>72</v>
      </c>
      <c r="D813" t="s">
        <v>7</v>
      </c>
      <c r="E813">
        <v>2017</v>
      </c>
      <c r="F813" s="1">
        <v>405501229226.54077</v>
      </c>
      <c r="G813" s="1">
        <v>485364133103.87866</v>
      </c>
      <c r="H813" s="1">
        <v>366488351392.34448</v>
      </c>
      <c r="I813" s="1">
        <v>446351255269.68225</v>
      </c>
    </row>
    <row r="814" spans="1:9" x14ac:dyDescent="0.2">
      <c r="A814" t="s">
        <v>72</v>
      </c>
      <c r="D814" t="s">
        <v>7</v>
      </c>
      <c r="E814">
        <v>2018</v>
      </c>
      <c r="F814" s="1">
        <v>436603805513.25586</v>
      </c>
      <c r="G814" s="1">
        <v>488240631527.83759</v>
      </c>
      <c r="H814" s="1">
        <v>405437638451.21283</v>
      </c>
      <c r="I814" s="1">
        <v>457074464465.79462</v>
      </c>
    </row>
    <row r="815" spans="1:9" x14ac:dyDescent="0.2">
      <c r="A815" t="s">
        <v>72</v>
      </c>
      <c r="D815" t="s">
        <v>7</v>
      </c>
      <c r="E815">
        <v>2019</v>
      </c>
      <c r="F815" s="1">
        <v>436471565688.83557</v>
      </c>
      <c r="G815" s="1">
        <v>413248788843.64417</v>
      </c>
      <c r="H815" s="1">
        <v>394425749100.79321</v>
      </c>
      <c r="I815" s="1">
        <v>371202972255.60181</v>
      </c>
    </row>
    <row r="816" spans="1:9" x14ac:dyDescent="0.2">
      <c r="A816" t="s">
        <v>72</v>
      </c>
      <c r="D816" t="s">
        <v>7</v>
      </c>
      <c r="E816">
        <v>2020</v>
      </c>
      <c r="F816" s="1">
        <v>421861085492.32202</v>
      </c>
      <c r="G816" s="1">
        <v>420928471073.20123</v>
      </c>
      <c r="H816" s="1">
        <v>379274991378.24677</v>
      </c>
      <c r="I816" s="1">
        <v>378342376959.12604</v>
      </c>
    </row>
    <row r="817" spans="1:9" x14ac:dyDescent="0.2">
      <c r="A817" t="s">
        <v>72</v>
      </c>
      <c r="D817" t="s">
        <v>7</v>
      </c>
      <c r="E817">
        <v>2021</v>
      </c>
      <c r="F817" s="1">
        <v>458558814805.60223</v>
      </c>
      <c r="G817" s="1">
        <v>432433039559.987</v>
      </c>
      <c r="H817" s="1">
        <v>415158110064.07568</v>
      </c>
      <c r="I817" s="1">
        <v>389032334818.46039</v>
      </c>
    </row>
    <row r="818" spans="1:9" x14ac:dyDescent="0.2">
      <c r="A818" t="s">
        <v>72</v>
      </c>
      <c r="D818" t="s">
        <v>7</v>
      </c>
      <c r="E818">
        <v>2022</v>
      </c>
      <c r="F818" s="1">
        <v>493111885022.67456</v>
      </c>
      <c r="G818" s="1">
        <v>450547229992.57794</v>
      </c>
      <c r="H818" s="1">
        <v>430285287660.07434</v>
      </c>
      <c r="I818" s="1">
        <v>387720632629.97772</v>
      </c>
    </row>
    <row r="819" spans="1:9" x14ac:dyDescent="0.2">
      <c r="A819" t="s">
        <v>72</v>
      </c>
      <c r="D819" t="s">
        <v>7</v>
      </c>
      <c r="E819">
        <v>2023</v>
      </c>
      <c r="F819" s="1">
        <v>497056116077.32825</v>
      </c>
      <c r="G819" s="1">
        <v>470737262868.48273</v>
      </c>
      <c r="H819" s="1">
        <v>457366163579.72919</v>
      </c>
      <c r="I819" s="1">
        <v>431047310370.88367</v>
      </c>
    </row>
    <row r="820" spans="1:9" x14ac:dyDescent="0.2">
      <c r="A820" t="s">
        <v>72</v>
      </c>
      <c r="D820" t="s">
        <v>7</v>
      </c>
      <c r="E820">
        <v>2024</v>
      </c>
      <c r="F820" s="1">
        <v>190751725348.06479</v>
      </c>
      <c r="G820" s="1">
        <v>201222529261.08466</v>
      </c>
      <c r="H820" s="1">
        <v>179203341532.57034</v>
      </c>
      <c r="I820" s="1">
        <v>189674145445.59021</v>
      </c>
    </row>
    <row r="821" spans="1:9" x14ac:dyDescent="0.2">
      <c r="A821" t="s">
        <v>72</v>
      </c>
      <c r="D821" t="s">
        <v>8</v>
      </c>
      <c r="E821">
        <v>201401</v>
      </c>
      <c r="F821" s="1">
        <v>13540634844.460201</v>
      </c>
      <c r="G821" s="1">
        <v>29508599031.869919</v>
      </c>
      <c r="H821" s="1">
        <v>12465943945.093609</v>
      </c>
      <c r="I821" s="1">
        <v>28433908132.503304</v>
      </c>
    </row>
    <row r="822" spans="1:9" x14ac:dyDescent="0.2">
      <c r="A822" t="s">
        <v>72</v>
      </c>
      <c r="D822" t="s">
        <v>8</v>
      </c>
      <c r="E822">
        <v>201402</v>
      </c>
      <c r="F822" s="1">
        <v>21906324864.039291</v>
      </c>
      <c r="G822" s="1">
        <v>28035229680.310272</v>
      </c>
      <c r="H822" s="1">
        <v>20210717470.793304</v>
      </c>
      <c r="I822" s="1">
        <v>26339622287.064293</v>
      </c>
    </row>
    <row r="823" spans="1:9" x14ac:dyDescent="0.2">
      <c r="A823" t="s">
        <v>72</v>
      </c>
      <c r="D823" t="s">
        <v>8</v>
      </c>
      <c r="E823">
        <v>201403</v>
      </c>
      <c r="F823" s="1">
        <v>24474940834.188705</v>
      </c>
      <c r="G823" s="1">
        <v>29422359973.836395</v>
      </c>
      <c r="H823" s="1">
        <v>22044245554.723709</v>
      </c>
      <c r="I823" s="1">
        <v>26991664694.371407</v>
      </c>
    </row>
    <row r="824" spans="1:9" x14ac:dyDescent="0.2">
      <c r="A824" t="s">
        <v>72</v>
      </c>
      <c r="D824" t="s">
        <v>8</v>
      </c>
      <c r="E824">
        <v>201404</v>
      </c>
      <c r="F824" s="1">
        <v>26730955345.21199</v>
      </c>
      <c r="G824" s="1">
        <v>30829322007.100513</v>
      </c>
      <c r="H824" s="1">
        <v>24547630582.081497</v>
      </c>
      <c r="I824" s="1">
        <v>28645997243.969986</v>
      </c>
    </row>
    <row r="825" spans="1:9" x14ac:dyDescent="0.2">
      <c r="A825" t="s">
        <v>72</v>
      </c>
      <c r="D825" t="s">
        <v>8</v>
      </c>
      <c r="E825">
        <v>201405</v>
      </c>
      <c r="F825" s="1">
        <v>29939412683.445606</v>
      </c>
      <c r="G825" s="1">
        <v>32664151583.35321</v>
      </c>
      <c r="H825" s="1">
        <v>27652059394.787399</v>
      </c>
      <c r="I825" s="1">
        <v>30376798294.694988</v>
      </c>
    </row>
    <row r="826" spans="1:9" x14ac:dyDescent="0.2">
      <c r="A826" t="s">
        <v>72</v>
      </c>
      <c r="D826" t="s">
        <v>8</v>
      </c>
      <c r="E826">
        <v>201406</v>
      </c>
      <c r="F826" s="1">
        <v>27797856086.637993</v>
      </c>
      <c r="G826" s="1">
        <v>32129683167.294701</v>
      </c>
      <c r="H826" s="1">
        <v>25299569142.8172</v>
      </c>
      <c r="I826" s="1">
        <v>29631396223.473888</v>
      </c>
    </row>
    <row r="827" spans="1:9" x14ac:dyDescent="0.2">
      <c r="A827" t="s">
        <v>72</v>
      </c>
      <c r="D827" t="s">
        <v>8</v>
      </c>
      <c r="E827">
        <v>201407</v>
      </c>
      <c r="F827" s="1">
        <v>30248053736.573521</v>
      </c>
      <c r="G827" s="1">
        <v>33693354149.604691</v>
      </c>
      <c r="H827" s="1">
        <v>28247332262.153294</v>
      </c>
      <c r="I827" s="1">
        <v>31692632675.184498</v>
      </c>
    </row>
    <row r="828" spans="1:9" x14ac:dyDescent="0.2">
      <c r="A828" t="s">
        <v>72</v>
      </c>
      <c r="D828" t="s">
        <v>8</v>
      </c>
      <c r="E828">
        <v>201408</v>
      </c>
      <c r="F828" s="1">
        <v>50230455440.7248</v>
      </c>
      <c r="G828" s="1">
        <v>39557916223.25219</v>
      </c>
      <c r="H828" s="1">
        <v>47703625490.547302</v>
      </c>
      <c r="I828" s="1">
        <v>37031086273.074699</v>
      </c>
    </row>
    <row r="829" spans="1:9" x14ac:dyDescent="0.2">
      <c r="A829" t="s">
        <v>72</v>
      </c>
      <c r="D829" t="s">
        <v>8</v>
      </c>
      <c r="E829">
        <v>201409</v>
      </c>
      <c r="F829" s="1">
        <v>46458221999.905594</v>
      </c>
      <c r="G829" s="1">
        <v>31645705854.07378</v>
      </c>
      <c r="H829" s="1">
        <v>43860916361.294197</v>
      </c>
      <c r="I829" s="1">
        <v>29048400215.462414</v>
      </c>
    </row>
    <row r="830" spans="1:9" x14ac:dyDescent="0.2">
      <c r="A830" t="s">
        <v>72</v>
      </c>
      <c r="D830" t="s">
        <v>8</v>
      </c>
      <c r="E830">
        <v>201410</v>
      </c>
      <c r="F830" s="1">
        <v>28718792326.700497</v>
      </c>
      <c r="G830" s="1">
        <v>35873186462.602409</v>
      </c>
      <c r="H830" s="1">
        <v>25822183854.56049</v>
      </c>
      <c r="I830" s="1">
        <v>32976577990.462406</v>
      </c>
    </row>
    <row r="831" spans="1:9" x14ac:dyDescent="0.2">
      <c r="A831" t="s">
        <v>72</v>
      </c>
      <c r="D831" t="s">
        <v>8</v>
      </c>
      <c r="E831">
        <v>201411</v>
      </c>
      <c r="F831" s="1">
        <v>23400414116.475601</v>
      </c>
      <c r="G831" s="1">
        <v>34725980899.355499</v>
      </c>
      <c r="H831" s="1">
        <v>20134923337.747593</v>
      </c>
      <c r="I831" s="1">
        <v>31460490120.627483</v>
      </c>
    </row>
    <row r="832" spans="1:9" x14ac:dyDescent="0.2">
      <c r="A832" t="s">
        <v>72</v>
      </c>
      <c r="D832" t="s">
        <v>8</v>
      </c>
      <c r="E832">
        <v>201412</v>
      </c>
      <c r="F832" s="1">
        <v>23739804276.61599</v>
      </c>
      <c r="G832" s="1">
        <v>33682449296.030685</v>
      </c>
      <c r="H832" s="1">
        <v>20179470558.394302</v>
      </c>
      <c r="I832" s="1">
        <v>30122115577.80899</v>
      </c>
    </row>
    <row r="833" spans="1:9" x14ac:dyDescent="0.2">
      <c r="A833" t="s">
        <v>72</v>
      </c>
      <c r="D833" t="s">
        <v>8</v>
      </c>
      <c r="E833">
        <v>201501</v>
      </c>
      <c r="F833" s="1">
        <v>15359863217.874006</v>
      </c>
      <c r="G833" s="1">
        <v>33077078918.370487</v>
      </c>
      <c r="H833" s="1">
        <v>12293943321.86799</v>
      </c>
      <c r="I833" s="1">
        <v>30011159022.364494</v>
      </c>
    </row>
    <row r="834" spans="1:9" x14ac:dyDescent="0.2">
      <c r="A834" t="s">
        <v>72</v>
      </c>
      <c r="D834" t="s">
        <v>8</v>
      </c>
      <c r="E834">
        <v>201502</v>
      </c>
      <c r="F834" s="1">
        <v>24323474421.882599</v>
      </c>
      <c r="G834" s="1">
        <v>33581566548.121319</v>
      </c>
      <c r="H834" s="1">
        <v>22243948455.591595</v>
      </c>
      <c r="I834" s="1">
        <v>31502040581.830284</v>
      </c>
    </row>
    <row r="835" spans="1:9" x14ac:dyDescent="0.2">
      <c r="A835" t="s">
        <v>72</v>
      </c>
      <c r="D835" t="s">
        <v>8</v>
      </c>
      <c r="E835">
        <v>201503</v>
      </c>
      <c r="F835" s="1">
        <v>27981490004.813293</v>
      </c>
      <c r="G835" s="1">
        <v>36587534202.476089</v>
      </c>
      <c r="H835" s="1">
        <v>25577427019.411289</v>
      </c>
      <c r="I835" s="1">
        <v>34183471217.074085</v>
      </c>
    </row>
    <row r="836" spans="1:9" x14ac:dyDescent="0.2">
      <c r="A836" t="s">
        <v>72</v>
      </c>
      <c r="D836" t="s">
        <v>8</v>
      </c>
      <c r="E836">
        <v>201504</v>
      </c>
      <c r="F836" s="1">
        <v>29259780358.070221</v>
      </c>
      <c r="G836" s="1">
        <v>35738274749.249298</v>
      </c>
      <c r="H836" s="1">
        <v>26892731914.831406</v>
      </c>
      <c r="I836" s="1">
        <v>33371226306.01049</v>
      </c>
    </row>
    <row r="837" spans="1:9" x14ac:dyDescent="0.2">
      <c r="A837" t="s">
        <v>72</v>
      </c>
      <c r="D837" t="s">
        <v>8</v>
      </c>
      <c r="E837">
        <v>201505</v>
      </c>
      <c r="F837" s="1">
        <v>30371668693.810699</v>
      </c>
      <c r="G837" s="1">
        <v>36637791440.174202</v>
      </c>
      <c r="H837" s="1">
        <v>28058082247.4245</v>
      </c>
      <c r="I837" s="1">
        <v>34324204993.787991</v>
      </c>
    </row>
    <row r="838" spans="1:9" x14ac:dyDescent="0.2">
      <c r="A838" t="s">
        <v>72</v>
      </c>
      <c r="D838" t="s">
        <v>8</v>
      </c>
      <c r="E838">
        <v>201506</v>
      </c>
      <c r="F838" s="1">
        <v>27700753157.263901</v>
      </c>
      <c r="G838" s="1">
        <v>31955493526.014198</v>
      </c>
      <c r="H838" s="1">
        <v>24929233348.637505</v>
      </c>
      <c r="I838" s="1">
        <v>29183973717.387791</v>
      </c>
    </row>
    <row r="839" spans="1:9" x14ac:dyDescent="0.2">
      <c r="A839" t="s">
        <v>72</v>
      </c>
      <c r="D839" t="s">
        <v>8</v>
      </c>
      <c r="E839">
        <v>201507</v>
      </c>
      <c r="F839" s="1">
        <v>35071007409.940033</v>
      </c>
      <c r="G839" s="1">
        <v>27996292052.754318</v>
      </c>
      <c r="H839" s="1">
        <v>32782126324.455204</v>
      </c>
      <c r="I839" s="1">
        <v>25707410967.269508</v>
      </c>
    </row>
    <row r="840" spans="1:9" x14ac:dyDescent="0.2">
      <c r="A840" t="s">
        <v>72</v>
      </c>
      <c r="D840" t="s">
        <v>8</v>
      </c>
      <c r="E840">
        <v>201508</v>
      </c>
      <c r="F840" s="1">
        <v>49703446487.219986</v>
      </c>
      <c r="G840" s="1">
        <v>36756017525.634407</v>
      </c>
      <c r="H840" s="1">
        <v>47083958979.224388</v>
      </c>
      <c r="I840" s="1">
        <v>34136530017.638805</v>
      </c>
    </row>
    <row r="841" spans="1:9" x14ac:dyDescent="0.2">
      <c r="A841" t="s">
        <v>72</v>
      </c>
      <c r="D841" t="s">
        <v>8</v>
      </c>
      <c r="E841">
        <v>201509</v>
      </c>
      <c r="F841" s="1">
        <v>47438457879.79319</v>
      </c>
      <c r="G841" s="1">
        <v>38907009488.019798</v>
      </c>
      <c r="H841" s="1">
        <v>44418799692.264282</v>
      </c>
      <c r="I841" s="1">
        <v>35887351300.490898</v>
      </c>
    </row>
    <row r="842" spans="1:9" x14ac:dyDescent="0.2">
      <c r="A842" t="s">
        <v>72</v>
      </c>
      <c r="D842" t="s">
        <v>8</v>
      </c>
      <c r="E842">
        <v>201510</v>
      </c>
      <c r="F842" s="1">
        <v>31110476568.972191</v>
      </c>
      <c r="G842" s="1">
        <v>35122160325.598396</v>
      </c>
      <c r="H842" s="1">
        <v>27695959287.479698</v>
      </c>
      <c r="I842" s="1">
        <v>31707643044.105911</v>
      </c>
    </row>
    <row r="843" spans="1:9" x14ac:dyDescent="0.2">
      <c r="A843" t="s">
        <v>72</v>
      </c>
      <c r="D843" t="s">
        <v>8</v>
      </c>
      <c r="E843">
        <v>201511</v>
      </c>
      <c r="F843" s="1">
        <v>23833590932.488415</v>
      </c>
      <c r="G843" s="1">
        <v>33993568233.469982</v>
      </c>
      <c r="H843" s="1">
        <v>20880619177.967789</v>
      </c>
      <c r="I843" s="1">
        <v>31040596478.949413</v>
      </c>
    </row>
    <row r="844" spans="1:9" x14ac:dyDescent="0.2">
      <c r="A844" t="s">
        <v>72</v>
      </c>
      <c r="D844" t="s">
        <v>8</v>
      </c>
      <c r="E844">
        <v>201512</v>
      </c>
      <c r="F844" s="1">
        <v>28109670905.183182</v>
      </c>
      <c r="G844" s="1">
        <v>37273305731.219704</v>
      </c>
      <c r="H844" s="1">
        <v>21704497957.118908</v>
      </c>
      <c r="I844" s="1">
        <v>30868132783.155403</v>
      </c>
    </row>
    <row r="845" spans="1:9" x14ac:dyDescent="0.2">
      <c r="A845" t="s">
        <v>72</v>
      </c>
      <c r="D845" t="s">
        <v>8</v>
      </c>
      <c r="E845">
        <v>201601</v>
      </c>
      <c r="F845" s="1">
        <v>16644864122.807497</v>
      </c>
      <c r="G845" s="1">
        <v>33762985141.124485</v>
      </c>
      <c r="H845" s="1">
        <v>14944216412.297503</v>
      </c>
      <c r="I845" s="1">
        <v>32062337430.614491</v>
      </c>
    </row>
    <row r="846" spans="1:9" x14ac:dyDescent="0.2">
      <c r="A846" t="s">
        <v>72</v>
      </c>
      <c r="D846" t="s">
        <v>8</v>
      </c>
      <c r="E846">
        <v>201602</v>
      </c>
      <c r="F846" s="1">
        <v>26163150600.394592</v>
      </c>
      <c r="G846" s="1">
        <v>34020305180.153709</v>
      </c>
      <c r="H846" s="1">
        <v>23622446635.087704</v>
      </c>
      <c r="I846" s="1">
        <v>31479601214.84679</v>
      </c>
    </row>
    <row r="847" spans="1:9" x14ac:dyDescent="0.2">
      <c r="A847" t="s">
        <v>72</v>
      </c>
      <c r="D847" t="s">
        <v>8</v>
      </c>
      <c r="E847">
        <v>201603</v>
      </c>
      <c r="F847" s="1">
        <v>30037276307.75</v>
      </c>
      <c r="G847" s="1">
        <v>25384486961.216564</v>
      </c>
      <c r="H847" s="1">
        <v>26894587074.579998</v>
      </c>
      <c r="I847" s="1">
        <v>22241797728.046589</v>
      </c>
    </row>
    <row r="848" spans="1:9" x14ac:dyDescent="0.2">
      <c r="A848" t="s">
        <v>72</v>
      </c>
      <c r="D848" t="s">
        <v>8</v>
      </c>
      <c r="E848">
        <v>201604</v>
      </c>
      <c r="F848" s="1">
        <v>32789206910.952507</v>
      </c>
      <c r="G848" s="1">
        <v>26194074639.810001</v>
      </c>
      <c r="H848" s="1">
        <v>30057974346.740707</v>
      </c>
      <c r="I848" s="1">
        <v>23462842075.598202</v>
      </c>
    </row>
    <row r="849" spans="1:9" x14ac:dyDescent="0.2">
      <c r="A849" t="s">
        <v>72</v>
      </c>
      <c r="D849" t="s">
        <v>8</v>
      </c>
      <c r="E849">
        <v>201605</v>
      </c>
      <c r="F849" s="1">
        <v>34125234775.90881</v>
      </c>
      <c r="G849" s="1">
        <v>27454882029.766994</v>
      </c>
      <c r="H849" s="1">
        <v>31103422298.327396</v>
      </c>
      <c r="I849" s="1">
        <v>24433069552.185612</v>
      </c>
    </row>
    <row r="850" spans="1:9" x14ac:dyDescent="0.2">
      <c r="A850" t="s">
        <v>72</v>
      </c>
      <c r="D850" t="s">
        <v>8</v>
      </c>
      <c r="E850">
        <v>201606</v>
      </c>
      <c r="F850" s="1">
        <v>32853868842.154396</v>
      </c>
      <c r="G850" s="1">
        <v>27356307032.569103</v>
      </c>
      <c r="H850" s="1">
        <v>29629584470.117397</v>
      </c>
      <c r="I850" s="1">
        <v>24132022660.532112</v>
      </c>
    </row>
    <row r="851" spans="1:9" x14ac:dyDescent="0.2">
      <c r="A851" t="s">
        <v>72</v>
      </c>
      <c r="D851" t="s">
        <v>8</v>
      </c>
      <c r="E851">
        <v>201607</v>
      </c>
      <c r="F851" s="1">
        <v>36736350217.284409</v>
      </c>
      <c r="G851" s="1">
        <v>28021688236.067196</v>
      </c>
      <c r="H851" s="1">
        <v>34522809290.464714</v>
      </c>
      <c r="I851" s="1">
        <v>25808147309.247494</v>
      </c>
    </row>
    <row r="852" spans="1:9" x14ac:dyDescent="0.2">
      <c r="A852" t="s">
        <v>72</v>
      </c>
      <c r="D852" t="s">
        <v>8</v>
      </c>
      <c r="E852">
        <v>201608</v>
      </c>
      <c r="F852" s="1">
        <v>51141222570.67662</v>
      </c>
      <c r="G852" s="1">
        <v>41261361466.791199</v>
      </c>
      <c r="H852" s="1">
        <v>48442547700.026604</v>
      </c>
      <c r="I852" s="1">
        <v>38562686596.141212</v>
      </c>
    </row>
    <row r="853" spans="1:9" x14ac:dyDescent="0.2">
      <c r="A853" t="s">
        <v>72</v>
      </c>
      <c r="D853" t="s">
        <v>8</v>
      </c>
      <c r="E853">
        <v>201609</v>
      </c>
      <c r="F853" s="1">
        <v>47046183303.982979</v>
      </c>
      <c r="G853" s="1">
        <v>39830081028.137184</v>
      </c>
      <c r="H853" s="1">
        <v>43681460849.533089</v>
      </c>
      <c r="I853" s="1">
        <v>36465358573.687309</v>
      </c>
    </row>
    <row r="854" spans="1:9" x14ac:dyDescent="0.2">
      <c r="A854" t="s">
        <v>72</v>
      </c>
      <c r="D854" t="s">
        <v>8</v>
      </c>
      <c r="E854">
        <v>201610</v>
      </c>
      <c r="F854" s="1">
        <v>29660702009.179203</v>
      </c>
      <c r="G854" s="1">
        <v>36842673856.786888</v>
      </c>
      <c r="H854" s="1">
        <v>26267307134.205612</v>
      </c>
      <c r="I854" s="1">
        <v>33449278981.813282</v>
      </c>
    </row>
    <row r="855" spans="1:9" x14ac:dyDescent="0.2">
      <c r="A855" t="s">
        <v>72</v>
      </c>
      <c r="D855" t="s">
        <v>8</v>
      </c>
      <c r="E855">
        <v>201611</v>
      </c>
      <c r="F855" s="1">
        <v>29006092697.339203</v>
      </c>
      <c r="G855" s="1">
        <v>38857767943.183517</v>
      </c>
      <c r="H855" s="1">
        <v>25744811813.133698</v>
      </c>
      <c r="I855" s="1">
        <v>35596487058.977982</v>
      </c>
    </row>
    <row r="856" spans="1:9" x14ac:dyDescent="0.2">
      <c r="A856" t="s">
        <v>72</v>
      </c>
      <c r="D856" t="s">
        <v>8</v>
      </c>
      <c r="E856">
        <v>201612</v>
      </c>
      <c r="F856" s="1">
        <v>29696711929.383789</v>
      </c>
      <c r="G856" s="1">
        <v>38314242288.034103</v>
      </c>
      <c r="H856" s="1">
        <v>25488908876.263809</v>
      </c>
      <c r="I856" s="1">
        <v>34106439234.914108</v>
      </c>
    </row>
    <row r="857" spans="1:9" x14ac:dyDescent="0.2">
      <c r="A857" t="s">
        <v>72</v>
      </c>
      <c r="D857" t="s">
        <v>8</v>
      </c>
      <c r="E857">
        <v>201701</v>
      </c>
      <c r="F857" s="1">
        <v>19928113910.394798</v>
      </c>
      <c r="G857" s="1">
        <v>37293996653.857903</v>
      </c>
      <c r="H857" s="1">
        <v>18048753656.425995</v>
      </c>
      <c r="I857" s="1">
        <v>35414636399.889099</v>
      </c>
    </row>
    <row r="858" spans="1:9" x14ac:dyDescent="0.2">
      <c r="A858" t="s">
        <v>72</v>
      </c>
      <c r="D858" t="s">
        <v>8</v>
      </c>
      <c r="E858">
        <v>201702</v>
      </c>
      <c r="F858" s="1">
        <v>28358730554.474007</v>
      </c>
      <c r="G858" s="1">
        <v>36646373672.107986</v>
      </c>
      <c r="H858" s="1">
        <v>25637602412.909004</v>
      </c>
      <c r="I858" s="1">
        <v>33925245530.542999</v>
      </c>
    </row>
    <row r="859" spans="1:9" x14ac:dyDescent="0.2">
      <c r="A859" t="s">
        <v>72</v>
      </c>
      <c r="D859" t="s">
        <v>8</v>
      </c>
      <c r="E859">
        <v>201703</v>
      </c>
      <c r="F859" s="1">
        <v>33282131906.104389</v>
      </c>
      <c r="G859" s="1">
        <v>40572894498.785583</v>
      </c>
      <c r="H859" s="1">
        <v>29981199938.4403</v>
      </c>
      <c r="I859" s="1">
        <v>37271962531.12149</v>
      </c>
    </row>
    <row r="860" spans="1:9" x14ac:dyDescent="0.2">
      <c r="A860" t="s">
        <v>72</v>
      </c>
      <c r="D860" t="s">
        <v>8</v>
      </c>
      <c r="E860">
        <v>201704</v>
      </c>
      <c r="F860" s="1">
        <v>32779623140.355602</v>
      </c>
      <c r="G860" s="1">
        <v>39870966176.747498</v>
      </c>
      <c r="H860" s="1">
        <v>29886097430.171906</v>
      </c>
      <c r="I860" s="1">
        <v>36977440466.563766</v>
      </c>
    </row>
    <row r="861" spans="1:9" x14ac:dyDescent="0.2">
      <c r="A861" t="s">
        <v>72</v>
      </c>
      <c r="D861" t="s">
        <v>8</v>
      </c>
      <c r="E861">
        <v>201705</v>
      </c>
      <c r="F861" s="1">
        <v>32119489643.540516</v>
      </c>
      <c r="G861" s="1">
        <v>40398324355.554382</v>
      </c>
      <c r="H861" s="1">
        <v>29178829953.763996</v>
      </c>
      <c r="I861" s="1">
        <v>37457664665.777916</v>
      </c>
    </row>
    <row r="862" spans="1:9" x14ac:dyDescent="0.2">
      <c r="A862" t="s">
        <v>72</v>
      </c>
      <c r="D862" t="s">
        <v>8</v>
      </c>
      <c r="E862">
        <v>201706</v>
      </c>
      <c r="F862" s="1">
        <v>32969032634.238602</v>
      </c>
      <c r="G862" s="1">
        <v>40749767006.232109</v>
      </c>
      <c r="H862" s="1">
        <v>29843329722.768623</v>
      </c>
      <c r="I862" s="1">
        <v>37624064094.7621</v>
      </c>
    </row>
    <row r="863" spans="1:9" x14ac:dyDescent="0.2">
      <c r="A863" t="s">
        <v>72</v>
      </c>
      <c r="D863" t="s">
        <v>8</v>
      </c>
      <c r="E863">
        <v>201707</v>
      </c>
      <c r="F863" s="1">
        <v>32553616038.901093</v>
      </c>
      <c r="G863" s="1">
        <v>38976452414.209213</v>
      </c>
      <c r="H863" s="1">
        <v>29827741892.335403</v>
      </c>
      <c r="I863" s="1">
        <v>36250578267.643486</v>
      </c>
    </row>
    <row r="864" spans="1:9" x14ac:dyDescent="0.2">
      <c r="A864" t="s">
        <v>72</v>
      </c>
      <c r="D864" t="s">
        <v>8</v>
      </c>
      <c r="E864">
        <v>201708</v>
      </c>
      <c r="F864" s="1">
        <v>51027369809.902222</v>
      </c>
      <c r="G864" s="1">
        <v>41989897943.927383</v>
      </c>
      <c r="H864" s="1">
        <v>47790430437.992195</v>
      </c>
      <c r="I864" s="1">
        <v>38752958572.017403</v>
      </c>
    </row>
    <row r="865" spans="1:9" x14ac:dyDescent="0.2">
      <c r="A865" t="s">
        <v>72</v>
      </c>
      <c r="D865" t="s">
        <v>8</v>
      </c>
      <c r="E865">
        <v>201709</v>
      </c>
      <c r="F865" s="1">
        <v>49287655990.296196</v>
      </c>
      <c r="G865" s="1">
        <v>45151623181.564095</v>
      </c>
      <c r="H865" s="1">
        <v>45290238910.090714</v>
      </c>
      <c r="I865" s="1">
        <v>41154206101.358597</v>
      </c>
    </row>
    <row r="866" spans="1:9" x14ac:dyDescent="0.2">
      <c r="A866" t="s">
        <v>72</v>
      </c>
      <c r="D866" t="s">
        <v>8</v>
      </c>
      <c r="E866">
        <v>201710</v>
      </c>
      <c r="F866" s="1">
        <v>35022557877.426514</v>
      </c>
      <c r="G866" s="1">
        <v>42396792066.636581</v>
      </c>
      <c r="H866" s="1">
        <v>31159757074.888111</v>
      </c>
      <c r="I866" s="1">
        <v>38533991264.09819</v>
      </c>
    </row>
    <row r="867" spans="1:9" x14ac:dyDescent="0.2">
      <c r="A867" t="s">
        <v>72</v>
      </c>
      <c r="D867" t="s">
        <v>8</v>
      </c>
      <c r="E867">
        <v>201711</v>
      </c>
      <c r="F867" s="1">
        <v>25973036728.656109</v>
      </c>
      <c r="G867" s="1">
        <v>39630044523.375099</v>
      </c>
      <c r="H867" s="1">
        <v>22190682181.130516</v>
      </c>
      <c r="I867" s="1">
        <v>35847689975.849518</v>
      </c>
    </row>
    <row r="868" spans="1:9" x14ac:dyDescent="0.2">
      <c r="A868" t="s">
        <v>72</v>
      </c>
      <c r="D868" t="s">
        <v>8</v>
      </c>
      <c r="E868">
        <v>201712</v>
      </c>
      <c r="F868" s="1">
        <v>32199870992.250786</v>
      </c>
      <c r="G868" s="1">
        <v>41687000610.880898</v>
      </c>
      <c r="H868" s="1">
        <v>27653687781.427578</v>
      </c>
      <c r="I868" s="1">
        <v>37140817400.057701</v>
      </c>
    </row>
    <row r="869" spans="1:9" x14ac:dyDescent="0.2">
      <c r="A869" t="s">
        <v>72</v>
      </c>
      <c r="D869" t="s">
        <v>8</v>
      </c>
      <c r="E869">
        <v>201801</v>
      </c>
      <c r="F869" s="1">
        <v>20454771332.935188</v>
      </c>
      <c r="G869" s="1">
        <v>38487928771.56237</v>
      </c>
      <c r="H869" s="1">
        <v>18719501864.475212</v>
      </c>
      <c r="I869" s="1">
        <v>36752659303.102394</v>
      </c>
    </row>
    <row r="870" spans="1:9" x14ac:dyDescent="0.2">
      <c r="A870" t="s">
        <v>72</v>
      </c>
      <c r="D870" t="s">
        <v>8</v>
      </c>
      <c r="E870">
        <v>201802</v>
      </c>
      <c r="F870" s="1">
        <v>28907826504.471905</v>
      </c>
      <c r="G870" s="1">
        <v>30826708064.480022</v>
      </c>
      <c r="H870" s="1">
        <v>25937084964.419403</v>
      </c>
      <c r="I870" s="1">
        <v>27855966524.427521</v>
      </c>
    </row>
    <row r="871" spans="1:9" x14ac:dyDescent="0.2">
      <c r="A871" t="s">
        <v>72</v>
      </c>
      <c r="D871" t="s">
        <v>8</v>
      </c>
      <c r="E871">
        <v>201803</v>
      </c>
      <c r="F871" s="1">
        <v>34718288948.644417</v>
      </c>
      <c r="G871" s="1">
        <v>42762082705.43911</v>
      </c>
      <c r="H871" s="1">
        <v>30843326028.088993</v>
      </c>
      <c r="I871" s="1">
        <v>38887119784.883705</v>
      </c>
    </row>
    <row r="872" spans="1:9" x14ac:dyDescent="0.2">
      <c r="A872" t="s">
        <v>72</v>
      </c>
      <c r="D872" t="s">
        <v>8</v>
      </c>
      <c r="E872">
        <v>201804</v>
      </c>
      <c r="F872" s="1">
        <v>35505175650.365196</v>
      </c>
      <c r="G872" s="1">
        <v>42194167246.495499</v>
      </c>
      <c r="H872" s="1">
        <v>32424737241.338291</v>
      </c>
      <c r="I872" s="1">
        <v>39113728837.468605</v>
      </c>
    </row>
    <row r="873" spans="1:9" x14ac:dyDescent="0.2">
      <c r="A873" t="s">
        <v>72</v>
      </c>
      <c r="D873" t="s">
        <v>8</v>
      </c>
      <c r="E873">
        <v>201805</v>
      </c>
      <c r="F873" s="1">
        <v>37102776092.951309</v>
      </c>
      <c r="G873" s="1">
        <v>46520709107.395874</v>
      </c>
      <c r="H873" s="1">
        <v>33644970781.030502</v>
      </c>
      <c r="I873" s="1">
        <v>43062903795.475052</v>
      </c>
    </row>
    <row r="874" spans="1:9" x14ac:dyDescent="0.2">
      <c r="A874" t="s">
        <v>72</v>
      </c>
      <c r="D874" t="s">
        <v>8</v>
      </c>
      <c r="E874">
        <v>201806</v>
      </c>
      <c r="F874" s="1">
        <v>35293585706.200195</v>
      </c>
      <c r="G874" s="1">
        <v>44229741296.842934</v>
      </c>
      <c r="H874" s="1">
        <v>31412890707.556587</v>
      </c>
      <c r="I874" s="1">
        <v>40349046298.199318</v>
      </c>
    </row>
    <row r="875" spans="1:9" x14ac:dyDescent="0.2">
      <c r="A875" t="s">
        <v>72</v>
      </c>
      <c r="D875" t="s">
        <v>8</v>
      </c>
      <c r="E875">
        <v>201807</v>
      </c>
      <c r="F875" s="1">
        <v>36932455259.155991</v>
      </c>
      <c r="G875" s="1">
        <v>44633957411.803917</v>
      </c>
      <c r="H875" s="1">
        <v>34367576895.304008</v>
      </c>
      <c r="I875" s="1">
        <v>42069079047.951881</v>
      </c>
    </row>
    <row r="876" spans="1:9" x14ac:dyDescent="0.2">
      <c r="A876" t="s">
        <v>72</v>
      </c>
      <c r="D876" t="s">
        <v>8</v>
      </c>
      <c r="E876">
        <v>201808</v>
      </c>
      <c r="F876" s="1">
        <v>51261786128.899605</v>
      </c>
      <c r="G876" s="1">
        <v>49013609314.005508</v>
      </c>
      <c r="H876" s="1">
        <v>42871667096.409607</v>
      </c>
      <c r="I876" s="1">
        <v>40623490281.515511</v>
      </c>
    </row>
    <row r="877" spans="1:9" x14ac:dyDescent="0.2">
      <c r="A877" t="s">
        <v>72</v>
      </c>
      <c r="D877" t="s">
        <v>8</v>
      </c>
      <c r="E877">
        <v>201809</v>
      </c>
      <c r="F877" s="1">
        <v>51439694262.941574</v>
      </c>
      <c r="G877" s="1">
        <v>36096437817.343781</v>
      </c>
      <c r="H877" s="1">
        <v>51501225965.904381</v>
      </c>
      <c r="I877" s="1">
        <v>36157969520.306587</v>
      </c>
    </row>
    <row r="878" spans="1:9" x14ac:dyDescent="0.2">
      <c r="A878" t="s">
        <v>72</v>
      </c>
      <c r="D878" t="s">
        <v>8</v>
      </c>
      <c r="E878">
        <v>201810</v>
      </c>
      <c r="F878" s="1">
        <v>38110566388.892204</v>
      </c>
      <c r="G878" s="1">
        <v>44977091644.678322</v>
      </c>
      <c r="H878" s="1">
        <v>33961162695.584797</v>
      </c>
      <c r="I878" s="1">
        <v>40827687951.370888</v>
      </c>
    </row>
    <row r="879" spans="1:9" x14ac:dyDescent="0.2">
      <c r="A879" t="s">
        <v>72</v>
      </c>
      <c r="D879" t="s">
        <v>8</v>
      </c>
      <c r="E879">
        <v>201811</v>
      </c>
      <c r="F879" s="1">
        <v>33439514078.008015</v>
      </c>
      <c r="G879" s="1">
        <v>33847285442.40551</v>
      </c>
      <c r="H879" s="1">
        <v>29677457400.227016</v>
      </c>
      <c r="I879" s="1">
        <v>30085228764.624504</v>
      </c>
    </row>
    <row r="880" spans="1:9" x14ac:dyDescent="0.2">
      <c r="A880" t="s">
        <v>72</v>
      </c>
      <c r="D880" t="s">
        <v>8</v>
      </c>
      <c r="E880">
        <v>201812</v>
      </c>
      <c r="F880" s="1">
        <v>33437365159.79039</v>
      </c>
      <c r="G880" s="1">
        <v>34650912705.384789</v>
      </c>
      <c r="H880" s="1">
        <v>40076036810.874069</v>
      </c>
      <c r="I880" s="1">
        <v>41289584356.468498</v>
      </c>
    </row>
    <row r="881" spans="1:9" x14ac:dyDescent="0.2">
      <c r="A881" t="s">
        <v>72</v>
      </c>
      <c r="D881" t="s">
        <v>8</v>
      </c>
      <c r="E881">
        <v>201901</v>
      </c>
      <c r="F881" s="1">
        <v>24643639507.290009</v>
      </c>
      <c r="G881" s="1">
        <v>36440723609.023796</v>
      </c>
      <c r="H881" s="1">
        <v>23386987235.290001</v>
      </c>
      <c r="I881" s="1">
        <v>35184071337.023781</v>
      </c>
    </row>
    <row r="882" spans="1:9" x14ac:dyDescent="0.2">
      <c r="A882" t="s">
        <v>72</v>
      </c>
      <c r="D882" t="s">
        <v>8</v>
      </c>
      <c r="E882">
        <v>201902</v>
      </c>
      <c r="F882" s="1">
        <v>34139761363.728008</v>
      </c>
      <c r="G882" s="1">
        <v>33593362373.839195</v>
      </c>
      <c r="H882" s="1">
        <v>31123151680.219002</v>
      </c>
      <c r="I882" s="1">
        <v>30576752690.330208</v>
      </c>
    </row>
    <row r="883" spans="1:9" x14ac:dyDescent="0.2">
      <c r="A883" t="s">
        <v>72</v>
      </c>
      <c r="D883" t="s">
        <v>8</v>
      </c>
      <c r="E883">
        <v>201903</v>
      </c>
      <c r="F883" s="1">
        <v>31848458426.724411</v>
      </c>
      <c r="G883" s="1">
        <v>31269144589.276817</v>
      </c>
      <c r="H883" s="1">
        <v>27788376082.655884</v>
      </c>
      <c r="I883" s="1">
        <v>27209062245.208332</v>
      </c>
    </row>
    <row r="884" spans="1:9" x14ac:dyDescent="0.2">
      <c r="A884" t="s">
        <v>72</v>
      </c>
      <c r="D884" t="s">
        <v>8</v>
      </c>
      <c r="E884">
        <v>201904</v>
      </c>
      <c r="F884" s="1">
        <v>35182399343.032791</v>
      </c>
      <c r="G884" s="1">
        <v>33464458444.771984</v>
      </c>
      <c r="H884" s="1">
        <v>32087160988.540802</v>
      </c>
      <c r="I884" s="1">
        <v>30369220090.279968</v>
      </c>
    </row>
    <row r="885" spans="1:9" x14ac:dyDescent="0.2">
      <c r="A885" t="s">
        <v>72</v>
      </c>
      <c r="D885" t="s">
        <v>8</v>
      </c>
      <c r="E885">
        <v>201905</v>
      </c>
      <c r="F885" s="1">
        <v>34678921889.943115</v>
      </c>
      <c r="G885" s="1">
        <v>32521111108.914314</v>
      </c>
      <c r="H885" s="1">
        <v>31201058003.753113</v>
      </c>
      <c r="I885" s="1">
        <v>29043247222.724319</v>
      </c>
    </row>
    <row r="886" spans="1:9" x14ac:dyDescent="0.2">
      <c r="A886" t="s">
        <v>72</v>
      </c>
      <c r="D886" t="s">
        <v>8</v>
      </c>
      <c r="E886">
        <v>201906</v>
      </c>
      <c r="F886" s="1">
        <v>34560085279.495789</v>
      </c>
      <c r="G886" s="1">
        <v>32891020728.986706</v>
      </c>
      <c r="H886" s="1">
        <v>31351808961.083389</v>
      </c>
      <c r="I886" s="1">
        <v>29682744410.574314</v>
      </c>
    </row>
    <row r="887" spans="1:9" x14ac:dyDescent="0.2">
      <c r="A887" t="s">
        <v>72</v>
      </c>
      <c r="D887" t="s">
        <v>8</v>
      </c>
      <c r="E887">
        <v>201907</v>
      </c>
      <c r="F887" s="1">
        <v>36959876054.50161</v>
      </c>
      <c r="G887" s="1">
        <v>33522167795.899605</v>
      </c>
      <c r="H887" s="1">
        <v>33787889313.235516</v>
      </c>
      <c r="I887" s="1">
        <v>30350181054.633492</v>
      </c>
    </row>
    <row r="888" spans="1:9" x14ac:dyDescent="0.2">
      <c r="A888" t="s">
        <v>72</v>
      </c>
      <c r="D888" t="s">
        <v>8</v>
      </c>
      <c r="E888">
        <v>201908</v>
      </c>
      <c r="F888" s="1">
        <v>50465983116.983299</v>
      </c>
      <c r="G888" s="1">
        <v>36383323287.595589</v>
      </c>
      <c r="H888" s="1">
        <v>46481583559.830307</v>
      </c>
      <c r="I888" s="1">
        <v>32398923730.442596</v>
      </c>
    </row>
    <row r="889" spans="1:9" x14ac:dyDescent="0.2">
      <c r="A889" t="s">
        <v>72</v>
      </c>
      <c r="D889" t="s">
        <v>8</v>
      </c>
      <c r="E889">
        <v>201909</v>
      </c>
      <c r="F889" s="1">
        <v>46924215311.845512</v>
      </c>
      <c r="G889" s="1">
        <v>34552787109.8153</v>
      </c>
      <c r="H889" s="1">
        <v>42603489958.953308</v>
      </c>
      <c r="I889" s="1">
        <v>30232061756.923115</v>
      </c>
    </row>
    <row r="890" spans="1:9" x14ac:dyDescent="0.2">
      <c r="A890" t="s">
        <v>72</v>
      </c>
      <c r="D890" t="s">
        <v>8</v>
      </c>
      <c r="E890">
        <v>201910</v>
      </c>
      <c r="F890" s="1">
        <v>37583208737.532516</v>
      </c>
      <c r="G890" s="1">
        <v>35107380258.386703</v>
      </c>
      <c r="H890" s="1">
        <v>33566847731.206009</v>
      </c>
      <c r="I890" s="1">
        <v>31091019252.0602</v>
      </c>
    </row>
    <row r="891" spans="1:9" x14ac:dyDescent="0.2">
      <c r="A891" t="s">
        <v>72</v>
      </c>
      <c r="D891" t="s">
        <v>8</v>
      </c>
      <c r="E891">
        <v>201911</v>
      </c>
      <c r="F891" s="1">
        <v>32795539145.257092</v>
      </c>
      <c r="G891" s="1">
        <v>35136907130.43631</v>
      </c>
      <c r="H891" s="1">
        <v>28798411124.798992</v>
      </c>
      <c r="I891" s="1">
        <v>31139779109.978191</v>
      </c>
    </row>
    <row r="892" spans="1:9" x14ac:dyDescent="0.2">
      <c r="A892" t="s">
        <v>72</v>
      </c>
      <c r="D892" t="s">
        <v>8</v>
      </c>
      <c r="E892">
        <v>201912</v>
      </c>
      <c r="F892" s="1">
        <v>36689477512.501396</v>
      </c>
      <c r="G892" s="1">
        <v>38366402406.697884</v>
      </c>
      <c r="H892" s="1">
        <v>32248984461.226997</v>
      </c>
      <c r="I892" s="1">
        <v>33925909355.423489</v>
      </c>
    </row>
    <row r="893" spans="1:9" x14ac:dyDescent="0.2">
      <c r="A893" t="s">
        <v>72</v>
      </c>
      <c r="D893" t="s">
        <v>8</v>
      </c>
      <c r="E893">
        <v>202001</v>
      </c>
      <c r="F893" s="1">
        <v>25777177471.16</v>
      </c>
      <c r="G893" s="1">
        <v>36812988586.533203</v>
      </c>
      <c r="H893" s="1">
        <v>24019571254.160004</v>
      </c>
      <c r="I893" s="1">
        <v>35055382369.533211</v>
      </c>
    </row>
    <row r="894" spans="1:9" x14ac:dyDescent="0.2">
      <c r="A894" t="s">
        <v>72</v>
      </c>
      <c r="D894" t="s">
        <v>8</v>
      </c>
      <c r="E894">
        <v>202002</v>
      </c>
      <c r="F894" s="1">
        <v>28541437303.521904</v>
      </c>
      <c r="G894" s="1">
        <v>32659704674.742714</v>
      </c>
      <c r="H894" s="1">
        <v>25378479922.380302</v>
      </c>
      <c r="I894" s="1">
        <v>29496747293.601105</v>
      </c>
    </row>
    <row r="895" spans="1:9" x14ac:dyDescent="0.2">
      <c r="A895" t="s">
        <v>72</v>
      </c>
      <c r="D895" t="s">
        <v>8</v>
      </c>
      <c r="E895">
        <v>202003</v>
      </c>
      <c r="F895" s="1">
        <v>35609977348.648819</v>
      </c>
      <c r="G895" s="1">
        <v>37647988642.890282</v>
      </c>
      <c r="H895" s="1">
        <v>31314014840.870804</v>
      </c>
      <c r="I895" s="1">
        <v>33352026135.112274</v>
      </c>
    </row>
    <row r="896" spans="1:9" x14ac:dyDescent="0.2">
      <c r="A896" t="s">
        <v>72</v>
      </c>
      <c r="D896" t="s">
        <v>8</v>
      </c>
      <c r="E896">
        <v>202004</v>
      </c>
      <c r="F896" s="1">
        <v>30137244618.813385</v>
      </c>
      <c r="G896" s="1">
        <v>32843552394.375114</v>
      </c>
      <c r="H896" s="1">
        <v>26853629464.830803</v>
      </c>
      <c r="I896" s="1">
        <v>29559937240.392506</v>
      </c>
    </row>
    <row r="897" spans="1:9" x14ac:dyDescent="0.2">
      <c r="A897" t="s">
        <v>72</v>
      </c>
      <c r="D897" t="s">
        <v>8</v>
      </c>
      <c r="E897">
        <v>202005</v>
      </c>
      <c r="F897" s="1">
        <v>32840882623.442894</v>
      </c>
      <c r="G897" s="1">
        <v>34562898015.554619</v>
      </c>
      <c r="H897" s="1">
        <v>28840766245.087696</v>
      </c>
      <c r="I897" s="1">
        <v>30562781637.199432</v>
      </c>
    </row>
    <row r="898" spans="1:9" x14ac:dyDescent="0.2">
      <c r="A898" t="s">
        <v>72</v>
      </c>
      <c r="D898" t="s">
        <v>8</v>
      </c>
      <c r="E898">
        <v>202006</v>
      </c>
      <c r="F898" s="1">
        <v>31737460083.335701</v>
      </c>
      <c r="G898" s="1">
        <v>33508001512.329121</v>
      </c>
      <c r="H898" s="1">
        <v>27951643018.699684</v>
      </c>
      <c r="I898" s="1">
        <v>29722184447.693134</v>
      </c>
    </row>
    <row r="899" spans="1:9" x14ac:dyDescent="0.2">
      <c r="A899" t="s">
        <v>72</v>
      </c>
      <c r="D899" t="s">
        <v>8</v>
      </c>
      <c r="E899">
        <v>202007</v>
      </c>
      <c r="F899" s="1">
        <v>34896571602.482384</v>
      </c>
      <c r="G899" s="1">
        <v>33468739928.601814</v>
      </c>
      <c r="H899" s="1">
        <v>31734504164.781982</v>
      </c>
      <c r="I899" s="1">
        <v>30306672490.901424</v>
      </c>
    </row>
    <row r="900" spans="1:9" x14ac:dyDescent="0.2">
      <c r="A900" t="s">
        <v>72</v>
      </c>
      <c r="D900" t="s">
        <v>8</v>
      </c>
      <c r="E900">
        <v>202008</v>
      </c>
      <c r="F900" s="1">
        <v>49130049481.020004</v>
      </c>
      <c r="G900" s="1">
        <v>37284538500.166733</v>
      </c>
      <c r="H900" s="1">
        <v>45408022740.020012</v>
      </c>
      <c r="I900" s="1">
        <v>33562511759.166729</v>
      </c>
    </row>
    <row r="901" spans="1:9" x14ac:dyDescent="0.2">
      <c r="A901" t="s">
        <v>72</v>
      </c>
      <c r="D901" t="s">
        <v>8</v>
      </c>
      <c r="E901">
        <v>202009</v>
      </c>
      <c r="F901" s="1">
        <v>47853682792.710709</v>
      </c>
      <c r="G901" s="1">
        <v>35003568287.015106</v>
      </c>
      <c r="H901" s="1">
        <v>43628815170.279213</v>
      </c>
      <c r="I901" s="1">
        <v>30778700664.583622</v>
      </c>
    </row>
    <row r="902" spans="1:9" x14ac:dyDescent="0.2">
      <c r="A902" t="s">
        <v>72</v>
      </c>
      <c r="D902" t="s">
        <v>8</v>
      </c>
      <c r="E902">
        <v>202010</v>
      </c>
      <c r="F902" s="1">
        <v>39329424318.555031</v>
      </c>
      <c r="G902" s="1">
        <v>36394547186.619148</v>
      </c>
      <c r="H902" s="1">
        <v>35396063987.893829</v>
      </c>
      <c r="I902" s="1">
        <v>32461186855.95797</v>
      </c>
    </row>
    <row r="903" spans="1:9" x14ac:dyDescent="0.2">
      <c r="A903" t="s">
        <v>72</v>
      </c>
      <c r="D903" t="s">
        <v>8</v>
      </c>
      <c r="E903">
        <v>202011</v>
      </c>
      <c r="F903" s="1">
        <v>31328418291.858719</v>
      </c>
      <c r="G903" s="1">
        <v>32704319139.876736</v>
      </c>
      <c r="H903" s="1">
        <v>28144866535.985123</v>
      </c>
      <c r="I903" s="1">
        <v>29520767384.003136</v>
      </c>
    </row>
    <row r="904" spans="1:9" x14ac:dyDescent="0.2">
      <c r="A904" t="s">
        <v>72</v>
      </c>
      <c r="D904" t="s">
        <v>8</v>
      </c>
      <c r="E904">
        <v>202012</v>
      </c>
      <c r="F904" s="1">
        <v>34678759556.77243</v>
      </c>
      <c r="G904" s="1">
        <v>38037624204.496613</v>
      </c>
      <c r="H904" s="1">
        <v>30604614033.257221</v>
      </c>
      <c r="I904" s="1">
        <v>33963478680.981426</v>
      </c>
    </row>
    <row r="905" spans="1:9" x14ac:dyDescent="0.2">
      <c r="A905" t="s">
        <v>72</v>
      </c>
      <c r="D905" t="s">
        <v>8</v>
      </c>
      <c r="E905">
        <v>202101</v>
      </c>
      <c r="F905" s="1">
        <v>27442682938.490009</v>
      </c>
      <c r="G905" s="1">
        <v>38418141289.505066</v>
      </c>
      <c r="H905" s="1">
        <v>24906531427.490005</v>
      </c>
      <c r="I905" s="1">
        <v>35881989778.505058</v>
      </c>
    </row>
    <row r="906" spans="1:9" x14ac:dyDescent="0.2">
      <c r="A906" t="s">
        <v>72</v>
      </c>
      <c r="D906" t="s">
        <v>8</v>
      </c>
      <c r="E906">
        <v>202102</v>
      </c>
      <c r="F906" s="1">
        <v>32619481096.249992</v>
      </c>
      <c r="G906" s="1">
        <v>32323452898.669281</v>
      </c>
      <c r="H906" s="1">
        <v>28755066453.73278</v>
      </c>
      <c r="I906" s="1">
        <v>28459038256.152092</v>
      </c>
    </row>
    <row r="907" spans="1:9" x14ac:dyDescent="0.2">
      <c r="A907" t="s">
        <v>72</v>
      </c>
      <c r="D907" t="s">
        <v>8</v>
      </c>
      <c r="E907">
        <v>202103</v>
      </c>
      <c r="F907" s="1">
        <v>39322078972.140381</v>
      </c>
      <c r="G907" s="1">
        <v>37543240586.207474</v>
      </c>
      <c r="H907" s="1">
        <v>38866035653.140579</v>
      </c>
      <c r="I907" s="1">
        <v>37087197267.207672</v>
      </c>
    </row>
    <row r="908" spans="1:9" x14ac:dyDescent="0.2">
      <c r="A908" t="s">
        <v>72</v>
      </c>
      <c r="D908" t="s">
        <v>8</v>
      </c>
      <c r="E908">
        <v>202104</v>
      </c>
      <c r="F908" s="1">
        <v>34345559629.134991</v>
      </c>
      <c r="G908" s="1">
        <v>34103534857.638329</v>
      </c>
      <c r="H908" s="1">
        <v>30946854508.991192</v>
      </c>
      <c r="I908" s="1">
        <v>30704829737.494526</v>
      </c>
    </row>
    <row r="909" spans="1:9" x14ac:dyDescent="0.2">
      <c r="A909" t="s">
        <v>72</v>
      </c>
      <c r="D909" t="s">
        <v>8</v>
      </c>
      <c r="E909">
        <v>202105</v>
      </c>
      <c r="F909" s="1">
        <v>36105896089.30809</v>
      </c>
      <c r="G909" s="1">
        <v>34834573449.635582</v>
      </c>
      <c r="H909" s="1">
        <v>32210554587.421089</v>
      </c>
      <c r="I909" s="1">
        <v>30939231947.748577</v>
      </c>
    </row>
    <row r="910" spans="1:9" x14ac:dyDescent="0.2">
      <c r="A910" t="s">
        <v>72</v>
      </c>
      <c r="D910" t="s">
        <v>8</v>
      </c>
      <c r="E910">
        <v>202106</v>
      </c>
      <c r="F910" s="1">
        <v>37362087511.123581</v>
      </c>
      <c r="G910" s="1">
        <v>35965876559.855148</v>
      </c>
      <c r="H910" s="1">
        <v>33245339959.628376</v>
      </c>
      <c r="I910" s="1">
        <v>31849129008.35994</v>
      </c>
    </row>
    <row r="911" spans="1:9" x14ac:dyDescent="0.2">
      <c r="A911" t="s">
        <v>72</v>
      </c>
      <c r="D911" t="s">
        <v>8</v>
      </c>
      <c r="E911">
        <v>202107</v>
      </c>
      <c r="F911" s="1">
        <v>39420408898.764999</v>
      </c>
      <c r="G911" s="1">
        <v>35871229778.443886</v>
      </c>
      <c r="H911" s="1">
        <v>36036693649.659988</v>
      </c>
      <c r="I911" s="1">
        <v>32487514529.338875</v>
      </c>
    </row>
    <row r="912" spans="1:9" x14ac:dyDescent="0.2">
      <c r="A912" t="s">
        <v>72</v>
      </c>
      <c r="D912" t="s">
        <v>8</v>
      </c>
      <c r="E912">
        <v>202108</v>
      </c>
      <c r="F912" s="1">
        <v>51764471350.43998</v>
      </c>
      <c r="G912" s="1">
        <v>38433288450.695274</v>
      </c>
      <c r="H912" s="1">
        <v>47678028585.439972</v>
      </c>
      <c r="I912" s="1">
        <v>34346845685.695274</v>
      </c>
    </row>
    <row r="913" spans="1:9" x14ac:dyDescent="0.2">
      <c r="A913" t="s">
        <v>72</v>
      </c>
      <c r="D913" t="s">
        <v>8</v>
      </c>
      <c r="E913">
        <v>202109</v>
      </c>
      <c r="F913" s="1">
        <v>50699043273.855019</v>
      </c>
      <c r="G913" s="1">
        <v>36443652532.681175</v>
      </c>
      <c r="H913" s="1">
        <v>46626428665.035011</v>
      </c>
      <c r="I913" s="1">
        <v>32371037923.861168</v>
      </c>
    </row>
    <row r="914" spans="1:9" x14ac:dyDescent="0.2">
      <c r="A914" t="s">
        <v>72</v>
      </c>
      <c r="D914" t="s">
        <v>8</v>
      </c>
      <c r="E914">
        <v>202110</v>
      </c>
      <c r="F914" s="1">
        <v>37504034548.875397</v>
      </c>
      <c r="G914" s="1">
        <v>35617617037.494102</v>
      </c>
      <c r="H914" s="1">
        <v>32800210279.320801</v>
      </c>
      <c r="I914" s="1">
        <v>30913792767.939499</v>
      </c>
    </row>
    <row r="915" spans="1:9" x14ac:dyDescent="0.2">
      <c r="A915" t="s">
        <v>72</v>
      </c>
      <c r="D915" t="s">
        <v>8</v>
      </c>
      <c r="E915">
        <v>202111</v>
      </c>
      <c r="F915" s="1">
        <v>35655826860.290016</v>
      </c>
      <c r="G915" s="1">
        <v>36327478237.125183</v>
      </c>
      <c r="H915" s="1">
        <v>31377302908.998013</v>
      </c>
      <c r="I915" s="1">
        <v>32048954285.833172</v>
      </c>
    </row>
    <row r="916" spans="1:9" x14ac:dyDescent="0.2">
      <c r="A916" t="s">
        <v>72</v>
      </c>
      <c r="D916" t="s">
        <v>8</v>
      </c>
      <c r="E916">
        <v>202112</v>
      </c>
      <c r="F916" s="1">
        <v>36317243636.929993</v>
      </c>
      <c r="G916" s="1">
        <v>36550953882.03656</v>
      </c>
      <c r="H916" s="1">
        <v>31709063385.217987</v>
      </c>
      <c r="I916" s="1">
        <v>31942773630.32457</v>
      </c>
    </row>
    <row r="917" spans="1:9" x14ac:dyDescent="0.2">
      <c r="A917" t="s">
        <v>72</v>
      </c>
      <c r="D917" t="s">
        <v>8</v>
      </c>
      <c r="E917">
        <v>202201</v>
      </c>
      <c r="F917" s="1">
        <v>29054389222.89999</v>
      </c>
      <c r="G917" s="1">
        <v>37614539465.507988</v>
      </c>
      <c r="H917" s="1">
        <v>26086388421.89999</v>
      </c>
      <c r="I917" s="1">
        <v>34646538664.507988</v>
      </c>
    </row>
    <row r="918" spans="1:9" x14ac:dyDescent="0.2">
      <c r="A918" t="s">
        <v>72</v>
      </c>
      <c r="D918" t="s">
        <v>8</v>
      </c>
      <c r="E918">
        <v>202202</v>
      </c>
      <c r="F918" s="1">
        <v>35095942870.581779</v>
      </c>
      <c r="G918" s="1">
        <v>34201971271.348179</v>
      </c>
      <c r="H918" s="1">
        <v>31552338773.39259</v>
      </c>
      <c r="I918" s="1">
        <v>30658367174.158985</v>
      </c>
    </row>
    <row r="919" spans="1:9" x14ac:dyDescent="0.2">
      <c r="A919" t="s">
        <v>72</v>
      </c>
      <c r="D919" t="s">
        <v>8</v>
      </c>
      <c r="E919">
        <v>202203</v>
      </c>
      <c r="F919" s="1">
        <v>41332910295.560013</v>
      </c>
      <c r="G919" s="1">
        <v>38283730416.410683</v>
      </c>
      <c r="H919" s="1">
        <v>35875003256.708412</v>
      </c>
      <c r="I919" s="1">
        <v>32825823377.559078</v>
      </c>
    </row>
    <row r="920" spans="1:9" x14ac:dyDescent="0.2">
      <c r="A920" t="s">
        <v>72</v>
      </c>
      <c r="D920" t="s">
        <v>8</v>
      </c>
      <c r="E920">
        <v>202204</v>
      </c>
      <c r="F920" s="1">
        <v>36977735343.949997</v>
      </c>
      <c r="G920" s="1">
        <v>34444338638.117355</v>
      </c>
      <c r="H920" s="1">
        <v>33826780902.482399</v>
      </c>
      <c r="I920" s="1">
        <v>31293384196.64975</v>
      </c>
    </row>
    <row r="921" spans="1:9" x14ac:dyDescent="0.2">
      <c r="A921" t="s">
        <v>72</v>
      </c>
      <c r="D921" t="s">
        <v>8</v>
      </c>
      <c r="E921">
        <v>202205</v>
      </c>
      <c r="F921" s="1">
        <v>39595066369.535614</v>
      </c>
      <c r="G921" s="1">
        <v>36479609190.506172</v>
      </c>
      <c r="H921" s="1">
        <v>35771586394.902817</v>
      </c>
      <c r="I921" s="1">
        <v>32656129215.873383</v>
      </c>
    </row>
    <row r="922" spans="1:9" x14ac:dyDescent="0.2">
      <c r="A922" t="s">
        <v>72</v>
      </c>
      <c r="D922" t="s">
        <v>8</v>
      </c>
      <c r="E922">
        <v>202206</v>
      </c>
      <c r="F922" s="1">
        <v>41792333902.407768</v>
      </c>
      <c r="G922" s="1">
        <v>38125497893.640259</v>
      </c>
      <c r="H922" s="1">
        <v>37031166799.087387</v>
      </c>
      <c r="I922" s="1">
        <v>33364330790.319866</v>
      </c>
    </row>
    <row r="923" spans="1:9" x14ac:dyDescent="0.2">
      <c r="A923" t="s">
        <v>72</v>
      </c>
      <c r="D923" t="s">
        <v>8</v>
      </c>
      <c r="E923">
        <v>202207</v>
      </c>
      <c r="F923" s="1">
        <v>37900285311.508385</v>
      </c>
      <c r="G923" s="1">
        <v>33863896027.736355</v>
      </c>
      <c r="H923" s="1">
        <v>34407405740.127785</v>
      </c>
      <c r="I923" s="1">
        <v>30371016456.355759</v>
      </c>
    </row>
    <row r="924" spans="1:9" x14ac:dyDescent="0.2">
      <c r="A924" t="s">
        <v>72</v>
      </c>
      <c r="D924" t="s">
        <v>8</v>
      </c>
      <c r="E924">
        <v>202208</v>
      </c>
      <c r="F924" s="1">
        <v>59299639275.210007</v>
      </c>
      <c r="G924" s="1">
        <v>43385818589.335297</v>
      </c>
      <c r="H924" s="1">
        <v>54817364944.210022</v>
      </c>
      <c r="I924" s="1">
        <v>38903544258.335304</v>
      </c>
    </row>
    <row r="925" spans="1:9" x14ac:dyDescent="0.2">
      <c r="A925" t="s">
        <v>72</v>
      </c>
      <c r="D925" t="s">
        <v>8</v>
      </c>
      <c r="E925">
        <v>202209</v>
      </c>
      <c r="F925" s="1">
        <v>53987519420.499702</v>
      </c>
      <c r="G925" s="1">
        <v>38385367994.340256</v>
      </c>
      <c r="H925" s="1">
        <v>49584075470.302299</v>
      </c>
      <c r="I925" s="1">
        <v>33981924044.142857</v>
      </c>
    </row>
    <row r="926" spans="1:9" x14ac:dyDescent="0.2">
      <c r="A926" t="s">
        <v>72</v>
      </c>
      <c r="D926" t="s">
        <v>8</v>
      </c>
      <c r="E926">
        <v>202210</v>
      </c>
      <c r="F926" s="1">
        <v>42792375798.948006</v>
      </c>
      <c r="G926" s="1">
        <v>38586980691.745819</v>
      </c>
      <c r="H926" s="1">
        <v>38302184712.972008</v>
      </c>
      <c r="I926" s="1">
        <v>34096789605.769821</v>
      </c>
    </row>
    <row r="927" spans="1:9" x14ac:dyDescent="0.2">
      <c r="A927" t="s">
        <v>72</v>
      </c>
      <c r="D927" t="s">
        <v>8</v>
      </c>
      <c r="E927">
        <v>202211</v>
      </c>
      <c r="F927" s="1">
        <v>36324061850.737007</v>
      </c>
      <c r="G927" s="1">
        <v>37503546044.946953</v>
      </c>
      <c r="H927" s="1">
        <v>32573601020.092808</v>
      </c>
      <c r="I927" s="1">
        <v>33753085214.302753</v>
      </c>
    </row>
    <row r="928" spans="1:9" x14ac:dyDescent="0.2">
      <c r="A928" t="s">
        <v>72</v>
      </c>
      <c r="D928" t="s">
        <v>8</v>
      </c>
      <c r="E928">
        <v>202212</v>
      </c>
      <c r="F928" s="1">
        <v>38959625360.836411</v>
      </c>
      <c r="G928" s="1">
        <v>39671933768.94249</v>
      </c>
      <c r="H928" s="1">
        <v>20457391223.895996</v>
      </c>
      <c r="I928" s="1">
        <v>21169699632.002083</v>
      </c>
    </row>
    <row r="929" spans="1:9" x14ac:dyDescent="0.2">
      <c r="A929" t="s">
        <v>72</v>
      </c>
      <c r="D929" t="s">
        <v>8</v>
      </c>
      <c r="E929">
        <v>202301</v>
      </c>
      <c r="F929" s="1">
        <v>30199162668.230003</v>
      </c>
      <c r="G929" s="1">
        <v>41135336908.054504</v>
      </c>
      <c r="H929" s="1">
        <v>27778722325.230003</v>
      </c>
      <c r="I929" s="1">
        <v>38714896565.054497</v>
      </c>
    </row>
    <row r="930" spans="1:9" x14ac:dyDescent="0.2">
      <c r="A930" t="s">
        <v>72</v>
      </c>
      <c r="D930" t="s">
        <v>8</v>
      </c>
      <c r="E930">
        <v>202302</v>
      </c>
      <c r="F930" s="1">
        <v>35745745242.278023</v>
      </c>
      <c r="G930" s="1">
        <v>35492362588.406456</v>
      </c>
      <c r="H930" s="1">
        <v>32381755428.176014</v>
      </c>
      <c r="I930" s="1">
        <v>32128372774.304447</v>
      </c>
    </row>
    <row r="931" spans="1:9" x14ac:dyDescent="0.2">
      <c r="A931" t="s">
        <v>72</v>
      </c>
      <c r="D931" t="s">
        <v>8</v>
      </c>
      <c r="E931">
        <v>202303</v>
      </c>
      <c r="F931" s="1">
        <v>43059197330.665504</v>
      </c>
      <c r="G931" s="1">
        <v>41421702043.7509</v>
      </c>
      <c r="H931" s="1">
        <v>39990872891.563698</v>
      </c>
      <c r="I931" s="1">
        <v>38353377604.649109</v>
      </c>
    </row>
    <row r="932" spans="1:9" x14ac:dyDescent="0.2">
      <c r="A932" t="s">
        <v>72</v>
      </c>
      <c r="D932" t="s">
        <v>8</v>
      </c>
      <c r="E932">
        <v>202304</v>
      </c>
      <c r="F932" s="1">
        <v>38456554738.82502</v>
      </c>
      <c r="G932" s="1">
        <v>38216640590.137161</v>
      </c>
      <c r="H932" s="1">
        <v>35183181529.996216</v>
      </c>
      <c r="I932" s="1">
        <v>34943267381.308357</v>
      </c>
    </row>
    <row r="933" spans="1:9" x14ac:dyDescent="0.2">
      <c r="A933" t="s">
        <v>72</v>
      </c>
      <c r="D933" t="s">
        <v>8</v>
      </c>
      <c r="E933">
        <v>202305</v>
      </c>
      <c r="F933" s="1">
        <v>43917292416.806099</v>
      </c>
      <c r="G933" s="1">
        <v>41234885971.526413</v>
      </c>
      <c r="H933" s="1">
        <v>39786898210.406105</v>
      </c>
      <c r="I933" s="1">
        <v>37104491765.126419</v>
      </c>
    </row>
    <row r="934" spans="1:9" x14ac:dyDescent="0.2">
      <c r="A934" t="s">
        <v>72</v>
      </c>
      <c r="D934" t="s">
        <v>8</v>
      </c>
      <c r="E934">
        <v>202306</v>
      </c>
      <c r="F934" s="1">
        <v>36848399679.642799</v>
      </c>
      <c r="G934" s="1">
        <v>36971486611.642662</v>
      </c>
      <c r="H934" s="1">
        <v>32904442494.711483</v>
      </c>
      <c r="I934" s="1">
        <v>33027529426.711361</v>
      </c>
    </row>
    <row r="935" spans="1:9" x14ac:dyDescent="0.2">
      <c r="A935" t="s">
        <v>72</v>
      </c>
      <c r="D935" t="s">
        <v>8</v>
      </c>
      <c r="E935">
        <v>202307</v>
      </c>
      <c r="F935" s="1">
        <v>43557941528.44178</v>
      </c>
      <c r="G935" s="1">
        <v>40202955547.445312</v>
      </c>
      <c r="H935" s="1">
        <v>40354779705.587181</v>
      </c>
      <c r="I935" s="1">
        <v>36999793724.590706</v>
      </c>
    </row>
    <row r="936" spans="1:9" x14ac:dyDescent="0.2">
      <c r="A936" t="s">
        <v>72</v>
      </c>
      <c r="D936" t="s">
        <v>8</v>
      </c>
      <c r="E936">
        <v>202308</v>
      </c>
      <c r="F936" s="1">
        <v>56084907584.849991</v>
      </c>
      <c r="G936" s="1">
        <v>40792312448.502403</v>
      </c>
      <c r="H936" s="1">
        <v>52869325607.850006</v>
      </c>
      <c r="I936" s="1">
        <v>37576730471.502403</v>
      </c>
    </row>
    <row r="937" spans="1:9" x14ac:dyDescent="0.2">
      <c r="A937" t="s">
        <v>72</v>
      </c>
      <c r="D937" t="s">
        <v>8</v>
      </c>
      <c r="E937">
        <v>202309</v>
      </c>
      <c r="F937" s="1">
        <v>55002100549.403503</v>
      </c>
      <c r="G937" s="1">
        <v>39218760257.627007</v>
      </c>
      <c r="H937" s="1">
        <v>51692941833.115509</v>
      </c>
      <c r="I937" s="1">
        <v>35909601541.338989</v>
      </c>
    </row>
    <row r="938" spans="1:9" x14ac:dyDescent="0.2">
      <c r="A938" t="s">
        <v>72</v>
      </c>
      <c r="D938" t="s">
        <v>8</v>
      </c>
      <c r="E938">
        <v>202310</v>
      </c>
      <c r="F938" s="1">
        <v>42998344593.391022</v>
      </c>
      <c r="G938" s="1">
        <v>39583073068.237579</v>
      </c>
      <c r="H938" s="1">
        <v>39000846427.667801</v>
      </c>
      <c r="I938" s="1">
        <v>35585574902.514389</v>
      </c>
    </row>
    <row r="939" spans="1:9" x14ac:dyDescent="0.2">
      <c r="A939" t="s">
        <v>72</v>
      </c>
      <c r="D939" t="s">
        <v>8</v>
      </c>
      <c r="E939">
        <v>202311</v>
      </c>
      <c r="F939" s="1">
        <v>35842060963.104591</v>
      </c>
      <c r="G939" s="1">
        <v>37476316362.888489</v>
      </c>
      <c r="H939" s="1">
        <v>32978354207.367386</v>
      </c>
      <c r="I939" s="1">
        <v>34612609607.151276</v>
      </c>
    </row>
    <row r="940" spans="1:9" x14ac:dyDescent="0.2">
      <c r="A940" t="s">
        <v>72</v>
      </c>
      <c r="D940" t="s">
        <v>8</v>
      </c>
      <c r="E940">
        <v>202312</v>
      </c>
      <c r="F940" s="1">
        <v>35344408781.690002</v>
      </c>
      <c r="G940" s="1">
        <v>38991430470.263794</v>
      </c>
      <c r="H940" s="1">
        <v>32444042918.057999</v>
      </c>
      <c r="I940" s="1">
        <v>36091064606.63179</v>
      </c>
    </row>
    <row r="941" spans="1:9" x14ac:dyDescent="0.2">
      <c r="A941" t="s">
        <v>72</v>
      </c>
      <c r="D941" t="s">
        <v>8</v>
      </c>
      <c r="E941">
        <v>202401</v>
      </c>
      <c r="F941" s="1">
        <v>30849694879.919987</v>
      </c>
      <c r="G941" s="1">
        <v>42046013347.060684</v>
      </c>
      <c r="H941" s="1">
        <v>28996463354.919987</v>
      </c>
      <c r="I941" s="1">
        <v>40192781822.060684</v>
      </c>
    </row>
    <row r="942" spans="1:9" x14ac:dyDescent="0.2">
      <c r="A942" t="s">
        <v>72</v>
      </c>
      <c r="D942" t="s">
        <v>8</v>
      </c>
      <c r="E942">
        <v>202402</v>
      </c>
      <c r="F942" s="1">
        <v>36649682603.562523</v>
      </c>
      <c r="G942" s="1">
        <v>38415363153.18309</v>
      </c>
      <c r="H942" s="1">
        <v>33895505972.68412</v>
      </c>
      <c r="I942" s="1">
        <v>35661186522.304695</v>
      </c>
    </row>
    <row r="943" spans="1:9" x14ac:dyDescent="0.2">
      <c r="A943" t="s">
        <v>72</v>
      </c>
      <c r="D943" t="s">
        <v>8</v>
      </c>
      <c r="E943">
        <v>202403</v>
      </c>
      <c r="F943" s="1">
        <v>42320833585.640015</v>
      </c>
      <c r="G943" s="1">
        <v>41496348097.832214</v>
      </c>
      <c r="H943" s="1">
        <v>39311652177.581009</v>
      </c>
      <c r="I943" s="1">
        <v>38487166689.773193</v>
      </c>
    </row>
    <row r="944" spans="1:9" x14ac:dyDescent="0.2">
      <c r="A944" t="s">
        <v>72</v>
      </c>
      <c r="D944" t="s">
        <v>8</v>
      </c>
      <c r="E944">
        <v>202404</v>
      </c>
      <c r="F944" s="1">
        <v>38839065273.529007</v>
      </c>
      <c r="G944" s="1">
        <v>38393582280.202362</v>
      </c>
      <c r="H944" s="1">
        <v>37575562323.596008</v>
      </c>
      <c r="I944" s="1">
        <v>37130079330.269363</v>
      </c>
    </row>
    <row r="945" spans="1:9" x14ac:dyDescent="0.2">
      <c r="A945" t="s">
        <v>72</v>
      </c>
      <c r="D945" t="s">
        <v>8</v>
      </c>
      <c r="E945">
        <v>202405</v>
      </c>
      <c r="F945" s="1">
        <v>42092449005.413216</v>
      </c>
      <c r="G945" s="1">
        <v>40871222382.80632</v>
      </c>
      <c r="H945" s="1">
        <v>39424157703.789207</v>
      </c>
      <c r="I945" s="1">
        <v>38202931081.18232</v>
      </c>
    </row>
    <row r="946" spans="1:9" x14ac:dyDescent="0.2">
      <c r="A946" t="s">
        <v>72</v>
      </c>
      <c r="D946" t="s">
        <v>9</v>
      </c>
      <c r="E946">
        <v>201406</v>
      </c>
      <c r="F946" s="1">
        <v>144390124657.9838</v>
      </c>
      <c r="G946" s="1">
        <v>182589345443.76508</v>
      </c>
      <c r="H946" s="1">
        <v>132220166090.29672</v>
      </c>
      <c r="I946" s="1">
        <v>170419386876.07791</v>
      </c>
    </row>
    <row r="947" spans="1:9" x14ac:dyDescent="0.2">
      <c r="A947" t="s">
        <v>72</v>
      </c>
      <c r="D947" t="s">
        <v>9</v>
      </c>
      <c r="E947">
        <v>201412</v>
      </c>
      <c r="F947" s="1">
        <v>202795741896.996</v>
      </c>
      <c r="G947" s="1">
        <v>209178592884.91925</v>
      </c>
      <c r="H947" s="1">
        <v>185948451864.6972</v>
      </c>
      <c r="I947" s="1">
        <v>192331302852.62054</v>
      </c>
    </row>
    <row r="948" spans="1:9" x14ac:dyDescent="0.2">
      <c r="A948" t="s">
        <v>72</v>
      </c>
      <c r="D948" t="s">
        <v>9</v>
      </c>
      <c r="E948">
        <v>201506</v>
      </c>
      <c r="F948" s="1">
        <v>154997029853.71475</v>
      </c>
      <c r="G948" s="1">
        <v>207577739384.40558</v>
      </c>
      <c r="H948" s="1">
        <v>139995366307.76425</v>
      </c>
      <c r="I948" s="1">
        <v>192576075838.45514</v>
      </c>
    </row>
    <row r="949" spans="1:9" x14ac:dyDescent="0.2">
      <c r="A949" t="s">
        <v>72</v>
      </c>
      <c r="D949" t="s">
        <v>9</v>
      </c>
      <c r="E949">
        <v>201512</v>
      </c>
      <c r="F949" s="1">
        <v>215266650183.59698</v>
      </c>
      <c r="G949" s="1">
        <v>210048353356.69659</v>
      </c>
      <c r="H949" s="1">
        <v>194565961418.51028</v>
      </c>
      <c r="I949" s="1">
        <v>189347664591.60992</v>
      </c>
    </row>
    <row r="950" spans="1:9" x14ac:dyDescent="0.2">
      <c r="A950" t="s">
        <v>72</v>
      </c>
      <c r="D950" t="s">
        <v>9</v>
      </c>
      <c r="E950">
        <v>201606</v>
      </c>
      <c r="F950" s="1">
        <v>172613601559.96783</v>
      </c>
      <c r="G950" s="1">
        <v>174173040984.64084</v>
      </c>
      <c r="H950" s="1">
        <v>156252231237.15073</v>
      </c>
      <c r="I950" s="1">
        <v>157811670661.82379</v>
      </c>
    </row>
    <row r="951" spans="1:9" x14ac:dyDescent="0.2">
      <c r="A951" t="s">
        <v>72</v>
      </c>
      <c r="D951" t="s">
        <v>9</v>
      </c>
      <c r="E951">
        <v>201612</v>
      </c>
      <c r="F951" s="1">
        <v>223287262727.84622</v>
      </c>
      <c r="G951" s="1">
        <v>223127814819.00009</v>
      </c>
      <c r="H951" s="1">
        <v>204147845663.62753</v>
      </c>
      <c r="I951" s="1">
        <v>203988397754.7814</v>
      </c>
    </row>
    <row r="952" spans="1:9" x14ac:dyDescent="0.2">
      <c r="A952" t="s">
        <v>72</v>
      </c>
      <c r="D952" t="s">
        <v>9</v>
      </c>
      <c r="E952">
        <v>201706</v>
      </c>
      <c r="F952" s="1">
        <v>179437121789.10788</v>
      </c>
      <c r="G952" s="1">
        <v>235532322363.28549</v>
      </c>
      <c r="H952" s="1">
        <v>162575813114.47983</v>
      </c>
      <c r="I952" s="1">
        <v>218671013688.65735</v>
      </c>
    </row>
    <row r="953" spans="1:9" x14ac:dyDescent="0.2">
      <c r="A953" t="s">
        <v>72</v>
      </c>
      <c r="D953" t="s">
        <v>9</v>
      </c>
      <c r="E953">
        <v>201712</v>
      </c>
      <c r="F953" s="1">
        <v>226064107437.43289</v>
      </c>
      <c r="G953" s="1">
        <v>249831810740.59329</v>
      </c>
      <c r="H953" s="1">
        <v>203912538277.8645</v>
      </c>
      <c r="I953" s="1">
        <v>227680241581.02493</v>
      </c>
    </row>
    <row r="954" spans="1:9" x14ac:dyDescent="0.2">
      <c r="A954" t="s">
        <v>72</v>
      </c>
      <c r="D954" t="s">
        <v>9</v>
      </c>
      <c r="E954">
        <v>201806</v>
      </c>
      <c r="F954" s="1">
        <v>191982424235.56824</v>
      </c>
      <c r="G954" s="1">
        <v>245021337192.21582</v>
      </c>
      <c r="H954" s="1">
        <v>172982511586.909</v>
      </c>
      <c r="I954" s="1">
        <v>226021424543.55658</v>
      </c>
    </row>
    <row r="955" spans="1:9" x14ac:dyDescent="0.2">
      <c r="A955" t="s">
        <v>72</v>
      </c>
      <c r="D955" t="s">
        <v>9</v>
      </c>
      <c r="E955">
        <v>201812</v>
      </c>
      <c r="F955" s="1">
        <v>244621381277.68784</v>
      </c>
      <c r="G955" s="1">
        <v>243219294335.62177</v>
      </c>
      <c r="H955" s="1">
        <v>232455126864.30386</v>
      </c>
      <c r="I955" s="1">
        <v>231053039922.23785</v>
      </c>
    </row>
    <row r="956" spans="1:9" x14ac:dyDescent="0.2">
      <c r="A956" t="s">
        <v>72</v>
      </c>
      <c r="D956" t="s">
        <v>9</v>
      </c>
      <c r="E956">
        <v>201906</v>
      </c>
      <c r="F956" s="1">
        <v>195053265810.21414</v>
      </c>
      <c r="G956" s="1">
        <v>200179820854.81281</v>
      </c>
      <c r="H956" s="1">
        <v>176938542951.54218</v>
      </c>
      <c r="I956" s="1">
        <v>182065097996.1409</v>
      </c>
    </row>
    <row r="957" spans="1:9" x14ac:dyDescent="0.2">
      <c r="A957" t="s">
        <v>72</v>
      </c>
      <c r="D957" t="s">
        <v>9</v>
      </c>
      <c r="E957">
        <v>201912</v>
      </c>
      <c r="F957" s="1">
        <v>241418299878.62143</v>
      </c>
      <c r="G957" s="1">
        <v>213068967988.83142</v>
      </c>
      <c r="H957" s="1">
        <v>217487206149.25113</v>
      </c>
      <c r="I957" s="1">
        <v>189137874259.46109</v>
      </c>
    </row>
    <row r="958" spans="1:9" x14ac:dyDescent="0.2">
      <c r="A958" t="s">
        <v>72</v>
      </c>
      <c r="D958" t="s">
        <v>9</v>
      </c>
      <c r="E958">
        <v>202006</v>
      </c>
      <c r="F958" s="1">
        <v>184644179448.92264</v>
      </c>
      <c r="G958" s="1">
        <v>208035133826.42502</v>
      </c>
      <c r="H958" s="1">
        <v>164358104746.02927</v>
      </c>
      <c r="I958" s="1">
        <v>187749059123.53162</v>
      </c>
    </row>
    <row r="959" spans="1:9" x14ac:dyDescent="0.2">
      <c r="A959" t="s">
        <v>72</v>
      </c>
      <c r="D959" t="s">
        <v>9</v>
      </c>
      <c r="E959">
        <v>202012</v>
      </c>
      <c r="F959" s="1">
        <v>237216906043.39926</v>
      </c>
      <c r="G959" s="1">
        <v>212893337246.77615</v>
      </c>
      <c r="H959" s="1">
        <v>214916886632.21735</v>
      </c>
      <c r="I959" s="1">
        <v>190593317835.59433</v>
      </c>
    </row>
    <row r="960" spans="1:9" x14ac:dyDescent="0.2">
      <c r="A960" t="s">
        <v>72</v>
      </c>
      <c r="D960" t="s">
        <v>9</v>
      </c>
      <c r="E960">
        <v>202106</v>
      </c>
      <c r="F960" s="1">
        <v>207197786236.44705</v>
      </c>
      <c r="G960" s="1">
        <v>213188819641.51086</v>
      </c>
      <c r="H960" s="1">
        <v>188930382590.40405</v>
      </c>
      <c r="I960" s="1">
        <v>194921415995.46786</v>
      </c>
    </row>
    <row r="961" spans="1:9" x14ac:dyDescent="0.2">
      <c r="A961" t="s">
        <v>72</v>
      </c>
      <c r="D961" t="s">
        <v>9</v>
      </c>
      <c r="E961">
        <v>202112</v>
      </c>
      <c r="F961" s="1">
        <v>251361028569.1554</v>
      </c>
      <c r="G961" s="1">
        <v>219244219918.4762</v>
      </c>
      <c r="H961" s="1">
        <v>226227727473.67175</v>
      </c>
      <c r="I961" s="1">
        <v>194110918822.99255</v>
      </c>
    </row>
    <row r="962" spans="1:9" x14ac:dyDescent="0.2">
      <c r="A962" t="s">
        <v>72</v>
      </c>
      <c r="D962" t="s">
        <v>9</v>
      </c>
      <c r="E962">
        <v>202206</v>
      </c>
      <c r="F962" s="1">
        <v>223848378004.93518</v>
      </c>
      <c r="G962" s="1">
        <v>219149686875.53061</v>
      </c>
      <c r="H962" s="1">
        <v>200143264548.47363</v>
      </c>
      <c r="I962" s="1">
        <v>195444573419.06903</v>
      </c>
    </row>
    <row r="963" spans="1:9" x14ac:dyDescent="0.2">
      <c r="A963" t="s">
        <v>72</v>
      </c>
      <c r="D963" t="s">
        <v>9</v>
      </c>
      <c r="E963">
        <v>202212</v>
      </c>
      <c r="F963" s="1">
        <v>269263507017.73953</v>
      </c>
      <c r="G963" s="1">
        <v>231397543117.04715</v>
      </c>
      <c r="H963" s="1">
        <v>230142023111.60095</v>
      </c>
      <c r="I963" s="1">
        <v>192276059210.90854</v>
      </c>
    </row>
    <row r="964" spans="1:9" x14ac:dyDescent="0.2">
      <c r="A964" t="s">
        <v>72</v>
      </c>
      <c r="D964" t="s">
        <v>9</v>
      </c>
      <c r="E964">
        <v>202306</v>
      </c>
      <c r="F964" s="1">
        <v>228226352076.44745</v>
      </c>
      <c r="G964" s="1">
        <v>234472414713.5181</v>
      </c>
      <c r="H964" s="1">
        <v>208025872880.08356</v>
      </c>
      <c r="I964" s="1">
        <v>214271935517.15417</v>
      </c>
    </row>
    <row r="965" spans="1:9" x14ac:dyDescent="0.2">
      <c r="A965" t="s">
        <v>72</v>
      </c>
      <c r="D965" t="s">
        <v>9</v>
      </c>
      <c r="E965">
        <v>202312</v>
      </c>
      <c r="F965" s="1">
        <v>268829764000.88089</v>
      </c>
      <c r="G965" s="1">
        <v>236264848154.9646</v>
      </c>
      <c r="H965" s="1">
        <v>249340290699.64584</v>
      </c>
      <c r="I965" s="1">
        <v>216775374853.72949</v>
      </c>
    </row>
    <row r="966" spans="1:9" x14ac:dyDescent="0.2">
      <c r="A966" t="s">
        <v>72</v>
      </c>
      <c r="D966" t="s">
        <v>9</v>
      </c>
      <c r="E966">
        <v>202406</v>
      </c>
      <c r="F966" s="1">
        <v>190751725348.06479</v>
      </c>
      <c r="G966" s="1">
        <v>201222529261.08466</v>
      </c>
      <c r="H966" s="1">
        <v>179203341532.57034</v>
      </c>
      <c r="I966" s="1">
        <v>189674145445.59021</v>
      </c>
    </row>
    <row r="967" spans="1:9" x14ac:dyDescent="0.2">
      <c r="A967" t="s">
        <v>72</v>
      </c>
      <c r="D967" t="s">
        <v>5</v>
      </c>
      <c r="E967">
        <v>201403</v>
      </c>
      <c r="F967" s="1">
        <v>59921900542.688194</v>
      </c>
      <c r="G967" s="1">
        <v>86966188686.016602</v>
      </c>
      <c r="H967" s="1">
        <v>54720906970.610626</v>
      </c>
      <c r="I967" s="1">
        <v>81765195113.939011</v>
      </c>
    </row>
    <row r="968" spans="1:9" x14ac:dyDescent="0.2">
      <c r="A968" t="s">
        <v>72</v>
      </c>
      <c r="D968" t="s">
        <v>5</v>
      </c>
      <c r="E968">
        <v>201406</v>
      </c>
      <c r="F968" s="1">
        <v>84468224115.295593</v>
      </c>
      <c r="G968" s="1">
        <v>95623156757.748413</v>
      </c>
      <c r="H968" s="1">
        <v>77499259119.686096</v>
      </c>
      <c r="I968" s="1">
        <v>88654191762.138855</v>
      </c>
    </row>
    <row r="969" spans="1:9" x14ac:dyDescent="0.2">
      <c r="A969" t="s">
        <v>72</v>
      </c>
      <c r="D969" t="s">
        <v>5</v>
      </c>
      <c r="E969">
        <v>201409</v>
      </c>
      <c r="F969" s="1">
        <v>126936731177.20392</v>
      </c>
      <c r="G969" s="1">
        <v>104896976226.93065</v>
      </c>
      <c r="H969" s="1">
        <v>119811874113.99481</v>
      </c>
      <c r="I969" s="1">
        <v>97772119163.721619</v>
      </c>
    </row>
    <row r="970" spans="1:9" x14ac:dyDescent="0.2">
      <c r="A970" t="s">
        <v>72</v>
      </c>
      <c r="D970" t="s">
        <v>5</v>
      </c>
      <c r="E970">
        <v>201412</v>
      </c>
      <c r="F970" s="1">
        <v>75859010719.792099</v>
      </c>
      <c r="G970" s="1">
        <v>104281616657.98859</v>
      </c>
      <c r="H970" s="1">
        <v>66136577750.702393</v>
      </c>
      <c r="I970" s="1">
        <v>94559183688.89888</v>
      </c>
    </row>
    <row r="971" spans="1:9" x14ac:dyDescent="0.2">
      <c r="A971" t="s">
        <v>72</v>
      </c>
      <c r="D971" t="s">
        <v>5</v>
      </c>
      <c r="E971">
        <v>201503</v>
      </c>
      <c r="F971" s="1">
        <v>67664827644.569901</v>
      </c>
      <c r="G971" s="1">
        <v>103246179668.9679</v>
      </c>
      <c r="H971" s="1">
        <v>60115318796.870872</v>
      </c>
      <c r="I971" s="1">
        <v>95696670821.268875</v>
      </c>
    </row>
    <row r="972" spans="1:9" x14ac:dyDescent="0.2">
      <c r="A972" t="s">
        <v>72</v>
      </c>
      <c r="D972" t="s">
        <v>5</v>
      </c>
      <c r="E972">
        <v>201506</v>
      </c>
      <c r="F972" s="1">
        <v>87332202209.144836</v>
      </c>
      <c r="G972" s="1">
        <v>104331559715.43771</v>
      </c>
      <c r="H972" s="1">
        <v>79880047510.893402</v>
      </c>
      <c r="I972" s="1">
        <v>96879405017.186279</v>
      </c>
    </row>
    <row r="973" spans="1:9" x14ac:dyDescent="0.2">
      <c r="A973" t="s">
        <v>72</v>
      </c>
      <c r="D973" t="s">
        <v>5</v>
      </c>
      <c r="E973">
        <v>201509</v>
      </c>
      <c r="F973" s="1">
        <v>132212911776.95319</v>
      </c>
      <c r="G973" s="1">
        <v>103659319066.40851</v>
      </c>
      <c r="H973" s="1">
        <v>124284884995.94386</v>
      </c>
      <c r="I973" s="1">
        <v>95731292285.399216</v>
      </c>
    </row>
    <row r="974" spans="1:9" x14ac:dyDescent="0.2">
      <c r="A974" t="s">
        <v>72</v>
      </c>
      <c r="D974" t="s">
        <v>5</v>
      </c>
      <c r="E974">
        <v>201512</v>
      </c>
      <c r="F974" s="1">
        <v>83053738406.643784</v>
      </c>
      <c r="G974" s="1">
        <v>106389034290.2881</v>
      </c>
      <c r="H974" s="1">
        <v>70281076422.566406</v>
      </c>
      <c r="I974" s="1">
        <v>93616372306.210739</v>
      </c>
    </row>
    <row r="975" spans="1:9" x14ac:dyDescent="0.2">
      <c r="A975" t="s">
        <v>72</v>
      </c>
      <c r="D975" t="s">
        <v>5</v>
      </c>
      <c r="E975">
        <v>201603</v>
      </c>
      <c r="F975" s="1">
        <v>72845291030.952103</v>
      </c>
      <c r="G975" s="1">
        <v>93167777282.494766</v>
      </c>
      <c r="H975" s="1">
        <v>65461250121.965202</v>
      </c>
      <c r="I975" s="1">
        <v>85783736373.507858</v>
      </c>
    </row>
    <row r="976" spans="1:9" x14ac:dyDescent="0.2">
      <c r="A976" t="s">
        <v>72</v>
      </c>
      <c r="D976" t="s">
        <v>5</v>
      </c>
      <c r="E976">
        <v>201606</v>
      </c>
      <c r="F976" s="1">
        <v>99768310529.015717</v>
      </c>
      <c r="G976" s="1">
        <v>81005263702.146103</v>
      </c>
      <c r="H976" s="1">
        <v>90790981115.185501</v>
      </c>
      <c r="I976" s="1">
        <v>72027934288.315933</v>
      </c>
    </row>
    <row r="977" spans="1:9" x14ac:dyDescent="0.2">
      <c r="A977" t="s">
        <v>72</v>
      </c>
      <c r="D977" t="s">
        <v>5</v>
      </c>
      <c r="E977">
        <v>201609</v>
      </c>
      <c r="F977" s="1">
        <v>134923756091.94402</v>
      </c>
      <c r="G977" s="1">
        <v>109113130730.99557</v>
      </c>
      <c r="H977" s="1">
        <v>126646817840.0244</v>
      </c>
      <c r="I977" s="1">
        <v>100836192479.076</v>
      </c>
    </row>
    <row r="978" spans="1:9" x14ac:dyDescent="0.2">
      <c r="A978" t="s">
        <v>72</v>
      </c>
      <c r="D978" t="s">
        <v>5</v>
      </c>
      <c r="E978">
        <v>201612</v>
      </c>
      <c r="F978" s="1">
        <v>88363506635.902191</v>
      </c>
      <c r="G978" s="1">
        <v>114014684088.00449</v>
      </c>
      <c r="H978" s="1">
        <v>77501027823.603119</v>
      </c>
      <c r="I978" s="1">
        <v>103152205275.70535</v>
      </c>
    </row>
    <row r="979" spans="1:9" x14ac:dyDescent="0.2">
      <c r="A979" t="s">
        <v>72</v>
      </c>
      <c r="D979" t="s">
        <v>5</v>
      </c>
      <c r="E979">
        <v>201703</v>
      </c>
      <c r="F979" s="1">
        <v>81568976370.973175</v>
      </c>
      <c r="G979" s="1">
        <v>114513264824.75145</v>
      </c>
      <c r="H979" s="1">
        <v>73667556007.775314</v>
      </c>
      <c r="I979" s="1">
        <v>106611844461.55357</v>
      </c>
    </row>
    <row r="980" spans="1:9" x14ac:dyDescent="0.2">
      <c r="A980" t="s">
        <v>72</v>
      </c>
      <c r="D980" t="s">
        <v>5</v>
      </c>
      <c r="E980">
        <v>201706</v>
      </c>
      <c r="F980" s="1">
        <v>97868145418.134735</v>
      </c>
      <c r="G980" s="1">
        <v>121019057538.53398</v>
      </c>
      <c r="H980" s="1">
        <v>88908257106.704514</v>
      </c>
      <c r="I980" s="1">
        <v>112059169227.10378</v>
      </c>
    </row>
    <row r="981" spans="1:9" x14ac:dyDescent="0.2">
      <c r="A981" t="s">
        <v>72</v>
      </c>
      <c r="D981" t="s">
        <v>5</v>
      </c>
      <c r="E981">
        <v>201709</v>
      </c>
      <c r="F981" s="1">
        <v>132868641839.09953</v>
      </c>
      <c r="G981" s="1">
        <v>126117973539.70068</v>
      </c>
      <c r="H981" s="1">
        <v>122908411240.41832</v>
      </c>
      <c r="I981" s="1">
        <v>116157742941.01947</v>
      </c>
    </row>
    <row r="982" spans="1:9" x14ac:dyDescent="0.2">
      <c r="A982" t="s">
        <v>72</v>
      </c>
      <c r="D982" t="s">
        <v>5</v>
      </c>
      <c r="E982">
        <v>201712</v>
      </c>
      <c r="F982" s="1">
        <v>93195465598.333405</v>
      </c>
      <c r="G982" s="1">
        <v>123713837200.89256</v>
      </c>
      <c r="H982" s="1">
        <v>81004127037.446198</v>
      </c>
      <c r="I982" s="1">
        <v>111522498640.00542</v>
      </c>
    </row>
    <row r="983" spans="1:9" x14ac:dyDescent="0.2">
      <c r="A983" t="s">
        <v>72</v>
      </c>
      <c r="D983" t="s">
        <v>5</v>
      </c>
      <c r="E983">
        <v>201803</v>
      </c>
      <c r="F983" s="1">
        <v>84080886786.051514</v>
      </c>
      <c r="G983" s="1">
        <v>112076719541.48149</v>
      </c>
      <c r="H983" s="1">
        <v>75499912856.983627</v>
      </c>
      <c r="I983" s="1">
        <v>103495745612.4136</v>
      </c>
    </row>
    <row r="984" spans="1:9" x14ac:dyDescent="0.2">
      <c r="A984" t="s">
        <v>72</v>
      </c>
      <c r="D984" t="s">
        <v>5</v>
      </c>
      <c r="E984">
        <v>201806</v>
      </c>
      <c r="F984" s="1">
        <v>107901537449.51671</v>
      </c>
      <c r="G984" s="1">
        <v>132944617650.73428</v>
      </c>
      <c r="H984" s="1">
        <v>97482598729.925385</v>
      </c>
      <c r="I984" s="1">
        <v>122525678931.14296</v>
      </c>
    </row>
    <row r="985" spans="1:9" x14ac:dyDescent="0.2">
      <c r="A985" t="s">
        <v>72</v>
      </c>
      <c r="D985" t="s">
        <v>5</v>
      </c>
      <c r="E985">
        <v>201809</v>
      </c>
      <c r="F985" s="1">
        <v>139633935650.99716</v>
      </c>
      <c r="G985" s="1">
        <v>129744004543.15321</v>
      </c>
      <c r="H985" s="1">
        <v>128740469957.618</v>
      </c>
      <c r="I985" s="1">
        <v>118850538849.77399</v>
      </c>
    </row>
    <row r="986" spans="1:9" x14ac:dyDescent="0.2">
      <c r="A986" t="s">
        <v>72</v>
      </c>
      <c r="D986" t="s">
        <v>5</v>
      </c>
      <c r="E986">
        <v>201812</v>
      </c>
      <c r="F986" s="1">
        <v>104987445626.69061</v>
      </c>
      <c r="G986" s="1">
        <v>113475289792.46861</v>
      </c>
      <c r="H986" s="1">
        <v>103714656906.6859</v>
      </c>
      <c r="I986" s="1">
        <v>112202501072.4639</v>
      </c>
    </row>
    <row r="987" spans="1:9" x14ac:dyDescent="0.2">
      <c r="A987" t="s">
        <v>72</v>
      </c>
      <c r="D987" t="s">
        <v>5</v>
      </c>
      <c r="E987">
        <v>201903</v>
      </c>
      <c r="F987" s="1">
        <v>90631859297.742416</v>
      </c>
      <c r="G987" s="1">
        <v>101303230572.1398</v>
      </c>
      <c r="H987" s="1">
        <v>82298514998.164856</v>
      </c>
      <c r="I987" s="1">
        <v>92969886272.562317</v>
      </c>
    </row>
    <row r="988" spans="1:9" x14ac:dyDescent="0.2">
      <c r="A988" t="s">
        <v>72</v>
      </c>
      <c r="D988" t="s">
        <v>5</v>
      </c>
      <c r="E988">
        <v>201906</v>
      </c>
      <c r="F988" s="1">
        <v>104421406512.47169</v>
      </c>
      <c r="G988" s="1">
        <v>98876590282.673019</v>
      </c>
      <c r="H988" s="1">
        <v>94640027953.377304</v>
      </c>
      <c r="I988" s="1">
        <v>89095211723.578613</v>
      </c>
    </row>
    <row r="989" spans="1:9" x14ac:dyDescent="0.2">
      <c r="A989" t="s">
        <v>72</v>
      </c>
      <c r="D989" t="s">
        <v>5</v>
      </c>
      <c r="E989">
        <v>201909</v>
      </c>
      <c r="F989" s="1">
        <v>134350074483.33041</v>
      </c>
      <c r="G989" s="1">
        <v>104458278193.31049</v>
      </c>
      <c r="H989" s="1">
        <v>122872962832.01913</v>
      </c>
      <c r="I989" s="1">
        <v>92981166541.999191</v>
      </c>
    </row>
    <row r="990" spans="1:9" x14ac:dyDescent="0.2">
      <c r="A990" t="s">
        <v>72</v>
      </c>
      <c r="D990" t="s">
        <v>5</v>
      </c>
      <c r="E990">
        <v>201912</v>
      </c>
      <c r="F990" s="1">
        <v>107068225395.29102</v>
      </c>
      <c r="G990" s="1">
        <v>108610689795.52087</v>
      </c>
      <c r="H990" s="1">
        <v>94614243317.23201</v>
      </c>
      <c r="I990" s="1">
        <v>96156707717.461899</v>
      </c>
    </row>
    <row r="991" spans="1:9" x14ac:dyDescent="0.2">
      <c r="A991" t="s">
        <v>72</v>
      </c>
      <c r="D991" t="s">
        <v>5</v>
      </c>
      <c r="E991">
        <v>202003</v>
      </c>
      <c r="F991" s="1">
        <v>89928592123.330719</v>
      </c>
      <c r="G991" s="1">
        <v>107120681904.16617</v>
      </c>
      <c r="H991" s="1">
        <v>80712066017.411118</v>
      </c>
      <c r="I991" s="1">
        <v>97904155798.246567</v>
      </c>
    </row>
    <row r="992" spans="1:9" x14ac:dyDescent="0.2">
      <c r="A992" t="s">
        <v>72</v>
      </c>
      <c r="D992" t="s">
        <v>5</v>
      </c>
      <c r="E992">
        <v>202006</v>
      </c>
      <c r="F992" s="1">
        <v>94715587325.591965</v>
      </c>
      <c r="G992" s="1">
        <v>100914451922.25885</v>
      </c>
      <c r="H992" s="1">
        <v>83646038728.618164</v>
      </c>
      <c r="I992" s="1">
        <v>89844903325.285065</v>
      </c>
    </row>
    <row r="993" spans="1:9" x14ac:dyDescent="0.2">
      <c r="A993" t="s">
        <v>72</v>
      </c>
      <c r="D993" t="s">
        <v>5</v>
      </c>
      <c r="E993">
        <v>202009</v>
      </c>
      <c r="F993" s="1">
        <v>131880303876.21312</v>
      </c>
      <c r="G993" s="1">
        <v>105756846715.78365</v>
      </c>
      <c r="H993" s="1">
        <v>120771342075.08122</v>
      </c>
      <c r="I993" s="1">
        <v>94647884914.651779</v>
      </c>
    </row>
    <row r="994" spans="1:9" x14ac:dyDescent="0.2">
      <c r="A994" t="s">
        <v>72</v>
      </c>
      <c r="D994" t="s">
        <v>5</v>
      </c>
      <c r="E994">
        <v>202012</v>
      </c>
      <c r="F994" s="1">
        <v>105336602167.18617</v>
      </c>
      <c r="G994" s="1">
        <v>107136490530.99251</v>
      </c>
      <c r="H994" s="1">
        <v>94145544557.136169</v>
      </c>
      <c r="I994" s="1">
        <v>95945432920.942535</v>
      </c>
    </row>
    <row r="995" spans="1:9" x14ac:dyDescent="0.2">
      <c r="A995" t="s">
        <v>72</v>
      </c>
      <c r="D995" t="s">
        <v>5</v>
      </c>
      <c r="E995">
        <v>202103</v>
      </c>
      <c r="F995" s="1">
        <v>99384243006.880386</v>
      </c>
      <c r="G995" s="1">
        <v>108284834774.38181</v>
      </c>
      <c r="H995" s="1">
        <v>92527633534.363373</v>
      </c>
      <c r="I995" s="1">
        <v>101428225301.86481</v>
      </c>
    </row>
    <row r="996" spans="1:9" x14ac:dyDescent="0.2">
      <c r="A996" t="s">
        <v>72</v>
      </c>
      <c r="D996" t="s">
        <v>5</v>
      </c>
      <c r="E996">
        <v>202106</v>
      </c>
      <c r="F996" s="1">
        <v>107813543229.56665</v>
      </c>
      <c r="G996" s="1">
        <v>104903984867.12904</v>
      </c>
      <c r="H996" s="1">
        <v>96402749056.040649</v>
      </c>
      <c r="I996" s="1">
        <v>93493190693.603043</v>
      </c>
    </row>
    <row r="997" spans="1:9" x14ac:dyDescent="0.2">
      <c r="A997" t="s">
        <v>72</v>
      </c>
      <c r="D997" t="s">
        <v>5</v>
      </c>
      <c r="E997">
        <v>202109</v>
      </c>
      <c r="F997" s="1">
        <v>141883923523.06</v>
      </c>
      <c r="G997" s="1">
        <v>110748170761.82033</v>
      </c>
      <c r="H997" s="1">
        <v>130341150900.13498</v>
      </c>
      <c r="I997" s="1">
        <v>99205398138.895309</v>
      </c>
    </row>
    <row r="998" spans="1:9" x14ac:dyDescent="0.2">
      <c r="A998" t="s">
        <v>72</v>
      </c>
      <c r="D998" t="s">
        <v>5</v>
      </c>
      <c r="E998">
        <v>202112</v>
      </c>
      <c r="F998" s="1">
        <v>109477105046.0954</v>
      </c>
      <c r="G998" s="1">
        <v>108496049156.65582</v>
      </c>
      <c r="H998" s="1">
        <v>95886576573.536789</v>
      </c>
      <c r="I998" s="1">
        <v>94905520684.097229</v>
      </c>
    </row>
    <row r="999" spans="1:9" x14ac:dyDescent="0.2">
      <c r="A999" t="s">
        <v>72</v>
      </c>
      <c r="D999" t="s">
        <v>5</v>
      </c>
      <c r="E999">
        <v>202203</v>
      </c>
      <c r="F999" s="1">
        <v>105483242389.04179</v>
      </c>
      <c r="G999" s="1">
        <v>110100241153.26685</v>
      </c>
      <c r="H999" s="1">
        <v>93513730452.000992</v>
      </c>
      <c r="I999" s="1">
        <v>98130729216.226044</v>
      </c>
    </row>
    <row r="1000" spans="1:9" x14ac:dyDescent="0.2">
      <c r="A1000" t="s">
        <v>72</v>
      </c>
      <c r="D1000" t="s">
        <v>5</v>
      </c>
      <c r="E1000">
        <v>202206</v>
      </c>
      <c r="F1000" s="1">
        <v>118365135615.89339</v>
      </c>
      <c r="G1000" s="1">
        <v>109049445722.26378</v>
      </c>
      <c r="H1000" s="1">
        <v>106629534096.47261</v>
      </c>
      <c r="I1000" s="1">
        <v>97313844202.843002</v>
      </c>
    </row>
    <row r="1001" spans="1:9" x14ac:dyDescent="0.2">
      <c r="A1001" t="s">
        <v>72</v>
      </c>
      <c r="D1001" t="s">
        <v>5</v>
      </c>
      <c r="E1001">
        <v>202209</v>
      </c>
      <c r="F1001" s="1">
        <v>151187444007.21808</v>
      </c>
      <c r="G1001" s="1">
        <v>115635082611.4119</v>
      </c>
      <c r="H1001" s="1">
        <v>138808846154.64011</v>
      </c>
      <c r="I1001" s="1">
        <v>103256484758.83392</v>
      </c>
    </row>
    <row r="1002" spans="1:9" x14ac:dyDescent="0.2">
      <c r="A1002" t="s">
        <v>72</v>
      </c>
      <c r="D1002" t="s">
        <v>5</v>
      </c>
      <c r="E1002">
        <v>202212</v>
      </c>
      <c r="F1002" s="1">
        <v>118076063010.52141</v>
      </c>
      <c r="G1002" s="1">
        <v>115762460505.63527</v>
      </c>
      <c r="H1002" s="1">
        <v>91333176956.960815</v>
      </c>
      <c r="I1002" s="1">
        <v>89019574452.074646</v>
      </c>
    </row>
    <row r="1003" spans="1:9" x14ac:dyDescent="0.2">
      <c r="A1003" t="s">
        <v>72</v>
      </c>
      <c r="D1003" t="s">
        <v>5</v>
      </c>
      <c r="E1003">
        <v>202303</v>
      </c>
      <c r="F1003" s="1">
        <v>109004105241.17354</v>
      </c>
      <c r="G1003" s="1">
        <v>118049401540.21185</v>
      </c>
      <c r="H1003" s="1">
        <v>100151350644.96974</v>
      </c>
      <c r="I1003" s="1">
        <v>109196646944.00804</v>
      </c>
    </row>
    <row r="1004" spans="1:9" x14ac:dyDescent="0.2">
      <c r="A1004" t="s">
        <v>72</v>
      </c>
      <c r="D1004" t="s">
        <v>5</v>
      </c>
      <c r="E1004">
        <v>202306</v>
      </c>
      <c r="F1004" s="1">
        <v>119222246835.27393</v>
      </c>
      <c r="G1004" s="1">
        <v>116423013173.30624</v>
      </c>
      <c r="H1004" s="1">
        <v>107874522235.1138</v>
      </c>
      <c r="I1004" s="1">
        <v>105075288573.14613</v>
      </c>
    </row>
    <row r="1005" spans="1:9" x14ac:dyDescent="0.2">
      <c r="A1005" t="s">
        <v>72</v>
      </c>
      <c r="D1005" t="s">
        <v>5</v>
      </c>
      <c r="E1005">
        <v>202309</v>
      </c>
      <c r="F1005" s="1">
        <v>154644949662.69525</v>
      </c>
      <c r="G1005" s="1">
        <v>120214028253.57471</v>
      </c>
      <c r="H1005" s="1">
        <v>144917047146.55267</v>
      </c>
      <c r="I1005" s="1">
        <v>110486125737.4321</v>
      </c>
    </row>
    <row r="1006" spans="1:9" x14ac:dyDescent="0.2">
      <c r="A1006" t="s">
        <v>72</v>
      </c>
      <c r="D1006" t="s">
        <v>5</v>
      </c>
      <c r="E1006">
        <v>202312</v>
      </c>
      <c r="F1006" s="1">
        <v>114184814338.18561</v>
      </c>
      <c r="G1006" s="1">
        <v>116050819901.38988</v>
      </c>
      <c r="H1006" s="1">
        <v>104423243553.09319</v>
      </c>
      <c r="I1006" s="1">
        <v>106289249116.29747</v>
      </c>
    </row>
    <row r="1007" spans="1:9" x14ac:dyDescent="0.2">
      <c r="A1007" t="s">
        <v>72</v>
      </c>
      <c r="D1007" t="s">
        <v>5</v>
      </c>
      <c r="E1007">
        <v>202403</v>
      </c>
      <c r="F1007" s="1">
        <v>109820211069.12251</v>
      </c>
      <c r="G1007" s="1">
        <v>121957724598.07597</v>
      </c>
      <c r="H1007" s="1">
        <v>102203621505.1851</v>
      </c>
      <c r="I1007" s="1">
        <v>114341135034.13857</v>
      </c>
    </row>
    <row r="1008" spans="1:9" x14ac:dyDescent="0.2">
      <c r="A1008" t="s">
        <v>72</v>
      </c>
      <c r="D1008" t="s">
        <v>5</v>
      </c>
      <c r="E1008">
        <v>202406</v>
      </c>
      <c r="F1008" s="1">
        <v>80931514278.942215</v>
      </c>
      <c r="G1008" s="1">
        <v>79264804663.008682</v>
      </c>
      <c r="H1008" s="1">
        <v>76999720027.385208</v>
      </c>
      <c r="I1008" s="1">
        <v>75333010411.451675</v>
      </c>
    </row>
    <row r="1009" spans="1:9" x14ac:dyDescent="0.2">
      <c r="A1009" t="s">
        <v>73</v>
      </c>
      <c r="D1009" t="s">
        <v>7</v>
      </c>
      <c r="E1009">
        <v>2014</v>
      </c>
      <c r="F1009" s="1">
        <v>448769941797.04034</v>
      </c>
      <c r="G1009" s="1">
        <v>431656206981.90253</v>
      </c>
      <c r="H1009" s="1">
        <v>447074361164.77032</v>
      </c>
      <c r="I1009" s="1">
        <v>429960626349.63239</v>
      </c>
    </row>
    <row r="1010" spans="1:9" x14ac:dyDescent="0.2">
      <c r="A1010" t="s">
        <v>73</v>
      </c>
      <c r="D1010" t="s">
        <v>7</v>
      </c>
      <c r="E1010">
        <v>2015</v>
      </c>
      <c r="F1010" s="1">
        <v>513607999202.11792</v>
      </c>
      <c r="G1010" s="1">
        <v>507420911813.50348</v>
      </c>
      <c r="H1010" s="1">
        <v>511907429563.73798</v>
      </c>
      <c r="I1010" s="1">
        <v>505720342175.12335</v>
      </c>
    </row>
    <row r="1011" spans="1:9" x14ac:dyDescent="0.2">
      <c r="A1011" t="s">
        <v>73</v>
      </c>
      <c r="D1011" t="s">
        <v>7</v>
      </c>
      <c r="E1011">
        <v>2016</v>
      </c>
      <c r="F1011" s="1">
        <v>534059404193.52002</v>
      </c>
      <c r="G1011" s="1">
        <v>547545771278.55981</v>
      </c>
      <c r="H1011" s="1">
        <v>528893472699.06018</v>
      </c>
      <c r="I1011" s="1">
        <v>542379839784.09955</v>
      </c>
    </row>
    <row r="1012" spans="1:9" x14ac:dyDescent="0.2">
      <c r="A1012" t="s">
        <v>73</v>
      </c>
      <c r="D1012" t="s">
        <v>7</v>
      </c>
      <c r="E1012">
        <v>2017</v>
      </c>
      <c r="F1012" s="1">
        <v>619590325820.56897</v>
      </c>
      <c r="G1012" s="1">
        <v>618053810006.2677</v>
      </c>
      <c r="H1012" s="1">
        <v>608957950584.92908</v>
      </c>
      <c r="I1012" s="1">
        <v>607421434770.62769</v>
      </c>
    </row>
    <row r="1013" spans="1:9" x14ac:dyDescent="0.2">
      <c r="A1013" t="s">
        <v>73</v>
      </c>
      <c r="D1013" t="s">
        <v>7</v>
      </c>
      <c r="E1013">
        <v>2018</v>
      </c>
      <c r="F1013" s="1">
        <v>720070855317.16357</v>
      </c>
      <c r="G1013" s="1">
        <v>709519456700.44556</v>
      </c>
      <c r="H1013" s="1">
        <v>693904138098.41357</v>
      </c>
      <c r="I1013" s="1">
        <v>683352739481.69592</v>
      </c>
    </row>
    <row r="1014" spans="1:9" x14ac:dyDescent="0.2">
      <c r="A1014" t="s">
        <v>73</v>
      </c>
      <c r="D1014" t="s">
        <v>7</v>
      </c>
      <c r="E1014">
        <v>2019</v>
      </c>
      <c r="F1014" s="1">
        <v>957543754511.7146</v>
      </c>
      <c r="G1014" s="1">
        <v>949537673898.32715</v>
      </c>
      <c r="H1014" s="1">
        <v>895453713394.74512</v>
      </c>
      <c r="I1014" s="1">
        <v>887447632781.35706</v>
      </c>
    </row>
    <row r="1015" spans="1:9" x14ac:dyDescent="0.2">
      <c r="A1015" t="s">
        <v>73</v>
      </c>
      <c r="D1015" t="s">
        <v>7</v>
      </c>
      <c r="E1015">
        <v>2020</v>
      </c>
      <c r="F1015" s="1">
        <v>1093803364973.9719</v>
      </c>
      <c r="G1015" s="1">
        <v>1085522369821.4653</v>
      </c>
      <c r="H1015" s="1">
        <v>1022120402587.6819</v>
      </c>
      <c r="I1015" s="1">
        <v>1013839407435.1748</v>
      </c>
    </row>
    <row r="1016" spans="1:9" x14ac:dyDescent="0.2">
      <c r="A1016" t="s">
        <v>73</v>
      </c>
      <c r="D1016" t="s">
        <v>7</v>
      </c>
      <c r="E1016">
        <v>2021</v>
      </c>
      <c r="F1016" s="1">
        <v>1242711400443.0994</v>
      </c>
      <c r="G1016" s="1">
        <v>1222568389827.4604</v>
      </c>
      <c r="H1016" s="1">
        <v>1175302764751.1882</v>
      </c>
      <c r="I1016" s="1">
        <v>1155159754135.5496</v>
      </c>
    </row>
    <row r="1017" spans="1:9" x14ac:dyDescent="0.2">
      <c r="A1017" t="s">
        <v>73</v>
      </c>
      <c r="D1017" t="s">
        <v>7</v>
      </c>
      <c r="E1017">
        <v>2022</v>
      </c>
      <c r="F1017" s="1">
        <v>1387280127311.8479</v>
      </c>
      <c r="G1017" s="1">
        <v>1363583329825.9934</v>
      </c>
      <c r="H1017" s="1">
        <v>1373390853060.6177</v>
      </c>
      <c r="I1017" s="1">
        <v>1349694055574.7642</v>
      </c>
    </row>
    <row r="1018" spans="1:9" x14ac:dyDescent="0.2">
      <c r="A1018" t="s">
        <v>73</v>
      </c>
      <c r="D1018" t="s">
        <v>7</v>
      </c>
      <c r="E1018">
        <v>2023</v>
      </c>
      <c r="F1018" s="1">
        <v>1399412653727.8818</v>
      </c>
      <c r="G1018" s="1">
        <v>1411548935123.344</v>
      </c>
      <c r="H1018" s="1">
        <v>1386322199492.9111</v>
      </c>
      <c r="I1018" s="1">
        <v>1398458480888.3733</v>
      </c>
    </row>
    <row r="1019" spans="1:9" x14ac:dyDescent="0.2">
      <c r="A1019" t="s">
        <v>73</v>
      </c>
      <c r="D1019" t="s">
        <v>7</v>
      </c>
      <c r="E1019">
        <v>2024</v>
      </c>
      <c r="F1019" s="1">
        <v>511887183794.52826</v>
      </c>
      <c r="G1019" s="1">
        <v>526810604089.37018</v>
      </c>
      <c r="H1019" s="1">
        <v>506493091548.94806</v>
      </c>
      <c r="I1019" s="1">
        <v>521416511843.79022</v>
      </c>
    </row>
    <row r="1020" spans="1:9" x14ac:dyDescent="0.2">
      <c r="A1020" t="s">
        <v>73</v>
      </c>
      <c r="D1020" t="s">
        <v>8</v>
      </c>
      <c r="E1020">
        <v>201401</v>
      </c>
      <c r="F1020" s="1">
        <v>12956710282.950144</v>
      </c>
      <c r="G1020" s="1">
        <v>18650397787.527859</v>
      </c>
      <c r="H1020" s="1">
        <v>12882340891.070141</v>
      </c>
      <c r="I1020" s="1">
        <v>18576028395.647861</v>
      </c>
    </row>
    <row r="1021" spans="1:9" x14ac:dyDescent="0.2">
      <c r="A1021" t="s">
        <v>73</v>
      </c>
      <c r="D1021" t="s">
        <v>8</v>
      </c>
      <c r="E1021">
        <v>201402</v>
      </c>
      <c r="F1021" s="1">
        <v>31744350186.610035</v>
      </c>
      <c r="G1021" s="1">
        <v>27341773283.913971</v>
      </c>
      <c r="H1021" s="1">
        <v>31526348388.750038</v>
      </c>
      <c r="I1021" s="1">
        <v>27123771486.05397</v>
      </c>
    </row>
    <row r="1022" spans="1:9" x14ac:dyDescent="0.2">
      <c r="A1022" t="s">
        <v>73</v>
      </c>
      <c r="D1022" t="s">
        <v>8</v>
      </c>
      <c r="E1022">
        <v>201403</v>
      </c>
      <c r="F1022" s="1">
        <v>35587849960.610115</v>
      </c>
      <c r="G1022" s="1">
        <v>35124738781.005264</v>
      </c>
      <c r="H1022" s="1">
        <v>35313471668.280106</v>
      </c>
      <c r="I1022" s="1">
        <v>34850360488.675255</v>
      </c>
    </row>
    <row r="1023" spans="1:9" x14ac:dyDescent="0.2">
      <c r="A1023" t="s">
        <v>73</v>
      </c>
      <c r="D1023" t="s">
        <v>8</v>
      </c>
      <c r="E1023">
        <v>201404</v>
      </c>
      <c r="F1023" s="1">
        <v>34845217677.689926</v>
      </c>
      <c r="G1023" s="1">
        <v>35207483721.508057</v>
      </c>
      <c r="H1023" s="1">
        <v>34623616170.66993</v>
      </c>
      <c r="I1023" s="1">
        <v>34985882214.488068</v>
      </c>
    </row>
    <row r="1024" spans="1:9" x14ac:dyDescent="0.2">
      <c r="A1024" t="s">
        <v>73</v>
      </c>
      <c r="D1024" t="s">
        <v>8</v>
      </c>
      <c r="E1024">
        <v>201405</v>
      </c>
      <c r="F1024" s="1">
        <v>31829054484.860016</v>
      </c>
      <c r="G1024" s="1">
        <v>33873056460.301487</v>
      </c>
      <c r="H1024" s="1">
        <v>31872314876.130009</v>
      </c>
      <c r="I1024" s="1">
        <v>33916316851.571491</v>
      </c>
    </row>
    <row r="1025" spans="1:9" x14ac:dyDescent="0.2">
      <c r="A1025" t="s">
        <v>73</v>
      </c>
      <c r="D1025" t="s">
        <v>8</v>
      </c>
      <c r="E1025">
        <v>201406</v>
      </c>
      <c r="F1025" s="1">
        <v>34995340530.57003</v>
      </c>
      <c r="G1025" s="1">
        <v>36119396639.956451</v>
      </c>
      <c r="H1025" s="1">
        <v>34963532170.860031</v>
      </c>
      <c r="I1025" s="1">
        <v>36087588280.246452</v>
      </c>
    </row>
    <row r="1026" spans="1:9" x14ac:dyDescent="0.2">
      <c r="A1026" t="s">
        <v>73</v>
      </c>
      <c r="D1026" t="s">
        <v>8</v>
      </c>
      <c r="E1026">
        <v>201407</v>
      </c>
      <c r="F1026" s="1">
        <v>35553091027.919609</v>
      </c>
      <c r="G1026" s="1">
        <v>32616724362.512169</v>
      </c>
      <c r="H1026" s="1">
        <v>35492395807.439621</v>
      </c>
      <c r="I1026" s="1">
        <v>32556029142.032181</v>
      </c>
    </row>
    <row r="1027" spans="1:9" x14ac:dyDescent="0.2">
      <c r="A1027" t="s">
        <v>73</v>
      </c>
      <c r="D1027" t="s">
        <v>8</v>
      </c>
      <c r="E1027">
        <v>201408</v>
      </c>
      <c r="F1027" s="1">
        <v>34404456376.019936</v>
      </c>
      <c r="G1027" s="1">
        <v>36726382481.810745</v>
      </c>
      <c r="H1027" s="1">
        <v>34274288831.729939</v>
      </c>
      <c r="I1027" s="1">
        <v>36596214937.520752</v>
      </c>
    </row>
    <row r="1028" spans="1:9" x14ac:dyDescent="0.2">
      <c r="A1028" t="s">
        <v>73</v>
      </c>
      <c r="D1028" t="s">
        <v>8</v>
      </c>
      <c r="E1028">
        <v>201409</v>
      </c>
      <c r="F1028" s="1">
        <v>41394406980.600029</v>
      </c>
      <c r="G1028" s="1">
        <v>40510903973.9925</v>
      </c>
      <c r="H1028" s="1">
        <v>41159785520.300011</v>
      </c>
      <c r="I1028" s="1">
        <v>40276282513.69249</v>
      </c>
    </row>
    <row r="1029" spans="1:9" x14ac:dyDescent="0.2">
      <c r="A1029" t="s">
        <v>73</v>
      </c>
      <c r="D1029" t="s">
        <v>8</v>
      </c>
      <c r="E1029">
        <v>201410</v>
      </c>
      <c r="F1029" s="1">
        <v>35910293578.350082</v>
      </c>
      <c r="G1029" s="1">
        <v>37246132548.42234</v>
      </c>
      <c r="H1029" s="1">
        <v>35669517965.860077</v>
      </c>
      <c r="I1029" s="1">
        <v>37005356935.932335</v>
      </c>
    </row>
    <row r="1030" spans="1:9" x14ac:dyDescent="0.2">
      <c r="A1030" t="s">
        <v>73</v>
      </c>
      <c r="D1030" t="s">
        <v>8</v>
      </c>
      <c r="E1030">
        <v>201411</v>
      </c>
      <c r="F1030" s="1">
        <v>55889416975.870346</v>
      </c>
      <c r="G1030" s="1">
        <v>46578547322.243637</v>
      </c>
      <c r="H1030" s="1">
        <v>55764513398.900337</v>
      </c>
      <c r="I1030" s="1">
        <v>46453643745.273621</v>
      </c>
    </row>
    <row r="1031" spans="1:9" x14ac:dyDescent="0.2">
      <c r="A1031" t="s">
        <v>73</v>
      </c>
      <c r="D1031" t="s">
        <v>8</v>
      </c>
      <c r="E1031">
        <v>201412</v>
      </c>
      <c r="F1031" s="1">
        <v>63659753734.990044</v>
      </c>
      <c r="G1031" s="1">
        <v>51660669618.707901</v>
      </c>
      <c r="H1031" s="1">
        <v>63532235474.780052</v>
      </c>
      <c r="I1031" s="1">
        <v>51533151358.497894</v>
      </c>
    </row>
    <row r="1032" spans="1:9" x14ac:dyDescent="0.2">
      <c r="A1032" t="s">
        <v>73</v>
      </c>
      <c r="D1032" t="s">
        <v>8</v>
      </c>
      <c r="E1032">
        <v>201501</v>
      </c>
      <c r="F1032" s="1">
        <v>17108334214.890068</v>
      </c>
      <c r="G1032" s="1">
        <v>29256678732.671928</v>
      </c>
      <c r="H1032" s="1">
        <v>17080002325.910069</v>
      </c>
      <c r="I1032" s="1">
        <v>29228346843.691925</v>
      </c>
    </row>
    <row r="1033" spans="1:9" x14ac:dyDescent="0.2">
      <c r="A1033" t="s">
        <v>73</v>
      </c>
      <c r="D1033" t="s">
        <v>8</v>
      </c>
      <c r="E1033">
        <v>201502</v>
      </c>
      <c r="F1033" s="1">
        <v>37219444035.619987</v>
      </c>
      <c r="G1033" s="1">
        <v>31995079037.848701</v>
      </c>
      <c r="H1033" s="1">
        <v>37039328169.369972</v>
      </c>
      <c r="I1033" s="1">
        <v>31814963171.598701</v>
      </c>
    </row>
    <row r="1034" spans="1:9" x14ac:dyDescent="0.2">
      <c r="A1034" t="s">
        <v>73</v>
      </c>
      <c r="D1034" t="s">
        <v>8</v>
      </c>
      <c r="E1034">
        <v>201503</v>
      </c>
      <c r="F1034" s="1">
        <v>38956726127.479874</v>
      </c>
      <c r="G1034" s="1">
        <v>40156690264.014778</v>
      </c>
      <c r="H1034" s="1">
        <v>38809425609.579865</v>
      </c>
      <c r="I1034" s="1">
        <v>40009389746.114769</v>
      </c>
    </row>
    <row r="1035" spans="1:9" x14ac:dyDescent="0.2">
      <c r="A1035" t="s">
        <v>73</v>
      </c>
      <c r="D1035" t="s">
        <v>8</v>
      </c>
      <c r="E1035">
        <v>201504</v>
      </c>
      <c r="F1035" s="1">
        <v>39202256323.348816</v>
      </c>
      <c r="G1035" s="1">
        <v>38752240444.186867</v>
      </c>
      <c r="H1035" s="1">
        <v>38983600127.978813</v>
      </c>
      <c r="I1035" s="1">
        <v>38533584248.816864</v>
      </c>
    </row>
    <row r="1036" spans="1:9" x14ac:dyDescent="0.2">
      <c r="A1036" t="s">
        <v>73</v>
      </c>
      <c r="D1036" t="s">
        <v>8</v>
      </c>
      <c r="E1036">
        <v>201505</v>
      </c>
      <c r="F1036" s="1">
        <v>34413942971.919922</v>
      </c>
      <c r="G1036" s="1">
        <v>42455639378.518196</v>
      </c>
      <c r="H1036" s="1">
        <v>34382241868.389915</v>
      </c>
      <c r="I1036" s="1">
        <v>42423938274.988205</v>
      </c>
    </row>
    <row r="1037" spans="1:9" x14ac:dyDescent="0.2">
      <c r="A1037" t="s">
        <v>73</v>
      </c>
      <c r="D1037" t="s">
        <v>8</v>
      </c>
      <c r="E1037">
        <v>201506</v>
      </c>
      <c r="F1037" s="1">
        <v>40062554648.778793</v>
      </c>
      <c r="G1037" s="1">
        <v>45021305951.113861</v>
      </c>
      <c r="H1037" s="1">
        <v>40023866874.128792</v>
      </c>
      <c r="I1037" s="1">
        <v>44982618176.46386</v>
      </c>
    </row>
    <row r="1038" spans="1:9" x14ac:dyDescent="0.2">
      <c r="A1038" t="s">
        <v>73</v>
      </c>
      <c r="D1038" t="s">
        <v>8</v>
      </c>
      <c r="E1038">
        <v>201507</v>
      </c>
      <c r="F1038" s="1">
        <v>41699673941.161079</v>
      </c>
      <c r="G1038" s="1">
        <v>41036376871.104469</v>
      </c>
      <c r="H1038" s="1">
        <v>41642108637.09108</v>
      </c>
      <c r="I1038" s="1">
        <v>40978811567.03447</v>
      </c>
    </row>
    <row r="1039" spans="1:9" x14ac:dyDescent="0.2">
      <c r="A1039" t="s">
        <v>73</v>
      </c>
      <c r="D1039" t="s">
        <v>8</v>
      </c>
      <c r="E1039">
        <v>201508</v>
      </c>
      <c r="F1039" s="1">
        <v>45078925142.228653</v>
      </c>
      <c r="G1039" s="1">
        <v>44729316935.650742</v>
      </c>
      <c r="H1039" s="1">
        <v>45000045365.428642</v>
      </c>
      <c r="I1039" s="1">
        <v>44650437158.850739</v>
      </c>
    </row>
    <row r="1040" spans="1:9" x14ac:dyDescent="0.2">
      <c r="A1040" t="s">
        <v>73</v>
      </c>
      <c r="D1040" t="s">
        <v>8</v>
      </c>
      <c r="E1040">
        <v>201509</v>
      </c>
      <c r="F1040" s="1">
        <v>46501175334.79007</v>
      </c>
      <c r="G1040" s="1">
        <v>45591312945.696846</v>
      </c>
      <c r="H1040" s="1">
        <v>46357473725.570107</v>
      </c>
      <c r="I1040" s="1">
        <v>45447611336.476852</v>
      </c>
    </row>
    <row r="1041" spans="1:9" x14ac:dyDescent="0.2">
      <c r="A1041" t="s">
        <v>73</v>
      </c>
      <c r="D1041" t="s">
        <v>8</v>
      </c>
      <c r="E1041">
        <v>201510</v>
      </c>
      <c r="F1041" s="1">
        <v>41390439385.28006</v>
      </c>
      <c r="G1041" s="1">
        <v>42179077775.580925</v>
      </c>
      <c r="H1041" s="1">
        <v>41138013747.380066</v>
      </c>
      <c r="I1041" s="1">
        <v>41926652137.680916</v>
      </c>
    </row>
    <row r="1042" spans="1:9" x14ac:dyDescent="0.2">
      <c r="A1042" t="s">
        <v>73</v>
      </c>
      <c r="D1042" t="s">
        <v>8</v>
      </c>
      <c r="E1042">
        <v>201511</v>
      </c>
      <c r="F1042" s="1">
        <v>62206743593.210762</v>
      </c>
      <c r="G1042" s="1">
        <v>49143707304.589798</v>
      </c>
      <c r="H1042" s="1">
        <v>61863332497.610756</v>
      </c>
      <c r="I1042" s="1">
        <v>48800296208.989792</v>
      </c>
    </row>
    <row r="1043" spans="1:9" x14ac:dyDescent="0.2">
      <c r="A1043" t="s">
        <v>73</v>
      </c>
      <c r="D1043" t="s">
        <v>8</v>
      </c>
      <c r="E1043">
        <v>201512</v>
      </c>
      <c r="F1043" s="1">
        <v>69767783483.409729</v>
      </c>
      <c r="G1043" s="1">
        <v>57103486172.526443</v>
      </c>
      <c r="H1043" s="1">
        <v>69587990615.299744</v>
      </c>
      <c r="I1043" s="1">
        <v>56923693304.41642</v>
      </c>
    </row>
    <row r="1044" spans="1:9" x14ac:dyDescent="0.2">
      <c r="A1044" t="s">
        <v>73</v>
      </c>
      <c r="D1044" t="s">
        <v>8</v>
      </c>
      <c r="E1044">
        <v>201601</v>
      </c>
      <c r="F1044" s="1">
        <v>18014881015.329865</v>
      </c>
      <c r="G1044" s="1">
        <v>28270059570.673382</v>
      </c>
      <c r="H1044" s="1">
        <v>17976702009.799858</v>
      </c>
      <c r="I1044" s="1">
        <v>28231880565.143375</v>
      </c>
    </row>
    <row r="1045" spans="1:9" x14ac:dyDescent="0.2">
      <c r="A1045" t="s">
        <v>73</v>
      </c>
      <c r="D1045" t="s">
        <v>8</v>
      </c>
      <c r="E1045">
        <v>201602</v>
      </c>
      <c r="F1045" s="1">
        <v>40012068335.939545</v>
      </c>
      <c r="G1045" s="1">
        <v>42523695250.704788</v>
      </c>
      <c r="H1045" s="1">
        <v>39982589988.599533</v>
      </c>
      <c r="I1045" s="1">
        <v>42494216903.364784</v>
      </c>
    </row>
    <row r="1046" spans="1:9" x14ac:dyDescent="0.2">
      <c r="A1046" t="s">
        <v>73</v>
      </c>
      <c r="D1046" t="s">
        <v>8</v>
      </c>
      <c r="E1046">
        <v>201603</v>
      </c>
      <c r="F1046" s="1">
        <v>43702371574.789886</v>
      </c>
      <c r="G1046" s="1">
        <v>40830425207.414444</v>
      </c>
      <c r="H1046" s="1">
        <v>43437334765.029877</v>
      </c>
      <c r="I1046" s="1">
        <v>40565388397.654457</v>
      </c>
    </row>
    <row r="1047" spans="1:9" x14ac:dyDescent="0.2">
      <c r="A1047" t="s">
        <v>73</v>
      </c>
      <c r="D1047" t="s">
        <v>8</v>
      </c>
      <c r="E1047">
        <v>201604</v>
      </c>
      <c r="F1047" s="1">
        <v>42411066010.229568</v>
      </c>
      <c r="G1047" s="1">
        <v>45735698939.013321</v>
      </c>
      <c r="H1047" s="1">
        <v>42336720902.309563</v>
      </c>
      <c r="I1047" s="1">
        <v>45661353831.093338</v>
      </c>
    </row>
    <row r="1048" spans="1:9" x14ac:dyDescent="0.2">
      <c r="A1048" t="s">
        <v>73</v>
      </c>
      <c r="D1048" t="s">
        <v>8</v>
      </c>
      <c r="E1048">
        <v>201605</v>
      </c>
      <c r="F1048" s="1">
        <v>38441593131.920052</v>
      </c>
      <c r="G1048" s="1">
        <v>43676111690.697441</v>
      </c>
      <c r="H1048" s="1">
        <v>38301881367.500046</v>
      </c>
      <c r="I1048" s="1">
        <v>43536399926.277443</v>
      </c>
    </row>
    <row r="1049" spans="1:9" x14ac:dyDescent="0.2">
      <c r="A1049" t="s">
        <v>73</v>
      </c>
      <c r="D1049" t="s">
        <v>8</v>
      </c>
      <c r="E1049">
        <v>201606</v>
      </c>
      <c r="F1049" s="1">
        <v>43458007164.04998</v>
      </c>
      <c r="G1049" s="1">
        <v>45515074354.584961</v>
      </c>
      <c r="H1049" s="1">
        <v>43116030646.489998</v>
      </c>
      <c r="I1049" s="1">
        <v>45173097837.024948</v>
      </c>
    </row>
    <row r="1050" spans="1:9" x14ac:dyDescent="0.2">
      <c r="A1050" t="s">
        <v>73</v>
      </c>
      <c r="D1050" t="s">
        <v>8</v>
      </c>
      <c r="E1050">
        <v>201607</v>
      </c>
      <c r="F1050" s="1">
        <v>44325062374.270874</v>
      </c>
      <c r="G1050" s="1">
        <v>44819735492.901939</v>
      </c>
      <c r="H1050" s="1">
        <v>44297569441.760872</v>
      </c>
      <c r="I1050" s="1">
        <v>44792242560.391945</v>
      </c>
    </row>
    <row r="1051" spans="1:9" x14ac:dyDescent="0.2">
      <c r="A1051" t="s">
        <v>73</v>
      </c>
      <c r="D1051" t="s">
        <v>8</v>
      </c>
      <c r="E1051">
        <v>201608</v>
      </c>
      <c r="F1051" s="1">
        <v>40338517858.219902</v>
      </c>
      <c r="G1051" s="1">
        <v>43703501621.660385</v>
      </c>
      <c r="H1051" s="1">
        <v>39954038419.589897</v>
      </c>
      <c r="I1051" s="1">
        <v>43319022183.030388</v>
      </c>
    </row>
    <row r="1052" spans="1:9" x14ac:dyDescent="0.2">
      <c r="A1052" t="s">
        <v>73</v>
      </c>
      <c r="D1052" t="s">
        <v>8</v>
      </c>
      <c r="E1052">
        <v>201609</v>
      </c>
      <c r="F1052" s="1">
        <v>47832992600.300674</v>
      </c>
      <c r="G1052" s="1">
        <v>47560190054.975861</v>
      </c>
      <c r="H1052" s="1">
        <v>47686687572.410683</v>
      </c>
      <c r="I1052" s="1">
        <v>47413885027.085854</v>
      </c>
    </row>
    <row r="1053" spans="1:9" x14ac:dyDescent="0.2">
      <c r="A1053" t="s">
        <v>73</v>
      </c>
      <c r="D1053" t="s">
        <v>8</v>
      </c>
      <c r="E1053">
        <v>201610</v>
      </c>
      <c r="F1053" s="1">
        <v>45409647645.170074</v>
      </c>
      <c r="G1053" s="1">
        <v>48154598270.612137</v>
      </c>
      <c r="H1053" s="1">
        <v>45373292083.720055</v>
      </c>
      <c r="I1053" s="1">
        <v>48118242709.16214</v>
      </c>
    </row>
    <row r="1054" spans="1:9" x14ac:dyDescent="0.2">
      <c r="A1054" t="s">
        <v>73</v>
      </c>
      <c r="D1054" t="s">
        <v>8</v>
      </c>
      <c r="E1054">
        <v>201611</v>
      </c>
      <c r="F1054" s="1">
        <v>45111300845.929886</v>
      </c>
      <c r="G1054" s="1">
        <v>45295901260.469368</v>
      </c>
      <c r="H1054" s="1">
        <v>44966401315.229942</v>
      </c>
      <c r="I1054" s="1">
        <v>45151001729.769325</v>
      </c>
    </row>
    <row r="1055" spans="1:9" x14ac:dyDescent="0.2">
      <c r="A1055" t="s">
        <v>73</v>
      </c>
      <c r="D1055" t="s">
        <v>8</v>
      </c>
      <c r="E1055">
        <v>201612</v>
      </c>
      <c r="F1055" s="1">
        <v>85001895637.369858</v>
      </c>
      <c r="G1055" s="1">
        <v>71460779564.851761</v>
      </c>
      <c r="H1055" s="1">
        <v>81464224186.619858</v>
      </c>
      <c r="I1055" s="1">
        <v>67923108114.101723</v>
      </c>
    </row>
    <row r="1056" spans="1:9" x14ac:dyDescent="0.2">
      <c r="A1056" t="s">
        <v>73</v>
      </c>
      <c r="D1056" t="s">
        <v>8</v>
      </c>
      <c r="E1056">
        <v>201701</v>
      </c>
      <c r="F1056" s="1">
        <v>19252547812.929981</v>
      </c>
      <c r="G1056" s="1">
        <v>29073895538.940819</v>
      </c>
      <c r="H1056" s="1">
        <v>19241829283.589981</v>
      </c>
      <c r="I1056" s="1">
        <v>29063177009.600815</v>
      </c>
    </row>
    <row r="1057" spans="1:9" x14ac:dyDescent="0.2">
      <c r="A1057" t="s">
        <v>73</v>
      </c>
      <c r="D1057" t="s">
        <v>8</v>
      </c>
      <c r="E1057">
        <v>201702</v>
      </c>
      <c r="F1057" s="1">
        <v>45188323930.199753</v>
      </c>
      <c r="G1057" s="1">
        <v>44700109730.837776</v>
      </c>
      <c r="H1057" s="1">
        <v>44731050812.379761</v>
      </c>
      <c r="I1057" s="1">
        <v>44242836613.017799</v>
      </c>
    </row>
    <row r="1058" spans="1:9" x14ac:dyDescent="0.2">
      <c r="A1058" t="s">
        <v>73</v>
      </c>
      <c r="D1058" t="s">
        <v>8</v>
      </c>
      <c r="E1058">
        <v>201703</v>
      </c>
      <c r="F1058" s="1">
        <v>48577702138.890182</v>
      </c>
      <c r="G1058" s="1">
        <v>48951577506.147171</v>
      </c>
      <c r="H1058" s="1">
        <v>48318391654.870178</v>
      </c>
      <c r="I1058" s="1">
        <v>48692267022.127151</v>
      </c>
    </row>
    <row r="1059" spans="1:9" x14ac:dyDescent="0.2">
      <c r="A1059" t="s">
        <v>73</v>
      </c>
      <c r="D1059" t="s">
        <v>8</v>
      </c>
      <c r="E1059">
        <v>201704</v>
      </c>
      <c r="F1059" s="1">
        <v>53052088894.559853</v>
      </c>
      <c r="G1059" s="1">
        <v>52087505049.753265</v>
      </c>
      <c r="H1059" s="1">
        <v>52985882090.19986</v>
      </c>
      <c r="I1059" s="1">
        <v>52021298245.393219</v>
      </c>
    </row>
    <row r="1060" spans="1:9" x14ac:dyDescent="0.2">
      <c r="A1060" t="s">
        <v>73</v>
      </c>
      <c r="D1060" t="s">
        <v>8</v>
      </c>
      <c r="E1060">
        <v>201705</v>
      </c>
      <c r="F1060" s="1">
        <v>44500546093.650032</v>
      </c>
      <c r="G1060" s="1">
        <v>44682667031.094276</v>
      </c>
      <c r="H1060" s="1">
        <v>44347850241.250023</v>
      </c>
      <c r="I1060" s="1">
        <v>44529971178.69429</v>
      </c>
    </row>
    <row r="1061" spans="1:9" x14ac:dyDescent="0.2">
      <c r="A1061" t="s">
        <v>73</v>
      </c>
      <c r="D1061" t="s">
        <v>8</v>
      </c>
      <c r="E1061">
        <v>201706</v>
      </c>
      <c r="F1061" s="1">
        <v>50227936456.180054</v>
      </c>
      <c r="G1061" s="1">
        <v>50999197107.277298</v>
      </c>
      <c r="H1061" s="1">
        <v>50190743933.200043</v>
      </c>
      <c r="I1061" s="1">
        <v>50962004584.297287</v>
      </c>
    </row>
    <row r="1062" spans="1:9" x14ac:dyDescent="0.2">
      <c r="A1062" t="s">
        <v>73</v>
      </c>
      <c r="D1062" t="s">
        <v>8</v>
      </c>
      <c r="E1062">
        <v>201707</v>
      </c>
      <c r="F1062" s="1">
        <v>42268889539.840004</v>
      </c>
      <c r="G1062" s="1">
        <v>45833061376.078667</v>
      </c>
      <c r="H1062" s="1">
        <v>41608469880.050003</v>
      </c>
      <c r="I1062" s="1">
        <v>45172641716.288666</v>
      </c>
    </row>
    <row r="1063" spans="1:9" x14ac:dyDescent="0.2">
      <c r="A1063" t="s">
        <v>73</v>
      </c>
      <c r="D1063" t="s">
        <v>8</v>
      </c>
      <c r="E1063">
        <v>201708</v>
      </c>
      <c r="F1063" s="1">
        <v>54596802367.519531</v>
      </c>
      <c r="G1063" s="1">
        <v>53427092936.711578</v>
      </c>
      <c r="H1063" s="1">
        <v>54595547999.72953</v>
      </c>
      <c r="I1063" s="1">
        <v>53425838568.92157</v>
      </c>
    </row>
    <row r="1064" spans="1:9" x14ac:dyDescent="0.2">
      <c r="A1064" t="s">
        <v>73</v>
      </c>
      <c r="D1064" t="s">
        <v>8</v>
      </c>
      <c r="E1064">
        <v>201709</v>
      </c>
      <c r="F1064" s="1">
        <v>56485487675.449875</v>
      </c>
      <c r="G1064" s="1">
        <v>55258938380.704971</v>
      </c>
      <c r="H1064" s="1">
        <v>56376664089.039871</v>
      </c>
      <c r="I1064" s="1">
        <v>55150114794.294983</v>
      </c>
    </row>
    <row r="1065" spans="1:9" x14ac:dyDescent="0.2">
      <c r="A1065" t="s">
        <v>73</v>
      </c>
      <c r="D1065" t="s">
        <v>8</v>
      </c>
      <c r="E1065">
        <v>201710</v>
      </c>
      <c r="F1065" s="1">
        <v>55230107015.650024</v>
      </c>
      <c r="G1065" s="1">
        <v>57280481099.334373</v>
      </c>
      <c r="H1065" s="1">
        <v>49949825884.920036</v>
      </c>
      <c r="I1065" s="1">
        <v>52000199968.604347</v>
      </c>
    </row>
    <row r="1066" spans="1:9" x14ac:dyDescent="0.2">
      <c r="A1066" t="s">
        <v>73</v>
      </c>
      <c r="D1066" t="s">
        <v>8</v>
      </c>
      <c r="E1066">
        <v>201711</v>
      </c>
      <c r="F1066" s="1">
        <v>54578815491.330246</v>
      </c>
      <c r="G1066" s="1">
        <v>53296719270.324821</v>
      </c>
      <c r="H1066" s="1">
        <v>53975083544.2202</v>
      </c>
      <c r="I1066" s="1">
        <v>52692987323.214806</v>
      </c>
    </row>
    <row r="1067" spans="1:9" x14ac:dyDescent="0.2">
      <c r="A1067" t="s">
        <v>73</v>
      </c>
      <c r="D1067" t="s">
        <v>8</v>
      </c>
      <c r="E1067">
        <v>201712</v>
      </c>
      <c r="F1067" s="1">
        <v>95631078404.369385</v>
      </c>
      <c r="G1067" s="1">
        <v>82462564979.062485</v>
      </c>
      <c r="H1067" s="1">
        <v>92636611171.479385</v>
      </c>
      <c r="I1067" s="1">
        <v>79468097746.172501</v>
      </c>
    </row>
    <row r="1068" spans="1:9" x14ac:dyDescent="0.2">
      <c r="A1068" t="s">
        <v>73</v>
      </c>
      <c r="D1068" t="s">
        <v>8</v>
      </c>
      <c r="E1068">
        <v>201801</v>
      </c>
      <c r="F1068" s="1">
        <v>18486070586.659924</v>
      </c>
      <c r="G1068" s="1">
        <v>29205358213.561565</v>
      </c>
      <c r="H1068" s="1">
        <v>18489501829.259922</v>
      </c>
      <c r="I1068" s="1">
        <v>29208789456.161564</v>
      </c>
    </row>
    <row r="1069" spans="1:9" x14ac:dyDescent="0.2">
      <c r="A1069" t="s">
        <v>73</v>
      </c>
      <c r="D1069" t="s">
        <v>8</v>
      </c>
      <c r="E1069">
        <v>201802</v>
      </c>
      <c r="F1069" s="1">
        <v>47841930151.250237</v>
      </c>
      <c r="G1069" s="1">
        <v>49777870680.068161</v>
      </c>
      <c r="H1069" s="1">
        <v>45562930300.070244</v>
      </c>
      <c r="I1069" s="1">
        <v>47498870828.888168</v>
      </c>
    </row>
    <row r="1070" spans="1:9" x14ac:dyDescent="0.2">
      <c r="A1070" t="s">
        <v>73</v>
      </c>
      <c r="D1070" t="s">
        <v>8</v>
      </c>
      <c r="E1070">
        <v>201803</v>
      </c>
      <c r="F1070" s="1">
        <v>52960858799.0401</v>
      </c>
      <c r="G1070" s="1">
        <v>53808942021.846481</v>
      </c>
      <c r="H1070" s="1">
        <v>52624571653.200127</v>
      </c>
      <c r="I1070" s="1">
        <v>53472654876.006485</v>
      </c>
    </row>
    <row r="1071" spans="1:9" x14ac:dyDescent="0.2">
      <c r="A1071" t="s">
        <v>73</v>
      </c>
      <c r="D1071" t="s">
        <v>8</v>
      </c>
      <c r="E1071">
        <v>201804</v>
      </c>
      <c r="F1071" s="1">
        <v>61450853084.179993</v>
      </c>
      <c r="G1071" s="1">
        <v>58100777349.755135</v>
      </c>
      <c r="H1071" s="1">
        <v>59148009997.429985</v>
      </c>
      <c r="I1071" s="1">
        <v>55797934263.005119</v>
      </c>
    </row>
    <row r="1072" spans="1:9" x14ac:dyDescent="0.2">
      <c r="A1072" t="s">
        <v>73</v>
      </c>
      <c r="D1072" t="s">
        <v>8</v>
      </c>
      <c r="E1072">
        <v>201805</v>
      </c>
      <c r="F1072" s="1">
        <v>57956191150.109947</v>
      </c>
      <c r="G1072" s="1">
        <v>57390608150.825447</v>
      </c>
      <c r="H1072" s="1">
        <v>54909797039.989952</v>
      </c>
      <c r="I1072" s="1">
        <v>54344214040.705437</v>
      </c>
    </row>
    <row r="1073" spans="1:9" x14ac:dyDescent="0.2">
      <c r="A1073" t="s">
        <v>73</v>
      </c>
      <c r="D1073" t="s">
        <v>8</v>
      </c>
      <c r="E1073">
        <v>201806</v>
      </c>
      <c r="F1073" s="1">
        <v>57463796611.280083</v>
      </c>
      <c r="G1073" s="1">
        <v>57463727688.040497</v>
      </c>
      <c r="H1073" s="1">
        <v>55442183103.570084</v>
      </c>
      <c r="I1073" s="1">
        <v>55442114180.330505</v>
      </c>
    </row>
    <row r="1074" spans="1:9" x14ac:dyDescent="0.2">
      <c r="A1074" t="s">
        <v>73</v>
      </c>
      <c r="D1074" t="s">
        <v>8</v>
      </c>
      <c r="E1074">
        <v>201807</v>
      </c>
      <c r="F1074" s="1">
        <v>54441704346.150108</v>
      </c>
      <c r="G1074" s="1">
        <v>56312158541.346375</v>
      </c>
      <c r="H1074" s="1">
        <v>52398949156.090103</v>
      </c>
      <c r="I1074" s="1">
        <v>54269403351.286377</v>
      </c>
    </row>
    <row r="1075" spans="1:9" x14ac:dyDescent="0.2">
      <c r="A1075" t="s">
        <v>73</v>
      </c>
      <c r="D1075" t="s">
        <v>8</v>
      </c>
      <c r="E1075">
        <v>201808</v>
      </c>
      <c r="F1075" s="1">
        <v>61272523525.950027</v>
      </c>
      <c r="G1075" s="1">
        <v>59852264773.01281</v>
      </c>
      <c r="H1075" s="1">
        <v>59211000223.740028</v>
      </c>
      <c r="I1075" s="1">
        <v>57790741470.802834</v>
      </c>
    </row>
    <row r="1076" spans="1:9" x14ac:dyDescent="0.2">
      <c r="A1076" t="s">
        <v>73</v>
      </c>
      <c r="D1076" t="s">
        <v>8</v>
      </c>
      <c r="E1076">
        <v>201809</v>
      </c>
      <c r="F1076" s="1">
        <v>69437868346.619553</v>
      </c>
      <c r="G1076" s="1">
        <v>65211742755.749336</v>
      </c>
      <c r="H1076" s="1">
        <v>67354482736.969551</v>
      </c>
      <c r="I1076" s="1">
        <v>63128357146.099335</v>
      </c>
    </row>
    <row r="1077" spans="1:9" x14ac:dyDescent="0.2">
      <c r="A1077" t="s">
        <v>73</v>
      </c>
      <c r="D1077" t="s">
        <v>8</v>
      </c>
      <c r="E1077">
        <v>201810</v>
      </c>
      <c r="F1077" s="1">
        <v>60367967882.650085</v>
      </c>
      <c r="G1077" s="1">
        <v>61660079716.362862</v>
      </c>
      <c r="H1077" s="1">
        <v>57629821457.050087</v>
      </c>
      <c r="I1077" s="1">
        <v>58921933290.762863</v>
      </c>
    </row>
    <row r="1078" spans="1:9" x14ac:dyDescent="0.2">
      <c r="A1078" t="s">
        <v>73</v>
      </c>
      <c r="D1078" t="s">
        <v>8</v>
      </c>
      <c r="E1078">
        <v>201811</v>
      </c>
      <c r="F1078" s="1">
        <v>61072774219.499916</v>
      </c>
      <c r="G1078" s="1">
        <v>60085052389.695801</v>
      </c>
      <c r="H1078" s="1">
        <v>59375095920.599922</v>
      </c>
      <c r="I1078" s="1">
        <v>58387374090.795815</v>
      </c>
    </row>
    <row r="1079" spans="1:9" x14ac:dyDescent="0.2">
      <c r="A1079" t="s">
        <v>73</v>
      </c>
      <c r="D1079" t="s">
        <v>8</v>
      </c>
      <c r="E1079">
        <v>201812</v>
      </c>
      <c r="F1079" s="1">
        <v>117318316613.77368</v>
      </c>
      <c r="G1079" s="1">
        <v>100650874420.18141</v>
      </c>
      <c r="H1079" s="1">
        <v>111757794680.44371</v>
      </c>
      <c r="I1079" s="1">
        <v>95090352486.851456</v>
      </c>
    </row>
    <row r="1080" spans="1:9" x14ac:dyDescent="0.2">
      <c r="A1080" t="s">
        <v>73</v>
      </c>
      <c r="D1080" t="s">
        <v>8</v>
      </c>
      <c r="E1080">
        <v>201901</v>
      </c>
      <c r="F1080" s="1">
        <v>27489897567.855797</v>
      </c>
      <c r="G1080" s="1">
        <v>39783602786.512367</v>
      </c>
      <c r="H1080" s="1">
        <v>25149585898.8358</v>
      </c>
      <c r="I1080" s="1">
        <v>37443291117.492371</v>
      </c>
    </row>
    <row r="1081" spans="1:9" x14ac:dyDescent="0.2">
      <c r="A1081" t="s">
        <v>73</v>
      </c>
      <c r="D1081" t="s">
        <v>8</v>
      </c>
      <c r="E1081">
        <v>201902</v>
      </c>
      <c r="F1081" s="1">
        <v>68287897697.180046</v>
      </c>
      <c r="G1081" s="1">
        <v>68666270402.178871</v>
      </c>
      <c r="H1081" s="1">
        <v>64016499839.160065</v>
      </c>
      <c r="I1081" s="1">
        <v>64394872544.158859</v>
      </c>
    </row>
    <row r="1082" spans="1:9" x14ac:dyDescent="0.2">
      <c r="A1082" t="s">
        <v>73</v>
      </c>
      <c r="D1082" t="s">
        <v>8</v>
      </c>
      <c r="E1082">
        <v>201903</v>
      </c>
      <c r="F1082" s="1">
        <v>71340596130.99968</v>
      </c>
      <c r="G1082" s="1">
        <v>73718021299.543976</v>
      </c>
      <c r="H1082" s="1">
        <v>67371449003.309723</v>
      </c>
      <c r="I1082" s="1">
        <v>69748874171.853958</v>
      </c>
    </row>
    <row r="1083" spans="1:9" x14ac:dyDescent="0.2">
      <c r="A1083" t="s">
        <v>73</v>
      </c>
      <c r="D1083" t="s">
        <v>8</v>
      </c>
      <c r="E1083">
        <v>201904</v>
      </c>
      <c r="F1083" s="1">
        <v>77305236521.199768</v>
      </c>
      <c r="G1083" s="1">
        <v>76667453113.291061</v>
      </c>
      <c r="H1083" s="1">
        <v>71680400542.809753</v>
      </c>
      <c r="I1083" s="1">
        <v>71042617134.901077</v>
      </c>
    </row>
    <row r="1084" spans="1:9" x14ac:dyDescent="0.2">
      <c r="A1084" t="s">
        <v>73</v>
      </c>
      <c r="D1084" t="s">
        <v>8</v>
      </c>
      <c r="E1084">
        <v>201905</v>
      </c>
      <c r="F1084" s="1">
        <v>76008354390.149887</v>
      </c>
      <c r="G1084" s="1">
        <v>76025006477.971466</v>
      </c>
      <c r="H1084" s="1">
        <v>70480463464.68988</v>
      </c>
      <c r="I1084" s="1">
        <v>70497115552.511475</v>
      </c>
    </row>
    <row r="1085" spans="1:9" x14ac:dyDescent="0.2">
      <c r="A1085" t="s">
        <v>73</v>
      </c>
      <c r="D1085" t="s">
        <v>8</v>
      </c>
      <c r="E1085">
        <v>201906</v>
      </c>
      <c r="F1085" s="1">
        <v>75200561837.690018</v>
      </c>
      <c r="G1085" s="1">
        <v>76714963345.411285</v>
      </c>
      <c r="H1085" s="1">
        <v>69537654312.709991</v>
      </c>
      <c r="I1085" s="1">
        <v>71052055820.431274</v>
      </c>
    </row>
    <row r="1086" spans="1:9" x14ac:dyDescent="0.2">
      <c r="A1086" t="s">
        <v>73</v>
      </c>
      <c r="D1086" t="s">
        <v>8</v>
      </c>
      <c r="E1086">
        <v>201907</v>
      </c>
      <c r="F1086" s="1">
        <v>73540264597.710098</v>
      </c>
      <c r="G1086" s="1">
        <v>74358514126.325165</v>
      </c>
      <c r="H1086" s="1">
        <v>68031055612.700096</v>
      </c>
      <c r="I1086" s="1">
        <v>68849305141.315186</v>
      </c>
    </row>
    <row r="1087" spans="1:9" x14ac:dyDescent="0.2">
      <c r="A1087" t="s">
        <v>73</v>
      </c>
      <c r="D1087" t="s">
        <v>8</v>
      </c>
      <c r="E1087">
        <v>201908</v>
      </c>
      <c r="F1087" s="1">
        <v>84477021496.979263</v>
      </c>
      <c r="G1087" s="1">
        <v>81903020934.479279</v>
      </c>
      <c r="H1087" s="1">
        <v>79212344121.919266</v>
      </c>
      <c r="I1087" s="1">
        <v>76638343559.419266</v>
      </c>
    </row>
    <row r="1088" spans="1:9" x14ac:dyDescent="0.2">
      <c r="A1088" t="s">
        <v>73</v>
      </c>
      <c r="D1088" t="s">
        <v>8</v>
      </c>
      <c r="E1088">
        <v>201909</v>
      </c>
      <c r="F1088" s="1">
        <v>88085823496.66011</v>
      </c>
      <c r="G1088" s="1">
        <v>86016139672.393143</v>
      </c>
      <c r="H1088" s="1">
        <v>82072997473.650116</v>
      </c>
      <c r="I1088" s="1">
        <v>80003313649.383148</v>
      </c>
    </row>
    <row r="1089" spans="1:9" x14ac:dyDescent="0.2">
      <c r="A1089" t="s">
        <v>73</v>
      </c>
      <c r="D1089" t="s">
        <v>8</v>
      </c>
      <c r="E1089">
        <v>201910</v>
      </c>
      <c r="F1089" s="1">
        <v>84046236378.379913</v>
      </c>
      <c r="G1089" s="1">
        <v>83626425960.051239</v>
      </c>
      <c r="H1089" s="1">
        <v>78569399151.33992</v>
      </c>
      <c r="I1089" s="1">
        <v>78149588733.011246</v>
      </c>
    </row>
    <row r="1090" spans="1:9" x14ac:dyDescent="0.2">
      <c r="A1090" t="s">
        <v>73</v>
      </c>
      <c r="D1090" t="s">
        <v>8</v>
      </c>
      <c r="E1090">
        <v>201911</v>
      </c>
      <c r="F1090" s="1">
        <v>84492777557.079941</v>
      </c>
      <c r="G1090" s="1">
        <v>83453212773.079926</v>
      </c>
      <c r="H1090" s="1">
        <v>79113677039.009949</v>
      </c>
      <c r="I1090" s="1">
        <v>78074112255.009918</v>
      </c>
    </row>
    <row r="1091" spans="1:9" x14ac:dyDescent="0.2">
      <c r="A1091" t="s">
        <v>73</v>
      </c>
      <c r="D1091" t="s">
        <v>8</v>
      </c>
      <c r="E1091">
        <v>201912</v>
      </c>
      <c r="F1091" s="1">
        <v>147269086839.83032</v>
      </c>
      <c r="G1091" s="1">
        <v>128605043007.08922</v>
      </c>
      <c r="H1091" s="1">
        <v>140218186934.61032</v>
      </c>
      <c r="I1091" s="1">
        <v>121554143101.86919</v>
      </c>
    </row>
    <row r="1092" spans="1:9" x14ac:dyDescent="0.2">
      <c r="A1092" t="s">
        <v>73</v>
      </c>
      <c r="D1092" t="s">
        <v>8</v>
      </c>
      <c r="E1092">
        <v>202001</v>
      </c>
      <c r="F1092" s="1">
        <v>38195784292.559814</v>
      </c>
      <c r="G1092" s="1">
        <v>53032754402.759148</v>
      </c>
      <c r="H1092" s="1">
        <v>34993421611.579819</v>
      </c>
      <c r="I1092" s="1">
        <v>49830391721.779144</v>
      </c>
    </row>
    <row r="1093" spans="1:9" x14ac:dyDescent="0.2">
      <c r="A1093" t="s">
        <v>73</v>
      </c>
      <c r="D1093" t="s">
        <v>8</v>
      </c>
      <c r="E1093">
        <v>202002</v>
      </c>
      <c r="F1093" s="1">
        <v>83002300985.000015</v>
      </c>
      <c r="G1093" s="1">
        <v>85382326216.377136</v>
      </c>
      <c r="H1093" s="1">
        <v>77380427265.990021</v>
      </c>
      <c r="I1093" s="1">
        <v>79760452497.367172</v>
      </c>
    </row>
    <row r="1094" spans="1:9" x14ac:dyDescent="0.2">
      <c r="A1094" t="s">
        <v>73</v>
      </c>
      <c r="D1094" t="s">
        <v>8</v>
      </c>
      <c r="E1094">
        <v>202003</v>
      </c>
      <c r="F1094" s="1">
        <v>92537876190.98999</v>
      </c>
      <c r="G1094" s="1">
        <v>80176669456.38121</v>
      </c>
      <c r="H1094" s="1">
        <v>87663726389.98999</v>
      </c>
      <c r="I1094" s="1">
        <v>75302519655.381104</v>
      </c>
    </row>
    <row r="1095" spans="1:9" x14ac:dyDescent="0.2">
      <c r="A1095" t="s">
        <v>73</v>
      </c>
      <c r="D1095" t="s">
        <v>8</v>
      </c>
      <c r="E1095">
        <v>202004</v>
      </c>
      <c r="F1095" s="1">
        <v>94191597157.421188</v>
      </c>
      <c r="G1095" s="1">
        <v>103912039443.85469</v>
      </c>
      <c r="H1095" s="1">
        <v>89444744517.391098</v>
      </c>
      <c r="I1095" s="1">
        <v>99165186803.824585</v>
      </c>
    </row>
    <row r="1096" spans="1:9" x14ac:dyDescent="0.2">
      <c r="A1096" t="s">
        <v>73</v>
      </c>
      <c r="D1096" t="s">
        <v>8</v>
      </c>
      <c r="E1096">
        <v>202005</v>
      </c>
      <c r="F1096" s="1">
        <v>85477633609.300125</v>
      </c>
      <c r="G1096" s="1">
        <v>89192574519.009857</v>
      </c>
      <c r="H1096" s="1">
        <v>77604707966.2901</v>
      </c>
      <c r="I1096" s="1">
        <v>81319648876.000183</v>
      </c>
    </row>
    <row r="1097" spans="1:9" x14ac:dyDescent="0.2">
      <c r="A1097" t="s">
        <v>73</v>
      </c>
      <c r="D1097" t="s">
        <v>8</v>
      </c>
      <c r="E1097">
        <v>202006</v>
      </c>
      <c r="F1097" s="1">
        <v>85061760758.980087</v>
      </c>
      <c r="G1097" s="1">
        <v>86393781666.633255</v>
      </c>
      <c r="H1097" s="1">
        <v>79309345752.980103</v>
      </c>
      <c r="I1097" s="1">
        <v>80641366660.633148</v>
      </c>
    </row>
    <row r="1098" spans="1:9" x14ac:dyDescent="0.2">
      <c r="A1098" t="s">
        <v>73</v>
      </c>
      <c r="D1098" t="s">
        <v>8</v>
      </c>
      <c r="E1098">
        <v>202007</v>
      </c>
      <c r="F1098" s="1">
        <v>83853850457.560028</v>
      </c>
      <c r="G1098" s="1">
        <v>86344933523.339417</v>
      </c>
      <c r="H1098" s="1">
        <v>78190764109.570007</v>
      </c>
      <c r="I1098" s="1">
        <v>80681847175.349274</v>
      </c>
    </row>
    <row r="1099" spans="1:9" x14ac:dyDescent="0.2">
      <c r="A1099" t="s">
        <v>73</v>
      </c>
      <c r="D1099" t="s">
        <v>8</v>
      </c>
      <c r="E1099">
        <v>202008</v>
      </c>
      <c r="F1099" s="1">
        <v>90962050089.219757</v>
      </c>
      <c r="G1099" s="1">
        <v>83984100649.012817</v>
      </c>
      <c r="H1099" s="1">
        <v>84831468845.229767</v>
      </c>
      <c r="I1099" s="1">
        <v>77853519405.022736</v>
      </c>
    </row>
    <row r="1100" spans="1:9" x14ac:dyDescent="0.2">
      <c r="A1100" t="s">
        <v>73</v>
      </c>
      <c r="D1100" t="s">
        <v>8</v>
      </c>
      <c r="E1100">
        <v>202009</v>
      </c>
      <c r="F1100" s="1">
        <v>98168796552.279816</v>
      </c>
      <c r="G1100" s="1">
        <v>94494568305.69635</v>
      </c>
      <c r="H1100" s="1">
        <v>92263389387.769745</v>
      </c>
      <c r="I1100" s="1">
        <v>88589161141.186188</v>
      </c>
    </row>
    <row r="1101" spans="1:9" x14ac:dyDescent="0.2">
      <c r="A1101" t="s">
        <v>73</v>
      </c>
      <c r="D1101" t="s">
        <v>8</v>
      </c>
      <c r="E1101">
        <v>202010</v>
      </c>
      <c r="F1101" s="1">
        <v>92733616044.93013</v>
      </c>
      <c r="G1101" s="1">
        <v>93433476593.496124</v>
      </c>
      <c r="H1101" s="1">
        <v>84136484608.480164</v>
      </c>
      <c r="I1101" s="1">
        <v>84836345157.046188</v>
      </c>
    </row>
    <row r="1102" spans="1:9" x14ac:dyDescent="0.2">
      <c r="A1102" t="s">
        <v>73</v>
      </c>
      <c r="D1102" t="s">
        <v>8</v>
      </c>
      <c r="E1102">
        <v>202011</v>
      </c>
      <c r="F1102" s="1">
        <v>93447804523.449982</v>
      </c>
      <c r="G1102" s="1">
        <v>92891228533.784531</v>
      </c>
      <c r="H1102" s="1">
        <v>88860645098.48996</v>
      </c>
      <c r="I1102" s="1">
        <v>88304069108.8246</v>
      </c>
    </row>
    <row r="1103" spans="1:9" x14ac:dyDescent="0.2">
      <c r="A1103" t="s">
        <v>73</v>
      </c>
      <c r="D1103" t="s">
        <v>8</v>
      </c>
      <c r="E1103">
        <v>202012</v>
      </c>
      <c r="F1103" s="1">
        <v>156170294312.28088</v>
      </c>
      <c r="G1103" s="1">
        <v>136283916511.12056</v>
      </c>
      <c r="H1103" s="1">
        <v>147441277033.92084</v>
      </c>
      <c r="I1103" s="1">
        <v>127554899232.76035</v>
      </c>
    </row>
    <row r="1104" spans="1:9" x14ac:dyDescent="0.2">
      <c r="A1104" t="s">
        <v>73</v>
      </c>
      <c r="D1104" t="s">
        <v>8</v>
      </c>
      <c r="E1104">
        <v>202101</v>
      </c>
      <c r="F1104" s="1">
        <v>46985482123.720383</v>
      </c>
      <c r="G1104" s="1">
        <v>59954123475.72049</v>
      </c>
      <c r="H1104" s="1">
        <v>41859713568.319633</v>
      </c>
      <c r="I1104" s="1">
        <v>54828354920.319763</v>
      </c>
    </row>
    <row r="1105" spans="1:9" x14ac:dyDescent="0.2">
      <c r="A1105" t="s">
        <v>73</v>
      </c>
      <c r="D1105" t="s">
        <v>8</v>
      </c>
      <c r="E1105">
        <v>202102</v>
      </c>
      <c r="F1105" s="1">
        <v>97832307653.710114</v>
      </c>
      <c r="G1105" s="1">
        <v>94782442813.534988</v>
      </c>
      <c r="H1105" s="1">
        <v>100174122961.72012</v>
      </c>
      <c r="I1105" s="1">
        <v>97124258121.543777</v>
      </c>
    </row>
    <row r="1106" spans="1:9" x14ac:dyDescent="0.2">
      <c r="A1106" t="s">
        <v>73</v>
      </c>
      <c r="D1106" t="s">
        <v>8</v>
      </c>
      <c r="E1106">
        <v>202103</v>
      </c>
      <c r="F1106" s="1">
        <v>97167700849.099869</v>
      </c>
      <c r="G1106" s="1">
        <v>95084169120.01326</v>
      </c>
      <c r="H1106" s="1">
        <v>91135781377.659897</v>
      </c>
      <c r="I1106" s="1">
        <v>89052249648.572861</v>
      </c>
    </row>
    <row r="1107" spans="1:9" x14ac:dyDescent="0.2">
      <c r="A1107" t="s">
        <v>73</v>
      </c>
      <c r="D1107" t="s">
        <v>8</v>
      </c>
      <c r="E1107">
        <v>202104</v>
      </c>
      <c r="F1107" s="1">
        <v>106191020285.47984</v>
      </c>
      <c r="G1107" s="1">
        <v>100367330117.47194</v>
      </c>
      <c r="H1107" s="1">
        <v>100838491885.46985</v>
      </c>
      <c r="I1107" s="1">
        <v>95014801717.46225</v>
      </c>
    </row>
    <row r="1108" spans="1:9" x14ac:dyDescent="0.2">
      <c r="A1108" t="s">
        <v>73</v>
      </c>
      <c r="D1108" t="s">
        <v>8</v>
      </c>
      <c r="E1108">
        <v>202105</v>
      </c>
      <c r="F1108" s="1">
        <v>93293094314.929855</v>
      </c>
      <c r="G1108" s="1">
        <v>96253428593.619751</v>
      </c>
      <c r="H1108" s="1">
        <v>82669699067.119858</v>
      </c>
      <c r="I1108" s="1">
        <v>85630033345.809631</v>
      </c>
    </row>
    <row r="1109" spans="1:9" x14ac:dyDescent="0.2">
      <c r="A1109" t="s">
        <v>73</v>
      </c>
      <c r="D1109" t="s">
        <v>8</v>
      </c>
      <c r="E1109">
        <v>202106</v>
      </c>
      <c r="F1109" s="1">
        <v>99611443257.900223</v>
      </c>
      <c r="G1109" s="1">
        <v>99885211513.891602</v>
      </c>
      <c r="H1109" s="1">
        <v>97614852671.410217</v>
      </c>
      <c r="I1109" s="1">
        <v>97888620927.401794</v>
      </c>
    </row>
    <row r="1110" spans="1:9" x14ac:dyDescent="0.2">
      <c r="A1110" t="s">
        <v>73</v>
      </c>
      <c r="D1110" t="s">
        <v>8</v>
      </c>
      <c r="E1110">
        <v>202107</v>
      </c>
      <c r="F1110" s="1">
        <v>100775053291.1698</v>
      </c>
      <c r="G1110" s="1">
        <v>100559951350.94669</v>
      </c>
      <c r="H1110" s="1">
        <v>93892669826.059784</v>
      </c>
      <c r="I1110" s="1">
        <v>93677567885.836517</v>
      </c>
    </row>
    <row r="1111" spans="1:9" x14ac:dyDescent="0.2">
      <c r="A1111" t="s">
        <v>73</v>
      </c>
      <c r="D1111" t="s">
        <v>8</v>
      </c>
      <c r="E1111">
        <v>202108</v>
      </c>
      <c r="F1111" s="1">
        <v>98552875053.159775</v>
      </c>
      <c r="G1111" s="1">
        <v>99289385166.464142</v>
      </c>
      <c r="H1111" s="1">
        <v>91666436711.669769</v>
      </c>
      <c r="I1111" s="1">
        <v>92402946824.97403</v>
      </c>
    </row>
    <row r="1112" spans="1:9" x14ac:dyDescent="0.2">
      <c r="A1112" t="s">
        <v>73</v>
      </c>
      <c r="D1112" t="s">
        <v>8</v>
      </c>
      <c r="E1112">
        <v>202109</v>
      </c>
      <c r="F1112" s="1">
        <v>116503143643.08977</v>
      </c>
      <c r="G1112" s="1">
        <v>110473864555.83574</v>
      </c>
      <c r="H1112" s="1">
        <v>106468646395.67979</v>
      </c>
      <c r="I1112" s="1">
        <v>100439367308.42604</v>
      </c>
    </row>
    <row r="1113" spans="1:9" x14ac:dyDescent="0.2">
      <c r="A1113" t="s">
        <v>73</v>
      </c>
      <c r="D1113" t="s">
        <v>8</v>
      </c>
      <c r="E1113">
        <v>202110</v>
      </c>
      <c r="F1113" s="1">
        <v>102455063068.11003</v>
      </c>
      <c r="G1113" s="1">
        <v>104349288916.84714</v>
      </c>
      <c r="H1113" s="1">
        <v>95705955474.910049</v>
      </c>
      <c r="I1113" s="1">
        <v>97600181323.647003</v>
      </c>
    </row>
    <row r="1114" spans="1:9" x14ac:dyDescent="0.2">
      <c r="A1114" t="s">
        <v>73</v>
      </c>
      <c r="D1114" t="s">
        <v>8</v>
      </c>
      <c r="E1114">
        <v>202111</v>
      </c>
      <c r="F1114" s="1">
        <v>110463186071.9799</v>
      </c>
      <c r="G1114" s="1">
        <v>110924703214.85347</v>
      </c>
      <c r="H1114" s="1">
        <v>102170089550.4599</v>
      </c>
      <c r="I1114" s="1">
        <v>102631606693.33449</v>
      </c>
    </row>
    <row r="1115" spans="1:9" x14ac:dyDescent="0.2">
      <c r="A1115" t="s">
        <v>73</v>
      </c>
      <c r="D1115" t="s">
        <v>8</v>
      </c>
      <c r="E1115">
        <v>202112</v>
      </c>
      <c r="F1115" s="1">
        <v>172881030830.74988</v>
      </c>
      <c r="G1115" s="1">
        <v>150644490988.26062</v>
      </c>
      <c r="H1115" s="1">
        <v>171106305260.71014</v>
      </c>
      <c r="I1115" s="1">
        <v>148869765418.22128</v>
      </c>
    </row>
    <row r="1116" spans="1:9" x14ac:dyDescent="0.2">
      <c r="A1116" t="s">
        <v>73</v>
      </c>
      <c r="D1116" t="s">
        <v>8</v>
      </c>
      <c r="E1116">
        <v>202201</v>
      </c>
      <c r="F1116" s="1">
        <v>54830615164.210426</v>
      </c>
      <c r="G1116" s="1">
        <v>73900474577.77951</v>
      </c>
      <c r="H1116" s="1">
        <v>52403248500.420052</v>
      </c>
      <c r="I1116" s="1">
        <v>71473107913.989868</v>
      </c>
    </row>
    <row r="1117" spans="1:9" x14ac:dyDescent="0.2">
      <c r="A1117" t="s">
        <v>73</v>
      </c>
      <c r="D1117" t="s">
        <v>8</v>
      </c>
      <c r="E1117">
        <v>202202</v>
      </c>
      <c r="F1117" s="1">
        <v>106409641955.47766</v>
      </c>
      <c r="G1117" s="1">
        <v>103139012192.26566</v>
      </c>
      <c r="H1117" s="1">
        <v>104631223804.79767</v>
      </c>
      <c r="I1117" s="1">
        <v>101360594041.58566</v>
      </c>
    </row>
    <row r="1118" spans="1:9" x14ac:dyDescent="0.2">
      <c r="A1118" t="s">
        <v>73</v>
      </c>
      <c r="D1118" t="s">
        <v>8</v>
      </c>
      <c r="E1118">
        <v>202203</v>
      </c>
      <c r="F1118" s="1">
        <v>112585475686.87965</v>
      </c>
      <c r="G1118" s="1">
        <v>110024197104.68794</v>
      </c>
      <c r="H1118" s="1">
        <v>112508161395.23964</v>
      </c>
      <c r="I1118" s="1">
        <v>109946882813.04793</v>
      </c>
    </row>
    <row r="1119" spans="1:9" x14ac:dyDescent="0.2">
      <c r="A1119" t="s">
        <v>73</v>
      </c>
      <c r="D1119" t="s">
        <v>8</v>
      </c>
      <c r="E1119">
        <v>202204</v>
      </c>
      <c r="F1119" s="1">
        <v>113801723080.08957</v>
      </c>
      <c r="G1119" s="1">
        <v>109686683886.93449</v>
      </c>
      <c r="H1119" s="1">
        <v>113759584877.95958</v>
      </c>
      <c r="I1119" s="1">
        <v>109644545684.80449</v>
      </c>
    </row>
    <row r="1120" spans="1:9" x14ac:dyDescent="0.2">
      <c r="A1120" t="s">
        <v>73</v>
      </c>
      <c r="D1120" t="s">
        <v>8</v>
      </c>
      <c r="E1120">
        <v>202205</v>
      </c>
      <c r="F1120" s="1">
        <v>116615390509.94009</v>
      </c>
      <c r="G1120" s="1">
        <v>113660811271.94804</v>
      </c>
      <c r="H1120" s="1">
        <v>114070096041.94009</v>
      </c>
      <c r="I1120" s="1">
        <v>111115516803.94804</v>
      </c>
    </row>
    <row r="1121" spans="1:9" x14ac:dyDescent="0.2">
      <c r="A1121" t="s">
        <v>73</v>
      </c>
      <c r="D1121" t="s">
        <v>8</v>
      </c>
      <c r="E1121">
        <v>202206</v>
      </c>
      <c r="F1121" s="1">
        <v>112931449859.0701</v>
      </c>
      <c r="G1121" s="1">
        <v>113335005976.7133</v>
      </c>
      <c r="H1121" s="1">
        <v>110245690968.1801</v>
      </c>
      <c r="I1121" s="1">
        <v>110649247085.8233</v>
      </c>
    </row>
    <row r="1122" spans="1:9" x14ac:dyDescent="0.2">
      <c r="A1122" t="s">
        <v>73</v>
      </c>
      <c r="D1122" t="s">
        <v>8</v>
      </c>
      <c r="E1122">
        <v>202207</v>
      </c>
      <c r="F1122" s="1">
        <v>114307417048.06966</v>
      </c>
      <c r="G1122" s="1">
        <v>113933296882.70482</v>
      </c>
      <c r="H1122" s="1">
        <v>111449699213.08965</v>
      </c>
      <c r="I1122" s="1">
        <v>111075579047.72481</v>
      </c>
    </row>
    <row r="1123" spans="1:9" x14ac:dyDescent="0.2">
      <c r="A1123" t="s">
        <v>73</v>
      </c>
      <c r="D1123" t="s">
        <v>8</v>
      </c>
      <c r="E1123">
        <v>202208</v>
      </c>
      <c r="F1123" s="1">
        <v>117236410252.78064</v>
      </c>
      <c r="G1123" s="1">
        <v>116160744960.76599</v>
      </c>
      <c r="H1123" s="1">
        <v>114087462876.91064</v>
      </c>
      <c r="I1123" s="1">
        <v>113011797584.896</v>
      </c>
    </row>
    <row r="1124" spans="1:9" x14ac:dyDescent="0.2">
      <c r="A1124" t="s">
        <v>73</v>
      </c>
      <c r="D1124" t="s">
        <v>8</v>
      </c>
      <c r="E1124">
        <v>202209</v>
      </c>
      <c r="F1124" s="1">
        <v>119272359177.73004</v>
      </c>
      <c r="G1124" s="1">
        <v>115328787391.41806</v>
      </c>
      <c r="H1124" s="1">
        <v>115541376989.66003</v>
      </c>
      <c r="I1124" s="1">
        <v>111597805203.34808</v>
      </c>
    </row>
    <row r="1125" spans="1:9" x14ac:dyDescent="0.2">
      <c r="A1125" t="s">
        <v>73</v>
      </c>
      <c r="D1125" t="s">
        <v>8</v>
      </c>
      <c r="E1125">
        <v>202210</v>
      </c>
      <c r="F1125" s="1">
        <v>108818245775.40993</v>
      </c>
      <c r="G1125" s="1">
        <v>110969746586.00926</v>
      </c>
      <c r="H1125" s="1">
        <v>114553178144.32993</v>
      </c>
      <c r="I1125" s="1">
        <v>116704678954.92931</v>
      </c>
    </row>
    <row r="1126" spans="1:9" x14ac:dyDescent="0.2">
      <c r="A1126" t="s">
        <v>73</v>
      </c>
      <c r="D1126" t="s">
        <v>8</v>
      </c>
      <c r="E1126">
        <v>202211</v>
      </c>
      <c r="F1126" s="1">
        <v>118149030672.4399</v>
      </c>
      <c r="G1126" s="1">
        <v>118626067585.96596</v>
      </c>
      <c r="H1126" s="1">
        <v>119254171964.44991</v>
      </c>
      <c r="I1126" s="1">
        <v>119731208877.97594</v>
      </c>
    </row>
    <row r="1127" spans="1:9" x14ac:dyDescent="0.2">
      <c r="A1127" t="s">
        <v>73</v>
      </c>
      <c r="D1127" t="s">
        <v>8</v>
      </c>
      <c r="E1127">
        <v>202212</v>
      </c>
      <c r="F1127" s="1">
        <v>192322368129.75018</v>
      </c>
      <c r="G1127" s="1">
        <v>164818501408.8006</v>
      </c>
      <c r="H1127" s="1">
        <v>190886958283.6402</v>
      </c>
      <c r="I1127" s="1">
        <v>163383091562.69061</v>
      </c>
    </row>
    <row r="1128" spans="1:9" x14ac:dyDescent="0.2">
      <c r="A1128" t="s">
        <v>73</v>
      </c>
      <c r="D1128" t="s">
        <v>8</v>
      </c>
      <c r="E1128">
        <v>202301</v>
      </c>
      <c r="F1128" s="1">
        <v>51129256838.260414</v>
      </c>
      <c r="G1128" s="1">
        <v>79450009328.902481</v>
      </c>
      <c r="H1128" s="1">
        <v>48515148843.549919</v>
      </c>
      <c r="I1128" s="1">
        <v>76835901334.191895</v>
      </c>
    </row>
    <row r="1129" spans="1:9" x14ac:dyDescent="0.2">
      <c r="A1129" t="s">
        <v>73</v>
      </c>
      <c r="D1129" t="s">
        <v>8</v>
      </c>
      <c r="E1129">
        <v>202302</v>
      </c>
      <c r="F1129" s="1">
        <v>125086924358.6396</v>
      </c>
      <c r="G1129" s="1">
        <v>122311347502.97845</v>
      </c>
      <c r="H1129" s="1">
        <v>124032767826.82961</v>
      </c>
      <c r="I1129" s="1">
        <v>121257190971.16846</v>
      </c>
    </row>
    <row r="1130" spans="1:9" x14ac:dyDescent="0.2">
      <c r="A1130" t="s">
        <v>73</v>
      </c>
      <c r="D1130" t="s">
        <v>8</v>
      </c>
      <c r="E1130">
        <v>202303</v>
      </c>
      <c r="F1130" s="1">
        <v>126030692218.69997</v>
      </c>
      <c r="G1130" s="1">
        <v>124853962233.37453</v>
      </c>
      <c r="H1130" s="1">
        <v>123305190487.79997</v>
      </c>
      <c r="I1130" s="1">
        <v>122128460502.47443</v>
      </c>
    </row>
    <row r="1131" spans="1:9" x14ac:dyDescent="0.2">
      <c r="A1131" t="s">
        <v>73</v>
      </c>
      <c r="D1131" t="s">
        <v>8</v>
      </c>
      <c r="E1131">
        <v>202304</v>
      </c>
      <c r="F1131" s="1">
        <v>112005790494.25978</v>
      </c>
      <c r="G1131" s="1">
        <v>113386448721.03964</v>
      </c>
      <c r="H1131" s="1">
        <v>112437330083.3598</v>
      </c>
      <c r="I1131" s="1">
        <v>113817988310.13977</v>
      </c>
    </row>
    <row r="1132" spans="1:9" x14ac:dyDescent="0.2">
      <c r="A1132" t="s">
        <v>73</v>
      </c>
      <c r="D1132" t="s">
        <v>8</v>
      </c>
      <c r="E1132">
        <v>202305</v>
      </c>
      <c r="F1132" s="1">
        <v>121659327872.93958</v>
      </c>
      <c r="G1132" s="1">
        <v>120865902370.74532</v>
      </c>
      <c r="H1132" s="1">
        <v>120565803318.61955</v>
      </c>
      <c r="I1132" s="1">
        <v>119772377816.42531</v>
      </c>
    </row>
    <row r="1133" spans="1:9" x14ac:dyDescent="0.2">
      <c r="A1133" t="s">
        <v>73</v>
      </c>
      <c r="D1133" t="s">
        <v>8</v>
      </c>
      <c r="E1133">
        <v>202306</v>
      </c>
      <c r="F1133" s="1">
        <v>112101922381.45038</v>
      </c>
      <c r="G1133" s="1">
        <v>114077471260.51208</v>
      </c>
      <c r="H1133" s="1">
        <v>111206665729.64038</v>
      </c>
      <c r="I1133" s="1">
        <v>113182214608.70209</v>
      </c>
    </row>
    <row r="1134" spans="1:9" x14ac:dyDescent="0.2">
      <c r="A1134" t="s">
        <v>73</v>
      </c>
      <c r="D1134" t="s">
        <v>8</v>
      </c>
      <c r="E1134">
        <v>202307</v>
      </c>
      <c r="F1134" s="1">
        <v>115914331445.22997</v>
      </c>
      <c r="G1134" s="1">
        <v>119603137587.636</v>
      </c>
      <c r="H1134" s="1">
        <v>115010619386.40996</v>
      </c>
      <c r="I1134" s="1">
        <v>118699425528.81601</v>
      </c>
    </row>
    <row r="1135" spans="1:9" x14ac:dyDescent="0.2">
      <c r="A1135" t="s">
        <v>73</v>
      </c>
      <c r="D1135" t="s">
        <v>8</v>
      </c>
      <c r="E1135">
        <v>202308</v>
      </c>
      <c r="F1135" s="1">
        <v>113305639574.93997</v>
      </c>
      <c r="G1135" s="1">
        <v>115535343762.93994</v>
      </c>
      <c r="H1135" s="1">
        <v>112411854400.10997</v>
      </c>
      <c r="I1135" s="1">
        <v>114641558588.10995</v>
      </c>
    </row>
    <row r="1136" spans="1:9" x14ac:dyDescent="0.2">
      <c r="A1136" t="s">
        <v>73</v>
      </c>
      <c r="D1136" t="s">
        <v>8</v>
      </c>
      <c r="E1136">
        <v>202309</v>
      </c>
      <c r="F1136" s="1">
        <v>118587528109.91013</v>
      </c>
      <c r="G1136" s="1">
        <v>117823888427.91017</v>
      </c>
      <c r="H1136" s="1">
        <v>115851519953.82011</v>
      </c>
      <c r="I1136" s="1">
        <v>115087880271.82018</v>
      </c>
    </row>
    <row r="1137" spans="1:9" x14ac:dyDescent="0.2">
      <c r="A1137" t="s">
        <v>73</v>
      </c>
      <c r="D1137" t="s">
        <v>8</v>
      </c>
      <c r="E1137">
        <v>202310</v>
      </c>
      <c r="F1137" s="1">
        <v>107630388505.79021</v>
      </c>
      <c r="G1137" s="1">
        <v>112106678067.78981</v>
      </c>
      <c r="H1137" s="1">
        <v>108620044603.2402</v>
      </c>
      <c r="I1137" s="1">
        <v>113096334165.23982</v>
      </c>
    </row>
    <row r="1138" spans="1:9" x14ac:dyDescent="0.2">
      <c r="A1138" t="s">
        <v>73</v>
      </c>
      <c r="D1138" t="s">
        <v>8</v>
      </c>
      <c r="E1138">
        <v>202311</v>
      </c>
      <c r="F1138" s="1">
        <v>115110575885.57014</v>
      </c>
      <c r="G1138" s="1">
        <v>114256524140.57002</v>
      </c>
      <c r="H1138" s="1">
        <v>114308800432.44016</v>
      </c>
      <c r="I1138" s="1">
        <v>113454748687.44002</v>
      </c>
    </row>
    <row r="1139" spans="1:9" x14ac:dyDescent="0.2">
      <c r="A1139" t="s">
        <v>73</v>
      </c>
      <c r="D1139" t="s">
        <v>8</v>
      </c>
      <c r="E1139">
        <v>202312</v>
      </c>
      <c r="F1139" s="1">
        <v>180850276042.19098</v>
      </c>
      <c r="G1139" s="1">
        <v>157278221718.94482</v>
      </c>
      <c r="H1139" s="1">
        <v>180056454427.09097</v>
      </c>
      <c r="I1139" s="1">
        <v>156484400103.84482</v>
      </c>
    </row>
    <row r="1140" spans="1:9" x14ac:dyDescent="0.2">
      <c r="A1140" t="s">
        <v>73</v>
      </c>
      <c r="D1140" t="s">
        <v>8</v>
      </c>
      <c r="E1140">
        <v>202401</v>
      </c>
      <c r="F1140" s="1">
        <v>50371340594.990173</v>
      </c>
      <c r="G1140" s="1">
        <v>72958094043.322998</v>
      </c>
      <c r="H1140" s="1">
        <v>47796945634.799828</v>
      </c>
      <c r="I1140" s="1">
        <v>70383699083.133057</v>
      </c>
    </row>
    <row r="1141" spans="1:9" x14ac:dyDescent="0.2">
      <c r="A1141" t="s">
        <v>73</v>
      </c>
      <c r="D1141" t="s">
        <v>8</v>
      </c>
      <c r="E1141">
        <v>202402</v>
      </c>
      <c r="F1141" s="1">
        <v>106932379453.48975</v>
      </c>
      <c r="G1141" s="1">
        <v>109279079642.99844</v>
      </c>
      <c r="H1141" s="1">
        <v>106168458315.35974</v>
      </c>
      <c r="I1141" s="1">
        <v>108515158504.86844</v>
      </c>
    </row>
    <row r="1142" spans="1:9" x14ac:dyDescent="0.2">
      <c r="A1142" t="s">
        <v>73</v>
      </c>
      <c r="D1142" t="s">
        <v>8</v>
      </c>
      <c r="E1142">
        <v>202403</v>
      </c>
      <c r="F1142" s="1">
        <v>122876019317.25854</v>
      </c>
      <c r="G1142" s="1">
        <v>115759446480.25838</v>
      </c>
      <c r="H1142" s="1">
        <v>122175839711.27855</v>
      </c>
      <c r="I1142" s="1">
        <v>115059266874.27837</v>
      </c>
    </row>
    <row r="1143" spans="1:9" x14ac:dyDescent="0.2">
      <c r="A1143" t="s">
        <v>73</v>
      </c>
      <c r="D1143" t="s">
        <v>8</v>
      </c>
      <c r="E1143">
        <v>202404</v>
      </c>
      <c r="F1143" s="1">
        <v>124332344011.05945</v>
      </c>
      <c r="G1143" s="1">
        <v>115843604523.05998</v>
      </c>
      <c r="H1143" s="1">
        <v>123603098338.48944</v>
      </c>
      <c r="I1143" s="1">
        <v>115114358850.48997</v>
      </c>
    </row>
    <row r="1144" spans="1:9" x14ac:dyDescent="0.2">
      <c r="A1144" t="s">
        <v>73</v>
      </c>
      <c r="D1144" t="s">
        <v>8</v>
      </c>
      <c r="E1144">
        <v>202405</v>
      </c>
      <c r="F1144" s="1">
        <v>107375100417.73044</v>
      </c>
      <c r="G1144" s="1">
        <v>112970379399.73041</v>
      </c>
      <c r="H1144" s="1">
        <v>106748749549.02043</v>
      </c>
      <c r="I1144" s="1">
        <v>112344028531.0204</v>
      </c>
    </row>
    <row r="1145" spans="1:9" x14ac:dyDescent="0.2">
      <c r="A1145" t="s">
        <v>73</v>
      </c>
      <c r="D1145" t="s">
        <v>9</v>
      </c>
      <c r="E1145">
        <v>201406</v>
      </c>
      <c r="F1145" s="1">
        <v>181958523123.29025</v>
      </c>
      <c r="G1145" s="1">
        <v>186316846674.2131</v>
      </c>
      <c r="H1145" s="1">
        <v>181181624165.76025</v>
      </c>
      <c r="I1145" s="1">
        <v>185539947716.68314</v>
      </c>
    </row>
    <row r="1146" spans="1:9" x14ac:dyDescent="0.2">
      <c r="A1146" t="s">
        <v>73</v>
      </c>
      <c r="D1146" t="s">
        <v>9</v>
      </c>
      <c r="E1146">
        <v>201412</v>
      </c>
      <c r="F1146" s="1">
        <v>266811418673.75006</v>
      </c>
      <c r="G1146" s="1">
        <v>245339360307.68921</v>
      </c>
      <c r="H1146" s="1">
        <v>265892736999.00998</v>
      </c>
      <c r="I1146" s="1">
        <v>244420678632.94919</v>
      </c>
    </row>
    <row r="1147" spans="1:9" x14ac:dyDescent="0.2">
      <c r="A1147" t="s">
        <v>73</v>
      </c>
      <c r="D1147" t="s">
        <v>9</v>
      </c>
      <c r="E1147">
        <v>201506</v>
      </c>
      <c r="F1147" s="1">
        <v>206963258322.03741</v>
      </c>
      <c r="G1147" s="1">
        <v>227637633808.35431</v>
      </c>
      <c r="H1147" s="1">
        <v>206318464975.35736</v>
      </c>
      <c r="I1147" s="1">
        <v>226992840461.67432</v>
      </c>
    </row>
    <row r="1148" spans="1:9" x14ac:dyDescent="0.2">
      <c r="A1148" t="s">
        <v>73</v>
      </c>
      <c r="D1148" t="s">
        <v>9</v>
      </c>
      <c r="E1148">
        <v>201512</v>
      </c>
      <c r="F1148" s="1">
        <v>306644740880.08032</v>
      </c>
      <c r="G1148" s="1">
        <v>279783278005.14923</v>
      </c>
      <c r="H1148" s="1">
        <v>305588964588.38043</v>
      </c>
      <c r="I1148" s="1">
        <v>278727501713.44922</v>
      </c>
    </row>
    <row r="1149" spans="1:9" x14ac:dyDescent="0.2">
      <c r="A1149" t="s">
        <v>73</v>
      </c>
      <c r="D1149" t="s">
        <v>9</v>
      </c>
      <c r="E1149">
        <v>201606</v>
      </c>
      <c r="F1149" s="1">
        <v>226039987232.25888</v>
      </c>
      <c r="G1149" s="1">
        <v>246551065013.08829</v>
      </c>
      <c r="H1149" s="1">
        <v>225151259679.72885</v>
      </c>
      <c r="I1149" s="1">
        <v>245662337460.55832</v>
      </c>
    </row>
    <row r="1150" spans="1:9" x14ac:dyDescent="0.2">
      <c r="A1150" t="s">
        <v>73</v>
      </c>
      <c r="D1150" t="s">
        <v>9</v>
      </c>
      <c r="E1150">
        <v>201612</v>
      </c>
      <c r="F1150" s="1">
        <v>308019416961.26135</v>
      </c>
      <c r="G1150" s="1">
        <v>300994706265.4715</v>
      </c>
      <c r="H1150" s="1">
        <v>303742213019.33136</v>
      </c>
      <c r="I1150" s="1">
        <v>296717502323.54144</v>
      </c>
    </row>
    <row r="1151" spans="1:9" x14ac:dyDescent="0.2">
      <c r="A1151" t="s">
        <v>73</v>
      </c>
      <c r="D1151" t="s">
        <v>9</v>
      </c>
      <c r="E1151">
        <v>201706</v>
      </c>
      <c r="F1151" s="1">
        <v>260799145326.40982</v>
      </c>
      <c r="G1151" s="1">
        <v>270494951964.0506</v>
      </c>
      <c r="H1151" s="1">
        <v>259815748015.48981</v>
      </c>
      <c r="I1151" s="1">
        <v>269511554653.13058</v>
      </c>
    </row>
    <row r="1152" spans="1:9" x14ac:dyDescent="0.2">
      <c r="A1152" t="s">
        <v>73</v>
      </c>
      <c r="D1152" t="s">
        <v>9</v>
      </c>
      <c r="E1152">
        <v>201712</v>
      </c>
      <c r="F1152" s="1">
        <v>358791180494.15918</v>
      </c>
      <c r="G1152" s="1">
        <v>347558858042.2168</v>
      </c>
      <c r="H1152" s="1">
        <v>349142202569.43915</v>
      </c>
      <c r="I1152" s="1">
        <v>337909880117.49677</v>
      </c>
    </row>
    <row r="1153" spans="1:9" x14ac:dyDescent="0.2">
      <c r="A1153" t="s">
        <v>73</v>
      </c>
      <c r="D1153" t="s">
        <v>9</v>
      </c>
      <c r="E1153">
        <v>201806</v>
      </c>
      <c r="F1153" s="1">
        <v>296159700382.52032</v>
      </c>
      <c r="G1153" s="1">
        <v>305747284104.09717</v>
      </c>
      <c r="H1153" s="1">
        <v>286176993923.52032</v>
      </c>
      <c r="I1153" s="1">
        <v>295764577645.09729</v>
      </c>
    </row>
    <row r="1154" spans="1:9" x14ac:dyDescent="0.2">
      <c r="A1154" t="s">
        <v>73</v>
      </c>
      <c r="D1154" t="s">
        <v>9</v>
      </c>
      <c r="E1154">
        <v>201812</v>
      </c>
      <c r="F1154" s="1">
        <v>423911154934.64355</v>
      </c>
      <c r="G1154" s="1">
        <v>403772172596.34851</v>
      </c>
      <c r="H1154" s="1">
        <v>407727144174.89355</v>
      </c>
      <c r="I1154" s="1">
        <v>387588161836.59857</v>
      </c>
    </row>
    <row r="1155" spans="1:9" x14ac:dyDescent="0.2">
      <c r="A1155" t="s">
        <v>73</v>
      </c>
      <c r="D1155" t="s">
        <v>9</v>
      </c>
      <c r="E1155">
        <v>201906</v>
      </c>
      <c r="F1155" s="1">
        <v>395632544145.07544</v>
      </c>
      <c r="G1155" s="1">
        <v>411575317424.90906</v>
      </c>
      <c r="H1155" s="1">
        <v>368236053061.51538</v>
      </c>
      <c r="I1155" s="1">
        <v>384178826341.34894</v>
      </c>
    </row>
    <row r="1156" spans="1:9" x14ac:dyDescent="0.2">
      <c r="A1156" t="s">
        <v>73</v>
      </c>
      <c r="D1156" t="s">
        <v>9</v>
      </c>
      <c r="E1156">
        <v>201912</v>
      </c>
      <c r="F1156" s="1">
        <v>561911210366.63989</v>
      </c>
      <c r="G1156" s="1">
        <v>537962356473.41815</v>
      </c>
      <c r="H1156" s="1">
        <v>527217660333.22961</v>
      </c>
      <c r="I1156" s="1">
        <v>503268806440.00793</v>
      </c>
    </row>
    <row r="1157" spans="1:9" x14ac:dyDescent="0.2">
      <c r="A1157" t="s">
        <v>73</v>
      </c>
      <c r="D1157" t="s">
        <v>9</v>
      </c>
      <c r="E1157">
        <v>202006</v>
      </c>
      <c r="F1157" s="1">
        <v>478466952994.25116</v>
      </c>
      <c r="G1157" s="1">
        <v>498090145705.01514</v>
      </c>
      <c r="H1157" s="1">
        <v>446396373504.22095</v>
      </c>
      <c r="I1157" s="1">
        <v>466019566214.98511</v>
      </c>
    </row>
    <row r="1158" spans="1:9" x14ac:dyDescent="0.2">
      <c r="A1158" t="s">
        <v>73</v>
      </c>
      <c r="D1158" t="s">
        <v>9</v>
      </c>
      <c r="E1158">
        <v>202012</v>
      </c>
      <c r="F1158" s="1">
        <v>615336411979.7207</v>
      </c>
      <c r="G1158" s="1">
        <v>587432224116.44995</v>
      </c>
      <c r="H1158" s="1">
        <v>575724029083.46045</v>
      </c>
      <c r="I1158" s="1">
        <v>547819841220.18939</v>
      </c>
    </row>
    <row r="1159" spans="1:9" x14ac:dyDescent="0.2">
      <c r="A1159" t="s">
        <v>73</v>
      </c>
      <c r="D1159" t="s">
        <v>9</v>
      </c>
      <c r="E1159">
        <v>202106</v>
      </c>
      <c r="F1159" s="1">
        <v>541081048484.84021</v>
      </c>
      <c r="G1159" s="1">
        <v>546326705634.25195</v>
      </c>
      <c r="H1159" s="1">
        <v>514292661531.69952</v>
      </c>
      <c r="I1159" s="1">
        <v>519538318681.11017</v>
      </c>
    </row>
    <row r="1160" spans="1:9" x14ac:dyDescent="0.2">
      <c r="A1160" t="s">
        <v>73</v>
      </c>
      <c r="D1160" t="s">
        <v>9</v>
      </c>
      <c r="E1160">
        <v>202112</v>
      </c>
      <c r="F1160" s="1">
        <v>701630351958.25916</v>
      </c>
      <c r="G1160" s="1">
        <v>676241684193.2074</v>
      </c>
      <c r="H1160" s="1">
        <v>661010103219.48938</v>
      </c>
      <c r="I1160" s="1">
        <v>635621435454.43909</v>
      </c>
    </row>
    <row r="1161" spans="1:9" x14ac:dyDescent="0.2">
      <c r="A1161" t="s">
        <v>73</v>
      </c>
      <c r="D1161" t="s">
        <v>9</v>
      </c>
      <c r="E1161">
        <v>202206</v>
      </c>
      <c r="F1161" s="1">
        <v>617174296255.6676</v>
      </c>
      <c r="G1161" s="1">
        <v>623746185010.3291</v>
      </c>
      <c r="H1161" s="1">
        <v>607618005588.53723</v>
      </c>
      <c r="I1161" s="1">
        <v>614189894343.19934</v>
      </c>
    </row>
    <row r="1162" spans="1:9" x14ac:dyDescent="0.2">
      <c r="A1162" t="s">
        <v>73</v>
      </c>
      <c r="D1162" t="s">
        <v>9</v>
      </c>
      <c r="E1162">
        <v>202212</v>
      </c>
      <c r="F1162" s="1">
        <v>770105831056.18054</v>
      </c>
      <c r="G1162" s="1">
        <v>739837144815.66504</v>
      </c>
      <c r="H1162" s="1">
        <v>765772847472.08032</v>
      </c>
      <c r="I1162" s="1">
        <v>735504161231.56519</v>
      </c>
    </row>
    <row r="1163" spans="1:9" x14ac:dyDescent="0.2">
      <c r="A1163" t="s">
        <v>73</v>
      </c>
      <c r="D1163" t="s">
        <v>9</v>
      </c>
      <c r="E1163">
        <v>202306</v>
      </c>
      <c r="F1163" s="1">
        <v>648013914164.24976</v>
      </c>
      <c r="G1163" s="1">
        <v>674945141417.55249</v>
      </c>
      <c r="H1163" s="1">
        <v>640062906289.79919</v>
      </c>
      <c r="I1163" s="1">
        <v>666994133543.10193</v>
      </c>
    </row>
    <row r="1164" spans="1:9" x14ac:dyDescent="0.2">
      <c r="A1164" t="s">
        <v>73</v>
      </c>
      <c r="D1164" t="s">
        <v>9</v>
      </c>
      <c r="E1164">
        <v>202312</v>
      </c>
      <c r="F1164" s="1">
        <v>751398739563.63147</v>
      </c>
      <c r="G1164" s="1">
        <v>736603793705.79089</v>
      </c>
      <c r="H1164" s="1">
        <v>746259293203.11133</v>
      </c>
      <c r="I1164" s="1">
        <v>731464347345.27075</v>
      </c>
    </row>
    <row r="1165" spans="1:9" x14ac:dyDescent="0.2">
      <c r="A1165" t="s">
        <v>73</v>
      </c>
      <c r="D1165" t="s">
        <v>9</v>
      </c>
      <c r="E1165">
        <v>202406</v>
      </c>
      <c r="F1165" s="1">
        <v>511887183794.52826</v>
      </c>
      <c r="G1165" s="1">
        <v>526810604089.37018</v>
      </c>
      <c r="H1165" s="1">
        <v>506493091548.94806</v>
      </c>
      <c r="I1165" s="1">
        <v>521416511843.79022</v>
      </c>
    </row>
    <row r="1166" spans="1:9" x14ac:dyDescent="0.2">
      <c r="A1166" t="s">
        <v>73</v>
      </c>
      <c r="D1166" t="s">
        <v>5</v>
      </c>
      <c r="E1166">
        <v>201403</v>
      </c>
      <c r="F1166" s="1">
        <v>80288910430.170288</v>
      </c>
      <c r="G1166" s="1">
        <v>81116909852.447083</v>
      </c>
      <c r="H1166" s="1">
        <v>79722160948.100281</v>
      </c>
      <c r="I1166" s="1">
        <v>80550160370.377075</v>
      </c>
    </row>
    <row r="1167" spans="1:9" x14ac:dyDescent="0.2">
      <c r="A1167" t="s">
        <v>73</v>
      </c>
      <c r="D1167" t="s">
        <v>5</v>
      </c>
      <c r="E1167">
        <v>201406</v>
      </c>
      <c r="F1167" s="1">
        <v>101669612693.11996</v>
      </c>
      <c r="G1167" s="1">
        <v>105199936821.76599</v>
      </c>
      <c r="H1167" s="1">
        <v>101459463217.65997</v>
      </c>
      <c r="I1167" s="1">
        <v>104989787346.306</v>
      </c>
    </row>
    <row r="1168" spans="1:9" x14ac:dyDescent="0.2">
      <c r="A1168" t="s">
        <v>73</v>
      </c>
      <c r="D1168" t="s">
        <v>5</v>
      </c>
      <c r="E1168">
        <v>201409</v>
      </c>
      <c r="F1168" s="1">
        <v>111351954384.53957</v>
      </c>
      <c r="G1168" s="1">
        <v>109854010818.31543</v>
      </c>
      <c r="H1168" s="1">
        <v>110926470159.46959</v>
      </c>
      <c r="I1168" s="1">
        <v>109428526593.24542</v>
      </c>
    </row>
    <row r="1169" spans="1:9" x14ac:dyDescent="0.2">
      <c r="A1169" t="s">
        <v>73</v>
      </c>
      <c r="D1169" t="s">
        <v>5</v>
      </c>
      <c r="E1169">
        <v>201412</v>
      </c>
      <c r="F1169" s="1">
        <v>155459464289.21048</v>
      </c>
      <c r="G1169" s="1">
        <v>135485349489.37389</v>
      </c>
      <c r="H1169" s="1">
        <v>154966266839.54047</v>
      </c>
      <c r="I1169" s="1">
        <v>134992152039.70386</v>
      </c>
    </row>
    <row r="1170" spans="1:9" x14ac:dyDescent="0.2">
      <c r="A1170" t="s">
        <v>73</v>
      </c>
      <c r="D1170" t="s">
        <v>5</v>
      </c>
      <c r="E1170">
        <v>201503</v>
      </c>
      <c r="F1170" s="1">
        <v>93284504377.989914</v>
      </c>
      <c r="G1170" s="1">
        <v>101408448034.53542</v>
      </c>
      <c r="H1170" s="1">
        <v>92928756104.859894</v>
      </c>
      <c r="I1170" s="1">
        <v>101052699761.4054</v>
      </c>
    </row>
    <row r="1171" spans="1:9" x14ac:dyDescent="0.2">
      <c r="A1171" t="s">
        <v>73</v>
      </c>
      <c r="D1171" t="s">
        <v>5</v>
      </c>
      <c r="E1171">
        <v>201506</v>
      </c>
      <c r="F1171" s="1">
        <v>113678753944.04753</v>
      </c>
      <c r="G1171" s="1">
        <v>126229185773.81892</v>
      </c>
      <c r="H1171" s="1">
        <v>113389708870.49753</v>
      </c>
      <c r="I1171" s="1">
        <v>125940140700.26897</v>
      </c>
    </row>
    <row r="1172" spans="1:9" x14ac:dyDescent="0.2">
      <c r="A1172" t="s">
        <v>73</v>
      </c>
      <c r="D1172" t="s">
        <v>5</v>
      </c>
      <c r="E1172">
        <v>201509</v>
      </c>
      <c r="F1172" s="1">
        <v>133279774418.17981</v>
      </c>
      <c r="G1172" s="1">
        <v>131357006752.45203</v>
      </c>
      <c r="H1172" s="1">
        <v>132999627728.08986</v>
      </c>
      <c r="I1172" s="1">
        <v>131076860062.36206</v>
      </c>
    </row>
    <row r="1173" spans="1:9" x14ac:dyDescent="0.2">
      <c r="A1173" t="s">
        <v>73</v>
      </c>
      <c r="D1173" t="s">
        <v>5</v>
      </c>
      <c r="E1173">
        <v>201512</v>
      </c>
      <c r="F1173" s="1">
        <v>173364966461.90051</v>
      </c>
      <c r="G1173" s="1">
        <v>148426271252.69714</v>
      </c>
      <c r="H1173" s="1">
        <v>172589336860.29053</v>
      </c>
      <c r="I1173" s="1">
        <v>147650641651.0871</v>
      </c>
    </row>
    <row r="1174" spans="1:9" x14ac:dyDescent="0.2">
      <c r="A1174" t="s">
        <v>73</v>
      </c>
      <c r="D1174" t="s">
        <v>5</v>
      </c>
      <c r="E1174">
        <v>201603</v>
      </c>
      <c r="F1174" s="1">
        <v>101729320926.05927</v>
      </c>
      <c r="G1174" s="1">
        <v>111624180028.7926</v>
      </c>
      <c r="H1174" s="1">
        <v>101396626763.42926</v>
      </c>
      <c r="I1174" s="1">
        <v>111291485866.1626</v>
      </c>
    </row>
    <row r="1175" spans="1:9" x14ac:dyDescent="0.2">
      <c r="A1175" t="s">
        <v>73</v>
      </c>
      <c r="D1175" t="s">
        <v>5</v>
      </c>
      <c r="E1175">
        <v>201606</v>
      </c>
      <c r="F1175" s="1">
        <v>124310666306.19958</v>
      </c>
      <c r="G1175" s="1">
        <v>134926884984.29575</v>
      </c>
      <c r="H1175" s="1">
        <v>123754632916.29961</v>
      </c>
      <c r="I1175" s="1">
        <v>134370851594.39574</v>
      </c>
    </row>
    <row r="1176" spans="1:9" x14ac:dyDescent="0.2">
      <c r="A1176" t="s">
        <v>73</v>
      </c>
      <c r="D1176" t="s">
        <v>5</v>
      </c>
      <c r="E1176">
        <v>201609</v>
      </c>
      <c r="F1176" s="1">
        <v>132496572832.79146</v>
      </c>
      <c r="G1176" s="1">
        <v>136083427169.53818</v>
      </c>
      <c r="H1176" s="1">
        <v>131938295433.76147</v>
      </c>
      <c r="I1176" s="1">
        <v>135525149770.50818</v>
      </c>
    </row>
    <row r="1177" spans="1:9" x14ac:dyDescent="0.2">
      <c r="A1177" t="s">
        <v>73</v>
      </c>
      <c r="D1177" t="s">
        <v>5</v>
      </c>
      <c r="E1177">
        <v>201612</v>
      </c>
      <c r="F1177" s="1">
        <v>175522844128.46985</v>
      </c>
      <c r="G1177" s="1">
        <v>164911279095.93329</v>
      </c>
      <c r="H1177" s="1">
        <v>171803917585.56989</v>
      </c>
      <c r="I1177" s="1">
        <v>161192352553.0332</v>
      </c>
    </row>
    <row r="1178" spans="1:9" x14ac:dyDescent="0.2">
      <c r="A1178" t="s">
        <v>73</v>
      </c>
      <c r="D1178" t="s">
        <v>5</v>
      </c>
      <c r="E1178">
        <v>201703</v>
      </c>
      <c r="F1178" s="1">
        <v>113018573882.01991</v>
      </c>
      <c r="G1178" s="1">
        <v>122725582775.92581</v>
      </c>
      <c r="H1178" s="1">
        <v>112291271750.83992</v>
      </c>
      <c r="I1178" s="1">
        <v>121998280644.74579</v>
      </c>
    </row>
    <row r="1179" spans="1:9" x14ac:dyDescent="0.2">
      <c r="A1179" t="s">
        <v>73</v>
      </c>
      <c r="D1179" t="s">
        <v>5</v>
      </c>
      <c r="E1179">
        <v>201706</v>
      </c>
      <c r="F1179" s="1">
        <v>147780571444.38998</v>
      </c>
      <c r="G1179" s="1">
        <v>147769369188.12482</v>
      </c>
      <c r="H1179" s="1">
        <v>147524476264.6499</v>
      </c>
      <c r="I1179" s="1">
        <v>147513274008.3848</v>
      </c>
    </row>
    <row r="1180" spans="1:9" x14ac:dyDescent="0.2">
      <c r="A1180" t="s">
        <v>73</v>
      </c>
      <c r="D1180" t="s">
        <v>5</v>
      </c>
      <c r="E1180">
        <v>201709</v>
      </c>
      <c r="F1180" s="1">
        <v>153351179582.80945</v>
      </c>
      <c r="G1180" s="1">
        <v>154519092693.49524</v>
      </c>
      <c r="H1180" s="1">
        <v>152580681968.81943</v>
      </c>
      <c r="I1180" s="1">
        <v>153748595079.50519</v>
      </c>
    </row>
    <row r="1181" spans="1:9" x14ac:dyDescent="0.2">
      <c r="A1181" t="s">
        <v>73</v>
      </c>
      <c r="D1181" t="s">
        <v>5</v>
      </c>
      <c r="E1181">
        <v>201712</v>
      </c>
      <c r="F1181" s="1">
        <v>205440000911.34967</v>
      </c>
      <c r="G1181" s="1">
        <v>193039765348.72168</v>
      </c>
      <c r="H1181" s="1">
        <v>196561520600.61963</v>
      </c>
      <c r="I1181" s="1">
        <v>184161285037.99161</v>
      </c>
    </row>
    <row r="1182" spans="1:9" x14ac:dyDescent="0.2">
      <c r="A1182" t="s">
        <v>73</v>
      </c>
      <c r="D1182" t="s">
        <v>5</v>
      </c>
      <c r="E1182">
        <v>201803</v>
      </c>
      <c r="F1182" s="1">
        <v>119288859536.95026</v>
      </c>
      <c r="G1182" s="1">
        <v>132792170915.47618</v>
      </c>
      <c r="H1182" s="1">
        <v>116677003782.53027</v>
      </c>
      <c r="I1182" s="1">
        <v>130180315161.05621</v>
      </c>
    </row>
    <row r="1183" spans="1:9" x14ac:dyDescent="0.2">
      <c r="A1183" t="s">
        <v>73</v>
      </c>
      <c r="D1183" t="s">
        <v>5</v>
      </c>
      <c r="E1183">
        <v>201806</v>
      </c>
      <c r="F1183" s="1">
        <v>176870840845.57007</v>
      </c>
      <c r="G1183" s="1">
        <v>172955113188.62106</v>
      </c>
      <c r="H1183" s="1">
        <v>169499990140.99005</v>
      </c>
      <c r="I1183" s="1">
        <v>165584262484.04105</v>
      </c>
    </row>
    <row r="1184" spans="1:9" x14ac:dyDescent="0.2">
      <c r="A1184" t="s">
        <v>73</v>
      </c>
      <c r="D1184" t="s">
        <v>5</v>
      </c>
      <c r="E1184">
        <v>201809</v>
      </c>
      <c r="F1184" s="1">
        <v>185152096218.71967</v>
      </c>
      <c r="G1184" s="1">
        <v>181376166070.10855</v>
      </c>
      <c r="H1184" s="1">
        <v>178964432116.79965</v>
      </c>
      <c r="I1184" s="1">
        <v>175188501968.18857</v>
      </c>
    </row>
    <row r="1185" spans="1:9" x14ac:dyDescent="0.2">
      <c r="A1185" t="s">
        <v>73</v>
      </c>
      <c r="D1185" t="s">
        <v>5</v>
      </c>
      <c r="E1185">
        <v>201812</v>
      </c>
      <c r="F1185" s="1">
        <v>238759058715.92368</v>
      </c>
      <c r="G1185" s="1">
        <v>222396006526.24011</v>
      </c>
      <c r="H1185" s="1">
        <v>228762712058.09369</v>
      </c>
      <c r="I1185" s="1">
        <v>212399659868.41016</v>
      </c>
    </row>
    <row r="1186" spans="1:9" x14ac:dyDescent="0.2">
      <c r="A1186" t="s">
        <v>73</v>
      </c>
      <c r="D1186" t="s">
        <v>5</v>
      </c>
      <c r="E1186">
        <v>201903</v>
      </c>
      <c r="F1186" s="1">
        <v>167118391396.03555</v>
      </c>
      <c r="G1186" s="1">
        <v>182167894488.2352</v>
      </c>
      <c r="H1186" s="1">
        <v>156537534741.30554</v>
      </c>
      <c r="I1186" s="1">
        <v>171587037833.50513</v>
      </c>
    </row>
    <row r="1187" spans="1:9" x14ac:dyDescent="0.2">
      <c r="A1187" t="s">
        <v>73</v>
      </c>
      <c r="D1187" t="s">
        <v>5</v>
      </c>
      <c r="E1187">
        <v>201906</v>
      </c>
      <c r="F1187" s="1">
        <v>228514152749.03967</v>
      </c>
      <c r="G1187" s="1">
        <v>229407422936.67377</v>
      </c>
      <c r="H1187" s="1">
        <v>211698518320.20963</v>
      </c>
      <c r="I1187" s="1">
        <v>212591788507.84378</v>
      </c>
    </row>
    <row r="1188" spans="1:9" x14ac:dyDescent="0.2">
      <c r="A1188" t="s">
        <v>73</v>
      </c>
      <c r="D1188" t="s">
        <v>5</v>
      </c>
      <c r="E1188">
        <v>201909</v>
      </c>
      <c r="F1188" s="1">
        <v>246103109591.34949</v>
      </c>
      <c r="G1188" s="1">
        <v>242277674733.1976</v>
      </c>
      <c r="H1188" s="1">
        <v>229316397208.26947</v>
      </c>
      <c r="I1188" s="1">
        <v>225490962350.11765</v>
      </c>
    </row>
    <row r="1189" spans="1:9" x14ac:dyDescent="0.2">
      <c r="A1189" t="s">
        <v>73</v>
      </c>
      <c r="D1189" t="s">
        <v>5</v>
      </c>
      <c r="E1189">
        <v>201912</v>
      </c>
      <c r="F1189" s="1">
        <v>315808100775.29016</v>
      </c>
      <c r="G1189" s="1">
        <v>295684681740.22046</v>
      </c>
      <c r="H1189" s="1">
        <v>297901263124.96014</v>
      </c>
      <c r="I1189" s="1">
        <v>277777844089.89044</v>
      </c>
    </row>
    <row r="1190" spans="1:9" x14ac:dyDescent="0.2">
      <c r="A1190" t="s">
        <v>73</v>
      </c>
      <c r="D1190" t="s">
        <v>5</v>
      </c>
      <c r="E1190">
        <v>202003</v>
      </c>
      <c r="F1190" s="1">
        <v>213735961468.54984</v>
      </c>
      <c r="G1190" s="1">
        <v>218591750075.51752</v>
      </c>
      <c r="H1190" s="1">
        <v>200037575267.55984</v>
      </c>
      <c r="I1190" s="1">
        <v>204893363874.52744</v>
      </c>
    </row>
    <row r="1191" spans="1:9" x14ac:dyDescent="0.2">
      <c r="A1191" t="s">
        <v>73</v>
      </c>
      <c r="D1191" t="s">
        <v>5</v>
      </c>
      <c r="E1191">
        <v>202006</v>
      </c>
      <c r="F1191" s="1">
        <v>264730991525.70142</v>
      </c>
      <c r="G1191" s="1">
        <v>279498395629.49786</v>
      </c>
      <c r="H1191" s="1">
        <v>246358798236.66132</v>
      </c>
      <c r="I1191" s="1">
        <v>261126202340.45795</v>
      </c>
    </row>
    <row r="1192" spans="1:9" x14ac:dyDescent="0.2">
      <c r="A1192" t="s">
        <v>73</v>
      </c>
      <c r="D1192" t="s">
        <v>5</v>
      </c>
      <c r="E1192">
        <v>202009</v>
      </c>
      <c r="F1192" s="1">
        <v>272984697099.05963</v>
      </c>
      <c r="G1192" s="1">
        <v>264823602478.04858</v>
      </c>
      <c r="H1192" s="1">
        <v>255285622342.56952</v>
      </c>
      <c r="I1192" s="1">
        <v>247124527721.55826</v>
      </c>
    </row>
    <row r="1193" spans="1:9" x14ac:dyDescent="0.2">
      <c r="A1193" t="s">
        <v>73</v>
      </c>
      <c r="D1193" t="s">
        <v>5</v>
      </c>
      <c r="E1193">
        <v>202012</v>
      </c>
      <c r="F1193" s="1">
        <v>342351714880.66101</v>
      </c>
      <c r="G1193" s="1">
        <v>322608621638.40125</v>
      </c>
      <c r="H1193" s="1">
        <v>320438406740.89093</v>
      </c>
      <c r="I1193" s="1">
        <v>300695313498.6311</v>
      </c>
    </row>
    <row r="1194" spans="1:9" x14ac:dyDescent="0.2">
      <c r="A1194" t="s">
        <v>73</v>
      </c>
      <c r="D1194" t="s">
        <v>5</v>
      </c>
      <c r="E1194">
        <v>202103</v>
      </c>
      <c r="F1194" s="1">
        <v>241985490626.5304</v>
      </c>
      <c r="G1194" s="1">
        <v>249820735409.26874</v>
      </c>
      <c r="H1194" s="1">
        <v>233169617907.69965</v>
      </c>
      <c r="I1194" s="1">
        <v>241004862690.43637</v>
      </c>
    </row>
    <row r="1195" spans="1:9" x14ac:dyDescent="0.2">
      <c r="A1195" t="s">
        <v>73</v>
      </c>
      <c r="D1195" t="s">
        <v>5</v>
      </c>
      <c r="E1195">
        <v>202106</v>
      </c>
      <c r="F1195" s="1">
        <v>299095557858.30988</v>
      </c>
      <c r="G1195" s="1">
        <v>296505970224.98334</v>
      </c>
      <c r="H1195" s="1">
        <v>281123043623.99988</v>
      </c>
      <c r="I1195" s="1">
        <v>278533455990.67371</v>
      </c>
    </row>
    <row r="1196" spans="1:9" x14ac:dyDescent="0.2">
      <c r="A1196" t="s">
        <v>73</v>
      </c>
      <c r="D1196" t="s">
        <v>5</v>
      </c>
      <c r="E1196">
        <v>202109</v>
      </c>
      <c r="F1196" s="1">
        <v>315831071987.41931</v>
      </c>
      <c r="G1196" s="1">
        <v>310323201073.24646</v>
      </c>
      <c r="H1196" s="1">
        <v>292027752933.40936</v>
      </c>
      <c r="I1196" s="1">
        <v>286519882019.23651</v>
      </c>
    </row>
    <row r="1197" spans="1:9" x14ac:dyDescent="0.2">
      <c r="A1197" t="s">
        <v>73</v>
      </c>
      <c r="D1197" t="s">
        <v>5</v>
      </c>
      <c r="E1197">
        <v>202112</v>
      </c>
      <c r="F1197" s="1">
        <v>385799279970.83997</v>
      </c>
      <c r="G1197" s="1">
        <v>365918483119.96124</v>
      </c>
      <c r="H1197" s="1">
        <v>368982350286.08014</v>
      </c>
      <c r="I1197" s="1">
        <v>349101553435.20276</v>
      </c>
    </row>
    <row r="1198" spans="1:9" x14ac:dyDescent="0.2">
      <c r="A1198" t="s">
        <v>73</v>
      </c>
      <c r="D1198" t="s">
        <v>5</v>
      </c>
      <c r="E1198">
        <v>202203</v>
      </c>
      <c r="F1198" s="1">
        <v>273825732806.56778</v>
      </c>
      <c r="G1198" s="1">
        <v>287063683874.73309</v>
      </c>
      <c r="H1198" s="1">
        <v>269542633700.45743</v>
      </c>
      <c r="I1198" s="1">
        <v>282780584768.62341</v>
      </c>
    </row>
    <row r="1199" spans="1:9" x14ac:dyDescent="0.2">
      <c r="A1199" t="s">
        <v>73</v>
      </c>
      <c r="D1199" t="s">
        <v>5</v>
      </c>
      <c r="E1199">
        <v>202206</v>
      </c>
      <c r="F1199" s="1">
        <v>343348563449.09985</v>
      </c>
      <c r="G1199" s="1">
        <v>336682501135.59576</v>
      </c>
      <c r="H1199" s="1">
        <v>338075371888.0799</v>
      </c>
      <c r="I1199" s="1">
        <v>331409309574.57574</v>
      </c>
    </row>
    <row r="1200" spans="1:9" x14ac:dyDescent="0.2">
      <c r="A1200" t="s">
        <v>73</v>
      </c>
      <c r="D1200" t="s">
        <v>5</v>
      </c>
      <c r="E1200">
        <v>202209</v>
      </c>
      <c r="F1200" s="1">
        <v>350816186478.58038</v>
      </c>
      <c r="G1200" s="1">
        <v>345422829234.88885</v>
      </c>
      <c r="H1200" s="1">
        <v>341078539079.6604</v>
      </c>
      <c r="I1200" s="1">
        <v>335685181835.96887</v>
      </c>
    </row>
    <row r="1201" spans="1:9" x14ac:dyDescent="0.2">
      <c r="A1201" t="s">
        <v>73</v>
      </c>
      <c r="D1201" t="s">
        <v>5</v>
      </c>
      <c r="E1201">
        <v>202212</v>
      </c>
      <c r="F1201" s="1">
        <v>419289644577.59998</v>
      </c>
      <c r="G1201" s="1">
        <v>394414315580.7757</v>
      </c>
      <c r="H1201" s="1">
        <v>424694308392.42004</v>
      </c>
      <c r="I1201" s="1">
        <v>399818979395.59576</v>
      </c>
    </row>
    <row r="1202" spans="1:9" x14ac:dyDescent="0.2">
      <c r="A1202" t="s">
        <v>73</v>
      </c>
      <c r="D1202" t="s">
        <v>5</v>
      </c>
      <c r="E1202">
        <v>202303</v>
      </c>
      <c r="F1202" s="1">
        <v>302246873415.59985</v>
      </c>
      <c r="G1202" s="1">
        <v>326615319065.25543</v>
      </c>
      <c r="H1202" s="1">
        <v>295853107158.17944</v>
      </c>
      <c r="I1202" s="1">
        <v>320221552807.83478</v>
      </c>
    </row>
    <row r="1203" spans="1:9" x14ac:dyDescent="0.2">
      <c r="A1203" t="s">
        <v>73</v>
      </c>
      <c r="D1203" t="s">
        <v>5</v>
      </c>
      <c r="E1203">
        <v>202306</v>
      </c>
      <c r="F1203" s="1">
        <v>345767040748.64966</v>
      </c>
      <c r="G1203" s="1">
        <v>348329822352.29712</v>
      </c>
      <c r="H1203" s="1">
        <v>344209799131.61969</v>
      </c>
      <c r="I1203" s="1">
        <v>346772580735.26721</v>
      </c>
    </row>
    <row r="1204" spans="1:9" x14ac:dyDescent="0.2">
      <c r="A1204" t="s">
        <v>73</v>
      </c>
      <c r="D1204" t="s">
        <v>5</v>
      </c>
      <c r="E1204">
        <v>202309</v>
      </c>
      <c r="F1204" s="1">
        <v>347807499130.08002</v>
      </c>
      <c r="G1204" s="1">
        <v>352962369778.48608</v>
      </c>
      <c r="H1204" s="1">
        <v>343273993740.34009</v>
      </c>
      <c r="I1204" s="1">
        <v>348428864388.74615</v>
      </c>
    </row>
    <row r="1205" spans="1:9" x14ac:dyDescent="0.2">
      <c r="A1205" t="s">
        <v>73</v>
      </c>
      <c r="D1205" t="s">
        <v>5</v>
      </c>
      <c r="E1205">
        <v>202312</v>
      </c>
      <c r="F1205" s="1">
        <v>403591240433.55121</v>
      </c>
      <c r="G1205" s="1">
        <v>383641423927.3045</v>
      </c>
      <c r="H1205" s="1">
        <v>402985299462.77124</v>
      </c>
      <c r="I1205" s="1">
        <v>383035482956.52454</v>
      </c>
    </row>
    <row r="1206" spans="1:9" x14ac:dyDescent="0.2">
      <c r="A1206" t="s">
        <v>73</v>
      </c>
      <c r="D1206" t="s">
        <v>5</v>
      </c>
      <c r="E1206">
        <v>202403</v>
      </c>
      <c r="F1206" s="1">
        <v>280179739365.73853</v>
      </c>
      <c r="G1206" s="1">
        <v>297996620166.57977</v>
      </c>
      <c r="H1206" s="1">
        <v>276141243661.43817</v>
      </c>
      <c r="I1206" s="1">
        <v>293958124462.27985</v>
      </c>
    </row>
    <row r="1207" spans="1:9" x14ac:dyDescent="0.2">
      <c r="A1207" t="s">
        <v>73</v>
      </c>
      <c r="D1207" t="s">
        <v>5</v>
      </c>
      <c r="E1207">
        <v>202406</v>
      </c>
      <c r="F1207" s="1">
        <v>231707444428.78992</v>
      </c>
      <c r="G1207" s="1">
        <v>228813983922.79041</v>
      </c>
      <c r="H1207" s="1">
        <v>230351847887.50992</v>
      </c>
      <c r="I1207" s="1">
        <v>227458387381.51041</v>
      </c>
    </row>
    <row r="1208" spans="1:9" x14ac:dyDescent="0.2">
      <c r="A1208" t="s">
        <v>74</v>
      </c>
      <c r="D1208" t="s">
        <v>7</v>
      </c>
      <c r="E1208">
        <v>2014</v>
      </c>
      <c r="F1208" s="1">
        <v>17962913391.000027</v>
      </c>
      <c r="G1208" s="1">
        <v>16796625357.483278</v>
      </c>
      <c r="H1208" s="1">
        <v>16062402963.07003</v>
      </c>
      <c r="I1208" s="1">
        <v>14896114929.553251</v>
      </c>
    </row>
    <row r="1209" spans="1:9" x14ac:dyDescent="0.2">
      <c r="A1209" t="s">
        <v>74</v>
      </c>
      <c r="D1209" t="s">
        <v>7</v>
      </c>
      <c r="E1209">
        <v>2015</v>
      </c>
      <c r="F1209" s="1">
        <v>23074083430.300014</v>
      </c>
      <c r="G1209" s="1">
        <v>20599522881.151455</v>
      </c>
      <c r="H1209" s="1">
        <v>20807524799.380001</v>
      </c>
      <c r="I1209" s="1">
        <v>18332964250.231453</v>
      </c>
    </row>
    <row r="1210" spans="1:9" x14ac:dyDescent="0.2">
      <c r="A1210" t="s">
        <v>74</v>
      </c>
      <c r="D1210" t="s">
        <v>7</v>
      </c>
      <c r="E1210">
        <v>2016</v>
      </c>
      <c r="F1210" s="1">
        <v>28147567731.019951</v>
      </c>
      <c r="G1210" s="1">
        <v>26273342342.155518</v>
      </c>
      <c r="H1210" s="1">
        <v>26316314326.529953</v>
      </c>
      <c r="I1210" s="1">
        <v>24442088937.665524</v>
      </c>
    </row>
    <row r="1211" spans="1:9" x14ac:dyDescent="0.2">
      <c r="A1211" t="s">
        <v>74</v>
      </c>
      <c r="D1211" t="s">
        <v>7</v>
      </c>
      <c r="E1211">
        <v>2017</v>
      </c>
      <c r="F1211" s="1">
        <v>34782752711.829994</v>
      </c>
      <c r="G1211" s="1">
        <v>32895668198.943676</v>
      </c>
      <c r="H1211" s="1">
        <v>32799626352.470005</v>
      </c>
      <c r="I1211" s="1">
        <v>30912541839.583687</v>
      </c>
    </row>
    <row r="1212" spans="1:9" x14ac:dyDescent="0.2">
      <c r="A1212" t="s">
        <v>74</v>
      </c>
      <c r="D1212" t="s">
        <v>7</v>
      </c>
      <c r="E1212">
        <v>2018</v>
      </c>
      <c r="F1212" s="1">
        <v>34004786428.330105</v>
      </c>
      <c r="G1212" s="1">
        <v>35512043268.098251</v>
      </c>
      <c r="H1212" s="1">
        <v>31354501883.400154</v>
      </c>
      <c r="I1212" s="1">
        <v>32861758723.168308</v>
      </c>
    </row>
    <row r="1213" spans="1:9" x14ac:dyDescent="0.2">
      <c r="A1213" t="s">
        <v>74</v>
      </c>
      <c r="D1213" t="s">
        <v>7</v>
      </c>
      <c r="E1213">
        <v>2019</v>
      </c>
      <c r="F1213" s="1">
        <v>40543306253.249969</v>
      </c>
      <c r="G1213" s="1">
        <v>39288823156.470665</v>
      </c>
      <c r="H1213" s="1">
        <v>37026287997.279968</v>
      </c>
      <c r="I1213" s="1">
        <v>35771804900.500648</v>
      </c>
    </row>
    <row r="1214" spans="1:9" x14ac:dyDescent="0.2">
      <c r="A1214" t="s">
        <v>74</v>
      </c>
      <c r="D1214" t="s">
        <v>7</v>
      </c>
      <c r="E1214">
        <v>2020</v>
      </c>
      <c r="F1214" s="1">
        <v>42669279620.519951</v>
      </c>
      <c r="G1214" s="1">
        <v>43649475999.343346</v>
      </c>
      <c r="H1214" s="1">
        <v>35886958278.389969</v>
      </c>
      <c r="I1214" s="1">
        <v>36867154657.213364</v>
      </c>
    </row>
    <row r="1215" spans="1:9" x14ac:dyDescent="0.2">
      <c r="A1215" t="s">
        <v>74</v>
      </c>
      <c r="D1215" t="s">
        <v>7</v>
      </c>
      <c r="E1215">
        <v>2021</v>
      </c>
      <c r="F1215" s="1">
        <v>49393558208.599792</v>
      </c>
      <c r="G1215" s="1">
        <v>48573944293.023323</v>
      </c>
      <c r="H1215" s="1">
        <v>40137446644.289734</v>
      </c>
      <c r="I1215" s="1">
        <v>39317832728.71347</v>
      </c>
    </row>
    <row r="1216" spans="1:9" x14ac:dyDescent="0.2">
      <c r="A1216" t="s">
        <v>74</v>
      </c>
      <c r="D1216" t="s">
        <v>7</v>
      </c>
      <c r="E1216">
        <v>2022</v>
      </c>
      <c r="F1216" s="1">
        <v>54928093352.606552</v>
      </c>
      <c r="G1216" s="1">
        <v>54175438976.267365</v>
      </c>
      <c r="H1216" s="1">
        <v>42625858805.646568</v>
      </c>
      <c r="I1216" s="1">
        <v>41873204429.307579</v>
      </c>
    </row>
    <row r="1217" spans="1:9" x14ac:dyDescent="0.2">
      <c r="A1217" t="s">
        <v>74</v>
      </c>
      <c r="D1217" t="s">
        <v>7</v>
      </c>
      <c r="E1217">
        <v>2023</v>
      </c>
      <c r="F1217" s="1">
        <v>55099718547.812141</v>
      </c>
      <c r="G1217" s="1">
        <v>56099240149.126999</v>
      </c>
      <c r="H1217" s="1">
        <v>39916870305.802155</v>
      </c>
      <c r="I1217" s="1">
        <v>40916391907.117043</v>
      </c>
    </row>
    <row r="1218" spans="1:9" x14ac:dyDescent="0.2">
      <c r="A1218" t="s">
        <v>74</v>
      </c>
      <c r="D1218" t="s">
        <v>7</v>
      </c>
      <c r="E1218">
        <v>2024</v>
      </c>
      <c r="F1218" s="1">
        <v>25616731558.920029</v>
      </c>
      <c r="G1218" s="1">
        <v>25582712778.317223</v>
      </c>
      <c r="H1218" s="1">
        <v>18561924609.920029</v>
      </c>
      <c r="I1218" s="1">
        <v>18527905829.317245</v>
      </c>
    </row>
    <row r="1219" spans="1:9" x14ac:dyDescent="0.2">
      <c r="A1219" t="s">
        <v>74</v>
      </c>
      <c r="D1219" t="s">
        <v>8</v>
      </c>
      <c r="E1219">
        <v>201401</v>
      </c>
      <c r="F1219" s="1">
        <v>922978008.16999364</v>
      </c>
      <c r="G1219" s="1">
        <v>1150482279.860183</v>
      </c>
      <c r="H1219" s="1">
        <v>803490834.17999172</v>
      </c>
      <c r="I1219" s="1">
        <v>1030995105.8701766</v>
      </c>
    </row>
    <row r="1220" spans="1:9" x14ac:dyDescent="0.2">
      <c r="A1220" t="s">
        <v>74</v>
      </c>
      <c r="D1220" t="s">
        <v>8</v>
      </c>
      <c r="E1220">
        <v>201402</v>
      </c>
      <c r="F1220" s="1">
        <v>1510060050.2200162</v>
      </c>
      <c r="G1220" s="1">
        <v>1371937236.8012967</v>
      </c>
      <c r="H1220" s="1">
        <v>1301140029.2000165</v>
      </c>
      <c r="I1220" s="1">
        <v>1163017215.7812998</v>
      </c>
    </row>
    <row r="1221" spans="1:9" x14ac:dyDescent="0.2">
      <c r="A1221" t="s">
        <v>74</v>
      </c>
      <c r="D1221" t="s">
        <v>8</v>
      </c>
      <c r="E1221">
        <v>201403</v>
      </c>
      <c r="F1221" s="1">
        <v>1570109517.9499843</v>
      </c>
      <c r="G1221" s="1">
        <v>1394767697.1798942</v>
      </c>
      <c r="H1221" s="1">
        <v>1341931142.1299903</v>
      </c>
      <c r="I1221" s="1">
        <v>1166589321.3598821</v>
      </c>
    </row>
    <row r="1222" spans="1:9" x14ac:dyDescent="0.2">
      <c r="A1222" t="s">
        <v>74</v>
      </c>
      <c r="D1222" t="s">
        <v>8</v>
      </c>
      <c r="E1222">
        <v>201404</v>
      </c>
      <c r="F1222" s="1">
        <v>1647754360.0500071</v>
      </c>
      <c r="G1222" s="1">
        <v>1402685599.2598855</v>
      </c>
      <c r="H1222" s="1">
        <v>1479380494.0400031</v>
      </c>
      <c r="I1222" s="1">
        <v>1234311733.2498879</v>
      </c>
    </row>
    <row r="1223" spans="1:9" x14ac:dyDescent="0.2">
      <c r="A1223" t="s">
        <v>74</v>
      </c>
      <c r="D1223" t="s">
        <v>8</v>
      </c>
      <c r="E1223">
        <v>201405</v>
      </c>
      <c r="F1223" s="1">
        <v>1001828050.9499993</v>
      </c>
      <c r="G1223" s="1">
        <v>1186704787.8315983</v>
      </c>
      <c r="H1223" s="1">
        <v>929941058.9100008</v>
      </c>
      <c r="I1223" s="1">
        <v>1114817795.7915967</v>
      </c>
    </row>
    <row r="1224" spans="1:9" x14ac:dyDescent="0.2">
      <c r="A1224" t="s">
        <v>74</v>
      </c>
      <c r="D1224" t="s">
        <v>8</v>
      </c>
      <c r="E1224">
        <v>201406</v>
      </c>
      <c r="F1224" s="1">
        <v>1358137697.2199974</v>
      </c>
      <c r="G1224" s="1">
        <v>1361282786.3747995</v>
      </c>
      <c r="H1224" s="1">
        <v>1169170922.9499967</v>
      </c>
      <c r="I1224" s="1">
        <v>1172316012.1047983</v>
      </c>
    </row>
    <row r="1225" spans="1:9" x14ac:dyDescent="0.2">
      <c r="A1225" t="s">
        <v>74</v>
      </c>
      <c r="D1225" t="s">
        <v>8</v>
      </c>
      <c r="E1225">
        <v>201407</v>
      </c>
      <c r="F1225" s="1">
        <v>1491131762.4100029</v>
      </c>
      <c r="G1225" s="1">
        <v>1383026211.3267059</v>
      </c>
      <c r="H1225" s="1">
        <v>1383082680.9300027</v>
      </c>
      <c r="I1225" s="1">
        <v>1274977129.8467038</v>
      </c>
    </row>
    <row r="1226" spans="1:9" x14ac:dyDescent="0.2">
      <c r="A1226" t="s">
        <v>74</v>
      </c>
      <c r="D1226" t="s">
        <v>8</v>
      </c>
      <c r="E1226">
        <v>201408</v>
      </c>
      <c r="F1226" s="1">
        <v>1525238378.4500217</v>
      </c>
      <c r="G1226" s="1">
        <v>1481681383.8558121</v>
      </c>
      <c r="H1226" s="1">
        <v>1352011703.1000204</v>
      </c>
      <c r="I1226" s="1">
        <v>1308454708.505815</v>
      </c>
    </row>
    <row r="1227" spans="1:9" x14ac:dyDescent="0.2">
      <c r="A1227" t="s">
        <v>74</v>
      </c>
      <c r="D1227" t="s">
        <v>8</v>
      </c>
      <c r="E1227">
        <v>201409</v>
      </c>
      <c r="F1227" s="1">
        <v>1617944970.6899939</v>
      </c>
      <c r="G1227" s="1">
        <v>1449456111.1996946</v>
      </c>
      <c r="H1227" s="1">
        <v>1471021752.8299932</v>
      </c>
      <c r="I1227" s="1">
        <v>1302532893.3396955</v>
      </c>
    </row>
    <row r="1228" spans="1:9" x14ac:dyDescent="0.2">
      <c r="A1228" t="s">
        <v>74</v>
      </c>
      <c r="D1228" t="s">
        <v>8</v>
      </c>
      <c r="E1228">
        <v>201410</v>
      </c>
      <c r="F1228" s="1">
        <v>1504169064.3900023</v>
      </c>
      <c r="G1228" s="1">
        <v>1400653515.8078041</v>
      </c>
      <c r="H1228" s="1">
        <v>1411986553.5400028</v>
      </c>
      <c r="I1228" s="1">
        <v>1308471004.9578028</v>
      </c>
    </row>
    <row r="1229" spans="1:9" x14ac:dyDescent="0.2">
      <c r="A1229" t="s">
        <v>74</v>
      </c>
      <c r="D1229" t="s">
        <v>8</v>
      </c>
      <c r="E1229">
        <v>201411</v>
      </c>
      <c r="F1229" s="1">
        <v>1137274080.900002</v>
      </c>
      <c r="G1229" s="1">
        <v>1273153353.1538014</v>
      </c>
      <c r="H1229" s="1">
        <v>1078499822.1400015</v>
      </c>
      <c r="I1229" s="1">
        <v>1214379094.3938046</v>
      </c>
    </row>
    <row r="1230" spans="1:9" x14ac:dyDescent="0.2">
      <c r="A1230" t="s">
        <v>74</v>
      </c>
      <c r="D1230" t="s">
        <v>8</v>
      </c>
      <c r="E1230">
        <v>201412</v>
      </c>
      <c r="F1230" s="1">
        <v>2676287449.6000071</v>
      </c>
      <c r="G1230" s="1">
        <v>1940794394.8318009</v>
      </c>
      <c r="H1230" s="1">
        <v>2340745969.1200113</v>
      </c>
      <c r="I1230" s="1">
        <v>1605252914.3517914</v>
      </c>
    </row>
    <row r="1231" spans="1:9" x14ac:dyDescent="0.2">
      <c r="A1231" t="s">
        <v>74</v>
      </c>
      <c r="D1231" t="s">
        <v>8</v>
      </c>
      <c r="E1231">
        <v>201501</v>
      </c>
      <c r="F1231" s="1">
        <v>1244813130.110002</v>
      </c>
      <c r="G1231" s="1">
        <v>1446707537.1095991</v>
      </c>
      <c r="H1231" s="1">
        <v>1104448348.1000018</v>
      </c>
      <c r="I1231" s="1">
        <v>1306342755.0996008</v>
      </c>
    </row>
    <row r="1232" spans="1:9" x14ac:dyDescent="0.2">
      <c r="A1232" t="s">
        <v>74</v>
      </c>
      <c r="D1232" t="s">
        <v>8</v>
      </c>
      <c r="E1232">
        <v>201502</v>
      </c>
      <c r="F1232" s="1">
        <v>1193860753.5999897</v>
      </c>
      <c r="G1232" s="1">
        <v>1195450257.352525</v>
      </c>
      <c r="H1232" s="1">
        <v>1074956893.4499896</v>
      </c>
      <c r="I1232" s="1">
        <v>1076546397.2025235</v>
      </c>
    </row>
    <row r="1233" spans="1:9" x14ac:dyDescent="0.2">
      <c r="A1233" t="s">
        <v>74</v>
      </c>
      <c r="D1233" t="s">
        <v>8</v>
      </c>
      <c r="E1233">
        <v>201503</v>
      </c>
      <c r="F1233" s="1">
        <v>2024393231.6900101</v>
      </c>
      <c r="G1233" s="1">
        <v>1715792305.8727117</v>
      </c>
      <c r="H1233" s="1">
        <v>1727987858.610023</v>
      </c>
      <c r="I1233" s="1">
        <v>1419386932.7927051</v>
      </c>
    </row>
    <row r="1234" spans="1:9" x14ac:dyDescent="0.2">
      <c r="A1234" t="s">
        <v>74</v>
      </c>
      <c r="D1234" t="s">
        <v>8</v>
      </c>
      <c r="E1234">
        <v>201504</v>
      </c>
      <c r="F1234" s="1">
        <v>2769815794.1800132</v>
      </c>
      <c r="G1234" s="1">
        <v>1986687852.5055904</v>
      </c>
      <c r="H1234" s="1">
        <v>2265450142.9799972</v>
      </c>
      <c r="I1234" s="1">
        <v>1482322201.3055849</v>
      </c>
    </row>
    <row r="1235" spans="1:9" x14ac:dyDescent="0.2">
      <c r="A1235" t="s">
        <v>74</v>
      </c>
      <c r="D1235" t="s">
        <v>8</v>
      </c>
      <c r="E1235">
        <v>201505</v>
      </c>
      <c r="F1235" s="1">
        <v>1318009014.2600143</v>
      </c>
      <c r="G1235" s="1">
        <v>1587096454.9915037</v>
      </c>
      <c r="H1235" s="1">
        <v>1303781105.9600081</v>
      </c>
      <c r="I1235" s="1">
        <v>1572868546.6915174</v>
      </c>
    </row>
    <row r="1236" spans="1:9" x14ac:dyDescent="0.2">
      <c r="A1236" t="s">
        <v>74</v>
      </c>
      <c r="D1236" t="s">
        <v>8</v>
      </c>
      <c r="E1236">
        <v>201506</v>
      </c>
      <c r="F1236" s="1">
        <v>1546029055.8800004</v>
      </c>
      <c r="G1236" s="1">
        <v>1626743467.6659987</v>
      </c>
      <c r="H1236" s="1">
        <v>1156331296.5299981</v>
      </c>
      <c r="I1236" s="1">
        <v>1237045708.3159983</v>
      </c>
    </row>
    <row r="1237" spans="1:9" x14ac:dyDescent="0.2">
      <c r="A1237" t="s">
        <v>74</v>
      </c>
      <c r="D1237" t="s">
        <v>8</v>
      </c>
      <c r="E1237">
        <v>201507</v>
      </c>
      <c r="F1237" s="1">
        <v>2126145877.6100004</v>
      </c>
      <c r="G1237" s="1">
        <v>1766545865.6938055</v>
      </c>
      <c r="H1237" s="1">
        <v>1965167044.51</v>
      </c>
      <c r="I1237" s="1">
        <v>1605567032.5938017</v>
      </c>
    </row>
    <row r="1238" spans="1:9" x14ac:dyDescent="0.2">
      <c r="A1238" t="s">
        <v>74</v>
      </c>
      <c r="D1238" t="s">
        <v>8</v>
      </c>
      <c r="E1238">
        <v>201508</v>
      </c>
      <c r="F1238" s="1">
        <v>2112283435.2599623</v>
      </c>
      <c r="G1238" s="1">
        <v>1743418653.2096179</v>
      </c>
      <c r="H1238" s="1">
        <v>2067509046.9799612</v>
      </c>
      <c r="I1238" s="1">
        <v>1698644264.9296205</v>
      </c>
    </row>
    <row r="1239" spans="1:9" x14ac:dyDescent="0.2">
      <c r="A1239" t="s">
        <v>74</v>
      </c>
      <c r="D1239" t="s">
        <v>8</v>
      </c>
      <c r="E1239">
        <v>201509</v>
      </c>
      <c r="F1239" s="1">
        <v>1727575842.6500006</v>
      </c>
      <c r="G1239" s="1">
        <v>1482043495.817102</v>
      </c>
      <c r="H1239" s="1">
        <v>1640361487.2600021</v>
      </c>
      <c r="I1239" s="1">
        <v>1394829140.4271026</v>
      </c>
    </row>
    <row r="1240" spans="1:9" x14ac:dyDescent="0.2">
      <c r="A1240" t="s">
        <v>74</v>
      </c>
      <c r="D1240" t="s">
        <v>8</v>
      </c>
      <c r="E1240">
        <v>201510</v>
      </c>
      <c r="F1240" s="1">
        <v>2082725250.7799959</v>
      </c>
      <c r="G1240" s="1">
        <v>1967752853.4279938</v>
      </c>
      <c r="H1240" s="1">
        <v>1934923457.8999958</v>
      </c>
      <c r="I1240" s="1">
        <v>1819951060.5479927</v>
      </c>
    </row>
    <row r="1241" spans="1:9" x14ac:dyDescent="0.2">
      <c r="A1241" t="s">
        <v>74</v>
      </c>
      <c r="D1241" t="s">
        <v>8</v>
      </c>
      <c r="E1241">
        <v>201511</v>
      </c>
      <c r="F1241" s="1">
        <v>1700441528.7499928</v>
      </c>
      <c r="G1241" s="1">
        <v>1750995278.3181901</v>
      </c>
      <c r="H1241" s="1">
        <v>1574634313.7599926</v>
      </c>
      <c r="I1241" s="1">
        <v>1625188063.3281918</v>
      </c>
    </row>
    <row r="1242" spans="1:9" x14ac:dyDescent="0.2">
      <c r="A1242" t="s">
        <v>74</v>
      </c>
      <c r="D1242" t="s">
        <v>8</v>
      </c>
      <c r="E1242">
        <v>201512</v>
      </c>
      <c r="F1242" s="1">
        <v>3227990515.5300341</v>
      </c>
      <c r="G1242" s="1">
        <v>2330288859.1868162</v>
      </c>
      <c r="H1242" s="1">
        <v>2991973803.3400307</v>
      </c>
      <c r="I1242" s="1">
        <v>2094272146.996815</v>
      </c>
    </row>
    <row r="1243" spans="1:9" x14ac:dyDescent="0.2">
      <c r="A1243" t="s">
        <v>74</v>
      </c>
      <c r="D1243" t="s">
        <v>8</v>
      </c>
      <c r="E1243">
        <v>201601</v>
      </c>
      <c r="F1243" s="1">
        <v>1337307252.5499945</v>
      </c>
      <c r="G1243" s="1">
        <v>1695250958.3640041</v>
      </c>
      <c r="H1243" s="1">
        <v>1270244601.6899958</v>
      </c>
      <c r="I1243" s="1">
        <v>1628188307.5040021</v>
      </c>
    </row>
    <row r="1244" spans="1:9" x14ac:dyDescent="0.2">
      <c r="A1244" t="s">
        <v>74</v>
      </c>
      <c r="D1244" t="s">
        <v>8</v>
      </c>
      <c r="E1244">
        <v>201602</v>
      </c>
      <c r="F1244" s="1">
        <v>2071284190.550014</v>
      </c>
      <c r="G1244" s="1">
        <v>1717143750.5981784</v>
      </c>
      <c r="H1244" s="1">
        <v>2116795338.1500115</v>
      </c>
      <c r="I1244" s="1">
        <v>1762654898.1981959</v>
      </c>
    </row>
    <row r="1245" spans="1:9" x14ac:dyDescent="0.2">
      <c r="A1245" t="s">
        <v>74</v>
      </c>
      <c r="D1245" t="s">
        <v>8</v>
      </c>
      <c r="E1245">
        <v>201603</v>
      </c>
      <c r="F1245" s="1">
        <v>2304788237.2100115</v>
      </c>
      <c r="G1245" s="1">
        <v>1989194638.7389483</v>
      </c>
      <c r="H1245" s="1">
        <v>2163637288.5500188</v>
      </c>
      <c r="I1245" s="1">
        <v>1848043690.0789566</v>
      </c>
    </row>
    <row r="1246" spans="1:9" x14ac:dyDescent="0.2">
      <c r="A1246" t="s">
        <v>74</v>
      </c>
      <c r="D1246" t="s">
        <v>8</v>
      </c>
      <c r="E1246">
        <v>201604</v>
      </c>
      <c r="F1246" s="1">
        <v>3708234086.3499489</v>
      </c>
      <c r="G1246" s="1">
        <v>2698044179.0553856</v>
      </c>
      <c r="H1246" s="1">
        <v>3336516736.9199705</v>
      </c>
      <c r="I1246" s="1">
        <v>2326326829.6253548</v>
      </c>
    </row>
    <row r="1247" spans="1:9" x14ac:dyDescent="0.2">
      <c r="A1247" t="s">
        <v>74</v>
      </c>
      <c r="D1247" t="s">
        <v>8</v>
      </c>
      <c r="E1247">
        <v>201605</v>
      </c>
      <c r="F1247" s="1">
        <v>2010295649.2999918</v>
      </c>
      <c r="G1247" s="1">
        <v>2050494828.8115814</v>
      </c>
      <c r="H1247" s="1">
        <v>1902366912.3799899</v>
      </c>
      <c r="I1247" s="1">
        <v>1942566091.8915794</v>
      </c>
    </row>
    <row r="1248" spans="1:9" x14ac:dyDescent="0.2">
      <c r="A1248" t="s">
        <v>74</v>
      </c>
      <c r="D1248" t="s">
        <v>8</v>
      </c>
      <c r="E1248">
        <v>201606</v>
      </c>
      <c r="F1248" s="1">
        <v>2705409729.609951</v>
      </c>
      <c r="G1248" s="1">
        <v>2366195158.4189978</v>
      </c>
      <c r="H1248" s="1">
        <v>2465646926.2199497</v>
      </c>
      <c r="I1248" s="1">
        <v>2126432355.0289989</v>
      </c>
    </row>
    <row r="1249" spans="1:9" x14ac:dyDescent="0.2">
      <c r="A1249" t="s">
        <v>74</v>
      </c>
      <c r="D1249" t="s">
        <v>8</v>
      </c>
      <c r="E1249">
        <v>201607</v>
      </c>
      <c r="F1249" s="1">
        <v>2313224114.1499996</v>
      </c>
      <c r="G1249" s="1">
        <v>2246616824.5275898</v>
      </c>
      <c r="H1249" s="1">
        <v>2170809436.96</v>
      </c>
      <c r="I1249" s="1">
        <v>2104202147.3375905</v>
      </c>
    </row>
    <row r="1250" spans="1:9" x14ac:dyDescent="0.2">
      <c r="A1250" t="s">
        <v>74</v>
      </c>
      <c r="D1250" t="s">
        <v>8</v>
      </c>
      <c r="E1250">
        <v>201608</v>
      </c>
      <c r="F1250" s="1">
        <v>2140369211.3899977</v>
      </c>
      <c r="G1250" s="1">
        <v>2192637392.8888407</v>
      </c>
      <c r="H1250" s="1">
        <v>2063526229.8500001</v>
      </c>
      <c r="I1250" s="1">
        <v>2115794411.3488438</v>
      </c>
    </row>
    <row r="1251" spans="1:9" x14ac:dyDescent="0.2">
      <c r="A1251" t="s">
        <v>74</v>
      </c>
      <c r="D1251" t="s">
        <v>8</v>
      </c>
      <c r="E1251">
        <v>201609</v>
      </c>
      <c r="F1251" s="1">
        <v>1820495206.6199949</v>
      </c>
      <c r="G1251" s="1">
        <v>2110622510.641412</v>
      </c>
      <c r="H1251" s="1">
        <v>1661178862.2499945</v>
      </c>
      <c r="I1251" s="1">
        <v>1951306166.271414</v>
      </c>
    </row>
    <row r="1252" spans="1:9" x14ac:dyDescent="0.2">
      <c r="A1252" t="s">
        <v>74</v>
      </c>
      <c r="D1252" t="s">
        <v>8</v>
      </c>
      <c r="E1252">
        <v>201610</v>
      </c>
      <c r="F1252" s="1">
        <v>1826546648.4999995</v>
      </c>
      <c r="G1252" s="1">
        <v>2110899570.7769094</v>
      </c>
      <c r="H1252" s="1">
        <v>1779404211.8299985</v>
      </c>
      <c r="I1252" s="1">
        <v>2063757134.1069093</v>
      </c>
    </row>
    <row r="1253" spans="1:9" x14ac:dyDescent="0.2">
      <c r="A1253" t="s">
        <v>74</v>
      </c>
      <c r="D1253" t="s">
        <v>8</v>
      </c>
      <c r="E1253">
        <v>201611</v>
      </c>
      <c r="F1253" s="1">
        <v>2222862964.859993</v>
      </c>
      <c r="G1253" s="1">
        <v>2251852175.893177</v>
      </c>
      <c r="H1253" s="1">
        <v>1961839356.8599868</v>
      </c>
      <c r="I1253" s="1">
        <v>1990828567.8931723</v>
      </c>
    </row>
    <row r="1254" spans="1:9" x14ac:dyDescent="0.2">
      <c r="A1254" t="s">
        <v>74</v>
      </c>
      <c r="D1254" t="s">
        <v>8</v>
      </c>
      <c r="E1254">
        <v>201612</v>
      </c>
      <c r="F1254" s="1">
        <v>3686750439.9300547</v>
      </c>
      <c r="G1254" s="1">
        <v>2844390353.4404945</v>
      </c>
      <c r="H1254" s="1">
        <v>3424348424.870038</v>
      </c>
      <c r="I1254" s="1">
        <v>2581988338.3805008</v>
      </c>
    </row>
    <row r="1255" spans="1:9" x14ac:dyDescent="0.2">
      <c r="A1255" t="s">
        <v>74</v>
      </c>
      <c r="D1255" t="s">
        <v>8</v>
      </c>
      <c r="E1255">
        <v>201701</v>
      </c>
      <c r="F1255" s="1">
        <v>2584598403.3700099</v>
      </c>
      <c r="G1255" s="1">
        <v>2432487835.1108875</v>
      </c>
      <c r="H1255" s="1">
        <v>2452635415.1800108</v>
      </c>
      <c r="I1255" s="1">
        <v>2300524846.9208927</v>
      </c>
    </row>
    <row r="1256" spans="1:9" x14ac:dyDescent="0.2">
      <c r="A1256" t="s">
        <v>74</v>
      </c>
      <c r="D1256" t="s">
        <v>8</v>
      </c>
      <c r="E1256">
        <v>201702</v>
      </c>
      <c r="F1256" s="1">
        <v>3070231327.709949</v>
      </c>
      <c r="G1256" s="1">
        <v>2584915030.4735975</v>
      </c>
      <c r="H1256" s="1">
        <v>2699595811.7099543</v>
      </c>
      <c r="I1256" s="1">
        <v>2214279514.4735942</v>
      </c>
    </row>
    <row r="1257" spans="1:9" x14ac:dyDescent="0.2">
      <c r="A1257" t="s">
        <v>74</v>
      </c>
      <c r="D1257" t="s">
        <v>8</v>
      </c>
      <c r="E1257">
        <v>201703</v>
      </c>
      <c r="F1257" s="1">
        <v>2361038779.8899865</v>
      </c>
      <c r="G1257" s="1">
        <v>2445269477.795114</v>
      </c>
      <c r="H1257" s="1">
        <v>2254283884.3100019</v>
      </c>
      <c r="I1257" s="1">
        <v>2338514582.2151046</v>
      </c>
    </row>
    <row r="1258" spans="1:9" x14ac:dyDescent="0.2">
      <c r="A1258" t="s">
        <v>74</v>
      </c>
      <c r="D1258" t="s">
        <v>8</v>
      </c>
      <c r="E1258">
        <v>201704</v>
      </c>
      <c r="F1258" s="1">
        <v>3974134111.2300119</v>
      </c>
      <c r="G1258" s="1">
        <v>3213551840.3741465</v>
      </c>
      <c r="H1258" s="1">
        <v>3748542130.9500113</v>
      </c>
      <c r="I1258" s="1">
        <v>2987959860.0941548</v>
      </c>
    </row>
    <row r="1259" spans="1:9" x14ac:dyDescent="0.2">
      <c r="A1259" t="s">
        <v>74</v>
      </c>
      <c r="D1259" t="s">
        <v>8</v>
      </c>
      <c r="E1259">
        <v>201705</v>
      </c>
      <c r="F1259" s="1">
        <v>1899389534.8399973</v>
      </c>
      <c r="G1259" s="1">
        <v>2336636971.5589962</v>
      </c>
      <c r="H1259" s="1">
        <v>1843590251.1899977</v>
      </c>
      <c r="I1259" s="1">
        <v>2280837687.9089999</v>
      </c>
    </row>
    <row r="1260" spans="1:9" x14ac:dyDescent="0.2">
      <c r="A1260" t="s">
        <v>74</v>
      </c>
      <c r="D1260" t="s">
        <v>8</v>
      </c>
      <c r="E1260">
        <v>201706</v>
      </c>
      <c r="F1260" s="1">
        <v>2644496359.009985</v>
      </c>
      <c r="G1260" s="1">
        <v>2666100286.9974036</v>
      </c>
      <c r="H1260" s="1">
        <v>2478136626.4299879</v>
      </c>
      <c r="I1260" s="1">
        <v>2499740554.4174137</v>
      </c>
    </row>
    <row r="1261" spans="1:9" x14ac:dyDescent="0.2">
      <c r="A1261" t="s">
        <v>74</v>
      </c>
      <c r="D1261" t="s">
        <v>8</v>
      </c>
      <c r="E1261">
        <v>201707</v>
      </c>
      <c r="F1261" s="1">
        <v>1954595589.8800011</v>
      </c>
      <c r="G1261" s="1">
        <v>2300559043.9917092</v>
      </c>
      <c r="H1261" s="1">
        <v>1899571223.8699961</v>
      </c>
      <c r="I1261" s="1">
        <v>2245534677.9817066</v>
      </c>
    </row>
    <row r="1262" spans="1:9" x14ac:dyDescent="0.2">
      <c r="A1262" t="s">
        <v>74</v>
      </c>
      <c r="D1262" t="s">
        <v>8</v>
      </c>
      <c r="E1262">
        <v>201708</v>
      </c>
      <c r="F1262" s="1">
        <v>2263870333.8999977</v>
      </c>
      <c r="G1262" s="1">
        <v>2608934867.1892996</v>
      </c>
      <c r="H1262" s="1">
        <v>2135326205.869997</v>
      </c>
      <c r="I1262" s="1">
        <v>2480390739.1592951</v>
      </c>
    </row>
    <row r="1263" spans="1:9" x14ac:dyDescent="0.2">
      <c r="A1263" t="s">
        <v>74</v>
      </c>
      <c r="D1263" t="s">
        <v>8</v>
      </c>
      <c r="E1263">
        <v>201709</v>
      </c>
      <c r="F1263" s="1">
        <v>2633622084.26999</v>
      </c>
      <c r="G1263" s="1">
        <v>2720005998.9303217</v>
      </c>
      <c r="H1263" s="1">
        <v>2487631945.7299938</v>
      </c>
      <c r="I1263" s="1">
        <v>2574015860.3903236</v>
      </c>
    </row>
    <row r="1264" spans="1:9" x14ac:dyDescent="0.2">
      <c r="A1264" t="s">
        <v>74</v>
      </c>
      <c r="D1264" t="s">
        <v>8</v>
      </c>
      <c r="E1264">
        <v>201710</v>
      </c>
      <c r="F1264" s="1">
        <v>4098896309.2299976</v>
      </c>
      <c r="G1264" s="1">
        <v>3126891579.3941927</v>
      </c>
      <c r="H1264" s="1">
        <v>4026296648.5099993</v>
      </c>
      <c r="I1264" s="1">
        <v>3054291918.6741943</v>
      </c>
    </row>
    <row r="1265" spans="1:9" x14ac:dyDescent="0.2">
      <c r="A1265" t="s">
        <v>74</v>
      </c>
      <c r="D1265" t="s">
        <v>8</v>
      </c>
      <c r="E1265">
        <v>201711</v>
      </c>
      <c r="F1265" s="1">
        <v>2974713335.1199784</v>
      </c>
      <c r="G1265" s="1">
        <v>2931645487.8174949</v>
      </c>
      <c r="H1265" s="1">
        <v>2773281853.2399821</v>
      </c>
      <c r="I1265" s="1">
        <v>2730214005.9374967</v>
      </c>
    </row>
    <row r="1266" spans="1:9" x14ac:dyDescent="0.2">
      <c r="A1266" t="s">
        <v>74</v>
      </c>
      <c r="D1266" t="s">
        <v>8</v>
      </c>
      <c r="E1266">
        <v>201712</v>
      </c>
      <c r="F1266" s="1">
        <v>4323166543.3800879</v>
      </c>
      <c r="G1266" s="1">
        <v>3528669779.3105116</v>
      </c>
      <c r="H1266" s="1">
        <v>4000734355.480073</v>
      </c>
      <c r="I1266" s="1">
        <v>3206237591.410512</v>
      </c>
    </row>
    <row r="1267" spans="1:9" x14ac:dyDescent="0.2">
      <c r="A1267" t="s">
        <v>74</v>
      </c>
      <c r="D1267" t="s">
        <v>8</v>
      </c>
      <c r="E1267">
        <v>201801</v>
      </c>
      <c r="F1267" s="1">
        <v>1567286705.0999987</v>
      </c>
      <c r="G1267" s="1">
        <v>2517104474.2226267</v>
      </c>
      <c r="H1267" s="1">
        <v>1454007440.0899975</v>
      </c>
      <c r="I1267" s="1">
        <v>2403825209.2126293</v>
      </c>
    </row>
    <row r="1268" spans="1:9" x14ac:dyDescent="0.2">
      <c r="A1268" t="s">
        <v>74</v>
      </c>
      <c r="D1268" t="s">
        <v>8</v>
      </c>
      <c r="E1268">
        <v>201802</v>
      </c>
      <c r="F1268" s="1">
        <v>2898959770.1999526</v>
      </c>
      <c r="G1268" s="1">
        <v>2952347081.5395994</v>
      </c>
      <c r="H1268" s="1">
        <v>2590857833.0999599</v>
      </c>
      <c r="I1268" s="1">
        <v>2644245144.4396029</v>
      </c>
    </row>
    <row r="1269" spans="1:9" x14ac:dyDescent="0.2">
      <c r="A1269" t="s">
        <v>74</v>
      </c>
      <c r="D1269" t="s">
        <v>8</v>
      </c>
      <c r="E1269">
        <v>201803</v>
      </c>
      <c r="F1269" s="1">
        <v>1458629213.6201506</v>
      </c>
      <c r="G1269" s="1">
        <v>2201155717.2256861</v>
      </c>
      <c r="H1269" s="1">
        <v>1658366723.7801514</v>
      </c>
      <c r="I1269" s="1">
        <v>2400893227.385705</v>
      </c>
    </row>
    <row r="1270" spans="1:9" x14ac:dyDescent="0.2">
      <c r="A1270" t="s">
        <v>74</v>
      </c>
      <c r="D1270" t="s">
        <v>8</v>
      </c>
      <c r="E1270">
        <v>201804</v>
      </c>
      <c r="F1270" s="1">
        <v>3467682334.4400158</v>
      </c>
      <c r="G1270" s="1">
        <v>3213806584.0746083</v>
      </c>
      <c r="H1270" s="1">
        <v>3198611122.800014</v>
      </c>
      <c r="I1270" s="1">
        <v>2944735372.434617</v>
      </c>
    </row>
    <row r="1271" spans="1:9" x14ac:dyDescent="0.2">
      <c r="A1271" t="s">
        <v>74</v>
      </c>
      <c r="D1271" t="s">
        <v>8</v>
      </c>
      <c r="E1271">
        <v>201805</v>
      </c>
      <c r="F1271" s="1">
        <v>3073801753.3799639</v>
      </c>
      <c r="G1271" s="1">
        <v>3152432315.9919434</v>
      </c>
      <c r="H1271" s="1">
        <v>2828521418.7600126</v>
      </c>
      <c r="I1271" s="1">
        <v>2907151981.3719721</v>
      </c>
    </row>
    <row r="1272" spans="1:9" x14ac:dyDescent="0.2">
      <c r="A1272" t="s">
        <v>74</v>
      </c>
      <c r="D1272" t="s">
        <v>8</v>
      </c>
      <c r="E1272">
        <v>201806</v>
      </c>
      <c r="F1272" s="1">
        <v>2367492927.2900014</v>
      </c>
      <c r="G1272" s="1">
        <v>2767091191.8858795</v>
      </c>
      <c r="H1272" s="1">
        <v>2205327304.4500017</v>
      </c>
      <c r="I1272" s="1">
        <v>2604925569.0458779</v>
      </c>
    </row>
    <row r="1273" spans="1:9" x14ac:dyDescent="0.2">
      <c r="A1273" t="s">
        <v>74</v>
      </c>
      <c r="D1273" t="s">
        <v>8</v>
      </c>
      <c r="E1273">
        <v>201807</v>
      </c>
      <c r="F1273" s="1">
        <v>1909870024.6200001</v>
      </c>
      <c r="G1273" s="1">
        <v>2512393051.2559986</v>
      </c>
      <c r="H1273" s="1">
        <v>1851277302.4899943</v>
      </c>
      <c r="I1273" s="1">
        <v>2453800329.1260014</v>
      </c>
    </row>
    <row r="1274" spans="1:9" x14ac:dyDescent="0.2">
      <c r="A1274" t="s">
        <v>74</v>
      </c>
      <c r="D1274" t="s">
        <v>8</v>
      </c>
      <c r="E1274">
        <v>201808</v>
      </c>
      <c r="F1274" s="1">
        <v>2640733042.3499961</v>
      </c>
      <c r="G1274" s="1">
        <v>2854773441.4051933</v>
      </c>
      <c r="H1274" s="1">
        <v>2531533995.5299969</v>
      </c>
      <c r="I1274" s="1">
        <v>2745574394.5851932</v>
      </c>
    </row>
    <row r="1275" spans="1:9" x14ac:dyDescent="0.2">
      <c r="A1275" t="s">
        <v>74</v>
      </c>
      <c r="D1275" t="s">
        <v>8</v>
      </c>
      <c r="E1275">
        <v>201809</v>
      </c>
      <c r="F1275" s="1">
        <v>2999634808.9599905</v>
      </c>
      <c r="G1275" s="1">
        <v>2966358373.4493117</v>
      </c>
      <c r="H1275" s="1">
        <v>2829420295.5499868</v>
      </c>
      <c r="I1275" s="1">
        <v>2796143860.039319</v>
      </c>
    </row>
    <row r="1276" spans="1:9" x14ac:dyDescent="0.2">
      <c r="A1276" t="s">
        <v>74</v>
      </c>
      <c r="D1276" t="s">
        <v>8</v>
      </c>
      <c r="E1276">
        <v>201810</v>
      </c>
      <c r="F1276" s="1">
        <v>3345644376.970006</v>
      </c>
      <c r="G1276" s="1">
        <v>3281406372.579299</v>
      </c>
      <c r="H1276" s="1">
        <v>2934961093.0300069</v>
      </c>
      <c r="I1276" s="1">
        <v>2870723088.6392879</v>
      </c>
    </row>
    <row r="1277" spans="1:9" x14ac:dyDescent="0.2">
      <c r="A1277" t="s">
        <v>74</v>
      </c>
      <c r="D1277" t="s">
        <v>8</v>
      </c>
      <c r="E1277">
        <v>201811</v>
      </c>
      <c r="F1277" s="1">
        <v>3397083074.1200004</v>
      </c>
      <c r="G1277" s="1">
        <v>3314727328.2548966</v>
      </c>
      <c r="H1277" s="1">
        <v>2842662265.8599997</v>
      </c>
      <c r="I1277" s="1">
        <v>2760306519.9948978</v>
      </c>
    </row>
    <row r="1278" spans="1:9" x14ac:dyDescent="0.2">
      <c r="A1278" t="s">
        <v>74</v>
      </c>
      <c r="D1278" t="s">
        <v>8</v>
      </c>
      <c r="E1278">
        <v>201812</v>
      </c>
      <c r="F1278" s="1">
        <v>4877968397.2800303</v>
      </c>
      <c r="G1278" s="1">
        <v>3778447336.2132063</v>
      </c>
      <c r="H1278" s="1">
        <v>4428955087.9600315</v>
      </c>
      <c r="I1278" s="1">
        <v>3329434026.8932076</v>
      </c>
    </row>
    <row r="1279" spans="1:9" x14ac:dyDescent="0.2">
      <c r="A1279" t="s">
        <v>74</v>
      </c>
      <c r="D1279" t="s">
        <v>8</v>
      </c>
      <c r="E1279">
        <v>201901</v>
      </c>
      <c r="F1279" s="1">
        <v>2260633872.7499881</v>
      </c>
      <c r="G1279" s="1">
        <v>2832518378.7550802</v>
      </c>
      <c r="H1279" s="1">
        <v>1832636167.8199863</v>
      </c>
      <c r="I1279" s="1">
        <v>2404520673.8250833</v>
      </c>
    </row>
    <row r="1280" spans="1:9" x14ac:dyDescent="0.2">
      <c r="A1280" t="s">
        <v>74</v>
      </c>
      <c r="D1280" t="s">
        <v>8</v>
      </c>
      <c r="E1280">
        <v>201902</v>
      </c>
      <c r="F1280" s="1">
        <v>3733599008.080039</v>
      </c>
      <c r="G1280" s="1">
        <v>3323661411.092114</v>
      </c>
      <c r="H1280" s="1">
        <v>2907503937.3200254</v>
      </c>
      <c r="I1280" s="1">
        <v>2497566340.3321171</v>
      </c>
    </row>
    <row r="1281" spans="1:9" x14ac:dyDescent="0.2">
      <c r="A1281" t="s">
        <v>74</v>
      </c>
      <c r="D1281" t="s">
        <v>8</v>
      </c>
      <c r="E1281">
        <v>201903</v>
      </c>
      <c r="F1281" s="1">
        <v>2980289885.8999577</v>
      </c>
      <c r="G1281" s="1">
        <v>2943574947.431921</v>
      </c>
      <c r="H1281" s="1">
        <v>2946392950.4699745</v>
      </c>
      <c r="I1281" s="1">
        <v>2909678012.0019064</v>
      </c>
    </row>
    <row r="1282" spans="1:9" x14ac:dyDescent="0.2">
      <c r="A1282" t="s">
        <v>74</v>
      </c>
      <c r="D1282" t="s">
        <v>8</v>
      </c>
      <c r="E1282">
        <v>201904</v>
      </c>
      <c r="F1282" s="1">
        <v>3702539785.3800144</v>
      </c>
      <c r="G1282" s="1">
        <v>3560142115.6065941</v>
      </c>
      <c r="H1282" s="1">
        <v>3305612640.870008</v>
      </c>
      <c r="I1282" s="1">
        <v>3163214971.0966005</v>
      </c>
    </row>
    <row r="1283" spans="1:9" x14ac:dyDescent="0.2">
      <c r="A1283" t="s">
        <v>74</v>
      </c>
      <c r="D1283" t="s">
        <v>8</v>
      </c>
      <c r="E1283">
        <v>201905</v>
      </c>
      <c r="F1283" s="1">
        <v>2756099939.4599762</v>
      </c>
      <c r="G1283" s="1">
        <v>2847723881.2309866</v>
      </c>
      <c r="H1283" s="1">
        <v>2658762246.3599758</v>
      </c>
      <c r="I1283" s="1">
        <v>2750386188.1309881</v>
      </c>
    </row>
    <row r="1284" spans="1:9" x14ac:dyDescent="0.2">
      <c r="A1284" t="s">
        <v>74</v>
      </c>
      <c r="D1284" t="s">
        <v>8</v>
      </c>
      <c r="E1284">
        <v>201906</v>
      </c>
      <c r="F1284" s="1">
        <v>3368503205.2999725</v>
      </c>
      <c r="G1284" s="1">
        <v>3283562534.5195847</v>
      </c>
      <c r="H1284" s="1">
        <v>3044497719.0099792</v>
      </c>
      <c r="I1284" s="1">
        <v>2959557048.2295923</v>
      </c>
    </row>
    <row r="1285" spans="1:9" x14ac:dyDescent="0.2">
      <c r="A1285" t="s">
        <v>74</v>
      </c>
      <c r="D1285" t="s">
        <v>8</v>
      </c>
      <c r="E1285">
        <v>201907</v>
      </c>
      <c r="F1285" s="1">
        <v>2639981481.5400152</v>
      </c>
      <c r="G1285" s="1">
        <v>2921035046.0730124</v>
      </c>
      <c r="H1285" s="1">
        <v>2477723095.3800125</v>
      </c>
      <c r="I1285" s="1">
        <v>2758776659.9130077</v>
      </c>
    </row>
    <row r="1286" spans="1:9" x14ac:dyDescent="0.2">
      <c r="A1286" t="s">
        <v>74</v>
      </c>
      <c r="D1286" t="s">
        <v>8</v>
      </c>
      <c r="E1286">
        <v>201908</v>
      </c>
      <c r="F1286" s="1">
        <v>2857093301.6000061</v>
      </c>
      <c r="G1286" s="1">
        <v>2998376818.9764047</v>
      </c>
      <c r="H1286" s="1">
        <v>2724277595.8500056</v>
      </c>
      <c r="I1286" s="1">
        <v>2865561113.2264018</v>
      </c>
    </row>
    <row r="1287" spans="1:9" x14ac:dyDescent="0.2">
      <c r="A1287" t="s">
        <v>74</v>
      </c>
      <c r="D1287" t="s">
        <v>8</v>
      </c>
      <c r="E1287">
        <v>201909</v>
      </c>
      <c r="F1287" s="1">
        <v>3196873618.099977</v>
      </c>
      <c r="G1287" s="1">
        <v>3178859401.6976047</v>
      </c>
      <c r="H1287" s="1">
        <v>2930811944.0999742</v>
      </c>
      <c r="I1287" s="1">
        <v>2912797727.6976042</v>
      </c>
    </row>
    <row r="1288" spans="1:9" x14ac:dyDescent="0.2">
      <c r="A1288" t="s">
        <v>74</v>
      </c>
      <c r="D1288" t="s">
        <v>8</v>
      </c>
      <c r="E1288">
        <v>201910</v>
      </c>
      <c r="F1288" s="1">
        <v>3502497691.949995</v>
      </c>
      <c r="G1288" s="1">
        <v>3367962407.992691</v>
      </c>
      <c r="H1288" s="1">
        <v>3277138211.9399929</v>
      </c>
      <c r="I1288" s="1">
        <v>3142602927.9826899</v>
      </c>
    </row>
    <row r="1289" spans="1:9" x14ac:dyDescent="0.2">
      <c r="A1289" t="s">
        <v>74</v>
      </c>
      <c r="D1289" t="s">
        <v>8</v>
      </c>
      <c r="E1289">
        <v>201911</v>
      </c>
      <c r="F1289" s="1">
        <v>3570516345.4099998</v>
      </c>
      <c r="G1289" s="1">
        <v>3375585855.4099989</v>
      </c>
      <c r="H1289" s="1">
        <v>3402532908.3700008</v>
      </c>
      <c r="I1289" s="1">
        <v>3207602418.3699999</v>
      </c>
    </row>
    <row r="1290" spans="1:9" x14ac:dyDescent="0.2">
      <c r="A1290" t="s">
        <v>74</v>
      </c>
      <c r="D1290" t="s">
        <v>8</v>
      </c>
      <c r="E1290">
        <v>201912</v>
      </c>
      <c r="F1290" s="1">
        <v>5974678117.7800283</v>
      </c>
      <c r="G1290" s="1">
        <v>4655820357.6846685</v>
      </c>
      <c r="H1290" s="1">
        <v>5518398579.7900295</v>
      </c>
      <c r="I1290" s="1">
        <v>4199540819.6946583</v>
      </c>
    </row>
    <row r="1291" spans="1:9" x14ac:dyDescent="0.2">
      <c r="A1291" t="s">
        <v>74</v>
      </c>
      <c r="D1291" t="s">
        <v>8</v>
      </c>
      <c r="E1291">
        <v>202001</v>
      </c>
      <c r="F1291" s="1">
        <v>3196521945.6299934</v>
      </c>
      <c r="G1291" s="1">
        <v>3585773685.7015009</v>
      </c>
      <c r="H1291" s="1">
        <v>2685006065.6199923</v>
      </c>
      <c r="I1291" s="1">
        <v>3074257805.6914997</v>
      </c>
    </row>
    <row r="1292" spans="1:9" x14ac:dyDescent="0.2">
      <c r="A1292" t="s">
        <v>74</v>
      </c>
      <c r="D1292" t="s">
        <v>8</v>
      </c>
      <c r="E1292">
        <v>202002</v>
      </c>
      <c r="F1292" s="1">
        <v>3876123056.2899394</v>
      </c>
      <c r="G1292" s="1">
        <v>3596933899.8556666</v>
      </c>
      <c r="H1292" s="1">
        <v>3448630575.2699428</v>
      </c>
      <c r="I1292" s="1">
        <v>3169441418.8356757</v>
      </c>
    </row>
    <row r="1293" spans="1:9" x14ac:dyDescent="0.2">
      <c r="A1293" t="s">
        <v>74</v>
      </c>
      <c r="D1293" t="s">
        <v>8</v>
      </c>
      <c r="E1293">
        <v>202003</v>
      </c>
      <c r="F1293" s="1">
        <v>3923974671.4099703</v>
      </c>
      <c r="G1293" s="1">
        <v>3745639231.1486292</v>
      </c>
      <c r="H1293" s="1">
        <v>3456991659.3999691</v>
      </c>
      <c r="I1293" s="1">
        <v>3278656219.1386299</v>
      </c>
    </row>
    <row r="1294" spans="1:9" x14ac:dyDescent="0.2">
      <c r="A1294" t="s">
        <v>74</v>
      </c>
      <c r="D1294" t="s">
        <v>8</v>
      </c>
      <c r="E1294">
        <v>202004</v>
      </c>
      <c r="F1294" s="1">
        <v>3724288662.8599997</v>
      </c>
      <c r="G1294" s="1">
        <v>3517180919.8876743</v>
      </c>
      <c r="H1294" s="1">
        <v>3774477505.8599987</v>
      </c>
      <c r="I1294" s="1">
        <v>3567369762.8876734</v>
      </c>
    </row>
    <row r="1295" spans="1:9" x14ac:dyDescent="0.2">
      <c r="A1295" t="s">
        <v>74</v>
      </c>
      <c r="D1295" t="s">
        <v>8</v>
      </c>
      <c r="E1295">
        <v>202005</v>
      </c>
      <c r="F1295" s="1">
        <v>4024386190.3900404</v>
      </c>
      <c r="G1295" s="1">
        <v>4434006840.3308659</v>
      </c>
      <c r="H1295" s="1">
        <v>2583262296.3800421</v>
      </c>
      <c r="I1295" s="1">
        <v>2992882946.3208666</v>
      </c>
    </row>
    <row r="1296" spans="1:9" x14ac:dyDescent="0.2">
      <c r="A1296" t="s">
        <v>74</v>
      </c>
      <c r="D1296" t="s">
        <v>8</v>
      </c>
      <c r="E1296">
        <v>202006</v>
      </c>
      <c r="F1296" s="1">
        <v>3105938175.970006</v>
      </c>
      <c r="G1296" s="1">
        <v>3430111420.7466011</v>
      </c>
      <c r="H1296" s="1">
        <v>2579516033.9700036</v>
      </c>
      <c r="I1296" s="1">
        <v>2903689278.7465997</v>
      </c>
    </row>
    <row r="1297" spans="1:9" x14ac:dyDescent="0.2">
      <c r="A1297" t="s">
        <v>74</v>
      </c>
      <c r="D1297" t="s">
        <v>8</v>
      </c>
      <c r="E1297">
        <v>202007</v>
      </c>
      <c r="F1297" s="1">
        <v>2372996092.1400023</v>
      </c>
      <c r="G1297" s="1">
        <v>3115605278.1637869</v>
      </c>
      <c r="H1297" s="1">
        <v>1885019809.1400023</v>
      </c>
      <c r="I1297" s="1">
        <v>2627628995.1637907</v>
      </c>
    </row>
    <row r="1298" spans="1:9" x14ac:dyDescent="0.2">
      <c r="A1298" t="s">
        <v>74</v>
      </c>
      <c r="D1298" t="s">
        <v>8</v>
      </c>
      <c r="E1298">
        <v>202008</v>
      </c>
      <c r="F1298" s="1">
        <v>2726878009.2300024</v>
      </c>
      <c r="G1298" s="1">
        <v>3343550316.2557964</v>
      </c>
      <c r="H1298" s="1">
        <v>2137671021.2300017</v>
      </c>
      <c r="I1298" s="1">
        <v>2754343328.2557964</v>
      </c>
    </row>
    <row r="1299" spans="1:9" x14ac:dyDescent="0.2">
      <c r="A1299" t="s">
        <v>74</v>
      </c>
      <c r="D1299" t="s">
        <v>8</v>
      </c>
      <c r="E1299">
        <v>202009</v>
      </c>
      <c r="F1299" s="1">
        <v>3725097302.0699902</v>
      </c>
      <c r="G1299" s="1">
        <v>3599328064.7329054</v>
      </c>
      <c r="H1299" s="1">
        <v>3137491690.1999979</v>
      </c>
      <c r="I1299" s="1">
        <v>3011722452.8629112</v>
      </c>
    </row>
    <row r="1300" spans="1:9" x14ac:dyDescent="0.2">
      <c r="A1300" t="s">
        <v>74</v>
      </c>
      <c r="D1300" t="s">
        <v>8</v>
      </c>
      <c r="E1300">
        <v>202010</v>
      </c>
      <c r="F1300" s="1">
        <v>3540337063.1900215</v>
      </c>
      <c r="G1300" s="1">
        <v>3526529479.9205065</v>
      </c>
      <c r="H1300" s="1">
        <v>2965729145.2600183</v>
      </c>
      <c r="I1300" s="1">
        <v>2951921561.9905081</v>
      </c>
    </row>
    <row r="1301" spans="1:9" x14ac:dyDescent="0.2">
      <c r="A1301" t="s">
        <v>74</v>
      </c>
      <c r="D1301" t="s">
        <v>8</v>
      </c>
      <c r="E1301">
        <v>202011</v>
      </c>
      <c r="F1301" s="1">
        <v>3823092800.1799994</v>
      </c>
      <c r="G1301" s="1">
        <v>3780992407.9274054</v>
      </c>
      <c r="H1301" s="1">
        <v>3188566466.9200039</v>
      </c>
      <c r="I1301" s="1">
        <v>3146466074.6674042</v>
      </c>
    </row>
    <row r="1302" spans="1:9" x14ac:dyDescent="0.2">
      <c r="A1302" t="s">
        <v>74</v>
      </c>
      <c r="D1302" t="s">
        <v>8</v>
      </c>
      <c r="E1302">
        <v>202012</v>
      </c>
      <c r="F1302" s="1">
        <v>4629645651.1599874</v>
      </c>
      <c r="G1302" s="1">
        <v>3973824454.6720057</v>
      </c>
      <c r="H1302" s="1">
        <v>4044596009.1399889</v>
      </c>
      <c r="I1302" s="1">
        <v>3388774812.6520023</v>
      </c>
    </row>
    <row r="1303" spans="1:9" x14ac:dyDescent="0.2">
      <c r="A1303" t="s">
        <v>74</v>
      </c>
      <c r="D1303" t="s">
        <v>8</v>
      </c>
      <c r="E1303">
        <v>202101</v>
      </c>
      <c r="F1303" s="1">
        <v>3769474264.9701977</v>
      </c>
      <c r="G1303" s="1">
        <v>3905606690.1216373</v>
      </c>
      <c r="H1303" s="1">
        <v>2802628221.2701235</v>
      </c>
      <c r="I1303" s="1">
        <v>2938760646.4215889</v>
      </c>
    </row>
    <row r="1304" spans="1:9" x14ac:dyDescent="0.2">
      <c r="A1304" t="s">
        <v>74</v>
      </c>
      <c r="D1304" t="s">
        <v>8</v>
      </c>
      <c r="E1304">
        <v>202102</v>
      </c>
      <c r="F1304" s="1">
        <v>5005176268.9099016</v>
      </c>
      <c r="G1304" s="1">
        <v>4131082672.5639238</v>
      </c>
      <c r="H1304" s="1">
        <v>3896822596.0599003</v>
      </c>
      <c r="I1304" s="1">
        <v>3022728999.7139349</v>
      </c>
    </row>
    <row r="1305" spans="1:9" x14ac:dyDescent="0.2">
      <c r="A1305" t="s">
        <v>74</v>
      </c>
      <c r="D1305" t="s">
        <v>8</v>
      </c>
      <c r="E1305">
        <v>202103</v>
      </c>
      <c r="F1305" s="1">
        <v>4779957808.2199497</v>
      </c>
      <c r="G1305" s="1">
        <v>4281449427.2266645</v>
      </c>
      <c r="H1305" s="1">
        <v>3758408911.2699509</v>
      </c>
      <c r="I1305" s="1">
        <v>3259900530.2766514</v>
      </c>
    </row>
    <row r="1306" spans="1:9" x14ac:dyDescent="0.2">
      <c r="A1306" t="s">
        <v>74</v>
      </c>
      <c r="D1306" t="s">
        <v>8</v>
      </c>
      <c r="E1306">
        <v>202104</v>
      </c>
      <c r="F1306" s="1">
        <v>4176381710.8699808</v>
      </c>
      <c r="G1306" s="1">
        <v>3818189471.4100075</v>
      </c>
      <c r="H1306" s="1">
        <v>3615995577.8199978</v>
      </c>
      <c r="I1306" s="1">
        <v>3257803338.3599939</v>
      </c>
    </row>
    <row r="1307" spans="1:9" x14ac:dyDescent="0.2">
      <c r="A1307" t="s">
        <v>74</v>
      </c>
      <c r="D1307" t="s">
        <v>8</v>
      </c>
      <c r="E1307">
        <v>202105</v>
      </c>
      <c r="F1307" s="1">
        <v>2940622390.9499731</v>
      </c>
      <c r="G1307" s="1">
        <v>3532004920.8425846</v>
      </c>
      <c r="H1307" s="1">
        <v>2241119884.4699736</v>
      </c>
      <c r="I1307" s="1">
        <v>2832502414.3626194</v>
      </c>
    </row>
    <row r="1308" spans="1:9" x14ac:dyDescent="0.2">
      <c r="A1308" t="s">
        <v>74</v>
      </c>
      <c r="D1308" t="s">
        <v>8</v>
      </c>
      <c r="E1308">
        <v>202106</v>
      </c>
      <c r="F1308" s="1">
        <v>5077514439.7899961</v>
      </c>
      <c r="G1308" s="1">
        <v>4573911180.3322687</v>
      </c>
      <c r="H1308" s="1">
        <v>4371565556.7900028</v>
      </c>
      <c r="I1308" s="1">
        <v>3867962297.3323507</v>
      </c>
    </row>
    <row r="1309" spans="1:9" x14ac:dyDescent="0.2">
      <c r="A1309" t="s">
        <v>74</v>
      </c>
      <c r="D1309" t="s">
        <v>8</v>
      </c>
      <c r="E1309">
        <v>202107</v>
      </c>
      <c r="F1309" s="1">
        <v>2299264683.0899911</v>
      </c>
      <c r="G1309" s="1">
        <v>2564226173.8722377</v>
      </c>
      <c r="H1309" s="1">
        <v>2760072838.089993</v>
      </c>
      <c r="I1309" s="1">
        <v>3025034328.8722234</v>
      </c>
    </row>
    <row r="1310" spans="1:9" x14ac:dyDescent="0.2">
      <c r="A1310" t="s">
        <v>74</v>
      </c>
      <c r="D1310" t="s">
        <v>8</v>
      </c>
      <c r="E1310">
        <v>202108</v>
      </c>
      <c r="F1310" s="1">
        <v>3794049161.1499839</v>
      </c>
      <c r="G1310" s="1">
        <v>4130781814.4684806</v>
      </c>
      <c r="H1310" s="1">
        <v>3042046292.9599853</v>
      </c>
      <c r="I1310" s="1">
        <v>3378778946.278563</v>
      </c>
    </row>
    <row r="1311" spans="1:9" x14ac:dyDescent="0.2">
      <c r="A1311" t="s">
        <v>74</v>
      </c>
      <c r="D1311" t="s">
        <v>8</v>
      </c>
      <c r="E1311">
        <v>202109</v>
      </c>
      <c r="F1311" s="1">
        <v>5029632566.4700136</v>
      </c>
      <c r="G1311" s="1">
        <v>4910188744.3249521</v>
      </c>
      <c r="H1311" s="1">
        <v>3652873757.4700146</v>
      </c>
      <c r="I1311" s="1">
        <v>3533429935.3249464</v>
      </c>
    </row>
    <row r="1312" spans="1:9" x14ac:dyDescent="0.2">
      <c r="A1312" t="s">
        <v>74</v>
      </c>
      <c r="D1312" t="s">
        <v>8</v>
      </c>
      <c r="E1312">
        <v>202110</v>
      </c>
      <c r="F1312" s="1">
        <v>3592867420.2400122</v>
      </c>
      <c r="G1312" s="1">
        <v>4012622825.8459024</v>
      </c>
      <c r="H1312" s="1">
        <v>2782764663.2000103</v>
      </c>
      <c r="I1312" s="1">
        <v>3202520068.8059082</v>
      </c>
    </row>
    <row r="1313" spans="1:9" x14ac:dyDescent="0.2">
      <c r="A1313" t="s">
        <v>74</v>
      </c>
      <c r="D1313" t="s">
        <v>8</v>
      </c>
      <c r="E1313">
        <v>202111</v>
      </c>
      <c r="F1313" s="1">
        <v>4142022239.159986</v>
      </c>
      <c r="G1313" s="1">
        <v>4187106798.721806</v>
      </c>
      <c r="H1313" s="1">
        <v>3296965378.4599805</v>
      </c>
      <c r="I1313" s="1">
        <v>3342049938.0217967</v>
      </c>
    </row>
    <row r="1314" spans="1:9" x14ac:dyDescent="0.2">
      <c r="A1314" t="s">
        <v>74</v>
      </c>
      <c r="D1314" t="s">
        <v>8</v>
      </c>
      <c r="E1314">
        <v>202112</v>
      </c>
      <c r="F1314" s="1">
        <v>4786595254.7798033</v>
      </c>
      <c r="G1314" s="1">
        <v>4526773573.2928543</v>
      </c>
      <c r="H1314" s="1">
        <v>3916182966.4298048</v>
      </c>
      <c r="I1314" s="1">
        <v>3656361284.9428968</v>
      </c>
    </row>
    <row r="1315" spans="1:9" x14ac:dyDescent="0.2">
      <c r="A1315" t="s">
        <v>74</v>
      </c>
      <c r="D1315" t="s">
        <v>8</v>
      </c>
      <c r="E1315">
        <v>202201</v>
      </c>
      <c r="F1315" s="1">
        <v>4054302480.6296825</v>
      </c>
      <c r="G1315" s="1">
        <v>4366823499.2925797</v>
      </c>
      <c r="H1315" s="1">
        <v>2893593400.6296883</v>
      </c>
      <c r="I1315" s="1">
        <v>3206114419.2925873</v>
      </c>
    </row>
    <row r="1316" spans="1:9" x14ac:dyDescent="0.2">
      <c r="A1316" t="s">
        <v>74</v>
      </c>
      <c r="D1316" t="s">
        <v>8</v>
      </c>
      <c r="E1316">
        <v>202202</v>
      </c>
      <c r="F1316" s="1">
        <v>4307770769.6999788</v>
      </c>
      <c r="G1316" s="1">
        <v>3748618283.6382275</v>
      </c>
      <c r="H1316" s="1">
        <v>3645129226.959981</v>
      </c>
      <c r="I1316" s="1">
        <v>3085976740.8982391</v>
      </c>
    </row>
    <row r="1317" spans="1:9" x14ac:dyDescent="0.2">
      <c r="A1317" t="s">
        <v>74</v>
      </c>
      <c r="D1317" t="s">
        <v>8</v>
      </c>
      <c r="E1317">
        <v>202203</v>
      </c>
      <c r="F1317" s="1">
        <v>4611335165.2699318</v>
      </c>
      <c r="G1317" s="1">
        <v>4341890983.2369251</v>
      </c>
      <c r="H1317" s="1">
        <v>3836395425.3999352</v>
      </c>
      <c r="I1317" s="1">
        <v>3566951243.3669286</v>
      </c>
    </row>
    <row r="1318" spans="1:9" x14ac:dyDescent="0.2">
      <c r="A1318" t="s">
        <v>74</v>
      </c>
      <c r="D1318" t="s">
        <v>8</v>
      </c>
      <c r="E1318">
        <v>202204</v>
      </c>
      <c r="F1318" s="1">
        <v>5013956328.3099709</v>
      </c>
      <c r="G1318" s="1">
        <v>4502989915.7951183</v>
      </c>
      <c r="H1318" s="1">
        <v>3776604903.4199777</v>
      </c>
      <c r="I1318" s="1">
        <v>3265638490.9051518</v>
      </c>
    </row>
    <row r="1319" spans="1:9" x14ac:dyDescent="0.2">
      <c r="A1319" t="s">
        <v>74</v>
      </c>
      <c r="D1319" t="s">
        <v>8</v>
      </c>
      <c r="E1319">
        <v>202205</v>
      </c>
      <c r="F1319" s="1">
        <v>5069458741.369792</v>
      </c>
      <c r="G1319" s="1">
        <v>4835642114.1689167</v>
      </c>
      <c r="H1319" s="1">
        <v>4190365809.3697853</v>
      </c>
      <c r="I1319" s="1">
        <v>3956549182.1689177</v>
      </c>
    </row>
    <row r="1320" spans="1:9" x14ac:dyDescent="0.2">
      <c r="A1320" t="s">
        <v>74</v>
      </c>
      <c r="D1320" t="s">
        <v>8</v>
      </c>
      <c r="E1320">
        <v>202206</v>
      </c>
      <c r="F1320" s="1">
        <v>4589793039.6599903</v>
      </c>
      <c r="G1320" s="1">
        <v>4513192623.785141</v>
      </c>
      <c r="H1320" s="1">
        <v>3684663199.0899897</v>
      </c>
      <c r="I1320" s="1">
        <v>3608062783.2151384</v>
      </c>
    </row>
    <row r="1321" spans="1:9" x14ac:dyDescent="0.2">
      <c r="A1321" t="s">
        <v>74</v>
      </c>
      <c r="D1321" t="s">
        <v>8</v>
      </c>
      <c r="E1321">
        <v>202207</v>
      </c>
      <c r="F1321" s="1">
        <v>3252756141.4200006</v>
      </c>
      <c r="G1321" s="1">
        <v>3937608844.4918036</v>
      </c>
      <c r="H1321" s="1">
        <v>2410486931.4200034</v>
      </c>
      <c r="I1321" s="1">
        <v>3095339634.4917951</v>
      </c>
    </row>
    <row r="1322" spans="1:9" x14ac:dyDescent="0.2">
      <c r="A1322" t="s">
        <v>74</v>
      </c>
      <c r="D1322" t="s">
        <v>8</v>
      </c>
      <c r="E1322">
        <v>202208</v>
      </c>
      <c r="F1322" s="1">
        <v>4431648733.1414461</v>
      </c>
      <c r="G1322" s="1">
        <v>4672885473.4867277</v>
      </c>
      <c r="H1322" s="1">
        <v>3206409126.1614485</v>
      </c>
      <c r="I1322" s="1">
        <v>3447645866.5067263</v>
      </c>
    </row>
    <row r="1323" spans="1:9" x14ac:dyDescent="0.2">
      <c r="A1323" t="s">
        <v>74</v>
      </c>
      <c r="D1323" t="s">
        <v>8</v>
      </c>
      <c r="E1323">
        <v>202209</v>
      </c>
      <c r="F1323" s="1">
        <v>4912999509.0913935</v>
      </c>
      <c r="G1323" s="1">
        <v>4999363909.6996422</v>
      </c>
      <c r="H1323" s="1">
        <v>3525804681.2413902</v>
      </c>
      <c r="I1323" s="1">
        <v>3612169081.8496799</v>
      </c>
    </row>
    <row r="1324" spans="1:9" x14ac:dyDescent="0.2">
      <c r="A1324" t="s">
        <v>74</v>
      </c>
      <c r="D1324" t="s">
        <v>8</v>
      </c>
      <c r="E1324">
        <v>202210</v>
      </c>
      <c r="F1324" s="1">
        <v>4052248732.3243823</v>
      </c>
      <c r="G1324" s="1">
        <v>4276071649.926806</v>
      </c>
      <c r="H1324" s="1">
        <v>2978920971.6743865</v>
      </c>
      <c r="I1324" s="1">
        <v>3202743889.2769141</v>
      </c>
    </row>
    <row r="1325" spans="1:9" x14ac:dyDescent="0.2">
      <c r="A1325" t="s">
        <v>74</v>
      </c>
      <c r="D1325" t="s">
        <v>8</v>
      </c>
      <c r="E1325">
        <v>202211</v>
      </c>
      <c r="F1325" s="1">
        <v>5011697569.5199957</v>
      </c>
      <c r="G1325" s="1">
        <v>4790320436.5671329</v>
      </c>
      <c r="H1325" s="1">
        <v>3913153905.3999977</v>
      </c>
      <c r="I1325" s="1">
        <v>3691776772.4471369</v>
      </c>
    </row>
    <row r="1326" spans="1:9" x14ac:dyDescent="0.2">
      <c r="A1326" t="s">
        <v>74</v>
      </c>
      <c r="D1326" t="s">
        <v>8</v>
      </c>
      <c r="E1326">
        <v>202212</v>
      </c>
      <c r="F1326" s="1">
        <v>5620126142.1699867</v>
      </c>
      <c r="G1326" s="1">
        <v>5190031242.1783524</v>
      </c>
      <c r="H1326" s="1">
        <v>4564331224.8799915</v>
      </c>
      <c r="I1326" s="1">
        <v>4134236324.8883648</v>
      </c>
    </row>
    <row r="1327" spans="1:9" x14ac:dyDescent="0.2">
      <c r="A1327" t="s">
        <v>74</v>
      </c>
      <c r="D1327" t="s">
        <v>8</v>
      </c>
      <c r="E1327">
        <v>202301</v>
      </c>
      <c r="F1327" s="1">
        <v>4261232618.1399994</v>
      </c>
      <c r="G1327" s="1">
        <v>4741647636.288599</v>
      </c>
      <c r="H1327" s="1">
        <v>2679927886.1499944</v>
      </c>
      <c r="I1327" s="1">
        <v>3160342904.2986832</v>
      </c>
    </row>
    <row r="1328" spans="1:9" x14ac:dyDescent="0.2">
      <c r="A1328" t="s">
        <v>74</v>
      </c>
      <c r="D1328" t="s">
        <v>8</v>
      </c>
      <c r="E1328">
        <v>202302</v>
      </c>
      <c r="F1328" s="1">
        <v>4734299760.4799986</v>
      </c>
      <c r="G1328" s="1">
        <v>4248985122.0926094</v>
      </c>
      <c r="H1328" s="1">
        <v>3655375995.4799995</v>
      </c>
      <c r="I1328" s="1">
        <v>3170061357.0926123</v>
      </c>
    </row>
    <row r="1329" spans="1:9" x14ac:dyDescent="0.2">
      <c r="A1329" t="s">
        <v>74</v>
      </c>
      <c r="D1329" t="s">
        <v>8</v>
      </c>
      <c r="E1329">
        <v>202303</v>
      </c>
      <c r="F1329" s="1">
        <v>4688909236.8869667</v>
      </c>
      <c r="G1329" s="1">
        <v>4641728409.9952412</v>
      </c>
      <c r="H1329" s="1">
        <v>3503868769.8869696</v>
      </c>
      <c r="I1329" s="1">
        <v>3456687942.9952297</v>
      </c>
    </row>
    <row r="1330" spans="1:9" x14ac:dyDescent="0.2">
      <c r="A1330" t="s">
        <v>74</v>
      </c>
      <c r="D1330" t="s">
        <v>8</v>
      </c>
      <c r="E1330">
        <v>202304</v>
      </c>
      <c r="F1330" s="1">
        <v>4686944457.9463739</v>
      </c>
      <c r="G1330" s="1">
        <v>4511787102.2416153</v>
      </c>
      <c r="H1330" s="1">
        <v>2332087292.9563732</v>
      </c>
      <c r="I1330" s="1">
        <v>2156929937.2515793</v>
      </c>
    </row>
    <row r="1331" spans="1:9" x14ac:dyDescent="0.2">
      <c r="A1331" t="s">
        <v>74</v>
      </c>
      <c r="D1331" t="s">
        <v>8</v>
      </c>
      <c r="E1331">
        <v>202305</v>
      </c>
      <c r="F1331" s="1">
        <v>5239513219.6888208</v>
      </c>
      <c r="G1331" s="1">
        <v>5318919091.5876942</v>
      </c>
      <c r="H1331" s="1">
        <v>3926595110.6888266</v>
      </c>
      <c r="I1331" s="1">
        <v>4006000982.5877028</v>
      </c>
    </row>
    <row r="1332" spans="1:9" x14ac:dyDescent="0.2">
      <c r="A1332" t="s">
        <v>74</v>
      </c>
      <c r="D1332" t="s">
        <v>8</v>
      </c>
      <c r="E1332">
        <v>202306</v>
      </c>
      <c r="F1332" s="1">
        <v>4294074925.9200268</v>
      </c>
      <c r="G1332" s="1">
        <v>4246641650.8593845</v>
      </c>
      <c r="H1332" s="1">
        <v>3489549455.9200249</v>
      </c>
      <c r="I1332" s="1">
        <v>3442116180.8593712</v>
      </c>
    </row>
    <row r="1333" spans="1:9" x14ac:dyDescent="0.2">
      <c r="A1333" t="s">
        <v>74</v>
      </c>
      <c r="D1333" t="s">
        <v>8</v>
      </c>
      <c r="E1333">
        <v>202307</v>
      </c>
      <c r="F1333" s="1">
        <v>4276203450.5399895</v>
      </c>
      <c r="G1333" s="1">
        <v>4634311622.8518801</v>
      </c>
      <c r="H1333" s="1">
        <v>3104875249.5499983</v>
      </c>
      <c r="I1333" s="1">
        <v>3462983421.8618956</v>
      </c>
    </row>
    <row r="1334" spans="1:9" x14ac:dyDescent="0.2">
      <c r="A1334" t="s">
        <v>74</v>
      </c>
      <c r="D1334" t="s">
        <v>8</v>
      </c>
      <c r="E1334">
        <v>202308</v>
      </c>
      <c r="F1334" s="1">
        <v>4786260411.5400105</v>
      </c>
      <c r="G1334" s="1">
        <v>4607434932.5400114</v>
      </c>
      <c r="H1334" s="1">
        <v>3540533479.5400038</v>
      </c>
      <c r="I1334" s="1">
        <v>3361708000.5400066</v>
      </c>
    </row>
    <row r="1335" spans="1:9" x14ac:dyDescent="0.2">
      <c r="A1335" t="s">
        <v>74</v>
      </c>
      <c r="D1335" t="s">
        <v>8</v>
      </c>
      <c r="E1335">
        <v>202309</v>
      </c>
      <c r="F1335" s="1">
        <v>4212220970.9499893</v>
      </c>
      <c r="G1335" s="1">
        <v>4470637834.9499903</v>
      </c>
      <c r="H1335" s="1">
        <v>2996425402.9099932</v>
      </c>
      <c r="I1335" s="1">
        <v>3254842266.9099932</v>
      </c>
    </row>
    <row r="1336" spans="1:9" x14ac:dyDescent="0.2">
      <c r="A1336" t="s">
        <v>74</v>
      </c>
      <c r="D1336" t="s">
        <v>8</v>
      </c>
      <c r="E1336">
        <v>202310</v>
      </c>
      <c r="F1336" s="1">
        <v>3816379432.8099995</v>
      </c>
      <c r="G1336" s="1">
        <v>4290706584.8099976</v>
      </c>
      <c r="H1336" s="1">
        <v>2670062282.8099976</v>
      </c>
      <c r="I1336" s="1">
        <v>3144389434.8099985</v>
      </c>
    </row>
    <row r="1337" spans="1:9" x14ac:dyDescent="0.2">
      <c r="A1337" t="s">
        <v>74</v>
      </c>
      <c r="D1337" t="s">
        <v>8</v>
      </c>
      <c r="E1337">
        <v>202311</v>
      </c>
      <c r="F1337" s="1">
        <v>5746752321.1299686</v>
      </c>
      <c r="G1337" s="1">
        <v>5528568996.1299782</v>
      </c>
      <c r="H1337" s="1">
        <v>4753290473.1299715</v>
      </c>
      <c r="I1337" s="1">
        <v>4535107148.1299782</v>
      </c>
    </row>
    <row r="1338" spans="1:9" x14ac:dyDescent="0.2">
      <c r="A1338" t="s">
        <v>74</v>
      </c>
      <c r="D1338" t="s">
        <v>8</v>
      </c>
      <c r="E1338">
        <v>202312</v>
      </c>
      <c r="F1338" s="1">
        <v>4356927741.7799997</v>
      </c>
      <c r="G1338" s="1">
        <v>4857871164.7799959</v>
      </c>
      <c r="H1338" s="1">
        <v>3264278906.7799978</v>
      </c>
      <c r="I1338" s="1">
        <v>3765222329.779994</v>
      </c>
    </row>
    <row r="1339" spans="1:9" x14ac:dyDescent="0.2">
      <c r="A1339" t="s">
        <v>74</v>
      </c>
      <c r="D1339" t="s">
        <v>8</v>
      </c>
      <c r="E1339">
        <v>202401</v>
      </c>
      <c r="F1339" s="1">
        <v>4676376428.8499851</v>
      </c>
      <c r="G1339" s="1">
        <v>5152130070.8499842</v>
      </c>
      <c r="H1339" s="1">
        <v>2841853291.8499899</v>
      </c>
      <c r="I1339" s="1">
        <v>3317606933.8499908</v>
      </c>
    </row>
    <row r="1340" spans="1:9" x14ac:dyDescent="0.2">
      <c r="A1340" t="s">
        <v>74</v>
      </c>
      <c r="D1340" t="s">
        <v>8</v>
      </c>
      <c r="E1340">
        <v>202402</v>
      </c>
      <c r="F1340" s="1">
        <v>3636509207.199985</v>
      </c>
      <c r="G1340" s="1">
        <v>3682321735.5972161</v>
      </c>
      <c r="H1340" s="1">
        <v>2326111648.1999822</v>
      </c>
      <c r="I1340" s="1">
        <v>2371924176.5972342</v>
      </c>
    </row>
    <row r="1341" spans="1:9" x14ac:dyDescent="0.2">
      <c r="A1341" t="s">
        <v>74</v>
      </c>
      <c r="D1341" t="s">
        <v>8</v>
      </c>
      <c r="E1341">
        <v>202403</v>
      </c>
      <c r="F1341" s="1">
        <v>6472571488.3901005</v>
      </c>
      <c r="G1341" s="1">
        <v>5925306489.3900642</v>
      </c>
      <c r="H1341" s="1">
        <v>4958921098.3901062</v>
      </c>
      <c r="I1341" s="1">
        <v>4411656099.39007</v>
      </c>
    </row>
    <row r="1342" spans="1:9" x14ac:dyDescent="0.2">
      <c r="A1342" t="s">
        <v>74</v>
      </c>
      <c r="D1342" t="s">
        <v>8</v>
      </c>
      <c r="E1342">
        <v>202404</v>
      </c>
      <c r="F1342" s="1">
        <v>6091610310.4899693</v>
      </c>
      <c r="G1342" s="1">
        <v>6068228454.4899673</v>
      </c>
      <c r="H1342" s="1">
        <v>4871489897.4899654</v>
      </c>
      <c r="I1342" s="1">
        <v>4848108041.4899654</v>
      </c>
    </row>
    <row r="1343" spans="1:9" x14ac:dyDescent="0.2">
      <c r="A1343" t="s">
        <v>74</v>
      </c>
      <c r="D1343" t="s">
        <v>8</v>
      </c>
      <c r="E1343">
        <v>202405</v>
      </c>
      <c r="F1343" s="1">
        <v>4739664123.9899893</v>
      </c>
      <c r="G1343" s="1">
        <v>4754726027.9899883</v>
      </c>
      <c r="H1343" s="1">
        <v>3563548673.9899845</v>
      </c>
      <c r="I1343" s="1">
        <v>3578610577.9899864</v>
      </c>
    </row>
    <row r="1344" spans="1:9" x14ac:dyDescent="0.2">
      <c r="A1344" t="s">
        <v>74</v>
      </c>
      <c r="D1344" t="s">
        <v>9</v>
      </c>
      <c r="E1344">
        <v>201406</v>
      </c>
      <c r="F1344" s="1">
        <v>8010867684.5599976</v>
      </c>
      <c r="G1344" s="1">
        <v>7867860387.3076582</v>
      </c>
      <c r="H1344" s="1">
        <v>7025054481.4099989</v>
      </c>
      <c r="I1344" s="1">
        <v>6882047184.1576405</v>
      </c>
    </row>
    <row r="1345" spans="1:9" x14ac:dyDescent="0.2">
      <c r="A1345" t="s">
        <v>74</v>
      </c>
      <c r="D1345" t="s">
        <v>9</v>
      </c>
      <c r="E1345">
        <v>201412</v>
      </c>
      <c r="F1345" s="1">
        <v>9952045706.4400291</v>
      </c>
      <c r="G1345" s="1">
        <v>8928764970.1756191</v>
      </c>
      <c r="H1345" s="1">
        <v>9037348481.6600304</v>
      </c>
      <c r="I1345" s="1">
        <v>8014067745.3956127</v>
      </c>
    </row>
    <row r="1346" spans="1:9" x14ac:dyDescent="0.2">
      <c r="A1346" t="s">
        <v>74</v>
      </c>
      <c r="D1346" t="s">
        <v>9</v>
      </c>
      <c r="E1346">
        <v>201506</v>
      </c>
      <c r="F1346" s="1">
        <v>10096920979.72003</v>
      </c>
      <c r="G1346" s="1">
        <v>9558477875.4979286</v>
      </c>
      <c r="H1346" s="1">
        <v>8632955645.6300182</v>
      </c>
      <c r="I1346" s="1">
        <v>8094512541.4079285</v>
      </c>
    </row>
    <row r="1347" spans="1:9" x14ac:dyDescent="0.2">
      <c r="A1347" t="s">
        <v>74</v>
      </c>
      <c r="D1347" t="s">
        <v>9</v>
      </c>
      <c r="E1347">
        <v>201512</v>
      </c>
      <c r="F1347" s="1">
        <v>12977162450.579987</v>
      </c>
      <c r="G1347" s="1">
        <v>11041045005.653526</v>
      </c>
      <c r="H1347" s="1">
        <v>12174569153.749983</v>
      </c>
      <c r="I1347" s="1">
        <v>10238451708.823524</v>
      </c>
    </row>
    <row r="1348" spans="1:9" x14ac:dyDescent="0.2">
      <c r="A1348" t="s">
        <v>74</v>
      </c>
      <c r="D1348" t="s">
        <v>9</v>
      </c>
      <c r="E1348">
        <v>201606</v>
      </c>
      <c r="F1348" s="1">
        <v>14137319145.569912</v>
      </c>
      <c r="G1348" s="1">
        <v>12516323513.987095</v>
      </c>
      <c r="H1348" s="1">
        <v>13255207803.909937</v>
      </c>
      <c r="I1348" s="1">
        <v>11634212172.327087</v>
      </c>
    </row>
    <row r="1349" spans="1:9" x14ac:dyDescent="0.2">
      <c r="A1349" t="s">
        <v>74</v>
      </c>
      <c r="D1349" t="s">
        <v>9</v>
      </c>
      <c r="E1349">
        <v>201612</v>
      </c>
      <c r="F1349" s="1">
        <v>14010248585.450039</v>
      </c>
      <c r="G1349" s="1">
        <v>13757018828.168423</v>
      </c>
      <c r="H1349" s="1">
        <v>13061106522.620018</v>
      </c>
      <c r="I1349" s="1">
        <v>12807876765.338432</v>
      </c>
    </row>
    <row r="1350" spans="1:9" x14ac:dyDescent="0.2">
      <c r="A1350" t="s">
        <v>74</v>
      </c>
      <c r="D1350" t="s">
        <v>9</v>
      </c>
      <c r="E1350">
        <v>201706</v>
      </c>
      <c r="F1350" s="1">
        <v>16533888516.04994</v>
      </c>
      <c r="G1350" s="1">
        <v>15678961442.310146</v>
      </c>
      <c r="H1350" s="1">
        <v>15476784119.769966</v>
      </c>
      <c r="I1350" s="1">
        <v>14621857046.030161</v>
      </c>
    </row>
    <row r="1351" spans="1:9" x14ac:dyDescent="0.2">
      <c r="A1351" t="s">
        <v>74</v>
      </c>
      <c r="D1351" t="s">
        <v>9</v>
      </c>
      <c r="E1351">
        <v>201712</v>
      </c>
      <c r="F1351" s="1">
        <v>18248864195.780052</v>
      </c>
      <c r="G1351" s="1">
        <v>17216706756.63353</v>
      </c>
      <c r="H1351" s="1">
        <v>17322842232.700043</v>
      </c>
      <c r="I1351" s="1">
        <v>16290684793.553528</v>
      </c>
    </row>
    <row r="1352" spans="1:9" x14ac:dyDescent="0.2">
      <c r="A1352" t="s">
        <v>74</v>
      </c>
      <c r="D1352" t="s">
        <v>9</v>
      </c>
      <c r="E1352">
        <v>201806</v>
      </c>
      <c r="F1352" s="1">
        <v>14833852704.030083</v>
      </c>
      <c r="G1352" s="1">
        <v>16803937364.940344</v>
      </c>
      <c r="H1352" s="1">
        <v>13935691842.980137</v>
      </c>
      <c r="I1352" s="1">
        <v>15905776503.890402</v>
      </c>
    </row>
    <row r="1353" spans="1:9" x14ac:dyDescent="0.2">
      <c r="A1353" t="s">
        <v>74</v>
      </c>
      <c r="D1353" t="s">
        <v>9</v>
      </c>
      <c r="E1353">
        <v>201812</v>
      </c>
      <c r="F1353" s="1">
        <v>19170933724.300026</v>
      </c>
      <c r="G1353" s="1">
        <v>18708105903.157906</v>
      </c>
      <c r="H1353" s="1">
        <v>17418810040.420013</v>
      </c>
      <c r="I1353" s="1">
        <v>16955982219.277906</v>
      </c>
    </row>
    <row r="1354" spans="1:9" x14ac:dyDescent="0.2">
      <c r="A1354" t="s">
        <v>74</v>
      </c>
      <c r="D1354" t="s">
        <v>9</v>
      </c>
      <c r="E1354">
        <v>201906</v>
      </c>
      <c r="F1354" s="1">
        <v>18801665696.869949</v>
      </c>
      <c r="G1354" s="1">
        <v>18791183268.63628</v>
      </c>
      <c r="H1354" s="1">
        <v>16695405661.849949</v>
      </c>
      <c r="I1354" s="1">
        <v>16684923233.616287</v>
      </c>
    </row>
    <row r="1355" spans="1:9" x14ac:dyDescent="0.2">
      <c r="A1355" t="s">
        <v>74</v>
      </c>
      <c r="D1355" t="s">
        <v>9</v>
      </c>
      <c r="E1355">
        <v>201912</v>
      </c>
      <c r="F1355" s="1">
        <v>21741640556.38002</v>
      </c>
      <c r="G1355" s="1">
        <v>20497639887.834381</v>
      </c>
      <c r="H1355" s="1">
        <v>20330882335.430016</v>
      </c>
      <c r="I1355" s="1">
        <v>19086881666.884361</v>
      </c>
    </row>
    <row r="1356" spans="1:9" x14ac:dyDescent="0.2">
      <c r="A1356" t="s">
        <v>74</v>
      </c>
      <c r="D1356" t="s">
        <v>9</v>
      </c>
      <c r="E1356">
        <v>202006</v>
      </c>
      <c r="F1356" s="1">
        <v>21851232702.54995</v>
      </c>
      <c r="G1356" s="1">
        <v>22309645997.670937</v>
      </c>
      <c r="H1356" s="1">
        <v>18527884136.49995</v>
      </c>
      <c r="I1356" s="1">
        <v>18986297431.620945</v>
      </c>
    </row>
    <row r="1357" spans="1:9" x14ac:dyDescent="0.2">
      <c r="A1357" t="s">
        <v>74</v>
      </c>
      <c r="D1357" t="s">
        <v>9</v>
      </c>
      <c r="E1357">
        <v>202012</v>
      </c>
      <c r="F1357" s="1">
        <v>20818046917.970005</v>
      </c>
      <c r="G1357" s="1">
        <v>21339830001.672405</v>
      </c>
      <c r="H1357" s="1">
        <v>17359074141.890015</v>
      </c>
      <c r="I1357" s="1">
        <v>17880857225.592415</v>
      </c>
    </row>
    <row r="1358" spans="1:9" x14ac:dyDescent="0.2">
      <c r="A1358" t="s">
        <v>74</v>
      </c>
      <c r="D1358" t="s">
        <v>9</v>
      </c>
      <c r="E1358">
        <v>202106</v>
      </c>
      <c r="F1358" s="1">
        <v>25749126883.710003</v>
      </c>
      <c r="G1358" s="1">
        <v>24242244362.497086</v>
      </c>
      <c r="H1358" s="1">
        <v>20686540747.679947</v>
      </c>
      <c r="I1358" s="1">
        <v>19179658226.467136</v>
      </c>
    </row>
    <row r="1359" spans="1:9" x14ac:dyDescent="0.2">
      <c r="A1359" t="s">
        <v>74</v>
      </c>
      <c r="D1359" t="s">
        <v>9</v>
      </c>
      <c r="E1359">
        <v>202112</v>
      </c>
      <c r="F1359" s="1">
        <v>23644431324.88979</v>
      </c>
      <c r="G1359" s="1">
        <v>24331699930.526234</v>
      </c>
      <c r="H1359" s="1">
        <v>19450905896.609787</v>
      </c>
      <c r="I1359" s="1">
        <v>20138174502.246334</v>
      </c>
    </row>
    <row r="1360" spans="1:9" x14ac:dyDescent="0.2">
      <c r="A1360" t="s">
        <v>74</v>
      </c>
      <c r="D1360" t="s">
        <v>9</v>
      </c>
      <c r="E1360">
        <v>202206</v>
      </c>
      <c r="F1360" s="1">
        <v>27646616524.939346</v>
      </c>
      <c r="G1360" s="1">
        <v>26309157419.916908</v>
      </c>
      <c r="H1360" s="1">
        <v>22026751964.869354</v>
      </c>
      <c r="I1360" s="1">
        <v>20689292859.846962</v>
      </c>
    </row>
    <row r="1361" spans="1:9" x14ac:dyDescent="0.2">
      <c r="A1361" t="s">
        <v>74</v>
      </c>
      <c r="D1361" t="s">
        <v>9</v>
      </c>
      <c r="E1361">
        <v>202212</v>
      </c>
      <c r="F1361" s="1">
        <v>27281476827.667206</v>
      </c>
      <c r="G1361" s="1">
        <v>27866281556.350464</v>
      </c>
      <c r="H1361" s="1">
        <v>20599106840.777218</v>
      </c>
      <c r="I1361" s="1">
        <v>21183911569.460617</v>
      </c>
    </row>
    <row r="1362" spans="1:9" x14ac:dyDescent="0.2">
      <c r="A1362" t="s">
        <v>74</v>
      </c>
      <c r="D1362" t="s">
        <v>9</v>
      </c>
      <c r="E1362">
        <v>202306</v>
      </c>
      <c r="F1362" s="1">
        <v>27904974219.062187</v>
      </c>
      <c r="G1362" s="1">
        <v>27709709013.06514</v>
      </c>
      <c r="H1362" s="1">
        <v>19587404511.082188</v>
      </c>
      <c r="I1362" s="1">
        <v>19392139305.085178</v>
      </c>
    </row>
    <row r="1363" spans="1:9" x14ac:dyDescent="0.2">
      <c r="A1363" t="s">
        <v>74</v>
      </c>
      <c r="D1363" t="s">
        <v>9</v>
      </c>
      <c r="E1363">
        <v>202312</v>
      </c>
      <c r="F1363" s="1">
        <v>27194744328.749954</v>
      </c>
      <c r="G1363" s="1">
        <v>28389531136.061852</v>
      </c>
      <c r="H1363" s="1">
        <v>20329465794.719963</v>
      </c>
      <c r="I1363" s="1">
        <v>21524252602.031868</v>
      </c>
    </row>
    <row r="1364" spans="1:9" x14ac:dyDescent="0.2">
      <c r="A1364" t="s">
        <v>74</v>
      </c>
      <c r="D1364" t="s">
        <v>9</v>
      </c>
      <c r="E1364">
        <v>202406</v>
      </c>
      <c r="F1364" s="1">
        <v>25616731558.920029</v>
      </c>
      <c r="G1364" s="1">
        <v>25582712778.317223</v>
      </c>
      <c r="H1364" s="1">
        <v>18561924609.920029</v>
      </c>
      <c r="I1364" s="1">
        <v>18527905829.317245</v>
      </c>
    </row>
    <row r="1365" spans="1:9" x14ac:dyDescent="0.2">
      <c r="A1365" t="s">
        <v>74</v>
      </c>
      <c r="D1365" t="s">
        <v>5</v>
      </c>
      <c r="E1365">
        <v>201403</v>
      </c>
      <c r="F1365" s="1">
        <v>4003147576.3399944</v>
      </c>
      <c r="G1365" s="1">
        <v>3917187213.8413744</v>
      </c>
      <c r="H1365" s="1">
        <v>3446562005.5099983</v>
      </c>
      <c r="I1365" s="1">
        <v>3360601643.0113583</v>
      </c>
    </row>
    <row r="1366" spans="1:9" x14ac:dyDescent="0.2">
      <c r="A1366" t="s">
        <v>74</v>
      </c>
      <c r="D1366" t="s">
        <v>5</v>
      </c>
      <c r="E1366">
        <v>201406</v>
      </c>
      <c r="F1366" s="1">
        <v>4007720108.2200041</v>
      </c>
      <c r="G1366" s="1">
        <v>3950673173.4662838</v>
      </c>
      <c r="H1366" s="1">
        <v>3578492475.9000006</v>
      </c>
      <c r="I1366" s="1">
        <v>3521445541.1462831</v>
      </c>
    </row>
    <row r="1367" spans="1:9" x14ac:dyDescent="0.2">
      <c r="A1367" t="s">
        <v>74</v>
      </c>
      <c r="D1367" t="s">
        <v>5</v>
      </c>
      <c r="E1367">
        <v>201409</v>
      </c>
      <c r="F1367" s="1">
        <v>4634315111.5500183</v>
      </c>
      <c r="G1367" s="1">
        <v>4314163706.3822126</v>
      </c>
      <c r="H1367" s="1">
        <v>4206116136.8600163</v>
      </c>
      <c r="I1367" s="1">
        <v>3885964731.6922145</v>
      </c>
    </row>
    <row r="1368" spans="1:9" x14ac:dyDescent="0.2">
      <c r="A1368" t="s">
        <v>74</v>
      </c>
      <c r="D1368" t="s">
        <v>5</v>
      </c>
      <c r="E1368">
        <v>201412</v>
      </c>
      <c r="F1368" s="1">
        <v>5317730594.8900108</v>
      </c>
      <c r="G1368" s="1">
        <v>4614601263.7934065</v>
      </c>
      <c r="H1368" s="1">
        <v>4831232344.8000154</v>
      </c>
      <c r="I1368" s="1">
        <v>4128103013.7033987</v>
      </c>
    </row>
    <row r="1369" spans="1:9" x14ac:dyDescent="0.2">
      <c r="A1369" t="s">
        <v>74</v>
      </c>
      <c r="D1369" t="s">
        <v>5</v>
      </c>
      <c r="E1369">
        <v>201503</v>
      </c>
      <c r="F1369" s="1">
        <v>4463067115.4000015</v>
      </c>
      <c r="G1369" s="1">
        <v>4357950100.3348351</v>
      </c>
      <c r="H1369" s="1">
        <v>3907393100.1600146</v>
      </c>
      <c r="I1369" s="1">
        <v>3802276085.0948291</v>
      </c>
    </row>
    <row r="1370" spans="1:9" x14ac:dyDescent="0.2">
      <c r="A1370" t="s">
        <v>74</v>
      </c>
      <c r="D1370" t="s">
        <v>5</v>
      </c>
      <c r="E1370">
        <v>201506</v>
      </c>
      <c r="F1370" s="1">
        <v>5633853864.3200274</v>
      </c>
      <c r="G1370" s="1">
        <v>5200527775.1630926</v>
      </c>
      <c r="H1370" s="1">
        <v>4725562545.4700031</v>
      </c>
      <c r="I1370" s="1">
        <v>4292236456.3131008</v>
      </c>
    </row>
    <row r="1371" spans="1:9" x14ac:dyDescent="0.2">
      <c r="A1371" t="s">
        <v>74</v>
      </c>
      <c r="D1371" t="s">
        <v>5</v>
      </c>
      <c r="E1371">
        <v>201509</v>
      </c>
      <c r="F1371" s="1">
        <v>5966005155.5199633</v>
      </c>
      <c r="G1371" s="1">
        <v>4992008014.7205257</v>
      </c>
      <c r="H1371" s="1">
        <v>5673037578.7499638</v>
      </c>
      <c r="I1371" s="1">
        <v>4699040437.9505253</v>
      </c>
    </row>
    <row r="1372" spans="1:9" x14ac:dyDescent="0.2">
      <c r="A1372" t="s">
        <v>74</v>
      </c>
      <c r="D1372" t="s">
        <v>5</v>
      </c>
      <c r="E1372">
        <v>201512</v>
      </c>
      <c r="F1372" s="1">
        <v>7011157295.0600224</v>
      </c>
      <c r="G1372" s="1">
        <v>6049036990.9330006</v>
      </c>
      <c r="H1372" s="1">
        <v>6501531575.0000191</v>
      </c>
      <c r="I1372" s="1">
        <v>5539411270.8729992</v>
      </c>
    </row>
    <row r="1373" spans="1:9" x14ac:dyDescent="0.2">
      <c r="A1373" t="s">
        <v>74</v>
      </c>
      <c r="D1373" t="s">
        <v>5</v>
      </c>
      <c r="E1373">
        <v>201603</v>
      </c>
      <c r="F1373" s="1">
        <v>5713379680.3100204</v>
      </c>
      <c r="G1373" s="1">
        <v>5401589347.7011309</v>
      </c>
      <c r="H1373" s="1">
        <v>5550677228.3900261</v>
      </c>
      <c r="I1373" s="1">
        <v>5238886895.7811546</v>
      </c>
    </row>
    <row r="1374" spans="1:9" x14ac:dyDescent="0.2">
      <c r="A1374" t="s">
        <v>74</v>
      </c>
      <c r="D1374" t="s">
        <v>5</v>
      </c>
      <c r="E1374">
        <v>201606</v>
      </c>
      <c r="F1374" s="1">
        <v>8423939465.2598915</v>
      </c>
      <c r="G1374" s="1">
        <v>7114734166.285965</v>
      </c>
      <c r="H1374" s="1">
        <v>7704530575.5199099</v>
      </c>
      <c r="I1374" s="1">
        <v>6395325276.5459328</v>
      </c>
    </row>
    <row r="1375" spans="1:9" x14ac:dyDescent="0.2">
      <c r="A1375" t="s">
        <v>74</v>
      </c>
      <c r="D1375" t="s">
        <v>5</v>
      </c>
      <c r="E1375">
        <v>201609</v>
      </c>
      <c r="F1375" s="1">
        <v>6274088532.1599922</v>
      </c>
      <c r="G1375" s="1">
        <v>6549876728.0578423</v>
      </c>
      <c r="H1375" s="1">
        <v>5895514529.0599947</v>
      </c>
      <c r="I1375" s="1">
        <v>6171302724.9578485</v>
      </c>
    </row>
    <row r="1376" spans="1:9" x14ac:dyDescent="0.2">
      <c r="A1376" t="s">
        <v>74</v>
      </c>
      <c r="D1376" t="s">
        <v>5</v>
      </c>
      <c r="E1376">
        <v>201612</v>
      </c>
      <c r="F1376" s="1">
        <v>7736160053.2900467</v>
      </c>
      <c r="G1376" s="1">
        <v>7207142100.1105804</v>
      </c>
      <c r="H1376" s="1">
        <v>7165591993.5600233</v>
      </c>
      <c r="I1376" s="1">
        <v>6636574040.3805828</v>
      </c>
    </row>
    <row r="1377" spans="1:9" x14ac:dyDescent="0.2">
      <c r="A1377" t="s">
        <v>74</v>
      </c>
      <c r="D1377" t="s">
        <v>5</v>
      </c>
      <c r="E1377">
        <v>201703</v>
      </c>
      <c r="F1377" s="1">
        <v>8015868510.9699459</v>
      </c>
      <c r="G1377" s="1">
        <v>7462672343.3795986</v>
      </c>
      <c r="H1377" s="1">
        <v>7406515111.1999664</v>
      </c>
      <c r="I1377" s="1">
        <v>6853318943.6095924</v>
      </c>
    </row>
    <row r="1378" spans="1:9" x14ac:dyDescent="0.2">
      <c r="A1378" t="s">
        <v>74</v>
      </c>
      <c r="D1378" t="s">
        <v>5</v>
      </c>
      <c r="E1378">
        <v>201706</v>
      </c>
      <c r="F1378" s="1">
        <v>8518020005.0799942</v>
      </c>
      <c r="G1378" s="1">
        <v>8216289098.9305458</v>
      </c>
      <c r="H1378" s="1">
        <v>8070269008.5699968</v>
      </c>
      <c r="I1378" s="1">
        <v>7768538102.4205685</v>
      </c>
    </row>
    <row r="1379" spans="1:9" x14ac:dyDescent="0.2">
      <c r="A1379" t="s">
        <v>74</v>
      </c>
      <c r="D1379" t="s">
        <v>5</v>
      </c>
      <c r="E1379">
        <v>201709</v>
      </c>
      <c r="F1379" s="1">
        <v>6852088008.0499887</v>
      </c>
      <c r="G1379" s="1">
        <v>7629499910.111331</v>
      </c>
      <c r="H1379" s="1">
        <v>6522529375.4699869</v>
      </c>
      <c r="I1379" s="1">
        <v>7299941277.5313253</v>
      </c>
    </row>
    <row r="1380" spans="1:9" x14ac:dyDescent="0.2">
      <c r="A1380" t="s">
        <v>74</v>
      </c>
      <c r="D1380" t="s">
        <v>5</v>
      </c>
      <c r="E1380">
        <v>201712</v>
      </c>
      <c r="F1380" s="1">
        <v>11396776187.730064</v>
      </c>
      <c r="G1380" s="1">
        <v>9587206846.5221977</v>
      </c>
      <c r="H1380" s="1">
        <v>10800312857.230053</v>
      </c>
      <c r="I1380" s="1">
        <v>8990743516.0222015</v>
      </c>
    </row>
    <row r="1381" spans="1:9" x14ac:dyDescent="0.2">
      <c r="A1381" t="s">
        <v>74</v>
      </c>
      <c r="D1381" t="s">
        <v>5</v>
      </c>
      <c r="E1381">
        <v>201803</v>
      </c>
      <c r="F1381" s="1">
        <v>5924875688.9201021</v>
      </c>
      <c r="G1381" s="1">
        <v>7670607272.9879122</v>
      </c>
      <c r="H1381" s="1">
        <v>5703231996.970109</v>
      </c>
      <c r="I1381" s="1">
        <v>7448963581.0379372</v>
      </c>
    </row>
    <row r="1382" spans="1:9" x14ac:dyDescent="0.2">
      <c r="A1382" t="s">
        <v>74</v>
      </c>
      <c r="D1382" t="s">
        <v>5</v>
      </c>
      <c r="E1382">
        <v>201806</v>
      </c>
      <c r="F1382" s="1">
        <v>8908977015.1099815</v>
      </c>
      <c r="G1382" s="1">
        <v>9133330091.9524307</v>
      </c>
      <c r="H1382" s="1">
        <v>8232459846.0100279</v>
      </c>
      <c r="I1382" s="1">
        <v>8456812922.8524666</v>
      </c>
    </row>
    <row r="1383" spans="1:9" x14ac:dyDescent="0.2">
      <c r="A1383" t="s">
        <v>74</v>
      </c>
      <c r="D1383" t="s">
        <v>5</v>
      </c>
      <c r="E1383">
        <v>201809</v>
      </c>
      <c r="F1383" s="1">
        <v>7550237875.929987</v>
      </c>
      <c r="G1383" s="1">
        <v>8333524866.1105042</v>
      </c>
      <c r="H1383" s="1">
        <v>7212231593.5699778</v>
      </c>
      <c r="I1383" s="1">
        <v>7995518583.750514</v>
      </c>
    </row>
    <row r="1384" spans="1:9" x14ac:dyDescent="0.2">
      <c r="A1384" t="s">
        <v>74</v>
      </c>
      <c r="D1384" t="s">
        <v>5</v>
      </c>
      <c r="E1384">
        <v>201812</v>
      </c>
      <c r="F1384" s="1">
        <v>11620695848.370037</v>
      </c>
      <c r="G1384" s="1">
        <v>10374581037.047401</v>
      </c>
      <c r="H1384" s="1">
        <v>10206578446.850039</v>
      </c>
      <c r="I1384" s="1">
        <v>8960463635.5273933</v>
      </c>
    </row>
    <row r="1385" spans="1:9" x14ac:dyDescent="0.2">
      <c r="A1385" t="s">
        <v>74</v>
      </c>
      <c r="D1385" t="s">
        <v>5</v>
      </c>
      <c r="E1385">
        <v>201903</v>
      </c>
      <c r="F1385" s="1">
        <v>8974522766.7299843</v>
      </c>
      <c r="G1385" s="1">
        <v>9099754737.2791157</v>
      </c>
      <c r="H1385" s="1">
        <v>7686533055.6099863</v>
      </c>
      <c r="I1385" s="1">
        <v>7811765026.1591063</v>
      </c>
    </row>
    <row r="1386" spans="1:9" x14ac:dyDescent="0.2">
      <c r="A1386" t="s">
        <v>74</v>
      </c>
      <c r="D1386" t="s">
        <v>5</v>
      </c>
      <c r="E1386">
        <v>201906</v>
      </c>
      <c r="F1386" s="1">
        <v>9827142930.1399632</v>
      </c>
      <c r="G1386" s="1">
        <v>9691428531.3571663</v>
      </c>
      <c r="H1386" s="1">
        <v>9008872606.2399635</v>
      </c>
      <c r="I1386" s="1">
        <v>8873158207.45718</v>
      </c>
    </row>
    <row r="1387" spans="1:9" x14ac:dyDescent="0.2">
      <c r="A1387" t="s">
        <v>74</v>
      </c>
      <c r="D1387" t="s">
        <v>5</v>
      </c>
      <c r="E1387">
        <v>201909</v>
      </c>
      <c r="F1387" s="1">
        <v>8693948401.2399979</v>
      </c>
      <c r="G1387" s="1">
        <v>9098271266.7470226</v>
      </c>
      <c r="H1387" s="1">
        <v>8132812635.3299923</v>
      </c>
      <c r="I1387" s="1">
        <v>8537135500.8370142</v>
      </c>
    </row>
    <row r="1388" spans="1:9" x14ac:dyDescent="0.2">
      <c r="A1388" t="s">
        <v>74</v>
      </c>
      <c r="D1388" t="s">
        <v>5</v>
      </c>
      <c r="E1388">
        <v>201912</v>
      </c>
      <c r="F1388" s="1">
        <v>13047692155.140022</v>
      </c>
      <c r="G1388" s="1">
        <v>11399368621.087358</v>
      </c>
      <c r="H1388" s="1">
        <v>12198069700.100023</v>
      </c>
      <c r="I1388" s="1">
        <v>10549746166.047348</v>
      </c>
    </row>
    <row r="1389" spans="1:9" x14ac:dyDescent="0.2">
      <c r="A1389" t="s">
        <v>74</v>
      </c>
      <c r="D1389" t="s">
        <v>5</v>
      </c>
      <c r="E1389">
        <v>202003</v>
      </c>
      <c r="F1389" s="1">
        <v>10996619673.329903</v>
      </c>
      <c r="G1389" s="1">
        <v>10928346816.705795</v>
      </c>
      <c r="H1389" s="1">
        <v>9590628300.2899036</v>
      </c>
      <c r="I1389" s="1">
        <v>9522355443.6658058</v>
      </c>
    </row>
    <row r="1390" spans="1:9" x14ac:dyDescent="0.2">
      <c r="A1390" t="s">
        <v>74</v>
      </c>
      <c r="D1390" t="s">
        <v>5</v>
      </c>
      <c r="E1390">
        <v>202006</v>
      </c>
      <c r="F1390" s="1">
        <v>10854613029.220047</v>
      </c>
      <c r="G1390" s="1">
        <v>11381299180.965141</v>
      </c>
      <c r="H1390" s="1">
        <v>8937255836.2100449</v>
      </c>
      <c r="I1390" s="1">
        <v>9463941987.9551392</v>
      </c>
    </row>
    <row r="1391" spans="1:9" x14ac:dyDescent="0.2">
      <c r="A1391" t="s">
        <v>74</v>
      </c>
      <c r="D1391" t="s">
        <v>5</v>
      </c>
      <c r="E1391">
        <v>202009</v>
      </c>
      <c r="F1391" s="1">
        <v>8824971403.4399948</v>
      </c>
      <c r="G1391" s="1">
        <v>10058483659.152489</v>
      </c>
      <c r="H1391" s="1">
        <v>7160182520.5700016</v>
      </c>
      <c r="I1391" s="1">
        <v>8393694776.2824984</v>
      </c>
    </row>
    <row r="1392" spans="1:9" x14ac:dyDescent="0.2">
      <c r="A1392" t="s">
        <v>74</v>
      </c>
      <c r="D1392" t="s">
        <v>5</v>
      </c>
      <c r="E1392">
        <v>202012</v>
      </c>
      <c r="F1392" s="1">
        <v>11993075514.530008</v>
      </c>
      <c r="G1392" s="1">
        <v>11281346342.519917</v>
      </c>
      <c r="H1392" s="1">
        <v>10198891621.320011</v>
      </c>
      <c r="I1392" s="1">
        <v>9487162449.3099136</v>
      </c>
    </row>
    <row r="1393" spans="1:9" x14ac:dyDescent="0.2">
      <c r="A1393" t="s">
        <v>74</v>
      </c>
      <c r="D1393" t="s">
        <v>5</v>
      </c>
      <c r="E1393">
        <v>202103</v>
      </c>
      <c r="F1393" s="1">
        <v>13554608342.10005</v>
      </c>
      <c r="G1393" s="1">
        <v>12318138789.912226</v>
      </c>
      <c r="H1393" s="1">
        <v>10457859728.599976</v>
      </c>
      <c r="I1393" s="1">
        <v>9221390176.4121742</v>
      </c>
    </row>
    <row r="1394" spans="1:9" x14ac:dyDescent="0.2">
      <c r="A1394" t="s">
        <v>74</v>
      </c>
      <c r="D1394" t="s">
        <v>5</v>
      </c>
      <c r="E1394">
        <v>202106</v>
      </c>
      <c r="F1394" s="1">
        <v>12194518541.609951</v>
      </c>
      <c r="G1394" s="1">
        <v>11924105572.584862</v>
      </c>
      <c r="H1394" s="1">
        <v>10228681019.079975</v>
      </c>
      <c r="I1394" s="1">
        <v>9958268050.0549641</v>
      </c>
    </row>
    <row r="1395" spans="1:9" x14ac:dyDescent="0.2">
      <c r="A1395" t="s">
        <v>74</v>
      </c>
      <c r="D1395" t="s">
        <v>5</v>
      </c>
      <c r="E1395">
        <v>202109</v>
      </c>
      <c r="F1395" s="1">
        <v>11122946410.709988</v>
      </c>
      <c r="G1395" s="1">
        <v>11605196732.66567</v>
      </c>
      <c r="H1395" s="1">
        <v>9454992888.5199928</v>
      </c>
      <c r="I1395" s="1">
        <v>9937243210.4757328</v>
      </c>
    </row>
    <row r="1396" spans="1:9" x14ac:dyDescent="0.2">
      <c r="A1396" t="s">
        <v>74</v>
      </c>
      <c r="D1396" t="s">
        <v>5</v>
      </c>
      <c r="E1396">
        <v>202112</v>
      </c>
      <c r="F1396" s="1">
        <v>12521484914.179802</v>
      </c>
      <c r="G1396" s="1">
        <v>12726503197.860563</v>
      </c>
      <c r="H1396" s="1">
        <v>9995913008.0897942</v>
      </c>
      <c r="I1396" s="1">
        <v>10200931291.770603</v>
      </c>
    </row>
    <row r="1397" spans="1:9" x14ac:dyDescent="0.2">
      <c r="A1397" t="s">
        <v>74</v>
      </c>
      <c r="D1397" t="s">
        <v>5</v>
      </c>
      <c r="E1397">
        <v>202203</v>
      </c>
      <c r="F1397" s="1">
        <v>12973408415.599594</v>
      </c>
      <c r="G1397" s="1">
        <v>12457332766.167732</v>
      </c>
      <c r="H1397" s="1">
        <v>10375118052.989605</v>
      </c>
      <c r="I1397" s="1">
        <v>9859042403.5577545</v>
      </c>
    </row>
    <row r="1398" spans="1:9" x14ac:dyDescent="0.2">
      <c r="A1398" t="s">
        <v>74</v>
      </c>
      <c r="D1398" t="s">
        <v>5</v>
      </c>
      <c r="E1398">
        <v>202206</v>
      </c>
      <c r="F1398" s="1">
        <v>14673208109.339754</v>
      </c>
      <c r="G1398" s="1">
        <v>13851824653.749176</v>
      </c>
      <c r="H1398" s="1">
        <v>11651633911.879753</v>
      </c>
      <c r="I1398" s="1">
        <v>10830250456.289207</v>
      </c>
    </row>
    <row r="1399" spans="1:9" x14ac:dyDescent="0.2">
      <c r="A1399" t="s">
        <v>74</v>
      </c>
      <c r="D1399" t="s">
        <v>5</v>
      </c>
      <c r="E1399">
        <v>202209</v>
      </c>
      <c r="F1399" s="1">
        <v>12597404383.65284</v>
      </c>
      <c r="G1399" s="1">
        <v>13609858227.678173</v>
      </c>
      <c r="H1399" s="1">
        <v>9142700738.8228416</v>
      </c>
      <c r="I1399" s="1">
        <v>10155154582.848202</v>
      </c>
    </row>
    <row r="1400" spans="1:9" x14ac:dyDescent="0.2">
      <c r="A1400" t="s">
        <v>74</v>
      </c>
      <c r="D1400" t="s">
        <v>5</v>
      </c>
      <c r="E1400">
        <v>202212</v>
      </c>
      <c r="F1400" s="1">
        <v>14684072444.014364</v>
      </c>
      <c r="G1400" s="1">
        <v>14256423328.672291</v>
      </c>
      <c r="H1400" s="1">
        <v>11456406101.954376</v>
      </c>
      <c r="I1400" s="1">
        <v>11028756986.612415</v>
      </c>
    </row>
    <row r="1401" spans="1:9" x14ac:dyDescent="0.2">
      <c r="A1401" t="s">
        <v>74</v>
      </c>
      <c r="D1401" t="s">
        <v>5</v>
      </c>
      <c r="E1401">
        <v>202303</v>
      </c>
      <c r="F1401" s="1">
        <v>13684441615.506966</v>
      </c>
      <c r="G1401" s="1">
        <v>13632361168.37645</v>
      </c>
      <c r="H1401" s="1">
        <v>9839172651.516964</v>
      </c>
      <c r="I1401" s="1">
        <v>9787092204.3865242</v>
      </c>
    </row>
    <row r="1402" spans="1:9" x14ac:dyDescent="0.2">
      <c r="A1402" t="s">
        <v>74</v>
      </c>
      <c r="D1402" t="s">
        <v>5</v>
      </c>
      <c r="E1402">
        <v>202306</v>
      </c>
      <c r="F1402" s="1">
        <v>14220532603.555222</v>
      </c>
      <c r="G1402" s="1">
        <v>14077347844.688694</v>
      </c>
      <c r="H1402" s="1">
        <v>9748231859.5652237</v>
      </c>
      <c r="I1402" s="1">
        <v>9605047100.6986542</v>
      </c>
    </row>
    <row r="1403" spans="1:9" x14ac:dyDescent="0.2">
      <c r="A1403" t="s">
        <v>74</v>
      </c>
      <c r="D1403" t="s">
        <v>5</v>
      </c>
      <c r="E1403">
        <v>202309</v>
      </c>
      <c r="F1403" s="1">
        <v>13274684833.029989</v>
      </c>
      <c r="G1403" s="1">
        <v>13712384390.341881</v>
      </c>
      <c r="H1403" s="1">
        <v>9641834131.9999962</v>
      </c>
      <c r="I1403" s="1">
        <v>10079533689.311895</v>
      </c>
    </row>
    <row r="1404" spans="1:9" x14ac:dyDescent="0.2">
      <c r="A1404" t="s">
        <v>74</v>
      </c>
      <c r="D1404" t="s">
        <v>5</v>
      </c>
      <c r="E1404">
        <v>202312</v>
      </c>
      <c r="F1404" s="1">
        <v>13920059495.719967</v>
      </c>
      <c r="G1404" s="1">
        <v>14677146745.719971</v>
      </c>
      <c r="H1404" s="1">
        <v>10687631662.719967</v>
      </c>
      <c r="I1404" s="1">
        <v>11444718912.719971</v>
      </c>
    </row>
    <row r="1405" spans="1:9" x14ac:dyDescent="0.2">
      <c r="A1405" t="s">
        <v>74</v>
      </c>
      <c r="D1405" t="s">
        <v>5</v>
      </c>
      <c r="E1405">
        <v>202403</v>
      </c>
      <c r="F1405" s="1">
        <v>14785457124.440071</v>
      </c>
      <c r="G1405" s="1">
        <v>14759758295.837265</v>
      </c>
      <c r="H1405" s="1">
        <v>10126886038.440079</v>
      </c>
      <c r="I1405" s="1">
        <v>10101187209.837296</v>
      </c>
    </row>
    <row r="1406" spans="1:9" x14ac:dyDescent="0.2">
      <c r="A1406" t="s">
        <v>74</v>
      </c>
      <c r="D1406" t="s">
        <v>5</v>
      </c>
      <c r="E1406">
        <v>202406</v>
      </c>
      <c r="F1406" s="1">
        <v>10831274434.479958</v>
      </c>
      <c r="G1406" s="1">
        <v>10822954482.479956</v>
      </c>
      <c r="H1406" s="1">
        <v>8435038571.47995</v>
      </c>
      <c r="I1406" s="1">
        <v>8426718619.4799519</v>
      </c>
    </row>
    <row r="1407" spans="1:9" x14ac:dyDescent="0.2">
      <c r="A1407" t="s">
        <v>75</v>
      </c>
      <c r="D1407" t="s">
        <v>7</v>
      </c>
      <c r="E1407">
        <v>2014</v>
      </c>
      <c r="F1407" s="1">
        <v>3919325719.5399995</v>
      </c>
      <c r="G1407" s="1">
        <v>3492354676.7995982</v>
      </c>
      <c r="H1407" s="1">
        <v>3919325719.5399995</v>
      </c>
      <c r="I1407" s="1">
        <v>3492354676.7995982</v>
      </c>
    </row>
    <row r="1408" spans="1:9" x14ac:dyDescent="0.2">
      <c r="A1408" t="s">
        <v>75</v>
      </c>
      <c r="D1408" t="s">
        <v>7</v>
      </c>
      <c r="E1408">
        <v>2015</v>
      </c>
      <c r="F1408" s="1">
        <v>4323735478.6399975</v>
      </c>
      <c r="G1408" s="1">
        <v>4002759316.5810981</v>
      </c>
      <c r="H1408" s="1">
        <v>4323735478.6399975</v>
      </c>
      <c r="I1408" s="1">
        <v>4002759316.5810981</v>
      </c>
    </row>
    <row r="1409" spans="1:9" x14ac:dyDescent="0.2">
      <c r="A1409" t="s">
        <v>75</v>
      </c>
      <c r="D1409" t="s">
        <v>7</v>
      </c>
      <c r="E1409">
        <v>2016</v>
      </c>
      <c r="F1409" s="1">
        <v>4717664170.2499971</v>
      </c>
      <c r="G1409" s="1">
        <v>4324231456.8954983</v>
      </c>
      <c r="H1409" s="1">
        <v>4717664170.2499971</v>
      </c>
      <c r="I1409" s="1">
        <v>4324231456.8954983</v>
      </c>
    </row>
    <row r="1410" spans="1:9" x14ac:dyDescent="0.2">
      <c r="A1410" t="s">
        <v>75</v>
      </c>
      <c r="D1410" t="s">
        <v>7</v>
      </c>
      <c r="E1410">
        <v>2017</v>
      </c>
      <c r="F1410" s="1">
        <v>5408925202.7399979</v>
      </c>
      <c r="G1410" s="1">
        <v>5495193309.8573971</v>
      </c>
      <c r="H1410" s="1">
        <v>5408925202.7399979</v>
      </c>
      <c r="I1410" s="1">
        <v>5495193309.8573971</v>
      </c>
    </row>
    <row r="1411" spans="1:9" x14ac:dyDescent="0.2">
      <c r="A1411" t="s">
        <v>75</v>
      </c>
      <c r="D1411" t="s">
        <v>7</v>
      </c>
      <c r="E1411">
        <v>2018</v>
      </c>
      <c r="F1411" s="1">
        <v>5561947803.8199959</v>
      </c>
      <c r="G1411" s="1">
        <v>5533514988.6931992</v>
      </c>
      <c r="H1411" s="1">
        <v>5561947803.8199959</v>
      </c>
      <c r="I1411" s="1">
        <v>5533514988.6931992</v>
      </c>
    </row>
    <row r="1412" spans="1:9" x14ac:dyDescent="0.2">
      <c r="A1412" t="s">
        <v>75</v>
      </c>
      <c r="D1412" t="s">
        <v>7</v>
      </c>
      <c r="E1412">
        <v>2019</v>
      </c>
      <c r="F1412" s="1">
        <v>5218840097.659997</v>
      </c>
      <c r="G1412" s="1">
        <v>5440112986.080698</v>
      </c>
      <c r="H1412" s="1">
        <v>5218840097.659997</v>
      </c>
      <c r="I1412" s="1">
        <v>5440112986.080698</v>
      </c>
    </row>
    <row r="1413" spans="1:9" x14ac:dyDescent="0.2">
      <c r="A1413" t="s">
        <v>75</v>
      </c>
      <c r="D1413" t="s">
        <v>7</v>
      </c>
      <c r="E1413">
        <v>2020</v>
      </c>
      <c r="F1413" s="1">
        <v>4952116472.6499939</v>
      </c>
      <c r="G1413" s="1">
        <v>5171045546.8626003</v>
      </c>
      <c r="H1413" s="1">
        <v>4952116472.6499939</v>
      </c>
      <c r="I1413" s="1">
        <v>5171045546.8626003</v>
      </c>
    </row>
    <row r="1414" spans="1:9" x14ac:dyDescent="0.2">
      <c r="A1414" t="s">
        <v>75</v>
      </c>
      <c r="D1414" t="s">
        <v>7</v>
      </c>
      <c r="E1414">
        <v>2021</v>
      </c>
      <c r="F1414" s="1">
        <v>6645395914.0304375</v>
      </c>
      <c r="G1414" s="1">
        <v>5958206790.3792391</v>
      </c>
      <c r="H1414" s="1">
        <v>6645395914.0304375</v>
      </c>
      <c r="I1414" s="1">
        <v>5958206790.3792391</v>
      </c>
    </row>
    <row r="1415" spans="1:9" x14ac:dyDescent="0.2">
      <c r="A1415" t="s">
        <v>75</v>
      </c>
      <c r="D1415" t="s">
        <v>7</v>
      </c>
      <c r="E1415">
        <v>2022</v>
      </c>
      <c r="F1415" s="1">
        <v>6306862440.1199903</v>
      </c>
      <c r="G1415" s="1">
        <v>5397182963.7257967</v>
      </c>
      <c r="H1415" s="1">
        <v>6306862440.1199903</v>
      </c>
      <c r="I1415" s="1">
        <v>5397182963.7257967</v>
      </c>
    </row>
    <row r="1416" spans="1:9" x14ac:dyDescent="0.2">
      <c r="A1416" t="s">
        <v>75</v>
      </c>
      <c r="D1416" t="s">
        <v>7</v>
      </c>
      <c r="E1416">
        <v>2023</v>
      </c>
      <c r="F1416" s="1">
        <v>6876593788.9999847</v>
      </c>
      <c r="G1416" s="1">
        <v>7840240792.7478933</v>
      </c>
      <c r="H1416" s="1">
        <v>6876593788.9999847</v>
      </c>
      <c r="I1416" s="1">
        <v>7840240792.7478933</v>
      </c>
    </row>
    <row r="1417" spans="1:9" x14ac:dyDescent="0.2">
      <c r="A1417" t="s">
        <v>75</v>
      </c>
      <c r="D1417" t="s">
        <v>7</v>
      </c>
      <c r="E1417">
        <v>2024</v>
      </c>
      <c r="F1417" s="1">
        <v>4353545014.4099874</v>
      </c>
      <c r="G1417" s="1">
        <v>3227564478.4099951</v>
      </c>
      <c r="H1417" s="1">
        <v>4353545014.4099874</v>
      </c>
      <c r="I1417" s="1">
        <v>3227564478.4099951</v>
      </c>
    </row>
    <row r="1418" spans="1:9" x14ac:dyDescent="0.2">
      <c r="A1418" t="s">
        <v>75</v>
      </c>
      <c r="D1418" t="s">
        <v>8</v>
      </c>
      <c r="E1418">
        <v>201401</v>
      </c>
      <c r="F1418" s="1">
        <v>200177463.63000005</v>
      </c>
      <c r="G1418" s="1">
        <v>248665137.64979976</v>
      </c>
      <c r="H1418" s="1">
        <v>200177463.63000005</v>
      </c>
      <c r="I1418" s="1">
        <v>248665137.64979976</v>
      </c>
    </row>
    <row r="1419" spans="1:9" x14ac:dyDescent="0.2">
      <c r="A1419" t="s">
        <v>75</v>
      </c>
      <c r="D1419" t="s">
        <v>8</v>
      </c>
      <c r="E1419">
        <v>201402</v>
      </c>
      <c r="F1419" s="1">
        <v>402061445.07999986</v>
      </c>
      <c r="G1419" s="1">
        <v>290664194.07089949</v>
      </c>
      <c r="H1419" s="1">
        <v>402061445.07999986</v>
      </c>
      <c r="I1419" s="1">
        <v>290664194.07089949</v>
      </c>
    </row>
    <row r="1420" spans="1:9" x14ac:dyDescent="0.2">
      <c r="A1420" t="s">
        <v>75</v>
      </c>
      <c r="D1420" t="s">
        <v>8</v>
      </c>
      <c r="E1420">
        <v>201403</v>
      </c>
      <c r="F1420" s="1">
        <v>248232369.75999999</v>
      </c>
      <c r="G1420" s="1">
        <v>258768660.21459997</v>
      </c>
      <c r="H1420" s="1">
        <v>248232369.75999999</v>
      </c>
      <c r="I1420" s="1">
        <v>258768660.21459997</v>
      </c>
    </row>
    <row r="1421" spans="1:9" x14ac:dyDescent="0.2">
      <c r="A1421" t="s">
        <v>75</v>
      </c>
      <c r="D1421" t="s">
        <v>8</v>
      </c>
      <c r="E1421">
        <v>201404</v>
      </c>
      <c r="F1421" s="1">
        <v>336266992.41999978</v>
      </c>
      <c r="G1421" s="1">
        <v>287659280.73999977</v>
      </c>
      <c r="H1421" s="1">
        <v>336266992.41999978</v>
      </c>
      <c r="I1421" s="1">
        <v>287659280.73999977</v>
      </c>
    </row>
    <row r="1422" spans="1:9" x14ac:dyDescent="0.2">
      <c r="A1422" t="s">
        <v>75</v>
      </c>
      <c r="D1422" t="s">
        <v>8</v>
      </c>
      <c r="E1422">
        <v>201405</v>
      </c>
      <c r="F1422" s="1">
        <v>338920246.74999952</v>
      </c>
      <c r="G1422" s="1">
        <v>294523841.04509962</v>
      </c>
      <c r="H1422" s="1">
        <v>338920246.74999952</v>
      </c>
      <c r="I1422" s="1">
        <v>294523841.04509962</v>
      </c>
    </row>
    <row r="1423" spans="1:9" x14ac:dyDescent="0.2">
      <c r="A1423" t="s">
        <v>75</v>
      </c>
      <c r="D1423" t="s">
        <v>8</v>
      </c>
      <c r="E1423">
        <v>201406</v>
      </c>
      <c r="F1423" s="1">
        <v>363965302.90999991</v>
      </c>
      <c r="G1423" s="1">
        <v>296809807.93179983</v>
      </c>
      <c r="H1423" s="1">
        <v>363965302.90999991</v>
      </c>
      <c r="I1423" s="1">
        <v>296809807.93179983</v>
      </c>
    </row>
    <row r="1424" spans="1:9" x14ac:dyDescent="0.2">
      <c r="A1424" t="s">
        <v>75</v>
      </c>
      <c r="D1424" t="s">
        <v>8</v>
      </c>
      <c r="E1424">
        <v>201407</v>
      </c>
      <c r="F1424" s="1">
        <v>357053921.41999984</v>
      </c>
      <c r="G1424" s="1">
        <v>306242195.44140005</v>
      </c>
      <c r="H1424" s="1">
        <v>357053921.41999984</v>
      </c>
      <c r="I1424" s="1">
        <v>306242195.44140005</v>
      </c>
    </row>
    <row r="1425" spans="1:9" x14ac:dyDescent="0.2">
      <c r="A1425" t="s">
        <v>75</v>
      </c>
      <c r="D1425" t="s">
        <v>8</v>
      </c>
      <c r="E1425">
        <v>201408</v>
      </c>
      <c r="F1425" s="1">
        <v>412898845.15000075</v>
      </c>
      <c r="G1425" s="1">
        <v>332817107.14219946</v>
      </c>
      <c r="H1425" s="1">
        <v>412898845.15000075</v>
      </c>
      <c r="I1425" s="1">
        <v>332817107.14219946</v>
      </c>
    </row>
    <row r="1426" spans="1:9" x14ac:dyDescent="0.2">
      <c r="A1426" t="s">
        <v>75</v>
      </c>
      <c r="D1426" t="s">
        <v>8</v>
      </c>
      <c r="E1426">
        <v>201409</v>
      </c>
      <c r="F1426" s="1">
        <v>427100985.00999951</v>
      </c>
      <c r="G1426" s="1">
        <v>343190647.0077998</v>
      </c>
      <c r="H1426" s="1">
        <v>427100985.00999951</v>
      </c>
      <c r="I1426" s="1">
        <v>343190647.0077998</v>
      </c>
    </row>
    <row r="1427" spans="1:9" x14ac:dyDescent="0.2">
      <c r="A1427" t="s">
        <v>75</v>
      </c>
      <c r="D1427" t="s">
        <v>8</v>
      </c>
      <c r="E1427">
        <v>201410</v>
      </c>
      <c r="F1427" s="1">
        <v>334958802.75999987</v>
      </c>
      <c r="G1427" s="1">
        <v>303450964.76340008</v>
      </c>
      <c r="H1427" s="1">
        <v>334958802.75999987</v>
      </c>
      <c r="I1427" s="1">
        <v>303450964.76340008</v>
      </c>
    </row>
    <row r="1428" spans="1:9" x14ac:dyDescent="0.2">
      <c r="A1428" t="s">
        <v>75</v>
      </c>
      <c r="D1428" t="s">
        <v>8</v>
      </c>
      <c r="E1428">
        <v>201411</v>
      </c>
      <c r="F1428" s="1">
        <v>236716840.32000008</v>
      </c>
      <c r="G1428" s="1">
        <v>254050283.31590006</v>
      </c>
      <c r="H1428" s="1">
        <v>236716840.32000008</v>
      </c>
      <c r="I1428" s="1">
        <v>254050283.31590006</v>
      </c>
    </row>
    <row r="1429" spans="1:9" x14ac:dyDescent="0.2">
      <c r="A1429" t="s">
        <v>75</v>
      </c>
      <c r="D1429" t="s">
        <v>8</v>
      </c>
      <c r="E1429">
        <v>201412</v>
      </c>
      <c r="F1429" s="1">
        <v>260972504.33000034</v>
      </c>
      <c r="G1429" s="1">
        <v>275512557.47670019</v>
      </c>
      <c r="H1429" s="1">
        <v>260972504.33000034</v>
      </c>
      <c r="I1429" s="1">
        <v>275512557.47670019</v>
      </c>
    </row>
    <row r="1430" spans="1:9" x14ac:dyDescent="0.2">
      <c r="A1430" t="s">
        <v>75</v>
      </c>
      <c r="D1430" t="s">
        <v>8</v>
      </c>
      <c r="E1430">
        <v>201501</v>
      </c>
      <c r="F1430" s="1">
        <v>216751242.77999985</v>
      </c>
      <c r="G1430" s="1">
        <v>265356488.78399992</v>
      </c>
      <c r="H1430" s="1">
        <v>216751242.77999985</v>
      </c>
      <c r="I1430" s="1">
        <v>265356488.78399992</v>
      </c>
    </row>
    <row r="1431" spans="1:9" x14ac:dyDescent="0.2">
      <c r="A1431" t="s">
        <v>75</v>
      </c>
      <c r="D1431" t="s">
        <v>8</v>
      </c>
      <c r="E1431">
        <v>201502</v>
      </c>
      <c r="F1431" s="1">
        <v>273857017.12999946</v>
      </c>
      <c r="G1431" s="1">
        <v>261281329.02959979</v>
      </c>
      <c r="H1431" s="1">
        <v>273857017.12999946</v>
      </c>
      <c r="I1431" s="1">
        <v>261281329.02959979</v>
      </c>
    </row>
    <row r="1432" spans="1:9" x14ac:dyDescent="0.2">
      <c r="A1432" t="s">
        <v>75</v>
      </c>
      <c r="D1432" t="s">
        <v>8</v>
      </c>
      <c r="E1432">
        <v>201503</v>
      </c>
      <c r="F1432" s="1">
        <v>502149137.74999994</v>
      </c>
      <c r="G1432" s="1">
        <v>382649916.51279879</v>
      </c>
      <c r="H1432" s="1">
        <v>502149137.74999994</v>
      </c>
      <c r="I1432" s="1">
        <v>382649916.51279879</v>
      </c>
    </row>
    <row r="1433" spans="1:9" x14ac:dyDescent="0.2">
      <c r="A1433" t="s">
        <v>75</v>
      </c>
      <c r="D1433" t="s">
        <v>8</v>
      </c>
      <c r="E1433">
        <v>201504</v>
      </c>
      <c r="F1433" s="1">
        <v>424163670.00999975</v>
      </c>
      <c r="G1433" s="1">
        <v>354891052.55820024</v>
      </c>
      <c r="H1433" s="1">
        <v>424163670.00999975</v>
      </c>
      <c r="I1433" s="1">
        <v>354891052.55820024</v>
      </c>
    </row>
    <row r="1434" spans="1:9" x14ac:dyDescent="0.2">
      <c r="A1434" t="s">
        <v>75</v>
      </c>
      <c r="D1434" t="s">
        <v>8</v>
      </c>
      <c r="E1434">
        <v>201505</v>
      </c>
      <c r="F1434" s="1">
        <v>450545054.5399996</v>
      </c>
      <c r="G1434" s="1">
        <v>363284524.34089994</v>
      </c>
      <c r="H1434" s="1">
        <v>450545054.5399996</v>
      </c>
      <c r="I1434" s="1">
        <v>363284524.34089994</v>
      </c>
    </row>
    <row r="1435" spans="1:9" x14ac:dyDescent="0.2">
      <c r="A1435" t="s">
        <v>75</v>
      </c>
      <c r="D1435" t="s">
        <v>8</v>
      </c>
      <c r="E1435">
        <v>201506</v>
      </c>
      <c r="F1435" s="1">
        <v>409939801.48999953</v>
      </c>
      <c r="G1435" s="1">
        <v>352292682.63199979</v>
      </c>
      <c r="H1435" s="1">
        <v>409939801.48999953</v>
      </c>
      <c r="I1435" s="1">
        <v>352292682.63199979</v>
      </c>
    </row>
    <row r="1436" spans="1:9" x14ac:dyDescent="0.2">
      <c r="A1436" t="s">
        <v>75</v>
      </c>
      <c r="D1436" t="s">
        <v>8</v>
      </c>
      <c r="E1436">
        <v>201507</v>
      </c>
      <c r="F1436" s="1">
        <v>442816296.16999948</v>
      </c>
      <c r="G1436" s="1">
        <v>376114086.61549962</v>
      </c>
      <c r="H1436" s="1">
        <v>442816296.16999948</v>
      </c>
      <c r="I1436" s="1">
        <v>376114086.61549962</v>
      </c>
    </row>
    <row r="1437" spans="1:9" x14ac:dyDescent="0.2">
      <c r="A1437" t="s">
        <v>75</v>
      </c>
      <c r="D1437" t="s">
        <v>8</v>
      </c>
      <c r="E1437">
        <v>201508</v>
      </c>
      <c r="F1437" s="1">
        <v>361816696.76000035</v>
      </c>
      <c r="G1437" s="1">
        <v>355178063.88680023</v>
      </c>
      <c r="H1437" s="1">
        <v>361816696.76000035</v>
      </c>
      <c r="I1437" s="1">
        <v>355178063.88680023</v>
      </c>
    </row>
    <row r="1438" spans="1:9" x14ac:dyDescent="0.2">
      <c r="A1438" t="s">
        <v>75</v>
      </c>
      <c r="D1438" t="s">
        <v>8</v>
      </c>
      <c r="E1438">
        <v>201509</v>
      </c>
      <c r="F1438" s="1">
        <v>374329652.19999975</v>
      </c>
      <c r="G1438" s="1">
        <v>357422572.74479991</v>
      </c>
      <c r="H1438" s="1">
        <v>374329652.19999975</v>
      </c>
      <c r="I1438" s="1">
        <v>357422572.74479991</v>
      </c>
    </row>
    <row r="1439" spans="1:9" x14ac:dyDescent="0.2">
      <c r="A1439" t="s">
        <v>75</v>
      </c>
      <c r="D1439" t="s">
        <v>8</v>
      </c>
      <c r="E1439">
        <v>201510</v>
      </c>
      <c r="F1439" s="1">
        <v>281973258.15999985</v>
      </c>
      <c r="G1439" s="1">
        <v>296675549.8270998</v>
      </c>
      <c r="H1439" s="1">
        <v>281973258.15999985</v>
      </c>
      <c r="I1439" s="1">
        <v>296675549.8270998</v>
      </c>
    </row>
    <row r="1440" spans="1:9" x14ac:dyDescent="0.2">
      <c r="A1440" t="s">
        <v>75</v>
      </c>
      <c r="D1440" t="s">
        <v>8</v>
      </c>
      <c r="E1440">
        <v>201511</v>
      </c>
      <c r="F1440" s="1">
        <v>288291323.70999992</v>
      </c>
      <c r="G1440" s="1">
        <v>312164983.77759975</v>
      </c>
      <c r="H1440" s="1">
        <v>288291323.70999992</v>
      </c>
      <c r="I1440" s="1">
        <v>312164983.77759975</v>
      </c>
    </row>
    <row r="1441" spans="1:9" x14ac:dyDescent="0.2">
      <c r="A1441" t="s">
        <v>75</v>
      </c>
      <c r="D1441" t="s">
        <v>8</v>
      </c>
      <c r="E1441">
        <v>201512</v>
      </c>
      <c r="F1441" s="1">
        <v>297102327.94000006</v>
      </c>
      <c r="G1441" s="1">
        <v>325448065.87179995</v>
      </c>
      <c r="H1441" s="1">
        <v>297102327.94000006</v>
      </c>
      <c r="I1441" s="1">
        <v>325448065.87179995</v>
      </c>
    </row>
    <row r="1442" spans="1:9" x14ac:dyDescent="0.2">
      <c r="A1442" t="s">
        <v>75</v>
      </c>
      <c r="D1442" t="s">
        <v>8</v>
      </c>
      <c r="E1442">
        <v>201601</v>
      </c>
      <c r="F1442" s="1">
        <v>282942944.06999993</v>
      </c>
      <c r="G1442" s="1">
        <v>324086920.06469971</v>
      </c>
      <c r="H1442" s="1">
        <v>282942944.06999993</v>
      </c>
      <c r="I1442" s="1">
        <v>324086920.06469971</v>
      </c>
    </row>
    <row r="1443" spans="1:9" x14ac:dyDescent="0.2">
      <c r="A1443" t="s">
        <v>75</v>
      </c>
      <c r="D1443" t="s">
        <v>8</v>
      </c>
      <c r="E1443">
        <v>201602</v>
      </c>
      <c r="F1443" s="1">
        <v>582685637.30999863</v>
      </c>
      <c r="G1443" s="1">
        <v>421105470.13019991</v>
      </c>
      <c r="H1443" s="1">
        <v>582685637.30999863</v>
      </c>
      <c r="I1443" s="1">
        <v>421105470.13019991</v>
      </c>
    </row>
    <row r="1444" spans="1:9" x14ac:dyDescent="0.2">
      <c r="A1444" t="s">
        <v>75</v>
      </c>
      <c r="D1444" t="s">
        <v>8</v>
      </c>
      <c r="E1444">
        <v>201603</v>
      </c>
      <c r="F1444" s="1">
        <v>280763708.3999998</v>
      </c>
      <c r="G1444" s="1">
        <v>325118124.38329989</v>
      </c>
      <c r="H1444" s="1">
        <v>280763708.3999998</v>
      </c>
      <c r="I1444" s="1">
        <v>325118124.38329989</v>
      </c>
    </row>
    <row r="1445" spans="1:9" x14ac:dyDescent="0.2">
      <c r="A1445" t="s">
        <v>75</v>
      </c>
      <c r="D1445" t="s">
        <v>8</v>
      </c>
      <c r="E1445">
        <v>201604</v>
      </c>
      <c r="F1445" s="1">
        <v>477698147.04999971</v>
      </c>
      <c r="G1445" s="1">
        <v>410107933.49429989</v>
      </c>
      <c r="H1445" s="1">
        <v>477698147.04999971</v>
      </c>
      <c r="I1445" s="1">
        <v>410107933.49429989</v>
      </c>
    </row>
    <row r="1446" spans="1:9" x14ac:dyDescent="0.2">
      <c r="A1446" t="s">
        <v>75</v>
      </c>
      <c r="D1446" t="s">
        <v>8</v>
      </c>
      <c r="E1446">
        <v>201605</v>
      </c>
      <c r="F1446" s="1">
        <v>366667954.67000002</v>
      </c>
      <c r="G1446" s="1">
        <v>335871687.62339979</v>
      </c>
      <c r="H1446" s="1">
        <v>366667954.67000002</v>
      </c>
      <c r="I1446" s="1">
        <v>335871687.62339979</v>
      </c>
    </row>
    <row r="1447" spans="1:9" x14ac:dyDescent="0.2">
      <c r="A1447" t="s">
        <v>75</v>
      </c>
      <c r="D1447" t="s">
        <v>8</v>
      </c>
      <c r="E1447">
        <v>201606</v>
      </c>
      <c r="F1447" s="1">
        <v>493354662.40999979</v>
      </c>
      <c r="G1447" s="1">
        <v>350689727.40820009</v>
      </c>
      <c r="H1447" s="1">
        <v>493354662.40999979</v>
      </c>
      <c r="I1447" s="1">
        <v>350689727.40820009</v>
      </c>
    </row>
    <row r="1448" spans="1:9" x14ac:dyDescent="0.2">
      <c r="A1448" t="s">
        <v>75</v>
      </c>
      <c r="D1448" t="s">
        <v>8</v>
      </c>
      <c r="E1448">
        <v>201607</v>
      </c>
      <c r="F1448" s="1">
        <v>472691219.69999957</v>
      </c>
      <c r="G1448" s="1">
        <v>379968966.67200005</v>
      </c>
      <c r="H1448" s="1">
        <v>472691219.69999957</v>
      </c>
      <c r="I1448" s="1">
        <v>379968966.67200005</v>
      </c>
    </row>
    <row r="1449" spans="1:9" x14ac:dyDescent="0.2">
      <c r="A1449" t="s">
        <v>75</v>
      </c>
      <c r="D1449" t="s">
        <v>8</v>
      </c>
      <c r="E1449">
        <v>201608</v>
      </c>
      <c r="F1449" s="1">
        <v>412101251.79999977</v>
      </c>
      <c r="G1449" s="1">
        <v>375746666.74999976</v>
      </c>
      <c r="H1449" s="1">
        <v>412101251.79999977</v>
      </c>
      <c r="I1449" s="1">
        <v>375746666.74999976</v>
      </c>
    </row>
    <row r="1450" spans="1:9" x14ac:dyDescent="0.2">
      <c r="A1450" t="s">
        <v>75</v>
      </c>
      <c r="D1450" t="s">
        <v>8</v>
      </c>
      <c r="E1450">
        <v>201609</v>
      </c>
      <c r="F1450" s="1">
        <v>356903307.41000009</v>
      </c>
      <c r="G1450" s="1">
        <v>345982850.99629962</v>
      </c>
      <c r="H1450" s="1">
        <v>356903307.41000009</v>
      </c>
      <c r="I1450" s="1">
        <v>345982850.99629962</v>
      </c>
    </row>
    <row r="1451" spans="1:9" x14ac:dyDescent="0.2">
      <c r="A1451" t="s">
        <v>75</v>
      </c>
      <c r="D1451" t="s">
        <v>8</v>
      </c>
      <c r="E1451">
        <v>201610</v>
      </c>
      <c r="F1451" s="1">
        <v>292969898.91000003</v>
      </c>
      <c r="G1451" s="1">
        <v>332665217.65289998</v>
      </c>
      <c r="H1451" s="1">
        <v>292969898.91000003</v>
      </c>
      <c r="I1451" s="1">
        <v>332665217.65289998</v>
      </c>
    </row>
    <row r="1452" spans="1:9" x14ac:dyDescent="0.2">
      <c r="A1452" t="s">
        <v>75</v>
      </c>
      <c r="D1452" t="s">
        <v>8</v>
      </c>
      <c r="E1452">
        <v>201611</v>
      </c>
      <c r="F1452" s="1">
        <v>328825261.73999989</v>
      </c>
      <c r="G1452" s="1">
        <v>363248279.86650002</v>
      </c>
      <c r="H1452" s="1">
        <v>328825261.73999989</v>
      </c>
      <c r="I1452" s="1">
        <v>363248279.86650002</v>
      </c>
    </row>
    <row r="1453" spans="1:9" x14ac:dyDescent="0.2">
      <c r="A1453" t="s">
        <v>75</v>
      </c>
      <c r="D1453" t="s">
        <v>8</v>
      </c>
      <c r="E1453">
        <v>201612</v>
      </c>
      <c r="F1453" s="1">
        <v>370060176.77999985</v>
      </c>
      <c r="G1453" s="1">
        <v>359639611.85370004</v>
      </c>
      <c r="H1453" s="1">
        <v>370060176.77999985</v>
      </c>
      <c r="I1453" s="1">
        <v>359639611.85370004</v>
      </c>
    </row>
    <row r="1454" spans="1:9" x14ac:dyDescent="0.2">
      <c r="A1454" t="s">
        <v>75</v>
      </c>
      <c r="D1454" t="s">
        <v>8</v>
      </c>
      <c r="E1454">
        <v>201701</v>
      </c>
      <c r="F1454" s="1">
        <v>332875178.69999981</v>
      </c>
      <c r="G1454" s="1">
        <v>373898622.14309978</v>
      </c>
      <c r="H1454" s="1">
        <v>332875178.69999981</v>
      </c>
      <c r="I1454" s="1">
        <v>373898622.14309978</v>
      </c>
    </row>
    <row r="1455" spans="1:9" x14ac:dyDescent="0.2">
      <c r="A1455" t="s">
        <v>75</v>
      </c>
      <c r="D1455" t="s">
        <v>8</v>
      </c>
      <c r="E1455">
        <v>201702</v>
      </c>
      <c r="F1455" s="1">
        <v>730621968.50000012</v>
      </c>
      <c r="G1455" s="1">
        <v>448378259.9041996</v>
      </c>
      <c r="H1455" s="1">
        <v>730621968.50000012</v>
      </c>
      <c r="I1455" s="1">
        <v>448378259.9041996</v>
      </c>
    </row>
    <row r="1456" spans="1:9" x14ac:dyDescent="0.2">
      <c r="A1456" t="s">
        <v>75</v>
      </c>
      <c r="D1456" t="s">
        <v>8</v>
      </c>
      <c r="E1456">
        <v>201703</v>
      </c>
      <c r="F1456" s="1">
        <v>398736081.62999976</v>
      </c>
      <c r="G1456" s="1">
        <v>411381626.12960017</v>
      </c>
      <c r="H1456" s="1">
        <v>398736081.62999976</v>
      </c>
      <c r="I1456" s="1">
        <v>411381626.12960017</v>
      </c>
    </row>
    <row r="1457" spans="1:9" x14ac:dyDescent="0.2">
      <c r="A1457" t="s">
        <v>75</v>
      </c>
      <c r="D1457" t="s">
        <v>8</v>
      </c>
      <c r="E1457">
        <v>201704</v>
      </c>
      <c r="F1457" s="1">
        <v>442730327.63999999</v>
      </c>
      <c r="G1457" s="1">
        <v>467133747.44139993</v>
      </c>
      <c r="H1457" s="1">
        <v>442730327.63999999</v>
      </c>
      <c r="I1457" s="1">
        <v>467133747.44139993</v>
      </c>
    </row>
    <row r="1458" spans="1:9" x14ac:dyDescent="0.2">
      <c r="A1458" t="s">
        <v>75</v>
      </c>
      <c r="D1458" t="s">
        <v>8</v>
      </c>
      <c r="E1458">
        <v>201705</v>
      </c>
      <c r="F1458" s="1">
        <v>430105624.32999963</v>
      </c>
      <c r="G1458" s="1">
        <v>483088861.33959967</v>
      </c>
      <c r="H1458" s="1">
        <v>430105624.32999963</v>
      </c>
      <c r="I1458" s="1">
        <v>483088861.33959967</v>
      </c>
    </row>
    <row r="1459" spans="1:9" x14ac:dyDescent="0.2">
      <c r="A1459" t="s">
        <v>75</v>
      </c>
      <c r="D1459" t="s">
        <v>8</v>
      </c>
      <c r="E1459">
        <v>201706</v>
      </c>
      <c r="F1459" s="1">
        <v>535333509.68000042</v>
      </c>
      <c r="G1459" s="1">
        <v>518291384.92129982</v>
      </c>
      <c r="H1459" s="1">
        <v>535333509.68000042</v>
      </c>
      <c r="I1459" s="1">
        <v>518291384.92129982</v>
      </c>
    </row>
    <row r="1460" spans="1:9" x14ac:dyDescent="0.2">
      <c r="A1460" t="s">
        <v>75</v>
      </c>
      <c r="D1460" t="s">
        <v>8</v>
      </c>
      <c r="E1460">
        <v>201707</v>
      </c>
      <c r="F1460" s="1">
        <v>577946530.20000005</v>
      </c>
      <c r="G1460" s="1">
        <v>467257324.92929858</v>
      </c>
      <c r="H1460" s="1">
        <v>577946530.20000005</v>
      </c>
      <c r="I1460" s="1">
        <v>467257324.92929858</v>
      </c>
    </row>
    <row r="1461" spans="1:9" x14ac:dyDescent="0.2">
      <c r="A1461" t="s">
        <v>75</v>
      </c>
      <c r="D1461" t="s">
        <v>8</v>
      </c>
      <c r="E1461">
        <v>201708</v>
      </c>
      <c r="F1461" s="1">
        <v>497852700.2699995</v>
      </c>
      <c r="G1461" s="1">
        <v>519018944.24829984</v>
      </c>
      <c r="H1461" s="1">
        <v>497852700.2699995</v>
      </c>
      <c r="I1461" s="1">
        <v>519018944.24829984</v>
      </c>
    </row>
    <row r="1462" spans="1:9" x14ac:dyDescent="0.2">
      <c r="A1462" t="s">
        <v>75</v>
      </c>
      <c r="D1462" t="s">
        <v>8</v>
      </c>
      <c r="E1462">
        <v>201709</v>
      </c>
      <c r="F1462" s="1">
        <v>490955374.14999974</v>
      </c>
      <c r="G1462" s="1">
        <v>514799657.12629998</v>
      </c>
      <c r="H1462" s="1">
        <v>490955374.14999974</v>
      </c>
      <c r="I1462" s="1">
        <v>514799657.12629998</v>
      </c>
    </row>
    <row r="1463" spans="1:9" x14ac:dyDescent="0.2">
      <c r="A1463" t="s">
        <v>75</v>
      </c>
      <c r="D1463" t="s">
        <v>8</v>
      </c>
      <c r="E1463">
        <v>201710</v>
      </c>
      <c r="F1463" s="1">
        <v>420892206.28999984</v>
      </c>
      <c r="G1463" s="1">
        <v>506185370.2646004</v>
      </c>
      <c r="H1463" s="1">
        <v>420892206.28999984</v>
      </c>
      <c r="I1463" s="1">
        <v>506185370.2646004</v>
      </c>
    </row>
    <row r="1464" spans="1:9" x14ac:dyDescent="0.2">
      <c r="A1464" t="s">
        <v>75</v>
      </c>
      <c r="D1464" t="s">
        <v>8</v>
      </c>
      <c r="E1464">
        <v>201711</v>
      </c>
      <c r="F1464" s="1">
        <v>145812407.43999982</v>
      </c>
      <c r="G1464" s="1">
        <v>298184069.38330019</v>
      </c>
      <c r="H1464" s="1">
        <v>145812407.43999982</v>
      </c>
      <c r="I1464" s="1">
        <v>298184069.38330019</v>
      </c>
    </row>
    <row r="1465" spans="1:9" x14ac:dyDescent="0.2">
      <c r="A1465" t="s">
        <v>75</v>
      </c>
      <c r="D1465" t="s">
        <v>8</v>
      </c>
      <c r="E1465">
        <v>201712</v>
      </c>
      <c r="F1465" s="1">
        <v>405063293.90999973</v>
      </c>
      <c r="G1465" s="1">
        <v>487575442.02639985</v>
      </c>
      <c r="H1465" s="1">
        <v>405063293.90999973</v>
      </c>
      <c r="I1465" s="1">
        <v>487575442.02639985</v>
      </c>
    </row>
    <row r="1466" spans="1:9" x14ac:dyDescent="0.2">
      <c r="A1466" t="s">
        <v>75</v>
      </c>
      <c r="D1466" t="s">
        <v>8</v>
      </c>
      <c r="E1466">
        <v>201801</v>
      </c>
      <c r="F1466" s="1">
        <v>305150860.29000044</v>
      </c>
      <c r="G1466" s="1">
        <v>431462191.06369841</v>
      </c>
      <c r="H1466" s="1">
        <v>305150860.29000044</v>
      </c>
      <c r="I1466" s="1">
        <v>431462191.06369841</v>
      </c>
    </row>
    <row r="1467" spans="1:9" x14ac:dyDescent="0.2">
      <c r="A1467" t="s">
        <v>75</v>
      </c>
      <c r="D1467" t="s">
        <v>8</v>
      </c>
      <c r="E1467">
        <v>201802</v>
      </c>
      <c r="F1467" s="1">
        <v>794689023.81999969</v>
      </c>
      <c r="G1467" s="1">
        <v>532751054.93519974</v>
      </c>
      <c r="H1467" s="1">
        <v>794689023.81999969</v>
      </c>
      <c r="I1467" s="1">
        <v>532751054.93519974</v>
      </c>
    </row>
    <row r="1468" spans="1:9" x14ac:dyDescent="0.2">
      <c r="A1468" t="s">
        <v>75</v>
      </c>
      <c r="D1468" t="s">
        <v>8</v>
      </c>
      <c r="E1468">
        <v>201803</v>
      </c>
      <c r="F1468" s="1">
        <v>326068961.85999966</v>
      </c>
      <c r="G1468" s="1">
        <v>229883653.63070211</v>
      </c>
      <c r="H1468" s="1">
        <v>326068961.85999966</v>
      </c>
      <c r="I1468" s="1">
        <v>229883653.63070211</v>
      </c>
    </row>
    <row r="1469" spans="1:9" x14ac:dyDescent="0.2">
      <c r="A1469" t="s">
        <v>75</v>
      </c>
      <c r="D1469" t="s">
        <v>8</v>
      </c>
      <c r="E1469">
        <v>201804</v>
      </c>
      <c r="F1469" s="1">
        <v>501176324.23999989</v>
      </c>
      <c r="G1469" s="1">
        <v>591201314.1467011</v>
      </c>
      <c r="H1469" s="1">
        <v>501176324.23999989</v>
      </c>
      <c r="I1469" s="1">
        <v>591201314.1467011</v>
      </c>
    </row>
    <row r="1470" spans="1:9" x14ac:dyDescent="0.2">
      <c r="A1470" t="s">
        <v>75</v>
      </c>
      <c r="D1470" t="s">
        <v>8</v>
      </c>
      <c r="E1470">
        <v>201805</v>
      </c>
      <c r="F1470" s="1">
        <v>380036986.39999926</v>
      </c>
      <c r="G1470" s="1">
        <v>386829066.4767971</v>
      </c>
      <c r="H1470" s="1">
        <v>380036986.39999926</v>
      </c>
      <c r="I1470" s="1">
        <v>386829066.4767971</v>
      </c>
    </row>
    <row r="1471" spans="1:9" x14ac:dyDescent="0.2">
      <c r="A1471" t="s">
        <v>75</v>
      </c>
      <c r="D1471" t="s">
        <v>8</v>
      </c>
      <c r="E1471">
        <v>201806</v>
      </c>
      <c r="F1471" s="1">
        <v>434008953.27999938</v>
      </c>
      <c r="G1471" s="1">
        <v>348655284.62290204</v>
      </c>
      <c r="H1471" s="1">
        <v>434008953.27999938</v>
      </c>
      <c r="I1471" s="1">
        <v>348655284.62290204</v>
      </c>
    </row>
    <row r="1472" spans="1:9" x14ac:dyDescent="0.2">
      <c r="A1472" t="s">
        <v>75</v>
      </c>
      <c r="D1472" t="s">
        <v>8</v>
      </c>
      <c r="E1472">
        <v>201807</v>
      </c>
      <c r="F1472" s="1">
        <v>543763636.73999989</v>
      </c>
      <c r="G1472" s="1">
        <v>811249809.79979646</v>
      </c>
      <c r="H1472" s="1">
        <v>543763636.73999989</v>
      </c>
      <c r="I1472" s="1">
        <v>811249809.79979646</v>
      </c>
    </row>
    <row r="1473" spans="1:9" x14ac:dyDescent="0.2">
      <c r="A1473" t="s">
        <v>75</v>
      </c>
      <c r="D1473" t="s">
        <v>8</v>
      </c>
      <c r="E1473">
        <v>201808</v>
      </c>
      <c r="F1473" s="1">
        <v>446146426.88999999</v>
      </c>
      <c r="G1473" s="1">
        <v>474821384.86820018</v>
      </c>
      <c r="H1473" s="1">
        <v>446146426.88999999</v>
      </c>
      <c r="I1473" s="1">
        <v>474821384.86820018</v>
      </c>
    </row>
    <row r="1474" spans="1:9" x14ac:dyDescent="0.2">
      <c r="A1474" t="s">
        <v>75</v>
      </c>
      <c r="D1474" t="s">
        <v>8</v>
      </c>
      <c r="E1474">
        <v>201809</v>
      </c>
      <c r="F1474" s="1">
        <v>498593909.73999941</v>
      </c>
      <c r="G1474" s="1">
        <v>485606965.77200007</v>
      </c>
      <c r="H1474" s="1">
        <v>498593909.73999941</v>
      </c>
      <c r="I1474" s="1">
        <v>485606965.77200007</v>
      </c>
    </row>
    <row r="1475" spans="1:9" x14ac:dyDescent="0.2">
      <c r="A1475" t="s">
        <v>75</v>
      </c>
      <c r="D1475" t="s">
        <v>8</v>
      </c>
      <c r="E1475">
        <v>201810</v>
      </c>
      <c r="F1475" s="1">
        <v>524970320.51000011</v>
      </c>
      <c r="G1475" s="1">
        <v>512207623.49389994</v>
      </c>
      <c r="H1475" s="1">
        <v>524970320.51000011</v>
      </c>
      <c r="I1475" s="1">
        <v>512207623.49389994</v>
      </c>
    </row>
    <row r="1476" spans="1:9" x14ac:dyDescent="0.2">
      <c r="A1476" t="s">
        <v>75</v>
      </c>
      <c r="D1476" t="s">
        <v>8</v>
      </c>
      <c r="E1476">
        <v>201811</v>
      </c>
      <c r="F1476" s="1">
        <v>401843014.64000034</v>
      </c>
      <c r="G1476" s="1">
        <v>445804405.67670023</v>
      </c>
      <c r="H1476" s="1">
        <v>401843014.64000034</v>
      </c>
      <c r="I1476" s="1">
        <v>445804405.67670023</v>
      </c>
    </row>
    <row r="1477" spans="1:9" x14ac:dyDescent="0.2">
      <c r="A1477" t="s">
        <v>75</v>
      </c>
      <c r="D1477" t="s">
        <v>8</v>
      </c>
      <c r="E1477">
        <v>201812</v>
      </c>
      <c r="F1477" s="1">
        <v>405499385.40999937</v>
      </c>
      <c r="G1477" s="1">
        <v>283042234.2066015</v>
      </c>
      <c r="H1477" s="1">
        <v>405499385.40999937</v>
      </c>
      <c r="I1477" s="1">
        <v>283042234.2066015</v>
      </c>
    </row>
    <row r="1478" spans="1:9" x14ac:dyDescent="0.2">
      <c r="A1478" t="s">
        <v>75</v>
      </c>
      <c r="D1478" t="s">
        <v>8</v>
      </c>
      <c r="E1478">
        <v>201901</v>
      </c>
      <c r="F1478" s="1">
        <v>346226942.2700001</v>
      </c>
      <c r="G1478" s="1">
        <v>436013253.43259943</v>
      </c>
      <c r="H1478" s="1">
        <v>346226942.2700001</v>
      </c>
      <c r="I1478" s="1">
        <v>436013253.43259943</v>
      </c>
    </row>
    <row r="1479" spans="1:9" x14ac:dyDescent="0.2">
      <c r="A1479" t="s">
        <v>75</v>
      </c>
      <c r="D1479" t="s">
        <v>8</v>
      </c>
      <c r="E1479">
        <v>201902</v>
      </c>
      <c r="F1479" s="1">
        <v>961552690.26999915</v>
      </c>
      <c r="G1479" s="1">
        <v>518553836.80000126</v>
      </c>
      <c r="H1479" s="1">
        <v>961552690.26999915</v>
      </c>
      <c r="I1479" s="1">
        <v>518553836.80000126</v>
      </c>
    </row>
    <row r="1480" spans="1:9" x14ac:dyDescent="0.2">
      <c r="A1480" t="s">
        <v>75</v>
      </c>
      <c r="D1480" t="s">
        <v>8</v>
      </c>
      <c r="E1480">
        <v>201903</v>
      </c>
      <c r="F1480" s="1">
        <v>288843332.73999965</v>
      </c>
      <c r="G1480" s="1">
        <v>388308712.32989752</v>
      </c>
      <c r="H1480" s="1">
        <v>288843332.73999965</v>
      </c>
      <c r="I1480" s="1">
        <v>388308712.32989752</v>
      </c>
    </row>
    <row r="1481" spans="1:9" x14ac:dyDescent="0.2">
      <c r="A1481" t="s">
        <v>75</v>
      </c>
      <c r="D1481" t="s">
        <v>8</v>
      </c>
      <c r="E1481">
        <v>201904</v>
      </c>
      <c r="F1481" s="1">
        <v>474045733.80999982</v>
      </c>
      <c r="G1481" s="1">
        <v>427629794.38589859</v>
      </c>
      <c r="H1481" s="1">
        <v>474045733.80999982</v>
      </c>
      <c r="I1481" s="1">
        <v>427629794.38589859</v>
      </c>
    </row>
    <row r="1482" spans="1:9" x14ac:dyDescent="0.2">
      <c r="A1482" t="s">
        <v>75</v>
      </c>
      <c r="D1482" t="s">
        <v>8</v>
      </c>
      <c r="E1482">
        <v>201905</v>
      </c>
      <c r="F1482" s="1">
        <v>496967427.6099996</v>
      </c>
      <c r="G1482" s="1">
        <v>403140021.81429976</v>
      </c>
      <c r="H1482" s="1">
        <v>496967427.6099996</v>
      </c>
      <c r="I1482" s="1">
        <v>403140021.81429976</v>
      </c>
    </row>
    <row r="1483" spans="1:9" x14ac:dyDescent="0.2">
      <c r="A1483" t="s">
        <v>75</v>
      </c>
      <c r="D1483" t="s">
        <v>8</v>
      </c>
      <c r="E1483">
        <v>201906</v>
      </c>
      <c r="F1483" s="1">
        <v>347236740.45999932</v>
      </c>
      <c r="G1483" s="1">
        <v>518976623.88720345</v>
      </c>
      <c r="H1483" s="1">
        <v>347236740.45999932</v>
      </c>
      <c r="I1483" s="1">
        <v>518976623.88720345</v>
      </c>
    </row>
    <row r="1484" spans="1:9" x14ac:dyDescent="0.2">
      <c r="A1484" t="s">
        <v>75</v>
      </c>
      <c r="D1484" t="s">
        <v>8</v>
      </c>
      <c r="E1484">
        <v>201907</v>
      </c>
      <c r="F1484" s="1">
        <v>407178929.79999965</v>
      </c>
      <c r="G1484" s="1">
        <v>450269390.48870105</v>
      </c>
      <c r="H1484" s="1">
        <v>407178929.79999965</v>
      </c>
      <c r="I1484" s="1">
        <v>450269390.48870105</v>
      </c>
    </row>
    <row r="1485" spans="1:9" x14ac:dyDescent="0.2">
      <c r="A1485" t="s">
        <v>75</v>
      </c>
      <c r="D1485" t="s">
        <v>8</v>
      </c>
      <c r="E1485">
        <v>201908</v>
      </c>
      <c r="F1485" s="1">
        <v>498494240.75999951</v>
      </c>
      <c r="G1485" s="1">
        <v>468413791.84429812</v>
      </c>
      <c r="H1485" s="1">
        <v>498494240.75999951</v>
      </c>
      <c r="I1485" s="1">
        <v>468413791.84429812</v>
      </c>
    </row>
    <row r="1486" spans="1:9" x14ac:dyDescent="0.2">
      <c r="A1486" t="s">
        <v>75</v>
      </c>
      <c r="D1486" t="s">
        <v>8</v>
      </c>
      <c r="E1486">
        <v>201909</v>
      </c>
      <c r="F1486" s="1">
        <v>332674203.88999969</v>
      </c>
      <c r="G1486" s="1">
        <v>420102526.82690042</v>
      </c>
      <c r="H1486" s="1">
        <v>332674203.88999969</v>
      </c>
      <c r="I1486" s="1">
        <v>420102526.82690042</v>
      </c>
    </row>
    <row r="1487" spans="1:9" x14ac:dyDescent="0.2">
      <c r="A1487" t="s">
        <v>75</v>
      </c>
      <c r="D1487" t="s">
        <v>8</v>
      </c>
      <c r="E1487">
        <v>201910</v>
      </c>
      <c r="F1487" s="1">
        <v>412679189.22999978</v>
      </c>
      <c r="G1487" s="1">
        <v>469390062.56389809</v>
      </c>
      <c r="H1487" s="1">
        <v>412679189.22999978</v>
      </c>
      <c r="I1487" s="1">
        <v>469390062.56389809</v>
      </c>
    </row>
    <row r="1488" spans="1:9" x14ac:dyDescent="0.2">
      <c r="A1488" t="s">
        <v>75</v>
      </c>
      <c r="D1488" t="s">
        <v>8</v>
      </c>
      <c r="E1488">
        <v>201911</v>
      </c>
      <c r="F1488" s="1">
        <v>308691028.83999979</v>
      </c>
      <c r="G1488" s="1">
        <v>421247182.16199881</v>
      </c>
      <c r="H1488" s="1">
        <v>308691028.83999979</v>
      </c>
      <c r="I1488" s="1">
        <v>421247182.16199881</v>
      </c>
    </row>
    <row r="1489" spans="1:9" x14ac:dyDescent="0.2">
      <c r="A1489" t="s">
        <v>75</v>
      </c>
      <c r="D1489" t="s">
        <v>8</v>
      </c>
      <c r="E1489">
        <v>201912</v>
      </c>
      <c r="F1489" s="1">
        <v>344249637.97999978</v>
      </c>
      <c r="G1489" s="1">
        <v>518067789.54500157</v>
      </c>
      <c r="H1489" s="1">
        <v>344249637.97999978</v>
      </c>
      <c r="I1489" s="1">
        <v>518067789.54500157</v>
      </c>
    </row>
    <row r="1490" spans="1:9" x14ac:dyDescent="0.2">
      <c r="A1490" t="s">
        <v>75</v>
      </c>
      <c r="D1490" t="s">
        <v>8</v>
      </c>
      <c r="E1490">
        <v>202001</v>
      </c>
      <c r="F1490" s="1">
        <v>290153808.31000006</v>
      </c>
      <c r="G1490" s="1">
        <v>461362458.25250161</v>
      </c>
      <c r="H1490" s="1">
        <v>290153808.31000006</v>
      </c>
      <c r="I1490" s="1">
        <v>461362458.25250161</v>
      </c>
    </row>
    <row r="1491" spans="1:9" x14ac:dyDescent="0.2">
      <c r="A1491" t="s">
        <v>75</v>
      </c>
      <c r="D1491" t="s">
        <v>8</v>
      </c>
      <c r="E1491">
        <v>202002</v>
      </c>
      <c r="F1491" s="1">
        <v>2189786597.3599372</v>
      </c>
      <c r="G1491" s="1">
        <v>920660719.02876687</v>
      </c>
      <c r="H1491" s="1">
        <v>2189786597.3599372</v>
      </c>
      <c r="I1491" s="1">
        <v>920660719.02876687</v>
      </c>
    </row>
    <row r="1492" spans="1:9" x14ac:dyDescent="0.2">
      <c r="A1492" t="s">
        <v>75</v>
      </c>
      <c r="D1492" t="s">
        <v>8</v>
      </c>
      <c r="E1492">
        <v>202003</v>
      </c>
      <c r="F1492" s="1">
        <v>-888441050.85994077</v>
      </c>
      <c r="G1492" s="1">
        <v>106922971.2573278</v>
      </c>
      <c r="H1492" s="1">
        <v>-888441050.85994077</v>
      </c>
      <c r="I1492" s="1">
        <v>106922971.2573278</v>
      </c>
    </row>
    <row r="1493" spans="1:9" x14ac:dyDescent="0.2">
      <c r="A1493" t="s">
        <v>75</v>
      </c>
      <c r="D1493" t="s">
        <v>8</v>
      </c>
      <c r="E1493">
        <v>202004</v>
      </c>
      <c r="F1493" s="1">
        <v>581002322.48000002</v>
      </c>
      <c r="G1493" s="1">
        <v>397491475.20350051</v>
      </c>
      <c r="H1493" s="1">
        <v>581002322.48000002</v>
      </c>
      <c r="I1493" s="1">
        <v>397491475.20350051</v>
      </c>
    </row>
    <row r="1494" spans="1:9" x14ac:dyDescent="0.2">
      <c r="A1494" t="s">
        <v>75</v>
      </c>
      <c r="D1494" t="s">
        <v>8</v>
      </c>
      <c r="E1494">
        <v>202005</v>
      </c>
      <c r="F1494" s="1">
        <v>294546520.20999897</v>
      </c>
      <c r="G1494" s="1">
        <v>349387610.86320055</v>
      </c>
      <c r="H1494" s="1">
        <v>294546520.20999897</v>
      </c>
      <c r="I1494" s="1">
        <v>349387610.86320055</v>
      </c>
    </row>
    <row r="1495" spans="1:9" x14ac:dyDescent="0.2">
      <c r="A1495" t="s">
        <v>75</v>
      </c>
      <c r="D1495" t="s">
        <v>8</v>
      </c>
      <c r="E1495">
        <v>202006</v>
      </c>
      <c r="F1495" s="1">
        <v>349294539.5599997</v>
      </c>
      <c r="G1495" s="1">
        <v>419498029.04039943</v>
      </c>
      <c r="H1495" s="1">
        <v>349294539.5599997</v>
      </c>
      <c r="I1495" s="1">
        <v>419498029.04039943</v>
      </c>
    </row>
    <row r="1496" spans="1:9" x14ac:dyDescent="0.2">
      <c r="A1496" t="s">
        <v>75</v>
      </c>
      <c r="D1496" t="s">
        <v>8</v>
      </c>
      <c r="E1496">
        <v>202007</v>
      </c>
      <c r="F1496" s="1">
        <v>394444956.13000017</v>
      </c>
      <c r="G1496" s="1">
        <v>442091877.55680245</v>
      </c>
      <c r="H1496" s="1">
        <v>394444956.13000017</v>
      </c>
      <c r="I1496" s="1">
        <v>442091877.55680245</v>
      </c>
    </row>
    <row r="1497" spans="1:9" x14ac:dyDescent="0.2">
      <c r="A1497" t="s">
        <v>75</v>
      </c>
      <c r="D1497" t="s">
        <v>8</v>
      </c>
      <c r="E1497">
        <v>202008</v>
      </c>
      <c r="F1497" s="1">
        <v>236338933.42000014</v>
      </c>
      <c r="G1497" s="1">
        <v>317455382.45669943</v>
      </c>
      <c r="H1497" s="1">
        <v>236338933.42000014</v>
      </c>
      <c r="I1497" s="1">
        <v>317455382.45669943</v>
      </c>
    </row>
    <row r="1498" spans="1:9" x14ac:dyDescent="0.2">
      <c r="A1498" t="s">
        <v>75</v>
      </c>
      <c r="D1498" t="s">
        <v>8</v>
      </c>
      <c r="E1498">
        <v>202009</v>
      </c>
      <c r="F1498" s="1">
        <v>299054725.15999973</v>
      </c>
      <c r="G1498" s="1">
        <v>325419112.87390077</v>
      </c>
      <c r="H1498" s="1">
        <v>299054725.15999973</v>
      </c>
      <c r="I1498" s="1">
        <v>325419112.87390077</v>
      </c>
    </row>
    <row r="1499" spans="1:9" x14ac:dyDescent="0.2">
      <c r="A1499" t="s">
        <v>75</v>
      </c>
      <c r="D1499" t="s">
        <v>8</v>
      </c>
      <c r="E1499">
        <v>202010</v>
      </c>
      <c r="F1499" s="1">
        <v>263094039.84999985</v>
      </c>
      <c r="G1499" s="1">
        <v>422649222.21080077</v>
      </c>
      <c r="H1499" s="1">
        <v>263094039.84999985</v>
      </c>
      <c r="I1499" s="1">
        <v>422649222.21080077</v>
      </c>
    </row>
    <row r="1500" spans="1:9" x14ac:dyDescent="0.2">
      <c r="A1500" t="s">
        <v>75</v>
      </c>
      <c r="D1500" t="s">
        <v>8</v>
      </c>
      <c r="E1500">
        <v>202011</v>
      </c>
      <c r="F1500" s="1">
        <v>488608766.89999956</v>
      </c>
      <c r="G1500" s="1">
        <v>425700390.15359944</v>
      </c>
      <c r="H1500" s="1">
        <v>488608766.89999956</v>
      </c>
      <c r="I1500" s="1">
        <v>425700390.15359944</v>
      </c>
    </row>
    <row r="1501" spans="1:9" x14ac:dyDescent="0.2">
      <c r="A1501" t="s">
        <v>75</v>
      </c>
      <c r="D1501" t="s">
        <v>8</v>
      </c>
      <c r="E1501">
        <v>202012</v>
      </c>
      <c r="F1501" s="1">
        <v>454232314.12999982</v>
      </c>
      <c r="G1501" s="1">
        <v>582406297.96509981</v>
      </c>
      <c r="H1501" s="1">
        <v>454232314.12999982</v>
      </c>
      <c r="I1501" s="1">
        <v>582406297.96509981</v>
      </c>
    </row>
    <row r="1502" spans="1:9" x14ac:dyDescent="0.2">
      <c r="A1502" t="s">
        <v>75</v>
      </c>
      <c r="D1502" t="s">
        <v>8</v>
      </c>
      <c r="E1502">
        <v>202101</v>
      </c>
      <c r="F1502" s="1">
        <v>333907233.54000014</v>
      </c>
      <c r="G1502" s="1">
        <v>300568376.46679956</v>
      </c>
      <c r="H1502" s="1">
        <v>333907233.54000014</v>
      </c>
      <c r="I1502" s="1">
        <v>300568376.46679956</v>
      </c>
    </row>
    <row r="1503" spans="1:9" x14ac:dyDescent="0.2">
      <c r="A1503" t="s">
        <v>75</v>
      </c>
      <c r="D1503" t="s">
        <v>8</v>
      </c>
      <c r="E1503">
        <v>202102</v>
      </c>
      <c r="F1503" s="1">
        <v>2148919236.6904373</v>
      </c>
      <c r="G1503" s="1">
        <v>1040043425.8704381</v>
      </c>
      <c r="H1503" s="1">
        <v>2148919236.6904373</v>
      </c>
      <c r="I1503" s="1">
        <v>1040043425.8704381</v>
      </c>
    </row>
    <row r="1504" spans="1:9" x14ac:dyDescent="0.2">
      <c r="A1504" t="s">
        <v>75</v>
      </c>
      <c r="D1504" t="s">
        <v>8</v>
      </c>
      <c r="E1504">
        <v>202103</v>
      </c>
      <c r="F1504" s="1">
        <v>402569113.32999909</v>
      </c>
      <c r="G1504" s="1">
        <v>470768619.84131336</v>
      </c>
      <c r="H1504" s="1">
        <v>402569113.32999909</v>
      </c>
      <c r="I1504" s="1">
        <v>470768619.84131336</v>
      </c>
    </row>
    <row r="1505" spans="1:9" x14ac:dyDescent="0.2">
      <c r="A1505" t="s">
        <v>75</v>
      </c>
      <c r="D1505" t="s">
        <v>8</v>
      </c>
      <c r="E1505">
        <v>202104</v>
      </c>
      <c r="F1505" s="1">
        <v>701941151.25000095</v>
      </c>
      <c r="G1505" s="1">
        <v>699340229.82438397</v>
      </c>
      <c r="H1505" s="1">
        <v>701941151.25000095</v>
      </c>
      <c r="I1505" s="1">
        <v>699340229.82438397</v>
      </c>
    </row>
    <row r="1506" spans="1:9" x14ac:dyDescent="0.2">
      <c r="A1506" t="s">
        <v>75</v>
      </c>
      <c r="D1506" t="s">
        <v>8</v>
      </c>
      <c r="E1506">
        <v>202105</v>
      </c>
      <c r="F1506" s="1">
        <v>369495998.70999992</v>
      </c>
      <c r="G1506" s="1">
        <v>535116983.95118886</v>
      </c>
      <c r="H1506" s="1">
        <v>369495998.70999992</v>
      </c>
      <c r="I1506" s="1">
        <v>535116983.95118886</v>
      </c>
    </row>
    <row r="1507" spans="1:9" x14ac:dyDescent="0.2">
      <c r="A1507" t="s">
        <v>75</v>
      </c>
      <c r="D1507" t="s">
        <v>8</v>
      </c>
      <c r="E1507">
        <v>202106</v>
      </c>
      <c r="F1507" s="1">
        <v>152289045.64999974</v>
      </c>
      <c r="G1507" s="1">
        <v>276178605.19469756</v>
      </c>
      <c r="H1507" s="1">
        <v>152289045.64999974</v>
      </c>
      <c r="I1507" s="1">
        <v>276178605.19469756</v>
      </c>
    </row>
    <row r="1508" spans="1:9" x14ac:dyDescent="0.2">
      <c r="A1508" t="s">
        <v>75</v>
      </c>
      <c r="D1508" t="s">
        <v>8</v>
      </c>
      <c r="E1508">
        <v>202107</v>
      </c>
      <c r="F1508" s="1">
        <v>485363841.63</v>
      </c>
      <c r="G1508" s="1">
        <v>444862650.78649569</v>
      </c>
      <c r="H1508" s="1">
        <v>485363841.63</v>
      </c>
      <c r="I1508" s="1">
        <v>444862650.78649569</v>
      </c>
    </row>
    <row r="1509" spans="1:9" x14ac:dyDescent="0.2">
      <c r="A1509" t="s">
        <v>75</v>
      </c>
      <c r="D1509" t="s">
        <v>8</v>
      </c>
      <c r="E1509">
        <v>202108</v>
      </c>
      <c r="F1509" s="1">
        <v>404285706.54999983</v>
      </c>
      <c r="G1509" s="1">
        <v>439145545.48389757</v>
      </c>
      <c r="H1509" s="1">
        <v>404285706.54999983</v>
      </c>
      <c r="I1509" s="1">
        <v>439145545.48389757</v>
      </c>
    </row>
    <row r="1510" spans="1:9" x14ac:dyDescent="0.2">
      <c r="A1510" t="s">
        <v>75</v>
      </c>
      <c r="D1510" t="s">
        <v>8</v>
      </c>
      <c r="E1510">
        <v>202109</v>
      </c>
      <c r="F1510" s="1">
        <v>380127067.31000006</v>
      </c>
      <c r="G1510" s="1">
        <v>430338645.91959143</v>
      </c>
      <c r="H1510" s="1">
        <v>380127067.31000006</v>
      </c>
      <c r="I1510" s="1">
        <v>430338645.91959143</v>
      </c>
    </row>
    <row r="1511" spans="1:9" x14ac:dyDescent="0.2">
      <c r="A1511" t="s">
        <v>75</v>
      </c>
      <c r="D1511" t="s">
        <v>8</v>
      </c>
      <c r="E1511">
        <v>202110</v>
      </c>
      <c r="F1511" s="1">
        <v>432651685.54999971</v>
      </c>
      <c r="G1511" s="1">
        <v>388396641.30320942</v>
      </c>
      <c r="H1511" s="1">
        <v>432651685.54999971</v>
      </c>
      <c r="I1511" s="1">
        <v>388396641.30320942</v>
      </c>
    </row>
    <row r="1512" spans="1:9" x14ac:dyDescent="0.2">
      <c r="A1512" t="s">
        <v>75</v>
      </c>
      <c r="D1512" t="s">
        <v>8</v>
      </c>
      <c r="E1512">
        <v>202111</v>
      </c>
      <c r="F1512" s="1">
        <v>364518094.21000034</v>
      </c>
      <c r="G1512" s="1">
        <v>438687345.69561166</v>
      </c>
      <c r="H1512" s="1">
        <v>364518094.21000034</v>
      </c>
      <c r="I1512" s="1">
        <v>438687345.69561166</v>
      </c>
    </row>
    <row r="1513" spans="1:9" x14ac:dyDescent="0.2">
      <c r="A1513" t="s">
        <v>75</v>
      </c>
      <c r="D1513" t="s">
        <v>8</v>
      </c>
      <c r="E1513">
        <v>202112</v>
      </c>
      <c r="F1513" s="1">
        <v>469327739.60999918</v>
      </c>
      <c r="G1513" s="1">
        <v>494759720.04161131</v>
      </c>
      <c r="H1513" s="1">
        <v>469327739.60999918</v>
      </c>
      <c r="I1513" s="1">
        <v>494759720.04161131</v>
      </c>
    </row>
    <row r="1514" spans="1:9" x14ac:dyDescent="0.2">
      <c r="A1514" t="s">
        <v>75</v>
      </c>
      <c r="D1514" t="s">
        <v>8</v>
      </c>
      <c r="E1514">
        <v>202201</v>
      </c>
      <c r="F1514" s="1">
        <v>761960822.85999203</v>
      </c>
      <c r="G1514" s="1">
        <v>896510684.09869003</v>
      </c>
      <c r="H1514" s="1">
        <v>761960822.85999203</v>
      </c>
      <c r="I1514" s="1">
        <v>896510684.09869003</v>
      </c>
    </row>
    <row r="1515" spans="1:9" x14ac:dyDescent="0.2">
      <c r="A1515" t="s">
        <v>75</v>
      </c>
      <c r="D1515" t="s">
        <v>8</v>
      </c>
      <c r="E1515">
        <v>202202</v>
      </c>
      <c r="F1515" s="1">
        <v>1274350623.799999</v>
      </c>
      <c r="G1515" s="1">
        <v>748272919.35660028</v>
      </c>
      <c r="H1515" s="1">
        <v>1274350623.799999</v>
      </c>
      <c r="I1515" s="1">
        <v>748272919.35660028</v>
      </c>
    </row>
    <row r="1516" spans="1:9" x14ac:dyDescent="0.2">
      <c r="A1516" t="s">
        <v>75</v>
      </c>
      <c r="D1516" t="s">
        <v>8</v>
      </c>
      <c r="E1516">
        <v>202203</v>
      </c>
      <c r="F1516" s="1">
        <v>350488943.59999967</v>
      </c>
      <c r="G1516" s="1">
        <v>243193140.72359958</v>
      </c>
      <c r="H1516" s="1">
        <v>350488943.59999967</v>
      </c>
      <c r="I1516" s="1">
        <v>243193140.72359958</v>
      </c>
    </row>
    <row r="1517" spans="1:9" x14ac:dyDescent="0.2">
      <c r="A1517" t="s">
        <v>75</v>
      </c>
      <c r="D1517" t="s">
        <v>8</v>
      </c>
      <c r="E1517">
        <v>202204</v>
      </c>
      <c r="F1517" s="1">
        <v>488054450.66999972</v>
      </c>
      <c r="G1517" s="1">
        <v>419703414.70990276</v>
      </c>
      <c r="H1517" s="1">
        <v>488054450.66999972</v>
      </c>
      <c r="I1517" s="1">
        <v>419703414.70990276</v>
      </c>
    </row>
    <row r="1518" spans="1:9" x14ac:dyDescent="0.2">
      <c r="A1518" t="s">
        <v>75</v>
      </c>
      <c r="D1518" t="s">
        <v>8</v>
      </c>
      <c r="E1518">
        <v>202205</v>
      </c>
      <c r="F1518" s="1">
        <v>524444161.98999989</v>
      </c>
      <c r="G1518" s="1">
        <v>344776524.1787008</v>
      </c>
      <c r="H1518" s="1">
        <v>524444161.98999989</v>
      </c>
      <c r="I1518" s="1">
        <v>344776524.1787008</v>
      </c>
    </row>
    <row r="1519" spans="1:9" x14ac:dyDescent="0.2">
      <c r="A1519" t="s">
        <v>75</v>
      </c>
      <c r="D1519" t="s">
        <v>8</v>
      </c>
      <c r="E1519">
        <v>202206</v>
      </c>
      <c r="F1519" s="1">
        <v>374384985.19999969</v>
      </c>
      <c r="G1519" s="1">
        <v>358683494.07230055</v>
      </c>
      <c r="H1519" s="1">
        <v>374384985.19999969</v>
      </c>
      <c r="I1519" s="1">
        <v>358683494.07230055</v>
      </c>
    </row>
    <row r="1520" spans="1:9" x14ac:dyDescent="0.2">
      <c r="A1520" t="s">
        <v>75</v>
      </c>
      <c r="D1520" t="s">
        <v>8</v>
      </c>
      <c r="E1520">
        <v>202207</v>
      </c>
      <c r="F1520" s="1">
        <v>461615952.49999988</v>
      </c>
      <c r="G1520" s="1">
        <v>256160528.95230174</v>
      </c>
      <c r="H1520" s="1">
        <v>461615952.49999988</v>
      </c>
      <c r="I1520" s="1">
        <v>256160528.95230174</v>
      </c>
    </row>
    <row r="1521" spans="1:9" x14ac:dyDescent="0.2">
      <c r="A1521" t="s">
        <v>75</v>
      </c>
      <c r="D1521" t="s">
        <v>8</v>
      </c>
      <c r="E1521">
        <v>202208</v>
      </c>
      <c r="F1521" s="1">
        <v>433215727.6499998</v>
      </c>
      <c r="G1521" s="1">
        <v>402434625.6499998</v>
      </c>
      <c r="H1521" s="1">
        <v>433215727.6499998</v>
      </c>
      <c r="I1521" s="1">
        <v>402434625.6499998</v>
      </c>
    </row>
    <row r="1522" spans="1:9" x14ac:dyDescent="0.2">
      <c r="A1522" t="s">
        <v>75</v>
      </c>
      <c r="D1522" t="s">
        <v>8</v>
      </c>
      <c r="E1522">
        <v>202209</v>
      </c>
      <c r="F1522" s="1">
        <v>444358023.32999951</v>
      </c>
      <c r="G1522" s="1">
        <v>389956827.83619827</v>
      </c>
      <c r="H1522" s="1">
        <v>444358023.32999951</v>
      </c>
      <c r="I1522" s="1">
        <v>389956827.83619827</v>
      </c>
    </row>
    <row r="1523" spans="1:9" x14ac:dyDescent="0.2">
      <c r="A1523" t="s">
        <v>75</v>
      </c>
      <c r="D1523" t="s">
        <v>8</v>
      </c>
      <c r="E1523">
        <v>202210</v>
      </c>
      <c r="F1523" s="1">
        <v>352895842.31999999</v>
      </c>
      <c r="G1523" s="1">
        <v>447648705.56639665</v>
      </c>
      <c r="H1523" s="1">
        <v>352895842.31999999</v>
      </c>
      <c r="I1523" s="1">
        <v>447648705.56639665</v>
      </c>
    </row>
    <row r="1524" spans="1:9" x14ac:dyDescent="0.2">
      <c r="A1524" t="s">
        <v>75</v>
      </c>
      <c r="D1524" t="s">
        <v>8</v>
      </c>
      <c r="E1524">
        <v>202211</v>
      </c>
      <c r="F1524" s="1">
        <v>428636391.73000008</v>
      </c>
      <c r="G1524" s="1">
        <v>455093961.23480362</v>
      </c>
      <c r="H1524" s="1">
        <v>428636391.73000008</v>
      </c>
      <c r="I1524" s="1">
        <v>455093961.23480362</v>
      </c>
    </row>
    <row r="1525" spans="1:9" x14ac:dyDescent="0.2">
      <c r="A1525" t="s">
        <v>75</v>
      </c>
      <c r="D1525" t="s">
        <v>8</v>
      </c>
      <c r="E1525">
        <v>202212</v>
      </c>
      <c r="F1525" s="1">
        <v>412456514.46999985</v>
      </c>
      <c r="G1525" s="1">
        <v>434748137.34630257</v>
      </c>
      <c r="H1525" s="1">
        <v>412456514.46999985</v>
      </c>
      <c r="I1525" s="1">
        <v>434748137.34630257</v>
      </c>
    </row>
    <row r="1526" spans="1:9" x14ac:dyDescent="0.2">
      <c r="A1526" t="s">
        <v>75</v>
      </c>
      <c r="D1526" t="s">
        <v>8</v>
      </c>
      <c r="E1526">
        <v>202301</v>
      </c>
      <c r="F1526" s="1">
        <v>337914475.14000034</v>
      </c>
      <c r="G1526" s="1">
        <v>636152957.99930203</v>
      </c>
      <c r="H1526" s="1">
        <v>337914475.14000034</v>
      </c>
      <c r="I1526" s="1">
        <v>636152957.99930203</v>
      </c>
    </row>
    <row r="1527" spans="1:9" x14ac:dyDescent="0.2">
      <c r="A1527" t="s">
        <v>75</v>
      </c>
      <c r="D1527" t="s">
        <v>8</v>
      </c>
      <c r="E1527">
        <v>202302</v>
      </c>
      <c r="F1527" s="1">
        <v>2191662323.1999865</v>
      </c>
      <c r="G1527" s="1">
        <v>902552394.84349251</v>
      </c>
      <c r="H1527" s="1">
        <v>2191662323.1999865</v>
      </c>
      <c r="I1527" s="1">
        <v>902552394.84349251</v>
      </c>
    </row>
    <row r="1528" spans="1:9" x14ac:dyDescent="0.2">
      <c r="A1528" t="s">
        <v>75</v>
      </c>
      <c r="D1528" t="s">
        <v>8</v>
      </c>
      <c r="E1528">
        <v>202303</v>
      </c>
      <c r="F1528" s="1">
        <v>325797271.16999996</v>
      </c>
      <c r="G1528" s="1">
        <v>618160100.84900141</v>
      </c>
      <c r="H1528" s="1">
        <v>325797271.16999996</v>
      </c>
      <c r="I1528" s="1">
        <v>618160100.84900141</v>
      </c>
    </row>
    <row r="1529" spans="1:9" x14ac:dyDescent="0.2">
      <c r="A1529" t="s">
        <v>75</v>
      </c>
      <c r="D1529" t="s">
        <v>8</v>
      </c>
      <c r="E1529">
        <v>202304</v>
      </c>
      <c r="F1529" s="1">
        <v>328189771.58999979</v>
      </c>
      <c r="G1529" s="1">
        <v>668118483.45039678</v>
      </c>
      <c r="H1529" s="1">
        <v>328189771.58999979</v>
      </c>
      <c r="I1529" s="1">
        <v>668118483.45039678</v>
      </c>
    </row>
    <row r="1530" spans="1:9" x14ac:dyDescent="0.2">
      <c r="A1530" t="s">
        <v>75</v>
      </c>
      <c r="D1530" t="s">
        <v>8</v>
      </c>
      <c r="E1530">
        <v>202305</v>
      </c>
      <c r="F1530" s="1">
        <v>597063992.37999916</v>
      </c>
      <c r="G1530" s="1">
        <v>709002147.68870068</v>
      </c>
      <c r="H1530" s="1">
        <v>597063992.37999916</v>
      </c>
      <c r="I1530" s="1">
        <v>709002147.68870068</v>
      </c>
    </row>
    <row r="1531" spans="1:9" x14ac:dyDescent="0.2">
      <c r="A1531" t="s">
        <v>75</v>
      </c>
      <c r="D1531" t="s">
        <v>8</v>
      </c>
      <c r="E1531">
        <v>202306</v>
      </c>
      <c r="F1531" s="1">
        <v>325739985.50999987</v>
      </c>
      <c r="G1531" s="1">
        <v>769244017.97610164</v>
      </c>
      <c r="H1531" s="1">
        <v>325739985.50999987</v>
      </c>
      <c r="I1531" s="1">
        <v>769244017.97610164</v>
      </c>
    </row>
    <row r="1532" spans="1:9" x14ac:dyDescent="0.2">
      <c r="A1532" t="s">
        <v>75</v>
      </c>
      <c r="D1532" t="s">
        <v>8</v>
      </c>
      <c r="E1532">
        <v>202307</v>
      </c>
      <c r="F1532" s="1">
        <v>561506562.1500001</v>
      </c>
      <c r="G1532" s="1">
        <v>770278020.08089924</v>
      </c>
      <c r="H1532" s="1">
        <v>561506562.1500001</v>
      </c>
      <c r="I1532" s="1">
        <v>770278020.08089924</v>
      </c>
    </row>
    <row r="1533" spans="1:9" x14ac:dyDescent="0.2">
      <c r="A1533" t="s">
        <v>75</v>
      </c>
      <c r="D1533" t="s">
        <v>8</v>
      </c>
      <c r="E1533">
        <v>202308</v>
      </c>
      <c r="F1533" s="1">
        <v>413279037.65999985</v>
      </c>
      <c r="G1533" s="1">
        <v>552227748.65999961</v>
      </c>
      <c r="H1533" s="1">
        <v>413279037.65999985</v>
      </c>
      <c r="I1533" s="1">
        <v>552227748.65999961</v>
      </c>
    </row>
    <row r="1534" spans="1:9" x14ac:dyDescent="0.2">
      <c r="A1534" t="s">
        <v>75</v>
      </c>
      <c r="D1534" t="s">
        <v>8</v>
      </c>
      <c r="E1534">
        <v>202309</v>
      </c>
      <c r="F1534" s="1">
        <v>457574127.1899997</v>
      </c>
      <c r="G1534" s="1">
        <v>555466817.18999946</v>
      </c>
      <c r="H1534" s="1">
        <v>457574127.1899997</v>
      </c>
      <c r="I1534" s="1">
        <v>555466817.18999946</v>
      </c>
    </row>
    <row r="1535" spans="1:9" x14ac:dyDescent="0.2">
      <c r="A1535" t="s">
        <v>75</v>
      </c>
      <c r="D1535" t="s">
        <v>8</v>
      </c>
      <c r="E1535">
        <v>202310</v>
      </c>
      <c r="F1535" s="1">
        <v>464499888.88</v>
      </c>
      <c r="G1535" s="1">
        <v>571158781.87999988</v>
      </c>
      <c r="H1535" s="1">
        <v>464499888.88</v>
      </c>
      <c r="I1535" s="1">
        <v>571158781.87999988</v>
      </c>
    </row>
    <row r="1536" spans="1:9" x14ac:dyDescent="0.2">
      <c r="A1536" t="s">
        <v>75</v>
      </c>
      <c r="D1536" t="s">
        <v>8</v>
      </c>
      <c r="E1536">
        <v>202311</v>
      </c>
      <c r="F1536" s="1">
        <v>427273626.01999962</v>
      </c>
      <c r="G1536" s="1">
        <v>532508878.01999938</v>
      </c>
      <c r="H1536" s="1">
        <v>427273626.01999962</v>
      </c>
      <c r="I1536" s="1">
        <v>532508878.01999938</v>
      </c>
    </row>
    <row r="1537" spans="1:9" x14ac:dyDescent="0.2">
      <c r="A1537" t="s">
        <v>75</v>
      </c>
      <c r="D1537" t="s">
        <v>8</v>
      </c>
      <c r="E1537">
        <v>202312</v>
      </c>
      <c r="F1537" s="1">
        <v>446092728.10999966</v>
      </c>
      <c r="G1537" s="1">
        <v>555370444.10999966</v>
      </c>
      <c r="H1537" s="1">
        <v>446092728.10999966</v>
      </c>
      <c r="I1537" s="1">
        <v>555370444.10999966</v>
      </c>
    </row>
    <row r="1538" spans="1:9" x14ac:dyDescent="0.2">
      <c r="A1538" t="s">
        <v>75</v>
      </c>
      <c r="D1538" t="s">
        <v>8</v>
      </c>
      <c r="E1538">
        <v>202401</v>
      </c>
      <c r="F1538" s="1">
        <v>330619635.33999962</v>
      </c>
      <c r="G1538" s="1">
        <v>483855374.33999902</v>
      </c>
      <c r="H1538" s="1">
        <v>330619635.33999962</v>
      </c>
      <c r="I1538" s="1">
        <v>483855374.33999902</v>
      </c>
    </row>
    <row r="1539" spans="1:9" x14ac:dyDescent="0.2">
      <c r="A1539" t="s">
        <v>75</v>
      </c>
      <c r="D1539" t="s">
        <v>8</v>
      </c>
      <c r="E1539">
        <v>202402</v>
      </c>
      <c r="F1539" s="1">
        <v>512947705.45999962</v>
      </c>
      <c r="G1539" s="1">
        <v>496891812.45999974</v>
      </c>
      <c r="H1539" s="1">
        <v>512947705.45999962</v>
      </c>
      <c r="I1539" s="1">
        <v>496891812.45999974</v>
      </c>
    </row>
    <row r="1540" spans="1:9" x14ac:dyDescent="0.2">
      <c r="A1540" t="s">
        <v>75</v>
      </c>
      <c r="D1540" t="s">
        <v>8</v>
      </c>
      <c r="E1540">
        <v>202403</v>
      </c>
      <c r="F1540" s="1">
        <v>2350765193.1099882</v>
      </c>
      <c r="G1540" s="1">
        <v>1051932544.1099979</v>
      </c>
      <c r="H1540" s="1">
        <v>2350765193.1099882</v>
      </c>
      <c r="I1540" s="1">
        <v>1051932544.1099979</v>
      </c>
    </row>
    <row r="1541" spans="1:9" x14ac:dyDescent="0.2">
      <c r="A1541" t="s">
        <v>75</v>
      </c>
      <c r="D1541" t="s">
        <v>8</v>
      </c>
      <c r="E1541">
        <v>202404</v>
      </c>
      <c r="F1541" s="1">
        <v>767693126.03999996</v>
      </c>
      <c r="G1541" s="1">
        <v>658545630.0399996</v>
      </c>
      <c r="H1541" s="1">
        <v>767693126.03999996</v>
      </c>
      <c r="I1541" s="1">
        <v>658545630.0399996</v>
      </c>
    </row>
    <row r="1542" spans="1:9" x14ac:dyDescent="0.2">
      <c r="A1542" t="s">
        <v>75</v>
      </c>
      <c r="D1542" t="s">
        <v>8</v>
      </c>
      <c r="E1542">
        <v>202405</v>
      </c>
      <c r="F1542" s="1">
        <v>391519354.45999974</v>
      </c>
      <c r="G1542" s="1">
        <v>536339117.45999926</v>
      </c>
      <c r="H1542" s="1">
        <v>391519354.45999974</v>
      </c>
      <c r="I1542" s="1">
        <v>536339117.45999926</v>
      </c>
    </row>
    <row r="1543" spans="1:9" x14ac:dyDescent="0.2">
      <c r="A1543" t="s">
        <v>75</v>
      </c>
      <c r="D1543" t="s">
        <v>9</v>
      </c>
      <c r="E1543">
        <v>201406</v>
      </c>
      <c r="F1543" s="1">
        <v>1889623820.549999</v>
      </c>
      <c r="G1543" s="1">
        <v>1677090921.6521988</v>
      </c>
      <c r="H1543" s="1">
        <v>1889623820.549999</v>
      </c>
      <c r="I1543" s="1">
        <v>1677090921.6521988</v>
      </c>
    </row>
    <row r="1544" spans="1:9" x14ac:dyDescent="0.2">
      <c r="A1544" t="s">
        <v>75</v>
      </c>
      <c r="D1544" t="s">
        <v>9</v>
      </c>
      <c r="E1544">
        <v>201412</v>
      </c>
      <c r="F1544" s="1">
        <v>2029701898.9900007</v>
      </c>
      <c r="G1544" s="1">
        <v>1815263755.1473999</v>
      </c>
      <c r="H1544" s="1">
        <v>2029701898.9900007</v>
      </c>
      <c r="I1544" s="1">
        <v>1815263755.1473999</v>
      </c>
    </row>
    <row r="1545" spans="1:9" x14ac:dyDescent="0.2">
      <c r="A1545" t="s">
        <v>75</v>
      </c>
      <c r="D1545" t="s">
        <v>9</v>
      </c>
      <c r="E1545">
        <v>201506</v>
      </c>
      <c r="F1545" s="1">
        <v>2277405923.6999979</v>
      </c>
      <c r="G1545" s="1">
        <v>1979755993.8574984</v>
      </c>
      <c r="H1545" s="1">
        <v>2277405923.6999979</v>
      </c>
      <c r="I1545" s="1">
        <v>1979755993.8574984</v>
      </c>
    </row>
    <row r="1546" spans="1:9" x14ac:dyDescent="0.2">
      <c r="A1546" t="s">
        <v>75</v>
      </c>
      <c r="D1546" t="s">
        <v>9</v>
      </c>
      <c r="E1546">
        <v>201512</v>
      </c>
      <c r="F1546" s="1">
        <v>2046329554.9399996</v>
      </c>
      <c r="G1546" s="1">
        <v>2023003322.7235992</v>
      </c>
      <c r="H1546" s="1">
        <v>2046329554.9399996</v>
      </c>
      <c r="I1546" s="1">
        <v>2023003322.7235992</v>
      </c>
    </row>
    <row r="1547" spans="1:9" x14ac:dyDescent="0.2">
      <c r="A1547" t="s">
        <v>75</v>
      </c>
      <c r="D1547" t="s">
        <v>9</v>
      </c>
      <c r="E1547">
        <v>201606</v>
      </c>
      <c r="F1547" s="1">
        <v>2484113053.9099979</v>
      </c>
      <c r="G1547" s="1">
        <v>2166979863.1040993</v>
      </c>
      <c r="H1547" s="1">
        <v>2484113053.9099979</v>
      </c>
      <c r="I1547" s="1">
        <v>2166979863.1040993</v>
      </c>
    </row>
    <row r="1548" spans="1:9" x14ac:dyDescent="0.2">
      <c r="A1548" t="s">
        <v>75</v>
      </c>
      <c r="D1548" t="s">
        <v>9</v>
      </c>
      <c r="E1548">
        <v>201612</v>
      </c>
      <c r="F1548" s="1">
        <v>2233551116.3399992</v>
      </c>
      <c r="G1548" s="1">
        <v>2157251593.7913995</v>
      </c>
      <c r="H1548" s="1">
        <v>2233551116.3399992</v>
      </c>
      <c r="I1548" s="1">
        <v>2157251593.7913995</v>
      </c>
    </row>
    <row r="1549" spans="1:9" x14ac:dyDescent="0.2">
      <c r="A1549" t="s">
        <v>75</v>
      </c>
      <c r="D1549" t="s">
        <v>9</v>
      </c>
      <c r="E1549">
        <v>201706</v>
      </c>
      <c r="F1549" s="1">
        <v>2870402690.4799995</v>
      </c>
      <c r="G1549" s="1">
        <v>2702172501.879199</v>
      </c>
      <c r="H1549" s="1">
        <v>2870402690.4799995</v>
      </c>
      <c r="I1549" s="1">
        <v>2702172501.879199</v>
      </c>
    </row>
    <row r="1550" spans="1:9" x14ac:dyDescent="0.2">
      <c r="A1550" t="s">
        <v>75</v>
      </c>
      <c r="D1550" t="s">
        <v>9</v>
      </c>
      <c r="E1550">
        <v>201712</v>
      </c>
      <c r="F1550" s="1">
        <v>2538522512.2599988</v>
      </c>
      <c r="G1550" s="1">
        <v>2793020807.978199</v>
      </c>
      <c r="H1550" s="1">
        <v>2538522512.2599988</v>
      </c>
      <c r="I1550" s="1">
        <v>2793020807.978199</v>
      </c>
    </row>
    <row r="1551" spans="1:9" x14ac:dyDescent="0.2">
      <c r="A1551" t="s">
        <v>75</v>
      </c>
      <c r="D1551" t="s">
        <v>9</v>
      </c>
      <c r="E1551">
        <v>201806</v>
      </c>
      <c r="F1551" s="1">
        <v>2741131109.889998</v>
      </c>
      <c r="G1551" s="1">
        <v>2520782564.8760004</v>
      </c>
      <c r="H1551" s="1">
        <v>2741131109.889998</v>
      </c>
      <c r="I1551" s="1">
        <v>2520782564.8760004</v>
      </c>
    </row>
    <row r="1552" spans="1:9" x14ac:dyDescent="0.2">
      <c r="A1552" t="s">
        <v>75</v>
      </c>
      <c r="D1552" t="s">
        <v>9</v>
      </c>
      <c r="E1552">
        <v>201812</v>
      </c>
      <c r="F1552" s="1">
        <v>2820816693.9299994</v>
      </c>
      <c r="G1552" s="1">
        <v>3012732423.8171983</v>
      </c>
      <c r="H1552" s="1">
        <v>2820816693.9299994</v>
      </c>
      <c r="I1552" s="1">
        <v>3012732423.8171983</v>
      </c>
    </row>
    <row r="1553" spans="1:9" x14ac:dyDescent="0.2">
      <c r="A1553" t="s">
        <v>75</v>
      </c>
      <c r="D1553" t="s">
        <v>9</v>
      </c>
      <c r="E1553">
        <v>201906</v>
      </c>
      <c r="F1553" s="1">
        <v>2914872867.1599979</v>
      </c>
      <c r="G1553" s="1">
        <v>2692622242.6498995</v>
      </c>
      <c r="H1553" s="1">
        <v>2914872867.1599979</v>
      </c>
      <c r="I1553" s="1">
        <v>2692622242.6498995</v>
      </c>
    </row>
    <row r="1554" spans="1:9" x14ac:dyDescent="0.2">
      <c r="A1554" t="s">
        <v>75</v>
      </c>
      <c r="D1554" t="s">
        <v>9</v>
      </c>
      <c r="E1554">
        <v>201912</v>
      </c>
      <c r="F1554" s="1">
        <v>2303967230.4999981</v>
      </c>
      <c r="G1554" s="1">
        <v>2747490743.4307981</v>
      </c>
      <c r="H1554" s="1">
        <v>2303967230.4999981</v>
      </c>
      <c r="I1554" s="1">
        <v>2747490743.4307981</v>
      </c>
    </row>
    <row r="1555" spans="1:9" x14ac:dyDescent="0.2">
      <c r="A1555" t="s">
        <v>75</v>
      </c>
      <c r="D1555" t="s">
        <v>9</v>
      </c>
      <c r="E1555">
        <v>202006</v>
      </c>
      <c r="F1555" s="1">
        <v>2816342737.0599947</v>
      </c>
      <c r="G1555" s="1">
        <v>2655323263.6456971</v>
      </c>
      <c r="H1555" s="1">
        <v>2816342737.0599947</v>
      </c>
      <c r="I1555" s="1">
        <v>2655323263.6456971</v>
      </c>
    </row>
    <row r="1556" spans="1:9" x14ac:dyDescent="0.2">
      <c r="A1556" t="s">
        <v>75</v>
      </c>
      <c r="D1556" t="s">
        <v>9</v>
      </c>
      <c r="E1556">
        <v>202012</v>
      </c>
      <c r="F1556" s="1">
        <v>2135773735.5899994</v>
      </c>
      <c r="G1556" s="1">
        <v>2515722283.2169027</v>
      </c>
      <c r="H1556" s="1">
        <v>2135773735.5899994</v>
      </c>
      <c r="I1556" s="1">
        <v>2515722283.2169027</v>
      </c>
    </row>
    <row r="1557" spans="1:9" x14ac:dyDescent="0.2">
      <c r="A1557" t="s">
        <v>75</v>
      </c>
      <c r="D1557" t="s">
        <v>9</v>
      </c>
      <c r="E1557">
        <v>202106</v>
      </c>
      <c r="F1557" s="1">
        <v>4109121779.1704369</v>
      </c>
      <c r="G1557" s="1">
        <v>3322016241.1488214</v>
      </c>
      <c r="H1557" s="1">
        <v>4109121779.1704369</v>
      </c>
      <c r="I1557" s="1">
        <v>3322016241.1488214</v>
      </c>
    </row>
    <row r="1558" spans="1:9" x14ac:dyDescent="0.2">
      <c r="A1558" t="s">
        <v>75</v>
      </c>
      <c r="D1558" t="s">
        <v>9</v>
      </c>
      <c r="E1558">
        <v>202112</v>
      </c>
      <c r="F1558" s="1">
        <v>2536274134.8599987</v>
      </c>
      <c r="G1558" s="1">
        <v>2636190549.2304173</v>
      </c>
      <c r="H1558" s="1">
        <v>2536274134.8599987</v>
      </c>
      <c r="I1558" s="1">
        <v>2636190549.2304173</v>
      </c>
    </row>
    <row r="1559" spans="1:9" x14ac:dyDescent="0.2">
      <c r="A1559" t="s">
        <v>75</v>
      </c>
      <c r="D1559" t="s">
        <v>9</v>
      </c>
      <c r="E1559">
        <v>202206</v>
      </c>
      <c r="F1559" s="1">
        <v>3773683988.1199899</v>
      </c>
      <c r="G1559" s="1">
        <v>3011140177.1397943</v>
      </c>
      <c r="H1559" s="1">
        <v>3773683988.1199899</v>
      </c>
      <c r="I1559" s="1">
        <v>3011140177.1397943</v>
      </c>
    </row>
    <row r="1560" spans="1:9" x14ac:dyDescent="0.2">
      <c r="A1560" t="s">
        <v>75</v>
      </c>
      <c r="D1560" t="s">
        <v>9</v>
      </c>
      <c r="E1560">
        <v>202212</v>
      </c>
      <c r="F1560" s="1">
        <v>2533178451.999999</v>
      </c>
      <c r="G1560" s="1">
        <v>2386042786.5860028</v>
      </c>
      <c r="H1560" s="1">
        <v>2533178451.999999</v>
      </c>
      <c r="I1560" s="1">
        <v>2386042786.5860028</v>
      </c>
    </row>
    <row r="1561" spans="1:9" x14ac:dyDescent="0.2">
      <c r="A1561" t="s">
        <v>75</v>
      </c>
      <c r="D1561" t="s">
        <v>9</v>
      </c>
      <c r="E1561">
        <v>202306</v>
      </c>
      <c r="F1561" s="1">
        <v>4106367818.9899855</v>
      </c>
      <c r="G1561" s="1">
        <v>4303230102.8069954</v>
      </c>
      <c r="H1561" s="1">
        <v>4106367818.9899855</v>
      </c>
      <c r="I1561" s="1">
        <v>4303230102.8069954</v>
      </c>
    </row>
    <row r="1562" spans="1:9" x14ac:dyDescent="0.2">
      <c r="A1562" t="s">
        <v>75</v>
      </c>
      <c r="D1562" t="s">
        <v>9</v>
      </c>
      <c r="E1562">
        <v>202312</v>
      </c>
      <c r="F1562" s="1">
        <v>2770225970.0099988</v>
      </c>
      <c r="G1562" s="1">
        <v>3537010689.940897</v>
      </c>
      <c r="H1562" s="1">
        <v>2770225970.0099988</v>
      </c>
      <c r="I1562" s="1">
        <v>3537010689.940897</v>
      </c>
    </row>
    <row r="1563" spans="1:9" x14ac:dyDescent="0.2">
      <c r="A1563" t="s">
        <v>75</v>
      </c>
      <c r="D1563" t="s">
        <v>9</v>
      </c>
      <c r="E1563">
        <v>202406</v>
      </c>
      <c r="F1563" s="1">
        <v>4353545014.4099874</v>
      </c>
      <c r="G1563" s="1">
        <v>3227564478.4099951</v>
      </c>
      <c r="H1563" s="1">
        <v>4353545014.4099874</v>
      </c>
      <c r="I1563" s="1">
        <v>3227564478.4099951</v>
      </c>
    </row>
    <row r="1564" spans="1:9" x14ac:dyDescent="0.2">
      <c r="A1564" t="s">
        <v>75</v>
      </c>
      <c r="D1564" t="s">
        <v>5</v>
      </c>
      <c r="E1564">
        <v>201403</v>
      </c>
      <c r="F1564" s="1">
        <v>850471278.46999991</v>
      </c>
      <c r="G1564" s="1">
        <v>798097991.93529928</v>
      </c>
      <c r="H1564" s="1">
        <v>850471278.46999991</v>
      </c>
      <c r="I1564" s="1">
        <v>798097991.93529928</v>
      </c>
    </row>
    <row r="1565" spans="1:9" x14ac:dyDescent="0.2">
      <c r="A1565" t="s">
        <v>75</v>
      </c>
      <c r="D1565" t="s">
        <v>5</v>
      </c>
      <c r="E1565">
        <v>201406</v>
      </c>
      <c r="F1565" s="1">
        <v>1039152542.0799992</v>
      </c>
      <c r="G1565" s="1">
        <v>878992929.71689916</v>
      </c>
      <c r="H1565" s="1">
        <v>1039152542.0799992</v>
      </c>
      <c r="I1565" s="1">
        <v>878992929.71689916</v>
      </c>
    </row>
    <row r="1566" spans="1:9" x14ac:dyDescent="0.2">
      <c r="A1566" t="s">
        <v>75</v>
      </c>
      <c r="D1566" t="s">
        <v>5</v>
      </c>
      <c r="E1566">
        <v>201409</v>
      </c>
      <c r="F1566" s="1">
        <v>1197053751.5800002</v>
      </c>
      <c r="G1566" s="1">
        <v>982249949.59139943</v>
      </c>
      <c r="H1566" s="1">
        <v>1197053751.5800002</v>
      </c>
      <c r="I1566" s="1">
        <v>982249949.59139943</v>
      </c>
    </row>
    <row r="1567" spans="1:9" x14ac:dyDescent="0.2">
      <c r="A1567" t="s">
        <v>75</v>
      </c>
      <c r="D1567" t="s">
        <v>5</v>
      </c>
      <c r="E1567">
        <v>201412</v>
      </c>
      <c r="F1567" s="1">
        <v>832648147.41000032</v>
      </c>
      <c r="G1567" s="1">
        <v>833013805.55600035</v>
      </c>
      <c r="H1567" s="1">
        <v>832648147.41000032</v>
      </c>
      <c r="I1567" s="1">
        <v>833013805.55600035</v>
      </c>
    </row>
    <row r="1568" spans="1:9" x14ac:dyDescent="0.2">
      <c r="A1568" t="s">
        <v>75</v>
      </c>
      <c r="D1568" t="s">
        <v>5</v>
      </c>
      <c r="E1568">
        <v>201503</v>
      </c>
      <c r="F1568" s="1">
        <v>992757397.65999925</v>
      </c>
      <c r="G1568" s="1">
        <v>909287734.32639849</v>
      </c>
      <c r="H1568" s="1">
        <v>992757397.65999925</v>
      </c>
      <c r="I1568" s="1">
        <v>909287734.32639849</v>
      </c>
    </row>
    <row r="1569" spans="1:9" x14ac:dyDescent="0.2">
      <c r="A1569" t="s">
        <v>75</v>
      </c>
      <c r="D1569" t="s">
        <v>5</v>
      </c>
      <c r="E1569">
        <v>201506</v>
      </c>
      <c r="F1569" s="1">
        <v>1284648526.039999</v>
      </c>
      <c r="G1569" s="1">
        <v>1070468259.5311</v>
      </c>
      <c r="H1569" s="1">
        <v>1284648526.039999</v>
      </c>
      <c r="I1569" s="1">
        <v>1070468259.5311</v>
      </c>
    </row>
    <row r="1570" spans="1:9" x14ac:dyDescent="0.2">
      <c r="A1570" t="s">
        <v>75</v>
      </c>
      <c r="D1570" t="s">
        <v>5</v>
      </c>
      <c r="E1570">
        <v>201509</v>
      </c>
      <c r="F1570" s="1">
        <v>1178962645.1299996</v>
      </c>
      <c r="G1570" s="1">
        <v>1088714723.2470996</v>
      </c>
      <c r="H1570" s="1">
        <v>1178962645.1299996</v>
      </c>
      <c r="I1570" s="1">
        <v>1088714723.2470996</v>
      </c>
    </row>
    <row r="1571" spans="1:9" x14ac:dyDescent="0.2">
      <c r="A1571" t="s">
        <v>75</v>
      </c>
      <c r="D1571" t="s">
        <v>5</v>
      </c>
      <c r="E1571">
        <v>201512</v>
      </c>
      <c r="F1571" s="1">
        <v>867366909.80999982</v>
      </c>
      <c r="G1571" s="1">
        <v>934288599.47649956</v>
      </c>
      <c r="H1571" s="1">
        <v>867366909.80999982</v>
      </c>
      <c r="I1571" s="1">
        <v>934288599.47649956</v>
      </c>
    </row>
    <row r="1572" spans="1:9" x14ac:dyDescent="0.2">
      <c r="A1572" t="s">
        <v>75</v>
      </c>
      <c r="D1572" t="s">
        <v>5</v>
      </c>
      <c r="E1572">
        <v>201603</v>
      </c>
      <c r="F1572" s="1">
        <v>1146392289.7799983</v>
      </c>
      <c r="G1572" s="1">
        <v>1070310514.5781994</v>
      </c>
      <c r="H1572" s="1">
        <v>1146392289.7799983</v>
      </c>
      <c r="I1572" s="1">
        <v>1070310514.5781994</v>
      </c>
    </row>
    <row r="1573" spans="1:9" x14ac:dyDescent="0.2">
      <c r="A1573" t="s">
        <v>75</v>
      </c>
      <c r="D1573" t="s">
        <v>5</v>
      </c>
      <c r="E1573">
        <v>201606</v>
      </c>
      <c r="F1573" s="1">
        <v>1337720764.1299996</v>
      </c>
      <c r="G1573" s="1">
        <v>1096669348.5258996</v>
      </c>
      <c r="H1573" s="1">
        <v>1337720764.1299996</v>
      </c>
      <c r="I1573" s="1">
        <v>1096669348.5258996</v>
      </c>
    </row>
    <row r="1574" spans="1:9" x14ac:dyDescent="0.2">
      <c r="A1574" t="s">
        <v>75</v>
      </c>
      <c r="D1574" t="s">
        <v>5</v>
      </c>
      <c r="E1574">
        <v>201609</v>
      </c>
      <c r="F1574" s="1">
        <v>1241695778.9099994</v>
      </c>
      <c r="G1574" s="1">
        <v>1101698484.4182994</v>
      </c>
      <c r="H1574" s="1">
        <v>1241695778.9099994</v>
      </c>
      <c r="I1574" s="1">
        <v>1101698484.4182994</v>
      </c>
    </row>
    <row r="1575" spans="1:9" x14ac:dyDescent="0.2">
      <c r="A1575" t="s">
        <v>75</v>
      </c>
      <c r="D1575" t="s">
        <v>5</v>
      </c>
      <c r="E1575">
        <v>201612</v>
      </c>
      <c r="F1575" s="1">
        <v>991855337.42999971</v>
      </c>
      <c r="G1575" s="1">
        <v>1055553109.3731</v>
      </c>
      <c r="H1575" s="1">
        <v>991855337.42999971</v>
      </c>
      <c r="I1575" s="1">
        <v>1055553109.3731</v>
      </c>
    </row>
    <row r="1576" spans="1:9" x14ac:dyDescent="0.2">
      <c r="A1576" t="s">
        <v>75</v>
      </c>
      <c r="D1576" t="s">
        <v>5</v>
      </c>
      <c r="E1576">
        <v>201703</v>
      </c>
      <c r="F1576" s="1">
        <v>1462233228.8299997</v>
      </c>
      <c r="G1576" s="1">
        <v>1233658508.1768994</v>
      </c>
      <c r="H1576" s="1">
        <v>1462233228.8299997</v>
      </c>
      <c r="I1576" s="1">
        <v>1233658508.1768994</v>
      </c>
    </row>
    <row r="1577" spans="1:9" x14ac:dyDescent="0.2">
      <c r="A1577" t="s">
        <v>75</v>
      </c>
      <c r="D1577" t="s">
        <v>5</v>
      </c>
      <c r="E1577">
        <v>201706</v>
      </c>
      <c r="F1577" s="1">
        <v>1408169461.6500001</v>
      </c>
      <c r="G1577" s="1">
        <v>1468513993.7022996</v>
      </c>
      <c r="H1577" s="1">
        <v>1408169461.6500001</v>
      </c>
      <c r="I1577" s="1">
        <v>1468513993.7022996</v>
      </c>
    </row>
    <row r="1578" spans="1:9" x14ac:dyDescent="0.2">
      <c r="A1578" t="s">
        <v>75</v>
      </c>
      <c r="D1578" t="s">
        <v>5</v>
      </c>
      <c r="E1578">
        <v>201709</v>
      </c>
      <c r="F1578" s="1">
        <v>1566754604.6199994</v>
      </c>
      <c r="G1578" s="1">
        <v>1501075926.3038983</v>
      </c>
      <c r="H1578" s="1">
        <v>1566754604.6199994</v>
      </c>
      <c r="I1578" s="1">
        <v>1501075926.3038983</v>
      </c>
    </row>
    <row r="1579" spans="1:9" x14ac:dyDescent="0.2">
      <c r="A1579" t="s">
        <v>75</v>
      </c>
      <c r="D1579" t="s">
        <v>5</v>
      </c>
      <c r="E1579">
        <v>201712</v>
      </c>
      <c r="F1579" s="1">
        <v>971767907.63999939</v>
      </c>
      <c r="G1579" s="1">
        <v>1291944881.6743004</v>
      </c>
      <c r="H1579" s="1">
        <v>971767907.63999939</v>
      </c>
      <c r="I1579" s="1">
        <v>1291944881.6743004</v>
      </c>
    </row>
    <row r="1580" spans="1:9" x14ac:dyDescent="0.2">
      <c r="A1580" t="s">
        <v>75</v>
      </c>
      <c r="D1580" t="s">
        <v>5</v>
      </c>
      <c r="E1580">
        <v>201803</v>
      </c>
      <c r="F1580" s="1">
        <v>1425908845.9699998</v>
      </c>
      <c r="G1580" s="1">
        <v>1194096899.6296003</v>
      </c>
      <c r="H1580" s="1">
        <v>1425908845.9699998</v>
      </c>
      <c r="I1580" s="1">
        <v>1194096899.6296003</v>
      </c>
    </row>
    <row r="1581" spans="1:9" x14ac:dyDescent="0.2">
      <c r="A1581" t="s">
        <v>75</v>
      </c>
      <c r="D1581" t="s">
        <v>5</v>
      </c>
      <c r="E1581">
        <v>201806</v>
      </c>
      <c r="F1581" s="1">
        <v>1315222263.9199986</v>
      </c>
      <c r="G1581" s="1">
        <v>1326685665.2464004</v>
      </c>
      <c r="H1581" s="1">
        <v>1315222263.9199986</v>
      </c>
      <c r="I1581" s="1">
        <v>1326685665.2464004</v>
      </c>
    </row>
    <row r="1582" spans="1:9" x14ac:dyDescent="0.2">
      <c r="A1582" t="s">
        <v>75</v>
      </c>
      <c r="D1582" t="s">
        <v>5</v>
      </c>
      <c r="E1582">
        <v>201809</v>
      </c>
      <c r="F1582" s="1">
        <v>1488503973.3699994</v>
      </c>
      <c r="G1582" s="1">
        <v>1771678160.4399967</v>
      </c>
      <c r="H1582" s="1">
        <v>1488503973.3699994</v>
      </c>
      <c r="I1582" s="1">
        <v>1771678160.4399967</v>
      </c>
    </row>
    <row r="1583" spans="1:9" x14ac:dyDescent="0.2">
      <c r="A1583" t="s">
        <v>75</v>
      </c>
      <c r="D1583" t="s">
        <v>5</v>
      </c>
      <c r="E1583">
        <v>201812</v>
      </c>
      <c r="F1583" s="1">
        <v>1332312720.5599999</v>
      </c>
      <c r="G1583" s="1">
        <v>1241054263.3772016</v>
      </c>
      <c r="H1583" s="1">
        <v>1332312720.5599999</v>
      </c>
      <c r="I1583" s="1">
        <v>1241054263.3772016</v>
      </c>
    </row>
    <row r="1584" spans="1:9" x14ac:dyDescent="0.2">
      <c r="A1584" t="s">
        <v>75</v>
      </c>
      <c r="D1584" t="s">
        <v>5</v>
      </c>
      <c r="E1584">
        <v>201903</v>
      </c>
      <c r="F1584" s="1">
        <v>1596622965.2799988</v>
      </c>
      <c r="G1584" s="1">
        <v>1342875802.5624981</v>
      </c>
      <c r="H1584" s="1">
        <v>1596622965.2799988</v>
      </c>
      <c r="I1584" s="1">
        <v>1342875802.5624981</v>
      </c>
    </row>
    <row r="1585" spans="1:9" x14ac:dyDescent="0.2">
      <c r="A1585" t="s">
        <v>75</v>
      </c>
      <c r="D1585" t="s">
        <v>5</v>
      </c>
      <c r="E1585">
        <v>201906</v>
      </c>
      <c r="F1585" s="1">
        <v>1318249901.8799987</v>
      </c>
      <c r="G1585" s="1">
        <v>1349746440.0874019</v>
      </c>
      <c r="H1585" s="1">
        <v>1318249901.8799987</v>
      </c>
      <c r="I1585" s="1">
        <v>1349746440.0874019</v>
      </c>
    </row>
    <row r="1586" spans="1:9" x14ac:dyDescent="0.2">
      <c r="A1586" t="s">
        <v>75</v>
      </c>
      <c r="D1586" t="s">
        <v>5</v>
      </c>
      <c r="E1586">
        <v>201909</v>
      </c>
      <c r="F1586" s="1">
        <v>1238347374.4499989</v>
      </c>
      <c r="G1586" s="1">
        <v>1338785709.1598997</v>
      </c>
      <c r="H1586" s="1">
        <v>1238347374.4499989</v>
      </c>
      <c r="I1586" s="1">
        <v>1338785709.1598997</v>
      </c>
    </row>
    <row r="1587" spans="1:9" x14ac:dyDescent="0.2">
      <c r="A1587" t="s">
        <v>75</v>
      </c>
      <c r="D1587" t="s">
        <v>5</v>
      </c>
      <c r="E1587">
        <v>201912</v>
      </c>
      <c r="F1587" s="1">
        <v>1065619856.0499994</v>
      </c>
      <c r="G1587" s="1">
        <v>1408705034.2708983</v>
      </c>
      <c r="H1587" s="1">
        <v>1065619856.0499994</v>
      </c>
      <c r="I1587" s="1">
        <v>1408705034.2708983</v>
      </c>
    </row>
    <row r="1588" spans="1:9" x14ac:dyDescent="0.2">
      <c r="A1588" t="s">
        <v>75</v>
      </c>
      <c r="D1588" t="s">
        <v>5</v>
      </c>
      <c r="E1588">
        <v>202003</v>
      </c>
      <c r="F1588" s="1">
        <v>1591499354.8099964</v>
      </c>
      <c r="G1588" s="1">
        <v>1488946148.5385964</v>
      </c>
      <c r="H1588" s="1">
        <v>1591499354.8099964</v>
      </c>
      <c r="I1588" s="1">
        <v>1488946148.5385964</v>
      </c>
    </row>
    <row r="1589" spans="1:9" x14ac:dyDescent="0.2">
      <c r="A1589" t="s">
        <v>75</v>
      </c>
      <c r="D1589" t="s">
        <v>5</v>
      </c>
      <c r="E1589">
        <v>202006</v>
      </c>
      <c r="F1589" s="1">
        <v>1224843382.2499986</v>
      </c>
      <c r="G1589" s="1">
        <v>1166377115.1071005</v>
      </c>
      <c r="H1589" s="1">
        <v>1224843382.2499986</v>
      </c>
      <c r="I1589" s="1">
        <v>1166377115.1071005</v>
      </c>
    </row>
    <row r="1590" spans="1:9" x14ac:dyDescent="0.2">
      <c r="A1590" t="s">
        <v>75</v>
      </c>
      <c r="D1590" t="s">
        <v>5</v>
      </c>
      <c r="E1590">
        <v>202009</v>
      </c>
      <c r="F1590" s="1">
        <v>929838614.71000004</v>
      </c>
      <c r="G1590" s="1">
        <v>1084966372.8874025</v>
      </c>
      <c r="H1590" s="1">
        <v>929838614.71000004</v>
      </c>
      <c r="I1590" s="1">
        <v>1084966372.8874025</v>
      </c>
    </row>
    <row r="1591" spans="1:9" x14ac:dyDescent="0.2">
      <c r="A1591" t="s">
        <v>75</v>
      </c>
      <c r="D1591" t="s">
        <v>5</v>
      </c>
      <c r="E1591">
        <v>202012</v>
      </c>
      <c r="F1591" s="1">
        <v>1205935120.8799992</v>
      </c>
      <c r="G1591" s="1">
        <v>1430755910.3295</v>
      </c>
      <c r="H1591" s="1">
        <v>1205935120.8799992</v>
      </c>
      <c r="I1591" s="1">
        <v>1430755910.3295</v>
      </c>
    </row>
    <row r="1592" spans="1:9" x14ac:dyDescent="0.2">
      <c r="A1592" t="s">
        <v>75</v>
      </c>
      <c r="D1592" t="s">
        <v>5</v>
      </c>
      <c r="E1592">
        <v>202103</v>
      </c>
      <c r="F1592" s="1">
        <v>2885395583.5604362</v>
      </c>
      <c r="G1592" s="1">
        <v>1811380422.178551</v>
      </c>
      <c r="H1592" s="1">
        <v>2885395583.5604362</v>
      </c>
      <c r="I1592" s="1">
        <v>1811380422.178551</v>
      </c>
    </row>
    <row r="1593" spans="1:9" x14ac:dyDescent="0.2">
      <c r="A1593" t="s">
        <v>75</v>
      </c>
      <c r="D1593" t="s">
        <v>5</v>
      </c>
      <c r="E1593">
        <v>202106</v>
      </c>
      <c r="F1593" s="1">
        <v>1223726195.6100006</v>
      </c>
      <c r="G1593" s="1">
        <v>1510635818.9702704</v>
      </c>
      <c r="H1593" s="1">
        <v>1223726195.6100006</v>
      </c>
      <c r="I1593" s="1">
        <v>1510635818.9702704</v>
      </c>
    </row>
    <row r="1594" spans="1:9" x14ac:dyDescent="0.2">
      <c r="A1594" t="s">
        <v>75</v>
      </c>
      <c r="D1594" t="s">
        <v>5</v>
      </c>
      <c r="E1594">
        <v>202109</v>
      </c>
      <c r="F1594" s="1">
        <v>1269776615.4899998</v>
      </c>
      <c r="G1594" s="1">
        <v>1314346842.1899848</v>
      </c>
      <c r="H1594" s="1">
        <v>1269776615.4899998</v>
      </c>
      <c r="I1594" s="1">
        <v>1314346842.1899848</v>
      </c>
    </row>
    <row r="1595" spans="1:9" x14ac:dyDescent="0.2">
      <c r="A1595" t="s">
        <v>75</v>
      </c>
      <c r="D1595" t="s">
        <v>5</v>
      </c>
      <c r="E1595">
        <v>202112</v>
      </c>
      <c r="F1595" s="1">
        <v>1266497519.3699992</v>
      </c>
      <c r="G1595" s="1">
        <v>1321843707.0404325</v>
      </c>
      <c r="H1595" s="1">
        <v>1266497519.3699992</v>
      </c>
      <c r="I1595" s="1">
        <v>1321843707.0404325</v>
      </c>
    </row>
    <row r="1596" spans="1:9" x14ac:dyDescent="0.2">
      <c r="A1596" t="s">
        <v>75</v>
      </c>
      <c r="D1596" t="s">
        <v>5</v>
      </c>
      <c r="E1596">
        <v>202203</v>
      </c>
      <c r="F1596" s="1">
        <v>2386800390.2599907</v>
      </c>
      <c r="G1596" s="1">
        <v>1887976744.17889</v>
      </c>
      <c r="H1596" s="1">
        <v>2386800390.2599907</v>
      </c>
      <c r="I1596" s="1">
        <v>1887976744.17889</v>
      </c>
    </row>
    <row r="1597" spans="1:9" x14ac:dyDescent="0.2">
      <c r="A1597" t="s">
        <v>75</v>
      </c>
      <c r="D1597" t="s">
        <v>5</v>
      </c>
      <c r="E1597">
        <v>202206</v>
      </c>
      <c r="F1597" s="1">
        <v>1386883597.8599992</v>
      </c>
      <c r="G1597" s="1">
        <v>1123163432.9609041</v>
      </c>
      <c r="H1597" s="1">
        <v>1386883597.8599992</v>
      </c>
      <c r="I1597" s="1">
        <v>1123163432.9609041</v>
      </c>
    </row>
    <row r="1598" spans="1:9" x14ac:dyDescent="0.2">
      <c r="A1598" t="s">
        <v>75</v>
      </c>
      <c r="D1598" t="s">
        <v>5</v>
      </c>
      <c r="E1598">
        <v>202209</v>
      </c>
      <c r="F1598" s="1">
        <v>1339189703.4799991</v>
      </c>
      <c r="G1598" s="1">
        <v>1048551982.4384999</v>
      </c>
      <c r="H1598" s="1">
        <v>1339189703.4799991</v>
      </c>
      <c r="I1598" s="1">
        <v>1048551982.4384999</v>
      </c>
    </row>
    <row r="1599" spans="1:9" x14ac:dyDescent="0.2">
      <c r="A1599" t="s">
        <v>75</v>
      </c>
      <c r="D1599" t="s">
        <v>5</v>
      </c>
      <c r="E1599">
        <v>202212</v>
      </c>
      <c r="F1599" s="1">
        <v>1193988748.52</v>
      </c>
      <c r="G1599" s="1">
        <v>1337490804.1475029</v>
      </c>
      <c r="H1599" s="1">
        <v>1193988748.52</v>
      </c>
      <c r="I1599" s="1">
        <v>1337490804.1475029</v>
      </c>
    </row>
    <row r="1600" spans="1:9" x14ac:dyDescent="0.2">
      <c r="A1600" t="s">
        <v>75</v>
      </c>
      <c r="D1600" t="s">
        <v>5</v>
      </c>
      <c r="E1600">
        <v>202303</v>
      </c>
      <c r="F1600" s="1">
        <v>2855374069.5099869</v>
      </c>
      <c r="G1600" s="1">
        <v>2156865453.6917958</v>
      </c>
      <c r="H1600" s="1">
        <v>2855374069.5099869</v>
      </c>
      <c r="I1600" s="1">
        <v>2156865453.6917958</v>
      </c>
    </row>
    <row r="1601" spans="1:9" x14ac:dyDescent="0.2">
      <c r="A1601" t="s">
        <v>75</v>
      </c>
      <c r="D1601" t="s">
        <v>5</v>
      </c>
      <c r="E1601">
        <v>202306</v>
      </c>
      <c r="F1601" s="1">
        <v>1250993749.4799988</v>
      </c>
      <c r="G1601" s="1">
        <v>2146364649.1151991</v>
      </c>
      <c r="H1601" s="1">
        <v>1250993749.4799988</v>
      </c>
      <c r="I1601" s="1">
        <v>2146364649.1151991</v>
      </c>
    </row>
    <row r="1602" spans="1:9" x14ac:dyDescent="0.2">
      <c r="A1602" t="s">
        <v>75</v>
      </c>
      <c r="D1602" t="s">
        <v>5</v>
      </c>
      <c r="E1602">
        <v>202309</v>
      </c>
      <c r="F1602" s="1">
        <v>1432359726.9999995</v>
      </c>
      <c r="G1602" s="1">
        <v>1877972585.9308982</v>
      </c>
      <c r="H1602" s="1">
        <v>1432359726.9999995</v>
      </c>
      <c r="I1602" s="1">
        <v>1877972585.9308982</v>
      </c>
    </row>
    <row r="1603" spans="1:9" x14ac:dyDescent="0.2">
      <c r="A1603" t="s">
        <v>75</v>
      </c>
      <c r="D1603" t="s">
        <v>5</v>
      </c>
      <c r="E1603">
        <v>202312</v>
      </c>
      <c r="F1603" s="1">
        <v>1337866243.0099993</v>
      </c>
      <c r="G1603" s="1">
        <v>1659038104.0099988</v>
      </c>
      <c r="H1603" s="1">
        <v>1337866243.0099993</v>
      </c>
      <c r="I1603" s="1">
        <v>1659038104.0099988</v>
      </c>
    </row>
    <row r="1604" spans="1:9" x14ac:dyDescent="0.2">
      <c r="A1604" t="s">
        <v>75</v>
      </c>
      <c r="D1604" t="s">
        <v>5</v>
      </c>
      <c r="E1604">
        <v>202403</v>
      </c>
      <c r="F1604" s="1">
        <v>3194332533.9099874</v>
      </c>
      <c r="G1604" s="1">
        <v>2032679730.9099965</v>
      </c>
      <c r="H1604" s="1">
        <v>3194332533.9099874</v>
      </c>
      <c r="I1604" s="1">
        <v>2032679730.9099965</v>
      </c>
    </row>
    <row r="1605" spans="1:9" x14ac:dyDescent="0.2">
      <c r="A1605" t="s">
        <v>75</v>
      </c>
      <c r="D1605" t="s">
        <v>5</v>
      </c>
      <c r="E1605">
        <v>202406</v>
      </c>
      <c r="F1605" s="1">
        <v>1159212480.4999998</v>
      </c>
      <c r="G1605" s="1">
        <v>1194884747.4999988</v>
      </c>
      <c r="H1605" s="1">
        <v>1159212480.4999998</v>
      </c>
      <c r="I1605" s="1">
        <v>1194884747.4999988</v>
      </c>
    </row>
    <row r="1606" spans="1:9" x14ac:dyDescent="0.2">
      <c r="A1606" t="s">
        <v>131</v>
      </c>
      <c r="D1606" t="s">
        <v>7</v>
      </c>
      <c r="E1606">
        <v>2014</v>
      </c>
      <c r="F1606" s="1">
        <v>3114910854</v>
      </c>
      <c r="G1606" s="1">
        <v>3062324817.2124</v>
      </c>
      <c r="H1606" s="1">
        <v>1314043063.8000002</v>
      </c>
      <c r="I1606" s="1">
        <v>1261457027.0124002</v>
      </c>
    </row>
    <row r="1607" spans="1:9" x14ac:dyDescent="0.2">
      <c r="A1607" t="s">
        <v>131</v>
      </c>
      <c r="D1607" t="s">
        <v>7</v>
      </c>
      <c r="E1607">
        <v>2015</v>
      </c>
      <c r="F1607" s="1">
        <v>2956514156.1300001</v>
      </c>
      <c r="G1607" s="1">
        <v>2960681627.1300001</v>
      </c>
      <c r="H1607" s="1">
        <v>1248294825.4900002</v>
      </c>
      <c r="I1607" s="1">
        <v>1252462296.4900002</v>
      </c>
    </row>
    <row r="1608" spans="1:9" x14ac:dyDescent="0.2">
      <c r="A1608" t="s">
        <v>131</v>
      </c>
      <c r="D1608" t="s">
        <v>7</v>
      </c>
      <c r="E1608">
        <v>2016</v>
      </c>
      <c r="F1608" s="1">
        <v>3029423830</v>
      </c>
      <c r="G1608" s="1">
        <v>3029148731</v>
      </c>
      <c r="H1608" s="1">
        <v>1266331862.71</v>
      </c>
      <c r="I1608" s="1">
        <v>1266056763.71</v>
      </c>
    </row>
    <row r="1609" spans="1:9" x14ac:dyDescent="0.2">
      <c r="A1609" t="s">
        <v>131</v>
      </c>
      <c r="D1609" t="s">
        <v>7</v>
      </c>
      <c r="E1609">
        <v>2017</v>
      </c>
      <c r="F1609" s="1">
        <v>2845022414</v>
      </c>
      <c r="G1609" s="1">
        <v>2843714553</v>
      </c>
      <c r="H1609" s="1">
        <v>1180922862.2</v>
      </c>
      <c r="I1609" s="1">
        <v>1179615001.2</v>
      </c>
    </row>
    <row r="1610" spans="1:9" x14ac:dyDescent="0.2">
      <c r="A1610" t="s">
        <v>131</v>
      </c>
      <c r="D1610" t="s">
        <v>7</v>
      </c>
      <c r="E1610">
        <v>2018</v>
      </c>
      <c r="F1610" s="1">
        <v>2974110258</v>
      </c>
      <c r="G1610" s="1">
        <v>2976092210</v>
      </c>
      <c r="H1610" s="1">
        <v>1247552269.05</v>
      </c>
      <c r="I1610" s="1">
        <v>1249534221.05</v>
      </c>
    </row>
    <row r="1611" spans="1:9" x14ac:dyDescent="0.2">
      <c r="A1611" t="s">
        <v>131</v>
      </c>
      <c r="D1611" t="s">
        <v>7</v>
      </c>
      <c r="E1611">
        <v>2019</v>
      </c>
      <c r="F1611" s="1">
        <v>2867580962</v>
      </c>
      <c r="G1611" s="1">
        <v>2873421481</v>
      </c>
      <c r="H1611" s="1">
        <v>1189458767.78</v>
      </c>
      <c r="I1611" s="1">
        <v>1195299286.78</v>
      </c>
    </row>
    <row r="1612" spans="1:9" x14ac:dyDescent="0.2">
      <c r="A1612" t="s">
        <v>131</v>
      </c>
      <c r="D1612" t="s">
        <v>7</v>
      </c>
      <c r="E1612">
        <v>2020</v>
      </c>
      <c r="F1612" s="1">
        <v>2800303695</v>
      </c>
      <c r="G1612" s="1">
        <v>2844019932</v>
      </c>
      <c r="H1612" s="1">
        <v>1074001013</v>
      </c>
      <c r="I1612" s="1">
        <v>1117717250</v>
      </c>
    </row>
    <row r="1613" spans="1:9" x14ac:dyDescent="0.2">
      <c r="A1613" t="s">
        <v>131</v>
      </c>
      <c r="D1613" t="s">
        <v>7</v>
      </c>
      <c r="E1613">
        <v>2021</v>
      </c>
      <c r="F1613" s="1">
        <v>2594888629</v>
      </c>
      <c r="G1613" s="1">
        <v>2598119671</v>
      </c>
      <c r="H1613" s="1">
        <v>980044580</v>
      </c>
      <c r="I1613" s="1">
        <v>983275622</v>
      </c>
    </row>
    <row r="1614" spans="1:9" x14ac:dyDescent="0.2">
      <c r="A1614" t="s">
        <v>131</v>
      </c>
      <c r="D1614" t="s">
        <v>7</v>
      </c>
      <c r="E1614">
        <v>2022</v>
      </c>
      <c r="F1614" s="1">
        <v>2471518156</v>
      </c>
      <c r="G1614" s="1">
        <v>2478988008</v>
      </c>
      <c r="H1614" s="1">
        <v>901053929</v>
      </c>
      <c r="I1614" s="1">
        <v>908523781</v>
      </c>
    </row>
    <row r="1615" spans="1:9" x14ac:dyDescent="0.2">
      <c r="A1615" t="s">
        <v>131</v>
      </c>
      <c r="D1615" t="s">
        <v>7</v>
      </c>
      <c r="E1615">
        <v>2023</v>
      </c>
      <c r="F1615" s="1">
        <v>2325541295</v>
      </c>
      <c r="G1615" s="1">
        <v>2326057558</v>
      </c>
      <c r="H1615" s="1">
        <v>803913810</v>
      </c>
      <c r="I1615" s="1">
        <v>804430073</v>
      </c>
    </row>
    <row r="1616" spans="1:9" x14ac:dyDescent="0.2">
      <c r="A1616" t="s">
        <v>131</v>
      </c>
      <c r="D1616" t="s">
        <v>7</v>
      </c>
      <c r="E1616">
        <v>2024</v>
      </c>
      <c r="F1616" s="1">
        <v>951989994</v>
      </c>
      <c r="G1616" s="1">
        <v>952100286</v>
      </c>
      <c r="H1616" s="1">
        <v>323385546</v>
      </c>
      <c r="I1616" s="1">
        <v>323495838</v>
      </c>
    </row>
    <row r="1617" spans="1:9" x14ac:dyDescent="0.2">
      <c r="A1617" t="s">
        <v>131</v>
      </c>
      <c r="D1617" t="s">
        <v>8</v>
      </c>
      <c r="E1617">
        <v>201401</v>
      </c>
      <c r="F1617" s="1">
        <v>263442267</v>
      </c>
      <c r="G1617" s="1">
        <v>210726175</v>
      </c>
      <c r="H1617" s="1">
        <v>111686637.15000001</v>
      </c>
      <c r="I1617" s="1">
        <v>58970545.150000006</v>
      </c>
    </row>
    <row r="1618" spans="1:9" x14ac:dyDescent="0.2">
      <c r="A1618" t="s">
        <v>131</v>
      </c>
      <c r="D1618" t="s">
        <v>8</v>
      </c>
      <c r="E1618">
        <v>201402</v>
      </c>
      <c r="F1618" s="1">
        <v>261462442</v>
      </c>
      <c r="G1618" s="1">
        <v>262118002</v>
      </c>
      <c r="H1618" s="1">
        <v>110297738.06</v>
      </c>
      <c r="I1618" s="1">
        <v>110953298.06</v>
      </c>
    </row>
    <row r="1619" spans="1:9" x14ac:dyDescent="0.2">
      <c r="A1619" t="s">
        <v>131</v>
      </c>
      <c r="D1619" t="s">
        <v>8</v>
      </c>
      <c r="E1619">
        <v>201403</v>
      </c>
      <c r="F1619" s="1">
        <v>262367071</v>
      </c>
      <c r="G1619" s="1">
        <v>190590345</v>
      </c>
      <c r="H1619" s="1">
        <v>262367071</v>
      </c>
      <c r="I1619" s="1">
        <v>190590345</v>
      </c>
    </row>
    <row r="1620" spans="1:9" x14ac:dyDescent="0.2">
      <c r="A1620" t="s">
        <v>131</v>
      </c>
      <c r="D1620" t="s">
        <v>8</v>
      </c>
      <c r="E1620">
        <v>201404</v>
      </c>
      <c r="F1620" s="1">
        <v>258859904</v>
      </c>
      <c r="G1620" s="1">
        <v>402117177</v>
      </c>
      <c r="H1620" s="1">
        <v>-41144099.319999993</v>
      </c>
      <c r="I1620" s="1">
        <v>102113173.68000001</v>
      </c>
    </row>
    <row r="1621" spans="1:9" x14ac:dyDescent="0.2">
      <c r="A1621" t="s">
        <v>131</v>
      </c>
      <c r="D1621" t="s">
        <v>8</v>
      </c>
      <c r="E1621">
        <v>201405</v>
      </c>
      <c r="F1621" s="1">
        <v>263710483</v>
      </c>
      <c r="G1621" s="1">
        <v>191954130</v>
      </c>
      <c r="H1621" s="1">
        <v>110882072.38999999</v>
      </c>
      <c r="I1621" s="1">
        <v>39125719.389999986</v>
      </c>
    </row>
    <row r="1622" spans="1:9" x14ac:dyDescent="0.2">
      <c r="A1622" t="s">
        <v>131</v>
      </c>
      <c r="D1622" t="s">
        <v>8</v>
      </c>
      <c r="E1622">
        <v>201406</v>
      </c>
      <c r="F1622" s="1">
        <v>260315391</v>
      </c>
      <c r="G1622" s="1">
        <v>260231253.99529999</v>
      </c>
      <c r="H1622" s="1">
        <v>111060327.30000001</v>
      </c>
      <c r="I1622" s="1">
        <v>110976190.29530001</v>
      </c>
    </row>
    <row r="1623" spans="1:9" x14ac:dyDescent="0.2">
      <c r="A1623" t="s">
        <v>131</v>
      </c>
      <c r="D1623" t="s">
        <v>8</v>
      </c>
      <c r="E1623">
        <v>201407</v>
      </c>
      <c r="F1623" s="1">
        <v>265041794</v>
      </c>
      <c r="G1623" s="1">
        <v>262932344</v>
      </c>
      <c r="H1623" s="1">
        <v>115529501.87</v>
      </c>
      <c r="I1623" s="1">
        <v>113420051.87</v>
      </c>
    </row>
    <row r="1624" spans="1:9" x14ac:dyDescent="0.2">
      <c r="A1624" t="s">
        <v>131</v>
      </c>
      <c r="D1624" t="s">
        <v>8</v>
      </c>
      <c r="E1624">
        <v>201408</v>
      </c>
      <c r="F1624" s="1">
        <v>260660740</v>
      </c>
      <c r="G1624" s="1">
        <v>269733376.02829999</v>
      </c>
      <c r="H1624" s="1">
        <v>96307813.560000002</v>
      </c>
      <c r="I1624" s="1">
        <v>105380449.58829999</v>
      </c>
    </row>
    <row r="1625" spans="1:9" x14ac:dyDescent="0.2">
      <c r="A1625" t="s">
        <v>131</v>
      </c>
      <c r="D1625" t="s">
        <v>8</v>
      </c>
      <c r="E1625">
        <v>201409</v>
      </c>
      <c r="F1625" s="1">
        <v>258107113</v>
      </c>
      <c r="G1625" s="1">
        <v>250717064.18880001</v>
      </c>
      <c r="H1625" s="1">
        <v>111964699.5</v>
      </c>
      <c r="I1625" s="1">
        <v>104574650.68880001</v>
      </c>
    </row>
    <row r="1626" spans="1:9" x14ac:dyDescent="0.2">
      <c r="A1626" t="s">
        <v>131</v>
      </c>
      <c r="D1626" t="s">
        <v>8</v>
      </c>
      <c r="E1626">
        <v>201410</v>
      </c>
      <c r="F1626" s="1">
        <v>261033178</v>
      </c>
      <c r="G1626" s="1">
        <v>260391320</v>
      </c>
      <c r="H1626" s="1">
        <v>113324569.16</v>
      </c>
      <c r="I1626" s="1">
        <v>112682711.16</v>
      </c>
    </row>
    <row r="1627" spans="1:9" x14ac:dyDescent="0.2">
      <c r="A1627" t="s">
        <v>131</v>
      </c>
      <c r="D1627" t="s">
        <v>8</v>
      </c>
      <c r="E1627">
        <v>201411</v>
      </c>
      <c r="F1627" s="1">
        <v>243519814</v>
      </c>
      <c r="G1627" s="1">
        <v>249641148</v>
      </c>
      <c r="H1627" s="1">
        <v>100355636</v>
      </c>
      <c r="I1627" s="1">
        <v>106476970</v>
      </c>
    </row>
    <row r="1628" spans="1:9" x14ac:dyDescent="0.2">
      <c r="A1628" t="s">
        <v>131</v>
      </c>
      <c r="D1628" t="s">
        <v>8</v>
      </c>
      <c r="E1628">
        <v>201412</v>
      </c>
      <c r="F1628" s="1">
        <v>256390657</v>
      </c>
      <c r="G1628" s="1">
        <v>251172482</v>
      </c>
      <c r="H1628" s="1">
        <v>111411097.13</v>
      </c>
      <c r="I1628" s="1">
        <v>106192922.13</v>
      </c>
    </row>
    <row r="1629" spans="1:9" x14ac:dyDescent="0.2">
      <c r="A1629" t="s">
        <v>131</v>
      </c>
      <c r="D1629" t="s">
        <v>8</v>
      </c>
      <c r="E1629">
        <v>201501</v>
      </c>
      <c r="F1629" s="1">
        <v>248543047</v>
      </c>
      <c r="G1629" s="1">
        <v>250516186</v>
      </c>
      <c r="H1629" s="1">
        <v>107230718.13999999</v>
      </c>
      <c r="I1629" s="1">
        <v>109203857.13999999</v>
      </c>
    </row>
    <row r="1630" spans="1:9" x14ac:dyDescent="0.2">
      <c r="A1630" t="s">
        <v>131</v>
      </c>
      <c r="D1630" t="s">
        <v>8</v>
      </c>
      <c r="E1630">
        <v>201502</v>
      </c>
      <c r="F1630" s="1">
        <v>249682755.13</v>
      </c>
      <c r="G1630" s="1">
        <v>251221838.13</v>
      </c>
      <c r="H1630" s="1">
        <v>103969996.00999999</v>
      </c>
      <c r="I1630" s="1">
        <v>105509079.00999999</v>
      </c>
    </row>
    <row r="1631" spans="1:9" x14ac:dyDescent="0.2">
      <c r="A1631" t="s">
        <v>131</v>
      </c>
      <c r="D1631" t="s">
        <v>8</v>
      </c>
      <c r="E1631">
        <v>201503</v>
      </c>
      <c r="F1631" s="1">
        <v>239973237</v>
      </c>
      <c r="G1631" s="1">
        <v>240628880</v>
      </c>
      <c r="H1631" s="1">
        <v>102580996.38</v>
      </c>
      <c r="I1631" s="1">
        <v>103236639.38</v>
      </c>
    </row>
    <row r="1632" spans="1:9" x14ac:dyDescent="0.2">
      <c r="A1632" t="s">
        <v>131</v>
      </c>
      <c r="D1632" t="s">
        <v>8</v>
      </c>
      <c r="E1632">
        <v>201504</v>
      </c>
      <c r="F1632" s="1">
        <v>246093140</v>
      </c>
      <c r="G1632" s="1">
        <v>245757907</v>
      </c>
      <c r="H1632" s="1">
        <v>103291232.97999999</v>
      </c>
      <c r="I1632" s="1">
        <v>102955999.97999999</v>
      </c>
    </row>
    <row r="1633" spans="1:9" x14ac:dyDescent="0.2">
      <c r="A1633" t="s">
        <v>131</v>
      </c>
      <c r="D1633" t="s">
        <v>8</v>
      </c>
      <c r="E1633">
        <v>201505</v>
      </c>
      <c r="F1633" s="1">
        <v>246292756</v>
      </c>
      <c r="G1633" s="1">
        <v>245748061</v>
      </c>
      <c r="H1633" s="1">
        <v>104445247.05000001</v>
      </c>
      <c r="I1633" s="1">
        <v>103900552.05000001</v>
      </c>
    </row>
    <row r="1634" spans="1:9" x14ac:dyDescent="0.2">
      <c r="A1634" t="s">
        <v>131</v>
      </c>
      <c r="D1634" t="s">
        <v>8</v>
      </c>
      <c r="E1634">
        <v>201506</v>
      </c>
      <c r="F1634" s="1">
        <v>249030608</v>
      </c>
      <c r="G1634" s="1">
        <v>248811393</v>
      </c>
      <c r="H1634" s="1">
        <v>104909682.96000001</v>
      </c>
      <c r="I1634" s="1">
        <v>104690467.96000001</v>
      </c>
    </row>
    <row r="1635" spans="1:9" x14ac:dyDescent="0.2">
      <c r="A1635" t="s">
        <v>131</v>
      </c>
      <c r="D1635" t="s">
        <v>8</v>
      </c>
      <c r="E1635">
        <v>201507</v>
      </c>
      <c r="F1635" s="1">
        <v>242678236</v>
      </c>
      <c r="G1635" s="1">
        <v>243278025</v>
      </c>
      <c r="H1635" s="1">
        <v>103638939.34</v>
      </c>
      <c r="I1635" s="1">
        <v>104238728.34</v>
      </c>
    </row>
    <row r="1636" spans="1:9" x14ac:dyDescent="0.2">
      <c r="A1636" t="s">
        <v>131</v>
      </c>
      <c r="D1636" t="s">
        <v>8</v>
      </c>
      <c r="E1636">
        <v>201508</v>
      </c>
      <c r="F1636" s="1">
        <v>244920757</v>
      </c>
      <c r="G1636" s="1">
        <v>245501800</v>
      </c>
      <c r="H1636" s="1">
        <v>102407915.22999999</v>
      </c>
      <c r="I1636" s="1">
        <v>102988958.22999999</v>
      </c>
    </row>
    <row r="1637" spans="1:9" x14ac:dyDescent="0.2">
      <c r="A1637" t="s">
        <v>131</v>
      </c>
      <c r="D1637" t="s">
        <v>8</v>
      </c>
      <c r="E1637">
        <v>201509</v>
      </c>
      <c r="F1637" s="1">
        <v>246751258</v>
      </c>
      <c r="G1637" s="1">
        <v>245719049</v>
      </c>
      <c r="H1637" s="1">
        <v>104594796.31999999</v>
      </c>
      <c r="I1637" s="1">
        <v>103562587.31999999</v>
      </c>
    </row>
    <row r="1638" spans="1:9" x14ac:dyDescent="0.2">
      <c r="A1638" t="s">
        <v>131</v>
      </c>
      <c r="D1638" t="s">
        <v>8</v>
      </c>
      <c r="E1638">
        <v>201510</v>
      </c>
      <c r="F1638" s="1">
        <v>248436686</v>
      </c>
      <c r="G1638" s="1">
        <v>248717479</v>
      </c>
      <c r="H1638" s="1">
        <v>103999894.84999999</v>
      </c>
      <c r="I1638" s="1">
        <v>104280687.84999999</v>
      </c>
    </row>
    <row r="1639" spans="1:9" x14ac:dyDescent="0.2">
      <c r="A1639" t="s">
        <v>131</v>
      </c>
      <c r="D1639" t="s">
        <v>8</v>
      </c>
      <c r="E1639">
        <v>201511</v>
      </c>
      <c r="F1639" s="1">
        <v>249148465</v>
      </c>
      <c r="G1639" s="1">
        <v>248844637</v>
      </c>
      <c r="H1639" s="1">
        <v>104643595.11000001</v>
      </c>
      <c r="I1639" s="1">
        <v>104339767.11000001</v>
      </c>
    </row>
    <row r="1640" spans="1:9" x14ac:dyDescent="0.2">
      <c r="A1640" t="s">
        <v>131</v>
      </c>
      <c r="D1640" t="s">
        <v>8</v>
      </c>
      <c r="E1640">
        <v>201512</v>
      </c>
      <c r="F1640" s="1">
        <v>244963211</v>
      </c>
      <c r="G1640" s="1">
        <v>245936372</v>
      </c>
      <c r="H1640" s="1">
        <v>102581811.12</v>
      </c>
      <c r="I1640" s="1">
        <v>103554972.12</v>
      </c>
    </row>
    <row r="1641" spans="1:9" x14ac:dyDescent="0.2">
      <c r="A1641" t="s">
        <v>131</v>
      </c>
      <c r="D1641" t="s">
        <v>8</v>
      </c>
      <c r="E1641">
        <v>201601</v>
      </c>
      <c r="F1641" s="1">
        <v>503110219</v>
      </c>
      <c r="G1641" s="1">
        <v>382705542</v>
      </c>
      <c r="H1641" s="1">
        <v>357676465.51999998</v>
      </c>
      <c r="I1641" s="1">
        <v>237271788.51999998</v>
      </c>
    </row>
    <row r="1642" spans="1:9" x14ac:dyDescent="0.2">
      <c r="A1642" t="s">
        <v>131</v>
      </c>
      <c r="D1642" t="s">
        <v>8</v>
      </c>
      <c r="E1642">
        <v>201602</v>
      </c>
      <c r="F1642" s="1">
        <v>-1867095</v>
      </c>
      <c r="G1642" s="1">
        <v>117407054</v>
      </c>
      <c r="H1642" s="1">
        <v>-397390488.63</v>
      </c>
      <c r="I1642" s="1">
        <v>-278116339.63</v>
      </c>
    </row>
    <row r="1643" spans="1:9" x14ac:dyDescent="0.2">
      <c r="A1643" t="s">
        <v>131</v>
      </c>
      <c r="D1643" t="s">
        <v>8</v>
      </c>
      <c r="E1643">
        <v>201603</v>
      </c>
      <c r="F1643" s="1">
        <v>257177650</v>
      </c>
      <c r="G1643" s="1">
        <v>139015465</v>
      </c>
      <c r="H1643" s="1">
        <v>355320605.25999999</v>
      </c>
      <c r="I1643" s="1">
        <v>237158420.25999999</v>
      </c>
    </row>
    <row r="1644" spans="1:9" x14ac:dyDescent="0.2">
      <c r="A1644" t="s">
        <v>131</v>
      </c>
      <c r="D1644" t="s">
        <v>8</v>
      </c>
      <c r="E1644">
        <v>201604</v>
      </c>
      <c r="F1644" s="1">
        <v>251879954</v>
      </c>
      <c r="G1644" s="1">
        <v>369939960</v>
      </c>
      <c r="H1644" s="1">
        <v>105193470.03999999</v>
      </c>
      <c r="I1644" s="1">
        <v>223253476.03999999</v>
      </c>
    </row>
    <row r="1645" spans="1:9" x14ac:dyDescent="0.2">
      <c r="A1645" t="s">
        <v>131</v>
      </c>
      <c r="D1645" t="s">
        <v>8</v>
      </c>
      <c r="E1645">
        <v>201605</v>
      </c>
      <c r="F1645" s="1">
        <v>223334525</v>
      </c>
      <c r="G1645" s="1">
        <v>217998091</v>
      </c>
      <c r="H1645" s="1">
        <v>121225202.47</v>
      </c>
      <c r="I1645" s="1">
        <v>115888768.47</v>
      </c>
    </row>
    <row r="1646" spans="1:9" x14ac:dyDescent="0.2">
      <c r="A1646" t="s">
        <v>131</v>
      </c>
      <c r="D1646" t="s">
        <v>8</v>
      </c>
      <c r="E1646">
        <v>201606</v>
      </c>
      <c r="F1646" s="1">
        <v>257343928</v>
      </c>
      <c r="G1646" s="1">
        <v>272462133</v>
      </c>
      <c r="H1646" s="1">
        <v>87895823.210000008</v>
      </c>
      <c r="I1646" s="1">
        <v>103014028.21000001</v>
      </c>
    </row>
    <row r="1647" spans="1:9" x14ac:dyDescent="0.2">
      <c r="A1647" t="s">
        <v>131</v>
      </c>
      <c r="D1647" t="s">
        <v>8</v>
      </c>
      <c r="E1647">
        <v>201607</v>
      </c>
      <c r="F1647" s="1">
        <v>256474032</v>
      </c>
      <c r="G1647" s="1">
        <v>248321319</v>
      </c>
      <c r="H1647" s="1">
        <v>105869172.77000001</v>
      </c>
      <c r="I1647" s="1">
        <v>97716459.770000011</v>
      </c>
    </row>
    <row r="1648" spans="1:9" x14ac:dyDescent="0.2">
      <c r="A1648" t="s">
        <v>131</v>
      </c>
      <c r="D1648" t="s">
        <v>8</v>
      </c>
      <c r="E1648">
        <v>201608</v>
      </c>
      <c r="F1648" s="1">
        <v>254062523</v>
      </c>
      <c r="G1648" s="1">
        <v>254446603</v>
      </c>
      <c r="H1648" s="1">
        <v>105022433.25</v>
      </c>
      <c r="I1648" s="1">
        <v>105406513.25</v>
      </c>
    </row>
    <row r="1649" spans="1:9" x14ac:dyDescent="0.2">
      <c r="A1649" t="s">
        <v>131</v>
      </c>
      <c r="D1649" t="s">
        <v>8</v>
      </c>
      <c r="E1649">
        <v>201609</v>
      </c>
      <c r="F1649" s="1">
        <v>255087705</v>
      </c>
      <c r="G1649" s="1">
        <v>254686026</v>
      </c>
      <c r="H1649" s="1">
        <v>105907966.22999999</v>
      </c>
      <c r="I1649" s="1">
        <v>105506287.22999999</v>
      </c>
    </row>
    <row r="1650" spans="1:9" x14ac:dyDescent="0.2">
      <c r="A1650" t="s">
        <v>131</v>
      </c>
      <c r="D1650" t="s">
        <v>8</v>
      </c>
      <c r="E1650">
        <v>201610</v>
      </c>
      <c r="F1650" s="1">
        <v>254825534</v>
      </c>
      <c r="G1650" s="1">
        <v>254785108</v>
      </c>
      <c r="H1650" s="1">
        <v>105997087.75999999</v>
      </c>
      <c r="I1650" s="1">
        <v>105956661.75999999</v>
      </c>
    </row>
    <row r="1651" spans="1:9" x14ac:dyDescent="0.2">
      <c r="A1651" t="s">
        <v>131</v>
      </c>
      <c r="D1651" t="s">
        <v>8</v>
      </c>
      <c r="E1651">
        <v>201611</v>
      </c>
      <c r="F1651" s="1">
        <v>259389799</v>
      </c>
      <c r="G1651" s="1">
        <v>259268412</v>
      </c>
      <c r="H1651" s="1">
        <v>106264694.43000001</v>
      </c>
      <c r="I1651" s="1">
        <v>106143307.43000001</v>
      </c>
    </row>
    <row r="1652" spans="1:9" x14ac:dyDescent="0.2">
      <c r="A1652" t="s">
        <v>131</v>
      </c>
      <c r="D1652" t="s">
        <v>8</v>
      </c>
      <c r="E1652">
        <v>201612</v>
      </c>
      <c r="F1652" s="1">
        <v>258605056</v>
      </c>
      <c r="G1652" s="1">
        <v>258113018</v>
      </c>
      <c r="H1652" s="1">
        <v>107349430.40000001</v>
      </c>
      <c r="I1652" s="1">
        <v>106857392.40000001</v>
      </c>
    </row>
    <row r="1653" spans="1:9" x14ac:dyDescent="0.2">
      <c r="A1653" t="s">
        <v>131</v>
      </c>
      <c r="D1653" t="s">
        <v>8</v>
      </c>
      <c r="E1653">
        <v>201701</v>
      </c>
      <c r="F1653" s="1">
        <v>265720989</v>
      </c>
      <c r="G1653" s="1">
        <v>265175915</v>
      </c>
      <c r="H1653" s="1">
        <v>108551089.81</v>
      </c>
      <c r="I1653" s="1">
        <v>108006015.81</v>
      </c>
    </row>
    <row r="1654" spans="1:9" x14ac:dyDescent="0.2">
      <c r="A1654" t="s">
        <v>131</v>
      </c>
      <c r="D1654" t="s">
        <v>8</v>
      </c>
      <c r="E1654">
        <v>201702</v>
      </c>
      <c r="F1654" s="1">
        <v>260829411</v>
      </c>
      <c r="G1654" s="1">
        <v>261367457</v>
      </c>
      <c r="H1654" s="1">
        <v>107364920.93000001</v>
      </c>
      <c r="I1654" s="1">
        <v>107902966.93000001</v>
      </c>
    </row>
    <row r="1655" spans="1:9" x14ac:dyDescent="0.2">
      <c r="A1655" t="s">
        <v>131</v>
      </c>
      <c r="D1655" t="s">
        <v>8</v>
      </c>
      <c r="E1655">
        <v>201703</v>
      </c>
      <c r="F1655" s="1">
        <v>265609041</v>
      </c>
      <c r="G1655" s="1">
        <v>265226956</v>
      </c>
      <c r="H1655" s="1">
        <v>108207258.31999999</v>
      </c>
      <c r="I1655" s="1">
        <v>107825173.31999999</v>
      </c>
    </row>
    <row r="1656" spans="1:9" x14ac:dyDescent="0.2">
      <c r="A1656" t="s">
        <v>131</v>
      </c>
      <c r="D1656" t="s">
        <v>8</v>
      </c>
      <c r="E1656">
        <v>201704</v>
      </c>
      <c r="F1656" s="1">
        <v>261235517</v>
      </c>
      <c r="G1656" s="1">
        <v>259863282</v>
      </c>
      <c r="H1656" s="1">
        <v>261235517</v>
      </c>
      <c r="I1656" s="1">
        <v>259863282</v>
      </c>
    </row>
    <row r="1657" spans="1:9" x14ac:dyDescent="0.2">
      <c r="A1657" t="s">
        <v>131</v>
      </c>
      <c r="D1657" t="s">
        <v>8</v>
      </c>
      <c r="E1657">
        <v>201705</v>
      </c>
      <c r="F1657" s="1">
        <v>260072573</v>
      </c>
      <c r="G1657" s="1">
        <v>260138246</v>
      </c>
      <c r="H1657" s="1">
        <v>106983806.46000001</v>
      </c>
      <c r="I1657" s="1">
        <v>107049479.46000001</v>
      </c>
    </row>
    <row r="1658" spans="1:9" x14ac:dyDescent="0.2">
      <c r="A1658" t="s">
        <v>131</v>
      </c>
      <c r="D1658" t="s">
        <v>8</v>
      </c>
      <c r="E1658">
        <v>201706</v>
      </c>
      <c r="F1658" s="1">
        <v>255099398</v>
      </c>
      <c r="G1658" s="1">
        <v>255306618</v>
      </c>
      <c r="H1658" s="1">
        <v>106543845.06999999</v>
      </c>
      <c r="I1658" s="1">
        <v>106751065.06999999</v>
      </c>
    </row>
    <row r="1659" spans="1:9" x14ac:dyDescent="0.2">
      <c r="A1659" t="s">
        <v>131</v>
      </c>
      <c r="D1659" t="s">
        <v>8</v>
      </c>
      <c r="E1659">
        <v>201707</v>
      </c>
      <c r="F1659" s="1">
        <v>0</v>
      </c>
      <c r="G1659" s="1">
        <v>141757</v>
      </c>
      <c r="H1659" s="1">
        <v>-148709360.78999999</v>
      </c>
      <c r="I1659" s="1">
        <v>-148567603.78999999</v>
      </c>
    </row>
    <row r="1660" spans="1:9" x14ac:dyDescent="0.2">
      <c r="A1660" t="s">
        <v>131</v>
      </c>
      <c r="D1660" t="s">
        <v>8</v>
      </c>
      <c r="E1660">
        <v>201708</v>
      </c>
      <c r="F1660" s="1">
        <v>250268307</v>
      </c>
      <c r="G1660" s="1">
        <v>251040725</v>
      </c>
      <c r="H1660" s="1">
        <v>104602918.19999999</v>
      </c>
      <c r="I1660" s="1">
        <v>105375336.19999999</v>
      </c>
    </row>
    <row r="1661" spans="1:9" x14ac:dyDescent="0.2">
      <c r="A1661" t="s">
        <v>131</v>
      </c>
      <c r="D1661" t="s">
        <v>8</v>
      </c>
      <c r="E1661">
        <v>201709</v>
      </c>
      <c r="F1661" s="1">
        <v>255778845</v>
      </c>
      <c r="G1661" s="1">
        <v>254913593</v>
      </c>
      <c r="H1661" s="1">
        <v>106439968.59999999</v>
      </c>
      <c r="I1661" s="1">
        <v>105574716.59999999</v>
      </c>
    </row>
    <row r="1662" spans="1:9" x14ac:dyDescent="0.2">
      <c r="A1662" t="s">
        <v>131</v>
      </c>
      <c r="D1662" t="s">
        <v>8</v>
      </c>
      <c r="E1662">
        <v>201710</v>
      </c>
      <c r="F1662" s="1">
        <v>262129098</v>
      </c>
      <c r="G1662" s="1">
        <v>261259982</v>
      </c>
      <c r="H1662" s="1">
        <v>108285223.52000001</v>
      </c>
      <c r="I1662" s="1">
        <v>107416107.52000001</v>
      </c>
    </row>
    <row r="1663" spans="1:9" x14ac:dyDescent="0.2">
      <c r="A1663" t="s">
        <v>131</v>
      </c>
      <c r="D1663" t="s">
        <v>8</v>
      </c>
      <c r="E1663">
        <v>201711</v>
      </c>
      <c r="F1663" s="1">
        <v>251545013</v>
      </c>
      <c r="G1663" s="1">
        <v>252971179</v>
      </c>
      <c r="H1663" s="1">
        <v>105257269.06</v>
      </c>
      <c r="I1663" s="1">
        <v>106683435.06</v>
      </c>
    </row>
    <row r="1664" spans="1:9" x14ac:dyDescent="0.2">
      <c r="A1664" t="s">
        <v>131</v>
      </c>
      <c r="D1664" t="s">
        <v>8</v>
      </c>
      <c r="E1664">
        <v>201712</v>
      </c>
      <c r="F1664" s="1">
        <v>256734222</v>
      </c>
      <c r="G1664" s="1">
        <v>256308843</v>
      </c>
      <c r="H1664" s="1">
        <v>106160406.02000001</v>
      </c>
      <c r="I1664" s="1">
        <v>105735027.02000001</v>
      </c>
    </row>
    <row r="1665" spans="1:9" x14ac:dyDescent="0.2">
      <c r="A1665" t="s">
        <v>131</v>
      </c>
      <c r="D1665" t="s">
        <v>8</v>
      </c>
      <c r="E1665">
        <v>201801</v>
      </c>
      <c r="F1665" s="1">
        <v>252085173</v>
      </c>
      <c r="G1665" s="1">
        <v>183354606</v>
      </c>
      <c r="H1665" s="1">
        <v>252085173</v>
      </c>
      <c r="I1665" s="1">
        <v>183354606</v>
      </c>
    </row>
    <row r="1666" spans="1:9" x14ac:dyDescent="0.2">
      <c r="A1666" t="s">
        <v>131</v>
      </c>
      <c r="D1666" t="s">
        <v>8</v>
      </c>
      <c r="E1666">
        <v>201802</v>
      </c>
      <c r="F1666" s="1">
        <v>248566877</v>
      </c>
      <c r="G1666" s="1">
        <v>317920240</v>
      </c>
      <c r="H1666" s="1">
        <v>-42140187.200000048</v>
      </c>
      <c r="I1666" s="1">
        <v>27213175.799999952</v>
      </c>
    </row>
    <row r="1667" spans="1:9" x14ac:dyDescent="0.2">
      <c r="A1667" t="s">
        <v>131</v>
      </c>
      <c r="D1667" t="s">
        <v>8</v>
      </c>
      <c r="E1667">
        <v>201803</v>
      </c>
      <c r="F1667" s="1">
        <v>248490626</v>
      </c>
      <c r="G1667" s="1">
        <v>248720340</v>
      </c>
      <c r="H1667" s="1">
        <v>104350399.77000001</v>
      </c>
      <c r="I1667" s="1">
        <v>104580113.77000001</v>
      </c>
    </row>
    <row r="1668" spans="1:9" x14ac:dyDescent="0.2">
      <c r="A1668" t="s">
        <v>131</v>
      </c>
      <c r="D1668" t="s">
        <v>8</v>
      </c>
      <c r="E1668">
        <v>201804</v>
      </c>
      <c r="F1668" s="1">
        <v>248692058</v>
      </c>
      <c r="G1668" s="1">
        <v>249101644</v>
      </c>
      <c r="H1668" s="1">
        <v>103480786.71000001</v>
      </c>
      <c r="I1668" s="1">
        <v>103890372.71000001</v>
      </c>
    </row>
    <row r="1669" spans="1:9" x14ac:dyDescent="0.2">
      <c r="A1669" t="s">
        <v>131</v>
      </c>
      <c r="D1669" t="s">
        <v>8</v>
      </c>
      <c r="E1669">
        <v>201805</v>
      </c>
      <c r="F1669" s="1">
        <v>246673817</v>
      </c>
      <c r="G1669" s="1">
        <v>246598065</v>
      </c>
      <c r="H1669" s="1">
        <v>103641619.08000001</v>
      </c>
      <c r="I1669" s="1">
        <v>103565867.08000001</v>
      </c>
    </row>
    <row r="1670" spans="1:9" x14ac:dyDescent="0.2">
      <c r="A1670" t="s">
        <v>131</v>
      </c>
      <c r="D1670" t="s">
        <v>8</v>
      </c>
      <c r="E1670">
        <v>201806</v>
      </c>
      <c r="F1670" s="1">
        <v>249423702</v>
      </c>
      <c r="G1670" s="1">
        <v>248723839</v>
      </c>
      <c r="H1670" s="1">
        <v>105127524.09999999</v>
      </c>
      <c r="I1670" s="1">
        <v>104427661.09999999</v>
      </c>
    </row>
    <row r="1671" spans="1:9" x14ac:dyDescent="0.2">
      <c r="A1671" t="s">
        <v>131</v>
      </c>
      <c r="D1671" t="s">
        <v>8</v>
      </c>
      <c r="E1671">
        <v>201807</v>
      </c>
      <c r="F1671" s="1">
        <v>248346060</v>
      </c>
      <c r="G1671" s="1">
        <v>248513764</v>
      </c>
      <c r="H1671" s="1">
        <v>104771461.75</v>
      </c>
      <c r="I1671" s="1">
        <v>104939165.75</v>
      </c>
    </row>
    <row r="1672" spans="1:9" x14ac:dyDescent="0.2">
      <c r="A1672" t="s">
        <v>131</v>
      </c>
      <c r="D1672" t="s">
        <v>8</v>
      </c>
      <c r="E1672">
        <v>201808</v>
      </c>
      <c r="F1672" s="1">
        <v>238567932</v>
      </c>
      <c r="G1672" s="1">
        <v>234937974</v>
      </c>
      <c r="H1672" s="1">
        <v>101119430.40000001</v>
      </c>
      <c r="I1672" s="1">
        <v>97489472.400000006</v>
      </c>
    </row>
    <row r="1673" spans="1:9" x14ac:dyDescent="0.2">
      <c r="A1673" t="s">
        <v>131</v>
      </c>
      <c r="D1673" t="s">
        <v>8</v>
      </c>
      <c r="E1673">
        <v>201809</v>
      </c>
      <c r="F1673" s="1">
        <v>244513140</v>
      </c>
      <c r="G1673" s="1">
        <v>255295626</v>
      </c>
      <c r="H1673" s="1">
        <v>102241449.31999999</v>
      </c>
      <c r="I1673" s="1">
        <v>113023935.31999999</v>
      </c>
    </row>
    <row r="1674" spans="1:9" x14ac:dyDescent="0.2">
      <c r="A1674" t="s">
        <v>131</v>
      </c>
      <c r="D1674" t="s">
        <v>8</v>
      </c>
      <c r="E1674">
        <v>201810</v>
      </c>
      <c r="F1674" s="1">
        <v>259341027</v>
      </c>
      <c r="G1674" s="1">
        <v>251162666</v>
      </c>
      <c r="H1674" s="1">
        <v>106949446.43000001</v>
      </c>
      <c r="I1674" s="1">
        <v>98771085.430000007</v>
      </c>
    </row>
    <row r="1675" spans="1:9" x14ac:dyDescent="0.2">
      <c r="A1675" t="s">
        <v>131</v>
      </c>
      <c r="D1675" t="s">
        <v>8</v>
      </c>
      <c r="E1675">
        <v>201811</v>
      </c>
      <c r="F1675" s="1">
        <v>238615858</v>
      </c>
      <c r="G1675" s="1">
        <v>241510838</v>
      </c>
      <c r="H1675" s="1">
        <v>102378885.84999999</v>
      </c>
      <c r="I1675" s="1">
        <v>105273865.84999999</v>
      </c>
    </row>
    <row r="1676" spans="1:9" x14ac:dyDescent="0.2">
      <c r="A1676" t="s">
        <v>131</v>
      </c>
      <c r="D1676" t="s">
        <v>8</v>
      </c>
      <c r="E1676">
        <v>201812</v>
      </c>
      <c r="F1676" s="1">
        <v>250793988</v>
      </c>
      <c r="G1676" s="1">
        <v>250252608</v>
      </c>
      <c r="H1676" s="1">
        <v>103546279.84</v>
      </c>
      <c r="I1676" s="1">
        <v>103004899.84</v>
      </c>
    </row>
    <row r="1677" spans="1:9" x14ac:dyDescent="0.2">
      <c r="A1677" t="s">
        <v>131</v>
      </c>
      <c r="D1677" t="s">
        <v>8</v>
      </c>
      <c r="E1677">
        <v>201901</v>
      </c>
      <c r="F1677" s="1">
        <v>240528021</v>
      </c>
      <c r="G1677" s="1">
        <v>241497229</v>
      </c>
      <c r="H1677" s="1">
        <v>101456339.56999999</v>
      </c>
      <c r="I1677" s="1">
        <v>102425547.56999999</v>
      </c>
    </row>
    <row r="1678" spans="1:9" x14ac:dyDescent="0.2">
      <c r="A1678" t="s">
        <v>131</v>
      </c>
      <c r="D1678" t="s">
        <v>8</v>
      </c>
      <c r="E1678">
        <v>201902</v>
      </c>
      <c r="F1678" s="1">
        <v>244364865</v>
      </c>
      <c r="G1678" s="1">
        <v>243913944</v>
      </c>
      <c r="H1678" s="1">
        <v>102428675.02000001</v>
      </c>
      <c r="I1678" s="1">
        <v>101977754.02000001</v>
      </c>
    </row>
    <row r="1679" spans="1:9" x14ac:dyDescent="0.2">
      <c r="A1679" t="s">
        <v>131</v>
      </c>
      <c r="D1679" t="s">
        <v>8</v>
      </c>
      <c r="E1679">
        <v>201903</v>
      </c>
      <c r="F1679" s="1">
        <v>242699858</v>
      </c>
      <c r="G1679" s="1">
        <v>242915564</v>
      </c>
      <c r="H1679" s="1">
        <v>101689529.91999999</v>
      </c>
      <c r="I1679" s="1">
        <v>101905235.91999999</v>
      </c>
    </row>
    <row r="1680" spans="1:9" x14ac:dyDescent="0.2">
      <c r="A1680" t="s">
        <v>131</v>
      </c>
      <c r="D1680" t="s">
        <v>8</v>
      </c>
      <c r="E1680">
        <v>201904</v>
      </c>
      <c r="F1680" s="1">
        <v>244478458</v>
      </c>
      <c r="G1680" s="1">
        <v>244476776</v>
      </c>
      <c r="H1680" s="1">
        <v>101460556</v>
      </c>
      <c r="I1680" s="1">
        <v>101458874</v>
      </c>
    </row>
    <row r="1681" spans="1:9" x14ac:dyDescent="0.2">
      <c r="A1681" t="s">
        <v>131</v>
      </c>
      <c r="D1681" t="s">
        <v>8</v>
      </c>
      <c r="E1681">
        <v>201905</v>
      </c>
      <c r="F1681" s="1">
        <v>237246366</v>
      </c>
      <c r="G1681" s="1">
        <v>238027928</v>
      </c>
      <c r="H1681" s="1">
        <v>99586130.449999988</v>
      </c>
      <c r="I1681" s="1">
        <v>100367692.44999999</v>
      </c>
    </row>
    <row r="1682" spans="1:9" x14ac:dyDescent="0.2">
      <c r="A1682" t="s">
        <v>131</v>
      </c>
      <c r="D1682" t="s">
        <v>8</v>
      </c>
      <c r="E1682">
        <v>201906</v>
      </c>
      <c r="F1682" s="1">
        <v>236652211</v>
      </c>
      <c r="G1682" s="1">
        <v>236929533</v>
      </c>
      <c r="H1682" s="1">
        <v>99050242.729999989</v>
      </c>
      <c r="I1682" s="1">
        <v>99327564.729999989</v>
      </c>
    </row>
    <row r="1683" spans="1:9" x14ac:dyDescent="0.2">
      <c r="A1683" t="s">
        <v>131</v>
      </c>
      <c r="D1683" t="s">
        <v>8</v>
      </c>
      <c r="E1683">
        <v>201907</v>
      </c>
      <c r="F1683" s="1">
        <v>236188673</v>
      </c>
      <c r="G1683" s="1">
        <v>236298135</v>
      </c>
      <c r="H1683" s="1">
        <v>98688587.680000007</v>
      </c>
      <c r="I1683" s="1">
        <v>98798049.680000007</v>
      </c>
    </row>
    <row r="1684" spans="1:9" x14ac:dyDescent="0.2">
      <c r="A1684" t="s">
        <v>131</v>
      </c>
      <c r="D1684" t="s">
        <v>8</v>
      </c>
      <c r="E1684">
        <v>201908</v>
      </c>
      <c r="F1684" s="1">
        <v>239089275</v>
      </c>
      <c r="G1684" s="1">
        <v>238700468</v>
      </c>
      <c r="H1684" s="1">
        <v>99612561.120000005</v>
      </c>
      <c r="I1684" s="1">
        <v>99223754.120000005</v>
      </c>
    </row>
    <row r="1685" spans="1:9" x14ac:dyDescent="0.2">
      <c r="A1685" t="s">
        <v>131</v>
      </c>
      <c r="D1685" t="s">
        <v>8</v>
      </c>
      <c r="E1685">
        <v>201909</v>
      </c>
      <c r="F1685" s="1">
        <v>237090605</v>
      </c>
      <c r="G1685" s="1">
        <v>237335761</v>
      </c>
      <c r="H1685" s="1">
        <v>99019042.060000002</v>
      </c>
      <c r="I1685" s="1">
        <v>99264198.060000002</v>
      </c>
    </row>
    <row r="1686" spans="1:9" x14ac:dyDescent="0.2">
      <c r="A1686" t="s">
        <v>131</v>
      </c>
      <c r="D1686" t="s">
        <v>8</v>
      </c>
      <c r="E1686">
        <v>201910</v>
      </c>
      <c r="F1686" s="1">
        <v>235203669</v>
      </c>
      <c r="G1686" s="1">
        <v>235974898</v>
      </c>
      <c r="H1686" s="1">
        <v>97462985.229999989</v>
      </c>
      <c r="I1686" s="1">
        <v>98234214.229999989</v>
      </c>
    </row>
    <row r="1687" spans="1:9" x14ac:dyDescent="0.2">
      <c r="A1687" t="s">
        <v>131</v>
      </c>
      <c r="D1687" t="s">
        <v>8</v>
      </c>
      <c r="E1687">
        <v>201911</v>
      </c>
      <c r="F1687" s="1">
        <v>237242809</v>
      </c>
      <c r="G1687" s="1">
        <v>297638372</v>
      </c>
      <c r="H1687" s="1">
        <v>99641980</v>
      </c>
      <c r="I1687" s="1">
        <v>160037543</v>
      </c>
    </row>
    <row r="1688" spans="1:9" x14ac:dyDescent="0.2">
      <c r="A1688" t="s">
        <v>131</v>
      </c>
      <c r="D1688" t="s">
        <v>8</v>
      </c>
      <c r="E1688">
        <v>201912</v>
      </c>
      <c r="F1688" s="1">
        <v>236796152</v>
      </c>
      <c r="G1688" s="1">
        <v>179712873</v>
      </c>
      <c r="H1688" s="1">
        <v>89362138</v>
      </c>
      <c r="I1688" s="1">
        <v>32278859</v>
      </c>
    </row>
    <row r="1689" spans="1:9" x14ac:dyDescent="0.2">
      <c r="A1689" t="s">
        <v>131</v>
      </c>
      <c r="D1689" t="s">
        <v>8</v>
      </c>
      <c r="E1689">
        <v>202001</v>
      </c>
      <c r="F1689" s="1">
        <v>224350534</v>
      </c>
      <c r="G1689" s="1">
        <v>225709306</v>
      </c>
      <c r="H1689" s="1">
        <v>86248160</v>
      </c>
      <c r="I1689" s="1">
        <v>87606932</v>
      </c>
    </row>
    <row r="1690" spans="1:9" x14ac:dyDescent="0.2">
      <c r="A1690" t="s">
        <v>131</v>
      </c>
      <c r="D1690" t="s">
        <v>8</v>
      </c>
      <c r="E1690">
        <v>202002</v>
      </c>
      <c r="F1690" s="1">
        <v>244436662</v>
      </c>
      <c r="G1690" s="1">
        <v>241452234</v>
      </c>
      <c r="H1690" s="1">
        <v>92674870</v>
      </c>
      <c r="I1690" s="1">
        <v>89690442</v>
      </c>
    </row>
    <row r="1691" spans="1:9" x14ac:dyDescent="0.2">
      <c r="A1691" t="s">
        <v>131</v>
      </c>
      <c r="D1691" t="s">
        <v>8</v>
      </c>
      <c r="E1691">
        <v>202003</v>
      </c>
      <c r="F1691" s="1">
        <v>232299215</v>
      </c>
      <c r="G1691" s="1">
        <v>234227134</v>
      </c>
      <c r="H1691" s="1">
        <v>88692026</v>
      </c>
      <c r="I1691" s="1">
        <v>90619945</v>
      </c>
    </row>
    <row r="1692" spans="1:9" x14ac:dyDescent="0.2">
      <c r="A1692" t="s">
        <v>131</v>
      </c>
      <c r="D1692" t="s">
        <v>8</v>
      </c>
      <c r="E1692">
        <v>202004</v>
      </c>
      <c r="F1692" s="1">
        <v>234734208</v>
      </c>
      <c r="G1692" s="1">
        <v>234623202</v>
      </c>
      <c r="H1692" s="1">
        <v>89029207</v>
      </c>
      <c r="I1692" s="1">
        <v>88918201</v>
      </c>
    </row>
    <row r="1693" spans="1:9" x14ac:dyDescent="0.2">
      <c r="A1693" t="s">
        <v>131</v>
      </c>
      <c r="D1693" t="s">
        <v>8</v>
      </c>
      <c r="E1693">
        <v>202005</v>
      </c>
      <c r="F1693" s="1">
        <v>234556773</v>
      </c>
      <c r="G1693" s="1">
        <v>234246717</v>
      </c>
      <c r="H1693" s="1">
        <v>89690055</v>
      </c>
      <c r="I1693" s="1">
        <v>89379999</v>
      </c>
    </row>
    <row r="1694" spans="1:9" x14ac:dyDescent="0.2">
      <c r="A1694" t="s">
        <v>131</v>
      </c>
      <c r="D1694" t="s">
        <v>8</v>
      </c>
      <c r="E1694">
        <v>202006</v>
      </c>
      <c r="F1694" s="1">
        <v>236005941</v>
      </c>
      <c r="G1694" s="1">
        <v>236052367</v>
      </c>
      <c r="H1694" s="1">
        <v>89591612</v>
      </c>
      <c r="I1694" s="1">
        <v>89638038</v>
      </c>
    </row>
    <row r="1695" spans="1:9" x14ac:dyDescent="0.2">
      <c r="A1695" t="s">
        <v>131</v>
      </c>
      <c r="D1695" t="s">
        <v>8</v>
      </c>
      <c r="E1695">
        <v>202007</v>
      </c>
      <c r="F1695" s="1">
        <v>238158625</v>
      </c>
      <c r="G1695" s="1">
        <v>237289441</v>
      </c>
      <c r="H1695" s="1">
        <v>90467389</v>
      </c>
      <c r="I1695" s="1">
        <v>89598205</v>
      </c>
    </row>
    <row r="1696" spans="1:9" x14ac:dyDescent="0.2">
      <c r="A1696" t="s">
        <v>131</v>
      </c>
      <c r="D1696" t="s">
        <v>8</v>
      </c>
      <c r="E1696">
        <v>202008</v>
      </c>
      <c r="F1696" s="1">
        <v>243147938</v>
      </c>
      <c r="G1696" s="1">
        <v>240211047</v>
      </c>
      <c r="H1696" s="1">
        <v>96712177</v>
      </c>
      <c r="I1696" s="1">
        <v>93775286</v>
      </c>
    </row>
    <row r="1697" spans="1:9" x14ac:dyDescent="0.2">
      <c r="A1697" t="s">
        <v>131</v>
      </c>
      <c r="D1697" t="s">
        <v>8</v>
      </c>
      <c r="E1697">
        <v>202009</v>
      </c>
      <c r="F1697" s="1">
        <v>230792262</v>
      </c>
      <c r="G1697" s="1">
        <v>234187548</v>
      </c>
      <c r="H1697" s="1">
        <v>89529401</v>
      </c>
      <c r="I1697" s="1">
        <v>92924687</v>
      </c>
    </row>
    <row r="1698" spans="1:9" x14ac:dyDescent="0.2">
      <c r="A1698" t="s">
        <v>131</v>
      </c>
      <c r="D1698" t="s">
        <v>8</v>
      </c>
      <c r="E1698">
        <v>202010</v>
      </c>
      <c r="F1698" s="1">
        <v>232635874</v>
      </c>
      <c r="G1698" s="1">
        <v>274866090</v>
      </c>
      <c r="H1698" s="1">
        <v>89217736</v>
      </c>
      <c r="I1698" s="1">
        <v>131447952</v>
      </c>
    </row>
    <row r="1699" spans="1:9" x14ac:dyDescent="0.2">
      <c r="A1699" t="s">
        <v>131</v>
      </c>
      <c r="D1699" t="s">
        <v>8</v>
      </c>
      <c r="E1699">
        <v>202011</v>
      </c>
      <c r="F1699" s="1">
        <v>226985865</v>
      </c>
      <c r="G1699" s="1">
        <v>228005601</v>
      </c>
      <c r="H1699" s="1">
        <v>87072171</v>
      </c>
      <c r="I1699" s="1">
        <v>88091907</v>
      </c>
    </row>
    <row r="1700" spans="1:9" x14ac:dyDescent="0.2">
      <c r="A1700" t="s">
        <v>131</v>
      </c>
      <c r="D1700" t="s">
        <v>8</v>
      </c>
      <c r="E1700">
        <v>202012</v>
      </c>
      <c r="F1700" s="1">
        <v>222199798</v>
      </c>
      <c r="G1700" s="1">
        <v>223149245</v>
      </c>
      <c r="H1700" s="1">
        <v>85076209</v>
      </c>
      <c r="I1700" s="1">
        <v>86025656</v>
      </c>
    </row>
    <row r="1701" spans="1:9" x14ac:dyDescent="0.2">
      <c r="A1701" t="s">
        <v>131</v>
      </c>
      <c r="D1701" t="s">
        <v>8</v>
      </c>
      <c r="E1701">
        <v>202101</v>
      </c>
      <c r="F1701" s="1">
        <v>219016819</v>
      </c>
      <c r="G1701" s="1">
        <v>220518855</v>
      </c>
      <c r="H1701" s="1">
        <v>84878168</v>
      </c>
      <c r="I1701" s="1">
        <v>86380204</v>
      </c>
    </row>
    <row r="1702" spans="1:9" x14ac:dyDescent="0.2">
      <c r="A1702" t="s">
        <v>131</v>
      </c>
      <c r="D1702" t="s">
        <v>8</v>
      </c>
      <c r="E1702">
        <v>202102</v>
      </c>
      <c r="F1702" s="1">
        <v>222317578</v>
      </c>
      <c r="G1702" s="1">
        <v>223568857</v>
      </c>
      <c r="H1702" s="1">
        <v>82144887</v>
      </c>
      <c r="I1702" s="1">
        <v>83396166</v>
      </c>
    </row>
    <row r="1703" spans="1:9" x14ac:dyDescent="0.2">
      <c r="A1703" t="s">
        <v>131</v>
      </c>
      <c r="D1703" t="s">
        <v>8</v>
      </c>
      <c r="E1703">
        <v>202103</v>
      </c>
      <c r="F1703" s="1">
        <v>223340644</v>
      </c>
      <c r="G1703" s="1">
        <v>222167481</v>
      </c>
      <c r="H1703" s="1">
        <v>84740612</v>
      </c>
      <c r="I1703" s="1">
        <v>83567449</v>
      </c>
    </row>
    <row r="1704" spans="1:9" x14ac:dyDescent="0.2">
      <c r="A1704" t="s">
        <v>131</v>
      </c>
      <c r="D1704" t="s">
        <v>8</v>
      </c>
      <c r="E1704">
        <v>202104</v>
      </c>
      <c r="F1704" s="1">
        <v>224261016</v>
      </c>
      <c r="G1704" s="1">
        <v>224956349</v>
      </c>
      <c r="H1704" s="1">
        <v>83230074</v>
      </c>
      <c r="I1704" s="1">
        <v>83925407</v>
      </c>
    </row>
    <row r="1705" spans="1:9" x14ac:dyDescent="0.2">
      <c r="A1705" t="s">
        <v>131</v>
      </c>
      <c r="D1705" t="s">
        <v>8</v>
      </c>
      <c r="E1705">
        <v>202105</v>
      </c>
      <c r="F1705" s="1">
        <v>213507698</v>
      </c>
      <c r="G1705" s="1">
        <v>214515987</v>
      </c>
      <c r="H1705" s="1">
        <v>81032451</v>
      </c>
      <c r="I1705" s="1">
        <v>82040740</v>
      </c>
    </row>
    <row r="1706" spans="1:9" x14ac:dyDescent="0.2">
      <c r="A1706" t="s">
        <v>131</v>
      </c>
      <c r="D1706" t="s">
        <v>8</v>
      </c>
      <c r="E1706">
        <v>202106</v>
      </c>
      <c r="F1706" s="1">
        <v>214094436</v>
      </c>
      <c r="G1706" s="1">
        <v>214647163</v>
      </c>
      <c r="H1706" s="1">
        <v>79835267</v>
      </c>
      <c r="I1706" s="1">
        <v>80387994</v>
      </c>
    </row>
    <row r="1707" spans="1:9" x14ac:dyDescent="0.2">
      <c r="A1707" t="s">
        <v>131</v>
      </c>
      <c r="D1707" t="s">
        <v>8</v>
      </c>
      <c r="E1707">
        <v>202107</v>
      </c>
      <c r="F1707" s="1">
        <v>219666927</v>
      </c>
      <c r="G1707" s="1">
        <v>218569018</v>
      </c>
      <c r="H1707" s="1">
        <v>82265634</v>
      </c>
      <c r="I1707" s="1">
        <v>81167725</v>
      </c>
    </row>
    <row r="1708" spans="1:9" x14ac:dyDescent="0.2">
      <c r="A1708" t="s">
        <v>131</v>
      </c>
      <c r="D1708" t="s">
        <v>8</v>
      </c>
      <c r="E1708">
        <v>202108</v>
      </c>
      <c r="F1708" s="1">
        <v>213328673</v>
      </c>
      <c r="G1708" s="1">
        <v>214878816</v>
      </c>
      <c r="H1708" s="1">
        <v>78877387</v>
      </c>
      <c r="I1708" s="1">
        <v>80427530</v>
      </c>
    </row>
    <row r="1709" spans="1:9" x14ac:dyDescent="0.2">
      <c r="A1709" t="s">
        <v>131</v>
      </c>
      <c r="D1709" t="s">
        <v>8</v>
      </c>
      <c r="E1709">
        <v>202109</v>
      </c>
      <c r="F1709" s="1">
        <v>209412889</v>
      </c>
      <c r="G1709" s="1">
        <v>209908771</v>
      </c>
      <c r="H1709" s="1">
        <v>77805107</v>
      </c>
      <c r="I1709" s="1">
        <v>78300989</v>
      </c>
    </row>
    <row r="1710" spans="1:9" x14ac:dyDescent="0.2">
      <c r="A1710" t="s">
        <v>131</v>
      </c>
      <c r="D1710" t="s">
        <v>8</v>
      </c>
      <c r="E1710">
        <v>202110</v>
      </c>
      <c r="F1710" s="1">
        <v>213929589</v>
      </c>
      <c r="G1710" s="1">
        <v>212349342</v>
      </c>
      <c r="H1710" s="1">
        <v>85165541</v>
      </c>
      <c r="I1710" s="1">
        <v>83585294</v>
      </c>
    </row>
    <row r="1711" spans="1:9" x14ac:dyDescent="0.2">
      <c r="A1711" t="s">
        <v>131</v>
      </c>
      <c r="D1711" t="s">
        <v>8</v>
      </c>
      <c r="E1711">
        <v>202111</v>
      </c>
      <c r="F1711" s="1">
        <v>212133402</v>
      </c>
      <c r="G1711" s="1">
        <v>212027207</v>
      </c>
      <c r="H1711" s="1">
        <v>80154464</v>
      </c>
      <c r="I1711" s="1">
        <v>80048269</v>
      </c>
    </row>
    <row r="1712" spans="1:9" x14ac:dyDescent="0.2">
      <c r="A1712" t="s">
        <v>131</v>
      </c>
      <c r="D1712" t="s">
        <v>8</v>
      </c>
      <c r="E1712">
        <v>202112</v>
      </c>
      <c r="F1712" s="1">
        <v>209878958</v>
      </c>
      <c r="G1712" s="1">
        <v>210011825</v>
      </c>
      <c r="H1712" s="1">
        <v>79914988</v>
      </c>
      <c r="I1712" s="1">
        <v>80047855</v>
      </c>
    </row>
    <row r="1713" spans="1:9" x14ac:dyDescent="0.2">
      <c r="A1713" t="s">
        <v>131</v>
      </c>
      <c r="D1713" t="s">
        <v>8</v>
      </c>
      <c r="E1713">
        <v>202201</v>
      </c>
      <c r="F1713" s="1">
        <v>209863544</v>
      </c>
      <c r="G1713" s="1">
        <v>210189125</v>
      </c>
      <c r="H1713" s="1">
        <v>79252057</v>
      </c>
      <c r="I1713" s="1">
        <v>79577638</v>
      </c>
    </row>
    <row r="1714" spans="1:9" x14ac:dyDescent="0.2">
      <c r="A1714" t="s">
        <v>131</v>
      </c>
      <c r="D1714" t="s">
        <v>8</v>
      </c>
      <c r="E1714">
        <v>202202</v>
      </c>
      <c r="F1714" s="1">
        <v>207682695</v>
      </c>
      <c r="G1714" s="1">
        <v>211536780</v>
      </c>
      <c r="H1714" s="1">
        <v>77525482</v>
      </c>
      <c r="I1714" s="1">
        <v>81379567</v>
      </c>
    </row>
    <row r="1715" spans="1:9" x14ac:dyDescent="0.2">
      <c r="A1715" t="s">
        <v>131</v>
      </c>
      <c r="D1715" t="s">
        <v>8</v>
      </c>
      <c r="E1715">
        <v>202203</v>
      </c>
      <c r="F1715" s="1">
        <v>211766568</v>
      </c>
      <c r="G1715" s="1">
        <v>211618642</v>
      </c>
      <c r="H1715" s="1">
        <v>77938681</v>
      </c>
      <c r="I1715" s="1">
        <v>77790755</v>
      </c>
    </row>
    <row r="1716" spans="1:9" x14ac:dyDescent="0.2">
      <c r="A1716" t="s">
        <v>131</v>
      </c>
      <c r="D1716" t="s">
        <v>8</v>
      </c>
      <c r="E1716">
        <v>202204</v>
      </c>
      <c r="F1716" s="1">
        <v>213999211</v>
      </c>
      <c r="G1716" s="1">
        <v>213730647</v>
      </c>
      <c r="H1716" s="1">
        <v>78640162</v>
      </c>
      <c r="I1716" s="1">
        <v>78371598</v>
      </c>
    </row>
    <row r="1717" spans="1:9" x14ac:dyDescent="0.2">
      <c r="A1717" t="s">
        <v>131</v>
      </c>
      <c r="D1717" t="s">
        <v>8</v>
      </c>
      <c r="E1717">
        <v>202205</v>
      </c>
      <c r="F1717" s="1">
        <v>210380241</v>
      </c>
      <c r="G1717" s="1">
        <v>211712399</v>
      </c>
      <c r="H1717" s="1">
        <v>75493752</v>
      </c>
      <c r="I1717" s="1">
        <v>76825910</v>
      </c>
    </row>
    <row r="1718" spans="1:9" x14ac:dyDescent="0.2">
      <c r="A1718" t="s">
        <v>131</v>
      </c>
      <c r="D1718" t="s">
        <v>8</v>
      </c>
      <c r="E1718">
        <v>202206</v>
      </c>
      <c r="F1718" s="1">
        <v>211582740</v>
      </c>
      <c r="G1718" s="1">
        <v>211321392</v>
      </c>
      <c r="H1718" s="1">
        <v>76177877</v>
      </c>
      <c r="I1718" s="1">
        <v>75916529</v>
      </c>
    </row>
    <row r="1719" spans="1:9" x14ac:dyDescent="0.2">
      <c r="A1719" t="s">
        <v>131</v>
      </c>
      <c r="D1719" t="s">
        <v>8</v>
      </c>
      <c r="E1719">
        <v>202207</v>
      </c>
      <c r="F1719" s="1">
        <v>205145881</v>
      </c>
      <c r="G1719" s="1">
        <v>205431460</v>
      </c>
      <c r="H1719" s="1">
        <v>75548494</v>
      </c>
      <c r="I1719" s="1">
        <v>75834073</v>
      </c>
    </row>
    <row r="1720" spans="1:9" x14ac:dyDescent="0.2">
      <c r="A1720" t="s">
        <v>131</v>
      </c>
      <c r="D1720" t="s">
        <v>8</v>
      </c>
      <c r="E1720">
        <v>202208</v>
      </c>
      <c r="F1720" s="1">
        <v>198199832</v>
      </c>
      <c r="G1720" s="1">
        <v>198987104</v>
      </c>
      <c r="H1720" s="1">
        <v>73712538</v>
      </c>
      <c r="I1720" s="1">
        <v>74499810</v>
      </c>
    </row>
    <row r="1721" spans="1:9" x14ac:dyDescent="0.2">
      <c r="A1721" t="s">
        <v>131</v>
      </c>
      <c r="D1721" t="s">
        <v>8</v>
      </c>
      <c r="E1721">
        <v>202209</v>
      </c>
      <c r="F1721" s="1">
        <v>204059513</v>
      </c>
      <c r="G1721" s="1">
        <v>203987778</v>
      </c>
      <c r="H1721" s="1">
        <v>73940644</v>
      </c>
      <c r="I1721" s="1">
        <v>73868909</v>
      </c>
    </row>
    <row r="1722" spans="1:9" x14ac:dyDescent="0.2">
      <c r="A1722" t="s">
        <v>131</v>
      </c>
      <c r="D1722" t="s">
        <v>8</v>
      </c>
      <c r="E1722">
        <v>202210</v>
      </c>
      <c r="F1722" s="1">
        <v>194940023</v>
      </c>
      <c r="G1722" s="1">
        <v>196323183</v>
      </c>
      <c r="H1722" s="1">
        <v>70671576</v>
      </c>
      <c r="I1722" s="1">
        <v>72054736</v>
      </c>
    </row>
    <row r="1723" spans="1:9" x14ac:dyDescent="0.2">
      <c r="A1723" t="s">
        <v>131</v>
      </c>
      <c r="D1723" t="s">
        <v>8</v>
      </c>
      <c r="E1723">
        <v>202211</v>
      </c>
      <c r="F1723" s="1">
        <v>202951758</v>
      </c>
      <c r="G1723" s="1">
        <v>202433678</v>
      </c>
      <c r="H1723" s="1">
        <v>71973145</v>
      </c>
      <c r="I1723" s="1">
        <v>71455065</v>
      </c>
    </row>
    <row r="1724" spans="1:9" x14ac:dyDescent="0.2">
      <c r="A1724" t="s">
        <v>131</v>
      </c>
      <c r="D1724" t="s">
        <v>8</v>
      </c>
      <c r="E1724">
        <v>202212</v>
      </c>
      <c r="F1724" s="1">
        <v>200946150</v>
      </c>
      <c r="G1724" s="1">
        <v>201715820</v>
      </c>
      <c r="H1724" s="1">
        <v>70179521</v>
      </c>
      <c r="I1724" s="1">
        <v>70949191</v>
      </c>
    </row>
    <row r="1725" spans="1:9" x14ac:dyDescent="0.2">
      <c r="A1725" t="s">
        <v>131</v>
      </c>
      <c r="D1725" t="s">
        <v>8</v>
      </c>
      <c r="E1725">
        <v>202301</v>
      </c>
      <c r="F1725" s="1">
        <v>200437074</v>
      </c>
      <c r="G1725" s="1">
        <v>197611119</v>
      </c>
      <c r="H1725" s="1">
        <v>75713226</v>
      </c>
      <c r="I1725" s="1">
        <v>72887271</v>
      </c>
    </row>
    <row r="1726" spans="1:9" x14ac:dyDescent="0.2">
      <c r="A1726" t="s">
        <v>131</v>
      </c>
      <c r="D1726" t="s">
        <v>8</v>
      </c>
      <c r="E1726">
        <v>202302</v>
      </c>
      <c r="F1726" s="1">
        <v>198970934</v>
      </c>
      <c r="G1726" s="1">
        <v>199360752</v>
      </c>
      <c r="H1726" s="1">
        <v>74842764</v>
      </c>
      <c r="I1726" s="1">
        <v>75232582</v>
      </c>
    </row>
    <row r="1727" spans="1:9" x14ac:dyDescent="0.2">
      <c r="A1727" t="s">
        <v>131</v>
      </c>
      <c r="D1727" t="s">
        <v>8</v>
      </c>
      <c r="E1727">
        <v>202303</v>
      </c>
      <c r="F1727" s="1">
        <v>0</v>
      </c>
      <c r="G1727" s="1">
        <v>31686113</v>
      </c>
      <c r="H1727" s="1">
        <v>0</v>
      </c>
      <c r="I1727" s="1">
        <v>31686113</v>
      </c>
    </row>
    <row r="1728" spans="1:9" x14ac:dyDescent="0.2">
      <c r="A1728" t="s">
        <v>131</v>
      </c>
      <c r="D1728" t="s">
        <v>8</v>
      </c>
      <c r="E1728">
        <v>202304</v>
      </c>
      <c r="F1728" s="1">
        <v>329205753</v>
      </c>
      <c r="G1728" s="1">
        <v>325085701</v>
      </c>
      <c r="H1728" s="1">
        <v>82432759</v>
      </c>
      <c r="I1728" s="1">
        <v>78312707</v>
      </c>
    </row>
    <row r="1729" spans="1:9" x14ac:dyDescent="0.2">
      <c r="A1729" t="s">
        <v>131</v>
      </c>
      <c r="D1729" t="s">
        <v>8</v>
      </c>
      <c r="E1729">
        <v>202305</v>
      </c>
      <c r="F1729" s="1">
        <v>199913474</v>
      </c>
      <c r="G1729" s="1">
        <v>172856848</v>
      </c>
      <c r="H1729" s="1">
        <v>73806101</v>
      </c>
      <c r="I1729" s="1">
        <v>46749475</v>
      </c>
    </row>
    <row r="1730" spans="1:9" x14ac:dyDescent="0.2">
      <c r="A1730" t="s">
        <v>131</v>
      </c>
      <c r="D1730" t="s">
        <v>8</v>
      </c>
      <c r="E1730">
        <v>202306</v>
      </c>
      <c r="F1730" s="1">
        <v>198187295</v>
      </c>
      <c r="G1730" s="1">
        <v>198193074</v>
      </c>
      <c r="H1730" s="1">
        <v>73847073</v>
      </c>
      <c r="I1730" s="1">
        <v>73852852</v>
      </c>
    </row>
    <row r="1731" spans="1:9" x14ac:dyDescent="0.2">
      <c r="A1731" t="s">
        <v>131</v>
      </c>
      <c r="D1731" t="s">
        <v>8</v>
      </c>
      <c r="E1731">
        <v>202307</v>
      </c>
      <c r="F1731" s="1">
        <v>205693341</v>
      </c>
      <c r="G1731" s="1">
        <v>206068559</v>
      </c>
      <c r="H1731" s="1">
        <v>73016587</v>
      </c>
      <c r="I1731" s="1">
        <v>73391805</v>
      </c>
    </row>
    <row r="1732" spans="1:9" x14ac:dyDescent="0.2">
      <c r="A1732" t="s">
        <v>131</v>
      </c>
      <c r="D1732" t="s">
        <v>8</v>
      </c>
      <c r="E1732">
        <v>202308</v>
      </c>
      <c r="F1732" s="1">
        <v>200610023</v>
      </c>
      <c r="G1732" s="1">
        <v>201235726</v>
      </c>
      <c r="H1732" s="1">
        <v>71594009</v>
      </c>
      <c r="I1732" s="1">
        <v>72219712</v>
      </c>
    </row>
    <row r="1733" spans="1:9" x14ac:dyDescent="0.2">
      <c r="A1733" t="s">
        <v>131</v>
      </c>
      <c r="D1733" t="s">
        <v>8</v>
      </c>
      <c r="E1733">
        <v>202309</v>
      </c>
      <c r="F1733" s="1">
        <v>198596477</v>
      </c>
      <c r="G1733" s="1">
        <v>199167355</v>
      </c>
      <c r="H1733" s="1">
        <v>70380058</v>
      </c>
      <c r="I1733" s="1">
        <v>70950936</v>
      </c>
    </row>
    <row r="1734" spans="1:9" x14ac:dyDescent="0.2">
      <c r="A1734" t="s">
        <v>131</v>
      </c>
      <c r="D1734" t="s">
        <v>8</v>
      </c>
      <c r="E1734">
        <v>202310</v>
      </c>
      <c r="F1734" s="1">
        <v>199751812</v>
      </c>
      <c r="G1734" s="1">
        <v>199728243</v>
      </c>
      <c r="H1734" s="1">
        <v>70492224</v>
      </c>
      <c r="I1734" s="1">
        <v>70468655</v>
      </c>
    </row>
    <row r="1735" spans="1:9" x14ac:dyDescent="0.2">
      <c r="A1735" t="s">
        <v>131</v>
      </c>
      <c r="D1735" t="s">
        <v>8</v>
      </c>
      <c r="E1735">
        <v>202311</v>
      </c>
      <c r="F1735" s="1">
        <v>200012593</v>
      </c>
      <c r="G1735" s="1">
        <v>200545561</v>
      </c>
      <c r="H1735" s="1">
        <v>69287017</v>
      </c>
      <c r="I1735" s="1">
        <v>69819985</v>
      </c>
    </row>
    <row r="1736" spans="1:9" x14ac:dyDescent="0.2">
      <c r="A1736" t="s">
        <v>131</v>
      </c>
      <c r="D1736" t="s">
        <v>8</v>
      </c>
      <c r="E1736">
        <v>202312</v>
      </c>
      <c r="F1736" s="1">
        <v>194162519</v>
      </c>
      <c r="G1736" s="1">
        <v>194518507</v>
      </c>
      <c r="H1736" s="1">
        <v>68501992</v>
      </c>
      <c r="I1736" s="1">
        <v>68857980</v>
      </c>
    </row>
    <row r="1737" spans="1:9" x14ac:dyDescent="0.2">
      <c r="A1737" t="s">
        <v>131</v>
      </c>
      <c r="D1737" t="s">
        <v>8</v>
      </c>
      <c r="E1737">
        <v>202401</v>
      </c>
      <c r="F1737" s="1">
        <v>195160841</v>
      </c>
      <c r="G1737" s="1">
        <v>192833649</v>
      </c>
      <c r="H1737" s="1">
        <v>66881931</v>
      </c>
      <c r="I1737" s="1">
        <v>64554739</v>
      </c>
    </row>
    <row r="1738" spans="1:9" x14ac:dyDescent="0.2">
      <c r="A1738" t="s">
        <v>131</v>
      </c>
      <c r="D1738" t="s">
        <v>8</v>
      </c>
      <c r="E1738">
        <v>202402</v>
      </c>
      <c r="F1738" s="1">
        <v>194107887</v>
      </c>
      <c r="G1738" s="1">
        <v>194107695</v>
      </c>
      <c r="H1738" s="1">
        <v>66930030</v>
      </c>
      <c r="I1738" s="1">
        <v>66929838</v>
      </c>
    </row>
    <row r="1739" spans="1:9" x14ac:dyDescent="0.2">
      <c r="A1739" t="s">
        <v>131</v>
      </c>
      <c r="D1739" t="s">
        <v>8</v>
      </c>
      <c r="E1739">
        <v>202403</v>
      </c>
      <c r="F1739" s="1">
        <v>189204614</v>
      </c>
      <c r="G1739" s="1">
        <v>190692487</v>
      </c>
      <c r="H1739" s="1">
        <v>63804845</v>
      </c>
      <c r="I1739" s="1">
        <v>65292718</v>
      </c>
    </row>
    <row r="1740" spans="1:9" x14ac:dyDescent="0.2">
      <c r="A1740" t="s">
        <v>131</v>
      </c>
      <c r="D1740" t="s">
        <v>8</v>
      </c>
      <c r="E1740">
        <v>202404</v>
      </c>
      <c r="F1740" s="1">
        <v>189023091</v>
      </c>
      <c r="G1740" s="1">
        <v>189043517</v>
      </c>
      <c r="H1740" s="1">
        <v>63851471</v>
      </c>
      <c r="I1740" s="1">
        <v>63871897</v>
      </c>
    </row>
    <row r="1741" spans="1:9" x14ac:dyDescent="0.2">
      <c r="A1741" t="s">
        <v>131</v>
      </c>
      <c r="D1741" t="s">
        <v>8</v>
      </c>
      <c r="E1741">
        <v>202405</v>
      </c>
      <c r="F1741" s="1">
        <v>184493561</v>
      </c>
      <c r="G1741" s="1">
        <v>185422938</v>
      </c>
      <c r="H1741" s="1">
        <v>61917269</v>
      </c>
      <c r="I1741" s="1">
        <v>62846646</v>
      </c>
    </row>
    <row r="1742" spans="1:9" x14ac:dyDescent="0.2">
      <c r="A1742" t="s">
        <v>131</v>
      </c>
      <c r="D1742" t="s">
        <v>9</v>
      </c>
      <c r="E1742">
        <v>201406</v>
      </c>
      <c r="F1742" s="1">
        <v>1570157558</v>
      </c>
      <c r="G1742" s="1">
        <v>1517737082.9953001</v>
      </c>
      <c r="H1742" s="1">
        <v>665149746.57999992</v>
      </c>
      <c r="I1742" s="1">
        <v>612729271.57529998</v>
      </c>
    </row>
    <row r="1743" spans="1:9" x14ac:dyDescent="0.2">
      <c r="A1743" t="s">
        <v>131</v>
      </c>
      <c r="D1743" t="s">
        <v>9</v>
      </c>
      <c r="E1743">
        <v>201412</v>
      </c>
      <c r="F1743" s="1">
        <v>1544753296</v>
      </c>
      <c r="G1743" s="1">
        <v>1544587734.2171001</v>
      </c>
      <c r="H1743" s="1">
        <v>648893317.22000003</v>
      </c>
      <c r="I1743" s="1">
        <v>648727755.43709993</v>
      </c>
    </row>
    <row r="1744" spans="1:9" x14ac:dyDescent="0.2">
      <c r="A1744" t="s">
        <v>131</v>
      </c>
      <c r="D1744" t="s">
        <v>9</v>
      </c>
      <c r="E1744">
        <v>201506</v>
      </c>
      <c r="F1744" s="1">
        <v>1479615543.1300001</v>
      </c>
      <c r="G1744" s="1">
        <v>1482684265.1300001</v>
      </c>
      <c r="H1744" s="1">
        <v>626427873.51999998</v>
      </c>
      <c r="I1744" s="1">
        <v>629496595.51999998</v>
      </c>
    </row>
    <row r="1745" spans="1:9" x14ac:dyDescent="0.2">
      <c r="A1745" t="s">
        <v>131</v>
      </c>
      <c r="D1745" t="s">
        <v>9</v>
      </c>
      <c r="E1745">
        <v>201512</v>
      </c>
      <c r="F1745" s="1">
        <v>1476898613</v>
      </c>
      <c r="G1745" s="1">
        <v>1477997362</v>
      </c>
      <c r="H1745" s="1">
        <v>621866951.97000003</v>
      </c>
      <c r="I1745" s="1">
        <v>622965700.97000003</v>
      </c>
    </row>
    <row r="1746" spans="1:9" x14ac:dyDescent="0.2">
      <c r="A1746" t="s">
        <v>131</v>
      </c>
      <c r="D1746" t="s">
        <v>9</v>
      </c>
      <c r="E1746">
        <v>201606</v>
      </c>
      <c r="F1746" s="1">
        <v>1490979181</v>
      </c>
      <c r="G1746" s="1">
        <v>1499528245</v>
      </c>
      <c r="H1746" s="1">
        <v>629921077.87</v>
      </c>
      <c r="I1746" s="1">
        <v>638470141.87</v>
      </c>
    </row>
    <row r="1747" spans="1:9" x14ac:dyDescent="0.2">
      <c r="A1747" t="s">
        <v>131</v>
      </c>
      <c r="D1747" t="s">
        <v>9</v>
      </c>
      <c r="E1747">
        <v>201612</v>
      </c>
      <c r="F1747" s="1">
        <v>1538444649</v>
      </c>
      <c r="G1747" s="1">
        <v>1529620486</v>
      </c>
      <c r="H1747" s="1">
        <v>636410784.84000003</v>
      </c>
      <c r="I1747" s="1">
        <v>627586621.84000003</v>
      </c>
    </row>
    <row r="1748" spans="1:9" x14ac:dyDescent="0.2">
      <c r="A1748" t="s">
        <v>131</v>
      </c>
      <c r="D1748" t="s">
        <v>9</v>
      </c>
      <c r="E1748">
        <v>201706</v>
      </c>
      <c r="F1748" s="1">
        <v>1568566929</v>
      </c>
      <c r="G1748" s="1">
        <v>1567078474</v>
      </c>
      <c r="H1748" s="1">
        <v>798886437.58999991</v>
      </c>
      <c r="I1748" s="1">
        <v>797397982.58999991</v>
      </c>
    </row>
    <row r="1749" spans="1:9" x14ac:dyDescent="0.2">
      <c r="A1749" t="s">
        <v>131</v>
      </c>
      <c r="D1749" t="s">
        <v>9</v>
      </c>
      <c r="E1749">
        <v>201712</v>
      </c>
      <c r="F1749" s="1">
        <v>1276455485</v>
      </c>
      <c r="G1749" s="1">
        <v>1276636079</v>
      </c>
      <c r="H1749" s="1">
        <v>382036424.61000001</v>
      </c>
      <c r="I1749" s="1">
        <v>382217018.61000001</v>
      </c>
    </row>
    <row r="1750" spans="1:9" x14ac:dyDescent="0.2">
      <c r="A1750" t="s">
        <v>131</v>
      </c>
      <c r="D1750" t="s">
        <v>9</v>
      </c>
      <c r="E1750">
        <v>201806</v>
      </c>
      <c r="F1750" s="1">
        <v>1493932253</v>
      </c>
      <c r="G1750" s="1">
        <v>1494418734</v>
      </c>
      <c r="H1750" s="1">
        <v>626545315.46000004</v>
      </c>
      <c r="I1750" s="1">
        <v>627031796.46000004</v>
      </c>
    </row>
    <row r="1751" spans="1:9" x14ac:dyDescent="0.2">
      <c r="A1751" t="s">
        <v>131</v>
      </c>
      <c r="D1751" t="s">
        <v>9</v>
      </c>
      <c r="E1751">
        <v>201812</v>
      </c>
      <c r="F1751" s="1">
        <v>1480178005</v>
      </c>
      <c r="G1751" s="1">
        <v>1481673476</v>
      </c>
      <c r="H1751" s="1">
        <v>621006953.59000003</v>
      </c>
      <c r="I1751" s="1">
        <v>622502424.59000003</v>
      </c>
    </row>
    <row r="1752" spans="1:9" x14ac:dyDescent="0.2">
      <c r="A1752" t="s">
        <v>131</v>
      </c>
      <c r="D1752" t="s">
        <v>9</v>
      </c>
      <c r="E1752">
        <v>201906</v>
      </c>
      <c r="F1752" s="1">
        <v>1445969779</v>
      </c>
      <c r="G1752" s="1">
        <v>1447760974</v>
      </c>
      <c r="H1752" s="1">
        <v>605671473.68999994</v>
      </c>
      <c r="I1752" s="1">
        <v>607462668.68999994</v>
      </c>
    </row>
    <row r="1753" spans="1:9" x14ac:dyDescent="0.2">
      <c r="A1753" t="s">
        <v>131</v>
      </c>
      <c r="D1753" t="s">
        <v>9</v>
      </c>
      <c r="E1753">
        <v>201912</v>
      </c>
      <c r="F1753" s="1">
        <v>1421611183</v>
      </c>
      <c r="G1753" s="1">
        <v>1425660507</v>
      </c>
      <c r="H1753" s="1">
        <v>583787294.09000003</v>
      </c>
      <c r="I1753" s="1">
        <v>587836618.09000003</v>
      </c>
    </row>
    <row r="1754" spans="1:9" x14ac:dyDescent="0.2">
      <c r="A1754" t="s">
        <v>131</v>
      </c>
      <c r="D1754" t="s">
        <v>9</v>
      </c>
      <c r="E1754">
        <v>202006</v>
      </c>
      <c r="F1754" s="1">
        <v>1406383333</v>
      </c>
      <c r="G1754" s="1">
        <v>1406310960</v>
      </c>
      <c r="H1754" s="1">
        <v>535925930</v>
      </c>
      <c r="I1754" s="1">
        <v>535853557</v>
      </c>
    </row>
    <row r="1755" spans="1:9" x14ac:dyDescent="0.2">
      <c r="A1755" t="s">
        <v>131</v>
      </c>
      <c r="D1755" t="s">
        <v>9</v>
      </c>
      <c r="E1755">
        <v>202012</v>
      </c>
      <c r="F1755" s="1">
        <v>1393920362</v>
      </c>
      <c r="G1755" s="1">
        <v>1437708972</v>
      </c>
      <c r="H1755" s="1">
        <v>538075083</v>
      </c>
      <c r="I1755" s="1">
        <v>581863693</v>
      </c>
    </row>
    <row r="1756" spans="1:9" x14ac:dyDescent="0.2">
      <c r="A1756" t="s">
        <v>131</v>
      </c>
      <c r="D1756" t="s">
        <v>9</v>
      </c>
      <c r="E1756">
        <v>202106</v>
      </c>
      <c r="F1756" s="1">
        <v>1316538191</v>
      </c>
      <c r="G1756" s="1">
        <v>1320374692</v>
      </c>
      <c r="H1756" s="1">
        <v>495861459</v>
      </c>
      <c r="I1756" s="1">
        <v>499697960</v>
      </c>
    </row>
    <row r="1757" spans="1:9" x14ac:dyDescent="0.2">
      <c r="A1757" t="s">
        <v>131</v>
      </c>
      <c r="D1757" t="s">
        <v>9</v>
      </c>
      <c r="E1757">
        <v>202112</v>
      </c>
      <c r="F1757" s="1">
        <v>1278350438</v>
      </c>
      <c r="G1757" s="1">
        <v>1277744979</v>
      </c>
      <c r="H1757" s="1">
        <v>484183121</v>
      </c>
      <c r="I1757" s="1">
        <v>483577662</v>
      </c>
    </row>
    <row r="1758" spans="1:9" x14ac:dyDescent="0.2">
      <c r="A1758" t="s">
        <v>131</v>
      </c>
      <c r="D1758" t="s">
        <v>9</v>
      </c>
      <c r="E1758">
        <v>202206</v>
      </c>
      <c r="F1758" s="1">
        <v>1265274999</v>
      </c>
      <c r="G1758" s="1">
        <v>1270108985</v>
      </c>
      <c r="H1758" s="1">
        <v>465028011</v>
      </c>
      <c r="I1758" s="1">
        <v>469861997</v>
      </c>
    </row>
    <row r="1759" spans="1:9" x14ac:dyDescent="0.2">
      <c r="A1759" t="s">
        <v>131</v>
      </c>
      <c r="D1759" t="s">
        <v>9</v>
      </c>
      <c r="E1759">
        <v>202212</v>
      </c>
      <c r="F1759" s="1">
        <v>1206243157</v>
      </c>
      <c r="G1759" s="1">
        <v>1208879023</v>
      </c>
      <c r="H1759" s="1">
        <v>436025918</v>
      </c>
      <c r="I1759" s="1">
        <v>438661784</v>
      </c>
    </row>
    <row r="1760" spans="1:9" x14ac:dyDescent="0.2">
      <c r="A1760" t="s">
        <v>131</v>
      </c>
      <c r="D1760" t="s">
        <v>9</v>
      </c>
      <c r="E1760">
        <v>202306</v>
      </c>
      <c r="F1760" s="1">
        <v>1126714530</v>
      </c>
      <c r="G1760" s="1">
        <v>1124793607</v>
      </c>
      <c r="H1760" s="1">
        <v>380641923</v>
      </c>
      <c r="I1760" s="1">
        <v>378721000</v>
      </c>
    </row>
    <row r="1761" spans="1:9" x14ac:dyDescent="0.2">
      <c r="A1761" t="s">
        <v>131</v>
      </c>
      <c r="D1761" t="s">
        <v>9</v>
      </c>
      <c r="E1761">
        <v>202312</v>
      </c>
      <c r="F1761" s="1">
        <v>1198826765</v>
      </c>
      <c r="G1761" s="1">
        <v>1201263951</v>
      </c>
      <c r="H1761" s="1">
        <v>423271887</v>
      </c>
      <c r="I1761" s="1">
        <v>425709073</v>
      </c>
    </row>
    <row r="1762" spans="1:9" x14ac:dyDescent="0.2">
      <c r="A1762" t="s">
        <v>131</v>
      </c>
      <c r="D1762" t="s">
        <v>9</v>
      </c>
      <c r="E1762">
        <v>202406</v>
      </c>
      <c r="F1762" s="1">
        <v>951989994</v>
      </c>
      <c r="G1762" s="1">
        <v>952100286</v>
      </c>
      <c r="H1762" s="1">
        <v>323385546</v>
      </c>
      <c r="I1762" s="1">
        <v>323495838</v>
      </c>
    </row>
    <row r="1763" spans="1:9" x14ac:dyDescent="0.2">
      <c r="A1763" t="s">
        <v>131</v>
      </c>
      <c r="D1763" t="s">
        <v>5</v>
      </c>
      <c r="E1763">
        <v>201403</v>
      </c>
      <c r="F1763" s="1">
        <v>787271780</v>
      </c>
      <c r="G1763" s="1">
        <v>663434522</v>
      </c>
      <c r="H1763" s="1">
        <v>484351446.21000004</v>
      </c>
      <c r="I1763" s="1">
        <v>360514188.21000004</v>
      </c>
    </row>
    <row r="1764" spans="1:9" x14ac:dyDescent="0.2">
      <c r="A1764" t="s">
        <v>131</v>
      </c>
      <c r="D1764" t="s">
        <v>5</v>
      </c>
      <c r="E1764">
        <v>201406</v>
      </c>
      <c r="F1764" s="1">
        <v>782885778</v>
      </c>
      <c r="G1764" s="1">
        <v>854302560.99530005</v>
      </c>
      <c r="H1764" s="1">
        <v>180798300.37</v>
      </c>
      <c r="I1764" s="1">
        <v>252215083.3653</v>
      </c>
    </row>
    <row r="1765" spans="1:9" x14ac:dyDescent="0.2">
      <c r="A1765" t="s">
        <v>131</v>
      </c>
      <c r="D1765" t="s">
        <v>5</v>
      </c>
      <c r="E1765">
        <v>201409</v>
      </c>
      <c r="F1765" s="1">
        <v>783809647</v>
      </c>
      <c r="G1765" s="1">
        <v>783382784.21710002</v>
      </c>
      <c r="H1765" s="1">
        <v>323802014.93000001</v>
      </c>
      <c r="I1765" s="1">
        <v>323375152.14709997</v>
      </c>
    </row>
    <row r="1766" spans="1:9" x14ac:dyDescent="0.2">
      <c r="A1766" t="s">
        <v>131</v>
      </c>
      <c r="D1766" t="s">
        <v>5</v>
      </c>
      <c r="E1766">
        <v>201412</v>
      </c>
      <c r="F1766" s="1">
        <v>760943649</v>
      </c>
      <c r="G1766" s="1">
        <v>761204950</v>
      </c>
      <c r="H1766" s="1">
        <v>325091302.28999996</v>
      </c>
      <c r="I1766" s="1">
        <v>325352603.28999996</v>
      </c>
    </row>
    <row r="1767" spans="1:9" x14ac:dyDescent="0.2">
      <c r="A1767" t="s">
        <v>131</v>
      </c>
      <c r="D1767" t="s">
        <v>5</v>
      </c>
      <c r="E1767">
        <v>201503</v>
      </c>
      <c r="F1767" s="1">
        <v>738199039.13</v>
      </c>
      <c r="G1767" s="1">
        <v>742366904.13</v>
      </c>
      <c r="H1767" s="1">
        <v>313781710.52999997</v>
      </c>
      <c r="I1767" s="1">
        <v>317949575.52999997</v>
      </c>
    </row>
    <row r="1768" spans="1:9" x14ac:dyDescent="0.2">
      <c r="A1768" t="s">
        <v>131</v>
      </c>
      <c r="D1768" t="s">
        <v>5</v>
      </c>
      <c r="E1768">
        <v>201506</v>
      </c>
      <c r="F1768" s="1">
        <v>741416504</v>
      </c>
      <c r="G1768" s="1">
        <v>740317361</v>
      </c>
      <c r="H1768" s="1">
        <v>312646162.99000001</v>
      </c>
      <c r="I1768" s="1">
        <v>311547019.99000001</v>
      </c>
    </row>
    <row r="1769" spans="1:9" x14ac:dyDescent="0.2">
      <c r="A1769" t="s">
        <v>131</v>
      </c>
      <c r="D1769" t="s">
        <v>5</v>
      </c>
      <c r="E1769">
        <v>201509</v>
      </c>
      <c r="F1769" s="1">
        <v>734350251</v>
      </c>
      <c r="G1769" s="1">
        <v>734498874</v>
      </c>
      <c r="H1769" s="1">
        <v>310641650.88999999</v>
      </c>
      <c r="I1769" s="1">
        <v>310790273.88999999</v>
      </c>
    </row>
    <row r="1770" spans="1:9" x14ac:dyDescent="0.2">
      <c r="A1770" t="s">
        <v>131</v>
      </c>
      <c r="D1770" t="s">
        <v>5</v>
      </c>
      <c r="E1770">
        <v>201512</v>
      </c>
      <c r="F1770" s="1">
        <v>742548362</v>
      </c>
      <c r="G1770" s="1">
        <v>743498488</v>
      </c>
      <c r="H1770" s="1">
        <v>311225301.08000004</v>
      </c>
      <c r="I1770" s="1">
        <v>312175427.08000004</v>
      </c>
    </row>
    <row r="1771" spans="1:9" x14ac:dyDescent="0.2">
      <c r="A1771" t="s">
        <v>131</v>
      </c>
      <c r="D1771" t="s">
        <v>5</v>
      </c>
      <c r="E1771">
        <v>201603</v>
      </c>
      <c r="F1771" s="1">
        <v>758420774</v>
      </c>
      <c r="G1771" s="1">
        <v>639128061</v>
      </c>
      <c r="H1771" s="1">
        <v>315606582.14999998</v>
      </c>
      <c r="I1771" s="1">
        <v>196313869.14999998</v>
      </c>
    </row>
    <row r="1772" spans="1:9" x14ac:dyDescent="0.2">
      <c r="A1772" t="s">
        <v>131</v>
      </c>
      <c r="D1772" t="s">
        <v>5</v>
      </c>
      <c r="E1772">
        <v>201606</v>
      </c>
      <c r="F1772" s="1">
        <v>732558407</v>
      </c>
      <c r="G1772" s="1">
        <v>860400184</v>
      </c>
      <c r="H1772" s="1">
        <v>314314495.72000003</v>
      </c>
      <c r="I1772" s="1">
        <v>442156272.72000003</v>
      </c>
    </row>
    <row r="1773" spans="1:9" x14ac:dyDescent="0.2">
      <c r="A1773" t="s">
        <v>131</v>
      </c>
      <c r="D1773" t="s">
        <v>5</v>
      </c>
      <c r="E1773">
        <v>201609</v>
      </c>
      <c r="F1773" s="1">
        <v>765624260</v>
      </c>
      <c r="G1773" s="1">
        <v>757453948</v>
      </c>
      <c r="H1773" s="1">
        <v>316799572.25</v>
      </c>
      <c r="I1773" s="1">
        <v>308629260.25</v>
      </c>
    </row>
    <row r="1774" spans="1:9" x14ac:dyDescent="0.2">
      <c r="A1774" t="s">
        <v>131</v>
      </c>
      <c r="D1774" t="s">
        <v>5</v>
      </c>
      <c r="E1774">
        <v>201612</v>
      </c>
      <c r="F1774" s="1">
        <v>772820389</v>
      </c>
      <c r="G1774" s="1">
        <v>772166538</v>
      </c>
      <c r="H1774" s="1">
        <v>319611212.59000003</v>
      </c>
      <c r="I1774" s="1">
        <v>318957361.59000003</v>
      </c>
    </row>
    <row r="1775" spans="1:9" x14ac:dyDescent="0.2">
      <c r="A1775" t="s">
        <v>131</v>
      </c>
      <c r="D1775" t="s">
        <v>5</v>
      </c>
      <c r="E1775">
        <v>201703</v>
      </c>
      <c r="F1775" s="1">
        <v>792159441</v>
      </c>
      <c r="G1775" s="1">
        <v>791770328</v>
      </c>
      <c r="H1775" s="1">
        <v>324123269.06</v>
      </c>
      <c r="I1775" s="1">
        <v>323734156.06</v>
      </c>
    </row>
    <row r="1776" spans="1:9" x14ac:dyDescent="0.2">
      <c r="A1776" t="s">
        <v>131</v>
      </c>
      <c r="D1776" t="s">
        <v>5</v>
      </c>
      <c r="E1776">
        <v>201706</v>
      </c>
      <c r="F1776" s="1">
        <v>776407488</v>
      </c>
      <c r="G1776" s="1">
        <v>775308146</v>
      </c>
      <c r="H1776" s="1">
        <v>474763168.53000003</v>
      </c>
      <c r="I1776" s="1">
        <v>473663826.53000003</v>
      </c>
    </row>
    <row r="1777" spans="1:9" x14ac:dyDescent="0.2">
      <c r="A1777" t="s">
        <v>131</v>
      </c>
      <c r="D1777" t="s">
        <v>5</v>
      </c>
      <c r="E1777">
        <v>201709</v>
      </c>
      <c r="F1777" s="1">
        <v>506047152</v>
      </c>
      <c r="G1777" s="1">
        <v>506096075</v>
      </c>
      <c r="H1777" s="1">
        <v>62333526.00999999</v>
      </c>
      <c r="I1777" s="1">
        <v>62382449.00999999</v>
      </c>
    </row>
    <row r="1778" spans="1:9" x14ac:dyDescent="0.2">
      <c r="A1778" t="s">
        <v>131</v>
      </c>
      <c r="D1778" t="s">
        <v>5</v>
      </c>
      <c r="E1778">
        <v>201712</v>
      </c>
      <c r="F1778" s="1">
        <v>770408333</v>
      </c>
      <c r="G1778" s="1">
        <v>770540004</v>
      </c>
      <c r="H1778" s="1">
        <v>319702898.60000002</v>
      </c>
      <c r="I1778" s="1">
        <v>319834569.60000002</v>
      </c>
    </row>
    <row r="1779" spans="1:9" x14ac:dyDescent="0.2">
      <c r="A1779" t="s">
        <v>131</v>
      </c>
      <c r="D1779" t="s">
        <v>5</v>
      </c>
      <c r="E1779">
        <v>201803</v>
      </c>
      <c r="F1779" s="1">
        <v>749142676</v>
      </c>
      <c r="G1779" s="1">
        <v>749995186</v>
      </c>
      <c r="H1779" s="1">
        <v>314295385.56999993</v>
      </c>
      <c r="I1779" s="1">
        <v>315147895.56999993</v>
      </c>
    </row>
    <row r="1780" spans="1:9" x14ac:dyDescent="0.2">
      <c r="A1780" t="s">
        <v>131</v>
      </c>
      <c r="D1780" t="s">
        <v>5</v>
      </c>
      <c r="E1780">
        <v>201806</v>
      </c>
      <c r="F1780" s="1">
        <v>744789577</v>
      </c>
      <c r="G1780" s="1">
        <v>744423548</v>
      </c>
      <c r="H1780" s="1">
        <v>312249929.88999999</v>
      </c>
      <c r="I1780" s="1">
        <v>311883900.88999999</v>
      </c>
    </row>
    <row r="1781" spans="1:9" x14ac:dyDescent="0.2">
      <c r="A1781" t="s">
        <v>131</v>
      </c>
      <c r="D1781" t="s">
        <v>5</v>
      </c>
      <c r="E1781">
        <v>201809</v>
      </c>
      <c r="F1781" s="1">
        <v>731427132</v>
      </c>
      <c r="G1781" s="1">
        <v>738747364</v>
      </c>
      <c r="H1781" s="1">
        <v>308132341.47000003</v>
      </c>
      <c r="I1781" s="1">
        <v>315452573.47000003</v>
      </c>
    </row>
    <row r="1782" spans="1:9" x14ac:dyDescent="0.2">
      <c r="A1782" t="s">
        <v>131</v>
      </c>
      <c r="D1782" t="s">
        <v>5</v>
      </c>
      <c r="E1782">
        <v>201812</v>
      </c>
      <c r="F1782" s="1">
        <v>748750873</v>
      </c>
      <c r="G1782" s="1">
        <v>742926112</v>
      </c>
      <c r="H1782" s="1">
        <v>312874612.12</v>
      </c>
      <c r="I1782" s="1">
        <v>307049851.12</v>
      </c>
    </row>
    <row r="1783" spans="1:9" x14ac:dyDescent="0.2">
      <c r="A1783" t="s">
        <v>131</v>
      </c>
      <c r="D1783" t="s">
        <v>5</v>
      </c>
      <c r="E1783">
        <v>201903</v>
      </c>
      <c r="F1783" s="1">
        <v>727592744</v>
      </c>
      <c r="G1783" s="1">
        <v>728326737</v>
      </c>
      <c r="H1783" s="1">
        <v>305574544.50999999</v>
      </c>
      <c r="I1783" s="1">
        <v>306308537.50999999</v>
      </c>
    </row>
    <row r="1784" spans="1:9" x14ac:dyDescent="0.2">
      <c r="A1784" t="s">
        <v>131</v>
      </c>
      <c r="D1784" t="s">
        <v>5</v>
      </c>
      <c r="E1784">
        <v>201906</v>
      </c>
      <c r="F1784" s="1">
        <v>718377035</v>
      </c>
      <c r="G1784" s="1">
        <v>719434237</v>
      </c>
      <c r="H1784" s="1">
        <v>300096929.17999995</v>
      </c>
      <c r="I1784" s="1">
        <v>301154131.17999995</v>
      </c>
    </row>
    <row r="1785" spans="1:9" x14ac:dyDescent="0.2">
      <c r="A1785" t="s">
        <v>131</v>
      </c>
      <c r="D1785" t="s">
        <v>5</v>
      </c>
      <c r="E1785">
        <v>201909</v>
      </c>
      <c r="F1785" s="1">
        <v>712368553</v>
      </c>
      <c r="G1785" s="1">
        <v>712334364</v>
      </c>
      <c r="H1785" s="1">
        <v>297320190.86000001</v>
      </c>
      <c r="I1785" s="1">
        <v>297286001.86000001</v>
      </c>
    </row>
    <row r="1786" spans="1:9" x14ac:dyDescent="0.2">
      <c r="A1786" t="s">
        <v>131</v>
      </c>
      <c r="D1786" t="s">
        <v>5</v>
      </c>
      <c r="E1786">
        <v>201912</v>
      </c>
      <c r="F1786" s="1">
        <v>709242630</v>
      </c>
      <c r="G1786" s="1">
        <v>713326143</v>
      </c>
      <c r="H1786" s="1">
        <v>286467103.23000002</v>
      </c>
      <c r="I1786" s="1">
        <v>290550616.23000002</v>
      </c>
    </row>
    <row r="1787" spans="1:9" x14ac:dyDescent="0.2">
      <c r="A1787" t="s">
        <v>131</v>
      </c>
      <c r="D1787" t="s">
        <v>5</v>
      </c>
      <c r="E1787">
        <v>202003</v>
      </c>
      <c r="F1787" s="1">
        <v>701086411</v>
      </c>
      <c r="G1787" s="1">
        <v>701388674</v>
      </c>
      <c r="H1787" s="1">
        <v>267615056</v>
      </c>
      <c r="I1787" s="1">
        <v>267917319</v>
      </c>
    </row>
    <row r="1788" spans="1:9" x14ac:dyDescent="0.2">
      <c r="A1788" t="s">
        <v>131</v>
      </c>
      <c r="D1788" t="s">
        <v>5</v>
      </c>
      <c r="E1788">
        <v>202006</v>
      </c>
      <c r="F1788" s="1">
        <v>705296922</v>
      </c>
      <c r="G1788" s="1">
        <v>704922286</v>
      </c>
      <c r="H1788" s="1">
        <v>268310874</v>
      </c>
      <c r="I1788" s="1">
        <v>267936238</v>
      </c>
    </row>
    <row r="1789" spans="1:9" x14ac:dyDescent="0.2">
      <c r="A1789" t="s">
        <v>131</v>
      </c>
      <c r="D1789" t="s">
        <v>5</v>
      </c>
      <c r="E1789">
        <v>202009</v>
      </c>
      <c r="F1789" s="1">
        <v>712098825</v>
      </c>
      <c r="G1789" s="1">
        <v>711688036</v>
      </c>
      <c r="H1789" s="1">
        <v>276708967</v>
      </c>
      <c r="I1789" s="1">
        <v>276298178</v>
      </c>
    </row>
    <row r="1790" spans="1:9" x14ac:dyDescent="0.2">
      <c r="A1790" t="s">
        <v>131</v>
      </c>
      <c r="D1790" t="s">
        <v>5</v>
      </c>
      <c r="E1790">
        <v>202012</v>
      </c>
      <c r="F1790" s="1">
        <v>681821537</v>
      </c>
      <c r="G1790" s="1">
        <v>726020936</v>
      </c>
      <c r="H1790" s="1">
        <v>261366116</v>
      </c>
      <c r="I1790" s="1">
        <v>305565515</v>
      </c>
    </row>
    <row r="1791" spans="1:9" x14ac:dyDescent="0.2">
      <c r="A1791" t="s">
        <v>131</v>
      </c>
      <c r="D1791" t="s">
        <v>5</v>
      </c>
      <c r="E1791">
        <v>202103</v>
      </c>
      <c r="F1791" s="1">
        <v>664675041</v>
      </c>
      <c r="G1791" s="1">
        <v>666255193</v>
      </c>
      <c r="H1791" s="1">
        <v>251763667</v>
      </c>
      <c r="I1791" s="1">
        <v>253343819</v>
      </c>
    </row>
    <row r="1792" spans="1:9" x14ac:dyDescent="0.2">
      <c r="A1792" t="s">
        <v>131</v>
      </c>
      <c r="D1792" t="s">
        <v>5</v>
      </c>
      <c r="E1792">
        <v>202106</v>
      </c>
      <c r="F1792" s="1">
        <v>651863150</v>
      </c>
      <c r="G1792" s="1">
        <v>654119499</v>
      </c>
      <c r="H1792" s="1">
        <v>244097792</v>
      </c>
      <c r="I1792" s="1">
        <v>246354141</v>
      </c>
    </row>
    <row r="1793" spans="1:9" x14ac:dyDescent="0.2">
      <c r="A1793" t="s">
        <v>131</v>
      </c>
      <c r="D1793" t="s">
        <v>5</v>
      </c>
      <c r="E1793">
        <v>202109</v>
      </c>
      <c r="F1793" s="1">
        <v>642408489</v>
      </c>
      <c r="G1793" s="1">
        <v>643356605</v>
      </c>
      <c r="H1793" s="1">
        <v>238948128</v>
      </c>
      <c r="I1793" s="1">
        <v>239896244</v>
      </c>
    </row>
    <row r="1794" spans="1:9" x14ac:dyDescent="0.2">
      <c r="A1794" t="s">
        <v>131</v>
      </c>
      <c r="D1794" t="s">
        <v>5</v>
      </c>
      <c r="E1794">
        <v>202112</v>
      </c>
      <c r="F1794" s="1">
        <v>635941949</v>
      </c>
      <c r="G1794" s="1">
        <v>634388374</v>
      </c>
      <c r="H1794" s="1">
        <v>245234993</v>
      </c>
      <c r="I1794" s="1">
        <v>243681418</v>
      </c>
    </row>
    <row r="1795" spans="1:9" x14ac:dyDescent="0.2">
      <c r="A1795" t="s">
        <v>131</v>
      </c>
      <c r="D1795" t="s">
        <v>5</v>
      </c>
      <c r="E1795">
        <v>202203</v>
      </c>
      <c r="F1795" s="1">
        <v>629312807</v>
      </c>
      <c r="G1795" s="1">
        <v>633344547</v>
      </c>
      <c r="H1795" s="1">
        <v>234716220</v>
      </c>
      <c r="I1795" s="1">
        <v>238747960</v>
      </c>
    </row>
    <row r="1796" spans="1:9" x14ac:dyDescent="0.2">
      <c r="A1796" t="s">
        <v>131</v>
      </c>
      <c r="D1796" t="s">
        <v>5</v>
      </c>
      <c r="E1796">
        <v>202206</v>
      </c>
      <c r="F1796" s="1">
        <v>635962192</v>
      </c>
      <c r="G1796" s="1">
        <v>636764438</v>
      </c>
      <c r="H1796" s="1">
        <v>230311791</v>
      </c>
      <c r="I1796" s="1">
        <v>231114037</v>
      </c>
    </row>
    <row r="1797" spans="1:9" x14ac:dyDescent="0.2">
      <c r="A1797" t="s">
        <v>131</v>
      </c>
      <c r="D1797" t="s">
        <v>5</v>
      </c>
      <c r="E1797">
        <v>202209</v>
      </c>
      <c r="F1797" s="1">
        <v>607405226</v>
      </c>
      <c r="G1797" s="1">
        <v>608406342</v>
      </c>
      <c r="H1797" s="1">
        <v>223201676</v>
      </c>
      <c r="I1797" s="1">
        <v>224202792</v>
      </c>
    </row>
    <row r="1798" spans="1:9" x14ac:dyDescent="0.2">
      <c r="A1798" t="s">
        <v>131</v>
      </c>
      <c r="D1798" t="s">
        <v>5</v>
      </c>
      <c r="E1798">
        <v>202212</v>
      </c>
      <c r="F1798" s="1">
        <v>598837931</v>
      </c>
      <c r="G1798" s="1">
        <v>600472681</v>
      </c>
      <c r="H1798" s="1">
        <v>212824242</v>
      </c>
      <c r="I1798" s="1">
        <v>214458992</v>
      </c>
    </row>
    <row r="1799" spans="1:9" x14ac:dyDescent="0.2">
      <c r="A1799" t="s">
        <v>131</v>
      </c>
      <c r="D1799" t="s">
        <v>5</v>
      </c>
      <c r="E1799">
        <v>202303</v>
      </c>
      <c r="F1799" s="1">
        <v>399408008</v>
      </c>
      <c r="G1799" s="1">
        <v>428657984</v>
      </c>
      <c r="H1799" s="1">
        <v>150555990</v>
      </c>
      <c r="I1799" s="1">
        <v>179805966</v>
      </c>
    </row>
    <row r="1800" spans="1:9" x14ac:dyDescent="0.2">
      <c r="A1800" t="s">
        <v>131</v>
      </c>
      <c r="D1800" t="s">
        <v>5</v>
      </c>
      <c r="E1800">
        <v>202306</v>
      </c>
      <c r="F1800" s="1">
        <v>727306522</v>
      </c>
      <c r="G1800" s="1">
        <v>696135623</v>
      </c>
      <c r="H1800" s="1">
        <v>230085933</v>
      </c>
      <c r="I1800" s="1">
        <v>198915034</v>
      </c>
    </row>
    <row r="1801" spans="1:9" x14ac:dyDescent="0.2">
      <c r="A1801" t="s">
        <v>131</v>
      </c>
      <c r="D1801" t="s">
        <v>5</v>
      </c>
      <c r="E1801">
        <v>202309</v>
      </c>
      <c r="F1801" s="1">
        <v>604899841</v>
      </c>
      <c r="G1801" s="1">
        <v>606471640</v>
      </c>
      <c r="H1801" s="1">
        <v>214990654</v>
      </c>
      <c r="I1801" s="1">
        <v>216562453</v>
      </c>
    </row>
    <row r="1802" spans="1:9" x14ac:dyDescent="0.2">
      <c r="A1802" t="s">
        <v>131</v>
      </c>
      <c r="D1802" t="s">
        <v>5</v>
      </c>
      <c r="E1802">
        <v>202312</v>
      </c>
      <c r="F1802" s="1">
        <v>593926924</v>
      </c>
      <c r="G1802" s="1">
        <v>594792311</v>
      </c>
      <c r="H1802" s="1">
        <v>208281233</v>
      </c>
      <c r="I1802" s="1">
        <v>209146620</v>
      </c>
    </row>
    <row r="1803" spans="1:9" x14ac:dyDescent="0.2">
      <c r="A1803" t="s">
        <v>131</v>
      </c>
      <c r="D1803" t="s">
        <v>5</v>
      </c>
      <c r="E1803">
        <v>202403</v>
      </c>
      <c r="F1803" s="1">
        <v>578473342</v>
      </c>
      <c r="G1803" s="1">
        <v>577633831</v>
      </c>
      <c r="H1803" s="1">
        <v>197616806</v>
      </c>
      <c r="I1803" s="1">
        <v>196777295</v>
      </c>
    </row>
    <row r="1804" spans="1:9" x14ac:dyDescent="0.2">
      <c r="A1804" t="s">
        <v>131</v>
      </c>
      <c r="D1804" t="s">
        <v>5</v>
      </c>
      <c r="E1804">
        <v>202406</v>
      </c>
      <c r="F1804" s="1">
        <v>373516652</v>
      </c>
      <c r="G1804" s="1">
        <v>374466455</v>
      </c>
      <c r="H1804" s="1">
        <v>125768740</v>
      </c>
      <c r="I1804" s="1">
        <v>126718543</v>
      </c>
    </row>
    <row r="1805" spans="1:9" x14ac:dyDescent="0.2">
      <c r="A1805" t="s">
        <v>132</v>
      </c>
      <c r="D1805" t="s">
        <v>7</v>
      </c>
      <c r="E1805">
        <v>2014</v>
      </c>
      <c r="F1805" s="1">
        <v>2256564523</v>
      </c>
      <c r="G1805" s="1">
        <v>2371109561.3477993</v>
      </c>
      <c r="H1805" s="1">
        <v>2256564523</v>
      </c>
      <c r="I1805" s="1">
        <v>2371109561.3477993</v>
      </c>
    </row>
    <row r="1806" spans="1:9" x14ac:dyDescent="0.2">
      <c r="A1806" t="s">
        <v>132</v>
      </c>
      <c r="D1806" t="s">
        <v>7</v>
      </c>
      <c r="E1806">
        <v>2015</v>
      </c>
      <c r="F1806" s="1">
        <v>1998324406.9400001</v>
      </c>
      <c r="G1806" s="1">
        <v>2077867701.3343003</v>
      </c>
      <c r="H1806" s="1">
        <v>1998324406.9400001</v>
      </c>
      <c r="I1806" s="1">
        <v>2077867701.3343003</v>
      </c>
    </row>
    <row r="1807" spans="1:9" x14ac:dyDescent="0.2">
      <c r="A1807" t="s">
        <v>132</v>
      </c>
      <c r="D1807" t="s">
        <v>7</v>
      </c>
      <c r="E1807">
        <v>2016</v>
      </c>
      <c r="F1807" s="1">
        <v>1889466895</v>
      </c>
      <c r="G1807" s="1">
        <v>1975587437.8067</v>
      </c>
      <c r="H1807" s="1">
        <v>1889466895</v>
      </c>
      <c r="I1807" s="1">
        <v>1975587437.8067</v>
      </c>
    </row>
    <row r="1808" spans="1:9" x14ac:dyDescent="0.2">
      <c r="A1808" t="s">
        <v>132</v>
      </c>
      <c r="D1808" t="s">
        <v>7</v>
      </c>
      <c r="E1808">
        <v>2017</v>
      </c>
      <c r="F1808" s="1">
        <v>1644431905</v>
      </c>
      <c r="G1808" s="1">
        <v>1776903913</v>
      </c>
      <c r="H1808" s="1">
        <v>1644431905</v>
      </c>
      <c r="I1808" s="1">
        <v>1776903913</v>
      </c>
    </row>
    <row r="1809" spans="1:9" x14ac:dyDescent="0.2">
      <c r="A1809" t="s">
        <v>132</v>
      </c>
      <c r="D1809" t="s">
        <v>7</v>
      </c>
      <c r="E1809">
        <v>2018</v>
      </c>
      <c r="F1809" s="1">
        <v>1440789553</v>
      </c>
      <c r="G1809" s="1">
        <v>1501121464</v>
      </c>
      <c r="H1809" s="1">
        <v>1440789553</v>
      </c>
      <c r="I1809" s="1">
        <v>1501121464</v>
      </c>
    </row>
    <row r="1810" spans="1:9" x14ac:dyDescent="0.2">
      <c r="A1810" t="s">
        <v>132</v>
      </c>
      <c r="D1810" t="s">
        <v>7</v>
      </c>
      <c r="E1810">
        <v>2019</v>
      </c>
      <c r="F1810" s="1">
        <v>1315665825</v>
      </c>
      <c r="G1810" s="1">
        <v>1330009230</v>
      </c>
      <c r="H1810" s="1">
        <v>1315665825</v>
      </c>
      <c r="I1810" s="1">
        <v>1330009230</v>
      </c>
    </row>
    <row r="1811" spans="1:9" x14ac:dyDescent="0.2">
      <c r="A1811" t="s">
        <v>132</v>
      </c>
      <c r="D1811" t="s">
        <v>7</v>
      </c>
      <c r="E1811">
        <v>2020</v>
      </c>
      <c r="F1811" s="1">
        <v>1207549850.1300001</v>
      </c>
      <c r="G1811" s="1">
        <v>1261942435.1300001</v>
      </c>
      <c r="H1811" s="1">
        <v>1207549850.1300001</v>
      </c>
      <c r="I1811" s="1">
        <v>1261942435.1300001</v>
      </c>
    </row>
    <row r="1812" spans="1:9" x14ac:dyDescent="0.2">
      <c r="A1812" t="s">
        <v>132</v>
      </c>
      <c r="D1812" t="s">
        <v>7</v>
      </c>
      <c r="E1812">
        <v>2021</v>
      </c>
      <c r="F1812" s="1">
        <v>1114168727.76</v>
      </c>
      <c r="G1812" s="1">
        <v>1081461688.76</v>
      </c>
      <c r="H1812" s="1">
        <v>1114168727.76</v>
      </c>
      <c r="I1812" s="1">
        <v>1081461688.76</v>
      </c>
    </row>
    <row r="1813" spans="1:9" x14ac:dyDescent="0.2">
      <c r="A1813" t="s">
        <v>132</v>
      </c>
      <c r="D1813" t="s">
        <v>7</v>
      </c>
      <c r="E1813">
        <v>2022</v>
      </c>
      <c r="F1813" s="1">
        <v>1083375177.3299999</v>
      </c>
      <c r="G1813" s="1">
        <v>1040640555.33</v>
      </c>
      <c r="H1813" s="1">
        <v>1083375177.3299999</v>
      </c>
      <c r="I1813" s="1">
        <v>1040640555.33</v>
      </c>
    </row>
    <row r="1814" spans="1:9" x14ac:dyDescent="0.2">
      <c r="A1814" t="s">
        <v>132</v>
      </c>
      <c r="D1814" t="s">
        <v>7</v>
      </c>
      <c r="E1814">
        <v>2023</v>
      </c>
      <c r="F1814" s="1">
        <v>1107326303.3799999</v>
      </c>
      <c r="G1814" s="1">
        <v>1158876869.3800001</v>
      </c>
      <c r="H1814" s="1">
        <v>1107326303.3799999</v>
      </c>
      <c r="I1814" s="1">
        <v>1158876869.3800001</v>
      </c>
    </row>
    <row r="1815" spans="1:9" x14ac:dyDescent="0.2">
      <c r="A1815" t="s">
        <v>132</v>
      </c>
      <c r="D1815" t="s">
        <v>7</v>
      </c>
      <c r="E1815">
        <v>2024</v>
      </c>
      <c r="F1815" s="1">
        <v>313534760.19</v>
      </c>
      <c r="G1815" s="1">
        <v>437615018.19</v>
      </c>
      <c r="H1815" s="1">
        <v>313534760.19</v>
      </c>
      <c r="I1815" s="1">
        <v>437615018.19</v>
      </c>
    </row>
    <row r="1816" spans="1:9" x14ac:dyDescent="0.2">
      <c r="A1816" t="s">
        <v>132</v>
      </c>
      <c r="D1816" t="s">
        <v>8</v>
      </c>
      <c r="E1816">
        <v>201401</v>
      </c>
      <c r="F1816" s="1">
        <v>91176751</v>
      </c>
      <c r="G1816" s="1">
        <v>173441378.84139988</v>
      </c>
      <c r="H1816" s="1">
        <v>91176751</v>
      </c>
      <c r="I1816" s="1">
        <v>173441378.84139988</v>
      </c>
    </row>
    <row r="1817" spans="1:9" x14ac:dyDescent="0.2">
      <c r="A1817" t="s">
        <v>132</v>
      </c>
      <c r="D1817" t="s">
        <v>8</v>
      </c>
      <c r="E1817">
        <v>201402</v>
      </c>
      <c r="F1817" s="1">
        <v>120658728</v>
      </c>
      <c r="G1817" s="1">
        <v>168780854.9467001</v>
      </c>
      <c r="H1817" s="1">
        <v>120658728</v>
      </c>
      <c r="I1817" s="1">
        <v>168780854.9467001</v>
      </c>
    </row>
    <row r="1818" spans="1:9" x14ac:dyDescent="0.2">
      <c r="A1818" t="s">
        <v>132</v>
      </c>
      <c r="D1818" t="s">
        <v>8</v>
      </c>
      <c r="E1818">
        <v>201403</v>
      </c>
      <c r="F1818" s="1">
        <v>111163837</v>
      </c>
      <c r="G1818" s="1">
        <v>179342545.13439986</v>
      </c>
      <c r="H1818" s="1">
        <v>111163837</v>
      </c>
      <c r="I1818" s="1">
        <v>179342545.13439986</v>
      </c>
    </row>
    <row r="1819" spans="1:9" x14ac:dyDescent="0.2">
      <c r="A1819" t="s">
        <v>132</v>
      </c>
      <c r="D1819" t="s">
        <v>8</v>
      </c>
      <c r="E1819">
        <v>201404</v>
      </c>
      <c r="F1819" s="1">
        <v>153061012</v>
      </c>
      <c r="G1819" s="1">
        <v>185422246.6572001</v>
      </c>
      <c r="H1819" s="1">
        <v>153061012</v>
      </c>
      <c r="I1819" s="1">
        <v>185422246.6572001</v>
      </c>
    </row>
    <row r="1820" spans="1:9" x14ac:dyDescent="0.2">
      <c r="A1820" t="s">
        <v>132</v>
      </c>
      <c r="D1820" t="s">
        <v>8</v>
      </c>
      <c r="E1820">
        <v>201405</v>
      </c>
      <c r="F1820" s="1">
        <v>197240139</v>
      </c>
      <c r="G1820" s="1">
        <v>204727418.98489991</v>
      </c>
      <c r="H1820" s="1">
        <v>197240139</v>
      </c>
      <c r="I1820" s="1">
        <v>204727418.98489991</v>
      </c>
    </row>
    <row r="1821" spans="1:9" x14ac:dyDescent="0.2">
      <c r="A1821" t="s">
        <v>132</v>
      </c>
      <c r="D1821" t="s">
        <v>8</v>
      </c>
      <c r="E1821">
        <v>201406</v>
      </c>
      <c r="F1821" s="1">
        <v>210059851</v>
      </c>
      <c r="G1821" s="1">
        <v>203445305.03230011</v>
      </c>
      <c r="H1821" s="1">
        <v>210059851</v>
      </c>
      <c r="I1821" s="1">
        <v>203445305.03230011</v>
      </c>
    </row>
    <row r="1822" spans="1:9" x14ac:dyDescent="0.2">
      <c r="A1822" t="s">
        <v>132</v>
      </c>
      <c r="D1822" t="s">
        <v>8</v>
      </c>
      <c r="E1822">
        <v>201407</v>
      </c>
      <c r="F1822" s="1">
        <v>163039864</v>
      </c>
      <c r="G1822" s="1">
        <v>188949242.89139995</v>
      </c>
      <c r="H1822" s="1">
        <v>163039864</v>
      </c>
      <c r="I1822" s="1">
        <v>188949242.89139995</v>
      </c>
    </row>
    <row r="1823" spans="1:9" x14ac:dyDescent="0.2">
      <c r="A1823" t="s">
        <v>132</v>
      </c>
      <c r="D1823" t="s">
        <v>8</v>
      </c>
      <c r="E1823">
        <v>201408</v>
      </c>
      <c r="F1823" s="1">
        <v>404933096</v>
      </c>
      <c r="G1823" s="1">
        <v>277984645.93939984</v>
      </c>
      <c r="H1823" s="1">
        <v>404933096</v>
      </c>
      <c r="I1823" s="1">
        <v>277984645.93939984</v>
      </c>
    </row>
    <row r="1824" spans="1:9" x14ac:dyDescent="0.2">
      <c r="A1824" t="s">
        <v>132</v>
      </c>
      <c r="D1824" t="s">
        <v>8</v>
      </c>
      <c r="E1824">
        <v>201409</v>
      </c>
      <c r="F1824" s="1">
        <v>515605144</v>
      </c>
      <c r="G1824" s="1">
        <v>313487532.99049962</v>
      </c>
      <c r="H1824" s="1">
        <v>515605144</v>
      </c>
      <c r="I1824" s="1">
        <v>313487532.99049962</v>
      </c>
    </row>
    <row r="1825" spans="1:9" x14ac:dyDescent="0.2">
      <c r="A1825" t="s">
        <v>132</v>
      </c>
      <c r="D1825" t="s">
        <v>8</v>
      </c>
      <c r="E1825">
        <v>201410</v>
      </c>
      <c r="F1825" s="1">
        <v>141270377</v>
      </c>
      <c r="G1825" s="1">
        <v>177917055.98750007</v>
      </c>
      <c r="H1825" s="1">
        <v>141270377</v>
      </c>
      <c r="I1825" s="1">
        <v>177917055.98750007</v>
      </c>
    </row>
    <row r="1826" spans="1:9" x14ac:dyDescent="0.2">
      <c r="A1826" t="s">
        <v>132</v>
      </c>
      <c r="D1826" t="s">
        <v>8</v>
      </c>
      <c r="E1826">
        <v>201411</v>
      </c>
      <c r="F1826" s="1">
        <v>82561943</v>
      </c>
      <c r="G1826" s="1">
        <v>151255437.94439992</v>
      </c>
      <c r="H1826" s="1">
        <v>82561943</v>
      </c>
      <c r="I1826" s="1">
        <v>151255437.94439992</v>
      </c>
    </row>
    <row r="1827" spans="1:9" x14ac:dyDescent="0.2">
      <c r="A1827" t="s">
        <v>132</v>
      </c>
      <c r="D1827" t="s">
        <v>8</v>
      </c>
      <c r="E1827">
        <v>201412</v>
      </c>
      <c r="F1827" s="1">
        <v>65793781</v>
      </c>
      <c r="G1827" s="1">
        <v>146355895.99769998</v>
      </c>
      <c r="H1827" s="1">
        <v>65793781</v>
      </c>
      <c r="I1827" s="1">
        <v>146355895.99769998</v>
      </c>
    </row>
    <row r="1828" spans="1:9" x14ac:dyDescent="0.2">
      <c r="A1828" t="s">
        <v>132</v>
      </c>
      <c r="D1828" t="s">
        <v>8</v>
      </c>
      <c r="E1828">
        <v>201501</v>
      </c>
      <c r="F1828" s="1">
        <v>86359602.939999998</v>
      </c>
      <c r="G1828" s="1">
        <v>154194564.38780013</v>
      </c>
      <c r="H1828" s="1">
        <v>86359602.939999998</v>
      </c>
      <c r="I1828" s="1">
        <v>154194564.38780013</v>
      </c>
    </row>
    <row r="1829" spans="1:9" x14ac:dyDescent="0.2">
      <c r="A1829" t="s">
        <v>132</v>
      </c>
      <c r="D1829" t="s">
        <v>8</v>
      </c>
      <c r="E1829">
        <v>201502</v>
      </c>
      <c r="F1829" s="1">
        <v>96616487</v>
      </c>
      <c r="G1829" s="1">
        <v>144608661</v>
      </c>
      <c r="H1829" s="1">
        <v>96616487</v>
      </c>
      <c r="I1829" s="1">
        <v>144608661</v>
      </c>
    </row>
    <row r="1830" spans="1:9" x14ac:dyDescent="0.2">
      <c r="A1830" t="s">
        <v>132</v>
      </c>
      <c r="D1830" t="s">
        <v>8</v>
      </c>
      <c r="E1830">
        <v>201503</v>
      </c>
      <c r="F1830" s="1">
        <v>103471482</v>
      </c>
      <c r="G1830" s="1">
        <v>157519039</v>
      </c>
      <c r="H1830" s="1">
        <v>103471482</v>
      </c>
      <c r="I1830" s="1">
        <v>157519039</v>
      </c>
    </row>
    <row r="1831" spans="1:9" x14ac:dyDescent="0.2">
      <c r="A1831" t="s">
        <v>132</v>
      </c>
      <c r="D1831" t="s">
        <v>8</v>
      </c>
      <c r="E1831">
        <v>201504</v>
      </c>
      <c r="F1831" s="1">
        <v>136010049</v>
      </c>
      <c r="G1831" s="1">
        <v>166203113</v>
      </c>
      <c r="H1831" s="1">
        <v>136010049</v>
      </c>
      <c r="I1831" s="1">
        <v>166203113</v>
      </c>
    </row>
    <row r="1832" spans="1:9" x14ac:dyDescent="0.2">
      <c r="A1832" t="s">
        <v>132</v>
      </c>
      <c r="D1832" t="s">
        <v>8</v>
      </c>
      <c r="E1832">
        <v>201505</v>
      </c>
      <c r="F1832" s="1">
        <v>174584388</v>
      </c>
      <c r="G1832" s="1">
        <v>176981872</v>
      </c>
      <c r="H1832" s="1">
        <v>174584388</v>
      </c>
      <c r="I1832" s="1">
        <v>176981872</v>
      </c>
    </row>
    <row r="1833" spans="1:9" x14ac:dyDescent="0.2">
      <c r="A1833" t="s">
        <v>132</v>
      </c>
      <c r="D1833" t="s">
        <v>8</v>
      </c>
      <c r="E1833">
        <v>201506</v>
      </c>
      <c r="F1833" s="1">
        <v>181774170</v>
      </c>
      <c r="G1833" s="1">
        <v>173563398.16079998</v>
      </c>
      <c r="H1833" s="1">
        <v>181774170</v>
      </c>
      <c r="I1833" s="1">
        <v>173563398.16079998</v>
      </c>
    </row>
    <row r="1834" spans="1:9" x14ac:dyDescent="0.2">
      <c r="A1834" t="s">
        <v>132</v>
      </c>
      <c r="D1834" t="s">
        <v>8</v>
      </c>
      <c r="E1834">
        <v>201507</v>
      </c>
      <c r="F1834" s="1">
        <v>152944605</v>
      </c>
      <c r="G1834" s="1">
        <v>171861163.3325001</v>
      </c>
      <c r="H1834" s="1">
        <v>152944605</v>
      </c>
      <c r="I1834" s="1">
        <v>171861163.3325001</v>
      </c>
    </row>
    <row r="1835" spans="1:9" x14ac:dyDescent="0.2">
      <c r="A1835" t="s">
        <v>132</v>
      </c>
      <c r="D1835" t="s">
        <v>8</v>
      </c>
      <c r="E1835">
        <v>201508</v>
      </c>
      <c r="F1835" s="1">
        <v>356473268</v>
      </c>
      <c r="G1835" s="1">
        <v>244704612</v>
      </c>
      <c r="H1835" s="1">
        <v>356473268</v>
      </c>
      <c r="I1835" s="1">
        <v>244704612</v>
      </c>
    </row>
    <row r="1836" spans="1:9" x14ac:dyDescent="0.2">
      <c r="A1836" t="s">
        <v>132</v>
      </c>
      <c r="D1836" t="s">
        <v>8</v>
      </c>
      <c r="E1836">
        <v>201509</v>
      </c>
      <c r="F1836" s="1">
        <v>456028521</v>
      </c>
      <c r="G1836" s="1">
        <v>276361378</v>
      </c>
      <c r="H1836" s="1">
        <v>456028521</v>
      </c>
      <c r="I1836" s="1">
        <v>276361378</v>
      </c>
    </row>
    <row r="1837" spans="1:9" x14ac:dyDescent="0.2">
      <c r="A1837" t="s">
        <v>132</v>
      </c>
      <c r="D1837" t="s">
        <v>8</v>
      </c>
      <c r="E1837">
        <v>201510</v>
      </c>
      <c r="F1837" s="1">
        <v>126247413</v>
      </c>
      <c r="G1837" s="1">
        <v>152816907.45320007</v>
      </c>
      <c r="H1837" s="1">
        <v>126247413</v>
      </c>
      <c r="I1837" s="1">
        <v>152816907.45320007</v>
      </c>
    </row>
    <row r="1838" spans="1:9" x14ac:dyDescent="0.2">
      <c r="A1838" t="s">
        <v>132</v>
      </c>
      <c r="D1838" t="s">
        <v>8</v>
      </c>
      <c r="E1838">
        <v>201511</v>
      </c>
      <c r="F1838" s="1">
        <v>67786677</v>
      </c>
      <c r="G1838" s="1">
        <v>130502668</v>
      </c>
      <c r="H1838" s="1">
        <v>67786677</v>
      </c>
      <c r="I1838" s="1">
        <v>130502668</v>
      </c>
    </row>
    <row r="1839" spans="1:9" x14ac:dyDescent="0.2">
      <c r="A1839" t="s">
        <v>132</v>
      </c>
      <c r="D1839" t="s">
        <v>8</v>
      </c>
      <c r="E1839">
        <v>201512</v>
      </c>
      <c r="F1839" s="1">
        <v>60027744</v>
      </c>
      <c r="G1839" s="1">
        <v>128550325</v>
      </c>
      <c r="H1839" s="1">
        <v>60027744</v>
      </c>
      <c r="I1839" s="1">
        <v>128550325</v>
      </c>
    </row>
    <row r="1840" spans="1:9" x14ac:dyDescent="0.2">
      <c r="A1840" t="s">
        <v>132</v>
      </c>
      <c r="D1840" t="s">
        <v>8</v>
      </c>
      <c r="E1840">
        <v>201601</v>
      </c>
      <c r="F1840" s="1">
        <v>75667694</v>
      </c>
      <c r="G1840" s="1">
        <v>137146898</v>
      </c>
      <c r="H1840" s="1">
        <v>75667694</v>
      </c>
      <c r="I1840" s="1">
        <v>137146898</v>
      </c>
    </row>
    <row r="1841" spans="1:9" x14ac:dyDescent="0.2">
      <c r="A1841" t="s">
        <v>132</v>
      </c>
      <c r="D1841" t="s">
        <v>8</v>
      </c>
      <c r="E1841">
        <v>201602</v>
      </c>
      <c r="F1841" s="1">
        <v>98078831</v>
      </c>
      <c r="G1841" s="1">
        <v>137599879</v>
      </c>
      <c r="H1841" s="1">
        <v>98078831</v>
      </c>
      <c r="I1841" s="1">
        <v>137599879</v>
      </c>
    </row>
    <row r="1842" spans="1:9" x14ac:dyDescent="0.2">
      <c r="A1842" t="s">
        <v>132</v>
      </c>
      <c r="D1842" t="s">
        <v>8</v>
      </c>
      <c r="E1842">
        <v>201603</v>
      </c>
      <c r="F1842" s="1">
        <v>91619242</v>
      </c>
      <c r="G1842" s="1">
        <v>136981324.49420005</v>
      </c>
      <c r="H1842" s="1">
        <v>91619242</v>
      </c>
      <c r="I1842" s="1">
        <v>136981324.49420005</v>
      </c>
    </row>
    <row r="1843" spans="1:9" x14ac:dyDescent="0.2">
      <c r="A1843" t="s">
        <v>132</v>
      </c>
      <c r="D1843" t="s">
        <v>8</v>
      </c>
      <c r="E1843">
        <v>201604</v>
      </c>
      <c r="F1843" s="1">
        <v>125990061</v>
      </c>
      <c r="G1843" s="1">
        <v>149672615.42660004</v>
      </c>
      <c r="H1843" s="1">
        <v>125990061</v>
      </c>
      <c r="I1843" s="1">
        <v>149672615.42660004</v>
      </c>
    </row>
    <row r="1844" spans="1:9" x14ac:dyDescent="0.2">
      <c r="A1844" t="s">
        <v>132</v>
      </c>
      <c r="D1844" t="s">
        <v>8</v>
      </c>
      <c r="E1844">
        <v>201605</v>
      </c>
      <c r="F1844" s="1">
        <v>166434587</v>
      </c>
      <c r="G1844" s="1">
        <v>173714148.94619992</v>
      </c>
      <c r="H1844" s="1">
        <v>166434587</v>
      </c>
      <c r="I1844" s="1">
        <v>173714148.94619992</v>
      </c>
    </row>
    <row r="1845" spans="1:9" x14ac:dyDescent="0.2">
      <c r="A1845" t="s">
        <v>132</v>
      </c>
      <c r="D1845" t="s">
        <v>8</v>
      </c>
      <c r="E1845">
        <v>201606</v>
      </c>
      <c r="F1845" s="1">
        <v>177215015</v>
      </c>
      <c r="G1845" s="1">
        <v>174259389.97500002</v>
      </c>
      <c r="H1845" s="1">
        <v>177215015</v>
      </c>
      <c r="I1845" s="1">
        <v>174259389.97500002</v>
      </c>
    </row>
    <row r="1846" spans="1:9" x14ac:dyDescent="0.2">
      <c r="A1846" t="s">
        <v>132</v>
      </c>
      <c r="D1846" t="s">
        <v>8</v>
      </c>
      <c r="E1846">
        <v>201607</v>
      </c>
      <c r="F1846" s="1">
        <v>145775973</v>
      </c>
      <c r="G1846" s="1">
        <v>163538085.93589994</v>
      </c>
      <c r="H1846" s="1">
        <v>145775973</v>
      </c>
      <c r="I1846" s="1">
        <v>163538085.93589994</v>
      </c>
    </row>
    <row r="1847" spans="1:9" x14ac:dyDescent="0.2">
      <c r="A1847" t="s">
        <v>132</v>
      </c>
      <c r="D1847" t="s">
        <v>8</v>
      </c>
      <c r="E1847">
        <v>201608</v>
      </c>
      <c r="F1847" s="1">
        <v>334512388</v>
      </c>
      <c r="G1847" s="1">
        <v>239784663.95660007</v>
      </c>
      <c r="H1847" s="1">
        <v>334512388</v>
      </c>
      <c r="I1847" s="1">
        <v>239784663.95660007</v>
      </c>
    </row>
    <row r="1848" spans="1:9" x14ac:dyDescent="0.2">
      <c r="A1848" t="s">
        <v>132</v>
      </c>
      <c r="D1848" t="s">
        <v>8</v>
      </c>
      <c r="E1848">
        <v>201609</v>
      </c>
      <c r="F1848" s="1">
        <v>423110869</v>
      </c>
      <c r="G1848" s="1">
        <v>271912837.21380025</v>
      </c>
      <c r="H1848" s="1">
        <v>423110869</v>
      </c>
      <c r="I1848" s="1">
        <v>271912837.21380025</v>
      </c>
    </row>
    <row r="1849" spans="1:9" x14ac:dyDescent="0.2">
      <c r="A1849" t="s">
        <v>132</v>
      </c>
      <c r="D1849" t="s">
        <v>8</v>
      </c>
      <c r="E1849">
        <v>201610</v>
      </c>
      <c r="F1849" s="1">
        <v>93160816</v>
      </c>
      <c r="G1849" s="1">
        <v>119715125.77650002</v>
      </c>
      <c r="H1849" s="1">
        <v>93160816</v>
      </c>
      <c r="I1849" s="1">
        <v>119715125.77650002</v>
      </c>
    </row>
    <row r="1850" spans="1:9" x14ac:dyDescent="0.2">
      <c r="A1850" t="s">
        <v>132</v>
      </c>
      <c r="D1850" t="s">
        <v>8</v>
      </c>
      <c r="E1850">
        <v>201611</v>
      </c>
      <c r="F1850" s="1">
        <v>97301860</v>
      </c>
      <c r="G1850" s="1">
        <v>149619781.91899997</v>
      </c>
      <c r="H1850" s="1">
        <v>97301860</v>
      </c>
      <c r="I1850" s="1">
        <v>149619781.91899997</v>
      </c>
    </row>
    <row r="1851" spans="1:9" x14ac:dyDescent="0.2">
      <c r="A1851" t="s">
        <v>132</v>
      </c>
      <c r="D1851" t="s">
        <v>8</v>
      </c>
      <c r="E1851">
        <v>201612</v>
      </c>
      <c r="F1851" s="1">
        <v>60599559</v>
      </c>
      <c r="G1851" s="1">
        <v>121642687.1629</v>
      </c>
      <c r="H1851" s="1">
        <v>60599559</v>
      </c>
      <c r="I1851" s="1">
        <v>121642687.1629</v>
      </c>
    </row>
    <row r="1852" spans="1:9" x14ac:dyDescent="0.2">
      <c r="A1852" t="s">
        <v>132</v>
      </c>
      <c r="D1852" t="s">
        <v>8</v>
      </c>
      <c r="E1852">
        <v>201701</v>
      </c>
      <c r="F1852" s="1">
        <v>76569377</v>
      </c>
      <c r="G1852" s="1">
        <v>128417078</v>
      </c>
      <c r="H1852" s="1">
        <v>76569377</v>
      </c>
      <c r="I1852" s="1">
        <v>128417078</v>
      </c>
    </row>
    <row r="1853" spans="1:9" x14ac:dyDescent="0.2">
      <c r="A1853" t="s">
        <v>132</v>
      </c>
      <c r="D1853" t="s">
        <v>8</v>
      </c>
      <c r="E1853">
        <v>201702</v>
      </c>
      <c r="F1853" s="1">
        <v>82197824</v>
      </c>
      <c r="G1853" s="1">
        <v>119629129</v>
      </c>
      <c r="H1853" s="1">
        <v>82197824</v>
      </c>
      <c r="I1853" s="1">
        <v>119629129</v>
      </c>
    </row>
    <row r="1854" spans="1:9" x14ac:dyDescent="0.2">
      <c r="A1854" t="s">
        <v>132</v>
      </c>
      <c r="D1854" t="s">
        <v>8</v>
      </c>
      <c r="E1854">
        <v>201703</v>
      </c>
      <c r="F1854" s="1">
        <v>83547589</v>
      </c>
      <c r="G1854" s="1">
        <v>128879539</v>
      </c>
      <c r="H1854" s="1">
        <v>83547589</v>
      </c>
      <c r="I1854" s="1">
        <v>128879539</v>
      </c>
    </row>
    <row r="1855" spans="1:9" x14ac:dyDescent="0.2">
      <c r="A1855" t="s">
        <v>132</v>
      </c>
      <c r="D1855" t="s">
        <v>8</v>
      </c>
      <c r="E1855">
        <v>201704</v>
      </c>
      <c r="F1855" s="1">
        <v>116458350</v>
      </c>
      <c r="G1855" s="1">
        <v>144113976</v>
      </c>
      <c r="H1855" s="1">
        <v>116458350</v>
      </c>
      <c r="I1855" s="1">
        <v>144113976</v>
      </c>
    </row>
    <row r="1856" spans="1:9" x14ac:dyDescent="0.2">
      <c r="A1856" t="s">
        <v>132</v>
      </c>
      <c r="D1856" t="s">
        <v>8</v>
      </c>
      <c r="E1856">
        <v>201705</v>
      </c>
      <c r="F1856" s="1">
        <v>146380762</v>
      </c>
      <c r="G1856" s="1">
        <v>157023102</v>
      </c>
      <c r="H1856" s="1">
        <v>146380762</v>
      </c>
      <c r="I1856" s="1">
        <v>157023102</v>
      </c>
    </row>
    <row r="1857" spans="1:9" x14ac:dyDescent="0.2">
      <c r="A1857" t="s">
        <v>132</v>
      </c>
      <c r="D1857" t="s">
        <v>8</v>
      </c>
      <c r="E1857">
        <v>201706</v>
      </c>
      <c r="F1857" s="1">
        <v>159034202</v>
      </c>
      <c r="G1857" s="1">
        <v>161184490</v>
      </c>
      <c r="H1857" s="1">
        <v>159034202</v>
      </c>
      <c r="I1857" s="1">
        <v>161184490</v>
      </c>
    </row>
    <row r="1858" spans="1:9" x14ac:dyDescent="0.2">
      <c r="A1858" t="s">
        <v>132</v>
      </c>
      <c r="D1858" t="s">
        <v>8</v>
      </c>
      <c r="E1858">
        <v>201707</v>
      </c>
      <c r="F1858" s="1">
        <v>119626470</v>
      </c>
      <c r="G1858" s="1">
        <v>138571333</v>
      </c>
      <c r="H1858" s="1">
        <v>119626470</v>
      </c>
      <c r="I1858" s="1">
        <v>138571333</v>
      </c>
    </row>
    <row r="1859" spans="1:9" x14ac:dyDescent="0.2">
      <c r="A1859" t="s">
        <v>132</v>
      </c>
      <c r="D1859" t="s">
        <v>8</v>
      </c>
      <c r="E1859">
        <v>201708</v>
      </c>
      <c r="F1859" s="1">
        <v>282270742</v>
      </c>
      <c r="G1859" s="1">
        <v>215725497</v>
      </c>
      <c r="H1859" s="1">
        <v>282270742</v>
      </c>
      <c r="I1859" s="1">
        <v>215725497</v>
      </c>
    </row>
    <row r="1860" spans="1:9" x14ac:dyDescent="0.2">
      <c r="A1860" t="s">
        <v>132</v>
      </c>
      <c r="D1860" t="s">
        <v>8</v>
      </c>
      <c r="E1860">
        <v>201709</v>
      </c>
      <c r="F1860" s="1">
        <v>374506784</v>
      </c>
      <c r="G1860" s="1">
        <v>255841956</v>
      </c>
      <c r="H1860" s="1">
        <v>374506784</v>
      </c>
      <c r="I1860" s="1">
        <v>255841956</v>
      </c>
    </row>
    <row r="1861" spans="1:9" x14ac:dyDescent="0.2">
      <c r="A1861" t="s">
        <v>132</v>
      </c>
      <c r="D1861" t="s">
        <v>8</v>
      </c>
      <c r="E1861">
        <v>201710</v>
      </c>
      <c r="F1861" s="1">
        <v>105113816</v>
      </c>
      <c r="G1861" s="1">
        <v>129254097</v>
      </c>
      <c r="H1861" s="1">
        <v>105113816</v>
      </c>
      <c r="I1861" s="1">
        <v>129254097</v>
      </c>
    </row>
    <row r="1862" spans="1:9" x14ac:dyDescent="0.2">
      <c r="A1862" t="s">
        <v>132</v>
      </c>
      <c r="D1862" t="s">
        <v>8</v>
      </c>
      <c r="E1862">
        <v>201711</v>
      </c>
      <c r="F1862" s="1">
        <v>51118358</v>
      </c>
      <c r="G1862" s="1">
        <v>99493886</v>
      </c>
      <c r="H1862" s="1">
        <v>51118358</v>
      </c>
      <c r="I1862" s="1">
        <v>99493886</v>
      </c>
    </row>
    <row r="1863" spans="1:9" x14ac:dyDescent="0.2">
      <c r="A1863" t="s">
        <v>132</v>
      </c>
      <c r="D1863" t="s">
        <v>8</v>
      </c>
      <c r="E1863">
        <v>201712</v>
      </c>
      <c r="F1863" s="1">
        <v>47607631</v>
      </c>
      <c r="G1863" s="1">
        <v>98769830</v>
      </c>
      <c r="H1863" s="1">
        <v>47607631</v>
      </c>
      <c r="I1863" s="1">
        <v>98769830</v>
      </c>
    </row>
    <row r="1864" spans="1:9" x14ac:dyDescent="0.2">
      <c r="A1864" t="s">
        <v>132</v>
      </c>
      <c r="D1864" t="s">
        <v>8</v>
      </c>
      <c r="E1864">
        <v>201801</v>
      </c>
      <c r="F1864" s="1">
        <v>59153301</v>
      </c>
      <c r="G1864" s="1">
        <v>103594965</v>
      </c>
      <c r="H1864" s="1">
        <v>59153301</v>
      </c>
      <c r="I1864" s="1">
        <v>103594965</v>
      </c>
    </row>
    <row r="1865" spans="1:9" x14ac:dyDescent="0.2">
      <c r="A1865" t="s">
        <v>132</v>
      </c>
      <c r="D1865" t="s">
        <v>8</v>
      </c>
      <c r="E1865">
        <v>201802</v>
      </c>
      <c r="F1865" s="1">
        <v>69660814</v>
      </c>
      <c r="G1865" s="1">
        <v>99735118</v>
      </c>
      <c r="H1865" s="1">
        <v>69660814</v>
      </c>
      <c r="I1865" s="1">
        <v>99735118</v>
      </c>
    </row>
    <row r="1866" spans="1:9" x14ac:dyDescent="0.2">
      <c r="A1866" t="s">
        <v>132</v>
      </c>
      <c r="D1866" t="s">
        <v>8</v>
      </c>
      <c r="E1866">
        <v>201803</v>
      </c>
      <c r="F1866" s="1">
        <v>71502137</v>
      </c>
      <c r="G1866" s="1">
        <v>107332135</v>
      </c>
      <c r="H1866" s="1">
        <v>71502137</v>
      </c>
      <c r="I1866" s="1">
        <v>107332135</v>
      </c>
    </row>
    <row r="1867" spans="1:9" x14ac:dyDescent="0.2">
      <c r="A1867" t="s">
        <v>132</v>
      </c>
      <c r="D1867" t="s">
        <v>8</v>
      </c>
      <c r="E1867">
        <v>201804</v>
      </c>
      <c r="F1867" s="1">
        <v>102337620</v>
      </c>
      <c r="G1867" s="1">
        <v>118094373</v>
      </c>
      <c r="H1867" s="1">
        <v>102337620</v>
      </c>
      <c r="I1867" s="1">
        <v>118094373</v>
      </c>
    </row>
    <row r="1868" spans="1:9" x14ac:dyDescent="0.2">
      <c r="A1868" t="s">
        <v>132</v>
      </c>
      <c r="D1868" t="s">
        <v>8</v>
      </c>
      <c r="E1868">
        <v>201805</v>
      </c>
      <c r="F1868" s="1">
        <v>130458390</v>
      </c>
      <c r="G1868" s="1">
        <v>132196203</v>
      </c>
      <c r="H1868" s="1">
        <v>130458390</v>
      </c>
      <c r="I1868" s="1">
        <v>132196203</v>
      </c>
    </row>
    <row r="1869" spans="1:9" x14ac:dyDescent="0.2">
      <c r="A1869" t="s">
        <v>132</v>
      </c>
      <c r="D1869" t="s">
        <v>8</v>
      </c>
      <c r="E1869">
        <v>201806</v>
      </c>
      <c r="F1869" s="1">
        <v>145273279</v>
      </c>
      <c r="G1869" s="1">
        <v>136997623</v>
      </c>
      <c r="H1869" s="1">
        <v>145273279</v>
      </c>
      <c r="I1869" s="1">
        <v>136997623</v>
      </c>
    </row>
    <row r="1870" spans="1:9" x14ac:dyDescent="0.2">
      <c r="A1870" t="s">
        <v>132</v>
      </c>
      <c r="D1870" t="s">
        <v>8</v>
      </c>
      <c r="E1870">
        <v>201807</v>
      </c>
      <c r="F1870" s="1">
        <v>101016573</v>
      </c>
      <c r="G1870" s="1">
        <v>116522678</v>
      </c>
      <c r="H1870" s="1">
        <v>101016573</v>
      </c>
      <c r="I1870" s="1">
        <v>116522678</v>
      </c>
    </row>
    <row r="1871" spans="1:9" x14ac:dyDescent="0.2">
      <c r="A1871" t="s">
        <v>132</v>
      </c>
      <c r="D1871" t="s">
        <v>8</v>
      </c>
      <c r="E1871">
        <v>201808</v>
      </c>
      <c r="F1871" s="1">
        <v>231126628</v>
      </c>
      <c r="G1871" s="1">
        <v>177679442</v>
      </c>
      <c r="H1871" s="1">
        <v>231126628</v>
      </c>
      <c r="I1871" s="1">
        <v>177679442</v>
      </c>
    </row>
    <row r="1872" spans="1:9" x14ac:dyDescent="0.2">
      <c r="A1872" t="s">
        <v>132</v>
      </c>
      <c r="D1872" t="s">
        <v>8</v>
      </c>
      <c r="E1872">
        <v>201809</v>
      </c>
      <c r="F1872" s="1">
        <v>345951189</v>
      </c>
      <c r="G1872" s="1">
        <v>228977489</v>
      </c>
      <c r="H1872" s="1">
        <v>345951189</v>
      </c>
      <c r="I1872" s="1">
        <v>228977489</v>
      </c>
    </row>
    <row r="1873" spans="1:9" x14ac:dyDescent="0.2">
      <c r="A1873" t="s">
        <v>132</v>
      </c>
      <c r="D1873" t="s">
        <v>8</v>
      </c>
      <c r="E1873">
        <v>201810</v>
      </c>
      <c r="F1873" s="1">
        <v>95592739</v>
      </c>
      <c r="G1873" s="1">
        <v>111237585</v>
      </c>
      <c r="H1873" s="1">
        <v>95592739</v>
      </c>
      <c r="I1873" s="1">
        <v>111237585</v>
      </c>
    </row>
    <row r="1874" spans="1:9" x14ac:dyDescent="0.2">
      <c r="A1874" t="s">
        <v>132</v>
      </c>
      <c r="D1874" t="s">
        <v>8</v>
      </c>
      <c r="E1874">
        <v>201811</v>
      </c>
      <c r="F1874" s="1">
        <v>47774822</v>
      </c>
      <c r="G1874" s="1">
        <v>85544090</v>
      </c>
      <c r="H1874" s="1">
        <v>47774822</v>
      </c>
      <c r="I1874" s="1">
        <v>85544090</v>
      </c>
    </row>
    <row r="1875" spans="1:9" x14ac:dyDescent="0.2">
      <c r="A1875" t="s">
        <v>132</v>
      </c>
      <c r="D1875" t="s">
        <v>8</v>
      </c>
      <c r="E1875">
        <v>201812</v>
      </c>
      <c r="F1875" s="1">
        <v>40942061</v>
      </c>
      <c r="G1875" s="1">
        <v>83209763</v>
      </c>
      <c r="H1875" s="1">
        <v>40942061</v>
      </c>
      <c r="I1875" s="1">
        <v>83209763</v>
      </c>
    </row>
    <row r="1876" spans="1:9" x14ac:dyDescent="0.2">
      <c r="A1876" t="s">
        <v>132</v>
      </c>
      <c r="D1876" t="s">
        <v>8</v>
      </c>
      <c r="E1876">
        <v>201901</v>
      </c>
      <c r="F1876" s="1">
        <v>51508818</v>
      </c>
      <c r="G1876" s="1">
        <v>88193303</v>
      </c>
      <c r="H1876" s="1">
        <v>51508818</v>
      </c>
      <c r="I1876" s="1">
        <v>88193303</v>
      </c>
    </row>
    <row r="1877" spans="1:9" x14ac:dyDescent="0.2">
      <c r="A1877" t="s">
        <v>132</v>
      </c>
      <c r="D1877" t="s">
        <v>8</v>
      </c>
      <c r="E1877">
        <v>201902</v>
      </c>
      <c r="F1877" s="1">
        <v>67180350</v>
      </c>
      <c r="G1877" s="1">
        <v>87887877</v>
      </c>
      <c r="H1877" s="1">
        <v>67180350</v>
      </c>
      <c r="I1877" s="1">
        <v>87887877</v>
      </c>
    </row>
    <row r="1878" spans="1:9" x14ac:dyDescent="0.2">
      <c r="A1878" t="s">
        <v>132</v>
      </c>
      <c r="D1878" t="s">
        <v>8</v>
      </c>
      <c r="E1878">
        <v>201903</v>
      </c>
      <c r="F1878" s="1">
        <v>57369445</v>
      </c>
      <c r="G1878" s="1">
        <v>89616596</v>
      </c>
      <c r="H1878" s="1">
        <v>57369445</v>
      </c>
      <c r="I1878" s="1">
        <v>89616596</v>
      </c>
    </row>
    <row r="1879" spans="1:9" x14ac:dyDescent="0.2">
      <c r="A1879" t="s">
        <v>132</v>
      </c>
      <c r="D1879" t="s">
        <v>8</v>
      </c>
      <c r="E1879">
        <v>201904</v>
      </c>
      <c r="F1879" s="1">
        <v>94027970</v>
      </c>
      <c r="G1879" s="1">
        <v>103876605</v>
      </c>
      <c r="H1879" s="1">
        <v>94027970</v>
      </c>
      <c r="I1879" s="1">
        <v>103876605</v>
      </c>
    </row>
    <row r="1880" spans="1:9" x14ac:dyDescent="0.2">
      <c r="A1880" t="s">
        <v>132</v>
      </c>
      <c r="D1880" t="s">
        <v>8</v>
      </c>
      <c r="E1880">
        <v>201905</v>
      </c>
      <c r="F1880" s="1">
        <v>114019532</v>
      </c>
      <c r="G1880" s="1">
        <v>113008322</v>
      </c>
      <c r="H1880" s="1">
        <v>114019532</v>
      </c>
      <c r="I1880" s="1">
        <v>113008322</v>
      </c>
    </row>
    <row r="1881" spans="1:9" x14ac:dyDescent="0.2">
      <c r="A1881" t="s">
        <v>132</v>
      </c>
      <c r="D1881" t="s">
        <v>8</v>
      </c>
      <c r="E1881">
        <v>201906</v>
      </c>
      <c r="F1881" s="1">
        <v>127390580</v>
      </c>
      <c r="G1881" s="1">
        <v>117505829</v>
      </c>
      <c r="H1881" s="1">
        <v>127390580</v>
      </c>
      <c r="I1881" s="1">
        <v>117505829</v>
      </c>
    </row>
    <row r="1882" spans="1:9" x14ac:dyDescent="0.2">
      <c r="A1882" t="s">
        <v>132</v>
      </c>
      <c r="D1882" t="s">
        <v>8</v>
      </c>
      <c r="E1882">
        <v>201907</v>
      </c>
      <c r="F1882" s="1">
        <v>98089647</v>
      </c>
      <c r="G1882" s="1">
        <v>106486646</v>
      </c>
      <c r="H1882" s="1">
        <v>98089647</v>
      </c>
      <c r="I1882" s="1">
        <v>106486646</v>
      </c>
    </row>
    <row r="1883" spans="1:9" x14ac:dyDescent="0.2">
      <c r="A1883" t="s">
        <v>132</v>
      </c>
      <c r="D1883" t="s">
        <v>8</v>
      </c>
      <c r="E1883">
        <v>201908</v>
      </c>
      <c r="F1883" s="1">
        <v>226879859</v>
      </c>
      <c r="G1883" s="1">
        <v>162589025</v>
      </c>
      <c r="H1883" s="1">
        <v>226879859</v>
      </c>
      <c r="I1883" s="1">
        <v>162589025</v>
      </c>
    </row>
    <row r="1884" spans="1:9" x14ac:dyDescent="0.2">
      <c r="A1884" t="s">
        <v>132</v>
      </c>
      <c r="D1884" t="s">
        <v>8</v>
      </c>
      <c r="E1884">
        <v>201909</v>
      </c>
      <c r="F1884" s="1">
        <v>292089373</v>
      </c>
      <c r="G1884" s="1">
        <v>189300740</v>
      </c>
      <c r="H1884" s="1">
        <v>292089373</v>
      </c>
      <c r="I1884" s="1">
        <v>189300740</v>
      </c>
    </row>
    <row r="1885" spans="1:9" x14ac:dyDescent="0.2">
      <c r="A1885" t="s">
        <v>132</v>
      </c>
      <c r="D1885" t="s">
        <v>8</v>
      </c>
      <c r="E1885">
        <v>201910</v>
      </c>
      <c r="F1885" s="1">
        <v>91163355</v>
      </c>
      <c r="G1885" s="1">
        <v>103128607</v>
      </c>
      <c r="H1885" s="1">
        <v>91163355</v>
      </c>
      <c r="I1885" s="1">
        <v>103128607</v>
      </c>
    </row>
    <row r="1886" spans="1:9" x14ac:dyDescent="0.2">
      <c r="A1886" t="s">
        <v>132</v>
      </c>
      <c r="D1886" t="s">
        <v>8</v>
      </c>
      <c r="E1886">
        <v>201911</v>
      </c>
      <c r="F1886" s="1">
        <v>49270750</v>
      </c>
      <c r="G1886" s="1">
        <v>83632985</v>
      </c>
      <c r="H1886" s="1">
        <v>49270750</v>
      </c>
      <c r="I1886" s="1">
        <v>83632985</v>
      </c>
    </row>
    <row r="1887" spans="1:9" x14ac:dyDescent="0.2">
      <c r="A1887" t="s">
        <v>132</v>
      </c>
      <c r="D1887" t="s">
        <v>8</v>
      </c>
      <c r="E1887">
        <v>201912</v>
      </c>
      <c r="F1887" s="1">
        <v>46676146</v>
      </c>
      <c r="G1887" s="1">
        <v>84782695</v>
      </c>
      <c r="H1887" s="1">
        <v>46676146</v>
      </c>
      <c r="I1887" s="1">
        <v>84782695</v>
      </c>
    </row>
    <row r="1888" spans="1:9" x14ac:dyDescent="0.2">
      <c r="A1888" t="s">
        <v>132</v>
      </c>
      <c r="D1888" t="s">
        <v>8</v>
      </c>
      <c r="E1888">
        <v>202001</v>
      </c>
      <c r="F1888" s="1">
        <v>46706097</v>
      </c>
      <c r="G1888" s="1">
        <v>84407505</v>
      </c>
      <c r="H1888" s="1">
        <v>46706097</v>
      </c>
      <c r="I1888" s="1">
        <v>84407505</v>
      </c>
    </row>
    <row r="1889" spans="1:9" x14ac:dyDescent="0.2">
      <c r="A1889" t="s">
        <v>132</v>
      </c>
      <c r="D1889" t="s">
        <v>8</v>
      </c>
      <c r="E1889">
        <v>202002</v>
      </c>
      <c r="F1889" s="1">
        <v>61447659.939999998</v>
      </c>
      <c r="G1889" s="1">
        <v>86048511.939999998</v>
      </c>
      <c r="H1889" s="1">
        <v>61447659.939999998</v>
      </c>
      <c r="I1889" s="1">
        <v>86048511.939999998</v>
      </c>
    </row>
    <row r="1890" spans="1:9" x14ac:dyDescent="0.2">
      <c r="A1890" t="s">
        <v>132</v>
      </c>
      <c r="D1890" t="s">
        <v>8</v>
      </c>
      <c r="E1890">
        <v>202003</v>
      </c>
      <c r="F1890" s="1">
        <v>55903236.600000001</v>
      </c>
      <c r="G1890" s="1">
        <v>88687168.599999994</v>
      </c>
      <c r="H1890" s="1">
        <v>55903236.600000001</v>
      </c>
      <c r="I1890" s="1">
        <v>88687168.599999994</v>
      </c>
    </row>
    <row r="1891" spans="1:9" x14ac:dyDescent="0.2">
      <c r="A1891" t="s">
        <v>132</v>
      </c>
      <c r="D1891" t="s">
        <v>8</v>
      </c>
      <c r="E1891">
        <v>202004</v>
      </c>
      <c r="F1891" s="1">
        <v>89837113.930000007</v>
      </c>
      <c r="G1891" s="1">
        <v>101224997.93000001</v>
      </c>
      <c r="H1891" s="1">
        <v>89837113.930000007</v>
      </c>
      <c r="I1891" s="1">
        <v>101224997.93000001</v>
      </c>
    </row>
    <row r="1892" spans="1:9" x14ac:dyDescent="0.2">
      <c r="A1892" t="s">
        <v>132</v>
      </c>
      <c r="D1892" t="s">
        <v>8</v>
      </c>
      <c r="E1892">
        <v>202005</v>
      </c>
      <c r="F1892" s="1">
        <v>109354712.84999999</v>
      </c>
      <c r="G1892" s="1">
        <v>111485906.84999999</v>
      </c>
      <c r="H1892" s="1">
        <v>109354712.84999999</v>
      </c>
      <c r="I1892" s="1">
        <v>111485906.84999999</v>
      </c>
    </row>
    <row r="1893" spans="1:9" x14ac:dyDescent="0.2">
      <c r="A1893" t="s">
        <v>132</v>
      </c>
      <c r="D1893" t="s">
        <v>8</v>
      </c>
      <c r="E1893">
        <v>202006</v>
      </c>
      <c r="F1893" s="1">
        <v>107547821.52</v>
      </c>
      <c r="G1893" s="1">
        <v>107664941.52</v>
      </c>
      <c r="H1893" s="1">
        <v>107547821.52</v>
      </c>
      <c r="I1893" s="1">
        <v>107664941.52</v>
      </c>
    </row>
    <row r="1894" spans="1:9" x14ac:dyDescent="0.2">
      <c r="A1894" t="s">
        <v>132</v>
      </c>
      <c r="D1894" t="s">
        <v>8</v>
      </c>
      <c r="E1894">
        <v>202007</v>
      </c>
      <c r="F1894" s="1">
        <v>91633021.640000001</v>
      </c>
      <c r="G1894" s="1">
        <v>101591075.64</v>
      </c>
      <c r="H1894" s="1">
        <v>91633021.640000001</v>
      </c>
      <c r="I1894" s="1">
        <v>101591075.64</v>
      </c>
    </row>
    <row r="1895" spans="1:9" x14ac:dyDescent="0.2">
      <c r="A1895" t="s">
        <v>132</v>
      </c>
      <c r="D1895" t="s">
        <v>8</v>
      </c>
      <c r="E1895">
        <v>202008</v>
      </c>
      <c r="F1895" s="1">
        <v>208690042.18000001</v>
      </c>
      <c r="G1895" s="1">
        <v>154494611.18000001</v>
      </c>
      <c r="H1895" s="1">
        <v>208690042.18000001</v>
      </c>
      <c r="I1895" s="1">
        <v>154494611.18000001</v>
      </c>
    </row>
    <row r="1896" spans="1:9" x14ac:dyDescent="0.2">
      <c r="A1896" t="s">
        <v>132</v>
      </c>
      <c r="D1896" t="s">
        <v>8</v>
      </c>
      <c r="E1896">
        <v>202009</v>
      </c>
      <c r="F1896" s="1">
        <v>260739271.03</v>
      </c>
      <c r="G1896" s="1">
        <v>174981070.03</v>
      </c>
      <c r="H1896" s="1">
        <v>260739271.03</v>
      </c>
      <c r="I1896" s="1">
        <v>174981070.03</v>
      </c>
    </row>
    <row r="1897" spans="1:9" x14ac:dyDescent="0.2">
      <c r="A1897" t="s">
        <v>132</v>
      </c>
      <c r="D1897" t="s">
        <v>8</v>
      </c>
      <c r="E1897">
        <v>202010</v>
      </c>
      <c r="F1897" s="1">
        <v>88954630.50999999</v>
      </c>
      <c r="G1897" s="1">
        <v>103851743.50999999</v>
      </c>
      <c r="H1897" s="1">
        <v>88954630.50999999</v>
      </c>
      <c r="I1897" s="1">
        <v>103851743.50999999</v>
      </c>
    </row>
    <row r="1898" spans="1:9" x14ac:dyDescent="0.2">
      <c r="A1898" t="s">
        <v>132</v>
      </c>
      <c r="D1898" t="s">
        <v>8</v>
      </c>
      <c r="E1898">
        <v>202011</v>
      </c>
      <c r="F1898" s="1">
        <v>43462569.259999998</v>
      </c>
      <c r="G1898" s="1">
        <v>75940779.260000005</v>
      </c>
      <c r="H1898" s="1">
        <v>43462569.259999998</v>
      </c>
      <c r="I1898" s="1">
        <v>75940779.260000005</v>
      </c>
    </row>
    <row r="1899" spans="1:9" x14ac:dyDescent="0.2">
      <c r="A1899" t="s">
        <v>132</v>
      </c>
      <c r="D1899" t="s">
        <v>8</v>
      </c>
      <c r="E1899">
        <v>202012</v>
      </c>
      <c r="F1899" s="1">
        <v>43273673.670000002</v>
      </c>
      <c r="G1899" s="1">
        <v>71564123.670000002</v>
      </c>
      <c r="H1899" s="1">
        <v>43273673.670000002</v>
      </c>
      <c r="I1899" s="1">
        <v>71564123.670000002</v>
      </c>
    </row>
    <row r="1900" spans="1:9" x14ac:dyDescent="0.2">
      <c r="A1900" t="s">
        <v>132</v>
      </c>
      <c r="D1900" t="s">
        <v>8</v>
      </c>
      <c r="E1900">
        <v>202101</v>
      </c>
      <c r="F1900" s="1">
        <v>38712614.310000002</v>
      </c>
      <c r="G1900" s="1">
        <v>69368795.310000002</v>
      </c>
      <c r="H1900" s="1">
        <v>38712614.310000002</v>
      </c>
      <c r="I1900" s="1">
        <v>69368795.310000002</v>
      </c>
    </row>
    <row r="1901" spans="1:9" x14ac:dyDescent="0.2">
      <c r="A1901" t="s">
        <v>132</v>
      </c>
      <c r="D1901" t="s">
        <v>8</v>
      </c>
      <c r="E1901">
        <v>202102</v>
      </c>
      <c r="F1901" s="1">
        <v>58082118.019999996</v>
      </c>
      <c r="G1901" s="1">
        <v>70967322.019999996</v>
      </c>
      <c r="H1901" s="1">
        <v>58082118.019999996</v>
      </c>
      <c r="I1901" s="1">
        <v>70967322.019999996</v>
      </c>
    </row>
    <row r="1902" spans="1:9" x14ac:dyDescent="0.2">
      <c r="A1902" t="s">
        <v>132</v>
      </c>
      <c r="D1902" t="s">
        <v>8</v>
      </c>
      <c r="E1902">
        <v>202103</v>
      </c>
      <c r="F1902" s="1">
        <v>-4056809.3100000005</v>
      </c>
      <c r="G1902" s="1">
        <v>50716438.689999998</v>
      </c>
      <c r="H1902" s="1">
        <v>-4056809.3100000005</v>
      </c>
      <c r="I1902" s="1">
        <v>50716438.689999998</v>
      </c>
    </row>
    <row r="1903" spans="1:9" x14ac:dyDescent="0.2">
      <c r="A1903" t="s">
        <v>132</v>
      </c>
      <c r="D1903" t="s">
        <v>8</v>
      </c>
      <c r="E1903">
        <v>202104</v>
      </c>
      <c r="F1903" s="1">
        <v>132466484.53</v>
      </c>
      <c r="G1903" s="1">
        <v>103653631.53</v>
      </c>
      <c r="H1903" s="1">
        <v>132466484.53</v>
      </c>
      <c r="I1903" s="1">
        <v>103653631.53</v>
      </c>
    </row>
    <row r="1904" spans="1:9" x14ac:dyDescent="0.2">
      <c r="A1904" t="s">
        <v>132</v>
      </c>
      <c r="D1904" t="s">
        <v>8</v>
      </c>
      <c r="E1904">
        <v>202105</v>
      </c>
      <c r="F1904" s="1">
        <v>102515272.48999999</v>
      </c>
      <c r="G1904" s="1">
        <v>93515954.489999995</v>
      </c>
      <c r="H1904" s="1">
        <v>102515272.48999999</v>
      </c>
      <c r="I1904" s="1">
        <v>93515954.489999995</v>
      </c>
    </row>
    <row r="1905" spans="1:9" x14ac:dyDescent="0.2">
      <c r="A1905" t="s">
        <v>132</v>
      </c>
      <c r="D1905" t="s">
        <v>8</v>
      </c>
      <c r="E1905">
        <v>202106</v>
      </c>
      <c r="F1905" s="1">
        <v>102769912.37</v>
      </c>
      <c r="G1905" s="1">
        <v>92415798.370000005</v>
      </c>
      <c r="H1905" s="1">
        <v>102769912.37</v>
      </c>
      <c r="I1905" s="1">
        <v>92415798.370000005</v>
      </c>
    </row>
    <row r="1906" spans="1:9" x14ac:dyDescent="0.2">
      <c r="A1906" t="s">
        <v>132</v>
      </c>
      <c r="D1906" t="s">
        <v>8</v>
      </c>
      <c r="E1906">
        <v>202107</v>
      </c>
      <c r="F1906" s="1">
        <v>84675540.620000005</v>
      </c>
      <c r="G1906" s="1">
        <v>87900728.620000005</v>
      </c>
      <c r="H1906" s="1">
        <v>84675540.620000005</v>
      </c>
      <c r="I1906" s="1">
        <v>87900728.620000005</v>
      </c>
    </row>
    <row r="1907" spans="1:9" x14ac:dyDescent="0.2">
      <c r="A1907" t="s">
        <v>132</v>
      </c>
      <c r="D1907" t="s">
        <v>8</v>
      </c>
      <c r="E1907">
        <v>202108</v>
      </c>
      <c r="F1907" s="1">
        <v>194738213.63999999</v>
      </c>
      <c r="G1907" s="1">
        <v>128575985.64</v>
      </c>
      <c r="H1907" s="1">
        <v>194738213.63999999</v>
      </c>
      <c r="I1907" s="1">
        <v>128575985.64</v>
      </c>
    </row>
    <row r="1908" spans="1:9" x14ac:dyDescent="0.2">
      <c r="A1908" t="s">
        <v>132</v>
      </c>
      <c r="D1908" t="s">
        <v>8</v>
      </c>
      <c r="E1908">
        <v>202109</v>
      </c>
      <c r="F1908" s="1">
        <v>243795765.97999999</v>
      </c>
      <c r="G1908" s="1">
        <v>146200912.97999999</v>
      </c>
      <c r="H1908" s="1">
        <v>243795765.97999999</v>
      </c>
      <c r="I1908" s="1">
        <v>146200912.97999999</v>
      </c>
    </row>
    <row r="1909" spans="1:9" x14ac:dyDescent="0.2">
      <c r="A1909" t="s">
        <v>132</v>
      </c>
      <c r="D1909" t="s">
        <v>8</v>
      </c>
      <c r="E1909">
        <v>202110</v>
      </c>
      <c r="F1909" s="1">
        <v>79801669.370000005</v>
      </c>
      <c r="G1909" s="1">
        <v>89815119.370000005</v>
      </c>
      <c r="H1909" s="1">
        <v>79801669.370000005</v>
      </c>
      <c r="I1909" s="1">
        <v>89815119.370000005</v>
      </c>
    </row>
    <row r="1910" spans="1:9" x14ac:dyDescent="0.2">
      <c r="A1910" t="s">
        <v>132</v>
      </c>
      <c r="D1910" t="s">
        <v>8</v>
      </c>
      <c r="E1910">
        <v>202111</v>
      </c>
      <c r="F1910" s="1">
        <v>34392028.039999999</v>
      </c>
      <c r="G1910" s="1">
        <v>69756026.039999992</v>
      </c>
      <c r="H1910" s="1">
        <v>34392028.039999999</v>
      </c>
      <c r="I1910" s="1">
        <v>69756026.039999992</v>
      </c>
    </row>
    <row r="1911" spans="1:9" x14ac:dyDescent="0.2">
      <c r="A1911" t="s">
        <v>132</v>
      </c>
      <c r="D1911" t="s">
        <v>8</v>
      </c>
      <c r="E1911">
        <v>202112</v>
      </c>
      <c r="F1911" s="1">
        <v>46275917.700000003</v>
      </c>
      <c r="G1911" s="1">
        <v>78574975.700000003</v>
      </c>
      <c r="H1911" s="1">
        <v>46275917.700000003</v>
      </c>
      <c r="I1911" s="1">
        <v>78574975.700000003</v>
      </c>
    </row>
    <row r="1912" spans="1:9" x14ac:dyDescent="0.2">
      <c r="A1912" t="s">
        <v>132</v>
      </c>
      <c r="D1912" t="s">
        <v>8</v>
      </c>
      <c r="E1912">
        <v>202201</v>
      </c>
      <c r="F1912" s="1">
        <v>38800443.230000004</v>
      </c>
      <c r="G1912" s="1">
        <v>74659674.230000004</v>
      </c>
      <c r="H1912" s="1">
        <v>38800443.230000004</v>
      </c>
      <c r="I1912" s="1">
        <v>74659674.230000004</v>
      </c>
    </row>
    <row r="1913" spans="1:9" x14ac:dyDescent="0.2">
      <c r="A1913" t="s">
        <v>132</v>
      </c>
      <c r="D1913" t="s">
        <v>8</v>
      </c>
      <c r="E1913">
        <v>202202</v>
      </c>
      <c r="F1913" s="1">
        <v>57133302.18</v>
      </c>
      <c r="G1913" s="1">
        <v>70664894.180000007</v>
      </c>
      <c r="H1913" s="1">
        <v>57133302.18</v>
      </c>
      <c r="I1913" s="1">
        <v>70664894.180000007</v>
      </c>
    </row>
    <row r="1914" spans="1:9" x14ac:dyDescent="0.2">
      <c r="A1914" t="s">
        <v>132</v>
      </c>
      <c r="D1914" t="s">
        <v>8</v>
      </c>
      <c r="E1914">
        <v>202203</v>
      </c>
      <c r="F1914" s="1">
        <v>52320488.590000004</v>
      </c>
      <c r="G1914" s="1">
        <v>76399955.590000004</v>
      </c>
      <c r="H1914" s="1">
        <v>52320488.590000004</v>
      </c>
      <c r="I1914" s="1">
        <v>76399955.590000004</v>
      </c>
    </row>
    <row r="1915" spans="1:9" x14ac:dyDescent="0.2">
      <c r="A1915" t="s">
        <v>132</v>
      </c>
      <c r="D1915" t="s">
        <v>8</v>
      </c>
      <c r="E1915">
        <v>202204</v>
      </c>
      <c r="F1915" s="1">
        <v>70689551.879999995</v>
      </c>
      <c r="G1915" s="1">
        <v>77139999.879999995</v>
      </c>
      <c r="H1915" s="1">
        <v>70689551.879999995</v>
      </c>
      <c r="I1915" s="1">
        <v>77139999.879999995</v>
      </c>
    </row>
    <row r="1916" spans="1:9" x14ac:dyDescent="0.2">
      <c r="A1916" t="s">
        <v>132</v>
      </c>
      <c r="D1916" t="s">
        <v>8</v>
      </c>
      <c r="E1916">
        <v>202205</v>
      </c>
      <c r="F1916" s="1">
        <v>100840624.71000001</v>
      </c>
      <c r="G1916" s="1">
        <v>88965563.710000008</v>
      </c>
      <c r="H1916" s="1">
        <v>100840624.71000001</v>
      </c>
      <c r="I1916" s="1">
        <v>88965563.710000008</v>
      </c>
    </row>
    <row r="1917" spans="1:9" x14ac:dyDescent="0.2">
      <c r="A1917" t="s">
        <v>132</v>
      </c>
      <c r="D1917" t="s">
        <v>8</v>
      </c>
      <c r="E1917">
        <v>202206</v>
      </c>
      <c r="F1917" s="1">
        <v>98756529.829999998</v>
      </c>
      <c r="G1917" s="1">
        <v>85431517.829999998</v>
      </c>
      <c r="H1917" s="1">
        <v>98756529.829999998</v>
      </c>
      <c r="I1917" s="1">
        <v>85431517.829999998</v>
      </c>
    </row>
    <row r="1918" spans="1:9" x14ac:dyDescent="0.2">
      <c r="A1918" t="s">
        <v>132</v>
      </c>
      <c r="D1918" t="s">
        <v>8</v>
      </c>
      <c r="E1918">
        <v>202207</v>
      </c>
      <c r="F1918" s="1">
        <v>48998495.130000003</v>
      </c>
      <c r="G1918" s="1">
        <v>62261859.130000003</v>
      </c>
      <c r="H1918" s="1">
        <v>48998495.130000003</v>
      </c>
      <c r="I1918" s="1">
        <v>62261859.130000003</v>
      </c>
    </row>
    <row r="1919" spans="1:9" x14ac:dyDescent="0.2">
      <c r="A1919" t="s">
        <v>132</v>
      </c>
      <c r="D1919" t="s">
        <v>8</v>
      </c>
      <c r="E1919">
        <v>202208</v>
      </c>
      <c r="F1919" s="1">
        <v>200140190.37</v>
      </c>
      <c r="G1919" s="1">
        <v>120263744.37</v>
      </c>
      <c r="H1919" s="1">
        <v>200140190.37</v>
      </c>
      <c r="I1919" s="1">
        <v>120263744.37</v>
      </c>
    </row>
    <row r="1920" spans="1:9" x14ac:dyDescent="0.2">
      <c r="A1920" t="s">
        <v>132</v>
      </c>
      <c r="D1920" t="s">
        <v>8</v>
      </c>
      <c r="E1920">
        <v>202209</v>
      </c>
      <c r="F1920" s="1">
        <v>243625237.36000001</v>
      </c>
      <c r="G1920" s="1">
        <v>132968115.36</v>
      </c>
      <c r="H1920" s="1">
        <v>243625237.36000001</v>
      </c>
      <c r="I1920" s="1">
        <v>132968115.36</v>
      </c>
    </row>
    <row r="1921" spans="1:9" x14ac:dyDescent="0.2">
      <c r="A1921" t="s">
        <v>132</v>
      </c>
      <c r="D1921" t="s">
        <v>8</v>
      </c>
      <c r="E1921">
        <v>202210</v>
      </c>
      <c r="F1921" s="1">
        <v>86606208.189999998</v>
      </c>
      <c r="G1921" s="1">
        <v>94388353.189999998</v>
      </c>
      <c r="H1921" s="1">
        <v>86606208.189999998</v>
      </c>
      <c r="I1921" s="1">
        <v>94388353.189999998</v>
      </c>
    </row>
    <row r="1922" spans="1:9" x14ac:dyDescent="0.2">
      <c r="A1922" t="s">
        <v>132</v>
      </c>
      <c r="D1922" t="s">
        <v>8</v>
      </c>
      <c r="E1922">
        <v>202211</v>
      </c>
      <c r="F1922" s="1">
        <v>41224747.159999996</v>
      </c>
      <c r="G1922" s="1">
        <v>75922535.159999996</v>
      </c>
      <c r="H1922" s="1">
        <v>41224747.159999996</v>
      </c>
      <c r="I1922" s="1">
        <v>75922535.159999996</v>
      </c>
    </row>
    <row r="1923" spans="1:9" x14ac:dyDescent="0.2">
      <c r="A1923" t="s">
        <v>132</v>
      </c>
      <c r="D1923" t="s">
        <v>8</v>
      </c>
      <c r="E1923">
        <v>202212</v>
      </c>
      <c r="F1923" s="1">
        <v>44239358.700000003</v>
      </c>
      <c r="G1923" s="1">
        <v>81574342.700000003</v>
      </c>
      <c r="H1923" s="1">
        <v>44239358.700000003</v>
      </c>
      <c r="I1923" s="1">
        <v>81574342.700000003</v>
      </c>
    </row>
    <row r="1924" spans="1:9" x14ac:dyDescent="0.2">
      <c r="A1924" t="s">
        <v>132</v>
      </c>
      <c r="D1924" t="s">
        <v>8</v>
      </c>
      <c r="E1924">
        <v>202301</v>
      </c>
      <c r="F1924" s="1">
        <v>41042329.740000002</v>
      </c>
      <c r="G1924" s="1">
        <v>82583944.739999995</v>
      </c>
      <c r="H1924" s="1">
        <v>41042329.740000002</v>
      </c>
      <c r="I1924" s="1">
        <v>82583944.739999995</v>
      </c>
    </row>
    <row r="1925" spans="1:9" x14ac:dyDescent="0.2">
      <c r="A1925" t="s">
        <v>132</v>
      </c>
      <c r="D1925" t="s">
        <v>8</v>
      </c>
      <c r="E1925">
        <v>202302</v>
      </c>
      <c r="F1925" s="1">
        <v>54708935.600000001</v>
      </c>
      <c r="G1925" s="1">
        <v>77783408.599999994</v>
      </c>
      <c r="H1925" s="1">
        <v>54708935.600000001</v>
      </c>
      <c r="I1925" s="1">
        <v>77783408.599999994</v>
      </c>
    </row>
    <row r="1926" spans="1:9" x14ac:dyDescent="0.2">
      <c r="A1926" t="s">
        <v>132</v>
      </c>
      <c r="D1926" t="s">
        <v>8</v>
      </c>
      <c r="E1926">
        <v>202303</v>
      </c>
      <c r="F1926" s="1">
        <v>44256582.240000002</v>
      </c>
      <c r="G1926" s="1">
        <v>83297716.239999995</v>
      </c>
      <c r="H1926" s="1">
        <v>44256582.240000002</v>
      </c>
      <c r="I1926" s="1">
        <v>83297716.239999995</v>
      </c>
    </row>
    <row r="1927" spans="1:9" x14ac:dyDescent="0.2">
      <c r="A1927" t="s">
        <v>132</v>
      </c>
      <c r="D1927" t="s">
        <v>8</v>
      </c>
      <c r="E1927">
        <v>202304</v>
      </c>
      <c r="F1927" s="1">
        <v>76184252.739999995</v>
      </c>
      <c r="G1927" s="1">
        <v>91162202.739999995</v>
      </c>
      <c r="H1927" s="1">
        <v>76184252.739999995</v>
      </c>
      <c r="I1927" s="1">
        <v>91162202.739999995</v>
      </c>
    </row>
    <row r="1928" spans="1:9" x14ac:dyDescent="0.2">
      <c r="A1928" t="s">
        <v>132</v>
      </c>
      <c r="D1928" t="s">
        <v>8</v>
      </c>
      <c r="E1928">
        <v>202305</v>
      </c>
      <c r="F1928" s="1">
        <v>99989648.569999993</v>
      </c>
      <c r="G1928" s="1">
        <v>101713896.56999999</v>
      </c>
      <c r="H1928" s="1">
        <v>99989648.569999993</v>
      </c>
      <c r="I1928" s="1">
        <v>101713896.56999999</v>
      </c>
    </row>
    <row r="1929" spans="1:9" x14ac:dyDescent="0.2">
      <c r="A1929" t="s">
        <v>132</v>
      </c>
      <c r="D1929" t="s">
        <v>8</v>
      </c>
      <c r="E1929">
        <v>202306</v>
      </c>
      <c r="F1929" s="1">
        <v>101898436.34999999</v>
      </c>
      <c r="G1929" s="1">
        <v>98252101.349999994</v>
      </c>
      <c r="H1929" s="1">
        <v>101898436.34999999</v>
      </c>
      <c r="I1929" s="1">
        <v>98252101.349999994</v>
      </c>
    </row>
    <row r="1930" spans="1:9" x14ac:dyDescent="0.2">
      <c r="A1930" t="s">
        <v>132</v>
      </c>
      <c r="D1930" t="s">
        <v>8</v>
      </c>
      <c r="E1930">
        <v>202307</v>
      </c>
      <c r="F1930" s="1">
        <v>81691888.450000003</v>
      </c>
      <c r="G1930" s="1">
        <v>94269695.450000003</v>
      </c>
      <c r="H1930" s="1">
        <v>81691888.450000003</v>
      </c>
      <c r="I1930" s="1">
        <v>94269695.450000003</v>
      </c>
    </row>
    <row r="1931" spans="1:9" x14ac:dyDescent="0.2">
      <c r="A1931" t="s">
        <v>132</v>
      </c>
      <c r="D1931" t="s">
        <v>8</v>
      </c>
      <c r="E1931">
        <v>202308</v>
      </c>
      <c r="F1931" s="1">
        <v>193955376.46000001</v>
      </c>
      <c r="G1931" s="1">
        <v>134340875.46000001</v>
      </c>
      <c r="H1931" s="1">
        <v>193955376.46000001</v>
      </c>
      <c r="I1931" s="1">
        <v>134340875.46000001</v>
      </c>
    </row>
    <row r="1932" spans="1:9" x14ac:dyDescent="0.2">
      <c r="A1932" t="s">
        <v>132</v>
      </c>
      <c r="D1932" t="s">
        <v>8</v>
      </c>
      <c r="E1932">
        <v>202309</v>
      </c>
      <c r="F1932" s="1">
        <v>237587697.87</v>
      </c>
      <c r="G1932" s="1">
        <v>148833440.87</v>
      </c>
      <c r="H1932" s="1">
        <v>237587697.87</v>
      </c>
      <c r="I1932" s="1">
        <v>148833440.87</v>
      </c>
    </row>
    <row r="1933" spans="1:9" x14ac:dyDescent="0.2">
      <c r="A1933" t="s">
        <v>132</v>
      </c>
      <c r="D1933" t="s">
        <v>8</v>
      </c>
      <c r="E1933">
        <v>202310</v>
      </c>
      <c r="F1933" s="1">
        <v>86804784.079999998</v>
      </c>
      <c r="G1933" s="1">
        <v>93219034.079999998</v>
      </c>
      <c r="H1933" s="1">
        <v>86804784.079999998</v>
      </c>
      <c r="I1933" s="1">
        <v>93219034.079999998</v>
      </c>
    </row>
    <row r="1934" spans="1:9" x14ac:dyDescent="0.2">
      <c r="A1934" t="s">
        <v>132</v>
      </c>
      <c r="D1934" t="s">
        <v>8</v>
      </c>
      <c r="E1934">
        <v>202311</v>
      </c>
      <c r="F1934" s="1">
        <v>50509112.039999999</v>
      </c>
      <c r="G1934" s="1">
        <v>79144753.040000007</v>
      </c>
      <c r="H1934" s="1">
        <v>50509112.039999999</v>
      </c>
      <c r="I1934" s="1">
        <v>79144753.040000007</v>
      </c>
    </row>
    <row r="1935" spans="1:9" x14ac:dyDescent="0.2">
      <c r="A1935" t="s">
        <v>132</v>
      </c>
      <c r="D1935" t="s">
        <v>8</v>
      </c>
      <c r="E1935">
        <v>202312</v>
      </c>
      <c r="F1935" s="1">
        <v>38697259.240000002</v>
      </c>
      <c r="G1935" s="1">
        <v>74275800.239999995</v>
      </c>
      <c r="H1935" s="1">
        <v>38697259.240000002</v>
      </c>
      <c r="I1935" s="1">
        <v>74275800.239999995</v>
      </c>
    </row>
    <row r="1936" spans="1:9" x14ac:dyDescent="0.2">
      <c r="A1936" t="s">
        <v>132</v>
      </c>
      <c r="D1936" t="s">
        <v>8</v>
      </c>
      <c r="E1936">
        <v>202401</v>
      </c>
      <c r="F1936" s="1">
        <v>40144380.210000001</v>
      </c>
      <c r="G1936" s="1">
        <v>78383534.209999993</v>
      </c>
      <c r="H1936" s="1">
        <v>40144380.210000001</v>
      </c>
      <c r="I1936" s="1">
        <v>78383534.209999993</v>
      </c>
    </row>
    <row r="1937" spans="1:9" x14ac:dyDescent="0.2">
      <c r="A1937" t="s">
        <v>132</v>
      </c>
      <c r="D1937" t="s">
        <v>8</v>
      </c>
      <c r="E1937">
        <v>202402</v>
      </c>
      <c r="F1937" s="1">
        <v>53070525.259999998</v>
      </c>
      <c r="G1937" s="1">
        <v>81390126.260000005</v>
      </c>
      <c r="H1937" s="1">
        <v>53070525.259999998</v>
      </c>
      <c r="I1937" s="1">
        <v>81390126.260000005</v>
      </c>
    </row>
    <row r="1938" spans="1:9" x14ac:dyDescent="0.2">
      <c r="A1938" t="s">
        <v>132</v>
      </c>
      <c r="D1938" t="s">
        <v>8</v>
      </c>
      <c r="E1938">
        <v>202403</v>
      </c>
      <c r="F1938" s="1">
        <v>50310112.590000004</v>
      </c>
      <c r="G1938" s="1">
        <v>82574076.590000004</v>
      </c>
      <c r="H1938" s="1">
        <v>50310112.590000004</v>
      </c>
      <c r="I1938" s="1">
        <v>82574076.590000004</v>
      </c>
    </row>
    <row r="1939" spans="1:9" x14ac:dyDescent="0.2">
      <c r="A1939" t="s">
        <v>132</v>
      </c>
      <c r="D1939" t="s">
        <v>8</v>
      </c>
      <c r="E1939">
        <v>202404</v>
      </c>
      <c r="F1939" s="1">
        <v>72428457.25</v>
      </c>
      <c r="G1939" s="1">
        <v>90980457.25</v>
      </c>
      <c r="H1939" s="1">
        <v>72428457.25</v>
      </c>
      <c r="I1939" s="1">
        <v>90980457.25</v>
      </c>
    </row>
    <row r="1940" spans="1:9" x14ac:dyDescent="0.2">
      <c r="A1940" t="s">
        <v>132</v>
      </c>
      <c r="D1940" t="s">
        <v>8</v>
      </c>
      <c r="E1940">
        <v>202405</v>
      </c>
      <c r="F1940" s="1">
        <v>97581284.879999995</v>
      </c>
      <c r="G1940" s="1">
        <v>104286823.88</v>
      </c>
      <c r="H1940" s="1">
        <v>97581284.879999995</v>
      </c>
      <c r="I1940" s="1">
        <v>104286823.88</v>
      </c>
    </row>
    <row r="1941" spans="1:9" x14ac:dyDescent="0.2">
      <c r="A1941" t="s">
        <v>132</v>
      </c>
      <c r="D1941" t="s">
        <v>9</v>
      </c>
      <c r="E1941">
        <v>201406</v>
      </c>
      <c r="F1941" s="1">
        <v>883360318</v>
      </c>
      <c r="G1941" s="1">
        <v>1115159749.5969</v>
      </c>
      <c r="H1941" s="1">
        <v>883360318</v>
      </c>
      <c r="I1941" s="1">
        <v>1115159749.5969</v>
      </c>
    </row>
    <row r="1942" spans="1:9" x14ac:dyDescent="0.2">
      <c r="A1942" t="s">
        <v>132</v>
      </c>
      <c r="D1942" t="s">
        <v>9</v>
      </c>
      <c r="E1942">
        <v>201412</v>
      </c>
      <c r="F1942" s="1">
        <v>1373204205</v>
      </c>
      <c r="G1942" s="1">
        <v>1255949811.7508993</v>
      </c>
      <c r="H1942" s="1">
        <v>1373204205</v>
      </c>
      <c r="I1942" s="1">
        <v>1255949811.7508993</v>
      </c>
    </row>
    <row r="1943" spans="1:9" x14ac:dyDescent="0.2">
      <c r="A1943" t="s">
        <v>132</v>
      </c>
      <c r="D1943" t="s">
        <v>9</v>
      </c>
      <c r="E1943">
        <v>201506</v>
      </c>
      <c r="F1943" s="1">
        <v>778816178.94000006</v>
      </c>
      <c r="G1943" s="1">
        <v>973070647.54860008</v>
      </c>
      <c r="H1943" s="1">
        <v>778816178.94000006</v>
      </c>
      <c r="I1943" s="1">
        <v>973070647.54860008</v>
      </c>
    </row>
    <row r="1944" spans="1:9" x14ac:dyDescent="0.2">
      <c r="A1944" t="s">
        <v>132</v>
      </c>
      <c r="D1944" t="s">
        <v>9</v>
      </c>
      <c r="E1944">
        <v>201512</v>
      </c>
      <c r="F1944" s="1">
        <v>1219508228</v>
      </c>
      <c r="G1944" s="1">
        <v>1104797053.7857003</v>
      </c>
      <c r="H1944" s="1">
        <v>1219508228</v>
      </c>
      <c r="I1944" s="1">
        <v>1104797053.7857003</v>
      </c>
    </row>
    <row r="1945" spans="1:9" x14ac:dyDescent="0.2">
      <c r="A1945" t="s">
        <v>132</v>
      </c>
      <c r="D1945" t="s">
        <v>9</v>
      </c>
      <c r="E1945">
        <v>201606</v>
      </c>
      <c r="F1945" s="1">
        <v>735005430</v>
      </c>
      <c r="G1945" s="1">
        <v>909374255.84200001</v>
      </c>
      <c r="H1945" s="1">
        <v>735005430</v>
      </c>
      <c r="I1945" s="1">
        <v>909374255.84200001</v>
      </c>
    </row>
    <row r="1946" spans="1:9" x14ac:dyDescent="0.2">
      <c r="A1946" t="s">
        <v>132</v>
      </c>
      <c r="D1946" t="s">
        <v>9</v>
      </c>
      <c r="E1946">
        <v>201612</v>
      </c>
      <c r="F1946" s="1">
        <v>1154461465</v>
      </c>
      <c r="G1946" s="1">
        <v>1066213181.9647002</v>
      </c>
      <c r="H1946" s="1">
        <v>1154461465</v>
      </c>
      <c r="I1946" s="1">
        <v>1066213181.9647002</v>
      </c>
    </row>
    <row r="1947" spans="1:9" x14ac:dyDescent="0.2">
      <c r="A1947" t="s">
        <v>132</v>
      </c>
      <c r="D1947" t="s">
        <v>9</v>
      </c>
      <c r="E1947">
        <v>201706</v>
      </c>
      <c r="F1947" s="1">
        <v>664188104</v>
      </c>
      <c r="G1947" s="1">
        <v>839247314</v>
      </c>
      <c r="H1947" s="1">
        <v>664188104</v>
      </c>
      <c r="I1947" s="1">
        <v>839247314</v>
      </c>
    </row>
    <row r="1948" spans="1:9" x14ac:dyDescent="0.2">
      <c r="A1948" t="s">
        <v>132</v>
      </c>
      <c r="D1948" t="s">
        <v>9</v>
      </c>
      <c r="E1948">
        <v>201712</v>
      </c>
      <c r="F1948" s="1">
        <v>980243801</v>
      </c>
      <c r="G1948" s="1">
        <v>937656599</v>
      </c>
      <c r="H1948" s="1">
        <v>980243801</v>
      </c>
      <c r="I1948" s="1">
        <v>937656599</v>
      </c>
    </row>
    <row r="1949" spans="1:9" x14ac:dyDescent="0.2">
      <c r="A1949" t="s">
        <v>132</v>
      </c>
      <c r="D1949" t="s">
        <v>9</v>
      </c>
      <c r="E1949">
        <v>201806</v>
      </c>
      <c r="F1949" s="1">
        <v>578385541</v>
      </c>
      <c r="G1949" s="1">
        <v>697950417</v>
      </c>
      <c r="H1949" s="1">
        <v>578385541</v>
      </c>
      <c r="I1949" s="1">
        <v>697950417</v>
      </c>
    </row>
    <row r="1950" spans="1:9" x14ac:dyDescent="0.2">
      <c r="A1950" t="s">
        <v>132</v>
      </c>
      <c r="D1950" t="s">
        <v>9</v>
      </c>
      <c r="E1950">
        <v>201812</v>
      </c>
      <c r="F1950" s="1">
        <v>862404012</v>
      </c>
      <c r="G1950" s="1">
        <v>803171047</v>
      </c>
      <c r="H1950" s="1">
        <v>862404012</v>
      </c>
      <c r="I1950" s="1">
        <v>803171047</v>
      </c>
    </row>
    <row r="1951" spans="1:9" x14ac:dyDescent="0.2">
      <c r="A1951" t="s">
        <v>132</v>
      </c>
      <c r="D1951" t="s">
        <v>9</v>
      </c>
      <c r="E1951">
        <v>201906</v>
      </c>
      <c r="F1951" s="1">
        <v>511496695</v>
      </c>
      <c r="G1951" s="1">
        <v>600088532</v>
      </c>
      <c r="H1951" s="1">
        <v>511496695</v>
      </c>
      <c r="I1951" s="1">
        <v>600088532</v>
      </c>
    </row>
    <row r="1952" spans="1:9" x14ac:dyDescent="0.2">
      <c r="A1952" t="s">
        <v>132</v>
      </c>
      <c r="D1952" t="s">
        <v>9</v>
      </c>
      <c r="E1952">
        <v>201912</v>
      </c>
      <c r="F1952" s="1">
        <v>804169130</v>
      </c>
      <c r="G1952" s="1">
        <v>729920698</v>
      </c>
      <c r="H1952" s="1">
        <v>804169130</v>
      </c>
      <c r="I1952" s="1">
        <v>729920698</v>
      </c>
    </row>
    <row r="1953" spans="1:9" x14ac:dyDescent="0.2">
      <c r="A1953" t="s">
        <v>132</v>
      </c>
      <c r="D1953" t="s">
        <v>9</v>
      </c>
      <c r="E1953">
        <v>202006</v>
      </c>
      <c r="F1953" s="1">
        <v>470796641.83999997</v>
      </c>
      <c r="G1953" s="1">
        <v>579519031.84000003</v>
      </c>
      <c r="H1953" s="1">
        <v>470796641.83999997</v>
      </c>
      <c r="I1953" s="1">
        <v>579519031.84000003</v>
      </c>
    </row>
    <row r="1954" spans="1:9" x14ac:dyDescent="0.2">
      <c r="A1954" t="s">
        <v>132</v>
      </c>
      <c r="D1954" t="s">
        <v>9</v>
      </c>
      <c r="E1954">
        <v>202012</v>
      </c>
      <c r="F1954" s="1">
        <v>736753208.28999996</v>
      </c>
      <c r="G1954" s="1">
        <v>682423403.28999996</v>
      </c>
      <c r="H1954" s="1">
        <v>736753208.28999996</v>
      </c>
      <c r="I1954" s="1">
        <v>682423403.28999996</v>
      </c>
    </row>
    <row r="1955" spans="1:9" x14ac:dyDescent="0.2">
      <c r="A1955" t="s">
        <v>132</v>
      </c>
      <c r="D1955" t="s">
        <v>9</v>
      </c>
      <c r="E1955">
        <v>202106</v>
      </c>
      <c r="F1955" s="1">
        <v>430489592.41000003</v>
      </c>
      <c r="G1955" s="1">
        <v>480637940.40999997</v>
      </c>
      <c r="H1955" s="1">
        <v>430489592.41000003</v>
      </c>
      <c r="I1955" s="1">
        <v>480637940.40999997</v>
      </c>
    </row>
    <row r="1956" spans="1:9" x14ac:dyDescent="0.2">
      <c r="A1956" t="s">
        <v>132</v>
      </c>
      <c r="D1956" t="s">
        <v>9</v>
      </c>
      <c r="E1956">
        <v>202112</v>
      </c>
      <c r="F1956" s="1">
        <v>683679135.35000002</v>
      </c>
      <c r="G1956" s="1">
        <v>600823748.35000002</v>
      </c>
      <c r="H1956" s="1">
        <v>683679135.35000002</v>
      </c>
      <c r="I1956" s="1">
        <v>600823748.35000002</v>
      </c>
    </row>
    <row r="1957" spans="1:9" x14ac:dyDescent="0.2">
      <c r="A1957" t="s">
        <v>132</v>
      </c>
      <c r="D1957" t="s">
        <v>9</v>
      </c>
      <c r="E1957">
        <v>202206</v>
      </c>
      <c r="F1957" s="1">
        <v>418540940.42000002</v>
      </c>
      <c r="G1957" s="1">
        <v>473261605.42000002</v>
      </c>
      <c r="H1957" s="1">
        <v>418540940.42000002</v>
      </c>
      <c r="I1957" s="1">
        <v>473261605.42000002</v>
      </c>
    </row>
    <row r="1958" spans="1:9" x14ac:dyDescent="0.2">
      <c r="A1958" t="s">
        <v>132</v>
      </c>
      <c r="D1958" t="s">
        <v>9</v>
      </c>
      <c r="E1958">
        <v>202212</v>
      </c>
      <c r="F1958" s="1">
        <v>664834236.90999997</v>
      </c>
      <c r="G1958" s="1">
        <v>567378949.91000009</v>
      </c>
      <c r="H1958" s="1">
        <v>664834236.90999997</v>
      </c>
      <c r="I1958" s="1">
        <v>567378949.91000009</v>
      </c>
    </row>
    <row r="1959" spans="1:9" x14ac:dyDescent="0.2">
      <c r="A1959" t="s">
        <v>132</v>
      </c>
      <c r="D1959" t="s">
        <v>9</v>
      </c>
      <c r="E1959">
        <v>202306</v>
      </c>
      <c r="F1959" s="1">
        <v>418080185.24000001</v>
      </c>
      <c r="G1959" s="1">
        <v>534793270.24000001</v>
      </c>
      <c r="H1959" s="1">
        <v>418080185.24000001</v>
      </c>
      <c r="I1959" s="1">
        <v>534793270.24000001</v>
      </c>
    </row>
    <row r="1960" spans="1:9" x14ac:dyDescent="0.2">
      <c r="A1960" t="s">
        <v>132</v>
      </c>
      <c r="D1960" t="s">
        <v>9</v>
      </c>
      <c r="E1960">
        <v>202312</v>
      </c>
      <c r="F1960" s="1">
        <v>689246118.13999999</v>
      </c>
      <c r="G1960" s="1">
        <v>624083599.13999999</v>
      </c>
      <c r="H1960" s="1">
        <v>689246118.13999999</v>
      </c>
      <c r="I1960" s="1">
        <v>624083599.13999999</v>
      </c>
    </row>
    <row r="1961" spans="1:9" x14ac:dyDescent="0.2">
      <c r="A1961" t="s">
        <v>132</v>
      </c>
      <c r="D1961" t="s">
        <v>9</v>
      </c>
      <c r="E1961">
        <v>202406</v>
      </c>
      <c r="F1961" s="1">
        <v>313534760.19</v>
      </c>
      <c r="G1961" s="1">
        <v>437615018.19</v>
      </c>
      <c r="H1961" s="1">
        <v>313534760.19</v>
      </c>
      <c r="I1961" s="1">
        <v>437615018.19</v>
      </c>
    </row>
    <row r="1962" spans="1:9" x14ac:dyDescent="0.2">
      <c r="A1962" t="s">
        <v>132</v>
      </c>
      <c r="D1962" t="s">
        <v>5</v>
      </c>
      <c r="E1962">
        <v>201403</v>
      </c>
      <c r="F1962" s="1">
        <v>322999316</v>
      </c>
      <c r="G1962" s="1">
        <v>521564778.9224999</v>
      </c>
      <c r="H1962" s="1">
        <v>322999316</v>
      </c>
      <c r="I1962" s="1">
        <v>521564778.9224999</v>
      </c>
    </row>
    <row r="1963" spans="1:9" x14ac:dyDescent="0.2">
      <c r="A1963" t="s">
        <v>132</v>
      </c>
      <c r="D1963" t="s">
        <v>5</v>
      </c>
      <c r="E1963">
        <v>201406</v>
      </c>
      <c r="F1963" s="1">
        <v>560361002</v>
      </c>
      <c r="G1963" s="1">
        <v>593594970.67440009</v>
      </c>
      <c r="H1963" s="1">
        <v>560361002</v>
      </c>
      <c r="I1963" s="1">
        <v>593594970.67440009</v>
      </c>
    </row>
    <row r="1964" spans="1:9" x14ac:dyDescent="0.2">
      <c r="A1964" t="s">
        <v>132</v>
      </c>
      <c r="D1964" t="s">
        <v>5</v>
      </c>
      <c r="E1964">
        <v>201409</v>
      </c>
      <c r="F1964" s="1">
        <v>1083578104</v>
      </c>
      <c r="G1964" s="1">
        <v>780421421.82129943</v>
      </c>
      <c r="H1964" s="1">
        <v>1083578104</v>
      </c>
      <c r="I1964" s="1">
        <v>780421421.82129943</v>
      </c>
    </row>
    <row r="1965" spans="1:9" x14ac:dyDescent="0.2">
      <c r="A1965" t="s">
        <v>132</v>
      </c>
      <c r="D1965" t="s">
        <v>5</v>
      </c>
      <c r="E1965">
        <v>201412</v>
      </c>
      <c r="F1965" s="1">
        <v>289626101</v>
      </c>
      <c r="G1965" s="1">
        <v>475528389.9296</v>
      </c>
      <c r="H1965" s="1">
        <v>289626101</v>
      </c>
      <c r="I1965" s="1">
        <v>475528389.9296</v>
      </c>
    </row>
    <row r="1966" spans="1:9" x14ac:dyDescent="0.2">
      <c r="A1966" t="s">
        <v>132</v>
      </c>
      <c r="D1966" t="s">
        <v>5</v>
      </c>
      <c r="E1966">
        <v>201503</v>
      </c>
      <c r="F1966" s="1">
        <v>286447571.94</v>
      </c>
      <c r="G1966" s="1">
        <v>456322264.3878001</v>
      </c>
      <c r="H1966" s="1">
        <v>286447571.94</v>
      </c>
      <c r="I1966" s="1">
        <v>456322264.3878001</v>
      </c>
    </row>
    <row r="1967" spans="1:9" x14ac:dyDescent="0.2">
      <c r="A1967" t="s">
        <v>132</v>
      </c>
      <c r="D1967" t="s">
        <v>5</v>
      </c>
      <c r="E1967">
        <v>201506</v>
      </c>
      <c r="F1967" s="1">
        <v>492368607</v>
      </c>
      <c r="G1967" s="1">
        <v>516748383.16079998</v>
      </c>
      <c r="H1967" s="1">
        <v>492368607</v>
      </c>
      <c r="I1967" s="1">
        <v>516748383.16079998</v>
      </c>
    </row>
    <row r="1968" spans="1:9" x14ac:dyDescent="0.2">
      <c r="A1968" t="s">
        <v>132</v>
      </c>
      <c r="D1968" t="s">
        <v>5</v>
      </c>
      <c r="E1968">
        <v>201509</v>
      </c>
      <c r="F1968" s="1">
        <v>965446394</v>
      </c>
      <c r="G1968" s="1">
        <v>692927153.3325001</v>
      </c>
      <c r="H1968" s="1">
        <v>965446394</v>
      </c>
      <c r="I1968" s="1">
        <v>692927153.3325001</v>
      </c>
    </row>
    <row r="1969" spans="1:9" x14ac:dyDescent="0.2">
      <c r="A1969" t="s">
        <v>132</v>
      </c>
      <c r="D1969" t="s">
        <v>5</v>
      </c>
      <c r="E1969">
        <v>201512</v>
      </c>
      <c r="F1969" s="1">
        <v>254061834</v>
      </c>
      <c r="G1969" s="1">
        <v>411869900.4532001</v>
      </c>
      <c r="H1969" s="1">
        <v>254061834</v>
      </c>
      <c r="I1969" s="1">
        <v>411869900.4532001</v>
      </c>
    </row>
    <row r="1970" spans="1:9" x14ac:dyDescent="0.2">
      <c r="A1970" t="s">
        <v>132</v>
      </c>
      <c r="D1970" t="s">
        <v>5</v>
      </c>
      <c r="E1970">
        <v>201603</v>
      </c>
      <c r="F1970" s="1">
        <v>265365767</v>
      </c>
      <c r="G1970" s="1">
        <v>411728101.49420005</v>
      </c>
      <c r="H1970" s="1">
        <v>265365767</v>
      </c>
      <c r="I1970" s="1">
        <v>411728101.49420005</v>
      </c>
    </row>
    <row r="1971" spans="1:9" x14ac:dyDescent="0.2">
      <c r="A1971" t="s">
        <v>132</v>
      </c>
      <c r="D1971" t="s">
        <v>5</v>
      </c>
      <c r="E1971">
        <v>201606</v>
      </c>
      <c r="F1971" s="1">
        <v>469639663</v>
      </c>
      <c r="G1971" s="1">
        <v>497646154.34780002</v>
      </c>
      <c r="H1971" s="1">
        <v>469639663</v>
      </c>
      <c r="I1971" s="1">
        <v>497646154.34780002</v>
      </c>
    </row>
    <row r="1972" spans="1:9" x14ac:dyDescent="0.2">
      <c r="A1972" t="s">
        <v>132</v>
      </c>
      <c r="D1972" t="s">
        <v>5</v>
      </c>
      <c r="E1972">
        <v>201609</v>
      </c>
      <c r="F1972" s="1">
        <v>903399230</v>
      </c>
      <c r="G1972" s="1">
        <v>675235587.10630035</v>
      </c>
      <c r="H1972" s="1">
        <v>903399230</v>
      </c>
      <c r="I1972" s="1">
        <v>675235587.10630035</v>
      </c>
    </row>
    <row r="1973" spans="1:9" x14ac:dyDescent="0.2">
      <c r="A1973" t="s">
        <v>132</v>
      </c>
      <c r="D1973" t="s">
        <v>5</v>
      </c>
      <c r="E1973">
        <v>201612</v>
      </c>
      <c r="F1973" s="1">
        <v>251062235</v>
      </c>
      <c r="G1973" s="1">
        <v>390977594.85839999</v>
      </c>
      <c r="H1973" s="1">
        <v>251062235</v>
      </c>
      <c r="I1973" s="1">
        <v>390977594.85839999</v>
      </c>
    </row>
    <row r="1974" spans="1:9" x14ac:dyDescent="0.2">
      <c r="A1974" t="s">
        <v>132</v>
      </c>
      <c r="D1974" t="s">
        <v>5</v>
      </c>
      <c r="E1974">
        <v>201703</v>
      </c>
      <c r="F1974" s="1">
        <v>242314790</v>
      </c>
      <c r="G1974" s="1">
        <v>376925746</v>
      </c>
      <c r="H1974" s="1">
        <v>242314790</v>
      </c>
      <c r="I1974" s="1">
        <v>376925746</v>
      </c>
    </row>
    <row r="1975" spans="1:9" x14ac:dyDescent="0.2">
      <c r="A1975" t="s">
        <v>132</v>
      </c>
      <c r="D1975" t="s">
        <v>5</v>
      </c>
      <c r="E1975">
        <v>201706</v>
      </c>
      <c r="F1975" s="1">
        <v>421873314</v>
      </c>
      <c r="G1975" s="1">
        <v>462321568</v>
      </c>
      <c r="H1975" s="1">
        <v>421873314</v>
      </c>
      <c r="I1975" s="1">
        <v>462321568</v>
      </c>
    </row>
    <row r="1976" spans="1:9" x14ac:dyDescent="0.2">
      <c r="A1976" t="s">
        <v>132</v>
      </c>
      <c r="D1976" t="s">
        <v>5</v>
      </c>
      <c r="E1976">
        <v>201709</v>
      </c>
      <c r="F1976" s="1">
        <v>776403996</v>
      </c>
      <c r="G1976" s="1">
        <v>610138786</v>
      </c>
      <c r="H1976" s="1">
        <v>776403996</v>
      </c>
      <c r="I1976" s="1">
        <v>610138786</v>
      </c>
    </row>
    <row r="1977" spans="1:9" x14ac:dyDescent="0.2">
      <c r="A1977" t="s">
        <v>132</v>
      </c>
      <c r="D1977" t="s">
        <v>5</v>
      </c>
      <c r="E1977">
        <v>201712</v>
      </c>
      <c r="F1977" s="1">
        <v>203839805</v>
      </c>
      <c r="G1977" s="1">
        <v>327517813</v>
      </c>
      <c r="H1977" s="1">
        <v>203839805</v>
      </c>
      <c r="I1977" s="1">
        <v>327517813</v>
      </c>
    </row>
    <row r="1978" spans="1:9" x14ac:dyDescent="0.2">
      <c r="A1978" t="s">
        <v>132</v>
      </c>
      <c r="D1978" t="s">
        <v>5</v>
      </c>
      <c r="E1978">
        <v>201803</v>
      </c>
      <c r="F1978" s="1">
        <v>200316252</v>
      </c>
      <c r="G1978" s="1">
        <v>310662218</v>
      </c>
      <c r="H1978" s="1">
        <v>200316252</v>
      </c>
      <c r="I1978" s="1">
        <v>310662218</v>
      </c>
    </row>
    <row r="1979" spans="1:9" x14ac:dyDescent="0.2">
      <c r="A1979" t="s">
        <v>132</v>
      </c>
      <c r="D1979" t="s">
        <v>5</v>
      </c>
      <c r="E1979">
        <v>201806</v>
      </c>
      <c r="F1979" s="1">
        <v>378069289</v>
      </c>
      <c r="G1979" s="1">
        <v>387288199</v>
      </c>
      <c r="H1979" s="1">
        <v>378069289</v>
      </c>
      <c r="I1979" s="1">
        <v>387288199</v>
      </c>
    </row>
    <row r="1980" spans="1:9" x14ac:dyDescent="0.2">
      <c r="A1980" t="s">
        <v>132</v>
      </c>
      <c r="D1980" t="s">
        <v>5</v>
      </c>
      <c r="E1980">
        <v>201809</v>
      </c>
      <c r="F1980" s="1">
        <v>678094390</v>
      </c>
      <c r="G1980" s="1">
        <v>523179609</v>
      </c>
      <c r="H1980" s="1">
        <v>678094390</v>
      </c>
      <c r="I1980" s="1">
        <v>523179609</v>
      </c>
    </row>
    <row r="1981" spans="1:9" x14ac:dyDescent="0.2">
      <c r="A1981" t="s">
        <v>132</v>
      </c>
      <c r="D1981" t="s">
        <v>5</v>
      </c>
      <c r="E1981">
        <v>201812</v>
      </c>
      <c r="F1981" s="1">
        <v>184309622</v>
      </c>
      <c r="G1981" s="1">
        <v>279991438</v>
      </c>
      <c r="H1981" s="1">
        <v>184309622</v>
      </c>
      <c r="I1981" s="1">
        <v>279991438</v>
      </c>
    </row>
    <row r="1982" spans="1:9" x14ac:dyDescent="0.2">
      <c r="A1982" t="s">
        <v>132</v>
      </c>
      <c r="D1982" t="s">
        <v>5</v>
      </c>
      <c r="E1982">
        <v>201903</v>
      </c>
      <c r="F1982" s="1">
        <v>176058613</v>
      </c>
      <c r="G1982" s="1">
        <v>265697776</v>
      </c>
      <c r="H1982" s="1">
        <v>176058613</v>
      </c>
      <c r="I1982" s="1">
        <v>265697776</v>
      </c>
    </row>
    <row r="1983" spans="1:9" x14ac:dyDescent="0.2">
      <c r="A1983" t="s">
        <v>132</v>
      </c>
      <c r="D1983" t="s">
        <v>5</v>
      </c>
      <c r="E1983">
        <v>201906</v>
      </c>
      <c r="F1983" s="1">
        <v>335438082</v>
      </c>
      <c r="G1983" s="1">
        <v>334390756</v>
      </c>
      <c r="H1983" s="1">
        <v>335438082</v>
      </c>
      <c r="I1983" s="1">
        <v>334390756</v>
      </c>
    </row>
    <row r="1984" spans="1:9" x14ac:dyDescent="0.2">
      <c r="A1984" t="s">
        <v>132</v>
      </c>
      <c r="D1984" t="s">
        <v>5</v>
      </c>
      <c r="E1984">
        <v>201909</v>
      </c>
      <c r="F1984" s="1">
        <v>617058879</v>
      </c>
      <c r="G1984" s="1">
        <v>458376411</v>
      </c>
      <c r="H1984" s="1">
        <v>617058879</v>
      </c>
      <c r="I1984" s="1">
        <v>458376411</v>
      </c>
    </row>
    <row r="1985" spans="1:9" x14ac:dyDescent="0.2">
      <c r="A1985" t="s">
        <v>132</v>
      </c>
      <c r="D1985" t="s">
        <v>5</v>
      </c>
      <c r="E1985">
        <v>201912</v>
      </c>
      <c r="F1985" s="1">
        <v>187110251</v>
      </c>
      <c r="G1985" s="1">
        <v>271544287</v>
      </c>
      <c r="H1985" s="1">
        <v>187110251</v>
      </c>
      <c r="I1985" s="1">
        <v>271544287</v>
      </c>
    </row>
    <row r="1986" spans="1:9" x14ac:dyDescent="0.2">
      <c r="A1986" t="s">
        <v>132</v>
      </c>
      <c r="D1986" t="s">
        <v>5</v>
      </c>
      <c r="E1986">
        <v>202003</v>
      </c>
      <c r="F1986" s="1">
        <v>164056993.53999999</v>
      </c>
      <c r="G1986" s="1">
        <v>259143185.53999999</v>
      </c>
      <c r="H1986" s="1">
        <v>164056993.53999999</v>
      </c>
      <c r="I1986" s="1">
        <v>259143185.53999999</v>
      </c>
    </row>
    <row r="1987" spans="1:9" x14ac:dyDescent="0.2">
      <c r="A1987" t="s">
        <v>132</v>
      </c>
      <c r="D1987" t="s">
        <v>5</v>
      </c>
      <c r="E1987">
        <v>202006</v>
      </c>
      <c r="F1987" s="1">
        <v>306739648.30000001</v>
      </c>
      <c r="G1987" s="1">
        <v>320375846.30000001</v>
      </c>
      <c r="H1987" s="1">
        <v>306739648.30000001</v>
      </c>
      <c r="I1987" s="1">
        <v>320375846.30000001</v>
      </c>
    </row>
    <row r="1988" spans="1:9" x14ac:dyDescent="0.2">
      <c r="A1988" t="s">
        <v>132</v>
      </c>
      <c r="D1988" t="s">
        <v>5</v>
      </c>
      <c r="E1988">
        <v>202009</v>
      </c>
      <c r="F1988" s="1">
        <v>561062334.85000002</v>
      </c>
      <c r="G1988" s="1">
        <v>431066756.85000002</v>
      </c>
      <c r="H1988" s="1">
        <v>561062334.85000002</v>
      </c>
      <c r="I1988" s="1">
        <v>431066756.85000002</v>
      </c>
    </row>
    <row r="1989" spans="1:9" x14ac:dyDescent="0.2">
      <c r="A1989" t="s">
        <v>132</v>
      </c>
      <c r="D1989" t="s">
        <v>5</v>
      </c>
      <c r="E1989">
        <v>202012</v>
      </c>
      <c r="F1989" s="1">
        <v>175690873.44</v>
      </c>
      <c r="G1989" s="1">
        <v>251356646.44</v>
      </c>
      <c r="H1989" s="1">
        <v>175690873.44</v>
      </c>
      <c r="I1989" s="1">
        <v>251356646.44</v>
      </c>
    </row>
    <row r="1990" spans="1:9" x14ac:dyDescent="0.2">
      <c r="A1990" t="s">
        <v>132</v>
      </c>
      <c r="D1990" t="s">
        <v>5</v>
      </c>
      <c r="E1990">
        <v>202103</v>
      </c>
      <c r="F1990" s="1">
        <v>92737923.019999996</v>
      </c>
      <c r="G1990" s="1">
        <v>191052556.01999998</v>
      </c>
      <c r="H1990" s="1">
        <v>92737923.019999996</v>
      </c>
      <c r="I1990" s="1">
        <v>191052556.01999998</v>
      </c>
    </row>
    <row r="1991" spans="1:9" x14ac:dyDescent="0.2">
      <c r="A1991" t="s">
        <v>132</v>
      </c>
      <c r="D1991" t="s">
        <v>5</v>
      </c>
      <c r="E1991">
        <v>202106</v>
      </c>
      <c r="F1991" s="1">
        <v>337751669.38999999</v>
      </c>
      <c r="G1991" s="1">
        <v>289585384.38999999</v>
      </c>
      <c r="H1991" s="1">
        <v>337751669.38999999</v>
      </c>
      <c r="I1991" s="1">
        <v>289585384.38999999</v>
      </c>
    </row>
    <row r="1992" spans="1:9" x14ac:dyDescent="0.2">
      <c r="A1992" t="s">
        <v>132</v>
      </c>
      <c r="D1992" t="s">
        <v>5</v>
      </c>
      <c r="E1992">
        <v>202109</v>
      </c>
      <c r="F1992" s="1">
        <v>523209520.24000001</v>
      </c>
      <c r="G1992" s="1">
        <v>362677627.24000001</v>
      </c>
      <c r="H1992" s="1">
        <v>523209520.24000001</v>
      </c>
      <c r="I1992" s="1">
        <v>362677627.24000001</v>
      </c>
    </row>
    <row r="1993" spans="1:9" x14ac:dyDescent="0.2">
      <c r="A1993" t="s">
        <v>132</v>
      </c>
      <c r="D1993" t="s">
        <v>5</v>
      </c>
      <c r="E1993">
        <v>202112</v>
      </c>
      <c r="F1993" s="1">
        <v>160469615.11000001</v>
      </c>
      <c r="G1993" s="1">
        <v>238146121.11000001</v>
      </c>
      <c r="H1993" s="1">
        <v>160469615.11000001</v>
      </c>
      <c r="I1993" s="1">
        <v>238146121.11000001</v>
      </c>
    </row>
    <row r="1994" spans="1:9" x14ac:dyDescent="0.2">
      <c r="A1994" t="s">
        <v>132</v>
      </c>
      <c r="D1994" t="s">
        <v>5</v>
      </c>
      <c r="E1994">
        <v>202203</v>
      </c>
      <c r="F1994" s="1">
        <v>148254234</v>
      </c>
      <c r="G1994" s="1">
        <v>221724524.00000003</v>
      </c>
      <c r="H1994" s="1">
        <v>148254234</v>
      </c>
      <c r="I1994" s="1">
        <v>221724524.00000003</v>
      </c>
    </row>
    <row r="1995" spans="1:9" x14ac:dyDescent="0.2">
      <c r="A1995" t="s">
        <v>132</v>
      </c>
      <c r="D1995" t="s">
        <v>5</v>
      </c>
      <c r="E1995">
        <v>202206</v>
      </c>
      <c r="F1995" s="1">
        <v>270286706.42000002</v>
      </c>
      <c r="G1995" s="1">
        <v>251537081.42000002</v>
      </c>
      <c r="H1995" s="1">
        <v>270286706.42000002</v>
      </c>
      <c r="I1995" s="1">
        <v>251537081.42000002</v>
      </c>
    </row>
    <row r="1996" spans="1:9" x14ac:dyDescent="0.2">
      <c r="A1996" t="s">
        <v>132</v>
      </c>
      <c r="D1996" t="s">
        <v>5</v>
      </c>
      <c r="E1996">
        <v>202209</v>
      </c>
      <c r="F1996" s="1">
        <v>492763922.86000001</v>
      </c>
      <c r="G1996" s="1">
        <v>315493718.86000001</v>
      </c>
      <c r="H1996" s="1">
        <v>492763922.86000001</v>
      </c>
      <c r="I1996" s="1">
        <v>315493718.86000001</v>
      </c>
    </row>
    <row r="1997" spans="1:9" x14ac:dyDescent="0.2">
      <c r="A1997" t="s">
        <v>132</v>
      </c>
      <c r="D1997" t="s">
        <v>5</v>
      </c>
      <c r="E1997">
        <v>202212</v>
      </c>
      <c r="F1997" s="1">
        <v>172070314.05000001</v>
      </c>
      <c r="G1997" s="1">
        <v>251885231.05000001</v>
      </c>
      <c r="H1997" s="1">
        <v>172070314.05000001</v>
      </c>
      <c r="I1997" s="1">
        <v>251885231.05000001</v>
      </c>
    </row>
    <row r="1998" spans="1:9" x14ac:dyDescent="0.2">
      <c r="A1998" t="s">
        <v>132</v>
      </c>
      <c r="D1998" t="s">
        <v>5</v>
      </c>
      <c r="E1998">
        <v>202303</v>
      </c>
      <c r="F1998" s="1">
        <v>140007847.58000001</v>
      </c>
      <c r="G1998" s="1">
        <v>243665069.57999998</v>
      </c>
      <c r="H1998" s="1">
        <v>140007847.58000001</v>
      </c>
      <c r="I1998" s="1">
        <v>243665069.57999998</v>
      </c>
    </row>
    <row r="1999" spans="1:9" x14ac:dyDescent="0.2">
      <c r="A1999" t="s">
        <v>132</v>
      </c>
      <c r="D1999" t="s">
        <v>5</v>
      </c>
      <c r="E1999">
        <v>202306</v>
      </c>
      <c r="F1999" s="1">
        <v>278072337.65999997</v>
      </c>
      <c r="G1999" s="1">
        <v>291128200.65999997</v>
      </c>
      <c r="H1999" s="1">
        <v>278072337.65999997</v>
      </c>
      <c r="I1999" s="1">
        <v>291128200.65999997</v>
      </c>
    </row>
    <row r="2000" spans="1:9" x14ac:dyDescent="0.2">
      <c r="A2000" t="s">
        <v>132</v>
      </c>
      <c r="D2000" t="s">
        <v>5</v>
      </c>
      <c r="E2000">
        <v>202309</v>
      </c>
      <c r="F2000" s="1">
        <v>513234962.78000003</v>
      </c>
      <c r="G2000" s="1">
        <v>377444011.78000003</v>
      </c>
      <c r="H2000" s="1">
        <v>513234962.78000003</v>
      </c>
      <c r="I2000" s="1">
        <v>377444011.78000003</v>
      </c>
    </row>
    <row r="2001" spans="1:9" x14ac:dyDescent="0.2">
      <c r="A2001" t="s">
        <v>132</v>
      </c>
      <c r="D2001" t="s">
        <v>5</v>
      </c>
      <c r="E2001">
        <v>202312</v>
      </c>
      <c r="F2001" s="1">
        <v>176011155.36000001</v>
      </c>
      <c r="G2001" s="1">
        <v>246639587.36000001</v>
      </c>
      <c r="H2001" s="1">
        <v>176011155.36000001</v>
      </c>
      <c r="I2001" s="1">
        <v>246639587.36000001</v>
      </c>
    </row>
    <row r="2002" spans="1:9" x14ac:dyDescent="0.2">
      <c r="A2002" t="s">
        <v>132</v>
      </c>
      <c r="D2002" t="s">
        <v>5</v>
      </c>
      <c r="E2002">
        <v>202403</v>
      </c>
      <c r="F2002" s="1">
        <v>143525018.06</v>
      </c>
      <c r="G2002" s="1">
        <v>242347737.06</v>
      </c>
      <c r="H2002" s="1">
        <v>143525018.06</v>
      </c>
      <c r="I2002" s="1">
        <v>242347737.06</v>
      </c>
    </row>
    <row r="2003" spans="1:9" x14ac:dyDescent="0.2">
      <c r="A2003" t="s">
        <v>132</v>
      </c>
      <c r="D2003" t="s">
        <v>5</v>
      </c>
      <c r="E2003">
        <v>202406</v>
      </c>
      <c r="F2003" s="1">
        <v>170009742.13</v>
      </c>
      <c r="G2003" s="1">
        <v>195267281.13</v>
      </c>
      <c r="H2003" s="1">
        <v>170009742.13</v>
      </c>
      <c r="I2003" s="1">
        <v>195267281.13</v>
      </c>
    </row>
    <row r="2004" spans="1:9" x14ac:dyDescent="0.2">
      <c r="A2004" t="s">
        <v>76</v>
      </c>
      <c r="D2004" t="s">
        <v>7</v>
      </c>
      <c r="E2004">
        <v>2014</v>
      </c>
      <c r="F2004" s="1">
        <v>10940463357.18</v>
      </c>
      <c r="G2004" s="1">
        <v>10685740717.498297</v>
      </c>
      <c r="H2004" s="1">
        <v>7462095998.3600025</v>
      </c>
      <c r="I2004" s="1">
        <v>7207373358.678299</v>
      </c>
    </row>
    <row r="2005" spans="1:9" x14ac:dyDescent="0.2">
      <c r="A2005" t="s">
        <v>76</v>
      </c>
      <c r="D2005" t="s">
        <v>7</v>
      </c>
      <c r="E2005">
        <v>2015</v>
      </c>
      <c r="F2005" s="1">
        <v>12098928845.669998</v>
      </c>
      <c r="G2005" s="1">
        <v>11698240564.584702</v>
      </c>
      <c r="H2005" s="1">
        <v>8282399326.1100016</v>
      </c>
      <c r="I2005" s="1">
        <v>7881711045.0246992</v>
      </c>
    </row>
    <row r="2006" spans="1:9" x14ac:dyDescent="0.2">
      <c r="A2006" t="s">
        <v>76</v>
      </c>
      <c r="D2006" t="s">
        <v>7</v>
      </c>
      <c r="E2006">
        <v>2016</v>
      </c>
      <c r="F2006" s="1">
        <v>13088179832.539999</v>
      </c>
      <c r="G2006" s="1">
        <v>13079131425.298597</v>
      </c>
      <c r="H2006" s="1">
        <v>8827513046.7600002</v>
      </c>
      <c r="I2006" s="1">
        <v>8818464639.5185966</v>
      </c>
    </row>
    <row r="2007" spans="1:9" x14ac:dyDescent="0.2">
      <c r="A2007" t="s">
        <v>76</v>
      </c>
      <c r="D2007" t="s">
        <v>7</v>
      </c>
      <c r="E2007">
        <v>2017</v>
      </c>
      <c r="F2007" s="1">
        <v>13334026108.979998</v>
      </c>
      <c r="G2007" s="1">
        <v>13359653882.461103</v>
      </c>
      <c r="H2007" s="1">
        <v>9085263891.0200043</v>
      </c>
      <c r="I2007" s="1">
        <v>9110891664.5010986</v>
      </c>
    </row>
    <row r="2008" spans="1:9" x14ac:dyDescent="0.2">
      <c r="A2008" t="s">
        <v>76</v>
      </c>
      <c r="D2008" t="s">
        <v>7</v>
      </c>
      <c r="E2008">
        <v>2018</v>
      </c>
      <c r="F2008" s="1">
        <v>14044701583.199997</v>
      </c>
      <c r="G2008" s="1">
        <v>13848718339.217796</v>
      </c>
      <c r="H2008" s="1">
        <v>9488695252.2999992</v>
      </c>
      <c r="I2008" s="1">
        <v>9292712008.3177986</v>
      </c>
    </row>
    <row r="2009" spans="1:9" x14ac:dyDescent="0.2">
      <c r="A2009" t="s">
        <v>76</v>
      </c>
      <c r="D2009" t="s">
        <v>7</v>
      </c>
      <c r="E2009">
        <v>2019</v>
      </c>
      <c r="F2009" s="1">
        <v>16016350817.710001</v>
      </c>
      <c r="G2009" s="1">
        <v>15419296445.889603</v>
      </c>
      <c r="H2009" s="1">
        <v>10950575635.429998</v>
      </c>
      <c r="I2009" s="1">
        <v>10353521263.609594</v>
      </c>
    </row>
    <row r="2010" spans="1:9" x14ac:dyDescent="0.2">
      <c r="A2010" t="s">
        <v>76</v>
      </c>
      <c r="D2010" t="s">
        <v>7</v>
      </c>
      <c r="E2010">
        <v>2020</v>
      </c>
      <c r="F2010" s="1">
        <v>15330648662.689999</v>
      </c>
      <c r="G2010" s="1">
        <v>16207683848.362799</v>
      </c>
      <c r="H2010" s="1">
        <v>10211923614.689997</v>
      </c>
      <c r="I2010" s="1">
        <v>11088958800.362801</v>
      </c>
    </row>
    <row r="2011" spans="1:9" x14ac:dyDescent="0.2">
      <c r="A2011" t="s">
        <v>76</v>
      </c>
      <c r="D2011" t="s">
        <v>7</v>
      </c>
      <c r="E2011">
        <v>2021</v>
      </c>
      <c r="F2011" s="1">
        <v>16276528668.32</v>
      </c>
      <c r="G2011" s="1">
        <v>16292912231.886198</v>
      </c>
      <c r="H2011" s="1">
        <v>11045160608.32</v>
      </c>
      <c r="I2011" s="1">
        <v>11061544171.8862</v>
      </c>
    </row>
    <row r="2012" spans="1:9" x14ac:dyDescent="0.2">
      <c r="A2012" t="s">
        <v>76</v>
      </c>
      <c r="D2012" t="s">
        <v>7</v>
      </c>
      <c r="E2012">
        <v>2022</v>
      </c>
      <c r="F2012" s="1">
        <v>17461520219.799999</v>
      </c>
      <c r="G2012" s="1">
        <v>17194182152.560802</v>
      </c>
      <c r="H2012" s="1">
        <v>11335837204.800001</v>
      </c>
      <c r="I2012" s="1">
        <v>11068499137.560799</v>
      </c>
    </row>
    <row r="2013" spans="1:9" x14ac:dyDescent="0.2">
      <c r="A2013" t="s">
        <v>76</v>
      </c>
      <c r="D2013" t="s">
        <v>7</v>
      </c>
      <c r="E2013">
        <v>2023</v>
      </c>
      <c r="F2013" s="1">
        <v>18896325716.609997</v>
      </c>
      <c r="G2013" s="1">
        <v>18278866440.367496</v>
      </c>
      <c r="H2013" s="1">
        <v>12594980220.609999</v>
      </c>
      <c r="I2013" s="1">
        <v>11977520944.367504</v>
      </c>
    </row>
    <row r="2014" spans="1:9" x14ac:dyDescent="0.2">
      <c r="A2014" t="s">
        <v>76</v>
      </c>
      <c r="D2014" t="s">
        <v>7</v>
      </c>
      <c r="E2014">
        <v>2024</v>
      </c>
      <c r="F2014" s="1">
        <v>7163779137.5300007</v>
      </c>
      <c r="G2014" s="1">
        <v>7541474495.5299997</v>
      </c>
      <c r="H2014" s="1">
        <v>5049146011.5299988</v>
      </c>
      <c r="I2014" s="1">
        <v>5426841369.5299997</v>
      </c>
    </row>
    <row r="2015" spans="1:9" x14ac:dyDescent="0.2">
      <c r="A2015" t="s">
        <v>76</v>
      </c>
      <c r="D2015" t="s">
        <v>8</v>
      </c>
      <c r="E2015">
        <v>201401</v>
      </c>
      <c r="F2015" s="1">
        <v>401312114.00999975</v>
      </c>
      <c r="G2015" s="1">
        <v>633982764.00450015</v>
      </c>
      <c r="H2015" s="1">
        <v>280794026.49999976</v>
      </c>
      <c r="I2015" s="1">
        <v>513464676.49450052</v>
      </c>
    </row>
    <row r="2016" spans="1:9" x14ac:dyDescent="0.2">
      <c r="A2016" t="s">
        <v>76</v>
      </c>
      <c r="D2016" t="s">
        <v>8</v>
      </c>
      <c r="E2016">
        <v>201402</v>
      </c>
      <c r="F2016" s="1">
        <v>653271933.81999958</v>
      </c>
      <c r="G2016" s="1">
        <v>716637290.82689929</v>
      </c>
      <c r="H2016" s="1">
        <v>450933502.58000004</v>
      </c>
      <c r="I2016" s="1">
        <v>514298859.5869</v>
      </c>
    </row>
    <row r="2017" spans="1:9" x14ac:dyDescent="0.2">
      <c r="A2017" t="s">
        <v>76</v>
      </c>
      <c r="D2017" t="s">
        <v>8</v>
      </c>
      <c r="E2017">
        <v>201403</v>
      </c>
      <c r="F2017" s="1">
        <v>880429760.40000033</v>
      </c>
      <c r="G2017" s="1">
        <v>897382494.18759966</v>
      </c>
      <c r="H2017" s="1">
        <v>576322746.28999984</v>
      </c>
      <c r="I2017" s="1">
        <v>593275480.07760012</v>
      </c>
    </row>
    <row r="2018" spans="1:9" x14ac:dyDescent="0.2">
      <c r="A2018" t="s">
        <v>76</v>
      </c>
      <c r="D2018" t="s">
        <v>8</v>
      </c>
      <c r="E2018">
        <v>201404</v>
      </c>
      <c r="F2018" s="1">
        <v>941146502.07000065</v>
      </c>
      <c r="G2018" s="1">
        <v>895143093.52419972</v>
      </c>
      <c r="H2018" s="1">
        <v>635079292.18000007</v>
      </c>
      <c r="I2018" s="1">
        <v>589075883.63419986</v>
      </c>
    </row>
    <row r="2019" spans="1:9" x14ac:dyDescent="0.2">
      <c r="A2019" t="s">
        <v>76</v>
      </c>
      <c r="D2019" t="s">
        <v>8</v>
      </c>
      <c r="E2019">
        <v>201405</v>
      </c>
      <c r="F2019" s="1">
        <v>1041851345.0900006</v>
      </c>
      <c r="G2019" s="1">
        <v>950853521.7665</v>
      </c>
      <c r="H2019" s="1">
        <v>715305521.29000044</v>
      </c>
      <c r="I2019" s="1">
        <v>624307697.96649981</v>
      </c>
    </row>
    <row r="2020" spans="1:9" x14ac:dyDescent="0.2">
      <c r="A2020" t="s">
        <v>76</v>
      </c>
      <c r="D2020" t="s">
        <v>8</v>
      </c>
      <c r="E2020">
        <v>201406</v>
      </c>
      <c r="F2020" s="1">
        <v>988668748.72000027</v>
      </c>
      <c r="G2020" s="1">
        <v>934358821.24379897</v>
      </c>
      <c r="H2020" s="1">
        <v>654943150.47000062</v>
      </c>
      <c r="I2020" s="1">
        <v>600633222.99380028</v>
      </c>
    </row>
    <row r="2021" spans="1:9" x14ac:dyDescent="0.2">
      <c r="A2021" t="s">
        <v>76</v>
      </c>
      <c r="D2021" t="s">
        <v>8</v>
      </c>
      <c r="E2021">
        <v>201407</v>
      </c>
      <c r="F2021" s="1">
        <v>860389247.47000015</v>
      </c>
      <c r="G2021" s="1">
        <v>859336722.70460045</v>
      </c>
      <c r="H2021" s="1">
        <v>593436214.8300004</v>
      </c>
      <c r="I2021" s="1">
        <v>592383690.06459939</v>
      </c>
    </row>
    <row r="2022" spans="1:9" x14ac:dyDescent="0.2">
      <c r="A2022" t="s">
        <v>76</v>
      </c>
      <c r="D2022" t="s">
        <v>8</v>
      </c>
      <c r="E2022">
        <v>201408</v>
      </c>
      <c r="F2022" s="1">
        <v>1218123567.0700006</v>
      </c>
      <c r="G2022" s="1">
        <v>1035858949.4823006</v>
      </c>
      <c r="H2022" s="1">
        <v>840545757.93000054</v>
      </c>
      <c r="I2022" s="1">
        <v>658281140.34229982</v>
      </c>
    </row>
    <row r="2023" spans="1:9" x14ac:dyDescent="0.2">
      <c r="A2023" t="s">
        <v>76</v>
      </c>
      <c r="D2023" t="s">
        <v>8</v>
      </c>
      <c r="E2023">
        <v>201409</v>
      </c>
      <c r="F2023" s="1">
        <v>1131087381.1399994</v>
      </c>
      <c r="G2023" s="1">
        <v>983317911.45990002</v>
      </c>
      <c r="H2023" s="1">
        <v>800594054.76000035</v>
      </c>
      <c r="I2023" s="1">
        <v>652824585.07989979</v>
      </c>
    </row>
    <row r="2024" spans="1:9" x14ac:dyDescent="0.2">
      <c r="A2024" t="s">
        <v>76</v>
      </c>
      <c r="D2024" t="s">
        <v>8</v>
      </c>
      <c r="E2024">
        <v>201410</v>
      </c>
      <c r="F2024" s="1">
        <v>1062261132.1799994</v>
      </c>
      <c r="G2024" s="1">
        <v>971192547.18439937</v>
      </c>
      <c r="H2024" s="1">
        <v>734463149.90000033</v>
      </c>
      <c r="I2024" s="1">
        <v>643394564.90439939</v>
      </c>
    </row>
    <row r="2025" spans="1:9" x14ac:dyDescent="0.2">
      <c r="A2025" t="s">
        <v>76</v>
      </c>
      <c r="D2025" t="s">
        <v>8</v>
      </c>
      <c r="E2025">
        <v>201411</v>
      </c>
      <c r="F2025" s="1">
        <v>924497844.1299994</v>
      </c>
      <c r="G2025" s="1">
        <v>909105363.48009992</v>
      </c>
      <c r="H2025" s="1">
        <v>631038480.69999993</v>
      </c>
      <c r="I2025" s="1">
        <v>615646000.05010033</v>
      </c>
    </row>
    <row r="2026" spans="1:9" x14ac:dyDescent="0.2">
      <c r="A2026" t="s">
        <v>76</v>
      </c>
      <c r="D2026" t="s">
        <v>8</v>
      </c>
      <c r="E2026">
        <v>201412</v>
      </c>
      <c r="F2026" s="1">
        <v>837423781.07999945</v>
      </c>
      <c r="G2026" s="1">
        <v>898571237.63349938</v>
      </c>
      <c r="H2026" s="1">
        <v>548640100.93000007</v>
      </c>
      <c r="I2026" s="1">
        <v>609787557.4835</v>
      </c>
    </row>
    <row r="2027" spans="1:9" x14ac:dyDescent="0.2">
      <c r="A2027" t="s">
        <v>76</v>
      </c>
      <c r="D2027" t="s">
        <v>8</v>
      </c>
      <c r="E2027">
        <v>201501</v>
      </c>
      <c r="F2027" s="1">
        <v>443682688.66999996</v>
      </c>
      <c r="G2027" s="1">
        <v>700510739.17360044</v>
      </c>
      <c r="H2027" s="1">
        <v>291206168.83999991</v>
      </c>
      <c r="I2027" s="1">
        <v>548034219.34360003</v>
      </c>
    </row>
    <row r="2028" spans="1:9" x14ac:dyDescent="0.2">
      <c r="A2028" t="s">
        <v>76</v>
      </c>
      <c r="D2028" t="s">
        <v>8</v>
      </c>
      <c r="E2028">
        <v>201502</v>
      </c>
      <c r="F2028" s="1">
        <v>748243477.41999996</v>
      </c>
      <c r="G2028" s="1">
        <v>794865340.03220081</v>
      </c>
      <c r="H2028" s="1">
        <v>516122611.45000041</v>
      </c>
      <c r="I2028" s="1">
        <v>562744474.06220019</v>
      </c>
    </row>
    <row r="2029" spans="1:9" x14ac:dyDescent="0.2">
      <c r="A2029" t="s">
        <v>76</v>
      </c>
      <c r="D2029" t="s">
        <v>8</v>
      </c>
      <c r="E2029">
        <v>201503</v>
      </c>
      <c r="F2029" s="1">
        <v>920205451.01999998</v>
      </c>
      <c r="G2029" s="1">
        <v>932083745.69660008</v>
      </c>
      <c r="H2029" s="1">
        <v>634146997.03000057</v>
      </c>
      <c r="I2029" s="1">
        <v>646025291.70659995</v>
      </c>
    </row>
    <row r="2030" spans="1:9" x14ac:dyDescent="0.2">
      <c r="A2030" t="s">
        <v>76</v>
      </c>
      <c r="D2030" t="s">
        <v>8</v>
      </c>
      <c r="E2030">
        <v>201504</v>
      </c>
      <c r="F2030" s="1">
        <v>1018212471.5299993</v>
      </c>
      <c r="G2030" s="1">
        <v>975640705.42279983</v>
      </c>
      <c r="H2030" s="1">
        <v>693847784.6900003</v>
      </c>
      <c r="I2030" s="1">
        <v>651276018.58279967</v>
      </c>
    </row>
    <row r="2031" spans="1:9" x14ac:dyDescent="0.2">
      <c r="A2031" t="s">
        <v>76</v>
      </c>
      <c r="D2031" t="s">
        <v>8</v>
      </c>
      <c r="E2031">
        <v>201505</v>
      </c>
      <c r="F2031" s="1">
        <v>1089122014.7900002</v>
      </c>
      <c r="G2031" s="1">
        <v>1009489807.0404999</v>
      </c>
      <c r="H2031" s="1">
        <v>748954481.61000013</v>
      </c>
      <c r="I2031" s="1">
        <v>669322273.8605001</v>
      </c>
    </row>
    <row r="2032" spans="1:9" x14ac:dyDescent="0.2">
      <c r="A2032" t="s">
        <v>76</v>
      </c>
      <c r="D2032" t="s">
        <v>8</v>
      </c>
      <c r="E2032">
        <v>201506</v>
      </c>
      <c r="F2032" s="1">
        <v>1251096641.6099997</v>
      </c>
      <c r="G2032" s="1">
        <v>1112053619.3257</v>
      </c>
      <c r="H2032" s="1">
        <v>828110183.09999943</v>
      </c>
      <c r="I2032" s="1">
        <v>689067160.81570041</v>
      </c>
    </row>
    <row r="2033" spans="1:9" x14ac:dyDescent="0.2">
      <c r="A2033" t="s">
        <v>76</v>
      </c>
      <c r="D2033" t="s">
        <v>8</v>
      </c>
      <c r="E2033">
        <v>201507</v>
      </c>
      <c r="F2033" s="1">
        <v>942632619.49000037</v>
      </c>
      <c r="G2033" s="1">
        <v>936865982.26300037</v>
      </c>
      <c r="H2033" s="1">
        <v>673078082.50000036</v>
      </c>
      <c r="I2033" s="1">
        <v>667311445.27300012</v>
      </c>
    </row>
    <row r="2034" spans="1:9" x14ac:dyDescent="0.2">
      <c r="A2034" t="s">
        <v>76</v>
      </c>
      <c r="D2034" t="s">
        <v>8</v>
      </c>
      <c r="E2034">
        <v>201508</v>
      </c>
      <c r="F2034" s="1">
        <v>1319246689.9999993</v>
      </c>
      <c r="G2034" s="1">
        <v>1146857573.3418996</v>
      </c>
      <c r="H2034" s="1">
        <v>902922896.10000026</v>
      </c>
      <c r="I2034" s="1">
        <v>730533779.44189942</v>
      </c>
    </row>
    <row r="2035" spans="1:9" x14ac:dyDescent="0.2">
      <c r="A2035" t="s">
        <v>76</v>
      </c>
      <c r="D2035" t="s">
        <v>8</v>
      </c>
      <c r="E2035">
        <v>201509</v>
      </c>
      <c r="F2035" s="1">
        <v>1185166856.48</v>
      </c>
      <c r="G2035" s="1">
        <v>1026425517.8168998</v>
      </c>
      <c r="H2035" s="1">
        <v>834973750.86000037</v>
      </c>
      <c r="I2035" s="1">
        <v>676232412.19690061</v>
      </c>
    </row>
    <row r="2036" spans="1:9" x14ac:dyDescent="0.2">
      <c r="A2036" t="s">
        <v>76</v>
      </c>
      <c r="D2036" t="s">
        <v>8</v>
      </c>
      <c r="E2036">
        <v>201510</v>
      </c>
      <c r="F2036" s="1">
        <v>1127997650.2000005</v>
      </c>
      <c r="G2036" s="1">
        <v>1043309556.6825</v>
      </c>
      <c r="H2036" s="1">
        <v>797624941.42999971</v>
      </c>
      <c r="I2036" s="1">
        <v>712936847.91249967</v>
      </c>
    </row>
    <row r="2037" spans="1:9" x14ac:dyDescent="0.2">
      <c r="A2037" t="s">
        <v>76</v>
      </c>
      <c r="D2037" t="s">
        <v>8</v>
      </c>
      <c r="E2037">
        <v>201511</v>
      </c>
      <c r="F2037" s="1">
        <v>1045556818.8599992</v>
      </c>
      <c r="G2037" s="1">
        <v>997651477.97510052</v>
      </c>
      <c r="H2037" s="1">
        <v>699527187.28999996</v>
      </c>
      <c r="I2037" s="1">
        <v>651621846.40510011</v>
      </c>
    </row>
    <row r="2038" spans="1:9" x14ac:dyDescent="0.2">
      <c r="A2038" t="s">
        <v>76</v>
      </c>
      <c r="D2038" t="s">
        <v>8</v>
      </c>
      <c r="E2038">
        <v>201512</v>
      </c>
      <c r="F2038" s="1">
        <v>1007765465.6</v>
      </c>
      <c r="G2038" s="1">
        <v>1022486499.8138996</v>
      </c>
      <c r="H2038" s="1">
        <v>661884241.21000004</v>
      </c>
      <c r="I2038" s="1">
        <v>676605275.42389977</v>
      </c>
    </row>
    <row r="2039" spans="1:9" x14ac:dyDescent="0.2">
      <c r="A2039" t="s">
        <v>76</v>
      </c>
      <c r="D2039" t="s">
        <v>8</v>
      </c>
      <c r="E2039">
        <v>201601</v>
      </c>
      <c r="F2039" s="1">
        <v>465666928.15999961</v>
      </c>
      <c r="G2039" s="1">
        <v>779337845.15749991</v>
      </c>
      <c r="H2039" s="1">
        <v>293340832.42000008</v>
      </c>
      <c r="I2039" s="1">
        <v>607011749.41750085</v>
      </c>
    </row>
    <row r="2040" spans="1:9" x14ac:dyDescent="0.2">
      <c r="A2040" t="s">
        <v>76</v>
      </c>
      <c r="D2040" t="s">
        <v>8</v>
      </c>
      <c r="E2040">
        <v>201602</v>
      </c>
      <c r="F2040" s="1">
        <v>826218596.48000026</v>
      </c>
      <c r="G2040" s="1">
        <v>905484582.86450005</v>
      </c>
      <c r="H2040" s="1">
        <v>554690988.58999968</v>
      </c>
      <c r="I2040" s="1">
        <v>633956974.97449958</v>
      </c>
    </row>
    <row r="2041" spans="1:9" x14ac:dyDescent="0.2">
      <c r="A2041" t="s">
        <v>76</v>
      </c>
      <c r="D2041" t="s">
        <v>8</v>
      </c>
      <c r="E2041">
        <v>201603</v>
      </c>
      <c r="F2041" s="1">
        <v>942709338.2499994</v>
      </c>
      <c r="G2041" s="1">
        <v>972168543.28049958</v>
      </c>
      <c r="H2041" s="1">
        <v>628255683.62000024</v>
      </c>
      <c r="I2041" s="1">
        <v>657714888.65050018</v>
      </c>
    </row>
    <row r="2042" spans="1:9" x14ac:dyDescent="0.2">
      <c r="A2042" t="s">
        <v>76</v>
      </c>
      <c r="D2042" t="s">
        <v>8</v>
      </c>
      <c r="E2042">
        <v>201604</v>
      </c>
      <c r="F2042" s="1">
        <v>1381986399.519999</v>
      </c>
      <c r="G2042" s="1">
        <v>1354895256.0094008</v>
      </c>
      <c r="H2042" s="1">
        <v>1029408773.4000006</v>
      </c>
      <c r="I2042" s="1">
        <v>1002317629.8894</v>
      </c>
    </row>
    <row r="2043" spans="1:9" x14ac:dyDescent="0.2">
      <c r="A2043" t="s">
        <v>76</v>
      </c>
      <c r="D2043" t="s">
        <v>8</v>
      </c>
      <c r="E2043">
        <v>201605</v>
      </c>
      <c r="F2043" s="1">
        <v>1210517457.1200006</v>
      </c>
      <c r="G2043" s="1">
        <v>1137608835.1223001</v>
      </c>
      <c r="H2043" s="1">
        <v>813718813.78000021</v>
      </c>
      <c r="I2043" s="1">
        <v>740810191.78229964</v>
      </c>
    </row>
    <row r="2044" spans="1:9" x14ac:dyDescent="0.2">
      <c r="A2044" t="s">
        <v>76</v>
      </c>
      <c r="D2044" t="s">
        <v>8</v>
      </c>
      <c r="E2044">
        <v>201606</v>
      </c>
      <c r="F2044" s="1">
        <v>1293472849.2700002</v>
      </c>
      <c r="G2044" s="1">
        <v>1214793766.267499</v>
      </c>
      <c r="H2044" s="1">
        <v>828852278.54000008</v>
      </c>
      <c r="I2044" s="1">
        <v>750173195.53749943</v>
      </c>
    </row>
    <row r="2045" spans="1:9" x14ac:dyDescent="0.2">
      <c r="A2045" t="s">
        <v>76</v>
      </c>
      <c r="D2045" t="s">
        <v>8</v>
      </c>
      <c r="E2045">
        <v>201607</v>
      </c>
      <c r="F2045" s="1">
        <v>1012681474.1300004</v>
      </c>
      <c r="G2045" s="1">
        <v>1042664531.1327999</v>
      </c>
      <c r="H2045" s="1">
        <v>710355970.91000009</v>
      </c>
      <c r="I2045" s="1">
        <v>740339027.91280007</v>
      </c>
    </row>
    <row r="2046" spans="1:9" x14ac:dyDescent="0.2">
      <c r="A2046" t="s">
        <v>76</v>
      </c>
      <c r="D2046" t="s">
        <v>8</v>
      </c>
      <c r="E2046">
        <v>201608</v>
      </c>
      <c r="F2046" s="1">
        <v>1377235448.0800004</v>
      </c>
      <c r="G2046" s="1">
        <v>1257954447.0816989</v>
      </c>
      <c r="H2046" s="1">
        <v>907661773.00999963</v>
      </c>
      <c r="I2046" s="1">
        <v>788380772.01170027</v>
      </c>
    </row>
    <row r="2047" spans="1:9" x14ac:dyDescent="0.2">
      <c r="A2047" t="s">
        <v>76</v>
      </c>
      <c r="D2047" t="s">
        <v>8</v>
      </c>
      <c r="E2047">
        <v>201609</v>
      </c>
      <c r="F2047" s="1">
        <v>1298734071.4500003</v>
      </c>
      <c r="G2047" s="1">
        <v>1185296478.4686995</v>
      </c>
      <c r="H2047" s="1">
        <v>872102536.06000066</v>
      </c>
      <c r="I2047" s="1">
        <v>758664943.07869959</v>
      </c>
    </row>
    <row r="2048" spans="1:9" x14ac:dyDescent="0.2">
      <c r="A2048" t="s">
        <v>76</v>
      </c>
      <c r="D2048" t="s">
        <v>8</v>
      </c>
      <c r="E2048">
        <v>201610</v>
      </c>
      <c r="F2048" s="1">
        <v>1176518225.7600005</v>
      </c>
      <c r="G2048" s="1">
        <v>1092454683.4662001</v>
      </c>
      <c r="H2048" s="1">
        <v>764965414.55999994</v>
      </c>
      <c r="I2048" s="1">
        <v>680901872.26619935</v>
      </c>
    </row>
    <row r="2049" spans="1:9" x14ac:dyDescent="0.2">
      <c r="A2049" t="s">
        <v>76</v>
      </c>
      <c r="D2049" t="s">
        <v>8</v>
      </c>
      <c r="E2049">
        <v>201611</v>
      </c>
      <c r="F2049" s="1">
        <v>1028732082.7999989</v>
      </c>
      <c r="G2049" s="1">
        <v>1033036673.0978988</v>
      </c>
      <c r="H2049" s="1">
        <v>714572557.5799998</v>
      </c>
      <c r="I2049" s="1">
        <v>718877147.87789881</v>
      </c>
    </row>
    <row r="2050" spans="1:9" x14ac:dyDescent="0.2">
      <c r="A2050" t="s">
        <v>76</v>
      </c>
      <c r="D2050" t="s">
        <v>8</v>
      </c>
      <c r="E2050">
        <v>201612</v>
      </c>
      <c r="F2050" s="1">
        <v>1073706961.5199994</v>
      </c>
      <c r="G2050" s="1">
        <v>1103435783.3496001</v>
      </c>
      <c r="H2050" s="1">
        <v>709587424.28999949</v>
      </c>
      <c r="I2050" s="1">
        <v>739316246.11959922</v>
      </c>
    </row>
    <row r="2051" spans="1:9" x14ac:dyDescent="0.2">
      <c r="A2051" t="s">
        <v>76</v>
      </c>
      <c r="D2051" t="s">
        <v>8</v>
      </c>
      <c r="E2051">
        <v>201701</v>
      </c>
      <c r="F2051" s="1">
        <v>556391811.76000023</v>
      </c>
      <c r="G2051" s="1">
        <v>814497257.76620042</v>
      </c>
      <c r="H2051" s="1">
        <v>350039406.63000023</v>
      </c>
      <c r="I2051" s="1">
        <v>608144852.63619983</v>
      </c>
    </row>
    <row r="2052" spans="1:9" x14ac:dyDescent="0.2">
      <c r="A2052" t="s">
        <v>76</v>
      </c>
      <c r="D2052" t="s">
        <v>8</v>
      </c>
      <c r="E2052">
        <v>201702</v>
      </c>
      <c r="F2052" s="1">
        <v>822548052.5600003</v>
      </c>
      <c r="G2052" s="1">
        <v>872894803.03390014</v>
      </c>
      <c r="H2052" s="1">
        <v>548119388.41000021</v>
      </c>
      <c r="I2052" s="1">
        <v>598466138.88390017</v>
      </c>
    </row>
    <row r="2053" spans="1:9" x14ac:dyDescent="0.2">
      <c r="A2053" t="s">
        <v>76</v>
      </c>
      <c r="D2053" t="s">
        <v>8</v>
      </c>
      <c r="E2053">
        <v>201703</v>
      </c>
      <c r="F2053" s="1">
        <v>1143045401.7499998</v>
      </c>
      <c r="G2053" s="1">
        <v>1166163307.7905014</v>
      </c>
      <c r="H2053" s="1">
        <v>807457211.94000053</v>
      </c>
      <c r="I2053" s="1">
        <v>830575117.98050046</v>
      </c>
    </row>
    <row r="2054" spans="1:9" x14ac:dyDescent="0.2">
      <c r="A2054" t="s">
        <v>76</v>
      </c>
      <c r="D2054" t="s">
        <v>8</v>
      </c>
      <c r="E2054">
        <v>201704</v>
      </c>
      <c r="F2054" s="1">
        <v>1165852594.4099994</v>
      </c>
      <c r="G2054" s="1">
        <v>1112992424.9002008</v>
      </c>
      <c r="H2054" s="1">
        <v>812725043.57999969</v>
      </c>
      <c r="I2054" s="1">
        <v>759864874.07019997</v>
      </c>
    </row>
    <row r="2055" spans="1:9" x14ac:dyDescent="0.2">
      <c r="A2055" t="s">
        <v>76</v>
      </c>
      <c r="D2055" t="s">
        <v>8</v>
      </c>
      <c r="E2055">
        <v>201705</v>
      </c>
      <c r="F2055" s="1">
        <v>1186103571.6599996</v>
      </c>
      <c r="G2055" s="1">
        <v>1172293531.6609001</v>
      </c>
      <c r="H2055" s="1">
        <v>791341976.5400002</v>
      </c>
      <c r="I2055" s="1">
        <v>777531936.54089975</v>
      </c>
    </row>
    <row r="2056" spans="1:9" x14ac:dyDescent="0.2">
      <c r="A2056" t="s">
        <v>76</v>
      </c>
      <c r="D2056" t="s">
        <v>8</v>
      </c>
      <c r="E2056">
        <v>201706</v>
      </c>
      <c r="F2056" s="1">
        <v>1299794028.1599994</v>
      </c>
      <c r="G2056" s="1">
        <v>1249568254.1722002</v>
      </c>
      <c r="H2056" s="1">
        <v>842458348.52000034</v>
      </c>
      <c r="I2056" s="1">
        <v>792232574.53219986</v>
      </c>
    </row>
    <row r="2057" spans="1:9" x14ac:dyDescent="0.2">
      <c r="A2057" t="s">
        <v>76</v>
      </c>
      <c r="D2057" t="s">
        <v>8</v>
      </c>
      <c r="E2057">
        <v>201707</v>
      </c>
      <c r="F2057" s="1">
        <v>952643892.45000005</v>
      </c>
      <c r="G2057" s="1">
        <v>1003690909.3454003</v>
      </c>
      <c r="H2057" s="1">
        <v>645840843.04000068</v>
      </c>
      <c r="I2057" s="1">
        <v>696887859.93540049</v>
      </c>
    </row>
    <row r="2058" spans="1:9" x14ac:dyDescent="0.2">
      <c r="A2058" t="s">
        <v>76</v>
      </c>
      <c r="D2058" t="s">
        <v>8</v>
      </c>
      <c r="E2058">
        <v>201708</v>
      </c>
      <c r="F2058" s="1">
        <v>1386599951.8099995</v>
      </c>
      <c r="G2058" s="1">
        <v>1282504455.8085999</v>
      </c>
      <c r="H2058" s="1">
        <v>944257480.94000113</v>
      </c>
      <c r="I2058" s="1">
        <v>840161984.93860018</v>
      </c>
    </row>
    <row r="2059" spans="1:9" x14ac:dyDescent="0.2">
      <c r="A2059" t="s">
        <v>76</v>
      </c>
      <c r="D2059" t="s">
        <v>8</v>
      </c>
      <c r="E2059">
        <v>201709</v>
      </c>
      <c r="F2059" s="1">
        <v>1319335202.53</v>
      </c>
      <c r="G2059" s="1">
        <v>1218874430.5286009</v>
      </c>
      <c r="H2059" s="1">
        <v>911034482.29000068</v>
      </c>
      <c r="I2059" s="1">
        <v>810573710.28859973</v>
      </c>
    </row>
    <row r="2060" spans="1:9" x14ac:dyDescent="0.2">
      <c r="A2060" t="s">
        <v>76</v>
      </c>
      <c r="D2060" t="s">
        <v>8</v>
      </c>
      <c r="E2060">
        <v>201710</v>
      </c>
      <c r="F2060" s="1">
        <v>1308836586.8400004</v>
      </c>
      <c r="G2060" s="1">
        <v>1234456158.8353999</v>
      </c>
      <c r="H2060" s="1">
        <v>903533624.78000045</v>
      </c>
      <c r="I2060" s="1">
        <v>829153196.77539957</v>
      </c>
    </row>
    <row r="2061" spans="1:9" x14ac:dyDescent="0.2">
      <c r="A2061" t="s">
        <v>76</v>
      </c>
      <c r="D2061" t="s">
        <v>8</v>
      </c>
      <c r="E2061">
        <v>201711</v>
      </c>
      <c r="F2061" s="1">
        <v>1120065315.1999998</v>
      </c>
      <c r="G2061" s="1">
        <v>1099439300.5909002</v>
      </c>
      <c r="H2061" s="1">
        <v>789072334.45000052</v>
      </c>
      <c r="I2061" s="1">
        <v>768446319.84090018</v>
      </c>
    </row>
    <row r="2062" spans="1:9" x14ac:dyDescent="0.2">
      <c r="A2062" t="s">
        <v>76</v>
      </c>
      <c r="D2062" t="s">
        <v>8</v>
      </c>
      <c r="E2062">
        <v>201712</v>
      </c>
      <c r="F2062" s="1">
        <v>1072809699.850001</v>
      </c>
      <c r="G2062" s="1">
        <v>1132279048.0282998</v>
      </c>
      <c r="H2062" s="1">
        <v>739383749.89999962</v>
      </c>
      <c r="I2062" s="1">
        <v>798853098.07829928</v>
      </c>
    </row>
    <row r="2063" spans="1:9" x14ac:dyDescent="0.2">
      <c r="A2063" t="s">
        <v>76</v>
      </c>
      <c r="D2063" t="s">
        <v>8</v>
      </c>
      <c r="E2063">
        <v>201801</v>
      </c>
      <c r="F2063" s="1">
        <v>619076614.48999977</v>
      </c>
      <c r="G2063" s="1">
        <v>880398698.48660064</v>
      </c>
      <c r="H2063" s="1">
        <v>427876528.56999999</v>
      </c>
      <c r="I2063" s="1">
        <v>689198612.56660008</v>
      </c>
    </row>
    <row r="2064" spans="1:9" x14ac:dyDescent="0.2">
      <c r="A2064" t="s">
        <v>76</v>
      </c>
      <c r="D2064" t="s">
        <v>8</v>
      </c>
      <c r="E2064">
        <v>201802</v>
      </c>
      <c r="F2064" s="1">
        <v>983274091.12000036</v>
      </c>
      <c r="G2064" s="1">
        <v>1003727079.1228998</v>
      </c>
      <c r="H2064" s="1">
        <v>689285952.05999959</v>
      </c>
      <c r="I2064" s="1">
        <v>709738940.06290019</v>
      </c>
    </row>
    <row r="2065" spans="1:9" x14ac:dyDescent="0.2">
      <c r="A2065" t="s">
        <v>76</v>
      </c>
      <c r="D2065" t="s">
        <v>8</v>
      </c>
      <c r="E2065">
        <v>201803</v>
      </c>
      <c r="F2065" s="1">
        <v>1028838324.04</v>
      </c>
      <c r="G2065" s="1">
        <v>1091086545.0391998</v>
      </c>
      <c r="H2065" s="1">
        <v>676858550.23000002</v>
      </c>
      <c r="I2065" s="1">
        <v>739106771.22920012</v>
      </c>
    </row>
    <row r="2066" spans="1:9" x14ac:dyDescent="0.2">
      <c r="A2066" t="s">
        <v>76</v>
      </c>
      <c r="D2066" t="s">
        <v>8</v>
      </c>
      <c r="E2066">
        <v>201804</v>
      </c>
      <c r="F2066" s="1">
        <v>1160599423.1899996</v>
      </c>
      <c r="G2066" s="1">
        <v>1130653210.1989994</v>
      </c>
      <c r="H2066" s="1">
        <v>791948324.28000009</v>
      </c>
      <c r="I2066" s="1">
        <v>762002111.28900027</v>
      </c>
    </row>
    <row r="2067" spans="1:9" x14ac:dyDescent="0.2">
      <c r="A2067" t="s">
        <v>76</v>
      </c>
      <c r="D2067" t="s">
        <v>8</v>
      </c>
      <c r="E2067">
        <v>201805</v>
      </c>
      <c r="F2067" s="1">
        <v>1299211653.5499992</v>
      </c>
      <c r="G2067" s="1">
        <v>1201258767.5485992</v>
      </c>
      <c r="H2067" s="1">
        <v>909055587.16000009</v>
      </c>
      <c r="I2067" s="1">
        <v>811102701.15860057</v>
      </c>
    </row>
    <row r="2068" spans="1:9" x14ac:dyDescent="0.2">
      <c r="A2068" t="s">
        <v>76</v>
      </c>
      <c r="D2068" t="s">
        <v>8</v>
      </c>
      <c r="E2068">
        <v>201806</v>
      </c>
      <c r="F2068" s="1">
        <v>1477570265.6499987</v>
      </c>
      <c r="G2068" s="1">
        <v>1326633106.6534998</v>
      </c>
      <c r="H2068" s="1">
        <v>962377097.39000106</v>
      </c>
      <c r="I2068" s="1">
        <v>811439938.39349985</v>
      </c>
    </row>
    <row r="2069" spans="1:9" x14ac:dyDescent="0.2">
      <c r="A2069" t="s">
        <v>76</v>
      </c>
      <c r="D2069" t="s">
        <v>8</v>
      </c>
      <c r="E2069">
        <v>201807</v>
      </c>
      <c r="F2069" s="1">
        <v>1098911098.1599994</v>
      </c>
      <c r="G2069" s="1">
        <v>1110308184.1606989</v>
      </c>
      <c r="H2069" s="1">
        <v>758146574.45000029</v>
      </c>
      <c r="I2069" s="1">
        <v>769543660.45070016</v>
      </c>
    </row>
    <row r="2070" spans="1:9" x14ac:dyDescent="0.2">
      <c r="A2070" t="s">
        <v>76</v>
      </c>
      <c r="D2070" t="s">
        <v>8</v>
      </c>
      <c r="E2070">
        <v>201808</v>
      </c>
      <c r="F2070" s="1">
        <v>1257554480.8200002</v>
      </c>
      <c r="G2070" s="1">
        <v>1199719534.8195007</v>
      </c>
      <c r="H2070" s="1">
        <v>867147426.51999974</v>
      </c>
      <c r="I2070" s="1">
        <v>809312480.51950073</v>
      </c>
    </row>
    <row r="2071" spans="1:9" x14ac:dyDescent="0.2">
      <c r="A2071" t="s">
        <v>76</v>
      </c>
      <c r="D2071" t="s">
        <v>8</v>
      </c>
      <c r="E2071">
        <v>201809</v>
      </c>
      <c r="F2071" s="1">
        <v>1557337665.1700001</v>
      </c>
      <c r="G2071" s="1">
        <v>1383894160.1791997</v>
      </c>
      <c r="H2071" s="1">
        <v>1008279678.0599991</v>
      </c>
      <c r="I2071" s="1">
        <v>834836173.06919968</v>
      </c>
    </row>
    <row r="2072" spans="1:9" x14ac:dyDescent="0.2">
      <c r="A2072" t="s">
        <v>76</v>
      </c>
      <c r="D2072" t="s">
        <v>8</v>
      </c>
      <c r="E2072">
        <v>201810</v>
      </c>
      <c r="F2072" s="1">
        <v>1369145226.5100002</v>
      </c>
      <c r="G2072" s="1">
        <v>1276807718.5105996</v>
      </c>
      <c r="H2072" s="1">
        <v>929813150.49999976</v>
      </c>
      <c r="I2072" s="1">
        <v>837475642.50059962</v>
      </c>
    </row>
    <row r="2073" spans="1:9" x14ac:dyDescent="0.2">
      <c r="A2073" t="s">
        <v>76</v>
      </c>
      <c r="D2073" t="s">
        <v>8</v>
      </c>
      <c r="E2073">
        <v>201811</v>
      </c>
      <c r="F2073" s="1">
        <v>1128521937.9200001</v>
      </c>
      <c r="G2073" s="1">
        <v>1121968667.9212003</v>
      </c>
      <c r="H2073" s="1">
        <v>772670830.5099988</v>
      </c>
      <c r="I2073" s="1">
        <v>766117560.51119947</v>
      </c>
    </row>
    <row r="2074" spans="1:9" x14ac:dyDescent="0.2">
      <c r="A2074" t="s">
        <v>76</v>
      </c>
      <c r="D2074" t="s">
        <v>8</v>
      </c>
      <c r="E2074">
        <v>201812</v>
      </c>
      <c r="F2074" s="1">
        <v>1064660802.5799991</v>
      </c>
      <c r="G2074" s="1">
        <v>1122262666.5767999</v>
      </c>
      <c r="H2074" s="1">
        <v>695235552.56999969</v>
      </c>
      <c r="I2074" s="1">
        <v>752837416.56679976</v>
      </c>
    </row>
    <row r="2075" spans="1:9" x14ac:dyDescent="0.2">
      <c r="A2075" t="s">
        <v>76</v>
      </c>
      <c r="D2075" t="s">
        <v>8</v>
      </c>
      <c r="E2075">
        <v>201901</v>
      </c>
      <c r="F2075" s="1">
        <v>570954267.98000014</v>
      </c>
      <c r="G2075" s="1">
        <v>752838000.97809958</v>
      </c>
      <c r="H2075" s="1">
        <v>377962046.42000043</v>
      </c>
      <c r="I2075" s="1">
        <v>559845779.41810012</v>
      </c>
    </row>
    <row r="2076" spans="1:9" x14ac:dyDescent="0.2">
      <c r="A2076" t="s">
        <v>76</v>
      </c>
      <c r="D2076" t="s">
        <v>8</v>
      </c>
      <c r="E2076">
        <v>201902</v>
      </c>
      <c r="F2076" s="1">
        <v>1059223800.0899991</v>
      </c>
      <c r="G2076" s="1">
        <v>968277677.09109938</v>
      </c>
      <c r="H2076" s="1">
        <v>732183059.48999989</v>
      </c>
      <c r="I2076" s="1">
        <v>641236936.49109995</v>
      </c>
    </row>
    <row r="2077" spans="1:9" x14ac:dyDescent="0.2">
      <c r="A2077" t="s">
        <v>76</v>
      </c>
      <c r="D2077" t="s">
        <v>8</v>
      </c>
      <c r="E2077">
        <v>201903</v>
      </c>
      <c r="F2077" s="1">
        <v>1155001553.03</v>
      </c>
      <c r="G2077" s="1">
        <v>1142633303.0300002</v>
      </c>
      <c r="H2077" s="1">
        <v>751022931.05999982</v>
      </c>
      <c r="I2077" s="1">
        <v>738654681.05999994</v>
      </c>
    </row>
    <row r="2078" spans="1:9" x14ac:dyDescent="0.2">
      <c r="A2078" t="s">
        <v>76</v>
      </c>
      <c r="D2078" t="s">
        <v>8</v>
      </c>
      <c r="E2078">
        <v>201904</v>
      </c>
      <c r="F2078" s="1">
        <v>1295941566.8800008</v>
      </c>
      <c r="G2078" s="1">
        <v>1253909595.8794019</v>
      </c>
      <c r="H2078" s="1">
        <v>869042870.07999945</v>
      </c>
      <c r="I2078" s="1">
        <v>827010899.07939887</v>
      </c>
    </row>
    <row r="2079" spans="1:9" x14ac:dyDescent="0.2">
      <c r="A2079" t="s">
        <v>76</v>
      </c>
      <c r="D2079" t="s">
        <v>8</v>
      </c>
      <c r="E2079">
        <v>201905</v>
      </c>
      <c r="F2079" s="1">
        <v>1379537615.7199998</v>
      </c>
      <c r="G2079" s="1">
        <v>1238223921.7216003</v>
      </c>
      <c r="H2079" s="1">
        <v>953022486.46000004</v>
      </c>
      <c r="I2079" s="1">
        <v>811708792.46159959</v>
      </c>
    </row>
    <row r="2080" spans="1:9" x14ac:dyDescent="0.2">
      <c r="A2080" t="s">
        <v>76</v>
      </c>
      <c r="D2080" t="s">
        <v>8</v>
      </c>
      <c r="E2080">
        <v>201906</v>
      </c>
      <c r="F2080" s="1">
        <v>1602658843.6800015</v>
      </c>
      <c r="G2080" s="1">
        <v>1418317913.6833999</v>
      </c>
      <c r="H2080" s="1">
        <v>1042619961.6399997</v>
      </c>
      <c r="I2080" s="1">
        <v>858279031.64339983</v>
      </c>
    </row>
    <row r="2081" spans="1:9" x14ac:dyDescent="0.2">
      <c r="A2081" t="s">
        <v>76</v>
      </c>
      <c r="D2081" t="s">
        <v>8</v>
      </c>
      <c r="E2081">
        <v>201907</v>
      </c>
      <c r="F2081" s="1">
        <v>1263980413.3699985</v>
      </c>
      <c r="G2081" s="1">
        <v>1250459675.3694987</v>
      </c>
      <c r="H2081" s="1">
        <v>870845032.32000053</v>
      </c>
      <c r="I2081" s="1">
        <v>857324294.31949937</v>
      </c>
    </row>
    <row r="2082" spans="1:9" x14ac:dyDescent="0.2">
      <c r="A2082" t="s">
        <v>76</v>
      </c>
      <c r="D2082" t="s">
        <v>8</v>
      </c>
      <c r="E2082">
        <v>201908</v>
      </c>
      <c r="F2082" s="1">
        <v>1545431333.22</v>
      </c>
      <c r="G2082" s="1">
        <v>1428276389.2175</v>
      </c>
      <c r="H2082" s="1">
        <v>1029490197.2199998</v>
      </c>
      <c r="I2082" s="1">
        <v>912335253.21749973</v>
      </c>
    </row>
    <row r="2083" spans="1:9" x14ac:dyDescent="0.2">
      <c r="A2083" t="s">
        <v>76</v>
      </c>
      <c r="D2083" t="s">
        <v>8</v>
      </c>
      <c r="E2083">
        <v>201909</v>
      </c>
      <c r="F2083" s="1">
        <v>1551233314.2999995</v>
      </c>
      <c r="G2083" s="1">
        <v>1434891924.4865003</v>
      </c>
      <c r="H2083" s="1">
        <v>1028731134.299999</v>
      </c>
      <c r="I2083" s="1">
        <v>912389744.48650026</v>
      </c>
    </row>
    <row r="2084" spans="1:9" x14ac:dyDescent="0.2">
      <c r="A2084" t="s">
        <v>76</v>
      </c>
      <c r="D2084" t="s">
        <v>8</v>
      </c>
      <c r="E2084">
        <v>201910</v>
      </c>
      <c r="F2084" s="1">
        <v>1470254623.0900013</v>
      </c>
      <c r="G2084" s="1">
        <v>1386394429.0906997</v>
      </c>
      <c r="H2084" s="1">
        <v>1005622338.0900004</v>
      </c>
      <c r="I2084" s="1">
        <v>921762144.09069896</v>
      </c>
    </row>
    <row r="2085" spans="1:9" x14ac:dyDescent="0.2">
      <c r="A2085" t="s">
        <v>76</v>
      </c>
      <c r="D2085" t="s">
        <v>8</v>
      </c>
      <c r="E2085">
        <v>201911</v>
      </c>
      <c r="F2085" s="1">
        <v>1243034456.0500007</v>
      </c>
      <c r="G2085" s="1">
        <v>1255822598.0500007</v>
      </c>
      <c r="H2085" s="1">
        <v>856944834.04999924</v>
      </c>
      <c r="I2085" s="1">
        <v>869732976.04999924</v>
      </c>
    </row>
    <row r="2086" spans="1:9" x14ac:dyDescent="0.2">
      <c r="A2086" t="s">
        <v>76</v>
      </c>
      <c r="D2086" t="s">
        <v>8</v>
      </c>
      <c r="E2086">
        <v>201912</v>
      </c>
      <c r="F2086" s="1">
        <v>1879099030.2999992</v>
      </c>
      <c r="G2086" s="1">
        <v>1889251017.2918</v>
      </c>
      <c r="H2086" s="1">
        <v>1433088744.2999988</v>
      </c>
      <c r="I2086" s="1">
        <v>1443240731.2917991</v>
      </c>
    </row>
    <row r="2087" spans="1:9" x14ac:dyDescent="0.2">
      <c r="A2087" t="s">
        <v>76</v>
      </c>
      <c r="D2087" t="s">
        <v>8</v>
      </c>
      <c r="E2087">
        <v>202001</v>
      </c>
      <c r="F2087" s="1">
        <v>671259468.56999993</v>
      </c>
      <c r="G2087" s="1">
        <v>1010347057.0125005</v>
      </c>
      <c r="H2087" s="1">
        <v>418671806.57000011</v>
      </c>
      <c r="I2087" s="1">
        <v>757759395.01250029</v>
      </c>
    </row>
    <row r="2088" spans="1:9" x14ac:dyDescent="0.2">
      <c r="A2088" t="s">
        <v>76</v>
      </c>
      <c r="D2088" t="s">
        <v>8</v>
      </c>
      <c r="E2088">
        <v>202002</v>
      </c>
      <c r="F2088" s="1">
        <v>1064711199.6499991</v>
      </c>
      <c r="G2088" s="1">
        <v>1192056113.6438992</v>
      </c>
      <c r="H2088" s="1">
        <v>696972287.64999926</v>
      </c>
      <c r="I2088" s="1">
        <v>824317201.64389896</v>
      </c>
    </row>
    <row r="2089" spans="1:9" x14ac:dyDescent="0.2">
      <c r="A2089" t="s">
        <v>76</v>
      </c>
      <c r="D2089" t="s">
        <v>8</v>
      </c>
      <c r="E2089">
        <v>202003</v>
      </c>
      <c r="F2089" s="1">
        <v>1212828403.0899992</v>
      </c>
      <c r="G2089" s="1">
        <v>1464194906.0832982</v>
      </c>
      <c r="H2089" s="1">
        <v>591096227.0899992</v>
      </c>
      <c r="I2089" s="1">
        <v>842462730.08329964</v>
      </c>
    </row>
    <row r="2090" spans="1:9" x14ac:dyDescent="0.2">
      <c r="A2090" t="s">
        <v>76</v>
      </c>
      <c r="D2090" t="s">
        <v>8</v>
      </c>
      <c r="E2090">
        <v>202004</v>
      </c>
      <c r="F2090" s="1">
        <v>1150457745.1299987</v>
      </c>
      <c r="G2090" s="1">
        <v>1231189025.1315994</v>
      </c>
      <c r="H2090" s="1">
        <v>778747236.1299994</v>
      </c>
      <c r="I2090" s="1">
        <v>859478516.13160014</v>
      </c>
    </row>
    <row r="2091" spans="1:9" x14ac:dyDescent="0.2">
      <c r="A2091" t="s">
        <v>76</v>
      </c>
      <c r="D2091" t="s">
        <v>8</v>
      </c>
      <c r="E2091">
        <v>202005</v>
      </c>
      <c r="F2091" s="1">
        <v>1261439120.710001</v>
      </c>
      <c r="G2091" s="1">
        <v>1298555051.7048993</v>
      </c>
      <c r="H2091" s="1">
        <v>870126348.71000063</v>
      </c>
      <c r="I2091" s="1">
        <v>907242279.70489967</v>
      </c>
    </row>
    <row r="2092" spans="1:9" x14ac:dyDescent="0.2">
      <c r="A2092" t="s">
        <v>76</v>
      </c>
      <c r="D2092" t="s">
        <v>8</v>
      </c>
      <c r="E2092">
        <v>202006</v>
      </c>
      <c r="F2092" s="1">
        <v>1656756127.5500007</v>
      </c>
      <c r="G2092" s="1">
        <v>1541651560.5452006</v>
      </c>
      <c r="H2092" s="1">
        <v>1072436838.55</v>
      </c>
      <c r="I2092" s="1">
        <v>957332271.54520035</v>
      </c>
    </row>
    <row r="2093" spans="1:9" x14ac:dyDescent="0.2">
      <c r="A2093" t="s">
        <v>76</v>
      </c>
      <c r="D2093" t="s">
        <v>8</v>
      </c>
      <c r="E2093">
        <v>202007</v>
      </c>
      <c r="F2093" s="1">
        <v>1133161798.9199991</v>
      </c>
      <c r="G2093" s="1">
        <v>1220658786.9094005</v>
      </c>
      <c r="H2093" s="1">
        <v>781469632.91999984</v>
      </c>
      <c r="I2093" s="1">
        <v>868966620.9094007</v>
      </c>
    </row>
    <row r="2094" spans="1:9" x14ac:dyDescent="0.2">
      <c r="A2094" t="s">
        <v>76</v>
      </c>
      <c r="D2094" t="s">
        <v>8</v>
      </c>
      <c r="E2094">
        <v>202008</v>
      </c>
      <c r="F2094" s="1">
        <v>1454436116.1199994</v>
      </c>
      <c r="G2094" s="1">
        <v>1406459412.1114004</v>
      </c>
      <c r="H2094" s="1">
        <v>1003629873.1199992</v>
      </c>
      <c r="I2094" s="1">
        <v>955653169.11140013</v>
      </c>
    </row>
    <row r="2095" spans="1:9" x14ac:dyDescent="0.2">
      <c r="A2095" t="s">
        <v>76</v>
      </c>
      <c r="D2095" t="s">
        <v>8</v>
      </c>
      <c r="E2095">
        <v>202009</v>
      </c>
      <c r="F2095" s="1">
        <v>1539701909.1800001</v>
      </c>
      <c r="G2095" s="1">
        <v>1428175579.9215999</v>
      </c>
      <c r="H2095" s="1">
        <v>1055583117.1800003</v>
      </c>
      <c r="I2095" s="1">
        <v>944056787.92159986</v>
      </c>
    </row>
    <row r="2096" spans="1:9" x14ac:dyDescent="0.2">
      <c r="A2096" t="s">
        <v>76</v>
      </c>
      <c r="D2096" t="s">
        <v>8</v>
      </c>
      <c r="E2096">
        <v>202010</v>
      </c>
      <c r="F2096" s="1">
        <v>1526969213.4999993</v>
      </c>
      <c r="G2096" s="1">
        <v>1525109495.1581001</v>
      </c>
      <c r="H2096" s="1">
        <v>1062646322.4999988</v>
      </c>
      <c r="I2096" s="1">
        <v>1060786604.1580999</v>
      </c>
    </row>
    <row r="2097" spans="1:9" x14ac:dyDescent="0.2">
      <c r="A2097" t="s">
        <v>76</v>
      </c>
      <c r="D2097" t="s">
        <v>8</v>
      </c>
      <c r="E2097">
        <v>202011</v>
      </c>
      <c r="F2097" s="1">
        <v>1386835542.5800009</v>
      </c>
      <c r="G2097" s="1">
        <v>1468989442.1001003</v>
      </c>
      <c r="H2097" s="1">
        <v>1004185494.5800006</v>
      </c>
      <c r="I2097" s="1">
        <v>1086339394.1000996</v>
      </c>
    </row>
    <row r="2098" spans="1:9" x14ac:dyDescent="0.2">
      <c r="A2098" t="s">
        <v>76</v>
      </c>
      <c r="D2098" t="s">
        <v>8</v>
      </c>
      <c r="E2098">
        <v>202012</v>
      </c>
      <c r="F2098" s="1">
        <v>1272092017.6899993</v>
      </c>
      <c r="G2098" s="1">
        <v>1420297418.0407999</v>
      </c>
      <c r="H2098" s="1">
        <v>876358429.69000006</v>
      </c>
      <c r="I2098" s="1">
        <v>1024563830.0408001</v>
      </c>
    </row>
    <row r="2099" spans="1:9" x14ac:dyDescent="0.2">
      <c r="A2099" t="s">
        <v>76</v>
      </c>
      <c r="D2099" t="s">
        <v>8</v>
      </c>
      <c r="E2099">
        <v>202101</v>
      </c>
      <c r="F2099" s="1">
        <v>791451726.08999979</v>
      </c>
      <c r="G2099" s="1">
        <v>1033399317.0899999</v>
      </c>
      <c r="H2099" s="1">
        <v>532690392.09000003</v>
      </c>
      <c r="I2099" s="1">
        <v>774637983.08999979</v>
      </c>
    </row>
    <row r="2100" spans="1:9" x14ac:dyDescent="0.2">
      <c r="A2100" t="s">
        <v>76</v>
      </c>
      <c r="D2100" t="s">
        <v>8</v>
      </c>
      <c r="E2100">
        <v>202102</v>
      </c>
      <c r="F2100" s="1">
        <v>1185983017.27</v>
      </c>
      <c r="G2100" s="1">
        <v>1199248628.5866003</v>
      </c>
      <c r="H2100" s="1">
        <v>811288568.26999998</v>
      </c>
      <c r="I2100" s="1">
        <v>824554179.58659983</v>
      </c>
    </row>
    <row r="2101" spans="1:9" x14ac:dyDescent="0.2">
      <c r="A2101" t="s">
        <v>76</v>
      </c>
      <c r="D2101" t="s">
        <v>8</v>
      </c>
      <c r="E2101">
        <v>202103</v>
      </c>
      <c r="F2101" s="1">
        <v>1249869971.6800005</v>
      </c>
      <c r="G2101" s="1">
        <v>1295102161.4887002</v>
      </c>
      <c r="H2101" s="1">
        <v>870232005.67999983</v>
      </c>
      <c r="I2101" s="1">
        <v>915464195.48869979</v>
      </c>
    </row>
    <row r="2102" spans="1:9" x14ac:dyDescent="0.2">
      <c r="A2102" t="s">
        <v>76</v>
      </c>
      <c r="D2102" t="s">
        <v>8</v>
      </c>
      <c r="E2102">
        <v>202104</v>
      </c>
      <c r="F2102" s="1">
        <v>1126293825.9900005</v>
      </c>
      <c r="G2102" s="1">
        <v>1202185336.9995008</v>
      </c>
      <c r="H2102" s="1">
        <v>791095862.99000072</v>
      </c>
      <c r="I2102" s="1">
        <v>866987373.99950027</v>
      </c>
    </row>
    <row r="2103" spans="1:9" x14ac:dyDescent="0.2">
      <c r="A2103" t="s">
        <v>76</v>
      </c>
      <c r="D2103" t="s">
        <v>8</v>
      </c>
      <c r="E2103">
        <v>202105</v>
      </c>
      <c r="F2103" s="1">
        <v>1349673317.9200006</v>
      </c>
      <c r="G2103" s="1">
        <v>1350740746.4811008</v>
      </c>
      <c r="H2103" s="1">
        <v>947501715.91999984</v>
      </c>
      <c r="I2103" s="1">
        <v>948569144.48110032</v>
      </c>
    </row>
    <row r="2104" spans="1:9" x14ac:dyDescent="0.2">
      <c r="A2104" t="s">
        <v>76</v>
      </c>
      <c r="D2104" t="s">
        <v>8</v>
      </c>
      <c r="E2104">
        <v>202106</v>
      </c>
      <c r="F2104" s="1">
        <v>1712474780.3499992</v>
      </c>
      <c r="G2104" s="1">
        <v>1578917578.3451002</v>
      </c>
      <c r="H2104" s="1">
        <v>1108730044.3499997</v>
      </c>
      <c r="I2104" s="1">
        <v>975172842.34510005</v>
      </c>
    </row>
    <row r="2105" spans="1:9" x14ac:dyDescent="0.2">
      <c r="A2105" t="s">
        <v>76</v>
      </c>
      <c r="D2105" t="s">
        <v>8</v>
      </c>
      <c r="E2105">
        <v>202107</v>
      </c>
      <c r="F2105" s="1">
        <v>1312724158.27</v>
      </c>
      <c r="G2105" s="1">
        <v>1342633231.2723987</v>
      </c>
      <c r="H2105" s="1">
        <v>901569272.27000034</v>
      </c>
      <c r="I2105" s="1">
        <v>931478345.27240074</v>
      </c>
    </row>
    <row r="2106" spans="1:9" x14ac:dyDescent="0.2">
      <c r="A2106" t="s">
        <v>76</v>
      </c>
      <c r="D2106" t="s">
        <v>8</v>
      </c>
      <c r="E2106">
        <v>202108</v>
      </c>
      <c r="F2106" s="1">
        <v>1600619663.249999</v>
      </c>
      <c r="G2106" s="1">
        <v>1514164518.2873003</v>
      </c>
      <c r="H2106" s="1">
        <v>1078138682.2499993</v>
      </c>
      <c r="I2106" s="1">
        <v>991683537.28729987</v>
      </c>
    </row>
    <row r="2107" spans="1:9" x14ac:dyDescent="0.2">
      <c r="A2107" t="s">
        <v>76</v>
      </c>
      <c r="D2107" t="s">
        <v>8</v>
      </c>
      <c r="E2107">
        <v>202109</v>
      </c>
      <c r="F2107" s="1">
        <v>1617272186.2699997</v>
      </c>
      <c r="G2107" s="1">
        <v>1500106483.2640994</v>
      </c>
      <c r="H2107" s="1">
        <v>1092367001.2699997</v>
      </c>
      <c r="I2107" s="1">
        <v>975201298.26410007</v>
      </c>
    </row>
    <row r="2108" spans="1:9" x14ac:dyDescent="0.2">
      <c r="A2108" t="s">
        <v>76</v>
      </c>
      <c r="D2108" t="s">
        <v>8</v>
      </c>
      <c r="E2108">
        <v>202110</v>
      </c>
      <c r="F2108" s="1">
        <v>1578687469.5</v>
      </c>
      <c r="G2108" s="1">
        <v>1512895581.0224991</v>
      </c>
      <c r="H2108" s="1">
        <v>1065438712.4999994</v>
      </c>
      <c r="I2108" s="1">
        <v>999646824.02249944</v>
      </c>
    </row>
    <row r="2109" spans="1:9" x14ac:dyDescent="0.2">
      <c r="A2109" t="s">
        <v>76</v>
      </c>
      <c r="D2109" t="s">
        <v>8</v>
      </c>
      <c r="E2109">
        <v>202111</v>
      </c>
      <c r="F2109" s="1">
        <v>1336662705.7000003</v>
      </c>
      <c r="G2109" s="1">
        <v>1334491339.5240991</v>
      </c>
      <c r="H2109" s="1">
        <v>922036506.70000041</v>
      </c>
      <c r="I2109" s="1">
        <v>919865140.52410018</v>
      </c>
    </row>
    <row r="2110" spans="1:9" x14ac:dyDescent="0.2">
      <c r="A2110" t="s">
        <v>76</v>
      </c>
      <c r="D2110" t="s">
        <v>8</v>
      </c>
      <c r="E2110">
        <v>202112</v>
      </c>
      <c r="F2110" s="1">
        <v>1414815846.0299997</v>
      </c>
      <c r="G2110" s="1">
        <v>1429027309.5247991</v>
      </c>
      <c r="H2110" s="1">
        <v>924071844.03000069</v>
      </c>
      <c r="I2110" s="1">
        <v>938283307.52479959</v>
      </c>
    </row>
    <row r="2111" spans="1:9" x14ac:dyDescent="0.2">
      <c r="A2111" t="s">
        <v>76</v>
      </c>
      <c r="D2111" t="s">
        <v>8</v>
      </c>
      <c r="E2111">
        <v>202201</v>
      </c>
      <c r="F2111" s="1">
        <v>834867893.72000027</v>
      </c>
      <c r="G2111" s="1">
        <v>1077604535.7175009</v>
      </c>
      <c r="H2111" s="1">
        <v>551914532.72000015</v>
      </c>
      <c r="I2111" s="1">
        <v>794651174.71750033</v>
      </c>
    </row>
    <row r="2112" spans="1:9" x14ac:dyDescent="0.2">
      <c r="A2112" t="s">
        <v>76</v>
      </c>
      <c r="D2112" t="s">
        <v>8</v>
      </c>
      <c r="E2112">
        <v>202202</v>
      </c>
      <c r="F2112" s="1">
        <v>1139802854.9400005</v>
      </c>
      <c r="G2112" s="1">
        <v>1196201407.9163008</v>
      </c>
      <c r="H2112" s="1">
        <v>773366027.93999994</v>
      </c>
      <c r="I2112" s="1">
        <v>829764580.91630018</v>
      </c>
    </row>
    <row r="2113" spans="1:9" x14ac:dyDescent="0.2">
      <c r="A2113" t="s">
        <v>76</v>
      </c>
      <c r="D2113" t="s">
        <v>8</v>
      </c>
      <c r="E2113">
        <v>202203</v>
      </c>
      <c r="F2113" s="1">
        <v>1243556262.5299997</v>
      </c>
      <c r="G2113" s="1">
        <v>1278792834.4773002</v>
      </c>
      <c r="H2113" s="1">
        <v>834046466.53000021</v>
      </c>
      <c r="I2113" s="1">
        <v>869283038.47730017</v>
      </c>
    </row>
    <row r="2114" spans="1:9" x14ac:dyDescent="0.2">
      <c r="A2114" t="s">
        <v>76</v>
      </c>
      <c r="D2114" t="s">
        <v>8</v>
      </c>
      <c r="E2114">
        <v>202204</v>
      </c>
      <c r="F2114" s="1">
        <v>1374247151.4699998</v>
      </c>
      <c r="G2114" s="1">
        <v>1359907890.3506002</v>
      </c>
      <c r="H2114" s="1">
        <v>909433345.47000051</v>
      </c>
      <c r="I2114" s="1">
        <v>895094084.35059977</v>
      </c>
    </row>
    <row r="2115" spans="1:9" x14ac:dyDescent="0.2">
      <c r="A2115" t="s">
        <v>76</v>
      </c>
      <c r="D2115" t="s">
        <v>8</v>
      </c>
      <c r="E2115">
        <v>202205</v>
      </c>
      <c r="F2115" s="1">
        <v>1401525604.8000002</v>
      </c>
      <c r="G2115" s="1">
        <v>1390905233.7905018</v>
      </c>
      <c r="H2115" s="1">
        <v>931506473.80000019</v>
      </c>
      <c r="I2115" s="1">
        <v>920886102.79049957</v>
      </c>
    </row>
    <row r="2116" spans="1:9" x14ac:dyDescent="0.2">
      <c r="A2116" t="s">
        <v>76</v>
      </c>
      <c r="D2116" t="s">
        <v>8</v>
      </c>
      <c r="E2116">
        <v>202206</v>
      </c>
      <c r="F2116" s="1">
        <v>1736572209.9700015</v>
      </c>
      <c r="G2116" s="1">
        <v>1624491772.3027995</v>
      </c>
      <c r="H2116" s="1">
        <v>1054476259.9700004</v>
      </c>
      <c r="I2116" s="1">
        <v>942395822.3028003</v>
      </c>
    </row>
    <row r="2117" spans="1:9" x14ac:dyDescent="0.2">
      <c r="A2117" t="s">
        <v>76</v>
      </c>
      <c r="D2117" t="s">
        <v>8</v>
      </c>
      <c r="E2117">
        <v>202207</v>
      </c>
      <c r="F2117" s="1">
        <v>1341107708.0800004</v>
      </c>
      <c r="G2117" s="1">
        <v>1356786458.5604999</v>
      </c>
      <c r="H2117" s="1">
        <v>890111380.0799998</v>
      </c>
      <c r="I2117" s="1">
        <v>905790130.56049919</v>
      </c>
    </row>
    <row r="2118" spans="1:9" x14ac:dyDescent="0.2">
      <c r="A2118" t="s">
        <v>76</v>
      </c>
      <c r="D2118" t="s">
        <v>8</v>
      </c>
      <c r="E2118">
        <v>202208</v>
      </c>
      <c r="F2118" s="1">
        <v>1768615682.6699991</v>
      </c>
      <c r="G2118" s="1">
        <v>1623577692.4352999</v>
      </c>
      <c r="H2118" s="1">
        <v>1142280551.6699996</v>
      </c>
      <c r="I2118" s="1">
        <v>997242561.43530035</v>
      </c>
    </row>
    <row r="2119" spans="1:9" x14ac:dyDescent="0.2">
      <c r="A2119" t="s">
        <v>76</v>
      </c>
      <c r="D2119" t="s">
        <v>8</v>
      </c>
      <c r="E2119">
        <v>202209</v>
      </c>
      <c r="F2119" s="1">
        <v>1811556386.8800001</v>
      </c>
      <c r="G2119" s="1">
        <v>1662631238.8010008</v>
      </c>
      <c r="H2119" s="1">
        <v>1129986804.8799999</v>
      </c>
      <c r="I2119" s="1">
        <v>981061656.80099988</v>
      </c>
    </row>
    <row r="2120" spans="1:9" x14ac:dyDescent="0.2">
      <c r="A2120" t="s">
        <v>76</v>
      </c>
      <c r="D2120" t="s">
        <v>8</v>
      </c>
      <c r="E2120">
        <v>202210</v>
      </c>
      <c r="F2120" s="1">
        <v>1624506810.2899992</v>
      </c>
      <c r="G2120" s="1">
        <v>1534274749.907799</v>
      </c>
      <c r="H2120" s="1">
        <v>1082495575.2899997</v>
      </c>
      <c r="I2120" s="1">
        <v>992263514.90779996</v>
      </c>
    </row>
    <row r="2121" spans="1:9" x14ac:dyDescent="0.2">
      <c r="A2121" t="s">
        <v>76</v>
      </c>
      <c r="D2121" t="s">
        <v>8</v>
      </c>
      <c r="E2121">
        <v>202211</v>
      </c>
      <c r="F2121" s="1">
        <v>1517479800.1999998</v>
      </c>
      <c r="G2121" s="1">
        <v>1477559040.4167993</v>
      </c>
      <c r="H2121" s="1">
        <v>978781523.20000029</v>
      </c>
      <c r="I2121" s="1">
        <v>938860763.41679907</v>
      </c>
    </row>
    <row r="2122" spans="1:9" x14ac:dyDescent="0.2">
      <c r="A2122" t="s">
        <v>76</v>
      </c>
      <c r="D2122" t="s">
        <v>8</v>
      </c>
      <c r="E2122">
        <v>202212</v>
      </c>
      <c r="F2122" s="1">
        <v>1667681854.2500007</v>
      </c>
      <c r="G2122" s="1">
        <v>1611449297.8844001</v>
      </c>
      <c r="H2122" s="1">
        <v>1057438263.25</v>
      </c>
      <c r="I2122" s="1">
        <v>1001205706.8843999</v>
      </c>
    </row>
    <row r="2123" spans="1:9" x14ac:dyDescent="0.2">
      <c r="A2123" t="s">
        <v>76</v>
      </c>
      <c r="D2123" t="s">
        <v>8</v>
      </c>
      <c r="E2123">
        <v>202301</v>
      </c>
      <c r="F2123" s="1">
        <v>901138433.28000009</v>
      </c>
      <c r="G2123" s="1">
        <v>1167617378.0233996</v>
      </c>
      <c r="H2123" s="1">
        <v>559674124.27999997</v>
      </c>
      <c r="I2123" s="1">
        <v>826153069.02340019</v>
      </c>
    </row>
    <row r="2124" spans="1:9" x14ac:dyDescent="0.2">
      <c r="A2124" t="s">
        <v>76</v>
      </c>
      <c r="D2124" t="s">
        <v>8</v>
      </c>
      <c r="E2124">
        <v>202302</v>
      </c>
      <c r="F2124" s="1">
        <v>1294689542.8700006</v>
      </c>
      <c r="G2124" s="1">
        <v>1309151422.8754995</v>
      </c>
      <c r="H2124" s="1">
        <v>845742507.87000012</v>
      </c>
      <c r="I2124" s="1">
        <v>860204387.87549973</v>
      </c>
    </row>
    <row r="2125" spans="1:9" x14ac:dyDescent="0.2">
      <c r="A2125" t="s">
        <v>76</v>
      </c>
      <c r="D2125" t="s">
        <v>8</v>
      </c>
      <c r="E2125">
        <v>202303</v>
      </c>
      <c r="F2125" s="1">
        <v>1381425281.7199991</v>
      </c>
      <c r="G2125" s="1">
        <v>1411158176.7171009</v>
      </c>
      <c r="H2125" s="1">
        <v>901508981.71999979</v>
      </c>
      <c r="I2125" s="1">
        <v>931241876.71710038</v>
      </c>
    </row>
    <row r="2126" spans="1:9" x14ac:dyDescent="0.2">
      <c r="A2126" t="s">
        <v>76</v>
      </c>
      <c r="D2126" t="s">
        <v>8</v>
      </c>
      <c r="E2126">
        <v>202304</v>
      </c>
      <c r="F2126" s="1">
        <v>1317734292.6699994</v>
      </c>
      <c r="G2126" s="1">
        <v>1355779134.6751997</v>
      </c>
      <c r="H2126" s="1">
        <v>869482295.67000008</v>
      </c>
      <c r="I2126" s="1">
        <v>907527137.67519927</v>
      </c>
    </row>
    <row r="2127" spans="1:9" x14ac:dyDescent="0.2">
      <c r="A2127" t="s">
        <v>76</v>
      </c>
      <c r="D2127" t="s">
        <v>8</v>
      </c>
      <c r="E2127">
        <v>202305</v>
      </c>
      <c r="F2127" s="1">
        <v>1711825689.1700008</v>
      </c>
      <c r="G2127" s="1">
        <v>1625409418.1713996</v>
      </c>
      <c r="H2127" s="1">
        <v>1092390192.1700001</v>
      </c>
      <c r="I2127" s="1">
        <v>1005973921.1714005</v>
      </c>
    </row>
    <row r="2128" spans="1:9" x14ac:dyDescent="0.2">
      <c r="A2128" t="s">
        <v>76</v>
      </c>
      <c r="D2128" t="s">
        <v>8</v>
      </c>
      <c r="E2128">
        <v>202306</v>
      </c>
      <c r="F2128" s="1">
        <v>2152720863.8199997</v>
      </c>
      <c r="G2128" s="1">
        <v>1934139677.8220999</v>
      </c>
      <c r="H2128" s="1">
        <v>1257110999.8199985</v>
      </c>
      <c r="I2128" s="1">
        <v>1038529813.8221011</v>
      </c>
    </row>
    <row r="2129" spans="1:9" x14ac:dyDescent="0.2">
      <c r="A2129" t="s">
        <v>76</v>
      </c>
      <c r="D2129" t="s">
        <v>8</v>
      </c>
      <c r="E2129">
        <v>202307</v>
      </c>
      <c r="F2129" s="1">
        <v>1484519183.9599993</v>
      </c>
      <c r="G2129" s="1">
        <v>1453098735.9627988</v>
      </c>
      <c r="H2129" s="1">
        <v>1074844371.9599996</v>
      </c>
      <c r="I2129" s="1">
        <v>1043423923.9628</v>
      </c>
    </row>
    <row r="2130" spans="1:9" x14ac:dyDescent="0.2">
      <c r="A2130" t="s">
        <v>76</v>
      </c>
      <c r="D2130" t="s">
        <v>8</v>
      </c>
      <c r="E2130">
        <v>202308</v>
      </c>
      <c r="F2130" s="1">
        <v>1677992856.7799993</v>
      </c>
      <c r="G2130" s="1">
        <v>1518542693.7799988</v>
      </c>
      <c r="H2130" s="1">
        <v>1223650886.7799997</v>
      </c>
      <c r="I2130" s="1">
        <v>1064200723.7799996</v>
      </c>
    </row>
    <row r="2131" spans="1:9" x14ac:dyDescent="0.2">
      <c r="A2131" t="s">
        <v>76</v>
      </c>
      <c r="D2131" t="s">
        <v>8</v>
      </c>
      <c r="E2131">
        <v>202309</v>
      </c>
      <c r="F2131" s="1">
        <v>1899979604.7700002</v>
      </c>
      <c r="G2131" s="1">
        <v>1698358471.7700002</v>
      </c>
      <c r="H2131" s="1">
        <v>1276065045.7700005</v>
      </c>
      <c r="I2131" s="1">
        <v>1074443912.7700007</v>
      </c>
    </row>
    <row r="2132" spans="1:9" x14ac:dyDescent="0.2">
      <c r="A2132" t="s">
        <v>76</v>
      </c>
      <c r="D2132" t="s">
        <v>8</v>
      </c>
      <c r="E2132">
        <v>202310</v>
      </c>
      <c r="F2132" s="1">
        <v>1800590003.6300008</v>
      </c>
      <c r="G2132" s="1">
        <v>1646441459.6300011</v>
      </c>
      <c r="H2132" s="1">
        <v>1260973447.6300011</v>
      </c>
      <c r="I2132" s="1">
        <v>1106824903.6300004</v>
      </c>
    </row>
    <row r="2133" spans="1:9" x14ac:dyDescent="0.2">
      <c r="A2133" t="s">
        <v>76</v>
      </c>
      <c r="D2133" t="s">
        <v>8</v>
      </c>
      <c r="E2133">
        <v>202311</v>
      </c>
      <c r="F2133" s="1">
        <v>1540616157.8599992</v>
      </c>
      <c r="G2133" s="1">
        <v>1473503260.8599992</v>
      </c>
      <c r="H2133" s="1">
        <v>1108828223.8599994</v>
      </c>
      <c r="I2133" s="1">
        <v>1041715326.8599998</v>
      </c>
    </row>
    <row r="2134" spans="1:9" x14ac:dyDescent="0.2">
      <c r="A2134" t="s">
        <v>76</v>
      </c>
      <c r="D2134" t="s">
        <v>8</v>
      </c>
      <c r="E2134">
        <v>202312</v>
      </c>
      <c r="F2134" s="1">
        <v>1733093806.0800009</v>
      </c>
      <c r="G2134" s="1">
        <v>1685666610.0800011</v>
      </c>
      <c r="H2134" s="1">
        <v>1124709143.0800011</v>
      </c>
      <c r="I2134" s="1">
        <v>1077281947.0800009</v>
      </c>
    </row>
    <row r="2135" spans="1:9" x14ac:dyDescent="0.2">
      <c r="A2135" t="s">
        <v>76</v>
      </c>
      <c r="D2135" t="s">
        <v>8</v>
      </c>
      <c r="E2135">
        <v>202401</v>
      </c>
      <c r="F2135" s="1">
        <v>1073483267.74</v>
      </c>
      <c r="G2135" s="1">
        <v>1313528600.7400002</v>
      </c>
      <c r="H2135" s="1">
        <v>696724079.73999977</v>
      </c>
      <c r="I2135" s="1">
        <v>936769412.74000001</v>
      </c>
    </row>
    <row r="2136" spans="1:9" x14ac:dyDescent="0.2">
      <c r="A2136" t="s">
        <v>76</v>
      </c>
      <c r="D2136" t="s">
        <v>8</v>
      </c>
      <c r="E2136">
        <v>202402</v>
      </c>
      <c r="F2136" s="1">
        <v>1259997091.4399996</v>
      </c>
      <c r="G2136" s="1">
        <v>1354116011.4399993</v>
      </c>
      <c r="H2136" s="1">
        <v>891494662.43999898</v>
      </c>
      <c r="I2136" s="1">
        <v>985613582.43999922</v>
      </c>
    </row>
    <row r="2137" spans="1:9" x14ac:dyDescent="0.2">
      <c r="A2137" t="s">
        <v>76</v>
      </c>
      <c r="D2137" t="s">
        <v>8</v>
      </c>
      <c r="E2137">
        <v>202403</v>
      </c>
      <c r="F2137" s="1">
        <v>1583733516.3400013</v>
      </c>
      <c r="G2137" s="1">
        <v>1614712668.3400013</v>
      </c>
      <c r="H2137" s="1">
        <v>1133837910.3400002</v>
      </c>
      <c r="I2137" s="1">
        <v>1164817062.3400006</v>
      </c>
    </row>
    <row r="2138" spans="1:9" x14ac:dyDescent="0.2">
      <c r="A2138" t="s">
        <v>76</v>
      </c>
      <c r="D2138" t="s">
        <v>8</v>
      </c>
      <c r="E2138">
        <v>202404</v>
      </c>
      <c r="F2138" s="1">
        <v>1582247343.5699997</v>
      </c>
      <c r="G2138" s="1">
        <v>1599888111.5700002</v>
      </c>
      <c r="H2138" s="1">
        <v>1126036991.5699999</v>
      </c>
      <c r="I2138" s="1">
        <v>1143677759.5699997</v>
      </c>
    </row>
    <row r="2139" spans="1:9" x14ac:dyDescent="0.2">
      <c r="A2139" t="s">
        <v>76</v>
      </c>
      <c r="D2139" t="s">
        <v>8</v>
      </c>
      <c r="E2139">
        <v>202405</v>
      </c>
      <c r="F2139" s="1">
        <v>1664317918.4400001</v>
      </c>
      <c r="G2139" s="1">
        <v>1659229103.4399996</v>
      </c>
      <c r="H2139" s="1">
        <v>1201052367.4400001</v>
      </c>
      <c r="I2139" s="1">
        <v>1195963552.4400001</v>
      </c>
    </row>
    <row r="2140" spans="1:9" x14ac:dyDescent="0.2">
      <c r="A2140" t="s">
        <v>76</v>
      </c>
      <c r="D2140" t="s">
        <v>9</v>
      </c>
      <c r="E2140">
        <v>201406</v>
      </c>
      <c r="F2140" s="1">
        <v>4906680404.1100006</v>
      </c>
      <c r="G2140" s="1">
        <v>5028357985.5534973</v>
      </c>
      <c r="H2140" s="1">
        <v>3313378239.3100009</v>
      </c>
      <c r="I2140" s="1">
        <v>3435055820.7535005</v>
      </c>
    </row>
    <row r="2141" spans="1:9" x14ac:dyDescent="0.2">
      <c r="A2141" t="s">
        <v>76</v>
      </c>
      <c r="D2141" t="s">
        <v>9</v>
      </c>
      <c r="E2141">
        <v>201412</v>
      </c>
      <c r="F2141" s="1">
        <v>6033782953.0699978</v>
      </c>
      <c r="G2141" s="1">
        <v>5657382731.9447994</v>
      </c>
      <c r="H2141" s="1">
        <v>4148717759.0500021</v>
      </c>
      <c r="I2141" s="1">
        <v>3772317537.9247985</v>
      </c>
    </row>
    <row r="2142" spans="1:9" x14ac:dyDescent="0.2">
      <c r="A2142" t="s">
        <v>76</v>
      </c>
      <c r="D2142" t="s">
        <v>9</v>
      </c>
      <c r="E2142">
        <v>201506</v>
      </c>
      <c r="F2142" s="1">
        <v>5470562745.039999</v>
      </c>
      <c r="G2142" s="1">
        <v>5524643956.6914005</v>
      </c>
      <c r="H2142" s="1">
        <v>3712388226.7200007</v>
      </c>
      <c r="I2142" s="1">
        <v>3766469438.3714008</v>
      </c>
    </row>
    <row r="2143" spans="1:9" x14ac:dyDescent="0.2">
      <c r="A2143" t="s">
        <v>76</v>
      </c>
      <c r="D2143" t="s">
        <v>9</v>
      </c>
      <c r="E2143">
        <v>201512</v>
      </c>
      <c r="F2143" s="1">
        <v>6628366100.6299992</v>
      </c>
      <c r="G2143" s="1">
        <v>6173596607.8933001</v>
      </c>
      <c r="H2143" s="1">
        <v>4570011099.3900013</v>
      </c>
      <c r="I2143" s="1">
        <v>4115241606.6532993</v>
      </c>
    </row>
    <row r="2144" spans="1:9" x14ac:dyDescent="0.2">
      <c r="A2144" t="s">
        <v>76</v>
      </c>
      <c r="D2144" t="s">
        <v>9</v>
      </c>
      <c r="E2144">
        <v>201606</v>
      </c>
      <c r="F2144" s="1">
        <v>6120571568.7999992</v>
      </c>
      <c r="G2144" s="1">
        <v>6364288828.7016993</v>
      </c>
      <c r="H2144" s="1">
        <v>4148267370.3500009</v>
      </c>
      <c r="I2144" s="1">
        <v>4391984630.2516994</v>
      </c>
    </row>
    <row r="2145" spans="1:9" x14ac:dyDescent="0.2">
      <c r="A2145" t="s">
        <v>76</v>
      </c>
      <c r="D2145" t="s">
        <v>9</v>
      </c>
      <c r="E2145">
        <v>201612</v>
      </c>
      <c r="F2145" s="1">
        <v>6967608263.7400007</v>
      </c>
      <c r="G2145" s="1">
        <v>6714842596.5968962</v>
      </c>
      <c r="H2145" s="1">
        <v>4679245676.4099998</v>
      </c>
      <c r="I2145" s="1">
        <v>4426480009.2668972</v>
      </c>
    </row>
    <row r="2146" spans="1:9" x14ac:dyDescent="0.2">
      <c r="A2146" t="s">
        <v>76</v>
      </c>
      <c r="D2146" t="s">
        <v>9</v>
      </c>
      <c r="E2146">
        <v>201706</v>
      </c>
      <c r="F2146" s="1">
        <v>6173735460.2999992</v>
      </c>
      <c r="G2146" s="1">
        <v>6388409579.3239031</v>
      </c>
      <c r="H2146" s="1">
        <v>4152141375.6200008</v>
      </c>
      <c r="I2146" s="1">
        <v>4366815494.6438999</v>
      </c>
    </row>
    <row r="2147" spans="1:9" x14ac:dyDescent="0.2">
      <c r="A2147" t="s">
        <v>76</v>
      </c>
      <c r="D2147" t="s">
        <v>9</v>
      </c>
      <c r="E2147">
        <v>201712</v>
      </c>
      <c r="F2147" s="1">
        <v>7160290648.6800003</v>
      </c>
      <c r="G2147" s="1">
        <v>6971244303.1372013</v>
      </c>
      <c r="H2147" s="1">
        <v>4933122515.4000034</v>
      </c>
      <c r="I2147" s="1">
        <v>4744076169.8571997</v>
      </c>
    </row>
    <row r="2148" spans="1:9" x14ac:dyDescent="0.2">
      <c r="A2148" t="s">
        <v>76</v>
      </c>
      <c r="D2148" t="s">
        <v>9</v>
      </c>
      <c r="E2148">
        <v>201806</v>
      </c>
      <c r="F2148" s="1">
        <v>6568570372.0399981</v>
      </c>
      <c r="G2148" s="1">
        <v>6633757407.049799</v>
      </c>
      <c r="H2148" s="1">
        <v>4457402039.6900015</v>
      </c>
      <c r="I2148" s="1">
        <v>4522589074.6998005</v>
      </c>
    </row>
    <row r="2149" spans="1:9" x14ac:dyDescent="0.2">
      <c r="A2149" t="s">
        <v>76</v>
      </c>
      <c r="D2149" t="s">
        <v>9</v>
      </c>
      <c r="E2149">
        <v>201812</v>
      </c>
      <c r="F2149" s="1">
        <v>7476131211.1599989</v>
      </c>
      <c r="G2149" s="1">
        <v>7214960932.1679993</v>
      </c>
      <c r="H2149" s="1">
        <v>5031293212.6099968</v>
      </c>
      <c r="I2149" s="1">
        <v>4770122933.6179991</v>
      </c>
    </row>
    <row r="2150" spans="1:9" x14ac:dyDescent="0.2">
      <c r="A2150" t="s">
        <v>76</v>
      </c>
      <c r="D2150" t="s">
        <v>9</v>
      </c>
      <c r="E2150">
        <v>201906</v>
      </c>
      <c r="F2150" s="1">
        <v>7063317647.380002</v>
      </c>
      <c r="G2150" s="1">
        <v>6774200412.3836021</v>
      </c>
      <c r="H2150" s="1">
        <v>4725853355.1499996</v>
      </c>
      <c r="I2150" s="1">
        <v>4436736120.1535988</v>
      </c>
    </row>
    <row r="2151" spans="1:9" x14ac:dyDescent="0.2">
      <c r="A2151" t="s">
        <v>76</v>
      </c>
      <c r="D2151" t="s">
        <v>9</v>
      </c>
      <c r="E2151">
        <v>201912</v>
      </c>
      <c r="F2151" s="1">
        <v>8953033170.329998</v>
      </c>
      <c r="G2151" s="1">
        <v>8645096033.5059986</v>
      </c>
      <c r="H2151" s="1">
        <v>6224722280.2799969</v>
      </c>
      <c r="I2151" s="1">
        <v>5916785143.4559975</v>
      </c>
    </row>
    <row r="2152" spans="1:9" x14ac:dyDescent="0.2">
      <c r="A2152" t="s">
        <v>76</v>
      </c>
      <c r="D2152" t="s">
        <v>9</v>
      </c>
      <c r="E2152">
        <v>202006</v>
      </c>
      <c r="F2152" s="1">
        <v>7017452064.6999989</v>
      </c>
      <c r="G2152" s="1">
        <v>7737993714.121397</v>
      </c>
      <c r="H2152" s="1">
        <v>4428050744.6999979</v>
      </c>
      <c r="I2152" s="1">
        <v>5148592394.1213989</v>
      </c>
    </row>
    <row r="2153" spans="1:9" x14ac:dyDescent="0.2">
      <c r="A2153" t="s">
        <v>76</v>
      </c>
      <c r="D2153" t="s">
        <v>9</v>
      </c>
      <c r="E2153">
        <v>202012</v>
      </c>
      <c r="F2153" s="1">
        <v>8313196597.9899979</v>
      </c>
      <c r="G2153" s="1">
        <v>8469690134.2414007</v>
      </c>
      <c r="H2153" s="1">
        <v>5783872869.9899998</v>
      </c>
      <c r="I2153" s="1">
        <v>5940366406.2414007</v>
      </c>
    </row>
    <row r="2154" spans="1:9" x14ac:dyDescent="0.2">
      <c r="A2154" t="s">
        <v>76</v>
      </c>
      <c r="D2154" t="s">
        <v>9</v>
      </c>
      <c r="E2154">
        <v>202106</v>
      </c>
      <c r="F2154" s="1">
        <v>7415746639.3000002</v>
      </c>
      <c r="G2154" s="1">
        <v>7659593768.9910021</v>
      </c>
      <c r="H2154" s="1">
        <v>5061538589.3000002</v>
      </c>
      <c r="I2154" s="1">
        <v>5305385718.9910002</v>
      </c>
    </row>
    <row r="2155" spans="1:9" x14ac:dyDescent="0.2">
      <c r="A2155" t="s">
        <v>76</v>
      </c>
      <c r="D2155" t="s">
        <v>9</v>
      </c>
      <c r="E2155">
        <v>202112</v>
      </c>
      <c r="F2155" s="1">
        <v>8860782029.0200005</v>
      </c>
      <c r="G2155" s="1">
        <v>8633318462.895195</v>
      </c>
      <c r="H2155" s="1">
        <v>5983622019.0199995</v>
      </c>
      <c r="I2155" s="1">
        <v>5756158452.8951998</v>
      </c>
    </row>
    <row r="2156" spans="1:9" x14ac:dyDescent="0.2">
      <c r="A2156" t="s">
        <v>76</v>
      </c>
      <c r="D2156" t="s">
        <v>9</v>
      </c>
      <c r="E2156">
        <v>202206</v>
      </c>
      <c r="F2156" s="1">
        <v>7730571977.4300013</v>
      </c>
      <c r="G2156" s="1">
        <v>7927903674.5550032</v>
      </c>
      <c r="H2156" s="1">
        <v>5054743106.4300013</v>
      </c>
      <c r="I2156" s="1">
        <v>5252074803.5550003</v>
      </c>
    </row>
    <row r="2157" spans="1:9" x14ac:dyDescent="0.2">
      <c r="A2157" t="s">
        <v>76</v>
      </c>
      <c r="D2157" t="s">
        <v>9</v>
      </c>
      <c r="E2157">
        <v>202212</v>
      </c>
      <c r="F2157" s="1">
        <v>9730948242.3699989</v>
      </c>
      <c r="G2157" s="1">
        <v>9266278478.0057983</v>
      </c>
      <c r="H2157" s="1">
        <v>6281094098.3699989</v>
      </c>
      <c r="I2157" s="1">
        <v>5816424334.0057983</v>
      </c>
    </row>
    <row r="2158" spans="1:9" x14ac:dyDescent="0.2">
      <c r="A2158" t="s">
        <v>76</v>
      </c>
      <c r="D2158" t="s">
        <v>9</v>
      </c>
      <c r="E2158">
        <v>202306</v>
      </c>
      <c r="F2158" s="1">
        <v>8759534103.5299988</v>
      </c>
      <c r="G2158" s="1">
        <v>8803255208.2846985</v>
      </c>
      <c r="H2158" s="1">
        <v>5525909101.5299988</v>
      </c>
      <c r="I2158" s="1">
        <v>5569630206.2847023</v>
      </c>
    </row>
    <row r="2159" spans="1:9" x14ac:dyDescent="0.2">
      <c r="A2159" t="s">
        <v>76</v>
      </c>
      <c r="D2159" t="s">
        <v>9</v>
      </c>
      <c r="E2159">
        <v>202312</v>
      </c>
      <c r="F2159" s="1">
        <v>10136791613.080002</v>
      </c>
      <c r="G2159" s="1">
        <v>9475611232.0827999</v>
      </c>
      <c r="H2159" s="1">
        <v>7069071119.0800018</v>
      </c>
      <c r="I2159" s="1">
        <v>6407890738.0828009</v>
      </c>
    </row>
    <row r="2160" spans="1:9" x14ac:dyDescent="0.2">
      <c r="A2160" t="s">
        <v>76</v>
      </c>
      <c r="D2160" t="s">
        <v>9</v>
      </c>
      <c r="E2160">
        <v>202406</v>
      </c>
      <c r="F2160" s="1">
        <v>7163779137.5300007</v>
      </c>
      <c r="G2160" s="1">
        <v>7541474495.5299997</v>
      </c>
      <c r="H2160" s="1">
        <v>5049146011.5299988</v>
      </c>
      <c r="I2160" s="1">
        <v>5426841369.5299997</v>
      </c>
    </row>
    <row r="2161" spans="1:9" x14ac:dyDescent="0.2">
      <c r="A2161" t="s">
        <v>76</v>
      </c>
      <c r="D2161" t="s">
        <v>5</v>
      </c>
      <c r="E2161">
        <v>201403</v>
      </c>
      <c r="F2161" s="1">
        <v>1935013808.2299995</v>
      </c>
      <c r="G2161" s="1">
        <v>2248002549.0189991</v>
      </c>
      <c r="H2161" s="1">
        <v>1308050275.3699996</v>
      </c>
      <c r="I2161" s="1">
        <v>1621039016.1590006</v>
      </c>
    </row>
    <row r="2162" spans="1:9" x14ac:dyDescent="0.2">
      <c r="A2162" t="s">
        <v>76</v>
      </c>
      <c r="D2162" t="s">
        <v>5</v>
      </c>
      <c r="E2162">
        <v>201406</v>
      </c>
      <c r="F2162" s="1">
        <v>2971666595.8800015</v>
      </c>
      <c r="G2162" s="1">
        <v>2780355436.5344987</v>
      </c>
      <c r="H2162" s="1">
        <v>2005327963.940001</v>
      </c>
      <c r="I2162" s="1">
        <v>1814016804.5945001</v>
      </c>
    </row>
    <row r="2163" spans="1:9" x14ac:dyDescent="0.2">
      <c r="A2163" t="s">
        <v>76</v>
      </c>
      <c r="D2163" t="s">
        <v>5</v>
      </c>
      <c r="E2163">
        <v>201409</v>
      </c>
      <c r="F2163" s="1">
        <v>3209600195.6800003</v>
      </c>
      <c r="G2163" s="1">
        <v>2878513583.646801</v>
      </c>
      <c r="H2163" s="1">
        <v>2234576027.5200014</v>
      </c>
      <c r="I2163" s="1">
        <v>1903489415.486799</v>
      </c>
    </row>
    <row r="2164" spans="1:9" x14ac:dyDescent="0.2">
      <c r="A2164" t="s">
        <v>76</v>
      </c>
      <c r="D2164" t="s">
        <v>5</v>
      </c>
      <c r="E2164">
        <v>201412</v>
      </c>
      <c r="F2164" s="1">
        <v>2824182757.3899984</v>
      </c>
      <c r="G2164" s="1">
        <v>2778869148.2979984</v>
      </c>
      <c r="H2164" s="1">
        <v>1914141731.5300004</v>
      </c>
      <c r="I2164" s="1">
        <v>1868828122.4379997</v>
      </c>
    </row>
    <row r="2165" spans="1:9" x14ac:dyDescent="0.2">
      <c r="A2165" t="s">
        <v>76</v>
      </c>
      <c r="D2165" t="s">
        <v>5</v>
      </c>
      <c r="E2165">
        <v>201503</v>
      </c>
      <c r="F2165" s="1">
        <v>2112131617.1099999</v>
      </c>
      <c r="G2165" s="1">
        <v>2427459824.9024014</v>
      </c>
      <c r="H2165" s="1">
        <v>1441475777.3200009</v>
      </c>
      <c r="I2165" s="1">
        <v>1756803985.1124003</v>
      </c>
    </row>
    <row r="2166" spans="1:9" x14ac:dyDescent="0.2">
      <c r="A2166" t="s">
        <v>76</v>
      </c>
      <c r="D2166" t="s">
        <v>5</v>
      </c>
      <c r="E2166">
        <v>201506</v>
      </c>
      <c r="F2166" s="1">
        <v>3358431127.9299994</v>
      </c>
      <c r="G2166" s="1">
        <v>3097184131.7889996</v>
      </c>
      <c r="H2166" s="1">
        <v>2270912449.3999996</v>
      </c>
      <c r="I2166" s="1">
        <v>2009665453.2590003</v>
      </c>
    </row>
    <row r="2167" spans="1:9" x14ac:dyDescent="0.2">
      <c r="A2167" t="s">
        <v>76</v>
      </c>
      <c r="D2167" t="s">
        <v>5</v>
      </c>
      <c r="E2167">
        <v>201509</v>
      </c>
      <c r="F2167" s="1">
        <v>3447046165.9699998</v>
      </c>
      <c r="G2167" s="1">
        <v>3110149073.4217997</v>
      </c>
      <c r="H2167" s="1">
        <v>2410974729.460001</v>
      </c>
      <c r="I2167" s="1">
        <v>2074077636.9118001</v>
      </c>
    </row>
    <row r="2168" spans="1:9" x14ac:dyDescent="0.2">
      <c r="A2168" t="s">
        <v>76</v>
      </c>
      <c r="D2168" t="s">
        <v>5</v>
      </c>
      <c r="E2168">
        <v>201512</v>
      </c>
      <c r="F2168" s="1">
        <v>3181319934.6599994</v>
      </c>
      <c r="G2168" s="1">
        <v>3063447534.4714999</v>
      </c>
      <c r="H2168" s="1">
        <v>2159036369.9299998</v>
      </c>
      <c r="I2168" s="1">
        <v>2041163969.7414994</v>
      </c>
    </row>
    <row r="2169" spans="1:9" x14ac:dyDescent="0.2">
      <c r="A2169" t="s">
        <v>76</v>
      </c>
      <c r="D2169" t="s">
        <v>5</v>
      </c>
      <c r="E2169">
        <v>201603</v>
      </c>
      <c r="F2169" s="1">
        <v>2234594862.8899994</v>
      </c>
      <c r="G2169" s="1">
        <v>2656990971.3024993</v>
      </c>
      <c r="H2169" s="1">
        <v>1476287504.6300001</v>
      </c>
      <c r="I2169" s="1">
        <v>1898683613.0425005</v>
      </c>
    </row>
    <row r="2170" spans="1:9" x14ac:dyDescent="0.2">
      <c r="A2170" t="s">
        <v>76</v>
      </c>
      <c r="D2170" t="s">
        <v>5</v>
      </c>
      <c r="E2170">
        <v>201606</v>
      </c>
      <c r="F2170" s="1">
        <v>3885976705.9099998</v>
      </c>
      <c r="G2170" s="1">
        <v>3707297857.3992</v>
      </c>
      <c r="H2170" s="1">
        <v>2671979865.7200007</v>
      </c>
      <c r="I2170" s="1">
        <v>2493301017.209199</v>
      </c>
    </row>
    <row r="2171" spans="1:9" x14ac:dyDescent="0.2">
      <c r="A2171" t="s">
        <v>76</v>
      </c>
      <c r="D2171" t="s">
        <v>5</v>
      </c>
      <c r="E2171">
        <v>201609</v>
      </c>
      <c r="F2171" s="1">
        <v>3688650993.6600013</v>
      </c>
      <c r="G2171" s="1">
        <v>3485915456.683198</v>
      </c>
      <c r="H2171" s="1">
        <v>2490120279.9800005</v>
      </c>
      <c r="I2171" s="1">
        <v>2287384743.0032001</v>
      </c>
    </row>
    <row r="2172" spans="1:9" x14ac:dyDescent="0.2">
      <c r="A2172" t="s">
        <v>76</v>
      </c>
      <c r="D2172" t="s">
        <v>5</v>
      </c>
      <c r="E2172">
        <v>201612</v>
      </c>
      <c r="F2172" s="1">
        <v>3278957270.079999</v>
      </c>
      <c r="G2172" s="1">
        <v>3228927139.9136992</v>
      </c>
      <c r="H2172" s="1">
        <v>2189125396.4299994</v>
      </c>
      <c r="I2172" s="1">
        <v>2139095266.2636976</v>
      </c>
    </row>
    <row r="2173" spans="1:9" x14ac:dyDescent="0.2">
      <c r="A2173" t="s">
        <v>76</v>
      </c>
      <c r="D2173" t="s">
        <v>5</v>
      </c>
      <c r="E2173">
        <v>201703</v>
      </c>
      <c r="F2173" s="1">
        <v>2521985266.0700006</v>
      </c>
      <c r="G2173" s="1">
        <v>2853555368.5906019</v>
      </c>
      <c r="H2173" s="1">
        <v>1705616006.980001</v>
      </c>
      <c r="I2173" s="1">
        <v>2037186109.5006006</v>
      </c>
    </row>
    <row r="2174" spans="1:9" x14ac:dyDescent="0.2">
      <c r="A2174" t="s">
        <v>76</v>
      </c>
      <c r="D2174" t="s">
        <v>5</v>
      </c>
      <c r="E2174">
        <v>201706</v>
      </c>
      <c r="F2174" s="1">
        <v>3651750194.2299981</v>
      </c>
      <c r="G2174" s="1">
        <v>3534854210.7333012</v>
      </c>
      <c r="H2174" s="1">
        <v>2446525368.6400003</v>
      </c>
      <c r="I2174" s="1">
        <v>2329629385.1432996</v>
      </c>
    </row>
    <row r="2175" spans="1:9" x14ac:dyDescent="0.2">
      <c r="A2175" t="s">
        <v>76</v>
      </c>
      <c r="D2175" t="s">
        <v>5</v>
      </c>
      <c r="E2175">
        <v>201709</v>
      </c>
      <c r="F2175" s="1">
        <v>3658579046.789999</v>
      </c>
      <c r="G2175" s="1">
        <v>3505069795.682601</v>
      </c>
      <c r="H2175" s="1">
        <v>2501132806.2700024</v>
      </c>
      <c r="I2175" s="1">
        <v>2347623555.1626005</v>
      </c>
    </row>
    <row r="2176" spans="1:9" x14ac:dyDescent="0.2">
      <c r="A2176" t="s">
        <v>76</v>
      </c>
      <c r="D2176" t="s">
        <v>5</v>
      </c>
      <c r="E2176">
        <v>201712</v>
      </c>
      <c r="F2176" s="1">
        <v>3501711601.8900008</v>
      </c>
      <c r="G2176" s="1">
        <v>3466174507.4545999</v>
      </c>
      <c r="H2176" s="1">
        <v>2431989709.1300006</v>
      </c>
      <c r="I2176" s="1">
        <v>2396452614.6945992</v>
      </c>
    </row>
    <row r="2177" spans="1:9" x14ac:dyDescent="0.2">
      <c r="A2177" t="s">
        <v>76</v>
      </c>
      <c r="D2177" t="s">
        <v>5</v>
      </c>
      <c r="E2177">
        <v>201803</v>
      </c>
      <c r="F2177" s="1">
        <v>2631189029.6500001</v>
      </c>
      <c r="G2177" s="1">
        <v>2975212322.6487002</v>
      </c>
      <c r="H2177" s="1">
        <v>1794021030.8599997</v>
      </c>
      <c r="I2177" s="1">
        <v>2138044323.8587005</v>
      </c>
    </row>
    <row r="2178" spans="1:9" x14ac:dyDescent="0.2">
      <c r="A2178" t="s">
        <v>76</v>
      </c>
      <c r="D2178" t="s">
        <v>5</v>
      </c>
      <c r="E2178">
        <v>201806</v>
      </c>
      <c r="F2178" s="1">
        <v>3937381342.3899975</v>
      </c>
      <c r="G2178" s="1">
        <v>3658545084.4010983</v>
      </c>
      <c r="H2178" s="1">
        <v>2663381008.8300009</v>
      </c>
      <c r="I2178" s="1">
        <v>2384544750.8411007</v>
      </c>
    </row>
    <row r="2179" spans="1:9" x14ac:dyDescent="0.2">
      <c r="A2179" t="s">
        <v>76</v>
      </c>
      <c r="D2179" t="s">
        <v>5</v>
      </c>
      <c r="E2179">
        <v>201809</v>
      </c>
      <c r="F2179" s="1">
        <v>3913803244.1499996</v>
      </c>
      <c r="G2179" s="1">
        <v>3693921879.1593995</v>
      </c>
      <c r="H2179" s="1">
        <v>2633573679.0299993</v>
      </c>
      <c r="I2179" s="1">
        <v>2413692314.0394006</v>
      </c>
    </row>
    <row r="2180" spans="1:9" x14ac:dyDescent="0.2">
      <c r="A2180" t="s">
        <v>76</v>
      </c>
      <c r="D2180" t="s">
        <v>5</v>
      </c>
      <c r="E2180">
        <v>201812</v>
      </c>
      <c r="F2180" s="1">
        <v>3562327967.0099993</v>
      </c>
      <c r="G2180" s="1">
        <v>3521039053.0085998</v>
      </c>
      <c r="H2180" s="1">
        <v>2397719533.579998</v>
      </c>
      <c r="I2180" s="1">
        <v>2356430619.578599</v>
      </c>
    </row>
    <row r="2181" spans="1:9" x14ac:dyDescent="0.2">
      <c r="A2181" t="s">
        <v>76</v>
      </c>
      <c r="D2181" t="s">
        <v>5</v>
      </c>
      <c r="E2181">
        <v>201903</v>
      </c>
      <c r="F2181" s="1">
        <v>2785179621.0999994</v>
      </c>
      <c r="G2181" s="1">
        <v>2863748981.0991993</v>
      </c>
      <c r="H2181" s="1">
        <v>1861168036.9700003</v>
      </c>
      <c r="I2181" s="1">
        <v>1939737396.9692001</v>
      </c>
    </row>
    <row r="2182" spans="1:9" x14ac:dyDescent="0.2">
      <c r="A2182" t="s">
        <v>76</v>
      </c>
      <c r="D2182" t="s">
        <v>5</v>
      </c>
      <c r="E2182">
        <v>201906</v>
      </c>
      <c r="F2182" s="1">
        <v>4278138026.2800016</v>
      </c>
      <c r="G2182" s="1">
        <v>3910451431.2844019</v>
      </c>
      <c r="H2182" s="1">
        <v>2864685318.1799994</v>
      </c>
      <c r="I2182" s="1">
        <v>2496998723.1843982</v>
      </c>
    </row>
    <row r="2183" spans="1:9" x14ac:dyDescent="0.2">
      <c r="A2183" t="s">
        <v>76</v>
      </c>
      <c r="D2183" t="s">
        <v>5</v>
      </c>
      <c r="E2183">
        <v>201909</v>
      </c>
      <c r="F2183" s="1">
        <v>4360645060.8899975</v>
      </c>
      <c r="G2183" s="1">
        <v>4113627989.0734992</v>
      </c>
      <c r="H2183" s="1">
        <v>2929066363.8399992</v>
      </c>
      <c r="I2183" s="1">
        <v>2682049292.0234995</v>
      </c>
    </row>
    <row r="2184" spans="1:9" x14ac:dyDescent="0.2">
      <c r="A2184" t="s">
        <v>76</v>
      </c>
      <c r="D2184" t="s">
        <v>5</v>
      </c>
      <c r="E2184">
        <v>201912</v>
      </c>
      <c r="F2184" s="1">
        <v>4592388109.4400015</v>
      </c>
      <c r="G2184" s="1">
        <v>4531468044.4325008</v>
      </c>
      <c r="H2184" s="1">
        <v>3295655916.4399986</v>
      </c>
      <c r="I2184" s="1">
        <v>3234735851.432497</v>
      </c>
    </row>
    <row r="2185" spans="1:9" x14ac:dyDescent="0.2">
      <c r="A2185" t="s">
        <v>76</v>
      </c>
      <c r="D2185" t="s">
        <v>5</v>
      </c>
      <c r="E2185">
        <v>202003</v>
      </c>
      <c r="F2185" s="1">
        <v>2948799071.3099985</v>
      </c>
      <c r="G2185" s="1">
        <v>3666598076.7396979</v>
      </c>
      <c r="H2185" s="1">
        <v>1706740321.3099985</v>
      </c>
      <c r="I2185" s="1">
        <v>2424539326.7396989</v>
      </c>
    </row>
    <row r="2186" spans="1:9" x14ac:dyDescent="0.2">
      <c r="A2186" t="s">
        <v>76</v>
      </c>
      <c r="D2186" t="s">
        <v>5</v>
      </c>
      <c r="E2186">
        <v>202006</v>
      </c>
      <c r="F2186" s="1">
        <v>4068652993.3900003</v>
      </c>
      <c r="G2186" s="1">
        <v>4071395637.3816996</v>
      </c>
      <c r="H2186" s="1">
        <v>2721310423.3900003</v>
      </c>
      <c r="I2186" s="1">
        <v>2724053067.3817</v>
      </c>
    </row>
    <row r="2187" spans="1:9" x14ac:dyDescent="0.2">
      <c r="A2187" t="s">
        <v>76</v>
      </c>
      <c r="D2187" t="s">
        <v>5</v>
      </c>
      <c r="E2187">
        <v>202009</v>
      </c>
      <c r="F2187" s="1">
        <v>4127299824.2199984</v>
      </c>
      <c r="G2187" s="1">
        <v>4055293778.9424005</v>
      </c>
      <c r="H2187" s="1">
        <v>2840682623.2199993</v>
      </c>
      <c r="I2187" s="1">
        <v>2768676577.9424009</v>
      </c>
    </row>
    <row r="2188" spans="1:9" x14ac:dyDescent="0.2">
      <c r="A2188" t="s">
        <v>76</v>
      </c>
      <c r="D2188" t="s">
        <v>5</v>
      </c>
      <c r="E2188">
        <v>202012</v>
      </c>
      <c r="F2188" s="1">
        <v>4185896773.7699995</v>
      </c>
      <c r="G2188" s="1">
        <v>4414396355.2990007</v>
      </c>
      <c r="H2188" s="1">
        <v>2943190246.7699995</v>
      </c>
      <c r="I2188" s="1">
        <v>3171689828.2989998</v>
      </c>
    </row>
    <row r="2189" spans="1:9" x14ac:dyDescent="0.2">
      <c r="A2189" t="s">
        <v>76</v>
      </c>
      <c r="D2189" t="s">
        <v>5</v>
      </c>
      <c r="E2189">
        <v>202103</v>
      </c>
      <c r="F2189" s="1">
        <v>3227304715.04</v>
      </c>
      <c r="G2189" s="1">
        <v>3527750107.1653004</v>
      </c>
      <c r="H2189" s="1">
        <v>2214210966.04</v>
      </c>
      <c r="I2189" s="1">
        <v>2514656358.1652994</v>
      </c>
    </row>
    <row r="2190" spans="1:9" x14ac:dyDescent="0.2">
      <c r="A2190" t="s">
        <v>76</v>
      </c>
      <c r="D2190" t="s">
        <v>5</v>
      </c>
      <c r="E2190">
        <v>202106</v>
      </c>
      <c r="F2190" s="1">
        <v>4188441924.2600002</v>
      </c>
      <c r="G2190" s="1">
        <v>4131843661.8257017</v>
      </c>
      <c r="H2190" s="1">
        <v>2847327623.2600002</v>
      </c>
      <c r="I2190" s="1">
        <v>2790729360.8257008</v>
      </c>
    </row>
    <row r="2191" spans="1:9" x14ac:dyDescent="0.2">
      <c r="A2191" t="s">
        <v>76</v>
      </c>
      <c r="D2191" t="s">
        <v>5</v>
      </c>
      <c r="E2191">
        <v>202109</v>
      </c>
      <c r="F2191" s="1">
        <v>4530616007.789999</v>
      </c>
      <c r="G2191" s="1">
        <v>4356904232.8237982</v>
      </c>
      <c r="H2191" s="1">
        <v>3072074955.789999</v>
      </c>
      <c r="I2191" s="1">
        <v>2898363180.8238006</v>
      </c>
    </row>
    <row r="2192" spans="1:9" x14ac:dyDescent="0.2">
      <c r="A2192" t="s">
        <v>76</v>
      </c>
      <c r="D2192" t="s">
        <v>5</v>
      </c>
      <c r="E2192">
        <v>202112</v>
      </c>
      <c r="F2192" s="1">
        <v>4330166021.2299995</v>
      </c>
      <c r="G2192" s="1">
        <v>4276414230.0713978</v>
      </c>
      <c r="H2192" s="1">
        <v>2911547063.2300005</v>
      </c>
      <c r="I2192" s="1">
        <v>2857795272.0713992</v>
      </c>
    </row>
    <row r="2193" spans="1:9" x14ac:dyDescent="0.2">
      <c r="A2193" t="s">
        <v>76</v>
      </c>
      <c r="D2193" t="s">
        <v>5</v>
      </c>
      <c r="E2193">
        <v>202203</v>
      </c>
      <c r="F2193" s="1">
        <v>3218227011.1900005</v>
      </c>
      <c r="G2193" s="1">
        <v>3552598778.1111016</v>
      </c>
      <c r="H2193" s="1">
        <v>2159327027.1900005</v>
      </c>
      <c r="I2193" s="1">
        <v>2493698794.1111007</v>
      </c>
    </row>
    <row r="2194" spans="1:9" x14ac:dyDescent="0.2">
      <c r="A2194" t="s">
        <v>76</v>
      </c>
      <c r="D2194" t="s">
        <v>5</v>
      </c>
      <c r="E2194">
        <v>202206</v>
      </c>
      <c r="F2194" s="1">
        <v>4512344966.2400017</v>
      </c>
      <c r="G2194" s="1">
        <v>4375304896.4439011</v>
      </c>
      <c r="H2194" s="1">
        <v>2895416079.2400012</v>
      </c>
      <c r="I2194" s="1">
        <v>2758376009.4438996</v>
      </c>
    </row>
    <row r="2195" spans="1:9" x14ac:dyDescent="0.2">
      <c r="A2195" t="s">
        <v>76</v>
      </c>
      <c r="D2195" t="s">
        <v>5</v>
      </c>
      <c r="E2195">
        <v>202209</v>
      </c>
      <c r="F2195" s="1">
        <v>4921279777.6299992</v>
      </c>
      <c r="G2195" s="1">
        <v>4642995389.7968006</v>
      </c>
      <c r="H2195" s="1">
        <v>3162378736.6299992</v>
      </c>
      <c r="I2195" s="1">
        <v>2884094348.7967997</v>
      </c>
    </row>
    <row r="2196" spans="1:9" x14ac:dyDescent="0.2">
      <c r="A2196" t="s">
        <v>76</v>
      </c>
      <c r="D2196" t="s">
        <v>5</v>
      </c>
      <c r="E2196">
        <v>202212</v>
      </c>
      <c r="F2196" s="1">
        <v>4809668464.7399998</v>
      </c>
      <c r="G2196" s="1">
        <v>4623283088.2089987</v>
      </c>
      <c r="H2196" s="1">
        <v>3118715361.7399998</v>
      </c>
      <c r="I2196" s="1">
        <v>2932329985.2089987</v>
      </c>
    </row>
    <row r="2197" spans="1:9" x14ac:dyDescent="0.2">
      <c r="A2197" t="s">
        <v>76</v>
      </c>
      <c r="D2197" t="s">
        <v>5</v>
      </c>
      <c r="E2197">
        <v>202303</v>
      </c>
      <c r="F2197" s="1">
        <v>3577253257.8699999</v>
      </c>
      <c r="G2197" s="1">
        <v>3887926977.6160002</v>
      </c>
      <c r="H2197" s="1">
        <v>2306925613.8699999</v>
      </c>
      <c r="I2197" s="1">
        <v>2617599333.6160002</v>
      </c>
    </row>
    <row r="2198" spans="1:9" x14ac:dyDescent="0.2">
      <c r="A2198" t="s">
        <v>76</v>
      </c>
      <c r="D2198" t="s">
        <v>5</v>
      </c>
      <c r="E2198">
        <v>202306</v>
      </c>
      <c r="F2198" s="1">
        <v>5182280845.6599998</v>
      </c>
      <c r="G2198" s="1">
        <v>4915328230.6686993</v>
      </c>
      <c r="H2198" s="1">
        <v>3218983487.6599989</v>
      </c>
      <c r="I2198" s="1">
        <v>2952030872.6687012</v>
      </c>
    </row>
    <row r="2199" spans="1:9" x14ac:dyDescent="0.2">
      <c r="A2199" t="s">
        <v>76</v>
      </c>
      <c r="D2199" t="s">
        <v>5</v>
      </c>
      <c r="E2199">
        <v>202309</v>
      </c>
      <c r="F2199" s="1">
        <v>5062491645.5099993</v>
      </c>
      <c r="G2199" s="1">
        <v>4669999901.5127983</v>
      </c>
      <c r="H2199" s="1">
        <v>3574560304.5099998</v>
      </c>
      <c r="I2199" s="1">
        <v>3182068560.5128002</v>
      </c>
    </row>
    <row r="2200" spans="1:9" x14ac:dyDescent="0.2">
      <c r="A2200" t="s">
        <v>76</v>
      </c>
      <c r="D2200" t="s">
        <v>5</v>
      </c>
      <c r="E2200">
        <v>202312</v>
      </c>
      <c r="F2200" s="1">
        <v>5074299967.5700006</v>
      </c>
      <c r="G2200" s="1">
        <v>4805611330.5700016</v>
      </c>
      <c r="H2200" s="1">
        <v>3494510814.5700016</v>
      </c>
      <c r="I2200" s="1">
        <v>3225822177.5700011</v>
      </c>
    </row>
    <row r="2201" spans="1:9" x14ac:dyDescent="0.2">
      <c r="A2201" t="s">
        <v>76</v>
      </c>
      <c r="D2201" t="s">
        <v>5</v>
      </c>
      <c r="E2201">
        <v>202403</v>
      </c>
      <c r="F2201" s="1">
        <v>3917213875.5200005</v>
      </c>
      <c r="G2201" s="1">
        <v>4282357280.5200005</v>
      </c>
      <c r="H2201" s="1">
        <v>2722056652.519999</v>
      </c>
      <c r="I2201" s="1">
        <v>3087200057.52</v>
      </c>
    </row>
    <row r="2202" spans="1:9" x14ac:dyDescent="0.2">
      <c r="A2202" t="s">
        <v>76</v>
      </c>
      <c r="D2202" t="s">
        <v>5</v>
      </c>
      <c r="E2202">
        <v>202406</v>
      </c>
      <c r="F2202" s="1">
        <v>3246565262.0099998</v>
      </c>
      <c r="G2202" s="1">
        <v>3259117215.0099998</v>
      </c>
      <c r="H2202" s="1">
        <v>2327089359.0100002</v>
      </c>
      <c r="I2202" s="1">
        <v>2339641312.0099998</v>
      </c>
    </row>
    <row r="2203" spans="1:9" x14ac:dyDescent="0.2">
      <c r="A2203" t="s">
        <v>133</v>
      </c>
      <c r="D2203" t="s">
        <v>7</v>
      </c>
      <c r="E2203">
        <v>2014</v>
      </c>
      <c r="F2203" s="1">
        <v>178600695717.59286</v>
      </c>
      <c r="G2203" s="1">
        <v>95012486933.873093</v>
      </c>
      <c r="H2203" s="1">
        <v>148447962467.15311</v>
      </c>
      <c r="I2203" s="1">
        <v>64859753683.433281</v>
      </c>
    </row>
    <row r="2204" spans="1:9" x14ac:dyDescent="0.2">
      <c r="A2204" t="s">
        <v>133</v>
      </c>
      <c r="D2204" t="s">
        <v>7</v>
      </c>
      <c r="E2204">
        <v>2015</v>
      </c>
      <c r="F2204" s="1">
        <v>195176515411.23846</v>
      </c>
      <c r="G2204" s="1">
        <v>103751400075.12399</v>
      </c>
      <c r="H2204" s="1">
        <v>163012574995.87924</v>
      </c>
      <c r="I2204" s="1">
        <v>71587459659.764816</v>
      </c>
    </row>
    <row r="2205" spans="1:9" x14ac:dyDescent="0.2">
      <c r="A2205" t="s">
        <v>133</v>
      </c>
      <c r="D2205" t="s">
        <v>7</v>
      </c>
      <c r="E2205">
        <v>2016</v>
      </c>
      <c r="F2205" s="1">
        <v>225141990285.39978</v>
      </c>
      <c r="G2205" s="1">
        <v>185364503301.15994</v>
      </c>
      <c r="H2205" s="1">
        <v>188134337925.05515</v>
      </c>
      <c r="I2205" s="1">
        <v>148356850940.81528</v>
      </c>
    </row>
    <row r="2206" spans="1:9" x14ac:dyDescent="0.2">
      <c r="A2206" t="s">
        <v>133</v>
      </c>
      <c r="D2206" t="s">
        <v>7</v>
      </c>
      <c r="E2206">
        <v>2017</v>
      </c>
      <c r="F2206" s="1">
        <v>240706456389.11942</v>
      </c>
      <c r="G2206" s="1">
        <v>138687834717.6431</v>
      </c>
      <c r="H2206" s="1">
        <v>199303625149.23431</v>
      </c>
      <c r="I2206" s="1">
        <v>97285003477.75798</v>
      </c>
    </row>
    <row r="2207" spans="1:9" x14ac:dyDescent="0.2">
      <c r="A2207" t="s">
        <v>133</v>
      </c>
      <c r="D2207" t="s">
        <v>7</v>
      </c>
      <c r="E2207">
        <v>2018</v>
      </c>
      <c r="F2207" s="1">
        <v>265606239132.18628</v>
      </c>
      <c r="G2207" s="1">
        <v>194202310794.7431</v>
      </c>
      <c r="H2207" s="1">
        <v>218283294114.68143</v>
      </c>
      <c r="I2207" s="1">
        <v>146879365777.23831</v>
      </c>
    </row>
    <row r="2208" spans="1:9" x14ac:dyDescent="0.2">
      <c r="A2208" t="s">
        <v>133</v>
      </c>
      <c r="D2208" t="s">
        <v>7</v>
      </c>
      <c r="E2208">
        <v>2019</v>
      </c>
      <c r="F2208" s="1">
        <v>287633563775.93097</v>
      </c>
      <c r="G2208" s="1">
        <v>285496723457.34698</v>
      </c>
      <c r="H2208" s="1">
        <v>236550842359.94327</v>
      </c>
      <c r="I2208" s="1">
        <v>234414002041.35947</v>
      </c>
    </row>
    <row r="2209" spans="1:9" x14ac:dyDescent="0.2">
      <c r="A2209" t="s">
        <v>133</v>
      </c>
      <c r="D2209" t="s">
        <v>7</v>
      </c>
      <c r="E2209">
        <v>2020</v>
      </c>
      <c r="F2209" s="1">
        <v>286699731940.63995</v>
      </c>
      <c r="G2209" s="1">
        <v>290537803680.1474</v>
      </c>
      <c r="H2209" s="1">
        <v>237144989143.36548</v>
      </c>
      <c r="I2209" s="1">
        <v>240983060882.87314</v>
      </c>
    </row>
    <row r="2210" spans="1:9" x14ac:dyDescent="0.2">
      <c r="A2210" t="s">
        <v>133</v>
      </c>
      <c r="D2210" t="s">
        <v>7</v>
      </c>
      <c r="E2210">
        <v>2021</v>
      </c>
      <c r="F2210" s="1">
        <v>312147992166.06146</v>
      </c>
      <c r="G2210" s="1">
        <v>313269065538.92651</v>
      </c>
      <c r="H2210" s="1">
        <v>255581839728.52673</v>
      </c>
      <c r="I2210" s="1">
        <v>256702913101.39169</v>
      </c>
    </row>
    <row r="2211" spans="1:9" x14ac:dyDescent="0.2">
      <c r="A2211" t="s">
        <v>133</v>
      </c>
      <c r="D2211" t="s">
        <v>7</v>
      </c>
      <c r="E2211">
        <v>2022</v>
      </c>
      <c r="F2211" s="1">
        <v>341102973061.40833</v>
      </c>
      <c r="G2211" s="1">
        <v>340112605199.17639</v>
      </c>
      <c r="H2211" s="1">
        <v>282821934886.57031</v>
      </c>
      <c r="I2211" s="1">
        <v>281831567024.33856</v>
      </c>
    </row>
    <row r="2212" spans="1:9" x14ac:dyDescent="0.2">
      <c r="A2212" t="s">
        <v>133</v>
      </c>
      <c r="D2212" t="s">
        <v>7</v>
      </c>
      <c r="E2212">
        <v>2023</v>
      </c>
      <c r="F2212" s="1">
        <v>359000073000.20782</v>
      </c>
      <c r="G2212" s="1">
        <v>354941629770.61957</v>
      </c>
      <c r="H2212" s="1">
        <v>304723171177.39075</v>
      </c>
      <c r="I2212" s="1">
        <v>300664727947.80261</v>
      </c>
    </row>
    <row r="2213" spans="1:9" x14ac:dyDescent="0.2">
      <c r="A2213" t="s">
        <v>133</v>
      </c>
      <c r="D2213" t="s">
        <v>7</v>
      </c>
      <c r="E2213">
        <v>2024</v>
      </c>
      <c r="F2213" s="1">
        <v>148165457338.03583</v>
      </c>
      <c r="G2213" s="1">
        <v>145052286530.5358</v>
      </c>
      <c r="H2213" s="1">
        <v>129092783302.08003</v>
      </c>
      <c r="I2213" s="1">
        <v>125979612494.58002</v>
      </c>
    </row>
    <row r="2214" spans="1:9" x14ac:dyDescent="0.2">
      <c r="A2214" t="s">
        <v>133</v>
      </c>
      <c r="D2214" t="s">
        <v>8</v>
      </c>
      <c r="E2214">
        <v>201401</v>
      </c>
      <c r="F2214" s="1">
        <v>7310873810.7461014</v>
      </c>
      <c r="G2214" s="1">
        <v>5708576602.1355982</v>
      </c>
      <c r="H2214" s="1">
        <v>6184442245.7873993</v>
      </c>
      <c r="I2214" s="1">
        <v>4582145037.1769009</v>
      </c>
    </row>
    <row r="2215" spans="1:9" x14ac:dyDescent="0.2">
      <c r="A2215" t="s">
        <v>133</v>
      </c>
      <c r="D2215" t="s">
        <v>8</v>
      </c>
      <c r="E2215">
        <v>201402</v>
      </c>
      <c r="F2215" s="1">
        <v>11800796373.483101</v>
      </c>
      <c r="G2215" s="1">
        <v>7089644206.8358059</v>
      </c>
      <c r="H2215" s="1">
        <v>9872794585.578104</v>
      </c>
      <c r="I2215" s="1">
        <v>5161642418.9308014</v>
      </c>
    </row>
    <row r="2216" spans="1:9" x14ac:dyDescent="0.2">
      <c r="A2216" t="s">
        <v>133</v>
      </c>
      <c r="D2216" t="s">
        <v>8</v>
      </c>
      <c r="E2216">
        <v>201403</v>
      </c>
      <c r="F2216" s="1">
        <v>12621476835.361788</v>
      </c>
      <c r="G2216" s="1">
        <v>7325882970.4545984</v>
      </c>
      <c r="H2216" s="1">
        <v>10239567072.354296</v>
      </c>
      <c r="I2216" s="1">
        <v>4943973207.4470978</v>
      </c>
    </row>
    <row r="2217" spans="1:9" x14ac:dyDescent="0.2">
      <c r="A2217" t="s">
        <v>133</v>
      </c>
      <c r="D2217" t="s">
        <v>8</v>
      </c>
      <c r="E2217">
        <v>201404</v>
      </c>
      <c r="F2217" s="1">
        <v>13752894086.464212</v>
      </c>
      <c r="G2217" s="1">
        <v>7428574982.4316959</v>
      </c>
      <c r="H2217" s="1">
        <v>11384132490.6182</v>
      </c>
      <c r="I2217" s="1">
        <v>5059813386.5856943</v>
      </c>
    </row>
    <row r="2218" spans="1:9" x14ac:dyDescent="0.2">
      <c r="A2218" t="s">
        <v>133</v>
      </c>
      <c r="D2218" t="s">
        <v>8</v>
      </c>
      <c r="E2218">
        <v>201405</v>
      </c>
      <c r="F2218" s="1">
        <v>15693242846.694508</v>
      </c>
      <c r="G2218" s="1">
        <v>8037869922.0412998</v>
      </c>
      <c r="H2218" s="1">
        <v>13005239031.358107</v>
      </c>
      <c r="I2218" s="1">
        <v>5349866106.7048979</v>
      </c>
    </row>
    <row r="2219" spans="1:9" x14ac:dyDescent="0.2">
      <c r="A2219" t="s">
        <v>133</v>
      </c>
      <c r="D2219" t="s">
        <v>8</v>
      </c>
      <c r="E2219">
        <v>201406</v>
      </c>
      <c r="F2219" s="1">
        <v>15025974093.896307</v>
      </c>
      <c r="G2219" s="1">
        <v>7502740445.4629068</v>
      </c>
      <c r="H2219" s="1">
        <v>12317509853.765915</v>
      </c>
      <c r="I2219" s="1">
        <v>4794276205.3324966</v>
      </c>
    </row>
    <row r="2220" spans="1:9" x14ac:dyDescent="0.2">
      <c r="A2220" t="s">
        <v>133</v>
      </c>
      <c r="D2220" t="s">
        <v>8</v>
      </c>
      <c r="E2220">
        <v>201407</v>
      </c>
      <c r="F2220" s="1">
        <v>15393858647.347786</v>
      </c>
      <c r="G2220" s="1">
        <v>7245039110.8654003</v>
      </c>
      <c r="H2220" s="1">
        <v>12888787291.694603</v>
      </c>
      <c r="I2220" s="1">
        <v>4739967755.2121964</v>
      </c>
    </row>
    <row r="2221" spans="1:9" x14ac:dyDescent="0.2">
      <c r="A2221" t="s">
        <v>133</v>
      </c>
      <c r="D2221" t="s">
        <v>8</v>
      </c>
      <c r="E2221">
        <v>201408</v>
      </c>
      <c r="F2221" s="1">
        <v>21053703574.609402</v>
      </c>
      <c r="G2221" s="1">
        <v>9774282733.8272057</v>
      </c>
      <c r="H2221" s="1">
        <v>18327714232.759407</v>
      </c>
      <c r="I2221" s="1">
        <v>7048293391.9772034</v>
      </c>
    </row>
    <row r="2222" spans="1:9" x14ac:dyDescent="0.2">
      <c r="A2222" t="s">
        <v>133</v>
      </c>
      <c r="D2222" t="s">
        <v>8</v>
      </c>
      <c r="E2222">
        <v>201409</v>
      </c>
      <c r="F2222" s="1">
        <v>20835292739.916004</v>
      </c>
      <c r="G2222" s="1">
        <v>15031602529.141504</v>
      </c>
      <c r="H2222" s="1">
        <v>17821478784.641399</v>
      </c>
      <c r="I2222" s="1">
        <v>12017788573.866899</v>
      </c>
    </row>
    <row r="2223" spans="1:9" x14ac:dyDescent="0.2">
      <c r="A2223" t="s">
        <v>133</v>
      </c>
      <c r="D2223" t="s">
        <v>8</v>
      </c>
      <c r="E2223">
        <v>201410</v>
      </c>
      <c r="F2223" s="1">
        <v>17225863696.439697</v>
      </c>
      <c r="G2223" s="1">
        <v>7208146797.5718956</v>
      </c>
      <c r="H2223" s="1">
        <v>14064775881.369703</v>
      </c>
      <c r="I2223" s="1">
        <v>4047058982.5018945</v>
      </c>
    </row>
    <row r="2224" spans="1:9" x14ac:dyDescent="0.2">
      <c r="A2224" t="s">
        <v>133</v>
      </c>
      <c r="D2224" t="s">
        <v>8</v>
      </c>
      <c r="E2224">
        <v>201411</v>
      </c>
      <c r="F2224" s="1">
        <v>13435689130.430691</v>
      </c>
      <c r="G2224" s="1">
        <v>5564702704.0866013</v>
      </c>
      <c r="H2224" s="1">
        <v>10853698186.318693</v>
      </c>
      <c r="I2224" s="1">
        <v>2982711759.9745998</v>
      </c>
    </row>
    <row r="2225" spans="1:9" x14ac:dyDescent="0.2">
      <c r="A2225" t="s">
        <v>133</v>
      </c>
      <c r="D2225" t="s">
        <v>8</v>
      </c>
      <c r="E2225">
        <v>201412</v>
      </c>
      <c r="F2225" s="1">
        <v>14451029882.2033</v>
      </c>
      <c r="G2225" s="1">
        <v>7095423929.0186024</v>
      </c>
      <c r="H2225" s="1">
        <v>11487822810.90731</v>
      </c>
      <c r="I2225" s="1">
        <v>4132216857.7226028</v>
      </c>
    </row>
    <row r="2226" spans="1:9" x14ac:dyDescent="0.2">
      <c r="A2226" t="s">
        <v>133</v>
      </c>
      <c r="D2226" t="s">
        <v>8</v>
      </c>
      <c r="E2226">
        <v>201501</v>
      </c>
      <c r="F2226" s="1">
        <v>8011522678.1262989</v>
      </c>
      <c r="G2226" s="1">
        <v>2680588497.2226963</v>
      </c>
      <c r="H2226" s="1">
        <v>6707841286.6989031</v>
      </c>
      <c r="I2226" s="1">
        <v>1376907105.7953</v>
      </c>
    </row>
    <row r="2227" spans="1:9" x14ac:dyDescent="0.2">
      <c r="A2227" t="s">
        <v>133</v>
      </c>
      <c r="D2227" t="s">
        <v>8</v>
      </c>
      <c r="E2227">
        <v>201502</v>
      </c>
      <c r="F2227" s="1">
        <v>13292947611.165592</v>
      </c>
      <c r="G2227" s="1">
        <v>4619895794.0064993</v>
      </c>
      <c r="H2227" s="1">
        <v>11115077182.495598</v>
      </c>
      <c r="I2227" s="1">
        <v>2442025365.3365011</v>
      </c>
    </row>
    <row r="2228" spans="1:9" x14ac:dyDescent="0.2">
      <c r="A2228" t="s">
        <v>133</v>
      </c>
      <c r="D2228" t="s">
        <v>8</v>
      </c>
      <c r="E2228">
        <v>201503</v>
      </c>
      <c r="F2228" s="1">
        <v>14637844144.9846</v>
      </c>
      <c r="G2228" s="1">
        <v>5117078408.5969048</v>
      </c>
      <c r="H2228" s="1">
        <v>12174743375.5275</v>
      </c>
      <c r="I2228" s="1">
        <v>2653977639.1398039</v>
      </c>
    </row>
    <row r="2229" spans="1:9" x14ac:dyDescent="0.2">
      <c r="A2229" t="s">
        <v>133</v>
      </c>
      <c r="D2229" t="s">
        <v>8</v>
      </c>
      <c r="E2229">
        <v>201504</v>
      </c>
      <c r="F2229" s="1">
        <v>14894537141.269596</v>
      </c>
      <c r="G2229" s="1">
        <v>5045695873.440196</v>
      </c>
      <c r="H2229" s="1">
        <v>12448947967.666399</v>
      </c>
      <c r="I2229" s="1">
        <v>2600106699.8370032</v>
      </c>
    </row>
    <row r="2230" spans="1:9" x14ac:dyDescent="0.2">
      <c r="A2230" t="s">
        <v>133</v>
      </c>
      <c r="D2230" t="s">
        <v>8</v>
      </c>
      <c r="E2230">
        <v>201505</v>
      </c>
      <c r="F2230" s="1">
        <v>16644916795.702103</v>
      </c>
      <c r="G2230" s="1">
        <v>6026091475.7777033</v>
      </c>
      <c r="H2230" s="1">
        <v>13773252033.677502</v>
      </c>
      <c r="I2230" s="1">
        <v>3154426713.7531013</v>
      </c>
    </row>
    <row r="2231" spans="1:9" x14ac:dyDescent="0.2">
      <c r="A2231" t="s">
        <v>133</v>
      </c>
      <c r="D2231" t="s">
        <v>8</v>
      </c>
      <c r="E2231">
        <v>201506</v>
      </c>
      <c r="F2231" s="1">
        <v>15599821528.703901</v>
      </c>
      <c r="G2231" s="1">
        <v>9060707192.6192074</v>
      </c>
      <c r="H2231" s="1">
        <v>12712170114.064302</v>
      </c>
      <c r="I2231" s="1">
        <v>6173055777.9796047</v>
      </c>
    </row>
    <row r="2232" spans="1:9" x14ac:dyDescent="0.2">
      <c r="A2232" t="s">
        <v>133</v>
      </c>
      <c r="D2232" t="s">
        <v>8</v>
      </c>
      <c r="E2232">
        <v>201507</v>
      </c>
      <c r="F2232" s="1">
        <v>18333257472.720009</v>
      </c>
      <c r="G2232" s="1">
        <v>18328182381.720108</v>
      </c>
      <c r="H2232" s="1">
        <v>15587336532.909208</v>
      </c>
      <c r="I2232" s="1">
        <v>15582261441.909307</v>
      </c>
    </row>
    <row r="2233" spans="1:9" x14ac:dyDescent="0.2">
      <c r="A2233" t="s">
        <v>133</v>
      </c>
      <c r="D2233" t="s">
        <v>8</v>
      </c>
      <c r="E2233">
        <v>201508</v>
      </c>
      <c r="F2233" s="1">
        <v>21841081450.566208</v>
      </c>
      <c r="G2233" s="1">
        <v>13695472000.762108</v>
      </c>
      <c r="H2233" s="1">
        <v>18952075647.926193</v>
      </c>
      <c r="I2233" s="1">
        <v>10806466198.122101</v>
      </c>
    </row>
    <row r="2234" spans="1:9" x14ac:dyDescent="0.2">
      <c r="A2234" t="s">
        <v>133</v>
      </c>
      <c r="D2234" t="s">
        <v>8</v>
      </c>
      <c r="E2234">
        <v>201509</v>
      </c>
      <c r="F2234" s="1">
        <v>22824862683.055988</v>
      </c>
      <c r="G2234" s="1">
        <v>12933220438.928295</v>
      </c>
      <c r="H2234" s="1">
        <v>19449806031.122692</v>
      </c>
      <c r="I2234" s="1">
        <v>9558163786.9949989</v>
      </c>
    </row>
    <row r="2235" spans="1:9" x14ac:dyDescent="0.2">
      <c r="A2235" t="s">
        <v>133</v>
      </c>
      <c r="D2235" t="s">
        <v>8</v>
      </c>
      <c r="E2235">
        <v>201510</v>
      </c>
      <c r="F2235" s="1">
        <v>18183983248.294403</v>
      </c>
      <c r="G2235" s="1">
        <v>10303897014.609705</v>
      </c>
      <c r="H2235" s="1">
        <v>15048738805.604406</v>
      </c>
      <c r="I2235" s="1">
        <v>7168652571.9197006</v>
      </c>
    </row>
    <row r="2236" spans="1:9" x14ac:dyDescent="0.2">
      <c r="A2236" t="s">
        <v>133</v>
      </c>
      <c r="D2236" t="s">
        <v>8</v>
      </c>
      <c r="E2236">
        <v>201511</v>
      </c>
      <c r="F2236" s="1">
        <v>14433879018.382401</v>
      </c>
      <c r="G2236" s="1">
        <v>7564045882.1533995</v>
      </c>
      <c r="H2236" s="1">
        <v>11757191170.735199</v>
      </c>
      <c r="I2236" s="1">
        <v>4887358034.5061989</v>
      </c>
    </row>
    <row r="2237" spans="1:9" x14ac:dyDescent="0.2">
      <c r="A2237" t="s">
        <v>133</v>
      </c>
      <c r="D2237" t="s">
        <v>8</v>
      </c>
      <c r="E2237">
        <v>201512</v>
      </c>
      <c r="F2237" s="1">
        <v>16477861638.267305</v>
      </c>
      <c r="G2237" s="1">
        <v>8376525115.2872</v>
      </c>
      <c r="H2237" s="1">
        <v>13285394847.451298</v>
      </c>
      <c r="I2237" s="1">
        <v>5184058324.4711981</v>
      </c>
    </row>
    <row r="2238" spans="1:9" x14ac:dyDescent="0.2">
      <c r="A2238" t="s">
        <v>133</v>
      </c>
      <c r="D2238" t="s">
        <v>8</v>
      </c>
      <c r="E2238">
        <v>201601</v>
      </c>
      <c r="F2238" s="1">
        <v>8756642345.3304958</v>
      </c>
      <c r="G2238" s="1">
        <v>4737976821.6140022</v>
      </c>
      <c r="H2238" s="1">
        <v>7277303236.8990002</v>
      </c>
      <c r="I2238" s="1">
        <v>3258637713.1824999</v>
      </c>
    </row>
    <row r="2239" spans="1:9" x14ac:dyDescent="0.2">
      <c r="A2239" t="s">
        <v>133</v>
      </c>
      <c r="D2239" t="s">
        <v>8</v>
      </c>
      <c r="E2239">
        <v>201602</v>
      </c>
      <c r="F2239" s="1">
        <v>15279686681.817606</v>
      </c>
      <c r="G2239" s="1">
        <v>8370373446.9416018</v>
      </c>
      <c r="H2239" s="1">
        <v>12818894606.022093</v>
      </c>
      <c r="I2239" s="1">
        <v>5909581371.1460991</v>
      </c>
    </row>
    <row r="2240" spans="1:9" x14ac:dyDescent="0.2">
      <c r="A2240" t="s">
        <v>133</v>
      </c>
      <c r="D2240" t="s">
        <v>8</v>
      </c>
      <c r="E2240">
        <v>201603</v>
      </c>
      <c r="F2240" s="1">
        <v>16594816878.706003</v>
      </c>
      <c r="G2240" s="1">
        <v>20298248670.988121</v>
      </c>
      <c r="H2240" s="1">
        <v>13847898102.270004</v>
      </c>
      <c r="I2240" s="1">
        <v>17551329894.552113</v>
      </c>
    </row>
    <row r="2241" spans="1:9" x14ac:dyDescent="0.2">
      <c r="A2241" t="s">
        <v>133</v>
      </c>
      <c r="D2241" t="s">
        <v>8</v>
      </c>
      <c r="E2241">
        <v>201604</v>
      </c>
      <c r="F2241" s="1">
        <v>18354525787.582504</v>
      </c>
      <c r="G2241" s="1">
        <v>21114590496.822353</v>
      </c>
      <c r="H2241" s="1">
        <v>15549464096.213497</v>
      </c>
      <c r="I2241" s="1">
        <v>18309528805.453362</v>
      </c>
    </row>
    <row r="2242" spans="1:9" x14ac:dyDescent="0.2">
      <c r="A2242" t="s">
        <v>133</v>
      </c>
      <c r="D2242" t="s">
        <v>8</v>
      </c>
      <c r="E2242">
        <v>201605</v>
      </c>
      <c r="F2242" s="1">
        <v>19764448624.672001</v>
      </c>
      <c r="G2242" s="1">
        <v>21694136456.056412</v>
      </c>
      <c r="H2242" s="1">
        <v>16401496593.617208</v>
      </c>
      <c r="I2242" s="1">
        <v>18331184425.001614</v>
      </c>
    </row>
    <row r="2243" spans="1:9" x14ac:dyDescent="0.2">
      <c r="A2243" t="s">
        <v>133</v>
      </c>
      <c r="D2243" t="s">
        <v>8</v>
      </c>
      <c r="E2243">
        <v>201606</v>
      </c>
      <c r="F2243" s="1">
        <v>19729296489.064892</v>
      </c>
      <c r="G2243" s="1">
        <v>21411152555.986992</v>
      </c>
      <c r="H2243" s="1">
        <v>16272071082.881395</v>
      </c>
      <c r="I2243" s="1">
        <v>17953927149.803493</v>
      </c>
    </row>
    <row r="2244" spans="1:9" x14ac:dyDescent="0.2">
      <c r="A2244" t="s">
        <v>133</v>
      </c>
      <c r="D2244" t="s">
        <v>8</v>
      </c>
      <c r="E2244">
        <v>201607</v>
      </c>
      <c r="F2244" s="1">
        <v>20689781818.2528</v>
      </c>
      <c r="G2244" s="1">
        <v>23348234696.308113</v>
      </c>
      <c r="H2244" s="1">
        <v>17455307577.815407</v>
      </c>
      <c r="I2244" s="1">
        <v>20113760455.87072</v>
      </c>
    </row>
    <row r="2245" spans="1:9" x14ac:dyDescent="0.2">
      <c r="A2245" t="s">
        <v>133</v>
      </c>
      <c r="D2245" t="s">
        <v>8</v>
      </c>
      <c r="E2245">
        <v>201608</v>
      </c>
      <c r="F2245" s="1">
        <v>24025502710.786495</v>
      </c>
      <c r="G2245" s="1">
        <v>16185778772.741882</v>
      </c>
      <c r="H2245" s="1">
        <v>20590779156.584</v>
      </c>
      <c r="I2245" s="1">
        <v>12751055218.539387</v>
      </c>
    </row>
    <row r="2246" spans="1:9" x14ac:dyDescent="0.2">
      <c r="A2246" t="s">
        <v>133</v>
      </c>
      <c r="D2246" t="s">
        <v>8</v>
      </c>
      <c r="E2246">
        <v>201609</v>
      </c>
      <c r="F2246" s="1">
        <v>24394311012.740997</v>
      </c>
      <c r="G2246" s="1">
        <v>15665283234.343498</v>
      </c>
      <c r="H2246" s="1">
        <v>20612650461.02071</v>
      </c>
      <c r="I2246" s="1">
        <v>11883622682.623192</v>
      </c>
    </row>
    <row r="2247" spans="1:9" x14ac:dyDescent="0.2">
      <c r="A2247" t="s">
        <v>133</v>
      </c>
      <c r="D2247" t="s">
        <v>8</v>
      </c>
      <c r="E2247">
        <v>201610</v>
      </c>
      <c r="F2247" s="1">
        <v>20372313067.74519</v>
      </c>
      <c r="G2247" s="1">
        <v>11294733082.581501</v>
      </c>
      <c r="H2247" s="1">
        <v>16719204429.334007</v>
      </c>
      <c r="I2247" s="1">
        <v>7641624444.1703024</v>
      </c>
    </row>
    <row r="2248" spans="1:9" x14ac:dyDescent="0.2">
      <c r="A2248" t="s">
        <v>133</v>
      </c>
      <c r="D2248" t="s">
        <v>8</v>
      </c>
      <c r="E2248">
        <v>201611</v>
      </c>
      <c r="F2248" s="1">
        <v>17855601720.699203</v>
      </c>
      <c r="G2248" s="1">
        <v>10239125374.174694</v>
      </c>
      <c r="H2248" s="1">
        <v>14752332986.304195</v>
      </c>
      <c r="I2248" s="1">
        <v>7135856639.7796936</v>
      </c>
    </row>
    <row r="2249" spans="1:9" x14ac:dyDescent="0.2">
      <c r="A2249" t="s">
        <v>133</v>
      </c>
      <c r="D2249" t="s">
        <v>8</v>
      </c>
      <c r="E2249">
        <v>201612</v>
      </c>
      <c r="F2249" s="1">
        <v>19325063148.001591</v>
      </c>
      <c r="G2249" s="1">
        <v>11004869692.600798</v>
      </c>
      <c r="H2249" s="1">
        <v>15836935596.093601</v>
      </c>
      <c r="I2249" s="1">
        <v>7516742140.6927958</v>
      </c>
    </row>
    <row r="2250" spans="1:9" x14ac:dyDescent="0.2">
      <c r="A2250" t="s">
        <v>133</v>
      </c>
      <c r="D2250" t="s">
        <v>8</v>
      </c>
      <c r="E2250">
        <v>201701</v>
      </c>
      <c r="F2250" s="1">
        <v>11429801264.921099</v>
      </c>
      <c r="G2250" s="1">
        <v>6711392023.6631002</v>
      </c>
      <c r="H2250" s="1">
        <v>9778133030.2915955</v>
      </c>
      <c r="I2250" s="1">
        <v>5059723789.0336018</v>
      </c>
    </row>
    <row r="2251" spans="1:9" x14ac:dyDescent="0.2">
      <c r="A2251" t="s">
        <v>133</v>
      </c>
      <c r="D2251" t="s">
        <v>8</v>
      </c>
      <c r="E2251">
        <v>201702</v>
      </c>
      <c r="F2251" s="1">
        <v>18347005005.182011</v>
      </c>
      <c r="G2251" s="1">
        <v>10429891390.890509</v>
      </c>
      <c r="H2251" s="1">
        <v>15374818631.170996</v>
      </c>
      <c r="I2251" s="1">
        <v>7457705016.8795013</v>
      </c>
    </row>
    <row r="2252" spans="1:9" x14ac:dyDescent="0.2">
      <c r="A2252" t="s">
        <v>133</v>
      </c>
      <c r="D2252" t="s">
        <v>8</v>
      </c>
      <c r="E2252">
        <v>201703</v>
      </c>
      <c r="F2252" s="1">
        <v>19956281298.221199</v>
      </c>
      <c r="G2252" s="1">
        <v>11274111065.02879</v>
      </c>
      <c r="H2252" s="1">
        <v>16554914408.881882</v>
      </c>
      <c r="I2252" s="1">
        <v>7872744175.689497</v>
      </c>
    </row>
    <row r="2253" spans="1:9" x14ac:dyDescent="0.2">
      <c r="A2253" t="s">
        <v>133</v>
      </c>
      <c r="D2253" t="s">
        <v>8</v>
      </c>
      <c r="E2253">
        <v>201704</v>
      </c>
      <c r="F2253" s="1">
        <v>18864981019.450893</v>
      </c>
      <c r="G2253" s="1">
        <v>10081905216.008991</v>
      </c>
      <c r="H2253" s="1">
        <v>15846059633.600895</v>
      </c>
      <c r="I2253" s="1">
        <v>7062983830.1589975</v>
      </c>
    </row>
    <row r="2254" spans="1:9" x14ac:dyDescent="0.2">
      <c r="A2254" t="s">
        <v>133</v>
      </c>
      <c r="D2254" t="s">
        <v>8</v>
      </c>
      <c r="E2254">
        <v>201705</v>
      </c>
      <c r="F2254" s="1">
        <v>19815152280.724003</v>
      </c>
      <c r="G2254" s="1">
        <v>10980896821.036306</v>
      </c>
      <c r="H2254" s="1">
        <v>16146453810.483999</v>
      </c>
      <c r="I2254" s="1">
        <v>7312198350.7963018</v>
      </c>
    </row>
    <row r="2255" spans="1:9" x14ac:dyDescent="0.2">
      <c r="A2255" t="s">
        <v>133</v>
      </c>
      <c r="D2255" t="s">
        <v>8</v>
      </c>
      <c r="E2255">
        <v>201706</v>
      </c>
      <c r="F2255" s="1">
        <v>20938881089.800705</v>
      </c>
      <c r="G2255" s="1">
        <v>11966768450.890995</v>
      </c>
      <c r="H2255" s="1">
        <v>17371831029.120697</v>
      </c>
      <c r="I2255" s="1">
        <v>8399718390.2110062</v>
      </c>
    </row>
    <row r="2256" spans="1:9" x14ac:dyDescent="0.2">
      <c r="A2256" t="s">
        <v>133</v>
      </c>
      <c r="D2256" t="s">
        <v>8</v>
      </c>
      <c r="E2256">
        <v>201707</v>
      </c>
      <c r="F2256" s="1">
        <v>18872755996.072998</v>
      </c>
      <c r="G2256" s="1">
        <v>9738687182.3085098</v>
      </c>
      <c r="H2256" s="1">
        <v>15236181186.378096</v>
      </c>
      <c r="I2256" s="1">
        <v>6102112372.6136017</v>
      </c>
    </row>
    <row r="2257" spans="1:9" x14ac:dyDescent="0.2">
      <c r="A2257" t="s">
        <v>133</v>
      </c>
      <c r="D2257" t="s">
        <v>8</v>
      </c>
      <c r="E2257">
        <v>201708</v>
      </c>
      <c r="F2257" s="1">
        <v>25491487383.263985</v>
      </c>
      <c r="G2257" s="1">
        <v>18383197437.215683</v>
      </c>
      <c r="H2257" s="1">
        <v>21636610861.914288</v>
      </c>
      <c r="I2257" s="1">
        <v>14528320915.865993</v>
      </c>
    </row>
    <row r="2258" spans="1:9" x14ac:dyDescent="0.2">
      <c r="A2258" t="s">
        <v>133</v>
      </c>
      <c r="D2258" t="s">
        <v>8</v>
      </c>
      <c r="E2258">
        <v>201709</v>
      </c>
      <c r="F2258" s="1">
        <v>26016760099.436401</v>
      </c>
      <c r="G2258" s="1">
        <v>15727209261.171103</v>
      </c>
      <c r="H2258" s="1">
        <v>21872235245.642292</v>
      </c>
      <c r="I2258" s="1">
        <v>11582684407.376991</v>
      </c>
    </row>
    <row r="2259" spans="1:9" x14ac:dyDescent="0.2">
      <c r="A2259" t="s">
        <v>133</v>
      </c>
      <c r="D2259" t="s">
        <v>8</v>
      </c>
      <c r="E2259">
        <v>201710</v>
      </c>
      <c r="F2259" s="1">
        <v>22071349237.462292</v>
      </c>
      <c r="G2259" s="1">
        <v>12153569046.527193</v>
      </c>
      <c r="H2259" s="1">
        <v>18119906997.533489</v>
      </c>
      <c r="I2259" s="1">
        <v>8202126806.598402</v>
      </c>
    </row>
    <row r="2260" spans="1:9" x14ac:dyDescent="0.2">
      <c r="A2260" t="s">
        <v>133</v>
      </c>
      <c r="D2260" t="s">
        <v>8</v>
      </c>
      <c r="E2260">
        <v>201711</v>
      </c>
      <c r="F2260" s="1">
        <v>18270292084.119503</v>
      </c>
      <c r="G2260" s="1">
        <v>9520416845.4483032</v>
      </c>
      <c r="H2260" s="1">
        <v>14631190326.376497</v>
      </c>
      <c r="I2260" s="1">
        <v>5881315087.7052994</v>
      </c>
    </row>
    <row r="2261" spans="1:9" x14ac:dyDescent="0.2">
      <c r="A2261" t="s">
        <v>133</v>
      </c>
      <c r="D2261" t="s">
        <v>8</v>
      </c>
      <c r="E2261">
        <v>201712</v>
      </c>
      <c r="F2261" s="1">
        <v>20631709630.464397</v>
      </c>
      <c r="G2261" s="1">
        <v>11719789977.453602</v>
      </c>
      <c r="H2261" s="1">
        <v>16735289987.839596</v>
      </c>
      <c r="I2261" s="1">
        <v>7823370334.8288021</v>
      </c>
    </row>
    <row r="2262" spans="1:9" x14ac:dyDescent="0.2">
      <c r="A2262" t="s">
        <v>133</v>
      </c>
      <c r="D2262" t="s">
        <v>8</v>
      </c>
      <c r="E2262">
        <v>201801</v>
      </c>
      <c r="F2262" s="1">
        <v>11813422323.863998</v>
      </c>
      <c r="G2262" s="1">
        <v>6907357084.5221996</v>
      </c>
      <c r="H2262" s="1">
        <v>9993780621.8539982</v>
      </c>
      <c r="I2262" s="1">
        <v>5087715382.5122004</v>
      </c>
    </row>
    <row r="2263" spans="1:9" x14ac:dyDescent="0.2">
      <c r="A2263" t="s">
        <v>133</v>
      </c>
      <c r="D2263" t="s">
        <v>8</v>
      </c>
      <c r="E2263">
        <v>201802</v>
      </c>
      <c r="F2263" s="1">
        <v>18406143434.759178</v>
      </c>
      <c r="G2263" s="1">
        <v>21705235851.276482</v>
      </c>
      <c r="H2263" s="1">
        <v>15321773111.573181</v>
      </c>
      <c r="I2263" s="1">
        <v>18620865528.090492</v>
      </c>
    </row>
    <row r="2264" spans="1:9" x14ac:dyDescent="0.2">
      <c r="A2264" t="s">
        <v>133</v>
      </c>
      <c r="D2264" t="s">
        <v>8</v>
      </c>
      <c r="E2264">
        <v>201803</v>
      </c>
      <c r="F2264" s="1">
        <v>21196726506.047199</v>
      </c>
      <c r="G2264" s="1">
        <v>14894565030.232204</v>
      </c>
      <c r="H2264" s="1">
        <v>17438976245.383797</v>
      </c>
      <c r="I2264" s="1">
        <v>11136814769.568802</v>
      </c>
    </row>
    <row r="2265" spans="1:9" x14ac:dyDescent="0.2">
      <c r="A2265" t="s">
        <v>133</v>
      </c>
      <c r="D2265" t="s">
        <v>8</v>
      </c>
      <c r="E2265">
        <v>201804</v>
      </c>
      <c r="F2265" s="1">
        <v>21057476820.971104</v>
      </c>
      <c r="G2265" s="1">
        <v>13442226944.006899</v>
      </c>
      <c r="H2265" s="1">
        <v>17463477484.381092</v>
      </c>
      <c r="I2265" s="1">
        <v>9848227607.4168968</v>
      </c>
    </row>
    <row r="2266" spans="1:9" x14ac:dyDescent="0.2">
      <c r="A2266" t="s">
        <v>133</v>
      </c>
      <c r="D2266" t="s">
        <v>8</v>
      </c>
      <c r="E2266">
        <v>201805</v>
      </c>
      <c r="F2266" s="1">
        <v>23032012069.002304</v>
      </c>
      <c r="G2266" s="1">
        <v>12808837159.667099</v>
      </c>
      <c r="H2266" s="1">
        <v>18788444311.484699</v>
      </c>
      <c r="I2266" s="1">
        <v>8565269402.1495008</v>
      </c>
    </row>
    <row r="2267" spans="1:9" x14ac:dyDescent="0.2">
      <c r="A2267" t="s">
        <v>133</v>
      </c>
      <c r="D2267" t="s">
        <v>8</v>
      </c>
      <c r="E2267">
        <v>201806</v>
      </c>
      <c r="F2267" s="1">
        <v>21476009787.461292</v>
      </c>
      <c r="G2267" s="1">
        <v>13362004432.0317</v>
      </c>
      <c r="H2267" s="1">
        <v>17722770764.236095</v>
      </c>
      <c r="I2267" s="1">
        <v>9608765408.8064995</v>
      </c>
    </row>
    <row r="2268" spans="1:9" x14ac:dyDescent="0.2">
      <c r="A2268" t="s">
        <v>133</v>
      </c>
      <c r="D2268" t="s">
        <v>8</v>
      </c>
      <c r="E2268">
        <v>201807</v>
      </c>
      <c r="F2268" s="1">
        <v>23587140577.870003</v>
      </c>
      <c r="G2268" s="1">
        <v>14352577176.862301</v>
      </c>
      <c r="H2268" s="1">
        <v>19416626400.756004</v>
      </c>
      <c r="I2268" s="1">
        <v>10182062999.748304</v>
      </c>
    </row>
    <row r="2269" spans="1:9" x14ac:dyDescent="0.2">
      <c r="A2269" t="s">
        <v>133</v>
      </c>
      <c r="D2269" t="s">
        <v>8</v>
      </c>
      <c r="E2269">
        <v>201808</v>
      </c>
      <c r="F2269" s="1">
        <v>27313139143.43998</v>
      </c>
      <c r="G2269" s="1">
        <v>18056969146.644505</v>
      </c>
      <c r="H2269" s="1">
        <v>26741169263.854</v>
      </c>
      <c r="I2269" s="1">
        <v>17484999267.058495</v>
      </c>
    </row>
    <row r="2270" spans="1:9" x14ac:dyDescent="0.2">
      <c r="A2270" t="s">
        <v>133</v>
      </c>
      <c r="D2270" t="s">
        <v>8</v>
      </c>
      <c r="E2270">
        <v>201809</v>
      </c>
      <c r="F2270" s="1">
        <v>28413051295.720016</v>
      </c>
      <c r="G2270" s="1">
        <v>18927976468.7799</v>
      </c>
      <c r="H2270" s="1">
        <v>19374593491.998383</v>
      </c>
      <c r="I2270" s="1">
        <v>9889518665.0582924</v>
      </c>
    </row>
    <row r="2271" spans="1:9" x14ac:dyDescent="0.2">
      <c r="A2271" t="s">
        <v>133</v>
      </c>
      <c r="D2271" t="s">
        <v>8</v>
      </c>
      <c r="E2271">
        <v>201810</v>
      </c>
      <c r="F2271" s="1">
        <v>24929615331.685822</v>
      </c>
      <c r="G2271" s="1">
        <v>14936546177.373211</v>
      </c>
      <c r="H2271" s="1">
        <v>20270824536.051998</v>
      </c>
      <c r="I2271" s="1">
        <v>10277755381.739407</v>
      </c>
    </row>
    <row r="2272" spans="1:9" x14ac:dyDescent="0.2">
      <c r="A2272" t="s">
        <v>133</v>
      </c>
      <c r="D2272" t="s">
        <v>8</v>
      </c>
      <c r="E2272">
        <v>201811</v>
      </c>
      <c r="F2272" s="1">
        <v>21905094356.311001</v>
      </c>
      <c r="G2272" s="1">
        <v>22023982182.984909</v>
      </c>
      <c r="H2272" s="1">
        <v>17683852587.364014</v>
      </c>
      <c r="I2272" s="1">
        <v>17802740414.037907</v>
      </c>
    </row>
    <row r="2273" spans="1:9" x14ac:dyDescent="0.2">
      <c r="A2273" t="s">
        <v>133</v>
      </c>
      <c r="D2273" t="s">
        <v>8</v>
      </c>
      <c r="E2273">
        <v>201812</v>
      </c>
      <c r="F2273" s="1">
        <v>22476407485.054405</v>
      </c>
      <c r="G2273" s="1">
        <v>22784033140.361706</v>
      </c>
      <c r="H2273" s="1">
        <v>18067005295.744194</v>
      </c>
      <c r="I2273" s="1">
        <v>18374630951.051491</v>
      </c>
    </row>
    <row r="2274" spans="1:9" x14ac:dyDescent="0.2">
      <c r="A2274" t="s">
        <v>133</v>
      </c>
      <c r="D2274" t="s">
        <v>8</v>
      </c>
      <c r="E2274">
        <v>201901</v>
      </c>
      <c r="F2274" s="1">
        <v>14623654193.959991</v>
      </c>
      <c r="G2274" s="1">
        <v>12557828500.669893</v>
      </c>
      <c r="H2274" s="1">
        <v>12427483578.72999</v>
      </c>
      <c r="I2274" s="1">
        <v>10361657885.439896</v>
      </c>
    </row>
    <row r="2275" spans="1:9" x14ac:dyDescent="0.2">
      <c r="A2275" t="s">
        <v>133</v>
      </c>
      <c r="D2275" t="s">
        <v>8</v>
      </c>
      <c r="E2275">
        <v>201902</v>
      </c>
      <c r="F2275" s="1">
        <v>21829217235.002907</v>
      </c>
      <c r="G2275" s="1">
        <v>21456246080.577106</v>
      </c>
      <c r="H2275" s="1">
        <v>18252352941.191891</v>
      </c>
      <c r="I2275" s="1">
        <v>17879381786.766102</v>
      </c>
    </row>
    <row r="2276" spans="1:9" x14ac:dyDescent="0.2">
      <c r="A2276" t="s">
        <v>133</v>
      </c>
      <c r="D2276" t="s">
        <v>8</v>
      </c>
      <c r="E2276">
        <v>201903</v>
      </c>
      <c r="F2276" s="1">
        <v>21880102042.801788</v>
      </c>
      <c r="G2276" s="1">
        <v>21960563233.718197</v>
      </c>
      <c r="H2276" s="1">
        <v>17591028174.884796</v>
      </c>
      <c r="I2276" s="1">
        <v>17671489365.801201</v>
      </c>
    </row>
    <row r="2277" spans="1:9" x14ac:dyDescent="0.2">
      <c r="A2277" t="s">
        <v>133</v>
      </c>
      <c r="D2277" t="s">
        <v>8</v>
      </c>
      <c r="E2277">
        <v>201904</v>
      </c>
      <c r="F2277" s="1">
        <v>23188148871.402901</v>
      </c>
      <c r="G2277" s="1">
        <v>23242875352.536808</v>
      </c>
      <c r="H2277" s="1">
        <v>19081330554.069088</v>
      </c>
      <c r="I2277" s="1">
        <v>19136057035.202995</v>
      </c>
    </row>
    <row r="2278" spans="1:9" x14ac:dyDescent="0.2">
      <c r="A2278" t="s">
        <v>133</v>
      </c>
      <c r="D2278" t="s">
        <v>8</v>
      </c>
      <c r="E2278">
        <v>201905</v>
      </c>
      <c r="F2278" s="1">
        <v>24943175426.826813</v>
      </c>
      <c r="G2278" s="1">
        <v>25009419108.860405</v>
      </c>
      <c r="H2278" s="1">
        <v>20301092197.905811</v>
      </c>
      <c r="I2278" s="1">
        <v>20367335879.9394</v>
      </c>
    </row>
    <row r="2279" spans="1:9" x14ac:dyDescent="0.2">
      <c r="A2279" t="s">
        <v>133</v>
      </c>
      <c r="D2279" t="s">
        <v>8</v>
      </c>
      <c r="E2279">
        <v>201906</v>
      </c>
      <c r="F2279" s="1">
        <v>23312700013.248611</v>
      </c>
      <c r="G2279" s="1">
        <v>23356929000.176216</v>
      </c>
      <c r="H2279" s="1">
        <v>18891281660.936203</v>
      </c>
      <c r="I2279" s="1">
        <v>18935510647.863811</v>
      </c>
    </row>
    <row r="2280" spans="1:9" x14ac:dyDescent="0.2">
      <c r="A2280" t="s">
        <v>133</v>
      </c>
      <c r="D2280" t="s">
        <v>8</v>
      </c>
      <c r="E2280">
        <v>201907</v>
      </c>
      <c r="F2280" s="1">
        <v>24780252730.494198</v>
      </c>
      <c r="G2280" s="1">
        <v>24807481650.055794</v>
      </c>
      <c r="H2280" s="1">
        <v>20405438045.205696</v>
      </c>
      <c r="I2280" s="1">
        <v>20432666964.7673</v>
      </c>
    </row>
    <row r="2281" spans="1:9" x14ac:dyDescent="0.2">
      <c r="A2281" t="s">
        <v>133</v>
      </c>
      <c r="D2281" t="s">
        <v>8</v>
      </c>
      <c r="E2281">
        <v>201908</v>
      </c>
      <c r="F2281" s="1">
        <v>28031433523.999706</v>
      </c>
      <c r="G2281" s="1">
        <v>28008288090.925289</v>
      </c>
      <c r="H2281" s="1">
        <v>23425081233.655602</v>
      </c>
      <c r="I2281" s="1">
        <v>23401935800.5812</v>
      </c>
    </row>
    <row r="2282" spans="1:9" x14ac:dyDescent="0.2">
      <c r="A2282" t="s">
        <v>133</v>
      </c>
      <c r="D2282" t="s">
        <v>8</v>
      </c>
      <c r="E2282">
        <v>201909</v>
      </c>
      <c r="F2282" s="1">
        <v>28390387153.631916</v>
      </c>
      <c r="G2282" s="1">
        <v>28367356825.710426</v>
      </c>
      <c r="H2282" s="1">
        <v>23411344272.707699</v>
      </c>
      <c r="I2282" s="1">
        <v>23388313944.786209</v>
      </c>
    </row>
    <row r="2283" spans="1:9" x14ac:dyDescent="0.2">
      <c r="A2283" t="s">
        <v>133</v>
      </c>
      <c r="D2283" t="s">
        <v>8</v>
      </c>
      <c r="E2283">
        <v>201910</v>
      </c>
      <c r="F2283" s="1">
        <v>28158304223.853626</v>
      </c>
      <c r="G2283" s="1">
        <v>28184118912.319614</v>
      </c>
      <c r="H2283" s="1">
        <v>23264374789.302113</v>
      </c>
      <c r="I2283" s="1">
        <v>23290189477.768108</v>
      </c>
    </row>
    <row r="2284" spans="1:9" x14ac:dyDescent="0.2">
      <c r="A2284" t="s">
        <v>133</v>
      </c>
      <c r="D2284" t="s">
        <v>8</v>
      </c>
      <c r="E2284">
        <v>201911</v>
      </c>
      <c r="F2284" s="1">
        <v>22377508004.897308</v>
      </c>
      <c r="G2284" s="1">
        <v>22296339069.540905</v>
      </c>
      <c r="H2284" s="1">
        <v>18236455688.025597</v>
      </c>
      <c r="I2284" s="1">
        <v>18155286752.669193</v>
      </c>
    </row>
    <row r="2285" spans="1:9" x14ac:dyDescent="0.2">
      <c r="A2285" t="s">
        <v>133</v>
      </c>
      <c r="D2285" t="s">
        <v>8</v>
      </c>
      <c r="E2285">
        <v>201912</v>
      </c>
      <c r="F2285" s="1">
        <v>26118680355.811199</v>
      </c>
      <c r="G2285" s="1">
        <v>26249277632.256397</v>
      </c>
      <c r="H2285" s="1">
        <v>21263579223.3288</v>
      </c>
      <c r="I2285" s="1">
        <v>21394176499.774002</v>
      </c>
    </row>
    <row r="2286" spans="1:9" x14ac:dyDescent="0.2">
      <c r="A2286" t="s">
        <v>133</v>
      </c>
      <c r="D2286" t="s">
        <v>8</v>
      </c>
      <c r="E2286">
        <v>202001</v>
      </c>
      <c r="F2286" s="1">
        <v>16058969220.84</v>
      </c>
      <c r="G2286" s="1">
        <v>16060638251.983694</v>
      </c>
      <c r="H2286" s="1">
        <v>13626911264.839996</v>
      </c>
      <c r="I2286" s="1">
        <v>13628580295.983698</v>
      </c>
    </row>
    <row r="2287" spans="1:9" x14ac:dyDescent="0.2">
      <c r="A2287" t="s">
        <v>133</v>
      </c>
      <c r="D2287" t="s">
        <v>8</v>
      </c>
      <c r="E2287">
        <v>202002</v>
      </c>
      <c r="F2287" s="1">
        <v>22156758082.2827</v>
      </c>
      <c r="G2287" s="1">
        <v>22170451919.712708</v>
      </c>
      <c r="H2287" s="1">
        <v>18317459276.498692</v>
      </c>
      <c r="I2287" s="1">
        <v>18331153113.928707</v>
      </c>
    </row>
    <row r="2288" spans="1:9" x14ac:dyDescent="0.2">
      <c r="A2288" t="s">
        <v>133</v>
      </c>
      <c r="D2288" t="s">
        <v>8</v>
      </c>
      <c r="E2288">
        <v>202003</v>
      </c>
      <c r="F2288" s="1">
        <v>24733603196.546108</v>
      </c>
      <c r="G2288" s="1">
        <v>24769481700.300995</v>
      </c>
      <c r="H2288" s="1">
        <v>20379516395.676502</v>
      </c>
      <c r="I2288" s="1">
        <v>20415394899.431396</v>
      </c>
    </row>
    <row r="2289" spans="1:9" x14ac:dyDescent="0.2">
      <c r="A2289" t="s">
        <v>133</v>
      </c>
      <c r="D2289" t="s">
        <v>8</v>
      </c>
      <c r="E2289">
        <v>202004</v>
      </c>
      <c r="F2289" s="1">
        <v>20289268536.123417</v>
      </c>
      <c r="G2289" s="1">
        <v>19895892823.111809</v>
      </c>
      <c r="H2289" s="1">
        <v>16492775281.7234</v>
      </c>
      <c r="I2289" s="1">
        <v>16099399568.711805</v>
      </c>
    </row>
    <row r="2290" spans="1:9" x14ac:dyDescent="0.2">
      <c r="A2290" t="s">
        <v>133</v>
      </c>
      <c r="D2290" t="s">
        <v>8</v>
      </c>
      <c r="E2290">
        <v>202005</v>
      </c>
      <c r="F2290" s="1">
        <v>23194047970.788013</v>
      </c>
      <c r="G2290" s="1">
        <v>23432826338.621407</v>
      </c>
      <c r="H2290" s="1">
        <v>18774481343.697624</v>
      </c>
      <c r="I2290" s="1">
        <v>19013259711.530991</v>
      </c>
    </row>
    <row r="2291" spans="1:9" x14ac:dyDescent="0.2">
      <c r="A2291" t="s">
        <v>133</v>
      </c>
      <c r="D2291" t="s">
        <v>8</v>
      </c>
      <c r="E2291">
        <v>202006</v>
      </c>
      <c r="F2291" s="1">
        <v>23157830216.253189</v>
      </c>
      <c r="G2291" s="1">
        <v>23156477151.606209</v>
      </c>
      <c r="H2291" s="1">
        <v>18848901872.846985</v>
      </c>
      <c r="I2291" s="1">
        <v>18847548808.200005</v>
      </c>
    </row>
    <row r="2292" spans="1:9" x14ac:dyDescent="0.2">
      <c r="A2292" t="s">
        <v>133</v>
      </c>
      <c r="D2292" t="s">
        <v>8</v>
      </c>
      <c r="E2292">
        <v>202007</v>
      </c>
      <c r="F2292" s="1">
        <v>23089943885.376404</v>
      </c>
      <c r="G2292" s="1">
        <v>22480095493.176224</v>
      </c>
      <c r="H2292" s="1">
        <v>19337301972.9244</v>
      </c>
      <c r="I2292" s="1">
        <v>18727453580.724186</v>
      </c>
    </row>
    <row r="2293" spans="1:9" x14ac:dyDescent="0.2">
      <c r="A2293" t="s">
        <v>133</v>
      </c>
      <c r="D2293" t="s">
        <v>8</v>
      </c>
      <c r="E2293">
        <v>202008</v>
      </c>
      <c r="F2293" s="1">
        <v>28493560304.820019</v>
      </c>
      <c r="G2293" s="1">
        <v>29329089288.504025</v>
      </c>
      <c r="H2293" s="1">
        <v>23879946135.820019</v>
      </c>
      <c r="I2293" s="1">
        <v>24715475119.504017</v>
      </c>
    </row>
    <row r="2294" spans="1:9" x14ac:dyDescent="0.2">
      <c r="A2294" t="s">
        <v>133</v>
      </c>
      <c r="D2294" t="s">
        <v>8</v>
      </c>
      <c r="E2294">
        <v>202009</v>
      </c>
      <c r="F2294" s="1">
        <v>29061233666.449318</v>
      </c>
      <c r="G2294" s="1">
        <v>29636922839.907211</v>
      </c>
      <c r="H2294" s="1">
        <v>24298317132.051895</v>
      </c>
      <c r="I2294" s="1">
        <v>24874006305.509804</v>
      </c>
    </row>
    <row r="2295" spans="1:9" x14ac:dyDescent="0.2">
      <c r="A2295" t="s">
        <v>133</v>
      </c>
      <c r="D2295" t="s">
        <v>8</v>
      </c>
      <c r="E2295">
        <v>202010</v>
      </c>
      <c r="F2295" s="1">
        <v>27348532219.856701</v>
      </c>
      <c r="G2295" s="1">
        <v>28166592511.814476</v>
      </c>
      <c r="H2295" s="1">
        <v>22581996911.220402</v>
      </c>
      <c r="I2295" s="1">
        <v>23400057203.178185</v>
      </c>
    </row>
    <row r="2296" spans="1:9" x14ac:dyDescent="0.2">
      <c r="A2296" t="s">
        <v>133</v>
      </c>
      <c r="D2296" t="s">
        <v>8</v>
      </c>
      <c r="E2296">
        <v>202011</v>
      </c>
      <c r="F2296" s="1">
        <v>24515878854.670013</v>
      </c>
      <c r="G2296" s="1">
        <v>26013049495.491112</v>
      </c>
      <c r="H2296" s="1">
        <v>20640899359.431618</v>
      </c>
      <c r="I2296" s="1">
        <v>22138070000.252716</v>
      </c>
    </row>
    <row r="2297" spans="1:9" x14ac:dyDescent="0.2">
      <c r="A2297" t="s">
        <v>133</v>
      </c>
      <c r="D2297" t="s">
        <v>8</v>
      </c>
      <c r="E2297">
        <v>202012</v>
      </c>
      <c r="F2297" s="1">
        <v>24600105786.634003</v>
      </c>
      <c r="G2297" s="1">
        <v>25426285865.917599</v>
      </c>
      <c r="H2297" s="1">
        <v>19966482196.633999</v>
      </c>
      <c r="I2297" s="1">
        <v>20792662275.917591</v>
      </c>
    </row>
    <row r="2298" spans="1:9" x14ac:dyDescent="0.2">
      <c r="A2298" t="s">
        <v>133</v>
      </c>
      <c r="D2298" t="s">
        <v>8</v>
      </c>
      <c r="E2298">
        <v>202101</v>
      </c>
      <c r="F2298" s="1">
        <v>16936630170.830017</v>
      </c>
      <c r="G2298" s="1">
        <v>14067700241.289202</v>
      </c>
      <c r="H2298" s="1">
        <v>14472134887.830009</v>
      </c>
      <c r="I2298" s="1">
        <v>11603204958.289204</v>
      </c>
    </row>
    <row r="2299" spans="1:9" x14ac:dyDescent="0.2">
      <c r="A2299" t="s">
        <v>133</v>
      </c>
      <c r="D2299" t="s">
        <v>8</v>
      </c>
      <c r="E2299">
        <v>202102</v>
      </c>
      <c r="F2299" s="1">
        <v>24169790043.799992</v>
      </c>
      <c r="G2299" s="1">
        <v>24265374981.665222</v>
      </c>
      <c r="H2299" s="1">
        <v>20112357465.127605</v>
      </c>
      <c r="I2299" s="1">
        <v>20207942402.992813</v>
      </c>
    </row>
    <row r="2300" spans="1:9" x14ac:dyDescent="0.2">
      <c r="A2300" t="s">
        <v>133</v>
      </c>
      <c r="D2300" t="s">
        <v>8</v>
      </c>
      <c r="E2300">
        <v>202103</v>
      </c>
      <c r="F2300" s="1">
        <v>26479292697.080811</v>
      </c>
      <c r="G2300" s="1">
        <v>26605649813.607384</v>
      </c>
      <c r="H2300" s="1">
        <v>22213284711.743317</v>
      </c>
      <c r="I2300" s="1">
        <v>22339641828.26989</v>
      </c>
    </row>
    <row r="2301" spans="1:9" x14ac:dyDescent="0.2">
      <c r="A2301" t="s">
        <v>133</v>
      </c>
      <c r="D2301" t="s">
        <v>8</v>
      </c>
      <c r="E2301">
        <v>202104</v>
      </c>
      <c r="F2301" s="1">
        <v>23796298948.73999</v>
      </c>
      <c r="G2301" s="1">
        <v>23447905364.632614</v>
      </c>
      <c r="H2301" s="1">
        <v>19763188838.739998</v>
      </c>
      <c r="I2301" s="1">
        <v>19414795254.632607</v>
      </c>
    </row>
    <row r="2302" spans="1:9" x14ac:dyDescent="0.2">
      <c r="A2302" t="s">
        <v>133</v>
      </c>
      <c r="D2302" t="s">
        <v>8</v>
      </c>
      <c r="E2302">
        <v>202105</v>
      </c>
      <c r="F2302" s="1">
        <v>26722809162.198807</v>
      </c>
      <c r="G2302" s="1">
        <v>26897208734.021194</v>
      </c>
      <c r="H2302" s="1">
        <v>22063200244.79221</v>
      </c>
      <c r="I2302" s="1">
        <v>22237599816.614594</v>
      </c>
    </row>
    <row r="2303" spans="1:9" x14ac:dyDescent="0.2">
      <c r="A2303" t="s">
        <v>133</v>
      </c>
      <c r="D2303" t="s">
        <v>8</v>
      </c>
      <c r="E2303">
        <v>202106</v>
      </c>
      <c r="F2303" s="1">
        <v>24305144581.052418</v>
      </c>
      <c r="G2303" s="1">
        <v>24990290631.639191</v>
      </c>
      <c r="H2303" s="1">
        <v>19572570351.873199</v>
      </c>
      <c r="I2303" s="1">
        <v>20257716402.460003</v>
      </c>
    </row>
    <row r="2304" spans="1:9" x14ac:dyDescent="0.2">
      <c r="A2304" t="s">
        <v>133</v>
      </c>
      <c r="D2304" t="s">
        <v>8</v>
      </c>
      <c r="E2304">
        <v>202107</v>
      </c>
      <c r="F2304" s="1">
        <v>27267835269.230015</v>
      </c>
      <c r="G2304" s="1">
        <v>26931667915.816406</v>
      </c>
      <c r="H2304" s="1">
        <v>22541819145.730011</v>
      </c>
      <c r="I2304" s="1">
        <v>22205651792.316406</v>
      </c>
    </row>
    <row r="2305" spans="1:9" x14ac:dyDescent="0.2">
      <c r="A2305" t="s">
        <v>133</v>
      </c>
      <c r="D2305" t="s">
        <v>8</v>
      </c>
      <c r="E2305">
        <v>202108</v>
      </c>
      <c r="F2305" s="1">
        <v>30398802802.290009</v>
      </c>
      <c r="G2305" s="1">
        <v>32593396529.559994</v>
      </c>
      <c r="H2305" s="1">
        <v>23330970220.840012</v>
      </c>
      <c r="I2305" s="1">
        <v>25525563948.109997</v>
      </c>
    </row>
    <row r="2306" spans="1:9" x14ac:dyDescent="0.2">
      <c r="A2306" t="s">
        <v>133</v>
      </c>
      <c r="D2306" t="s">
        <v>8</v>
      </c>
      <c r="E2306">
        <v>202109</v>
      </c>
      <c r="F2306" s="1">
        <v>31944977362.680019</v>
      </c>
      <c r="G2306" s="1">
        <v>31979399012.184425</v>
      </c>
      <c r="H2306" s="1">
        <v>26425260333.800014</v>
      </c>
      <c r="I2306" s="1">
        <v>26459681983.304428</v>
      </c>
    </row>
    <row r="2307" spans="1:9" x14ac:dyDescent="0.2">
      <c r="A2307" t="s">
        <v>133</v>
      </c>
      <c r="D2307" t="s">
        <v>8</v>
      </c>
      <c r="E2307">
        <v>202110</v>
      </c>
      <c r="F2307" s="1">
        <v>28719166359.264423</v>
      </c>
      <c r="G2307" s="1">
        <v>29471856512.101799</v>
      </c>
      <c r="H2307" s="1">
        <v>23375277200.414902</v>
      </c>
      <c r="I2307" s="1">
        <v>24127967353.252296</v>
      </c>
    </row>
    <row r="2308" spans="1:9" x14ac:dyDescent="0.2">
      <c r="A2308" t="s">
        <v>133</v>
      </c>
      <c r="D2308" t="s">
        <v>8</v>
      </c>
      <c r="E2308">
        <v>202111</v>
      </c>
      <c r="F2308" s="1">
        <v>25167075874.45504</v>
      </c>
      <c r="G2308" s="1">
        <v>25334164872.038002</v>
      </c>
      <c r="H2308" s="1">
        <v>20609167132.195415</v>
      </c>
      <c r="I2308" s="1">
        <v>20776256129.778412</v>
      </c>
    </row>
    <row r="2309" spans="1:9" x14ac:dyDescent="0.2">
      <c r="A2309" t="s">
        <v>133</v>
      </c>
      <c r="D2309" t="s">
        <v>8</v>
      </c>
      <c r="E2309">
        <v>202112</v>
      </c>
      <c r="F2309" s="1">
        <v>26240168894.440006</v>
      </c>
      <c r="G2309" s="1">
        <v>26684450930.370995</v>
      </c>
      <c r="H2309" s="1">
        <v>21102609195.439999</v>
      </c>
      <c r="I2309" s="1">
        <v>21546891231.370995</v>
      </c>
    </row>
    <row r="2310" spans="1:9" x14ac:dyDescent="0.2">
      <c r="A2310" t="s">
        <v>133</v>
      </c>
      <c r="D2310" t="s">
        <v>8</v>
      </c>
      <c r="E2310">
        <v>202201</v>
      </c>
      <c r="F2310" s="1">
        <v>19182345974.720001</v>
      </c>
      <c r="G2310" s="1">
        <v>18052359112.614204</v>
      </c>
      <c r="H2310" s="1">
        <v>16339238183.719999</v>
      </c>
      <c r="I2310" s="1">
        <v>15209251321.614204</v>
      </c>
    </row>
    <row r="2311" spans="1:9" x14ac:dyDescent="0.2">
      <c r="A2311" t="s">
        <v>133</v>
      </c>
      <c r="D2311" t="s">
        <v>8</v>
      </c>
      <c r="E2311">
        <v>202202</v>
      </c>
      <c r="F2311" s="1">
        <v>25694992179.776802</v>
      </c>
      <c r="G2311" s="1">
        <v>25153842986.776802</v>
      </c>
      <c r="H2311" s="1">
        <v>21274283070.302814</v>
      </c>
      <c r="I2311" s="1">
        <v>20733133877.302814</v>
      </c>
    </row>
    <row r="2312" spans="1:9" x14ac:dyDescent="0.2">
      <c r="A2312" t="s">
        <v>133</v>
      </c>
      <c r="D2312" t="s">
        <v>8</v>
      </c>
      <c r="E2312">
        <v>202203</v>
      </c>
      <c r="F2312" s="1">
        <v>27359750745.520012</v>
      </c>
      <c r="G2312" s="1">
        <v>28607328395.72049</v>
      </c>
      <c r="H2312" s="1">
        <v>22462375351.422005</v>
      </c>
      <c r="I2312" s="1">
        <v>23709953001.622505</v>
      </c>
    </row>
    <row r="2313" spans="1:9" x14ac:dyDescent="0.2">
      <c r="A2313" t="s">
        <v>133</v>
      </c>
      <c r="D2313" t="s">
        <v>8</v>
      </c>
      <c r="E2313">
        <v>202204</v>
      </c>
      <c r="F2313" s="1">
        <v>26530614939.610012</v>
      </c>
      <c r="G2313" s="1">
        <v>25374447951.402519</v>
      </c>
      <c r="H2313" s="1">
        <v>21922545839.610004</v>
      </c>
      <c r="I2313" s="1">
        <v>20766378851.402519</v>
      </c>
    </row>
    <row r="2314" spans="1:9" x14ac:dyDescent="0.2">
      <c r="A2314" t="s">
        <v>133</v>
      </c>
      <c r="D2314" t="s">
        <v>8</v>
      </c>
      <c r="E2314">
        <v>202205</v>
      </c>
      <c r="F2314" s="1">
        <v>29153684266.223602</v>
      </c>
      <c r="G2314" s="1">
        <v>29159874049.842007</v>
      </c>
      <c r="H2314" s="1">
        <v>23887023297.223602</v>
      </c>
      <c r="I2314" s="1">
        <v>23893213080.841995</v>
      </c>
    </row>
    <row r="2315" spans="1:9" x14ac:dyDescent="0.2">
      <c r="A2315" t="s">
        <v>133</v>
      </c>
      <c r="D2315" t="s">
        <v>8</v>
      </c>
      <c r="E2315">
        <v>202206</v>
      </c>
      <c r="F2315" s="1">
        <v>27771717020.586002</v>
      </c>
      <c r="G2315" s="1">
        <v>28213063463.743496</v>
      </c>
      <c r="H2315" s="1">
        <v>22771387208.383614</v>
      </c>
      <c r="I2315" s="1">
        <v>23212733651.541092</v>
      </c>
    </row>
    <row r="2316" spans="1:9" x14ac:dyDescent="0.2">
      <c r="A2316" t="s">
        <v>133</v>
      </c>
      <c r="D2316" t="s">
        <v>8</v>
      </c>
      <c r="E2316">
        <v>202207</v>
      </c>
      <c r="F2316" s="1">
        <v>28738690156.815102</v>
      </c>
      <c r="G2316" s="1">
        <v>27993903794.262993</v>
      </c>
      <c r="H2316" s="1">
        <v>23942729891.240898</v>
      </c>
      <c r="I2316" s="1">
        <v>23197943528.688789</v>
      </c>
    </row>
    <row r="2317" spans="1:9" x14ac:dyDescent="0.2">
      <c r="A2317" t="s">
        <v>133</v>
      </c>
      <c r="D2317" t="s">
        <v>8</v>
      </c>
      <c r="E2317">
        <v>202208</v>
      </c>
      <c r="F2317" s="1">
        <v>34201447757.320015</v>
      </c>
      <c r="G2317" s="1">
        <v>34537054200.821907</v>
      </c>
      <c r="H2317" s="1">
        <v>28870844936.32</v>
      </c>
      <c r="I2317" s="1">
        <v>29206451379.821915</v>
      </c>
    </row>
    <row r="2318" spans="1:9" x14ac:dyDescent="0.2">
      <c r="A2318" t="s">
        <v>133</v>
      </c>
      <c r="D2318" t="s">
        <v>8</v>
      </c>
      <c r="E2318">
        <v>202209</v>
      </c>
      <c r="F2318" s="1">
        <v>34764633264.576897</v>
      </c>
      <c r="G2318" s="1">
        <v>35095345299.404625</v>
      </c>
      <c r="H2318" s="1">
        <v>28961663427.341988</v>
      </c>
      <c r="I2318" s="1">
        <v>29292375462.16972</v>
      </c>
    </row>
    <row r="2319" spans="1:9" x14ac:dyDescent="0.2">
      <c r="A2319" t="s">
        <v>133</v>
      </c>
      <c r="D2319" t="s">
        <v>8</v>
      </c>
      <c r="E2319">
        <v>202210</v>
      </c>
      <c r="F2319" s="1">
        <v>31242672604.627625</v>
      </c>
      <c r="G2319" s="1">
        <v>31725003421.558304</v>
      </c>
      <c r="H2319" s="1">
        <v>25868116017.46283</v>
      </c>
      <c r="I2319" s="1">
        <v>26350446834.393517</v>
      </c>
    </row>
    <row r="2320" spans="1:9" x14ac:dyDescent="0.2">
      <c r="A2320" t="s">
        <v>133</v>
      </c>
      <c r="D2320" t="s">
        <v>8</v>
      </c>
      <c r="E2320">
        <v>202211</v>
      </c>
      <c r="F2320" s="1">
        <v>27485707291.655098</v>
      </c>
      <c r="G2320" s="1">
        <v>27155946056.267525</v>
      </c>
      <c r="H2320" s="1">
        <v>22693175813.803696</v>
      </c>
      <c r="I2320" s="1">
        <v>22363414578.416092</v>
      </c>
    </row>
    <row r="2321" spans="1:9" x14ac:dyDescent="0.2">
      <c r="A2321" t="s">
        <v>133</v>
      </c>
      <c r="D2321" t="s">
        <v>8</v>
      </c>
      <c r="E2321">
        <v>202212</v>
      </c>
      <c r="F2321" s="1">
        <v>28976716859.977112</v>
      </c>
      <c r="G2321" s="1">
        <v>29044436466.761589</v>
      </c>
      <c r="H2321" s="1">
        <v>23828551849.738884</v>
      </c>
      <c r="I2321" s="1">
        <v>23896271456.523384</v>
      </c>
    </row>
    <row r="2322" spans="1:9" x14ac:dyDescent="0.2">
      <c r="A2322" t="s">
        <v>133</v>
      </c>
      <c r="D2322" t="s">
        <v>8</v>
      </c>
      <c r="E2322">
        <v>202301</v>
      </c>
      <c r="F2322" s="1">
        <v>20648028637.169994</v>
      </c>
      <c r="G2322" s="1">
        <v>19176398501.795696</v>
      </c>
      <c r="H2322" s="1">
        <v>17588058334.169998</v>
      </c>
      <c r="I2322" s="1">
        <v>16116428198.795696</v>
      </c>
    </row>
    <row r="2323" spans="1:9" x14ac:dyDescent="0.2">
      <c r="A2323" t="s">
        <v>133</v>
      </c>
      <c r="D2323" t="s">
        <v>8</v>
      </c>
      <c r="E2323">
        <v>202302</v>
      </c>
      <c r="F2323" s="1">
        <v>27072240597.679619</v>
      </c>
      <c r="G2323" s="1">
        <v>26531076726.09462</v>
      </c>
      <c r="H2323" s="1">
        <v>22421752614.547615</v>
      </c>
      <c r="I2323" s="1">
        <v>21880588742.962624</v>
      </c>
    </row>
    <row r="2324" spans="1:9" x14ac:dyDescent="0.2">
      <c r="A2324" t="s">
        <v>133</v>
      </c>
      <c r="D2324" t="s">
        <v>8</v>
      </c>
      <c r="E2324">
        <v>202303</v>
      </c>
      <c r="F2324" s="1">
        <v>29670481914.160999</v>
      </c>
      <c r="G2324" s="1">
        <v>28909181776.152691</v>
      </c>
      <c r="H2324" s="1">
        <v>24538086389.567699</v>
      </c>
      <c r="I2324" s="1">
        <v>23776786251.559391</v>
      </c>
    </row>
    <row r="2325" spans="1:9" x14ac:dyDescent="0.2">
      <c r="A2325" t="s">
        <v>133</v>
      </c>
      <c r="D2325" t="s">
        <v>8</v>
      </c>
      <c r="E2325">
        <v>202304</v>
      </c>
      <c r="F2325" s="1">
        <v>27187771095.620029</v>
      </c>
      <c r="G2325" s="1">
        <v>26783258872.888901</v>
      </c>
      <c r="H2325" s="1">
        <v>22455358777.620014</v>
      </c>
      <c r="I2325" s="1">
        <v>22050846554.888908</v>
      </c>
    </row>
    <row r="2326" spans="1:9" x14ac:dyDescent="0.2">
      <c r="A2326" t="s">
        <v>133</v>
      </c>
      <c r="D2326" t="s">
        <v>8</v>
      </c>
      <c r="E2326">
        <v>202305</v>
      </c>
      <c r="F2326" s="1">
        <v>31335269051.340023</v>
      </c>
      <c r="G2326" s="1">
        <v>31716315398.100414</v>
      </c>
      <c r="H2326" s="1">
        <v>25953478605.340004</v>
      </c>
      <c r="I2326" s="1">
        <v>26334524952.100414</v>
      </c>
    </row>
    <row r="2327" spans="1:9" x14ac:dyDescent="0.2">
      <c r="A2327" t="s">
        <v>133</v>
      </c>
      <c r="D2327" t="s">
        <v>8</v>
      </c>
      <c r="E2327">
        <v>202306</v>
      </c>
      <c r="F2327" s="1">
        <v>27373773586.164509</v>
      </c>
      <c r="G2327" s="1">
        <v>27567381346.317795</v>
      </c>
      <c r="H2327" s="1">
        <v>22281227891.351624</v>
      </c>
      <c r="I2327" s="1">
        <v>22474835651.504902</v>
      </c>
    </row>
    <row r="2328" spans="1:9" x14ac:dyDescent="0.2">
      <c r="A2328" t="s">
        <v>133</v>
      </c>
      <c r="D2328" t="s">
        <v>8</v>
      </c>
      <c r="E2328">
        <v>202307</v>
      </c>
      <c r="F2328" s="1">
        <v>30754976666.219406</v>
      </c>
      <c r="G2328" s="1">
        <v>30348551293.970699</v>
      </c>
      <c r="H2328" s="1">
        <v>26959222346.816612</v>
      </c>
      <c r="I2328" s="1">
        <v>26552796974.567894</v>
      </c>
    </row>
    <row r="2329" spans="1:9" x14ac:dyDescent="0.2">
      <c r="A2329" t="s">
        <v>133</v>
      </c>
      <c r="D2329" t="s">
        <v>8</v>
      </c>
      <c r="E2329">
        <v>202308</v>
      </c>
      <c r="F2329" s="1">
        <v>36098590682.770027</v>
      </c>
      <c r="G2329" s="1">
        <v>35707132116.473007</v>
      </c>
      <c r="H2329" s="1">
        <v>31690336425.770027</v>
      </c>
      <c r="I2329" s="1">
        <v>31298877859.473007</v>
      </c>
    </row>
    <row r="2330" spans="1:9" x14ac:dyDescent="0.2">
      <c r="A2330" t="s">
        <v>133</v>
      </c>
      <c r="D2330" t="s">
        <v>8</v>
      </c>
      <c r="E2330">
        <v>202309</v>
      </c>
      <c r="F2330" s="1">
        <v>36522235977.801033</v>
      </c>
      <c r="G2330" s="1">
        <v>36324656163.01741</v>
      </c>
      <c r="H2330" s="1">
        <v>32034361417.801018</v>
      </c>
      <c r="I2330" s="1">
        <v>31836781603.017426</v>
      </c>
    </row>
    <row r="2331" spans="1:9" x14ac:dyDescent="0.2">
      <c r="A2331" t="s">
        <v>133</v>
      </c>
      <c r="D2331" t="s">
        <v>8</v>
      </c>
      <c r="E2331">
        <v>202310</v>
      </c>
      <c r="F2331" s="1">
        <v>33221860520.886421</v>
      </c>
      <c r="G2331" s="1">
        <v>33748649551.283627</v>
      </c>
      <c r="H2331" s="1">
        <v>28479514674.798428</v>
      </c>
      <c r="I2331" s="1">
        <v>29006303705.195625</v>
      </c>
    </row>
    <row r="2332" spans="1:9" x14ac:dyDescent="0.2">
      <c r="A2332" t="s">
        <v>133</v>
      </c>
      <c r="D2332" t="s">
        <v>8</v>
      </c>
      <c r="E2332">
        <v>202311</v>
      </c>
      <c r="F2332" s="1">
        <v>29232997454.145821</v>
      </c>
      <c r="G2332" s="1">
        <v>28689334387.244583</v>
      </c>
      <c r="H2332" s="1">
        <v>25109332622.357819</v>
      </c>
      <c r="I2332" s="1">
        <v>24565669555.456589</v>
      </c>
    </row>
    <row r="2333" spans="1:9" x14ac:dyDescent="0.2">
      <c r="A2333" t="s">
        <v>133</v>
      </c>
      <c r="D2333" t="s">
        <v>8</v>
      </c>
      <c r="E2333">
        <v>202312</v>
      </c>
      <c r="F2333" s="1">
        <v>29881846816.250019</v>
      </c>
      <c r="G2333" s="1">
        <v>29439693637.279999</v>
      </c>
      <c r="H2333" s="1">
        <v>25212441077.250004</v>
      </c>
      <c r="I2333" s="1">
        <v>24770287898.280014</v>
      </c>
    </row>
    <row r="2334" spans="1:9" x14ac:dyDescent="0.2">
      <c r="A2334" t="s">
        <v>133</v>
      </c>
      <c r="D2334" t="s">
        <v>8</v>
      </c>
      <c r="E2334">
        <v>202401</v>
      </c>
      <c r="F2334" s="1">
        <v>22622263191.370014</v>
      </c>
      <c r="G2334" s="1">
        <v>21214543095.299984</v>
      </c>
      <c r="H2334" s="1">
        <v>20144953600.370003</v>
      </c>
      <c r="I2334" s="1">
        <v>18737233504.299992</v>
      </c>
    </row>
    <row r="2335" spans="1:9" x14ac:dyDescent="0.2">
      <c r="A2335" t="s">
        <v>133</v>
      </c>
      <c r="D2335" t="s">
        <v>8</v>
      </c>
      <c r="E2335">
        <v>202402</v>
      </c>
      <c r="F2335" s="1">
        <v>29532554922.630611</v>
      </c>
      <c r="G2335" s="1">
        <v>29093995188.870613</v>
      </c>
      <c r="H2335" s="1">
        <v>25589212425.717808</v>
      </c>
      <c r="I2335" s="1">
        <v>25150652691.957809</v>
      </c>
    </row>
    <row r="2336" spans="1:9" x14ac:dyDescent="0.2">
      <c r="A2336" t="s">
        <v>133</v>
      </c>
      <c r="D2336" t="s">
        <v>8</v>
      </c>
      <c r="E2336">
        <v>202403</v>
      </c>
      <c r="F2336" s="1">
        <v>30588359836.685207</v>
      </c>
      <c r="G2336" s="1">
        <v>30413450471.655239</v>
      </c>
      <c r="H2336" s="1">
        <v>26441889635.64222</v>
      </c>
      <c r="I2336" s="1">
        <v>26266980270.612228</v>
      </c>
    </row>
    <row r="2337" spans="1:9" x14ac:dyDescent="0.2">
      <c r="A2337" t="s">
        <v>133</v>
      </c>
      <c r="D2337" t="s">
        <v>8</v>
      </c>
      <c r="E2337">
        <v>202404</v>
      </c>
      <c r="F2337" s="1">
        <v>31486508593.510017</v>
      </c>
      <c r="G2337" s="1">
        <v>30784082881.559986</v>
      </c>
      <c r="H2337" s="1">
        <v>27547669631.51001</v>
      </c>
      <c r="I2337" s="1">
        <v>26845243919.559975</v>
      </c>
    </row>
    <row r="2338" spans="1:9" x14ac:dyDescent="0.2">
      <c r="A2338" t="s">
        <v>133</v>
      </c>
      <c r="D2338" t="s">
        <v>8</v>
      </c>
      <c r="E2338">
        <v>202405</v>
      </c>
      <c r="F2338" s="1">
        <v>33935770793.840012</v>
      </c>
      <c r="G2338" s="1">
        <v>33546214893.150013</v>
      </c>
      <c r="H2338" s="1">
        <v>29369058008.84</v>
      </c>
      <c r="I2338" s="1">
        <v>28979502108.150005</v>
      </c>
    </row>
    <row r="2339" spans="1:9" x14ac:dyDescent="0.2">
      <c r="A2339" t="s">
        <v>133</v>
      </c>
      <c r="D2339" t="s">
        <v>9</v>
      </c>
      <c r="E2339">
        <v>201406</v>
      </c>
      <c r="F2339" s="1">
        <v>76205258046.645996</v>
      </c>
      <c r="G2339" s="1">
        <v>43093289129.361908</v>
      </c>
      <c r="H2339" s="1">
        <v>63003685279.462013</v>
      </c>
      <c r="I2339" s="1">
        <v>29891716362.177887</v>
      </c>
    </row>
    <row r="2340" spans="1:9" x14ac:dyDescent="0.2">
      <c r="A2340" t="s">
        <v>133</v>
      </c>
      <c r="D2340" t="s">
        <v>9</v>
      </c>
      <c r="E2340">
        <v>201412</v>
      </c>
      <c r="F2340" s="1">
        <v>102395437670.94688</v>
      </c>
      <c r="G2340" s="1">
        <v>51919197804.511215</v>
      </c>
      <c r="H2340" s="1">
        <v>85444277187.691132</v>
      </c>
      <c r="I2340" s="1">
        <v>34968037321.255394</v>
      </c>
    </row>
    <row r="2341" spans="1:9" x14ac:dyDescent="0.2">
      <c r="A2341" t="s">
        <v>133</v>
      </c>
      <c r="D2341" t="s">
        <v>9</v>
      </c>
      <c r="E2341">
        <v>201506</v>
      </c>
      <c r="F2341" s="1">
        <v>83081589899.952072</v>
      </c>
      <c r="G2341" s="1">
        <v>32550057241.663212</v>
      </c>
      <c r="H2341" s="1">
        <v>68932031960.130203</v>
      </c>
      <c r="I2341" s="1">
        <v>18400499301.841316</v>
      </c>
    </row>
    <row r="2342" spans="1:9" x14ac:dyDescent="0.2">
      <c r="A2342" t="s">
        <v>133</v>
      </c>
      <c r="D2342" t="s">
        <v>9</v>
      </c>
      <c r="E2342">
        <v>201512</v>
      </c>
      <c r="F2342" s="1">
        <v>112094925511.2863</v>
      </c>
      <c r="G2342" s="1">
        <v>71201342833.460815</v>
      </c>
      <c r="H2342" s="1">
        <v>94080543035.748993</v>
      </c>
      <c r="I2342" s="1">
        <v>53186960357.923508</v>
      </c>
    </row>
    <row r="2343" spans="1:9" x14ac:dyDescent="0.2">
      <c r="A2343" t="s">
        <v>133</v>
      </c>
      <c r="D2343" t="s">
        <v>9</v>
      </c>
      <c r="E2343">
        <v>201606</v>
      </c>
      <c r="F2343" s="1">
        <v>98479416807.173508</v>
      </c>
      <c r="G2343" s="1">
        <v>97626478448.409485</v>
      </c>
      <c r="H2343" s="1">
        <v>82167127717.903198</v>
      </c>
      <c r="I2343" s="1">
        <v>81314189359.139175</v>
      </c>
    </row>
    <row r="2344" spans="1:9" x14ac:dyDescent="0.2">
      <c r="A2344" t="s">
        <v>133</v>
      </c>
      <c r="D2344" t="s">
        <v>9</v>
      </c>
      <c r="E2344">
        <v>201612</v>
      </c>
      <c r="F2344" s="1">
        <v>126662573478.22629</v>
      </c>
      <c r="G2344" s="1">
        <v>87738024852.750488</v>
      </c>
      <c r="H2344" s="1">
        <v>105967210207.15193</v>
      </c>
      <c r="I2344" s="1">
        <v>67042661581.676086</v>
      </c>
    </row>
    <row r="2345" spans="1:9" x14ac:dyDescent="0.2">
      <c r="A2345" t="s">
        <v>133</v>
      </c>
      <c r="D2345" t="s">
        <v>9</v>
      </c>
      <c r="E2345">
        <v>201706</v>
      </c>
      <c r="F2345" s="1">
        <v>109352101958.2999</v>
      </c>
      <c r="G2345" s="1">
        <v>61444964967.518684</v>
      </c>
      <c r="H2345" s="1">
        <v>91072210543.550064</v>
      </c>
      <c r="I2345" s="1">
        <v>43165073552.768913</v>
      </c>
    </row>
    <row r="2346" spans="1:9" x14ac:dyDescent="0.2">
      <c r="A2346" t="s">
        <v>133</v>
      </c>
      <c r="D2346" t="s">
        <v>9</v>
      </c>
      <c r="E2346">
        <v>201712</v>
      </c>
      <c r="F2346" s="1">
        <v>131354354430.8196</v>
      </c>
      <c r="G2346" s="1">
        <v>77242869750.124405</v>
      </c>
      <c r="H2346" s="1">
        <v>108231414605.68427</v>
      </c>
      <c r="I2346" s="1">
        <v>54119929924.98909</v>
      </c>
    </row>
    <row r="2347" spans="1:9" x14ac:dyDescent="0.2">
      <c r="A2347" t="s">
        <v>133</v>
      </c>
      <c r="D2347" t="s">
        <v>9</v>
      </c>
      <c r="E2347">
        <v>201806</v>
      </c>
      <c r="F2347" s="1">
        <v>116981790942.1051</v>
      </c>
      <c r="G2347" s="1">
        <v>83120226501.736588</v>
      </c>
      <c r="H2347" s="1">
        <v>96729222538.912857</v>
      </c>
      <c r="I2347" s="1">
        <v>62867658098.54438</v>
      </c>
    </row>
    <row r="2348" spans="1:9" x14ac:dyDescent="0.2">
      <c r="A2348" t="s">
        <v>133</v>
      </c>
      <c r="D2348" t="s">
        <v>9</v>
      </c>
      <c r="E2348">
        <v>201812</v>
      </c>
      <c r="F2348" s="1">
        <v>148624448190.08124</v>
      </c>
      <c r="G2348" s="1">
        <v>111082084293.00655</v>
      </c>
      <c r="H2348" s="1">
        <v>121554071575.76862</v>
      </c>
      <c r="I2348" s="1">
        <v>84011707678.693909</v>
      </c>
    </row>
    <row r="2349" spans="1:9" x14ac:dyDescent="0.2">
      <c r="A2349" t="s">
        <v>133</v>
      </c>
      <c r="D2349" t="s">
        <v>9</v>
      </c>
      <c r="E2349">
        <v>201906</v>
      </c>
      <c r="F2349" s="1">
        <v>129776997783.243</v>
      </c>
      <c r="G2349" s="1">
        <v>127583861276.53865</v>
      </c>
      <c r="H2349" s="1">
        <v>106544569107.71777</v>
      </c>
      <c r="I2349" s="1">
        <v>104351432601.0134</v>
      </c>
    </row>
    <row r="2350" spans="1:9" x14ac:dyDescent="0.2">
      <c r="A2350" t="s">
        <v>133</v>
      </c>
      <c r="D2350" t="s">
        <v>9</v>
      </c>
      <c r="E2350">
        <v>201912</v>
      </c>
      <c r="F2350" s="1">
        <v>157856565992.68793</v>
      </c>
      <c r="G2350" s="1">
        <v>157912862180.80847</v>
      </c>
      <c r="H2350" s="1">
        <v>130006273252.22548</v>
      </c>
      <c r="I2350" s="1">
        <v>130062569440.34601</v>
      </c>
    </row>
    <row r="2351" spans="1:9" x14ac:dyDescent="0.2">
      <c r="A2351" t="s">
        <v>133</v>
      </c>
      <c r="D2351" t="s">
        <v>9</v>
      </c>
      <c r="E2351">
        <v>202006</v>
      </c>
      <c r="F2351" s="1">
        <v>129590477222.83344</v>
      </c>
      <c r="G2351" s="1">
        <v>129485768185.33682</v>
      </c>
      <c r="H2351" s="1">
        <v>106440045435.28319</v>
      </c>
      <c r="I2351" s="1">
        <v>106335336397.78659</v>
      </c>
    </row>
    <row r="2352" spans="1:9" x14ac:dyDescent="0.2">
      <c r="A2352" t="s">
        <v>133</v>
      </c>
      <c r="D2352" t="s">
        <v>9</v>
      </c>
      <c r="E2352">
        <v>202012</v>
      </c>
      <c r="F2352" s="1">
        <v>157109254717.80643</v>
      </c>
      <c r="G2352" s="1">
        <v>161052035494.81067</v>
      </c>
      <c r="H2352" s="1">
        <v>130704943708.08232</v>
      </c>
      <c r="I2352" s="1">
        <v>134647724485.0865</v>
      </c>
    </row>
    <row r="2353" spans="1:9" x14ac:dyDescent="0.2">
      <c r="A2353" t="s">
        <v>133</v>
      </c>
      <c r="D2353" t="s">
        <v>9</v>
      </c>
      <c r="E2353">
        <v>202106</v>
      </c>
      <c r="F2353" s="1">
        <v>142409965603.70206</v>
      </c>
      <c r="G2353" s="1">
        <v>140274129766.85483</v>
      </c>
      <c r="H2353" s="1">
        <v>118196736500.10634</v>
      </c>
      <c r="I2353" s="1">
        <v>116060900663.25909</v>
      </c>
    </row>
    <row r="2354" spans="1:9" x14ac:dyDescent="0.2">
      <c r="A2354" t="s">
        <v>133</v>
      </c>
      <c r="D2354" t="s">
        <v>9</v>
      </c>
      <c r="E2354">
        <v>202112</v>
      </c>
      <c r="F2354" s="1">
        <v>169738026562.35953</v>
      </c>
      <c r="G2354" s="1">
        <v>172994935772.07159</v>
      </c>
      <c r="H2354" s="1">
        <v>137385103228.42035</v>
      </c>
      <c r="I2354" s="1">
        <v>140642012438.13254</v>
      </c>
    </row>
    <row r="2355" spans="1:9" x14ac:dyDescent="0.2">
      <c r="A2355" t="s">
        <v>133</v>
      </c>
      <c r="D2355" t="s">
        <v>9</v>
      </c>
      <c r="E2355">
        <v>202206</v>
      </c>
      <c r="F2355" s="1">
        <v>155693105126.4364</v>
      </c>
      <c r="G2355" s="1">
        <v>154560915960.09952</v>
      </c>
      <c r="H2355" s="1">
        <v>128656852950.66202</v>
      </c>
      <c r="I2355" s="1">
        <v>127524663784.32512</v>
      </c>
    </row>
    <row r="2356" spans="1:9" x14ac:dyDescent="0.2">
      <c r="A2356" t="s">
        <v>133</v>
      </c>
      <c r="D2356" t="s">
        <v>9</v>
      </c>
      <c r="E2356">
        <v>202212</v>
      </c>
      <c r="F2356" s="1">
        <v>185409867934.97186</v>
      </c>
      <c r="G2356" s="1">
        <v>185551689239.07693</v>
      </c>
      <c r="H2356" s="1">
        <v>154165081935.90829</v>
      </c>
      <c r="I2356" s="1">
        <v>154306903240.01343</v>
      </c>
    </row>
    <row r="2357" spans="1:9" x14ac:dyDescent="0.2">
      <c r="A2357" t="s">
        <v>133</v>
      </c>
      <c r="D2357" t="s">
        <v>9</v>
      </c>
      <c r="E2357">
        <v>202306</v>
      </c>
      <c r="F2357" s="1">
        <v>163287564882.13519</v>
      </c>
      <c r="G2357" s="1">
        <v>160683612621.35007</v>
      </c>
      <c r="H2357" s="1">
        <v>135237962612.59695</v>
      </c>
      <c r="I2357" s="1">
        <v>132634010351.81194</v>
      </c>
    </row>
    <row r="2358" spans="1:9" x14ac:dyDescent="0.2">
      <c r="A2358" t="s">
        <v>133</v>
      </c>
      <c r="D2358" t="s">
        <v>9</v>
      </c>
      <c r="E2358">
        <v>202312</v>
      </c>
      <c r="F2358" s="1">
        <v>195712508118.07272</v>
      </c>
      <c r="G2358" s="1">
        <v>194258017149.26929</v>
      </c>
      <c r="H2358" s="1">
        <v>169485208564.79388</v>
      </c>
      <c r="I2358" s="1">
        <v>168030717595.99051</v>
      </c>
    </row>
    <row r="2359" spans="1:9" x14ac:dyDescent="0.2">
      <c r="A2359" t="s">
        <v>133</v>
      </c>
      <c r="D2359" t="s">
        <v>9</v>
      </c>
      <c r="E2359">
        <v>202406</v>
      </c>
      <c r="F2359" s="1">
        <v>148165457338.03583</v>
      </c>
      <c r="G2359" s="1">
        <v>145052286530.5358</v>
      </c>
      <c r="H2359" s="1">
        <v>129092783302.08003</v>
      </c>
      <c r="I2359" s="1">
        <v>125979612494.58002</v>
      </c>
    </row>
    <row r="2360" spans="1:9" x14ac:dyDescent="0.2">
      <c r="A2360" t="s">
        <v>133</v>
      </c>
      <c r="D2360" t="s">
        <v>5</v>
      </c>
      <c r="E2360">
        <v>201403</v>
      </c>
      <c r="F2360" s="1">
        <v>31733147019.590996</v>
      </c>
      <c r="G2360" s="1">
        <v>20124103779.426003</v>
      </c>
      <c r="H2360" s="1">
        <v>26296803903.719795</v>
      </c>
      <c r="I2360" s="1">
        <v>14687760663.5548</v>
      </c>
    </row>
    <row r="2361" spans="1:9" x14ac:dyDescent="0.2">
      <c r="A2361" t="s">
        <v>133</v>
      </c>
      <c r="D2361" t="s">
        <v>5</v>
      </c>
      <c r="E2361">
        <v>201406</v>
      </c>
      <c r="F2361" s="1">
        <v>44472111027.055038</v>
      </c>
      <c r="G2361" s="1">
        <v>22969185349.935902</v>
      </c>
      <c r="H2361" s="1">
        <v>36706881375.742226</v>
      </c>
      <c r="I2361" s="1">
        <v>15203955698.623093</v>
      </c>
    </row>
    <row r="2362" spans="1:9" x14ac:dyDescent="0.2">
      <c r="A2362" t="s">
        <v>133</v>
      </c>
      <c r="D2362" t="s">
        <v>5</v>
      </c>
      <c r="E2362">
        <v>201409</v>
      </c>
      <c r="F2362" s="1">
        <v>57282854961.873199</v>
      </c>
      <c r="G2362" s="1">
        <v>32050924373.834103</v>
      </c>
      <c r="H2362" s="1">
        <v>49037980309.095406</v>
      </c>
      <c r="I2362" s="1">
        <v>23806049721.056301</v>
      </c>
    </row>
    <row r="2363" spans="1:9" x14ac:dyDescent="0.2">
      <c r="A2363" t="s">
        <v>133</v>
      </c>
      <c r="D2363" t="s">
        <v>5</v>
      </c>
      <c r="E2363">
        <v>201412</v>
      </c>
      <c r="F2363" s="1">
        <v>45112582709.073692</v>
      </c>
      <c r="G2363" s="1">
        <v>19868273430.677097</v>
      </c>
      <c r="H2363" s="1">
        <v>36406296878.595703</v>
      </c>
      <c r="I2363" s="1">
        <v>11161987600.199097</v>
      </c>
    </row>
    <row r="2364" spans="1:9" x14ac:dyDescent="0.2">
      <c r="A2364" t="s">
        <v>133</v>
      </c>
      <c r="D2364" t="s">
        <v>5</v>
      </c>
      <c r="E2364">
        <v>201503</v>
      </c>
      <c r="F2364" s="1">
        <v>35942314434.276489</v>
      </c>
      <c r="G2364" s="1">
        <v>12417562699.826101</v>
      </c>
      <c r="H2364" s="1">
        <v>29997661844.722004</v>
      </c>
      <c r="I2364" s="1">
        <v>6472910110.2716055</v>
      </c>
    </row>
    <row r="2365" spans="1:9" x14ac:dyDescent="0.2">
      <c r="A2365" t="s">
        <v>133</v>
      </c>
      <c r="D2365" t="s">
        <v>5</v>
      </c>
      <c r="E2365">
        <v>201506</v>
      </c>
      <c r="F2365" s="1">
        <v>47139275465.675598</v>
      </c>
      <c r="G2365" s="1">
        <v>20132494541.837109</v>
      </c>
      <c r="H2365" s="1">
        <v>38934370115.408195</v>
      </c>
      <c r="I2365" s="1">
        <v>11927589191.569708</v>
      </c>
    </row>
    <row r="2366" spans="1:9" x14ac:dyDescent="0.2">
      <c r="A2366" t="s">
        <v>133</v>
      </c>
      <c r="D2366" t="s">
        <v>5</v>
      </c>
      <c r="E2366">
        <v>201509</v>
      </c>
      <c r="F2366" s="1">
        <v>62999201606.342201</v>
      </c>
      <c r="G2366" s="1">
        <v>44956874821.410515</v>
      </c>
      <c r="H2366" s="1">
        <v>53989218211.958107</v>
      </c>
      <c r="I2366" s="1">
        <v>35946891427.026405</v>
      </c>
    </row>
    <row r="2367" spans="1:9" x14ac:dyDescent="0.2">
      <c r="A2367" t="s">
        <v>133</v>
      </c>
      <c r="D2367" t="s">
        <v>5</v>
      </c>
      <c r="E2367">
        <v>201512</v>
      </c>
      <c r="F2367" s="1">
        <v>49095723904.944115</v>
      </c>
      <c r="G2367" s="1">
        <v>26244468012.050301</v>
      </c>
      <c r="H2367" s="1">
        <v>40091324823.790909</v>
      </c>
      <c r="I2367" s="1">
        <v>17240068930.897099</v>
      </c>
    </row>
    <row r="2368" spans="1:9" x14ac:dyDescent="0.2">
      <c r="A2368" t="s">
        <v>133</v>
      </c>
      <c r="D2368" t="s">
        <v>5</v>
      </c>
      <c r="E2368">
        <v>201603</v>
      </c>
      <c r="F2368" s="1">
        <v>40631145905.854103</v>
      </c>
      <c r="G2368" s="1">
        <v>33406598939.54372</v>
      </c>
      <c r="H2368" s="1">
        <v>33944095945.191097</v>
      </c>
      <c r="I2368" s="1">
        <v>26719548978.880711</v>
      </c>
    </row>
    <row r="2369" spans="1:9" x14ac:dyDescent="0.2">
      <c r="A2369" t="s">
        <v>133</v>
      </c>
      <c r="D2369" t="s">
        <v>5</v>
      </c>
      <c r="E2369">
        <v>201606</v>
      </c>
      <c r="F2369" s="1">
        <v>57848270901.319397</v>
      </c>
      <c r="G2369" s="1">
        <v>64219879508.865761</v>
      </c>
      <c r="H2369" s="1">
        <v>48223031772.712105</v>
      </c>
      <c r="I2369" s="1">
        <v>54594640380.258469</v>
      </c>
    </row>
    <row r="2370" spans="1:9" x14ac:dyDescent="0.2">
      <c r="A2370" t="s">
        <v>133</v>
      </c>
      <c r="D2370" t="s">
        <v>5</v>
      </c>
      <c r="E2370">
        <v>201609</v>
      </c>
      <c r="F2370" s="1">
        <v>69109595541.780289</v>
      </c>
      <c r="G2370" s="1">
        <v>55199296703.393494</v>
      </c>
      <c r="H2370" s="1">
        <v>58658737195.420113</v>
      </c>
      <c r="I2370" s="1">
        <v>44748438357.03331</v>
      </c>
    </row>
    <row r="2371" spans="1:9" x14ac:dyDescent="0.2">
      <c r="A2371" t="s">
        <v>133</v>
      </c>
      <c r="D2371" t="s">
        <v>5</v>
      </c>
      <c r="E2371">
        <v>201612</v>
      </c>
      <c r="F2371" s="1">
        <v>57552977936.445984</v>
      </c>
      <c r="G2371" s="1">
        <v>32538728149.356987</v>
      </c>
      <c r="H2371" s="1">
        <v>47308473011.731804</v>
      </c>
      <c r="I2371" s="1">
        <v>22294223224.642792</v>
      </c>
    </row>
    <row r="2372" spans="1:9" x14ac:dyDescent="0.2">
      <c r="A2372" t="s">
        <v>133</v>
      </c>
      <c r="D2372" t="s">
        <v>5</v>
      </c>
      <c r="E2372">
        <v>201703</v>
      </c>
      <c r="F2372" s="1">
        <v>49733087568.324303</v>
      </c>
      <c r="G2372" s="1">
        <v>28415394479.582397</v>
      </c>
      <c r="H2372" s="1">
        <v>41707866070.344475</v>
      </c>
      <c r="I2372" s="1">
        <v>20390172981.6026</v>
      </c>
    </row>
    <row r="2373" spans="1:9" x14ac:dyDescent="0.2">
      <c r="A2373" t="s">
        <v>133</v>
      </c>
      <c r="D2373" t="s">
        <v>5</v>
      </c>
      <c r="E2373">
        <v>201706</v>
      </c>
      <c r="F2373" s="1">
        <v>59619014389.975594</v>
      </c>
      <c r="G2373" s="1">
        <v>33029570487.936295</v>
      </c>
      <c r="H2373" s="1">
        <v>49364344473.205589</v>
      </c>
      <c r="I2373" s="1">
        <v>22774900571.166306</v>
      </c>
    </row>
    <row r="2374" spans="1:9" x14ac:dyDescent="0.2">
      <c r="A2374" t="s">
        <v>133</v>
      </c>
      <c r="D2374" t="s">
        <v>5</v>
      </c>
      <c r="E2374">
        <v>201709</v>
      </c>
      <c r="F2374" s="1">
        <v>70381003478.773392</v>
      </c>
      <c r="G2374" s="1">
        <v>43849093880.695297</v>
      </c>
      <c r="H2374" s="1">
        <v>58745027293.934677</v>
      </c>
      <c r="I2374" s="1">
        <v>32213117695.856586</v>
      </c>
    </row>
    <row r="2375" spans="1:9" x14ac:dyDescent="0.2">
      <c r="A2375" t="s">
        <v>133</v>
      </c>
      <c r="D2375" t="s">
        <v>5</v>
      </c>
      <c r="E2375">
        <v>201712</v>
      </c>
      <c r="F2375" s="1">
        <v>60973350952.046196</v>
      </c>
      <c r="G2375" s="1">
        <v>33393775869.429096</v>
      </c>
      <c r="H2375" s="1">
        <v>49486387311.74958</v>
      </c>
      <c r="I2375" s="1">
        <v>21906812229.132504</v>
      </c>
    </row>
    <row r="2376" spans="1:9" x14ac:dyDescent="0.2">
      <c r="A2376" t="s">
        <v>133</v>
      </c>
      <c r="D2376" t="s">
        <v>5</v>
      </c>
      <c r="E2376">
        <v>201803</v>
      </c>
      <c r="F2376" s="1">
        <v>51416292264.670387</v>
      </c>
      <c r="G2376" s="1">
        <v>43507157966.030884</v>
      </c>
      <c r="H2376" s="1">
        <v>42754529978.810989</v>
      </c>
      <c r="I2376" s="1">
        <v>34845395680.171494</v>
      </c>
    </row>
    <row r="2377" spans="1:9" x14ac:dyDescent="0.2">
      <c r="A2377" t="s">
        <v>133</v>
      </c>
      <c r="D2377" t="s">
        <v>5</v>
      </c>
      <c r="E2377">
        <v>201806</v>
      </c>
      <c r="F2377" s="1">
        <v>65565498677.434708</v>
      </c>
      <c r="G2377" s="1">
        <v>39613068535.705696</v>
      </c>
      <c r="H2377" s="1">
        <v>53974692560.101898</v>
      </c>
      <c r="I2377" s="1">
        <v>28022262418.372902</v>
      </c>
    </row>
    <row r="2378" spans="1:9" x14ac:dyDescent="0.2">
      <c r="A2378" t="s">
        <v>133</v>
      </c>
      <c r="D2378" t="s">
        <v>5</v>
      </c>
      <c r="E2378">
        <v>201809</v>
      </c>
      <c r="F2378" s="1">
        <v>79313331017.029984</v>
      </c>
      <c r="G2378" s="1">
        <v>51337522792.286713</v>
      </c>
      <c r="H2378" s="1">
        <v>65532389156.608398</v>
      </c>
      <c r="I2378" s="1">
        <v>37556580931.865089</v>
      </c>
    </row>
    <row r="2379" spans="1:9" x14ac:dyDescent="0.2">
      <c r="A2379" t="s">
        <v>133</v>
      </c>
      <c r="D2379" t="s">
        <v>5</v>
      </c>
      <c r="E2379">
        <v>201812</v>
      </c>
      <c r="F2379" s="1">
        <v>69311117173.051224</v>
      </c>
      <c r="G2379" s="1">
        <v>59744561500.719833</v>
      </c>
      <c r="H2379" s="1">
        <v>56021682419.160217</v>
      </c>
      <c r="I2379" s="1">
        <v>46455126746.828796</v>
      </c>
    </row>
    <row r="2380" spans="1:9" x14ac:dyDescent="0.2">
      <c r="A2380" t="s">
        <v>133</v>
      </c>
      <c r="D2380" t="s">
        <v>5</v>
      </c>
      <c r="E2380">
        <v>201903</v>
      </c>
      <c r="F2380" s="1">
        <v>58332973471.764687</v>
      </c>
      <c r="G2380" s="1">
        <v>55974637814.965195</v>
      </c>
      <c r="H2380" s="1">
        <v>48270864694.806679</v>
      </c>
      <c r="I2380" s="1">
        <v>45912529038.007195</v>
      </c>
    </row>
    <row r="2381" spans="1:9" x14ac:dyDescent="0.2">
      <c r="A2381" t="s">
        <v>133</v>
      </c>
      <c r="D2381" t="s">
        <v>5</v>
      </c>
      <c r="E2381">
        <v>201906</v>
      </c>
      <c r="F2381" s="1">
        <v>71444024311.478333</v>
      </c>
      <c r="G2381" s="1">
        <v>71609223461.573441</v>
      </c>
      <c r="H2381" s="1">
        <v>58273704412.911102</v>
      </c>
      <c r="I2381" s="1">
        <v>58438903563.00621</v>
      </c>
    </row>
    <row r="2382" spans="1:9" x14ac:dyDescent="0.2">
      <c r="A2382" t="s">
        <v>133</v>
      </c>
      <c r="D2382" t="s">
        <v>5</v>
      </c>
      <c r="E2382">
        <v>201909</v>
      </c>
      <c r="F2382" s="1">
        <v>81202073408.125793</v>
      </c>
      <c r="G2382" s="1">
        <v>81183126566.691498</v>
      </c>
      <c r="H2382" s="1">
        <v>67241863551.569008</v>
      </c>
      <c r="I2382" s="1">
        <v>67222916710.13472</v>
      </c>
    </row>
    <row r="2383" spans="1:9" x14ac:dyDescent="0.2">
      <c r="A2383" t="s">
        <v>133</v>
      </c>
      <c r="D2383" t="s">
        <v>5</v>
      </c>
      <c r="E2383">
        <v>201912</v>
      </c>
      <c r="F2383" s="1">
        <v>76654492584.562134</v>
      </c>
      <c r="G2383" s="1">
        <v>76729735614.116913</v>
      </c>
      <c r="H2383" s="1">
        <v>62764409700.656517</v>
      </c>
      <c r="I2383" s="1">
        <v>62839652730.211296</v>
      </c>
    </row>
    <row r="2384" spans="1:9" x14ac:dyDescent="0.2">
      <c r="A2384" t="s">
        <v>133</v>
      </c>
      <c r="D2384" t="s">
        <v>5</v>
      </c>
      <c r="E2384">
        <v>202003</v>
      </c>
      <c r="F2384" s="1">
        <v>62949330499.668808</v>
      </c>
      <c r="G2384" s="1">
        <v>63000571871.997398</v>
      </c>
      <c r="H2384" s="1">
        <v>52323886937.01519</v>
      </c>
      <c r="I2384" s="1">
        <v>52375128309.343803</v>
      </c>
    </row>
    <row r="2385" spans="1:9" x14ac:dyDescent="0.2">
      <c r="A2385" t="s">
        <v>133</v>
      </c>
      <c r="D2385" t="s">
        <v>5</v>
      </c>
      <c r="E2385">
        <v>202006</v>
      </c>
      <c r="F2385" s="1">
        <v>66641146723.164627</v>
      </c>
      <c r="G2385" s="1">
        <v>66485196313.339424</v>
      </c>
      <c r="H2385" s="1">
        <v>54116158498.268005</v>
      </c>
      <c r="I2385" s="1">
        <v>53960208088.442795</v>
      </c>
    </row>
    <row r="2386" spans="1:9" x14ac:dyDescent="0.2">
      <c r="A2386" t="s">
        <v>133</v>
      </c>
      <c r="D2386" t="s">
        <v>5</v>
      </c>
      <c r="E2386">
        <v>202009</v>
      </c>
      <c r="F2386" s="1">
        <v>80644737856.645737</v>
      </c>
      <c r="G2386" s="1">
        <v>81446107621.587463</v>
      </c>
      <c r="H2386" s="1">
        <v>67515565240.79631</v>
      </c>
      <c r="I2386" s="1">
        <v>68316935005.738007</v>
      </c>
    </row>
    <row r="2387" spans="1:9" x14ac:dyDescent="0.2">
      <c r="A2387" t="s">
        <v>133</v>
      </c>
      <c r="D2387" t="s">
        <v>5</v>
      </c>
      <c r="E2387">
        <v>202012</v>
      </c>
      <c r="F2387" s="1">
        <v>76464516861.160706</v>
      </c>
      <c r="G2387" s="1">
        <v>79605927873.22319</v>
      </c>
      <c r="H2387" s="1">
        <v>63189378467.286018</v>
      </c>
      <c r="I2387" s="1">
        <v>66330789479.348488</v>
      </c>
    </row>
    <row r="2388" spans="1:9" x14ac:dyDescent="0.2">
      <c r="A2388" t="s">
        <v>133</v>
      </c>
      <c r="D2388" t="s">
        <v>5</v>
      </c>
      <c r="E2388">
        <v>202103</v>
      </c>
      <c r="F2388" s="1">
        <v>67585712911.710823</v>
      </c>
      <c r="G2388" s="1">
        <v>64938725036.561806</v>
      </c>
      <c r="H2388" s="1">
        <v>56797777064.700935</v>
      </c>
      <c r="I2388" s="1">
        <v>54150789189.551903</v>
      </c>
    </row>
    <row r="2389" spans="1:9" x14ac:dyDescent="0.2">
      <c r="A2389" t="s">
        <v>133</v>
      </c>
      <c r="D2389" t="s">
        <v>5</v>
      </c>
      <c r="E2389">
        <v>202106</v>
      </c>
      <c r="F2389" s="1">
        <v>74824252691.991226</v>
      </c>
      <c r="G2389" s="1">
        <v>75335404730.292999</v>
      </c>
      <c r="H2389" s="1">
        <v>61398959435.405403</v>
      </c>
      <c r="I2389" s="1">
        <v>61910111473.707199</v>
      </c>
    </row>
    <row r="2390" spans="1:9" x14ac:dyDescent="0.2">
      <c r="A2390" t="s">
        <v>133</v>
      </c>
      <c r="D2390" t="s">
        <v>5</v>
      </c>
      <c r="E2390">
        <v>202109</v>
      </c>
      <c r="F2390" s="1">
        <v>89611615434.200043</v>
      </c>
      <c r="G2390" s="1">
        <v>91504463457.560822</v>
      </c>
      <c r="H2390" s="1">
        <v>72298049700.370026</v>
      </c>
      <c r="I2390" s="1">
        <v>74190897723.73082</v>
      </c>
    </row>
    <row r="2391" spans="1:9" x14ac:dyDescent="0.2">
      <c r="A2391" t="s">
        <v>133</v>
      </c>
      <c r="D2391" t="s">
        <v>5</v>
      </c>
      <c r="E2391">
        <v>202112</v>
      </c>
      <c r="F2391" s="1">
        <v>80126411128.15947</v>
      </c>
      <c r="G2391" s="1">
        <v>81490472314.510788</v>
      </c>
      <c r="H2391" s="1">
        <v>65087053528.050316</v>
      </c>
      <c r="I2391" s="1">
        <v>66451114714.401711</v>
      </c>
    </row>
    <row r="2392" spans="1:9" x14ac:dyDescent="0.2">
      <c r="A2392" t="s">
        <v>133</v>
      </c>
      <c r="D2392" t="s">
        <v>5</v>
      </c>
      <c r="E2392">
        <v>202203</v>
      </c>
      <c r="F2392" s="1">
        <v>72237088900.016815</v>
      </c>
      <c r="G2392" s="1">
        <v>71813530495.111496</v>
      </c>
      <c r="H2392" s="1">
        <v>60075896605.444824</v>
      </c>
      <c r="I2392" s="1">
        <v>59652338200.53952</v>
      </c>
    </row>
    <row r="2393" spans="1:9" x14ac:dyDescent="0.2">
      <c r="A2393" t="s">
        <v>133</v>
      </c>
      <c r="D2393" t="s">
        <v>5</v>
      </c>
      <c r="E2393">
        <v>202206</v>
      </c>
      <c r="F2393" s="1">
        <v>83456016226.419601</v>
      </c>
      <c r="G2393" s="1">
        <v>82747385464.988037</v>
      </c>
      <c r="H2393" s="1">
        <v>68580956345.217216</v>
      </c>
      <c r="I2393" s="1">
        <v>67872325583.785599</v>
      </c>
    </row>
    <row r="2394" spans="1:9" x14ac:dyDescent="0.2">
      <c r="A2394" t="s">
        <v>133</v>
      </c>
      <c r="D2394" t="s">
        <v>5</v>
      </c>
      <c r="E2394">
        <v>202209</v>
      </c>
      <c r="F2394" s="1">
        <v>97704771178.712006</v>
      </c>
      <c r="G2394" s="1">
        <v>97626303294.489532</v>
      </c>
      <c r="H2394" s="1">
        <v>81775238254.902878</v>
      </c>
      <c r="I2394" s="1">
        <v>81696770370.68042</v>
      </c>
    </row>
    <row r="2395" spans="1:9" x14ac:dyDescent="0.2">
      <c r="A2395" t="s">
        <v>133</v>
      </c>
      <c r="D2395" t="s">
        <v>5</v>
      </c>
      <c r="E2395">
        <v>202212</v>
      </c>
      <c r="F2395" s="1">
        <v>87705096756.259842</v>
      </c>
      <c r="G2395" s="1">
        <v>87925385944.587402</v>
      </c>
      <c r="H2395" s="1">
        <v>72389843681.005417</v>
      </c>
      <c r="I2395" s="1">
        <v>72610132869.333008</v>
      </c>
    </row>
    <row r="2396" spans="1:9" x14ac:dyDescent="0.2">
      <c r="A2396" t="s">
        <v>133</v>
      </c>
      <c r="D2396" t="s">
        <v>5</v>
      </c>
      <c r="E2396">
        <v>202303</v>
      </c>
      <c r="F2396" s="1">
        <v>77390751149.01062</v>
      </c>
      <c r="G2396" s="1">
        <v>74616657004.043015</v>
      </c>
      <c r="H2396" s="1">
        <v>64547897338.285309</v>
      </c>
      <c r="I2396" s="1">
        <v>61773803193.317711</v>
      </c>
    </row>
    <row r="2397" spans="1:9" x14ac:dyDescent="0.2">
      <c r="A2397" t="s">
        <v>133</v>
      </c>
      <c r="D2397" t="s">
        <v>5</v>
      </c>
      <c r="E2397">
        <v>202306</v>
      </c>
      <c r="F2397" s="1">
        <v>85896813733.124573</v>
      </c>
      <c r="G2397" s="1">
        <v>86066955617.307114</v>
      </c>
      <c r="H2397" s="1">
        <v>70690065274.311646</v>
      </c>
      <c r="I2397" s="1">
        <v>70860207158.494217</v>
      </c>
    </row>
    <row r="2398" spans="1:9" x14ac:dyDescent="0.2">
      <c r="A2398" t="s">
        <v>133</v>
      </c>
      <c r="D2398" t="s">
        <v>5</v>
      </c>
      <c r="E2398">
        <v>202309</v>
      </c>
      <c r="F2398" s="1">
        <v>103375803326.79047</v>
      </c>
      <c r="G2398" s="1">
        <v>102380339573.46111</v>
      </c>
      <c r="H2398" s="1">
        <v>90683920190.38765</v>
      </c>
      <c r="I2398" s="1">
        <v>89688456437.058319</v>
      </c>
    </row>
    <row r="2399" spans="1:9" x14ac:dyDescent="0.2">
      <c r="A2399" t="s">
        <v>133</v>
      </c>
      <c r="D2399" t="s">
        <v>5</v>
      </c>
      <c r="E2399">
        <v>202312</v>
      </c>
      <c r="F2399" s="1">
        <v>92336704791.282272</v>
      </c>
      <c r="G2399" s="1">
        <v>91877677575.808212</v>
      </c>
      <c r="H2399" s="1">
        <v>78801288374.40625</v>
      </c>
      <c r="I2399" s="1">
        <v>78342261158.93222</v>
      </c>
    </row>
    <row r="2400" spans="1:9" x14ac:dyDescent="0.2">
      <c r="A2400" t="s">
        <v>133</v>
      </c>
      <c r="D2400" t="s">
        <v>5</v>
      </c>
      <c r="E2400">
        <v>202403</v>
      </c>
      <c r="F2400" s="1">
        <v>82743177950.685837</v>
      </c>
      <c r="G2400" s="1">
        <v>80721988755.825836</v>
      </c>
      <c r="H2400" s="1">
        <v>72176055661.730026</v>
      </c>
      <c r="I2400" s="1">
        <v>70154866466.870026</v>
      </c>
    </row>
    <row r="2401" spans="1:9" x14ac:dyDescent="0.2">
      <c r="A2401" t="s">
        <v>133</v>
      </c>
      <c r="D2401" t="s">
        <v>5</v>
      </c>
      <c r="E2401">
        <v>202406</v>
      </c>
      <c r="F2401" s="1">
        <v>65422279387.350029</v>
      </c>
      <c r="G2401" s="1">
        <v>64330297774.709999</v>
      </c>
      <c r="H2401" s="1">
        <v>56916727640.350014</v>
      </c>
      <c r="I2401" s="1">
        <v>55824746027.709984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BC0AB-F48E-F84B-B5E5-D30BA57DFA6B}">
  <sheetPr codeName="Hoja12">
    <tabColor theme="9" tint="0.79998168889431442"/>
  </sheetPr>
  <dimension ref="A1:AF412"/>
  <sheetViews>
    <sheetView workbookViewId="0">
      <selection activeCell="F26" sqref="F26"/>
    </sheetView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7" bestFit="1" customWidth="1"/>
    <col min="7" max="9" width="15.42578125" style="1" bestFit="1" customWidth="1"/>
    <col min="10" max="10" width="17.28515625" style="1" bestFit="1" customWidth="1"/>
    <col min="11" max="11" width="12.7109375" style="8" bestFit="1" customWidth="1"/>
    <col min="12" max="12" width="16.140625" style="8" bestFit="1" customWidth="1"/>
    <col min="13" max="13" width="16.28515625" style="8" bestFit="1" customWidth="1"/>
    <col min="14" max="14" width="10.7109375" style="8"/>
    <col min="15" max="15" width="16.5703125" style="1" bestFit="1" customWidth="1"/>
    <col min="16" max="16" width="22.42578125" style="1" bestFit="1" customWidth="1"/>
    <col min="17" max="17" width="16.5703125" style="1" bestFit="1" customWidth="1"/>
    <col min="18" max="18" width="24.85546875" style="1" bestFit="1" customWidth="1"/>
    <col min="19" max="19" width="13" style="29" bestFit="1" customWidth="1"/>
    <col min="20" max="20" width="13" style="8" customWidth="1"/>
    <col min="21" max="21" width="19.140625" style="1" bestFit="1" customWidth="1"/>
    <col min="22" max="22" width="21.7109375" style="1" bestFit="1" customWidth="1"/>
    <col min="23" max="23" width="19.140625" style="1" bestFit="1" customWidth="1"/>
    <col min="24" max="24" width="27.42578125" style="1" bestFit="1" customWidth="1"/>
    <col min="25" max="25" width="21.7109375" style="1" bestFit="1" customWidth="1"/>
    <col min="26" max="26" width="29.85546875" style="1" bestFit="1" customWidth="1"/>
    <col min="27" max="29" width="16.140625" bestFit="1" customWidth="1"/>
    <col min="30" max="30" width="16.85546875" bestFit="1" customWidth="1"/>
    <col min="31" max="31" width="16.140625" bestFit="1" customWidth="1"/>
    <col min="32" max="32" width="19.28515625" bestFit="1" customWidth="1"/>
  </cols>
  <sheetData>
    <row r="1" spans="1:32" x14ac:dyDescent="0.2">
      <c r="A1" s="4" t="s">
        <v>48</v>
      </c>
      <c r="B1" s="4" t="s">
        <v>49</v>
      </c>
      <c r="C1" s="4" t="s">
        <v>50</v>
      </c>
      <c r="D1" s="4" t="s">
        <v>51</v>
      </c>
      <c r="E1" s="4" t="s">
        <v>52</v>
      </c>
      <c r="F1" s="4" t="s">
        <v>53</v>
      </c>
      <c r="G1" s="25" t="s">
        <v>54</v>
      </c>
      <c r="H1" s="25" t="s">
        <v>55</v>
      </c>
      <c r="I1" s="24" t="s">
        <v>59</v>
      </c>
      <c r="J1" s="24" t="s">
        <v>60</v>
      </c>
      <c r="K1" s="9" t="s">
        <v>56</v>
      </c>
      <c r="L1" s="9" t="s">
        <v>57</v>
      </c>
      <c r="M1" s="9" t="s">
        <v>58</v>
      </c>
      <c r="N1" s="9" t="s">
        <v>61</v>
      </c>
      <c r="O1" s="25" t="s">
        <v>62</v>
      </c>
      <c r="P1" s="25" t="s">
        <v>64</v>
      </c>
      <c r="Q1" s="24" t="s">
        <v>63</v>
      </c>
      <c r="R1" s="24" t="s">
        <v>65</v>
      </c>
      <c r="S1" s="28" t="s">
        <v>88</v>
      </c>
      <c r="T1" s="9" t="s">
        <v>97</v>
      </c>
      <c r="U1" s="27" t="s">
        <v>89</v>
      </c>
      <c r="V1" s="26" t="s">
        <v>90</v>
      </c>
      <c r="W1" s="25" t="s">
        <v>91</v>
      </c>
      <c r="X1" s="25" t="s">
        <v>93</v>
      </c>
      <c r="Y1" s="24" t="s">
        <v>92</v>
      </c>
      <c r="Z1" s="24" t="s">
        <v>94</v>
      </c>
      <c r="AA1" s="25" t="s">
        <v>104</v>
      </c>
      <c r="AB1" s="24" t="s">
        <v>105</v>
      </c>
      <c r="AC1" s="25" t="s">
        <v>106</v>
      </c>
      <c r="AD1" s="25" t="s">
        <v>107</v>
      </c>
      <c r="AE1" s="24" t="s">
        <v>108</v>
      </c>
      <c r="AF1" s="24" t="s">
        <v>109</v>
      </c>
    </row>
    <row r="2" spans="1:32" x14ac:dyDescent="0.2">
      <c r="A2" t="s">
        <v>137</v>
      </c>
      <c r="B2" t="s">
        <v>72</v>
      </c>
      <c r="C2" t="s">
        <v>117</v>
      </c>
      <c r="D2" t="s">
        <v>0</v>
      </c>
      <c r="E2" t="s">
        <v>8</v>
      </c>
      <c r="F2">
        <v>201808</v>
      </c>
      <c r="G2" s="1">
        <v>1879242626</v>
      </c>
      <c r="H2" s="1">
        <v>1879242626</v>
      </c>
      <c r="I2" s="1">
        <v>1879242626</v>
      </c>
      <c r="J2" s="1">
        <v>1879242626</v>
      </c>
      <c r="K2" s="8">
        <v>1</v>
      </c>
      <c r="L2" s="8">
        <v>1</v>
      </c>
      <c r="M2" s="8">
        <v>0</v>
      </c>
      <c r="N2" s="8">
        <v>660311.06451612955</v>
      </c>
      <c r="O2" s="1">
        <v>0</v>
      </c>
      <c r="P2" s="1">
        <v>0</v>
      </c>
      <c r="Q2" s="1">
        <v>0</v>
      </c>
      <c r="R2" s="1">
        <v>0</v>
      </c>
      <c r="S2" s="29">
        <v>1.5144377456900433E-6</v>
      </c>
      <c r="T2" s="8">
        <v>1</v>
      </c>
      <c r="U2" s="1">
        <v>1879242626</v>
      </c>
      <c r="V2" s="1">
        <v>1879242626</v>
      </c>
      <c r="W2" s="1">
        <v>1879242626</v>
      </c>
      <c r="X2" s="1">
        <v>1879242626</v>
      </c>
      <c r="Y2" s="1">
        <v>1879242626</v>
      </c>
      <c r="Z2" s="1">
        <v>1879242626</v>
      </c>
      <c r="AA2" s="31">
        <v>0</v>
      </c>
      <c r="AB2" s="31">
        <v>0</v>
      </c>
      <c r="AC2" s="31">
        <v>0</v>
      </c>
      <c r="AD2" s="31">
        <v>0</v>
      </c>
      <c r="AE2" s="31">
        <v>0</v>
      </c>
      <c r="AF2" s="31">
        <v>0</v>
      </c>
    </row>
    <row r="3" spans="1:32" x14ac:dyDescent="0.2">
      <c r="A3" t="s">
        <v>137</v>
      </c>
      <c r="B3" t="s">
        <v>72</v>
      </c>
      <c r="C3" t="s">
        <v>117</v>
      </c>
      <c r="D3" t="s">
        <v>0</v>
      </c>
      <c r="E3" t="s">
        <v>8</v>
      </c>
      <c r="F3">
        <v>201812</v>
      </c>
      <c r="G3" s="1">
        <v>1892260780</v>
      </c>
      <c r="H3" s="1">
        <v>1892260780</v>
      </c>
      <c r="I3" s="1">
        <v>1892260780</v>
      </c>
      <c r="J3" s="1">
        <v>1892260780</v>
      </c>
      <c r="K3" s="8">
        <v>1</v>
      </c>
      <c r="L3" s="8">
        <v>1</v>
      </c>
      <c r="M3" s="8">
        <v>0</v>
      </c>
      <c r="N3" s="8">
        <v>648192.96774193586</v>
      </c>
      <c r="O3" s="1">
        <v>0</v>
      </c>
      <c r="P3" s="1">
        <v>0</v>
      </c>
      <c r="Q3" s="1">
        <v>0</v>
      </c>
      <c r="R3" s="1">
        <v>0</v>
      </c>
      <c r="S3" s="29">
        <v>1.5427504613072701E-6</v>
      </c>
      <c r="T3" s="8">
        <v>1</v>
      </c>
      <c r="U3" s="1">
        <v>1892260780</v>
      </c>
      <c r="V3" s="1">
        <v>1892260780</v>
      </c>
      <c r="W3" s="1">
        <v>1892260780</v>
      </c>
      <c r="X3" s="1">
        <v>1892260780</v>
      </c>
      <c r="Y3" s="1">
        <v>1892260780</v>
      </c>
      <c r="Z3" s="1">
        <v>1892260780</v>
      </c>
      <c r="AA3" s="31">
        <v>0</v>
      </c>
      <c r="AB3" s="31">
        <v>0</v>
      </c>
      <c r="AC3" s="31">
        <v>0</v>
      </c>
      <c r="AD3" s="31">
        <v>0</v>
      </c>
      <c r="AE3" s="31">
        <v>0</v>
      </c>
      <c r="AF3" s="31">
        <v>0</v>
      </c>
    </row>
    <row r="4" spans="1:32" x14ac:dyDescent="0.2">
      <c r="A4" t="s">
        <v>137</v>
      </c>
      <c r="B4" t="s">
        <v>72</v>
      </c>
      <c r="C4" t="s">
        <v>117</v>
      </c>
      <c r="D4" t="s">
        <v>0</v>
      </c>
      <c r="E4" t="s">
        <v>8</v>
      </c>
      <c r="F4">
        <v>201910</v>
      </c>
      <c r="G4" s="1">
        <v>1761686964</v>
      </c>
      <c r="H4" s="1">
        <v>1761686964</v>
      </c>
      <c r="I4" s="1">
        <v>1761686964</v>
      </c>
      <c r="J4" s="1">
        <v>1761686964</v>
      </c>
      <c r="K4" s="8">
        <v>1</v>
      </c>
      <c r="L4" s="8">
        <v>1</v>
      </c>
      <c r="M4" s="8">
        <v>0</v>
      </c>
      <c r="N4" s="8">
        <v>577697.74193548446</v>
      </c>
      <c r="O4" s="1">
        <v>0</v>
      </c>
      <c r="P4" s="1">
        <v>0</v>
      </c>
      <c r="Q4" s="1">
        <v>0</v>
      </c>
      <c r="R4" s="1">
        <v>0</v>
      </c>
      <c r="S4" s="29">
        <v>1.7310090163234132E-6</v>
      </c>
      <c r="T4" s="8">
        <v>1</v>
      </c>
      <c r="U4" s="1">
        <v>1761686964</v>
      </c>
      <c r="V4" s="1">
        <v>1761686964</v>
      </c>
      <c r="W4" s="1">
        <v>1761686964</v>
      </c>
      <c r="X4" s="1">
        <v>1761686964</v>
      </c>
      <c r="Y4" s="1">
        <v>1761686964</v>
      </c>
      <c r="Z4" s="1">
        <v>1761686964</v>
      </c>
      <c r="AA4" s="31">
        <v>0</v>
      </c>
      <c r="AB4" s="31">
        <v>0</v>
      </c>
      <c r="AC4" s="31">
        <v>0</v>
      </c>
      <c r="AD4" s="31">
        <v>0</v>
      </c>
      <c r="AE4" s="31">
        <v>0</v>
      </c>
      <c r="AF4" s="31">
        <v>0</v>
      </c>
    </row>
    <row r="5" spans="1:32" x14ac:dyDescent="0.2">
      <c r="A5" t="s">
        <v>137</v>
      </c>
      <c r="B5" t="s">
        <v>72</v>
      </c>
      <c r="C5" t="s">
        <v>117</v>
      </c>
      <c r="D5" t="s">
        <v>0</v>
      </c>
      <c r="E5" t="s">
        <v>8</v>
      </c>
      <c r="F5">
        <v>202009</v>
      </c>
      <c r="G5" s="1">
        <v>2137025752</v>
      </c>
      <c r="H5" s="1">
        <v>2137025752</v>
      </c>
      <c r="I5" s="1">
        <v>2137025752</v>
      </c>
      <c r="J5" s="1">
        <v>2137025752</v>
      </c>
      <c r="K5" s="8">
        <v>1</v>
      </c>
      <c r="L5" s="8">
        <v>1</v>
      </c>
      <c r="M5" s="8">
        <v>0</v>
      </c>
      <c r="N5" s="8">
        <v>501860.76666666672</v>
      </c>
      <c r="O5" s="1">
        <v>0</v>
      </c>
      <c r="P5" s="1">
        <v>0</v>
      </c>
      <c r="Q5" s="1">
        <v>0</v>
      </c>
      <c r="R5" s="1">
        <v>0</v>
      </c>
      <c r="S5" s="29">
        <v>1.9925845302511857E-6</v>
      </c>
      <c r="T5" s="8">
        <v>1</v>
      </c>
      <c r="U5" s="1">
        <v>2137025752</v>
      </c>
      <c r="V5" s="1">
        <v>2137025752</v>
      </c>
      <c r="W5" s="1">
        <v>2137025752</v>
      </c>
      <c r="X5" s="1">
        <v>2137025752</v>
      </c>
      <c r="Y5" s="1">
        <v>2137025752</v>
      </c>
      <c r="Z5" s="1">
        <v>2137025752</v>
      </c>
      <c r="AA5" s="31">
        <v>0</v>
      </c>
      <c r="AB5" s="31">
        <v>0</v>
      </c>
      <c r="AC5" s="31">
        <v>0</v>
      </c>
      <c r="AD5" s="31">
        <v>0</v>
      </c>
      <c r="AE5" s="31">
        <v>0</v>
      </c>
      <c r="AF5" s="31">
        <v>0</v>
      </c>
    </row>
    <row r="6" spans="1:32" x14ac:dyDescent="0.2">
      <c r="A6" t="s">
        <v>137</v>
      </c>
      <c r="B6" t="s">
        <v>72</v>
      </c>
      <c r="C6" t="s">
        <v>117</v>
      </c>
      <c r="D6" t="s">
        <v>0</v>
      </c>
      <c r="E6" t="s">
        <v>8</v>
      </c>
      <c r="F6">
        <v>202102</v>
      </c>
      <c r="G6" s="1">
        <v>2239378566</v>
      </c>
      <c r="H6" s="1">
        <v>2239378566</v>
      </c>
      <c r="I6" s="1">
        <v>2239378566</v>
      </c>
      <c r="J6" s="1">
        <v>2239378566</v>
      </c>
      <c r="K6" s="8">
        <v>1</v>
      </c>
      <c r="L6" s="8">
        <v>1</v>
      </c>
      <c r="M6" s="8">
        <v>0</v>
      </c>
      <c r="N6" s="8">
        <v>492546.74999999988</v>
      </c>
      <c r="O6" s="1">
        <v>0</v>
      </c>
      <c r="P6" s="1">
        <v>0</v>
      </c>
      <c r="Q6" s="1">
        <v>0</v>
      </c>
      <c r="R6" s="1">
        <v>0</v>
      </c>
      <c r="S6" s="29">
        <v>2.0302641322879507E-6</v>
      </c>
      <c r="T6" s="8">
        <v>1</v>
      </c>
      <c r="U6" s="1">
        <v>2239378566</v>
      </c>
      <c r="V6" s="1">
        <v>2239378566</v>
      </c>
      <c r="W6" s="1">
        <v>2239378566</v>
      </c>
      <c r="X6" s="1">
        <v>2239378566</v>
      </c>
      <c r="Y6" s="1">
        <v>2239378566</v>
      </c>
      <c r="Z6" s="1">
        <v>2239378566</v>
      </c>
      <c r="AA6" s="31">
        <v>0</v>
      </c>
      <c r="AB6" s="31">
        <v>0</v>
      </c>
      <c r="AC6" s="31">
        <v>0</v>
      </c>
      <c r="AD6" s="31">
        <v>0</v>
      </c>
      <c r="AE6" s="31">
        <v>0</v>
      </c>
      <c r="AF6" s="31">
        <v>0</v>
      </c>
    </row>
    <row r="7" spans="1:32" x14ac:dyDescent="0.2">
      <c r="A7" t="s">
        <v>137</v>
      </c>
      <c r="B7" t="s">
        <v>72</v>
      </c>
      <c r="C7" t="s">
        <v>117</v>
      </c>
      <c r="D7" t="s">
        <v>0</v>
      </c>
      <c r="E7" t="s">
        <v>8</v>
      </c>
      <c r="F7">
        <v>202106</v>
      </c>
      <c r="G7" s="1">
        <v>4198070826</v>
      </c>
      <c r="H7" s="1">
        <v>4198070826.0000005</v>
      </c>
      <c r="I7" s="1">
        <v>4198070826</v>
      </c>
      <c r="J7" s="1">
        <v>4198070826.0000005</v>
      </c>
      <c r="K7" s="8">
        <v>2</v>
      </c>
      <c r="L7" s="8">
        <v>2</v>
      </c>
      <c r="M7" s="8">
        <v>0</v>
      </c>
      <c r="N7" s="8">
        <v>489300.7</v>
      </c>
      <c r="O7" s="1">
        <v>0</v>
      </c>
      <c r="P7" s="1">
        <v>0</v>
      </c>
      <c r="Q7" s="1">
        <v>0</v>
      </c>
      <c r="R7" s="1">
        <v>0</v>
      </c>
      <c r="S7" s="29">
        <v>4.0874660510397801E-6</v>
      </c>
      <c r="T7" s="8">
        <v>2</v>
      </c>
      <c r="U7" s="1">
        <v>2099035413.0000002</v>
      </c>
      <c r="V7" s="1">
        <v>2099035413.0000002</v>
      </c>
      <c r="W7" s="1">
        <v>4198070826.0000005</v>
      </c>
      <c r="X7" s="1">
        <v>4198070826.0000005</v>
      </c>
      <c r="Y7" s="1">
        <v>4198070826.0000005</v>
      </c>
      <c r="Z7" s="1">
        <v>4198070826.0000005</v>
      </c>
      <c r="AA7" s="31">
        <v>4.76837158203125E-7</v>
      </c>
      <c r="AB7" s="31">
        <v>4.76837158203125E-7</v>
      </c>
      <c r="AC7" s="31">
        <v>0</v>
      </c>
      <c r="AD7" s="31">
        <v>0</v>
      </c>
      <c r="AE7" s="31">
        <v>0</v>
      </c>
      <c r="AF7" s="31">
        <v>0</v>
      </c>
    </row>
    <row r="8" spans="1:32" x14ac:dyDescent="0.2">
      <c r="A8" t="s">
        <v>137</v>
      </c>
      <c r="B8" t="s">
        <v>72</v>
      </c>
      <c r="C8" t="s">
        <v>117</v>
      </c>
      <c r="D8" t="s">
        <v>0</v>
      </c>
      <c r="E8" t="s">
        <v>8</v>
      </c>
      <c r="F8">
        <v>202109</v>
      </c>
      <c r="G8" s="1">
        <v>2592672100</v>
      </c>
      <c r="H8" s="1">
        <v>2592672100</v>
      </c>
      <c r="I8" s="1">
        <v>2592672100</v>
      </c>
      <c r="J8" s="1">
        <v>2592672100</v>
      </c>
      <c r="K8" s="8">
        <v>1</v>
      </c>
      <c r="L8" s="8">
        <v>1</v>
      </c>
      <c r="M8" s="8">
        <v>0</v>
      </c>
      <c r="N8" s="8">
        <v>489798.29999999993</v>
      </c>
      <c r="O8" s="1">
        <v>0</v>
      </c>
      <c r="P8" s="1">
        <v>0</v>
      </c>
      <c r="Q8" s="1">
        <v>0</v>
      </c>
      <c r="R8" s="1">
        <v>0</v>
      </c>
      <c r="S8" s="29">
        <v>2.041656739110773E-6</v>
      </c>
      <c r="T8" s="8">
        <v>1</v>
      </c>
      <c r="U8" s="1">
        <v>2592672100</v>
      </c>
      <c r="V8" s="1">
        <v>2592672100</v>
      </c>
      <c r="W8" s="1">
        <v>2592672100</v>
      </c>
      <c r="X8" s="1">
        <v>2592672100</v>
      </c>
      <c r="Y8" s="1">
        <v>2592672100</v>
      </c>
      <c r="Z8" s="1">
        <v>2592672100</v>
      </c>
      <c r="AA8" s="31">
        <v>0</v>
      </c>
      <c r="AB8" s="31">
        <v>0</v>
      </c>
      <c r="AC8" s="31">
        <v>0</v>
      </c>
      <c r="AD8" s="31">
        <v>0</v>
      </c>
      <c r="AE8" s="31">
        <v>0</v>
      </c>
      <c r="AF8" s="31">
        <v>0</v>
      </c>
    </row>
    <row r="9" spans="1:32" x14ac:dyDescent="0.2">
      <c r="A9" t="s">
        <v>137</v>
      </c>
      <c r="B9" t="s">
        <v>72</v>
      </c>
      <c r="C9" t="s">
        <v>117</v>
      </c>
      <c r="D9" t="s">
        <v>0</v>
      </c>
      <c r="E9" t="s">
        <v>8</v>
      </c>
      <c r="F9">
        <v>202111</v>
      </c>
      <c r="G9" s="1">
        <v>2759063938</v>
      </c>
      <c r="H9" s="1">
        <v>2759063938</v>
      </c>
      <c r="I9" s="1">
        <v>2759063938</v>
      </c>
      <c r="J9" s="1">
        <v>2759063938</v>
      </c>
      <c r="K9" s="8">
        <v>1</v>
      </c>
      <c r="L9" s="8">
        <v>1</v>
      </c>
      <c r="M9" s="8">
        <v>0</v>
      </c>
      <c r="N9" s="8">
        <v>489685.1333333333</v>
      </c>
      <c r="O9" s="1">
        <v>0</v>
      </c>
      <c r="P9" s="1">
        <v>0</v>
      </c>
      <c r="Q9" s="1">
        <v>0</v>
      </c>
      <c r="R9" s="1">
        <v>0</v>
      </c>
      <c r="S9" s="29">
        <v>2.0421285677858033E-6</v>
      </c>
      <c r="T9" s="8">
        <v>1</v>
      </c>
      <c r="U9" s="1">
        <v>2759063938</v>
      </c>
      <c r="V9" s="1">
        <v>2759063938</v>
      </c>
      <c r="W9" s="1">
        <v>2759063938</v>
      </c>
      <c r="X9" s="1">
        <v>2759063938</v>
      </c>
      <c r="Y9" s="1">
        <v>2759063938</v>
      </c>
      <c r="Z9" s="1">
        <v>2759063938</v>
      </c>
      <c r="AA9" s="31">
        <v>0</v>
      </c>
      <c r="AB9" s="31">
        <v>0</v>
      </c>
      <c r="AC9" s="31">
        <v>0</v>
      </c>
      <c r="AD9" s="31">
        <v>0</v>
      </c>
      <c r="AE9" s="31">
        <v>0</v>
      </c>
      <c r="AF9" s="31">
        <v>0</v>
      </c>
    </row>
    <row r="10" spans="1:32" x14ac:dyDescent="0.2">
      <c r="A10" t="s">
        <v>137</v>
      </c>
      <c r="B10" t="s">
        <v>72</v>
      </c>
      <c r="C10" t="s">
        <v>117</v>
      </c>
      <c r="D10" t="s">
        <v>0</v>
      </c>
      <c r="E10" t="s">
        <v>8</v>
      </c>
      <c r="F10">
        <v>202201</v>
      </c>
      <c r="G10" s="1">
        <v>2373243618</v>
      </c>
      <c r="H10" s="1">
        <v>2373243618</v>
      </c>
      <c r="I10" s="1">
        <v>2373243618</v>
      </c>
      <c r="J10" s="1">
        <v>2373243618</v>
      </c>
      <c r="K10" s="8">
        <v>1</v>
      </c>
      <c r="L10" s="8">
        <v>1</v>
      </c>
      <c r="M10" s="8">
        <v>0</v>
      </c>
      <c r="N10" s="8">
        <v>486197.32258064498</v>
      </c>
      <c r="O10" s="1">
        <v>0</v>
      </c>
      <c r="P10" s="1">
        <v>0</v>
      </c>
      <c r="Q10" s="1">
        <v>0</v>
      </c>
      <c r="R10" s="1">
        <v>0</v>
      </c>
      <c r="S10" s="29">
        <v>2.0567780889705152E-6</v>
      </c>
      <c r="T10" s="8">
        <v>1</v>
      </c>
      <c r="U10" s="1">
        <v>2373243618</v>
      </c>
      <c r="V10" s="1">
        <v>2373243618</v>
      </c>
      <c r="W10" s="1">
        <v>2373243618</v>
      </c>
      <c r="X10" s="1">
        <v>2373243618</v>
      </c>
      <c r="Y10" s="1">
        <v>2373243618</v>
      </c>
      <c r="Z10" s="1">
        <v>2373243618</v>
      </c>
      <c r="AA10" s="31">
        <v>0</v>
      </c>
      <c r="AB10" s="31">
        <v>0</v>
      </c>
      <c r="AC10" s="31">
        <v>0</v>
      </c>
      <c r="AD10" s="31">
        <v>0</v>
      </c>
      <c r="AE10" s="31">
        <v>0</v>
      </c>
      <c r="AF10" s="31">
        <v>0</v>
      </c>
    </row>
    <row r="11" spans="1:32" x14ac:dyDescent="0.2">
      <c r="A11" t="s">
        <v>137</v>
      </c>
      <c r="B11" t="s">
        <v>72</v>
      </c>
      <c r="C11" t="s">
        <v>117</v>
      </c>
      <c r="D11" t="s">
        <v>0</v>
      </c>
      <c r="E11" t="s">
        <v>8</v>
      </c>
      <c r="F11">
        <v>202202</v>
      </c>
      <c r="G11" s="1">
        <v>3016419216</v>
      </c>
      <c r="H11" s="1">
        <v>3016419216</v>
      </c>
      <c r="I11" s="1">
        <v>3016419216</v>
      </c>
      <c r="J11" s="1">
        <v>3016419216</v>
      </c>
      <c r="K11" s="8">
        <v>1</v>
      </c>
      <c r="L11" s="8">
        <v>1</v>
      </c>
      <c r="M11" s="8">
        <v>0</v>
      </c>
      <c r="N11" s="8">
        <v>485834.35714285722</v>
      </c>
      <c r="O11" s="1">
        <v>0</v>
      </c>
      <c r="P11" s="1">
        <v>0</v>
      </c>
      <c r="Q11" s="1">
        <v>0</v>
      </c>
      <c r="R11" s="1">
        <v>0</v>
      </c>
      <c r="S11" s="29">
        <v>2.0583147019097186E-6</v>
      </c>
      <c r="T11" s="8">
        <v>1</v>
      </c>
      <c r="U11" s="1">
        <v>3016419216</v>
      </c>
      <c r="V11" s="1">
        <v>3016419216</v>
      </c>
      <c r="W11" s="1">
        <v>3016419216</v>
      </c>
      <c r="X11" s="1">
        <v>3016419216</v>
      </c>
      <c r="Y11" s="1">
        <v>3016419216</v>
      </c>
      <c r="Z11" s="1">
        <v>3016419216</v>
      </c>
      <c r="AA11" s="31">
        <v>0</v>
      </c>
      <c r="AB11" s="31">
        <v>0</v>
      </c>
      <c r="AC11" s="31">
        <v>0</v>
      </c>
      <c r="AD11" s="31">
        <v>0</v>
      </c>
      <c r="AE11" s="31">
        <v>0</v>
      </c>
      <c r="AF11" s="31">
        <v>0</v>
      </c>
    </row>
    <row r="12" spans="1:32" x14ac:dyDescent="0.2">
      <c r="A12" t="s">
        <v>137</v>
      </c>
      <c r="B12" t="s">
        <v>72</v>
      </c>
      <c r="C12" t="s">
        <v>117</v>
      </c>
      <c r="D12" t="s">
        <v>0</v>
      </c>
      <c r="E12" t="s">
        <v>8</v>
      </c>
      <c r="F12">
        <v>202206</v>
      </c>
      <c r="G12" s="1">
        <v>3877459348</v>
      </c>
      <c r="H12" s="1">
        <v>3877459348</v>
      </c>
      <c r="I12" s="1">
        <v>3877459348</v>
      </c>
      <c r="J12" s="1">
        <v>3877459348</v>
      </c>
      <c r="K12" s="8">
        <v>1</v>
      </c>
      <c r="L12" s="8">
        <v>1</v>
      </c>
      <c r="M12" s="8">
        <v>0</v>
      </c>
      <c r="N12" s="8">
        <v>483118.3666666667</v>
      </c>
      <c r="O12" s="1">
        <v>0</v>
      </c>
      <c r="P12" s="1">
        <v>0</v>
      </c>
      <c r="Q12" s="1">
        <v>0</v>
      </c>
      <c r="R12" s="1">
        <v>0</v>
      </c>
      <c r="S12" s="29">
        <v>2.069886116935732E-6</v>
      </c>
      <c r="T12" s="8">
        <v>1</v>
      </c>
      <c r="U12" s="1">
        <v>3877459348</v>
      </c>
      <c r="V12" s="1">
        <v>3877459348</v>
      </c>
      <c r="W12" s="1">
        <v>3877459348</v>
      </c>
      <c r="X12" s="1">
        <v>3877459348</v>
      </c>
      <c r="Y12" s="1">
        <v>3877459348</v>
      </c>
      <c r="Z12" s="1">
        <v>3877459348</v>
      </c>
      <c r="AA12" s="31">
        <v>0</v>
      </c>
      <c r="AB12" s="31">
        <v>0</v>
      </c>
      <c r="AC12" s="31">
        <v>0</v>
      </c>
      <c r="AD12" s="31">
        <v>0</v>
      </c>
      <c r="AE12" s="31">
        <v>0</v>
      </c>
      <c r="AF12" s="31">
        <v>0</v>
      </c>
    </row>
    <row r="13" spans="1:32" x14ac:dyDescent="0.2">
      <c r="A13" t="s">
        <v>137</v>
      </c>
      <c r="B13" t="s">
        <v>72</v>
      </c>
      <c r="C13" t="s">
        <v>117</v>
      </c>
      <c r="D13" t="s">
        <v>0</v>
      </c>
      <c r="E13" t="s">
        <v>8</v>
      </c>
      <c r="F13">
        <v>202301</v>
      </c>
      <c r="G13" s="1">
        <v>4873690768</v>
      </c>
      <c r="H13" s="1">
        <v>4873690768</v>
      </c>
      <c r="I13" s="1">
        <v>4873690768</v>
      </c>
      <c r="J13" s="1">
        <v>4873690768</v>
      </c>
      <c r="K13" s="8">
        <v>1</v>
      </c>
      <c r="L13" s="8">
        <v>1</v>
      </c>
      <c r="M13" s="8">
        <v>0</v>
      </c>
      <c r="N13" s="8">
        <v>474162.22580645169</v>
      </c>
      <c r="O13" s="1">
        <v>0</v>
      </c>
      <c r="P13" s="1">
        <v>0</v>
      </c>
      <c r="Q13" s="1">
        <v>0</v>
      </c>
      <c r="R13" s="1">
        <v>0</v>
      </c>
      <c r="S13" s="29">
        <v>2.1089828450573162E-6</v>
      </c>
      <c r="T13" s="8">
        <v>1</v>
      </c>
      <c r="U13" s="1">
        <v>4873690768</v>
      </c>
      <c r="V13" s="1">
        <v>4873690768</v>
      </c>
      <c r="W13" s="1">
        <v>4873690768</v>
      </c>
      <c r="X13" s="1">
        <v>4873690768</v>
      </c>
      <c r="Y13" s="1">
        <v>4873690768</v>
      </c>
      <c r="Z13" s="1">
        <v>4873690768</v>
      </c>
      <c r="AA13" s="31">
        <v>0</v>
      </c>
      <c r="AB13" s="31">
        <v>0</v>
      </c>
      <c r="AC13" s="31">
        <v>0</v>
      </c>
      <c r="AD13" s="31">
        <v>0</v>
      </c>
      <c r="AE13" s="31">
        <v>0</v>
      </c>
      <c r="AF13" s="31">
        <v>0</v>
      </c>
    </row>
    <row r="14" spans="1:32" x14ac:dyDescent="0.2">
      <c r="A14" t="s">
        <v>137</v>
      </c>
      <c r="B14" t="s">
        <v>72</v>
      </c>
      <c r="C14" t="s">
        <v>117</v>
      </c>
      <c r="D14" t="s">
        <v>0</v>
      </c>
      <c r="E14" t="s">
        <v>8</v>
      </c>
      <c r="F14">
        <v>202311</v>
      </c>
      <c r="G14" s="1">
        <v>5194968200</v>
      </c>
      <c r="H14" s="1">
        <v>5194968200</v>
      </c>
      <c r="I14" s="1">
        <v>5194968200</v>
      </c>
      <c r="J14" s="1">
        <v>5194968200</v>
      </c>
      <c r="K14" s="8">
        <v>1</v>
      </c>
      <c r="L14" s="8">
        <v>1</v>
      </c>
      <c r="M14" s="8">
        <v>0</v>
      </c>
      <c r="N14" s="8">
        <v>461583.03333333344</v>
      </c>
      <c r="O14" s="1">
        <v>0</v>
      </c>
      <c r="P14" s="1">
        <v>0</v>
      </c>
      <c r="Q14" s="1">
        <v>0</v>
      </c>
      <c r="R14" s="1">
        <v>0</v>
      </c>
      <c r="S14" s="29">
        <v>2.1664574470566541E-6</v>
      </c>
      <c r="T14" s="8">
        <v>1</v>
      </c>
      <c r="U14" s="1">
        <v>5194968200</v>
      </c>
      <c r="V14" s="1">
        <v>5194968200</v>
      </c>
      <c r="W14" s="1">
        <v>5194968200</v>
      </c>
      <c r="X14" s="1">
        <v>5194968200</v>
      </c>
      <c r="Y14" s="1">
        <v>5194968200</v>
      </c>
      <c r="Z14" s="1">
        <v>5194968200</v>
      </c>
      <c r="AA14" s="31">
        <v>0</v>
      </c>
      <c r="AB14" s="31">
        <v>0</v>
      </c>
      <c r="AC14" s="31">
        <v>0</v>
      </c>
      <c r="AD14" s="31">
        <v>0</v>
      </c>
      <c r="AE14" s="31">
        <v>0</v>
      </c>
      <c r="AF14" s="31">
        <v>0</v>
      </c>
    </row>
    <row r="15" spans="1:32" x14ac:dyDescent="0.2">
      <c r="A15" t="s">
        <v>137</v>
      </c>
      <c r="B15" t="s">
        <v>72</v>
      </c>
      <c r="C15" t="s">
        <v>117</v>
      </c>
      <c r="D15" t="s">
        <v>0</v>
      </c>
      <c r="E15" t="s">
        <v>8</v>
      </c>
      <c r="F15">
        <v>202404</v>
      </c>
      <c r="G15" s="1">
        <v>1373195976</v>
      </c>
      <c r="H15" s="1">
        <v>1373195976</v>
      </c>
      <c r="I15" s="1">
        <v>1373195976</v>
      </c>
      <c r="J15" s="1">
        <v>1373195976</v>
      </c>
      <c r="K15" s="8">
        <v>1</v>
      </c>
      <c r="L15" s="8">
        <v>1</v>
      </c>
      <c r="M15" s="8">
        <v>0</v>
      </c>
      <c r="N15" s="8">
        <v>463398.76666666672</v>
      </c>
      <c r="O15" s="1">
        <v>0</v>
      </c>
      <c r="P15" s="1">
        <v>0</v>
      </c>
      <c r="Q15" s="1">
        <v>0</v>
      </c>
      <c r="R15" s="1">
        <v>0</v>
      </c>
      <c r="S15" s="29">
        <v>2.1579686264450563E-6</v>
      </c>
      <c r="T15" s="8">
        <v>1</v>
      </c>
      <c r="U15" s="1">
        <v>1373195976</v>
      </c>
      <c r="V15" s="1">
        <v>1373195976</v>
      </c>
      <c r="W15" s="1">
        <v>1373195976</v>
      </c>
      <c r="X15" s="1">
        <v>1373195976</v>
      </c>
      <c r="Y15" s="1">
        <v>1373195976</v>
      </c>
      <c r="Z15" s="1">
        <v>1373195976</v>
      </c>
      <c r="AA15" s="31">
        <v>0</v>
      </c>
      <c r="AB15" s="31">
        <v>0</v>
      </c>
      <c r="AC15" s="31">
        <v>0</v>
      </c>
      <c r="AD15" s="31">
        <v>0</v>
      </c>
      <c r="AE15" s="31">
        <v>0</v>
      </c>
      <c r="AF15" s="31">
        <v>0</v>
      </c>
    </row>
    <row r="16" spans="1:32" x14ac:dyDescent="0.2">
      <c r="A16" t="s">
        <v>138</v>
      </c>
      <c r="B16" t="s">
        <v>72</v>
      </c>
      <c r="C16" t="s">
        <v>119</v>
      </c>
      <c r="D16" t="s">
        <v>0</v>
      </c>
      <c r="E16" t="s">
        <v>8</v>
      </c>
      <c r="F16">
        <v>201401</v>
      </c>
      <c r="G16" s="1">
        <v>6759479927</v>
      </c>
      <c r="H16" s="1">
        <v>4496695489.1400023</v>
      </c>
      <c r="I16" s="1">
        <v>6759479927</v>
      </c>
      <c r="J16" s="1">
        <v>4496695489.1400023</v>
      </c>
      <c r="K16" s="8">
        <v>4</v>
      </c>
      <c r="L16" s="8">
        <v>4</v>
      </c>
      <c r="M16" s="8">
        <v>0</v>
      </c>
      <c r="N16" s="8">
        <v>115501.87096774192</v>
      </c>
      <c r="O16" s="1">
        <v>0</v>
      </c>
      <c r="P16" s="1">
        <v>0</v>
      </c>
      <c r="Q16" s="1">
        <v>0</v>
      </c>
      <c r="R16" s="1">
        <v>0</v>
      </c>
      <c r="S16" s="29">
        <v>3.4631473641817845E-5</v>
      </c>
      <c r="T16" s="8">
        <v>4</v>
      </c>
      <c r="U16" s="1">
        <v>1124173872.2850006</v>
      </c>
      <c r="V16" s="1">
        <v>1124173872.2850006</v>
      </c>
      <c r="W16" s="1">
        <v>4496695489.1400023</v>
      </c>
      <c r="X16" s="1">
        <v>4496695489.1400023</v>
      </c>
      <c r="Y16" s="1">
        <v>4496695489.1400023</v>
      </c>
      <c r="Z16" s="1">
        <v>4496695489.1400023</v>
      </c>
      <c r="AA16" s="31">
        <v>-2262784437.8599977</v>
      </c>
      <c r="AB16" s="31">
        <v>-2262784437.8599977</v>
      </c>
      <c r="AC16" s="31">
        <v>0</v>
      </c>
      <c r="AD16" s="31">
        <v>0</v>
      </c>
      <c r="AE16" s="31">
        <v>0</v>
      </c>
      <c r="AF16" s="31">
        <v>0</v>
      </c>
    </row>
    <row r="17" spans="1:32" x14ac:dyDescent="0.2">
      <c r="A17" t="s">
        <v>138</v>
      </c>
      <c r="B17" t="s">
        <v>72</v>
      </c>
      <c r="C17" t="s">
        <v>119</v>
      </c>
      <c r="D17" t="s">
        <v>0</v>
      </c>
      <c r="E17" t="s">
        <v>8</v>
      </c>
      <c r="F17">
        <v>201504</v>
      </c>
      <c r="G17" s="1">
        <v>8380701735</v>
      </c>
      <c r="H17" s="1">
        <v>8380701735</v>
      </c>
      <c r="I17" s="1">
        <v>8380701735</v>
      </c>
      <c r="J17" s="1">
        <v>8380701735</v>
      </c>
      <c r="K17" s="8">
        <v>1</v>
      </c>
      <c r="L17" s="8">
        <v>1</v>
      </c>
      <c r="M17" s="8">
        <v>0</v>
      </c>
      <c r="N17" s="8">
        <v>124438.1</v>
      </c>
      <c r="O17" s="1">
        <v>0</v>
      </c>
      <c r="P17" s="1">
        <v>0</v>
      </c>
      <c r="Q17" s="1">
        <v>0</v>
      </c>
      <c r="R17" s="1">
        <v>0</v>
      </c>
      <c r="S17" s="29">
        <v>8.0361239845352822E-6</v>
      </c>
      <c r="T17" s="8">
        <v>1</v>
      </c>
      <c r="U17" s="1">
        <v>8380701735</v>
      </c>
      <c r="V17" s="1">
        <v>8380701735</v>
      </c>
      <c r="W17" s="1">
        <v>8380701735</v>
      </c>
      <c r="X17" s="1">
        <v>8380701735</v>
      </c>
      <c r="Y17" s="1">
        <v>8380701735</v>
      </c>
      <c r="Z17" s="1">
        <v>8380701735</v>
      </c>
      <c r="AA17" s="31">
        <v>0</v>
      </c>
      <c r="AB17" s="31">
        <v>0</v>
      </c>
      <c r="AC17" s="31">
        <v>0</v>
      </c>
      <c r="AD17" s="31">
        <v>0</v>
      </c>
      <c r="AE17" s="31">
        <v>0</v>
      </c>
      <c r="AF17" s="31">
        <v>0</v>
      </c>
    </row>
    <row r="18" spans="1:32" x14ac:dyDescent="0.2">
      <c r="A18" t="s">
        <v>138</v>
      </c>
      <c r="B18" t="s">
        <v>72</v>
      </c>
      <c r="C18" t="s">
        <v>119</v>
      </c>
      <c r="D18" t="s">
        <v>0</v>
      </c>
      <c r="E18" t="s">
        <v>8</v>
      </c>
      <c r="F18">
        <v>201707</v>
      </c>
      <c r="G18" s="1">
        <v>4157214286</v>
      </c>
      <c r="H18" s="1">
        <v>4157214286</v>
      </c>
      <c r="I18" s="1">
        <v>4157214286</v>
      </c>
      <c r="J18" s="1">
        <v>4157214286</v>
      </c>
      <c r="K18" s="8">
        <v>1</v>
      </c>
      <c r="L18" s="8">
        <v>1</v>
      </c>
      <c r="M18" s="8">
        <v>0</v>
      </c>
      <c r="N18" s="8">
        <v>162950.70967741936</v>
      </c>
      <c r="O18" s="1">
        <v>0</v>
      </c>
      <c r="P18" s="1">
        <v>0</v>
      </c>
      <c r="Q18" s="1">
        <v>0</v>
      </c>
      <c r="R18" s="1">
        <v>0</v>
      </c>
      <c r="S18" s="29">
        <v>6.1368250680197767E-6</v>
      </c>
      <c r="T18" s="8">
        <v>1</v>
      </c>
      <c r="U18" s="1">
        <v>4157214286</v>
      </c>
      <c r="V18" s="1">
        <v>4157214286</v>
      </c>
      <c r="W18" s="1">
        <v>4157214286</v>
      </c>
      <c r="X18" s="1">
        <v>4157214286</v>
      </c>
      <c r="Y18" s="1">
        <v>4157214286</v>
      </c>
      <c r="Z18" s="1">
        <v>4157214286</v>
      </c>
      <c r="AA18" s="31">
        <v>0</v>
      </c>
      <c r="AB18" s="31">
        <v>0</v>
      </c>
      <c r="AC18" s="31">
        <v>0</v>
      </c>
      <c r="AD18" s="31">
        <v>0</v>
      </c>
      <c r="AE18" s="31">
        <v>0</v>
      </c>
      <c r="AF18" s="31">
        <v>0</v>
      </c>
    </row>
    <row r="19" spans="1:32" x14ac:dyDescent="0.2">
      <c r="A19" t="s">
        <v>138</v>
      </c>
      <c r="B19" t="s">
        <v>72</v>
      </c>
      <c r="C19" t="s">
        <v>119</v>
      </c>
      <c r="D19" t="s">
        <v>0</v>
      </c>
      <c r="E19" t="s">
        <v>8</v>
      </c>
      <c r="F19">
        <v>201804</v>
      </c>
      <c r="G19" s="1">
        <v>2779127852</v>
      </c>
      <c r="H19" s="1">
        <v>2779127852</v>
      </c>
      <c r="I19" s="1">
        <v>2779127852</v>
      </c>
      <c r="J19" s="1">
        <v>2779127852</v>
      </c>
      <c r="K19" s="8">
        <v>2</v>
      </c>
      <c r="L19" s="8">
        <v>2</v>
      </c>
      <c r="M19" s="8">
        <v>0</v>
      </c>
      <c r="N19" s="8">
        <v>177508.03333333333</v>
      </c>
      <c r="O19" s="1">
        <v>0</v>
      </c>
      <c r="P19" s="1">
        <v>0</v>
      </c>
      <c r="Q19" s="1">
        <v>0</v>
      </c>
      <c r="R19" s="1">
        <v>0</v>
      </c>
      <c r="S19" s="29">
        <v>1.1267095705152124E-5</v>
      </c>
      <c r="T19" s="8">
        <v>2</v>
      </c>
      <c r="U19" s="1">
        <v>1389563926</v>
      </c>
      <c r="V19" s="1">
        <v>1389563926</v>
      </c>
      <c r="W19" s="1">
        <v>2779127852</v>
      </c>
      <c r="X19" s="1">
        <v>2779127852</v>
      </c>
      <c r="Y19" s="1">
        <v>2779127852</v>
      </c>
      <c r="Z19" s="1">
        <v>2779127852</v>
      </c>
      <c r="AA19" s="31">
        <v>0</v>
      </c>
      <c r="AB19" s="31">
        <v>0</v>
      </c>
      <c r="AC19" s="31">
        <v>0</v>
      </c>
      <c r="AD19" s="31">
        <v>0</v>
      </c>
      <c r="AE19" s="31">
        <v>0</v>
      </c>
      <c r="AF19" s="31">
        <v>0</v>
      </c>
    </row>
    <row r="20" spans="1:32" x14ac:dyDescent="0.2">
      <c r="A20" t="s">
        <v>138</v>
      </c>
      <c r="B20" t="s">
        <v>72</v>
      </c>
      <c r="C20" t="s">
        <v>119</v>
      </c>
      <c r="D20" t="s">
        <v>0</v>
      </c>
      <c r="E20" t="s">
        <v>8</v>
      </c>
      <c r="F20">
        <v>201904</v>
      </c>
      <c r="G20" s="1">
        <v>2663461536</v>
      </c>
      <c r="H20" s="1">
        <v>2663461536</v>
      </c>
      <c r="I20" s="1">
        <v>2663461536</v>
      </c>
      <c r="J20" s="1">
        <v>2663461536</v>
      </c>
      <c r="K20" s="8">
        <v>1</v>
      </c>
      <c r="L20" s="8">
        <v>1</v>
      </c>
      <c r="M20" s="8">
        <v>0</v>
      </c>
      <c r="N20" s="8">
        <v>202368.56666666677</v>
      </c>
      <c r="O20" s="1">
        <v>0</v>
      </c>
      <c r="P20" s="1">
        <v>0</v>
      </c>
      <c r="Q20" s="1">
        <v>0</v>
      </c>
      <c r="R20" s="1">
        <v>0</v>
      </c>
      <c r="S20" s="29">
        <v>4.9414788890962458E-6</v>
      </c>
      <c r="T20" s="8">
        <v>1</v>
      </c>
      <c r="U20" s="1">
        <v>2663461536</v>
      </c>
      <c r="V20" s="1">
        <v>2663461536</v>
      </c>
      <c r="W20" s="1">
        <v>2663461536</v>
      </c>
      <c r="X20" s="1">
        <v>2663461536</v>
      </c>
      <c r="Y20" s="1">
        <v>2663461536</v>
      </c>
      <c r="Z20" s="1">
        <v>2663461536</v>
      </c>
      <c r="AA20" s="31">
        <v>0</v>
      </c>
      <c r="AB20" s="31">
        <v>0</v>
      </c>
      <c r="AC20" s="31">
        <v>0</v>
      </c>
      <c r="AD20" s="31">
        <v>0</v>
      </c>
      <c r="AE20" s="31">
        <v>0</v>
      </c>
      <c r="AF20" s="31">
        <v>0</v>
      </c>
    </row>
    <row r="21" spans="1:32" x14ac:dyDescent="0.2">
      <c r="A21" t="s">
        <v>138</v>
      </c>
      <c r="B21" t="s">
        <v>72</v>
      </c>
      <c r="C21" t="s">
        <v>119</v>
      </c>
      <c r="D21" t="s">
        <v>0</v>
      </c>
      <c r="E21" t="s">
        <v>8</v>
      </c>
      <c r="F21">
        <v>201908</v>
      </c>
      <c r="G21" s="1">
        <v>1313483904</v>
      </c>
      <c r="H21" s="1">
        <v>1313483904.0000002</v>
      </c>
      <c r="I21" s="1">
        <v>1313483904</v>
      </c>
      <c r="J21" s="1">
        <v>1313483904.0000002</v>
      </c>
      <c r="K21" s="8">
        <v>1</v>
      </c>
      <c r="L21" s="8">
        <v>1</v>
      </c>
      <c r="M21" s="8">
        <v>0</v>
      </c>
      <c r="N21" s="8">
        <v>211403.54838709676</v>
      </c>
      <c r="O21" s="1">
        <v>0</v>
      </c>
      <c r="P21" s="1">
        <v>0</v>
      </c>
      <c r="Q21" s="1">
        <v>0</v>
      </c>
      <c r="R21" s="1">
        <v>0</v>
      </c>
      <c r="S21" s="29">
        <v>4.7302895700166784E-6</v>
      </c>
      <c r="T21" s="8">
        <v>1</v>
      </c>
      <c r="U21" s="1">
        <v>1313483904.0000002</v>
      </c>
      <c r="V21" s="1">
        <v>1313483904.0000002</v>
      </c>
      <c r="W21" s="1">
        <v>1313483904.0000002</v>
      </c>
      <c r="X21" s="1">
        <v>1313483904.0000002</v>
      </c>
      <c r="Y21" s="1">
        <v>1313483904.0000002</v>
      </c>
      <c r="Z21" s="1">
        <v>1313483904.0000002</v>
      </c>
      <c r="AA21" s="31">
        <v>2.384185791015625E-7</v>
      </c>
      <c r="AB21" s="31">
        <v>2.384185791015625E-7</v>
      </c>
      <c r="AC21" s="31">
        <v>0</v>
      </c>
      <c r="AD21" s="31">
        <v>0</v>
      </c>
      <c r="AE21" s="31">
        <v>0</v>
      </c>
      <c r="AF21" s="31">
        <v>0</v>
      </c>
    </row>
    <row r="22" spans="1:32" x14ac:dyDescent="0.2">
      <c r="A22" t="s">
        <v>138</v>
      </c>
      <c r="B22" t="s">
        <v>72</v>
      </c>
      <c r="C22" t="s">
        <v>119</v>
      </c>
      <c r="D22" t="s">
        <v>0</v>
      </c>
      <c r="E22" t="s">
        <v>8</v>
      </c>
      <c r="F22">
        <v>202001</v>
      </c>
      <c r="G22" s="1">
        <v>4489296143</v>
      </c>
      <c r="H22" s="1">
        <v>4489296143</v>
      </c>
      <c r="I22" s="1">
        <v>4489296143</v>
      </c>
      <c r="J22" s="1">
        <v>4489296143</v>
      </c>
      <c r="K22" s="8">
        <v>2</v>
      </c>
      <c r="L22" s="8">
        <v>2</v>
      </c>
      <c r="M22" s="8">
        <v>0</v>
      </c>
      <c r="N22" s="8">
        <v>223038.32258064515</v>
      </c>
      <c r="O22" s="1">
        <v>0</v>
      </c>
      <c r="P22" s="1">
        <v>0</v>
      </c>
      <c r="Q22" s="1">
        <v>0</v>
      </c>
      <c r="R22" s="1">
        <v>0</v>
      </c>
      <c r="S22" s="29">
        <v>8.967068873452674E-6</v>
      </c>
      <c r="T22" s="8">
        <v>2</v>
      </c>
      <c r="U22" s="1">
        <v>2244648071.5</v>
      </c>
      <c r="V22" s="1">
        <v>2244648071.5</v>
      </c>
      <c r="W22" s="1">
        <v>4489296143</v>
      </c>
      <c r="X22" s="1">
        <v>4489296143</v>
      </c>
      <c r="Y22" s="1">
        <v>4489296143</v>
      </c>
      <c r="Z22" s="1">
        <v>4489296143</v>
      </c>
      <c r="AA22" s="31">
        <v>0</v>
      </c>
      <c r="AB22" s="31">
        <v>0</v>
      </c>
      <c r="AC22" s="31">
        <v>0</v>
      </c>
      <c r="AD22" s="31">
        <v>0</v>
      </c>
      <c r="AE22" s="31">
        <v>0</v>
      </c>
      <c r="AF22" s="31">
        <v>0</v>
      </c>
    </row>
    <row r="23" spans="1:32" x14ac:dyDescent="0.2">
      <c r="A23" t="s">
        <v>138</v>
      </c>
      <c r="B23" t="s">
        <v>72</v>
      </c>
      <c r="C23" t="s">
        <v>119</v>
      </c>
      <c r="D23" t="s">
        <v>0</v>
      </c>
      <c r="E23" t="s">
        <v>8</v>
      </c>
      <c r="F23">
        <v>202007</v>
      </c>
      <c r="G23" s="1">
        <v>5520000000</v>
      </c>
      <c r="H23" s="1">
        <v>5520000000</v>
      </c>
      <c r="I23" s="1">
        <v>5520000000</v>
      </c>
      <c r="J23" s="1">
        <v>5520000000</v>
      </c>
      <c r="K23" s="8">
        <v>1</v>
      </c>
      <c r="L23" s="8">
        <v>1</v>
      </c>
      <c r="M23" s="8">
        <v>0</v>
      </c>
      <c r="N23" s="8">
        <v>227070.03225806452</v>
      </c>
      <c r="O23" s="1">
        <v>0</v>
      </c>
      <c r="P23" s="1">
        <v>0</v>
      </c>
      <c r="Q23" s="1">
        <v>0</v>
      </c>
      <c r="R23" s="1">
        <v>0</v>
      </c>
      <c r="S23" s="29">
        <v>4.4039276784155409E-6</v>
      </c>
      <c r="T23" s="8">
        <v>1</v>
      </c>
      <c r="U23" s="1">
        <v>5520000000</v>
      </c>
      <c r="V23" s="1">
        <v>5520000000</v>
      </c>
      <c r="W23" s="1">
        <v>5520000000</v>
      </c>
      <c r="X23" s="1">
        <v>5520000000</v>
      </c>
      <c r="Y23" s="1">
        <v>5520000000</v>
      </c>
      <c r="Z23" s="1">
        <v>5520000000</v>
      </c>
      <c r="AA23" s="31">
        <v>0</v>
      </c>
      <c r="AB23" s="31">
        <v>0</v>
      </c>
      <c r="AC23" s="31">
        <v>0</v>
      </c>
      <c r="AD23" s="31">
        <v>0</v>
      </c>
      <c r="AE23" s="31">
        <v>0</v>
      </c>
      <c r="AF23" s="31">
        <v>0</v>
      </c>
    </row>
    <row r="24" spans="1:32" x14ac:dyDescent="0.2">
      <c r="A24" t="s">
        <v>138</v>
      </c>
      <c r="B24" t="s">
        <v>72</v>
      </c>
      <c r="C24" t="s">
        <v>119</v>
      </c>
      <c r="D24" t="s">
        <v>0</v>
      </c>
      <c r="E24" t="s">
        <v>8</v>
      </c>
      <c r="F24">
        <v>202011</v>
      </c>
      <c r="G24" s="1">
        <v>12358965586</v>
      </c>
      <c r="H24" s="1">
        <v>12358965585.999998</v>
      </c>
      <c r="I24" s="1">
        <v>12358965586</v>
      </c>
      <c r="J24" s="1">
        <v>12358965585.999998</v>
      </c>
      <c r="K24" s="8">
        <v>5</v>
      </c>
      <c r="L24" s="8">
        <v>5</v>
      </c>
      <c r="M24" s="8">
        <v>0</v>
      </c>
      <c r="N24" s="8">
        <v>230120.43333333329</v>
      </c>
      <c r="O24" s="1">
        <v>0</v>
      </c>
      <c r="P24" s="1">
        <v>0</v>
      </c>
      <c r="Q24" s="1">
        <v>0</v>
      </c>
      <c r="R24" s="1">
        <v>0</v>
      </c>
      <c r="S24" s="29">
        <v>2.1727753279333594E-5</v>
      </c>
      <c r="T24" s="8">
        <v>5</v>
      </c>
      <c r="U24" s="1">
        <v>2471793117.1999998</v>
      </c>
      <c r="V24" s="1">
        <v>2471793117.1999998</v>
      </c>
      <c r="W24" s="1">
        <v>12358965585.999998</v>
      </c>
      <c r="X24" s="1">
        <v>12358965585.999998</v>
      </c>
      <c r="Y24" s="1">
        <v>12358965585.999998</v>
      </c>
      <c r="Z24" s="1">
        <v>12358965585.999998</v>
      </c>
      <c r="AA24" s="31">
        <v>-1.9073486328125E-6</v>
      </c>
      <c r="AB24" s="31">
        <v>-1.9073486328125E-6</v>
      </c>
      <c r="AC24" s="31">
        <v>0</v>
      </c>
      <c r="AD24" s="31">
        <v>0</v>
      </c>
      <c r="AE24" s="31">
        <v>0</v>
      </c>
      <c r="AF24" s="31">
        <v>0</v>
      </c>
    </row>
    <row r="25" spans="1:32" x14ac:dyDescent="0.2">
      <c r="A25" t="s">
        <v>138</v>
      </c>
      <c r="B25" t="s">
        <v>72</v>
      </c>
      <c r="C25" t="s">
        <v>119</v>
      </c>
      <c r="D25" t="s">
        <v>0</v>
      </c>
      <c r="E25" t="s">
        <v>8</v>
      </c>
      <c r="F25">
        <v>202105</v>
      </c>
      <c r="G25" s="1">
        <v>3816963044</v>
      </c>
      <c r="H25" s="1">
        <v>3816963044</v>
      </c>
      <c r="I25" s="1">
        <v>3816963044</v>
      </c>
      <c r="J25" s="1">
        <v>3816963044</v>
      </c>
      <c r="K25" s="8">
        <v>1</v>
      </c>
      <c r="L25" s="8">
        <v>1</v>
      </c>
      <c r="M25" s="8">
        <v>0</v>
      </c>
      <c r="N25" s="8">
        <v>234711.48387096773</v>
      </c>
      <c r="O25" s="1">
        <v>0</v>
      </c>
      <c r="P25" s="1">
        <v>0</v>
      </c>
      <c r="Q25" s="1">
        <v>0</v>
      </c>
      <c r="R25" s="1">
        <v>0</v>
      </c>
      <c r="S25" s="29">
        <v>4.2605499462895834E-6</v>
      </c>
      <c r="T25" s="8">
        <v>1</v>
      </c>
      <c r="U25" s="1">
        <v>3816963044</v>
      </c>
      <c r="V25" s="1">
        <v>3816963044</v>
      </c>
      <c r="W25" s="1">
        <v>3816963044</v>
      </c>
      <c r="X25" s="1">
        <v>3816963044</v>
      </c>
      <c r="Y25" s="1">
        <v>3816963044</v>
      </c>
      <c r="Z25" s="1">
        <v>3816963044</v>
      </c>
      <c r="AA25" s="31">
        <v>0</v>
      </c>
      <c r="AB25" s="31">
        <v>0</v>
      </c>
      <c r="AC25" s="31">
        <v>0</v>
      </c>
      <c r="AD25" s="31">
        <v>0</v>
      </c>
      <c r="AE25" s="31">
        <v>0</v>
      </c>
      <c r="AF25" s="31">
        <v>0</v>
      </c>
    </row>
    <row r="26" spans="1:32" x14ac:dyDescent="0.2">
      <c r="A26" t="s">
        <v>138</v>
      </c>
      <c r="B26" t="s">
        <v>72</v>
      </c>
      <c r="C26" t="s">
        <v>119</v>
      </c>
      <c r="D26" t="s">
        <v>0</v>
      </c>
      <c r="E26" t="s">
        <v>8</v>
      </c>
      <c r="F26">
        <v>202304</v>
      </c>
      <c r="G26" s="1">
        <v>0</v>
      </c>
      <c r="H26" s="1">
        <v>2008400</v>
      </c>
      <c r="I26" s="1">
        <v>0</v>
      </c>
      <c r="J26" s="1">
        <v>2008400</v>
      </c>
      <c r="K26" s="8">
        <v>0</v>
      </c>
      <c r="L26" s="8">
        <v>1</v>
      </c>
      <c r="M26" s="8">
        <v>0</v>
      </c>
      <c r="N26" s="8">
        <v>261684.3333333334</v>
      </c>
      <c r="O26" s="1">
        <v>0</v>
      </c>
      <c r="P26" s="1">
        <v>0</v>
      </c>
      <c r="Q26" s="1">
        <v>0</v>
      </c>
      <c r="R26" s="1">
        <v>0</v>
      </c>
      <c r="S26" s="29">
        <v>3.8213980457370381E-6</v>
      </c>
      <c r="T26" s="8">
        <v>1</v>
      </c>
      <c r="U26" s="1">
        <v>2008400</v>
      </c>
      <c r="V26" s="1">
        <v>2008400</v>
      </c>
      <c r="W26" s="1">
        <v>2008400</v>
      </c>
      <c r="X26" s="1">
        <v>2008400</v>
      </c>
      <c r="Y26" s="1">
        <v>2008400</v>
      </c>
      <c r="Z26" s="1">
        <v>2008400</v>
      </c>
      <c r="AA26" s="31">
        <v>2008400</v>
      </c>
      <c r="AB26" s="31">
        <v>2008400</v>
      </c>
      <c r="AC26" s="31">
        <v>0</v>
      </c>
      <c r="AD26" s="31">
        <v>0</v>
      </c>
      <c r="AE26" s="31">
        <v>0</v>
      </c>
      <c r="AF26" s="31">
        <v>0</v>
      </c>
    </row>
    <row r="27" spans="1:32" x14ac:dyDescent="0.2">
      <c r="A27" t="s">
        <v>138</v>
      </c>
      <c r="B27" t="s">
        <v>72</v>
      </c>
      <c r="C27" t="s">
        <v>119</v>
      </c>
      <c r="D27" t="s">
        <v>0</v>
      </c>
      <c r="E27" t="s">
        <v>8</v>
      </c>
      <c r="F27">
        <v>202306</v>
      </c>
      <c r="G27" s="1">
        <v>1840204796</v>
      </c>
      <c r="H27" s="1">
        <v>1840204796</v>
      </c>
      <c r="I27" s="1">
        <v>1840204796</v>
      </c>
      <c r="J27" s="1">
        <v>1840204796</v>
      </c>
      <c r="K27" s="8">
        <v>1</v>
      </c>
      <c r="L27" s="8">
        <v>1</v>
      </c>
      <c r="M27" s="8">
        <v>0</v>
      </c>
      <c r="N27" s="8">
        <v>264855.56666666659</v>
      </c>
      <c r="O27" s="1">
        <v>0</v>
      </c>
      <c r="P27" s="1">
        <v>0</v>
      </c>
      <c r="Q27" s="1">
        <v>0</v>
      </c>
      <c r="R27" s="1">
        <v>0</v>
      </c>
      <c r="S27" s="29">
        <v>3.7756427496898633E-6</v>
      </c>
      <c r="T27" s="8">
        <v>1</v>
      </c>
      <c r="U27" s="1">
        <v>1840204796</v>
      </c>
      <c r="V27" s="1">
        <v>1840204796</v>
      </c>
      <c r="W27" s="1">
        <v>1840204796</v>
      </c>
      <c r="X27" s="1">
        <v>1840204796</v>
      </c>
      <c r="Y27" s="1">
        <v>1840204796</v>
      </c>
      <c r="Z27" s="1">
        <v>1840204796</v>
      </c>
      <c r="AA27" s="31">
        <v>0</v>
      </c>
      <c r="AB27" s="31">
        <v>0</v>
      </c>
      <c r="AC27" s="31">
        <v>0</v>
      </c>
      <c r="AD27" s="31">
        <v>0</v>
      </c>
      <c r="AE27" s="31">
        <v>0</v>
      </c>
      <c r="AF27" s="31">
        <v>0</v>
      </c>
    </row>
    <row r="28" spans="1:32" x14ac:dyDescent="0.2">
      <c r="A28" t="s">
        <v>139</v>
      </c>
      <c r="B28" t="s">
        <v>73</v>
      </c>
      <c r="C28" t="s">
        <v>124</v>
      </c>
      <c r="D28" t="s">
        <v>1</v>
      </c>
      <c r="E28" t="s">
        <v>8</v>
      </c>
      <c r="F28">
        <v>201809</v>
      </c>
      <c r="G28" s="1">
        <v>0</v>
      </c>
      <c r="H28" s="1">
        <v>0</v>
      </c>
      <c r="I28" s="1">
        <v>0</v>
      </c>
      <c r="J28" s="1">
        <v>0</v>
      </c>
      <c r="K28" s="8">
        <v>0</v>
      </c>
      <c r="L28" s="8">
        <v>0</v>
      </c>
      <c r="M28" s="8">
        <v>0</v>
      </c>
      <c r="N28" s="8">
        <v>253543.79999999996</v>
      </c>
      <c r="O28" s="1">
        <v>0</v>
      </c>
      <c r="P28" s="1">
        <v>0</v>
      </c>
      <c r="Q28" s="1">
        <v>0</v>
      </c>
      <c r="R28" s="1">
        <v>0</v>
      </c>
      <c r="S28" s="29">
        <v>0</v>
      </c>
      <c r="T28" s="8">
        <v>0</v>
      </c>
      <c r="W28" s="1">
        <v>0</v>
      </c>
      <c r="X28" s="1">
        <v>0</v>
      </c>
      <c r="Y28" s="1">
        <v>0</v>
      </c>
      <c r="Z28" s="1">
        <v>0</v>
      </c>
      <c r="AA28" s="31">
        <v>0</v>
      </c>
      <c r="AB28" s="31">
        <v>0</v>
      </c>
      <c r="AC28" s="31">
        <v>0</v>
      </c>
      <c r="AD28" s="31">
        <v>0</v>
      </c>
      <c r="AE28" s="31">
        <v>0</v>
      </c>
      <c r="AF28" s="31">
        <v>0</v>
      </c>
    </row>
    <row r="29" spans="1:32" x14ac:dyDescent="0.2">
      <c r="A29" t="s">
        <v>140</v>
      </c>
      <c r="B29" t="s">
        <v>73</v>
      </c>
      <c r="C29" t="s">
        <v>124</v>
      </c>
      <c r="D29" t="s">
        <v>0</v>
      </c>
      <c r="E29" t="s">
        <v>8</v>
      </c>
      <c r="F29">
        <v>201701</v>
      </c>
      <c r="G29" s="1">
        <v>1003029113</v>
      </c>
      <c r="H29" s="1">
        <v>1003029113</v>
      </c>
      <c r="I29" s="1">
        <v>1003029113</v>
      </c>
      <c r="J29" s="1">
        <v>1003029113</v>
      </c>
      <c r="K29" s="8">
        <v>2</v>
      </c>
      <c r="L29" s="8">
        <v>2</v>
      </c>
      <c r="M29" s="8">
        <v>0</v>
      </c>
      <c r="N29" s="8">
        <v>249083.74193548385</v>
      </c>
      <c r="O29" s="1">
        <v>0</v>
      </c>
      <c r="P29" s="1">
        <v>0</v>
      </c>
      <c r="Q29" s="1">
        <v>0</v>
      </c>
      <c r="R29" s="1">
        <v>0</v>
      </c>
      <c r="S29" s="29">
        <v>8.0294281130481322E-6</v>
      </c>
      <c r="T29" s="8">
        <v>2</v>
      </c>
      <c r="U29" s="1">
        <v>501514556.5</v>
      </c>
      <c r="V29" s="1">
        <v>501514556.5</v>
      </c>
      <c r="W29" s="1">
        <v>1003029113</v>
      </c>
      <c r="X29" s="1">
        <v>1003029113</v>
      </c>
      <c r="Y29" s="1">
        <v>1003029113</v>
      </c>
      <c r="Z29" s="1">
        <v>1003029113</v>
      </c>
      <c r="AA29" s="31">
        <v>0</v>
      </c>
      <c r="AB29" s="31">
        <v>0</v>
      </c>
      <c r="AC29" s="31">
        <v>0</v>
      </c>
      <c r="AD29" s="31">
        <v>0</v>
      </c>
      <c r="AE29" s="31">
        <v>0</v>
      </c>
      <c r="AF29" s="31">
        <v>0</v>
      </c>
    </row>
    <row r="30" spans="1:32" x14ac:dyDescent="0.2">
      <c r="A30" t="s">
        <v>140</v>
      </c>
      <c r="B30" t="s">
        <v>73</v>
      </c>
      <c r="C30" t="s">
        <v>124</v>
      </c>
      <c r="D30" t="s">
        <v>0</v>
      </c>
      <c r="E30" t="s">
        <v>8</v>
      </c>
      <c r="F30">
        <v>202105</v>
      </c>
      <c r="G30" s="1">
        <v>870618020</v>
      </c>
      <c r="H30" s="1">
        <v>870618020.10000002</v>
      </c>
      <c r="I30" s="1">
        <v>870618020</v>
      </c>
      <c r="J30" s="1">
        <v>870618020.10000002</v>
      </c>
      <c r="K30" s="8">
        <v>2</v>
      </c>
      <c r="L30" s="8">
        <v>2</v>
      </c>
      <c r="M30" s="8">
        <v>0</v>
      </c>
      <c r="N30" s="8">
        <v>253117.77419354836</v>
      </c>
      <c r="O30" s="1">
        <v>0</v>
      </c>
      <c r="P30" s="1">
        <v>0</v>
      </c>
      <c r="Q30" s="1">
        <v>0</v>
      </c>
      <c r="R30" s="1">
        <v>0</v>
      </c>
      <c r="S30" s="29">
        <v>7.9014601261098526E-6</v>
      </c>
      <c r="T30" s="8">
        <v>2</v>
      </c>
      <c r="U30" s="1">
        <v>435309010.05000001</v>
      </c>
      <c r="V30" s="1">
        <v>435309010.05000001</v>
      </c>
      <c r="W30" s="1">
        <v>870618020.10000002</v>
      </c>
      <c r="X30" s="1">
        <v>870618020.10000002</v>
      </c>
      <c r="Y30" s="1">
        <v>870618020.10000002</v>
      </c>
      <c r="Z30" s="1">
        <v>870618020.10000002</v>
      </c>
      <c r="AA30" s="31">
        <v>0.10000002384185791</v>
      </c>
      <c r="AB30" s="31">
        <v>0.10000002384185791</v>
      </c>
      <c r="AC30" s="31">
        <v>0</v>
      </c>
      <c r="AD30" s="31">
        <v>0</v>
      </c>
      <c r="AE30" s="31">
        <v>0</v>
      </c>
      <c r="AF30" s="31">
        <v>0</v>
      </c>
    </row>
    <row r="31" spans="1:32" x14ac:dyDescent="0.2">
      <c r="A31" t="s">
        <v>140</v>
      </c>
      <c r="B31" t="s">
        <v>73</v>
      </c>
      <c r="C31" t="s">
        <v>124</v>
      </c>
      <c r="D31" t="s">
        <v>0</v>
      </c>
      <c r="E31" t="s">
        <v>8</v>
      </c>
      <c r="F31">
        <v>202106</v>
      </c>
      <c r="G31" s="1">
        <v>1999898103</v>
      </c>
      <c r="H31" s="1">
        <v>1999898103</v>
      </c>
      <c r="I31" s="1">
        <v>1999898103</v>
      </c>
      <c r="J31" s="1">
        <v>1999898103</v>
      </c>
      <c r="K31" s="8">
        <v>3</v>
      </c>
      <c r="L31" s="8">
        <v>3</v>
      </c>
      <c r="M31" s="8">
        <v>0</v>
      </c>
      <c r="N31" s="8">
        <v>254525.46666666667</v>
      </c>
      <c r="O31" s="1">
        <v>0</v>
      </c>
      <c r="P31" s="1">
        <v>0</v>
      </c>
      <c r="Q31" s="1">
        <v>0</v>
      </c>
      <c r="R31" s="1">
        <v>0</v>
      </c>
      <c r="S31" s="29">
        <v>1.1786639817574246E-5</v>
      </c>
      <c r="T31" s="8">
        <v>3</v>
      </c>
      <c r="U31" s="1">
        <v>666632701</v>
      </c>
      <c r="V31" s="1">
        <v>666632701</v>
      </c>
      <c r="W31" s="1">
        <v>1999898103</v>
      </c>
      <c r="X31" s="1">
        <v>1999898103</v>
      </c>
      <c r="Y31" s="1">
        <v>1999898103</v>
      </c>
      <c r="Z31" s="1">
        <v>1999898103</v>
      </c>
      <c r="AA31" s="31">
        <v>0</v>
      </c>
      <c r="AB31" s="31">
        <v>0</v>
      </c>
      <c r="AC31" s="31">
        <v>0</v>
      </c>
      <c r="AD31" s="31">
        <v>0</v>
      </c>
      <c r="AE31" s="31">
        <v>0</v>
      </c>
      <c r="AF31" s="31">
        <v>0</v>
      </c>
    </row>
    <row r="32" spans="1:32" x14ac:dyDescent="0.2">
      <c r="A32" t="s">
        <v>140</v>
      </c>
      <c r="B32" t="s">
        <v>73</v>
      </c>
      <c r="C32" t="s">
        <v>124</v>
      </c>
      <c r="D32" t="s">
        <v>0</v>
      </c>
      <c r="E32" t="s">
        <v>8</v>
      </c>
      <c r="F32">
        <v>202207</v>
      </c>
      <c r="G32" s="1">
        <v>898864471</v>
      </c>
      <c r="H32" s="1">
        <v>898864471</v>
      </c>
      <c r="I32" s="1">
        <v>898864471</v>
      </c>
      <c r="J32" s="1">
        <v>898864471</v>
      </c>
      <c r="K32" s="8">
        <v>3</v>
      </c>
      <c r="L32" s="8">
        <v>3</v>
      </c>
      <c r="M32" s="8">
        <v>0</v>
      </c>
      <c r="N32" s="8">
        <v>273119.77419354848</v>
      </c>
      <c r="O32" s="1">
        <v>0</v>
      </c>
      <c r="P32" s="1">
        <v>0</v>
      </c>
      <c r="Q32" s="1">
        <v>0</v>
      </c>
      <c r="R32" s="1">
        <v>0</v>
      </c>
      <c r="S32" s="29">
        <v>1.0984191858162661E-5</v>
      </c>
      <c r="T32" s="8">
        <v>3</v>
      </c>
      <c r="U32" s="1">
        <v>299621490.33333331</v>
      </c>
      <c r="V32" s="1">
        <v>299621490.33333331</v>
      </c>
      <c r="W32" s="1">
        <v>898864471</v>
      </c>
      <c r="X32" s="1">
        <v>898864471</v>
      </c>
      <c r="Y32" s="1">
        <v>898864471</v>
      </c>
      <c r="Z32" s="1">
        <v>898864471</v>
      </c>
      <c r="AA32" s="31">
        <v>0</v>
      </c>
      <c r="AB32" s="31">
        <v>0</v>
      </c>
      <c r="AC32" s="31">
        <v>0</v>
      </c>
      <c r="AD32" s="31">
        <v>0</v>
      </c>
      <c r="AE32" s="31">
        <v>0</v>
      </c>
      <c r="AF32" s="31">
        <v>0</v>
      </c>
    </row>
    <row r="33" spans="1:32" x14ac:dyDescent="0.2">
      <c r="A33" t="s">
        <v>140</v>
      </c>
      <c r="B33" t="s">
        <v>73</v>
      </c>
      <c r="C33" t="s">
        <v>124</v>
      </c>
      <c r="D33" t="s">
        <v>0</v>
      </c>
      <c r="E33" t="s">
        <v>8</v>
      </c>
      <c r="F33">
        <v>202310</v>
      </c>
      <c r="G33" s="1">
        <v>875770867</v>
      </c>
      <c r="H33" s="1">
        <v>875770867</v>
      </c>
      <c r="I33" s="1">
        <v>875770867</v>
      </c>
      <c r="J33" s="1">
        <v>875770867</v>
      </c>
      <c r="K33" s="8">
        <v>2</v>
      </c>
      <c r="L33" s="8">
        <v>2</v>
      </c>
      <c r="M33" s="8">
        <v>0</v>
      </c>
      <c r="N33" s="8">
        <v>299952.32258064509</v>
      </c>
      <c r="O33" s="1">
        <v>0</v>
      </c>
      <c r="P33" s="1">
        <v>0</v>
      </c>
      <c r="Q33" s="1">
        <v>0</v>
      </c>
      <c r="R33" s="1">
        <v>0</v>
      </c>
      <c r="S33" s="29">
        <v>6.6677263332817852E-6</v>
      </c>
      <c r="T33" s="8">
        <v>2</v>
      </c>
      <c r="U33" s="1">
        <v>437885433.5</v>
      </c>
      <c r="V33" s="1">
        <v>437885433.5</v>
      </c>
      <c r="W33" s="1">
        <v>875770867</v>
      </c>
      <c r="X33" s="1">
        <v>875770867</v>
      </c>
      <c r="Y33" s="1">
        <v>875770867</v>
      </c>
      <c r="Z33" s="1">
        <v>875770867</v>
      </c>
      <c r="AA33" s="31">
        <v>0</v>
      </c>
      <c r="AB33" s="31">
        <v>0</v>
      </c>
      <c r="AC33" s="31">
        <v>0</v>
      </c>
      <c r="AD33" s="31">
        <v>0</v>
      </c>
      <c r="AE33" s="31">
        <v>0</v>
      </c>
      <c r="AF33" s="31">
        <v>0</v>
      </c>
    </row>
    <row r="34" spans="1:32" x14ac:dyDescent="0.2">
      <c r="A34" t="s">
        <v>140</v>
      </c>
      <c r="B34" t="s">
        <v>73</v>
      </c>
      <c r="C34" t="s">
        <v>124</v>
      </c>
      <c r="D34" t="s">
        <v>0</v>
      </c>
      <c r="E34" t="s">
        <v>8</v>
      </c>
      <c r="F34">
        <v>202311</v>
      </c>
      <c r="G34" s="1">
        <v>903476804</v>
      </c>
      <c r="H34" s="1">
        <v>903476804</v>
      </c>
      <c r="I34" s="1">
        <v>903476804</v>
      </c>
      <c r="J34" s="1">
        <v>903476804</v>
      </c>
      <c r="K34" s="8">
        <v>1</v>
      </c>
      <c r="L34" s="8">
        <v>1</v>
      </c>
      <c r="M34" s="8">
        <v>0</v>
      </c>
      <c r="N34" s="8">
        <v>302656.36666666664</v>
      </c>
      <c r="O34" s="1">
        <v>0</v>
      </c>
      <c r="P34" s="1">
        <v>0</v>
      </c>
      <c r="Q34" s="1">
        <v>0</v>
      </c>
      <c r="R34" s="1">
        <v>0</v>
      </c>
      <c r="S34" s="29">
        <v>3.304077198221834E-6</v>
      </c>
      <c r="T34" s="8">
        <v>1</v>
      </c>
      <c r="U34" s="1">
        <v>903476804</v>
      </c>
      <c r="V34" s="1">
        <v>903476804</v>
      </c>
      <c r="W34" s="1">
        <v>903476804</v>
      </c>
      <c r="X34" s="1">
        <v>903476804</v>
      </c>
      <c r="Y34" s="1">
        <v>903476804</v>
      </c>
      <c r="Z34" s="1">
        <v>903476804</v>
      </c>
      <c r="AA34" s="31">
        <v>0</v>
      </c>
      <c r="AB34" s="31">
        <v>0</v>
      </c>
      <c r="AC34" s="31">
        <v>0</v>
      </c>
      <c r="AD34" s="31">
        <v>0</v>
      </c>
      <c r="AE34" s="31">
        <v>0</v>
      </c>
      <c r="AF34" s="31">
        <v>0</v>
      </c>
    </row>
    <row r="35" spans="1:32" x14ac:dyDescent="0.2">
      <c r="A35" t="s">
        <v>141</v>
      </c>
      <c r="B35" t="s">
        <v>73</v>
      </c>
      <c r="C35" t="s">
        <v>125</v>
      </c>
      <c r="D35" t="s">
        <v>1</v>
      </c>
      <c r="E35" t="s">
        <v>8</v>
      </c>
      <c r="F35">
        <v>201508</v>
      </c>
      <c r="G35" s="1">
        <v>794334244</v>
      </c>
      <c r="H35" s="1">
        <v>794334244</v>
      </c>
      <c r="I35" s="1">
        <v>148978524</v>
      </c>
      <c r="J35" s="1">
        <v>688440998</v>
      </c>
      <c r="K35" s="8">
        <v>1</v>
      </c>
      <c r="L35" s="8">
        <v>1</v>
      </c>
      <c r="M35" s="8">
        <v>0</v>
      </c>
      <c r="N35" s="8">
        <v>188567.48387096761</v>
      </c>
      <c r="O35" s="1">
        <v>0</v>
      </c>
      <c r="P35" s="1">
        <v>0</v>
      </c>
      <c r="Q35" s="1">
        <v>0</v>
      </c>
      <c r="R35" s="1">
        <v>0</v>
      </c>
      <c r="S35" s="29">
        <v>5.303141238731684E-6</v>
      </c>
      <c r="T35" s="8">
        <v>1</v>
      </c>
      <c r="U35" s="1">
        <v>794334244</v>
      </c>
      <c r="V35" s="1">
        <v>688440998</v>
      </c>
      <c r="W35" s="1">
        <v>794334244</v>
      </c>
      <c r="X35" s="1">
        <v>794334244</v>
      </c>
      <c r="Y35" s="1">
        <v>688440998</v>
      </c>
      <c r="Z35" s="1">
        <v>688440998</v>
      </c>
      <c r="AA35" s="31">
        <v>0</v>
      </c>
      <c r="AB35" s="31">
        <v>539462474</v>
      </c>
      <c r="AC35" s="31">
        <v>0</v>
      </c>
      <c r="AD35" s="31">
        <v>0</v>
      </c>
      <c r="AE35" s="31">
        <v>0</v>
      </c>
      <c r="AF35" s="31">
        <v>0</v>
      </c>
    </row>
    <row r="36" spans="1:32" x14ac:dyDescent="0.2">
      <c r="A36" t="s">
        <v>141</v>
      </c>
      <c r="B36" t="s">
        <v>73</v>
      </c>
      <c r="C36" t="s">
        <v>125</v>
      </c>
      <c r="D36" t="s">
        <v>1</v>
      </c>
      <c r="E36" t="s">
        <v>8</v>
      </c>
      <c r="F36">
        <v>201607</v>
      </c>
      <c r="G36" s="1">
        <v>2174995312</v>
      </c>
      <c r="H36" s="1">
        <v>2174995312</v>
      </c>
      <c r="I36" s="1">
        <v>2174995312</v>
      </c>
      <c r="J36" s="1">
        <v>2174995312</v>
      </c>
      <c r="K36" s="8">
        <v>1</v>
      </c>
      <c r="L36" s="8">
        <v>1</v>
      </c>
      <c r="M36" s="8">
        <v>0</v>
      </c>
      <c r="N36" s="8">
        <v>655955.1612903229</v>
      </c>
      <c r="O36" s="1">
        <v>0</v>
      </c>
      <c r="P36" s="1">
        <v>0</v>
      </c>
      <c r="Q36" s="1">
        <v>0</v>
      </c>
      <c r="R36" s="1">
        <v>0</v>
      </c>
      <c r="S36" s="29">
        <v>1.5244944456766068E-6</v>
      </c>
      <c r="T36" s="8">
        <v>1</v>
      </c>
      <c r="U36" s="1">
        <v>2174995312</v>
      </c>
      <c r="V36" s="1">
        <v>2174995312</v>
      </c>
      <c r="W36" s="1">
        <v>2174995312</v>
      </c>
      <c r="X36" s="1">
        <v>2174995312</v>
      </c>
      <c r="Y36" s="1">
        <v>2174995312</v>
      </c>
      <c r="Z36" s="1">
        <v>2174995312</v>
      </c>
      <c r="AA36" s="31">
        <v>0</v>
      </c>
      <c r="AB36" s="31">
        <v>0</v>
      </c>
      <c r="AC36" s="31">
        <v>0</v>
      </c>
      <c r="AD36" s="31">
        <v>0</v>
      </c>
      <c r="AE36" s="31">
        <v>0</v>
      </c>
      <c r="AF36" s="31">
        <v>0</v>
      </c>
    </row>
    <row r="37" spans="1:32" x14ac:dyDescent="0.2">
      <c r="A37" t="s">
        <v>141</v>
      </c>
      <c r="B37" t="s">
        <v>73</v>
      </c>
      <c r="C37" t="s">
        <v>125</v>
      </c>
      <c r="D37" t="s">
        <v>1</v>
      </c>
      <c r="E37" t="s">
        <v>8</v>
      </c>
      <c r="F37">
        <v>201703</v>
      </c>
      <c r="G37" s="1">
        <v>0</v>
      </c>
      <c r="H37" s="1">
        <v>0</v>
      </c>
      <c r="I37" s="1">
        <v>0</v>
      </c>
      <c r="J37" s="1">
        <v>0</v>
      </c>
      <c r="K37" s="8">
        <v>0</v>
      </c>
      <c r="L37" s="8">
        <v>0</v>
      </c>
      <c r="M37" s="8">
        <v>0</v>
      </c>
      <c r="N37" s="8">
        <v>768766.09677419299</v>
      </c>
      <c r="O37" s="1">
        <v>0</v>
      </c>
      <c r="P37" s="1">
        <v>0</v>
      </c>
      <c r="Q37" s="1">
        <v>0</v>
      </c>
      <c r="R37" s="1">
        <v>0</v>
      </c>
      <c r="S37" s="29">
        <v>0</v>
      </c>
      <c r="T37" s="8">
        <v>0</v>
      </c>
      <c r="W37" s="1">
        <v>0</v>
      </c>
      <c r="X37" s="1">
        <v>0</v>
      </c>
      <c r="Y37" s="1">
        <v>0</v>
      </c>
      <c r="Z37" s="1">
        <v>0</v>
      </c>
      <c r="AA37" s="31">
        <v>0</v>
      </c>
      <c r="AB37" s="31">
        <v>0</v>
      </c>
      <c r="AC37" s="31">
        <v>0</v>
      </c>
      <c r="AD37" s="31">
        <v>0</v>
      </c>
      <c r="AE37" s="31">
        <v>0</v>
      </c>
      <c r="AF37" s="31">
        <v>0</v>
      </c>
    </row>
    <row r="38" spans="1:32" x14ac:dyDescent="0.2">
      <c r="A38" t="s">
        <v>141</v>
      </c>
      <c r="B38" t="s">
        <v>73</v>
      </c>
      <c r="C38" t="s">
        <v>125</v>
      </c>
      <c r="D38" t="s">
        <v>1</v>
      </c>
      <c r="E38" t="s">
        <v>8</v>
      </c>
      <c r="F38">
        <v>201710</v>
      </c>
      <c r="G38" s="1">
        <v>571441892</v>
      </c>
      <c r="H38" s="1">
        <v>571441892</v>
      </c>
      <c r="I38" s="1">
        <v>571441892</v>
      </c>
      <c r="J38" s="1">
        <v>571441892</v>
      </c>
      <c r="K38" s="8">
        <v>1</v>
      </c>
      <c r="L38" s="8">
        <v>1</v>
      </c>
      <c r="M38" s="8">
        <v>0</v>
      </c>
      <c r="N38" s="8">
        <v>793571.41935483902</v>
      </c>
      <c r="O38" s="1">
        <v>0</v>
      </c>
      <c r="P38" s="1">
        <v>0</v>
      </c>
      <c r="Q38" s="1">
        <v>0</v>
      </c>
      <c r="R38" s="1">
        <v>0</v>
      </c>
      <c r="S38" s="29">
        <v>1.2601260272364447E-6</v>
      </c>
      <c r="T38" s="8">
        <v>1</v>
      </c>
      <c r="U38" s="1">
        <v>571441892</v>
      </c>
      <c r="V38" s="1">
        <v>571441892</v>
      </c>
      <c r="W38" s="1">
        <v>571441892</v>
      </c>
      <c r="X38" s="1">
        <v>571441892</v>
      </c>
      <c r="Y38" s="1">
        <v>571441892</v>
      </c>
      <c r="Z38" s="1">
        <v>571441892</v>
      </c>
      <c r="AA38" s="31">
        <v>0</v>
      </c>
      <c r="AB38" s="31">
        <v>0</v>
      </c>
      <c r="AC38" s="31">
        <v>0</v>
      </c>
      <c r="AD38" s="31">
        <v>0</v>
      </c>
      <c r="AE38" s="31">
        <v>0</v>
      </c>
      <c r="AF38" s="31">
        <v>0</v>
      </c>
    </row>
    <row r="39" spans="1:32" x14ac:dyDescent="0.2">
      <c r="A39" t="s">
        <v>141</v>
      </c>
      <c r="B39" t="s">
        <v>73</v>
      </c>
      <c r="C39" t="s">
        <v>125</v>
      </c>
      <c r="D39" t="s">
        <v>1</v>
      </c>
      <c r="E39" t="s">
        <v>8</v>
      </c>
      <c r="F39">
        <v>201711</v>
      </c>
      <c r="G39" s="1">
        <v>3150670698</v>
      </c>
      <c r="H39" s="1">
        <v>3150670697.999999</v>
      </c>
      <c r="I39" s="1">
        <v>3148430698</v>
      </c>
      <c r="J39" s="1">
        <v>3148430697.999999</v>
      </c>
      <c r="K39" s="8">
        <v>6</v>
      </c>
      <c r="L39" s="8">
        <v>6</v>
      </c>
      <c r="M39" s="8">
        <v>0</v>
      </c>
      <c r="N39" s="8">
        <v>806551.83333333337</v>
      </c>
      <c r="O39" s="1">
        <v>0</v>
      </c>
      <c r="P39" s="1">
        <v>0</v>
      </c>
      <c r="Q39" s="1">
        <v>0</v>
      </c>
      <c r="R39" s="1">
        <v>0</v>
      </c>
      <c r="S39" s="29">
        <v>7.4390755212880506E-6</v>
      </c>
      <c r="T39" s="8">
        <v>6</v>
      </c>
      <c r="U39" s="1">
        <v>525111782.99999982</v>
      </c>
      <c r="V39" s="1">
        <v>524738449.66666651</v>
      </c>
      <c r="W39" s="1">
        <v>3150670697.999999</v>
      </c>
      <c r="X39" s="1">
        <v>3150670697.999999</v>
      </c>
      <c r="Y39" s="1">
        <v>3148430697.999999</v>
      </c>
      <c r="Z39" s="1">
        <v>3148430697.999999</v>
      </c>
      <c r="AA39" s="31">
        <v>-9.5367431640625E-7</v>
      </c>
      <c r="AB39" s="31">
        <v>-9.5367431640625E-7</v>
      </c>
      <c r="AC39" s="31">
        <v>0</v>
      </c>
      <c r="AD39" s="31">
        <v>0</v>
      </c>
      <c r="AE39" s="31">
        <v>0</v>
      </c>
      <c r="AF39" s="31">
        <v>0</v>
      </c>
    </row>
    <row r="40" spans="1:32" x14ac:dyDescent="0.2">
      <c r="A40" t="s">
        <v>141</v>
      </c>
      <c r="B40" t="s">
        <v>73</v>
      </c>
      <c r="C40" t="s">
        <v>125</v>
      </c>
      <c r="D40" t="s">
        <v>1</v>
      </c>
      <c r="E40" t="s">
        <v>8</v>
      </c>
      <c r="F40">
        <v>201805</v>
      </c>
      <c r="G40" s="1">
        <v>549788115</v>
      </c>
      <c r="H40" s="1">
        <v>549788115</v>
      </c>
      <c r="I40" s="1">
        <v>549788115</v>
      </c>
      <c r="J40" s="1">
        <v>549788115</v>
      </c>
      <c r="K40" s="8">
        <v>3</v>
      </c>
      <c r="L40" s="8">
        <v>3</v>
      </c>
      <c r="M40" s="8">
        <v>0</v>
      </c>
      <c r="N40" s="8">
        <v>847931.25806451577</v>
      </c>
      <c r="O40" s="1">
        <v>0</v>
      </c>
      <c r="P40" s="1">
        <v>0</v>
      </c>
      <c r="Q40" s="1">
        <v>0</v>
      </c>
      <c r="R40" s="1">
        <v>0</v>
      </c>
      <c r="S40" s="29">
        <v>3.5380226539210113E-6</v>
      </c>
      <c r="T40" s="8">
        <v>3</v>
      </c>
      <c r="U40" s="1">
        <v>183262705</v>
      </c>
      <c r="V40" s="1">
        <v>183262705</v>
      </c>
      <c r="W40" s="1">
        <v>549788115</v>
      </c>
      <c r="X40" s="1">
        <v>549788115</v>
      </c>
      <c r="Y40" s="1">
        <v>549788115</v>
      </c>
      <c r="Z40" s="1">
        <v>549788115</v>
      </c>
      <c r="AA40" s="31">
        <v>0</v>
      </c>
      <c r="AB40" s="31">
        <v>0</v>
      </c>
      <c r="AC40" s="31">
        <v>0</v>
      </c>
      <c r="AD40" s="31">
        <v>0</v>
      </c>
      <c r="AE40" s="31">
        <v>0</v>
      </c>
      <c r="AF40" s="31">
        <v>0</v>
      </c>
    </row>
    <row r="41" spans="1:32" x14ac:dyDescent="0.2">
      <c r="A41" t="s">
        <v>141</v>
      </c>
      <c r="B41" t="s">
        <v>73</v>
      </c>
      <c r="C41" t="s">
        <v>125</v>
      </c>
      <c r="D41" t="s">
        <v>1</v>
      </c>
      <c r="E41" t="s">
        <v>8</v>
      </c>
      <c r="F41">
        <v>201806</v>
      </c>
      <c r="G41" s="1">
        <v>300000000</v>
      </c>
      <c r="H41" s="1">
        <v>300000000</v>
      </c>
      <c r="I41" s="1">
        <v>300000000</v>
      </c>
      <c r="J41" s="1">
        <v>300000000</v>
      </c>
      <c r="K41" s="8">
        <v>0</v>
      </c>
      <c r="L41" s="8">
        <v>0</v>
      </c>
      <c r="M41" s="8">
        <v>0</v>
      </c>
      <c r="N41" s="8">
        <v>787393.53333333309</v>
      </c>
      <c r="O41" s="1">
        <v>0</v>
      </c>
      <c r="P41" s="1">
        <v>0</v>
      </c>
      <c r="Q41" s="1">
        <v>0</v>
      </c>
      <c r="R41" s="1">
        <v>0</v>
      </c>
      <c r="S41" s="29">
        <v>0</v>
      </c>
      <c r="T41" s="8">
        <v>0</v>
      </c>
      <c r="U41" s="1">
        <v>65535</v>
      </c>
      <c r="V41" s="1">
        <v>65535</v>
      </c>
      <c r="W41" s="1">
        <v>300000000</v>
      </c>
      <c r="X41" s="1">
        <v>300000000</v>
      </c>
      <c r="Y41" s="1">
        <v>300000000</v>
      </c>
      <c r="Z41" s="1">
        <v>300000000</v>
      </c>
      <c r="AA41" s="31">
        <v>0</v>
      </c>
      <c r="AB41" s="31">
        <v>0</v>
      </c>
      <c r="AC41" s="31">
        <v>0</v>
      </c>
      <c r="AD41" s="31">
        <v>0</v>
      </c>
      <c r="AE41" s="31">
        <v>0</v>
      </c>
      <c r="AF41" s="31">
        <v>0</v>
      </c>
    </row>
    <row r="42" spans="1:32" x14ac:dyDescent="0.2">
      <c r="A42" t="s">
        <v>141</v>
      </c>
      <c r="B42" t="s">
        <v>73</v>
      </c>
      <c r="C42" t="s">
        <v>125</v>
      </c>
      <c r="D42" t="s">
        <v>1</v>
      </c>
      <c r="E42" t="s">
        <v>8</v>
      </c>
      <c r="F42">
        <v>201812</v>
      </c>
      <c r="G42" s="1">
        <v>0</v>
      </c>
      <c r="H42" s="1">
        <v>0</v>
      </c>
      <c r="I42" s="1">
        <v>0</v>
      </c>
      <c r="J42" s="1">
        <v>0</v>
      </c>
      <c r="K42" s="8">
        <v>0</v>
      </c>
      <c r="L42" s="8">
        <v>0</v>
      </c>
      <c r="M42" s="8">
        <v>0</v>
      </c>
      <c r="N42" s="8">
        <v>1092949.3225806458</v>
      </c>
      <c r="O42" s="1">
        <v>0</v>
      </c>
      <c r="P42" s="1">
        <v>0</v>
      </c>
      <c r="Q42" s="1">
        <v>0</v>
      </c>
      <c r="R42" s="1">
        <v>0</v>
      </c>
      <c r="S42" s="29">
        <v>0</v>
      </c>
      <c r="T42" s="8">
        <v>0</v>
      </c>
      <c r="W42" s="1">
        <v>0</v>
      </c>
      <c r="X42" s="1">
        <v>0</v>
      </c>
      <c r="Y42" s="1">
        <v>0</v>
      </c>
      <c r="Z42" s="1">
        <v>0</v>
      </c>
      <c r="AA42" s="31">
        <v>0</v>
      </c>
      <c r="AB42" s="31">
        <v>0</v>
      </c>
      <c r="AC42" s="31">
        <v>0</v>
      </c>
      <c r="AD42" s="31">
        <v>0</v>
      </c>
      <c r="AE42" s="31">
        <v>0</v>
      </c>
      <c r="AF42" s="31">
        <v>0</v>
      </c>
    </row>
    <row r="43" spans="1:32" x14ac:dyDescent="0.2">
      <c r="A43" t="s">
        <v>141</v>
      </c>
      <c r="B43" t="s">
        <v>73</v>
      </c>
      <c r="C43" t="s">
        <v>125</v>
      </c>
      <c r="D43" t="s">
        <v>1</v>
      </c>
      <c r="E43" t="s">
        <v>8</v>
      </c>
      <c r="F43">
        <v>201902</v>
      </c>
      <c r="G43" s="1">
        <v>533835601</v>
      </c>
      <c r="H43" s="1">
        <v>533835601</v>
      </c>
      <c r="I43" s="1">
        <v>533835601</v>
      </c>
      <c r="J43" s="1">
        <v>533835601</v>
      </c>
      <c r="K43" s="8">
        <v>2</v>
      </c>
      <c r="L43" s="8">
        <v>2</v>
      </c>
      <c r="M43" s="8">
        <v>0</v>
      </c>
      <c r="N43" s="8">
        <v>1086917.7500000005</v>
      </c>
      <c r="O43" s="1">
        <v>0</v>
      </c>
      <c r="P43" s="1">
        <v>0</v>
      </c>
      <c r="Q43" s="1">
        <v>0</v>
      </c>
      <c r="R43" s="1">
        <v>0</v>
      </c>
      <c r="S43" s="29">
        <v>1.8400656351412048E-6</v>
      </c>
      <c r="T43" s="8">
        <v>2</v>
      </c>
      <c r="U43" s="1">
        <v>266917800.5</v>
      </c>
      <c r="V43" s="1">
        <v>266917800.5</v>
      </c>
      <c r="W43" s="1">
        <v>533835601</v>
      </c>
      <c r="X43" s="1">
        <v>533835601</v>
      </c>
      <c r="Y43" s="1">
        <v>533835601</v>
      </c>
      <c r="Z43" s="1">
        <v>533835601</v>
      </c>
      <c r="AA43" s="31">
        <v>0</v>
      </c>
      <c r="AB43" s="31">
        <v>0</v>
      </c>
      <c r="AC43" s="31">
        <v>0</v>
      </c>
      <c r="AD43" s="31">
        <v>0</v>
      </c>
      <c r="AE43" s="31">
        <v>0</v>
      </c>
      <c r="AF43" s="31">
        <v>0</v>
      </c>
    </row>
    <row r="44" spans="1:32" x14ac:dyDescent="0.2">
      <c r="A44" t="s">
        <v>141</v>
      </c>
      <c r="B44" t="s">
        <v>73</v>
      </c>
      <c r="C44" t="s">
        <v>125</v>
      </c>
      <c r="D44" t="s">
        <v>1</v>
      </c>
      <c r="E44" t="s">
        <v>8</v>
      </c>
      <c r="F44">
        <v>201905</v>
      </c>
      <c r="G44" s="1">
        <v>668079262</v>
      </c>
      <c r="H44" s="1">
        <v>668079262</v>
      </c>
      <c r="I44" s="1">
        <v>668079262</v>
      </c>
      <c r="J44" s="1">
        <v>668079262</v>
      </c>
      <c r="K44" s="8">
        <v>2</v>
      </c>
      <c r="L44" s="8">
        <v>2</v>
      </c>
      <c r="M44" s="8">
        <v>0</v>
      </c>
      <c r="N44" s="8">
        <v>1219013.1290322577</v>
      </c>
      <c r="O44" s="1">
        <v>0</v>
      </c>
      <c r="P44" s="1">
        <v>0</v>
      </c>
      <c r="Q44" s="1">
        <v>0</v>
      </c>
      <c r="R44" s="1">
        <v>0</v>
      </c>
      <c r="S44" s="29">
        <v>1.6406714188449695E-6</v>
      </c>
      <c r="T44" s="8">
        <v>2</v>
      </c>
      <c r="U44" s="1">
        <v>334039631</v>
      </c>
      <c r="V44" s="1">
        <v>334039631</v>
      </c>
      <c r="W44" s="1">
        <v>668079262</v>
      </c>
      <c r="X44" s="1">
        <v>668079262</v>
      </c>
      <c r="Y44" s="1">
        <v>668079262</v>
      </c>
      <c r="Z44" s="1">
        <v>668079262</v>
      </c>
      <c r="AA44" s="31">
        <v>0</v>
      </c>
      <c r="AB44" s="31">
        <v>0</v>
      </c>
      <c r="AC44" s="31">
        <v>0</v>
      </c>
      <c r="AD44" s="31">
        <v>0</v>
      </c>
      <c r="AE44" s="31">
        <v>0</v>
      </c>
      <c r="AF44" s="31">
        <v>0</v>
      </c>
    </row>
    <row r="45" spans="1:32" x14ac:dyDescent="0.2">
      <c r="A45" t="s">
        <v>141</v>
      </c>
      <c r="B45" t="s">
        <v>73</v>
      </c>
      <c r="C45" t="s">
        <v>125</v>
      </c>
      <c r="D45" t="s">
        <v>1</v>
      </c>
      <c r="E45" t="s">
        <v>8</v>
      </c>
      <c r="F45">
        <v>201906</v>
      </c>
      <c r="G45" s="1">
        <v>198965823</v>
      </c>
      <c r="H45" s="1">
        <v>198965823</v>
      </c>
      <c r="I45" s="1">
        <v>198965823</v>
      </c>
      <c r="J45" s="1">
        <v>198965823</v>
      </c>
      <c r="K45" s="8">
        <v>2</v>
      </c>
      <c r="L45" s="8">
        <v>2</v>
      </c>
      <c r="M45" s="8">
        <v>0</v>
      </c>
      <c r="N45" s="8">
        <v>1247848.7333333325</v>
      </c>
      <c r="O45" s="1">
        <v>0</v>
      </c>
      <c r="P45" s="1">
        <v>0</v>
      </c>
      <c r="Q45" s="1">
        <v>0</v>
      </c>
      <c r="R45" s="1">
        <v>0</v>
      </c>
      <c r="S45" s="29">
        <v>1.6027583685223397E-6</v>
      </c>
      <c r="T45" s="8">
        <v>2</v>
      </c>
      <c r="U45" s="1">
        <v>99482911.5</v>
      </c>
      <c r="V45" s="1">
        <v>99482911.5</v>
      </c>
      <c r="W45" s="1">
        <v>198965823</v>
      </c>
      <c r="X45" s="1">
        <v>198965823</v>
      </c>
      <c r="Y45" s="1">
        <v>198965823</v>
      </c>
      <c r="Z45" s="1">
        <v>198965823</v>
      </c>
      <c r="AA45" s="31">
        <v>0</v>
      </c>
      <c r="AB45" s="31">
        <v>0</v>
      </c>
      <c r="AC45" s="31">
        <v>0</v>
      </c>
      <c r="AD45" s="31">
        <v>0</v>
      </c>
      <c r="AE45" s="31">
        <v>0</v>
      </c>
      <c r="AF45" s="31">
        <v>0</v>
      </c>
    </row>
    <row r="46" spans="1:32" x14ac:dyDescent="0.2">
      <c r="A46" t="s">
        <v>141</v>
      </c>
      <c r="B46" t="s">
        <v>73</v>
      </c>
      <c r="C46" t="s">
        <v>125</v>
      </c>
      <c r="D46" t="s">
        <v>1</v>
      </c>
      <c r="E46" t="s">
        <v>8</v>
      </c>
      <c r="F46">
        <v>201907</v>
      </c>
      <c r="G46" s="1">
        <v>500000000</v>
      </c>
      <c r="H46" s="1">
        <v>500000000</v>
      </c>
      <c r="I46" s="1">
        <v>500000000</v>
      </c>
      <c r="J46" s="1">
        <v>500000000</v>
      </c>
      <c r="K46" s="8">
        <v>1</v>
      </c>
      <c r="L46" s="8">
        <v>1</v>
      </c>
      <c r="M46" s="8">
        <v>0</v>
      </c>
      <c r="N46" s="8">
        <v>1338264.3548387096</v>
      </c>
      <c r="O46" s="1">
        <v>0</v>
      </c>
      <c r="P46" s="1">
        <v>0</v>
      </c>
      <c r="Q46" s="1">
        <v>0</v>
      </c>
      <c r="R46" s="1">
        <v>0</v>
      </c>
      <c r="S46" s="29">
        <v>7.4723652048591108E-7</v>
      </c>
      <c r="T46" s="8">
        <v>1</v>
      </c>
      <c r="U46" s="1">
        <v>500000000</v>
      </c>
      <c r="V46" s="1">
        <v>500000000</v>
      </c>
      <c r="W46" s="1">
        <v>500000000</v>
      </c>
      <c r="X46" s="1">
        <v>500000000</v>
      </c>
      <c r="Y46" s="1">
        <v>500000000</v>
      </c>
      <c r="Z46" s="1">
        <v>500000000</v>
      </c>
      <c r="AA46" s="31">
        <v>0</v>
      </c>
      <c r="AB46" s="31">
        <v>0</v>
      </c>
      <c r="AC46" s="31">
        <v>0</v>
      </c>
      <c r="AD46" s="31">
        <v>0</v>
      </c>
      <c r="AE46" s="31">
        <v>0</v>
      </c>
      <c r="AF46" s="31">
        <v>0</v>
      </c>
    </row>
    <row r="47" spans="1:32" x14ac:dyDescent="0.2">
      <c r="A47" t="s">
        <v>141</v>
      </c>
      <c r="B47" t="s">
        <v>73</v>
      </c>
      <c r="C47" t="s">
        <v>125</v>
      </c>
      <c r="D47" t="s">
        <v>1</v>
      </c>
      <c r="E47" t="s">
        <v>8</v>
      </c>
      <c r="F47">
        <v>201910</v>
      </c>
      <c r="G47" s="1">
        <v>779692310</v>
      </c>
      <c r="H47" s="1">
        <v>779692310</v>
      </c>
      <c r="I47" s="1">
        <v>779692310</v>
      </c>
      <c r="J47" s="1">
        <v>779692310</v>
      </c>
      <c r="K47" s="8">
        <v>5</v>
      </c>
      <c r="L47" s="8">
        <v>5</v>
      </c>
      <c r="M47" s="8">
        <v>0</v>
      </c>
      <c r="N47" s="8">
        <v>1370799.6774193544</v>
      </c>
      <c r="O47" s="1">
        <v>0</v>
      </c>
      <c r="P47" s="1">
        <v>0</v>
      </c>
      <c r="Q47" s="1">
        <v>0</v>
      </c>
      <c r="R47" s="1">
        <v>0</v>
      </c>
      <c r="S47" s="29">
        <v>3.6475059648488683E-6</v>
      </c>
      <c r="T47" s="8">
        <v>5</v>
      </c>
      <c r="U47" s="1">
        <v>155938462</v>
      </c>
      <c r="V47" s="1">
        <v>155938462</v>
      </c>
      <c r="W47" s="1">
        <v>779692310</v>
      </c>
      <c r="X47" s="1">
        <v>779692310</v>
      </c>
      <c r="Y47" s="1">
        <v>779692310</v>
      </c>
      <c r="Z47" s="1">
        <v>779692310</v>
      </c>
      <c r="AA47" s="31">
        <v>0</v>
      </c>
      <c r="AB47" s="31">
        <v>0</v>
      </c>
      <c r="AC47" s="31">
        <v>0</v>
      </c>
      <c r="AD47" s="31">
        <v>0</v>
      </c>
      <c r="AE47" s="31">
        <v>0</v>
      </c>
      <c r="AF47" s="31">
        <v>0</v>
      </c>
    </row>
    <row r="48" spans="1:32" x14ac:dyDescent="0.2">
      <c r="A48" t="s">
        <v>141</v>
      </c>
      <c r="B48" t="s">
        <v>73</v>
      </c>
      <c r="C48" t="s">
        <v>125</v>
      </c>
      <c r="D48" t="s">
        <v>1</v>
      </c>
      <c r="E48" t="s">
        <v>8</v>
      </c>
      <c r="F48">
        <v>201911</v>
      </c>
      <c r="G48" s="1">
        <v>646427253</v>
      </c>
      <c r="H48" s="1">
        <v>646427253</v>
      </c>
      <c r="I48" s="1">
        <v>646427253</v>
      </c>
      <c r="J48" s="1">
        <v>646427253</v>
      </c>
      <c r="K48" s="8">
        <v>1</v>
      </c>
      <c r="L48" s="8">
        <v>1</v>
      </c>
      <c r="M48" s="8">
        <v>0</v>
      </c>
      <c r="N48" s="8">
        <v>1386719.5999999992</v>
      </c>
      <c r="O48" s="1">
        <v>0</v>
      </c>
      <c r="P48" s="1">
        <v>0</v>
      </c>
      <c r="Q48" s="1">
        <v>0</v>
      </c>
      <c r="R48" s="1">
        <v>0</v>
      </c>
      <c r="S48" s="29">
        <v>7.2112631854341762E-7</v>
      </c>
      <c r="T48" s="8">
        <v>1</v>
      </c>
      <c r="U48" s="1">
        <v>646427253</v>
      </c>
      <c r="V48" s="1">
        <v>646427253</v>
      </c>
      <c r="W48" s="1">
        <v>646427253</v>
      </c>
      <c r="X48" s="1">
        <v>646427253</v>
      </c>
      <c r="Y48" s="1">
        <v>646427253</v>
      </c>
      <c r="Z48" s="1">
        <v>646427253</v>
      </c>
      <c r="AA48" s="31">
        <v>0</v>
      </c>
      <c r="AB48" s="31">
        <v>0</v>
      </c>
      <c r="AC48" s="31">
        <v>0</v>
      </c>
      <c r="AD48" s="31">
        <v>0</v>
      </c>
      <c r="AE48" s="31">
        <v>0</v>
      </c>
      <c r="AF48" s="31">
        <v>0</v>
      </c>
    </row>
    <row r="49" spans="1:32" x14ac:dyDescent="0.2">
      <c r="A49" t="s">
        <v>141</v>
      </c>
      <c r="B49" t="s">
        <v>73</v>
      </c>
      <c r="C49" t="s">
        <v>125</v>
      </c>
      <c r="D49" t="s">
        <v>1</v>
      </c>
      <c r="E49" t="s">
        <v>8</v>
      </c>
      <c r="F49">
        <v>202001</v>
      </c>
      <c r="G49" s="1">
        <v>300412325</v>
      </c>
      <c r="H49" s="1">
        <v>300412325</v>
      </c>
      <c r="I49" s="1">
        <v>300412325</v>
      </c>
      <c r="J49" s="1">
        <v>300412325</v>
      </c>
      <c r="K49" s="8">
        <v>1</v>
      </c>
      <c r="L49" s="8">
        <v>1</v>
      </c>
      <c r="M49" s="8">
        <v>0</v>
      </c>
      <c r="N49" s="8">
        <v>1398381.5161290315</v>
      </c>
      <c r="O49" s="1">
        <v>0</v>
      </c>
      <c r="P49" s="1">
        <v>0</v>
      </c>
      <c r="Q49" s="1">
        <v>0</v>
      </c>
      <c r="R49" s="1">
        <v>0</v>
      </c>
      <c r="S49" s="29">
        <v>7.1511242709226996E-7</v>
      </c>
      <c r="T49" s="8">
        <v>1</v>
      </c>
      <c r="U49" s="1">
        <v>300412325</v>
      </c>
      <c r="V49" s="1">
        <v>300412325</v>
      </c>
      <c r="W49" s="1">
        <v>300412325</v>
      </c>
      <c r="X49" s="1">
        <v>300412325</v>
      </c>
      <c r="Y49" s="1">
        <v>300412325</v>
      </c>
      <c r="Z49" s="1">
        <v>300412325</v>
      </c>
      <c r="AA49" s="31">
        <v>0</v>
      </c>
      <c r="AB49" s="31">
        <v>0</v>
      </c>
      <c r="AC49" s="31">
        <v>0</v>
      </c>
      <c r="AD49" s="31">
        <v>0</v>
      </c>
      <c r="AE49" s="31">
        <v>0</v>
      </c>
      <c r="AF49" s="31">
        <v>0</v>
      </c>
    </row>
    <row r="50" spans="1:32" x14ac:dyDescent="0.2">
      <c r="A50" t="s">
        <v>141</v>
      </c>
      <c r="B50" t="s">
        <v>73</v>
      </c>
      <c r="C50" t="s">
        <v>125</v>
      </c>
      <c r="D50" t="s">
        <v>1</v>
      </c>
      <c r="E50" t="s">
        <v>8</v>
      </c>
      <c r="F50">
        <v>202002</v>
      </c>
      <c r="G50" s="1">
        <v>517613068</v>
      </c>
      <c r="H50" s="1">
        <v>517613068</v>
      </c>
      <c r="I50" s="1">
        <v>517613068</v>
      </c>
      <c r="J50" s="1">
        <v>517613068</v>
      </c>
      <c r="K50" s="8">
        <v>1</v>
      </c>
      <c r="L50" s="8">
        <v>1</v>
      </c>
      <c r="M50" s="8">
        <v>0</v>
      </c>
      <c r="N50" s="8">
        <v>1404802.5172413802</v>
      </c>
      <c r="O50" s="1">
        <v>0</v>
      </c>
      <c r="P50" s="1">
        <v>0</v>
      </c>
      <c r="Q50" s="1">
        <v>0</v>
      </c>
      <c r="R50" s="1">
        <v>0</v>
      </c>
      <c r="S50" s="29">
        <v>7.1184382696274385E-7</v>
      </c>
      <c r="T50" s="8">
        <v>1</v>
      </c>
      <c r="U50" s="1">
        <v>517613068</v>
      </c>
      <c r="V50" s="1">
        <v>517613068</v>
      </c>
      <c r="W50" s="1">
        <v>517613068</v>
      </c>
      <c r="X50" s="1">
        <v>517613068</v>
      </c>
      <c r="Y50" s="1">
        <v>517613068</v>
      </c>
      <c r="Z50" s="1">
        <v>517613068</v>
      </c>
      <c r="AA50" s="31">
        <v>0</v>
      </c>
      <c r="AB50" s="31">
        <v>0</v>
      </c>
      <c r="AC50" s="31">
        <v>0</v>
      </c>
      <c r="AD50" s="31">
        <v>0</v>
      </c>
      <c r="AE50" s="31">
        <v>0</v>
      </c>
      <c r="AF50" s="31">
        <v>0</v>
      </c>
    </row>
    <row r="51" spans="1:32" x14ac:dyDescent="0.2">
      <c r="A51" t="s">
        <v>141</v>
      </c>
      <c r="B51" t="s">
        <v>73</v>
      </c>
      <c r="C51" t="s">
        <v>125</v>
      </c>
      <c r="D51" t="s">
        <v>1</v>
      </c>
      <c r="E51" t="s">
        <v>8</v>
      </c>
      <c r="F51">
        <v>202005</v>
      </c>
      <c r="G51" s="1">
        <v>310149980</v>
      </c>
      <c r="H51" s="1">
        <v>310149980</v>
      </c>
      <c r="I51" s="1">
        <v>310149980</v>
      </c>
      <c r="J51" s="1">
        <v>310149980</v>
      </c>
      <c r="K51" s="8">
        <v>0</v>
      </c>
      <c r="L51" s="8">
        <v>0</v>
      </c>
      <c r="M51" s="8">
        <v>0</v>
      </c>
      <c r="N51" s="8">
        <v>1335720.8387096773</v>
      </c>
      <c r="O51" s="1">
        <v>0</v>
      </c>
      <c r="P51" s="1">
        <v>0</v>
      </c>
      <c r="Q51" s="1">
        <v>0</v>
      </c>
      <c r="R51" s="1">
        <v>0</v>
      </c>
      <c r="S51" s="29">
        <v>0</v>
      </c>
      <c r="T51" s="8">
        <v>0</v>
      </c>
      <c r="U51" s="1">
        <v>65535</v>
      </c>
      <c r="V51" s="1">
        <v>65535</v>
      </c>
      <c r="W51" s="1">
        <v>310149980</v>
      </c>
      <c r="X51" s="1">
        <v>310149980</v>
      </c>
      <c r="Y51" s="1">
        <v>310149980</v>
      </c>
      <c r="Z51" s="1">
        <v>310149980</v>
      </c>
      <c r="AA51" s="31">
        <v>0</v>
      </c>
      <c r="AB51" s="31">
        <v>0</v>
      </c>
      <c r="AC51" s="31">
        <v>0</v>
      </c>
      <c r="AD51" s="31">
        <v>0</v>
      </c>
      <c r="AE51" s="31">
        <v>0</v>
      </c>
      <c r="AF51" s="31">
        <v>0</v>
      </c>
    </row>
    <row r="52" spans="1:32" x14ac:dyDescent="0.2">
      <c r="A52" t="s">
        <v>141</v>
      </c>
      <c r="B52" t="s">
        <v>73</v>
      </c>
      <c r="C52" t="s">
        <v>125</v>
      </c>
      <c r="D52" t="s">
        <v>1</v>
      </c>
      <c r="E52" t="s">
        <v>8</v>
      </c>
      <c r="F52">
        <v>202007</v>
      </c>
      <c r="G52" s="1">
        <v>516209759</v>
      </c>
      <c r="H52" s="1">
        <v>516209759</v>
      </c>
      <c r="I52" s="1">
        <v>516209759</v>
      </c>
      <c r="J52" s="1">
        <v>516209759</v>
      </c>
      <c r="K52" s="8">
        <v>1</v>
      </c>
      <c r="L52" s="8">
        <v>1</v>
      </c>
      <c r="M52" s="8">
        <v>0</v>
      </c>
      <c r="N52" s="8">
        <v>1307578.6774193554</v>
      </c>
      <c r="O52" s="1">
        <v>0</v>
      </c>
      <c r="P52" s="1">
        <v>0</v>
      </c>
      <c r="Q52" s="1">
        <v>0</v>
      </c>
      <c r="R52" s="1">
        <v>0</v>
      </c>
      <c r="S52" s="29">
        <v>7.6477233628006667E-7</v>
      </c>
      <c r="T52" s="8">
        <v>1</v>
      </c>
      <c r="U52" s="1">
        <v>516209759</v>
      </c>
      <c r="V52" s="1">
        <v>516209759</v>
      </c>
      <c r="W52" s="1">
        <v>516209759</v>
      </c>
      <c r="X52" s="1">
        <v>516209759</v>
      </c>
      <c r="Y52" s="1">
        <v>516209759</v>
      </c>
      <c r="Z52" s="1">
        <v>516209759</v>
      </c>
      <c r="AA52" s="31">
        <v>0</v>
      </c>
      <c r="AB52" s="31">
        <v>0</v>
      </c>
      <c r="AC52" s="31">
        <v>0</v>
      </c>
      <c r="AD52" s="31">
        <v>0</v>
      </c>
      <c r="AE52" s="31">
        <v>0</v>
      </c>
      <c r="AF52" s="31">
        <v>0</v>
      </c>
    </row>
    <row r="53" spans="1:32" x14ac:dyDescent="0.2">
      <c r="A53" t="s">
        <v>141</v>
      </c>
      <c r="B53" t="s">
        <v>73</v>
      </c>
      <c r="C53" t="s">
        <v>125</v>
      </c>
      <c r="D53" t="s">
        <v>1</v>
      </c>
      <c r="E53" t="s">
        <v>8</v>
      </c>
      <c r="F53">
        <v>202011</v>
      </c>
      <c r="G53" s="1">
        <v>265000000</v>
      </c>
      <c r="H53" s="1">
        <v>265000000</v>
      </c>
      <c r="I53" s="1">
        <v>265000000</v>
      </c>
      <c r="J53" s="1">
        <v>265000000</v>
      </c>
      <c r="K53" s="8">
        <v>1</v>
      </c>
      <c r="L53" s="8">
        <v>1</v>
      </c>
      <c r="M53" s="8">
        <v>0</v>
      </c>
      <c r="N53" s="8">
        <v>1214854.0999999999</v>
      </c>
      <c r="O53" s="1">
        <v>0</v>
      </c>
      <c r="P53" s="1">
        <v>0</v>
      </c>
      <c r="Q53" s="1">
        <v>0</v>
      </c>
      <c r="R53" s="1">
        <v>0</v>
      </c>
      <c r="S53" s="29">
        <v>8.2314411253170242E-7</v>
      </c>
      <c r="T53" s="8">
        <v>1</v>
      </c>
      <c r="U53" s="1">
        <v>265000000</v>
      </c>
      <c r="V53" s="1">
        <v>265000000</v>
      </c>
      <c r="W53" s="1">
        <v>265000000</v>
      </c>
      <c r="X53" s="1">
        <v>265000000</v>
      </c>
      <c r="Y53" s="1">
        <v>265000000</v>
      </c>
      <c r="Z53" s="1">
        <v>265000000</v>
      </c>
      <c r="AA53" s="31">
        <v>0</v>
      </c>
      <c r="AB53" s="31">
        <v>0</v>
      </c>
      <c r="AC53" s="31">
        <v>0</v>
      </c>
      <c r="AD53" s="31">
        <v>0</v>
      </c>
      <c r="AE53" s="31">
        <v>0</v>
      </c>
      <c r="AF53" s="31">
        <v>0</v>
      </c>
    </row>
    <row r="54" spans="1:32" x14ac:dyDescent="0.2">
      <c r="A54" t="s">
        <v>141</v>
      </c>
      <c r="B54" t="s">
        <v>73</v>
      </c>
      <c r="C54" t="s">
        <v>125</v>
      </c>
      <c r="D54" t="s">
        <v>1</v>
      </c>
      <c r="E54" t="s">
        <v>8</v>
      </c>
      <c r="F54">
        <v>202101</v>
      </c>
      <c r="G54" s="1">
        <v>0</v>
      </c>
      <c r="H54" s="1">
        <v>0</v>
      </c>
      <c r="I54" s="1">
        <v>0</v>
      </c>
      <c r="J54" s="1">
        <v>0</v>
      </c>
      <c r="K54" s="8">
        <v>0</v>
      </c>
      <c r="L54" s="8">
        <v>0</v>
      </c>
      <c r="M54" s="8">
        <v>0</v>
      </c>
      <c r="N54" s="8">
        <v>1149622.2258064516</v>
      </c>
      <c r="O54" s="1">
        <v>0</v>
      </c>
      <c r="P54" s="1">
        <v>0</v>
      </c>
      <c r="Q54" s="1">
        <v>0</v>
      </c>
      <c r="R54" s="1">
        <v>0</v>
      </c>
      <c r="S54" s="29">
        <v>0</v>
      </c>
      <c r="T54" s="8">
        <v>0</v>
      </c>
      <c r="W54" s="1">
        <v>0</v>
      </c>
      <c r="X54" s="1">
        <v>0</v>
      </c>
      <c r="Y54" s="1">
        <v>0</v>
      </c>
      <c r="Z54" s="1">
        <v>0</v>
      </c>
      <c r="AA54" s="31">
        <v>0</v>
      </c>
      <c r="AB54" s="31">
        <v>0</v>
      </c>
      <c r="AC54" s="31">
        <v>0</v>
      </c>
      <c r="AD54" s="31">
        <v>0</v>
      </c>
      <c r="AE54" s="31">
        <v>0</v>
      </c>
      <c r="AF54" s="31">
        <v>0</v>
      </c>
    </row>
    <row r="55" spans="1:32" x14ac:dyDescent="0.2">
      <c r="A55" t="s">
        <v>141</v>
      </c>
      <c r="B55" t="s">
        <v>73</v>
      </c>
      <c r="C55" t="s">
        <v>125</v>
      </c>
      <c r="D55" t="s">
        <v>1</v>
      </c>
      <c r="E55" t="s">
        <v>8</v>
      </c>
      <c r="F55">
        <v>202104</v>
      </c>
      <c r="G55" s="1">
        <v>0</v>
      </c>
      <c r="H55" s="1">
        <v>0</v>
      </c>
      <c r="I55" s="1">
        <v>0</v>
      </c>
      <c r="J55" s="1">
        <v>0</v>
      </c>
      <c r="K55" s="8">
        <v>0</v>
      </c>
      <c r="L55" s="8">
        <v>0</v>
      </c>
      <c r="M55" s="8">
        <v>0</v>
      </c>
      <c r="N55" s="8">
        <v>1226915.7666666678</v>
      </c>
      <c r="O55" s="1">
        <v>0</v>
      </c>
      <c r="P55" s="1">
        <v>0</v>
      </c>
      <c r="Q55" s="1">
        <v>0</v>
      </c>
      <c r="R55" s="1">
        <v>0</v>
      </c>
      <c r="S55" s="29">
        <v>0</v>
      </c>
      <c r="T55" s="8">
        <v>0</v>
      </c>
      <c r="W55" s="1">
        <v>0</v>
      </c>
      <c r="X55" s="1">
        <v>0</v>
      </c>
      <c r="Y55" s="1">
        <v>0</v>
      </c>
      <c r="Z55" s="1">
        <v>0</v>
      </c>
      <c r="AA55" s="31">
        <v>0</v>
      </c>
      <c r="AB55" s="31">
        <v>0</v>
      </c>
      <c r="AC55" s="31">
        <v>0</v>
      </c>
      <c r="AD55" s="31">
        <v>0</v>
      </c>
      <c r="AE55" s="31">
        <v>0</v>
      </c>
      <c r="AF55" s="31">
        <v>0</v>
      </c>
    </row>
    <row r="56" spans="1:32" x14ac:dyDescent="0.2">
      <c r="A56" t="s">
        <v>141</v>
      </c>
      <c r="B56" t="s">
        <v>73</v>
      </c>
      <c r="C56" t="s">
        <v>125</v>
      </c>
      <c r="D56" t="s">
        <v>1</v>
      </c>
      <c r="E56" t="s">
        <v>8</v>
      </c>
      <c r="F56">
        <v>202107</v>
      </c>
      <c r="G56" s="1">
        <v>1240004065</v>
      </c>
      <c r="H56" s="1">
        <v>1240004065</v>
      </c>
      <c r="I56" s="1">
        <v>1240004065</v>
      </c>
      <c r="J56" s="1">
        <v>1240004065</v>
      </c>
      <c r="K56" s="8">
        <v>1</v>
      </c>
      <c r="L56" s="8">
        <v>1</v>
      </c>
      <c r="M56" s="8">
        <v>0</v>
      </c>
      <c r="N56" s="8">
        <v>1253210.9354838708</v>
      </c>
      <c r="O56" s="1">
        <v>0</v>
      </c>
      <c r="P56" s="1">
        <v>0</v>
      </c>
      <c r="Q56" s="1">
        <v>0</v>
      </c>
      <c r="R56" s="1">
        <v>0</v>
      </c>
      <c r="S56" s="29">
        <v>7.979502665398424E-7</v>
      </c>
      <c r="T56" s="8">
        <v>1</v>
      </c>
      <c r="U56" s="1">
        <v>1240004065</v>
      </c>
      <c r="V56" s="1">
        <v>1240004065</v>
      </c>
      <c r="W56" s="1">
        <v>1240004065</v>
      </c>
      <c r="X56" s="1">
        <v>1240004065</v>
      </c>
      <c r="Y56" s="1">
        <v>1240004065</v>
      </c>
      <c r="Z56" s="1">
        <v>1240004065</v>
      </c>
      <c r="AA56" s="31">
        <v>0</v>
      </c>
      <c r="AB56" s="31">
        <v>0</v>
      </c>
      <c r="AC56" s="31">
        <v>0</v>
      </c>
      <c r="AD56" s="31">
        <v>0</v>
      </c>
      <c r="AE56" s="31">
        <v>0</v>
      </c>
      <c r="AF56" s="31">
        <v>0</v>
      </c>
    </row>
    <row r="57" spans="1:32" x14ac:dyDescent="0.2">
      <c r="A57" t="s">
        <v>141</v>
      </c>
      <c r="B57" t="s">
        <v>73</v>
      </c>
      <c r="C57" t="s">
        <v>125</v>
      </c>
      <c r="D57" t="s">
        <v>1</v>
      </c>
      <c r="E57" t="s">
        <v>8</v>
      </c>
      <c r="F57">
        <v>202108</v>
      </c>
      <c r="G57" s="1">
        <v>696757967</v>
      </c>
      <c r="H57" s="1">
        <v>696757967</v>
      </c>
      <c r="I57" s="1">
        <v>696757967</v>
      </c>
      <c r="J57" s="1">
        <v>1624999139</v>
      </c>
      <c r="K57" s="8">
        <v>2</v>
      </c>
      <c r="L57" s="8">
        <v>2</v>
      </c>
      <c r="M57" s="8">
        <v>0</v>
      </c>
      <c r="N57" s="8">
        <v>1271803.3548387098</v>
      </c>
      <c r="O57" s="1">
        <v>0</v>
      </c>
      <c r="P57" s="1">
        <v>0</v>
      </c>
      <c r="Q57" s="1">
        <v>0</v>
      </c>
      <c r="R57" s="1">
        <v>0</v>
      </c>
      <c r="S57" s="29">
        <v>1.5725701559056197E-6</v>
      </c>
      <c r="T57" s="8">
        <v>2</v>
      </c>
      <c r="U57" s="1">
        <v>348378983.5</v>
      </c>
      <c r="V57" s="1">
        <v>812499569.5</v>
      </c>
      <c r="W57" s="1">
        <v>696757967</v>
      </c>
      <c r="X57" s="1">
        <v>696757967</v>
      </c>
      <c r="Y57" s="1">
        <v>1624999139</v>
      </c>
      <c r="Z57" s="1">
        <v>1624999139</v>
      </c>
      <c r="AA57" s="31">
        <v>0</v>
      </c>
      <c r="AB57" s="31">
        <v>928241172</v>
      </c>
      <c r="AC57" s="31">
        <v>0</v>
      </c>
      <c r="AD57" s="31">
        <v>0</v>
      </c>
      <c r="AE57" s="31">
        <v>0</v>
      </c>
      <c r="AF57" s="31">
        <v>0</v>
      </c>
    </row>
    <row r="58" spans="1:32" x14ac:dyDescent="0.2">
      <c r="A58" t="s">
        <v>141</v>
      </c>
      <c r="B58" t="s">
        <v>73</v>
      </c>
      <c r="C58" t="s">
        <v>125</v>
      </c>
      <c r="D58" t="s">
        <v>1</v>
      </c>
      <c r="E58" t="s">
        <v>8</v>
      </c>
      <c r="F58">
        <v>202110</v>
      </c>
      <c r="G58" s="1">
        <v>0</v>
      </c>
      <c r="H58" s="1">
        <v>0</v>
      </c>
      <c r="I58" s="1">
        <v>0</v>
      </c>
      <c r="J58" s="1">
        <v>0</v>
      </c>
      <c r="K58" s="8">
        <v>0</v>
      </c>
      <c r="L58" s="8">
        <v>0</v>
      </c>
      <c r="M58" s="8">
        <v>0</v>
      </c>
      <c r="N58" s="8">
        <v>1327096.419354839</v>
      </c>
      <c r="O58" s="1">
        <v>0</v>
      </c>
      <c r="P58" s="1">
        <v>0</v>
      </c>
      <c r="Q58" s="1">
        <v>0</v>
      </c>
      <c r="R58" s="1">
        <v>0</v>
      </c>
      <c r="S58" s="29">
        <v>0</v>
      </c>
      <c r="T58" s="8">
        <v>0</v>
      </c>
      <c r="W58" s="1">
        <v>0</v>
      </c>
      <c r="X58" s="1">
        <v>0</v>
      </c>
      <c r="Y58" s="1">
        <v>0</v>
      </c>
      <c r="Z58" s="1">
        <v>0</v>
      </c>
      <c r="AA58" s="31">
        <v>0</v>
      </c>
      <c r="AB58" s="31">
        <v>0</v>
      </c>
      <c r="AC58" s="31">
        <v>0</v>
      </c>
      <c r="AD58" s="31">
        <v>0</v>
      </c>
      <c r="AE58" s="31">
        <v>0</v>
      </c>
      <c r="AF58" s="31">
        <v>0</v>
      </c>
    </row>
    <row r="59" spans="1:32" x14ac:dyDescent="0.2">
      <c r="A59" t="s">
        <v>141</v>
      </c>
      <c r="B59" t="s">
        <v>73</v>
      </c>
      <c r="C59" t="s">
        <v>125</v>
      </c>
      <c r="D59" t="s">
        <v>1</v>
      </c>
      <c r="E59" t="s">
        <v>8</v>
      </c>
      <c r="F59">
        <v>202112</v>
      </c>
      <c r="G59" s="1">
        <v>0</v>
      </c>
      <c r="H59" s="1">
        <v>0</v>
      </c>
      <c r="I59" s="1">
        <v>0</v>
      </c>
      <c r="J59" s="1">
        <v>0</v>
      </c>
      <c r="K59" s="8">
        <v>0</v>
      </c>
      <c r="L59" s="8">
        <v>0</v>
      </c>
      <c r="M59" s="8">
        <v>0</v>
      </c>
      <c r="N59" s="8">
        <v>1327668.4838709675</v>
      </c>
      <c r="O59" s="1">
        <v>0</v>
      </c>
      <c r="P59" s="1">
        <v>0</v>
      </c>
      <c r="Q59" s="1">
        <v>0</v>
      </c>
      <c r="R59" s="1">
        <v>0</v>
      </c>
      <c r="S59" s="29">
        <v>0</v>
      </c>
      <c r="T59" s="8">
        <v>0</v>
      </c>
      <c r="W59" s="1">
        <v>0</v>
      </c>
      <c r="X59" s="1">
        <v>0</v>
      </c>
      <c r="Y59" s="1">
        <v>0</v>
      </c>
      <c r="Z59" s="1">
        <v>0</v>
      </c>
      <c r="AA59" s="31">
        <v>0</v>
      </c>
      <c r="AB59" s="31">
        <v>0</v>
      </c>
      <c r="AC59" s="31">
        <v>0</v>
      </c>
      <c r="AD59" s="31">
        <v>0</v>
      </c>
      <c r="AE59" s="31">
        <v>0</v>
      </c>
      <c r="AF59" s="31">
        <v>0</v>
      </c>
    </row>
    <row r="60" spans="1:32" x14ac:dyDescent="0.2">
      <c r="A60" t="s">
        <v>141</v>
      </c>
      <c r="B60" t="s">
        <v>73</v>
      </c>
      <c r="C60" t="s">
        <v>125</v>
      </c>
      <c r="D60" t="s">
        <v>1</v>
      </c>
      <c r="E60" t="s">
        <v>8</v>
      </c>
      <c r="F60">
        <v>202201</v>
      </c>
      <c r="G60" s="1">
        <v>647606611</v>
      </c>
      <c r="H60" s="1">
        <v>647606611</v>
      </c>
      <c r="I60" s="1">
        <v>647606611</v>
      </c>
      <c r="J60" s="1">
        <v>647606611</v>
      </c>
      <c r="K60" s="8">
        <v>1</v>
      </c>
      <c r="L60" s="8">
        <v>1</v>
      </c>
      <c r="M60" s="8">
        <v>0</v>
      </c>
      <c r="N60" s="8">
        <v>1298261.9354838706</v>
      </c>
      <c r="O60" s="1">
        <v>0</v>
      </c>
      <c r="P60" s="1">
        <v>0</v>
      </c>
      <c r="Q60" s="1">
        <v>0</v>
      </c>
      <c r="R60" s="1">
        <v>0</v>
      </c>
      <c r="S60" s="29">
        <v>7.7026058661058531E-7</v>
      </c>
      <c r="T60" s="8">
        <v>1</v>
      </c>
      <c r="U60" s="1">
        <v>647606611</v>
      </c>
      <c r="V60" s="1">
        <v>647606611</v>
      </c>
      <c r="W60" s="1">
        <v>647606611</v>
      </c>
      <c r="X60" s="1">
        <v>647606611</v>
      </c>
      <c r="Y60" s="1">
        <v>647606611</v>
      </c>
      <c r="Z60" s="1">
        <v>647606611</v>
      </c>
      <c r="AA60" s="31">
        <v>0</v>
      </c>
      <c r="AB60" s="31">
        <v>0</v>
      </c>
      <c r="AC60" s="31">
        <v>0</v>
      </c>
      <c r="AD60" s="31">
        <v>0</v>
      </c>
      <c r="AE60" s="31">
        <v>0</v>
      </c>
      <c r="AF60" s="31">
        <v>0</v>
      </c>
    </row>
    <row r="61" spans="1:32" x14ac:dyDescent="0.2">
      <c r="A61" t="s">
        <v>141</v>
      </c>
      <c r="B61" t="s">
        <v>73</v>
      </c>
      <c r="C61" t="s">
        <v>125</v>
      </c>
      <c r="D61" t="s">
        <v>1</v>
      </c>
      <c r="E61" t="s">
        <v>8</v>
      </c>
      <c r="F61">
        <v>202202</v>
      </c>
      <c r="G61" s="1">
        <v>0</v>
      </c>
      <c r="H61" s="1">
        <v>0</v>
      </c>
      <c r="I61" s="1">
        <v>0</v>
      </c>
      <c r="J61" s="1">
        <v>0</v>
      </c>
      <c r="K61" s="8">
        <v>0</v>
      </c>
      <c r="L61" s="8">
        <v>0</v>
      </c>
      <c r="M61" s="8">
        <v>0</v>
      </c>
      <c r="N61" s="8">
        <v>1364681.2857142857</v>
      </c>
      <c r="O61" s="1">
        <v>0</v>
      </c>
      <c r="P61" s="1">
        <v>0</v>
      </c>
      <c r="Q61" s="1">
        <v>0</v>
      </c>
      <c r="R61" s="1">
        <v>0</v>
      </c>
      <c r="S61" s="29">
        <v>0</v>
      </c>
      <c r="T61" s="8">
        <v>0</v>
      </c>
      <c r="W61" s="1">
        <v>0</v>
      </c>
      <c r="X61" s="1">
        <v>0</v>
      </c>
      <c r="Y61" s="1">
        <v>0</v>
      </c>
      <c r="Z61" s="1">
        <v>0</v>
      </c>
      <c r="AA61" s="31">
        <v>0</v>
      </c>
      <c r="AB61" s="31">
        <v>0</v>
      </c>
      <c r="AC61" s="31">
        <v>0</v>
      </c>
      <c r="AD61" s="31">
        <v>0</v>
      </c>
      <c r="AE61" s="31">
        <v>0</v>
      </c>
      <c r="AF61" s="31">
        <v>0</v>
      </c>
    </row>
    <row r="62" spans="1:32" x14ac:dyDescent="0.2">
      <c r="A62" t="s">
        <v>141</v>
      </c>
      <c r="B62" t="s">
        <v>73</v>
      </c>
      <c r="C62" t="s">
        <v>125</v>
      </c>
      <c r="D62" t="s">
        <v>1</v>
      </c>
      <c r="E62" t="s">
        <v>8</v>
      </c>
      <c r="F62">
        <v>202205</v>
      </c>
      <c r="G62" s="1">
        <v>525237542</v>
      </c>
      <c r="H62" s="1">
        <v>525237542</v>
      </c>
      <c r="I62" s="1">
        <v>525237542</v>
      </c>
      <c r="J62" s="1">
        <v>1000594685</v>
      </c>
      <c r="K62" s="8">
        <v>1</v>
      </c>
      <c r="L62" s="8">
        <v>1</v>
      </c>
      <c r="M62" s="8">
        <v>0</v>
      </c>
      <c r="N62" s="8">
        <v>1559735.5806451612</v>
      </c>
      <c r="O62" s="1">
        <v>0</v>
      </c>
      <c r="P62" s="1">
        <v>0</v>
      </c>
      <c r="Q62" s="1">
        <v>0</v>
      </c>
      <c r="R62" s="1">
        <v>0</v>
      </c>
      <c r="S62" s="29">
        <v>6.4113431302654839E-7</v>
      </c>
      <c r="T62" s="8">
        <v>1</v>
      </c>
      <c r="U62" s="1">
        <v>525237542</v>
      </c>
      <c r="V62" s="1">
        <v>1000594685</v>
      </c>
      <c r="W62" s="1">
        <v>525237542</v>
      </c>
      <c r="X62" s="1">
        <v>525237542</v>
      </c>
      <c r="Y62" s="1">
        <v>1000594685</v>
      </c>
      <c r="Z62" s="1">
        <v>1000594685</v>
      </c>
      <c r="AA62" s="31">
        <v>0</v>
      </c>
      <c r="AB62" s="31">
        <v>475357143</v>
      </c>
      <c r="AC62" s="31">
        <v>0</v>
      </c>
      <c r="AD62" s="31">
        <v>0</v>
      </c>
      <c r="AE62" s="31">
        <v>0</v>
      </c>
      <c r="AF62" s="31">
        <v>0</v>
      </c>
    </row>
    <row r="63" spans="1:32" x14ac:dyDescent="0.2">
      <c r="A63" t="s">
        <v>141</v>
      </c>
      <c r="B63" t="s">
        <v>73</v>
      </c>
      <c r="C63" t="s">
        <v>125</v>
      </c>
      <c r="D63" t="s">
        <v>1</v>
      </c>
      <c r="E63" t="s">
        <v>8</v>
      </c>
      <c r="F63">
        <v>202208</v>
      </c>
      <c r="G63" s="1">
        <v>307532840</v>
      </c>
      <c r="H63" s="1">
        <v>307532840</v>
      </c>
      <c r="I63" s="1">
        <v>166532840</v>
      </c>
      <c r="J63" s="1">
        <v>307532840</v>
      </c>
      <c r="K63" s="8">
        <v>1</v>
      </c>
      <c r="L63" s="8">
        <v>1</v>
      </c>
      <c r="M63" s="8">
        <v>0</v>
      </c>
      <c r="N63" s="8">
        <v>1597808.0322580645</v>
      </c>
      <c r="O63" s="1">
        <v>0</v>
      </c>
      <c r="P63" s="1">
        <v>0</v>
      </c>
      <c r="Q63" s="1">
        <v>0</v>
      </c>
      <c r="R63" s="1">
        <v>0</v>
      </c>
      <c r="S63" s="29">
        <v>6.258574120363969E-7</v>
      </c>
      <c r="T63" s="8">
        <v>1</v>
      </c>
      <c r="U63" s="1">
        <v>307532840</v>
      </c>
      <c r="V63" s="1">
        <v>307532840</v>
      </c>
      <c r="W63" s="1">
        <v>307532840</v>
      </c>
      <c r="X63" s="1">
        <v>307532840</v>
      </c>
      <c r="Y63" s="1">
        <v>307532840</v>
      </c>
      <c r="Z63" s="1">
        <v>307532840</v>
      </c>
      <c r="AA63" s="31">
        <v>0</v>
      </c>
      <c r="AB63" s="31">
        <v>141000000</v>
      </c>
      <c r="AC63" s="31">
        <v>0</v>
      </c>
      <c r="AD63" s="31">
        <v>0</v>
      </c>
      <c r="AE63" s="31">
        <v>0</v>
      </c>
      <c r="AF63" s="31">
        <v>0</v>
      </c>
    </row>
    <row r="64" spans="1:32" x14ac:dyDescent="0.2">
      <c r="A64" t="s">
        <v>141</v>
      </c>
      <c r="B64" t="s">
        <v>73</v>
      </c>
      <c r="C64" t="s">
        <v>125</v>
      </c>
      <c r="D64" t="s">
        <v>1</v>
      </c>
      <c r="E64" t="s">
        <v>8</v>
      </c>
      <c r="F64">
        <v>202209</v>
      </c>
      <c r="G64" s="1">
        <v>0</v>
      </c>
      <c r="H64" s="1">
        <v>0</v>
      </c>
      <c r="I64" s="1">
        <v>0</v>
      </c>
      <c r="J64" s="1">
        <v>0</v>
      </c>
      <c r="K64" s="8">
        <v>0</v>
      </c>
      <c r="L64" s="8">
        <v>0</v>
      </c>
      <c r="M64" s="8">
        <v>0</v>
      </c>
      <c r="N64" s="8">
        <v>1512453.166666667</v>
      </c>
      <c r="O64" s="1">
        <v>0</v>
      </c>
      <c r="P64" s="1">
        <v>0</v>
      </c>
      <c r="Q64" s="1">
        <v>0</v>
      </c>
      <c r="R64" s="1">
        <v>0</v>
      </c>
      <c r="S64" s="29">
        <v>0</v>
      </c>
      <c r="T64" s="8">
        <v>0</v>
      </c>
      <c r="W64" s="1">
        <v>0</v>
      </c>
      <c r="X64" s="1">
        <v>0</v>
      </c>
      <c r="Y64" s="1">
        <v>0</v>
      </c>
      <c r="Z64" s="1">
        <v>0</v>
      </c>
      <c r="AA64" s="31">
        <v>0</v>
      </c>
      <c r="AB64" s="31">
        <v>0</v>
      </c>
      <c r="AC64" s="31">
        <v>0</v>
      </c>
      <c r="AD64" s="31">
        <v>0</v>
      </c>
      <c r="AE64" s="31">
        <v>0</v>
      </c>
      <c r="AF64" s="31">
        <v>0</v>
      </c>
    </row>
    <row r="65" spans="1:32" x14ac:dyDescent="0.2">
      <c r="A65" t="s">
        <v>141</v>
      </c>
      <c r="B65" t="s">
        <v>73</v>
      </c>
      <c r="C65" t="s">
        <v>125</v>
      </c>
      <c r="D65" t="s">
        <v>1</v>
      </c>
      <c r="E65" t="s">
        <v>8</v>
      </c>
      <c r="F65">
        <v>202303</v>
      </c>
      <c r="G65" s="1">
        <v>282936240</v>
      </c>
      <c r="H65" s="1">
        <v>282936240</v>
      </c>
      <c r="I65" s="1">
        <v>282936240</v>
      </c>
      <c r="J65" s="1">
        <v>282936240</v>
      </c>
      <c r="K65" s="8">
        <v>1</v>
      </c>
      <c r="L65" s="8">
        <v>1</v>
      </c>
      <c r="M65" s="8">
        <v>0</v>
      </c>
      <c r="N65" s="8">
        <v>1830319.7096774199</v>
      </c>
      <c r="O65" s="1">
        <v>0</v>
      </c>
      <c r="P65" s="1">
        <v>0</v>
      </c>
      <c r="Q65" s="1">
        <v>0</v>
      </c>
      <c r="R65" s="1">
        <v>0</v>
      </c>
      <c r="S65" s="29">
        <v>5.4635263703533112E-7</v>
      </c>
      <c r="T65" s="8">
        <v>1</v>
      </c>
      <c r="U65" s="1">
        <v>282936240</v>
      </c>
      <c r="V65" s="1">
        <v>282936240</v>
      </c>
      <c r="W65" s="1">
        <v>282936240</v>
      </c>
      <c r="X65" s="1">
        <v>282936240</v>
      </c>
      <c r="Y65" s="1">
        <v>282936240</v>
      </c>
      <c r="Z65" s="1">
        <v>282936240</v>
      </c>
      <c r="AA65" s="31">
        <v>0</v>
      </c>
      <c r="AB65" s="31">
        <v>0</v>
      </c>
      <c r="AC65" s="31">
        <v>0</v>
      </c>
      <c r="AD65" s="31">
        <v>0</v>
      </c>
      <c r="AE65" s="31">
        <v>0</v>
      </c>
      <c r="AF65" s="31">
        <v>0</v>
      </c>
    </row>
    <row r="66" spans="1:32" x14ac:dyDescent="0.2">
      <c r="A66" t="s">
        <v>141</v>
      </c>
      <c r="B66" t="s">
        <v>73</v>
      </c>
      <c r="C66" t="s">
        <v>125</v>
      </c>
      <c r="D66" t="s">
        <v>1</v>
      </c>
      <c r="E66" t="s">
        <v>8</v>
      </c>
      <c r="F66">
        <v>202306</v>
      </c>
      <c r="G66" s="1">
        <v>0</v>
      </c>
      <c r="H66" s="1">
        <v>0</v>
      </c>
      <c r="I66" s="1">
        <v>0</v>
      </c>
      <c r="J66" s="1">
        <v>0</v>
      </c>
      <c r="K66" s="8">
        <v>0</v>
      </c>
      <c r="L66" s="8">
        <v>0</v>
      </c>
      <c r="M66" s="8">
        <v>0</v>
      </c>
      <c r="N66" s="8">
        <v>1823512.4333333336</v>
      </c>
      <c r="O66" s="1">
        <v>0</v>
      </c>
      <c r="P66" s="1">
        <v>0</v>
      </c>
      <c r="Q66" s="1">
        <v>0</v>
      </c>
      <c r="R66" s="1">
        <v>0</v>
      </c>
      <c r="S66" s="29">
        <v>0</v>
      </c>
      <c r="T66" s="8">
        <v>0</v>
      </c>
      <c r="W66" s="1">
        <v>0</v>
      </c>
      <c r="X66" s="1">
        <v>0</v>
      </c>
      <c r="Y66" s="1">
        <v>0</v>
      </c>
      <c r="Z66" s="1">
        <v>0</v>
      </c>
      <c r="AA66" s="31">
        <v>0</v>
      </c>
      <c r="AB66" s="31">
        <v>0</v>
      </c>
      <c r="AC66" s="31">
        <v>0</v>
      </c>
      <c r="AD66" s="31">
        <v>0</v>
      </c>
      <c r="AE66" s="31">
        <v>0</v>
      </c>
      <c r="AF66" s="31">
        <v>0</v>
      </c>
    </row>
    <row r="67" spans="1:32" x14ac:dyDescent="0.2">
      <c r="A67" t="s">
        <v>142</v>
      </c>
      <c r="B67" t="s">
        <v>73</v>
      </c>
      <c r="C67" t="s">
        <v>125</v>
      </c>
      <c r="D67" t="s">
        <v>0</v>
      </c>
      <c r="E67" t="s">
        <v>8</v>
      </c>
      <c r="F67">
        <v>201504</v>
      </c>
      <c r="G67" s="1">
        <v>873720537</v>
      </c>
      <c r="H67" s="1">
        <v>873720537</v>
      </c>
      <c r="I67" s="1">
        <v>873720537</v>
      </c>
      <c r="J67" s="1">
        <v>873720537</v>
      </c>
      <c r="K67" s="8">
        <v>3</v>
      </c>
      <c r="L67" s="8">
        <v>3</v>
      </c>
      <c r="M67" s="8">
        <v>0</v>
      </c>
      <c r="N67" s="8">
        <v>186208.76666666669</v>
      </c>
      <c r="O67" s="1">
        <v>0</v>
      </c>
      <c r="P67" s="1">
        <v>0</v>
      </c>
      <c r="Q67" s="1">
        <v>0</v>
      </c>
      <c r="R67" s="1">
        <v>0</v>
      </c>
      <c r="S67" s="29">
        <v>1.6110949305465925E-5</v>
      </c>
      <c r="T67" s="8">
        <v>3</v>
      </c>
      <c r="U67" s="1">
        <v>291240179</v>
      </c>
      <c r="V67" s="1">
        <v>291240179</v>
      </c>
      <c r="W67" s="1">
        <v>873720537</v>
      </c>
      <c r="X67" s="1">
        <v>873720537</v>
      </c>
      <c r="Y67" s="1">
        <v>873720537</v>
      </c>
      <c r="Z67" s="1">
        <v>873720537</v>
      </c>
      <c r="AA67" s="31">
        <v>0</v>
      </c>
      <c r="AB67" s="31">
        <v>0</v>
      </c>
      <c r="AC67" s="31">
        <v>0</v>
      </c>
      <c r="AD67" s="31">
        <v>0</v>
      </c>
      <c r="AE67" s="31">
        <v>0</v>
      </c>
      <c r="AF67" s="31">
        <v>0</v>
      </c>
    </row>
    <row r="68" spans="1:32" x14ac:dyDescent="0.2">
      <c r="A68" t="s">
        <v>142</v>
      </c>
      <c r="B68" t="s">
        <v>73</v>
      </c>
      <c r="C68" t="s">
        <v>125</v>
      </c>
      <c r="D68" t="s">
        <v>0</v>
      </c>
      <c r="E68" t="s">
        <v>8</v>
      </c>
      <c r="F68">
        <v>201712</v>
      </c>
      <c r="G68" s="1">
        <v>49975146</v>
      </c>
      <c r="H68" s="1">
        <v>49975146</v>
      </c>
      <c r="I68" s="1">
        <v>49975146</v>
      </c>
      <c r="J68" s="1">
        <v>49975146</v>
      </c>
      <c r="K68" s="8">
        <v>1</v>
      </c>
      <c r="L68" s="8">
        <v>1</v>
      </c>
      <c r="M68" s="8">
        <v>0</v>
      </c>
      <c r="N68" s="8">
        <v>845679.74193548295</v>
      </c>
      <c r="O68" s="1">
        <v>0</v>
      </c>
      <c r="P68" s="1">
        <v>0</v>
      </c>
      <c r="Q68" s="1">
        <v>0</v>
      </c>
      <c r="R68" s="1">
        <v>0</v>
      </c>
      <c r="S68" s="29">
        <v>1.1824807316672015E-6</v>
      </c>
      <c r="T68" s="8">
        <v>1</v>
      </c>
      <c r="U68" s="1">
        <v>49975146</v>
      </c>
      <c r="V68" s="1">
        <v>49975146</v>
      </c>
      <c r="W68" s="1">
        <v>49975146</v>
      </c>
      <c r="X68" s="1">
        <v>49975146</v>
      </c>
      <c r="Y68" s="1">
        <v>49975146</v>
      </c>
      <c r="Z68" s="1">
        <v>49975146</v>
      </c>
      <c r="AA68" s="31">
        <v>0</v>
      </c>
      <c r="AB68" s="31">
        <v>0</v>
      </c>
      <c r="AC68" s="31">
        <v>0</v>
      </c>
      <c r="AD68" s="31">
        <v>0</v>
      </c>
      <c r="AE68" s="31">
        <v>0</v>
      </c>
      <c r="AF68" s="31">
        <v>0</v>
      </c>
    </row>
    <row r="69" spans="1:32" x14ac:dyDescent="0.2">
      <c r="A69" t="s">
        <v>142</v>
      </c>
      <c r="B69" t="s">
        <v>73</v>
      </c>
      <c r="C69" t="s">
        <v>125</v>
      </c>
      <c r="D69" t="s">
        <v>0</v>
      </c>
      <c r="E69" t="s">
        <v>8</v>
      </c>
      <c r="F69">
        <v>201801</v>
      </c>
      <c r="G69" s="1">
        <v>1143263177</v>
      </c>
      <c r="H69" s="1">
        <v>1143263177</v>
      </c>
      <c r="I69" s="1">
        <v>1143263177</v>
      </c>
      <c r="J69" s="1">
        <v>1143263177</v>
      </c>
      <c r="K69" s="8">
        <v>5</v>
      </c>
      <c r="L69" s="8">
        <v>5</v>
      </c>
      <c r="M69" s="8">
        <v>0</v>
      </c>
      <c r="N69" s="8">
        <v>825395.51612903248</v>
      </c>
      <c r="O69" s="1">
        <v>0</v>
      </c>
      <c r="P69" s="1">
        <v>0</v>
      </c>
      <c r="Q69" s="1">
        <v>0</v>
      </c>
      <c r="R69" s="1">
        <v>0</v>
      </c>
      <c r="S69" s="29">
        <v>6.0577019165904457E-6</v>
      </c>
      <c r="T69" s="8">
        <v>5</v>
      </c>
      <c r="U69" s="1">
        <v>228652635.40000001</v>
      </c>
      <c r="V69" s="1">
        <v>228652635.40000001</v>
      </c>
      <c r="W69" s="1">
        <v>1143263177</v>
      </c>
      <c r="X69" s="1">
        <v>1143263177</v>
      </c>
      <c r="Y69" s="1">
        <v>1143263177</v>
      </c>
      <c r="Z69" s="1">
        <v>1143263177</v>
      </c>
      <c r="AA69" s="31">
        <v>0</v>
      </c>
      <c r="AB69" s="31">
        <v>0</v>
      </c>
      <c r="AC69" s="31">
        <v>0</v>
      </c>
      <c r="AD69" s="31">
        <v>0</v>
      </c>
      <c r="AE69" s="31">
        <v>0</v>
      </c>
      <c r="AF69" s="31">
        <v>0</v>
      </c>
    </row>
    <row r="70" spans="1:32" x14ac:dyDescent="0.2">
      <c r="A70" t="s">
        <v>142</v>
      </c>
      <c r="B70" t="s">
        <v>73</v>
      </c>
      <c r="C70" t="s">
        <v>125</v>
      </c>
      <c r="D70" t="s">
        <v>0</v>
      </c>
      <c r="E70" t="s">
        <v>8</v>
      </c>
      <c r="F70">
        <v>201807</v>
      </c>
      <c r="G70" s="1">
        <v>1525999699</v>
      </c>
      <c r="H70" s="1">
        <v>1525999699</v>
      </c>
      <c r="I70" s="1">
        <v>1525999699</v>
      </c>
      <c r="J70" s="1">
        <v>1525999699</v>
      </c>
      <c r="K70" s="8">
        <v>2</v>
      </c>
      <c r="L70" s="8">
        <v>2</v>
      </c>
      <c r="M70" s="8">
        <v>0</v>
      </c>
      <c r="N70" s="8">
        <v>869741.3870967743</v>
      </c>
      <c r="O70" s="1">
        <v>0</v>
      </c>
      <c r="P70" s="1">
        <v>0</v>
      </c>
      <c r="Q70" s="1">
        <v>0</v>
      </c>
      <c r="R70" s="1">
        <v>0</v>
      </c>
      <c r="S70" s="29">
        <v>2.2995341255129489E-6</v>
      </c>
      <c r="T70" s="8">
        <v>2</v>
      </c>
      <c r="U70" s="1">
        <v>762999849.5</v>
      </c>
      <c r="V70" s="1">
        <v>762999849.5</v>
      </c>
      <c r="W70" s="1">
        <v>1525999699</v>
      </c>
      <c r="X70" s="1">
        <v>1525999699</v>
      </c>
      <c r="Y70" s="1">
        <v>1525999699</v>
      </c>
      <c r="Z70" s="1">
        <v>1525999699</v>
      </c>
      <c r="AA70" s="31">
        <v>0</v>
      </c>
      <c r="AB70" s="31">
        <v>0</v>
      </c>
      <c r="AC70" s="31">
        <v>0</v>
      </c>
      <c r="AD70" s="31">
        <v>0</v>
      </c>
      <c r="AE70" s="31">
        <v>0</v>
      </c>
      <c r="AF70" s="31">
        <v>0</v>
      </c>
    </row>
    <row r="71" spans="1:32" x14ac:dyDescent="0.2">
      <c r="A71" t="s">
        <v>142</v>
      </c>
      <c r="B71" t="s">
        <v>73</v>
      </c>
      <c r="C71" t="s">
        <v>125</v>
      </c>
      <c r="D71" t="s">
        <v>0</v>
      </c>
      <c r="E71" t="s">
        <v>8</v>
      </c>
      <c r="F71">
        <v>201809</v>
      </c>
      <c r="G71" s="1">
        <v>975045667</v>
      </c>
      <c r="H71" s="1">
        <v>975045667</v>
      </c>
      <c r="I71" s="1">
        <v>975045667</v>
      </c>
      <c r="J71" s="1">
        <v>975045667</v>
      </c>
      <c r="K71" s="8">
        <v>9</v>
      </c>
      <c r="L71" s="8">
        <v>9</v>
      </c>
      <c r="M71" s="8">
        <v>0</v>
      </c>
      <c r="N71" s="8">
        <v>905718.2333333334</v>
      </c>
      <c r="O71" s="1">
        <v>0</v>
      </c>
      <c r="P71" s="1">
        <v>0</v>
      </c>
      <c r="Q71" s="1">
        <v>0</v>
      </c>
      <c r="R71" s="1">
        <v>0</v>
      </c>
      <c r="S71" s="29">
        <v>9.9368652068283041E-6</v>
      </c>
      <c r="T71" s="8">
        <v>9</v>
      </c>
      <c r="U71" s="1">
        <v>108338407.44444445</v>
      </c>
      <c r="V71" s="1">
        <v>108338407.44444445</v>
      </c>
      <c r="W71" s="1">
        <v>975045667</v>
      </c>
      <c r="X71" s="1">
        <v>975045667</v>
      </c>
      <c r="Y71" s="1">
        <v>975045667</v>
      </c>
      <c r="Z71" s="1">
        <v>975045667</v>
      </c>
      <c r="AA71" s="31">
        <v>0</v>
      </c>
      <c r="AB71" s="31">
        <v>0</v>
      </c>
      <c r="AC71" s="31">
        <v>0</v>
      </c>
      <c r="AD71" s="31">
        <v>0</v>
      </c>
      <c r="AE71" s="31">
        <v>0</v>
      </c>
      <c r="AF71" s="31">
        <v>0</v>
      </c>
    </row>
    <row r="72" spans="1:32" x14ac:dyDescent="0.2">
      <c r="A72" t="s">
        <v>142</v>
      </c>
      <c r="B72" t="s">
        <v>73</v>
      </c>
      <c r="C72" t="s">
        <v>125</v>
      </c>
      <c r="D72" t="s">
        <v>0</v>
      </c>
      <c r="E72" t="s">
        <v>8</v>
      </c>
      <c r="F72">
        <v>201810</v>
      </c>
      <c r="G72" s="1">
        <v>1464252894</v>
      </c>
      <c r="H72" s="1">
        <v>1464252894</v>
      </c>
      <c r="I72" s="1">
        <v>192680130</v>
      </c>
      <c r="J72" s="1">
        <v>1464252894</v>
      </c>
      <c r="K72" s="8">
        <v>1</v>
      </c>
      <c r="L72" s="8">
        <v>1</v>
      </c>
      <c r="M72" s="8">
        <v>0</v>
      </c>
      <c r="N72" s="8">
        <v>983369.32258064486</v>
      </c>
      <c r="O72" s="1">
        <v>0</v>
      </c>
      <c r="P72" s="1">
        <v>0</v>
      </c>
      <c r="Q72" s="1">
        <v>0</v>
      </c>
      <c r="R72" s="1">
        <v>0</v>
      </c>
      <c r="S72" s="29">
        <v>1.016911934343967E-6</v>
      </c>
      <c r="T72" s="8">
        <v>1</v>
      </c>
      <c r="U72" s="1">
        <v>1464252894</v>
      </c>
      <c r="V72" s="1">
        <v>1464252894</v>
      </c>
      <c r="W72" s="1">
        <v>1464252894</v>
      </c>
      <c r="X72" s="1">
        <v>1464252894</v>
      </c>
      <c r="Y72" s="1">
        <v>1464252894</v>
      </c>
      <c r="Z72" s="1">
        <v>1464252894</v>
      </c>
      <c r="AA72" s="31">
        <v>0</v>
      </c>
      <c r="AB72" s="31">
        <v>1271572764</v>
      </c>
      <c r="AC72" s="31">
        <v>0</v>
      </c>
      <c r="AD72" s="31">
        <v>0</v>
      </c>
      <c r="AE72" s="31">
        <v>0</v>
      </c>
      <c r="AF72" s="31">
        <v>0</v>
      </c>
    </row>
    <row r="73" spans="1:32" x14ac:dyDescent="0.2">
      <c r="A73" t="s">
        <v>142</v>
      </c>
      <c r="B73" t="s">
        <v>73</v>
      </c>
      <c r="C73" t="s">
        <v>125</v>
      </c>
      <c r="D73" t="s">
        <v>0</v>
      </c>
      <c r="E73" t="s">
        <v>8</v>
      </c>
      <c r="F73">
        <v>201811</v>
      </c>
      <c r="G73" s="1">
        <v>46844308</v>
      </c>
      <c r="H73" s="1">
        <v>46844307.999999993</v>
      </c>
      <c r="I73" s="1">
        <v>46844308</v>
      </c>
      <c r="J73" s="1">
        <v>46844307.999999993</v>
      </c>
      <c r="K73" s="8">
        <v>1</v>
      </c>
      <c r="L73" s="8">
        <v>1</v>
      </c>
      <c r="M73" s="8">
        <v>0</v>
      </c>
      <c r="N73" s="8">
        <v>1101653.7666666664</v>
      </c>
      <c r="O73" s="1">
        <v>0</v>
      </c>
      <c r="P73" s="1">
        <v>0</v>
      </c>
      <c r="Q73" s="1">
        <v>0</v>
      </c>
      <c r="R73" s="1">
        <v>0</v>
      </c>
      <c r="S73" s="29">
        <v>9.0772621149905774E-7</v>
      </c>
      <c r="T73" s="8">
        <v>1</v>
      </c>
      <c r="U73" s="1">
        <v>46844307.999999993</v>
      </c>
      <c r="V73" s="1">
        <v>46844307.999999993</v>
      </c>
      <c r="W73" s="1">
        <v>46844307.999999993</v>
      </c>
      <c r="X73" s="1">
        <v>46844307.999999993</v>
      </c>
      <c r="Y73" s="1">
        <v>46844307.999999993</v>
      </c>
      <c r="Z73" s="1">
        <v>46844307.999999993</v>
      </c>
      <c r="AA73" s="31">
        <v>-7.4505805969238281E-9</v>
      </c>
      <c r="AB73" s="31">
        <v>-7.4505805969238281E-9</v>
      </c>
      <c r="AC73" s="31">
        <v>0</v>
      </c>
      <c r="AD73" s="31">
        <v>0</v>
      </c>
      <c r="AE73" s="31">
        <v>0</v>
      </c>
      <c r="AF73" s="31">
        <v>0</v>
      </c>
    </row>
    <row r="74" spans="1:32" x14ac:dyDescent="0.2">
      <c r="A74" t="s">
        <v>142</v>
      </c>
      <c r="B74" t="s">
        <v>73</v>
      </c>
      <c r="C74" t="s">
        <v>125</v>
      </c>
      <c r="D74" t="s">
        <v>0</v>
      </c>
      <c r="E74" t="s">
        <v>8</v>
      </c>
      <c r="F74">
        <v>201905</v>
      </c>
      <c r="G74" s="1">
        <v>861000000</v>
      </c>
      <c r="H74" s="1">
        <v>861000000</v>
      </c>
      <c r="I74" s="1">
        <v>861000000</v>
      </c>
      <c r="J74" s="1">
        <v>861000000</v>
      </c>
      <c r="K74" s="8">
        <v>1</v>
      </c>
      <c r="L74" s="8">
        <v>1</v>
      </c>
      <c r="M74" s="8">
        <v>0</v>
      </c>
      <c r="N74" s="8">
        <v>1219195.1935483871</v>
      </c>
      <c r="O74" s="1">
        <v>0</v>
      </c>
      <c r="P74" s="1">
        <v>0</v>
      </c>
      <c r="Q74" s="1">
        <v>0</v>
      </c>
      <c r="R74" s="1">
        <v>0</v>
      </c>
      <c r="S74" s="29">
        <v>8.2021320727943982E-7</v>
      </c>
      <c r="T74" s="8">
        <v>1</v>
      </c>
      <c r="U74" s="1">
        <v>861000000</v>
      </c>
      <c r="V74" s="1">
        <v>861000000</v>
      </c>
      <c r="W74" s="1">
        <v>861000000</v>
      </c>
      <c r="X74" s="1">
        <v>861000000</v>
      </c>
      <c r="Y74" s="1">
        <v>861000000</v>
      </c>
      <c r="Z74" s="1">
        <v>861000000</v>
      </c>
      <c r="AA74" s="31">
        <v>0</v>
      </c>
      <c r="AB74" s="31">
        <v>0</v>
      </c>
      <c r="AC74" s="31">
        <v>0</v>
      </c>
      <c r="AD74" s="31">
        <v>0</v>
      </c>
      <c r="AE74" s="31">
        <v>0</v>
      </c>
      <c r="AF74" s="31">
        <v>0</v>
      </c>
    </row>
    <row r="75" spans="1:32" x14ac:dyDescent="0.2">
      <c r="A75" t="s">
        <v>142</v>
      </c>
      <c r="B75" t="s">
        <v>73</v>
      </c>
      <c r="C75" t="s">
        <v>125</v>
      </c>
      <c r="D75" t="s">
        <v>0</v>
      </c>
      <c r="E75" t="s">
        <v>8</v>
      </c>
      <c r="F75">
        <v>201907</v>
      </c>
      <c r="G75" s="1">
        <v>1083559500</v>
      </c>
      <c r="H75" s="1">
        <v>1083559500</v>
      </c>
      <c r="I75" s="1">
        <v>1083559500</v>
      </c>
      <c r="J75" s="1">
        <v>1083559500</v>
      </c>
      <c r="K75" s="8">
        <v>2</v>
      </c>
      <c r="L75" s="8">
        <v>2</v>
      </c>
      <c r="M75" s="8">
        <v>0</v>
      </c>
      <c r="N75" s="8">
        <v>1338452.7741935481</v>
      </c>
      <c r="O75" s="1">
        <v>0</v>
      </c>
      <c r="P75" s="1">
        <v>0</v>
      </c>
      <c r="Q75" s="1">
        <v>0</v>
      </c>
      <c r="R75" s="1">
        <v>0</v>
      </c>
      <c r="S75" s="29">
        <v>1.4942626580194814E-6</v>
      </c>
      <c r="T75" s="8">
        <v>2</v>
      </c>
      <c r="U75" s="1">
        <v>541779750</v>
      </c>
      <c r="V75" s="1">
        <v>541779750</v>
      </c>
      <c r="W75" s="1">
        <v>1083559500</v>
      </c>
      <c r="X75" s="1">
        <v>1083559500</v>
      </c>
      <c r="Y75" s="1">
        <v>1083559500</v>
      </c>
      <c r="Z75" s="1">
        <v>1083559500</v>
      </c>
      <c r="AA75" s="31">
        <v>0</v>
      </c>
      <c r="AB75" s="31">
        <v>0</v>
      </c>
      <c r="AC75" s="31">
        <v>0</v>
      </c>
      <c r="AD75" s="31">
        <v>0</v>
      </c>
      <c r="AE75" s="31">
        <v>0</v>
      </c>
      <c r="AF75" s="31">
        <v>0</v>
      </c>
    </row>
    <row r="76" spans="1:32" x14ac:dyDescent="0.2">
      <c r="A76" t="s">
        <v>142</v>
      </c>
      <c r="B76" t="s">
        <v>73</v>
      </c>
      <c r="C76" t="s">
        <v>125</v>
      </c>
      <c r="D76" t="s">
        <v>0</v>
      </c>
      <c r="E76" t="s">
        <v>8</v>
      </c>
      <c r="F76">
        <v>201911</v>
      </c>
      <c r="G76" s="1">
        <v>552151183</v>
      </c>
      <c r="H76" s="1">
        <v>552151183</v>
      </c>
      <c r="I76" s="1">
        <v>552151183</v>
      </c>
      <c r="J76" s="1">
        <v>552151183</v>
      </c>
      <c r="K76" s="8">
        <v>2</v>
      </c>
      <c r="L76" s="8">
        <v>2</v>
      </c>
      <c r="M76" s="8">
        <v>0</v>
      </c>
      <c r="N76" s="8">
        <v>1386749.5999999989</v>
      </c>
      <c r="O76" s="1">
        <v>0</v>
      </c>
      <c r="P76" s="1">
        <v>0</v>
      </c>
      <c r="Q76" s="1">
        <v>0</v>
      </c>
      <c r="R76" s="1">
        <v>0</v>
      </c>
      <c r="S76" s="29">
        <v>1.4422214363717873E-6</v>
      </c>
      <c r="T76" s="8">
        <v>2</v>
      </c>
      <c r="U76" s="1">
        <v>276075591.5</v>
      </c>
      <c r="V76" s="1">
        <v>276075591.5</v>
      </c>
      <c r="W76" s="1">
        <v>552151183</v>
      </c>
      <c r="X76" s="1">
        <v>552151183</v>
      </c>
      <c r="Y76" s="1">
        <v>552151183</v>
      </c>
      <c r="Z76" s="1">
        <v>552151183</v>
      </c>
      <c r="AA76" s="31">
        <v>0</v>
      </c>
      <c r="AB76" s="31">
        <v>0</v>
      </c>
      <c r="AC76" s="31">
        <v>0</v>
      </c>
      <c r="AD76" s="31">
        <v>0</v>
      </c>
      <c r="AE76" s="31">
        <v>0</v>
      </c>
      <c r="AF76" s="31">
        <v>0</v>
      </c>
    </row>
    <row r="77" spans="1:32" x14ac:dyDescent="0.2">
      <c r="A77" t="s">
        <v>142</v>
      </c>
      <c r="B77" t="s">
        <v>73</v>
      </c>
      <c r="C77" t="s">
        <v>125</v>
      </c>
      <c r="D77" t="s">
        <v>0</v>
      </c>
      <c r="E77" t="s">
        <v>8</v>
      </c>
      <c r="F77">
        <v>202001</v>
      </c>
      <c r="G77" s="1">
        <v>711560318</v>
      </c>
      <c r="H77" s="1">
        <v>711560318</v>
      </c>
      <c r="I77" s="1">
        <v>711560318</v>
      </c>
      <c r="J77" s="1">
        <v>711560318</v>
      </c>
      <c r="K77" s="8">
        <v>0</v>
      </c>
      <c r="L77" s="8">
        <v>0</v>
      </c>
      <c r="M77" s="8">
        <v>0</v>
      </c>
      <c r="N77" s="8">
        <v>1398396.5161290322</v>
      </c>
      <c r="O77" s="1">
        <v>0</v>
      </c>
      <c r="P77" s="1">
        <v>0</v>
      </c>
      <c r="Q77" s="1">
        <v>0</v>
      </c>
      <c r="R77" s="1">
        <v>0</v>
      </c>
      <c r="S77" s="29">
        <v>0</v>
      </c>
      <c r="T77" s="8">
        <v>0</v>
      </c>
      <c r="U77" s="1">
        <v>65535</v>
      </c>
      <c r="V77" s="1">
        <v>65535</v>
      </c>
      <c r="W77" s="1">
        <v>711560318</v>
      </c>
      <c r="X77" s="1">
        <v>711560318</v>
      </c>
      <c r="Y77" s="1">
        <v>711560318</v>
      </c>
      <c r="Z77" s="1">
        <v>711560318</v>
      </c>
      <c r="AA77" s="31">
        <v>0</v>
      </c>
      <c r="AB77" s="31">
        <v>0</v>
      </c>
      <c r="AC77" s="31">
        <v>0</v>
      </c>
      <c r="AD77" s="31">
        <v>0</v>
      </c>
      <c r="AE77" s="31">
        <v>0</v>
      </c>
      <c r="AF77" s="31">
        <v>0</v>
      </c>
    </row>
    <row r="78" spans="1:32" x14ac:dyDescent="0.2">
      <c r="A78" t="s">
        <v>142</v>
      </c>
      <c r="B78" t="s">
        <v>73</v>
      </c>
      <c r="C78" t="s">
        <v>125</v>
      </c>
      <c r="D78" t="s">
        <v>0</v>
      </c>
      <c r="E78" t="s">
        <v>8</v>
      </c>
      <c r="F78">
        <v>202004</v>
      </c>
      <c r="G78" s="1">
        <v>966485092</v>
      </c>
      <c r="H78" s="1">
        <v>966485092</v>
      </c>
      <c r="I78" s="1">
        <v>966485092</v>
      </c>
      <c r="J78" s="1">
        <v>966485092</v>
      </c>
      <c r="K78" s="8">
        <v>1</v>
      </c>
      <c r="L78" s="8">
        <v>1</v>
      </c>
      <c r="M78" s="8">
        <v>0</v>
      </c>
      <c r="N78" s="8">
        <v>1371188.4000000004</v>
      </c>
      <c r="O78" s="1">
        <v>0</v>
      </c>
      <c r="P78" s="1">
        <v>0</v>
      </c>
      <c r="Q78" s="1">
        <v>0</v>
      </c>
      <c r="R78" s="1">
        <v>0</v>
      </c>
      <c r="S78" s="29">
        <v>7.2929438434572498E-7</v>
      </c>
      <c r="T78" s="8">
        <v>1</v>
      </c>
      <c r="U78" s="1">
        <v>966485092</v>
      </c>
      <c r="V78" s="1">
        <v>966485092</v>
      </c>
      <c r="W78" s="1">
        <v>966485092</v>
      </c>
      <c r="X78" s="1">
        <v>966485092</v>
      </c>
      <c r="Y78" s="1">
        <v>966485092</v>
      </c>
      <c r="Z78" s="1">
        <v>966485092</v>
      </c>
      <c r="AA78" s="31">
        <v>0</v>
      </c>
      <c r="AB78" s="31">
        <v>0</v>
      </c>
      <c r="AC78" s="31">
        <v>0</v>
      </c>
      <c r="AD78" s="31">
        <v>0</v>
      </c>
      <c r="AE78" s="31">
        <v>0</v>
      </c>
      <c r="AF78" s="31">
        <v>0</v>
      </c>
    </row>
    <row r="79" spans="1:32" x14ac:dyDescent="0.2">
      <c r="A79" t="s">
        <v>142</v>
      </c>
      <c r="B79" t="s">
        <v>73</v>
      </c>
      <c r="C79" t="s">
        <v>125</v>
      </c>
      <c r="D79" t="s">
        <v>0</v>
      </c>
      <c r="E79" t="s">
        <v>8</v>
      </c>
      <c r="F79">
        <v>202007</v>
      </c>
      <c r="G79" s="1">
        <v>479448211</v>
      </c>
      <c r="H79" s="1">
        <v>479448211.00000006</v>
      </c>
      <c r="I79" s="1">
        <v>479448211</v>
      </c>
      <c r="J79" s="1">
        <v>479448211.00000006</v>
      </c>
      <c r="K79" s="8">
        <v>1</v>
      </c>
      <c r="L79" s="8">
        <v>1</v>
      </c>
      <c r="M79" s="8">
        <v>0</v>
      </c>
      <c r="N79" s="8">
        <v>1307578.6774193547</v>
      </c>
      <c r="O79" s="1">
        <v>0</v>
      </c>
      <c r="P79" s="1">
        <v>0</v>
      </c>
      <c r="Q79" s="1">
        <v>0</v>
      </c>
      <c r="R79" s="1">
        <v>0</v>
      </c>
      <c r="S79" s="29">
        <v>7.6477233628006699E-7</v>
      </c>
      <c r="T79" s="8">
        <v>1</v>
      </c>
      <c r="U79" s="1">
        <v>479448211.00000006</v>
      </c>
      <c r="V79" s="1">
        <v>479448211.00000006</v>
      </c>
      <c r="W79" s="1">
        <v>479448211.00000006</v>
      </c>
      <c r="X79" s="1">
        <v>479448211.00000006</v>
      </c>
      <c r="Y79" s="1">
        <v>479448211.00000006</v>
      </c>
      <c r="Z79" s="1">
        <v>479448211.00000006</v>
      </c>
      <c r="AA79" s="31">
        <v>5.9604644775390625E-8</v>
      </c>
      <c r="AB79" s="31">
        <v>5.9604644775390625E-8</v>
      </c>
      <c r="AC79" s="31">
        <v>0</v>
      </c>
      <c r="AD79" s="31">
        <v>0</v>
      </c>
      <c r="AE79" s="31">
        <v>0</v>
      </c>
      <c r="AF79" s="31">
        <v>0</v>
      </c>
    </row>
    <row r="80" spans="1:32" x14ac:dyDescent="0.2">
      <c r="A80" t="s">
        <v>142</v>
      </c>
      <c r="B80" t="s">
        <v>73</v>
      </c>
      <c r="C80" t="s">
        <v>125</v>
      </c>
      <c r="D80" t="s">
        <v>0</v>
      </c>
      <c r="E80" t="s">
        <v>8</v>
      </c>
      <c r="F80">
        <v>202009</v>
      </c>
      <c r="G80" s="1">
        <v>903959837</v>
      </c>
      <c r="H80" s="1">
        <v>903959837</v>
      </c>
      <c r="I80" s="1">
        <v>903959837</v>
      </c>
      <c r="J80" s="1">
        <v>903959837</v>
      </c>
      <c r="K80" s="8">
        <v>2</v>
      </c>
      <c r="L80" s="8">
        <v>2</v>
      </c>
      <c r="M80" s="8">
        <v>0</v>
      </c>
      <c r="N80" s="8">
        <v>1302891.566666665</v>
      </c>
      <c r="O80" s="1">
        <v>0</v>
      </c>
      <c r="P80" s="1">
        <v>0</v>
      </c>
      <c r="Q80" s="1">
        <v>0</v>
      </c>
      <c r="R80" s="1">
        <v>0</v>
      </c>
      <c r="S80" s="29">
        <v>1.5350471606143146E-6</v>
      </c>
      <c r="T80" s="8">
        <v>2</v>
      </c>
      <c r="U80" s="1">
        <v>451979918.5</v>
      </c>
      <c r="V80" s="1">
        <v>451979918.5</v>
      </c>
      <c r="W80" s="1">
        <v>903959837</v>
      </c>
      <c r="X80" s="1">
        <v>903959837</v>
      </c>
      <c r="Y80" s="1">
        <v>903959837</v>
      </c>
      <c r="Z80" s="1">
        <v>903959837</v>
      </c>
      <c r="AA80" s="31">
        <v>0</v>
      </c>
      <c r="AB80" s="31">
        <v>0</v>
      </c>
      <c r="AC80" s="31">
        <v>0</v>
      </c>
      <c r="AD80" s="31">
        <v>0</v>
      </c>
      <c r="AE80" s="31">
        <v>0</v>
      </c>
      <c r="AF80" s="31">
        <v>0</v>
      </c>
    </row>
    <row r="81" spans="1:32" x14ac:dyDescent="0.2">
      <c r="A81" t="s">
        <v>142</v>
      </c>
      <c r="B81" t="s">
        <v>73</v>
      </c>
      <c r="C81" t="s">
        <v>125</v>
      </c>
      <c r="D81" t="s">
        <v>0</v>
      </c>
      <c r="E81" t="s">
        <v>8</v>
      </c>
      <c r="F81">
        <v>202010</v>
      </c>
      <c r="G81" s="1">
        <v>1627180393</v>
      </c>
      <c r="H81" s="1">
        <v>1627180393</v>
      </c>
      <c r="I81" s="1">
        <v>1627180393</v>
      </c>
      <c r="J81" s="1">
        <v>1565080393</v>
      </c>
      <c r="K81" s="8">
        <v>2</v>
      </c>
      <c r="L81" s="8">
        <v>2</v>
      </c>
      <c r="M81" s="8">
        <v>0</v>
      </c>
      <c r="N81" s="8">
        <v>1284903.4516129026</v>
      </c>
      <c r="O81" s="1">
        <v>0</v>
      </c>
      <c r="P81" s="1">
        <v>0</v>
      </c>
      <c r="Q81" s="1">
        <v>0</v>
      </c>
      <c r="R81" s="1">
        <v>0</v>
      </c>
      <c r="S81" s="29">
        <v>1.5565371837778606E-6</v>
      </c>
      <c r="T81" s="8">
        <v>2</v>
      </c>
      <c r="U81" s="1">
        <v>813590196.5</v>
      </c>
      <c r="V81" s="1">
        <v>782540196.5</v>
      </c>
      <c r="W81" s="1">
        <v>1627180393</v>
      </c>
      <c r="X81" s="1">
        <v>1627180393</v>
      </c>
      <c r="Y81" s="1">
        <v>1565080393</v>
      </c>
      <c r="Z81" s="1">
        <v>1565080393</v>
      </c>
      <c r="AA81" s="31">
        <v>0</v>
      </c>
      <c r="AB81" s="31">
        <v>-62100000</v>
      </c>
      <c r="AC81" s="31">
        <v>0</v>
      </c>
      <c r="AD81" s="31">
        <v>0</v>
      </c>
      <c r="AE81" s="31">
        <v>0</v>
      </c>
      <c r="AF81" s="31">
        <v>0</v>
      </c>
    </row>
    <row r="82" spans="1:32" x14ac:dyDescent="0.2">
      <c r="A82" t="s">
        <v>142</v>
      </c>
      <c r="B82" t="s">
        <v>73</v>
      </c>
      <c r="C82" t="s">
        <v>125</v>
      </c>
      <c r="D82" t="s">
        <v>0</v>
      </c>
      <c r="E82" t="s">
        <v>8</v>
      </c>
      <c r="F82">
        <v>202011</v>
      </c>
      <c r="G82" s="1">
        <v>935804548</v>
      </c>
      <c r="H82" s="1">
        <v>935804548</v>
      </c>
      <c r="I82" s="1">
        <v>935804548</v>
      </c>
      <c r="J82" s="1">
        <v>935804548</v>
      </c>
      <c r="K82" s="8">
        <v>1</v>
      </c>
      <c r="L82" s="8">
        <v>1</v>
      </c>
      <c r="M82" s="8">
        <v>0</v>
      </c>
      <c r="N82" s="8">
        <v>1214854.1000000003</v>
      </c>
      <c r="O82" s="1">
        <v>0</v>
      </c>
      <c r="P82" s="1">
        <v>0</v>
      </c>
      <c r="Q82" s="1">
        <v>0</v>
      </c>
      <c r="R82" s="1">
        <v>0</v>
      </c>
      <c r="S82" s="29">
        <v>8.231441125317021E-7</v>
      </c>
      <c r="T82" s="8">
        <v>1</v>
      </c>
      <c r="U82" s="1">
        <v>935804548</v>
      </c>
      <c r="V82" s="1">
        <v>935804548</v>
      </c>
      <c r="W82" s="1">
        <v>935804548</v>
      </c>
      <c r="X82" s="1">
        <v>935804548</v>
      </c>
      <c r="Y82" s="1">
        <v>935804548</v>
      </c>
      <c r="Z82" s="1">
        <v>935804548</v>
      </c>
      <c r="AA82" s="31">
        <v>0</v>
      </c>
      <c r="AB82" s="31">
        <v>0</v>
      </c>
      <c r="AC82" s="31">
        <v>0</v>
      </c>
      <c r="AD82" s="31">
        <v>0</v>
      </c>
      <c r="AE82" s="31">
        <v>0</v>
      </c>
      <c r="AF82" s="31">
        <v>0</v>
      </c>
    </row>
    <row r="83" spans="1:32" x14ac:dyDescent="0.2">
      <c r="A83" t="s">
        <v>142</v>
      </c>
      <c r="B83" t="s">
        <v>73</v>
      </c>
      <c r="C83" t="s">
        <v>125</v>
      </c>
      <c r="D83" t="s">
        <v>0</v>
      </c>
      <c r="E83" t="s">
        <v>8</v>
      </c>
      <c r="F83">
        <v>202101</v>
      </c>
      <c r="G83" s="1">
        <v>3196451533</v>
      </c>
      <c r="H83" s="1">
        <v>3196451533</v>
      </c>
      <c r="I83" s="1">
        <v>3196451533</v>
      </c>
      <c r="J83" s="1">
        <v>3196451533</v>
      </c>
      <c r="K83" s="8">
        <v>2</v>
      </c>
      <c r="L83" s="8">
        <v>2</v>
      </c>
      <c r="M83" s="8">
        <v>0</v>
      </c>
      <c r="N83" s="8">
        <v>1149622.2258064519</v>
      </c>
      <c r="O83" s="1">
        <v>0</v>
      </c>
      <c r="P83" s="1">
        <v>0</v>
      </c>
      <c r="Q83" s="1">
        <v>0</v>
      </c>
      <c r="R83" s="1">
        <v>0</v>
      </c>
      <c r="S83" s="29">
        <v>1.7397019256451955E-6</v>
      </c>
      <c r="T83" s="8">
        <v>2</v>
      </c>
      <c r="U83" s="1">
        <v>1598225766.5</v>
      </c>
      <c r="V83" s="1">
        <v>1598225766.5</v>
      </c>
      <c r="W83" s="1">
        <v>3196451533</v>
      </c>
      <c r="X83" s="1">
        <v>3196451533</v>
      </c>
      <c r="Y83" s="1">
        <v>3196451533</v>
      </c>
      <c r="Z83" s="1">
        <v>3196451533</v>
      </c>
      <c r="AA83" s="31">
        <v>0</v>
      </c>
      <c r="AB83" s="31">
        <v>0</v>
      </c>
      <c r="AC83" s="31">
        <v>0</v>
      </c>
      <c r="AD83" s="31">
        <v>0</v>
      </c>
      <c r="AE83" s="31">
        <v>0</v>
      </c>
      <c r="AF83" s="31">
        <v>0</v>
      </c>
    </row>
    <row r="84" spans="1:32" x14ac:dyDescent="0.2">
      <c r="A84" t="s">
        <v>142</v>
      </c>
      <c r="B84" t="s">
        <v>73</v>
      </c>
      <c r="C84" t="s">
        <v>125</v>
      </c>
      <c r="D84" t="s">
        <v>0</v>
      </c>
      <c r="E84" t="s">
        <v>8</v>
      </c>
      <c r="F84">
        <v>202102</v>
      </c>
      <c r="G84" s="1">
        <v>1301833583</v>
      </c>
      <c r="H84" s="1">
        <v>1301833583</v>
      </c>
      <c r="I84" s="1">
        <v>1301833583</v>
      </c>
      <c r="J84" s="1">
        <v>1301833583</v>
      </c>
      <c r="K84" s="8">
        <v>1</v>
      </c>
      <c r="L84" s="8">
        <v>1</v>
      </c>
      <c r="M84" s="8">
        <v>0</v>
      </c>
      <c r="N84" s="8">
        <v>1180993.0714285714</v>
      </c>
      <c r="O84" s="1">
        <v>0</v>
      </c>
      <c r="P84" s="1">
        <v>0</v>
      </c>
      <c r="Q84" s="1">
        <v>0</v>
      </c>
      <c r="R84" s="1">
        <v>0</v>
      </c>
      <c r="S84" s="29">
        <v>8.4674501840249101E-7</v>
      </c>
      <c r="T84" s="8">
        <v>1</v>
      </c>
      <c r="U84" s="1">
        <v>1301833583</v>
      </c>
      <c r="V84" s="1">
        <v>1301833583</v>
      </c>
      <c r="W84" s="1">
        <v>1301833583</v>
      </c>
      <c r="X84" s="1">
        <v>1301833583</v>
      </c>
      <c r="Y84" s="1">
        <v>1301833583</v>
      </c>
      <c r="Z84" s="1">
        <v>1301833583</v>
      </c>
      <c r="AA84" s="31">
        <v>0</v>
      </c>
      <c r="AB84" s="31">
        <v>0</v>
      </c>
      <c r="AC84" s="31">
        <v>0</v>
      </c>
      <c r="AD84" s="31">
        <v>0</v>
      </c>
      <c r="AE84" s="31">
        <v>0</v>
      </c>
      <c r="AF84" s="31">
        <v>0</v>
      </c>
    </row>
    <row r="85" spans="1:32" x14ac:dyDescent="0.2">
      <c r="A85" t="s">
        <v>142</v>
      </c>
      <c r="B85" t="s">
        <v>73</v>
      </c>
      <c r="C85" t="s">
        <v>125</v>
      </c>
      <c r="D85" t="s">
        <v>0</v>
      </c>
      <c r="E85" t="s">
        <v>8</v>
      </c>
      <c r="F85">
        <v>202104</v>
      </c>
      <c r="G85" s="1">
        <v>964371193</v>
      </c>
      <c r="H85" s="1">
        <v>964371193</v>
      </c>
      <c r="I85" s="1">
        <v>964371193</v>
      </c>
      <c r="J85" s="1">
        <v>964371193</v>
      </c>
      <c r="K85" s="8">
        <v>1</v>
      </c>
      <c r="L85" s="8">
        <v>1</v>
      </c>
      <c r="M85" s="8">
        <v>0</v>
      </c>
      <c r="N85" s="8">
        <v>1226915.7666666673</v>
      </c>
      <c r="O85" s="1">
        <v>0</v>
      </c>
      <c r="P85" s="1">
        <v>0</v>
      </c>
      <c r="Q85" s="1">
        <v>0</v>
      </c>
      <c r="R85" s="1">
        <v>0</v>
      </c>
      <c r="S85" s="29">
        <v>8.1505187818788818E-7</v>
      </c>
      <c r="T85" s="8">
        <v>1</v>
      </c>
      <c r="U85" s="1">
        <v>964371193</v>
      </c>
      <c r="V85" s="1">
        <v>964371193</v>
      </c>
      <c r="W85" s="1">
        <v>964371193</v>
      </c>
      <c r="X85" s="1">
        <v>964371193</v>
      </c>
      <c r="Y85" s="1">
        <v>964371193</v>
      </c>
      <c r="Z85" s="1">
        <v>964371193</v>
      </c>
      <c r="AA85" s="31">
        <v>0</v>
      </c>
      <c r="AB85" s="31">
        <v>0</v>
      </c>
      <c r="AC85" s="31">
        <v>0</v>
      </c>
      <c r="AD85" s="31">
        <v>0</v>
      </c>
      <c r="AE85" s="31">
        <v>0</v>
      </c>
      <c r="AF85" s="31">
        <v>0</v>
      </c>
    </row>
    <row r="86" spans="1:32" x14ac:dyDescent="0.2">
      <c r="A86" t="s">
        <v>142</v>
      </c>
      <c r="B86" t="s">
        <v>73</v>
      </c>
      <c r="C86" t="s">
        <v>125</v>
      </c>
      <c r="D86" t="s">
        <v>0</v>
      </c>
      <c r="E86" t="s">
        <v>8</v>
      </c>
      <c r="F86">
        <v>202105</v>
      </c>
      <c r="G86" s="1">
        <v>2938619826</v>
      </c>
      <c r="H86" s="1">
        <v>2938619826.0000005</v>
      </c>
      <c r="I86" s="1">
        <v>2673299443</v>
      </c>
      <c r="J86" s="1">
        <v>2799501450.0000005</v>
      </c>
      <c r="K86" s="8">
        <v>4</v>
      </c>
      <c r="L86" s="8">
        <v>4</v>
      </c>
      <c r="M86" s="8">
        <v>0</v>
      </c>
      <c r="N86" s="8">
        <v>1229978.451612903</v>
      </c>
      <c r="O86" s="1">
        <v>0</v>
      </c>
      <c r="P86" s="1">
        <v>0</v>
      </c>
      <c r="Q86" s="1">
        <v>0</v>
      </c>
      <c r="R86" s="1">
        <v>0</v>
      </c>
      <c r="S86" s="29">
        <v>3.2520894937262478E-6</v>
      </c>
      <c r="T86" s="8">
        <v>4</v>
      </c>
      <c r="U86" s="1">
        <v>734654956.50000012</v>
      </c>
      <c r="V86" s="1">
        <v>699875362.50000012</v>
      </c>
      <c r="W86" s="1">
        <v>2938619826.0000005</v>
      </c>
      <c r="X86" s="1">
        <v>2938619826.0000005</v>
      </c>
      <c r="Y86" s="1">
        <v>2799501450.0000005</v>
      </c>
      <c r="Z86" s="1">
        <v>2799501450.0000005</v>
      </c>
      <c r="AA86" s="31">
        <v>4.76837158203125E-7</v>
      </c>
      <c r="AB86" s="31">
        <v>126202007.00000048</v>
      </c>
      <c r="AC86" s="31">
        <v>0</v>
      </c>
      <c r="AD86" s="31">
        <v>0</v>
      </c>
      <c r="AE86" s="31">
        <v>0</v>
      </c>
      <c r="AF86" s="31">
        <v>0</v>
      </c>
    </row>
    <row r="87" spans="1:32" x14ac:dyDescent="0.2">
      <c r="A87" t="s">
        <v>142</v>
      </c>
      <c r="B87" t="s">
        <v>73</v>
      </c>
      <c r="C87" t="s">
        <v>125</v>
      </c>
      <c r="D87" t="s">
        <v>0</v>
      </c>
      <c r="E87" t="s">
        <v>8</v>
      </c>
      <c r="F87">
        <v>202106</v>
      </c>
      <c r="G87" s="1">
        <v>1990666045</v>
      </c>
      <c r="H87" s="1">
        <v>1990666045</v>
      </c>
      <c r="I87" s="1">
        <v>1990666045</v>
      </c>
      <c r="J87" s="1">
        <v>1990666045</v>
      </c>
      <c r="K87" s="8">
        <v>4</v>
      </c>
      <c r="L87" s="8">
        <v>4</v>
      </c>
      <c r="M87" s="8">
        <v>0</v>
      </c>
      <c r="N87" s="8">
        <v>1232714.1333333331</v>
      </c>
      <c r="O87" s="1">
        <v>0</v>
      </c>
      <c r="P87" s="1">
        <v>0</v>
      </c>
      <c r="Q87" s="1">
        <v>0</v>
      </c>
      <c r="R87" s="1">
        <v>0</v>
      </c>
      <c r="S87" s="29">
        <v>3.2448723445587174E-6</v>
      </c>
      <c r="T87" s="8">
        <v>4</v>
      </c>
      <c r="U87" s="1">
        <v>497666511.25</v>
      </c>
      <c r="V87" s="1">
        <v>497666511.25</v>
      </c>
      <c r="W87" s="1">
        <v>1990666045</v>
      </c>
      <c r="X87" s="1">
        <v>1990666045</v>
      </c>
      <c r="Y87" s="1">
        <v>1990666045</v>
      </c>
      <c r="Z87" s="1">
        <v>1990666045</v>
      </c>
      <c r="AA87" s="31">
        <v>0</v>
      </c>
      <c r="AB87" s="31">
        <v>0</v>
      </c>
      <c r="AC87" s="31">
        <v>0</v>
      </c>
      <c r="AD87" s="31">
        <v>0</v>
      </c>
      <c r="AE87" s="31">
        <v>0</v>
      </c>
      <c r="AF87" s="31">
        <v>0</v>
      </c>
    </row>
    <row r="88" spans="1:32" x14ac:dyDescent="0.2">
      <c r="A88" t="s">
        <v>142</v>
      </c>
      <c r="B88" t="s">
        <v>73</v>
      </c>
      <c r="C88" t="s">
        <v>125</v>
      </c>
      <c r="D88" t="s">
        <v>0</v>
      </c>
      <c r="E88" t="s">
        <v>8</v>
      </c>
      <c r="F88">
        <v>202107</v>
      </c>
      <c r="G88" s="1">
        <v>1831205495</v>
      </c>
      <c r="H88" s="1">
        <v>2053572109.6399999</v>
      </c>
      <c r="I88" s="1">
        <v>1831205495</v>
      </c>
      <c r="J88" s="1">
        <v>2053572109.6399999</v>
      </c>
      <c r="K88" s="8">
        <v>3</v>
      </c>
      <c r="L88" s="8">
        <v>3</v>
      </c>
      <c r="M88" s="8">
        <v>0</v>
      </c>
      <c r="N88" s="8">
        <v>1253210.935483871</v>
      </c>
      <c r="O88" s="1">
        <v>0</v>
      </c>
      <c r="P88" s="1">
        <v>0</v>
      </c>
      <c r="Q88" s="1">
        <v>0</v>
      </c>
      <c r="R88" s="1">
        <v>0</v>
      </c>
      <c r="S88" s="29">
        <v>2.3938507996195271E-6</v>
      </c>
      <c r="T88" s="8">
        <v>3</v>
      </c>
      <c r="U88" s="1">
        <v>684524036.54666662</v>
      </c>
      <c r="V88" s="1">
        <v>684524036.54666662</v>
      </c>
      <c r="W88" s="1">
        <v>2053572109.6399999</v>
      </c>
      <c r="X88" s="1">
        <v>2053572109.6399999</v>
      </c>
      <c r="Y88" s="1">
        <v>2053572109.6399999</v>
      </c>
      <c r="Z88" s="1">
        <v>2053572109.6399999</v>
      </c>
      <c r="AA88" s="31">
        <v>222366614.63999987</v>
      </c>
      <c r="AB88" s="31">
        <v>222366614.63999987</v>
      </c>
      <c r="AC88" s="31">
        <v>0</v>
      </c>
      <c r="AD88" s="31">
        <v>0</v>
      </c>
      <c r="AE88" s="31">
        <v>0</v>
      </c>
      <c r="AF88" s="31">
        <v>0</v>
      </c>
    </row>
    <row r="89" spans="1:32" x14ac:dyDescent="0.2">
      <c r="A89" t="s">
        <v>142</v>
      </c>
      <c r="B89" t="s">
        <v>73</v>
      </c>
      <c r="C89" t="s">
        <v>125</v>
      </c>
      <c r="D89" t="s">
        <v>0</v>
      </c>
      <c r="E89" t="s">
        <v>8</v>
      </c>
      <c r="F89">
        <v>202111</v>
      </c>
      <c r="G89" s="1">
        <v>2064080553</v>
      </c>
      <c r="H89" s="1">
        <v>2408903322.4000001</v>
      </c>
      <c r="I89" s="1">
        <v>2064080553</v>
      </c>
      <c r="J89" s="1">
        <v>2408903322.4000001</v>
      </c>
      <c r="K89" s="8">
        <v>2</v>
      </c>
      <c r="L89" s="8">
        <v>2</v>
      </c>
      <c r="M89" s="8">
        <v>0</v>
      </c>
      <c r="N89" s="8">
        <v>1195623.7333333336</v>
      </c>
      <c r="O89" s="1">
        <v>0</v>
      </c>
      <c r="P89" s="1">
        <v>0</v>
      </c>
      <c r="Q89" s="1">
        <v>0</v>
      </c>
      <c r="R89" s="1">
        <v>0</v>
      </c>
      <c r="S89" s="29">
        <v>1.6727670622797937E-6</v>
      </c>
      <c r="T89" s="8">
        <v>2</v>
      </c>
      <c r="U89" s="1">
        <v>1204451661.2</v>
      </c>
      <c r="V89" s="1">
        <v>1204451661.2</v>
      </c>
      <c r="W89" s="1">
        <v>2408903322.4000001</v>
      </c>
      <c r="X89" s="1">
        <v>2408903322.4000001</v>
      </c>
      <c r="Y89" s="1">
        <v>2408903322.4000001</v>
      </c>
      <c r="Z89" s="1">
        <v>2408903322.4000001</v>
      </c>
      <c r="AA89" s="31">
        <v>344822769.4000001</v>
      </c>
      <c r="AB89" s="31">
        <v>344822769.4000001</v>
      </c>
      <c r="AC89" s="31">
        <v>0</v>
      </c>
      <c r="AD89" s="31">
        <v>0</v>
      </c>
      <c r="AE89" s="31">
        <v>0</v>
      </c>
      <c r="AF89" s="31">
        <v>0</v>
      </c>
    </row>
    <row r="90" spans="1:32" x14ac:dyDescent="0.2">
      <c r="A90" t="s">
        <v>142</v>
      </c>
      <c r="B90" t="s">
        <v>73</v>
      </c>
      <c r="C90" t="s">
        <v>125</v>
      </c>
      <c r="D90" t="s">
        <v>0</v>
      </c>
      <c r="E90" t="s">
        <v>8</v>
      </c>
      <c r="F90">
        <v>202112</v>
      </c>
      <c r="G90" s="1">
        <v>815000000</v>
      </c>
      <c r="H90" s="1">
        <v>815000000</v>
      </c>
      <c r="I90" s="1">
        <v>815000000</v>
      </c>
      <c r="J90" s="1">
        <v>815000000</v>
      </c>
      <c r="K90" s="8">
        <v>3</v>
      </c>
      <c r="L90" s="8">
        <v>3</v>
      </c>
      <c r="M90" s="8">
        <v>0</v>
      </c>
      <c r="N90" s="8">
        <v>1327668.4838709673</v>
      </c>
      <c r="O90" s="1">
        <v>0</v>
      </c>
      <c r="P90" s="1">
        <v>0</v>
      </c>
      <c r="Q90" s="1">
        <v>0</v>
      </c>
      <c r="R90" s="1">
        <v>0</v>
      </c>
      <c r="S90" s="29">
        <v>2.2596002213241978E-6</v>
      </c>
      <c r="T90" s="8">
        <v>3</v>
      </c>
      <c r="U90" s="1">
        <v>271666666.66666669</v>
      </c>
      <c r="V90" s="1">
        <v>271666666.66666669</v>
      </c>
      <c r="W90" s="1">
        <v>815000000</v>
      </c>
      <c r="X90" s="1">
        <v>815000000</v>
      </c>
      <c r="Y90" s="1">
        <v>815000000</v>
      </c>
      <c r="Z90" s="1">
        <v>815000000</v>
      </c>
      <c r="AA90" s="31">
        <v>0</v>
      </c>
      <c r="AB90" s="31">
        <v>0</v>
      </c>
      <c r="AC90" s="31">
        <v>0</v>
      </c>
      <c r="AD90" s="31">
        <v>0</v>
      </c>
      <c r="AE90" s="31">
        <v>0</v>
      </c>
      <c r="AF90" s="31">
        <v>0</v>
      </c>
    </row>
    <row r="91" spans="1:32" x14ac:dyDescent="0.2">
      <c r="A91" t="s">
        <v>142</v>
      </c>
      <c r="B91" t="s">
        <v>73</v>
      </c>
      <c r="C91" t="s">
        <v>125</v>
      </c>
      <c r="D91" t="s">
        <v>0</v>
      </c>
      <c r="E91" t="s">
        <v>8</v>
      </c>
      <c r="F91">
        <v>202206</v>
      </c>
      <c r="G91" s="1">
        <v>2539000000</v>
      </c>
      <c r="H91" s="1">
        <v>2539000000</v>
      </c>
      <c r="I91" s="1">
        <v>2539000000</v>
      </c>
      <c r="J91" s="1">
        <v>2539000000</v>
      </c>
      <c r="K91" s="8">
        <v>1</v>
      </c>
      <c r="L91" s="8">
        <v>1</v>
      </c>
      <c r="M91" s="8">
        <v>0</v>
      </c>
      <c r="N91" s="8">
        <v>1600248.0666666667</v>
      </c>
      <c r="O91" s="1">
        <v>0</v>
      </c>
      <c r="P91" s="1">
        <v>0</v>
      </c>
      <c r="Q91" s="1">
        <v>0</v>
      </c>
      <c r="R91" s="1">
        <v>0</v>
      </c>
      <c r="S91" s="29">
        <v>6.2490311397970341E-7</v>
      </c>
      <c r="T91" s="8">
        <v>1</v>
      </c>
      <c r="U91" s="1">
        <v>2539000000</v>
      </c>
      <c r="V91" s="1">
        <v>2539000000</v>
      </c>
      <c r="W91" s="1">
        <v>2539000000</v>
      </c>
      <c r="X91" s="1">
        <v>2539000000</v>
      </c>
      <c r="Y91" s="1">
        <v>2539000000</v>
      </c>
      <c r="Z91" s="1">
        <v>2539000000</v>
      </c>
      <c r="AA91" s="31">
        <v>0</v>
      </c>
      <c r="AB91" s="31">
        <v>0</v>
      </c>
      <c r="AC91" s="31">
        <v>0</v>
      </c>
      <c r="AD91" s="31">
        <v>0</v>
      </c>
      <c r="AE91" s="31">
        <v>0</v>
      </c>
      <c r="AF91" s="31">
        <v>0</v>
      </c>
    </row>
    <row r="92" spans="1:32" x14ac:dyDescent="0.2">
      <c r="A92" t="s">
        <v>142</v>
      </c>
      <c r="B92" t="s">
        <v>73</v>
      </c>
      <c r="C92" t="s">
        <v>125</v>
      </c>
      <c r="D92" t="s">
        <v>0</v>
      </c>
      <c r="E92" t="s">
        <v>8</v>
      </c>
      <c r="F92">
        <v>202207</v>
      </c>
      <c r="G92" s="1">
        <v>1871000000</v>
      </c>
      <c r="H92" s="1">
        <v>1871000000.0000002</v>
      </c>
      <c r="I92" s="1">
        <v>1632991431</v>
      </c>
      <c r="J92" s="1">
        <v>1715999998.0000002</v>
      </c>
      <c r="K92" s="8">
        <v>3</v>
      </c>
      <c r="L92" s="8">
        <v>3</v>
      </c>
      <c r="M92" s="8">
        <v>0</v>
      </c>
      <c r="N92" s="8">
        <v>1601495.4516129028</v>
      </c>
      <c r="O92" s="1">
        <v>0</v>
      </c>
      <c r="P92" s="1">
        <v>0</v>
      </c>
      <c r="Q92" s="1">
        <v>0</v>
      </c>
      <c r="R92" s="1">
        <v>0</v>
      </c>
      <c r="S92" s="29">
        <v>1.8732491540819745E-6</v>
      </c>
      <c r="T92" s="8">
        <v>3</v>
      </c>
      <c r="U92" s="1">
        <v>623666666.66666675</v>
      </c>
      <c r="V92" s="1">
        <v>571999999.33333337</v>
      </c>
      <c r="W92" s="1">
        <v>1871000000.0000002</v>
      </c>
      <c r="X92" s="1">
        <v>1871000000.0000002</v>
      </c>
      <c r="Y92" s="1">
        <v>1715999998.0000002</v>
      </c>
      <c r="Z92" s="1">
        <v>1715999998.0000002</v>
      </c>
      <c r="AA92" s="31">
        <v>2.384185791015625E-7</v>
      </c>
      <c r="AB92" s="31">
        <v>83008567.000000238</v>
      </c>
      <c r="AC92" s="31">
        <v>0</v>
      </c>
      <c r="AD92" s="31">
        <v>0</v>
      </c>
      <c r="AE92" s="31">
        <v>0</v>
      </c>
      <c r="AF92" s="31">
        <v>0</v>
      </c>
    </row>
    <row r="93" spans="1:32" x14ac:dyDescent="0.2">
      <c r="A93" t="s">
        <v>142</v>
      </c>
      <c r="B93" t="s">
        <v>73</v>
      </c>
      <c r="C93" t="s">
        <v>125</v>
      </c>
      <c r="D93" t="s">
        <v>0</v>
      </c>
      <c r="E93" t="s">
        <v>8</v>
      </c>
      <c r="F93">
        <v>202208</v>
      </c>
      <c r="G93" s="1">
        <v>805000000</v>
      </c>
      <c r="H93" s="1">
        <v>805000000</v>
      </c>
      <c r="I93" s="1">
        <v>805000000</v>
      </c>
      <c r="J93" s="1">
        <v>805000000</v>
      </c>
      <c r="K93" s="8">
        <v>1</v>
      </c>
      <c r="L93" s="8">
        <v>1</v>
      </c>
      <c r="M93" s="8">
        <v>0</v>
      </c>
      <c r="N93" s="8">
        <v>1597808.0322580643</v>
      </c>
      <c r="O93" s="1">
        <v>0</v>
      </c>
      <c r="P93" s="1">
        <v>0</v>
      </c>
      <c r="Q93" s="1">
        <v>0</v>
      </c>
      <c r="R93" s="1">
        <v>0</v>
      </c>
      <c r="S93" s="29">
        <v>6.2585741203639701E-7</v>
      </c>
      <c r="T93" s="8">
        <v>1</v>
      </c>
      <c r="U93" s="1">
        <v>805000000</v>
      </c>
      <c r="V93" s="1">
        <v>805000000</v>
      </c>
      <c r="W93" s="1">
        <v>805000000</v>
      </c>
      <c r="X93" s="1">
        <v>805000000</v>
      </c>
      <c r="Y93" s="1">
        <v>805000000</v>
      </c>
      <c r="Z93" s="1">
        <v>805000000</v>
      </c>
      <c r="AA93" s="31">
        <v>0</v>
      </c>
      <c r="AB93" s="31">
        <v>0</v>
      </c>
      <c r="AC93" s="31">
        <v>0</v>
      </c>
      <c r="AD93" s="31">
        <v>0</v>
      </c>
      <c r="AE93" s="31">
        <v>0</v>
      </c>
      <c r="AF93" s="31">
        <v>0</v>
      </c>
    </row>
    <row r="94" spans="1:32" x14ac:dyDescent="0.2">
      <c r="A94" t="s">
        <v>142</v>
      </c>
      <c r="B94" t="s">
        <v>73</v>
      </c>
      <c r="C94" t="s">
        <v>125</v>
      </c>
      <c r="D94" t="s">
        <v>0</v>
      </c>
      <c r="E94" t="s">
        <v>8</v>
      </c>
      <c r="F94">
        <v>202211</v>
      </c>
      <c r="G94" s="1">
        <v>805000000</v>
      </c>
      <c r="H94" s="1">
        <v>805000000</v>
      </c>
      <c r="I94" s="1">
        <v>805000000</v>
      </c>
      <c r="J94" s="1">
        <v>805000000</v>
      </c>
      <c r="K94" s="8">
        <v>1</v>
      </c>
      <c r="L94" s="8">
        <v>1</v>
      </c>
      <c r="M94" s="8">
        <v>0</v>
      </c>
      <c r="N94" s="8">
        <v>1759980.8999998982</v>
      </c>
      <c r="O94" s="1">
        <v>0</v>
      </c>
      <c r="P94" s="1">
        <v>0</v>
      </c>
      <c r="Q94" s="1">
        <v>0</v>
      </c>
      <c r="R94" s="1">
        <v>0</v>
      </c>
      <c r="S94" s="29">
        <v>5.6818798431281716E-7</v>
      </c>
      <c r="T94" s="8">
        <v>1</v>
      </c>
      <c r="U94" s="1">
        <v>805000000</v>
      </c>
      <c r="V94" s="1">
        <v>805000000</v>
      </c>
      <c r="W94" s="1">
        <v>805000000</v>
      </c>
      <c r="X94" s="1">
        <v>805000000</v>
      </c>
      <c r="Y94" s="1">
        <v>805000000</v>
      </c>
      <c r="Z94" s="1">
        <v>805000000</v>
      </c>
      <c r="AA94" s="31">
        <v>0</v>
      </c>
      <c r="AB94" s="31">
        <v>0</v>
      </c>
      <c r="AC94" s="31">
        <v>0</v>
      </c>
      <c r="AD94" s="31">
        <v>0</v>
      </c>
      <c r="AE94" s="31">
        <v>0</v>
      </c>
      <c r="AF94" s="31">
        <v>0</v>
      </c>
    </row>
    <row r="95" spans="1:32" x14ac:dyDescent="0.2">
      <c r="A95" t="s">
        <v>142</v>
      </c>
      <c r="B95" t="s">
        <v>73</v>
      </c>
      <c r="C95" t="s">
        <v>125</v>
      </c>
      <c r="D95" t="s">
        <v>0</v>
      </c>
      <c r="E95" t="s">
        <v>8</v>
      </c>
      <c r="F95">
        <v>202302</v>
      </c>
      <c r="G95" s="1">
        <v>825080629</v>
      </c>
      <c r="H95" s="1">
        <v>825080629</v>
      </c>
      <c r="I95" s="1">
        <v>825080629</v>
      </c>
      <c r="J95" s="1">
        <v>825080629</v>
      </c>
      <c r="K95" s="8">
        <v>3</v>
      </c>
      <c r="L95" s="8">
        <v>3</v>
      </c>
      <c r="M95" s="8">
        <v>0</v>
      </c>
      <c r="N95" s="8">
        <v>1827380.7857142854</v>
      </c>
      <c r="O95" s="1">
        <v>0</v>
      </c>
      <c r="P95" s="1">
        <v>0</v>
      </c>
      <c r="Q95" s="1">
        <v>0</v>
      </c>
      <c r="R95" s="1">
        <v>0</v>
      </c>
      <c r="S95" s="29">
        <v>1.6416939608059641E-6</v>
      </c>
      <c r="T95" s="8">
        <v>3</v>
      </c>
      <c r="U95" s="1">
        <v>275026876.33333331</v>
      </c>
      <c r="V95" s="1">
        <v>275026876.33333331</v>
      </c>
      <c r="W95" s="1">
        <v>825080629</v>
      </c>
      <c r="X95" s="1">
        <v>825080629</v>
      </c>
      <c r="Y95" s="1">
        <v>825080629</v>
      </c>
      <c r="Z95" s="1">
        <v>825080629</v>
      </c>
      <c r="AA95" s="31">
        <v>0</v>
      </c>
      <c r="AB95" s="31">
        <v>0</v>
      </c>
      <c r="AC95" s="31">
        <v>0</v>
      </c>
      <c r="AD95" s="31">
        <v>0</v>
      </c>
      <c r="AE95" s="31">
        <v>0</v>
      </c>
      <c r="AF95" s="31">
        <v>0</v>
      </c>
    </row>
    <row r="96" spans="1:32" x14ac:dyDescent="0.2">
      <c r="A96" t="s">
        <v>142</v>
      </c>
      <c r="B96" t="s">
        <v>73</v>
      </c>
      <c r="C96" t="s">
        <v>125</v>
      </c>
      <c r="D96" t="s">
        <v>0</v>
      </c>
      <c r="E96" t="s">
        <v>8</v>
      </c>
      <c r="F96">
        <v>202303</v>
      </c>
      <c r="G96" s="1">
        <v>2863485250</v>
      </c>
      <c r="H96" s="1">
        <v>2863485250</v>
      </c>
      <c r="I96" s="1">
        <v>2863485250</v>
      </c>
      <c r="J96" s="1">
        <v>2863485250</v>
      </c>
      <c r="K96" s="8">
        <v>1</v>
      </c>
      <c r="L96" s="8">
        <v>1</v>
      </c>
      <c r="M96" s="8">
        <v>0</v>
      </c>
      <c r="N96" s="8">
        <v>1830319.7096774194</v>
      </c>
      <c r="O96" s="1">
        <v>0</v>
      </c>
      <c r="P96" s="1">
        <v>0</v>
      </c>
      <c r="Q96" s="1">
        <v>0</v>
      </c>
      <c r="R96" s="1">
        <v>0</v>
      </c>
      <c r="S96" s="29">
        <v>5.4635263703533123E-7</v>
      </c>
      <c r="T96" s="8">
        <v>1</v>
      </c>
      <c r="U96" s="1">
        <v>2863485250</v>
      </c>
      <c r="V96" s="1">
        <v>2863485250</v>
      </c>
      <c r="W96" s="1">
        <v>2863485250</v>
      </c>
      <c r="X96" s="1">
        <v>2863485250</v>
      </c>
      <c r="Y96" s="1">
        <v>2863485250</v>
      </c>
      <c r="Z96" s="1">
        <v>2863485250</v>
      </c>
      <c r="AA96" s="31">
        <v>0</v>
      </c>
      <c r="AB96" s="31">
        <v>0</v>
      </c>
      <c r="AC96" s="31">
        <v>0</v>
      </c>
      <c r="AD96" s="31">
        <v>0</v>
      </c>
      <c r="AE96" s="31">
        <v>0</v>
      </c>
      <c r="AF96" s="31">
        <v>0</v>
      </c>
    </row>
    <row r="97" spans="1:32" x14ac:dyDescent="0.2">
      <c r="A97" t="s">
        <v>142</v>
      </c>
      <c r="B97" t="s">
        <v>73</v>
      </c>
      <c r="C97" t="s">
        <v>125</v>
      </c>
      <c r="D97" t="s">
        <v>0</v>
      </c>
      <c r="E97" t="s">
        <v>8</v>
      </c>
      <c r="F97">
        <v>202304</v>
      </c>
      <c r="G97" s="1">
        <v>2160682000</v>
      </c>
      <c r="H97" s="1">
        <v>2160682000</v>
      </c>
      <c r="I97" s="1">
        <v>1769786038</v>
      </c>
      <c r="J97" s="1">
        <v>1660682001</v>
      </c>
      <c r="K97" s="8">
        <v>4</v>
      </c>
      <c r="L97" s="8">
        <v>4</v>
      </c>
      <c r="M97" s="8">
        <v>0</v>
      </c>
      <c r="N97" s="8">
        <v>1831510.4666666666</v>
      </c>
      <c r="O97" s="1">
        <v>0</v>
      </c>
      <c r="P97" s="1">
        <v>0</v>
      </c>
      <c r="Q97" s="1">
        <v>0</v>
      </c>
      <c r="R97" s="1">
        <v>0</v>
      </c>
      <c r="S97" s="29">
        <v>2.1839897029253486E-6</v>
      </c>
      <c r="T97" s="8">
        <v>4</v>
      </c>
      <c r="U97" s="1">
        <v>540170500</v>
      </c>
      <c r="V97" s="1">
        <v>415170500.25</v>
      </c>
      <c r="W97" s="1">
        <v>2160682000</v>
      </c>
      <c r="X97" s="1">
        <v>2160682000</v>
      </c>
      <c r="Y97" s="1">
        <v>1660682001</v>
      </c>
      <c r="Z97" s="1">
        <v>1660682001</v>
      </c>
      <c r="AA97" s="31">
        <v>0</v>
      </c>
      <c r="AB97" s="31">
        <v>-109104037</v>
      </c>
      <c r="AC97" s="31">
        <v>0</v>
      </c>
      <c r="AD97" s="31">
        <v>0</v>
      </c>
      <c r="AE97" s="31">
        <v>0</v>
      </c>
      <c r="AF97" s="31">
        <v>0</v>
      </c>
    </row>
    <row r="98" spans="1:32" x14ac:dyDescent="0.2">
      <c r="A98" t="s">
        <v>142</v>
      </c>
      <c r="B98" t="s">
        <v>73</v>
      </c>
      <c r="C98" t="s">
        <v>125</v>
      </c>
      <c r="D98" t="s">
        <v>0</v>
      </c>
      <c r="E98" t="s">
        <v>8</v>
      </c>
      <c r="F98">
        <v>202310</v>
      </c>
      <c r="G98" s="1">
        <v>1707134176</v>
      </c>
      <c r="H98" s="1">
        <v>2622120983.73</v>
      </c>
      <c r="I98" s="1">
        <v>1707134176</v>
      </c>
      <c r="J98" s="1">
        <v>2622120983.73</v>
      </c>
      <c r="K98" s="8">
        <v>3</v>
      </c>
      <c r="L98" s="8">
        <v>3</v>
      </c>
      <c r="M98" s="8">
        <v>0</v>
      </c>
      <c r="N98" s="8">
        <v>1792593.8387096773</v>
      </c>
      <c r="O98" s="1">
        <v>0</v>
      </c>
      <c r="P98" s="1">
        <v>0</v>
      </c>
      <c r="Q98" s="1">
        <v>0</v>
      </c>
      <c r="R98" s="1">
        <v>0</v>
      </c>
      <c r="S98" s="29">
        <v>1.6735525556416187E-6</v>
      </c>
      <c r="T98" s="8">
        <v>3</v>
      </c>
      <c r="U98" s="1">
        <v>874040327.90999997</v>
      </c>
      <c r="V98" s="1">
        <v>874040327.90999997</v>
      </c>
      <c r="W98" s="1">
        <v>2622120983.73</v>
      </c>
      <c r="X98" s="1">
        <v>2622120983.73</v>
      </c>
      <c r="Y98" s="1">
        <v>2622120983.73</v>
      </c>
      <c r="Z98" s="1">
        <v>2622120983.73</v>
      </c>
      <c r="AA98" s="31">
        <v>914986807.73000002</v>
      </c>
      <c r="AB98" s="31">
        <v>914986807.73000002</v>
      </c>
      <c r="AC98" s="31">
        <v>0</v>
      </c>
      <c r="AD98" s="31">
        <v>0</v>
      </c>
      <c r="AE98" s="31">
        <v>0</v>
      </c>
      <c r="AF98" s="31">
        <v>0</v>
      </c>
    </row>
    <row r="99" spans="1:32" x14ac:dyDescent="0.2">
      <c r="A99" t="s">
        <v>142</v>
      </c>
      <c r="B99" t="s">
        <v>73</v>
      </c>
      <c r="C99" t="s">
        <v>125</v>
      </c>
      <c r="D99" t="s">
        <v>0</v>
      </c>
      <c r="E99" t="s">
        <v>8</v>
      </c>
      <c r="F99">
        <v>202403</v>
      </c>
      <c r="G99" s="1">
        <v>990170457</v>
      </c>
      <c r="H99" s="1">
        <v>1275192084.0799999</v>
      </c>
      <c r="I99" s="1">
        <v>990170457</v>
      </c>
      <c r="J99" s="1">
        <v>1275192084.0799999</v>
      </c>
      <c r="K99" s="8">
        <v>1</v>
      </c>
      <c r="L99" s="8">
        <v>1</v>
      </c>
      <c r="M99" s="8">
        <v>0</v>
      </c>
      <c r="N99" s="8">
        <v>1699899.8709677421</v>
      </c>
      <c r="O99" s="1">
        <v>0</v>
      </c>
      <c r="P99" s="1">
        <v>0</v>
      </c>
      <c r="Q99" s="1">
        <v>0</v>
      </c>
      <c r="R99" s="1">
        <v>0</v>
      </c>
      <c r="S99" s="29">
        <v>5.8826994288240426E-7</v>
      </c>
      <c r="T99" s="8">
        <v>1</v>
      </c>
      <c r="U99" s="1">
        <v>1275192084.0799999</v>
      </c>
      <c r="V99" s="1">
        <v>1275192084.0799999</v>
      </c>
      <c r="W99" s="1">
        <v>1275192084.0799999</v>
      </c>
      <c r="X99" s="1">
        <v>1275192084.0799999</v>
      </c>
      <c r="Y99" s="1">
        <v>1275192084.0799999</v>
      </c>
      <c r="Z99" s="1">
        <v>1275192084.0799999</v>
      </c>
      <c r="AA99" s="31">
        <v>285021627.07999992</v>
      </c>
      <c r="AB99" s="31">
        <v>285021627.07999992</v>
      </c>
      <c r="AC99" s="31">
        <v>0</v>
      </c>
      <c r="AD99" s="31">
        <v>0</v>
      </c>
      <c r="AE99" s="31">
        <v>0</v>
      </c>
      <c r="AF99" s="31">
        <v>0</v>
      </c>
    </row>
    <row r="100" spans="1:32" x14ac:dyDescent="0.2">
      <c r="A100" t="s">
        <v>142</v>
      </c>
      <c r="B100" t="s">
        <v>73</v>
      </c>
      <c r="C100" t="s">
        <v>125</v>
      </c>
      <c r="D100" t="s">
        <v>0</v>
      </c>
      <c r="E100" t="s">
        <v>8</v>
      </c>
      <c r="F100">
        <v>202404</v>
      </c>
      <c r="G100" s="1">
        <v>666416318</v>
      </c>
      <c r="H100" s="1">
        <v>1393842411.46</v>
      </c>
      <c r="I100" s="1">
        <v>666416318</v>
      </c>
      <c r="J100" s="1">
        <v>1393842411.46</v>
      </c>
      <c r="K100" s="8">
        <v>2</v>
      </c>
      <c r="L100" s="8">
        <v>2</v>
      </c>
      <c r="M100" s="8">
        <v>0</v>
      </c>
      <c r="N100" s="8">
        <v>1707495.8000000003</v>
      </c>
      <c r="O100" s="1">
        <v>0</v>
      </c>
      <c r="P100" s="1">
        <v>0</v>
      </c>
      <c r="Q100" s="1">
        <v>0</v>
      </c>
      <c r="R100" s="1">
        <v>0</v>
      </c>
      <c r="S100" s="29">
        <v>1.1713059557745322E-6</v>
      </c>
      <c r="T100" s="8">
        <v>2</v>
      </c>
      <c r="U100" s="1">
        <v>696921205.73000002</v>
      </c>
      <c r="V100" s="1">
        <v>696921205.73000002</v>
      </c>
      <c r="W100" s="1">
        <v>1393842411.46</v>
      </c>
      <c r="X100" s="1">
        <v>1393842411.46</v>
      </c>
      <c r="Y100" s="1">
        <v>1393842411.46</v>
      </c>
      <c r="Z100" s="1">
        <v>1393842411.46</v>
      </c>
      <c r="AA100" s="31">
        <v>727426093.46000004</v>
      </c>
      <c r="AB100" s="31">
        <v>727426093.46000004</v>
      </c>
      <c r="AC100" s="31">
        <v>0</v>
      </c>
      <c r="AD100" s="31">
        <v>0</v>
      </c>
      <c r="AE100" s="31">
        <v>0</v>
      </c>
      <c r="AF100" s="31">
        <v>0</v>
      </c>
    </row>
    <row r="101" spans="1:32" x14ac:dyDescent="0.2">
      <c r="A101" t="s">
        <v>143</v>
      </c>
      <c r="B101" t="s">
        <v>73</v>
      </c>
      <c r="C101" t="s">
        <v>119</v>
      </c>
      <c r="D101" t="s">
        <v>2</v>
      </c>
      <c r="E101" t="s">
        <v>8</v>
      </c>
      <c r="F101">
        <v>201401</v>
      </c>
      <c r="G101" s="1">
        <v>1092000000</v>
      </c>
      <c r="H101" s="1">
        <v>1092000000</v>
      </c>
      <c r="I101" s="1">
        <v>1092000000</v>
      </c>
      <c r="J101" s="1">
        <v>1092000000</v>
      </c>
      <c r="K101" s="8">
        <v>3</v>
      </c>
      <c r="L101" s="8">
        <v>3</v>
      </c>
      <c r="M101" s="8">
        <v>0</v>
      </c>
      <c r="N101" s="8">
        <v>698531.29032258049</v>
      </c>
      <c r="O101" s="1">
        <v>0</v>
      </c>
      <c r="P101" s="1">
        <v>0</v>
      </c>
      <c r="Q101" s="1">
        <v>0</v>
      </c>
      <c r="R101" s="1">
        <v>0</v>
      </c>
      <c r="S101" s="29">
        <v>4.2947252922837649E-6</v>
      </c>
      <c r="T101" s="8">
        <v>3</v>
      </c>
      <c r="U101" s="1">
        <v>364000000</v>
      </c>
      <c r="V101" s="1">
        <v>364000000</v>
      </c>
      <c r="W101" s="1">
        <v>1092000000</v>
      </c>
      <c r="X101" s="1">
        <v>1092000000</v>
      </c>
      <c r="Y101" s="1">
        <v>1092000000</v>
      </c>
      <c r="Z101" s="1">
        <v>1092000000</v>
      </c>
      <c r="AA101" s="31">
        <v>0</v>
      </c>
      <c r="AB101" s="31">
        <v>0</v>
      </c>
      <c r="AC101" s="31">
        <v>0</v>
      </c>
      <c r="AD101" s="31">
        <v>0</v>
      </c>
      <c r="AE101" s="31">
        <v>0</v>
      </c>
      <c r="AF101" s="31">
        <v>0</v>
      </c>
    </row>
    <row r="102" spans="1:32" x14ac:dyDescent="0.2">
      <c r="A102" t="s">
        <v>143</v>
      </c>
      <c r="B102" t="s">
        <v>73</v>
      </c>
      <c r="C102" t="s">
        <v>119</v>
      </c>
      <c r="D102" t="s">
        <v>2</v>
      </c>
      <c r="E102" t="s">
        <v>8</v>
      </c>
      <c r="F102">
        <v>201411</v>
      </c>
      <c r="G102" s="1">
        <v>1103520000</v>
      </c>
      <c r="H102" s="1">
        <v>1103520000</v>
      </c>
      <c r="I102" s="1">
        <v>1103520000</v>
      </c>
      <c r="J102" s="1">
        <v>1103520000</v>
      </c>
      <c r="K102" s="8">
        <v>3</v>
      </c>
      <c r="L102" s="8">
        <v>3</v>
      </c>
      <c r="M102" s="8">
        <v>0</v>
      </c>
      <c r="N102" s="8">
        <v>772672.3666666667</v>
      </c>
      <c r="O102" s="1">
        <v>0</v>
      </c>
      <c r="P102" s="1">
        <v>0</v>
      </c>
      <c r="Q102" s="1">
        <v>0</v>
      </c>
      <c r="R102" s="1">
        <v>0</v>
      </c>
      <c r="S102" s="29">
        <v>3.8826288209866958E-6</v>
      </c>
      <c r="T102" s="8">
        <v>3</v>
      </c>
      <c r="U102" s="1">
        <v>367840000</v>
      </c>
      <c r="V102" s="1">
        <v>367840000</v>
      </c>
      <c r="W102" s="1">
        <v>1103520000</v>
      </c>
      <c r="X102" s="1">
        <v>1103520000</v>
      </c>
      <c r="Y102" s="1">
        <v>1103520000</v>
      </c>
      <c r="Z102" s="1">
        <v>1103520000</v>
      </c>
      <c r="AA102" s="31">
        <v>0</v>
      </c>
      <c r="AB102" s="31">
        <v>0</v>
      </c>
      <c r="AC102" s="31">
        <v>0</v>
      </c>
      <c r="AD102" s="31">
        <v>0</v>
      </c>
      <c r="AE102" s="31">
        <v>0</v>
      </c>
      <c r="AF102" s="31">
        <v>0</v>
      </c>
    </row>
    <row r="103" spans="1:32" x14ac:dyDescent="0.2">
      <c r="A103" t="s">
        <v>143</v>
      </c>
      <c r="B103" t="s">
        <v>73</v>
      </c>
      <c r="C103" t="s">
        <v>119</v>
      </c>
      <c r="D103" t="s">
        <v>2</v>
      </c>
      <c r="E103" t="s">
        <v>8</v>
      </c>
      <c r="F103">
        <v>201503</v>
      </c>
      <c r="G103" s="1">
        <v>1180800000</v>
      </c>
      <c r="H103" s="1">
        <v>1180800000</v>
      </c>
      <c r="I103" s="1">
        <v>1180800000</v>
      </c>
      <c r="J103" s="1">
        <v>1180800000</v>
      </c>
      <c r="K103" s="8">
        <v>1</v>
      </c>
      <c r="L103" s="8">
        <v>1</v>
      </c>
      <c r="M103" s="8">
        <v>0</v>
      </c>
      <c r="N103" s="8">
        <v>798964.09677419369</v>
      </c>
      <c r="O103" s="1">
        <v>0</v>
      </c>
      <c r="P103" s="1">
        <v>0</v>
      </c>
      <c r="Q103" s="1">
        <v>0</v>
      </c>
      <c r="R103" s="1">
        <v>0</v>
      </c>
      <c r="S103" s="29">
        <v>1.2516206973973999E-6</v>
      </c>
      <c r="T103" s="8">
        <v>1</v>
      </c>
      <c r="U103" s="1">
        <v>1180800000</v>
      </c>
      <c r="V103" s="1">
        <v>1180800000</v>
      </c>
      <c r="W103" s="1">
        <v>1180800000</v>
      </c>
      <c r="X103" s="1">
        <v>1180800000</v>
      </c>
      <c r="Y103" s="1">
        <v>1180800000</v>
      </c>
      <c r="Z103" s="1">
        <v>1180800000</v>
      </c>
      <c r="AA103" s="31">
        <v>0</v>
      </c>
      <c r="AB103" s="31">
        <v>0</v>
      </c>
      <c r="AC103" s="31">
        <v>0</v>
      </c>
      <c r="AD103" s="31">
        <v>0</v>
      </c>
      <c r="AE103" s="31">
        <v>0</v>
      </c>
      <c r="AF103" s="31">
        <v>0</v>
      </c>
    </row>
    <row r="104" spans="1:32" x14ac:dyDescent="0.2">
      <c r="A104" t="s">
        <v>143</v>
      </c>
      <c r="B104" t="s">
        <v>73</v>
      </c>
      <c r="C104" t="s">
        <v>119</v>
      </c>
      <c r="D104" t="s">
        <v>2</v>
      </c>
      <c r="E104" t="s">
        <v>8</v>
      </c>
      <c r="F104">
        <v>201905</v>
      </c>
      <c r="G104" s="1">
        <v>3743490780</v>
      </c>
      <c r="H104" s="1">
        <v>3743490780</v>
      </c>
      <c r="I104" s="1">
        <v>3743490780</v>
      </c>
      <c r="J104" s="1">
        <v>3743490780</v>
      </c>
      <c r="K104" s="8">
        <v>2</v>
      </c>
      <c r="L104" s="8">
        <v>2</v>
      </c>
      <c r="M104" s="8">
        <v>0</v>
      </c>
      <c r="N104" s="8">
        <v>949143.67741935479</v>
      </c>
      <c r="O104" s="1">
        <v>0</v>
      </c>
      <c r="P104" s="1">
        <v>0</v>
      </c>
      <c r="Q104" s="1">
        <v>0</v>
      </c>
      <c r="R104" s="1">
        <v>0</v>
      </c>
      <c r="S104" s="29">
        <v>2.1071625377496469E-6</v>
      </c>
      <c r="T104" s="8">
        <v>2</v>
      </c>
      <c r="U104" s="1">
        <v>1871745390</v>
      </c>
      <c r="V104" s="1">
        <v>1871745390</v>
      </c>
      <c r="W104" s="1">
        <v>3743490780</v>
      </c>
      <c r="X104" s="1">
        <v>3743490780</v>
      </c>
      <c r="Y104" s="1">
        <v>3743490780</v>
      </c>
      <c r="Z104" s="1">
        <v>3743490780</v>
      </c>
      <c r="AA104" s="31">
        <v>0</v>
      </c>
      <c r="AB104" s="31">
        <v>0</v>
      </c>
      <c r="AC104" s="31">
        <v>0</v>
      </c>
      <c r="AD104" s="31">
        <v>0</v>
      </c>
      <c r="AE104" s="31">
        <v>0</v>
      </c>
      <c r="AF104" s="31">
        <v>0</v>
      </c>
    </row>
    <row r="105" spans="1:32" x14ac:dyDescent="0.2">
      <c r="A105" t="s">
        <v>143</v>
      </c>
      <c r="B105" t="s">
        <v>73</v>
      </c>
      <c r="C105" t="s">
        <v>119</v>
      </c>
      <c r="D105" t="s">
        <v>2</v>
      </c>
      <c r="E105" t="s">
        <v>8</v>
      </c>
      <c r="F105">
        <v>201909</v>
      </c>
      <c r="G105" s="1">
        <v>931653516</v>
      </c>
      <c r="H105" s="1">
        <v>931653516</v>
      </c>
      <c r="I105" s="1">
        <v>931653516</v>
      </c>
      <c r="J105" s="1">
        <v>931653516</v>
      </c>
      <c r="K105" s="8">
        <v>4</v>
      </c>
      <c r="L105" s="8">
        <v>4</v>
      </c>
      <c r="M105" s="8">
        <v>0</v>
      </c>
      <c r="N105" s="8">
        <v>988028.433333333</v>
      </c>
      <c r="O105" s="1">
        <v>0</v>
      </c>
      <c r="P105" s="1">
        <v>0</v>
      </c>
      <c r="Q105" s="1">
        <v>0</v>
      </c>
      <c r="R105" s="1">
        <v>0</v>
      </c>
      <c r="S105" s="29">
        <v>4.0484664864401861E-6</v>
      </c>
      <c r="T105" s="8">
        <v>4</v>
      </c>
      <c r="U105" s="1">
        <v>232913379</v>
      </c>
      <c r="V105" s="1">
        <v>232913379</v>
      </c>
      <c r="W105" s="1">
        <v>931653516</v>
      </c>
      <c r="X105" s="1">
        <v>931653516</v>
      </c>
      <c r="Y105" s="1">
        <v>931653516</v>
      </c>
      <c r="Z105" s="1">
        <v>931653516</v>
      </c>
      <c r="AA105" s="31">
        <v>0</v>
      </c>
      <c r="AB105" s="31">
        <v>0</v>
      </c>
      <c r="AC105" s="31">
        <v>0</v>
      </c>
      <c r="AD105" s="31">
        <v>0</v>
      </c>
      <c r="AE105" s="31">
        <v>0</v>
      </c>
      <c r="AF105" s="31">
        <v>0</v>
      </c>
    </row>
    <row r="106" spans="1:32" x14ac:dyDescent="0.2">
      <c r="A106" t="s">
        <v>143</v>
      </c>
      <c r="B106" t="s">
        <v>73</v>
      </c>
      <c r="C106" t="s">
        <v>119</v>
      </c>
      <c r="D106" t="s">
        <v>2</v>
      </c>
      <c r="E106" t="s">
        <v>8</v>
      </c>
      <c r="F106">
        <v>202002</v>
      </c>
      <c r="G106" s="1">
        <v>661349436</v>
      </c>
      <c r="H106" s="1">
        <v>661349436</v>
      </c>
      <c r="I106" s="1">
        <v>661349436</v>
      </c>
      <c r="J106" s="1">
        <v>661349436</v>
      </c>
      <c r="K106" s="8">
        <v>1</v>
      </c>
      <c r="L106" s="8">
        <v>1</v>
      </c>
      <c r="M106" s="8">
        <v>0</v>
      </c>
      <c r="N106" s="8">
        <v>995467.99999999977</v>
      </c>
      <c r="O106" s="1">
        <v>0</v>
      </c>
      <c r="P106" s="1">
        <v>0</v>
      </c>
      <c r="Q106" s="1">
        <v>0</v>
      </c>
      <c r="R106" s="1">
        <v>0</v>
      </c>
      <c r="S106" s="29">
        <v>1.0045526325306291E-6</v>
      </c>
      <c r="T106" s="8">
        <v>1</v>
      </c>
      <c r="U106" s="1">
        <v>661349436</v>
      </c>
      <c r="V106" s="1">
        <v>661349436</v>
      </c>
      <c r="W106" s="1">
        <v>661349436</v>
      </c>
      <c r="X106" s="1">
        <v>661349436</v>
      </c>
      <c r="Y106" s="1">
        <v>661349436</v>
      </c>
      <c r="Z106" s="1">
        <v>661349436</v>
      </c>
      <c r="AA106" s="31">
        <v>0</v>
      </c>
      <c r="AB106" s="31">
        <v>0</v>
      </c>
      <c r="AC106" s="31">
        <v>0</v>
      </c>
      <c r="AD106" s="31">
        <v>0</v>
      </c>
      <c r="AE106" s="31">
        <v>0</v>
      </c>
      <c r="AF106" s="31">
        <v>0</v>
      </c>
    </row>
    <row r="107" spans="1:32" x14ac:dyDescent="0.2">
      <c r="A107" t="s">
        <v>143</v>
      </c>
      <c r="B107" t="s">
        <v>73</v>
      </c>
      <c r="C107" t="s">
        <v>119</v>
      </c>
      <c r="D107" t="s">
        <v>2</v>
      </c>
      <c r="E107" t="s">
        <v>8</v>
      </c>
      <c r="F107">
        <v>202101</v>
      </c>
      <c r="G107" s="1">
        <v>561600000</v>
      </c>
      <c r="H107" s="1">
        <v>561600000</v>
      </c>
      <c r="I107" s="1">
        <v>561600000</v>
      </c>
      <c r="J107" s="1">
        <v>561600000</v>
      </c>
      <c r="K107" s="8">
        <v>1</v>
      </c>
      <c r="L107" s="8">
        <v>1</v>
      </c>
      <c r="M107" s="8">
        <v>0</v>
      </c>
      <c r="N107" s="8">
        <v>904062.25806451647</v>
      </c>
      <c r="O107" s="1">
        <v>0</v>
      </c>
      <c r="P107" s="1">
        <v>0</v>
      </c>
      <c r="Q107" s="1">
        <v>0</v>
      </c>
      <c r="R107" s="1">
        <v>0</v>
      </c>
      <c r="S107" s="29">
        <v>1.1061185123919165E-6</v>
      </c>
      <c r="T107" s="8">
        <v>1</v>
      </c>
      <c r="U107" s="1">
        <v>561600000</v>
      </c>
      <c r="V107" s="1">
        <v>561600000</v>
      </c>
      <c r="W107" s="1">
        <v>561600000</v>
      </c>
      <c r="X107" s="1">
        <v>561600000</v>
      </c>
      <c r="Y107" s="1">
        <v>561600000</v>
      </c>
      <c r="Z107" s="1">
        <v>561600000</v>
      </c>
      <c r="AA107" s="31">
        <v>0</v>
      </c>
      <c r="AB107" s="31">
        <v>0</v>
      </c>
      <c r="AC107" s="31">
        <v>0</v>
      </c>
      <c r="AD107" s="31">
        <v>0</v>
      </c>
      <c r="AE107" s="31">
        <v>0</v>
      </c>
      <c r="AF107" s="31">
        <v>0</v>
      </c>
    </row>
    <row r="108" spans="1:32" x14ac:dyDescent="0.2">
      <c r="A108" t="s">
        <v>144</v>
      </c>
      <c r="B108" t="s">
        <v>73</v>
      </c>
      <c r="C108" t="s">
        <v>119</v>
      </c>
      <c r="D108" t="s">
        <v>3</v>
      </c>
      <c r="E108" t="s">
        <v>8</v>
      </c>
      <c r="F108">
        <v>201411</v>
      </c>
      <c r="G108" s="1">
        <v>1284286314</v>
      </c>
      <c r="H108" s="1">
        <v>1284286314</v>
      </c>
      <c r="I108" s="1">
        <v>1284286314</v>
      </c>
      <c r="J108" s="1">
        <v>1284286314</v>
      </c>
      <c r="K108" s="8">
        <v>3</v>
      </c>
      <c r="L108" s="8">
        <v>3</v>
      </c>
      <c r="M108" s="8">
        <v>0</v>
      </c>
      <c r="N108" s="8">
        <v>1167683.6333333331</v>
      </c>
      <c r="O108" s="1">
        <v>0</v>
      </c>
      <c r="P108" s="1">
        <v>0</v>
      </c>
      <c r="Q108" s="1">
        <v>0</v>
      </c>
      <c r="R108" s="1">
        <v>0</v>
      </c>
      <c r="S108" s="29">
        <v>2.5691890460398395E-6</v>
      </c>
      <c r="T108" s="8">
        <v>3</v>
      </c>
      <c r="U108" s="1">
        <v>428095438</v>
      </c>
      <c r="V108" s="1">
        <v>428095438</v>
      </c>
      <c r="W108" s="1">
        <v>1284286314</v>
      </c>
      <c r="X108" s="1">
        <v>1284286314</v>
      </c>
      <c r="Y108" s="1">
        <v>1284286314</v>
      </c>
      <c r="Z108" s="1">
        <v>1284286314</v>
      </c>
      <c r="AA108" s="31">
        <v>0</v>
      </c>
      <c r="AB108" s="31">
        <v>0</v>
      </c>
      <c r="AC108" s="31">
        <v>0</v>
      </c>
      <c r="AD108" s="31">
        <v>0</v>
      </c>
      <c r="AE108" s="31">
        <v>0</v>
      </c>
      <c r="AF108" s="31">
        <v>0</v>
      </c>
    </row>
    <row r="109" spans="1:32" x14ac:dyDescent="0.2">
      <c r="A109" t="s">
        <v>144</v>
      </c>
      <c r="B109" t="s">
        <v>73</v>
      </c>
      <c r="C109" t="s">
        <v>119</v>
      </c>
      <c r="D109" t="s">
        <v>3</v>
      </c>
      <c r="E109" t="s">
        <v>8</v>
      </c>
      <c r="F109">
        <v>201806</v>
      </c>
      <c r="G109" s="1">
        <v>0</v>
      </c>
      <c r="H109" s="1">
        <v>0</v>
      </c>
      <c r="I109" s="1">
        <v>0</v>
      </c>
      <c r="J109" s="1">
        <v>0</v>
      </c>
      <c r="K109" s="8">
        <v>0</v>
      </c>
      <c r="L109" s="8">
        <v>0</v>
      </c>
      <c r="M109" s="8">
        <v>0</v>
      </c>
      <c r="N109" s="8">
        <v>1727982.833333333</v>
      </c>
      <c r="O109" s="1">
        <v>0</v>
      </c>
      <c r="P109" s="1">
        <v>0</v>
      </c>
      <c r="Q109" s="1">
        <v>0</v>
      </c>
      <c r="R109" s="1">
        <v>0</v>
      </c>
      <c r="S109" s="29">
        <v>0</v>
      </c>
      <c r="T109" s="8">
        <v>0</v>
      </c>
      <c r="W109" s="1">
        <v>0</v>
      </c>
      <c r="X109" s="1">
        <v>0</v>
      </c>
      <c r="Y109" s="1">
        <v>0</v>
      </c>
      <c r="Z109" s="1">
        <v>0</v>
      </c>
      <c r="AA109" s="31">
        <v>0</v>
      </c>
      <c r="AB109" s="31">
        <v>0</v>
      </c>
      <c r="AC109" s="31">
        <v>0</v>
      </c>
      <c r="AD109" s="31">
        <v>0</v>
      </c>
      <c r="AE109" s="31">
        <v>0</v>
      </c>
      <c r="AF109" s="31">
        <v>0</v>
      </c>
    </row>
    <row r="110" spans="1:32" x14ac:dyDescent="0.2">
      <c r="A110" t="s">
        <v>144</v>
      </c>
      <c r="B110" t="s">
        <v>73</v>
      </c>
      <c r="C110" t="s">
        <v>119</v>
      </c>
      <c r="D110" t="s">
        <v>3</v>
      </c>
      <c r="E110" t="s">
        <v>8</v>
      </c>
      <c r="F110">
        <v>201908</v>
      </c>
      <c r="G110" s="1">
        <v>0</v>
      </c>
      <c r="H110" s="1">
        <v>0</v>
      </c>
      <c r="I110" s="1">
        <v>0</v>
      </c>
      <c r="J110" s="1">
        <v>0</v>
      </c>
      <c r="K110" s="8">
        <v>0</v>
      </c>
      <c r="L110" s="8">
        <v>0</v>
      </c>
      <c r="M110" s="8">
        <v>0</v>
      </c>
      <c r="N110" s="8">
        <v>1928494.0645161292</v>
      </c>
      <c r="O110" s="1">
        <v>0</v>
      </c>
      <c r="P110" s="1">
        <v>0</v>
      </c>
      <c r="Q110" s="1">
        <v>0</v>
      </c>
      <c r="R110" s="1">
        <v>0</v>
      </c>
      <c r="S110" s="29">
        <v>0</v>
      </c>
      <c r="T110" s="8">
        <v>0</v>
      </c>
      <c r="W110" s="1">
        <v>0</v>
      </c>
      <c r="X110" s="1">
        <v>0</v>
      </c>
      <c r="Y110" s="1">
        <v>0</v>
      </c>
      <c r="Z110" s="1">
        <v>0</v>
      </c>
      <c r="AA110" s="31">
        <v>0</v>
      </c>
      <c r="AB110" s="31">
        <v>0</v>
      </c>
      <c r="AC110" s="31">
        <v>0</v>
      </c>
      <c r="AD110" s="31">
        <v>0</v>
      </c>
      <c r="AE110" s="31">
        <v>0</v>
      </c>
      <c r="AF110" s="31">
        <v>0</v>
      </c>
    </row>
    <row r="111" spans="1:32" x14ac:dyDescent="0.2">
      <c r="A111" t="s">
        <v>144</v>
      </c>
      <c r="B111" t="s">
        <v>73</v>
      </c>
      <c r="C111" t="s">
        <v>119</v>
      </c>
      <c r="D111" t="s">
        <v>3</v>
      </c>
      <c r="E111" t="s">
        <v>8</v>
      </c>
      <c r="F111">
        <v>202012</v>
      </c>
      <c r="G111" s="1">
        <v>0</v>
      </c>
      <c r="H111" s="1">
        <v>0</v>
      </c>
      <c r="I111" s="1">
        <v>0</v>
      </c>
      <c r="J111" s="1">
        <v>0</v>
      </c>
      <c r="K111" s="8">
        <v>0</v>
      </c>
      <c r="L111" s="8">
        <v>0</v>
      </c>
      <c r="M111" s="8">
        <v>0</v>
      </c>
      <c r="N111" s="8">
        <v>1914087.3225806453</v>
      </c>
      <c r="O111" s="1">
        <v>0</v>
      </c>
      <c r="P111" s="1">
        <v>0</v>
      </c>
      <c r="Q111" s="1">
        <v>0</v>
      </c>
      <c r="R111" s="1">
        <v>0</v>
      </c>
      <c r="S111" s="29">
        <v>0</v>
      </c>
      <c r="T111" s="8">
        <v>0</v>
      </c>
      <c r="W111" s="1">
        <v>0</v>
      </c>
      <c r="X111" s="1">
        <v>0</v>
      </c>
      <c r="Y111" s="1">
        <v>0</v>
      </c>
      <c r="Z111" s="1">
        <v>0</v>
      </c>
      <c r="AA111" s="31">
        <v>0</v>
      </c>
      <c r="AB111" s="31">
        <v>0</v>
      </c>
      <c r="AC111" s="31">
        <v>0</v>
      </c>
      <c r="AD111" s="31">
        <v>0</v>
      </c>
      <c r="AE111" s="31">
        <v>0</v>
      </c>
      <c r="AF111" s="31">
        <v>0</v>
      </c>
    </row>
    <row r="112" spans="1:32" x14ac:dyDescent="0.2">
      <c r="A112" t="s">
        <v>144</v>
      </c>
      <c r="B112" t="s">
        <v>73</v>
      </c>
      <c r="C112" t="s">
        <v>119</v>
      </c>
      <c r="D112" t="s">
        <v>3</v>
      </c>
      <c r="E112" t="s">
        <v>8</v>
      </c>
      <c r="F112">
        <v>202101</v>
      </c>
      <c r="G112" s="1">
        <v>755973960</v>
      </c>
      <c r="H112" s="1">
        <v>755973960</v>
      </c>
      <c r="I112" s="1">
        <v>755973960</v>
      </c>
      <c r="J112" s="1">
        <v>755973960</v>
      </c>
      <c r="K112" s="8">
        <v>2</v>
      </c>
      <c r="L112" s="8">
        <v>2</v>
      </c>
      <c r="M112" s="8">
        <v>0</v>
      </c>
      <c r="N112" s="8">
        <v>1868163.0967741937</v>
      </c>
      <c r="O112" s="1">
        <v>0</v>
      </c>
      <c r="P112" s="1">
        <v>0</v>
      </c>
      <c r="Q112" s="1">
        <v>0</v>
      </c>
      <c r="R112" s="1">
        <v>0</v>
      </c>
      <c r="S112" s="29">
        <v>1.0705703390959026E-6</v>
      </c>
      <c r="T112" s="8">
        <v>2</v>
      </c>
      <c r="U112" s="1">
        <v>377986980</v>
      </c>
      <c r="V112" s="1">
        <v>377986980</v>
      </c>
      <c r="W112" s="1">
        <v>755973960</v>
      </c>
      <c r="X112" s="1">
        <v>755973960</v>
      </c>
      <c r="Y112" s="1">
        <v>755973960</v>
      </c>
      <c r="Z112" s="1">
        <v>755973960</v>
      </c>
      <c r="AA112" s="31">
        <v>0</v>
      </c>
      <c r="AB112" s="31">
        <v>0</v>
      </c>
      <c r="AC112" s="31">
        <v>0</v>
      </c>
      <c r="AD112" s="31">
        <v>0</v>
      </c>
      <c r="AE112" s="31">
        <v>0</v>
      </c>
      <c r="AF112" s="31">
        <v>0</v>
      </c>
    </row>
    <row r="113" spans="1:32" x14ac:dyDescent="0.2">
      <c r="A113" t="s">
        <v>144</v>
      </c>
      <c r="B113" t="s">
        <v>73</v>
      </c>
      <c r="C113" t="s">
        <v>119</v>
      </c>
      <c r="D113" t="s">
        <v>3</v>
      </c>
      <c r="E113" t="s">
        <v>8</v>
      </c>
      <c r="F113">
        <v>202305</v>
      </c>
      <c r="G113" s="1">
        <v>0</v>
      </c>
      <c r="H113" s="1">
        <v>0</v>
      </c>
      <c r="I113" s="1">
        <v>0</v>
      </c>
      <c r="J113" s="1">
        <v>0</v>
      </c>
      <c r="K113" s="8">
        <v>0</v>
      </c>
      <c r="L113" s="8">
        <v>0</v>
      </c>
      <c r="M113" s="8">
        <v>0</v>
      </c>
      <c r="N113" s="8">
        <v>1823977.451612903</v>
      </c>
      <c r="O113" s="1">
        <v>0</v>
      </c>
      <c r="P113" s="1">
        <v>0</v>
      </c>
      <c r="Q113" s="1">
        <v>0</v>
      </c>
      <c r="R113" s="1">
        <v>0</v>
      </c>
      <c r="S113" s="29">
        <v>0</v>
      </c>
      <c r="T113" s="8">
        <v>0</v>
      </c>
      <c r="W113" s="1">
        <v>0</v>
      </c>
      <c r="X113" s="1">
        <v>0</v>
      </c>
      <c r="Y113" s="1">
        <v>0</v>
      </c>
      <c r="Z113" s="1">
        <v>0</v>
      </c>
      <c r="AA113" s="31">
        <v>0</v>
      </c>
      <c r="AB113" s="31">
        <v>0</v>
      </c>
      <c r="AC113" s="31">
        <v>0</v>
      </c>
      <c r="AD113" s="31">
        <v>0</v>
      </c>
      <c r="AE113" s="31">
        <v>0</v>
      </c>
      <c r="AF113" s="31">
        <v>0</v>
      </c>
    </row>
    <row r="114" spans="1:32" x14ac:dyDescent="0.2">
      <c r="A114" t="s">
        <v>145</v>
      </c>
      <c r="B114" t="s">
        <v>73</v>
      </c>
      <c r="C114" t="s">
        <v>119</v>
      </c>
      <c r="D114" t="s">
        <v>1</v>
      </c>
      <c r="E114" t="s">
        <v>8</v>
      </c>
      <c r="F114">
        <v>201908</v>
      </c>
      <c r="G114" s="1">
        <v>30000</v>
      </c>
      <c r="H114" s="1">
        <v>30000</v>
      </c>
      <c r="I114" s="1">
        <v>30000</v>
      </c>
      <c r="J114" s="1">
        <v>30000</v>
      </c>
      <c r="K114" s="8">
        <v>1</v>
      </c>
      <c r="L114" s="8">
        <v>1</v>
      </c>
      <c r="M114" s="8">
        <v>0</v>
      </c>
      <c r="N114" s="8">
        <v>485248.41935483884</v>
      </c>
      <c r="O114" s="1">
        <v>0</v>
      </c>
      <c r="P114" s="1">
        <v>0</v>
      </c>
      <c r="Q114" s="1">
        <v>0</v>
      </c>
      <c r="R114" s="1">
        <v>0</v>
      </c>
      <c r="S114" s="29">
        <v>2.0608001182766308E-6</v>
      </c>
      <c r="T114" s="8">
        <v>1</v>
      </c>
      <c r="U114" s="1">
        <v>30000</v>
      </c>
      <c r="V114" s="1">
        <v>30000</v>
      </c>
      <c r="W114" s="1">
        <v>30000</v>
      </c>
      <c r="X114" s="1">
        <v>30000</v>
      </c>
      <c r="Y114" s="1">
        <v>30000</v>
      </c>
      <c r="Z114" s="1">
        <v>30000</v>
      </c>
      <c r="AA114" s="31">
        <v>0</v>
      </c>
      <c r="AB114" s="31">
        <v>0</v>
      </c>
      <c r="AC114" s="31">
        <v>0</v>
      </c>
      <c r="AD114" s="31">
        <v>0</v>
      </c>
      <c r="AE114" s="31">
        <v>0</v>
      </c>
      <c r="AF114" s="31">
        <v>0</v>
      </c>
    </row>
    <row r="115" spans="1:32" x14ac:dyDescent="0.2">
      <c r="A115" t="s">
        <v>145</v>
      </c>
      <c r="B115" t="s">
        <v>73</v>
      </c>
      <c r="C115" t="s">
        <v>119</v>
      </c>
      <c r="D115" t="s">
        <v>1</v>
      </c>
      <c r="E115" t="s">
        <v>8</v>
      </c>
      <c r="F115">
        <v>202004</v>
      </c>
      <c r="G115" s="1">
        <v>3218954</v>
      </c>
      <c r="H115" s="1">
        <v>3218954</v>
      </c>
      <c r="I115" s="1">
        <v>3218954</v>
      </c>
      <c r="J115" s="1">
        <v>3218954</v>
      </c>
      <c r="K115" s="8">
        <v>2</v>
      </c>
      <c r="L115" s="8">
        <v>2</v>
      </c>
      <c r="M115" s="8">
        <v>0</v>
      </c>
      <c r="N115" s="8">
        <v>499027.4</v>
      </c>
      <c r="O115" s="1">
        <v>0</v>
      </c>
      <c r="P115" s="1">
        <v>0</v>
      </c>
      <c r="Q115" s="1">
        <v>0</v>
      </c>
      <c r="R115" s="1">
        <v>0</v>
      </c>
      <c r="S115" s="29">
        <v>4.0077959647105549E-6</v>
      </c>
      <c r="T115" s="8">
        <v>2</v>
      </c>
      <c r="U115" s="1">
        <v>1609477</v>
      </c>
      <c r="V115" s="1">
        <v>1609477</v>
      </c>
      <c r="W115" s="1">
        <v>3218954</v>
      </c>
      <c r="X115" s="1">
        <v>3218954</v>
      </c>
      <c r="Y115" s="1">
        <v>3218954</v>
      </c>
      <c r="Z115" s="1">
        <v>3218954</v>
      </c>
      <c r="AA115" s="31">
        <v>0</v>
      </c>
      <c r="AB115" s="31">
        <v>0</v>
      </c>
      <c r="AC115" s="31">
        <v>0</v>
      </c>
      <c r="AD115" s="31">
        <v>0</v>
      </c>
      <c r="AE115" s="31">
        <v>0</v>
      </c>
      <c r="AF115" s="31">
        <v>0</v>
      </c>
    </row>
    <row r="116" spans="1:32" x14ac:dyDescent="0.2">
      <c r="A116" t="s">
        <v>145</v>
      </c>
      <c r="B116" t="s">
        <v>73</v>
      </c>
      <c r="C116" t="s">
        <v>119</v>
      </c>
      <c r="D116" t="s">
        <v>1</v>
      </c>
      <c r="E116" t="s">
        <v>8</v>
      </c>
      <c r="F116">
        <v>202006</v>
      </c>
      <c r="G116" s="1">
        <v>1901845</v>
      </c>
      <c r="H116" s="1">
        <v>1901845</v>
      </c>
      <c r="I116" s="1">
        <v>1901845</v>
      </c>
      <c r="J116" s="1">
        <v>1901845</v>
      </c>
      <c r="K116" s="8">
        <v>3</v>
      </c>
      <c r="L116" s="8">
        <v>3</v>
      </c>
      <c r="M116" s="8">
        <v>0</v>
      </c>
      <c r="N116" s="8">
        <v>505740.66666666669</v>
      </c>
      <c r="O116" s="1">
        <v>0</v>
      </c>
      <c r="P116" s="1">
        <v>0</v>
      </c>
      <c r="Q116" s="1">
        <v>0</v>
      </c>
      <c r="R116" s="1">
        <v>0</v>
      </c>
      <c r="S116" s="29">
        <v>5.9318939482817939E-6</v>
      </c>
      <c r="T116" s="8">
        <v>3</v>
      </c>
      <c r="U116" s="1">
        <v>633948.33333333337</v>
      </c>
      <c r="V116" s="1">
        <v>633948.33333333337</v>
      </c>
      <c r="W116" s="1">
        <v>1901845</v>
      </c>
      <c r="X116" s="1">
        <v>1901845</v>
      </c>
      <c r="Y116" s="1">
        <v>1901845</v>
      </c>
      <c r="Z116" s="1">
        <v>1901845</v>
      </c>
      <c r="AA116" s="31">
        <v>0</v>
      </c>
      <c r="AB116" s="31">
        <v>0</v>
      </c>
      <c r="AC116" s="31">
        <v>0</v>
      </c>
      <c r="AD116" s="31">
        <v>0</v>
      </c>
      <c r="AE116" s="31">
        <v>0</v>
      </c>
      <c r="AF116" s="31">
        <v>0</v>
      </c>
    </row>
    <row r="117" spans="1:32" x14ac:dyDescent="0.2">
      <c r="A117" t="s">
        <v>145</v>
      </c>
      <c r="B117" t="s">
        <v>73</v>
      </c>
      <c r="C117" t="s">
        <v>119</v>
      </c>
      <c r="D117" t="s">
        <v>1</v>
      </c>
      <c r="E117" t="s">
        <v>8</v>
      </c>
      <c r="F117">
        <v>202109</v>
      </c>
      <c r="G117" s="1">
        <v>0</v>
      </c>
      <c r="H117" s="1">
        <v>0</v>
      </c>
      <c r="I117" s="1">
        <v>0</v>
      </c>
      <c r="J117" s="1">
        <v>0</v>
      </c>
      <c r="K117" s="8">
        <v>0</v>
      </c>
      <c r="L117" s="8">
        <v>0</v>
      </c>
      <c r="M117" s="8">
        <v>0</v>
      </c>
      <c r="N117" s="8">
        <v>482001.09999999992</v>
      </c>
      <c r="O117" s="1">
        <v>0</v>
      </c>
      <c r="P117" s="1">
        <v>0</v>
      </c>
      <c r="Q117" s="1">
        <v>0</v>
      </c>
      <c r="R117" s="1">
        <v>0</v>
      </c>
      <c r="S117" s="29">
        <v>0</v>
      </c>
      <c r="T117" s="8">
        <v>0</v>
      </c>
      <c r="W117" s="1">
        <v>0</v>
      </c>
      <c r="X117" s="1">
        <v>0</v>
      </c>
      <c r="Y117" s="1">
        <v>0</v>
      </c>
      <c r="Z117" s="1">
        <v>0</v>
      </c>
      <c r="AA117" s="31">
        <v>0</v>
      </c>
      <c r="AB117" s="31">
        <v>0</v>
      </c>
      <c r="AC117" s="31">
        <v>0</v>
      </c>
      <c r="AD117" s="31">
        <v>0</v>
      </c>
      <c r="AE117" s="31">
        <v>0</v>
      </c>
      <c r="AF117" s="31">
        <v>0</v>
      </c>
    </row>
    <row r="118" spans="1:32" x14ac:dyDescent="0.2">
      <c r="A118" t="s">
        <v>145</v>
      </c>
      <c r="B118" t="s">
        <v>73</v>
      </c>
      <c r="C118" t="s">
        <v>119</v>
      </c>
      <c r="D118" t="s">
        <v>1</v>
      </c>
      <c r="E118" t="s">
        <v>8</v>
      </c>
      <c r="F118">
        <v>202301</v>
      </c>
      <c r="G118" s="1">
        <v>368000</v>
      </c>
      <c r="H118" s="1">
        <v>368000</v>
      </c>
      <c r="I118" s="1">
        <v>368000</v>
      </c>
      <c r="J118" s="1">
        <v>368000</v>
      </c>
      <c r="K118" s="8">
        <v>1</v>
      </c>
      <c r="L118" s="8">
        <v>1</v>
      </c>
      <c r="M118" s="8">
        <v>0</v>
      </c>
      <c r="N118" s="8">
        <v>530381.93548387103</v>
      </c>
      <c r="O118" s="1">
        <v>0</v>
      </c>
      <c r="P118" s="1">
        <v>0</v>
      </c>
      <c r="Q118" s="1">
        <v>0</v>
      </c>
      <c r="R118" s="1">
        <v>0</v>
      </c>
      <c r="S118" s="29">
        <v>1.8854337470745365E-6</v>
      </c>
      <c r="T118" s="8">
        <v>1</v>
      </c>
      <c r="U118" s="1">
        <v>368000</v>
      </c>
      <c r="V118" s="1">
        <v>368000</v>
      </c>
      <c r="W118" s="1">
        <v>368000</v>
      </c>
      <c r="X118" s="1">
        <v>368000</v>
      </c>
      <c r="Y118" s="1">
        <v>368000</v>
      </c>
      <c r="Z118" s="1">
        <v>368000</v>
      </c>
      <c r="AA118" s="31">
        <v>0</v>
      </c>
      <c r="AB118" s="31">
        <v>0</v>
      </c>
      <c r="AC118" s="31">
        <v>0</v>
      </c>
      <c r="AD118" s="31">
        <v>0</v>
      </c>
      <c r="AE118" s="31">
        <v>0</v>
      </c>
      <c r="AF118" s="31">
        <v>0</v>
      </c>
    </row>
    <row r="119" spans="1:32" x14ac:dyDescent="0.2">
      <c r="A119" t="s">
        <v>145</v>
      </c>
      <c r="B119" t="s">
        <v>73</v>
      </c>
      <c r="C119" t="s">
        <v>119</v>
      </c>
      <c r="D119" t="s">
        <v>1</v>
      </c>
      <c r="E119" t="s">
        <v>8</v>
      </c>
      <c r="F119">
        <v>202303</v>
      </c>
      <c r="G119" s="1">
        <v>50000</v>
      </c>
      <c r="H119" s="1">
        <v>50000</v>
      </c>
      <c r="I119" s="1">
        <v>50000</v>
      </c>
      <c r="J119" s="1">
        <v>50000</v>
      </c>
      <c r="K119" s="8">
        <v>1</v>
      </c>
      <c r="L119" s="8">
        <v>1</v>
      </c>
      <c r="M119" s="8">
        <v>0</v>
      </c>
      <c r="N119" s="8">
        <v>533500.96774193551</v>
      </c>
      <c r="O119" s="1">
        <v>0</v>
      </c>
      <c r="P119" s="1">
        <v>0</v>
      </c>
      <c r="Q119" s="1">
        <v>0</v>
      </c>
      <c r="R119" s="1">
        <v>0</v>
      </c>
      <c r="S119" s="29">
        <v>1.8744108454620815E-6</v>
      </c>
      <c r="T119" s="8">
        <v>1</v>
      </c>
      <c r="U119" s="1">
        <v>50000</v>
      </c>
      <c r="V119" s="1">
        <v>50000</v>
      </c>
      <c r="W119" s="1">
        <v>50000</v>
      </c>
      <c r="X119" s="1">
        <v>50000</v>
      </c>
      <c r="Y119" s="1">
        <v>50000</v>
      </c>
      <c r="Z119" s="1">
        <v>50000</v>
      </c>
      <c r="AA119" s="31">
        <v>0</v>
      </c>
      <c r="AB119" s="31">
        <v>0</v>
      </c>
      <c r="AC119" s="31">
        <v>0</v>
      </c>
      <c r="AD119" s="31">
        <v>0</v>
      </c>
      <c r="AE119" s="31">
        <v>0</v>
      </c>
      <c r="AF119" s="31">
        <v>0</v>
      </c>
    </row>
    <row r="120" spans="1:32" x14ac:dyDescent="0.2">
      <c r="A120" t="s">
        <v>145</v>
      </c>
      <c r="B120" t="s">
        <v>73</v>
      </c>
      <c r="C120" t="s">
        <v>119</v>
      </c>
      <c r="D120" t="s">
        <v>1</v>
      </c>
      <c r="E120" t="s">
        <v>8</v>
      </c>
      <c r="F120">
        <v>202305</v>
      </c>
      <c r="G120" s="1">
        <v>368000</v>
      </c>
      <c r="H120" s="1">
        <v>368000</v>
      </c>
      <c r="I120" s="1">
        <v>368000</v>
      </c>
      <c r="J120" s="1">
        <v>368000</v>
      </c>
      <c r="K120" s="8">
        <v>1</v>
      </c>
      <c r="L120" s="8">
        <v>1</v>
      </c>
      <c r="M120" s="8">
        <v>0</v>
      </c>
      <c r="N120" s="8">
        <v>531493.4516129035</v>
      </c>
      <c r="O120" s="1">
        <v>0</v>
      </c>
      <c r="P120" s="1">
        <v>0</v>
      </c>
      <c r="Q120" s="1">
        <v>0</v>
      </c>
      <c r="R120" s="1">
        <v>0</v>
      </c>
      <c r="S120" s="29">
        <v>1.8814907257377058E-6</v>
      </c>
      <c r="T120" s="8">
        <v>1</v>
      </c>
      <c r="U120" s="1">
        <v>368000</v>
      </c>
      <c r="V120" s="1">
        <v>368000</v>
      </c>
      <c r="W120" s="1">
        <v>368000</v>
      </c>
      <c r="X120" s="1">
        <v>368000</v>
      </c>
      <c r="Y120" s="1">
        <v>368000</v>
      </c>
      <c r="Z120" s="1">
        <v>368000</v>
      </c>
      <c r="AA120" s="31">
        <v>0</v>
      </c>
      <c r="AB120" s="31">
        <v>0</v>
      </c>
      <c r="AC120" s="31">
        <v>0</v>
      </c>
      <c r="AD120" s="31">
        <v>0</v>
      </c>
      <c r="AE120" s="31">
        <v>0</v>
      </c>
      <c r="AF120" s="31">
        <v>0</v>
      </c>
    </row>
    <row r="121" spans="1:32" x14ac:dyDescent="0.2">
      <c r="A121" t="s">
        <v>145</v>
      </c>
      <c r="B121" t="s">
        <v>73</v>
      </c>
      <c r="C121" t="s">
        <v>119</v>
      </c>
      <c r="D121" t="s">
        <v>1</v>
      </c>
      <c r="E121" t="s">
        <v>8</v>
      </c>
      <c r="F121">
        <v>202307</v>
      </c>
      <c r="G121" s="1">
        <v>750000</v>
      </c>
      <c r="H121" s="1">
        <v>750000</v>
      </c>
      <c r="I121" s="1">
        <v>750000</v>
      </c>
      <c r="J121" s="1">
        <v>750000</v>
      </c>
      <c r="K121" s="8">
        <v>1</v>
      </c>
      <c r="L121" s="8">
        <v>1</v>
      </c>
      <c r="M121" s="8">
        <v>0</v>
      </c>
      <c r="N121" s="8">
        <v>519726.22580645152</v>
      </c>
      <c r="O121" s="1">
        <v>0</v>
      </c>
      <c r="P121" s="1">
        <v>0</v>
      </c>
      <c r="Q121" s="1">
        <v>0</v>
      </c>
      <c r="R121" s="1">
        <v>0</v>
      </c>
      <c r="S121" s="29">
        <v>1.9240899349427956E-6</v>
      </c>
      <c r="T121" s="8">
        <v>1</v>
      </c>
      <c r="U121" s="1">
        <v>750000</v>
      </c>
      <c r="V121" s="1">
        <v>750000</v>
      </c>
      <c r="W121" s="1">
        <v>750000</v>
      </c>
      <c r="X121" s="1">
        <v>750000</v>
      </c>
      <c r="Y121" s="1">
        <v>750000</v>
      </c>
      <c r="Z121" s="1">
        <v>750000</v>
      </c>
      <c r="AA121" s="31">
        <v>0</v>
      </c>
      <c r="AB121" s="31">
        <v>0</v>
      </c>
      <c r="AC121" s="31">
        <v>0</v>
      </c>
      <c r="AD121" s="31">
        <v>0</v>
      </c>
      <c r="AE121" s="31">
        <v>0</v>
      </c>
      <c r="AF121" s="31">
        <v>0</v>
      </c>
    </row>
    <row r="122" spans="1:32" x14ac:dyDescent="0.2">
      <c r="A122" t="s">
        <v>146</v>
      </c>
      <c r="B122" t="s">
        <v>73</v>
      </c>
      <c r="C122" t="s">
        <v>119</v>
      </c>
      <c r="D122" t="s">
        <v>0</v>
      </c>
      <c r="E122" t="s">
        <v>8</v>
      </c>
      <c r="F122">
        <v>201503</v>
      </c>
      <c r="G122" s="1">
        <v>2968624997</v>
      </c>
      <c r="H122" s="1">
        <v>2968624997</v>
      </c>
      <c r="I122" s="1">
        <v>2968624997</v>
      </c>
      <c r="J122" s="1">
        <v>2968624997</v>
      </c>
      <c r="K122" s="8">
        <v>2</v>
      </c>
      <c r="L122" s="8">
        <v>2</v>
      </c>
      <c r="M122" s="8">
        <v>0</v>
      </c>
      <c r="N122" s="8">
        <v>1381403.4838709682</v>
      </c>
      <c r="O122" s="1">
        <v>0</v>
      </c>
      <c r="P122" s="1">
        <v>0</v>
      </c>
      <c r="Q122" s="1">
        <v>0</v>
      </c>
      <c r="R122" s="1">
        <v>0</v>
      </c>
      <c r="S122" s="29">
        <v>1.4478029217036581E-6</v>
      </c>
      <c r="T122" s="8">
        <v>2</v>
      </c>
      <c r="U122" s="1">
        <v>1484312498.5</v>
      </c>
      <c r="V122" s="1">
        <v>1484312498.5</v>
      </c>
      <c r="W122" s="1">
        <v>2968624997</v>
      </c>
      <c r="X122" s="1">
        <v>2968624997</v>
      </c>
      <c r="Y122" s="1">
        <v>2968624997</v>
      </c>
      <c r="Z122" s="1">
        <v>2968624997</v>
      </c>
      <c r="AA122" s="31">
        <v>0</v>
      </c>
      <c r="AB122" s="31">
        <v>0</v>
      </c>
      <c r="AC122" s="31">
        <v>0</v>
      </c>
      <c r="AD122" s="31">
        <v>0</v>
      </c>
      <c r="AE122" s="31">
        <v>0</v>
      </c>
      <c r="AF122" s="31">
        <v>0</v>
      </c>
    </row>
    <row r="123" spans="1:32" x14ac:dyDescent="0.2">
      <c r="A123" t="s">
        <v>146</v>
      </c>
      <c r="B123" t="s">
        <v>73</v>
      </c>
      <c r="C123" t="s">
        <v>119</v>
      </c>
      <c r="D123" t="s">
        <v>0</v>
      </c>
      <c r="E123" t="s">
        <v>8</v>
      </c>
      <c r="F123">
        <v>201504</v>
      </c>
      <c r="G123" s="1">
        <v>894605936</v>
      </c>
      <c r="H123" s="1">
        <v>894605936</v>
      </c>
      <c r="I123" s="1">
        <v>894605936</v>
      </c>
      <c r="J123" s="1">
        <v>894605936</v>
      </c>
      <c r="K123" s="8">
        <v>1</v>
      </c>
      <c r="L123" s="8">
        <v>1</v>
      </c>
      <c r="M123" s="8">
        <v>0</v>
      </c>
      <c r="N123" s="8">
        <v>1401705.2000000004</v>
      </c>
      <c r="O123" s="1">
        <v>0</v>
      </c>
      <c r="P123" s="1">
        <v>0</v>
      </c>
      <c r="Q123" s="1">
        <v>0</v>
      </c>
      <c r="R123" s="1">
        <v>0</v>
      </c>
      <c r="S123" s="29">
        <v>7.1341677265661833E-7</v>
      </c>
      <c r="T123" s="8">
        <v>1</v>
      </c>
      <c r="U123" s="1">
        <v>894605936</v>
      </c>
      <c r="V123" s="1">
        <v>894605936</v>
      </c>
      <c r="W123" s="1">
        <v>894605936</v>
      </c>
      <c r="X123" s="1">
        <v>894605936</v>
      </c>
      <c r="Y123" s="1">
        <v>894605936</v>
      </c>
      <c r="Z123" s="1">
        <v>894605936</v>
      </c>
      <c r="AA123" s="31">
        <v>0</v>
      </c>
      <c r="AB123" s="31">
        <v>0</v>
      </c>
      <c r="AC123" s="31">
        <v>0</v>
      </c>
      <c r="AD123" s="31">
        <v>0</v>
      </c>
      <c r="AE123" s="31">
        <v>0</v>
      </c>
      <c r="AF123" s="31">
        <v>0</v>
      </c>
    </row>
    <row r="124" spans="1:32" x14ac:dyDescent="0.2">
      <c r="A124" t="s">
        <v>146</v>
      </c>
      <c r="B124" t="s">
        <v>73</v>
      </c>
      <c r="C124" t="s">
        <v>119</v>
      </c>
      <c r="D124" t="s">
        <v>0</v>
      </c>
      <c r="E124" t="s">
        <v>8</v>
      </c>
      <c r="F124">
        <v>201507</v>
      </c>
      <c r="G124" s="1">
        <v>1005161187</v>
      </c>
      <c r="H124" s="1">
        <v>1005161187</v>
      </c>
      <c r="I124" s="1">
        <v>1005161187</v>
      </c>
      <c r="J124" s="1">
        <v>1005161187</v>
      </c>
      <c r="K124" s="8">
        <v>1</v>
      </c>
      <c r="L124" s="8">
        <v>1</v>
      </c>
      <c r="M124" s="8">
        <v>0</v>
      </c>
      <c r="N124" s="8">
        <v>1440970.0322580643</v>
      </c>
      <c r="O124" s="1">
        <v>0</v>
      </c>
      <c r="P124" s="1">
        <v>0</v>
      </c>
      <c r="Q124" s="1">
        <v>0</v>
      </c>
      <c r="R124" s="1">
        <v>0</v>
      </c>
      <c r="S124" s="29">
        <v>6.9397695830839411E-7</v>
      </c>
      <c r="T124" s="8">
        <v>1</v>
      </c>
      <c r="U124" s="1">
        <v>1005161187</v>
      </c>
      <c r="V124" s="1">
        <v>1005161187</v>
      </c>
      <c r="W124" s="1">
        <v>1005161187</v>
      </c>
      <c r="X124" s="1">
        <v>1005161187</v>
      </c>
      <c r="Y124" s="1">
        <v>1005161187</v>
      </c>
      <c r="Z124" s="1">
        <v>1005161187</v>
      </c>
      <c r="AA124" s="31">
        <v>0</v>
      </c>
      <c r="AB124" s="31">
        <v>0</v>
      </c>
      <c r="AC124" s="31">
        <v>0</v>
      </c>
      <c r="AD124" s="31">
        <v>0</v>
      </c>
      <c r="AE124" s="31">
        <v>0</v>
      </c>
      <c r="AF124" s="31">
        <v>0</v>
      </c>
    </row>
    <row r="125" spans="1:32" x14ac:dyDescent="0.2">
      <c r="A125" t="s">
        <v>146</v>
      </c>
      <c r="B125" t="s">
        <v>73</v>
      </c>
      <c r="C125" t="s">
        <v>119</v>
      </c>
      <c r="D125" t="s">
        <v>0</v>
      </c>
      <c r="E125" t="s">
        <v>8</v>
      </c>
      <c r="F125">
        <v>201803</v>
      </c>
      <c r="G125" s="1">
        <v>922179822</v>
      </c>
      <c r="H125" s="1">
        <v>922179822</v>
      </c>
      <c r="I125" s="1">
        <v>922179822</v>
      </c>
      <c r="J125" s="1">
        <v>922179822</v>
      </c>
      <c r="K125" s="8">
        <v>2</v>
      </c>
      <c r="L125" s="8">
        <v>2</v>
      </c>
      <c r="M125" s="8">
        <v>0</v>
      </c>
      <c r="N125" s="8">
        <v>1858009.8387096776</v>
      </c>
      <c r="O125" s="1">
        <v>0</v>
      </c>
      <c r="P125" s="1">
        <v>0</v>
      </c>
      <c r="Q125" s="1">
        <v>0</v>
      </c>
      <c r="R125" s="1">
        <v>0</v>
      </c>
      <c r="S125" s="29">
        <v>1.0764205648065512E-6</v>
      </c>
      <c r="T125" s="8">
        <v>2</v>
      </c>
      <c r="U125" s="1">
        <v>461089911</v>
      </c>
      <c r="V125" s="1">
        <v>461089911</v>
      </c>
      <c r="W125" s="1">
        <v>922179822</v>
      </c>
      <c r="X125" s="1">
        <v>922179822</v>
      </c>
      <c r="Y125" s="1">
        <v>922179822</v>
      </c>
      <c r="Z125" s="1">
        <v>922179822</v>
      </c>
      <c r="AA125" s="31">
        <v>0</v>
      </c>
      <c r="AB125" s="31">
        <v>0</v>
      </c>
      <c r="AC125" s="31">
        <v>0</v>
      </c>
      <c r="AD125" s="31">
        <v>0</v>
      </c>
      <c r="AE125" s="31">
        <v>0</v>
      </c>
      <c r="AF125" s="31">
        <v>0</v>
      </c>
    </row>
    <row r="126" spans="1:32" x14ac:dyDescent="0.2">
      <c r="A126" t="s">
        <v>146</v>
      </c>
      <c r="B126" t="s">
        <v>73</v>
      </c>
      <c r="C126" t="s">
        <v>119</v>
      </c>
      <c r="D126" t="s">
        <v>0</v>
      </c>
      <c r="E126" t="s">
        <v>8</v>
      </c>
      <c r="F126">
        <v>201804</v>
      </c>
      <c r="G126" s="1">
        <v>1809731200</v>
      </c>
      <c r="H126" s="1">
        <v>1809731200.0000002</v>
      </c>
      <c r="I126" s="1">
        <v>1809731200</v>
      </c>
      <c r="J126" s="1">
        <v>1809731200.0000002</v>
      </c>
      <c r="K126" s="8">
        <v>2</v>
      </c>
      <c r="L126" s="8">
        <v>2</v>
      </c>
      <c r="M126" s="8">
        <v>0</v>
      </c>
      <c r="N126" s="8">
        <v>1877642.1666666665</v>
      </c>
      <c r="O126" s="1">
        <v>0</v>
      </c>
      <c r="P126" s="1">
        <v>0</v>
      </c>
      <c r="Q126" s="1">
        <v>0</v>
      </c>
      <c r="R126" s="1">
        <v>0</v>
      </c>
      <c r="S126" s="29">
        <v>1.0651656825275459E-6</v>
      </c>
      <c r="T126" s="8">
        <v>2</v>
      </c>
      <c r="U126" s="1">
        <v>904865600.00000012</v>
      </c>
      <c r="V126" s="1">
        <v>904865600.00000012</v>
      </c>
      <c r="W126" s="1">
        <v>1809731200.0000002</v>
      </c>
      <c r="X126" s="1">
        <v>1809731200.0000002</v>
      </c>
      <c r="Y126" s="1">
        <v>1809731200.0000002</v>
      </c>
      <c r="Z126" s="1">
        <v>1809731200.0000002</v>
      </c>
      <c r="AA126" s="31">
        <v>2.384185791015625E-7</v>
      </c>
      <c r="AB126" s="31">
        <v>2.384185791015625E-7</v>
      </c>
      <c r="AC126" s="31">
        <v>0</v>
      </c>
      <c r="AD126" s="31">
        <v>0</v>
      </c>
      <c r="AE126" s="31">
        <v>0</v>
      </c>
      <c r="AF126" s="31">
        <v>0</v>
      </c>
    </row>
    <row r="127" spans="1:32" x14ac:dyDescent="0.2">
      <c r="A127" t="s">
        <v>146</v>
      </c>
      <c r="B127" t="s">
        <v>73</v>
      </c>
      <c r="C127" t="s">
        <v>119</v>
      </c>
      <c r="D127" t="s">
        <v>0</v>
      </c>
      <c r="E127" t="s">
        <v>8</v>
      </c>
      <c r="F127">
        <v>201808</v>
      </c>
      <c r="G127" s="1">
        <v>1000700000</v>
      </c>
      <c r="H127" s="1">
        <v>1000700000</v>
      </c>
      <c r="I127" s="1">
        <v>1000700000</v>
      </c>
      <c r="J127" s="1">
        <v>1000700000</v>
      </c>
      <c r="K127" s="8">
        <v>1</v>
      </c>
      <c r="L127" s="8">
        <v>1</v>
      </c>
      <c r="M127" s="8">
        <v>0</v>
      </c>
      <c r="N127" s="8">
        <v>1840449.6129032257</v>
      </c>
      <c r="O127" s="1">
        <v>0</v>
      </c>
      <c r="P127" s="1">
        <v>0</v>
      </c>
      <c r="Q127" s="1">
        <v>0</v>
      </c>
      <c r="R127" s="1">
        <v>0</v>
      </c>
      <c r="S127" s="29">
        <v>5.4334549176956025E-7</v>
      </c>
      <c r="T127" s="8">
        <v>1</v>
      </c>
      <c r="U127" s="1">
        <v>1000700000</v>
      </c>
      <c r="V127" s="1">
        <v>1000700000</v>
      </c>
      <c r="W127" s="1">
        <v>1000700000</v>
      </c>
      <c r="X127" s="1">
        <v>1000700000</v>
      </c>
      <c r="Y127" s="1">
        <v>1000700000</v>
      </c>
      <c r="Z127" s="1">
        <v>1000700000</v>
      </c>
      <c r="AA127" s="31">
        <v>0</v>
      </c>
      <c r="AB127" s="31">
        <v>0</v>
      </c>
      <c r="AC127" s="31">
        <v>0</v>
      </c>
      <c r="AD127" s="31">
        <v>0</v>
      </c>
      <c r="AE127" s="31">
        <v>0</v>
      </c>
      <c r="AF127" s="31">
        <v>0</v>
      </c>
    </row>
    <row r="128" spans="1:32" x14ac:dyDescent="0.2">
      <c r="A128" t="s">
        <v>146</v>
      </c>
      <c r="B128" t="s">
        <v>73</v>
      </c>
      <c r="C128" t="s">
        <v>119</v>
      </c>
      <c r="D128" t="s">
        <v>0</v>
      </c>
      <c r="E128" t="s">
        <v>8</v>
      </c>
      <c r="F128">
        <v>201812</v>
      </c>
      <c r="G128" s="1">
        <v>611785158</v>
      </c>
      <c r="H128" s="1">
        <v>611785158</v>
      </c>
      <c r="I128" s="1">
        <v>611785158</v>
      </c>
      <c r="J128" s="1">
        <v>611785158</v>
      </c>
      <c r="K128" s="8">
        <v>1</v>
      </c>
      <c r="L128" s="8">
        <v>1</v>
      </c>
      <c r="M128" s="8">
        <v>0</v>
      </c>
      <c r="N128" s="8">
        <v>1883045.322580646</v>
      </c>
      <c r="O128" s="1">
        <v>0</v>
      </c>
      <c r="P128" s="1">
        <v>0</v>
      </c>
      <c r="Q128" s="1">
        <v>0</v>
      </c>
      <c r="R128" s="1">
        <v>0</v>
      </c>
      <c r="S128" s="29">
        <v>5.3105466342654775E-7</v>
      </c>
      <c r="T128" s="8">
        <v>1</v>
      </c>
      <c r="U128" s="1">
        <v>611785158</v>
      </c>
      <c r="V128" s="1">
        <v>611785158</v>
      </c>
      <c r="W128" s="1">
        <v>611785158</v>
      </c>
      <c r="X128" s="1">
        <v>611785158</v>
      </c>
      <c r="Y128" s="1">
        <v>611785158</v>
      </c>
      <c r="Z128" s="1">
        <v>611785158</v>
      </c>
      <c r="AA128" s="31">
        <v>0</v>
      </c>
      <c r="AB128" s="31">
        <v>0</v>
      </c>
      <c r="AC128" s="31">
        <v>0</v>
      </c>
      <c r="AD128" s="31">
        <v>0</v>
      </c>
      <c r="AE128" s="31">
        <v>0</v>
      </c>
      <c r="AF128" s="31">
        <v>0</v>
      </c>
    </row>
    <row r="129" spans="1:32" x14ac:dyDescent="0.2">
      <c r="A129" t="s">
        <v>146</v>
      </c>
      <c r="B129" t="s">
        <v>73</v>
      </c>
      <c r="C129" t="s">
        <v>119</v>
      </c>
      <c r="D129" t="s">
        <v>0</v>
      </c>
      <c r="E129" t="s">
        <v>8</v>
      </c>
      <c r="F129">
        <v>201902</v>
      </c>
      <c r="G129" s="1">
        <v>632622495</v>
      </c>
      <c r="H129" s="1">
        <v>632622494.99999988</v>
      </c>
      <c r="I129" s="1">
        <v>632622495</v>
      </c>
      <c r="J129" s="1">
        <v>632622494.99999988</v>
      </c>
      <c r="K129" s="8">
        <v>2</v>
      </c>
      <c r="L129" s="8">
        <v>2</v>
      </c>
      <c r="M129" s="8">
        <v>0</v>
      </c>
      <c r="N129" s="8">
        <v>1881773.9285714289</v>
      </c>
      <c r="O129" s="1">
        <v>0</v>
      </c>
      <c r="P129" s="1">
        <v>0</v>
      </c>
      <c r="Q129" s="1">
        <v>0</v>
      </c>
      <c r="R129" s="1">
        <v>0</v>
      </c>
      <c r="S129" s="29">
        <v>1.0628269260369252E-6</v>
      </c>
      <c r="T129" s="8">
        <v>2</v>
      </c>
      <c r="U129" s="1">
        <v>316311247.49999994</v>
      </c>
      <c r="V129" s="1">
        <v>316311247.49999994</v>
      </c>
      <c r="W129" s="1">
        <v>632622494.99999988</v>
      </c>
      <c r="X129" s="1">
        <v>632622494.99999988</v>
      </c>
      <c r="Y129" s="1">
        <v>632622494.99999988</v>
      </c>
      <c r="Z129" s="1">
        <v>632622494.99999988</v>
      </c>
      <c r="AA129" s="31">
        <v>-1.1920928955078125E-7</v>
      </c>
      <c r="AB129" s="31">
        <v>-1.1920928955078125E-7</v>
      </c>
      <c r="AC129" s="31">
        <v>0</v>
      </c>
      <c r="AD129" s="31">
        <v>0</v>
      </c>
      <c r="AE129" s="31">
        <v>0</v>
      </c>
      <c r="AF129" s="31">
        <v>0</v>
      </c>
    </row>
    <row r="130" spans="1:32" x14ac:dyDescent="0.2">
      <c r="A130" t="s">
        <v>146</v>
      </c>
      <c r="B130" t="s">
        <v>73</v>
      </c>
      <c r="C130" t="s">
        <v>119</v>
      </c>
      <c r="D130" t="s">
        <v>0</v>
      </c>
      <c r="E130" t="s">
        <v>8</v>
      </c>
      <c r="F130">
        <v>201909</v>
      </c>
      <c r="G130" s="1">
        <v>72638398</v>
      </c>
      <c r="H130" s="1">
        <v>72638398</v>
      </c>
      <c r="I130" s="1">
        <v>72638398</v>
      </c>
      <c r="J130" s="1">
        <v>72638398</v>
      </c>
      <c r="K130" s="8">
        <v>1</v>
      </c>
      <c r="L130" s="8">
        <v>1</v>
      </c>
      <c r="M130" s="8">
        <v>0</v>
      </c>
      <c r="N130" s="8">
        <v>2083728.9666666661</v>
      </c>
      <c r="O130" s="1">
        <v>0</v>
      </c>
      <c r="P130" s="1">
        <v>0</v>
      </c>
      <c r="Q130" s="1">
        <v>0</v>
      </c>
      <c r="R130" s="1">
        <v>0</v>
      </c>
      <c r="S130" s="29">
        <v>4.7990886338720747E-7</v>
      </c>
      <c r="T130" s="8">
        <v>1</v>
      </c>
      <c r="U130" s="1">
        <v>72638398</v>
      </c>
      <c r="V130" s="1">
        <v>72638398</v>
      </c>
      <c r="W130" s="1">
        <v>72638398</v>
      </c>
      <c r="X130" s="1">
        <v>72638398</v>
      </c>
      <c r="Y130" s="1">
        <v>72638398</v>
      </c>
      <c r="Z130" s="1">
        <v>72638398</v>
      </c>
      <c r="AA130" s="31">
        <v>0</v>
      </c>
      <c r="AB130" s="31">
        <v>0</v>
      </c>
      <c r="AC130" s="31">
        <v>0</v>
      </c>
      <c r="AD130" s="31">
        <v>0</v>
      </c>
      <c r="AE130" s="31">
        <v>0</v>
      </c>
      <c r="AF130" s="31">
        <v>0</v>
      </c>
    </row>
    <row r="131" spans="1:32" x14ac:dyDescent="0.2">
      <c r="A131" t="s">
        <v>146</v>
      </c>
      <c r="B131" t="s">
        <v>73</v>
      </c>
      <c r="C131" t="s">
        <v>119</v>
      </c>
      <c r="D131" t="s">
        <v>0</v>
      </c>
      <c r="E131" t="s">
        <v>8</v>
      </c>
      <c r="F131">
        <v>201912</v>
      </c>
      <c r="G131" s="1">
        <v>1909652350</v>
      </c>
      <c r="H131" s="1">
        <v>1909652350</v>
      </c>
      <c r="I131" s="1">
        <v>1909652350</v>
      </c>
      <c r="J131" s="1">
        <v>1909652350</v>
      </c>
      <c r="K131" s="8">
        <v>2</v>
      </c>
      <c r="L131" s="8">
        <v>2</v>
      </c>
      <c r="M131" s="8">
        <v>0</v>
      </c>
      <c r="N131" s="8">
        <v>2160852.0967741939</v>
      </c>
      <c r="O131" s="1">
        <v>0</v>
      </c>
      <c r="P131" s="1">
        <v>0</v>
      </c>
      <c r="Q131" s="1">
        <v>0</v>
      </c>
      <c r="R131" s="1">
        <v>0</v>
      </c>
      <c r="S131" s="29">
        <v>9.2556080214174756E-7</v>
      </c>
      <c r="T131" s="8">
        <v>2</v>
      </c>
      <c r="U131" s="1">
        <v>954826175</v>
      </c>
      <c r="V131" s="1">
        <v>954826175</v>
      </c>
      <c r="W131" s="1">
        <v>1909652350</v>
      </c>
      <c r="X131" s="1">
        <v>1909652350</v>
      </c>
      <c r="Y131" s="1">
        <v>1909652350</v>
      </c>
      <c r="Z131" s="1">
        <v>1909652350</v>
      </c>
      <c r="AA131" s="31">
        <v>0</v>
      </c>
      <c r="AB131" s="31">
        <v>0</v>
      </c>
      <c r="AC131" s="31">
        <v>0</v>
      </c>
      <c r="AD131" s="31">
        <v>0</v>
      </c>
      <c r="AE131" s="31">
        <v>0</v>
      </c>
      <c r="AF131" s="31">
        <v>0</v>
      </c>
    </row>
    <row r="132" spans="1:32" x14ac:dyDescent="0.2">
      <c r="A132" t="s">
        <v>146</v>
      </c>
      <c r="B132" t="s">
        <v>73</v>
      </c>
      <c r="C132" t="s">
        <v>119</v>
      </c>
      <c r="D132" t="s">
        <v>0</v>
      </c>
      <c r="E132" t="s">
        <v>8</v>
      </c>
      <c r="F132">
        <v>202002</v>
      </c>
      <c r="G132" s="1">
        <v>807061188</v>
      </c>
      <c r="H132" s="1">
        <v>807061188</v>
      </c>
      <c r="I132" s="1">
        <v>807061188</v>
      </c>
      <c r="J132" s="1">
        <v>807061188</v>
      </c>
      <c r="K132" s="8">
        <v>1</v>
      </c>
      <c r="L132" s="8">
        <v>1</v>
      </c>
      <c r="M132" s="8">
        <v>0</v>
      </c>
      <c r="N132" s="8">
        <v>2172402.0344827576</v>
      </c>
      <c r="O132" s="1">
        <v>0</v>
      </c>
      <c r="P132" s="1">
        <v>0</v>
      </c>
      <c r="Q132" s="1">
        <v>0</v>
      </c>
      <c r="R132" s="1">
        <v>0</v>
      </c>
      <c r="S132" s="29">
        <v>4.6031995189053345E-7</v>
      </c>
      <c r="T132" s="8">
        <v>1</v>
      </c>
      <c r="U132" s="1">
        <v>807061188</v>
      </c>
      <c r="V132" s="1">
        <v>807061188</v>
      </c>
      <c r="W132" s="1">
        <v>807061188</v>
      </c>
      <c r="X132" s="1">
        <v>807061188</v>
      </c>
      <c r="Y132" s="1">
        <v>807061188</v>
      </c>
      <c r="Z132" s="1">
        <v>807061188</v>
      </c>
      <c r="AA132" s="31">
        <v>0</v>
      </c>
      <c r="AB132" s="31">
        <v>0</v>
      </c>
      <c r="AC132" s="31">
        <v>0</v>
      </c>
      <c r="AD132" s="31">
        <v>0</v>
      </c>
      <c r="AE132" s="31">
        <v>0</v>
      </c>
      <c r="AF132" s="31">
        <v>0</v>
      </c>
    </row>
    <row r="133" spans="1:32" x14ac:dyDescent="0.2">
      <c r="A133" t="s">
        <v>146</v>
      </c>
      <c r="B133" t="s">
        <v>73</v>
      </c>
      <c r="C133" t="s">
        <v>119</v>
      </c>
      <c r="D133" t="s">
        <v>0</v>
      </c>
      <c r="E133" t="s">
        <v>8</v>
      </c>
      <c r="F133">
        <v>202003</v>
      </c>
      <c r="G133" s="1">
        <v>1603500000</v>
      </c>
      <c r="H133" s="1">
        <v>1603500000</v>
      </c>
      <c r="I133" s="1">
        <v>199264578</v>
      </c>
      <c r="J133" s="1">
        <v>200000000</v>
      </c>
      <c r="K133" s="8">
        <v>1</v>
      </c>
      <c r="L133" s="8">
        <v>1</v>
      </c>
      <c r="M133" s="8">
        <v>0</v>
      </c>
      <c r="N133" s="8">
        <v>2101571.5483870967</v>
      </c>
      <c r="O133" s="1">
        <v>0</v>
      </c>
      <c r="P133" s="1">
        <v>0</v>
      </c>
      <c r="Q133" s="1">
        <v>0</v>
      </c>
      <c r="R133" s="1">
        <v>0</v>
      </c>
      <c r="S133" s="29">
        <v>4.7583438249698177E-7</v>
      </c>
      <c r="T133" s="8">
        <v>1</v>
      </c>
      <c r="U133" s="1">
        <v>1603500000</v>
      </c>
      <c r="V133" s="1">
        <v>200000000</v>
      </c>
      <c r="W133" s="1">
        <v>1603500000</v>
      </c>
      <c r="X133" s="1">
        <v>1603500000</v>
      </c>
      <c r="Y133" s="1">
        <v>200000000</v>
      </c>
      <c r="Z133" s="1">
        <v>200000000</v>
      </c>
      <c r="AA133" s="31">
        <v>0</v>
      </c>
      <c r="AB133" s="31">
        <v>735422</v>
      </c>
      <c r="AC133" s="31">
        <v>0</v>
      </c>
      <c r="AD133" s="31">
        <v>0</v>
      </c>
      <c r="AE133" s="31">
        <v>0</v>
      </c>
      <c r="AF133" s="31">
        <v>0</v>
      </c>
    </row>
    <row r="134" spans="1:32" x14ac:dyDescent="0.2">
      <c r="A134" t="s">
        <v>146</v>
      </c>
      <c r="B134" t="s">
        <v>73</v>
      </c>
      <c r="C134" t="s">
        <v>119</v>
      </c>
      <c r="D134" t="s">
        <v>0</v>
      </c>
      <c r="E134" t="s">
        <v>8</v>
      </c>
      <c r="F134">
        <v>202005</v>
      </c>
      <c r="G134" s="1">
        <v>1906000</v>
      </c>
      <c r="H134" s="1">
        <v>1906000.0000000477</v>
      </c>
      <c r="I134" s="1">
        <v>1906000</v>
      </c>
      <c r="J134" s="1">
        <v>1906000.0000000477</v>
      </c>
      <c r="K134" s="8">
        <v>2</v>
      </c>
      <c r="L134" s="8">
        <v>2</v>
      </c>
      <c r="M134" s="8">
        <v>0</v>
      </c>
      <c r="N134" s="8">
        <v>2080199.548387097</v>
      </c>
      <c r="O134" s="1">
        <v>0</v>
      </c>
      <c r="P134" s="1">
        <v>0</v>
      </c>
      <c r="Q134" s="1">
        <v>0</v>
      </c>
      <c r="R134" s="1">
        <v>0</v>
      </c>
      <c r="S134" s="29">
        <v>9.6144622353692919E-7</v>
      </c>
      <c r="T134" s="8">
        <v>2</v>
      </c>
      <c r="U134" s="1">
        <v>953000.00000002387</v>
      </c>
      <c r="V134" s="1">
        <v>953000.00000002387</v>
      </c>
      <c r="W134" s="1">
        <v>1906000.0000000477</v>
      </c>
      <c r="X134" s="1">
        <v>1906000.0000000477</v>
      </c>
      <c r="Y134" s="1">
        <v>1906000.0000000477</v>
      </c>
      <c r="Z134" s="1">
        <v>1906000.0000000477</v>
      </c>
      <c r="AA134" s="31">
        <v>4.7730281949043274E-8</v>
      </c>
      <c r="AB134" s="31">
        <v>4.7730281949043274E-8</v>
      </c>
      <c r="AC134" s="31">
        <v>0</v>
      </c>
      <c r="AD134" s="31">
        <v>0</v>
      </c>
      <c r="AE134" s="31">
        <v>0</v>
      </c>
      <c r="AF134" s="31">
        <v>0</v>
      </c>
    </row>
    <row r="135" spans="1:32" x14ac:dyDescent="0.2">
      <c r="A135" t="s">
        <v>146</v>
      </c>
      <c r="B135" t="s">
        <v>73</v>
      </c>
      <c r="C135" t="s">
        <v>119</v>
      </c>
      <c r="D135" t="s">
        <v>0</v>
      </c>
      <c r="E135" t="s">
        <v>8</v>
      </c>
      <c r="F135">
        <v>202008</v>
      </c>
      <c r="G135" s="1">
        <v>1407353960</v>
      </c>
      <c r="H135" s="1">
        <v>1407353960</v>
      </c>
      <c r="I135" s="1">
        <v>1407353960</v>
      </c>
      <c r="J135" s="1">
        <v>1407353960</v>
      </c>
      <c r="K135" s="8">
        <v>4</v>
      </c>
      <c r="L135" s="8">
        <v>4</v>
      </c>
      <c r="M135" s="8">
        <v>0</v>
      </c>
      <c r="N135" s="8">
        <v>2079558.3225806446</v>
      </c>
      <c r="O135" s="1">
        <v>0</v>
      </c>
      <c r="P135" s="1">
        <v>0</v>
      </c>
      <c r="Q135" s="1">
        <v>0</v>
      </c>
      <c r="R135" s="1">
        <v>0</v>
      </c>
      <c r="S135" s="29">
        <v>1.9234853654097895E-6</v>
      </c>
      <c r="T135" s="8">
        <v>4</v>
      </c>
      <c r="U135" s="1">
        <v>351838490</v>
      </c>
      <c r="V135" s="1">
        <v>351838490</v>
      </c>
      <c r="W135" s="1">
        <v>1407353960</v>
      </c>
      <c r="X135" s="1">
        <v>1407353960</v>
      </c>
      <c r="Y135" s="1">
        <v>1407353960</v>
      </c>
      <c r="Z135" s="1">
        <v>1407353960</v>
      </c>
      <c r="AA135" s="31">
        <v>0</v>
      </c>
      <c r="AB135" s="31">
        <v>0</v>
      </c>
      <c r="AC135" s="31">
        <v>0</v>
      </c>
      <c r="AD135" s="31">
        <v>0</v>
      </c>
      <c r="AE135" s="31">
        <v>0</v>
      </c>
      <c r="AF135" s="31">
        <v>0</v>
      </c>
    </row>
    <row r="136" spans="1:32" x14ac:dyDescent="0.2">
      <c r="A136" t="s">
        <v>146</v>
      </c>
      <c r="B136" t="s">
        <v>73</v>
      </c>
      <c r="C136" t="s">
        <v>119</v>
      </c>
      <c r="D136" t="s">
        <v>0</v>
      </c>
      <c r="E136" t="s">
        <v>8</v>
      </c>
      <c r="F136">
        <v>202012</v>
      </c>
      <c r="G136" s="1">
        <v>800000000</v>
      </c>
      <c r="H136" s="1">
        <v>800000000</v>
      </c>
      <c r="I136" s="1">
        <v>800000000</v>
      </c>
      <c r="J136" s="1">
        <v>800000000</v>
      </c>
      <c r="K136" s="8">
        <v>1</v>
      </c>
      <c r="L136" s="8">
        <v>1</v>
      </c>
      <c r="M136" s="8">
        <v>0</v>
      </c>
      <c r="N136" s="8">
        <v>2055497.5806451619</v>
      </c>
      <c r="O136" s="1">
        <v>0</v>
      </c>
      <c r="P136" s="1">
        <v>0</v>
      </c>
      <c r="Q136" s="1">
        <v>0</v>
      </c>
      <c r="R136" s="1">
        <v>0</v>
      </c>
      <c r="S136" s="29">
        <v>4.8650020774343534E-7</v>
      </c>
      <c r="T136" s="8">
        <v>1</v>
      </c>
      <c r="U136" s="1">
        <v>800000000</v>
      </c>
      <c r="V136" s="1">
        <v>800000000</v>
      </c>
      <c r="W136" s="1">
        <v>800000000</v>
      </c>
      <c r="X136" s="1">
        <v>800000000</v>
      </c>
      <c r="Y136" s="1">
        <v>800000000</v>
      </c>
      <c r="Z136" s="1">
        <v>800000000</v>
      </c>
      <c r="AA136" s="31">
        <v>0</v>
      </c>
      <c r="AB136" s="31">
        <v>0</v>
      </c>
      <c r="AC136" s="31">
        <v>0</v>
      </c>
      <c r="AD136" s="31">
        <v>0</v>
      </c>
      <c r="AE136" s="31">
        <v>0</v>
      </c>
      <c r="AF136" s="31">
        <v>0</v>
      </c>
    </row>
    <row r="137" spans="1:32" x14ac:dyDescent="0.2">
      <c r="A137" t="s">
        <v>146</v>
      </c>
      <c r="B137" t="s">
        <v>73</v>
      </c>
      <c r="C137" t="s">
        <v>119</v>
      </c>
      <c r="D137" t="s">
        <v>0</v>
      </c>
      <c r="E137" t="s">
        <v>8</v>
      </c>
      <c r="F137">
        <v>202104</v>
      </c>
      <c r="G137" s="1">
        <v>403000000</v>
      </c>
      <c r="H137" s="1">
        <v>403000000</v>
      </c>
      <c r="I137" s="1">
        <v>403000000</v>
      </c>
      <c r="J137" s="1">
        <v>197331723</v>
      </c>
      <c r="K137" s="8">
        <v>1</v>
      </c>
      <c r="L137" s="8">
        <v>1</v>
      </c>
      <c r="M137" s="8">
        <v>0</v>
      </c>
      <c r="N137" s="8">
        <v>2029880.5666666662</v>
      </c>
      <c r="O137" s="1">
        <v>0</v>
      </c>
      <c r="P137" s="1">
        <v>0</v>
      </c>
      <c r="Q137" s="1">
        <v>0</v>
      </c>
      <c r="R137" s="1">
        <v>0</v>
      </c>
      <c r="S137" s="29">
        <v>4.9263982148572065E-7</v>
      </c>
      <c r="T137" s="8">
        <v>1</v>
      </c>
      <c r="U137" s="1">
        <v>403000000</v>
      </c>
      <c r="V137" s="1">
        <v>197331723</v>
      </c>
      <c r="W137" s="1">
        <v>403000000</v>
      </c>
      <c r="X137" s="1">
        <v>403000000</v>
      </c>
      <c r="Y137" s="1">
        <v>197331723</v>
      </c>
      <c r="Z137" s="1">
        <v>197331723</v>
      </c>
      <c r="AA137" s="31">
        <v>0</v>
      </c>
      <c r="AB137" s="31">
        <v>-205668277</v>
      </c>
      <c r="AC137" s="31">
        <v>0</v>
      </c>
      <c r="AD137" s="31">
        <v>0</v>
      </c>
      <c r="AE137" s="31">
        <v>0</v>
      </c>
      <c r="AF137" s="31">
        <v>0</v>
      </c>
    </row>
    <row r="138" spans="1:32" x14ac:dyDescent="0.2">
      <c r="A138" t="s">
        <v>146</v>
      </c>
      <c r="B138" t="s">
        <v>73</v>
      </c>
      <c r="C138" t="s">
        <v>119</v>
      </c>
      <c r="D138" t="s">
        <v>0</v>
      </c>
      <c r="E138" t="s">
        <v>8</v>
      </c>
      <c r="F138">
        <v>202106</v>
      </c>
      <c r="G138" s="1">
        <v>1245911400</v>
      </c>
      <c r="H138" s="1">
        <v>1245911400</v>
      </c>
      <c r="I138" s="1">
        <v>1245911400</v>
      </c>
      <c r="J138" s="1">
        <v>1245906400</v>
      </c>
      <c r="K138" s="8">
        <v>3</v>
      </c>
      <c r="L138" s="8">
        <v>3</v>
      </c>
      <c r="M138" s="8">
        <v>0</v>
      </c>
      <c r="N138" s="8">
        <v>2058958.7333333329</v>
      </c>
      <c r="O138" s="1">
        <v>0</v>
      </c>
      <c r="P138" s="1">
        <v>0</v>
      </c>
      <c r="Q138" s="1">
        <v>0</v>
      </c>
      <c r="R138" s="1">
        <v>0</v>
      </c>
      <c r="S138" s="29">
        <v>1.4570471721612295E-6</v>
      </c>
      <c r="T138" s="8">
        <v>3</v>
      </c>
      <c r="U138" s="1">
        <v>415303800</v>
      </c>
      <c r="V138" s="1">
        <v>415302133.33333331</v>
      </c>
      <c r="W138" s="1">
        <v>1245911400</v>
      </c>
      <c r="X138" s="1">
        <v>1245911400</v>
      </c>
      <c r="Y138" s="1">
        <v>1245906400</v>
      </c>
      <c r="Z138" s="1">
        <v>1245906400</v>
      </c>
      <c r="AA138" s="31">
        <v>0</v>
      </c>
      <c r="AB138" s="31">
        <v>-5000</v>
      </c>
      <c r="AC138" s="31">
        <v>0</v>
      </c>
      <c r="AD138" s="31">
        <v>0</v>
      </c>
      <c r="AE138" s="31">
        <v>0</v>
      </c>
      <c r="AF138" s="31">
        <v>0</v>
      </c>
    </row>
    <row r="139" spans="1:32" x14ac:dyDescent="0.2">
      <c r="A139" t="s">
        <v>146</v>
      </c>
      <c r="B139" t="s">
        <v>73</v>
      </c>
      <c r="C139" t="s">
        <v>119</v>
      </c>
      <c r="D139" t="s">
        <v>0</v>
      </c>
      <c r="E139" t="s">
        <v>8</v>
      </c>
      <c r="F139">
        <v>202108</v>
      </c>
      <c r="G139" s="1">
        <v>342905924</v>
      </c>
      <c r="H139" s="1">
        <v>342905924</v>
      </c>
      <c r="I139" s="1">
        <v>342905924</v>
      </c>
      <c r="J139" s="1">
        <v>342905924</v>
      </c>
      <c r="K139" s="8">
        <v>1</v>
      </c>
      <c r="L139" s="8">
        <v>1</v>
      </c>
      <c r="M139" s="8">
        <v>0</v>
      </c>
      <c r="N139" s="8">
        <v>2033941.8064516129</v>
      </c>
      <c r="O139" s="1">
        <v>0</v>
      </c>
      <c r="P139" s="1">
        <v>0</v>
      </c>
      <c r="Q139" s="1">
        <v>0</v>
      </c>
      <c r="R139" s="1">
        <v>0</v>
      </c>
      <c r="S139" s="29">
        <v>4.9165615104032222E-7</v>
      </c>
      <c r="T139" s="8">
        <v>1</v>
      </c>
      <c r="U139" s="1">
        <v>342905924</v>
      </c>
      <c r="V139" s="1">
        <v>342905924</v>
      </c>
      <c r="W139" s="1">
        <v>342905924</v>
      </c>
      <c r="X139" s="1">
        <v>342905924</v>
      </c>
      <c r="Y139" s="1">
        <v>342905924</v>
      </c>
      <c r="Z139" s="1">
        <v>342905924</v>
      </c>
      <c r="AA139" s="31">
        <v>0</v>
      </c>
      <c r="AB139" s="31">
        <v>0</v>
      </c>
      <c r="AC139" s="31">
        <v>0</v>
      </c>
      <c r="AD139" s="31">
        <v>0</v>
      </c>
      <c r="AE139" s="31">
        <v>0</v>
      </c>
      <c r="AF139" s="31">
        <v>0</v>
      </c>
    </row>
    <row r="140" spans="1:32" x14ac:dyDescent="0.2">
      <c r="A140" t="s">
        <v>146</v>
      </c>
      <c r="B140" t="s">
        <v>73</v>
      </c>
      <c r="C140" t="s">
        <v>119</v>
      </c>
      <c r="D140" t="s">
        <v>0</v>
      </c>
      <c r="E140" t="s">
        <v>8</v>
      </c>
      <c r="F140">
        <v>202212</v>
      </c>
      <c r="G140" s="1">
        <v>1094266326</v>
      </c>
      <c r="H140" s="1">
        <v>1094266326</v>
      </c>
      <c r="I140" s="1">
        <v>1094266326</v>
      </c>
      <c r="J140" s="1">
        <v>1094266326</v>
      </c>
      <c r="K140" s="8">
        <v>3</v>
      </c>
      <c r="L140" s="8">
        <v>3</v>
      </c>
      <c r="M140" s="8">
        <v>0</v>
      </c>
      <c r="N140" s="8">
        <v>2014510.8709677423</v>
      </c>
      <c r="O140" s="1">
        <v>0</v>
      </c>
      <c r="P140" s="1">
        <v>0</v>
      </c>
      <c r="Q140" s="1">
        <v>0</v>
      </c>
      <c r="R140" s="1">
        <v>0</v>
      </c>
      <c r="S140" s="29">
        <v>1.4891952400131963E-6</v>
      </c>
      <c r="T140" s="8">
        <v>3</v>
      </c>
      <c r="U140" s="1">
        <v>364755442</v>
      </c>
      <c r="V140" s="1">
        <v>364755442</v>
      </c>
      <c r="W140" s="1">
        <v>1094266326</v>
      </c>
      <c r="X140" s="1">
        <v>1094266326</v>
      </c>
      <c r="Y140" s="1">
        <v>1094266326</v>
      </c>
      <c r="Z140" s="1">
        <v>1094266326</v>
      </c>
      <c r="AA140" s="31">
        <v>0</v>
      </c>
      <c r="AB140" s="31">
        <v>0</v>
      </c>
      <c r="AC140" s="31">
        <v>0</v>
      </c>
      <c r="AD140" s="31">
        <v>0</v>
      </c>
      <c r="AE140" s="31">
        <v>0</v>
      </c>
      <c r="AF140" s="31">
        <v>0</v>
      </c>
    </row>
    <row r="141" spans="1:32" x14ac:dyDescent="0.2">
      <c r="A141" t="s">
        <v>146</v>
      </c>
      <c r="B141" t="s">
        <v>73</v>
      </c>
      <c r="C141" t="s">
        <v>119</v>
      </c>
      <c r="D141" t="s">
        <v>0</v>
      </c>
      <c r="E141" t="s">
        <v>8</v>
      </c>
      <c r="F141">
        <v>202309</v>
      </c>
      <c r="G141" s="1">
        <v>0</v>
      </c>
      <c r="H141" s="1">
        <v>853218530</v>
      </c>
      <c r="I141" s="1">
        <v>0</v>
      </c>
      <c r="J141" s="1">
        <v>853218530</v>
      </c>
      <c r="K141" s="8">
        <v>0</v>
      </c>
      <c r="L141" s="8">
        <v>3</v>
      </c>
      <c r="M141" s="8">
        <v>0</v>
      </c>
      <c r="N141" s="8">
        <v>1821949.1000000003</v>
      </c>
      <c r="O141" s="1">
        <v>0</v>
      </c>
      <c r="P141" s="1">
        <v>0</v>
      </c>
      <c r="Q141" s="1">
        <v>0</v>
      </c>
      <c r="R141" s="1">
        <v>0</v>
      </c>
      <c r="S141" s="29">
        <v>1.6465882608904934E-6</v>
      </c>
      <c r="T141" s="8">
        <v>3</v>
      </c>
      <c r="U141" s="1">
        <v>284406176.66666669</v>
      </c>
      <c r="V141" s="1">
        <v>284406176.66666669</v>
      </c>
      <c r="W141" s="1">
        <v>853218530</v>
      </c>
      <c r="X141" s="1">
        <v>853218530</v>
      </c>
      <c r="Y141" s="1">
        <v>853218530</v>
      </c>
      <c r="Z141" s="1">
        <v>853218530</v>
      </c>
      <c r="AA141" s="31">
        <v>853218530</v>
      </c>
      <c r="AB141" s="31">
        <v>853218530</v>
      </c>
      <c r="AC141" s="31">
        <v>0</v>
      </c>
      <c r="AD141" s="31">
        <v>0</v>
      </c>
      <c r="AE141" s="31">
        <v>0</v>
      </c>
      <c r="AF141" s="31">
        <v>0</v>
      </c>
    </row>
    <row r="142" spans="1:32" x14ac:dyDescent="0.2">
      <c r="A142" t="s">
        <v>146</v>
      </c>
      <c r="B142" t="s">
        <v>73</v>
      </c>
      <c r="C142" t="s">
        <v>119</v>
      </c>
      <c r="D142" t="s">
        <v>0</v>
      </c>
      <c r="E142" t="s">
        <v>8</v>
      </c>
      <c r="F142">
        <v>202312</v>
      </c>
      <c r="G142" s="1">
        <v>1040000000</v>
      </c>
      <c r="H142" s="1">
        <v>1040000000</v>
      </c>
      <c r="I142" s="1">
        <v>1040000000</v>
      </c>
      <c r="J142" s="1">
        <v>1040000000</v>
      </c>
      <c r="K142" s="8">
        <v>1</v>
      </c>
      <c r="L142" s="8">
        <v>1</v>
      </c>
      <c r="M142" s="8">
        <v>0</v>
      </c>
      <c r="N142" s="8">
        <v>1755232.903225807</v>
      </c>
      <c r="O142" s="1">
        <v>0</v>
      </c>
      <c r="P142" s="1">
        <v>0</v>
      </c>
      <c r="Q142" s="1">
        <v>0</v>
      </c>
      <c r="R142" s="1">
        <v>0</v>
      </c>
      <c r="S142" s="29">
        <v>5.6972496251761077E-7</v>
      </c>
      <c r="T142" s="8">
        <v>1</v>
      </c>
      <c r="U142" s="1">
        <v>1040000000</v>
      </c>
      <c r="V142" s="1">
        <v>1040000000</v>
      </c>
      <c r="W142" s="1">
        <v>1040000000</v>
      </c>
      <c r="X142" s="1">
        <v>1040000000</v>
      </c>
      <c r="Y142" s="1">
        <v>1040000000</v>
      </c>
      <c r="Z142" s="1">
        <v>1040000000</v>
      </c>
      <c r="AA142" s="31">
        <v>0</v>
      </c>
      <c r="AB142" s="31">
        <v>0</v>
      </c>
      <c r="AC142" s="31">
        <v>0</v>
      </c>
      <c r="AD142" s="31">
        <v>0</v>
      </c>
      <c r="AE142" s="31">
        <v>0</v>
      </c>
      <c r="AF142" s="31">
        <v>0</v>
      </c>
    </row>
    <row r="143" spans="1:32" x14ac:dyDescent="0.2">
      <c r="A143" t="s">
        <v>146</v>
      </c>
      <c r="B143" t="s">
        <v>73</v>
      </c>
      <c r="C143" t="s">
        <v>119</v>
      </c>
      <c r="D143" t="s">
        <v>0</v>
      </c>
      <c r="E143" t="s">
        <v>8</v>
      </c>
      <c r="F143">
        <v>202402</v>
      </c>
      <c r="G143" s="1">
        <v>0</v>
      </c>
      <c r="H143" s="1">
        <v>1262245806.5</v>
      </c>
      <c r="I143" s="1">
        <v>0</v>
      </c>
      <c r="J143" s="1">
        <v>1262245806.5</v>
      </c>
      <c r="K143" s="8">
        <v>0</v>
      </c>
      <c r="L143" s="8">
        <v>1</v>
      </c>
      <c r="M143" s="8">
        <v>0</v>
      </c>
      <c r="N143" s="8">
        <v>1674724.068965517</v>
      </c>
      <c r="O143" s="1">
        <v>0</v>
      </c>
      <c r="P143" s="1">
        <v>0</v>
      </c>
      <c r="Q143" s="1">
        <v>0</v>
      </c>
      <c r="R143" s="1">
        <v>0</v>
      </c>
      <c r="S143" s="29">
        <v>5.9711329079882608E-7</v>
      </c>
      <c r="T143" s="8">
        <v>1</v>
      </c>
      <c r="U143" s="1">
        <v>1262245806.5</v>
      </c>
      <c r="V143" s="1">
        <v>1262245806.5</v>
      </c>
      <c r="W143" s="1">
        <v>1262245806.5</v>
      </c>
      <c r="X143" s="1">
        <v>1262245806.5</v>
      </c>
      <c r="Y143" s="1">
        <v>1262245806.5</v>
      </c>
      <c r="Z143" s="1">
        <v>1262245806.5</v>
      </c>
      <c r="AA143" s="31">
        <v>1262245806.5</v>
      </c>
      <c r="AB143" s="31">
        <v>1262245806.5</v>
      </c>
      <c r="AC143" s="31">
        <v>0</v>
      </c>
      <c r="AD143" s="31">
        <v>0</v>
      </c>
      <c r="AE143" s="31">
        <v>0</v>
      </c>
      <c r="AF143" s="31">
        <v>0</v>
      </c>
    </row>
    <row r="144" spans="1:32" x14ac:dyDescent="0.2">
      <c r="A144" t="s">
        <v>146</v>
      </c>
      <c r="B144" t="s">
        <v>73</v>
      </c>
      <c r="C144" t="s">
        <v>119</v>
      </c>
      <c r="D144" t="s">
        <v>0</v>
      </c>
      <c r="E144" t="s">
        <v>8</v>
      </c>
      <c r="F144">
        <v>202403</v>
      </c>
      <c r="G144" s="1">
        <v>0</v>
      </c>
      <c r="H144" s="1">
        <v>75114160</v>
      </c>
      <c r="I144" s="1">
        <v>0</v>
      </c>
      <c r="J144" s="1">
        <v>75114160</v>
      </c>
      <c r="K144" s="8">
        <v>0</v>
      </c>
      <c r="L144" s="8">
        <v>1</v>
      </c>
      <c r="M144" s="8">
        <v>0</v>
      </c>
      <c r="N144" s="8">
        <v>1657112.0645161283</v>
      </c>
      <c r="O144" s="1">
        <v>0</v>
      </c>
      <c r="P144" s="1">
        <v>0</v>
      </c>
      <c r="Q144" s="1">
        <v>0</v>
      </c>
      <c r="R144" s="1">
        <v>0</v>
      </c>
      <c r="S144" s="29">
        <v>6.0345948919996365E-7</v>
      </c>
      <c r="T144" s="8">
        <v>1</v>
      </c>
      <c r="U144" s="1">
        <v>75114160</v>
      </c>
      <c r="V144" s="1">
        <v>75114160</v>
      </c>
      <c r="W144" s="1">
        <v>75114160</v>
      </c>
      <c r="X144" s="1">
        <v>75114160</v>
      </c>
      <c r="Y144" s="1">
        <v>75114160</v>
      </c>
      <c r="Z144" s="1">
        <v>75114160</v>
      </c>
      <c r="AA144" s="31">
        <v>75114160</v>
      </c>
      <c r="AB144" s="31">
        <v>75114160</v>
      </c>
      <c r="AC144" s="31">
        <v>0</v>
      </c>
      <c r="AD144" s="31">
        <v>0</v>
      </c>
      <c r="AE144" s="31">
        <v>0</v>
      </c>
      <c r="AF144" s="31">
        <v>0</v>
      </c>
    </row>
    <row r="145" spans="1:32" x14ac:dyDescent="0.2">
      <c r="A145" t="s">
        <v>146</v>
      </c>
      <c r="B145" t="s">
        <v>73</v>
      </c>
      <c r="C145" t="s">
        <v>119</v>
      </c>
      <c r="D145" t="s">
        <v>0</v>
      </c>
      <c r="E145" t="s">
        <v>8</v>
      </c>
      <c r="F145">
        <v>202404</v>
      </c>
      <c r="G145" s="1">
        <v>484017600</v>
      </c>
      <c r="H145" s="1">
        <v>849440460.92000008</v>
      </c>
      <c r="I145" s="1">
        <v>484017600</v>
      </c>
      <c r="J145" s="1">
        <v>849440460.92000008</v>
      </c>
      <c r="K145" s="8">
        <v>1</v>
      </c>
      <c r="L145" s="8">
        <v>2</v>
      </c>
      <c r="M145" s="8">
        <v>0</v>
      </c>
      <c r="N145" s="8">
        <v>1673642.2000000002</v>
      </c>
      <c r="O145" s="1">
        <v>0</v>
      </c>
      <c r="P145" s="1">
        <v>0</v>
      </c>
      <c r="Q145" s="1">
        <v>0</v>
      </c>
      <c r="R145" s="1">
        <v>0</v>
      </c>
      <c r="S145" s="29">
        <v>1.1949985486742626E-6</v>
      </c>
      <c r="T145" s="8">
        <v>2</v>
      </c>
      <c r="U145" s="1">
        <v>424720230.46000004</v>
      </c>
      <c r="V145" s="1">
        <v>424720230.46000004</v>
      </c>
      <c r="W145" s="1">
        <v>849440460.92000008</v>
      </c>
      <c r="X145" s="1">
        <v>849440460.92000008</v>
      </c>
      <c r="Y145" s="1">
        <v>849440460.92000008</v>
      </c>
      <c r="Z145" s="1">
        <v>849440460.92000008</v>
      </c>
      <c r="AA145" s="31">
        <v>365422860.92000008</v>
      </c>
      <c r="AB145" s="31">
        <v>365422860.92000008</v>
      </c>
      <c r="AC145" s="31">
        <v>0</v>
      </c>
      <c r="AD145" s="31">
        <v>0</v>
      </c>
      <c r="AE145" s="31">
        <v>0</v>
      </c>
      <c r="AF145" s="31">
        <v>0</v>
      </c>
    </row>
    <row r="146" spans="1:32" x14ac:dyDescent="0.2">
      <c r="A146" t="s">
        <v>147</v>
      </c>
      <c r="B146" t="s">
        <v>73</v>
      </c>
      <c r="C146" t="s">
        <v>120</v>
      </c>
      <c r="D146" t="s">
        <v>2</v>
      </c>
      <c r="E146" t="s">
        <v>8</v>
      </c>
      <c r="F146">
        <v>202001</v>
      </c>
      <c r="G146" s="1">
        <v>0</v>
      </c>
      <c r="H146" s="1">
        <v>0</v>
      </c>
      <c r="I146" s="1">
        <v>0</v>
      </c>
      <c r="J146" s="1">
        <v>0</v>
      </c>
      <c r="K146" s="8">
        <v>0</v>
      </c>
      <c r="L146" s="8">
        <v>0</v>
      </c>
      <c r="M146" s="8">
        <v>0</v>
      </c>
      <c r="N146" s="8">
        <v>47594.838709677431</v>
      </c>
      <c r="O146" s="1">
        <v>0</v>
      </c>
      <c r="P146" s="1">
        <v>0</v>
      </c>
      <c r="Q146" s="1">
        <v>0</v>
      </c>
      <c r="R146" s="1">
        <v>0</v>
      </c>
      <c r="S146" s="29">
        <v>0</v>
      </c>
      <c r="T146" s="8">
        <v>0</v>
      </c>
      <c r="W146" s="1">
        <v>0</v>
      </c>
      <c r="X146" s="1">
        <v>0</v>
      </c>
      <c r="Y146" s="1">
        <v>0</v>
      </c>
      <c r="Z146" s="1">
        <v>0</v>
      </c>
      <c r="AA146" s="31">
        <v>0</v>
      </c>
      <c r="AB146" s="31">
        <v>0</v>
      </c>
      <c r="AC146" s="31">
        <v>0</v>
      </c>
      <c r="AD146" s="31">
        <v>0</v>
      </c>
      <c r="AE146" s="31">
        <v>0</v>
      </c>
      <c r="AF146" s="31">
        <v>0</v>
      </c>
    </row>
    <row r="147" spans="1:32" x14ac:dyDescent="0.2">
      <c r="A147" t="s">
        <v>148</v>
      </c>
      <c r="B147" t="s">
        <v>73</v>
      </c>
      <c r="C147" t="s">
        <v>120</v>
      </c>
      <c r="D147" t="s">
        <v>3</v>
      </c>
      <c r="E147" t="s">
        <v>8</v>
      </c>
      <c r="F147">
        <v>201706</v>
      </c>
      <c r="G147" s="1">
        <v>1009183633</v>
      </c>
      <c r="H147" s="1">
        <v>1009183633</v>
      </c>
      <c r="I147" s="1">
        <v>1009183633</v>
      </c>
      <c r="J147" s="1">
        <v>1009183633</v>
      </c>
      <c r="K147" s="8">
        <v>1</v>
      </c>
      <c r="L147" s="8">
        <v>1</v>
      </c>
      <c r="M147" s="8">
        <v>0</v>
      </c>
      <c r="N147" s="8">
        <v>137511.39999999997</v>
      </c>
      <c r="O147" s="1">
        <v>0</v>
      </c>
      <c r="P147" s="1">
        <v>0</v>
      </c>
      <c r="Q147" s="1">
        <v>0</v>
      </c>
      <c r="R147" s="1">
        <v>0</v>
      </c>
      <c r="S147" s="29">
        <v>7.2721243475086447E-6</v>
      </c>
      <c r="T147" s="8">
        <v>1</v>
      </c>
      <c r="U147" s="1">
        <v>1009183633</v>
      </c>
      <c r="V147" s="1">
        <v>1009183633</v>
      </c>
      <c r="W147" s="1">
        <v>1009183633</v>
      </c>
      <c r="X147" s="1">
        <v>1009183633</v>
      </c>
      <c r="Y147" s="1">
        <v>1009183633</v>
      </c>
      <c r="Z147" s="1">
        <v>1009183633</v>
      </c>
      <c r="AA147" s="31">
        <v>0</v>
      </c>
      <c r="AB147" s="31">
        <v>0</v>
      </c>
      <c r="AC147" s="31">
        <v>0</v>
      </c>
      <c r="AD147" s="31">
        <v>0</v>
      </c>
      <c r="AE147" s="31">
        <v>0</v>
      </c>
      <c r="AF147" s="31">
        <v>0</v>
      </c>
    </row>
    <row r="148" spans="1:32" x14ac:dyDescent="0.2">
      <c r="A148" t="s">
        <v>148</v>
      </c>
      <c r="B148" t="s">
        <v>73</v>
      </c>
      <c r="C148" t="s">
        <v>120</v>
      </c>
      <c r="D148" t="s">
        <v>3</v>
      </c>
      <c r="E148" t="s">
        <v>8</v>
      </c>
      <c r="F148">
        <v>201903</v>
      </c>
      <c r="G148" s="1">
        <v>1939677256</v>
      </c>
      <c r="H148" s="1">
        <v>1939677256</v>
      </c>
      <c r="I148" s="1">
        <v>1939677256</v>
      </c>
      <c r="J148" s="1">
        <v>1939677256</v>
      </c>
      <c r="K148" s="8">
        <v>2</v>
      </c>
      <c r="L148" s="8">
        <v>2</v>
      </c>
      <c r="M148" s="8">
        <v>0</v>
      </c>
      <c r="N148" s="8">
        <v>189038.3548387097</v>
      </c>
      <c r="O148" s="1">
        <v>0</v>
      </c>
      <c r="P148" s="1">
        <v>0</v>
      </c>
      <c r="Q148" s="1">
        <v>0</v>
      </c>
      <c r="R148" s="1">
        <v>0</v>
      </c>
      <c r="S148" s="29">
        <v>1.057986355047593E-5</v>
      </c>
      <c r="T148" s="8">
        <v>2</v>
      </c>
      <c r="U148" s="1">
        <v>969838628</v>
      </c>
      <c r="V148" s="1">
        <v>969838628</v>
      </c>
      <c r="W148" s="1">
        <v>1939677256</v>
      </c>
      <c r="X148" s="1">
        <v>1939677256</v>
      </c>
      <c r="Y148" s="1">
        <v>1939677256</v>
      </c>
      <c r="Z148" s="1">
        <v>1939677256</v>
      </c>
      <c r="AA148" s="31">
        <v>0</v>
      </c>
      <c r="AB148" s="31">
        <v>0</v>
      </c>
      <c r="AC148" s="31">
        <v>0</v>
      </c>
      <c r="AD148" s="31">
        <v>0</v>
      </c>
      <c r="AE148" s="31">
        <v>0</v>
      </c>
      <c r="AF148" s="31">
        <v>0</v>
      </c>
    </row>
    <row r="149" spans="1:32" x14ac:dyDescent="0.2">
      <c r="A149" t="s">
        <v>148</v>
      </c>
      <c r="B149" t="s">
        <v>73</v>
      </c>
      <c r="C149" t="s">
        <v>120</v>
      </c>
      <c r="D149" t="s">
        <v>3</v>
      </c>
      <c r="E149" t="s">
        <v>8</v>
      </c>
      <c r="F149">
        <v>201904</v>
      </c>
      <c r="G149" s="1">
        <v>965255471</v>
      </c>
      <c r="H149" s="1">
        <v>965255471</v>
      </c>
      <c r="I149" s="1">
        <v>965255471</v>
      </c>
      <c r="J149" s="1">
        <v>965255471</v>
      </c>
      <c r="K149" s="8">
        <v>1</v>
      </c>
      <c r="L149" s="8">
        <v>1</v>
      </c>
      <c r="M149" s="8">
        <v>0</v>
      </c>
      <c r="N149" s="8">
        <v>252285.19999999998</v>
      </c>
      <c r="O149" s="1">
        <v>0</v>
      </c>
      <c r="P149" s="1">
        <v>0</v>
      </c>
      <c r="Q149" s="1">
        <v>0</v>
      </c>
      <c r="R149" s="1">
        <v>0</v>
      </c>
      <c r="S149" s="29">
        <v>3.9637679895610211E-6</v>
      </c>
      <c r="T149" s="8">
        <v>1</v>
      </c>
      <c r="U149" s="1">
        <v>965255471</v>
      </c>
      <c r="V149" s="1">
        <v>965255471</v>
      </c>
      <c r="W149" s="1">
        <v>965255471</v>
      </c>
      <c r="X149" s="1">
        <v>965255471</v>
      </c>
      <c r="Y149" s="1">
        <v>965255471</v>
      </c>
      <c r="Z149" s="1">
        <v>965255471</v>
      </c>
      <c r="AA149" s="31">
        <v>0</v>
      </c>
      <c r="AB149" s="31">
        <v>0</v>
      </c>
      <c r="AC149" s="31">
        <v>0</v>
      </c>
      <c r="AD149" s="31">
        <v>0</v>
      </c>
      <c r="AE149" s="31">
        <v>0</v>
      </c>
      <c r="AF149" s="31">
        <v>0</v>
      </c>
    </row>
    <row r="150" spans="1:32" x14ac:dyDescent="0.2">
      <c r="A150" t="s">
        <v>148</v>
      </c>
      <c r="B150" t="s">
        <v>73</v>
      </c>
      <c r="C150" t="s">
        <v>120</v>
      </c>
      <c r="D150" t="s">
        <v>3</v>
      </c>
      <c r="E150" t="s">
        <v>8</v>
      </c>
      <c r="F150">
        <v>201907</v>
      </c>
      <c r="G150" s="1">
        <v>0</v>
      </c>
      <c r="H150" s="1">
        <v>0</v>
      </c>
      <c r="I150" s="1">
        <v>0</v>
      </c>
      <c r="J150" s="1">
        <v>0</v>
      </c>
      <c r="K150" s="8">
        <v>0</v>
      </c>
      <c r="L150" s="8">
        <v>0</v>
      </c>
      <c r="M150" s="8">
        <v>0</v>
      </c>
      <c r="N150" s="8">
        <v>277212.38709677412</v>
      </c>
      <c r="O150" s="1">
        <v>0</v>
      </c>
      <c r="P150" s="1">
        <v>0</v>
      </c>
      <c r="Q150" s="1">
        <v>0</v>
      </c>
      <c r="R150" s="1">
        <v>0</v>
      </c>
      <c r="S150" s="29">
        <v>0</v>
      </c>
      <c r="T150" s="8">
        <v>0</v>
      </c>
      <c r="W150" s="1">
        <v>0</v>
      </c>
      <c r="X150" s="1">
        <v>0</v>
      </c>
      <c r="Y150" s="1">
        <v>0</v>
      </c>
      <c r="Z150" s="1">
        <v>0</v>
      </c>
      <c r="AA150" s="31">
        <v>0</v>
      </c>
      <c r="AB150" s="31">
        <v>0</v>
      </c>
      <c r="AC150" s="31">
        <v>0</v>
      </c>
      <c r="AD150" s="31">
        <v>0</v>
      </c>
      <c r="AE150" s="31">
        <v>0</v>
      </c>
      <c r="AF150" s="31">
        <v>0</v>
      </c>
    </row>
    <row r="151" spans="1:32" x14ac:dyDescent="0.2">
      <c r="A151" t="s">
        <v>148</v>
      </c>
      <c r="B151" t="s">
        <v>73</v>
      </c>
      <c r="C151" t="s">
        <v>120</v>
      </c>
      <c r="D151" t="s">
        <v>3</v>
      </c>
      <c r="E151" t="s">
        <v>8</v>
      </c>
      <c r="F151">
        <v>202112</v>
      </c>
      <c r="G151" s="1">
        <v>0</v>
      </c>
      <c r="H151" s="1">
        <v>0</v>
      </c>
      <c r="I151" s="1">
        <v>0</v>
      </c>
      <c r="J151" s="1">
        <v>0</v>
      </c>
      <c r="K151" s="8">
        <v>0</v>
      </c>
      <c r="L151" s="8">
        <v>0</v>
      </c>
      <c r="M151" s="8">
        <v>0</v>
      </c>
      <c r="N151" s="8">
        <v>656392.87096774182</v>
      </c>
      <c r="O151" s="1">
        <v>0</v>
      </c>
      <c r="P151" s="1">
        <v>0</v>
      </c>
      <c r="Q151" s="1">
        <v>0</v>
      </c>
      <c r="R151" s="1">
        <v>0</v>
      </c>
      <c r="S151" s="29">
        <v>0</v>
      </c>
      <c r="T151" s="8">
        <v>0</v>
      </c>
      <c r="W151" s="1">
        <v>0</v>
      </c>
      <c r="X151" s="1">
        <v>0</v>
      </c>
      <c r="Y151" s="1">
        <v>0</v>
      </c>
      <c r="Z151" s="1">
        <v>0</v>
      </c>
      <c r="AA151" s="31">
        <v>0</v>
      </c>
      <c r="AB151" s="31">
        <v>0</v>
      </c>
      <c r="AC151" s="31">
        <v>0</v>
      </c>
      <c r="AD151" s="31">
        <v>0</v>
      </c>
      <c r="AE151" s="31">
        <v>0</v>
      </c>
      <c r="AF151" s="31">
        <v>0</v>
      </c>
    </row>
    <row r="152" spans="1:32" x14ac:dyDescent="0.2">
      <c r="A152" t="s">
        <v>148</v>
      </c>
      <c r="B152" t="s">
        <v>73</v>
      </c>
      <c r="C152" t="s">
        <v>120</v>
      </c>
      <c r="D152" t="s">
        <v>3</v>
      </c>
      <c r="E152" t="s">
        <v>8</v>
      </c>
      <c r="F152">
        <v>202201</v>
      </c>
      <c r="G152" s="1">
        <v>0</v>
      </c>
      <c r="H152" s="1">
        <v>0</v>
      </c>
      <c r="I152" s="1">
        <v>0</v>
      </c>
      <c r="J152" s="1">
        <v>0</v>
      </c>
      <c r="K152" s="8">
        <v>0</v>
      </c>
      <c r="L152" s="8">
        <v>0</v>
      </c>
      <c r="M152" s="8">
        <v>0</v>
      </c>
      <c r="N152" s="8">
        <v>660229.22580645175</v>
      </c>
      <c r="O152" s="1">
        <v>0</v>
      </c>
      <c r="P152" s="1">
        <v>0</v>
      </c>
      <c r="Q152" s="1">
        <v>0</v>
      </c>
      <c r="R152" s="1">
        <v>0</v>
      </c>
      <c r="S152" s="29">
        <v>0</v>
      </c>
      <c r="T152" s="8">
        <v>0</v>
      </c>
      <c r="W152" s="1">
        <v>0</v>
      </c>
      <c r="X152" s="1">
        <v>0</v>
      </c>
      <c r="Y152" s="1">
        <v>0</v>
      </c>
      <c r="Z152" s="1">
        <v>0</v>
      </c>
      <c r="AA152" s="31">
        <v>0</v>
      </c>
      <c r="AB152" s="31">
        <v>0</v>
      </c>
      <c r="AC152" s="31">
        <v>0</v>
      </c>
      <c r="AD152" s="31">
        <v>0</v>
      </c>
      <c r="AE152" s="31">
        <v>0</v>
      </c>
      <c r="AF152" s="31">
        <v>0</v>
      </c>
    </row>
    <row r="153" spans="1:32" x14ac:dyDescent="0.2">
      <c r="A153" t="s">
        <v>148</v>
      </c>
      <c r="B153" t="s">
        <v>73</v>
      </c>
      <c r="C153" t="s">
        <v>120</v>
      </c>
      <c r="D153" t="s">
        <v>3</v>
      </c>
      <c r="E153" t="s">
        <v>8</v>
      </c>
      <c r="F153">
        <v>202208</v>
      </c>
      <c r="G153" s="1">
        <v>982169018</v>
      </c>
      <c r="H153" s="1">
        <v>1046340892.62</v>
      </c>
      <c r="I153" s="1">
        <v>982169018</v>
      </c>
      <c r="J153" s="1">
        <v>1046340892.62</v>
      </c>
      <c r="K153" s="8">
        <v>1</v>
      </c>
      <c r="L153" s="8">
        <v>1</v>
      </c>
      <c r="M153" s="8">
        <v>0</v>
      </c>
      <c r="N153" s="8">
        <v>712659.32258064509</v>
      </c>
      <c r="O153" s="1">
        <v>0</v>
      </c>
      <c r="P153" s="1">
        <v>0</v>
      </c>
      <c r="Q153" s="1">
        <v>0</v>
      </c>
      <c r="R153" s="1">
        <v>0</v>
      </c>
      <c r="S153" s="29">
        <v>1.4031950025979477E-6</v>
      </c>
      <c r="T153" s="8">
        <v>1</v>
      </c>
      <c r="U153" s="1">
        <v>1046340892.62</v>
      </c>
      <c r="V153" s="1">
        <v>1046340892.62</v>
      </c>
      <c r="W153" s="1">
        <v>1046340892.62</v>
      </c>
      <c r="X153" s="1">
        <v>1046340892.62</v>
      </c>
      <c r="Y153" s="1">
        <v>1046340892.62</v>
      </c>
      <c r="Z153" s="1">
        <v>1046340892.62</v>
      </c>
      <c r="AA153" s="31">
        <v>64171874.620000005</v>
      </c>
      <c r="AB153" s="31">
        <v>64171874.620000005</v>
      </c>
      <c r="AC153" s="31">
        <v>0</v>
      </c>
      <c r="AD153" s="31">
        <v>0</v>
      </c>
      <c r="AE153" s="31">
        <v>0</v>
      </c>
      <c r="AF153" s="31">
        <v>0</v>
      </c>
    </row>
    <row r="154" spans="1:32" x14ac:dyDescent="0.2">
      <c r="A154" t="s">
        <v>148</v>
      </c>
      <c r="B154" t="s">
        <v>73</v>
      </c>
      <c r="C154" t="s">
        <v>120</v>
      </c>
      <c r="D154" t="s">
        <v>3</v>
      </c>
      <c r="E154" t="s">
        <v>8</v>
      </c>
      <c r="F154">
        <v>202305</v>
      </c>
      <c r="G154" s="1">
        <v>0</v>
      </c>
      <c r="H154" s="1">
        <v>0</v>
      </c>
      <c r="I154" s="1">
        <v>0</v>
      </c>
      <c r="J154" s="1">
        <v>0</v>
      </c>
      <c r="K154" s="8">
        <v>0</v>
      </c>
      <c r="L154" s="8">
        <v>0</v>
      </c>
      <c r="M154" s="8">
        <v>0</v>
      </c>
      <c r="N154" s="8">
        <v>754089.87096774194</v>
      </c>
      <c r="O154" s="1">
        <v>0</v>
      </c>
      <c r="P154" s="1">
        <v>0</v>
      </c>
      <c r="Q154" s="1">
        <v>0</v>
      </c>
      <c r="R154" s="1">
        <v>0</v>
      </c>
      <c r="S154" s="29">
        <v>0</v>
      </c>
      <c r="T154" s="8">
        <v>0</v>
      </c>
      <c r="W154" s="1">
        <v>0</v>
      </c>
      <c r="X154" s="1">
        <v>0</v>
      </c>
      <c r="Y154" s="1">
        <v>0</v>
      </c>
      <c r="Z154" s="1">
        <v>0</v>
      </c>
      <c r="AA154" s="31">
        <v>0</v>
      </c>
      <c r="AB154" s="31">
        <v>0</v>
      </c>
      <c r="AC154" s="31">
        <v>0</v>
      </c>
      <c r="AD154" s="31">
        <v>0</v>
      </c>
      <c r="AE154" s="31">
        <v>0</v>
      </c>
      <c r="AF154" s="31">
        <v>0</v>
      </c>
    </row>
    <row r="155" spans="1:32" x14ac:dyDescent="0.2">
      <c r="A155" t="s">
        <v>149</v>
      </c>
      <c r="B155" t="s">
        <v>73</v>
      </c>
      <c r="C155" t="s">
        <v>120</v>
      </c>
      <c r="D155" t="s">
        <v>1</v>
      </c>
      <c r="E155" t="s">
        <v>8</v>
      </c>
      <c r="F155">
        <v>201602</v>
      </c>
      <c r="G155" s="1">
        <v>388791282</v>
      </c>
      <c r="H155" s="1">
        <v>388791282.00000006</v>
      </c>
      <c r="I155" s="1">
        <v>388791282</v>
      </c>
      <c r="J155" s="1">
        <v>388791282.00000006</v>
      </c>
      <c r="K155" s="8">
        <v>2</v>
      </c>
      <c r="L155" s="8">
        <v>2</v>
      </c>
      <c r="M155" s="8">
        <v>0</v>
      </c>
      <c r="N155" s="8">
        <v>20620.862068965518</v>
      </c>
      <c r="O155" s="1">
        <v>0</v>
      </c>
      <c r="P155" s="1">
        <v>0</v>
      </c>
      <c r="Q155" s="1">
        <v>0</v>
      </c>
      <c r="R155" s="1">
        <v>0</v>
      </c>
      <c r="S155" s="29">
        <v>9.6989155609066813E-5</v>
      </c>
      <c r="T155" s="8">
        <v>2</v>
      </c>
      <c r="U155" s="1">
        <v>194395641.00000003</v>
      </c>
      <c r="V155" s="1">
        <v>194395641.00000003</v>
      </c>
      <c r="W155" s="1">
        <v>388791282.00000006</v>
      </c>
      <c r="X155" s="1">
        <v>388791282.00000006</v>
      </c>
      <c r="Y155" s="1">
        <v>388791282.00000006</v>
      </c>
      <c r="Z155" s="1">
        <v>388791282.00000006</v>
      </c>
      <c r="AA155" s="31">
        <v>5.9604644775390625E-8</v>
      </c>
      <c r="AB155" s="31">
        <v>5.9604644775390625E-8</v>
      </c>
      <c r="AC155" s="31">
        <v>0</v>
      </c>
      <c r="AD155" s="31">
        <v>0</v>
      </c>
      <c r="AE155" s="31">
        <v>0</v>
      </c>
      <c r="AF155" s="31">
        <v>0</v>
      </c>
    </row>
    <row r="156" spans="1:32" x14ac:dyDescent="0.2">
      <c r="A156" t="s">
        <v>149</v>
      </c>
      <c r="B156" t="s">
        <v>73</v>
      </c>
      <c r="C156" t="s">
        <v>120</v>
      </c>
      <c r="D156" t="s">
        <v>1</v>
      </c>
      <c r="E156" t="s">
        <v>8</v>
      </c>
      <c r="F156">
        <v>201604</v>
      </c>
      <c r="G156" s="1">
        <v>429932249</v>
      </c>
      <c r="H156" s="1">
        <v>429932249</v>
      </c>
      <c r="I156" s="1">
        <v>429932249</v>
      </c>
      <c r="J156" s="1">
        <v>429932249</v>
      </c>
      <c r="K156" s="8">
        <v>2</v>
      </c>
      <c r="L156" s="8">
        <v>2</v>
      </c>
      <c r="M156" s="8">
        <v>0</v>
      </c>
      <c r="N156" s="8">
        <v>23273.30000000001</v>
      </c>
      <c r="O156" s="1">
        <v>0</v>
      </c>
      <c r="P156" s="1">
        <v>0</v>
      </c>
      <c r="Q156" s="1">
        <v>0</v>
      </c>
      <c r="R156" s="1">
        <v>0</v>
      </c>
      <c r="S156" s="29">
        <v>8.5935385183880203E-5</v>
      </c>
      <c r="T156" s="8">
        <v>2</v>
      </c>
      <c r="U156" s="1">
        <v>214966124.5</v>
      </c>
      <c r="V156" s="1">
        <v>214966124.5</v>
      </c>
      <c r="W156" s="1">
        <v>429932249</v>
      </c>
      <c r="X156" s="1">
        <v>429932249</v>
      </c>
      <c r="Y156" s="1">
        <v>429932249</v>
      </c>
      <c r="Z156" s="1">
        <v>429932249</v>
      </c>
      <c r="AA156" s="31">
        <v>0</v>
      </c>
      <c r="AB156" s="31">
        <v>0</v>
      </c>
      <c r="AC156" s="31">
        <v>0</v>
      </c>
      <c r="AD156" s="31">
        <v>0</v>
      </c>
      <c r="AE156" s="31">
        <v>0</v>
      </c>
      <c r="AF156" s="31">
        <v>0</v>
      </c>
    </row>
    <row r="157" spans="1:32" x14ac:dyDescent="0.2">
      <c r="A157" t="s">
        <v>149</v>
      </c>
      <c r="B157" t="s">
        <v>73</v>
      </c>
      <c r="C157" t="s">
        <v>120</v>
      </c>
      <c r="D157" t="s">
        <v>1</v>
      </c>
      <c r="E157" t="s">
        <v>8</v>
      </c>
      <c r="F157">
        <v>201610</v>
      </c>
      <c r="G157" s="1">
        <v>241355128</v>
      </c>
      <c r="H157" s="1">
        <v>241355128</v>
      </c>
      <c r="I157" s="1">
        <v>241355128</v>
      </c>
      <c r="J157" s="1">
        <v>241355128</v>
      </c>
      <c r="K157" s="8">
        <v>1</v>
      </c>
      <c r="L157" s="8">
        <v>1</v>
      </c>
      <c r="M157" s="8">
        <v>0</v>
      </c>
      <c r="N157" s="8">
        <v>38898.516129032228</v>
      </c>
      <c r="O157" s="1">
        <v>0</v>
      </c>
      <c r="P157" s="1">
        <v>0</v>
      </c>
      <c r="Q157" s="1">
        <v>0</v>
      </c>
      <c r="R157" s="1">
        <v>0</v>
      </c>
      <c r="S157" s="29">
        <v>2.5707921522837777E-5</v>
      </c>
      <c r="T157" s="8">
        <v>1</v>
      </c>
      <c r="U157" s="1">
        <v>241355128</v>
      </c>
      <c r="V157" s="1">
        <v>241355128</v>
      </c>
      <c r="W157" s="1">
        <v>241355128</v>
      </c>
      <c r="X157" s="1">
        <v>241355128</v>
      </c>
      <c r="Y157" s="1">
        <v>241355128</v>
      </c>
      <c r="Z157" s="1">
        <v>241355128</v>
      </c>
      <c r="AA157" s="31">
        <v>0</v>
      </c>
      <c r="AB157" s="31">
        <v>0</v>
      </c>
      <c r="AC157" s="31">
        <v>0</v>
      </c>
      <c r="AD157" s="31">
        <v>0</v>
      </c>
      <c r="AE157" s="31">
        <v>0</v>
      </c>
      <c r="AF157" s="31">
        <v>0</v>
      </c>
    </row>
    <row r="158" spans="1:32" x14ac:dyDescent="0.2">
      <c r="A158" t="s">
        <v>149</v>
      </c>
      <c r="B158" t="s">
        <v>73</v>
      </c>
      <c r="C158" t="s">
        <v>120</v>
      </c>
      <c r="D158" t="s">
        <v>1</v>
      </c>
      <c r="E158" t="s">
        <v>8</v>
      </c>
      <c r="F158">
        <v>201706</v>
      </c>
      <c r="G158" s="1">
        <v>228096672</v>
      </c>
      <c r="H158" s="1">
        <v>228096672</v>
      </c>
      <c r="I158" s="1">
        <v>228096672</v>
      </c>
      <c r="J158" s="1">
        <v>228096672</v>
      </c>
      <c r="K158" s="8">
        <v>1</v>
      </c>
      <c r="L158" s="8">
        <v>1</v>
      </c>
      <c r="M158" s="8">
        <v>0</v>
      </c>
      <c r="N158" s="8">
        <v>94333.266666666663</v>
      </c>
      <c r="O158" s="1">
        <v>0</v>
      </c>
      <c r="P158" s="1">
        <v>0</v>
      </c>
      <c r="Q158" s="1">
        <v>0</v>
      </c>
      <c r="R158" s="1">
        <v>0</v>
      </c>
      <c r="S158" s="29">
        <v>1.0600714205451736E-5</v>
      </c>
      <c r="T158" s="8">
        <v>1</v>
      </c>
      <c r="U158" s="1">
        <v>228096672</v>
      </c>
      <c r="V158" s="1">
        <v>228096672</v>
      </c>
      <c r="W158" s="1">
        <v>228096672</v>
      </c>
      <c r="X158" s="1">
        <v>228096672</v>
      </c>
      <c r="Y158" s="1">
        <v>228096672</v>
      </c>
      <c r="Z158" s="1">
        <v>228096672</v>
      </c>
      <c r="AA158" s="31">
        <v>0</v>
      </c>
      <c r="AB158" s="31">
        <v>0</v>
      </c>
      <c r="AC158" s="31">
        <v>0</v>
      </c>
      <c r="AD158" s="31">
        <v>0</v>
      </c>
      <c r="AE158" s="31">
        <v>0</v>
      </c>
      <c r="AF158" s="31">
        <v>0</v>
      </c>
    </row>
    <row r="159" spans="1:32" x14ac:dyDescent="0.2">
      <c r="A159" t="s">
        <v>149</v>
      </c>
      <c r="B159" t="s">
        <v>73</v>
      </c>
      <c r="C159" t="s">
        <v>120</v>
      </c>
      <c r="D159" t="s">
        <v>1</v>
      </c>
      <c r="E159" t="s">
        <v>8</v>
      </c>
      <c r="F159">
        <v>201809</v>
      </c>
      <c r="G159" s="1">
        <v>450368614</v>
      </c>
      <c r="H159" s="1">
        <v>450368614</v>
      </c>
      <c r="I159" s="1">
        <v>450368614</v>
      </c>
      <c r="J159" s="1">
        <v>450368614</v>
      </c>
      <c r="K159" s="8">
        <v>1</v>
      </c>
      <c r="L159" s="8">
        <v>1</v>
      </c>
      <c r="M159" s="8">
        <v>0</v>
      </c>
      <c r="N159" s="8">
        <v>135326.90000000014</v>
      </c>
      <c r="O159" s="1">
        <v>0</v>
      </c>
      <c r="P159" s="1">
        <v>0</v>
      </c>
      <c r="Q159" s="1">
        <v>0</v>
      </c>
      <c r="R159" s="1">
        <v>0</v>
      </c>
      <c r="S159" s="29">
        <v>7.3895138364951754E-6</v>
      </c>
      <c r="T159" s="8">
        <v>1</v>
      </c>
      <c r="U159" s="1">
        <v>450368614</v>
      </c>
      <c r="V159" s="1">
        <v>450368614</v>
      </c>
      <c r="W159" s="1">
        <v>450368614</v>
      </c>
      <c r="X159" s="1">
        <v>450368614</v>
      </c>
      <c r="Y159" s="1">
        <v>450368614</v>
      </c>
      <c r="Z159" s="1">
        <v>450368614</v>
      </c>
      <c r="AA159" s="31">
        <v>0</v>
      </c>
      <c r="AB159" s="31">
        <v>0</v>
      </c>
      <c r="AC159" s="31">
        <v>0</v>
      </c>
      <c r="AD159" s="31">
        <v>0</v>
      </c>
      <c r="AE159" s="31">
        <v>0</v>
      </c>
      <c r="AF159" s="31">
        <v>0</v>
      </c>
    </row>
    <row r="160" spans="1:32" x14ac:dyDescent="0.2">
      <c r="A160" t="s">
        <v>149</v>
      </c>
      <c r="B160" t="s">
        <v>73</v>
      </c>
      <c r="C160" t="s">
        <v>120</v>
      </c>
      <c r="D160" t="s">
        <v>1</v>
      </c>
      <c r="E160" t="s">
        <v>8</v>
      </c>
      <c r="F160">
        <v>202111</v>
      </c>
      <c r="G160" s="1">
        <v>0</v>
      </c>
      <c r="H160" s="1">
        <v>0</v>
      </c>
      <c r="I160" s="1">
        <v>0</v>
      </c>
      <c r="J160" s="1">
        <v>0</v>
      </c>
      <c r="K160" s="8">
        <v>0</v>
      </c>
      <c r="L160" s="8">
        <v>0</v>
      </c>
      <c r="M160" s="8">
        <v>0</v>
      </c>
      <c r="N160" s="8">
        <v>557261.63333333354</v>
      </c>
      <c r="O160" s="1">
        <v>0</v>
      </c>
      <c r="P160" s="1">
        <v>0</v>
      </c>
      <c r="Q160" s="1">
        <v>0</v>
      </c>
      <c r="R160" s="1">
        <v>0</v>
      </c>
      <c r="S160" s="29">
        <v>0</v>
      </c>
      <c r="T160" s="8">
        <v>0</v>
      </c>
      <c r="W160" s="1">
        <v>0</v>
      </c>
      <c r="X160" s="1">
        <v>0</v>
      </c>
      <c r="Y160" s="1">
        <v>0</v>
      </c>
      <c r="Z160" s="1">
        <v>0</v>
      </c>
      <c r="AA160" s="31">
        <v>0</v>
      </c>
      <c r="AB160" s="31">
        <v>0</v>
      </c>
      <c r="AC160" s="31">
        <v>0</v>
      </c>
      <c r="AD160" s="31">
        <v>0</v>
      </c>
      <c r="AE160" s="31">
        <v>0</v>
      </c>
      <c r="AF160" s="31">
        <v>0</v>
      </c>
    </row>
    <row r="161" spans="1:32" x14ac:dyDescent="0.2">
      <c r="A161" t="s">
        <v>150</v>
      </c>
      <c r="B161" t="s">
        <v>73</v>
      </c>
      <c r="C161" t="s">
        <v>120</v>
      </c>
      <c r="D161" t="s">
        <v>0</v>
      </c>
      <c r="E161" t="s">
        <v>8</v>
      </c>
      <c r="F161">
        <v>201707</v>
      </c>
      <c r="G161" s="1">
        <v>856729628</v>
      </c>
      <c r="H161" s="1">
        <v>856729628</v>
      </c>
      <c r="I161" s="1">
        <v>856729628</v>
      </c>
      <c r="J161" s="1">
        <v>856729628</v>
      </c>
      <c r="K161" s="8">
        <v>1</v>
      </c>
      <c r="L161" s="8">
        <v>1</v>
      </c>
      <c r="M161" s="8">
        <v>0</v>
      </c>
      <c r="N161" s="8">
        <v>141765.74193548382</v>
      </c>
      <c r="O161" s="1">
        <v>0</v>
      </c>
      <c r="P161" s="1">
        <v>0</v>
      </c>
      <c r="Q161" s="1">
        <v>0</v>
      </c>
      <c r="R161" s="1">
        <v>0</v>
      </c>
      <c r="S161" s="29">
        <v>7.0538903570588307E-6</v>
      </c>
      <c r="T161" s="8">
        <v>1</v>
      </c>
      <c r="U161" s="1">
        <v>856729628</v>
      </c>
      <c r="V161" s="1">
        <v>856729628</v>
      </c>
      <c r="W161" s="1">
        <v>856729628</v>
      </c>
      <c r="X161" s="1">
        <v>856729628</v>
      </c>
      <c r="Y161" s="1">
        <v>856729628</v>
      </c>
      <c r="Z161" s="1">
        <v>856729628</v>
      </c>
      <c r="AA161" s="31">
        <v>0</v>
      </c>
      <c r="AB161" s="31">
        <v>0</v>
      </c>
      <c r="AC161" s="31">
        <v>0</v>
      </c>
      <c r="AD161" s="31">
        <v>0</v>
      </c>
      <c r="AE161" s="31">
        <v>0</v>
      </c>
      <c r="AF161" s="31">
        <v>0</v>
      </c>
    </row>
    <row r="162" spans="1:32" x14ac:dyDescent="0.2">
      <c r="A162" t="s">
        <v>150</v>
      </c>
      <c r="B162" t="s">
        <v>73</v>
      </c>
      <c r="C162" t="s">
        <v>120</v>
      </c>
      <c r="D162" t="s">
        <v>0</v>
      </c>
      <c r="E162" t="s">
        <v>8</v>
      </c>
      <c r="F162">
        <v>201807</v>
      </c>
      <c r="G162" s="1">
        <v>1161640688</v>
      </c>
      <c r="H162" s="1">
        <v>1161640688</v>
      </c>
      <c r="I162" s="1">
        <v>1161640688</v>
      </c>
      <c r="J162" s="1">
        <v>1161640688</v>
      </c>
      <c r="K162" s="8">
        <v>2</v>
      </c>
      <c r="L162" s="8">
        <v>2</v>
      </c>
      <c r="M162" s="8">
        <v>0</v>
      </c>
      <c r="N162" s="8">
        <v>179067.19354838709</v>
      </c>
      <c r="O162" s="1">
        <v>0</v>
      </c>
      <c r="P162" s="1">
        <v>0</v>
      </c>
      <c r="Q162" s="1">
        <v>0</v>
      </c>
      <c r="R162" s="1">
        <v>0</v>
      </c>
      <c r="S162" s="29">
        <v>1.1168991708464816E-5</v>
      </c>
      <c r="T162" s="8">
        <v>2</v>
      </c>
      <c r="U162" s="1">
        <v>580820344</v>
      </c>
      <c r="V162" s="1">
        <v>580820344</v>
      </c>
      <c r="W162" s="1">
        <v>1161640688</v>
      </c>
      <c r="X162" s="1">
        <v>1161640688</v>
      </c>
      <c r="Y162" s="1">
        <v>1161640688</v>
      </c>
      <c r="Z162" s="1">
        <v>1161640688</v>
      </c>
      <c r="AA162" s="31">
        <v>0</v>
      </c>
      <c r="AB162" s="31">
        <v>0</v>
      </c>
      <c r="AC162" s="31">
        <v>0</v>
      </c>
      <c r="AD162" s="31">
        <v>0</v>
      </c>
      <c r="AE162" s="31">
        <v>0</v>
      </c>
      <c r="AF162" s="31">
        <v>0</v>
      </c>
    </row>
    <row r="163" spans="1:32" x14ac:dyDescent="0.2">
      <c r="A163" t="s">
        <v>150</v>
      </c>
      <c r="B163" t="s">
        <v>73</v>
      </c>
      <c r="C163" t="s">
        <v>120</v>
      </c>
      <c r="D163" t="s">
        <v>0</v>
      </c>
      <c r="E163" t="s">
        <v>8</v>
      </c>
      <c r="F163">
        <v>201812</v>
      </c>
      <c r="G163" s="1">
        <v>85223687</v>
      </c>
      <c r="H163" s="1">
        <v>191598317.84999987</v>
      </c>
      <c r="I163" s="1">
        <v>85223687</v>
      </c>
      <c r="J163" s="1">
        <v>191598317.84999987</v>
      </c>
      <c r="K163" s="8">
        <v>1</v>
      </c>
      <c r="L163" s="8">
        <v>1</v>
      </c>
      <c r="M163" s="8">
        <v>0</v>
      </c>
      <c r="N163" s="8">
        <v>195890.09677419357</v>
      </c>
      <c r="O163" s="1">
        <v>0</v>
      </c>
      <c r="P163" s="1">
        <v>0</v>
      </c>
      <c r="Q163" s="1">
        <v>0</v>
      </c>
      <c r="R163" s="1">
        <v>0</v>
      </c>
      <c r="S163" s="29">
        <v>5.1049032925473507E-6</v>
      </c>
      <c r="T163" s="8">
        <v>1</v>
      </c>
      <c r="U163" s="1">
        <v>191598317.84999987</v>
      </c>
      <c r="V163" s="1">
        <v>191598317.84999987</v>
      </c>
      <c r="W163" s="1">
        <v>191598317.84999987</v>
      </c>
      <c r="X163" s="1">
        <v>191598317.84999987</v>
      </c>
      <c r="Y163" s="1">
        <v>191598317.84999987</v>
      </c>
      <c r="Z163" s="1">
        <v>191598317.84999987</v>
      </c>
      <c r="AA163" s="31">
        <v>106374630.84999987</v>
      </c>
      <c r="AB163" s="31">
        <v>106374630.84999987</v>
      </c>
      <c r="AC163" s="31">
        <v>0</v>
      </c>
      <c r="AD163" s="31">
        <v>0</v>
      </c>
      <c r="AE163" s="31">
        <v>0</v>
      </c>
      <c r="AF163" s="31">
        <v>0</v>
      </c>
    </row>
    <row r="164" spans="1:32" x14ac:dyDescent="0.2">
      <c r="A164" t="s">
        <v>150</v>
      </c>
      <c r="B164" t="s">
        <v>73</v>
      </c>
      <c r="C164" t="s">
        <v>120</v>
      </c>
      <c r="D164" t="s">
        <v>0</v>
      </c>
      <c r="E164" t="s">
        <v>8</v>
      </c>
      <c r="F164">
        <v>201909</v>
      </c>
      <c r="G164" s="1">
        <v>2012637809</v>
      </c>
      <c r="H164" s="1">
        <v>2012637809</v>
      </c>
      <c r="I164" s="1">
        <v>2012637809</v>
      </c>
      <c r="J164" s="1">
        <v>2012637809</v>
      </c>
      <c r="K164" s="8">
        <v>2</v>
      </c>
      <c r="L164" s="8">
        <v>2</v>
      </c>
      <c r="M164" s="8">
        <v>0</v>
      </c>
      <c r="N164" s="8">
        <v>318742.19999999978</v>
      </c>
      <c r="O164" s="1">
        <v>0</v>
      </c>
      <c r="P164" s="1">
        <v>0</v>
      </c>
      <c r="Q164" s="1">
        <v>0</v>
      </c>
      <c r="R164" s="1">
        <v>0</v>
      </c>
      <c r="S164" s="29">
        <v>6.2746633486246926E-6</v>
      </c>
      <c r="T164" s="8">
        <v>2</v>
      </c>
      <c r="U164" s="1">
        <v>1006318904.5</v>
      </c>
      <c r="V164" s="1">
        <v>1006318904.5</v>
      </c>
      <c r="W164" s="1">
        <v>2012637809</v>
      </c>
      <c r="X164" s="1">
        <v>2012637809</v>
      </c>
      <c r="Y164" s="1">
        <v>2012637809</v>
      </c>
      <c r="Z164" s="1">
        <v>2012637809</v>
      </c>
      <c r="AA164" s="31">
        <v>0</v>
      </c>
      <c r="AB164" s="31">
        <v>0</v>
      </c>
      <c r="AC164" s="31">
        <v>0</v>
      </c>
      <c r="AD164" s="31">
        <v>0</v>
      </c>
      <c r="AE164" s="31">
        <v>0</v>
      </c>
      <c r="AF164" s="31">
        <v>0</v>
      </c>
    </row>
    <row r="165" spans="1:32" x14ac:dyDescent="0.2">
      <c r="A165" t="s">
        <v>150</v>
      </c>
      <c r="B165" t="s">
        <v>73</v>
      </c>
      <c r="C165" t="s">
        <v>120</v>
      </c>
      <c r="D165" t="s">
        <v>0</v>
      </c>
      <c r="E165" t="s">
        <v>8</v>
      </c>
      <c r="F165">
        <v>202211</v>
      </c>
      <c r="G165" s="1">
        <v>51209940</v>
      </c>
      <c r="H165" s="1">
        <v>51209940</v>
      </c>
      <c r="I165" s="1">
        <v>51209940</v>
      </c>
      <c r="J165" s="1">
        <v>51209940</v>
      </c>
      <c r="K165" s="8">
        <v>1</v>
      </c>
      <c r="L165" s="8">
        <v>1</v>
      </c>
      <c r="M165" s="8">
        <v>0</v>
      </c>
      <c r="N165" s="8">
        <v>738837.63333333342</v>
      </c>
      <c r="O165" s="1">
        <v>0</v>
      </c>
      <c r="P165" s="1">
        <v>0</v>
      </c>
      <c r="Q165" s="1">
        <v>0</v>
      </c>
      <c r="R165" s="1">
        <v>0</v>
      </c>
      <c r="S165" s="29">
        <v>1.3534773472331244E-6</v>
      </c>
      <c r="T165" s="8">
        <v>1</v>
      </c>
      <c r="U165" s="1">
        <v>51209940</v>
      </c>
      <c r="V165" s="1">
        <v>51209940</v>
      </c>
      <c r="W165" s="1">
        <v>51209940</v>
      </c>
      <c r="X165" s="1">
        <v>51209940</v>
      </c>
      <c r="Y165" s="1">
        <v>51209940</v>
      </c>
      <c r="Z165" s="1">
        <v>51209940</v>
      </c>
      <c r="AA165" s="31">
        <v>0</v>
      </c>
      <c r="AB165" s="31">
        <v>0</v>
      </c>
      <c r="AC165" s="31">
        <v>0</v>
      </c>
      <c r="AD165" s="31">
        <v>0</v>
      </c>
      <c r="AE165" s="31">
        <v>0</v>
      </c>
      <c r="AF165" s="31">
        <v>0</v>
      </c>
    </row>
    <row r="166" spans="1:32" x14ac:dyDescent="0.2">
      <c r="A166" t="s">
        <v>150</v>
      </c>
      <c r="B166" t="s">
        <v>73</v>
      </c>
      <c r="C166" t="s">
        <v>120</v>
      </c>
      <c r="D166" t="s">
        <v>0</v>
      </c>
      <c r="E166" t="s">
        <v>8</v>
      </c>
      <c r="F166">
        <v>202403</v>
      </c>
      <c r="G166" s="1">
        <v>2046197494</v>
      </c>
      <c r="H166" s="1">
        <v>3168824883.7200003</v>
      </c>
      <c r="I166" s="1">
        <v>2046197494</v>
      </c>
      <c r="J166" s="1">
        <v>3168824883.7200003</v>
      </c>
      <c r="K166" s="8">
        <v>1</v>
      </c>
      <c r="L166" s="8">
        <v>3</v>
      </c>
      <c r="M166" s="8">
        <v>0</v>
      </c>
      <c r="N166" s="8">
        <v>702650.58064516122</v>
      </c>
      <c r="O166" s="1">
        <v>0</v>
      </c>
      <c r="P166" s="1">
        <v>0</v>
      </c>
      <c r="Q166" s="1">
        <v>0</v>
      </c>
      <c r="R166" s="1">
        <v>0</v>
      </c>
      <c r="S166" s="29">
        <v>4.2695474573513535E-6</v>
      </c>
      <c r="T166" s="8">
        <v>3</v>
      </c>
      <c r="U166" s="1">
        <v>1056274961.2400001</v>
      </c>
      <c r="V166" s="1">
        <v>1056274961.2400001</v>
      </c>
      <c r="W166" s="1">
        <v>3168824883.7200003</v>
      </c>
      <c r="X166" s="1">
        <v>3168824883.7200003</v>
      </c>
      <c r="Y166" s="1">
        <v>3168824883.7200003</v>
      </c>
      <c r="Z166" s="1">
        <v>3168824883.7200003</v>
      </c>
      <c r="AA166" s="31">
        <v>1122627389.7200003</v>
      </c>
      <c r="AB166" s="31">
        <v>1122627389.7200003</v>
      </c>
      <c r="AC166" s="31">
        <v>0</v>
      </c>
      <c r="AD166" s="31">
        <v>0</v>
      </c>
      <c r="AE166" s="31">
        <v>0</v>
      </c>
      <c r="AF166" s="31">
        <v>0</v>
      </c>
    </row>
    <row r="167" spans="1:32" x14ac:dyDescent="0.2">
      <c r="A167" t="s">
        <v>150</v>
      </c>
      <c r="B167" t="s">
        <v>73</v>
      </c>
      <c r="C167" t="s">
        <v>120</v>
      </c>
      <c r="D167" t="s">
        <v>0</v>
      </c>
      <c r="E167" t="s">
        <v>8</v>
      </c>
      <c r="F167">
        <v>202405</v>
      </c>
      <c r="G167" s="1">
        <v>872597939</v>
      </c>
      <c r="H167" s="1">
        <v>872597939</v>
      </c>
      <c r="I167" s="1">
        <v>872597939</v>
      </c>
      <c r="J167" s="1">
        <v>872597939</v>
      </c>
      <c r="K167" s="8">
        <v>1</v>
      </c>
      <c r="L167" s="8">
        <v>1</v>
      </c>
      <c r="M167" s="8">
        <v>0</v>
      </c>
      <c r="N167" s="8">
        <v>696797.9677419361</v>
      </c>
      <c r="O167" s="1">
        <v>0</v>
      </c>
      <c r="P167" s="1">
        <v>0</v>
      </c>
      <c r="Q167" s="1">
        <v>0</v>
      </c>
      <c r="R167" s="1">
        <v>0</v>
      </c>
      <c r="S167" s="29">
        <v>1.4351362178059004E-6</v>
      </c>
      <c r="T167" s="8">
        <v>1</v>
      </c>
      <c r="U167" s="1">
        <v>872597939</v>
      </c>
      <c r="V167" s="1">
        <v>872597939</v>
      </c>
      <c r="W167" s="1">
        <v>872597939</v>
      </c>
      <c r="X167" s="1">
        <v>872597939</v>
      </c>
      <c r="Y167" s="1">
        <v>872597939</v>
      </c>
      <c r="Z167" s="1">
        <v>872597939</v>
      </c>
      <c r="AA167" s="31">
        <v>0</v>
      </c>
      <c r="AB167" s="31">
        <v>0</v>
      </c>
      <c r="AC167" s="31">
        <v>0</v>
      </c>
      <c r="AD167" s="31">
        <v>0</v>
      </c>
      <c r="AE167" s="31">
        <v>0</v>
      </c>
      <c r="AF167" s="31">
        <v>0</v>
      </c>
    </row>
    <row r="168" spans="1:32" x14ac:dyDescent="0.2">
      <c r="A168" t="s">
        <v>151</v>
      </c>
      <c r="B168" t="s">
        <v>73</v>
      </c>
      <c r="C168" t="s">
        <v>127</v>
      </c>
      <c r="D168" t="s">
        <v>0</v>
      </c>
      <c r="E168" t="s">
        <v>8</v>
      </c>
      <c r="F168">
        <v>201909</v>
      </c>
      <c r="G168" s="1">
        <v>1677419</v>
      </c>
      <c r="H168" s="1">
        <v>1677419</v>
      </c>
      <c r="I168" s="1">
        <v>1677419</v>
      </c>
      <c r="J168" s="1">
        <v>1677419</v>
      </c>
      <c r="K168" s="8">
        <v>1</v>
      </c>
      <c r="L168" s="8">
        <v>1</v>
      </c>
      <c r="M168" s="8">
        <v>0</v>
      </c>
      <c r="N168" s="8">
        <v>608778.73333333246</v>
      </c>
      <c r="O168" s="1">
        <v>0</v>
      </c>
      <c r="P168" s="1">
        <v>0</v>
      </c>
      <c r="Q168" s="1">
        <v>0</v>
      </c>
      <c r="R168" s="1">
        <v>0</v>
      </c>
      <c r="S168" s="29">
        <v>1.6426329391050807E-6</v>
      </c>
      <c r="T168" s="8">
        <v>1</v>
      </c>
      <c r="U168" s="1">
        <v>1677419</v>
      </c>
      <c r="V168" s="1">
        <v>1677419</v>
      </c>
      <c r="W168" s="1">
        <v>1677419</v>
      </c>
      <c r="X168" s="1">
        <v>1677419</v>
      </c>
      <c r="Y168" s="1">
        <v>1677419</v>
      </c>
      <c r="Z168" s="1">
        <v>1677419</v>
      </c>
      <c r="AA168" s="31">
        <v>0</v>
      </c>
      <c r="AB168" s="31">
        <v>0</v>
      </c>
      <c r="AC168" s="31">
        <v>0</v>
      </c>
      <c r="AD168" s="31">
        <v>0</v>
      </c>
      <c r="AE168" s="31">
        <v>0</v>
      </c>
      <c r="AF168" s="31">
        <v>0</v>
      </c>
    </row>
    <row r="169" spans="1:32" x14ac:dyDescent="0.2">
      <c r="A169" t="s">
        <v>151</v>
      </c>
      <c r="B169" t="s">
        <v>73</v>
      </c>
      <c r="C169" t="s">
        <v>127</v>
      </c>
      <c r="D169" t="s">
        <v>0</v>
      </c>
      <c r="E169" t="s">
        <v>8</v>
      </c>
      <c r="F169">
        <v>202101</v>
      </c>
      <c r="G169" s="1">
        <v>1711058</v>
      </c>
      <c r="H169" s="1">
        <v>1711058</v>
      </c>
      <c r="I169" s="1">
        <v>1711058</v>
      </c>
      <c r="J169" s="1">
        <v>1711058</v>
      </c>
      <c r="K169" s="8">
        <v>1</v>
      </c>
      <c r="L169" s="8">
        <v>1</v>
      </c>
      <c r="M169" s="8">
        <v>0</v>
      </c>
      <c r="N169" s="8">
        <v>958268.06451612921</v>
      </c>
      <c r="O169" s="1">
        <v>0</v>
      </c>
      <c r="P169" s="1">
        <v>0</v>
      </c>
      <c r="Q169" s="1">
        <v>0</v>
      </c>
      <c r="R169" s="1">
        <v>0</v>
      </c>
      <c r="S169" s="29">
        <v>1.0435493334581103E-6</v>
      </c>
      <c r="T169" s="8">
        <v>1</v>
      </c>
      <c r="U169" s="1">
        <v>1711058</v>
      </c>
      <c r="V169" s="1">
        <v>1711058</v>
      </c>
      <c r="W169" s="1">
        <v>1711058</v>
      </c>
      <c r="X169" s="1">
        <v>1711058</v>
      </c>
      <c r="Y169" s="1">
        <v>1711058</v>
      </c>
      <c r="Z169" s="1">
        <v>1711058</v>
      </c>
      <c r="AA169" s="31">
        <v>0</v>
      </c>
      <c r="AB169" s="31">
        <v>0</v>
      </c>
      <c r="AC169" s="31">
        <v>0</v>
      </c>
      <c r="AD169" s="31">
        <v>0</v>
      </c>
      <c r="AE169" s="31">
        <v>0</v>
      </c>
      <c r="AF169" s="31">
        <v>0</v>
      </c>
    </row>
    <row r="170" spans="1:32" x14ac:dyDescent="0.2">
      <c r="A170" t="s">
        <v>152</v>
      </c>
      <c r="B170" t="s">
        <v>74</v>
      </c>
      <c r="C170" t="s">
        <v>113</v>
      </c>
      <c r="D170" t="s">
        <v>1</v>
      </c>
      <c r="E170" t="s">
        <v>8</v>
      </c>
      <c r="F170">
        <v>201411</v>
      </c>
      <c r="G170" s="1">
        <v>514508151</v>
      </c>
      <c r="H170" s="1">
        <v>514508151</v>
      </c>
      <c r="I170" s="1">
        <v>514508151</v>
      </c>
      <c r="J170" s="1">
        <v>514508151</v>
      </c>
      <c r="K170" s="8">
        <v>3</v>
      </c>
      <c r="L170" s="8">
        <v>3</v>
      </c>
      <c r="M170" s="8">
        <v>0</v>
      </c>
      <c r="N170" s="8">
        <v>382438.89999999973</v>
      </c>
      <c r="O170" s="1">
        <v>0</v>
      </c>
      <c r="P170" s="1">
        <v>0</v>
      </c>
      <c r="Q170" s="1">
        <v>0</v>
      </c>
      <c r="R170" s="1">
        <v>0</v>
      </c>
      <c r="S170" s="29">
        <v>7.8443903065300156E-6</v>
      </c>
      <c r="T170" s="8">
        <v>3</v>
      </c>
      <c r="U170" s="1">
        <v>171502717</v>
      </c>
      <c r="V170" s="1">
        <v>171502717</v>
      </c>
      <c r="W170" s="1">
        <v>514508151</v>
      </c>
      <c r="X170" s="1">
        <v>514508151</v>
      </c>
      <c r="Y170" s="1">
        <v>514508151</v>
      </c>
      <c r="Z170" s="1">
        <v>514508151</v>
      </c>
      <c r="AA170" s="31">
        <v>0</v>
      </c>
      <c r="AB170" s="31">
        <v>0</v>
      </c>
      <c r="AC170" s="31">
        <v>0</v>
      </c>
      <c r="AD170" s="31">
        <v>0</v>
      </c>
      <c r="AE170" s="31">
        <v>0</v>
      </c>
      <c r="AF170" s="31">
        <v>0</v>
      </c>
    </row>
    <row r="171" spans="1:32" x14ac:dyDescent="0.2">
      <c r="A171" t="s">
        <v>152</v>
      </c>
      <c r="B171" t="s">
        <v>74</v>
      </c>
      <c r="C171" t="s">
        <v>113</v>
      </c>
      <c r="D171" t="s">
        <v>1</v>
      </c>
      <c r="E171" t="s">
        <v>8</v>
      </c>
      <c r="F171">
        <v>201605</v>
      </c>
      <c r="G171" s="1">
        <v>799017698</v>
      </c>
      <c r="H171" s="1">
        <v>799017698</v>
      </c>
      <c r="I171" s="1">
        <v>799017698</v>
      </c>
      <c r="J171" s="1">
        <v>799017698</v>
      </c>
      <c r="K171" s="8">
        <v>1</v>
      </c>
      <c r="L171" s="8">
        <v>1</v>
      </c>
      <c r="M171" s="8">
        <v>0</v>
      </c>
      <c r="N171" s="8">
        <v>478157.09677419363</v>
      </c>
      <c r="O171" s="1">
        <v>0</v>
      </c>
      <c r="P171" s="1">
        <v>0</v>
      </c>
      <c r="Q171" s="1">
        <v>0</v>
      </c>
      <c r="R171" s="1">
        <v>0</v>
      </c>
      <c r="S171" s="29">
        <v>2.0913628737214856E-6</v>
      </c>
      <c r="T171" s="8">
        <v>1</v>
      </c>
      <c r="U171" s="1">
        <v>799017698</v>
      </c>
      <c r="V171" s="1">
        <v>799017698</v>
      </c>
      <c r="W171" s="1">
        <v>799017698</v>
      </c>
      <c r="X171" s="1">
        <v>799017698</v>
      </c>
      <c r="Y171" s="1">
        <v>799017698</v>
      </c>
      <c r="Z171" s="1">
        <v>799017698</v>
      </c>
      <c r="AA171" s="31">
        <v>0</v>
      </c>
      <c r="AB171" s="31">
        <v>0</v>
      </c>
      <c r="AC171" s="31">
        <v>0</v>
      </c>
      <c r="AD171" s="31">
        <v>0</v>
      </c>
      <c r="AE171" s="31">
        <v>0</v>
      </c>
      <c r="AF171" s="31">
        <v>0</v>
      </c>
    </row>
    <row r="172" spans="1:32" x14ac:dyDescent="0.2">
      <c r="A172" t="s">
        <v>152</v>
      </c>
      <c r="B172" t="s">
        <v>74</v>
      </c>
      <c r="C172" t="s">
        <v>113</v>
      </c>
      <c r="D172" t="s">
        <v>1</v>
      </c>
      <c r="E172" t="s">
        <v>8</v>
      </c>
      <c r="F172">
        <v>201706</v>
      </c>
      <c r="G172" s="1">
        <v>1088682803</v>
      </c>
      <c r="H172" s="1">
        <v>1088682803</v>
      </c>
      <c r="I172" s="1">
        <v>1088682803</v>
      </c>
      <c r="J172" s="1">
        <v>1088682803</v>
      </c>
      <c r="K172" s="8">
        <v>1</v>
      </c>
      <c r="L172" s="8">
        <v>1</v>
      </c>
      <c r="M172" s="8">
        <v>0</v>
      </c>
      <c r="N172" s="8">
        <v>636691.4999999993</v>
      </c>
      <c r="O172" s="1">
        <v>0</v>
      </c>
      <c r="P172" s="1">
        <v>0</v>
      </c>
      <c r="Q172" s="1">
        <v>0</v>
      </c>
      <c r="R172" s="1">
        <v>0</v>
      </c>
      <c r="S172" s="29">
        <v>1.5706193658938452E-6</v>
      </c>
      <c r="T172" s="8">
        <v>1</v>
      </c>
      <c r="U172" s="1">
        <v>1088682803</v>
      </c>
      <c r="V172" s="1">
        <v>1088682803</v>
      </c>
      <c r="W172" s="1">
        <v>1088682803</v>
      </c>
      <c r="X172" s="1">
        <v>1088682803</v>
      </c>
      <c r="Y172" s="1">
        <v>1088682803</v>
      </c>
      <c r="Z172" s="1">
        <v>1088682803</v>
      </c>
      <c r="AA172" s="31">
        <v>0</v>
      </c>
      <c r="AB172" s="31">
        <v>0</v>
      </c>
      <c r="AC172" s="31">
        <v>0</v>
      </c>
      <c r="AD172" s="31">
        <v>0</v>
      </c>
      <c r="AE172" s="31">
        <v>0</v>
      </c>
      <c r="AF172" s="31">
        <v>0</v>
      </c>
    </row>
    <row r="173" spans="1:32" x14ac:dyDescent="0.2">
      <c r="A173" t="s">
        <v>152</v>
      </c>
      <c r="B173" t="s">
        <v>74</v>
      </c>
      <c r="C173" t="s">
        <v>113</v>
      </c>
      <c r="D173" t="s">
        <v>1</v>
      </c>
      <c r="E173" t="s">
        <v>8</v>
      </c>
      <c r="F173">
        <v>201812</v>
      </c>
      <c r="G173" s="1">
        <v>1209367467</v>
      </c>
      <c r="H173" s="1">
        <v>1209367467</v>
      </c>
      <c r="I173" s="1">
        <v>1209367467</v>
      </c>
      <c r="J173" s="1">
        <v>1209367467</v>
      </c>
      <c r="K173" s="8">
        <v>1</v>
      </c>
      <c r="L173" s="8">
        <v>1</v>
      </c>
      <c r="M173" s="8">
        <v>0</v>
      </c>
      <c r="N173" s="8">
        <v>600280.70967741986</v>
      </c>
      <c r="O173" s="1">
        <v>0</v>
      </c>
      <c r="P173" s="1">
        <v>0</v>
      </c>
      <c r="Q173" s="1">
        <v>0</v>
      </c>
      <c r="R173" s="1">
        <v>0</v>
      </c>
      <c r="S173" s="29">
        <v>1.6658872821973276E-6</v>
      </c>
      <c r="T173" s="8">
        <v>1</v>
      </c>
      <c r="U173" s="1">
        <v>1209367467</v>
      </c>
      <c r="V173" s="1">
        <v>1209367467</v>
      </c>
      <c r="W173" s="1">
        <v>1209367467</v>
      </c>
      <c r="X173" s="1">
        <v>1209367467</v>
      </c>
      <c r="Y173" s="1">
        <v>1209367467</v>
      </c>
      <c r="Z173" s="1">
        <v>1209367467</v>
      </c>
      <c r="AA173" s="31">
        <v>0</v>
      </c>
      <c r="AB173" s="31">
        <v>0</v>
      </c>
      <c r="AC173" s="31">
        <v>0</v>
      </c>
      <c r="AD173" s="31">
        <v>0</v>
      </c>
      <c r="AE173" s="31">
        <v>0</v>
      </c>
      <c r="AF173" s="31">
        <v>0</v>
      </c>
    </row>
    <row r="174" spans="1:32" x14ac:dyDescent="0.2">
      <c r="A174" t="s">
        <v>152</v>
      </c>
      <c r="B174" t="s">
        <v>74</v>
      </c>
      <c r="C174" t="s">
        <v>113</v>
      </c>
      <c r="D174" t="s">
        <v>1</v>
      </c>
      <c r="E174" t="s">
        <v>8</v>
      </c>
      <c r="F174">
        <v>201903</v>
      </c>
      <c r="G174" s="1">
        <v>1609421051</v>
      </c>
      <c r="H174" s="1">
        <v>1609421051</v>
      </c>
      <c r="I174" s="1">
        <v>1609421051</v>
      </c>
      <c r="J174" s="1">
        <v>1609421051</v>
      </c>
      <c r="K174" s="8">
        <v>1</v>
      </c>
      <c r="L174" s="8">
        <v>1</v>
      </c>
      <c r="M174" s="8">
        <v>0</v>
      </c>
      <c r="N174" s="8">
        <v>608696.29032258084</v>
      </c>
      <c r="O174" s="1">
        <v>0</v>
      </c>
      <c r="P174" s="1">
        <v>0</v>
      </c>
      <c r="Q174" s="1">
        <v>0</v>
      </c>
      <c r="R174" s="1">
        <v>0</v>
      </c>
      <c r="S174" s="29">
        <v>1.6428554205087177E-6</v>
      </c>
      <c r="T174" s="8">
        <v>1</v>
      </c>
      <c r="U174" s="1">
        <v>1609421051</v>
      </c>
      <c r="V174" s="1">
        <v>1609421051</v>
      </c>
      <c r="W174" s="1">
        <v>1609421051</v>
      </c>
      <c r="X174" s="1">
        <v>1609421051</v>
      </c>
      <c r="Y174" s="1">
        <v>1609421051</v>
      </c>
      <c r="Z174" s="1">
        <v>1609421051</v>
      </c>
      <c r="AA174" s="31">
        <v>0</v>
      </c>
      <c r="AB174" s="31">
        <v>0</v>
      </c>
      <c r="AC174" s="31">
        <v>0</v>
      </c>
      <c r="AD174" s="31">
        <v>0</v>
      </c>
      <c r="AE174" s="31">
        <v>0</v>
      </c>
      <c r="AF174" s="31">
        <v>0</v>
      </c>
    </row>
    <row r="175" spans="1:32" x14ac:dyDescent="0.2">
      <c r="A175" t="s">
        <v>152</v>
      </c>
      <c r="B175" t="s">
        <v>74</v>
      </c>
      <c r="C175" t="s">
        <v>113</v>
      </c>
      <c r="D175" t="s">
        <v>1</v>
      </c>
      <c r="E175" t="s">
        <v>8</v>
      </c>
      <c r="F175">
        <v>201912</v>
      </c>
      <c r="G175" s="1">
        <v>0</v>
      </c>
      <c r="H175" s="1">
        <v>0</v>
      </c>
      <c r="I175" s="1">
        <v>0</v>
      </c>
      <c r="J175" s="1">
        <v>-579782222.29999995</v>
      </c>
      <c r="K175" s="8">
        <v>0</v>
      </c>
      <c r="L175" s="8">
        <v>0</v>
      </c>
      <c r="M175" s="8">
        <v>0</v>
      </c>
      <c r="N175" s="8">
        <v>673047.29032258096</v>
      </c>
      <c r="O175" s="1">
        <v>0</v>
      </c>
      <c r="P175" s="1">
        <v>0</v>
      </c>
      <c r="Q175" s="1">
        <v>0</v>
      </c>
      <c r="R175" s="1">
        <v>0</v>
      </c>
      <c r="S175" s="29">
        <v>0</v>
      </c>
      <c r="T175" s="8">
        <v>0</v>
      </c>
      <c r="V175" s="1">
        <v>65535</v>
      </c>
      <c r="W175" s="1">
        <v>0</v>
      </c>
      <c r="X175" s="1">
        <v>0</v>
      </c>
      <c r="Y175" s="1">
        <v>-579782222.29999995</v>
      </c>
      <c r="Z175" s="1">
        <v>-579782222.29999995</v>
      </c>
      <c r="AA175" s="31">
        <v>0</v>
      </c>
      <c r="AB175" s="31">
        <v>-579782222.29999995</v>
      </c>
      <c r="AC175" s="31">
        <v>0</v>
      </c>
      <c r="AD175" s="31">
        <v>0</v>
      </c>
      <c r="AE175" s="31">
        <v>0</v>
      </c>
      <c r="AF175" s="31">
        <v>0</v>
      </c>
    </row>
    <row r="176" spans="1:32" x14ac:dyDescent="0.2">
      <c r="A176" t="s">
        <v>152</v>
      </c>
      <c r="B176" t="s">
        <v>74</v>
      </c>
      <c r="C176" t="s">
        <v>113</v>
      </c>
      <c r="D176" t="s">
        <v>1</v>
      </c>
      <c r="E176" t="s">
        <v>8</v>
      </c>
      <c r="F176">
        <v>202006</v>
      </c>
      <c r="G176" s="1">
        <v>566661751</v>
      </c>
      <c r="H176" s="1">
        <v>566661751</v>
      </c>
      <c r="I176" s="1">
        <v>566661751</v>
      </c>
      <c r="J176" s="1">
        <v>566661751</v>
      </c>
      <c r="K176" s="8">
        <v>2</v>
      </c>
      <c r="L176" s="8">
        <v>2</v>
      </c>
      <c r="M176" s="8">
        <v>0</v>
      </c>
      <c r="N176" s="8">
        <v>658682.7999999997</v>
      </c>
      <c r="O176" s="1">
        <v>0</v>
      </c>
      <c r="P176" s="1">
        <v>0</v>
      </c>
      <c r="Q176" s="1">
        <v>0</v>
      </c>
      <c r="R176" s="1">
        <v>0</v>
      </c>
      <c r="S176" s="29">
        <v>3.0363628745125892E-6</v>
      </c>
      <c r="T176" s="8">
        <v>2</v>
      </c>
      <c r="U176" s="1">
        <v>283330875.5</v>
      </c>
      <c r="V176" s="1">
        <v>283330875.5</v>
      </c>
      <c r="W176" s="1">
        <v>566661751</v>
      </c>
      <c r="X176" s="1">
        <v>566661751</v>
      </c>
      <c r="Y176" s="1">
        <v>566661751</v>
      </c>
      <c r="Z176" s="1">
        <v>566661751</v>
      </c>
      <c r="AA176" s="31">
        <v>0</v>
      </c>
      <c r="AB176" s="31">
        <v>0</v>
      </c>
      <c r="AC176" s="31">
        <v>0</v>
      </c>
      <c r="AD176" s="31">
        <v>0</v>
      </c>
      <c r="AE176" s="31">
        <v>0</v>
      </c>
      <c r="AF176" s="31">
        <v>0</v>
      </c>
    </row>
    <row r="177" spans="1:32" x14ac:dyDescent="0.2">
      <c r="A177" t="s">
        <v>152</v>
      </c>
      <c r="B177" t="s">
        <v>74</v>
      </c>
      <c r="C177" t="s">
        <v>113</v>
      </c>
      <c r="D177" t="s">
        <v>1</v>
      </c>
      <c r="E177" t="s">
        <v>8</v>
      </c>
      <c r="F177">
        <v>202305</v>
      </c>
      <c r="G177" s="1">
        <v>0</v>
      </c>
      <c r="H177" s="1">
        <v>0</v>
      </c>
      <c r="I177" s="1">
        <v>0</v>
      </c>
      <c r="J177" s="1">
        <v>0</v>
      </c>
      <c r="K177" s="8">
        <v>0</v>
      </c>
      <c r="L177" s="8">
        <v>0</v>
      </c>
      <c r="M177" s="8">
        <v>0</v>
      </c>
      <c r="N177" s="8">
        <v>698023.51612903271</v>
      </c>
      <c r="O177" s="1">
        <v>0</v>
      </c>
      <c r="P177" s="1">
        <v>0</v>
      </c>
      <c r="Q177" s="1">
        <v>0</v>
      </c>
      <c r="R177" s="1">
        <v>0</v>
      </c>
      <c r="S177" s="29">
        <v>0</v>
      </c>
      <c r="T177" s="8">
        <v>0</v>
      </c>
      <c r="W177" s="1">
        <v>0</v>
      </c>
      <c r="X177" s="1">
        <v>0</v>
      </c>
      <c r="Y177" s="1">
        <v>0</v>
      </c>
      <c r="Z177" s="1">
        <v>0</v>
      </c>
      <c r="AA177" s="31">
        <v>0</v>
      </c>
      <c r="AB177" s="31">
        <v>0</v>
      </c>
      <c r="AC177" s="31">
        <v>0</v>
      </c>
      <c r="AD177" s="31">
        <v>0</v>
      </c>
      <c r="AE177" s="31">
        <v>0</v>
      </c>
      <c r="AF177" s="31">
        <v>0</v>
      </c>
    </row>
    <row r="178" spans="1:32" x14ac:dyDescent="0.2">
      <c r="A178" t="s">
        <v>152</v>
      </c>
      <c r="B178" t="s">
        <v>74</v>
      </c>
      <c r="C178" t="s">
        <v>113</v>
      </c>
      <c r="D178" t="s">
        <v>1</v>
      </c>
      <c r="E178" t="s">
        <v>8</v>
      </c>
      <c r="F178">
        <v>202308</v>
      </c>
      <c r="G178" s="1">
        <v>0</v>
      </c>
      <c r="H178" s="1">
        <v>0</v>
      </c>
      <c r="I178" s="1">
        <v>0</v>
      </c>
      <c r="J178" s="1">
        <v>0</v>
      </c>
      <c r="K178" s="8">
        <v>0</v>
      </c>
      <c r="L178" s="8">
        <v>0</v>
      </c>
      <c r="M178" s="8">
        <v>0</v>
      </c>
      <c r="N178" s="8">
        <v>702150.80645161238</v>
      </c>
      <c r="O178" s="1">
        <v>0</v>
      </c>
      <c r="P178" s="1">
        <v>0</v>
      </c>
      <c r="Q178" s="1">
        <v>0</v>
      </c>
      <c r="R178" s="1">
        <v>0</v>
      </c>
      <c r="S178" s="29">
        <v>0</v>
      </c>
      <c r="T178" s="8">
        <v>0</v>
      </c>
      <c r="W178" s="1">
        <v>0</v>
      </c>
      <c r="X178" s="1">
        <v>0</v>
      </c>
      <c r="Y178" s="1">
        <v>0</v>
      </c>
      <c r="Z178" s="1">
        <v>0</v>
      </c>
      <c r="AA178" s="31">
        <v>0</v>
      </c>
      <c r="AB178" s="31">
        <v>0</v>
      </c>
      <c r="AC178" s="31">
        <v>0</v>
      </c>
      <c r="AD178" s="31">
        <v>0</v>
      </c>
      <c r="AE178" s="31">
        <v>0</v>
      </c>
      <c r="AF178" s="31">
        <v>0</v>
      </c>
    </row>
    <row r="179" spans="1:32" x14ac:dyDescent="0.2">
      <c r="A179" t="s">
        <v>152</v>
      </c>
      <c r="B179" t="s">
        <v>74</v>
      </c>
      <c r="C179" t="s">
        <v>113</v>
      </c>
      <c r="D179" t="s">
        <v>1</v>
      </c>
      <c r="E179" t="s">
        <v>8</v>
      </c>
      <c r="F179">
        <v>202309</v>
      </c>
      <c r="G179" s="1">
        <v>0</v>
      </c>
      <c r="H179" s="1">
        <v>1897120110</v>
      </c>
      <c r="I179" s="1">
        <v>0</v>
      </c>
      <c r="J179" s="1">
        <v>1897120110</v>
      </c>
      <c r="K179" s="8">
        <v>0</v>
      </c>
      <c r="L179" s="8">
        <v>3</v>
      </c>
      <c r="M179" s="8">
        <v>0</v>
      </c>
      <c r="N179" s="8">
        <v>700028.03333333298</v>
      </c>
      <c r="O179" s="1">
        <v>0</v>
      </c>
      <c r="P179" s="1">
        <v>0</v>
      </c>
      <c r="Q179" s="1">
        <v>0</v>
      </c>
      <c r="R179" s="1">
        <v>0</v>
      </c>
      <c r="S179" s="29">
        <v>4.2855426599344304E-6</v>
      </c>
      <c r="T179" s="8">
        <v>3</v>
      </c>
      <c r="U179" s="1">
        <v>632373370</v>
      </c>
      <c r="V179" s="1">
        <v>632373370</v>
      </c>
      <c r="W179" s="1">
        <v>1897120110</v>
      </c>
      <c r="X179" s="1">
        <v>1897120110</v>
      </c>
      <c r="Y179" s="1">
        <v>1897120110</v>
      </c>
      <c r="Z179" s="1">
        <v>1897120110</v>
      </c>
      <c r="AA179" s="31">
        <v>1897120110</v>
      </c>
      <c r="AB179" s="31">
        <v>1897120110</v>
      </c>
      <c r="AC179" s="31">
        <v>0</v>
      </c>
      <c r="AD179" s="31">
        <v>0</v>
      </c>
      <c r="AE179" s="31">
        <v>0</v>
      </c>
      <c r="AF179" s="31">
        <v>0</v>
      </c>
    </row>
    <row r="180" spans="1:32" x14ac:dyDescent="0.2">
      <c r="A180" t="s">
        <v>152</v>
      </c>
      <c r="B180" t="s">
        <v>74</v>
      </c>
      <c r="C180" t="s">
        <v>113</v>
      </c>
      <c r="D180" t="s">
        <v>1</v>
      </c>
      <c r="E180" t="s">
        <v>8</v>
      </c>
      <c r="F180">
        <v>202402</v>
      </c>
      <c r="G180" s="1">
        <v>0</v>
      </c>
      <c r="H180" s="1">
        <v>2526879849.4299998</v>
      </c>
      <c r="I180" s="1">
        <v>0</v>
      </c>
      <c r="J180" s="1">
        <v>2526879849.4299998</v>
      </c>
      <c r="K180" s="8">
        <v>0</v>
      </c>
      <c r="L180" s="8">
        <v>1</v>
      </c>
      <c r="M180" s="8">
        <v>0</v>
      </c>
      <c r="N180" s="8">
        <v>594738.99999999977</v>
      </c>
      <c r="O180" s="1">
        <v>0</v>
      </c>
      <c r="P180" s="1">
        <v>0</v>
      </c>
      <c r="Q180" s="1">
        <v>0</v>
      </c>
      <c r="R180" s="1">
        <v>0</v>
      </c>
      <c r="S180" s="29">
        <v>1.6814098285130123E-6</v>
      </c>
      <c r="T180" s="8">
        <v>1</v>
      </c>
      <c r="U180" s="1">
        <v>2526879849.4299998</v>
      </c>
      <c r="V180" s="1">
        <v>2526879849.4299998</v>
      </c>
      <c r="W180" s="1">
        <v>2526879849.4299998</v>
      </c>
      <c r="X180" s="1">
        <v>2526879849.4299998</v>
      </c>
      <c r="Y180" s="1">
        <v>2526879849.4299998</v>
      </c>
      <c r="Z180" s="1">
        <v>2526879849.4299998</v>
      </c>
      <c r="AA180" s="31">
        <v>2526879849.4299998</v>
      </c>
      <c r="AB180" s="31">
        <v>2526879849.4299998</v>
      </c>
      <c r="AC180" s="31">
        <v>0</v>
      </c>
      <c r="AD180" s="31">
        <v>0</v>
      </c>
      <c r="AE180" s="31">
        <v>0</v>
      </c>
      <c r="AF180" s="31">
        <v>0</v>
      </c>
    </row>
    <row r="181" spans="1:32" x14ac:dyDescent="0.2">
      <c r="A181" t="s">
        <v>152</v>
      </c>
      <c r="B181" t="s">
        <v>74</v>
      </c>
      <c r="C181" t="s">
        <v>113</v>
      </c>
      <c r="D181" t="s">
        <v>1</v>
      </c>
      <c r="E181" t="s">
        <v>8</v>
      </c>
      <c r="F181">
        <v>202403</v>
      </c>
      <c r="G181" s="1">
        <v>0</v>
      </c>
      <c r="H181" s="1">
        <v>0</v>
      </c>
      <c r="I181" s="1">
        <v>0</v>
      </c>
      <c r="J181" s="1">
        <v>0</v>
      </c>
      <c r="K181" s="8">
        <v>0</v>
      </c>
      <c r="L181" s="8">
        <v>0</v>
      </c>
      <c r="M181" s="8">
        <v>0</v>
      </c>
      <c r="N181" s="8">
        <v>587892.54838709661</v>
      </c>
      <c r="O181" s="1">
        <v>0</v>
      </c>
      <c r="P181" s="1">
        <v>0</v>
      </c>
      <c r="Q181" s="1">
        <v>0</v>
      </c>
      <c r="R181" s="1">
        <v>0</v>
      </c>
      <c r="S181" s="29">
        <v>0</v>
      </c>
      <c r="T181" s="8">
        <v>0</v>
      </c>
      <c r="W181" s="1">
        <v>0</v>
      </c>
      <c r="X181" s="1">
        <v>0</v>
      </c>
      <c r="Y181" s="1">
        <v>0</v>
      </c>
      <c r="Z181" s="1">
        <v>0</v>
      </c>
      <c r="AA181" s="31">
        <v>0</v>
      </c>
      <c r="AB181" s="31">
        <v>0</v>
      </c>
      <c r="AC181" s="31">
        <v>0</v>
      </c>
      <c r="AD181" s="31">
        <v>0</v>
      </c>
      <c r="AE181" s="31">
        <v>0</v>
      </c>
      <c r="AF181" s="31">
        <v>0</v>
      </c>
    </row>
    <row r="182" spans="1:32" x14ac:dyDescent="0.2">
      <c r="A182" t="s">
        <v>153</v>
      </c>
      <c r="B182" t="s">
        <v>76</v>
      </c>
      <c r="C182" t="s">
        <v>113</v>
      </c>
      <c r="D182" t="s">
        <v>1</v>
      </c>
      <c r="E182" t="s">
        <v>8</v>
      </c>
      <c r="F182">
        <v>201610</v>
      </c>
      <c r="G182" s="1">
        <v>1832028934</v>
      </c>
      <c r="H182" s="1">
        <v>1832028934</v>
      </c>
      <c r="I182" s="1">
        <v>1832028934</v>
      </c>
      <c r="J182" s="1">
        <v>1832028934</v>
      </c>
      <c r="K182" s="8">
        <v>1</v>
      </c>
      <c r="L182" s="8">
        <v>1</v>
      </c>
      <c r="M182" s="8">
        <v>0</v>
      </c>
      <c r="N182" s="8">
        <v>32681.83870967742</v>
      </c>
      <c r="O182" s="1">
        <v>0</v>
      </c>
      <c r="P182" s="1">
        <v>0</v>
      </c>
      <c r="Q182" s="1">
        <v>0</v>
      </c>
      <c r="R182" s="1">
        <v>0</v>
      </c>
      <c r="S182" s="29">
        <v>3.0598033632174127E-5</v>
      </c>
      <c r="T182" s="8">
        <v>1</v>
      </c>
      <c r="U182" s="1">
        <v>1832028934</v>
      </c>
      <c r="V182" s="1">
        <v>1832028934</v>
      </c>
      <c r="W182" s="1">
        <v>1832028934</v>
      </c>
      <c r="X182" s="1">
        <v>1832028934</v>
      </c>
      <c r="Y182" s="1">
        <v>1832028934</v>
      </c>
      <c r="Z182" s="1">
        <v>1832028934</v>
      </c>
      <c r="AA182" s="31">
        <v>0</v>
      </c>
      <c r="AB182" s="31">
        <v>0</v>
      </c>
      <c r="AC182" s="31">
        <v>0</v>
      </c>
      <c r="AD182" s="31">
        <v>0</v>
      </c>
      <c r="AE182" s="31">
        <v>0</v>
      </c>
      <c r="AF182" s="31">
        <v>0</v>
      </c>
    </row>
    <row r="183" spans="1:32" x14ac:dyDescent="0.2">
      <c r="A183" t="s">
        <v>153</v>
      </c>
      <c r="B183" t="s">
        <v>76</v>
      </c>
      <c r="C183" t="s">
        <v>113</v>
      </c>
      <c r="D183" t="s">
        <v>1</v>
      </c>
      <c r="E183" t="s">
        <v>8</v>
      </c>
      <c r="F183">
        <v>201704</v>
      </c>
      <c r="G183" s="1">
        <v>880246661</v>
      </c>
      <c r="H183" s="1">
        <v>880246661</v>
      </c>
      <c r="I183" s="1">
        <v>880246661</v>
      </c>
      <c r="J183" s="1">
        <v>880246661</v>
      </c>
      <c r="K183" s="8">
        <v>1</v>
      </c>
      <c r="L183" s="8">
        <v>1</v>
      </c>
      <c r="M183" s="8">
        <v>0</v>
      </c>
      <c r="N183" s="8">
        <v>32683.599999999999</v>
      </c>
      <c r="O183" s="1">
        <v>0</v>
      </c>
      <c r="P183" s="1">
        <v>0</v>
      </c>
      <c r="Q183" s="1">
        <v>0</v>
      </c>
      <c r="R183" s="1">
        <v>0</v>
      </c>
      <c r="S183" s="29">
        <v>3.0596384731180165E-5</v>
      </c>
      <c r="T183" s="8">
        <v>1</v>
      </c>
      <c r="U183" s="1">
        <v>880246661</v>
      </c>
      <c r="V183" s="1">
        <v>880246661</v>
      </c>
      <c r="W183" s="1">
        <v>880246661</v>
      </c>
      <c r="X183" s="1">
        <v>880246661</v>
      </c>
      <c r="Y183" s="1">
        <v>880246661</v>
      </c>
      <c r="Z183" s="1">
        <v>880246661</v>
      </c>
      <c r="AA183" s="31">
        <v>0</v>
      </c>
      <c r="AB183" s="31">
        <v>0</v>
      </c>
      <c r="AC183" s="31">
        <v>0</v>
      </c>
      <c r="AD183" s="31">
        <v>0</v>
      </c>
      <c r="AE183" s="31">
        <v>0</v>
      </c>
      <c r="AF183" s="31">
        <v>0</v>
      </c>
    </row>
    <row r="184" spans="1:32" x14ac:dyDescent="0.2">
      <c r="A184" t="s">
        <v>153</v>
      </c>
      <c r="B184" t="s">
        <v>76</v>
      </c>
      <c r="C184" t="s">
        <v>113</v>
      </c>
      <c r="D184" t="s">
        <v>1</v>
      </c>
      <c r="E184" t="s">
        <v>8</v>
      </c>
      <c r="F184">
        <v>201805</v>
      </c>
      <c r="G184" s="1">
        <v>847019428</v>
      </c>
      <c r="H184" s="1">
        <v>847019428</v>
      </c>
      <c r="I184" s="1">
        <v>847019428</v>
      </c>
      <c r="J184" s="1">
        <v>847019428</v>
      </c>
      <c r="K184" s="8">
        <v>1</v>
      </c>
      <c r="L184" s="8">
        <v>1</v>
      </c>
      <c r="M184" s="8">
        <v>0</v>
      </c>
      <c r="N184" s="8">
        <v>34953.483870967713</v>
      </c>
      <c r="O184" s="1">
        <v>0</v>
      </c>
      <c r="P184" s="1">
        <v>0</v>
      </c>
      <c r="Q184" s="1">
        <v>0</v>
      </c>
      <c r="R184" s="1">
        <v>0</v>
      </c>
      <c r="S184" s="29">
        <v>2.8609451455298217E-5</v>
      </c>
      <c r="T184" s="8">
        <v>1</v>
      </c>
      <c r="U184" s="1">
        <v>847019428</v>
      </c>
      <c r="V184" s="1">
        <v>847019428</v>
      </c>
      <c r="W184" s="1">
        <v>847019428</v>
      </c>
      <c r="X184" s="1">
        <v>847019428</v>
      </c>
      <c r="Y184" s="1">
        <v>847019428</v>
      </c>
      <c r="Z184" s="1">
        <v>847019428</v>
      </c>
      <c r="AA184" s="31">
        <v>0</v>
      </c>
      <c r="AB184" s="31">
        <v>0</v>
      </c>
      <c r="AC184" s="31">
        <v>0</v>
      </c>
      <c r="AD184" s="31">
        <v>0</v>
      </c>
      <c r="AE184" s="31">
        <v>0</v>
      </c>
      <c r="AF184" s="31">
        <v>0</v>
      </c>
    </row>
    <row r="185" spans="1:32" x14ac:dyDescent="0.2">
      <c r="A185" t="s">
        <v>153</v>
      </c>
      <c r="B185" t="s">
        <v>76</v>
      </c>
      <c r="C185" t="s">
        <v>113</v>
      </c>
      <c r="D185" t="s">
        <v>1</v>
      </c>
      <c r="E185" t="s">
        <v>8</v>
      </c>
      <c r="F185">
        <v>201807</v>
      </c>
      <c r="G185" s="1">
        <v>888223495</v>
      </c>
      <c r="H185" s="1">
        <v>888223495</v>
      </c>
      <c r="I185" s="1">
        <v>888223495</v>
      </c>
      <c r="J185" s="1">
        <v>888223495</v>
      </c>
      <c r="K185" s="8">
        <v>1</v>
      </c>
      <c r="L185" s="8">
        <v>1</v>
      </c>
      <c r="M185" s="8">
        <v>0</v>
      </c>
      <c r="N185" s="8">
        <v>35097.161290322576</v>
      </c>
      <c r="O185" s="1">
        <v>0</v>
      </c>
      <c r="P185" s="1">
        <v>0</v>
      </c>
      <c r="Q185" s="1">
        <v>0</v>
      </c>
      <c r="R185" s="1">
        <v>0</v>
      </c>
      <c r="S185" s="29">
        <v>2.849233280515289E-5</v>
      </c>
      <c r="T185" s="8">
        <v>1</v>
      </c>
      <c r="U185" s="1">
        <v>888223495</v>
      </c>
      <c r="V185" s="1">
        <v>888223495</v>
      </c>
      <c r="W185" s="1">
        <v>888223495</v>
      </c>
      <c r="X185" s="1">
        <v>888223495</v>
      </c>
      <c r="Y185" s="1">
        <v>888223495</v>
      </c>
      <c r="Z185" s="1">
        <v>888223495</v>
      </c>
      <c r="AA185" s="31">
        <v>0</v>
      </c>
      <c r="AB185" s="31">
        <v>0</v>
      </c>
      <c r="AC185" s="31">
        <v>0</v>
      </c>
      <c r="AD185" s="31">
        <v>0</v>
      </c>
      <c r="AE185" s="31">
        <v>0</v>
      </c>
      <c r="AF185" s="31">
        <v>0</v>
      </c>
    </row>
    <row r="186" spans="1:32" x14ac:dyDescent="0.2">
      <c r="A186" t="s">
        <v>153</v>
      </c>
      <c r="B186" t="s">
        <v>76</v>
      </c>
      <c r="C186" t="s">
        <v>113</v>
      </c>
      <c r="D186" t="s">
        <v>1</v>
      </c>
      <c r="E186" t="s">
        <v>8</v>
      </c>
      <c r="F186">
        <v>201902</v>
      </c>
      <c r="G186" s="1">
        <v>871412974</v>
      </c>
      <c r="H186" s="1">
        <v>871412974</v>
      </c>
      <c r="I186" s="1">
        <v>871412974</v>
      </c>
      <c r="J186" s="1">
        <v>871412974</v>
      </c>
      <c r="K186" s="8">
        <v>1</v>
      </c>
      <c r="L186" s="8">
        <v>1</v>
      </c>
      <c r="M186" s="8">
        <v>0</v>
      </c>
      <c r="N186" s="8">
        <v>36350.214285714283</v>
      </c>
      <c r="O186" s="1">
        <v>0</v>
      </c>
      <c r="P186" s="1">
        <v>0</v>
      </c>
      <c r="Q186" s="1">
        <v>0</v>
      </c>
      <c r="R186" s="1">
        <v>0</v>
      </c>
      <c r="S186" s="29">
        <v>2.7510154194414262E-5</v>
      </c>
      <c r="T186" s="8">
        <v>1</v>
      </c>
      <c r="U186" s="1">
        <v>871412974</v>
      </c>
      <c r="V186" s="1">
        <v>871412974</v>
      </c>
      <c r="W186" s="1">
        <v>871412974</v>
      </c>
      <c r="X186" s="1">
        <v>871412974</v>
      </c>
      <c r="Y186" s="1">
        <v>871412974</v>
      </c>
      <c r="Z186" s="1">
        <v>871412974</v>
      </c>
      <c r="AA186" s="31">
        <v>0</v>
      </c>
      <c r="AB186" s="31">
        <v>0</v>
      </c>
      <c r="AC186" s="31">
        <v>0</v>
      </c>
      <c r="AD186" s="31">
        <v>0</v>
      </c>
      <c r="AE186" s="31">
        <v>0</v>
      </c>
      <c r="AF186" s="31">
        <v>0</v>
      </c>
    </row>
    <row r="187" spans="1:32" x14ac:dyDescent="0.2">
      <c r="A187" t="s">
        <v>153</v>
      </c>
      <c r="B187" t="s">
        <v>76</v>
      </c>
      <c r="C187" t="s">
        <v>113</v>
      </c>
      <c r="D187" t="s">
        <v>1</v>
      </c>
      <c r="E187" t="s">
        <v>8</v>
      </c>
      <c r="F187">
        <v>202006</v>
      </c>
      <c r="G187" s="1">
        <v>645508240</v>
      </c>
      <c r="H187" s="1">
        <v>645508240</v>
      </c>
      <c r="I187" s="1">
        <v>645508240</v>
      </c>
      <c r="J187" s="1">
        <v>645508240</v>
      </c>
      <c r="K187" s="8">
        <v>1</v>
      </c>
      <c r="L187" s="8">
        <v>1</v>
      </c>
      <c r="M187" s="8">
        <v>0</v>
      </c>
      <c r="N187" s="8">
        <v>33937.633333333331</v>
      </c>
      <c r="O187" s="1">
        <v>0</v>
      </c>
      <c r="P187" s="1">
        <v>0</v>
      </c>
      <c r="Q187" s="1">
        <v>0</v>
      </c>
      <c r="R187" s="1">
        <v>0</v>
      </c>
      <c r="S187" s="29">
        <v>2.9465814253400111E-5</v>
      </c>
      <c r="T187" s="8">
        <v>1</v>
      </c>
      <c r="U187" s="1">
        <v>645508240</v>
      </c>
      <c r="V187" s="1">
        <v>645508240</v>
      </c>
      <c r="W187" s="1">
        <v>645508240</v>
      </c>
      <c r="X187" s="1">
        <v>645508240</v>
      </c>
      <c r="Y187" s="1">
        <v>645508240</v>
      </c>
      <c r="Z187" s="1">
        <v>645508240</v>
      </c>
      <c r="AA187" s="31">
        <v>0</v>
      </c>
      <c r="AB187" s="31">
        <v>0</v>
      </c>
      <c r="AC187" s="31">
        <v>0</v>
      </c>
      <c r="AD187" s="31">
        <v>0</v>
      </c>
      <c r="AE187" s="31">
        <v>0</v>
      </c>
      <c r="AF187" s="31">
        <v>0</v>
      </c>
    </row>
    <row r="188" spans="1:32" x14ac:dyDescent="0.2">
      <c r="A188" t="s">
        <v>153</v>
      </c>
      <c r="B188" t="s">
        <v>76</v>
      </c>
      <c r="C188" t="s">
        <v>113</v>
      </c>
      <c r="D188" t="s">
        <v>1</v>
      </c>
      <c r="E188" t="s">
        <v>8</v>
      </c>
      <c r="F188">
        <v>202007</v>
      </c>
      <c r="G188" s="1">
        <v>456264207</v>
      </c>
      <c r="H188" s="1">
        <v>456264207</v>
      </c>
      <c r="I188" s="1">
        <v>456264207</v>
      </c>
      <c r="J188" s="1">
        <v>456264207</v>
      </c>
      <c r="K188" s="8">
        <v>1</v>
      </c>
      <c r="L188" s="8">
        <v>1</v>
      </c>
      <c r="M188" s="8">
        <v>0</v>
      </c>
      <c r="N188" s="8">
        <v>33247.483870967742</v>
      </c>
      <c r="O188" s="1">
        <v>0</v>
      </c>
      <c r="P188" s="1">
        <v>0</v>
      </c>
      <c r="Q188" s="1">
        <v>0</v>
      </c>
      <c r="R188" s="1">
        <v>0</v>
      </c>
      <c r="S188" s="29">
        <v>3.0077464023472065E-5</v>
      </c>
      <c r="T188" s="8">
        <v>1</v>
      </c>
      <c r="U188" s="1">
        <v>456264207</v>
      </c>
      <c r="V188" s="1">
        <v>456264207</v>
      </c>
      <c r="W188" s="1">
        <v>456264207</v>
      </c>
      <c r="X188" s="1">
        <v>456264207</v>
      </c>
      <c r="Y188" s="1">
        <v>456264207</v>
      </c>
      <c r="Z188" s="1">
        <v>456264207</v>
      </c>
      <c r="AA188" s="31">
        <v>0</v>
      </c>
      <c r="AB188" s="31">
        <v>0</v>
      </c>
      <c r="AC188" s="31">
        <v>0</v>
      </c>
      <c r="AD188" s="31">
        <v>0</v>
      </c>
      <c r="AE188" s="31">
        <v>0</v>
      </c>
      <c r="AF188" s="31">
        <v>0</v>
      </c>
    </row>
    <row r="189" spans="1:32" x14ac:dyDescent="0.2">
      <c r="A189" t="s">
        <v>153</v>
      </c>
      <c r="B189" t="s">
        <v>76</v>
      </c>
      <c r="C189" t="s">
        <v>113</v>
      </c>
      <c r="D189" t="s">
        <v>1</v>
      </c>
      <c r="E189" t="s">
        <v>8</v>
      </c>
      <c r="F189">
        <v>202010</v>
      </c>
      <c r="G189" s="1">
        <v>1052904456</v>
      </c>
      <c r="H189" s="1">
        <v>1052904456</v>
      </c>
      <c r="I189" s="1">
        <v>1052904456</v>
      </c>
      <c r="J189" s="1">
        <v>1052904456</v>
      </c>
      <c r="K189" s="8">
        <v>1</v>
      </c>
      <c r="L189" s="8">
        <v>1</v>
      </c>
      <c r="M189" s="8">
        <v>0</v>
      </c>
      <c r="N189" s="8">
        <v>30914.548387096784</v>
      </c>
      <c r="O189" s="1">
        <v>0</v>
      </c>
      <c r="P189" s="1">
        <v>0</v>
      </c>
      <c r="Q189" s="1">
        <v>0</v>
      </c>
      <c r="R189" s="1">
        <v>0</v>
      </c>
      <c r="S189" s="29">
        <v>3.2347229772807654E-5</v>
      </c>
      <c r="T189" s="8">
        <v>1</v>
      </c>
      <c r="U189" s="1">
        <v>1052904456</v>
      </c>
      <c r="V189" s="1">
        <v>1052904456</v>
      </c>
      <c r="W189" s="1">
        <v>1052904456</v>
      </c>
      <c r="X189" s="1">
        <v>1052904456</v>
      </c>
      <c r="Y189" s="1">
        <v>1052904456</v>
      </c>
      <c r="Z189" s="1">
        <v>1052904456</v>
      </c>
      <c r="AA189" s="31">
        <v>0</v>
      </c>
      <c r="AB189" s="31">
        <v>0</v>
      </c>
      <c r="AC189" s="31">
        <v>0</v>
      </c>
      <c r="AD189" s="31">
        <v>0</v>
      </c>
      <c r="AE189" s="31">
        <v>0</v>
      </c>
      <c r="AF189" s="31">
        <v>0</v>
      </c>
    </row>
    <row r="190" spans="1:32" x14ac:dyDescent="0.2">
      <c r="A190" t="s">
        <v>153</v>
      </c>
      <c r="B190" t="s">
        <v>76</v>
      </c>
      <c r="C190" t="s">
        <v>113</v>
      </c>
      <c r="D190" t="s">
        <v>1</v>
      </c>
      <c r="E190" t="s">
        <v>8</v>
      </c>
      <c r="F190">
        <v>202108</v>
      </c>
      <c r="G190" s="1">
        <v>1230470677</v>
      </c>
      <c r="H190" s="1">
        <v>1230470677</v>
      </c>
      <c r="I190" s="1">
        <v>1230470677</v>
      </c>
      <c r="J190" s="1">
        <v>1230470677</v>
      </c>
      <c r="K190" s="8">
        <v>1</v>
      </c>
      <c r="L190" s="8">
        <v>1</v>
      </c>
      <c r="M190" s="8">
        <v>0</v>
      </c>
      <c r="N190" s="8">
        <v>26794.967741935492</v>
      </c>
      <c r="O190" s="1">
        <v>0</v>
      </c>
      <c r="P190" s="1">
        <v>0</v>
      </c>
      <c r="Q190" s="1">
        <v>0</v>
      </c>
      <c r="R190" s="1">
        <v>0</v>
      </c>
      <c r="S190" s="29">
        <v>3.7320440525664411E-5</v>
      </c>
      <c r="T190" s="8">
        <v>1</v>
      </c>
      <c r="U190" s="1">
        <v>1230470677</v>
      </c>
      <c r="V190" s="1">
        <v>1230470677</v>
      </c>
      <c r="W190" s="1">
        <v>1230470677</v>
      </c>
      <c r="X190" s="1">
        <v>1230470677</v>
      </c>
      <c r="Y190" s="1">
        <v>1230470677</v>
      </c>
      <c r="Z190" s="1">
        <v>1230470677</v>
      </c>
      <c r="AA190" s="31">
        <v>0</v>
      </c>
      <c r="AB190" s="31">
        <v>0</v>
      </c>
      <c r="AC190" s="31">
        <v>0</v>
      </c>
      <c r="AD190" s="31">
        <v>0</v>
      </c>
      <c r="AE190" s="31">
        <v>0</v>
      </c>
      <c r="AF190" s="31">
        <v>0</v>
      </c>
    </row>
    <row r="191" spans="1:32" x14ac:dyDescent="0.2">
      <c r="A191" t="s">
        <v>153</v>
      </c>
      <c r="B191" t="s">
        <v>76</v>
      </c>
      <c r="C191" t="s">
        <v>113</v>
      </c>
      <c r="D191" t="s">
        <v>1</v>
      </c>
      <c r="E191" t="s">
        <v>8</v>
      </c>
      <c r="F191">
        <v>202303</v>
      </c>
      <c r="G191" s="1">
        <v>0</v>
      </c>
      <c r="H191" s="1">
        <v>0</v>
      </c>
      <c r="I191" s="1">
        <v>0</v>
      </c>
      <c r="J191" s="1">
        <v>0</v>
      </c>
      <c r="K191" s="8">
        <v>0</v>
      </c>
      <c r="L191" s="8">
        <v>0</v>
      </c>
      <c r="M191" s="8">
        <v>0</v>
      </c>
      <c r="N191" s="8">
        <v>24577.354838709682</v>
      </c>
      <c r="O191" s="1">
        <v>0</v>
      </c>
      <c r="P191" s="1">
        <v>0</v>
      </c>
      <c r="Q191" s="1">
        <v>0</v>
      </c>
      <c r="R191" s="1">
        <v>0</v>
      </c>
      <c r="S191" s="29">
        <v>0</v>
      </c>
      <c r="T191" s="8">
        <v>0</v>
      </c>
      <c r="W191" s="1">
        <v>0</v>
      </c>
      <c r="X191" s="1">
        <v>0</v>
      </c>
      <c r="Y191" s="1">
        <v>0</v>
      </c>
      <c r="Z191" s="1">
        <v>0</v>
      </c>
      <c r="AA191" s="31">
        <v>0</v>
      </c>
      <c r="AB191" s="31">
        <v>0</v>
      </c>
      <c r="AC191" s="31">
        <v>0</v>
      </c>
      <c r="AD191" s="31">
        <v>0</v>
      </c>
      <c r="AE191" s="31">
        <v>0</v>
      </c>
      <c r="AF191" s="31">
        <v>0</v>
      </c>
    </row>
    <row r="192" spans="1:32" x14ac:dyDescent="0.2">
      <c r="A192" t="s">
        <v>153</v>
      </c>
      <c r="B192" t="s">
        <v>76</v>
      </c>
      <c r="C192" t="s">
        <v>113</v>
      </c>
      <c r="D192" t="s">
        <v>1</v>
      </c>
      <c r="E192" t="s">
        <v>8</v>
      </c>
      <c r="F192">
        <v>202304</v>
      </c>
      <c r="G192" s="1">
        <v>1406283389</v>
      </c>
      <c r="H192" s="1">
        <v>1406283389</v>
      </c>
      <c r="I192" s="1">
        <v>1406283389</v>
      </c>
      <c r="J192" s="1">
        <v>1406283389</v>
      </c>
      <c r="K192" s="8">
        <v>2</v>
      </c>
      <c r="L192" s="8">
        <v>2</v>
      </c>
      <c r="M192" s="8">
        <v>0</v>
      </c>
      <c r="N192" s="8">
        <v>24423.966666666667</v>
      </c>
      <c r="O192" s="1">
        <v>0</v>
      </c>
      <c r="P192" s="1">
        <v>0</v>
      </c>
      <c r="Q192" s="1">
        <v>0</v>
      </c>
      <c r="R192" s="1">
        <v>0</v>
      </c>
      <c r="S192" s="29">
        <v>8.1886780607572608E-5</v>
      </c>
      <c r="T192" s="8">
        <v>2</v>
      </c>
      <c r="U192" s="1">
        <v>703141694.5</v>
      </c>
      <c r="V192" s="1">
        <v>703141694.5</v>
      </c>
      <c r="W192" s="1">
        <v>1406283389</v>
      </c>
      <c r="X192" s="1">
        <v>1406283389</v>
      </c>
      <c r="Y192" s="1">
        <v>1406283389</v>
      </c>
      <c r="Z192" s="1">
        <v>1406283389</v>
      </c>
      <c r="AA192" s="31">
        <v>0</v>
      </c>
      <c r="AB192" s="31">
        <v>0</v>
      </c>
      <c r="AC192" s="31">
        <v>0</v>
      </c>
      <c r="AD192" s="31">
        <v>0</v>
      </c>
      <c r="AE192" s="31">
        <v>0</v>
      </c>
      <c r="AF192" s="31">
        <v>0</v>
      </c>
    </row>
    <row r="193" spans="1:32" x14ac:dyDescent="0.2">
      <c r="A193" t="s">
        <v>153</v>
      </c>
      <c r="B193" t="s">
        <v>76</v>
      </c>
      <c r="C193" t="s">
        <v>113</v>
      </c>
      <c r="D193" t="s">
        <v>1</v>
      </c>
      <c r="E193" t="s">
        <v>8</v>
      </c>
      <c r="F193">
        <v>202305</v>
      </c>
      <c r="G193" s="1">
        <v>0</v>
      </c>
      <c r="H193" s="1">
        <v>0</v>
      </c>
      <c r="I193" s="1">
        <v>0</v>
      </c>
      <c r="J193" s="1">
        <v>0</v>
      </c>
      <c r="K193" s="8">
        <v>0</v>
      </c>
      <c r="L193" s="8">
        <v>0</v>
      </c>
      <c r="M193" s="8">
        <v>0</v>
      </c>
      <c r="N193" s="8">
        <v>24322.225806451614</v>
      </c>
      <c r="O193" s="1">
        <v>0</v>
      </c>
      <c r="P193" s="1">
        <v>0</v>
      </c>
      <c r="Q193" s="1">
        <v>0</v>
      </c>
      <c r="R193" s="1">
        <v>0</v>
      </c>
      <c r="S193" s="29">
        <v>0</v>
      </c>
      <c r="T193" s="8">
        <v>0</v>
      </c>
      <c r="W193" s="1">
        <v>0</v>
      </c>
      <c r="X193" s="1">
        <v>0</v>
      </c>
      <c r="Y193" s="1">
        <v>0</v>
      </c>
      <c r="Z193" s="1">
        <v>0</v>
      </c>
      <c r="AA193" s="31">
        <v>0</v>
      </c>
      <c r="AB193" s="31">
        <v>0</v>
      </c>
      <c r="AC193" s="31">
        <v>0</v>
      </c>
      <c r="AD193" s="31">
        <v>0</v>
      </c>
      <c r="AE193" s="31">
        <v>0</v>
      </c>
      <c r="AF193" s="31">
        <v>0</v>
      </c>
    </row>
    <row r="194" spans="1:32" x14ac:dyDescent="0.2">
      <c r="A194" t="s">
        <v>153</v>
      </c>
      <c r="B194" t="s">
        <v>76</v>
      </c>
      <c r="C194" t="s">
        <v>113</v>
      </c>
      <c r="D194" t="s">
        <v>1</v>
      </c>
      <c r="E194" t="s">
        <v>8</v>
      </c>
      <c r="F194">
        <v>202306</v>
      </c>
      <c r="G194" s="1">
        <v>468396672</v>
      </c>
      <c r="H194" s="1">
        <v>468396672</v>
      </c>
      <c r="I194" s="1">
        <v>468396672</v>
      </c>
      <c r="J194" s="1">
        <v>468396672</v>
      </c>
      <c r="K194" s="8">
        <v>1</v>
      </c>
      <c r="L194" s="8">
        <v>1</v>
      </c>
      <c r="M194" s="8">
        <v>0</v>
      </c>
      <c r="N194" s="8">
        <v>24289.166666666668</v>
      </c>
      <c r="O194" s="1">
        <v>0</v>
      </c>
      <c r="P194" s="1">
        <v>0</v>
      </c>
      <c r="Q194" s="1">
        <v>0</v>
      </c>
      <c r="R194" s="1">
        <v>0</v>
      </c>
      <c r="S194" s="29">
        <v>4.1170617902357014E-5</v>
      </c>
      <c r="T194" s="8">
        <v>1</v>
      </c>
      <c r="U194" s="1">
        <v>468396672</v>
      </c>
      <c r="V194" s="1">
        <v>468396672</v>
      </c>
      <c r="W194" s="1">
        <v>468396672</v>
      </c>
      <c r="X194" s="1">
        <v>468396672</v>
      </c>
      <c r="Y194" s="1">
        <v>468396672</v>
      </c>
      <c r="Z194" s="1">
        <v>468396672</v>
      </c>
      <c r="AA194" s="31">
        <v>0</v>
      </c>
      <c r="AB194" s="31">
        <v>0</v>
      </c>
      <c r="AC194" s="31">
        <v>0</v>
      </c>
      <c r="AD194" s="31">
        <v>0</v>
      </c>
      <c r="AE194" s="31">
        <v>0</v>
      </c>
      <c r="AF194" s="31">
        <v>0</v>
      </c>
    </row>
    <row r="195" spans="1:32" x14ac:dyDescent="0.2">
      <c r="A195" t="s">
        <v>153</v>
      </c>
      <c r="B195" t="s">
        <v>76</v>
      </c>
      <c r="C195" t="s">
        <v>113</v>
      </c>
      <c r="D195" t="s">
        <v>1</v>
      </c>
      <c r="E195" t="s">
        <v>8</v>
      </c>
      <c r="F195">
        <v>202310</v>
      </c>
      <c r="G195" s="1">
        <v>896535565</v>
      </c>
      <c r="H195" s="1">
        <v>896535565</v>
      </c>
      <c r="I195" s="1">
        <v>896535565</v>
      </c>
      <c r="J195" s="1">
        <v>896535565</v>
      </c>
      <c r="K195" s="8">
        <v>1</v>
      </c>
      <c r="L195" s="8">
        <v>1</v>
      </c>
      <c r="M195" s="8">
        <v>0</v>
      </c>
      <c r="N195" s="8">
        <v>23876.387096774193</v>
      </c>
      <c r="O195" s="1">
        <v>0</v>
      </c>
      <c r="P195" s="1">
        <v>0</v>
      </c>
      <c r="Q195" s="1">
        <v>0</v>
      </c>
      <c r="R195" s="1">
        <v>0</v>
      </c>
      <c r="S195" s="29">
        <v>4.1882383458890417E-5</v>
      </c>
      <c r="T195" s="8">
        <v>1</v>
      </c>
      <c r="U195" s="1">
        <v>896535565</v>
      </c>
      <c r="V195" s="1">
        <v>896535565</v>
      </c>
      <c r="W195" s="1">
        <v>896535565</v>
      </c>
      <c r="X195" s="1">
        <v>896535565</v>
      </c>
      <c r="Y195" s="1">
        <v>896535565</v>
      </c>
      <c r="Z195" s="1">
        <v>896535565</v>
      </c>
      <c r="AA195" s="31">
        <v>0</v>
      </c>
      <c r="AB195" s="31">
        <v>0</v>
      </c>
      <c r="AC195" s="31">
        <v>0</v>
      </c>
      <c r="AD195" s="31">
        <v>0</v>
      </c>
      <c r="AE195" s="31">
        <v>0</v>
      </c>
      <c r="AF195" s="31">
        <v>0</v>
      </c>
    </row>
    <row r="196" spans="1:32" x14ac:dyDescent="0.2">
      <c r="A196" t="s">
        <v>153</v>
      </c>
      <c r="B196" t="s">
        <v>76</v>
      </c>
      <c r="C196" t="s">
        <v>113</v>
      </c>
      <c r="D196" t="s">
        <v>1</v>
      </c>
      <c r="E196" t="s">
        <v>8</v>
      </c>
      <c r="F196">
        <v>202401</v>
      </c>
      <c r="G196" s="1">
        <v>0</v>
      </c>
      <c r="H196" s="1">
        <v>0</v>
      </c>
      <c r="I196" s="1">
        <v>0</v>
      </c>
      <c r="J196" s="1">
        <v>0</v>
      </c>
      <c r="K196" s="8">
        <v>0</v>
      </c>
      <c r="L196" s="8">
        <v>0</v>
      </c>
      <c r="M196" s="8">
        <v>0</v>
      </c>
      <c r="N196" s="8">
        <v>23486.806451612905</v>
      </c>
      <c r="O196" s="1">
        <v>0</v>
      </c>
      <c r="P196" s="1">
        <v>0</v>
      </c>
      <c r="Q196" s="1">
        <v>0</v>
      </c>
      <c r="R196" s="1">
        <v>0</v>
      </c>
      <c r="S196" s="29">
        <v>0</v>
      </c>
      <c r="T196" s="8">
        <v>0</v>
      </c>
      <c r="W196" s="1">
        <v>0</v>
      </c>
      <c r="X196" s="1">
        <v>0</v>
      </c>
      <c r="Y196" s="1">
        <v>0</v>
      </c>
      <c r="Z196" s="1">
        <v>0</v>
      </c>
      <c r="AA196" s="31">
        <v>0</v>
      </c>
      <c r="AB196" s="31">
        <v>0</v>
      </c>
      <c r="AC196" s="31">
        <v>0</v>
      </c>
      <c r="AD196" s="31">
        <v>0</v>
      </c>
      <c r="AE196" s="31">
        <v>0</v>
      </c>
      <c r="AF196" s="31">
        <v>0</v>
      </c>
    </row>
    <row r="197" spans="1:32" x14ac:dyDescent="0.2">
      <c r="A197" t="s">
        <v>154</v>
      </c>
      <c r="B197" t="s">
        <v>133</v>
      </c>
      <c r="C197" t="s">
        <v>117</v>
      </c>
      <c r="D197" t="s">
        <v>3</v>
      </c>
      <c r="E197" t="s">
        <v>8</v>
      </c>
      <c r="F197">
        <v>201403</v>
      </c>
      <c r="G197" s="1">
        <v>8969352</v>
      </c>
      <c r="H197" s="1">
        <v>8969352</v>
      </c>
      <c r="I197" s="1">
        <v>8969352</v>
      </c>
      <c r="J197" s="1">
        <v>8969352</v>
      </c>
      <c r="K197" s="8">
        <v>0</v>
      </c>
      <c r="L197" s="8">
        <v>0</v>
      </c>
      <c r="M197" s="8">
        <v>0</v>
      </c>
      <c r="N197" s="8">
        <v>422419.93548387097</v>
      </c>
      <c r="O197" s="1">
        <v>0</v>
      </c>
      <c r="P197" s="1">
        <v>0</v>
      </c>
      <c r="Q197" s="1">
        <v>0</v>
      </c>
      <c r="R197" s="1">
        <v>0</v>
      </c>
      <c r="S197" s="29">
        <v>0</v>
      </c>
      <c r="T197" s="8">
        <v>0</v>
      </c>
      <c r="U197" s="1">
        <v>65535</v>
      </c>
      <c r="V197" s="1">
        <v>65535</v>
      </c>
      <c r="W197" s="1">
        <v>8969352</v>
      </c>
      <c r="X197" s="1">
        <v>8969352</v>
      </c>
      <c r="Y197" s="1">
        <v>8969352</v>
      </c>
      <c r="Z197" s="1">
        <v>8969352</v>
      </c>
      <c r="AA197" s="31">
        <v>0</v>
      </c>
      <c r="AB197" s="31">
        <v>0</v>
      </c>
      <c r="AC197" s="31">
        <v>0</v>
      </c>
      <c r="AD197" s="31">
        <v>0</v>
      </c>
      <c r="AE197" s="31">
        <v>0</v>
      </c>
      <c r="AF197" s="31">
        <v>0</v>
      </c>
    </row>
    <row r="198" spans="1:32" x14ac:dyDescent="0.2">
      <c r="A198" t="s">
        <v>154</v>
      </c>
      <c r="B198" t="s">
        <v>133</v>
      </c>
      <c r="C198" t="s">
        <v>117</v>
      </c>
      <c r="D198" t="s">
        <v>3</v>
      </c>
      <c r="E198" t="s">
        <v>8</v>
      </c>
      <c r="F198" s="7">
        <v>201804</v>
      </c>
      <c r="G198" s="1">
        <v>235151290</v>
      </c>
      <c r="H198" s="1">
        <v>235151289.99999997</v>
      </c>
      <c r="I198" s="1">
        <v>235151290</v>
      </c>
      <c r="J198" s="1">
        <v>235151289.99999997</v>
      </c>
      <c r="K198" s="8">
        <v>3</v>
      </c>
      <c r="L198" s="8">
        <v>3</v>
      </c>
      <c r="M198" s="8">
        <v>0</v>
      </c>
      <c r="N198" s="8">
        <v>401467.06666666659</v>
      </c>
      <c r="O198" s="1">
        <v>0</v>
      </c>
      <c r="P198" s="1">
        <v>0</v>
      </c>
      <c r="Q198" s="1">
        <v>0</v>
      </c>
      <c r="R198" s="1">
        <v>0</v>
      </c>
      <c r="S198" s="29">
        <v>7.4725930196681985E-6</v>
      </c>
      <c r="T198" s="8">
        <v>3</v>
      </c>
      <c r="U198" s="1">
        <v>78383763.333333328</v>
      </c>
      <c r="V198" s="1">
        <v>78383763.333333328</v>
      </c>
      <c r="W198" s="1">
        <v>235151289.99999997</v>
      </c>
      <c r="X198" s="1">
        <v>235151289.99999997</v>
      </c>
      <c r="Y198" s="1">
        <v>235151289.99999997</v>
      </c>
      <c r="Z198" s="1">
        <v>235151289.99999997</v>
      </c>
      <c r="AA198">
        <v>-2.9802322387695312E-8</v>
      </c>
      <c r="AB198">
        <v>-2.9802322387695312E-8</v>
      </c>
      <c r="AC198">
        <v>0</v>
      </c>
      <c r="AD198">
        <v>0</v>
      </c>
      <c r="AE198">
        <v>0</v>
      </c>
      <c r="AF198">
        <v>0</v>
      </c>
    </row>
    <row r="199" spans="1:32" x14ac:dyDescent="0.2">
      <c r="A199" t="s">
        <v>154</v>
      </c>
      <c r="B199" t="s">
        <v>133</v>
      </c>
      <c r="C199" t="s">
        <v>117</v>
      </c>
      <c r="D199" t="s">
        <v>3</v>
      </c>
      <c r="E199" t="s">
        <v>8</v>
      </c>
      <c r="F199" s="7">
        <v>201901</v>
      </c>
      <c r="G199" s="1">
        <v>1887030244</v>
      </c>
      <c r="H199" s="1">
        <v>1887030244.0000002</v>
      </c>
      <c r="I199" s="1">
        <v>1887030244</v>
      </c>
      <c r="J199" s="1">
        <v>1887030244.0000002</v>
      </c>
      <c r="K199" s="8">
        <v>1</v>
      </c>
      <c r="L199" s="8">
        <v>1</v>
      </c>
      <c r="M199" s="8">
        <v>0</v>
      </c>
      <c r="N199" s="8">
        <v>398196.35483870975</v>
      </c>
      <c r="O199" s="1">
        <v>0</v>
      </c>
      <c r="P199" s="1">
        <v>0</v>
      </c>
      <c r="Q199" s="1">
        <v>0</v>
      </c>
      <c r="R199" s="1">
        <v>0</v>
      </c>
      <c r="S199" s="29">
        <v>2.5113238427434928E-6</v>
      </c>
      <c r="T199" s="8">
        <v>1</v>
      </c>
      <c r="U199" s="1">
        <v>1887030244.0000002</v>
      </c>
      <c r="V199" s="1">
        <v>1887030244.0000002</v>
      </c>
      <c r="W199" s="1">
        <v>1887030244.0000002</v>
      </c>
      <c r="X199" s="1">
        <v>1887030244.0000002</v>
      </c>
      <c r="Y199" s="1">
        <v>1887030244.0000002</v>
      </c>
      <c r="Z199" s="1">
        <v>1887030244.0000002</v>
      </c>
      <c r="AA199">
        <v>2.384185791015625E-7</v>
      </c>
      <c r="AB199">
        <v>2.384185791015625E-7</v>
      </c>
      <c r="AC199">
        <v>0</v>
      </c>
      <c r="AD199">
        <v>0</v>
      </c>
      <c r="AE199">
        <v>0</v>
      </c>
      <c r="AF199">
        <v>0</v>
      </c>
    </row>
    <row r="200" spans="1:32" x14ac:dyDescent="0.2">
      <c r="A200" t="s">
        <v>154</v>
      </c>
      <c r="B200" t="s">
        <v>133</v>
      </c>
      <c r="C200" t="s">
        <v>117</v>
      </c>
      <c r="D200" t="s">
        <v>3</v>
      </c>
      <c r="E200" t="s">
        <v>8</v>
      </c>
      <c r="F200" s="7">
        <v>201907</v>
      </c>
      <c r="G200" s="1">
        <v>2282750242</v>
      </c>
      <c r="H200" s="1">
        <v>2282750242</v>
      </c>
      <c r="I200" s="1">
        <v>2282750242</v>
      </c>
      <c r="J200" s="1">
        <v>2282750242</v>
      </c>
      <c r="K200" s="8">
        <v>1</v>
      </c>
      <c r="L200" s="8">
        <v>1</v>
      </c>
      <c r="M200" s="8">
        <v>0</v>
      </c>
      <c r="N200" s="8">
        <v>392026.06451612921</v>
      </c>
      <c r="O200" s="1">
        <v>0</v>
      </c>
      <c r="P200" s="1">
        <v>0</v>
      </c>
      <c r="Q200" s="1">
        <v>0</v>
      </c>
      <c r="R200" s="1">
        <v>0</v>
      </c>
      <c r="S200" s="29">
        <v>2.5508507992556112E-6</v>
      </c>
      <c r="T200" s="8">
        <v>1</v>
      </c>
      <c r="U200" s="1">
        <v>2282750242</v>
      </c>
      <c r="V200" s="1">
        <v>2282750242</v>
      </c>
      <c r="W200" s="1">
        <v>2282750242</v>
      </c>
      <c r="X200" s="1">
        <v>2282750242</v>
      </c>
      <c r="Y200" s="1">
        <v>2282750242</v>
      </c>
      <c r="Z200" s="1">
        <v>2282750242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</row>
    <row r="201" spans="1:32" x14ac:dyDescent="0.2">
      <c r="A201" t="s">
        <v>154</v>
      </c>
      <c r="B201" t="s">
        <v>133</v>
      </c>
      <c r="C201" t="s">
        <v>117</v>
      </c>
      <c r="D201" t="s">
        <v>3</v>
      </c>
      <c r="E201" t="s">
        <v>8</v>
      </c>
      <c r="F201" s="7">
        <v>201909</v>
      </c>
      <c r="G201" s="1">
        <v>3067007994</v>
      </c>
      <c r="H201" s="1">
        <v>3067007994</v>
      </c>
      <c r="I201" s="1">
        <v>3067007994</v>
      </c>
      <c r="J201" s="1">
        <v>3067007994</v>
      </c>
      <c r="K201" s="8">
        <v>1</v>
      </c>
      <c r="L201" s="8">
        <v>1</v>
      </c>
      <c r="M201" s="8">
        <v>0</v>
      </c>
      <c r="N201" s="8">
        <v>378335.03333333344</v>
      </c>
      <c r="O201" s="1">
        <v>0</v>
      </c>
      <c r="P201" s="1">
        <v>0</v>
      </c>
      <c r="Q201" s="1">
        <v>0</v>
      </c>
      <c r="R201" s="1">
        <v>0</v>
      </c>
      <c r="S201" s="29">
        <v>2.6431599294135323E-6</v>
      </c>
      <c r="T201" s="8">
        <v>1</v>
      </c>
      <c r="U201" s="1">
        <v>3067007994</v>
      </c>
      <c r="V201" s="1">
        <v>3067007994</v>
      </c>
      <c r="W201" s="1">
        <v>3067007994</v>
      </c>
      <c r="X201" s="1">
        <v>3067007994</v>
      </c>
      <c r="Y201" s="1">
        <v>3067007994</v>
      </c>
      <c r="Z201" s="1">
        <v>3067007994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</row>
    <row r="202" spans="1:32" x14ac:dyDescent="0.2">
      <c r="A202" t="s">
        <v>154</v>
      </c>
      <c r="B202" t="s">
        <v>133</v>
      </c>
      <c r="C202" t="s">
        <v>117</v>
      </c>
      <c r="D202" t="s">
        <v>3</v>
      </c>
      <c r="E202" t="s">
        <v>8</v>
      </c>
      <c r="F202" s="7">
        <v>201911</v>
      </c>
      <c r="G202" s="1">
        <v>0</v>
      </c>
      <c r="H202" s="1">
        <v>0</v>
      </c>
      <c r="I202" s="1">
        <v>0</v>
      </c>
      <c r="J202" s="1">
        <v>0</v>
      </c>
      <c r="K202" s="8">
        <v>0</v>
      </c>
      <c r="L202" s="8">
        <v>0</v>
      </c>
      <c r="M202" s="8">
        <v>0</v>
      </c>
      <c r="N202" s="8">
        <v>366387.16666666669</v>
      </c>
      <c r="O202" s="1">
        <v>0</v>
      </c>
      <c r="P202" s="1">
        <v>0</v>
      </c>
      <c r="Q202" s="1">
        <v>0</v>
      </c>
      <c r="R202" s="1">
        <v>0</v>
      </c>
      <c r="S202" s="29">
        <v>0</v>
      </c>
      <c r="T202" s="8">
        <v>0</v>
      </c>
      <c r="W202" s="1">
        <v>0</v>
      </c>
      <c r="X202" s="1">
        <v>0</v>
      </c>
      <c r="Y202" s="1">
        <v>0</v>
      </c>
      <c r="Z202" s="1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</row>
    <row r="203" spans="1:32" x14ac:dyDescent="0.2">
      <c r="A203" t="s">
        <v>154</v>
      </c>
      <c r="B203" t="s">
        <v>133</v>
      </c>
      <c r="C203" t="s">
        <v>117</v>
      </c>
      <c r="D203" t="s">
        <v>3</v>
      </c>
      <c r="E203" t="s">
        <v>8</v>
      </c>
      <c r="F203" s="7">
        <v>202002</v>
      </c>
      <c r="G203" s="1">
        <v>2950769790</v>
      </c>
      <c r="H203" s="1">
        <v>2950769790</v>
      </c>
      <c r="I203" s="1">
        <v>2950769790</v>
      </c>
      <c r="J203" s="1">
        <v>2950769790</v>
      </c>
      <c r="K203" s="8">
        <v>1</v>
      </c>
      <c r="L203" s="8">
        <v>1</v>
      </c>
      <c r="M203" s="8">
        <v>0</v>
      </c>
      <c r="N203" s="8">
        <v>360835.62068965519</v>
      </c>
      <c r="O203" s="1">
        <v>0</v>
      </c>
      <c r="P203" s="1">
        <v>0</v>
      </c>
      <c r="Q203" s="1">
        <v>0</v>
      </c>
      <c r="R203" s="1">
        <v>0</v>
      </c>
      <c r="S203" s="29">
        <v>2.7713450187892412E-6</v>
      </c>
      <c r="T203" s="8">
        <v>1</v>
      </c>
      <c r="U203" s="1">
        <v>2950769790</v>
      </c>
      <c r="V203" s="1">
        <v>2950769790</v>
      </c>
      <c r="W203" s="1">
        <v>2950769790</v>
      </c>
      <c r="X203" s="1">
        <v>2950769790</v>
      </c>
      <c r="Y203" s="1">
        <v>2950769790</v>
      </c>
      <c r="Z203" s="1">
        <v>2950769790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</row>
    <row r="204" spans="1:32" x14ac:dyDescent="0.2">
      <c r="A204" t="s">
        <v>154</v>
      </c>
      <c r="B204" t="s">
        <v>133</v>
      </c>
      <c r="C204" t="s">
        <v>117</v>
      </c>
      <c r="D204" t="s">
        <v>3</v>
      </c>
      <c r="E204" t="s">
        <v>8</v>
      </c>
      <c r="F204" s="7">
        <v>202011</v>
      </c>
      <c r="G204" s="1">
        <v>0</v>
      </c>
      <c r="H204" s="1">
        <v>0</v>
      </c>
      <c r="I204" s="1">
        <v>0</v>
      </c>
      <c r="J204" s="1">
        <v>0</v>
      </c>
      <c r="K204" s="8">
        <v>0</v>
      </c>
      <c r="L204" s="8">
        <v>0</v>
      </c>
      <c r="M204" s="8">
        <v>0</v>
      </c>
      <c r="N204" s="8">
        <v>339954.63333333348</v>
      </c>
      <c r="O204" s="1">
        <v>0</v>
      </c>
      <c r="P204" s="1">
        <v>0</v>
      </c>
      <c r="Q204" s="1">
        <v>0</v>
      </c>
      <c r="R204" s="1">
        <v>0</v>
      </c>
      <c r="S204" s="29">
        <v>0</v>
      </c>
      <c r="T204" s="8">
        <v>0</v>
      </c>
      <c r="W204" s="1">
        <v>0</v>
      </c>
      <c r="X204" s="1">
        <v>0</v>
      </c>
      <c r="Y204" s="1">
        <v>0</v>
      </c>
      <c r="Z204" s="1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</row>
    <row r="205" spans="1:32" x14ac:dyDescent="0.2">
      <c r="A205" t="s">
        <v>154</v>
      </c>
      <c r="B205" t="s">
        <v>133</v>
      </c>
      <c r="C205" t="s">
        <v>117</v>
      </c>
      <c r="D205" t="s">
        <v>3</v>
      </c>
      <c r="E205" t="s">
        <v>8</v>
      </c>
      <c r="F205" s="7">
        <v>202111</v>
      </c>
      <c r="G205" s="1">
        <v>0</v>
      </c>
      <c r="H205" s="1">
        <v>0</v>
      </c>
      <c r="I205" s="1">
        <v>0</v>
      </c>
      <c r="J205" s="1">
        <v>0</v>
      </c>
      <c r="K205" s="8">
        <v>0</v>
      </c>
      <c r="L205" s="8">
        <v>0</v>
      </c>
      <c r="M205" s="8">
        <v>0</v>
      </c>
      <c r="N205" s="8">
        <v>351962.36666666681</v>
      </c>
      <c r="O205" s="1">
        <v>0</v>
      </c>
      <c r="P205" s="1">
        <v>0</v>
      </c>
      <c r="Q205" s="1">
        <v>0</v>
      </c>
      <c r="R205" s="1">
        <v>0</v>
      </c>
      <c r="S205" s="29">
        <v>0</v>
      </c>
      <c r="T205" s="8">
        <v>0</v>
      </c>
      <c r="W205" s="1">
        <v>0</v>
      </c>
      <c r="X205" s="1">
        <v>0</v>
      </c>
      <c r="Y205" s="1">
        <v>0</v>
      </c>
      <c r="Z205" s="1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</row>
    <row r="206" spans="1:32" x14ac:dyDescent="0.2">
      <c r="A206" t="s">
        <v>154</v>
      </c>
      <c r="B206" t="s">
        <v>133</v>
      </c>
      <c r="C206" t="s">
        <v>117</v>
      </c>
      <c r="D206" t="s">
        <v>3</v>
      </c>
      <c r="E206" t="s">
        <v>8</v>
      </c>
      <c r="F206" s="7">
        <v>202112</v>
      </c>
      <c r="G206" s="1">
        <v>3126801376</v>
      </c>
      <c r="H206" s="1">
        <v>3126801376</v>
      </c>
      <c r="I206" s="1">
        <v>3126801376</v>
      </c>
      <c r="J206" s="1">
        <v>3126801376</v>
      </c>
      <c r="K206" s="8">
        <v>1</v>
      </c>
      <c r="L206" s="8">
        <v>1</v>
      </c>
      <c r="M206" s="8">
        <v>0</v>
      </c>
      <c r="N206" s="8">
        <v>352177.19354838709</v>
      </c>
      <c r="O206" s="1">
        <v>0</v>
      </c>
      <c r="P206" s="1">
        <v>0</v>
      </c>
      <c r="Q206" s="1">
        <v>0</v>
      </c>
      <c r="R206" s="1">
        <v>0</v>
      </c>
      <c r="S206" s="29">
        <v>2.8394797230463076E-6</v>
      </c>
      <c r="T206" s="8">
        <v>1</v>
      </c>
      <c r="U206" s="1">
        <v>3126801376</v>
      </c>
      <c r="V206" s="1">
        <v>3126801376</v>
      </c>
      <c r="W206" s="1">
        <v>3126801376</v>
      </c>
      <c r="X206" s="1">
        <v>3126801376</v>
      </c>
      <c r="Y206" s="1">
        <v>3126801376</v>
      </c>
      <c r="Z206" s="1">
        <v>3126801376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</row>
    <row r="207" spans="1:32" x14ac:dyDescent="0.2">
      <c r="A207" t="s">
        <v>154</v>
      </c>
      <c r="B207" t="s">
        <v>133</v>
      </c>
      <c r="C207" t="s">
        <v>117</v>
      </c>
      <c r="D207" t="s">
        <v>3</v>
      </c>
      <c r="E207" t="s">
        <v>8</v>
      </c>
      <c r="F207" s="7">
        <v>202203</v>
      </c>
      <c r="G207" s="1">
        <v>0</v>
      </c>
      <c r="H207" s="1">
        <v>0</v>
      </c>
      <c r="I207" s="1">
        <v>0</v>
      </c>
      <c r="J207" s="1">
        <v>0</v>
      </c>
      <c r="K207" s="8">
        <v>0</v>
      </c>
      <c r="L207" s="8">
        <v>0</v>
      </c>
      <c r="M207" s="8">
        <v>0</v>
      </c>
      <c r="N207" s="8">
        <v>352444.35483870964</v>
      </c>
      <c r="O207" s="1">
        <v>0</v>
      </c>
      <c r="P207" s="1">
        <v>0</v>
      </c>
      <c r="Q207" s="1">
        <v>0</v>
      </c>
      <c r="R207" s="1">
        <v>0</v>
      </c>
      <c r="S207" s="29">
        <v>0</v>
      </c>
      <c r="T207" s="8">
        <v>0</v>
      </c>
      <c r="W207" s="1">
        <v>0</v>
      </c>
      <c r="X207" s="1">
        <v>0</v>
      </c>
      <c r="Y207" s="1">
        <v>0</v>
      </c>
      <c r="Z207" s="1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</row>
    <row r="208" spans="1:32" x14ac:dyDescent="0.2">
      <c r="A208" t="s">
        <v>154</v>
      </c>
      <c r="B208" t="s">
        <v>133</v>
      </c>
      <c r="C208" t="s">
        <v>117</v>
      </c>
      <c r="D208" t="s">
        <v>3</v>
      </c>
      <c r="E208" t="s">
        <v>8</v>
      </c>
      <c r="F208" s="7">
        <v>202204</v>
      </c>
      <c r="G208" s="1">
        <v>0</v>
      </c>
      <c r="H208" s="1">
        <v>0</v>
      </c>
      <c r="I208" s="1">
        <v>0</v>
      </c>
      <c r="J208" s="1">
        <v>0</v>
      </c>
      <c r="K208" s="8">
        <v>0</v>
      </c>
      <c r="L208" s="8">
        <v>0</v>
      </c>
      <c r="M208" s="8">
        <v>0</v>
      </c>
      <c r="N208" s="8">
        <v>352463.10000000003</v>
      </c>
      <c r="O208" s="1">
        <v>0</v>
      </c>
      <c r="P208" s="1">
        <v>0</v>
      </c>
      <c r="Q208" s="1">
        <v>0</v>
      </c>
      <c r="R208" s="1">
        <v>0</v>
      </c>
      <c r="S208" s="29">
        <v>0</v>
      </c>
      <c r="T208" s="8">
        <v>0</v>
      </c>
      <c r="W208" s="1">
        <v>0</v>
      </c>
      <c r="X208" s="1">
        <v>0</v>
      </c>
      <c r="Y208" s="1">
        <v>0</v>
      </c>
      <c r="Z208" s="1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</row>
    <row r="209" spans="1:32" x14ac:dyDescent="0.2">
      <c r="A209" t="s">
        <v>154</v>
      </c>
      <c r="B209" t="s">
        <v>133</v>
      </c>
      <c r="C209" t="s">
        <v>117</v>
      </c>
      <c r="D209" t="s">
        <v>3</v>
      </c>
      <c r="E209" t="s">
        <v>8</v>
      </c>
      <c r="F209" s="7">
        <v>202205</v>
      </c>
      <c r="G209" s="1">
        <v>1294755816</v>
      </c>
      <c r="H209" s="1">
        <v>1294755816</v>
      </c>
      <c r="I209" s="1">
        <v>1294755816</v>
      </c>
      <c r="J209" s="1">
        <v>1294755816</v>
      </c>
      <c r="K209" s="8">
        <v>1</v>
      </c>
      <c r="L209" s="8">
        <v>1</v>
      </c>
      <c r="M209" s="8">
        <v>0</v>
      </c>
      <c r="N209" s="8">
        <v>353388.51612903213</v>
      </c>
      <c r="O209" s="1">
        <v>0</v>
      </c>
      <c r="P209" s="1">
        <v>0</v>
      </c>
      <c r="Q209" s="1">
        <v>0</v>
      </c>
      <c r="R209" s="1">
        <v>0</v>
      </c>
      <c r="S209" s="29">
        <v>2.8297467358415001E-6</v>
      </c>
      <c r="T209" s="8">
        <v>1</v>
      </c>
      <c r="U209" s="1">
        <v>1294755816</v>
      </c>
      <c r="V209" s="1">
        <v>1294755816</v>
      </c>
      <c r="W209" s="1">
        <v>1294755816</v>
      </c>
      <c r="X209" s="1">
        <v>1294755816</v>
      </c>
      <c r="Y209" s="1">
        <v>1294755816</v>
      </c>
      <c r="Z209" s="1">
        <v>1294755816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</row>
    <row r="210" spans="1:32" x14ac:dyDescent="0.2">
      <c r="A210" t="s">
        <v>154</v>
      </c>
      <c r="B210" t="s">
        <v>133</v>
      </c>
      <c r="C210" t="s">
        <v>117</v>
      </c>
      <c r="D210" t="s">
        <v>3</v>
      </c>
      <c r="E210" t="s">
        <v>8</v>
      </c>
      <c r="F210" s="7">
        <v>202211</v>
      </c>
      <c r="G210" s="1">
        <v>1835784478</v>
      </c>
      <c r="H210" s="1">
        <v>1835784478</v>
      </c>
      <c r="I210" s="1">
        <v>1835784478</v>
      </c>
      <c r="J210" s="1">
        <v>1835784478</v>
      </c>
      <c r="K210" s="8">
        <v>1</v>
      </c>
      <c r="L210" s="8">
        <v>1</v>
      </c>
      <c r="M210" s="8">
        <v>0</v>
      </c>
      <c r="N210" s="8">
        <v>356871.00000000047</v>
      </c>
      <c r="O210" s="1">
        <v>0</v>
      </c>
      <c r="P210" s="1">
        <v>0</v>
      </c>
      <c r="Q210" s="1">
        <v>0</v>
      </c>
      <c r="R210" s="1">
        <v>0</v>
      </c>
      <c r="S210" s="29">
        <v>2.8021329836271332E-6</v>
      </c>
      <c r="T210" s="8">
        <v>1</v>
      </c>
      <c r="U210" s="1">
        <v>1835784478</v>
      </c>
      <c r="V210" s="1">
        <v>1835784478</v>
      </c>
      <c r="W210" s="1">
        <v>1835784478</v>
      </c>
      <c r="X210" s="1">
        <v>1835784478</v>
      </c>
      <c r="Y210" s="1">
        <v>1835784478</v>
      </c>
      <c r="Z210" s="1">
        <v>1835784478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</row>
    <row r="211" spans="1:32" x14ac:dyDescent="0.2">
      <c r="A211" t="s">
        <v>154</v>
      </c>
      <c r="B211" t="s">
        <v>133</v>
      </c>
      <c r="C211" t="s">
        <v>117</v>
      </c>
      <c r="D211" t="s">
        <v>3</v>
      </c>
      <c r="E211" t="s">
        <v>8</v>
      </c>
      <c r="F211" s="7">
        <v>202304</v>
      </c>
      <c r="G211" s="1">
        <v>0</v>
      </c>
      <c r="H211" s="1">
        <v>0</v>
      </c>
      <c r="I211" s="1">
        <v>0</v>
      </c>
      <c r="J211" s="1">
        <v>0</v>
      </c>
      <c r="K211" s="8">
        <v>0</v>
      </c>
      <c r="L211" s="8">
        <v>0</v>
      </c>
      <c r="M211" s="8">
        <v>0</v>
      </c>
      <c r="N211" s="8">
        <v>355756.29999999987</v>
      </c>
      <c r="O211" s="1">
        <v>0</v>
      </c>
      <c r="P211" s="1">
        <v>0</v>
      </c>
      <c r="Q211" s="1">
        <v>0</v>
      </c>
      <c r="R211" s="1">
        <v>0</v>
      </c>
      <c r="S211" s="29">
        <v>0</v>
      </c>
      <c r="T211" s="8">
        <v>0</v>
      </c>
      <c r="W211" s="1">
        <v>0</v>
      </c>
      <c r="X211" s="1">
        <v>0</v>
      </c>
      <c r="Y211" s="1">
        <v>0</v>
      </c>
      <c r="Z211" s="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</row>
    <row r="212" spans="1:32" x14ac:dyDescent="0.2">
      <c r="A212" t="s">
        <v>154</v>
      </c>
      <c r="B212" t="s">
        <v>133</v>
      </c>
      <c r="C212" t="s">
        <v>117</v>
      </c>
      <c r="D212" t="s">
        <v>3</v>
      </c>
      <c r="E212" t="s">
        <v>8</v>
      </c>
      <c r="F212" s="7">
        <v>202305</v>
      </c>
      <c r="G212" s="1">
        <v>0</v>
      </c>
      <c r="H212" s="1">
        <v>0</v>
      </c>
      <c r="I212" s="1">
        <v>0</v>
      </c>
      <c r="J212" s="1">
        <v>0</v>
      </c>
      <c r="K212" s="8">
        <v>0</v>
      </c>
      <c r="L212" s="8">
        <v>0</v>
      </c>
      <c r="M212" s="8">
        <v>0</v>
      </c>
      <c r="N212" s="8">
        <v>356090.74193548382</v>
      </c>
      <c r="O212" s="1">
        <v>0</v>
      </c>
      <c r="P212" s="1">
        <v>0</v>
      </c>
      <c r="Q212" s="1">
        <v>0</v>
      </c>
      <c r="R212" s="1">
        <v>0</v>
      </c>
      <c r="S212" s="29">
        <v>0</v>
      </c>
      <c r="T212" s="8">
        <v>0</v>
      </c>
      <c r="W212" s="1">
        <v>0</v>
      </c>
      <c r="X212" s="1">
        <v>0</v>
      </c>
      <c r="Y212" s="1">
        <v>0</v>
      </c>
      <c r="Z212" s="1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</row>
    <row r="213" spans="1:32" x14ac:dyDescent="0.2">
      <c r="A213" t="s">
        <v>154</v>
      </c>
      <c r="B213" t="s">
        <v>133</v>
      </c>
      <c r="C213" t="s">
        <v>117</v>
      </c>
      <c r="D213" t="s">
        <v>3</v>
      </c>
      <c r="E213" t="s">
        <v>8</v>
      </c>
      <c r="F213" s="7">
        <v>202403</v>
      </c>
      <c r="G213" s="1">
        <v>0</v>
      </c>
      <c r="H213" s="1">
        <v>1482990318.8</v>
      </c>
      <c r="I213" s="1">
        <v>0</v>
      </c>
      <c r="J213" s="1">
        <v>1482990318.8</v>
      </c>
      <c r="K213" s="8">
        <v>0</v>
      </c>
      <c r="L213" s="8">
        <v>0</v>
      </c>
      <c r="M213" s="8">
        <v>0</v>
      </c>
      <c r="N213" s="8">
        <v>347532.93548387097</v>
      </c>
      <c r="O213" s="1">
        <v>0</v>
      </c>
      <c r="P213" s="1">
        <v>0</v>
      </c>
      <c r="Q213" s="1">
        <v>0</v>
      </c>
      <c r="R213" s="1">
        <v>0</v>
      </c>
      <c r="S213" s="29">
        <v>0</v>
      </c>
      <c r="T213" s="8">
        <v>0</v>
      </c>
      <c r="U213" s="1">
        <v>65535</v>
      </c>
      <c r="V213" s="1">
        <v>65535</v>
      </c>
      <c r="W213" s="1">
        <v>1482990318.8</v>
      </c>
      <c r="X213" s="1">
        <v>1482990318.8</v>
      </c>
      <c r="Y213" s="1">
        <v>1482990318.8</v>
      </c>
      <c r="Z213" s="1">
        <v>1482990318.8</v>
      </c>
      <c r="AA213">
        <v>1482990318.8</v>
      </c>
      <c r="AB213">
        <v>1482990318.8</v>
      </c>
      <c r="AC213">
        <v>0</v>
      </c>
      <c r="AD213">
        <v>0</v>
      </c>
      <c r="AE213">
        <v>0</v>
      </c>
      <c r="AF213">
        <v>0</v>
      </c>
    </row>
    <row r="214" spans="1:32" x14ac:dyDescent="0.2">
      <c r="A214" t="s">
        <v>155</v>
      </c>
      <c r="B214" t="s">
        <v>133</v>
      </c>
      <c r="C214" t="s">
        <v>117</v>
      </c>
      <c r="D214" t="s">
        <v>1</v>
      </c>
      <c r="E214" t="s">
        <v>8</v>
      </c>
      <c r="F214" s="7">
        <v>201401</v>
      </c>
      <c r="G214" s="1">
        <v>23966476</v>
      </c>
      <c r="H214" s="1">
        <v>13821760</v>
      </c>
      <c r="I214" s="1">
        <v>23966476</v>
      </c>
      <c r="J214" s="1">
        <v>13821760</v>
      </c>
      <c r="K214" s="8">
        <v>2</v>
      </c>
      <c r="L214" s="8">
        <v>1</v>
      </c>
      <c r="M214" s="8">
        <v>0</v>
      </c>
      <c r="N214" s="8">
        <v>426802.12903225806</v>
      </c>
      <c r="O214" s="1">
        <v>0</v>
      </c>
      <c r="P214" s="1">
        <v>0</v>
      </c>
      <c r="Q214" s="1">
        <v>0</v>
      </c>
      <c r="R214" s="1">
        <v>0</v>
      </c>
      <c r="S214" s="29">
        <v>2.3430061191761749E-6</v>
      </c>
      <c r="T214" s="8">
        <v>1</v>
      </c>
      <c r="U214" s="1">
        <v>13821760</v>
      </c>
      <c r="V214" s="1">
        <v>13821760</v>
      </c>
      <c r="W214" s="1">
        <v>13821760</v>
      </c>
      <c r="X214" s="1">
        <v>13821760</v>
      </c>
      <c r="Y214" s="1">
        <v>13821760</v>
      </c>
      <c r="Z214" s="1">
        <v>13821760</v>
      </c>
      <c r="AA214">
        <v>-10144716</v>
      </c>
      <c r="AB214">
        <v>-10144716</v>
      </c>
      <c r="AC214">
        <v>0</v>
      </c>
      <c r="AD214">
        <v>0</v>
      </c>
      <c r="AE214">
        <v>0</v>
      </c>
      <c r="AF214">
        <v>0</v>
      </c>
    </row>
    <row r="215" spans="1:32" x14ac:dyDescent="0.2">
      <c r="A215" t="s">
        <v>155</v>
      </c>
      <c r="B215" t="s">
        <v>133</v>
      </c>
      <c r="C215" t="s">
        <v>117</v>
      </c>
      <c r="D215" t="s">
        <v>1</v>
      </c>
      <c r="E215" t="s">
        <v>8</v>
      </c>
      <c r="F215" s="7">
        <v>201402</v>
      </c>
      <c r="G215" s="1">
        <v>7055336</v>
      </c>
      <c r="H215" s="1">
        <v>7055336</v>
      </c>
      <c r="I215" s="1">
        <v>7055336</v>
      </c>
      <c r="J215" s="1">
        <v>7055336</v>
      </c>
      <c r="K215" s="8">
        <v>1</v>
      </c>
      <c r="L215" s="8">
        <v>1</v>
      </c>
      <c r="M215" s="8">
        <v>0</v>
      </c>
      <c r="N215" s="8">
        <v>424826.07142857148</v>
      </c>
      <c r="O215" s="1">
        <v>0</v>
      </c>
      <c r="P215" s="1">
        <v>0</v>
      </c>
      <c r="Q215" s="1">
        <v>0</v>
      </c>
      <c r="R215" s="1">
        <v>0</v>
      </c>
      <c r="S215" s="29">
        <v>2.3539044970504731E-6</v>
      </c>
      <c r="T215" s="8">
        <v>1</v>
      </c>
      <c r="U215" s="1">
        <v>7055336</v>
      </c>
      <c r="V215" s="1">
        <v>7055336</v>
      </c>
      <c r="W215" s="1">
        <v>7055336</v>
      </c>
      <c r="X215" s="1">
        <v>7055336</v>
      </c>
      <c r="Y215" s="1">
        <v>7055336</v>
      </c>
      <c r="Z215" s="1">
        <v>7055336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</row>
    <row r="216" spans="1:32" x14ac:dyDescent="0.2">
      <c r="A216" t="s">
        <v>155</v>
      </c>
      <c r="B216" t="s">
        <v>133</v>
      </c>
      <c r="C216" t="s">
        <v>117</v>
      </c>
      <c r="D216" t="s">
        <v>1</v>
      </c>
      <c r="E216" t="s">
        <v>8</v>
      </c>
      <c r="F216" s="7">
        <v>201404</v>
      </c>
      <c r="G216" s="1">
        <v>12699610</v>
      </c>
      <c r="H216" s="1">
        <v>12699610</v>
      </c>
      <c r="I216" s="1">
        <v>12699610</v>
      </c>
      <c r="J216" s="1">
        <v>12699610</v>
      </c>
      <c r="K216" s="8">
        <v>1</v>
      </c>
      <c r="L216" s="8">
        <v>1</v>
      </c>
      <c r="M216" s="8">
        <v>0</v>
      </c>
      <c r="N216" s="8">
        <v>425885.53333333327</v>
      </c>
      <c r="O216" s="1">
        <v>0</v>
      </c>
      <c r="P216" s="1">
        <v>0</v>
      </c>
      <c r="Q216" s="1">
        <v>0</v>
      </c>
      <c r="R216" s="1">
        <v>0</v>
      </c>
      <c r="S216" s="29">
        <v>2.3480487636505774E-6</v>
      </c>
      <c r="T216" s="8">
        <v>1</v>
      </c>
      <c r="U216" s="1">
        <v>12699610</v>
      </c>
      <c r="V216" s="1">
        <v>12699610</v>
      </c>
      <c r="W216" s="1">
        <v>12699610</v>
      </c>
      <c r="X216" s="1">
        <v>12699610</v>
      </c>
      <c r="Y216" s="1">
        <v>12699610</v>
      </c>
      <c r="Z216" s="1">
        <v>12699610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</row>
    <row r="217" spans="1:32" x14ac:dyDescent="0.2">
      <c r="A217" t="s">
        <v>155</v>
      </c>
      <c r="B217" t="s">
        <v>133</v>
      </c>
      <c r="C217" t="s">
        <v>117</v>
      </c>
      <c r="D217" t="s">
        <v>1</v>
      </c>
      <c r="E217" t="s">
        <v>8</v>
      </c>
      <c r="F217" s="7">
        <v>201405</v>
      </c>
      <c r="G217" s="1">
        <v>14821136</v>
      </c>
      <c r="H217" s="1">
        <v>14821136</v>
      </c>
      <c r="I217" s="1">
        <v>14821136</v>
      </c>
      <c r="J217" s="1">
        <v>14821136</v>
      </c>
      <c r="K217" s="8">
        <v>1</v>
      </c>
      <c r="L217" s="8">
        <v>1</v>
      </c>
      <c r="M217" s="8">
        <v>0</v>
      </c>
      <c r="N217" s="8">
        <v>431469.93548387097</v>
      </c>
      <c r="O217" s="1">
        <v>0</v>
      </c>
      <c r="P217" s="1">
        <v>0</v>
      </c>
      <c r="Q217" s="1">
        <v>0</v>
      </c>
      <c r="R217" s="1">
        <v>0</v>
      </c>
      <c r="S217" s="29">
        <v>2.3176585846672082E-6</v>
      </c>
      <c r="T217" s="8">
        <v>1</v>
      </c>
      <c r="U217" s="1">
        <v>14821136</v>
      </c>
      <c r="V217" s="1">
        <v>14821136</v>
      </c>
      <c r="W217" s="1">
        <v>14821136</v>
      </c>
      <c r="X217" s="1">
        <v>14821136</v>
      </c>
      <c r="Y217" s="1">
        <v>14821136</v>
      </c>
      <c r="Z217" s="1">
        <v>14821136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</row>
    <row r="218" spans="1:32" x14ac:dyDescent="0.2">
      <c r="A218" t="s">
        <v>155</v>
      </c>
      <c r="B218" t="s">
        <v>133</v>
      </c>
      <c r="C218" t="s">
        <v>117</v>
      </c>
      <c r="D218" t="s">
        <v>1</v>
      </c>
      <c r="E218" t="s">
        <v>8</v>
      </c>
      <c r="F218" s="7">
        <v>201406</v>
      </c>
      <c r="G218" s="1">
        <v>16851060</v>
      </c>
      <c r="H218" s="1">
        <v>16851060</v>
      </c>
      <c r="I218" s="1">
        <v>16851060</v>
      </c>
      <c r="J218" s="1">
        <v>16851060</v>
      </c>
      <c r="K218" s="8">
        <v>1</v>
      </c>
      <c r="L218" s="8">
        <v>1</v>
      </c>
      <c r="M218" s="8">
        <v>0</v>
      </c>
      <c r="N218" s="8">
        <v>439830.86666666641</v>
      </c>
      <c r="O218" s="1">
        <v>0</v>
      </c>
      <c r="P218" s="1">
        <v>0</v>
      </c>
      <c r="Q218" s="1">
        <v>0</v>
      </c>
      <c r="R218" s="1">
        <v>0</v>
      </c>
      <c r="S218" s="29">
        <v>2.2736012312611695E-6</v>
      </c>
      <c r="T218" s="8">
        <v>1</v>
      </c>
      <c r="U218" s="1">
        <v>16851060</v>
      </c>
      <c r="V218" s="1">
        <v>16851060</v>
      </c>
      <c r="W218" s="1">
        <v>16851060</v>
      </c>
      <c r="X218" s="1">
        <v>16851060</v>
      </c>
      <c r="Y218" s="1">
        <v>16851060</v>
      </c>
      <c r="Z218" s="1">
        <v>16851060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</row>
    <row r="219" spans="1:32" x14ac:dyDescent="0.2">
      <c r="A219" t="s">
        <v>155</v>
      </c>
      <c r="B219" t="s">
        <v>133</v>
      </c>
      <c r="C219" t="s">
        <v>117</v>
      </c>
      <c r="D219" t="s">
        <v>1</v>
      </c>
      <c r="E219" t="s">
        <v>8</v>
      </c>
      <c r="F219" s="7">
        <v>201408</v>
      </c>
      <c r="G219" s="1">
        <v>3594972</v>
      </c>
      <c r="H219" s="1">
        <v>3594972</v>
      </c>
      <c r="I219" s="1">
        <v>3594972</v>
      </c>
      <c r="J219" s="1">
        <v>3594972</v>
      </c>
      <c r="K219" s="8">
        <v>1</v>
      </c>
      <c r="L219" s="8">
        <v>1</v>
      </c>
      <c r="M219" s="8">
        <v>0</v>
      </c>
      <c r="N219" s="8">
        <v>460366.12903225824</v>
      </c>
      <c r="O219" s="1">
        <v>0</v>
      </c>
      <c r="P219" s="1">
        <v>0</v>
      </c>
      <c r="Q219" s="1">
        <v>0</v>
      </c>
      <c r="R219" s="1">
        <v>0</v>
      </c>
      <c r="S219" s="29">
        <v>2.1721841311438642E-6</v>
      </c>
      <c r="T219" s="8">
        <v>1</v>
      </c>
      <c r="U219" s="1">
        <v>3594972</v>
      </c>
      <c r="V219" s="1">
        <v>3594972</v>
      </c>
      <c r="W219" s="1">
        <v>3594972</v>
      </c>
      <c r="X219" s="1">
        <v>3594972</v>
      </c>
      <c r="Y219" s="1">
        <v>3594972</v>
      </c>
      <c r="Z219" s="1">
        <v>3594972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</row>
    <row r="220" spans="1:32" x14ac:dyDescent="0.2">
      <c r="A220" t="s">
        <v>155</v>
      </c>
      <c r="B220" t="s">
        <v>133</v>
      </c>
      <c r="C220" t="s">
        <v>117</v>
      </c>
      <c r="D220" t="s">
        <v>1</v>
      </c>
      <c r="E220" t="s">
        <v>8</v>
      </c>
      <c r="F220" s="7">
        <v>201410</v>
      </c>
      <c r="G220" s="1">
        <v>13761776</v>
      </c>
      <c r="H220" s="1">
        <v>13761776</v>
      </c>
      <c r="I220" s="1">
        <v>13761776</v>
      </c>
      <c r="J220" s="1">
        <v>13761776</v>
      </c>
      <c r="K220" s="8">
        <v>2</v>
      </c>
      <c r="L220" s="8">
        <v>2</v>
      </c>
      <c r="M220" s="8">
        <v>0</v>
      </c>
      <c r="N220" s="8">
        <v>483568.83870967739</v>
      </c>
      <c r="O220" s="1">
        <v>0</v>
      </c>
      <c r="P220" s="1">
        <v>0</v>
      </c>
      <c r="Q220" s="1">
        <v>0</v>
      </c>
      <c r="R220" s="1">
        <v>0</v>
      </c>
      <c r="S220" s="29">
        <v>4.1359157991583281E-6</v>
      </c>
      <c r="T220" s="8">
        <v>2</v>
      </c>
      <c r="U220" s="1">
        <v>6880888</v>
      </c>
      <c r="V220" s="1">
        <v>6880888</v>
      </c>
      <c r="W220" s="1">
        <v>13761776</v>
      </c>
      <c r="X220" s="1">
        <v>13761776</v>
      </c>
      <c r="Y220" s="1">
        <v>13761776</v>
      </c>
      <c r="Z220" s="1">
        <v>13761776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</row>
    <row r="221" spans="1:32" x14ac:dyDescent="0.2">
      <c r="A221" t="s">
        <v>155</v>
      </c>
      <c r="B221" t="s">
        <v>133</v>
      </c>
      <c r="C221" t="s">
        <v>117</v>
      </c>
      <c r="D221" t="s">
        <v>1</v>
      </c>
      <c r="E221" t="s">
        <v>8</v>
      </c>
      <c r="F221" s="7">
        <v>201412</v>
      </c>
      <c r="G221" s="1">
        <v>1996544</v>
      </c>
      <c r="H221" s="1">
        <v>1996544</v>
      </c>
      <c r="I221" s="1">
        <v>1996544</v>
      </c>
      <c r="J221" s="1">
        <v>1996544</v>
      </c>
      <c r="K221" s="8">
        <v>2</v>
      </c>
      <c r="L221" s="8">
        <v>2</v>
      </c>
      <c r="M221" s="8">
        <v>0</v>
      </c>
      <c r="N221" s="8">
        <v>464059.77419354854</v>
      </c>
      <c r="O221" s="1">
        <v>0</v>
      </c>
      <c r="P221" s="1">
        <v>0</v>
      </c>
      <c r="Q221" s="1">
        <v>0</v>
      </c>
      <c r="R221" s="1">
        <v>0</v>
      </c>
      <c r="S221" s="29">
        <v>4.3097896245707489E-6</v>
      </c>
      <c r="T221" s="8">
        <v>2</v>
      </c>
      <c r="U221" s="1">
        <v>998272</v>
      </c>
      <c r="V221" s="1">
        <v>998272</v>
      </c>
      <c r="W221" s="1">
        <v>1996544</v>
      </c>
      <c r="X221" s="1">
        <v>1996544</v>
      </c>
      <c r="Y221" s="1">
        <v>1996544</v>
      </c>
      <c r="Z221" s="1">
        <v>1996544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</row>
    <row r="222" spans="1:32" x14ac:dyDescent="0.2">
      <c r="A222" t="s">
        <v>155</v>
      </c>
      <c r="B222" t="s">
        <v>133</v>
      </c>
      <c r="C222" t="s">
        <v>117</v>
      </c>
      <c r="D222" t="s">
        <v>1</v>
      </c>
      <c r="E222" t="s">
        <v>8</v>
      </c>
      <c r="F222" s="7">
        <v>201502</v>
      </c>
      <c r="G222" s="1">
        <v>10819386</v>
      </c>
      <c r="H222" s="1">
        <v>10819386.119999999</v>
      </c>
      <c r="I222" s="1">
        <v>10819386</v>
      </c>
      <c r="J222" s="1">
        <v>10819386.119999999</v>
      </c>
      <c r="K222" s="8">
        <v>1</v>
      </c>
      <c r="L222" s="8">
        <v>1</v>
      </c>
      <c r="M222" s="8">
        <v>0</v>
      </c>
      <c r="N222" s="8">
        <v>446294.57142857136</v>
      </c>
      <c r="O222" s="1">
        <v>0</v>
      </c>
      <c r="P222" s="1">
        <v>0</v>
      </c>
      <c r="Q222" s="1">
        <v>0</v>
      </c>
      <c r="R222" s="1">
        <v>0</v>
      </c>
      <c r="S222" s="29">
        <v>2.2406725602756927E-6</v>
      </c>
      <c r="T222" s="8">
        <v>1</v>
      </c>
      <c r="U222" s="1">
        <v>10819386.119999999</v>
      </c>
      <c r="V222" s="1">
        <v>10819386.119999999</v>
      </c>
      <c r="W222" s="1">
        <v>10819386.119999999</v>
      </c>
      <c r="X222" s="1">
        <v>10819386.119999999</v>
      </c>
      <c r="Y222" s="1">
        <v>10819386.119999999</v>
      </c>
      <c r="Z222" s="1">
        <v>10819386.119999999</v>
      </c>
      <c r="AA222">
        <v>0.11999999918043613</v>
      </c>
      <c r="AB222">
        <v>0.11999999918043613</v>
      </c>
      <c r="AC222">
        <v>0</v>
      </c>
      <c r="AD222">
        <v>0</v>
      </c>
      <c r="AE222">
        <v>0</v>
      </c>
      <c r="AF222">
        <v>0</v>
      </c>
    </row>
    <row r="223" spans="1:32" x14ac:dyDescent="0.2">
      <c r="A223" t="s">
        <v>155</v>
      </c>
      <c r="B223" t="s">
        <v>133</v>
      </c>
      <c r="C223" t="s">
        <v>117</v>
      </c>
      <c r="D223" t="s">
        <v>1</v>
      </c>
      <c r="E223" t="s">
        <v>8</v>
      </c>
      <c r="F223" s="7">
        <v>201503</v>
      </c>
      <c r="G223" s="1">
        <v>21615134</v>
      </c>
      <c r="H223" s="1">
        <v>21615134.120000001</v>
      </c>
      <c r="I223" s="1">
        <v>21615134</v>
      </c>
      <c r="J223" s="1">
        <v>21615134.120000001</v>
      </c>
      <c r="K223" s="8">
        <v>1</v>
      </c>
      <c r="L223" s="8">
        <v>1</v>
      </c>
      <c r="M223" s="8">
        <v>0</v>
      </c>
      <c r="N223" s="8">
        <v>446740.61290322588</v>
      </c>
      <c r="O223" s="1">
        <v>0</v>
      </c>
      <c r="P223" s="1">
        <v>0</v>
      </c>
      <c r="Q223" s="1">
        <v>0</v>
      </c>
      <c r="R223" s="1">
        <v>0</v>
      </c>
      <c r="S223" s="29">
        <v>2.2384353943137527E-6</v>
      </c>
      <c r="T223" s="8">
        <v>1</v>
      </c>
      <c r="U223" s="1">
        <v>21615134.120000001</v>
      </c>
      <c r="V223" s="1">
        <v>21615134.120000001</v>
      </c>
      <c r="W223" s="1">
        <v>21615134.120000001</v>
      </c>
      <c r="X223" s="1">
        <v>21615134.120000001</v>
      </c>
      <c r="Y223" s="1">
        <v>21615134.120000001</v>
      </c>
      <c r="Z223" s="1">
        <v>21615134.120000001</v>
      </c>
      <c r="AA223">
        <v>0.12000000104308128</v>
      </c>
      <c r="AB223">
        <v>0.12000000104308128</v>
      </c>
      <c r="AC223">
        <v>0</v>
      </c>
      <c r="AD223">
        <v>0</v>
      </c>
      <c r="AE223">
        <v>0</v>
      </c>
      <c r="AF223">
        <v>0</v>
      </c>
    </row>
    <row r="224" spans="1:32" x14ac:dyDescent="0.2">
      <c r="A224" t="s">
        <v>155</v>
      </c>
      <c r="B224" t="s">
        <v>133</v>
      </c>
      <c r="C224" t="s">
        <v>117</v>
      </c>
      <c r="D224" t="s">
        <v>1</v>
      </c>
      <c r="E224" t="s">
        <v>8</v>
      </c>
      <c r="F224" s="7">
        <v>201504</v>
      </c>
      <c r="G224" s="1">
        <v>6541866</v>
      </c>
      <c r="H224" s="1">
        <v>6541866</v>
      </c>
      <c r="I224" s="1">
        <v>6541866</v>
      </c>
      <c r="J224" s="1">
        <v>6541866</v>
      </c>
      <c r="K224" s="8">
        <v>1</v>
      </c>
      <c r="L224" s="8">
        <v>1</v>
      </c>
      <c r="M224" s="8">
        <v>0</v>
      </c>
      <c r="N224" s="8">
        <v>447138.6</v>
      </c>
      <c r="O224" s="1">
        <v>0</v>
      </c>
      <c r="P224" s="1">
        <v>0</v>
      </c>
      <c r="Q224" s="1">
        <v>0</v>
      </c>
      <c r="R224" s="1">
        <v>0</v>
      </c>
      <c r="S224" s="29">
        <v>2.2364430178919917E-6</v>
      </c>
      <c r="T224" s="8">
        <v>1</v>
      </c>
      <c r="U224" s="1">
        <v>6541866</v>
      </c>
      <c r="V224" s="1">
        <v>6541866</v>
      </c>
      <c r="W224" s="1">
        <v>6541866</v>
      </c>
      <c r="X224" s="1">
        <v>6541866</v>
      </c>
      <c r="Y224" s="1">
        <v>6541866</v>
      </c>
      <c r="Z224" s="1">
        <v>6541866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</row>
    <row r="225" spans="1:32" x14ac:dyDescent="0.2">
      <c r="A225" t="s">
        <v>155</v>
      </c>
      <c r="B225" t="s">
        <v>133</v>
      </c>
      <c r="C225" t="s">
        <v>117</v>
      </c>
      <c r="D225" t="s">
        <v>1</v>
      </c>
      <c r="E225" t="s">
        <v>8</v>
      </c>
      <c r="F225" s="7">
        <v>201508</v>
      </c>
      <c r="G225" s="1">
        <v>96595760</v>
      </c>
      <c r="H225" s="1">
        <v>96595760</v>
      </c>
      <c r="I225" s="1">
        <v>96595760</v>
      </c>
      <c r="J225" s="1">
        <v>96595760</v>
      </c>
      <c r="K225" s="8">
        <v>2</v>
      </c>
      <c r="L225" s="8">
        <v>2</v>
      </c>
      <c r="M225" s="8">
        <v>0</v>
      </c>
      <c r="N225" s="8">
        <v>461454.51612903242</v>
      </c>
      <c r="O225" s="1">
        <v>0</v>
      </c>
      <c r="P225" s="1">
        <v>0</v>
      </c>
      <c r="Q225" s="1">
        <v>0</v>
      </c>
      <c r="R225" s="1">
        <v>0</v>
      </c>
      <c r="S225" s="29">
        <v>4.3341216308321011E-6</v>
      </c>
      <c r="T225" s="8">
        <v>2</v>
      </c>
      <c r="U225" s="1">
        <v>48297880</v>
      </c>
      <c r="V225" s="1">
        <v>48297880</v>
      </c>
      <c r="W225" s="1">
        <v>96595760</v>
      </c>
      <c r="X225" s="1">
        <v>96595760</v>
      </c>
      <c r="Y225" s="1">
        <v>96595760</v>
      </c>
      <c r="Z225" s="1">
        <v>96595760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</row>
    <row r="226" spans="1:32" x14ac:dyDescent="0.2">
      <c r="A226" t="s">
        <v>155</v>
      </c>
      <c r="B226" t="s">
        <v>133</v>
      </c>
      <c r="C226" t="s">
        <v>117</v>
      </c>
      <c r="D226" t="s">
        <v>1</v>
      </c>
      <c r="E226" t="s">
        <v>8</v>
      </c>
      <c r="F226" s="7">
        <v>201509</v>
      </c>
      <c r="G226" s="1">
        <v>54041582</v>
      </c>
      <c r="H226" s="1">
        <v>54041582</v>
      </c>
      <c r="I226" s="1">
        <v>54041582</v>
      </c>
      <c r="J226" s="1">
        <v>54041582</v>
      </c>
      <c r="K226" s="8">
        <v>1</v>
      </c>
      <c r="L226" s="8">
        <v>1</v>
      </c>
      <c r="M226" s="8">
        <v>0</v>
      </c>
      <c r="N226" s="8">
        <v>463258.26666666678</v>
      </c>
      <c r="O226" s="1">
        <v>0</v>
      </c>
      <c r="P226" s="1">
        <v>0</v>
      </c>
      <c r="Q226" s="1">
        <v>0</v>
      </c>
      <c r="R226" s="1">
        <v>0</v>
      </c>
      <c r="S226" s="29">
        <v>2.1586231092979949E-6</v>
      </c>
      <c r="T226" s="8">
        <v>1</v>
      </c>
      <c r="U226" s="1">
        <v>54041582</v>
      </c>
      <c r="V226" s="1">
        <v>54041582</v>
      </c>
      <c r="W226" s="1">
        <v>54041582</v>
      </c>
      <c r="X226" s="1">
        <v>54041582</v>
      </c>
      <c r="Y226" s="1">
        <v>54041582</v>
      </c>
      <c r="Z226" s="1">
        <v>54041582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</row>
    <row r="227" spans="1:32" x14ac:dyDescent="0.2">
      <c r="A227" t="s">
        <v>155</v>
      </c>
      <c r="B227" t="s">
        <v>133</v>
      </c>
      <c r="C227" t="s">
        <v>117</v>
      </c>
      <c r="D227" t="s">
        <v>1</v>
      </c>
      <c r="E227" t="s">
        <v>8</v>
      </c>
      <c r="F227" s="7">
        <v>201510</v>
      </c>
      <c r="G227" s="1">
        <v>77556636</v>
      </c>
      <c r="H227" s="1">
        <v>77556636</v>
      </c>
      <c r="I227" s="1">
        <v>77556636</v>
      </c>
      <c r="J227" s="1">
        <v>77556636</v>
      </c>
      <c r="K227" s="8">
        <v>2</v>
      </c>
      <c r="L227" s="8">
        <v>2</v>
      </c>
      <c r="M227" s="8">
        <v>0</v>
      </c>
      <c r="N227" s="8">
        <v>462191.35483870946</v>
      </c>
      <c r="O227" s="1">
        <v>0</v>
      </c>
      <c r="P227" s="1">
        <v>0</v>
      </c>
      <c r="Q227" s="1">
        <v>0</v>
      </c>
      <c r="R227" s="1">
        <v>0</v>
      </c>
      <c r="S227" s="29">
        <v>4.3272120498617686E-6</v>
      </c>
      <c r="T227" s="8">
        <v>2</v>
      </c>
      <c r="U227" s="1">
        <v>38778318</v>
      </c>
      <c r="V227" s="1">
        <v>38778318</v>
      </c>
      <c r="W227" s="1">
        <v>77556636</v>
      </c>
      <c r="X227" s="1">
        <v>77556636</v>
      </c>
      <c r="Y227" s="1">
        <v>77556636</v>
      </c>
      <c r="Z227" s="1">
        <v>77556636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</row>
    <row r="228" spans="1:32" x14ac:dyDescent="0.2">
      <c r="A228" t="s">
        <v>155</v>
      </c>
      <c r="B228" t="s">
        <v>133</v>
      </c>
      <c r="C228" t="s">
        <v>117</v>
      </c>
      <c r="D228" t="s">
        <v>1</v>
      </c>
      <c r="E228" t="s">
        <v>8</v>
      </c>
      <c r="F228" s="7">
        <v>201601</v>
      </c>
      <c r="G228" s="1">
        <v>2131798</v>
      </c>
      <c r="H228" s="1">
        <v>2131798</v>
      </c>
      <c r="I228" s="1">
        <v>2131798</v>
      </c>
      <c r="J228" s="1">
        <v>2131798</v>
      </c>
      <c r="K228" s="8">
        <v>1</v>
      </c>
      <c r="L228" s="8">
        <v>1</v>
      </c>
      <c r="M228" s="8">
        <v>0</v>
      </c>
      <c r="N228" s="8">
        <v>442596.51612903242</v>
      </c>
      <c r="O228" s="1">
        <v>0</v>
      </c>
      <c r="P228" s="1">
        <v>0</v>
      </c>
      <c r="Q228" s="1">
        <v>0</v>
      </c>
      <c r="R228" s="1">
        <v>0</v>
      </c>
      <c r="S228" s="29">
        <v>2.2593941966512561E-6</v>
      </c>
      <c r="T228" s="8">
        <v>1</v>
      </c>
      <c r="U228" s="1">
        <v>2131798</v>
      </c>
      <c r="V228" s="1">
        <v>2131798</v>
      </c>
      <c r="W228" s="1">
        <v>2131798</v>
      </c>
      <c r="X228" s="1">
        <v>2131798</v>
      </c>
      <c r="Y228" s="1">
        <v>2131798</v>
      </c>
      <c r="Z228" s="1">
        <v>2131798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</row>
    <row r="229" spans="1:32" x14ac:dyDescent="0.2">
      <c r="A229" t="s">
        <v>155</v>
      </c>
      <c r="B229" t="s">
        <v>133</v>
      </c>
      <c r="C229" t="s">
        <v>117</v>
      </c>
      <c r="D229" t="s">
        <v>1</v>
      </c>
      <c r="E229" t="s">
        <v>8</v>
      </c>
      <c r="F229" s="7">
        <v>201602</v>
      </c>
      <c r="G229" s="1">
        <v>0</v>
      </c>
      <c r="H229" s="1">
        <v>0</v>
      </c>
      <c r="I229" s="1">
        <v>0</v>
      </c>
      <c r="J229" s="1">
        <v>0</v>
      </c>
      <c r="K229" s="8">
        <v>0</v>
      </c>
      <c r="L229" s="8">
        <v>0</v>
      </c>
      <c r="M229" s="8">
        <v>0</v>
      </c>
      <c r="N229" s="8">
        <v>437667.13793103449</v>
      </c>
      <c r="O229" s="1">
        <v>0</v>
      </c>
      <c r="P229" s="1">
        <v>0</v>
      </c>
      <c r="Q229" s="1">
        <v>0</v>
      </c>
      <c r="R229" s="1">
        <v>0</v>
      </c>
      <c r="S229" s="29">
        <v>0</v>
      </c>
      <c r="T229" s="8">
        <v>0</v>
      </c>
      <c r="W229" s="1">
        <v>0</v>
      </c>
      <c r="X229" s="1">
        <v>0</v>
      </c>
      <c r="Y229" s="1">
        <v>0</v>
      </c>
      <c r="Z229" s="1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</row>
    <row r="230" spans="1:32" x14ac:dyDescent="0.2">
      <c r="A230" t="s">
        <v>155</v>
      </c>
      <c r="B230" t="s">
        <v>133</v>
      </c>
      <c r="C230" t="s">
        <v>117</v>
      </c>
      <c r="D230" t="s">
        <v>1</v>
      </c>
      <c r="E230" t="s">
        <v>8</v>
      </c>
      <c r="F230" s="7">
        <v>201603</v>
      </c>
      <c r="G230" s="1">
        <v>69471378</v>
      </c>
      <c r="H230" s="1">
        <v>69471378</v>
      </c>
      <c r="I230" s="1">
        <v>69471378</v>
      </c>
      <c r="J230" s="1">
        <v>69471378</v>
      </c>
      <c r="K230" s="8">
        <v>1</v>
      </c>
      <c r="L230" s="8">
        <v>1</v>
      </c>
      <c r="M230" s="8">
        <v>0</v>
      </c>
      <c r="N230" s="8">
        <v>436621.09677419346</v>
      </c>
      <c r="O230" s="1">
        <v>0</v>
      </c>
      <c r="P230" s="1">
        <v>0</v>
      </c>
      <c r="Q230" s="1">
        <v>0</v>
      </c>
      <c r="R230" s="1">
        <v>0</v>
      </c>
      <c r="S230" s="29">
        <v>2.2903153498264611E-6</v>
      </c>
      <c r="T230" s="8">
        <v>1</v>
      </c>
      <c r="U230" s="1">
        <v>69471378</v>
      </c>
      <c r="V230" s="1">
        <v>69471378</v>
      </c>
      <c r="W230" s="1">
        <v>69471378</v>
      </c>
      <c r="X230" s="1">
        <v>69471378</v>
      </c>
      <c r="Y230" s="1">
        <v>69471378</v>
      </c>
      <c r="Z230" s="1">
        <v>69471378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</row>
    <row r="231" spans="1:32" x14ac:dyDescent="0.2">
      <c r="A231" t="s">
        <v>155</v>
      </c>
      <c r="B231" t="s">
        <v>133</v>
      </c>
      <c r="C231" t="s">
        <v>117</v>
      </c>
      <c r="D231" t="s">
        <v>1</v>
      </c>
      <c r="E231" t="s">
        <v>8</v>
      </c>
      <c r="F231" s="7">
        <v>201604</v>
      </c>
      <c r="G231" s="1">
        <v>0</v>
      </c>
      <c r="H231" s="1">
        <v>0</v>
      </c>
      <c r="I231" s="1">
        <v>0</v>
      </c>
      <c r="J231" s="1">
        <v>0</v>
      </c>
      <c r="K231" s="8">
        <v>0</v>
      </c>
      <c r="L231" s="8">
        <v>0</v>
      </c>
      <c r="M231" s="8">
        <v>0</v>
      </c>
      <c r="N231" s="8">
        <v>436685.30000000016</v>
      </c>
      <c r="O231" s="1">
        <v>0</v>
      </c>
      <c r="P231" s="1">
        <v>0</v>
      </c>
      <c r="Q231" s="1">
        <v>0</v>
      </c>
      <c r="R231" s="1">
        <v>0</v>
      </c>
      <c r="S231" s="29">
        <v>0</v>
      </c>
      <c r="T231" s="8">
        <v>0</v>
      </c>
      <c r="W231" s="1">
        <v>0</v>
      </c>
      <c r="X231" s="1">
        <v>0</v>
      </c>
      <c r="Y231" s="1">
        <v>0</v>
      </c>
      <c r="Z231" s="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</row>
    <row r="232" spans="1:32" x14ac:dyDescent="0.2">
      <c r="A232" t="s">
        <v>155</v>
      </c>
      <c r="B232" t="s">
        <v>133</v>
      </c>
      <c r="C232" t="s">
        <v>117</v>
      </c>
      <c r="D232" t="s">
        <v>1</v>
      </c>
      <c r="E232" t="s">
        <v>8</v>
      </c>
      <c r="F232" s="7">
        <v>201606</v>
      </c>
      <c r="G232" s="1">
        <v>8139570</v>
      </c>
      <c r="H232" s="1">
        <v>8139570</v>
      </c>
      <c r="I232" s="1">
        <v>8139570</v>
      </c>
      <c r="J232" s="1">
        <v>8139570</v>
      </c>
      <c r="K232" s="8">
        <v>1</v>
      </c>
      <c r="L232" s="8">
        <v>1</v>
      </c>
      <c r="M232" s="8">
        <v>0</v>
      </c>
      <c r="N232" s="8">
        <v>439379.50000000017</v>
      </c>
      <c r="O232" s="1">
        <v>0</v>
      </c>
      <c r="P232" s="1">
        <v>0</v>
      </c>
      <c r="Q232" s="1">
        <v>0</v>
      </c>
      <c r="R232" s="1">
        <v>0</v>
      </c>
      <c r="S232" s="29">
        <v>2.2759368609596023E-6</v>
      </c>
      <c r="T232" s="8">
        <v>1</v>
      </c>
      <c r="U232" s="1">
        <v>8139570</v>
      </c>
      <c r="V232" s="1">
        <v>8139570</v>
      </c>
      <c r="W232" s="1">
        <v>8139570</v>
      </c>
      <c r="X232" s="1">
        <v>8139570</v>
      </c>
      <c r="Y232" s="1">
        <v>8139570</v>
      </c>
      <c r="Z232" s="1">
        <v>8139570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</row>
    <row r="233" spans="1:32" x14ac:dyDescent="0.2">
      <c r="A233" t="s">
        <v>155</v>
      </c>
      <c r="B233" t="s">
        <v>133</v>
      </c>
      <c r="C233" t="s">
        <v>117</v>
      </c>
      <c r="D233" t="s">
        <v>1</v>
      </c>
      <c r="E233" t="s">
        <v>8</v>
      </c>
      <c r="F233" s="7">
        <v>201608</v>
      </c>
      <c r="G233" s="1">
        <v>2307394</v>
      </c>
      <c r="H233" s="1">
        <v>2307394</v>
      </c>
      <c r="I233" s="1">
        <v>2307394</v>
      </c>
      <c r="J233" s="1">
        <v>2307394</v>
      </c>
      <c r="K233" s="8">
        <v>2</v>
      </c>
      <c r="L233" s="8">
        <v>2</v>
      </c>
      <c r="M233" s="8">
        <v>0</v>
      </c>
      <c r="N233" s="8">
        <v>435964.12903225754</v>
      </c>
      <c r="O233" s="1">
        <v>0</v>
      </c>
      <c r="P233" s="1">
        <v>0</v>
      </c>
      <c r="Q233" s="1">
        <v>0</v>
      </c>
      <c r="R233" s="1">
        <v>0</v>
      </c>
      <c r="S233" s="29">
        <v>4.587533392803557E-6</v>
      </c>
      <c r="T233" s="8">
        <v>2</v>
      </c>
      <c r="U233" s="1">
        <v>1153697</v>
      </c>
      <c r="V233" s="1">
        <v>1153697</v>
      </c>
      <c r="W233" s="1">
        <v>2307394</v>
      </c>
      <c r="X233" s="1">
        <v>2307394</v>
      </c>
      <c r="Y233" s="1">
        <v>2307394</v>
      </c>
      <c r="Z233" s="1">
        <v>2307394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</row>
    <row r="234" spans="1:32" x14ac:dyDescent="0.2">
      <c r="A234" t="s">
        <v>155</v>
      </c>
      <c r="B234" t="s">
        <v>133</v>
      </c>
      <c r="C234" t="s">
        <v>117</v>
      </c>
      <c r="D234" t="s">
        <v>1</v>
      </c>
      <c r="E234" t="s">
        <v>8</v>
      </c>
      <c r="F234" s="7">
        <v>201611</v>
      </c>
      <c r="G234" s="1">
        <v>120308954</v>
      </c>
      <c r="H234" s="1">
        <v>120308954</v>
      </c>
      <c r="I234" s="1">
        <v>120308954</v>
      </c>
      <c r="J234" s="1">
        <v>120308954</v>
      </c>
      <c r="K234" s="8">
        <v>3</v>
      </c>
      <c r="L234" s="8">
        <v>3</v>
      </c>
      <c r="M234" s="8">
        <v>0</v>
      </c>
      <c r="N234" s="8">
        <v>422884.89999999997</v>
      </c>
      <c r="O234" s="1">
        <v>0</v>
      </c>
      <c r="P234" s="1">
        <v>0</v>
      </c>
      <c r="Q234" s="1">
        <v>0</v>
      </c>
      <c r="R234" s="1">
        <v>0</v>
      </c>
      <c r="S234" s="29">
        <v>7.0941289225507943E-6</v>
      </c>
      <c r="T234" s="8">
        <v>3</v>
      </c>
      <c r="U234" s="1">
        <v>40102984.666666664</v>
      </c>
      <c r="V234" s="1">
        <v>40102984.666666664</v>
      </c>
      <c r="W234" s="1">
        <v>120308954</v>
      </c>
      <c r="X234" s="1">
        <v>120308954</v>
      </c>
      <c r="Y234" s="1">
        <v>120308954</v>
      </c>
      <c r="Z234" s="1">
        <v>120308954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</row>
    <row r="235" spans="1:32" x14ac:dyDescent="0.2">
      <c r="A235" t="s">
        <v>155</v>
      </c>
      <c r="B235" t="s">
        <v>133</v>
      </c>
      <c r="C235" t="s">
        <v>117</v>
      </c>
      <c r="D235" t="s">
        <v>1</v>
      </c>
      <c r="E235" t="s">
        <v>8</v>
      </c>
      <c r="F235" s="7">
        <v>201706</v>
      </c>
      <c r="G235" s="1">
        <v>32439132</v>
      </c>
      <c r="H235" s="1">
        <v>32439132.760000005</v>
      </c>
      <c r="I235" s="1">
        <v>32439132</v>
      </c>
      <c r="J235" s="1">
        <v>32439132.760000005</v>
      </c>
      <c r="K235" s="8">
        <v>2</v>
      </c>
      <c r="L235" s="8">
        <v>2</v>
      </c>
      <c r="M235" s="8">
        <v>0</v>
      </c>
      <c r="N235" s="8">
        <v>400599.06666666665</v>
      </c>
      <c r="O235" s="1">
        <v>0</v>
      </c>
      <c r="P235" s="1">
        <v>0</v>
      </c>
      <c r="Q235" s="1">
        <v>0</v>
      </c>
      <c r="R235" s="1">
        <v>0</v>
      </c>
      <c r="S235" s="29">
        <v>4.992522864922634E-6</v>
      </c>
      <c r="T235" s="8">
        <v>2</v>
      </c>
      <c r="U235" s="1">
        <v>16219566.380000003</v>
      </c>
      <c r="V235" s="1">
        <v>16219566.380000003</v>
      </c>
      <c r="W235" s="1">
        <v>32439132.760000005</v>
      </c>
      <c r="X235" s="1">
        <v>32439132.760000005</v>
      </c>
      <c r="Y235" s="1">
        <v>32439132.760000005</v>
      </c>
      <c r="Z235" s="1">
        <v>32439132.760000005</v>
      </c>
      <c r="AA235">
        <v>0.76000000536441803</v>
      </c>
      <c r="AB235">
        <v>0.76000000536441803</v>
      </c>
      <c r="AC235">
        <v>0</v>
      </c>
      <c r="AD235">
        <v>0</v>
      </c>
      <c r="AE235">
        <v>0</v>
      </c>
      <c r="AF235">
        <v>0</v>
      </c>
    </row>
    <row r="236" spans="1:32" x14ac:dyDescent="0.2">
      <c r="A236" t="s">
        <v>155</v>
      </c>
      <c r="B236" t="s">
        <v>133</v>
      </c>
      <c r="C236" t="s">
        <v>117</v>
      </c>
      <c r="D236" t="s">
        <v>1</v>
      </c>
      <c r="E236" t="s">
        <v>8</v>
      </c>
      <c r="F236" s="7">
        <v>201708</v>
      </c>
      <c r="G236" s="1">
        <v>65259728</v>
      </c>
      <c r="H236" s="1">
        <v>65259728.740000002</v>
      </c>
      <c r="I236" s="1">
        <v>65259728</v>
      </c>
      <c r="J236" s="1">
        <v>65259728.740000002</v>
      </c>
      <c r="K236" s="8">
        <v>1</v>
      </c>
      <c r="L236" s="8">
        <v>1</v>
      </c>
      <c r="M236" s="8">
        <v>0</v>
      </c>
      <c r="N236" s="8">
        <v>400686.67741935502</v>
      </c>
      <c r="O236" s="1">
        <v>0</v>
      </c>
      <c r="P236" s="1">
        <v>0</v>
      </c>
      <c r="Q236" s="1">
        <v>0</v>
      </c>
      <c r="R236" s="1">
        <v>0</v>
      </c>
      <c r="S236" s="29">
        <v>2.4957156210946567E-6</v>
      </c>
      <c r="T236" s="8">
        <v>1</v>
      </c>
      <c r="U236" s="1">
        <v>65259728.740000002</v>
      </c>
      <c r="V236" s="1">
        <v>65259728.740000002</v>
      </c>
      <c r="W236" s="1">
        <v>65259728.740000002</v>
      </c>
      <c r="X236" s="1">
        <v>65259728.740000002</v>
      </c>
      <c r="Y236" s="1">
        <v>65259728.740000002</v>
      </c>
      <c r="Z236" s="1">
        <v>65259728.740000002</v>
      </c>
      <c r="AA236">
        <v>0.74000000208616257</v>
      </c>
      <c r="AB236">
        <v>0.74000000208616257</v>
      </c>
      <c r="AC236">
        <v>0</v>
      </c>
      <c r="AD236">
        <v>0</v>
      </c>
      <c r="AE236">
        <v>0</v>
      </c>
      <c r="AF236">
        <v>0</v>
      </c>
    </row>
    <row r="237" spans="1:32" x14ac:dyDescent="0.2">
      <c r="A237" t="s">
        <v>155</v>
      </c>
      <c r="B237" t="s">
        <v>133</v>
      </c>
      <c r="C237" t="s">
        <v>117</v>
      </c>
      <c r="D237" t="s">
        <v>1</v>
      </c>
      <c r="E237" t="s">
        <v>8</v>
      </c>
      <c r="F237" s="7">
        <v>201710</v>
      </c>
      <c r="G237" s="1">
        <v>165977620</v>
      </c>
      <c r="H237" s="1">
        <v>165977620</v>
      </c>
      <c r="I237" s="1">
        <v>165977620</v>
      </c>
      <c r="J237" s="1">
        <v>165977620</v>
      </c>
      <c r="K237" s="8">
        <v>2</v>
      </c>
      <c r="L237" s="8">
        <v>2</v>
      </c>
      <c r="M237" s="8">
        <v>0</v>
      </c>
      <c r="N237" s="8">
        <v>398845.00000000029</v>
      </c>
      <c r="O237" s="1">
        <v>0</v>
      </c>
      <c r="P237" s="1">
        <v>0</v>
      </c>
      <c r="Q237" s="1">
        <v>0</v>
      </c>
      <c r="R237" s="1">
        <v>0</v>
      </c>
      <c r="S237" s="29">
        <v>5.0144793090047479E-6</v>
      </c>
      <c r="T237" s="8">
        <v>2</v>
      </c>
      <c r="U237" s="1">
        <v>82988810</v>
      </c>
      <c r="V237" s="1">
        <v>82988810</v>
      </c>
      <c r="W237" s="1">
        <v>165977620</v>
      </c>
      <c r="X237" s="1">
        <v>165977620</v>
      </c>
      <c r="Y237" s="1">
        <v>165977620</v>
      </c>
      <c r="Z237" s="1">
        <v>165977620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</row>
    <row r="238" spans="1:32" x14ac:dyDescent="0.2">
      <c r="A238" t="s">
        <v>155</v>
      </c>
      <c r="B238" t="s">
        <v>133</v>
      </c>
      <c r="C238" t="s">
        <v>117</v>
      </c>
      <c r="D238" t="s">
        <v>1</v>
      </c>
      <c r="E238" t="s">
        <v>8</v>
      </c>
      <c r="F238" s="7">
        <v>201808</v>
      </c>
      <c r="G238" s="1">
        <v>8046812</v>
      </c>
      <c r="H238" s="1">
        <v>8046812</v>
      </c>
      <c r="I238" s="1">
        <v>8046812</v>
      </c>
      <c r="J238" s="1">
        <v>8046812</v>
      </c>
      <c r="K238" s="8">
        <v>1</v>
      </c>
      <c r="L238" s="8">
        <v>1</v>
      </c>
      <c r="M238" s="8">
        <v>0</v>
      </c>
      <c r="N238" s="8">
        <v>407296.16129032255</v>
      </c>
      <c r="O238" s="1">
        <v>0</v>
      </c>
      <c r="P238" s="1">
        <v>0</v>
      </c>
      <c r="Q238" s="1">
        <v>0</v>
      </c>
      <c r="R238" s="1">
        <v>0</v>
      </c>
      <c r="S238" s="29">
        <v>2.4552158724795725E-6</v>
      </c>
      <c r="T238" s="8">
        <v>1</v>
      </c>
      <c r="U238" s="1">
        <v>8046812</v>
      </c>
      <c r="V238" s="1">
        <v>8046812</v>
      </c>
      <c r="W238" s="1">
        <v>8046812</v>
      </c>
      <c r="X238" s="1">
        <v>8046812</v>
      </c>
      <c r="Y238" s="1">
        <v>8046812</v>
      </c>
      <c r="Z238" s="1">
        <v>8046812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</row>
    <row r="239" spans="1:32" x14ac:dyDescent="0.2">
      <c r="A239" t="s">
        <v>155</v>
      </c>
      <c r="B239" t="s">
        <v>133</v>
      </c>
      <c r="C239" t="s">
        <v>117</v>
      </c>
      <c r="D239" t="s">
        <v>1</v>
      </c>
      <c r="E239" t="s">
        <v>8</v>
      </c>
      <c r="F239" s="7">
        <v>201811</v>
      </c>
      <c r="G239" s="1">
        <v>14259432</v>
      </c>
      <c r="H239" s="1">
        <v>14259432</v>
      </c>
      <c r="I239" s="1">
        <v>14259432</v>
      </c>
      <c r="J239" s="1">
        <v>14259432</v>
      </c>
      <c r="K239" s="8">
        <v>1</v>
      </c>
      <c r="L239" s="8">
        <v>1</v>
      </c>
      <c r="M239" s="8">
        <v>0</v>
      </c>
      <c r="N239" s="8">
        <v>402803.66666666663</v>
      </c>
      <c r="O239" s="1">
        <v>0</v>
      </c>
      <c r="P239" s="1">
        <v>0</v>
      </c>
      <c r="Q239" s="1">
        <v>0</v>
      </c>
      <c r="R239" s="1">
        <v>0</v>
      </c>
      <c r="S239" s="29">
        <v>2.4825990494955774E-6</v>
      </c>
      <c r="T239" s="8">
        <v>1</v>
      </c>
      <c r="U239" s="1">
        <v>14259432</v>
      </c>
      <c r="V239" s="1">
        <v>14259432</v>
      </c>
      <c r="W239" s="1">
        <v>14259432</v>
      </c>
      <c r="X239" s="1">
        <v>14259432</v>
      </c>
      <c r="Y239" s="1">
        <v>14259432</v>
      </c>
      <c r="Z239" s="1">
        <v>14259432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</row>
    <row r="240" spans="1:32" x14ac:dyDescent="0.2">
      <c r="A240" t="s">
        <v>155</v>
      </c>
      <c r="B240" t="s">
        <v>133</v>
      </c>
      <c r="C240" t="s">
        <v>117</v>
      </c>
      <c r="D240" t="s">
        <v>1</v>
      </c>
      <c r="E240" t="s">
        <v>8</v>
      </c>
      <c r="F240" s="7">
        <v>201901</v>
      </c>
      <c r="G240" s="1">
        <v>48007622</v>
      </c>
      <c r="H240" s="1">
        <v>48007622</v>
      </c>
      <c r="I240" s="1">
        <v>48007622</v>
      </c>
      <c r="J240" s="1">
        <v>48007622</v>
      </c>
      <c r="K240" s="8">
        <v>1</v>
      </c>
      <c r="L240" s="8">
        <v>1</v>
      </c>
      <c r="M240" s="8">
        <v>0</v>
      </c>
      <c r="N240" s="8">
        <v>398182.35483870981</v>
      </c>
      <c r="O240" s="1">
        <v>0</v>
      </c>
      <c r="P240" s="1">
        <v>0</v>
      </c>
      <c r="Q240" s="1">
        <v>0</v>
      </c>
      <c r="R240" s="1">
        <v>0</v>
      </c>
      <c r="S240" s="29">
        <v>2.5114121403121094E-6</v>
      </c>
      <c r="T240" s="8">
        <v>1</v>
      </c>
      <c r="U240" s="1">
        <v>48007622</v>
      </c>
      <c r="V240" s="1">
        <v>48007622</v>
      </c>
      <c r="W240" s="1">
        <v>48007622</v>
      </c>
      <c r="X240" s="1">
        <v>48007622</v>
      </c>
      <c r="Y240" s="1">
        <v>48007622</v>
      </c>
      <c r="Z240" s="1">
        <v>48007622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</row>
    <row r="241" spans="1:32" x14ac:dyDescent="0.2">
      <c r="A241" t="s">
        <v>155</v>
      </c>
      <c r="B241" t="s">
        <v>133</v>
      </c>
      <c r="C241" t="s">
        <v>117</v>
      </c>
      <c r="D241" t="s">
        <v>1</v>
      </c>
      <c r="E241" t="s">
        <v>8</v>
      </c>
      <c r="F241" s="7">
        <v>201910</v>
      </c>
      <c r="G241" s="1">
        <v>44379180</v>
      </c>
      <c r="H241" s="1">
        <v>44379180</v>
      </c>
      <c r="I241" s="1">
        <v>44379180</v>
      </c>
      <c r="J241" s="1">
        <v>44379180</v>
      </c>
      <c r="K241" s="8">
        <v>1</v>
      </c>
      <c r="L241" s="8">
        <v>1</v>
      </c>
      <c r="M241" s="8">
        <v>0</v>
      </c>
      <c r="N241" s="8">
        <v>373563.74193548376</v>
      </c>
      <c r="O241" s="1">
        <v>0</v>
      </c>
      <c r="P241" s="1">
        <v>0</v>
      </c>
      <c r="Q241" s="1">
        <v>0</v>
      </c>
      <c r="R241" s="1">
        <v>0</v>
      </c>
      <c r="S241" s="29">
        <v>2.6769193252505344E-6</v>
      </c>
      <c r="T241" s="8">
        <v>1</v>
      </c>
      <c r="U241" s="1">
        <v>44379180</v>
      </c>
      <c r="V241" s="1">
        <v>44379180</v>
      </c>
      <c r="W241" s="1">
        <v>44379180</v>
      </c>
      <c r="X241" s="1">
        <v>44379180</v>
      </c>
      <c r="Y241" s="1">
        <v>44379180</v>
      </c>
      <c r="Z241" s="1">
        <v>44379180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</row>
    <row r="242" spans="1:32" x14ac:dyDescent="0.2">
      <c r="A242" t="s">
        <v>155</v>
      </c>
      <c r="B242" t="s">
        <v>133</v>
      </c>
      <c r="C242" t="s">
        <v>117</v>
      </c>
      <c r="D242" t="s">
        <v>1</v>
      </c>
      <c r="E242" t="s">
        <v>8</v>
      </c>
      <c r="F242" s="7">
        <v>201911</v>
      </c>
      <c r="G242" s="1">
        <v>46542480</v>
      </c>
      <c r="H242" s="1">
        <v>46542480</v>
      </c>
      <c r="I242" s="1">
        <v>46542480</v>
      </c>
      <c r="J242" s="1">
        <v>46542480</v>
      </c>
      <c r="K242" s="8">
        <v>2</v>
      </c>
      <c r="L242" s="8">
        <v>2</v>
      </c>
      <c r="M242" s="8">
        <v>0</v>
      </c>
      <c r="N242" s="8">
        <v>368016.60000000003</v>
      </c>
      <c r="O242" s="1">
        <v>0</v>
      </c>
      <c r="P242" s="1">
        <v>0</v>
      </c>
      <c r="Q242" s="1">
        <v>0</v>
      </c>
      <c r="R242" s="1">
        <v>0</v>
      </c>
      <c r="S242" s="29">
        <v>5.4345374637991869E-6</v>
      </c>
      <c r="T242" s="8">
        <v>2</v>
      </c>
      <c r="U242" s="1">
        <v>23271240</v>
      </c>
      <c r="V242" s="1">
        <v>23271240</v>
      </c>
      <c r="W242" s="1">
        <v>46542480</v>
      </c>
      <c r="X242" s="1">
        <v>46542480</v>
      </c>
      <c r="Y242" s="1">
        <v>46542480</v>
      </c>
      <c r="Z242" s="1">
        <v>46542480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</row>
    <row r="243" spans="1:32" x14ac:dyDescent="0.2">
      <c r="A243" t="s">
        <v>155</v>
      </c>
      <c r="B243" t="s">
        <v>133</v>
      </c>
      <c r="C243" t="s">
        <v>117</v>
      </c>
      <c r="D243" t="s">
        <v>1</v>
      </c>
      <c r="E243" t="s">
        <v>8</v>
      </c>
      <c r="F243" s="7">
        <v>201912</v>
      </c>
      <c r="G243" s="1">
        <v>123344160</v>
      </c>
      <c r="H243" s="1">
        <v>123344160</v>
      </c>
      <c r="I243" s="1">
        <v>123344160</v>
      </c>
      <c r="J243" s="1">
        <v>123344160</v>
      </c>
      <c r="K243" s="8">
        <v>1</v>
      </c>
      <c r="L243" s="8">
        <v>1</v>
      </c>
      <c r="M243" s="8">
        <v>0</v>
      </c>
      <c r="N243" s="8">
        <v>364642.67741935485</v>
      </c>
      <c r="O243" s="1">
        <v>0</v>
      </c>
      <c r="P243" s="1">
        <v>0</v>
      </c>
      <c r="Q243" s="1">
        <v>0</v>
      </c>
      <c r="R243" s="1">
        <v>0</v>
      </c>
      <c r="S243" s="29">
        <v>2.7424107542133825E-6</v>
      </c>
      <c r="T243" s="8">
        <v>1</v>
      </c>
      <c r="U243" s="1">
        <v>123344160</v>
      </c>
      <c r="V243" s="1">
        <v>123344160</v>
      </c>
      <c r="W243" s="1">
        <v>123344160</v>
      </c>
      <c r="X243" s="1">
        <v>123344160</v>
      </c>
      <c r="Y243" s="1">
        <v>123344160</v>
      </c>
      <c r="Z243" s="1">
        <v>123344160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</row>
    <row r="244" spans="1:32" x14ac:dyDescent="0.2">
      <c r="A244" t="s">
        <v>155</v>
      </c>
      <c r="B244" t="s">
        <v>133</v>
      </c>
      <c r="C244" t="s">
        <v>117</v>
      </c>
      <c r="D244" t="s">
        <v>1</v>
      </c>
      <c r="E244" t="s">
        <v>8</v>
      </c>
      <c r="F244" s="7">
        <v>202002</v>
      </c>
      <c r="G244" s="1">
        <v>241732208</v>
      </c>
      <c r="H244" s="1">
        <v>241732208</v>
      </c>
      <c r="I244" s="1">
        <v>241732208</v>
      </c>
      <c r="J244" s="1">
        <v>241732208</v>
      </c>
      <c r="K244" s="8">
        <v>2</v>
      </c>
      <c r="L244" s="8">
        <v>2</v>
      </c>
      <c r="M244" s="8">
        <v>0</v>
      </c>
      <c r="N244" s="8">
        <v>362831.55172413797</v>
      </c>
      <c r="O244" s="1">
        <v>0</v>
      </c>
      <c r="P244" s="1">
        <v>0</v>
      </c>
      <c r="Q244" s="1">
        <v>0</v>
      </c>
      <c r="R244" s="1">
        <v>0</v>
      </c>
      <c r="S244" s="29">
        <v>5.5121997811276532E-6</v>
      </c>
      <c r="T244" s="8">
        <v>2</v>
      </c>
      <c r="U244" s="1">
        <v>120866104</v>
      </c>
      <c r="V244" s="1">
        <v>120866104</v>
      </c>
      <c r="W244" s="1">
        <v>241732208</v>
      </c>
      <c r="X244" s="1">
        <v>241732208</v>
      </c>
      <c r="Y244" s="1">
        <v>241732208</v>
      </c>
      <c r="Z244" s="1">
        <v>241732208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</row>
    <row r="245" spans="1:32" x14ac:dyDescent="0.2">
      <c r="A245" t="s">
        <v>155</v>
      </c>
      <c r="B245" t="s">
        <v>133</v>
      </c>
      <c r="C245" t="s">
        <v>117</v>
      </c>
      <c r="D245" t="s">
        <v>1</v>
      </c>
      <c r="E245" t="s">
        <v>8</v>
      </c>
      <c r="F245" s="7">
        <v>202003</v>
      </c>
      <c r="G245" s="1">
        <v>58716394</v>
      </c>
      <c r="H245" s="1">
        <v>58716394</v>
      </c>
      <c r="I245" s="1">
        <v>58716394</v>
      </c>
      <c r="J245" s="1">
        <v>58716394</v>
      </c>
      <c r="K245" s="8">
        <v>1</v>
      </c>
      <c r="L245" s="8">
        <v>1</v>
      </c>
      <c r="M245" s="8">
        <v>0</v>
      </c>
      <c r="N245" s="8">
        <v>361527.09677419346</v>
      </c>
      <c r="O245" s="1">
        <v>0</v>
      </c>
      <c r="P245" s="1">
        <v>0</v>
      </c>
      <c r="Q245" s="1">
        <v>0</v>
      </c>
      <c r="R245" s="1">
        <v>0</v>
      </c>
      <c r="S245" s="29">
        <v>2.7660443959048273E-6</v>
      </c>
      <c r="T245" s="8">
        <v>1</v>
      </c>
      <c r="U245" s="1">
        <v>58716394</v>
      </c>
      <c r="V245" s="1">
        <v>58716394</v>
      </c>
      <c r="W245" s="1">
        <v>58716394</v>
      </c>
      <c r="X245" s="1">
        <v>58716394</v>
      </c>
      <c r="Y245" s="1">
        <v>58716394</v>
      </c>
      <c r="Z245" s="1">
        <v>58716394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</row>
    <row r="246" spans="1:32" x14ac:dyDescent="0.2">
      <c r="A246" t="s">
        <v>155</v>
      </c>
      <c r="B246" t="s">
        <v>133</v>
      </c>
      <c r="C246" t="s">
        <v>117</v>
      </c>
      <c r="D246" t="s">
        <v>1</v>
      </c>
      <c r="E246" t="s">
        <v>8</v>
      </c>
      <c r="F246" s="7">
        <v>202005</v>
      </c>
      <c r="G246" s="1">
        <v>11302816</v>
      </c>
      <c r="H246" s="1">
        <v>11302816</v>
      </c>
      <c r="I246" s="1">
        <v>11302816</v>
      </c>
      <c r="J246" s="1">
        <v>11302816</v>
      </c>
      <c r="K246" s="8">
        <v>1</v>
      </c>
      <c r="L246" s="8">
        <v>1</v>
      </c>
      <c r="M246" s="8">
        <v>0</v>
      </c>
      <c r="N246" s="8">
        <v>344680.38709677424</v>
      </c>
      <c r="O246" s="1">
        <v>0</v>
      </c>
      <c r="P246" s="1">
        <v>0</v>
      </c>
      <c r="Q246" s="1">
        <v>0</v>
      </c>
      <c r="R246" s="1">
        <v>0</v>
      </c>
      <c r="S246" s="29">
        <v>2.9012384731923688E-6</v>
      </c>
      <c r="T246" s="8">
        <v>1</v>
      </c>
      <c r="U246" s="1">
        <v>11302816</v>
      </c>
      <c r="V246" s="1">
        <v>11302816</v>
      </c>
      <c r="W246" s="1">
        <v>11302816</v>
      </c>
      <c r="X246" s="1">
        <v>11302816</v>
      </c>
      <c r="Y246" s="1">
        <v>11302816</v>
      </c>
      <c r="Z246" s="1">
        <v>11302816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</row>
    <row r="247" spans="1:32" x14ac:dyDescent="0.2">
      <c r="A247" t="s">
        <v>155</v>
      </c>
      <c r="B247" t="s">
        <v>133</v>
      </c>
      <c r="C247" t="s">
        <v>117</v>
      </c>
      <c r="D247" t="s">
        <v>1</v>
      </c>
      <c r="E247" t="s">
        <v>8</v>
      </c>
      <c r="F247" s="7">
        <v>202007</v>
      </c>
      <c r="G247" s="1">
        <v>62016174</v>
      </c>
      <c r="H247" s="1">
        <v>62016174</v>
      </c>
      <c r="I247" s="1">
        <v>62016174</v>
      </c>
      <c r="J247" s="1">
        <v>62016174</v>
      </c>
      <c r="K247" s="8">
        <v>1</v>
      </c>
      <c r="L247" s="8">
        <v>1</v>
      </c>
      <c r="M247" s="8">
        <v>0</v>
      </c>
      <c r="N247" s="8">
        <v>338379.03225806443</v>
      </c>
      <c r="O247" s="1">
        <v>0</v>
      </c>
      <c r="P247" s="1">
        <v>0</v>
      </c>
      <c r="Q247" s="1">
        <v>0</v>
      </c>
      <c r="R247" s="1">
        <v>0</v>
      </c>
      <c r="S247" s="29">
        <v>2.9552658547629839E-6</v>
      </c>
      <c r="T247" s="8">
        <v>1</v>
      </c>
      <c r="U247" s="1">
        <v>62016174</v>
      </c>
      <c r="V247" s="1">
        <v>62016174</v>
      </c>
      <c r="W247" s="1">
        <v>62016174</v>
      </c>
      <c r="X247" s="1">
        <v>62016174</v>
      </c>
      <c r="Y247" s="1">
        <v>62016174</v>
      </c>
      <c r="Z247" s="1">
        <v>62016174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</row>
    <row r="248" spans="1:32" x14ac:dyDescent="0.2">
      <c r="A248" t="s">
        <v>155</v>
      </c>
      <c r="B248" t="s">
        <v>133</v>
      </c>
      <c r="C248" t="s">
        <v>117</v>
      </c>
      <c r="D248" t="s">
        <v>1</v>
      </c>
      <c r="E248" t="s">
        <v>8</v>
      </c>
      <c r="F248" s="7">
        <v>202009</v>
      </c>
      <c r="G248" s="1">
        <v>70265568</v>
      </c>
      <c r="H248" s="1">
        <v>70265568</v>
      </c>
      <c r="I248" s="1">
        <v>70265568</v>
      </c>
      <c r="J248" s="1">
        <v>70265568</v>
      </c>
      <c r="K248" s="8">
        <v>1</v>
      </c>
      <c r="L248" s="8">
        <v>1</v>
      </c>
      <c r="M248" s="8">
        <v>0</v>
      </c>
      <c r="N248" s="8">
        <v>339850.43333333352</v>
      </c>
      <c r="O248" s="1">
        <v>0</v>
      </c>
      <c r="P248" s="1">
        <v>0</v>
      </c>
      <c r="Q248" s="1">
        <v>0</v>
      </c>
      <c r="R248" s="1">
        <v>0</v>
      </c>
      <c r="S248" s="29">
        <v>2.9424708692931864E-6</v>
      </c>
      <c r="T248" s="8">
        <v>1</v>
      </c>
      <c r="U248" s="1">
        <v>70265568</v>
      </c>
      <c r="V248" s="1">
        <v>70265568</v>
      </c>
      <c r="W248" s="1">
        <v>70265568</v>
      </c>
      <c r="X248" s="1">
        <v>70265568</v>
      </c>
      <c r="Y248" s="1">
        <v>70265568</v>
      </c>
      <c r="Z248" s="1">
        <v>70265568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</row>
    <row r="249" spans="1:32" x14ac:dyDescent="0.2">
      <c r="A249" t="s">
        <v>155</v>
      </c>
      <c r="B249" t="s">
        <v>133</v>
      </c>
      <c r="C249" t="s">
        <v>117</v>
      </c>
      <c r="D249" t="s">
        <v>1</v>
      </c>
      <c r="E249" t="s">
        <v>8</v>
      </c>
      <c r="F249" s="7">
        <v>202010</v>
      </c>
      <c r="G249" s="1">
        <v>29559850</v>
      </c>
      <c r="H249" s="1">
        <v>29559850</v>
      </c>
      <c r="I249" s="1">
        <v>29559850</v>
      </c>
      <c r="J249" s="1">
        <v>29559850</v>
      </c>
      <c r="K249" s="8">
        <v>2</v>
      </c>
      <c r="L249" s="8">
        <v>2</v>
      </c>
      <c r="M249" s="8">
        <v>0</v>
      </c>
      <c r="N249" s="8">
        <v>340801.45161290333</v>
      </c>
      <c r="O249" s="1">
        <v>0</v>
      </c>
      <c r="P249" s="1">
        <v>0</v>
      </c>
      <c r="Q249" s="1">
        <v>0</v>
      </c>
      <c r="R249" s="1">
        <v>0</v>
      </c>
      <c r="S249" s="29">
        <v>5.8685196044049844E-6</v>
      </c>
      <c r="T249" s="8">
        <v>2</v>
      </c>
      <c r="U249" s="1">
        <v>14779925</v>
      </c>
      <c r="V249" s="1">
        <v>14779925</v>
      </c>
      <c r="W249" s="1">
        <v>29559850</v>
      </c>
      <c r="X249" s="1">
        <v>29559850</v>
      </c>
      <c r="Y249" s="1">
        <v>29559850</v>
      </c>
      <c r="Z249" s="1">
        <v>29559850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</row>
    <row r="250" spans="1:32" x14ac:dyDescent="0.2">
      <c r="A250" t="s">
        <v>155</v>
      </c>
      <c r="B250" t="s">
        <v>133</v>
      </c>
      <c r="C250" t="s">
        <v>117</v>
      </c>
      <c r="D250" t="s">
        <v>1</v>
      </c>
      <c r="E250" t="s">
        <v>8</v>
      </c>
      <c r="F250" s="7">
        <v>202011</v>
      </c>
      <c r="G250" s="1">
        <v>118945200</v>
      </c>
      <c r="H250" s="1">
        <v>118945200</v>
      </c>
      <c r="I250" s="1">
        <v>118945200</v>
      </c>
      <c r="J250" s="1">
        <v>118945200</v>
      </c>
      <c r="K250" s="8">
        <v>2</v>
      </c>
      <c r="L250" s="8">
        <v>2</v>
      </c>
      <c r="M250" s="8">
        <v>0</v>
      </c>
      <c r="N250" s="8">
        <v>341739.63333333336</v>
      </c>
      <c r="O250" s="1">
        <v>0</v>
      </c>
      <c r="P250" s="1">
        <v>0</v>
      </c>
      <c r="Q250" s="1">
        <v>0</v>
      </c>
      <c r="R250" s="1">
        <v>0</v>
      </c>
      <c r="S250" s="29">
        <v>5.8524086904757607E-6</v>
      </c>
      <c r="T250" s="8">
        <v>2</v>
      </c>
      <c r="U250" s="1">
        <v>59472600</v>
      </c>
      <c r="V250" s="1">
        <v>59472600</v>
      </c>
      <c r="W250" s="1">
        <v>118945200</v>
      </c>
      <c r="X250" s="1">
        <v>118945200</v>
      </c>
      <c r="Y250" s="1">
        <v>118945200</v>
      </c>
      <c r="Z250" s="1">
        <v>118945200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</row>
    <row r="251" spans="1:32" x14ac:dyDescent="0.2">
      <c r="A251" t="s">
        <v>155</v>
      </c>
      <c r="B251" t="s">
        <v>133</v>
      </c>
      <c r="C251" t="s">
        <v>117</v>
      </c>
      <c r="D251" t="s">
        <v>1</v>
      </c>
      <c r="E251" t="s">
        <v>8</v>
      </c>
      <c r="F251" s="7">
        <v>202012</v>
      </c>
      <c r="G251" s="1">
        <v>66533864</v>
      </c>
      <c r="H251" s="1">
        <v>66533864</v>
      </c>
      <c r="I251" s="1">
        <v>66533864</v>
      </c>
      <c r="J251" s="1">
        <v>66533864</v>
      </c>
      <c r="K251" s="8">
        <v>2</v>
      </c>
      <c r="L251" s="8">
        <v>2</v>
      </c>
      <c r="M251" s="8">
        <v>0</v>
      </c>
      <c r="N251" s="8">
        <v>341673.93548387097</v>
      </c>
      <c r="O251" s="1">
        <v>0</v>
      </c>
      <c r="P251" s="1">
        <v>0</v>
      </c>
      <c r="Q251" s="1">
        <v>0</v>
      </c>
      <c r="R251" s="1">
        <v>0</v>
      </c>
      <c r="S251" s="29">
        <v>5.8535340050672726E-6</v>
      </c>
      <c r="T251" s="8">
        <v>2</v>
      </c>
      <c r="U251" s="1">
        <v>33266932</v>
      </c>
      <c r="V251" s="1">
        <v>33266932</v>
      </c>
      <c r="W251" s="1">
        <v>66533864</v>
      </c>
      <c r="X251" s="1">
        <v>66533864</v>
      </c>
      <c r="Y251" s="1">
        <v>66533864</v>
      </c>
      <c r="Z251" s="1">
        <v>66533864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</row>
    <row r="252" spans="1:32" x14ac:dyDescent="0.2">
      <c r="A252" t="s">
        <v>155</v>
      </c>
      <c r="B252" t="s">
        <v>133</v>
      </c>
      <c r="C252" t="s">
        <v>117</v>
      </c>
      <c r="D252" t="s">
        <v>1</v>
      </c>
      <c r="E252" t="s">
        <v>8</v>
      </c>
      <c r="F252" s="7">
        <v>202101</v>
      </c>
      <c r="G252" s="1">
        <v>124170750</v>
      </c>
      <c r="H252" s="1">
        <v>124170749.99999999</v>
      </c>
      <c r="I252" s="1">
        <v>124170750</v>
      </c>
      <c r="J252" s="1">
        <v>124170749.99999999</v>
      </c>
      <c r="K252" s="8">
        <v>3</v>
      </c>
      <c r="L252" s="8">
        <v>3</v>
      </c>
      <c r="M252" s="8">
        <v>0</v>
      </c>
      <c r="N252" s="8">
        <v>339876.09677419357</v>
      </c>
      <c r="O252" s="1">
        <v>0</v>
      </c>
      <c r="P252" s="1">
        <v>0</v>
      </c>
      <c r="Q252" s="1">
        <v>0</v>
      </c>
      <c r="R252" s="1">
        <v>0</v>
      </c>
      <c r="S252" s="29">
        <v>8.826746065620307E-6</v>
      </c>
      <c r="T252" s="8">
        <v>3</v>
      </c>
      <c r="U252" s="1">
        <v>41390249.999999993</v>
      </c>
      <c r="V252" s="1">
        <v>41390249.999999993</v>
      </c>
      <c r="W252" s="1">
        <v>124170749.99999999</v>
      </c>
      <c r="X252" s="1">
        <v>124170749.99999999</v>
      </c>
      <c r="Y252" s="1">
        <v>124170749.99999999</v>
      </c>
      <c r="Z252" s="1">
        <v>124170749.99999999</v>
      </c>
      <c r="AA252">
        <v>-1.4901161193847656E-8</v>
      </c>
      <c r="AB252">
        <v>-1.4901161193847656E-8</v>
      </c>
      <c r="AC252">
        <v>0</v>
      </c>
      <c r="AD252">
        <v>0</v>
      </c>
      <c r="AE252">
        <v>0</v>
      </c>
      <c r="AF252">
        <v>0</v>
      </c>
    </row>
    <row r="253" spans="1:32" x14ac:dyDescent="0.2">
      <c r="A253" t="s">
        <v>155</v>
      </c>
      <c r="B253" t="s">
        <v>133</v>
      </c>
      <c r="C253" t="s">
        <v>117</v>
      </c>
      <c r="D253" t="s">
        <v>1</v>
      </c>
      <c r="E253" t="s">
        <v>8</v>
      </c>
      <c r="F253" s="7">
        <v>202104</v>
      </c>
      <c r="G253" s="1">
        <v>122977120</v>
      </c>
      <c r="H253" s="1">
        <v>122977120</v>
      </c>
      <c r="I253" s="1">
        <v>122977120</v>
      </c>
      <c r="J253" s="1">
        <v>122977120</v>
      </c>
      <c r="K253" s="8">
        <v>1</v>
      </c>
      <c r="L253" s="8">
        <v>1</v>
      </c>
      <c r="M253" s="8">
        <v>0</v>
      </c>
      <c r="N253" s="8">
        <v>344330.63333333365</v>
      </c>
      <c r="O253" s="1">
        <v>0</v>
      </c>
      <c r="P253" s="1">
        <v>0</v>
      </c>
      <c r="Q253" s="1">
        <v>0</v>
      </c>
      <c r="R253" s="1">
        <v>0</v>
      </c>
      <c r="S253" s="29">
        <v>2.9041854055196339E-6</v>
      </c>
      <c r="T253" s="8">
        <v>1</v>
      </c>
      <c r="U253" s="1">
        <v>122977120</v>
      </c>
      <c r="V253" s="1">
        <v>122977120</v>
      </c>
      <c r="W253" s="1">
        <v>122977120</v>
      </c>
      <c r="X253" s="1">
        <v>122977120</v>
      </c>
      <c r="Y253" s="1">
        <v>122977120</v>
      </c>
      <c r="Z253" s="1">
        <v>122977120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</row>
    <row r="254" spans="1:32" x14ac:dyDescent="0.2">
      <c r="A254" t="s">
        <v>155</v>
      </c>
      <c r="B254" t="s">
        <v>133</v>
      </c>
      <c r="C254" t="s">
        <v>117</v>
      </c>
      <c r="D254" t="s">
        <v>1</v>
      </c>
      <c r="E254" t="s">
        <v>8</v>
      </c>
      <c r="F254" s="7">
        <v>202106</v>
      </c>
      <c r="G254" s="1">
        <v>113835480</v>
      </c>
      <c r="H254" s="1">
        <v>113835480</v>
      </c>
      <c r="I254" s="1">
        <v>113835480</v>
      </c>
      <c r="J254" s="1">
        <v>113835480</v>
      </c>
      <c r="K254" s="8">
        <v>1</v>
      </c>
      <c r="L254" s="8">
        <v>1</v>
      </c>
      <c r="M254" s="8">
        <v>0</v>
      </c>
      <c r="N254" s="8">
        <v>345832.3000000001</v>
      </c>
      <c r="O254" s="1">
        <v>0</v>
      </c>
      <c r="P254" s="1">
        <v>0</v>
      </c>
      <c r="Q254" s="1">
        <v>0</v>
      </c>
      <c r="R254" s="1">
        <v>0</v>
      </c>
      <c r="S254" s="29">
        <v>2.8915749049467029E-6</v>
      </c>
      <c r="T254" s="8">
        <v>1</v>
      </c>
      <c r="U254" s="1">
        <v>113835480</v>
      </c>
      <c r="V254" s="1">
        <v>113835480</v>
      </c>
      <c r="W254" s="1">
        <v>113835480</v>
      </c>
      <c r="X254" s="1">
        <v>113835480</v>
      </c>
      <c r="Y254" s="1">
        <v>113835480</v>
      </c>
      <c r="Z254" s="1">
        <v>113835480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</row>
    <row r="255" spans="1:32" x14ac:dyDescent="0.2">
      <c r="A255" t="s">
        <v>155</v>
      </c>
      <c r="B255" t="s">
        <v>133</v>
      </c>
      <c r="C255" t="s">
        <v>117</v>
      </c>
      <c r="D255" t="s">
        <v>1</v>
      </c>
      <c r="E255" t="s">
        <v>8</v>
      </c>
      <c r="F255" s="7">
        <v>202111</v>
      </c>
      <c r="G255" s="1">
        <v>28615760</v>
      </c>
      <c r="H255" s="1">
        <v>28615760</v>
      </c>
      <c r="I255" s="1">
        <v>28615760</v>
      </c>
      <c r="J255" s="1">
        <v>28615760</v>
      </c>
      <c r="K255" s="8">
        <v>2</v>
      </c>
      <c r="L255" s="8">
        <v>2</v>
      </c>
      <c r="M255" s="8">
        <v>0</v>
      </c>
      <c r="N255" s="8">
        <v>353636.06666666659</v>
      </c>
      <c r="O255" s="1">
        <v>0</v>
      </c>
      <c r="P255" s="1">
        <v>0</v>
      </c>
      <c r="Q255" s="1">
        <v>0</v>
      </c>
      <c r="R255" s="1">
        <v>0</v>
      </c>
      <c r="S255" s="29">
        <v>5.6555317415776419E-6</v>
      </c>
      <c r="T255" s="8">
        <v>2</v>
      </c>
      <c r="U255" s="1">
        <v>14307880</v>
      </c>
      <c r="V255" s="1">
        <v>14307880</v>
      </c>
      <c r="W255" s="1">
        <v>28615760</v>
      </c>
      <c r="X255" s="1">
        <v>28615760</v>
      </c>
      <c r="Y255" s="1">
        <v>28615760</v>
      </c>
      <c r="Z255" s="1">
        <v>28615760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</row>
    <row r="256" spans="1:32" x14ac:dyDescent="0.2">
      <c r="A256" t="s">
        <v>155</v>
      </c>
      <c r="B256" t="s">
        <v>133</v>
      </c>
      <c r="C256" t="s">
        <v>117</v>
      </c>
      <c r="D256" t="s">
        <v>1</v>
      </c>
      <c r="E256" t="s">
        <v>8</v>
      </c>
      <c r="F256" s="7">
        <v>202112</v>
      </c>
      <c r="G256" s="1">
        <v>69898104</v>
      </c>
      <c r="H256" s="1">
        <v>69898104</v>
      </c>
      <c r="I256" s="1">
        <v>69898104</v>
      </c>
      <c r="J256" s="1">
        <v>69898104</v>
      </c>
      <c r="K256" s="8">
        <v>4</v>
      </c>
      <c r="L256" s="8">
        <v>4</v>
      </c>
      <c r="M256" s="8">
        <v>0</v>
      </c>
      <c r="N256" s="8">
        <v>353842.70967741939</v>
      </c>
      <c r="O256" s="1">
        <v>0</v>
      </c>
      <c r="P256" s="1">
        <v>0</v>
      </c>
      <c r="Q256" s="1">
        <v>0</v>
      </c>
      <c r="R256" s="1">
        <v>0</v>
      </c>
      <c r="S256" s="29">
        <v>1.1304457858257413E-5</v>
      </c>
      <c r="T256" s="8">
        <v>4</v>
      </c>
      <c r="U256" s="1">
        <v>17474526</v>
      </c>
      <c r="V256" s="1">
        <v>17474526</v>
      </c>
      <c r="W256" s="1">
        <v>69898104</v>
      </c>
      <c r="X256" s="1">
        <v>69898104</v>
      </c>
      <c r="Y256" s="1">
        <v>69898104</v>
      </c>
      <c r="Z256" s="1">
        <v>69898104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</row>
    <row r="257" spans="1:32" x14ac:dyDescent="0.2">
      <c r="A257" t="s">
        <v>155</v>
      </c>
      <c r="B257" t="s">
        <v>133</v>
      </c>
      <c r="C257" t="s">
        <v>117</v>
      </c>
      <c r="D257" t="s">
        <v>1</v>
      </c>
      <c r="E257" t="s">
        <v>8</v>
      </c>
      <c r="F257" s="7">
        <v>202201</v>
      </c>
      <c r="G257" s="1">
        <v>439799612</v>
      </c>
      <c r="H257" s="1">
        <v>439799612</v>
      </c>
      <c r="I257" s="1">
        <v>439799612</v>
      </c>
      <c r="J257" s="1">
        <v>439799612</v>
      </c>
      <c r="K257" s="8">
        <v>2</v>
      </c>
      <c r="L257" s="8">
        <v>2</v>
      </c>
      <c r="M257" s="8">
        <v>0</v>
      </c>
      <c r="N257" s="8">
        <v>352695.90322580631</v>
      </c>
      <c r="O257" s="1">
        <v>0</v>
      </c>
      <c r="P257" s="1">
        <v>0</v>
      </c>
      <c r="Q257" s="1">
        <v>0</v>
      </c>
      <c r="R257" s="1">
        <v>0</v>
      </c>
      <c r="S257" s="29">
        <v>5.6706074034535669E-6</v>
      </c>
      <c r="T257" s="8">
        <v>2</v>
      </c>
      <c r="U257" s="1">
        <v>219899806</v>
      </c>
      <c r="V257" s="1">
        <v>219899806</v>
      </c>
      <c r="W257" s="1">
        <v>439799612</v>
      </c>
      <c r="X257" s="1">
        <v>439799612</v>
      </c>
      <c r="Y257" s="1">
        <v>439799612</v>
      </c>
      <c r="Z257" s="1">
        <v>439799612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</row>
    <row r="258" spans="1:32" x14ac:dyDescent="0.2">
      <c r="A258" t="s">
        <v>155</v>
      </c>
      <c r="B258" t="s">
        <v>133</v>
      </c>
      <c r="C258" t="s">
        <v>117</v>
      </c>
      <c r="D258" t="s">
        <v>1</v>
      </c>
      <c r="E258" t="s">
        <v>8</v>
      </c>
      <c r="F258" s="7">
        <v>202203</v>
      </c>
      <c r="G258" s="1">
        <v>68829210</v>
      </c>
      <c r="H258" s="1">
        <v>68829210</v>
      </c>
      <c r="I258" s="1">
        <v>68829210</v>
      </c>
      <c r="J258" s="1">
        <v>68829210</v>
      </c>
      <c r="K258" s="8">
        <v>1</v>
      </c>
      <c r="L258" s="8">
        <v>1</v>
      </c>
      <c r="M258" s="8">
        <v>0</v>
      </c>
      <c r="N258" s="8">
        <v>353817.54838709685</v>
      </c>
      <c r="O258" s="1">
        <v>0</v>
      </c>
      <c r="P258" s="1">
        <v>0</v>
      </c>
      <c r="Q258" s="1">
        <v>0</v>
      </c>
      <c r="R258" s="1">
        <v>0</v>
      </c>
      <c r="S258" s="29">
        <v>2.8263154401430148E-6</v>
      </c>
      <c r="T258" s="8">
        <v>1</v>
      </c>
      <c r="U258" s="1">
        <v>68829210</v>
      </c>
      <c r="V258" s="1">
        <v>68829210</v>
      </c>
      <c r="W258" s="1">
        <v>68829210</v>
      </c>
      <c r="X258" s="1">
        <v>68829210</v>
      </c>
      <c r="Y258" s="1">
        <v>68829210</v>
      </c>
      <c r="Z258" s="1">
        <v>68829210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</row>
    <row r="259" spans="1:32" x14ac:dyDescent="0.2">
      <c r="A259" t="s">
        <v>155</v>
      </c>
      <c r="B259" t="s">
        <v>133</v>
      </c>
      <c r="C259" t="s">
        <v>117</v>
      </c>
      <c r="D259" t="s">
        <v>1</v>
      </c>
      <c r="E259" t="s">
        <v>8</v>
      </c>
      <c r="F259" s="7">
        <v>202206</v>
      </c>
      <c r="G259" s="1">
        <v>64812320</v>
      </c>
      <c r="H259" s="1">
        <v>64812320</v>
      </c>
      <c r="I259" s="1">
        <v>64812320</v>
      </c>
      <c r="J259" s="1">
        <v>64812320</v>
      </c>
      <c r="K259" s="8">
        <v>1</v>
      </c>
      <c r="L259" s="8">
        <v>1</v>
      </c>
      <c r="M259" s="8">
        <v>0</v>
      </c>
      <c r="N259" s="8">
        <v>355516.33333333355</v>
      </c>
      <c r="O259" s="1">
        <v>0</v>
      </c>
      <c r="P259" s="1">
        <v>0</v>
      </c>
      <c r="Q259" s="1">
        <v>0</v>
      </c>
      <c r="R259" s="1">
        <v>0</v>
      </c>
      <c r="S259" s="29">
        <v>2.8128102881349082E-6</v>
      </c>
      <c r="T259" s="8">
        <v>1</v>
      </c>
      <c r="U259" s="1">
        <v>64812320</v>
      </c>
      <c r="V259" s="1">
        <v>64812320</v>
      </c>
      <c r="W259" s="1">
        <v>64812320</v>
      </c>
      <c r="X259" s="1">
        <v>64812320</v>
      </c>
      <c r="Y259" s="1">
        <v>64812320</v>
      </c>
      <c r="Z259" s="1">
        <v>64812320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</row>
    <row r="260" spans="1:32" x14ac:dyDescent="0.2">
      <c r="A260" t="s">
        <v>155</v>
      </c>
      <c r="B260" t="s">
        <v>133</v>
      </c>
      <c r="C260" t="s">
        <v>117</v>
      </c>
      <c r="D260" t="s">
        <v>1</v>
      </c>
      <c r="E260" t="s">
        <v>8</v>
      </c>
      <c r="F260" s="7">
        <v>202211</v>
      </c>
      <c r="G260" s="1">
        <v>69792672</v>
      </c>
      <c r="H260" s="1">
        <v>69792672</v>
      </c>
      <c r="I260" s="1">
        <v>69792672</v>
      </c>
      <c r="J260" s="1">
        <v>69792672</v>
      </c>
      <c r="K260" s="8">
        <v>1</v>
      </c>
      <c r="L260" s="8">
        <v>1</v>
      </c>
      <c r="M260" s="8">
        <v>0</v>
      </c>
      <c r="N260" s="8">
        <v>358203.16666666651</v>
      </c>
      <c r="O260" s="1">
        <v>0</v>
      </c>
      <c r="P260" s="1">
        <v>0</v>
      </c>
      <c r="Q260" s="1">
        <v>0</v>
      </c>
      <c r="R260" s="1">
        <v>0</v>
      </c>
      <c r="S260" s="29">
        <v>2.7917117799535566E-6</v>
      </c>
      <c r="T260" s="8">
        <v>1</v>
      </c>
      <c r="U260" s="1">
        <v>69792672</v>
      </c>
      <c r="V260" s="1">
        <v>69792672</v>
      </c>
      <c r="W260" s="1">
        <v>69792672</v>
      </c>
      <c r="X260" s="1">
        <v>69792672</v>
      </c>
      <c r="Y260" s="1">
        <v>69792672</v>
      </c>
      <c r="Z260" s="1">
        <v>69792672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</row>
    <row r="261" spans="1:32" x14ac:dyDescent="0.2">
      <c r="A261" t="s">
        <v>155</v>
      </c>
      <c r="B261" t="s">
        <v>133</v>
      </c>
      <c r="C261" t="s">
        <v>117</v>
      </c>
      <c r="D261" t="s">
        <v>1</v>
      </c>
      <c r="E261" t="s">
        <v>8</v>
      </c>
      <c r="F261" s="7">
        <v>202303</v>
      </c>
      <c r="G261" s="1">
        <v>64003436</v>
      </c>
      <c r="H261" s="1">
        <v>64003436</v>
      </c>
      <c r="I261" s="1">
        <v>64003436</v>
      </c>
      <c r="J261" s="1">
        <v>64003436</v>
      </c>
      <c r="K261" s="8">
        <v>1</v>
      </c>
      <c r="L261" s="8">
        <v>1</v>
      </c>
      <c r="M261" s="8">
        <v>0</v>
      </c>
      <c r="N261" s="8">
        <v>357171.7419354837</v>
      </c>
      <c r="O261" s="1">
        <v>0</v>
      </c>
      <c r="P261" s="1">
        <v>0</v>
      </c>
      <c r="Q261" s="1">
        <v>0</v>
      </c>
      <c r="R261" s="1">
        <v>0</v>
      </c>
      <c r="S261" s="29">
        <v>2.7997735615395659E-6</v>
      </c>
      <c r="T261" s="8">
        <v>1</v>
      </c>
      <c r="U261" s="1">
        <v>64003436</v>
      </c>
      <c r="V261" s="1">
        <v>64003436</v>
      </c>
      <c r="W261" s="1">
        <v>64003436</v>
      </c>
      <c r="X261" s="1">
        <v>64003436</v>
      </c>
      <c r="Y261" s="1">
        <v>64003436</v>
      </c>
      <c r="Z261" s="1">
        <v>64003436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</row>
    <row r="262" spans="1:32" x14ac:dyDescent="0.2">
      <c r="A262" t="s">
        <v>155</v>
      </c>
      <c r="B262" t="s">
        <v>133</v>
      </c>
      <c r="C262" t="s">
        <v>117</v>
      </c>
      <c r="D262" t="s">
        <v>1</v>
      </c>
      <c r="E262" t="s">
        <v>8</v>
      </c>
      <c r="F262" s="7">
        <v>202306</v>
      </c>
      <c r="G262" s="1">
        <v>67519326</v>
      </c>
      <c r="H262" s="1">
        <v>67519326</v>
      </c>
      <c r="I262" s="1">
        <v>67519326</v>
      </c>
      <c r="J262" s="1">
        <v>67519326</v>
      </c>
      <c r="K262" s="8">
        <v>1</v>
      </c>
      <c r="L262" s="8">
        <v>1</v>
      </c>
      <c r="M262" s="8">
        <v>0</v>
      </c>
      <c r="N262" s="8">
        <v>356413.16666666651</v>
      </c>
      <c r="O262" s="1">
        <v>0</v>
      </c>
      <c r="P262" s="1">
        <v>0</v>
      </c>
      <c r="Q262" s="1">
        <v>0</v>
      </c>
      <c r="R262" s="1">
        <v>0</v>
      </c>
      <c r="S262" s="29">
        <v>2.8057324855656766E-6</v>
      </c>
      <c r="T262" s="8">
        <v>1</v>
      </c>
      <c r="U262" s="1">
        <v>67519326</v>
      </c>
      <c r="V262" s="1">
        <v>67519326</v>
      </c>
      <c r="W262" s="1">
        <v>67519326</v>
      </c>
      <c r="X262" s="1">
        <v>67519326</v>
      </c>
      <c r="Y262" s="1">
        <v>67519326</v>
      </c>
      <c r="Z262" s="1">
        <v>67519326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</row>
    <row r="263" spans="1:32" x14ac:dyDescent="0.2">
      <c r="A263" t="s">
        <v>155</v>
      </c>
      <c r="B263" t="s">
        <v>133</v>
      </c>
      <c r="C263" t="s">
        <v>117</v>
      </c>
      <c r="D263" t="s">
        <v>1</v>
      </c>
      <c r="E263" t="s">
        <v>8</v>
      </c>
      <c r="F263" s="7">
        <v>202308</v>
      </c>
      <c r="G263" s="1">
        <v>79644960</v>
      </c>
      <c r="H263" s="1">
        <v>79644960</v>
      </c>
      <c r="I263" s="1">
        <v>79644960</v>
      </c>
      <c r="J263" s="1">
        <v>79644960</v>
      </c>
      <c r="K263" s="8">
        <v>1</v>
      </c>
      <c r="L263" s="8">
        <v>1</v>
      </c>
      <c r="M263" s="8">
        <v>0</v>
      </c>
      <c r="N263" s="8">
        <v>356380.32258064533</v>
      </c>
      <c r="O263" s="1">
        <v>0</v>
      </c>
      <c r="P263" s="1">
        <v>0</v>
      </c>
      <c r="Q263" s="1">
        <v>0</v>
      </c>
      <c r="R263" s="1">
        <v>0</v>
      </c>
      <c r="S263" s="29">
        <v>2.8059910624658854E-6</v>
      </c>
      <c r="T263" s="8">
        <v>1</v>
      </c>
      <c r="U263" s="1">
        <v>79644960</v>
      </c>
      <c r="V263" s="1">
        <v>79644960</v>
      </c>
      <c r="W263" s="1">
        <v>79644960</v>
      </c>
      <c r="X263" s="1">
        <v>79644960</v>
      </c>
      <c r="Y263" s="1">
        <v>79644960</v>
      </c>
      <c r="Z263" s="1">
        <v>79644960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</row>
    <row r="264" spans="1:32" x14ac:dyDescent="0.2">
      <c r="A264" t="s">
        <v>155</v>
      </c>
      <c r="B264" t="s">
        <v>133</v>
      </c>
      <c r="C264" t="s">
        <v>117</v>
      </c>
      <c r="D264" t="s">
        <v>1</v>
      </c>
      <c r="E264" t="s">
        <v>8</v>
      </c>
      <c r="F264" s="7">
        <v>202311</v>
      </c>
      <c r="G264" s="1">
        <v>41489368</v>
      </c>
      <c r="H264" s="1">
        <v>41489368</v>
      </c>
      <c r="I264" s="1">
        <v>41489368</v>
      </c>
      <c r="J264" s="1">
        <v>41489368</v>
      </c>
      <c r="K264" s="8">
        <v>1</v>
      </c>
      <c r="L264" s="8">
        <v>1</v>
      </c>
      <c r="M264" s="8">
        <v>0</v>
      </c>
      <c r="N264" s="8">
        <v>354674.93333333335</v>
      </c>
      <c r="O264" s="1">
        <v>0</v>
      </c>
      <c r="P264" s="1">
        <v>0</v>
      </c>
      <c r="Q264" s="1">
        <v>0</v>
      </c>
      <c r="R264" s="1">
        <v>0</v>
      </c>
      <c r="S264" s="29">
        <v>2.8194831549039082E-6</v>
      </c>
      <c r="T264" s="8">
        <v>1</v>
      </c>
      <c r="U264" s="1">
        <v>41489368</v>
      </c>
      <c r="V264" s="1">
        <v>41489368</v>
      </c>
      <c r="W264" s="1">
        <v>41489368</v>
      </c>
      <c r="X264" s="1">
        <v>41489368</v>
      </c>
      <c r="Y264" s="1">
        <v>41489368</v>
      </c>
      <c r="Z264" s="1">
        <v>41489368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</row>
    <row r="265" spans="1:32" x14ac:dyDescent="0.2">
      <c r="A265" t="s">
        <v>156</v>
      </c>
      <c r="B265" t="s">
        <v>133</v>
      </c>
      <c r="C265" t="s">
        <v>119</v>
      </c>
      <c r="D265" t="s">
        <v>2</v>
      </c>
      <c r="E265" t="s">
        <v>8</v>
      </c>
      <c r="F265" s="7">
        <v>201503</v>
      </c>
      <c r="G265" s="1">
        <v>495851787</v>
      </c>
      <c r="H265" s="1">
        <v>495851787</v>
      </c>
      <c r="I265" s="1">
        <v>495851787</v>
      </c>
      <c r="J265" s="1">
        <v>495851787</v>
      </c>
      <c r="K265" s="8">
        <v>1</v>
      </c>
      <c r="L265" s="8">
        <v>1</v>
      </c>
      <c r="M265" s="8">
        <v>0</v>
      </c>
      <c r="N265" s="8">
        <v>72512.258064516107</v>
      </c>
      <c r="O265" s="1">
        <v>0</v>
      </c>
      <c r="P265" s="1">
        <v>0</v>
      </c>
      <c r="Q265" s="1">
        <v>0</v>
      </c>
      <c r="R265" s="1">
        <v>0</v>
      </c>
      <c r="S265" s="29">
        <v>1.3790771749381643E-5</v>
      </c>
      <c r="T265" s="8">
        <v>1</v>
      </c>
      <c r="U265" s="1">
        <v>495851787</v>
      </c>
      <c r="V265" s="1">
        <v>495851787</v>
      </c>
      <c r="W265" s="1">
        <v>495851787</v>
      </c>
      <c r="X265" s="1">
        <v>495851787</v>
      </c>
      <c r="Y265" s="1">
        <v>495851787</v>
      </c>
      <c r="Z265" s="1">
        <v>495851787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</row>
    <row r="266" spans="1:32" x14ac:dyDescent="0.2">
      <c r="A266" t="s">
        <v>156</v>
      </c>
      <c r="B266" t="s">
        <v>133</v>
      </c>
      <c r="C266" t="s">
        <v>119</v>
      </c>
      <c r="D266" t="s">
        <v>2</v>
      </c>
      <c r="E266" t="s">
        <v>8</v>
      </c>
      <c r="F266" s="7">
        <v>201505</v>
      </c>
      <c r="G266" s="1">
        <v>574886252</v>
      </c>
      <c r="H266" s="1">
        <v>574886252</v>
      </c>
      <c r="I266" s="1">
        <v>574886252</v>
      </c>
      <c r="J266" s="1">
        <v>574886252</v>
      </c>
      <c r="K266" s="8">
        <v>3</v>
      </c>
      <c r="L266" s="8">
        <v>3</v>
      </c>
      <c r="M266" s="8">
        <v>0</v>
      </c>
      <c r="N266" s="8">
        <v>73518.806451612953</v>
      </c>
      <c r="O266" s="1">
        <v>0</v>
      </c>
      <c r="P266" s="1">
        <v>0</v>
      </c>
      <c r="Q266" s="1">
        <v>0</v>
      </c>
      <c r="R266" s="1">
        <v>0</v>
      </c>
      <c r="S266" s="29">
        <v>4.0805885525011567E-5</v>
      </c>
      <c r="T266" s="8">
        <v>3</v>
      </c>
      <c r="U266" s="1">
        <v>191628750.66666666</v>
      </c>
      <c r="V266" s="1">
        <v>191628750.66666666</v>
      </c>
      <c r="W266" s="1">
        <v>574886252</v>
      </c>
      <c r="X266" s="1">
        <v>574886252</v>
      </c>
      <c r="Y266" s="1">
        <v>574886252</v>
      </c>
      <c r="Z266" s="1">
        <v>574886252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</row>
    <row r="267" spans="1:32" x14ac:dyDescent="0.2">
      <c r="A267" t="s">
        <v>156</v>
      </c>
      <c r="B267" t="s">
        <v>133</v>
      </c>
      <c r="C267" t="s">
        <v>119</v>
      </c>
      <c r="D267" t="s">
        <v>2</v>
      </c>
      <c r="E267" t="s">
        <v>8</v>
      </c>
      <c r="F267" s="7">
        <v>201707</v>
      </c>
      <c r="G267" s="1">
        <v>0</v>
      </c>
      <c r="H267" s="1">
        <v>0</v>
      </c>
      <c r="I267" s="1">
        <v>0</v>
      </c>
      <c r="J267" s="1">
        <v>0</v>
      </c>
      <c r="K267" s="8">
        <v>0</v>
      </c>
      <c r="L267" s="8">
        <v>0</v>
      </c>
      <c r="M267" s="8">
        <v>0</v>
      </c>
      <c r="N267" s="8">
        <v>90015.612903225876</v>
      </c>
      <c r="O267" s="1">
        <v>0</v>
      </c>
      <c r="P267" s="1">
        <v>0</v>
      </c>
      <c r="Q267" s="1">
        <v>0</v>
      </c>
      <c r="R267" s="1">
        <v>0</v>
      </c>
      <c r="S267" s="29">
        <v>0</v>
      </c>
      <c r="T267" s="8">
        <v>0</v>
      </c>
      <c r="W267" s="1">
        <v>0</v>
      </c>
      <c r="X267" s="1">
        <v>0</v>
      </c>
      <c r="Y267" s="1">
        <v>0</v>
      </c>
      <c r="Z267" s="1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</row>
    <row r="268" spans="1:32" x14ac:dyDescent="0.2">
      <c r="A268" t="s">
        <v>156</v>
      </c>
      <c r="B268" t="s">
        <v>133</v>
      </c>
      <c r="C268" t="s">
        <v>119</v>
      </c>
      <c r="D268" t="s">
        <v>2</v>
      </c>
      <c r="E268" t="s">
        <v>8</v>
      </c>
      <c r="F268" s="7">
        <v>201711</v>
      </c>
      <c r="G268" s="1">
        <v>0</v>
      </c>
      <c r="H268" s="1">
        <v>0</v>
      </c>
      <c r="I268" s="1">
        <v>0</v>
      </c>
      <c r="J268" s="1">
        <v>0</v>
      </c>
      <c r="K268" s="8">
        <v>0</v>
      </c>
      <c r="L268" s="8">
        <v>0</v>
      </c>
      <c r="M268" s="8">
        <v>0</v>
      </c>
      <c r="N268" s="8">
        <v>92522.533333333369</v>
      </c>
      <c r="O268" s="1">
        <v>0</v>
      </c>
      <c r="P268" s="1">
        <v>0</v>
      </c>
      <c r="Q268" s="1">
        <v>0</v>
      </c>
      <c r="R268" s="1">
        <v>0</v>
      </c>
      <c r="S268" s="29">
        <v>0</v>
      </c>
      <c r="T268" s="8">
        <v>0</v>
      </c>
      <c r="W268" s="1">
        <v>0</v>
      </c>
      <c r="X268" s="1">
        <v>0</v>
      </c>
      <c r="Y268" s="1">
        <v>0</v>
      </c>
      <c r="Z268" s="1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</row>
    <row r="269" spans="1:32" x14ac:dyDescent="0.2">
      <c r="A269" t="s">
        <v>156</v>
      </c>
      <c r="B269" t="s">
        <v>133</v>
      </c>
      <c r="C269" t="s">
        <v>119</v>
      </c>
      <c r="D269" t="s">
        <v>2</v>
      </c>
      <c r="E269" t="s">
        <v>8</v>
      </c>
      <c r="F269" s="7">
        <v>201712</v>
      </c>
      <c r="G269" s="1">
        <v>266836149</v>
      </c>
      <c r="H269" s="1">
        <v>266836149</v>
      </c>
      <c r="I269" s="1">
        <v>133418074.5</v>
      </c>
      <c r="J269" s="1">
        <v>266836149</v>
      </c>
      <c r="K269" s="8">
        <v>1</v>
      </c>
      <c r="L269" s="8">
        <v>1</v>
      </c>
      <c r="M269" s="8">
        <v>0</v>
      </c>
      <c r="N269" s="8">
        <v>92983.612903225789</v>
      </c>
      <c r="O269" s="1">
        <v>0</v>
      </c>
      <c r="P269" s="1">
        <v>0</v>
      </c>
      <c r="Q269" s="1">
        <v>0</v>
      </c>
      <c r="R269" s="1">
        <v>0</v>
      </c>
      <c r="S269" s="29">
        <v>1.0754583187047876E-5</v>
      </c>
      <c r="T269" s="8">
        <v>1</v>
      </c>
      <c r="U269" s="1">
        <v>266836149</v>
      </c>
      <c r="V269" s="1">
        <v>266836149</v>
      </c>
      <c r="W269" s="1">
        <v>266836149</v>
      </c>
      <c r="X269" s="1">
        <v>266836149</v>
      </c>
      <c r="Y269" s="1">
        <v>266836149</v>
      </c>
      <c r="Z269" s="1">
        <v>266836149</v>
      </c>
      <c r="AA269">
        <v>0</v>
      </c>
      <c r="AB269">
        <v>133418074.5</v>
      </c>
      <c r="AC269">
        <v>0</v>
      </c>
      <c r="AD269">
        <v>0</v>
      </c>
      <c r="AE269">
        <v>0</v>
      </c>
      <c r="AF269">
        <v>0</v>
      </c>
    </row>
    <row r="270" spans="1:32" x14ac:dyDescent="0.2">
      <c r="A270" t="s">
        <v>156</v>
      </c>
      <c r="B270" t="s">
        <v>133</v>
      </c>
      <c r="C270" t="s">
        <v>119</v>
      </c>
      <c r="D270" t="s">
        <v>2</v>
      </c>
      <c r="E270" t="s">
        <v>8</v>
      </c>
      <c r="F270" s="7">
        <v>201807</v>
      </c>
      <c r="G270" s="1">
        <v>0</v>
      </c>
      <c r="H270" s="1">
        <v>0</v>
      </c>
      <c r="I270" s="1">
        <v>0</v>
      </c>
      <c r="J270" s="1">
        <v>715000000</v>
      </c>
      <c r="K270" s="8">
        <v>0</v>
      </c>
      <c r="L270" s="8">
        <v>0</v>
      </c>
      <c r="M270" s="8">
        <v>0</v>
      </c>
      <c r="N270" s="8">
        <v>95783.322580645181</v>
      </c>
      <c r="O270" s="1">
        <v>0</v>
      </c>
      <c r="P270" s="1">
        <v>0</v>
      </c>
      <c r="Q270" s="1">
        <v>0</v>
      </c>
      <c r="R270" s="1">
        <v>0</v>
      </c>
      <c r="S270" s="29">
        <v>0</v>
      </c>
      <c r="T270" s="8">
        <v>0</v>
      </c>
      <c r="V270" s="1">
        <v>65535</v>
      </c>
      <c r="W270" s="1">
        <v>0</v>
      </c>
      <c r="X270" s="1">
        <v>0</v>
      </c>
      <c r="Y270" s="1">
        <v>715000000</v>
      </c>
      <c r="Z270" s="1">
        <v>715000000</v>
      </c>
      <c r="AA270">
        <v>0</v>
      </c>
      <c r="AB270">
        <v>715000000</v>
      </c>
      <c r="AC270">
        <v>0</v>
      </c>
      <c r="AD270">
        <v>0</v>
      </c>
      <c r="AE270">
        <v>0</v>
      </c>
      <c r="AF270">
        <v>0</v>
      </c>
    </row>
    <row r="271" spans="1:32" x14ac:dyDescent="0.2">
      <c r="A271" t="s">
        <v>156</v>
      </c>
      <c r="B271" t="s">
        <v>133</v>
      </c>
      <c r="C271" t="s">
        <v>119</v>
      </c>
      <c r="D271" t="s">
        <v>2</v>
      </c>
      <c r="E271" t="s">
        <v>8</v>
      </c>
      <c r="F271" s="7">
        <v>201808</v>
      </c>
      <c r="G271" s="1">
        <v>328336622</v>
      </c>
      <c r="H271" s="1">
        <v>328336622</v>
      </c>
      <c r="I271" s="1">
        <v>328336622</v>
      </c>
      <c r="J271" s="1">
        <v>328336622</v>
      </c>
      <c r="K271" s="8">
        <v>1</v>
      </c>
      <c r="L271" s="8">
        <v>1</v>
      </c>
      <c r="M271" s="8">
        <v>0</v>
      </c>
      <c r="N271" s="8">
        <v>96924.225806451635</v>
      </c>
      <c r="O271" s="1">
        <v>0</v>
      </c>
      <c r="P271" s="1">
        <v>0</v>
      </c>
      <c r="Q271" s="1">
        <v>0</v>
      </c>
      <c r="R271" s="1">
        <v>0</v>
      </c>
      <c r="S271" s="29">
        <v>1.031733802028921E-5</v>
      </c>
      <c r="T271" s="8">
        <v>1</v>
      </c>
      <c r="U271" s="1">
        <v>328336622</v>
      </c>
      <c r="V271" s="1">
        <v>328336622</v>
      </c>
      <c r="W271" s="1">
        <v>328336622</v>
      </c>
      <c r="X271" s="1">
        <v>328336622</v>
      </c>
      <c r="Y271" s="1">
        <v>328336622</v>
      </c>
      <c r="Z271" s="1">
        <v>328336622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</row>
    <row r="272" spans="1:32" x14ac:dyDescent="0.2">
      <c r="A272" t="s">
        <v>156</v>
      </c>
      <c r="B272" t="s">
        <v>133</v>
      </c>
      <c r="C272" t="s">
        <v>119</v>
      </c>
      <c r="D272" t="s">
        <v>2</v>
      </c>
      <c r="E272" t="s">
        <v>8</v>
      </c>
      <c r="F272" s="7">
        <v>201810</v>
      </c>
      <c r="G272" s="1">
        <v>900000000</v>
      </c>
      <c r="H272" s="1">
        <v>900000000</v>
      </c>
      <c r="I272" s="1">
        <v>900000000</v>
      </c>
      <c r="J272" s="1">
        <v>900000000</v>
      </c>
      <c r="K272" s="8">
        <v>1</v>
      </c>
      <c r="L272" s="8">
        <v>1</v>
      </c>
      <c r="M272" s="8">
        <v>0</v>
      </c>
      <c r="N272" s="8">
        <v>99385.451612903285</v>
      </c>
      <c r="O272" s="1">
        <v>0</v>
      </c>
      <c r="P272" s="1">
        <v>0</v>
      </c>
      <c r="Q272" s="1">
        <v>0</v>
      </c>
      <c r="R272" s="1">
        <v>0</v>
      </c>
      <c r="S272" s="29">
        <v>1.0061834843744568E-5</v>
      </c>
      <c r="T272" s="8">
        <v>1</v>
      </c>
      <c r="U272" s="1">
        <v>900000000</v>
      </c>
      <c r="V272" s="1">
        <v>900000000</v>
      </c>
      <c r="W272" s="1">
        <v>900000000</v>
      </c>
      <c r="X272" s="1">
        <v>900000000</v>
      </c>
      <c r="Y272" s="1">
        <v>900000000</v>
      </c>
      <c r="Z272" s="1">
        <v>900000000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</row>
    <row r="273" spans="1:32" x14ac:dyDescent="0.2">
      <c r="A273" t="s">
        <v>156</v>
      </c>
      <c r="B273" t="s">
        <v>133</v>
      </c>
      <c r="C273" t="s">
        <v>119</v>
      </c>
      <c r="D273" t="s">
        <v>2</v>
      </c>
      <c r="E273" t="s">
        <v>8</v>
      </c>
      <c r="F273" s="7">
        <v>201912</v>
      </c>
      <c r="G273" s="1">
        <v>949304050</v>
      </c>
      <c r="H273" s="1">
        <v>949304050</v>
      </c>
      <c r="I273" s="1">
        <v>949304050</v>
      </c>
      <c r="J273" s="1">
        <v>949304050</v>
      </c>
      <c r="K273" s="8">
        <v>2</v>
      </c>
      <c r="L273" s="8">
        <v>2</v>
      </c>
      <c r="M273" s="8">
        <v>0</v>
      </c>
      <c r="N273" s="8">
        <v>112541.41935483871</v>
      </c>
      <c r="O273" s="1">
        <v>0</v>
      </c>
      <c r="P273" s="1">
        <v>0</v>
      </c>
      <c r="Q273" s="1">
        <v>0</v>
      </c>
      <c r="R273" s="1">
        <v>0</v>
      </c>
      <c r="S273" s="29">
        <v>1.7771234905915642E-5</v>
      </c>
      <c r="T273" s="8">
        <v>2</v>
      </c>
      <c r="U273" s="1">
        <v>474652025</v>
      </c>
      <c r="V273" s="1">
        <v>474652025</v>
      </c>
      <c r="W273" s="1">
        <v>949304050</v>
      </c>
      <c r="X273" s="1">
        <v>949304050</v>
      </c>
      <c r="Y273" s="1">
        <v>949304050</v>
      </c>
      <c r="Z273" s="1">
        <v>949304050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</row>
    <row r="274" spans="1:32" x14ac:dyDescent="0.2">
      <c r="A274" t="s">
        <v>156</v>
      </c>
      <c r="B274" t="s">
        <v>133</v>
      </c>
      <c r="C274" t="s">
        <v>119</v>
      </c>
      <c r="D274" t="s">
        <v>2</v>
      </c>
      <c r="E274" t="s">
        <v>8</v>
      </c>
      <c r="F274" s="7">
        <v>202011</v>
      </c>
      <c r="G274" s="1">
        <v>182777922</v>
      </c>
      <c r="H274" s="1">
        <v>182777922</v>
      </c>
      <c r="I274" s="1">
        <v>182777922</v>
      </c>
      <c r="J274" s="1">
        <v>182777922</v>
      </c>
      <c r="K274" s="8">
        <v>1</v>
      </c>
      <c r="L274" s="8">
        <v>1</v>
      </c>
      <c r="M274" s="8">
        <v>0</v>
      </c>
      <c r="N274" s="8">
        <v>113847.23333333331</v>
      </c>
      <c r="O274" s="1">
        <v>0</v>
      </c>
      <c r="P274" s="1">
        <v>0</v>
      </c>
      <c r="Q274" s="1">
        <v>0</v>
      </c>
      <c r="R274" s="1">
        <v>0</v>
      </c>
      <c r="S274" s="29">
        <v>8.7837004968939386E-6</v>
      </c>
      <c r="T274" s="8">
        <v>1</v>
      </c>
      <c r="U274" s="1">
        <v>182777922</v>
      </c>
      <c r="V274" s="1">
        <v>182777922</v>
      </c>
      <c r="W274" s="1">
        <v>182777922</v>
      </c>
      <c r="X274" s="1">
        <v>182777922</v>
      </c>
      <c r="Y274" s="1">
        <v>182777922</v>
      </c>
      <c r="Z274" s="1">
        <v>182777922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</row>
    <row r="275" spans="1:32" x14ac:dyDescent="0.2">
      <c r="A275" t="s">
        <v>156</v>
      </c>
      <c r="B275" t="s">
        <v>133</v>
      </c>
      <c r="C275" t="s">
        <v>119</v>
      </c>
      <c r="D275" t="s">
        <v>2</v>
      </c>
      <c r="E275" t="s">
        <v>8</v>
      </c>
      <c r="F275" s="7">
        <v>202110</v>
      </c>
      <c r="G275" s="1">
        <v>4834750</v>
      </c>
      <c r="H275" s="1">
        <v>4834750</v>
      </c>
      <c r="I275" s="1">
        <v>4834750</v>
      </c>
      <c r="J275" s="1">
        <v>4834750</v>
      </c>
      <c r="K275" s="8">
        <v>1</v>
      </c>
      <c r="L275" s="8">
        <v>1</v>
      </c>
      <c r="M275" s="8">
        <v>0</v>
      </c>
      <c r="N275" s="8">
        <v>116924.93548387101</v>
      </c>
      <c r="O275" s="1">
        <v>0</v>
      </c>
      <c r="P275" s="1">
        <v>0</v>
      </c>
      <c r="Q275" s="1">
        <v>0</v>
      </c>
      <c r="R275" s="1">
        <v>0</v>
      </c>
      <c r="S275" s="29">
        <v>8.5524956320197673E-6</v>
      </c>
      <c r="T275" s="8">
        <v>1</v>
      </c>
      <c r="U275" s="1">
        <v>4834750</v>
      </c>
      <c r="V275" s="1">
        <v>4834750</v>
      </c>
      <c r="W275" s="1">
        <v>4834750</v>
      </c>
      <c r="X275" s="1">
        <v>4834750</v>
      </c>
      <c r="Y275" s="1">
        <v>4834750</v>
      </c>
      <c r="Z275" s="1">
        <v>4834750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</row>
    <row r="276" spans="1:32" x14ac:dyDescent="0.2">
      <c r="A276" t="s">
        <v>156</v>
      </c>
      <c r="B276" t="s">
        <v>133</v>
      </c>
      <c r="C276" t="s">
        <v>119</v>
      </c>
      <c r="D276" t="s">
        <v>2</v>
      </c>
      <c r="E276" t="s">
        <v>8</v>
      </c>
      <c r="F276" s="7">
        <v>202112</v>
      </c>
      <c r="G276" s="1">
        <v>0</v>
      </c>
      <c r="H276" s="1">
        <v>0</v>
      </c>
      <c r="I276" s="1">
        <v>0</v>
      </c>
      <c r="J276" s="1">
        <v>0</v>
      </c>
      <c r="K276" s="8">
        <v>0</v>
      </c>
      <c r="L276" s="8">
        <v>0</v>
      </c>
      <c r="M276" s="8">
        <v>0</v>
      </c>
      <c r="N276" s="8">
        <v>117460.70967741931</v>
      </c>
      <c r="O276" s="1">
        <v>0</v>
      </c>
      <c r="P276" s="1">
        <v>0</v>
      </c>
      <c r="Q276" s="1">
        <v>0</v>
      </c>
      <c r="R276" s="1">
        <v>0</v>
      </c>
      <c r="S276" s="29">
        <v>0</v>
      </c>
      <c r="T276" s="8">
        <v>0</v>
      </c>
      <c r="W276" s="1">
        <v>0</v>
      </c>
      <c r="X276" s="1">
        <v>0</v>
      </c>
      <c r="Y276" s="1">
        <v>0</v>
      </c>
      <c r="Z276" s="1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</row>
    <row r="277" spans="1:32" x14ac:dyDescent="0.2">
      <c r="A277" t="s">
        <v>156</v>
      </c>
      <c r="B277" t="s">
        <v>133</v>
      </c>
      <c r="C277" t="s">
        <v>119</v>
      </c>
      <c r="D277" t="s">
        <v>2</v>
      </c>
      <c r="E277" t="s">
        <v>8</v>
      </c>
      <c r="F277" s="7">
        <v>202202</v>
      </c>
      <c r="G277" s="1">
        <v>1411200000</v>
      </c>
      <c r="H277" s="1">
        <v>1411200000</v>
      </c>
      <c r="I277" s="1">
        <v>1411200000</v>
      </c>
      <c r="J277" s="1">
        <v>1411200000</v>
      </c>
      <c r="K277" s="8">
        <v>2</v>
      </c>
      <c r="L277" s="8">
        <v>2</v>
      </c>
      <c r="M277" s="8">
        <v>0</v>
      </c>
      <c r="N277" s="8">
        <v>117046.39285714288</v>
      </c>
      <c r="O277" s="1">
        <v>0</v>
      </c>
      <c r="P277" s="1">
        <v>0</v>
      </c>
      <c r="Q277" s="1">
        <v>0</v>
      </c>
      <c r="R277" s="1">
        <v>0</v>
      </c>
      <c r="S277" s="29">
        <v>1.7087241658451057E-5</v>
      </c>
      <c r="T277" s="8">
        <v>2</v>
      </c>
      <c r="U277" s="1">
        <v>705600000</v>
      </c>
      <c r="V277" s="1">
        <v>705600000</v>
      </c>
      <c r="W277" s="1">
        <v>1411200000</v>
      </c>
      <c r="X277" s="1">
        <v>1411200000</v>
      </c>
      <c r="Y277" s="1">
        <v>1411200000</v>
      </c>
      <c r="Z277" s="1">
        <v>1411200000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</row>
    <row r="278" spans="1:32" x14ac:dyDescent="0.2">
      <c r="A278" t="s">
        <v>156</v>
      </c>
      <c r="B278" t="s">
        <v>133</v>
      </c>
      <c r="C278" t="s">
        <v>119</v>
      </c>
      <c r="D278" t="s">
        <v>2</v>
      </c>
      <c r="E278" t="s">
        <v>8</v>
      </c>
      <c r="F278" s="7">
        <v>202205</v>
      </c>
      <c r="G278" s="1">
        <v>1500000</v>
      </c>
      <c r="H278" s="1">
        <v>1500000</v>
      </c>
      <c r="I278" s="1">
        <v>1500000</v>
      </c>
      <c r="J278" s="1">
        <v>1500000</v>
      </c>
      <c r="K278" s="8">
        <v>1</v>
      </c>
      <c r="L278" s="8">
        <v>1</v>
      </c>
      <c r="M278" s="8">
        <v>0</v>
      </c>
      <c r="N278" s="8">
        <v>117508.45161290324</v>
      </c>
      <c r="O278" s="1">
        <v>0</v>
      </c>
      <c r="P278" s="1">
        <v>0</v>
      </c>
      <c r="Q278" s="1">
        <v>0</v>
      </c>
      <c r="R278" s="1">
        <v>0</v>
      </c>
      <c r="S278" s="29">
        <v>8.5100261834289464E-6</v>
      </c>
      <c r="T278" s="8">
        <v>1</v>
      </c>
      <c r="U278" s="1">
        <v>1500000</v>
      </c>
      <c r="V278" s="1">
        <v>1500000</v>
      </c>
      <c r="W278" s="1">
        <v>1500000</v>
      </c>
      <c r="X278" s="1">
        <v>1500000</v>
      </c>
      <c r="Y278" s="1">
        <v>1500000</v>
      </c>
      <c r="Z278" s="1">
        <v>1500000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</row>
    <row r="279" spans="1:32" x14ac:dyDescent="0.2">
      <c r="A279" t="s">
        <v>156</v>
      </c>
      <c r="B279" t="s">
        <v>133</v>
      </c>
      <c r="C279" t="s">
        <v>119</v>
      </c>
      <c r="D279" t="s">
        <v>2</v>
      </c>
      <c r="E279" t="s">
        <v>8</v>
      </c>
      <c r="F279" s="7">
        <v>202206</v>
      </c>
      <c r="G279" s="1">
        <v>2626330</v>
      </c>
      <c r="H279" s="1">
        <v>2626330</v>
      </c>
      <c r="I279" s="1">
        <v>2626330</v>
      </c>
      <c r="J279" s="1">
        <v>2626330</v>
      </c>
      <c r="K279" s="8">
        <v>0</v>
      </c>
      <c r="L279" s="8">
        <v>0</v>
      </c>
      <c r="M279" s="8">
        <v>0</v>
      </c>
      <c r="N279" s="8">
        <v>118096.16666666666</v>
      </c>
      <c r="O279" s="1">
        <v>0</v>
      </c>
      <c r="P279" s="1">
        <v>0</v>
      </c>
      <c r="Q279" s="1">
        <v>0</v>
      </c>
      <c r="R279" s="1">
        <v>0</v>
      </c>
      <c r="S279" s="29">
        <v>0</v>
      </c>
      <c r="T279" s="8">
        <v>0</v>
      </c>
      <c r="U279" s="1">
        <v>65535</v>
      </c>
      <c r="V279" s="1">
        <v>65535</v>
      </c>
      <c r="W279" s="1">
        <v>2626330</v>
      </c>
      <c r="X279" s="1">
        <v>2626330</v>
      </c>
      <c r="Y279" s="1">
        <v>2626330</v>
      </c>
      <c r="Z279" s="1">
        <v>2626330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</row>
    <row r="280" spans="1:32" x14ac:dyDescent="0.2">
      <c r="A280" t="s">
        <v>156</v>
      </c>
      <c r="B280" t="s">
        <v>133</v>
      </c>
      <c r="C280" t="s">
        <v>119</v>
      </c>
      <c r="D280" t="s">
        <v>2</v>
      </c>
      <c r="E280" t="s">
        <v>8</v>
      </c>
      <c r="F280" s="7">
        <v>202303</v>
      </c>
      <c r="G280" s="1">
        <v>0</v>
      </c>
      <c r="H280" s="1">
        <v>678141568.20000017</v>
      </c>
      <c r="I280" s="1">
        <v>0</v>
      </c>
      <c r="J280" s="1">
        <v>678141568.20000017</v>
      </c>
      <c r="K280" s="8">
        <v>0</v>
      </c>
      <c r="L280" s="8">
        <v>0</v>
      </c>
      <c r="M280" s="8">
        <v>0</v>
      </c>
      <c r="N280" s="8">
        <v>121321.12903225806</v>
      </c>
      <c r="O280" s="1">
        <v>0</v>
      </c>
      <c r="P280" s="1">
        <v>0</v>
      </c>
      <c r="Q280" s="1">
        <v>0</v>
      </c>
      <c r="R280" s="1">
        <v>0</v>
      </c>
      <c r="S280" s="29">
        <v>0</v>
      </c>
      <c r="T280" s="8">
        <v>0</v>
      </c>
      <c r="U280" s="1">
        <v>65535</v>
      </c>
      <c r="V280" s="1">
        <v>65535</v>
      </c>
      <c r="W280" s="1">
        <v>678141568.20000017</v>
      </c>
      <c r="X280" s="1">
        <v>678141568.20000017</v>
      </c>
      <c r="Y280" s="1">
        <v>678141568.20000017</v>
      </c>
      <c r="Z280" s="1">
        <v>678141568.20000017</v>
      </c>
      <c r="AA280">
        <v>678141568.20000017</v>
      </c>
      <c r="AB280">
        <v>678141568.20000017</v>
      </c>
      <c r="AC280">
        <v>0</v>
      </c>
      <c r="AD280">
        <v>0</v>
      </c>
      <c r="AE280">
        <v>0</v>
      </c>
      <c r="AF280">
        <v>0</v>
      </c>
    </row>
    <row r="281" spans="1:32" x14ac:dyDescent="0.2">
      <c r="A281" t="s">
        <v>156</v>
      </c>
      <c r="B281" t="s">
        <v>133</v>
      </c>
      <c r="C281" t="s">
        <v>119</v>
      </c>
      <c r="D281" t="s">
        <v>2</v>
      </c>
      <c r="E281" t="s">
        <v>8</v>
      </c>
      <c r="F281" s="7">
        <v>202304</v>
      </c>
      <c r="G281" s="1">
        <v>0</v>
      </c>
      <c r="H281" s="1">
        <v>0</v>
      </c>
      <c r="I281" s="1">
        <v>0</v>
      </c>
      <c r="J281" s="1">
        <v>0</v>
      </c>
      <c r="K281" s="8">
        <v>0</v>
      </c>
      <c r="L281" s="8">
        <v>0</v>
      </c>
      <c r="M281" s="8">
        <v>0</v>
      </c>
      <c r="N281" s="8">
        <v>121360.29999999999</v>
      </c>
      <c r="O281" s="1">
        <v>0</v>
      </c>
      <c r="P281" s="1">
        <v>0</v>
      </c>
      <c r="Q281" s="1">
        <v>0</v>
      </c>
      <c r="R281" s="1">
        <v>0</v>
      </c>
      <c r="S281" s="29">
        <v>0</v>
      </c>
      <c r="T281" s="8">
        <v>0</v>
      </c>
      <c r="W281" s="1">
        <v>0</v>
      </c>
      <c r="X281" s="1">
        <v>0</v>
      </c>
      <c r="Y281" s="1">
        <v>0</v>
      </c>
      <c r="Z281" s="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</row>
    <row r="282" spans="1:32" x14ac:dyDescent="0.2">
      <c r="A282" t="s">
        <v>157</v>
      </c>
      <c r="B282" t="s">
        <v>133</v>
      </c>
      <c r="C282" t="s">
        <v>119</v>
      </c>
      <c r="D282" t="s">
        <v>3</v>
      </c>
      <c r="E282" t="s">
        <v>8</v>
      </c>
      <c r="F282" s="7">
        <v>201401</v>
      </c>
      <c r="G282" s="1">
        <v>388388799</v>
      </c>
      <c r="H282" s="1">
        <v>388388799</v>
      </c>
      <c r="I282" s="1">
        <v>388388799</v>
      </c>
      <c r="J282" s="1">
        <v>388388799</v>
      </c>
      <c r="K282" s="8">
        <v>1</v>
      </c>
      <c r="L282" s="8">
        <v>1</v>
      </c>
      <c r="M282" s="8">
        <v>0</v>
      </c>
      <c r="N282" s="8">
        <v>91984.709677419305</v>
      </c>
      <c r="O282" s="1">
        <v>0</v>
      </c>
      <c r="P282" s="1">
        <v>0</v>
      </c>
      <c r="Q282" s="1">
        <v>0</v>
      </c>
      <c r="R282" s="1">
        <v>0</v>
      </c>
      <c r="S282" s="29">
        <v>1.0871372030274322E-5</v>
      </c>
      <c r="T282" s="8">
        <v>1</v>
      </c>
      <c r="U282" s="1">
        <v>388388799</v>
      </c>
      <c r="V282" s="1">
        <v>388388799</v>
      </c>
      <c r="W282" s="1">
        <v>388388799</v>
      </c>
      <c r="X282" s="1">
        <v>388388799</v>
      </c>
      <c r="Y282" s="1">
        <v>388388799</v>
      </c>
      <c r="Z282" s="1">
        <v>388388799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</row>
    <row r="283" spans="1:32" x14ac:dyDescent="0.2">
      <c r="A283" t="s">
        <v>157</v>
      </c>
      <c r="B283" t="s">
        <v>133</v>
      </c>
      <c r="C283" t="s">
        <v>119</v>
      </c>
      <c r="D283" t="s">
        <v>3</v>
      </c>
      <c r="E283" t="s">
        <v>8</v>
      </c>
      <c r="F283" s="7">
        <v>201504</v>
      </c>
      <c r="G283" s="1">
        <v>0</v>
      </c>
      <c r="H283" s="1">
        <v>0</v>
      </c>
      <c r="I283" s="1">
        <v>0</v>
      </c>
      <c r="J283" s="1">
        <v>0</v>
      </c>
      <c r="K283" s="8">
        <v>0</v>
      </c>
      <c r="L283" s="8">
        <v>0</v>
      </c>
      <c r="M283" s="8">
        <v>0</v>
      </c>
      <c r="N283" s="8">
        <v>100036.13333333333</v>
      </c>
      <c r="O283" s="1">
        <v>0</v>
      </c>
      <c r="P283" s="1">
        <v>0</v>
      </c>
      <c r="Q283" s="1">
        <v>0</v>
      </c>
      <c r="R283" s="1">
        <v>0</v>
      </c>
      <c r="S283" s="29">
        <v>0</v>
      </c>
      <c r="T283" s="8">
        <v>0</v>
      </c>
      <c r="W283" s="1">
        <v>0</v>
      </c>
      <c r="X283" s="1">
        <v>0</v>
      </c>
      <c r="Y283" s="1">
        <v>0</v>
      </c>
      <c r="Z283" s="1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</row>
    <row r="284" spans="1:32" x14ac:dyDescent="0.2">
      <c r="A284" t="s">
        <v>157</v>
      </c>
      <c r="B284" t="s">
        <v>133</v>
      </c>
      <c r="C284" t="s">
        <v>119</v>
      </c>
      <c r="D284" t="s">
        <v>3</v>
      </c>
      <c r="E284" t="s">
        <v>8</v>
      </c>
      <c r="F284" s="7">
        <v>201505</v>
      </c>
      <c r="G284" s="1">
        <v>1404579837</v>
      </c>
      <c r="H284" s="1">
        <v>1404579837</v>
      </c>
      <c r="I284" s="1">
        <v>154007769</v>
      </c>
      <c r="J284" s="1">
        <v>1257579837</v>
      </c>
      <c r="K284" s="8">
        <v>3</v>
      </c>
      <c r="L284" s="8">
        <v>3</v>
      </c>
      <c r="M284" s="8">
        <v>0</v>
      </c>
      <c r="N284" s="8">
        <v>100908.12903225809</v>
      </c>
      <c r="O284" s="1">
        <v>0</v>
      </c>
      <c r="P284" s="1">
        <v>0</v>
      </c>
      <c r="Q284" s="1">
        <v>0</v>
      </c>
      <c r="R284" s="1">
        <v>0</v>
      </c>
      <c r="S284" s="29">
        <v>2.9730013119567073E-5</v>
      </c>
      <c r="T284" s="8">
        <v>3</v>
      </c>
      <c r="U284" s="1">
        <v>468193279</v>
      </c>
      <c r="V284" s="1">
        <v>419193279</v>
      </c>
      <c r="W284" s="1">
        <v>1404579837</v>
      </c>
      <c r="X284" s="1">
        <v>1404579837</v>
      </c>
      <c r="Y284" s="1">
        <v>1257579837</v>
      </c>
      <c r="Z284" s="1">
        <v>1257579837</v>
      </c>
      <c r="AA284">
        <v>0</v>
      </c>
      <c r="AB284">
        <v>1103572068</v>
      </c>
      <c r="AC284">
        <v>0</v>
      </c>
      <c r="AD284">
        <v>0</v>
      </c>
      <c r="AE284">
        <v>0</v>
      </c>
      <c r="AF284">
        <v>0</v>
      </c>
    </row>
    <row r="285" spans="1:32" x14ac:dyDescent="0.2">
      <c r="A285" t="s">
        <v>157</v>
      </c>
      <c r="B285" t="s">
        <v>133</v>
      </c>
      <c r="C285" t="s">
        <v>119</v>
      </c>
      <c r="D285" t="s">
        <v>3</v>
      </c>
      <c r="E285" t="s">
        <v>8</v>
      </c>
      <c r="F285" s="7">
        <v>201610</v>
      </c>
      <c r="G285" s="1">
        <v>0</v>
      </c>
      <c r="H285" s="1">
        <v>0</v>
      </c>
      <c r="I285" s="1">
        <v>0</v>
      </c>
      <c r="J285" s="1">
        <v>0</v>
      </c>
      <c r="K285" s="8">
        <v>0</v>
      </c>
      <c r="L285" s="8">
        <v>0</v>
      </c>
      <c r="M285" s="8">
        <v>0</v>
      </c>
      <c r="N285" s="8">
        <v>120368.03225806449</v>
      </c>
      <c r="O285" s="1">
        <v>0</v>
      </c>
      <c r="P285" s="1">
        <v>0</v>
      </c>
      <c r="Q285" s="1">
        <v>0</v>
      </c>
      <c r="R285" s="1">
        <v>0</v>
      </c>
      <c r="S285" s="29">
        <v>0</v>
      </c>
      <c r="T285" s="8">
        <v>0</v>
      </c>
      <c r="W285" s="1">
        <v>0</v>
      </c>
      <c r="X285" s="1">
        <v>0</v>
      </c>
      <c r="Y285" s="1">
        <v>0</v>
      </c>
      <c r="Z285" s="1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</row>
    <row r="286" spans="1:32" x14ac:dyDescent="0.2">
      <c r="A286" t="s">
        <v>157</v>
      </c>
      <c r="B286" t="s">
        <v>133</v>
      </c>
      <c r="C286" t="s">
        <v>119</v>
      </c>
      <c r="D286" t="s">
        <v>3</v>
      </c>
      <c r="E286" t="s">
        <v>8</v>
      </c>
      <c r="F286" s="7">
        <v>201612</v>
      </c>
      <c r="G286" s="1">
        <v>1800000000</v>
      </c>
      <c r="H286" s="1">
        <v>1800000000</v>
      </c>
      <c r="I286" s="1">
        <v>1800000000</v>
      </c>
      <c r="J286" s="1">
        <v>1800000000</v>
      </c>
      <c r="K286" s="8">
        <v>1</v>
      </c>
      <c r="L286" s="8">
        <v>1</v>
      </c>
      <c r="M286" s="8">
        <v>0</v>
      </c>
      <c r="N286" s="8">
        <v>123495.5806451613</v>
      </c>
      <c r="O286" s="1">
        <v>0</v>
      </c>
      <c r="P286" s="1">
        <v>0</v>
      </c>
      <c r="Q286" s="1">
        <v>0</v>
      </c>
      <c r="R286" s="1">
        <v>0</v>
      </c>
      <c r="S286" s="29">
        <v>8.0974557532814926E-6</v>
      </c>
      <c r="T286" s="8">
        <v>1</v>
      </c>
      <c r="U286" s="1">
        <v>1800000000</v>
      </c>
      <c r="V286" s="1">
        <v>1800000000</v>
      </c>
      <c r="W286" s="1">
        <v>1800000000</v>
      </c>
      <c r="X286" s="1">
        <v>1800000000</v>
      </c>
      <c r="Y286" s="1">
        <v>1800000000</v>
      </c>
      <c r="Z286" s="1">
        <v>1800000000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</row>
    <row r="287" spans="1:32" x14ac:dyDescent="0.2">
      <c r="A287" t="s">
        <v>157</v>
      </c>
      <c r="B287" t="s">
        <v>133</v>
      </c>
      <c r="C287" t="s">
        <v>119</v>
      </c>
      <c r="D287" t="s">
        <v>3</v>
      </c>
      <c r="E287" t="s">
        <v>8</v>
      </c>
      <c r="F287" s="7">
        <v>201712</v>
      </c>
      <c r="G287" s="1">
        <v>1067804671</v>
      </c>
      <c r="H287" s="1">
        <v>1067804671</v>
      </c>
      <c r="I287" s="1">
        <v>1067804671</v>
      </c>
      <c r="J287" s="1">
        <v>1067804671</v>
      </c>
      <c r="K287" s="8">
        <v>1</v>
      </c>
      <c r="L287" s="8">
        <v>1</v>
      </c>
      <c r="M287" s="8">
        <v>0</v>
      </c>
      <c r="N287" s="8">
        <v>146256.16129032255</v>
      </c>
      <c r="O287" s="1">
        <v>0</v>
      </c>
      <c r="P287" s="1">
        <v>0</v>
      </c>
      <c r="Q287" s="1">
        <v>0</v>
      </c>
      <c r="R287" s="1">
        <v>0</v>
      </c>
      <c r="S287" s="29">
        <v>6.8373187917531366E-6</v>
      </c>
      <c r="T287" s="8">
        <v>1</v>
      </c>
      <c r="U287" s="1">
        <v>1067804671</v>
      </c>
      <c r="V287" s="1">
        <v>1067804671</v>
      </c>
      <c r="W287" s="1">
        <v>1067804671</v>
      </c>
      <c r="X287" s="1">
        <v>1067804671</v>
      </c>
      <c r="Y287" s="1">
        <v>1067804671</v>
      </c>
      <c r="Z287" s="1">
        <v>1067804671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</row>
    <row r="288" spans="1:32" x14ac:dyDescent="0.2">
      <c r="A288" t="s">
        <v>157</v>
      </c>
      <c r="B288" t="s">
        <v>133</v>
      </c>
      <c r="C288" t="s">
        <v>119</v>
      </c>
      <c r="D288" t="s">
        <v>3</v>
      </c>
      <c r="E288" t="s">
        <v>8</v>
      </c>
      <c r="F288" s="7">
        <v>201804</v>
      </c>
      <c r="G288" s="1">
        <v>1410162411</v>
      </c>
      <c r="H288" s="1">
        <v>1410162411.0000002</v>
      </c>
      <c r="I288" s="1">
        <v>243535498.8499999</v>
      </c>
      <c r="J288" s="1">
        <v>1388060318.6499999</v>
      </c>
      <c r="K288" s="8">
        <v>3</v>
      </c>
      <c r="L288" s="8">
        <v>3</v>
      </c>
      <c r="M288" s="8">
        <v>0</v>
      </c>
      <c r="N288" s="8">
        <v>150342.70000000007</v>
      </c>
      <c r="O288" s="1">
        <v>0</v>
      </c>
      <c r="P288" s="1">
        <v>0</v>
      </c>
      <c r="Q288" s="1">
        <v>0</v>
      </c>
      <c r="R288" s="1">
        <v>0</v>
      </c>
      <c r="S288" s="29">
        <v>1.9954410822740304E-5</v>
      </c>
      <c r="T288" s="8">
        <v>3</v>
      </c>
      <c r="U288" s="1">
        <v>470054137.00000006</v>
      </c>
      <c r="V288" s="1">
        <v>462686772.88333327</v>
      </c>
      <c r="W288" s="1">
        <v>1410162411.0000002</v>
      </c>
      <c r="X288" s="1">
        <v>1410162411.0000002</v>
      </c>
      <c r="Y288" s="1">
        <v>1388060318.6499999</v>
      </c>
      <c r="Z288" s="1">
        <v>1388060318.6499999</v>
      </c>
      <c r="AA288">
        <v>2.384185791015625E-7</v>
      </c>
      <c r="AB288">
        <v>1144524819.8</v>
      </c>
      <c r="AC288">
        <v>0</v>
      </c>
      <c r="AD288">
        <v>0</v>
      </c>
      <c r="AE288">
        <v>0</v>
      </c>
      <c r="AF288">
        <v>0</v>
      </c>
    </row>
    <row r="289" spans="1:32" x14ac:dyDescent="0.2">
      <c r="A289" t="s">
        <v>157</v>
      </c>
      <c r="B289" t="s">
        <v>133</v>
      </c>
      <c r="C289" t="s">
        <v>119</v>
      </c>
      <c r="D289" t="s">
        <v>3</v>
      </c>
      <c r="E289" t="s">
        <v>8</v>
      </c>
      <c r="F289" s="7">
        <v>201806</v>
      </c>
      <c r="G289" s="1">
        <v>1407730657</v>
      </c>
      <c r="H289" s="1">
        <v>1407730657</v>
      </c>
      <c r="I289" s="1">
        <v>1407730657</v>
      </c>
      <c r="J289" s="1">
        <v>1407730657</v>
      </c>
      <c r="K289" s="8">
        <v>6</v>
      </c>
      <c r="L289" s="8">
        <v>6</v>
      </c>
      <c r="M289" s="8">
        <v>0</v>
      </c>
      <c r="N289" s="8">
        <v>154317.03333333321</v>
      </c>
      <c r="O289" s="1">
        <v>0</v>
      </c>
      <c r="P289" s="1">
        <v>0</v>
      </c>
      <c r="Q289" s="1">
        <v>0</v>
      </c>
      <c r="R289" s="1">
        <v>0</v>
      </c>
      <c r="S289" s="29">
        <v>3.8880996286648884E-5</v>
      </c>
      <c r="T289" s="8">
        <v>6</v>
      </c>
      <c r="U289" s="1">
        <v>234621776.16666666</v>
      </c>
      <c r="V289" s="1">
        <v>234621776.16666666</v>
      </c>
      <c r="W289" s="1">
        <v>1407730657</v>
      </c>
      <c r="X289" s="1">
        <v>1407730657</v>
      </c>
      <c r="Y289" s="1">
        <v>1407730657</v>
      </c>
      <c r="Z289" s="1">
        <v>1407730657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</row>
    <row r="290" spans="1:32" x14ac:dyDescent="0.2">
      <c r="A290" t="s">
        <v>157</v>
      </c>
      <c r="B290" t="s">
        <v>133</v>
      </c>
      <c r="C290" t="s">
        <v>119</v>
      </c>
      <c r="D290" t="s">
        <v>3</v>
      </c>
      <c r="E290" t="s">
        <v>8</v>
      </c>
      <c r="F290" s="7">
        <v>201807</v>
      </c>
      <c r="G290" s="1">
        <v>1171863</v>
      </c>
      <c r="H290" s="1">
        <v>1171863</v>
      </c>
      <c r="I290" s="1">
        <v>1171863</v>
      </c>
      <c r="J290" s="1">
        <v>1171863</v>
      </c>
      <c r="K290" s="8">
        <v>0</v>
      </c>
      <c r="L290" s="8">
        <v>0</v>
      </c>
      <c r="M290" s="8">
        <v>0</v>
      </c>
      <c r="N290" s="8">
        <v>156296.45161290321</v>
      </c>
      <c r="O290" s="1">
        <v>0</v>
      </c>
      <c r="P290" s="1">
        <v>0</v>
      </c>
      <c r="Q290" s="1">
        <v>0</v>
      </c>
      <c r="R290" s="1">
        <v>0</v>
      </c>
      <c r="S290" s="29">
        <v>0</v>
      </c>
      <c r="T290" s="8">
        <v>0</v>
      </c>
      <c r="U290" s="1">
        <v>65535</v>
      </c>
      <c r="V290" s="1">
        <v>65535</v>
      </c>
      <c r="W290" s="1">
        <v>1171863</v>
      </c>
      <c r="X290" s="1">
        <v>1171863</v>
      </c>
      <c r="Y290" s="1">
        <v>1171863</v>
      </c>
      <c r="Z290" s="1">
        <v>1171863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</row>
    <row r="291" spans="1:32" x14ac:dyDescent="0.2">
      <c r="A291" t="s">
        <v>157</v>
      </c>
      <c r="B291" t="s">
        <v>133</v>
      </c>
      <c r="C291" t="s">
        <v>119</v>
      </c>
      <c r="D291" t="s">
        <v>3</v>
      </c>
      <c r="E291" t="s">
        <v>8</v>
      </c>
      <c r="F291" s="7">
        <v>201810</v>
      </c>
      <c r="G291" s="1">
        <v>2000000000</v>
      </c>
      <c r="H291" s="1">
        <v>2000000000</v>
      </c>
      <c r="I291" s="1">
        <v>2000000000</v>
      </c>
      <c r="J291" s="1">
        <v>2000000000</v>
      </c>
      <c r="K291" s="8">
        <v>1</v>
      </c>
      <c r="L291" s="8">
        <v>1</v>
      </c>
      <c r="M291" s="8">
        <v>0</v>
      </c>
      <c r="N291" s="8">
        <v>163730.96774193551</v>
      </c>
      <c r="O291" s="1">
        <v>0</v>
      </c>
      <c r="P291" s="1">
        <v>0</v>
      </c>
      <c r="Q291" s="1">
        <v>0</v>
      </c>
      <c r="R291" s="1">
        <v>0</v>
      </c>
      <c r="S291" s="29">
        <v>6.1075800979577028E-6</v>
      </c>
      <c r="T291" s="8">
        <v>1</v>
      </c>
      <c r="U291" s="1">
        <v>2000000000</v>
      </c>
      <c r="V291" s="1">
        <v>2000000000</v>
      </c>
      <c r="W291" s="1">
        <v>2000000000</v>
      </c>
      <c r="X291" s="1">
        <v>2000000000</v>
      </c>
      <c r="Y291" s="1">
        <v>2000000000</v>
      </c>
      <c r="Z291" s="1">
        <v>2000000000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</row>
    <row r="292" spans="1:32" x14ac:dyDescent="0.2">
      <c r="A292" t="s">
        <v>157</v>
      </c>
      <c r="B292" t="s">
        <v>133</v>
      </c>
      <c r="C292" t="s">
        <v>119</v>
      </c>
      <c r="D292" t="s">
        <v>3</v>
      </c>
      <c r="E292" t="s">
        <v>8</v>
      </c>
      <c r="F292" s="7">
        <v>201901</v>
      </c>
      <c r="G292" s="1">
        <v>340084</v>
      </c>
      <c r="H292" s="1">
        <v>340084</v>
      </c>
      <c r="I292" s="1">
        <v>340084</v>
      </c>
      <c r="J292" s="1">
        <v>340084</v>
      </c>
      <c r="K292" s="8">
        <v>1</v>
      </c>
      <c r="L292" s="8">
        <v>1</v>
      </c>
      <c r="M292" s="8">
        <v>0</v>
      </c>
      <c r="N292" s="8">
        <v>168920.35483870967</v>
      </c>
      <c r="O292" s="1">
        <v>0</v>
      </c>
      <c r="P292" s="1">
        <v>0</v>
      </c>
      <c r="Q292" s="1">
        <v>0</v>
      </c>
      <c r="R292" s="1">
        <v>0</v>
      </c>
      <c r="S292" s="29">
        <v>5.9199496766084272E-6</v>
      </c>
      <c r="T292" s="8">
        <v>1</v>
      </c>
      <c r="U292" s="1">
        <v>340084</v>
      </c>
      <c r="V292" s="1">
        <v>340084</v>
      </c>
      <c r="W292" s="1">
        <v>340084</v>
      </c>
      <c r="X292" s="1">
        <v>340084</v>
      </c>
      <c r="Y292" s="1">
        <v>340084</v>
      </c>
      <c r="Z292" s="1">
        <v>340084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</row>
    <row r="293" spans="1:32" x14ac:dyDescent="0.2">
      <c r="A293" t="s">
        <v>157</v>
      </c>
      <c r="B293" t="s">
        <v>133</v>
      </c>
      <c r="C293" t="s">
        <v>119</v>
      </c>
      <c r="D293" t="s">
        <v>3</v>
      </c>
      <c r="E293" t="s">
        <v>8</v>
      </c>
      <c r="F293" s="7">
        <v>201903</v>
      </c>
      <c r="G293" s="1">
        <v>579951521</v>
      </c>
      <c r="H293" s="1">
        <v>579951521</v>
      </c>
      <c r="I293" s="1">
        <v>579951521</v>
      </c>
      <c r="J293" s="1">
        <v>579951521</v>
      </c>
      <c r="K293" s="8">
        <v>2</v>
      </c>
      <c r="L293" s="8">
        <v>2</v>
      </c>
      <c r="M293" s="8">
        <v>0</v>
      </c>
      <c r="N293" s="8">
        <v>172940.83870967763</v>
      </c>
      <c r="O293" s="1">
        <v>0</v>
      </c>
      <c r="P293" s="1">
        <v>0</v>
      </c>
      <c r="Q293" s="1">
        <v>0</v>
      </c>
      <c r="R293" s="1">
        <v>0</v>
      </c>
      <c r="S293" s="29">
        <v>1.1564648436552781E-5</v>
      </c>
      <c r="T293" s="8">
        <v>2</v>
      </c>
      <c r="U293" s="1">
        <v>289975760.5</v>
      </c>
      <c r="V293" s="1">
        <v>289975760.5</v>
      </c>
      <c r="W293" s="1">
        <v>579951521</v>
      </c>
      <c r="X293" s="1">
        <v>579951521</v>
      </c>
      <c r="Y293" s="1">
        <v>579951521</v>
      </c>
      <c r="Z293" s="1">
        <v>579951521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</row>
    <row r="294" spans="1:32" x14ac:dyDescent="0.2">
      <c r="A294" t="s">
        <v>157</v>
      </c>
      <c r="B294" t="s">
        <v>133</v>
      </c>
      <c r="C294" t="s">
        <v>119</v>
      </c>
      <c r="D294" t="s">
        <v>3</v>
      </c>
      <c r="E294" t="s">
        <v>8</v>
      </c>
      <c r="F294" s="7">
        <v>201905</v>
      </c>
      <c r="G294" s="1">
        <v>0</v>
      </c>
      <c r="H294" s="1">
        <v>0</v>
      </c>
      <c r="I294" s="1">
        <v>0</v>
      </c>
      <c r="J294" s="1">
        <v>0</v>
      </c>
      <c r="K294" s="8">
        <v>0</v>
      </c>
      <c r="L294" s="8">
        <v>0</v>
      </c>
      <c r="M294" s="8">
        <v>0</v>
      </c>
      <c r="N294" s="8">
        <v>177243.64516129025</v>
      </c>
      <c r="O294" s="1">
        <v>0</v>
      </c>
      <c r="P294" s="1">
        <v>0</v>
      </c>
      <c r="Q294" s="1">
        <v>0</v>
      </c>
      <c r="R294" s="1">
        <v>0</v>
      </c>
      <c r="S294" s="29">
        <v>0</v>
      </c>
      <c r="T294" s="8">
        <v>0</v>
      </c>
      <c r="W294" s="1">
        <v>0</v>
      </c>
      <c r="X294" s="1">
        <v>0</v>
      </c>
      <c r="Y294" s="1">
        <v>0</v>
      </c>
      <c r="Z294" s="1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</row>
    <row r="295" spans="1:32" x14ac:dyDescent="0.2">
      <c r="A295" t="s">
        <v>157</v>
      </c>
      <c r="B295" t="s">
        <v>133</v>
      </c>
      <c r="C295" t="s">
        <v>119</v>
      </c>
      <c r="D295" t="s">
        <v>3</v>
      </c>
      <c r="E295" t="s">
        <v>8</v>
      </c>
      <c r="F295" s="7">
        <v>201907</v>
      </c>
      <c r="G295" s="1">
        <v>310000000</v>
      </c>
      <c r="H295" s="1">
        <v>310000000</v>
      </c>
      <c r="I295" s="1">
        <v>310000000</v>
      </c>
      <c r="J295" s="1">
        <v>310000000</v>
      </c>
      <c r="K295" s="8">
        <v>2</v>
      </c>
      <c r="L295" s="8">
        <v>2</v>
      </c>
      <c r="M295" s="8">
        <v>0</v>
      </c>
      <c r="N295" s="8">
        <v>181893.51612903213</v>
      </c>
      <c r="O295" s="1">
        <v>0</v>
      </c>
      <c r="P295" s="1">
        <v>0</v>
      </c>
      <c r="Q295" s="1">
        <v>0</v>
      </c>
      <c r="R295" s="1">
        <v>0</v>
      </c>
      <c r="S295" s="29">
        <v>1.0995444161853656E-5</v>
      </c>
      <c r="T295" s="8">
        <v>2</v>
      </c>
      <c r="U295" s="1">
        <v>155000000</v>
      </c>
      <c r="V295" s="1">
        <v>155000000</v>
      </c>
      <c r="W295" s="1">
        <v>310000000</v>
      </c>
      <c r="X295" s="1">
        <v>310000000</v>
      </c>
      <c r="Y295" s="1">
        <v>310000000</v>
      </c>
      <c r="Z295" s="1">
        <v>310000000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</row>
    <row r="296" spans="1:32" x14ac:dyDescent="0.2">
      <c r="A296" t="s">
        <v>157</v>
      </c>
      <c r="B296" t="s">
        <v>133</v>
      </c>
      <c r="C296" t="s">
        <v>119</v>
      </c>
      <c r="D296" t="s">
        <v>3</v>
      </c>
      <c r="E296" t="s">
        <v>8</v>
      </c>
      <c r="F296" s="7">
        <v>201911</v>
      </c>
      <c r="G296" s="1">
        <v>0</v>
      </c>
      <c r="H296" s="1">
        <v>0</v>
      </c>
      <c r="I296" s="1">
        <v>0</v>
      </c>
      <c r="J296" s="1">
        <v>0</v>
      </c>
      <c r="K296" s="8">
        <v>0</v>
      </c>
      <c r="L296" s="8">
        <v>0</v>
      </c>
      <c r="M296" s="8">
        <v>0</v>
      </c>
      <c r="N296" s="8">
        <v>192598.03333333338</v>
      </c>
      <c r="O296" s="1">
        <v>0</v>
      </c>
      <c r="P296" s="1">
        <v>0</v>
      </c>
      <c r="Q296" s="1">
        <v>0</v>
      </c>
      <c r="R296" s="1">
        <v>0</v>
      </c>
      <c r="S296" s="29">
        <v>0</v>
      </c>
      <c r="T296" s="8">
        <v>0</v>
      </c>
      <c r="W296" s="1">
        <v>0</v>
      </c>
      <c r="X296" s="1">
        <v>0</v>
      </c>
      <c r="Y296" s="1">
        <v>0</v>
      </c>
      <c r="Z296" s="1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</row>
    <row r="297" spans="1:32" x14ac:dyDescent="0.2">
      <c r="A297" t="s">
        <v>157</v>
      </c>
      <c r="B297" t="s">
        <v>133</v>
      </c>
      <c r="C297" t="s">
        <v>119</v>
      </c>
      <c r="D297" t="s">
        <v>3</v>
      </c>
      <c r="E297" t="s">
        <v>8</v>
      </c>
      <c r="F297" s="7">
        <v>201912</v>
      </c>
      <c r="G297" s="1">
        <v>1287259563</v>
      </c>
      <c r="H297" s="1">
        <v>1287259563</v>
      </c>
      <c r="I297" s="1">
        <v>1287259563</v>
      </c>
      <c r="J297" s="1">
        <v>1287259563</v>
      </c>
      <c r="K297" s="8">
        <v>2</v>
      </c>
      <c r="L297" s="8">
        <v>2</v>
      </c>
      <c r="M297" s="8">
        <v>0</v>
      </c>
      <c r="N297" s="8">
        <v>194937.45161290315</v>
      </c>
      <c r="O297" s="1">
        <v>0</v>
      </c>
      <c r="P297" s="1">
        <v>0</v>
      </c>
      <c r="Q297" s="1">
        <v>0</v>
      </c>
      <c r="R297" s="1">
        <v>0</v>
      </c>
      <c r="S297" s="29">
        <v>1.025970116800079E-5</v>
      </c>
      <c r="T297" s="8">
        <v>2</v>
      </c>
      <c r="U297" s="1">
        <v>643629781.5</v>
      </c>
      <c r="V297" s="1">
        <v>643629781.5</v>
      </c>
      <c r="W297" s="1">
        <v>1287259563</v>
      </c>
      <c r="X297" s="1">
        <v>1287259563</v>
      </c>
      <c r="Y297" s="1">
        <v>1287259563</v>
      </c>
      <c r="Z297" s="1">
        <v>1287259563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</row>
    <row r="298" spans="1:32" x14ac:dyDescent="0.2">
      <c r="A298" t="s">
        <v>157</v>
      </c>
      <c r="B298" t="s">
        <v>133</v>
      </c>
      <c r="C298" t="s">
        <v>119</v>
      </c>
      <c r="D298" t="s">
        <v>3</v>
      </c>
      <c r="E298" t="s">
        <v>8</v>
      </c>
      <c r="F298" s="7">
        <v>202006</v>
      </c>
      <c r="G298" s="1">
        <v>1501316704</v>
      </c>
      <c r="H298" s="1">
        <v>1501316704</v>
      </c>
      <c r="I298" s="1">
        <v>1501316704</v>
      </c>
      <c r="J298" s="1">
        <v>1501316704</v>
      </c>
      <c r="K298" s="8">
        <v>1</v>
      </c>
      <c r="L298" s="8">
        <v>1</v>
      </c>
      <c r="M298" s="8">
        <v>0</v>
      </c>
      <c r="N298" s="8">
        <v>198195.90000000005</v>
      </c>
      <c r="O298" s="1">
        <v>0</v>
      </c>
      <c r="P298" s="1">
        <v>0</v>
      </c>
      <c r="Q298" s="1">
        <v>0</v>
      </c>
      <c r="R298" s="1">
        <v>0</v>
      </c>
      <c r="S298" s="29">
        <v>5.0455130504717795E-6</v>
      </c>
      <c r="T298" s="8">
        <v>1</v>
      </c>
      <c r="U298" s="1">
        <v>1501316704</v>
      </c>
      <c r="V298" s="1">
        <v>1501316704</v>
      </c>
      <c r="W298" s="1">
        <v>1501316704</v>
      </c>
      <c r="X298" s="1">
        <v>1501316704</v>
      </c>
      <c r="Y298" s="1">
        <v>1501316704</v>
      </c>
      <c r="Z298" s="1">
        <v>1501316704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</row>
    <row r="299" spans="1:32" x14ac:dyDescent="0.2">
      <c r="A299" t="s">
        <v>157</v>
      </c>
      <c r="B299" t="s">
        <v>133</v>
      </c>
      <c r="C299" t="s">
        <v>119</v>
      </c>
      <c r="D299" t="s">
        <v>3</v>
      </c>
      <c r="E299" t="s">
        <v>8</v>
      </c>
      <c r="F299" s="7">
        <v>202010</v>
      </c>
      <c r="G299" s="1">
        <v>177152663</v>
      </c>
      <c r="H299" s="1">
        <v>177152662.99999994</v>
      </c>
      <c r="I299" s="1">
        <v>177152663</v>
      </c>
      <c r="J299" s="1">
        <v>177152662.99999994</v>
      </c>
      <c r="K299" s="8">
        <v>1</v>
      </c>
      <c r="L299" s="8">
        <v>1</v>
      </c>
      <c r="M299" s="8">
        <v>0</v>
      </c>
      <c r="N299" s="8">
        <v>201713.16129032258</v>
      </c>
      <c r="O299" s="1">
        <v>0</v>
      </c>
      <c r="P299" s="1">
        <v>0</v>
      </c>
      <c r="Q299" s="1">
        <v>0</v>
      </c>
      <c r="R299" s="1">
        <v>0</v>
      </c>
      <c r="S299" s="29">
        <v>4.9575347171358624E-6</v>
      </c>
      <c r="T299" s="8">
        <v>1</v>
      </c>
      <c r="U299" s="1">
        <v>177152662.99999994</v>
      </c>
      <c r="V299" s="1">
        <v>177152662.99999994</v>
      </c>
      <c r="W299" s="1">
        <v>177152662.99999994</v>
      </c>
      <c r="X299" s="1">
        <v>177152662.99999994</v>
      </c>
      <c r="Y299" s="1">
        <v>177152662.99999994</v>
      </c>
      <c r="Z299" s="1">
        <v>177152662.99999994</v>
      </c>
      <c r="AA299">
        <v>-5.9604644775390625E-8</v>
      </c>
      <c r="AB299">
        <v>-5.9604644775390625E-8</v>
      </c>
      <c r="AC299">
        <v>0</v>
      </c>
      <c r="AD299">
        <v>0</v>
      </c>
      <c r="AE299">
        <v>0</v>
      </c>
      <c r="AF299">
        <v>0</v>
      </c>
    </row>
    <row r="300" spans="1:32" x14ac:dyDescent="0.2">
      <c r="A300" t="s">
        <v>157</v>
      </c>
      <c r="B300" t="s">
        <v>133</v>
      </c>
      <c r="C300" t="s">
        <v>119</v>
      </c>
      <c r="D300" t="s">
        <v>3</v>
      </c>
      <c r="E300" t="s">
        <v>8</v>
      </c>
      <c r="F300" s="7">
        <v>202011</v>
      </c>
      <c r="G300" s="1">
        <v>1196296115</v>
      </c>
      <c r="H300" s="1">
        <v>1196296115</v>
      </c>
      <c r="I300" s="1">
        <v>1196296115</v>
      </c>
      <c r="J300" s="1">
        <v>1196296115</v>
      </c>
      <c r="K300" s="8">
        <v>1</v>
      </c>
      <c r="L300" s="8">
        <v>1</v>
      </c>
      <c r="M300" s="8">
        <v>0</v>
      </c>
      <c r="N300" s="8">
        <v>202310.99999999997</v>
      </c>
      <c r="O300" s="1">
        <v>0</v>
      </c>
      <c r="P300" s="1">
        <v>0</v>
      </c>
      <c r="Q300" s="1">
        <v>0</v>
      </c>
      <c r="R300" s="1">
        <v>0</v>
      </c>
      <c r="S300" s="29">
        <v>4.9428849642382278E-6</v>
      </c>
      <c r="T300" s="8">
        <v>1</v>
      </c>
      <c r="U300" s="1">
        <v>1196296115</v>
      </c>
      <c r="V300" s="1">
        <v>1196296115</v>
      </c>
      <c r="W300" s="1">
        <v>1196296115</v>
      </c>
      <c r="X300" s="1">
        <v>1196296115</v>
      </c>
      <c r="Y300" s="1">
        <v>1196296115</v>
      </c>
      <c r="Z300" s="1">
        <v>1196296115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</row>
    <row r="301" spans="1:32" x14ac:dyDescent="0.2">
      <c r="A301" t="s">
        <v>157</v>
      </c>
      <c r="B301" t="s">
        <v>133</v>
      </c>
      <c r="C301" t="s">
        <v>119</v>
      </c>
      <c r="D301" t="s">
        <v>3</v>
      </c>
      <c r="E301" t="s">
        <v>8</v>
      </c>
      <c r="F301" s="7">
        <v>202101</v>
      </c>
      <c r="G301" s="1">
        <v>0</v>
      </c>
      <c r="H301" s="1">
        <v>0</v>
      </c>
      <c r="I301" s="1">
        <v>0</v>
      </c>
      <c r="J301" s="1">
        <v>0</v>
      </c>
      <c r="K301" s="8">
        <v>0</v>
      </c>
      <c r="L301" s="8">
        <v>0</v>
      </c>
      <c r="M301" s="8">
        <v>0</v>
      </c>
      <c r="N301" s="8">
        <v>202437.54838709676</v>
      </c>
      <c r="O301" s="1">
        <v>0</v>
      </c>
      <c r="P301" s="1">
        <v>0</v>
      </c>
      <c r="Q301" s="1">
        <v>0</v>
      </c>
      <c r="R301" s="1">
        <v>0</v>
      </c>
      <c r="S301" s="29">
        <v>0</v>
      </c>
      <c r="T301" s="8">
        <v>0</v>
      </c>
      <c r="W301" s="1">
        <v>0</v>
      </c>
      <c r="X301" s="1">
        <v>0</v>
      </c>
      <c r="Y301" s="1">
        <v>0</v>
      </c>
      <c r="Z301" s="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</row>
    <row r="302" spans="1:32" x14ac:dyDescent="0.2">
      <c r="A302" t="s">
        <v>157</v>
      </c>
      <c r="B302" t="s">
        <v>133</v>
      </c>
      <c r="C302" t="s">
        <v>119</v>
      </c>
      <c r="D302" t="s">
        <v>3</v>
      </c>
      <c r="E302" t="s">
        <v>8</v>
      </c>
      <c r="F302" s="7">
        <v>202105</v>
      </c>
      <c r="G302" s="1">
        <v>0</v>
      </c>
      <c r="H302" s="1">
        <v>0</v>
      </c>
      <c r="I302" s="1">
        <v>0</v>
      </c>
      <c r="J302" s="1">
        <v>0</v>
      </c>
      <c r="K302" s="8">
        <v>0</v>
      </c>
      <c r="L302" s="8">
        <v>0</v>
      </c>
      <c r="M302" s="8">
        <v>0</v>
      </c>
      <c r="N302" s="8">
        <v>206700.87096774194</v>
      </c>
      <c r="O302" s="1">
        <v>0</v>
      </c>
      <c r="P302" s="1">
        <v>0</v>
      </c>
      <c r="Q302" s="1">
        <v>0</v>
      </c>
      <c r="R302" s="1">
        <v>0</v>
      </c>
      <c r="S302" s="29">
        <v>0</v>
      </c>
      <c r="T302" s="8">
        <v>0</v>
      </c>
      <c r="W302" s="1">
        <v>0</v>
      </c>
      <c r="X302" s="1">
        <v>0</v>
      </c>
      <c r="Y302" s="1">
        <v>0</v>
      </c>
      <c r="Z302" s="1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</row>
    <row r="303" spans="1:32" x14ac:dyDescent="0.2">
      <c r="A303" t="s">
        <v>157</v>
      </c>
      <c r="B303" t="s">
        <v>133</v>
      </c>
      <c r="C303" t="s">
        <v>119</v>
      </c>
      <c r="D303" t="s">
        <v>3</v>
      </c>
      <c r="E303" t="s">
        <v>8</v>
      </c>
      <c r="F303" s="7">
        <v>202106</v>
      </c>
      <c r="G303" s="1">
        <v>2100459900</v>
      </c>
      <c r="H303" s="1">
        <v>2100459900</v>
      </c>
      <c r="I303" s="1">
        <v>2100459900</v>
      </c>
      <c r="J303" s="1">
        <v>2100459900</v>
      </c>
      <c r="K303" s="8">
        <v>1</v>
      </c>
      <c r="L303" s="8">
        <v>1</v>
      </c>
      <c r="M303" s="8">
        <v>0</v>
      </c>
      <c r="N303" s="8">
        <v>207868.03333333327</v>
      </c>
      <c r="O303" s="1">
        <v>0</v>
      </c>
      <c r="P303" s="1">
        <v>0</v>
      </c>
      <c r="Q303" s="1">
        <v>0</v>
      </c>
      <c r="R303" s="1">
        <v>0</v>
      </c>
      <c r="S303" s="29">
        <v>4.8107445092166667E-6</v>
      </c>
      <c r="T303" s="8">
        <v>1</v>
      </c>
      <c r="U303" s="1">
        <v>2100459900</v>
      </c>
      <c r="V303" s="1">
        <v>2100459900</v>
      </c>
      <c r="W303" s="1">
        <v>2100459900</v>
      </c>
      <c r="X303" s="1">
        <v>2100459900</v>
      </c>
      <c r="Y303" s="1">
        <v>2100459900</v>
      </c>
      <c r="Z303" s="1">
        <v>2100459900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</row>
    <row r="304" spans="1:32" x14ac:dyDescent="0.2">
      <c r="A304" t="s">
        <v>157</v>
      </c>
      <c r="B304" t="s">
        <v>133</v>
      </c>
      <c r="C304" t="s">
        <v>119</v>
      </c>
      <c r="D304" t="s">
        <v>3</v>
      </c>
      <c r="E304" t="s">
        <v>8</v>
      </c>
      <c r="F304" s="7">
        <v>202109</v>
      </c>
      <c r="G304" s="1">
        <v>0</v>
      </c>
      <c r="H304" s="1">
        <v>1862088060</v>
      </c>
      <c r="I304" s="1">
        <v>0</v>
      </c>
      <c r="J304" s="1">
        <v>1862088060</v>
      </c>
      <c r="K304" s="8">
        <v>0</v>
      </c>
      <c r="L304" s="8">
        <v>1</v>
      </c>
      <c r="M304" s="8">
        <v>0</v>
      </c>
      <c r="N304" s="8">
        <v>212004.6</v>
      </c>
      <c r="O304" s="1">
        <v>0</v>
      </c>
      <c r="P304" s="1">
        <v>0</v>
      </c>
      <c r="Q304" s="1">
        <v>0</v>
      </c>
      <c r="R304" s="1">
        <v>0</v>
      </c>
      <c r="S304" s="29">
        <v>4.7168787847056147E-6</v>
      </c>
      <c r="T304" s="8">
        <v>1</v>
      </c>
      <c r="U304" s="1">
        <v>1862088060</v>
      </c>
      <c r="V304" s="1">
        <v>1862088060</v>
      </c>
      <c r="W304" s="1">
        <v>1862088060</v>
      </c>
      <c r="X304" s="1">
        <v>1862088060</v>
      </c>
      <c r="Y304" s="1">
        <v>1862088060</v>
      </c>
      <c r="Z304" s="1">
        <v>1862088060</v>
      </c>
      <c r="AA304">
        <v>1862088060</v>
      </c>
      <c r="AB304">
        <v>1862088060</v>
      </c>
      <c r="AC304">
        <v>0</v>
      </c>
      <c r="AD304">
        <v>0</v>
      </c>
      <c r="AE304">
        <v>0</v>
      </c>
      <c r="AF304">
        <v>0</v>
      </c>
    </row>
    <row r="305" spans="1:32" x14ac:dyDescent="0.2">
      <c r="A305" t="s">
        <v>157</v>
      </c>
      <c r="B305" t="s">
        <v>133</v>
      </c>
      <c r="C305" t="s">
        <v>119</v>
      </c>
      <c r="D305" t="s">
        <v>3</v>
      </c>
      <c r="E305" t="s">
        <v>8</v>
      </c>
      <c r="F305" s="7">
        <v>202110</v>
      </c>
      <c r="G305" s="1">
        <v>1673925000</v>
      </c>
      <c r="H305" s="1">
        <v>1673925000</v>
      </c>
      <c r="I305" s="1">
        <v>1673925000</v>
      </c>
      <c r="J305" s="1">
        <v>1673925000</v>
      </c>
      <c r="K305" s="8">
        <v>1</v>
      </c>
      <c r="L305" s="8">
        <v>1</v>
      </c>
      <c r="M305" s="8">
        <v>0</v>
      </c>
      <c r="N305" s="8">
        <v>213700.16129032263</v>
      </c>
      <c r="O305" s="1">
        <v>0</v>
      </c>
      <c r="P305" s="1">
        <v>0</v>
      </c>
      <c r="Q305" s="1">
        <v>0</v>
      </c>
      <c r="R305" s="1">
        <v>0</v>
      </c>
      <c r="S305" s="29">
        <v>4.6794536511437105E-6</v>
      </c>
      <c r="T305" s="8">
        <v>1</v>
      </c>
      <c r="U305" s="1">
        <v>1673925000</v>
      </c>
      <c r="V305" s="1">
        <v>1673925000</v>
      </c>
      <c r="W305" s="1">
        <v>1673925000</v>
      </c>
      <c r="X305" s="1">
        <v>1673925000</v>
      </c>
      <c r="Y305" s="1">
        <v>1673925000</v>
      </c>
      <c r="Z305" s="1">
        <v>1673925000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</row>
    <row r="306" spans="1:32" x14ac:dyDescent="0.2">
      <c r="A306" t="s">
        <v>157</v>
      </c>
      <c r="B306" t="s">
        <v>133</v>
      </c>
      <c r="C306" t="s">
        <v>119</v>
      </c>
      <c r="D306" t="s">
        <v>3</v>
      </c>
      <c r="E306" t="s">
        <v>8</v>
      </c>
      <c r="F306" s="7">
        <v>202111</v>
      </c>
      <c r="G306" s="1">
        <v>1160000</v>
      </c>
      <c r="H306" s="1">
        <v>1160000</v>
      </c>
      <c r="I306" s="1">
        <v>1160000</v>
      </c>
      <c r="J306" s="1">
        <v>1160000</v>
      </c>
      <c r="K306" s="8">
        <v>1</v>
      </c>
      <c r="L306" s="8">
        <v>1</v>
      </c>
      <c r="M306" s="8">
        <v>0</v>
      </c>
      <c r="N306" s="8">
        <v>214842.36666666667</v>
      </c>
      <c r="O306" s="1">
        <v>0</v>
      </c>
      <c r="P306" s="1">
        <v>0</v>
      </c>
      <c r="Q306" s="1">
        <v>0</v>
      </c>
      <c r="R306" s="1">
        <v>0</v>
      </c>
      <c r="S306" s="29">
        <v>4.6545754243692776E-6</v>
      </c>
      <c r="T306" s="8">
        <v>1</v>
      </c>
      <c r="U306" s="1">
        <v>1160000</v>
      </c>
      <c r="V306" s="1">
        <v>1160000</v>
      </c>
      <c r="W306" s="1">
        <v>1160000</v>
      </c>
      <c r="X306" s="1">
        <v>1160000</v>
      </c>
      <c r="Y306" s="1">
        <v>1160000</v>
      </c>
      <c r="Z306" s="1">
        <v>1160000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</row>
    <row r="307" spans="1:32" x14ac:dyDescent="0.2">
      <c r="A307" t="s">
        <v>157</v>
      </c>
      <c r="B307" t="s">
        <v>133</v>
      </c>
      <c r="C307" t="s">
        <v>119</v>
      </c>
      <c r="D307" t="s">
        <v>3</v>
      </c>
      <c r="E307" t="s">
        <v>8</v>
      </c>
      <c r="F307" s="7">
        <v>202112</v>
      </c>
      <c r="G307" s="1">
        <v>0</v>
      </c>
      <c r="H307" s="1">
        <v>0</v>
      </c>
      <c r="I307" s="1">
        <v>0</v>
      </c>
      <c r="J307" s="1">
        <v>0</v>
      </c>
      <c r="K307" s="8">
        <v>0</v>
      </c>
      <c r="L307" s="8">
        <v>0</v>
      </c>
      <c r="M307" s="8">
        <v>0</v>
      </c>
      <c r="N307" s="8">
        <v>215909.87096774194</v>
      </c>
      <c r="O307" s="1">
        <v>0</v>
      </c>
      <c r="P307" s="1">
        <v>0</v>
      </c>
      <c r="Q307" s="1">
        <v>0</v>
      </c>
      <c r="R307" s="1">
        <v>0</v>
      </c>
      <c r="S307" s="29">
        <v>0</v>
      </c>
      <c r="T307" s="8">
        <v>0</v>
      </c>
      <c r="W307" s="1">
        <v>0</v>
      </c>
      <c r="X307" s="1">
        <v>0</v>
      </c>
      <c r="Y307" s="1">
        <v>0</v>
      </c>
      <c r="Z307" s="1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</row>
    <row r="308" spans="1:32" x14ac:dyDescent="0.2">
      <c r="A308" t="s">
        <v>157</v>
      </c>
      <c r="B308" t="s">
        <v>133</v>
      </c>
      <c r="C308" t="s">
        <v>119</v>
      </c>
      <c r="D308" t="s">
        <v>3</v>
      </c>
      <c r="E308" t="s">
        <v>8</v>
      </c>
      <c r="F308" s="7">
        <v>202201</v>
      </c>
      <c r="G308" s="1">
        <v>240000000</v>
      </c>
      <c r="H308" s="1">
        <v>240000000</v>
      </c>
      <c r="I308" s="1">
        <v>47000000</v>
      </c>
      <c r="J308" s="1">
        <v>1012000000</v>
      </c>
      <c r="K308" s="8">
        <v>1</v>
      </c>
      <c r="L308" s="8">
        <v>1</v>
      </c>
      <c r="M308" s="8">
        <v>0</v>
      </c>
      <c r="N308" s="8">
        <v>215877.51612903242</v>
      </c>
      <c r="O308" s="1">
        <v>0</v>
      </c>
      <c r="P308" s="1">
        <v>0</v>
      </c>
      <c r="Q308" s="1">
        <v>0</v>
      </c>
      <c r="R308" s="1">
        <v>0</v>
      </c>
      <c r="S308" s="29">
        <v>4.6322563735738408E-6</v>
      </c>
      <c r="T308" s="8">
        <v>1</v>
      </c>
      <c r="U308" s="1">
        <v>240000000</v>
      </c>
      <c r="V308" s="1">
        <v>1012000000</v>
      </c>
      <c r="W308" s="1">
        <v>240000000</v>
      </c>
      <c r="X308" s="1">
        <v>240000000</v>
      </c>
      <c r="Y308" s="1">
        <v>1012000000</v>
      </c>
      <c r="Z308" s="1">
        <v>1012000000</v>
      </c>
      <c r="AA308">
        <v>0</v>
      </c>
      <c r="AB308">
        <v>965000000</v>
      </c>
      <c r="AC308">
        <v>0</v>
      </c>
      <c r="AD308">
        <v>0</v>
      </c>
      <c r="AE308">
        <v>0</v>
      </c>
      <c r="AF308">
        <v>0</v>
      </c>
    </row>
    <row r="309" spans="1:32" x14ac:dyDescent="0.2">
      <c r="A309" t="s">
        <v>157</v>
      </c>
      <c r="B309" t="s">
        <v>133</v>
      </c>
      <c r="C309" t="s">
        <v>119</v>
      </c>
      <c r="D309" t="s">
        <v>3</v>
      </c>
      <c r="E309" t="s">
        <v>8</v>
      </c>
      <c r="F309" s="7">
        <v>202202</v>
      </c>
      <c r="G309" s="1">
        <v>0</v>
      </c>
      <c r="H309" s="1">
        <v>0</v>
      </c>
      <c r="I309" s="1">
        <v>0</v>
      </c>
      <c r="J309" s="1">
        <v>0</v>
      </c>
      <c r="K309" s="8">
        <v>0</v>
      </c>
      <c r="L309" s="8">
        <v>0</v>
      </c>
      <c r="M309" s="8">
        <v>0</v>
      </c>
      <c r="N309" s="8">
        <v>216517.89285714281</v>
      </c>
      <c r="O309" s="1">
        <v>0</v>
      </c>
      <c r="P309" s="1">
        <v>0</v>
      </c>
      <c r="Q309" s="1">
        <v>0</v>
      </c>
      <c r="R309" s="1">
        <v>0</v>
      </c>
      <c r="S309" s="29">
        <v>0</v>
      </c>
      <c r="T309" s="8">
        <v>0</v>
      </c>
      <c r="W309" s="1">
        <v>0</v>
      </c>
      <c r="X309" s="1">
        <v>0</v>
      </c>
      <c r="Y309" s="1">
        <v>0</v>
      </c>
      <c r="Z309" s="1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</row>
    <row r="310" spans="1:32" x14ac:dyDescent="0.2">
      <c r="A310" t="s">
        <v>157</v>
      </c>
      <c r="B310" t="s">
        <v>133</v>
      </c>
      <c r="C310" t="s">
        <v>119</v>
      </c>
      <c r="D310" t="s">
        <v>3</v>
      </c>
      <c r="E310" t="s">
        <v>8</v>
      </c>
      <c r="F310" s="7">
        <v>202203</v>
      </c>
      <c r="G310" s="1">
        <v>0</v>
      </c>
      <c r="H310" s="1">
        <v>0</v>
      </c>
      <c r="I310" s="1">
        <v>0</v>
      </c>
      <c r="J310" s="1">
        <v>0</v>
      </c>
      <c r="K310" s="8">
        <v>0</v>
      </c>
      <c r="L310" s="8">
        <v>0</v>
      </c>
      <c r="M310" s="8">
        <v>0</v>
      </c>
      <c r="N310" s="8">
        <v>217382.93548387088</v>
      </c>
      <c r="O310" s="1">
        <v>0</v>
      </c>
      <c r="P310" s="1">
        <v>0</v>
      </c>
      <c r="Q310" s="1">
        <v>0</v>
      </c>
      <c r="R310" s="1">
        <v>0</v>
      </c>
      <c r="S310" s="29">
        <v>0</v>
      </c>
      <c r="T310" s="8">
        <v>0</v>
      </c>
      <c r="W310" s="1">
        <v>0</v>
      </c>
      <c r="X310" s="1">
        <v>0</v>
      </c>
      <c r="Y310" s="1">
        <v>0</v>
      </c>
      <c r="Z310" s="1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</row>
    <row r="311" spans="1:32" x14ac:dyDescent="0.2">
      <c r="A311" t="s">
        <v>157</v>
      </c>
      <c r="B311" t="s">
        <v>133</v>
      </c>
      <c r="C311" t="s">
        <v>119</v>
      </c>
      <c r="D311" t="s">
        <v>3</v>
      </c>
      <c r="E311" t="s">
        <v>8</v>
      </c>
      <c r="F311" s="7">
        <v>202205</v>
      </c>
      <c r="G311" s="1">
        <v>4436471620</v>
      </c>
      <c r="H311" s="1">
        <v>4436471620</v>
      </c>
      <c r="I311" s="1">
        <v>4436471620</v>
      </c>
      <c r="J311" s="1">
        <v>4436471620</v>
      </c>
      <c r="K311" s="8">
        <v>2</v>
      </c>
      <c r="L311" s="8">
        <v>2</v>
      </c>
      <c r="M311" s="8">
        <v>0</v>
      </c>
      <c r="N311" s="8">
        <v>219303.54838709693</v>
      </c>
      <c r="O311" s="1">
        <v>0</v>
      </c>
      <c r="P311" s="1">
        <v>0</v>
      </c>
      <c r="Q311" s="1">
        <v>0</v>
      </c>
      <c r="R311" s="1">
        <v>0</v>
      </c>
      <c r="S311" s="29">
        <v>9.1197794778484902E-6</v>
      </c>
      <c r="T311" s="8">
        <v>2</v>
      </c>
      <c r="U311" s="1">
        <v>2218235810</v>
      </c>
      <c r="V311" s="1">
        <v>2218235810</v>
      </c>
      <c r="W311" s="1">
        <v>4436471620</v>
      </c>
      <c r="X311" s="1">
        <v>4436471620</v>
      </c>
      <c r="Y311" s="1">
        <v>4436471620</v>
      </c>
      <c r="Z311" s="1">
        <v>4436471620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</row>
    <row r="312" spans="1:32" x14ac:dyDescent="0.2">
      <c r="A312" t="s">
        <v>157</v>
      </c>
      <c r="B312" t="s">
        <v>133</v>
      </c>
      <c r="C312" t="s">
        <v>119</v>
      </c>
      <c r="D312" t="s">
        <v>3</v>
      </c>
      <c r="E312" t="s">
        <v>8</v>
      </c>
      <c r="F312" s="7">
        <v>202208</v>
      </c>
      <c r="G312" s="1">
        <v>0</v>
      </c>
      <c r="H312" s="1">
        <v>0</v>
      </c>
      <c r="I312" s="1">
        <v>0</v>
      </c>
      <c r="J312" s="1">
        <v>0</v>
      </c>
      <c r="K312" s="8">
        <v>0</v>
      </c>
      <c r="L312" s="8">
        <v>0</v>
      </c>
      <c r="M312" s="8">
        <v>0</v>
      </c>
      <c r="N312" s="8">
        <v>223724.48387096779</v>
      </c>
      <c r="O312" s="1">
        <v>0</v>
      </c>
      <c r="P312" s="1">
        <v>0</v>
      </c>
      <c r="Q312" s="1">
        <v>0</v>
      </c>
      <c r="R312" s="1">
        <v>0</v>
      </c>
      <c r="S312" s="29">
        <v>0</v>
      </c>
      <c r="T312" s="8">
        <v>0</v>
      </c>
      <c r="W312" s="1">
        <v>0</v>
      </c>
      <c r="X312" s="1">
        <v>0</v>
      </c>
      <c r="Y312" s="1">
        <v>0</v>
      </c>
      <c r="Z312" s="1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</row>
    <row r="313" spans="1:32" x14ac:dyDescent="0.2">
      <c r="A313" t="s">
        <v>157</v>
      </c>
      <c r="B313" t="s">
        <v>133</v>
      </c>
      <c r="C313" t="s">
        <v>119</v>
      </c>
      <c r="D313" t="s">
        <v>3</v>
      </c>
      <c r="E313" t="s">
        <v>8</v>
      </c>
      <c r="F313" s="7">
        <v>202212</v>
      </c>
      <c r="G313" s="1">
        <v>3090000000</v>
      </c>
      <c r="H313" s="1">
        <v>3090000000</v>
      </c>
      <c r="I313" s="1">
        <v>3090000000</v>
      </c>
      <c r="J313" s="1">
        <v>3090000000</v>
      </c>
      <c r="K313" s="8">
        <v>1</v>
      </c>
      <c r="L313" s="8">
        <v>1</v>
      </c>
      <c r="M313" s="8">
        <v>0</v>
      </c>
      <c r="N313" s="8">
        <v>229803.41935483861</v>
      </c>
      <c r="O313" s="1">
        <v>0</v>
      </c>
      <c r="P313" s="1">
        <v>0</v>
      </c>
      <c r="Q313" s="1">
        <v>0</v>
      </c>
      <c r="R313" s="1">
        <v>0</v>
      </c>
      <c r="S313" s="29">
        <v>4.3515453460503287E-6</v>
      </c>
      <c r="T313" s="8">
        <v>1</v>
      </c>
      <c r="U313" s="1">
        <v>3090000000</v>
      </c>
      <c r="V313" s="1">
        <v>3090000000</v>
      </c>
      <c r="W313" s="1">
        <v>3090000000</v>
      </c>
      <c r="X313" s="1">
        <v>3090000000</v>
      </c>
      <c r="Y313" s="1">
        <v>3090000000</v>
      </c>
      <c r="Z313" s="1">
        <v>3090000000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</row>
    <row r="314" spans="1:32" x14ac:dyDescent="0.2">
      <c r="A314" t="s">
        <v>157</v>
      </c>
      <c r="B314" t="s">
        <v>133</v>
      </c>
      <c r="C314" t="s">
        <v>119</v>
      </c>
      <c r="D314" t="s">
        <v>3</v>
      </c>
      <c r="E314" t="s">
        <v>8</v>
      </c>
      <c r="F314" s="7">
        <v>202302</v>
      </c>
      <c r="G314" s="1">
        <v>0</v>
      </c>
      <c r="H314" s="1">
        <v>0</v>
      </c>
      <c r="I314" s="1">
        <v>0</v>
      </c>
      <c r="J314" s="1">
        <v>0</v>
      </c>
      <c r="K314" s="8">
        <v>0</v>
      </c>
      <c r="L314" s="8">
        <v>0</v>
      </c>
      <c r="M314" s="8">
        <v>0</v>
      </c>
      <c r="N314" s="8">
        <v>230628.53571428568</v>
      </c>
      <c r="O314" s="1">
        <v>0</v>
      </c>
      <c r="P314" s="1">
        <v>0</v>
      </c>
      <c r="Q314" s="1">
        <v>0</v>
      </c>
      <c r="R314" s="1">
        <v>0</v>
      </c>
      <c r="S314" s="29">
        <v>0</v>
      </c>
      <c r="T314" s="8">
        <v>0</v>
      </c>
      <c r="W314" s="1">
        <v>0</v>
      </c>
      <c r="X314" s="1">
        <v>0</v>
      </c>
      <c r="Y314" s="1">
        <v>0</v>
      </c>
      <c r="Z314" s="1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</row>
    <row r="315" spans="1:32" x14ac:dyDescent="0.2">
      <c r="A315" t="s">
        <v>157</v>
      </c>
      <c r="B315" t="s">
        <v>133</v>
      </c>
      <c r="C315" t="s">
        <v>119</v>
      </c>
      <c r="D315" t="s">
        <v>3</v>
      </c>
      <c r="E315" t="s">
        <v>8</v>
      </c>
      <c r="F315" s="7">
        <v>202305</v>
      </c>
      <c r="G315" s="1">
        <v>0</v>
      </c>
      <c r="H315" s="1">
        <v>0</v>
      </c>
      <c r="I315" s="1">
        <v>0</v>
      </c>
      <c r="J315" s="1">
        <v>0</v>
      </c>
      <c r="K315" s="8">
        <v>0</v>
      </c>
      <c r="L315" s="8">
        <v>0</v>
      </c>
      <c r="M315" s="8">
        <v>0</v>
      </c>
      <c r="N315" s="8">
        <v>233004.29032258064</v>
      </c>
      <c r="O315" s="1">
        <v>0</v>
      </c>
      <c r="P315" s="1">
        <v>0</v>
      </c>
      <c r="Q315" s="1">
        <v>0</v>
      </c>
      <c r="R315" s="1">
        <v>0</v>
      </c>
      <c r="S315" s="29">
        <v>0</v>
      </c>
      <c r="T315" s="8">
        <v>0</v>
      </c>
      <c r="W315" s="1">
        <v>0</v>
      </c>
      <c r="X315" s="1">
        <v>0</v>
      </c>
      <c r="Y315" s="1">
        <v>0</v>
      </c>
      <c r="Z315" s="1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</row>
    <row r="316" spans="1:32" x14ac:dyDescent="0.2">
      <c r="A316" t="s">
        <v>157</v>
      </c>
      <c r="B316" t="s">
        <v>133</v>
      </c>
      <c r="C316" t="s">
        <v>119</v>
      </c>
      <c r="D316" t="s">
        <v>3</v>
      </c>
      <c r="E316" t="s">
        <v>8</v>
      </c>
      <c r="F316" s="7">
        <v>202307</v>
      </c>
      <c r="G316" s="1">
        <v>0</v>
      </c>
      <c r="H316" s="1">
        <v>0</v>
      </c>
      <c r="I316" s="1">
        <v>0</v>
      </c>
      <c r="J316" s="1">
        <v>0</v>
      </c>
      <c r="K316" s="8">
        <v>0</v>
      </c>
      <c r="L316" s="8">
        <v>0</v>
      </c>
      <c r="M316" s="8">
        <v>0</v>
      </c>
      <c r="N316" s="8">
        <v>234951.64516129039</v>
      </c>
      <c r="O316" s="1">
        <v>0</v>
      </c>
      <c r="P316" s="1">
        <v>0</v>
      </c>
      <c r="Q316" s="1">
        <v>0</v>
      </c>
      <c r="R316" s="1">
        <v>0</v>
      </c>
      <c r="S316" s="29">
        <v>0</v>
      </c>
      <c r="T316" s="8">
        <v>0</v>
      </c>
      <c r="W316" s="1">
        <v>0</v>
      </c>
      <c r="X316" s="1">
        <v>0</v>
      </c>
      <c r="Y316" s="1">
        <v>0</v>
      </c>
      <c r="Z316" s="1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</row>
    <row r="317" spans="1:32" x14ac:dyDescent="0.2">
      <c r="A317" t="s">
        <v>157</v>
      </c>
      <c r="B317" t="s">
        <v>133</v>
      </c>
      <c r="C317" t="s">
        <v>119</v>
      </c>
      <c r="D317" t="s">
        <v>3</v>
      </c>
      <c r="E317" t="s">
        <v>8</v>
      </c>
      <c r="F317" s="7">
        <v>202309</v>
      </c>
      <c r="G317" s="1">
        <v>0</v>
      </c>
      <c r="H317" s="1">
        <v>0</v>
      </c>
      <c r="I317" s="1">
        <v>0</v>
      </c>
      <c r="J317" s="1">
        <v>0</v>
      </c>
      <c r="K317" s="8">
        <v>0</v>
      </c>
      <c r="L317" s="8">
        <v>0</v>
      </c>
      <c r="M317" s="8">
        <v>0</v>
      </c>
      <c r="N317" s="8">
        <v>236734.73333333351</v>
      </c>
      <c r="O317" s="1">
        <v>0</v>
      </c>
      <c r="P317" s="1">
        <v>0</v>
      </c>
      <c r="Q317" s="1">
        <v>0</v>
      </c>
      <c r="R317" s="1">
        <v>0</v>
      </c>
      <c r="S317" s="29">
        <v>0</v>
      </c>
      <c r="T317" s="8">
        <v>0</v>
      </c>
      <c r="W317" s="1">
        <v>0</v>
      </c>
      <c r="X317" s="1">
        <v>0</v>
      </c>
      <c r="Y317" s="1">
        <v>0</v>
      </c>
      <c r="Z317" s="1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</row>
    <row r="318" spans="1:32" x14ac:dyDescent="0.2">
      <c r="A318" t="s">
        <v>157</v>
      </c>
      <c r="B318" t="s">
        <v>133</v>
      </c>
      <c r="C318" t="s">
        <v>119</v>
      </c>
      <c r="D318" t="s">
        <v>3</v>
      </c>
      <c r="E318" t="s">
        <v>8</v>
      </c>
      <c r="F318" s="7">
        <v>202311</v>
      </c>
      <c r="G318" s="1">
        <v>0</v>
      </c>
      <c r="H318" s="1">
        <v>0</v>
      </c>
      <c r="I318" s="1">
        <v>0</v>
      </c>
      <c r="J318" s="1">
        <v>0</v>
      </c>
      <c r="K318" s="8">
        <v>0</v>
      </c>
      <c r="L318" s="8">
        <v>0</v>
      </c>
      <c r="M318" s="8">
        <v>0</v>
      </c>
      <c r="N318" s="8">
        <v>237691.76666666672</v>
      </c>
      <c r="O318" s="1">
        <v>0</v>
      </c>
      <c r="P318" s="1">
        <v>0</v>
      </c>
      <c r="Q318" s="1">
        <v>0</v>
      </c>
      <c r="R318" s="1">
        <v>0</v>
      </c>
      <c r="S318" s="29">
        <v>0</v>
      </c>
      <c r="T318" s="8">
        <v>0</v>
      </c>
      <c r="W318" s="1">
        <v>0</v>
      </c>
      <c r="X318" s="1">
        <v>0</v>
      </c>
      <c r="Y318" s="1">
        <v>0</v>
      </c>
      <c r="Z318" s="1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</row>
    <row r="319" spans="1:32" x14ac:dyDescent="0.2">
      <c r="A319" t="s">
        <v>157</v>
      </c>
      <c r="B319" t="s">
        <v>133</v>
      </c>
      <c r="C319" t="s">
        <v>119</v>
      </c>
      <c r="D319" t="s">
        <v>3</v>
      </c>
      <c r="E319" t="s">
        <v>8</v>
      </c>
      <c r="F319" s="7">
        <v>202402</v>
      </c>
      <c r="G319" s="1">
        <v>0</v>
      </c>
      <c r="H319" s="1">
        <v>3102978000</v>
      </c>
      <c r="I319" s="1">
        <v>0</v>
      </c>
      <c r="J319" s="1">
        <v>3102978000</v>
      </c>
      <c r="K319" s="8">
        <v>0</v>
      </c>
      <c r="L319" s="8">
        <v>1</v>
      </c>
      <c r="M319" s="8">
        <v>0</v>
      </c>
      <c r="N319" s="8">
        <v>238623.31034482751</v>
      </c>
      <c r="O319" s="1">
        <v>0</v>
      </c>
      <c r="P319" s="1">
        <v>0</v>
      </c>
      <c r="Q319" s="1">
        <v>0</v>
      </c>
      <c r="R319" s="1">
        <v>0</v>
      </c>
      <c r="S319" s="29">
        <v>4.190705419998279E-6</v>
      </c>
      <c r="T319" s="8">
        <v>1</v>
      </c>
      <c r="U319" s="1">
        <v>3102978000</v>
      </c>
      <c r="V319" s="1">
        <v>3102978000</v>
      </c>
      <c r="W319" s="1">
        <v>3102978000</v>
      </c>
      <c r="X319" s="1">
        <v>3102978000</v>
      </c>
      <c r="Y319" s="1">
        <v>3102978000</v>
      </c>
      <c r="Z319" s="1">
        <v>3102978000</v>
      </c>
      <c r="AA319">
        <v>3102978000</v>
      </c>
      <c r="AB319">
        <v>3102978000</v>
      </c>
      <c r="AC319">
        <v>0</v>
      </c>
      <c r="AD319">
        <v>0</v>
      </c>
      <c r="AE319">
        <v>0</v>
      </c>
      <c r="AF319">
        <v>0</v>
      </c>
    </row>
    <row r="320" spans="1:32" x14ac:dyDescent="0.2">
      <c r="A320" t="s">
        <v>158</v>
      </c>
      <c r="B320" t="s">
        <v>133</v>
      </c>
      <c r="C320" t="s">
        <v>119</v>
      </c>
      <c r="D320" t="s">
        <v>1</v>
      </c>
      <c r="E320" t="s">
        <v>8</v>
      </c>
      <c r="F320" s="7">
        <v>201401</v>
      </c>
      <c r="G320" s="1">
        <v>376288572</v>
      </c>
      <c r="H320" s="1">
        <v>323449708</v>
      </c>
      <c r="I320" s="1">
        <v>376288572</v>
      </c>
      <c r="J320" s="1">
        <v>323449708</v>
      </c>
      <c r="K320" s="8">
        <v>7</v>
      </c>
      <c r="L320" s="8">
        <v>7</v>
      </c>
      <c r="M320" s="8">
        <v>0</v>
      </c>
      <c r="N320" s="8">
        <v>92372.93548387097</v>
      </c>
      <c r="O320" s="1">
        <v>0</v>
      </c>
      <c r="P320" s="1">
        <v>0</v>
      </c>
      <c r="Q320" s="1">
        <v>0</v>
      </c>
      <c r="R320" s="1">
        <v>0</v>
      </c>
      <c r="S320" s="29">
        <v>7.5779772108923124E-5</v>
      </c>
      <c r="T320" s="8">
        <v>7</v>
      </c>
      <c r="U320" s="1">
        <v>46207101.142857142</v>
      </c>
      <c r="V320" s="1">
        <v>46207101.142857142</v>
      </c>
      <c r="W320" s="1">
        <v>323449708</v>
      </c>
      <c r="X320" s="1">
        <v>323449708</v>
      </c>
      <c r="Y320" s="1">
        <v>323449708</v>
      </c>
      <c r="Z320" s="1">
        <v>323449708</v>
      </c>
      <c r="AA320">
        <v>-52838864</v>
      </c>
      <c r="AB320">
        <v>-52838864</v>
      </c>
      <c r="AC320">
        <v>0</v>
      </c>
      <c r="AD320">
        <v>0</v>
      </c>
      <c r="AE320">
        <v>0</v>
      </c>
      <c r="AF320">
        <v>0</v>
      </c>
    </row>
    <row r="321" spans="1:32" x14ac:dyDescent="0.2">
      <c r="A321" t="s">
        <v>158</v>
      </c>
      <c r="B321" t="s">
        <v>133</v>
      </c>
      <c r="C321" t="s">
        <v>119</v>
      </c>
      <c r="D321" t="s">
        <v>1</v>
      </c>
      <c r="E321" t="s">
        <v>8</v>
      </c>
      <c r="F321" s="7">
        <v>201403</v>
      </c>
      <c r="G321" s="1">
        <v>0</v>
      </c>
      <c r="H321" s="1">
        <v>0</v>
      </c>
      <c r="I321" s="1">
        <v>0</v>
      </c>
      <c r="J321" s="1">
        <v>0</v>
      </c>
      <c r="K321" s="8">
        <v>0</v>
      </c>
      <c r="L321" s="8">
        <v>0</v>
      </c>
      <c r="M321" s="8">
        <v>0</v>
      </c>
      <c r="N321" s="8">
        <v>92378.935483870984</v>
      </c>
      <c r="O321" s="1">
        <v>0</v>
      </c>
      <c r="P321" s="1">
        <v>0</v>
      </c>
      <c r="Q321" s="1">
        <v>0</v>
      </c>
      <c r="R321" s="1">
        <v>0</v>
      </c>
      <c r="S321" s="29">
        <v>0</v>
      </c>
      <c r="T321" s="8">
        <v>0</v>
      </c>
      <c r="W321" s="1">
        <v>0</v>
      </c>
      <c r="X321" s="1">
        <v>0</v>
      </c>
      <c r="Y321" s="1">
        <v>0</v>
      </c>
      <c r="Z321" s="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</row>
    <row r="322" spans="1:32" x14ac:dyDescent="0.2">
      <c r="A322" t="s">
        <v>158</v>
      </c>
      <c r="B322" t="s">
        <v>133</v>
      </c>
      <c r="C322" t="s">
        <v>119</v>
      </c>
      <c r="D322" t="s">
        <v>1</v>
      </c>
      <c r="E322" t="s">
        <v>8</v>
      </c>
      <c r="F322" s="7">
        <v>201404</v>
      </c>
      <c r="G322" s="1">
        <v>7822053</v>
      </c>
      <c r="H322" s="1">
        <v>7822053</v>
      </c>
      <c r="I322" s="1">
        <v>7822053</v>
      </c>
      <c r="J322" s="1">
        <v>7822053</v>
      </c>
      <c r="K322" s="8">
        <v>1</v>
      </c>
      <c r="L322" s="8">
        <v>1</v>
      </c>
      <c r="M322" s="8">
        <v>0</v>
      </c>
      <c r="N322" s="8">
        <v>93034.166666666686</v>
      </c>
      <c r="O322" s="1">
        <v>0</v>
      </c>
      <c r="P322" s="1">
        <v>0</v>
      </c>
      <c r="Q322" s="1">
        <v>0</v>
      </c>
      <c r="R322" s="1">
        <v>0</v>
      </c>
      <c r="S322" s="29">
        <v>1.0748739262457339E-5</v>
      </c>
      <c r="T322" s="8">
        <v>1</v>
      </c>
      <c r="U322" s="1">
        <v>7822053</v>
      </c>
      <c r="V322" s="1">
        <v>7822053</v>
      </c>
      <c r="W322" s="1">
        <v>7822053</v>
      </c>
      <c r="X322" s="1">
        <v>7822053</v>
      </c>
      <c r="Y322" s="1">
        <v>7822053</v>
      </c>
      <c r="Z322" s="1">
        <v>7822053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</row>
    <row r="323" spans="1:32" x14ac:dyDescent="0.2">
      <c r="A323" t="s">
        <v>158</v>
      </c>
      <c r="B323" t="s">
        <v>133</v>
      </c>
      <c r="C323" t="s">
        <v>119</v>
      </c>
      <c r="D323" t="s">
        <v>1</v>
      </c>
      <c r="E323" t="s">
        <v>8</v>
      </c>
      <c r="F323" s="7">
        <v>201405</v>
      </c>
      <c r="G323" s="1">
        <v>36827284</v>
      </c>
      <c r="H323" s="1">
        <v>36827284</v>
      </c>
      <c r="I323" s="1">
        <v>36827284</v>
      </c>
      <c r="J323" s="1">
        <v>36827284</v>
      </c>
      <c r="K323" s="8">
        <v>3</v>
      </c>
      <c r="L323" s="8">
        <v>3</v>
      </c>
      <c r="M323" s="8">
        <v>0</v>
      </c>
      <c r="N323" s="8">
        <v>93584.225806451635</v>
      </c>
      <c r="O323" s="1">
        <v>0</v>
      </c>
      <c r="P323" s="1">
        <v>0</v>
      </c>
      <c r="Q323" s="1">
        <v>0</v>
      </c>
      <c r="R323" s="1">
        <v>0</v>
      </c>
      <c r="S323" s="29">
        <v>3.2056684490872626E-5</v>
      </c>
      <c r="T323" s="8">
        <v>3</v>
      </c>
      <c r="U323" s="1">
        <v>12275761.333333334</v>
      </c>
      <c r="V323" s="1">
        <v>12275761.333333334</v>
      </c>
      <c r="W323" s="1">
        <v>36827284</v>
      </c>
      <c r="X323" s="1">
        <v>36827284</v>
      </c>
      <c r="Y323" s="1">
        <v>36827284</v>
      </c>
      <c r="Z323" s="1">
        <v>36827284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</row>
    <row r="324" spans="1:32" x14ac:dyDescent="0.2">
      <c r="A324" t="s">
        <v>158</v>
      </c>
      <c r="B324" t="s">
        <v>133</v>
      </c>
      <c r="C324" t="s">
        <v>119</v>
      </c>
      <c r="D324" t="s">
        <v>1</v>
      </c>
      <c r="E324" t="s">
        <v>8</v>
      </c>
      <c r="F324" s="7">
        <v>201407</v>
      </c>
      <c r="G324" s="1">
        <v>137438115</v>
      </c>
      <c r="H324" s="1">
        <v>137438115</v>
      </c>
      <c r="I324" s="1">
        <v>137438115</v>
      </c>
      <c r="J324" s="1">
        <v>137438115</v>
      </c>
      <c r="K324" s="8">
        <v>1</v>
      </c>
      <c r="L324" s="8">
        <v>1</v>
      </c>
      <c r="M324" s="8">
        <v>0</v>
      </c>
      <c r="N324" s="8">
        <v>94736.870967741939</v>
      </c>
      <c r="O324" s="1">
        <v>0</v>
      </c>
      <c r="P324" s="1">
        <v>0</v>
      </c>
      <c r="Q324" s="1">
        <v>0</v>
      </c>
      <c r="R324" s="1">
        <v>0</v>
      </c>
      <c r="S324" s="29">
        <v>1.0555552339706277E-5</v>
      </c>
      <c r="T324" s="8">
        <v>1</v>
      </c>
      <c r="U324" s="1">
        <v>137438115</v>
      </c>
      <c r="V324" s="1">
        <v>137438115</v>
      </c>
      <c r="W324" s="1">
        <v>137438115</v>
      </c>
      <c r="X324" s="1">
        <v>137438115</v>
      </c>
      <c r="Y324" s="1">
        <v>137438115</v>
      </c>
      <c r="Z324" s="1">
        <v>137438115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</row>
    <row r="325" spans="1:32" x14ac:dyDescent="0.2">
      <c r="A325" t="s">
        <v>158</v>
      </c>
      <c r="B325" t="s">
        <v>133</v>
      </c>
      <c r="C325" t="s">
        <v>119</v>
      </c>
      <c r="D325" t="s">
        <v>1</v>
      </c>
      <c r="E325" t="s">
        <v>8</v>
      </c>
      <c r="F325" s="7">
        <v>201408</v>
      </c>
      <c r="G325" s="1">
        <v>0</v>
      </c>
      <c r="H325" s="1">
        <v>0</v>
      </c>
      <c r="I325" s="1">
        <v>0</v>
      </c>
      <c r="J325" s="1">
        <v>0</v>
      </c>
      <c r="K325" s="8">
        <v>0</v>
      </c>
      <c r="L325" s="8">
        <v>0</v>
      </c>
      <c r="M325" s="8">
        <v>0</v>
      </c>
      <c r="N325" s="8">
        <v>95453.354838709653</v>
      </c>
      <c r="O325" s="1">
        <v>0</v>
      </c>
      <c r="P325" s="1">
        <v>0</v>
      </c>
      <c r="Q325" s="1">
        <v>0</v>
      </c>
      <c r="R325" s="1">
        <v>0</v>
      </c>
      <c r="S325" s="29">
        <v>0</v>
      </c>
      <c r="T325" s="8">
        <v>0</v>
      </c>
      <c r="W325" s="1">
        <v>0</v>
      </c>
      <c r="X325" s="1">
        <v>0</v>
      </c>
      <c r="Y325" s="1">
        <v>0</v>
      </c>
      <c r="Z325" s="1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</row>
    <row r="326" spans="1:32" x14ac:dyDescent="0.2">
      <c r="A326" t="s">
        <v>158</v>
      </c>
      <c r="B326" t="s">
        <v>133</v>
      </c>
      <c r="C326" t="s">
        <v>119</v>
      </c>
      <c r="D326" t="s">
        <v>1</v>
      </c>
      <c r="E326" t="s">
        <v>8</v>
      </c>
      <c r="F326" s="7">
        <v>201411</v>
      </c>
      <c r="G326" s="1">
        <v>9017230</v>
      </c>
      <c r="H326" s="1">
        <v>9017230</v>
      </c>
      <c r="I326" s="1">
        <v>9017230</v>
      </c>
      <c r="J326" s="1">
        <v>9017230</v>
      </c>
      <c r="K326" s="8">
        <v>1</v>
      </c>
      <c r="L326" s="8">
        <v>1</v>
      </c>
      <c r="M326" s="8">
        <v>0</v>
      </c>
      <c r="N326" s="8">
        <v>98452.800000000017</v>
      </c>
      <c r="O326" s="1">
        <v>0</v>
      </c>
      <c r="P326" s="1">
        <v>0</v>
      </c>
      <c r="Q326" s="1">
        <v>0</v>
      </c>
      <c r="R326" s="1">
        <v>0</v>
      </c>
      <c r="S326" s="29">
        <v>1.0157151447190937E-5</v>
      </c>
      <c r="T326" s="8">
        <v>1</v>
      </c>
      <c r="U326" s="1">
        <v>9017230</v>
      </c>
      <c r="V326" s="1">
        <v>9017230</v>
      </c>
      <c r="W326" s="1">
        <v>9017230</v>
      </c>
      <c r="X326" s="1">
        <v>9017230</v>
      </c>
      <c r="Y326" s="1">
        <v>9017230</v>
      </c>
      <c r="Z326" s="1">
        <v>9017230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</row>
    <row r="327" spans="1:32" x14ac:dyDescent="0.2">
      <c r="A327" t="s">
        <v>158</v>
      </c>
      <c r="B327" t="s">
        <v>133</v>
      </c>
      <c r="C327" t="s">
        <v>119</v>
      </c>
      <c r="D327" t="s">
        <v>1</v>
      </c>
      <c r="E327" t="s">
        <v>8</v>
      </c>
      <c r="F327" s="7">
        <v>201412</v>
      </c>
      <c r="G327" s="1">
        <v>30865740</v>
      </c>
      <c r="H327" s="1">
        <v>30865740</v>
      </c>
      <c r="I327" s="1">
        <v>30865740</v>
      </c>
      <c r="J327" s="1">
        <v>30865740</v>
      </c>
      <c r="K327" s="8">
        <v>4</v>
      </c>
      <c r="L327" s="8">
        <v>4</v>
      </c>
      <c r="M327" s="8">
        <v>0</v>
      </c>
      <c r="N327" s="8">
        <v>99285.483870967772</v>
      </c>
      <c r="O327" s="1">
        <v>0</v>
      </c>
      <c r="P327" s="1">
        <v>0</v>
      </c>
      <c r="Q327" s="1">
        <v>0</v>
      </c>
      <c r="R327" s="1">
        <v>0</v>
      </c>
      <c r="S327" s="29">
        <v>4.0287863281186529E-5</v>
      </c>
      <c r="T327" s="8">
        <v>4</v>
      </c>
      <c r="U327" s="1">
        <v>7716435</v>
      </c>
      <c r="V327" s="1">
        <v>7716435</v>
      </c>
      <c r="W327" s="1">
        <v>30865740</v>
      </c>
      <c r="X327" s="1">
        <v>30865740</v>
      </c>
      <c r="Y327" s="1">
        <v>30865740</v>
      </c>
      <c r="Z327" s="1">
        <v>30865740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</row>
    <row r="328" spans="1:32" x14ac:dyDescent="0.2">
      <c r="A328" t="s">
        <v>158</v>
      </c>
      <c r="B328" t="s">
        <v>133</v>
      </c>
      <c r="C328" t="s">
        <v>119</v>
      </c>
      <c r="D328" t="s">
        <v>1</v>
      </c>
      <c r="E328" t="s">
        <v>8</v>
      </c>
      <c r="F328" s="7">
        <v>201503</v>
      </c>
      <c r="G328" s="1">
        <v>31764200</v>
      </c>
      <c r="H328" s="1">
        <v>31764200</v>
      </c>
      <c r="I328" s="1">
        <v>31764200</v>
      </c>
      <c r="J328" s="1">
        <v>31764200</v>
      </c>
      <c r="K328" s="8">
        <v>1</v>
      </c>
      <c r="L328" s="8">
        <v>1</v>
      </c>
      <c r="M328" s="8">
        <v>0</v>
      </c>
      <c r="N328" s="8">
        <v>99286.419354838712</v>
      </c>
      <c r="O328" s="1">
        <v>0</v>
      </c>
      <c r="P328" s="1">
        <v>0</v>
      </c>
      <c r="Q328" s="1">
        <v>0</v>
      </c>
      <c r="R328" s="1">
        <v>0</v>
      </c>
      <c r="S328" s="29">
        <v>1.0071870921501462E-5</v>
      </c>
      <c r="T328" s="8">
        <v>1</v>
      </c>
      <c r="U328" s="1">
        <v>31764200</v>
      </c>
      <c r="V328" s="1">
        <v>31764200</v>
      </c>
      <c r="W328" s="1">
        <v>31764200</v>
      </c>
      <c r="X328" s="1">
        <v>31764200</v>
      </c>
      <c r="Y328" s="1">
        <v>31764200</v>
      </c>
      <c r="Z328" s="1">
        <v>31764200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</row>
    <row r="329" spans="1:32" x14ac:dyDescent="0.2">
      <c r="A329" t="s">
        <v>158</v>
      </c>
      <c r="B329" t="s">
        <v>133</v>
      </c>
      <c r="C329" t="s">
        <v>119</v>
      </c>
      <c r="D329" t="s">
        <v>1</v>
      </c>
      <c r="E329" t="s">
        <v>8</v>
      </c>
      <c r="F329" s="7">
        <v>201504</v>
      </c>
      <c r="G329" s="1">
        <v>162347640</v>
      </c>
      <c r="H329" s="1">
        <v>162347640</v>
      </c>
      <c r="I329" s="1">
        <v>162347640</v>
      </c>
      <c r="J329" s="1">
        <v>162347640</v>
      </c>
      <c r="K329" s="8">
        <v>1</v>
      </c>
      <c r="L329" s="8">
        <v>1</v>
      </c>
      <c r="M329" s="8">
        <v>0</v>
      </c>
      <c r="N329" s="8">
        <v>99559.666666666672</v>
      </c>
      <c r="O329" s="1">
        <v>0</v>
      </c>
      <c r="P329" s="1">
        <v>0</v>
      </c>
      <c r="Q329" s="1">
        <v>0</v>
      </c>
      <c r="R329" s="1">
        <v>0</v>
      </c>
      <c r="S329" s="29">
        <v>1.0044228084331338E-5</v>
      </c>
      <c r="T329" s="8">
        <v>1</v>
      </c>
      <c r="U329" s="1">
        <v>162347640</v>
      </c>
      <c r="V329" s="1">
        <v>162347640</v>
      </c>
      <c r="W329" s="1">
        <v>162347640</v>
      </c>
      <c r="X329" s="1">
        <v>162347640</v>
      </c>
      <c r="Y329" s="1">
        <v>162347640</v>
      </c>
      <c r="Z329" s="1">
        <v>162347640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</row>
    <row r="330" spans="1:32" x14ac:dyDescent="0.2">
      <c r="A330" t="s">
        <v>158</v>
      </c>
      <c r="B330" t="s">
        <v>133</v>
      </c>
      <c r="C330" t="s">
        <v>119</v>
      </c>
      <c r="D330" t="s">
        <v>1</v>
      </c>
      <c r="E330" t="s">
        <v>8</v>
      </c>
      <c r="F330" s="7">
        <v>201505</v>
      </c>
      <c r="G330" s="1">
        <v>8778080</v>
      </c>
      <c r="H330" s="1">
        <v>8778080</v>
      </c>
      <c r="I330" s="1">
        <v>8778080</v>
      </c>
      <c r="J330" s="1">
        <v>8778080</v>
      </c>
      <c r="K330" s="8">
        <v>1</v>
      </c>
      <c r="L330" s="8">
        <v>1</v>
      </c>
      <c r="M330" s="8">
        <v>0</v>
      </c>
      <c r="N330" s="8">
        <v>100407.67741935485</v>
      </c>
      <c r="O330" s="1">
        <v>0</v>
      </c>
      <c r="P330" s="1">
        <v>0</v>
      </c>
      <c r="Q330" s="1">
        <v>0</v>
      </c>
      <c r="R330" s="1">
        <v>0</v>
      </c>
      <c r="S330" s="29">
        <v>9.9593977841303731E-6</v>
      </c>
      <c r="T330" s="8">
        <v>1</v>
      </c>
      <c r="U330" s="1">
        <v>8778080</v>
      </c>
      <c r="V330" s="1">
        <v>8778080</v>
      </c>
      <c r="W330" s="1">
        <v>8778080</v>
      </c>
      <c r="X330" s="1">
        <v>8778080</v>
      </c>
      <c r="Y330" s="1">
        <v>8778080</v>
      </c>
      <c r="Z330" s="1">
        <v>8778080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</row>
    <row r="331" spans="1:32" x14ac:dyDescent="0.2">
      <c r="A331" t="s">
        <v>158</v>
      </c>
      <c r="B331" t="s">
        <v>133</v>
      </c>
      <c r="C331" t="s">
        <v>119</v>
      </c>
      <c r="D331" t="s">
        <v>1</v>
      </c>
      <c r="E331" t="s">
        <v>8</v>
      </c>
      <c r="F331" s="7">
        <v>201507</v>
      </c>
      <c r="G331" s="1">
        <v>6517756</v>
      </c>
      <c r="H331" s="1">
        <v>6517756</v>
      </c>
      <c r="I331" s="1">
        <v>6517756</v>
      </c>
      <c r="J331" s="1">
        <v>6517756</v>
      </c>
      <c r="K331" s="8">
        <v>2</v>
      </c>
      <c r="L331" s="8">
        <v>2</v>
      </c>
      <c r="M331" s="8">
        <v>0</v>
      </c>
      <c r="N331" s="8">
        <v>102157.1290322581</v>
      </c>
      <c r="O331" s="1">
        <v>0</v>
      </c>
      <c r="P331" s="1">
        <v>0</v>
      </c>
      <c r="Q331" s="1">
        <v>0</v>
      </c>
      <c r="R331" s="1">
        <v>0</v>
      </c>
      <c r="S331" s="29">
        <v>1.957768409259486E-5</v>
      </c>
      <c r="T331" s="8">
        <v>2</v>
      </c>
      <c r="U331" s="1">
        <v>3258878</v>
      </c>
      <c r="V331" s="1">
        <v>3258878</v>
      </c>
      <c r="W331" s="1">
        <v>6517756</v>
      </c>
      <c r="X331" s="1">
        <v>6517756</v>
      </c>
      <c r="Y331" s="1">
        <v>6517756</v>
      </c>
      <c r="Z331" s="1">
        <v>6517756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</row>
    <row r="332" spans="1:32" x14ac:dyDescent="0.2">
      <c r="A332" t="s">
        <v>158</v>
      </c>
      <c r="B332" t="s">
        <v>133</v>
      </c>
      <c r="C332" t="s">
        <v>119</v>
      </c>
      <c r="D332" t="s">
        <v>1</v>
      </c>
      <c r="E332" t="s">
        <v>8</v>
      </c>
      <c r="F332" s="7">
        <v>201508</v>
      </c>
      <c r="G332" s="1">
        <v>166809624</v>
      </c>
      <c r="H332" s="1">
        <v>166809624</v>
      </c>
      <c r="I332" s="1">
        <v>166809624</v>
      </c>
      <c r="J332" s="1">
        <v>166809624</v>
      </c>
      <c r="K332" s="8">
        <v>1</v>
      </c>
      <c r="L332" s="8">
        <v>1</v>
      </c>
      <c r="M332" s="8">
        <v>0</v>
      </c>
      <c r="N332" s="8">
        <v>103139.74193548376</v>
      </c>
      <c r="O332" s="1">
        <v>0</v>
      </c>
      <c r="P332" s="1">
        <v>0</v>
      </c>
      <c r="Q332" s="1">
        <v>0</v>
      </c>
      <c r="R332" s="1">
        <v>0</v>
      </c>
      <c r="S332" s="29">
        <v>9.6955836929039685E-6</v>
      </c>
      <c r="T332" s="8">
        <v>1</v>
      </c>
      <c r="U332" s="1">
        <v>166809624</v>
      </c>
      <c r="V332" s="1">
        <v>166809624</v>
      </c>
      <c r="W332" s="1">
        <v>166809624</v>
      </c>
      <c r="X332" s="1">
        <v>166809624</v>
      </c>
      <c r="Y332" s="1">
        <v>166809624</v>
      </c>
      <c r="Z332" s="1">
        <v>166809624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</row>
    <row r="333" spans="1:32" x14ac:dyDescent="0.2">
      <c r="A333" t="s">
        <v>158</v>
      </c>
      <c r="B333" t="s">
        <v>133</v>
      </c>
      <c r="C333" t="s">
        <v>119</v>
      </c>
      <c r="D333" t="s">
        <v>1</v>
      </c>
      <c r="E333" t="s">
        <v>8</v>
      </c>
      <c r="F333" s="7">
        <v>201509</v>
      </c>
      <c r="G333" s="1">
        <v>42820536</v>
      </c>
      <c r="H333" s="1">
        <v>42820536</v>
      </c>
      <c r="I333" s="1">
        <v>42820536</v>
      </c>
      <c r="J333" s="1">
        <v>42820536</v>
      </c>
      <c r="K333" s="8">
        <v>1</v>
      </c>
      <c r="L333" s="8">
        <v>1</v>
      </c>
      <c r="M333" s="8">
        <v>0</v>
      </c>
      <c r="N333" s="8">
        <v>104560.76666666669</v>
      </c>
      <c r="O333" s="1">
        <v>0</v>
      </c>
      <c r="P333" s="1">
        <v>0</v>
      </c>
      <c r="Q333" s="1">
        <v>0</v>
      </c>
      <c r="R333" s="1">
        <v>0</v>
      </c>
      <c r="S333" s="29">
        <v>9.5638166386818736E-6</v>
      </c>
      <c r="T333" s="8">
        <v>1</v>
      </c>
      <c r="U333" s="1">
        <v>42820536</v>
      </c>
      <c r="V333" s="1">
        <v>42820536</v>
      </c>
      <c r="W333" s="1">
        <v>42820536</v>
      </c>
      <c r="X333" s="1">
        <v>42820536</v>
      </c>
      <c r="Y333" s="1">
        <v>42820536</v>
      </c>
      <c r="Z333" s="1">
        <v>42820536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</row>
    <row r="334" spans="1:32" x14ac:dyDescent="0.2">
      <c r="A334" t="s">
        <v>158</v>
      </c>
      <c r="B334" t="s">
        <v>133</v>
      </c>
      <c r="C334" t="s">
        <v>119</v>
      </c>
      <c r="D334" t="s">
        <v>1</v>
      </c>
      <c r="E334" t="s">
        <v>8</v>
      </c>
      <c r="F334" s="7">
        <v>201510</v>
      </c>
      <c r="G334" s="1">
        <v>10433392</v>
      </c>
      <c r="H334" s="1">
        <v>10433392</v>
      </c>
      <c r="I334" s="1">
        <v>10433392</v>
      </c>
      <c r="J334" s="1">
        <v>10433392</v>
      </c>
      <c r="K334" s="8">
        <v>1</v>
      </c>
      <c r="L334" s="8">
        <v>1</v>
      </c>
      <c r="M334" s="8">
        <v>0</v>
      </c>
      <c r="N334" s="8">
        <v>105843.51612903226</v>
      </c>
      <c r="O334" s="1">
        <v>0</v>
      </c>
      <c r="P334" s="1">
        <v>0</v>
      </c>
      <c r="Q334" s="1">
        <v>0</v>
      </c>
      <c r="R334" s="1">
        <v>0</v>
      </c>
      <c r="S334" s="29">
        <v>9.4479098632826486E-6</v>
      </c>
      <c r="T334" s="8">
        <v>1</v>
      </c>
      <c r="U334" s="1">
        <v>10433392</v>
      </c>
      <c r="V334" s="1">
        <v>10433392</v>
      </c>
      <c r="W334" s="1">
        <v>10433392</v>
      </c>
      <c r="X334" s="1">
        <v>10433392</v>
      </c>
      <c r="Y334" s="1">
        <v>10433392</v>
      </c>
      <c r="Z334" s="1">
        <v>10433392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</row>
    <row r="335" spans="1:32" x14ac:dyDescent="0.2">
      <c r="A335" t="s">
        <v>158</v>
      </c>
      <c r="B335" t="s">
        <v>133</v>
      </c>
      <c r="C335" t="s">
        <v>119</v>
      </c>
      <c r="D335" t="s">
        <v>1</v>
      </c>
      <c r="E335" t="s">
        <v>8</v>
      </c>
      <c r="F335" s="7">
        <v>201511</v>
      </c>
      <c r="G335" s="1">
        <v>411869501</v>
      </c>
      <c r="H335" s="1">
        <v>411869501</v>
      </c>
      <c r="I335" s="1">
        <v>411869501</v>
      </c>
      <c r="J335" s="1">
        <v>411869501</v>
      </c>
      <c r="K335" s="8">
        <v>1</v>
      </c>
      <c r="L335" s="8">
        <v>1</v>
      </c>
      <c r="M335" s="8">
        <v>0</v>
      </c>
      <c r="N335" s="8">
        <v>106080.00000000003</v>
      </c>
      <c r="O335" s="1">
        <v>0</v>
      </c>
      <c r="P335" s="1">
        <v>0</v>
      </c>
      <c r="Q335" s="1">
        <v>0</v>
      </c>
      <c r="R335" s="1">
        <v>0</v>
      </c>
      <c r="S335" s="29">
        <v>9.4268476621417768E-6</v>
      </c>
      <c r="T335" s="8">
        <v>1</v>
      </c>
      <c r="U335" s="1">
        <v>411869501</v>
      </c>
      <c r="V335" s="1">
        <v>411869501</v>
      </c>
      <c r="W335" s="1">
        <v>411869501</v>
      </c>
      <c r="X335" s="1">
        <v>411869501</v>
      </c>
      <c r="Y335" s="1">
        <v>411869501</v>
      </c>
      <c r="Z335" s="1">
        <v>411869501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</row>
    <row r="336" spans="1:32" x14ac:dyDescent="0.2">
      <c r="A336" t="s">
        <v>158</v>
      </c>
      <c r="B336" t="s">
        <v>133</v>
      </c>
      <c r="C336" t="s">
        <v>119</v>
      </c>
      <c r="D336" t="s">
        <v>1</v>
      </c>
      <c r="E336" t="s">
        <v>8</v>
      </c>
      <c r="F336" s="7">
        <v>201512</v>
      </c>
      <c r="G336" s="1">
        <v>7900272</v>
      </c>
      <c r="H336" s="1">
        <v>7900272</v>
      </c>
      <c r="I336" s="1">
        <v>7900272</v>
      </c>
      <c r="J336" s="1">
        <v>7900272</v>
      </c>
      <c r="K336" s="8">
        <v>1</v>
      </c>
      <c r="L336" s="8">
        <v>1</v>
      </c>
      <c r="M336" s="8">
        <v>0</v>
      </c>
      <c r="N336" s="8">
        <v>106548.32258064518</v>
      </c>
      <c r="O336" s="1">
        <v>0</v>
      </c>
      <c r="P336" s="1">
        <v>0</v>
      </c>
      <c r="Q336" s="1">
        <v>0</v>
      </c>
      <c r="R336" s="1">
        <v>0</v>
      </c>
      <c r="S336" s="29">
        <v>9.3854128885333852E-6</v>
      </c>
      <c r="T336" s="8">
        <v>1</v>
      </c>
      <c r="U336" s="1">
        <v>7900272</v>
      </c>
      <c r="V336" s="1">
        <v>7900272</v>
      </c>
      <c r="W336" s="1">
        <v>7900272</v>
      </c>
      <c r="X336" s="1">
        <v>7900272</v>
      </c>
      <c r="Y336" s="1">
        <v>7900272</v>
      </c>
      <c r="Z336" s="1">
        <v>7900272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</row>
    <row r="337" spans="1:32" x14ac:dyDescent="0.2">
      <c r="A337" t="s">
        <v>158</v>
      </c>
      <c r="B337" t="s">
        <v>133</v>
      </c>
      <c r="C337" t="s">
        <v>119</v>
      </c>
      <c r="D337" t="s">
        <v>1</v>
      </c>
      <c r="E337" t="s">
        <v>8</v>
      </c>
      <c r="F337" s="7">
        <v>201601</v>
      </c>
      <c r="G337" s="1">
        <v>52308574</v>
      </c>
      <c r="H337" s="1">
        <v>52308574</v>
      </c>
      <c r="I337" s="1">
        <v>52308574</v>
      </c>
      <c r="J337" s="1">
        <v>52308574</v>
      </c>
      <c r="K337" s="8">
        <v>1</v>
      </c>
      <c r="L337" s="8">
        <v>1</v>
      </c>
      <c r="M337" s="8">
        <v>0</v>
      </c>
      <c r="N337" s="8">
        <v>106584.83870967742</v>
      </c>
      <c r="O337" s="1">
        <v>0</v>
      </c>
      <c r="P337" s="1">
        <v>0</v>
      </c>
      <c r="Q337" s="1">
        <v>0</v>
      </c>
      <c r="R337" s="1">
        <v>0</v>
      </c>
      <c r="S337" s="29">
        <v>9.382197431699115E-6</v>
      </c>
      <c r="T337" s="8">
        <v>1</v>
      </c>
      <c r="U337" s="1">
        <v>52308574</v>
      </c>
      <c r="V337" s="1">
        <v>52308574</v>
      </c>
      <c r="W337" s="1">
        <v>52308574</v>
      </c>
      <c r="X337" s="1">
        <v>52308574</v>
      </c>
      <c r="Y337" s="1">
        <v>52308574</v>
      </c>
      <c r="Z337" s="1">
        <v>52308574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</row>
    <row r="338" spans="1:32" x14ac:dyDescent="0.2">
      <c r="A338" t="s">
        <v>158</v>
      </c>
      <c r="B338" t="s">
        <v>133</v>
      </c>
      <c r="C338" t="s">
        <v>119</v>
      </c>
      <c r="D338" t="s">
        <v>1</v>
      </c>
      <c r="E338" t="s">
        <v>8</v>
      </c>
      <c r="F338" s="7">
        <v>201602</v>
      </c>
      <c r="G338" s="1">
        <v>26156230</v>
      </c>
      <c r="H338" s="1">
        <v>26156230</v>
      </c>
      <c r="I338" s="1">
        <v>26156230</v>
      </c>
      <c r="J338" s="1">
        <v>26156230</v>
      </c>
      <c r="K338" s="8">
        <v>2</v>
      </c>
      <c r="L338" s="8">
        <v>2</v>
      </c>
      <c r="M338" s="8">
        <v>0</v>
      </c>
      <c r="N338" s="8">
        <v>106590.44827586203</v>
      </c>
      <c r="O338" s="1">
        <v>0</v>
      </c>
      <c r="P338" s="1">
        <v>0</v>
      </c>
      <c r="Q338" s="1">
        <v>0</v>
      </c>
      <c r="R338" s="1">
        <v>0</v>
      </c>
      <c r="S338" s="29">
        <v>1.8763407344191746E-5</v>
      </c>
      <c r="T338" s="8">
        <v>2</v>
      </c>
      <c r="U338" s="1">
        <v>13078115</v>
      </c>
      <c r="V338" s="1">
        <v>13078115</v>
      </c>
      <c r="W338" s="1">
        <v>26156230</v>
      </c>
      <c r="X338" s="1">
        <v>26156230</v>
      </c>
      <c r="Y338" s="1">
        <v>26156230</v>
      </c>
      <c r="Z338" s="1">
        <v>26156230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</row>
    <row r="339" spans="1:32" x14ac:dyDescent="0.2">
      <c r="A339" t="s">
        <v>158</v>
      </c>
      <c r="B339" t="s">
        <v>133</v>
      </c>
      <c r="C339" t="s">
        <v>119</v>
      </c>
      <c r="D339" t="s">
        <v>1</v>
      </c>
      <c r="E339" t="s">
        <v>8</v>
      </c>
      <c r="F339" s="7">
        <v>201603</v>
      </c>
      <c r="G339" s="1">
        <v>4640643</v>
      </c>
      <c r="H339" s="1">
        <v>4640642.9999999925</v>
      </c>
      <c r="I339" s="1">
        <v>4640643</v>
      </c>
      <c r="J339" s="1">
        <v>4640642.9999999925</v>
      </c>
      <c r="K339" s="8">
        <v>1</v>
      </c>
      <c r="L339" s="8">
        <v>1</v>
      </c>
      <c r="M339" s="8">
        <v>0</v>
      </c>
      <c r="N339" s="8">
        <v>107249.29032258065</v>
      </c>
      <c r="O339" s="1">
        <v>0</v>
      </c>
      <c r="P339" s="1">
        <v>0</v>
      </c>
      <c r="Q339" s="1">
        <v>0</v>
      </c>
      <c r="R339" s="1">
        <v>0</v>
      </c>
      <c r="S339" s="29">
        <v>9.3240710217497479E-6</v>
      </c>
      <c r="T339" s="8">
        <v>1</v>
      </c>
      <c r="U339" s="1">
        <v>4640642.9999999925</v>
      </c>
      <c r="V339" s="1">
        <v>4640642.9999999925</v>
      </c>
      <c r="W339" s="1">
        <v>4640642.9999999925</v>
      </c>
      <c r="X339" s="1">
        <v>4640642.9999999925</v>
      </c>
      <c r="Y339" s="1">
        <v>4640642.9999999925</v>
      </c>
      <c r="Z339" s="1">
        <v>4640642.9999999925</v>
      </c>
      <c r="AA339">
        <v>-7.4505805969238281E-9</v>
      </c>
      <c r="AB339">
        <v>-7.4505805969238281E-9</v>
      </c>
      <c r="AC339">
        <v>0</v>
      </c>
      <c r="AD339">
        <v>0</v>
      </c>
      <c r="AE339">
        <v>0</v>
      </c>
      <c r="AF339">
        <v>0</v>
      </c>
    </row>
    <row r="340" spans="1:32" x14ac:dyDescent="0.2">
      <c r="A340" t="s">
        <v>158</v>
      </c>
      <c r="B340" t="s">
        <v>133</v>
      </c>
      <c r="C340" t="s">
        <v>119</v>
      </c>
      <c r="D340" t="s">
        <v>1</v>
      </c>
      <c r="E340" t="s">
        <v>8</v>
      </c>
      <c r="F340" s="7">
        <v>201604</v>
      </c>
      <c r="G340" s="1">
        <v>27677196</v>
      </c>
      <c r="H340" s="1">
        <v>27677196</v>
      </c>
      <c r="I340" s="1">
        <v>27677196</v>
      </c>
      <c r="J340" s="1">
        <v>27677196</v>
      </c>
      <c r="K340" s="8">
        <v>1</v>
      </c>
      <c r="L340" s="8">
        <v>1</v>
      </c>
      <c r="M340" s="8">
        <v>0</v>
      </c>
      <c r="N340" s="8">
        <v>107903.06666666671</v>
      </c>
      <c r="O340" s="1">
        <v>0</v>
      </c>
      <c r="P340" s="1">
        <v>0</v>
      </c>
      <c r="Q340" s="1">
        <v>0</v>
      </c>
      <c r="R340" s="1">
        <v>0</v>
      </c>
      <c r="S340" s="29">
        <v>9.267577195828845E-6</v>
      </c>
      <c r="T340" s="8">
        <v>1</v>
      </c>
      <c r="U340" s="1">
        <v>27677196</v>
      </c>
      <c r="V340" s="1">
        <v>27677196</v>
      </c>
      <c r="W340" s="1">
        <v>27677196</v>
      </c>
      <c r="X340" s="1">
        <v>27677196</v>
      </c>
      <c r="Y340" s="1">
        <v>27677196</v>
      </c>
      <c r="Z340" s="1">
        <v>27677196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</row>
    <row r="341" spans="1:32" x14ac:dyDescent="0.2">
      <c r="A341" t="s">
        <v>158</v>
      </c>
      <c r="B341" t="s">
        <v>133</v>
      </c>
      <c r="C341" t="s">
        <v>119</v>
      </c>
      <c r="D341" t="s">
        <v>1</v>
      </c>
      <c r="E341" t="s">
        <v>8</v>
      </c>
      <c r="F341" s="7">
        <v>201606</v>
      </c>
      <c r="G341" s="1">
        <v>175751591</v>
      </c>
      <c r="H341" s="1">
        <v>175751591</v>
      </c>
      <c r="I341" s="1">
        <v>175751591</v>
      </c>
      <c r="J341" s="1">
        <v>175751591</v>
      </c>
      <c r="K341" s="8">
        <v>1</v>
      </c>
      <c r="L341" s="8">
        <v>1</v>
      </c>
      <c r="M341" s="8">
        <v>0</v>
      </c>
      <c r="N341" s="8">
        <v>110198.86666666671</v>
      </c>
      <c r="O341" s="1">
        <v>0</v>
      </c>
      <c r="P341" s="1">
        <v>0</v>
      </c>
      <c r="Q341" s="1">
        <v>0</v>
      </c>
      <c r="R341" s="1">
        <v>0</v>
      </c>
      <c r="S341" s="29">
        <v>9.07450348854162E-6</v>
      </c>
      <c r="T341" s="8">
        <v>1</v>
      </c>
      <c r="U341" s="1">
        <v>175751591</v>
      </c>
      <c r="V341" s="1">
        <v>175751591</v>
      </c>
      <c r="W341" s="1">
        <v>175751591</v>
      </c>
      <c r="X341" s="1">
        <v>175751591</v>
      </c>
      <c r="Y341" s="1">
        <v>175751591</v>
      </c>
      <c r="Z341" s="1">
        <v>175751591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</row>
    <row r="342" spans="1:32" x14ac:dyDescent="0.2">
      <c r="A342" t="s">
        <v>158</v>
      </c>
      <c r="B342" t="s">
        <v>133</v>
      </c>
      <c r="C342" t="s">
        <v>119</v>
      </c>
      <c r="D342" t="s">
        <v>1</v>
      </c>
      <c r="E342" t="s">
        <v>8</v>
      </c>
      <c r="F342" s="7">
        <v>201607</v>
      </c>
      <c r="G342" s="1">
        <v>24523356</v>
      </c>
      <c r="H342" s="1">
        <v>24523356</v>
      </c>
      <c r="I342" s="1">
        <v>24523356</v>
      </c>
      <c r="J342" s="1">
        <v>24523356</v>
      </c>
      <c r="K342" s="8">
        <v>1</v>
      </c>
      <c r="L342" s="8">
        <v>1</v>
      </c>
      <c r="M342" s="8">
        <v>0</v>
      </c>
      <c r="N342" s="8">
        <v>111249.61290322574</v>
      </c>
      <c r="O342" s="1">
        <v>0</v>
      </c>
      <c r="P342" s="1">
        <v>0</v>
      </c>
      <c r="Q342" s="1">
        <v>0</v>
      </c>
      <c r="R342" s="1">
        <v>0</v>
      </c>
      <c r="S342" s="29">
        <v>8.9887953216509979E-6</v>
      </c>
      <c r="T342" s="8">
        <v>1</v>
      </c>
      <c r="U342" s="1">
        <v>24523356</v>
      </c>
      <c r="V342" s="1">
        <v>24523356</v>
      </c>
      <c r="W342" s="1">
        <v>24523356</v>
      </c>
      <c r="X342" s="1">
        <v>24523356</v>
      </c>
      <c r="Y342" s="1">
        <v>24523356</v>
      </c>
      <c r="Z342" s="1">
        <v>24523356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</row>
    <row r="343" spans="1:32" x14ac:dyDescent="0.2">
      <c r="A343" t="s">
        <v>158</v>
      </c>
      <c r="B343" t="s">
        <v>133</v>
      </c>
      <c r="C343" t="s">
        <v>119</v>
      </c>
      <c r="D343" t="s">
        <v>1</v>
      </c>
      <c r="E343" t="s">
        <v>8</v>
      </c>
      <c r="F343" s="7">
        <v>201609</v>
      </c>
      <c r="G343" s="1">
        <v>23058562</v>
      </c>
      <c r="H343" s="1">
        <v>23058562</v>
      </c>
      <c r="I343" s="1">
        <v>23058562</v>
      </c>
      <c r="J343" s="1">
        <v>23058562</v>
      </c>
      <c r="K343" s="8">
        <v>1</v>
      </c>
      <c r="L343" s="8">
        <v>1</v>
      </c>
      <c r="M343" s="8">
        <v>0</v>
      </c>
      <c r="N343" s="8">
        <v>112894.13333333335</v>
      </c>
      <c r="O343" s="1">
        <v>0</v>
      </c>
      <c r="P343" s="1">
        <v>0</v>
      </c>
      <c r="Q343" s="1">
        <v>0</v>
      </c>
      <c r="R343" s="1">
        <v>0</v>
      </c>
      <c r="S343" s="29">
        <v>8.8578562098296207E-6</v>
      </c>
      <c r="T343" s="8">
        <v>1</v>
      </c>
      <c r="U343" s="1">
        <v>23058562</v>
      </c>
      <c r="V343" s="1">
        <v>23058562</v>
      </c>
      <c r="W343" s="1">
        <v>23058562</v>
      </c>
      <c r="X343" s="1">
        <v>23058562</v>
      </c>
      <c r="Y343" s="1">
        <v>23058562</v>
      </c>
      <c r="Z343" s="1">
        <v>23058562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</row>
    <row r="344" spans="1:32" x14ac:dyDescent="0.2">
      <c r="A344" t="s">
        <v>158</v>
      </c>
      <c r="B344" t="s">
        <v>133</v>
      </c>
      <c r="C344" t="s">
        <v>119</v>
      </c>
      <c r="D344" t="s">
        <v>1</v>
      </c>
      <c r="E344" t="s">
        <v>8</v>
      </c>
      <c r="F344" s="7">
        <v>201610</v>
      </c>
      <c r="G344" s="1">
        <v>28133670</v>
      </c>
      <c r="H344" s="1">
        <v>28133670</v>
      </c>
      <c r="I344" s="1">
        <v>28133670</v>
      </c>
      <c r="J344" s="1">
        <v>28133670</v>
      </c>
      <c r="K344" s="8">
        <v>1</v>
      </c>
      <c r="L344" s="8">
        <v>1</v>
      </c>
      <c r="M344" s="8">
        <v>0</v>
      </c>
      <c r="N344" s="8">
        <v>113637.90322580641</v>
      </c>
      <c r="O344" s="1">
        <v>0</v>
      </c>
      <c r="P344" s="1">
        <v>0</v>
      </c>
      <c r="Q344" s="1">
        <v>0</v>
      </c>
      <c r="R344" s="1">
        <v>0</v>
      </c>
      <c r="S344" s="29">
        <v>8.7998807758088475E-6</v>
      </c>
      <c r="T344" s="8">
        <v>1</v>
      </c>
      <c r="U344" s="1">
        <v>28133670</v>
      </c>
      <c r="V344" s="1">
        <v>28133670</v>
      </c>
      <c r="W344" s="1">
        <v>28133670</v>
      </c>
      <c r="X344" s="1">
        <v>28133670</v>
      </c>
      <c r="Y344" s="1">
        <v>28133670</v>
      </c>
      <c r="Z344" s="1">
        <v>28133670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</row>
    <row r="345" spans="1:32" x14ac:dyDescent="0.2">
      <c r="A345" t="s">
        <v>158</v>
      </c>
      <c r="B345" t="s">
        <v>133</v>
      </c>
      <c r="C345" t="s">
        <v>119</v>
      </c>
      <c r="D345" t="s">
        <v>1</v>
      </c>
      <c r="E345" t="s">
        <v>8</v>
      </c>
      <c r="F345" s="7">
        <v>201611</v>
      </c>
      <c r="G345" s="1">
        <v>30344786</v>
      </c>
      <c r="H345" s="1">
        <v>30344786</v>
      </c>
      <c r="I345" s="1">
        <v>30344786</v>
      </c>
      <c r="J345" s="1">
        <v>30344786</v>
      </c>
      <c r="K345" s="8">
        <v>2</v>
      </c>
      <c r="L345" s="8">
        <v>2</v>
      </c>
      <c r="M345" s="8">
        <v>0</v>
      </c>
      <c r="N345" s="8">
        <v>114152.93333333339</v>
      </c>
      <c r="O345" s="1">
        <v>0</v>
      </c>
      <c r="P345" s="1">
        <v>0</v>
      </c>
      <c r="Q345" s="1">
        <v>0</v>
      </c>
      <c r="R345" s="1">
        <v>0</v>
      </c>
      <c r="S345" s="29">
        <v>1.7520355733302798E-5</v>
      </c>
      <c r="T345" s="8">
        <v>2</v>
      </c>
      <c r="U345" s="1">
        <v>15172393</v>
      </c>
      <c r="V345" s="1">
        <v>15172393</v>
      </c>
      <c r="W345" s="1">
        <v>30344786</v>
      </c>
      <c r="X345" s="1">
        <v>30344786</v>
      </c>
      <c r="Y345" s="1">
        <v>30344786</v>
      </c>
      <c r="Z345" s="1">
        <v>30344786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</row>
    <row r="346" spans="1:32" x14ac:dyDescent="0.2">
      <c r="A346" t="s">
        <v>158</v>
      </c>
      <c r="B346" t="s">
        <v>133</v>
      </c>
      <c r="C346" t="s">
        <v>119</v>
      </c>
      <c r="D346" t="s">
        <v>1</v>
      </c>
      <c r="E346" t="s">
        <v>8</v>
      </c>
      <c r="F346" s="7">
        <v>201612</v>
      </c>
      <c r="G346" s="1">
        <v>9674120</v>
      </c>
      <c r="H346" s="1">
        <v>9674120</v>
      </c>
      <c r="I346" s="1">
        <v>9674120</v>
      </c>
      <c r="J346" s="1">
        <v>9674120</v>
      </c>
      <c r="K346" s="8">
        <v>1</v>
      </c>
      <c r="L346" s="8">
        <v>1</v>
      </c>
      <c r="M346" s="8">
        <v>0</v>
      </c>
      <c r="N346" s="8">
        <v>114726.83870967741</v>
      </c>
      <c r="O346" s="1">
        <v>0</v>
      </c>
      <c r="P346" s="1">
        <v>0</v>
      </c>
      <c r="Q346" s="1">
        <v>0</v>
      </c>
      <c r="R346" s="1">
        <v>0</v>
      </c>
      <c r="S346" s="29">
        <v>8.7163562706591713E-6</v>
      </c>
      <c r="T346" s="8">
        <v>1</v>
      </c>
      <c r="U346" s="1">
        <v>9674120</v>
      </c>
      <c r="V346" s="1">
        <v>9674120</v>
      </c>
      <c r="W346" s="1">
        <v>9674120</v>
      </c>
      <c r="X346" s="1">
        <v>9674120</v>
      </c>
      <c r="Y346" s="1">
        <v>9674120</v>
      </c>
      <c r="Z346" s="1">
        <v>9674120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</row>
    <row r="347" spans="1:32" x14ac:dyDescent="0.2">
      <c r="A347" t="s">
        <v>158</v>
      </c>
      <c r="B347" t="s">
        <v>133</v>
      </c>
      <c r="C347" t="s">
        <v>119</v>
      </c>
      <c r="D347" t="s">
        <v>1</v>
      </c>
      <c r="E347" t="s">
        <v>8</v>
      </c>
      <c r="F347" s="7">
        <v>201701</v>
      </c>
      <c r="G347" s="1">
        <v>192165510</v>
      </c>
      <c r="H347" s="1">
        <v>192165510</v>
      </c>
      <c r="I347" s="1">
        <v>192165510</v>
      </c>
      <c r="J347" s="1">
        <v>192165510</v>
      </c>
      <c r="K347" s="8">
        <v>3</v>
      </c>
      <c r="L347" s="8">
        <v>3</v>
      </c>
      <c r="M347" s="8">
        <v>0</v>
      </c>
      <c r="N347" s="8">
        <v>114571.22580645162</v>
      </c>
      <c r="O347" s="1">
        <v>0</v>
      </c>
      <c r="P347" s="1">
        <v>0</v>
      </c>
      <c r="Q347" s="1">
        <v>0</v>
      </c>
      <c r="R347" s="1">
        <v>0</v>
      </c>
      <c r="S347" s="29">
        <v>2.618458499403667E-5</v>
      </c>
      <c r="T347" s="8">
        <v>3</v>
      </c>
      <c r="U347" s="1">
        <v>64055170</v>
      </c>
      <c r="V347" s="1">
        <v>64055170</v>
      </c>
      <c r="W347" s="1">
        <v>192165510</v>
      </c>
      <c r="X347" s="1">
        <v>192165510</v>
      </c>
      <c r="Y347" s="1">
        <v>192165510</v>
      </c>
      <c r="Z347" s="1">
        <v>192165510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</row>
    <row r="348" spans="1:32" x14ac:dyDescent="0.2">
      <c r="A348" t="s">
        <v>158</v>
      </c>
      <c r="B348" t="s">
        <v>133</v>
      </c>
      <c r="C348" t="s">
        <v>119</v>
      </c>
      <c r="D348" t="s">
        <v>1</v>
      </c>
      <c r="E348" t="s">
        <v>8</v>
      </c>
      <c r="F348" s="7">
        <v>201703</v>
      </c>
      <c r="G348" s="1">
        <v>16276920</v>
      </c>
      <c r="H348" s="1">
        <v>16276920</v>
      </c>
      <c r="I348" s="1">
        <v>16276920</v>
      </c>
      <c r="J348" s="1">
        <v>16276920</v>
      </c>
      <c r="K348" s="8">
        <v>1</v>
      </c>
      <c r="L348" s="8">
        <v>1</v>
      </c>
      <c r="M348" s="8">
        <v>0</v>
      </c>
      <c r="N348" s="8">
        <v>116108.87096774191</v>
      </c>
      <c r="O348" s="1">
        <v>0</v>
      </c>
      <c r="P348" s="1">
        <v>0</v>
      </c>
      <c r="Q348" s="1">
        <v>0</v>
      </c>
      <c r="R348" s="1">
        <v>0</v>
      </c>
      <c r="S348" s="29">
        <v>8.6126063552700136E-6</v>
      </c>
      <c r="T348" s="8">
        <v>1</v>
      </c>
      <c r="U348" s="1">
        <v>16276920</v>
      </c>
      <c r="V348" s="1">
        <v>16276920</v>
      </c>
      <c r="W348" s="1">
        <v>16276920</v>
      </c>
      <c r="X348" s="1">
        <v>16276920</v>
      </c>
      <c r="Y348" s="1">
        <v>16276920</v>
      </c>
      <c r="Z348" s="1">
        <v>16276920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</row>
    <row r="349" spans="1:32" x14ac:dyDescent="0.2">
      <c r="A349" t="s">
        <v>158</v>
      </c>
      <c r="B349" t="s">
        <v>133</v>
      </c>
      <c r="C349" t="s">
        <v>119</v>
      </c>
      <c r="D349" t="s">
        <v>1</v>
      </c>
      <c r="E349" t="s">
        <v>8</v>
      </c>
      <c r="F349" s="7">
        <v>201704</v>
      </c>
      <c r="G349" s="1">
        <v>87868936</v>
      </c>
      <c r="H349" s="1">
        <v>87868936</v>
      </c>
      <c r="I349" s="1">
        <v>87868936</v>
      </c>
      <c r="J349" s="1">
        <v>87868936</v>
      </c>
      <c r="K349" s="8">
        <v>1</v>
      </c>
      <c r="L349" s="8">
        <v>1</v>
      </c>
      <c r="M349" s="8">
        <v>0</v>
      </c>
      <c r="N349" s="8">
        <v>116941.10000000002</v>
      </c>
      <c r="O349" s="1">
        <v>0</v>
      </c>
      <c r="P349" s="1">
        <v>0</v>
      </c>
      <c r="Q349" s="1">
        <v>0</v>
      </c>
      <c r="R349" s="1">
        <v>0</v>
      </c>
      <c r="S349" s="29">
        <v>8.5513134389876603E-6</v>
      </c>
      <c r="T349" s="8">
        <v>1</v>
      </c>
      <c r="U349" s="1">
        <v>87868936</v>
      </c>
      <c r="V349" s="1">
        <v>87868936</v>
      </c>
      <c r="W349" s="1">
        <v>87868936</v>
      </c>
      <c r="X349" s="1">
        <v>87868936</v>
      </c>
      <c r="Y349" s="1">
        <v>87868936</v>
      </c>
      <c r="Z349" s="1">
        <v>87868936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</row>
    <row r="350" spans="1:32" x14ac:dyDescent="0.2">
      <c r="A350" t="s">
        <v>158</v>
      </c>
      <c r="B350" t="s">
        <v>133</v>
      </c>
      <c r="C350" t="s">
        <v>119</v>
      </c>
      <c r="D350" t="s">
        <v>1</v>
      </c>
      <c r="E350" t="s">
        <v>8</v>
      </c>
      <c r="F350" s="7">
        <v>201705</v>
      </c>
      <c r="G350" s="1">
        <v>103408055</v>
      </c>
      <c r="H350" s="1">
        <v>103408055</v>
      </c>
      <c r="I350" s="1">
        <v>103408055</v>
      </c>
      <c r="J350" s="1">
        <v>103408055</v>
      </c>
      <c r="K350" s="8">
        <v>1</v>
      </c>
      <c r="L350" s="8">
        <v>1</v>
      </c>
      <c r="M350" s="8">
        <v>0</v>
      </c>
      <c r="N350" s="8">
        <v>118013.96774193546</v>
      </c>
      <c r="O350" s="1">
        <v>0</v>
      </c>
      <c r="P350" s="1">
        <v>0</v>
      </c>
      <c r="Q350" s="1">
        <v>0</v>
      </c>
      <c r="R350" s="1">
        <v>0</v>
      </c>
      <c r="S350" s="29">
        <v>8.4735732484372427E-6</v>
      </c>
      <c r="T350" s="8">
        <v>1</v>
      </c>
      <c r="U350" s="1">
        <v>103408055</v>
      </c>
      <c r="V350" s="1">
        <v>103408055</v>
      </c>
      <c r="W350" s="1">
        <v>103408055</v>
      </c>
      <c r="X350" s="1">
        <v>103408055</v>
      </c>
      <c r="Y350" s="1">
        <v>103408055</v>
      </c>
      <c r="Z350" s="1">
        <v>103408055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</row>
    <row r="351" spans="1:32" x14ac:dyDescent="0.2">
      <c r="A351" t="s">
        <v>158</v>
      </c>
      <c r="B351" t="s">
        <v>133</v>
      </c>
      <c r="C351" t="s">
        <v>119</v>
      </c>
      <c r="D351" t="s">
        <v>1</v>
      </c>
      <c r="E351" t="s">
        <v>8</v>
      </c>
      <c r="F351" s="7">
        <v>201707</v>
      </c>
      <c r="G351" s="1">
        <v>39541574</v>
      </c>
      <c r="H351" s="1">
        <v>39541574.000000007</v>
      </c>
      <c r="I351" s="1">
        <v>39541574</v>
      </c>
      <c r="J351" s="1">
        <v>39541574.000000007</v>
      </c>
      <c r="K351" s="8">
        <v>1</v>
      </c>
      <c r="L351" s="8">
        <v>1</v>
      </c>
      <c r="M351" s="8">
        <v>0</v>
      </c>
      <c r="N351" s="8">
        <v>119240.32258064517</v>
      </c>
      <c r="O351" s="1">
        <v>0</v>
      </c>
      <c r="P351" s="1">
        <v>0</v>
      </c>
      <c r="Q351" s="1">
        <v>0</v>
      </c>
      <c r="R351" s="1">
        <v>0</v>
      </c>
      <c r="S351" s="29">
        <v>8.3864248129962536E-6</v>
      </c>
      <c r="T351" s="8">
        <v>1</v>
      </c>
      <c r="U351" s="1">
        <v>39541574.000000007</v>
      </c>
      <c r="V351" s="1">
        <v>39541574.000000007</v>
      </c>
      <c r="W351" s="1">
        <v>39541574.000000007</v>
      </c>
      <c r="X351" s="1">
        <v>39541574.000000007</v>
      </c>
      <c r="Y351" s="1">
        <v>39541574.000000007</v>
      </c>
      <c r="Z351" s="1">
        <v>39541574.000000007</v>
      </c>
      <c r="AA351">
        <v>7.4505805969238281E-9</v>
      </c>
      <c r="AB351">
        <v>7.4505805969238281E-9</v>
      </c>
      <c r="AC351">
        <v>0</v>
      </c>
      <c r="AD351">
        <v>0</v>
      </c>
      <c r="AE351">
        <v>0</v>
      </c>
      <c r="AF351">
        <v>0</v>
      </c>
    </row>
    <row r="352" spans="1:32" x14ac:dyDescent="0.2">
      <c r="A352" t="s">
        <v>158</v>
      </c>
      <c r="B352" t="s">
        <v>133</v>
      </c>
      <c r="C352" t="s">
        <v>119</v>
      </c>
      <c r="D352" t="s">
        <v>1</v>
      </c>
      <c r="E352" t="s">
        <v>8</v>
      </c>
      <c r="F352" s="7">
        <v>201708</v>
      </c>
      <c r="G352" s="1">
        <v>0</v>
      </c>
      <c r="H352" s="1">
        <v>0</v>
      </c>
      <c r="I352" s="1">
        <v>0</v>
      </c>
      <c r="J352" s="1">
        <v>0</v>
      </c>
      <c r="K352" s="8">
        <v>0</v>
      </c>
      <c r="L352" s="8">
        <v>0</v>
      </c>
      <c r="M352" s="8">
        <v>0</v>
      </c>
      <c r="N352" s="8">
        <v>120127.70967741936</v>
      </c>
      <c r="O352" s="1">
        <v>0</v>
      </c>
      <c r="P352" s="1">
        <v>0</v>
      </c>
      <c r="Q352" s="1">
        <v>0</v>
      </c>
      <c r="R352" s="1">
        <v>0</v>
      </c>
      <c r="S352" s="29">
        <v>0</v>
      </c>
      <c r="T352" s="8">
        <v>0</v>
      </c>
      <c r="W352" s="1">
        <v>0</v>
      </c>
      <c r="X352" s="1">
        <v>0</v>
      </c>
      <c r="Y352" s="1">
        <v>0</v>
      </c>
      <c r="Z352" s="1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</row>
    <row r="353" spans="1:32" x14ac:dyDescent="0.2">
      <c r="A353" t="s">
        <v>158</v>
      </c>
      <c r="B353" t="s">
        <v>133</v>
      </c>
      <c r="C353" t="s">
        <v>119</v>
      </c>
      <c r="D353" t="s">
        <v>1</v>
      </c>
      <c r="E353" t="s">
        <v>8</v>
      </c>
      <c r="F353" s="7">
        <v>201710</v>
      </c>
      <c r="G353" s="1">
        <v>3474880</v>
      </c>
      <c r="H353" s="1">
        <v>3474880</v>
      </c>
      <c r="I353" s="1">
        <v>3474880</v>
      </c>
      <c r="J353" s="1">
        <v>3474880</v>
      </c>
      <c r="K353" s="8">
        <v>1</v>
      </c>
      <c r="L353" s="8">
        <v>1</v>
      </c>
      <c r="M353" s="8">
        <v>0</v>
      </c>
      <c r="N353" s="8">
        <v>121744.5806451613</v>
      </c>
      <c r="O353" s="1">
        <v>0</v>
      </c>
      <c r="P353" s="1">
        <v>0</v>
      </c>
      <c r="Q353" s="1">
        <v>0</v>
      </c>
      <c r="R353" s="1">
        <v>0</v>
      </c>
      <c r="S353" s="29">
        <v>8.2139179805844161E-6</v>
      </c>
      <c r="T353" s="8">
        <v>1</v>
      </c>
      <c r="U353" s="1">
        <v>3474880</v>
      </c>
      <c r="V353" s="1">
        <v>3474880</v>
      </c>
      <c r="W353" s="1">
        <v>3474880</v>
      </c>
      <c r="X353" s="1">
        <v>3474880</v>
      </c>
      <c r="Y353" s="1">
        <v>3474880</v>
      </c>
      <c r="Z353" s="1">
        <v>3474880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</row>
    <row r="354" spans="1:32" x14ac:dyDescent="0.2">
      <c r="A354" t="s">
        <v>158</v>
      </c>
      <c r="B354" t="s">
        <v>133</v>
      </c>
      <c r="C354" t="s">
        <v>119</v>
      </c>
      <c r="D354" t="s">
        <v>1</v>
      </c>
      <c r="E354" t="s">
        <v>8</v>
      </c>
      <c r="F354" s="7">
        <v>201712</v>
      </c>
      <c r="G354" s="1">
        <v>138692291</v>
      </c>
      <c r="H354" s="1">
        <v>138692291</v>
      </c>
      <c r="I354" s="1">
        <v>138692291</v>
      </c>
      <c r="J354" s="1">
        <v>138692291</v>
      </c>
      <c r="K354" s="8">
        <v>3</v>
      </c>
      <c r="L354" s="8">
        <v>3</v>
      </c>
      <c r="M354" s="8">
        <v>0</v>
      </c>
      <c r="N354" s="8">
        <v>122900.06451612903</v>
      </c>
      <c r="O354" s="1">
        <v>0</v>
      </c>
      <c r="P354" s="1">
        <v>0</v>
      </c>
      <c r="Q354" s="1">
        <v>0</v>
      </c>
      <c r="R354" s="1">
        <v>0</v>
      </c>
      <c r="S354" s="29">
        <v>2.4410076689636637E-5</v>
      </c>
      <c r="T354" s="8">
        <v>3</v>
      </c>
      <c r="U354" s="1">
        <v>46230763.666666664</v>
      </c>
      <c r="V354" s="1">
        <v>46230763.666666664</v>
      </c>
      <c r="W354" s="1">
        <v>138692291</v>
      </c>
      <c r="X354" s="1">
        <v>138692291</v>
      </c>
      <c r="Y354" s="1">
        <v>138692291</v>
      </c>
      <c r="Z354" s="1">
        <v>138692291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</row>
    <row r="355" spans="1:32" x14ac:dyDescent="0.2">
      <c r="A355" t="s">
        <v>158</v>
      </c>
      <c r="B355" t="s">
        <v>133</v>
      </c>
      <c r="C355" t="s">
        <v>119</v>
      </c>
      <c r="D355" t="s">
        <v>1</v>
      </c>
      <c r="E355" t="s">
        <v>8</v>
      </c>
      <c r="F355" s="7">
        <v>201801</v>
      </c>
      <c r="G355" s="1">
        <v>192490805</v>
      </c>
      <c r="H355" s="1">
        <v>192490805</v>
      </c>
      <c r="I355" s="1">
        <v>192490805</v>
      </c>
      <c r="J355" s="1">
        <v>192490805</v>
      </c>
      <c r="K355" s="8">
        <v>1</v>
      </c>
      <c r="L355" s="8">
        <v>1</v>
      </c>
      <c r="M355" s="8">
        <v>0</v>
      </c>
      <c r="N355" s="8">
        <v>122640.8709677419</v>
      </c>
      <c r="O355" s="1">
        <v>0</v>
      </c>
      <c r="P355" s="1">
        <v>0</v>
      </c>
      <c r="Q355" s="1">
        <v>0</v>
      </c>
      <c r="R355" s="1">
        <v>0</v>
      </c>
      <c r="S355" s="29">
        <v>8.1538886026260276E-6</v>
      </c>
      <c r="T355" s="8">
        <v>1</v>
      </c>
      <c r="U355" s="1">
        <v>192490805</v>
      </c>
      <c r="V355" s="1">
        <v>192490805</v>
      </c>
      <c r="W355" s="1">
        <v>192490805</v>
      </c>
      <c r="X355" s="1">
        <v>192490805</v>
      </c>
      <c r="Y355" s="1">
        <v>192490805</v>
      </c>
      <c r="Z355" s="1">
        <v>192490805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</row>
    <row r="356" spans="1:32" x14ac:dyDescent="0.2">
      <c r="A356" t="s">
        <v>158</v>
      </c>
      <c r="B356" t="s">
        <v>133</v>
      </c>
      <c r="C356" t="s">
        <v>119</v>
      </c>
      <c r="D356" t="s">
        <v>1</v>
      </c>
      <c r="E356" t="s">
        <v>8</v>
      </c>
      <c r="F356" s="7">
        <v>201802</v>
      </c>
      <c r="G356" s="1">
        <v>82036520</v>
      </c>
      <c r="H356" s="1">
        <v>82036520</v>
      </c>
      <c r="I356" s="1">
        <v>82036520</v>
      </c>
      <c r="J356" s="1">
        <v>82036520</v>
      </c>
      <c r="K356" s="8">
        <v>1</v>
      </c>
      <c r="L356" s="8">
        <v>1</v>
      </c>
      <c r="M356" s="8">
        <v>0</v>
      </c>
      <c r="N356" s="8">
        <v>122705.64285714286</v>
      </c>
      <c r="O356" s="1">
        <v>0</v>
      </c>
      <c r="P356" s="1">
        <v>0</v>
      </c>
      <c r="Q356" s="1">
        <v>0</v>
      </c>
      <c r="R356" s="1">
        <v>0</v>
      </c>
      <c r="S356" s="29">
        <v>8.149584458509592E-6</v>
      </c>
      <c r="T356" s="8">
        <v>1</v>
      </c>
      <c r="U356" s="1">
        <v>82036520</v>
      </c>
      <c r="V356" s="1">
        <v>82036520</v>
      </c>
      <c r="W356" s="1">
        <v>82036520</v>
      </c>
      <c r="X356" s="1">
        <v>82036520</v>
      </c>
      <c r="Y356" s="1">
        <v>82036520</v>
      </c>
      <c r="Z356" s="1">
        <v>82036520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</row>
    <row r="357" spans="1:32" x14ac:dyDescent="0.2">
      <c r="A357" t="s">
        <v>158</v>
      </c>
      <c r="B357" t="s">
        <v>133</v>
      </c>
      <c r="C357" t="s">
        <v>119</v>
      </c>
      <c r="D357" t="s">
        <v>1</v>
      </c>
      <c r="E357" t="s">
        <v>8</v>
      </c>
      <c r="F357" s="7">
        <v>201803</v>
      </c>
      <c r="G357" s="1">
        <v>41356140</v>
      </c>
      <c r="H357" s="1">
        <v>41356140</v>
      </c>
      <c r="I357" s="1">
        <v>41356140</v>
      </c>
      <c r="J357" s="1">
        <v>41356140</v>
      </c>
      <c r="K357" s="8">
        <v>2</v>
      </c>
      <c r="L357" s="8">
        <v>2</v>
      </c>
      <c r="M357" s="8">
        <v>0</v>
      </c>
      <c r="N357" s="8">
        <v>123337.77419354836</v>
      </c>
      <c r="O357" s="1">
        <v>0</v>
      </c>
      <c r="P357" s="1">
        <v>0</v>
      </c>
      <c r="Q357" s="1">
        <v>0</v>
      </c>
      <c r="R357" s="1">
        <v>0</v>
      </c>
      <c r="S357" s="29">
        <v>1.6215632340352524E-5</v>
      </c>
      <c r="T357" s="8">
        <v>2</v>
      </c>
      <c r="U357" s="1">
        <v>20678070</v>
      </c>
      <c r="V357" s="1">
        <v>20678070</v>
      </c>
      <c r="W357" s="1">
        <v>41356140</v>
      </c>
      <c r="X357" s="1">
        <v>41356140</v>
      </c>
      <c r="Y357" s="1">
        <v>41356140</v>
      </c>
      <c r="Z357" s="1">
        <v>41356140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</row>
    <row r="358" spans="1:32" x14ac:dyDescent="0.2">
      <c r="A358" t="s">
        <v>158</v>
      </c>
      <c r="B358" t="s">
        <v>133</v>
      </c>
      <c r="C358" t="s">
        <v>119</v>
      </c>
      <c r="D358" t="s">
        <v>1</v>
      </c>
      <c r="E358" t="s">
        <v>8</v>
      </c>
      <c r="F358" s="7">
        <v>201804</v>
      </c>
      <c r="G358" s="1">
        <v>182812703</v>
      </c>
      <c r="H358" s="1">
        <v>182812703</v>
      </c>
      <c r="I358" s="1">
        <v>182812703</v>
      </c>
      <c r="J358" s="1">
        <v>182812703</v>
      </c>
      <c r="K358" s="8">
        <v>2</v>
      </c>
      <c r="L358" s="8">
        <v>2</v>
      </c>
      <c r="M358" s="8">
        <v>0</v>
      </c>
      <c r="N358" s="8">
        <v>123603.69999999998</v>
      </c>
      <c r="O358" s="1">
        <v>0</v>
      </c>
      <c r="P358" s="1">
        <v>0</v>
      </c>
      <c r="Q358" s="1">
        <v>0</v>
      </c>
      <c r="R358" s="1">
        <v>0</v>
      </c>
      <c r="S358" s="29">
        <v>1.6180745398398269E-5</v>
      </c>
      <c r="T358" s="8">
        <v>2</v>
      </c>
      <c r="U358" s="1">
        <v>91406351.5</v>
      </c>
      <c r="V358" s="1">
        <v>91406351.5</v>
      </c>
      <c r="W358" s="1">
        <v>182812703</v>
      </c>
      <c r="X358" s="1">
        <v>182812703</v>
      </c>
      <c r="Y358" s="1">
        <v>182812703</v>
      </c>
      <c r="Z358" s="1">
        <v>182812703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</row>
    <row r="359" spans="1:32" x14ac:dyDescent="0.2">
      <c r="A359" t="s">
        <v>158</v>
      </c>
      <c r="B359" t="s">
        <v>133</v>
      </c>
      <c r="C359" t="s">
        <v>119</v>
      </c>
      <c r="D359" t="s">
        <v>1</v>
      </c>
      <c r="E359" t="s">
        <v>8</v>
      </c>
      <c r="F359" s="7">
        <v>201806</v>
      </c>
      <c r="G359" s="1">
        <v>186217664</v>
      </c>
      <c r="H359" s="1">
        <v>186217664</v>
      </c>
      <c r="I359" s="1">
        <v>186217664</v>
      </c>
      <c r="J359" s="1">
        <v>186217664</v>
      </c>
      <c r="K359" s="8">
        <v>1</v>
      </c>
      <c r="L359" s="8">
        <v>1</v>
      </c>
      <c r="M359" s="8">
        <v>0</v>
      </c>
      <c r="N359" s="8">
        <v>125609.23333333334</v>
      </c>
      <c r="O359" s="1">
        <v>0</v>
      </c>
      <c r="P359" s="1">
        <v>0</v>
      </c>
      <c r="Q359" s="1">
        <v>0</v>
      </c>
      <c r="R359" s="1">
        <v>0</v>
      </c>
      <c r="S359" s="29">
        <v>7.9611981815561866E-6</v>
      </c>
      <c r="T359" s="8">
        <v>1</v>
      </c>
      <c r="U359" s="1">
        <v>186217664</v>
      </c>
      <c r="V359" s="1">
        <v>186217664</v>
      </c>
      <c r="W359" s="1">
        <v>186217664</v>
      </c>
      <c r="X359" s="1">
        <v>186217664</v>
      </c>
      <c r="Y359" s="1">
        <v>186217664</v>
      </c>
      <c r="Z359" s="1">
        <v>186217664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</row>
    <row r="360" spans="1:32" x14ac:dyDescent="0.2">
      <c r="A360" t="s">
        <v>158</v>
      </c>
      <c r="B360" t="s">
        <v>133</v>
      </c>
      <c r="C360" t="s">
        <v>119</v>
      </c>
      <c r="D360" t="s">
        <v>1</v>
      </c>
      <c r="E360" t="s">
        <v>8</v>
      </c>
      <c r="F360" s="7">
        <v>201807</v>
      </c>
      <c r="G360" s="1">
        <v>26731520</v>
      </c>
      <c r="H360" s="1">
        <v>26731520</v>
      </c>
      <c r="I360" s="1">
        <v>26731520</v>
      </c>
      <c r="J360" s="1">
        <v>26731520</v>
      </c>
      <c r="K360" s="8">
        <v>2</v>
      </c>
      <c r="L360" s="8">
        <v>2</v>
      </c>
      <c r="M360" s="8">
        <v>0</v>
      </c>
      <c r="N360" s="8">
        <v>126584.67741935482</v>
      </c>
      <c r="O360" s="1">
        <v>0</v>
      </c>
      <c r="P360" s="1">
        <v>0</v>
      </c>
      <c r="Q360" s="1">
        <v>0</v>
      </c>
      <c r="R360" s="1">
        <v>0</v>
      </c>
      <c r="S360" s="29">
        <v>1.579970057019081E-5</v>
      </c>
      <c r="T360" s="8">
        <v>2</v>
      </c>
      <c r="U360" s="1">
        <v>13365760</v>
      </c>
      <c r="V360" s="1">
        <v>13365760</v>
      </c>
      <c r="W360" s="1">
        <v>26731520</v>
      </c>
      <c r="X360" s="1">
        <v>26731520</v>
      </c>
      <c r="Y360" s="1">
        <v>26731520</v>
      </c>
      <c r="Z360" s="1">
        <v>26731520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</row>
    <row r="361" spans="1:32" x14ac:dyDescent="0.2">
      <c r="A361" t="s">
        <v>158</v>
      </c>
      <c r="B361" t="s">
        <v>133</v>
      </c>
      <c r="C361" t="s">
        <v>119</v>
      </c>
      <c r="D361" t="s">
        <v>1</v>
      </c>
      <c r="E361" t="s">
        <v>8</v>
      </c>
      <c r="F361" s="7">
        <v>201808</v>
      </c>
      <c r="G361" s="1">
        <v>30870717</v>
      </c>
      <c r="H361" s="1">
        <v>30870717</v>
      </c>
      <c r="I361" s="1">
        <v>30870717</v>
      </c>
      <c r="J361" s="1">
        <v>30870717</v>
      </c>
      <c r="K361" s="8">
        <v>2</v>
      </c>
      <c r="L361" s="8">
        <v>2</v>
      </c>
      <c r="M361" s="8">
        <v>0</v>
      </c>
      <c r="N361" s="8">
        <v>127876.19354838716</v>
      </c>
      <c r="O361" s="1">
        <v>0</v>
      </c>
      <c r="P361" s="1">
        <v>0</v>
      </c>
      <c r="Q361" s="1">
        <v>0</v>
      </c>
      <c r="R361" s="1">
        <v>0</v>
      </c>
      <c r="S361" s="29">
        <v>1.5640127724346273E-5</v>
      </c>
      <c r="T361" s="8">
        <v>2</v>
      </c>
      <c r="U361" s="1">
        <v>15435358.5</v>
      </c>
      <c r="V361" s="1">
        <v>15435358.5</v>
      </c>
      <c r="W361" s="1">
        <v>30870717</v>
      </c>
      <c r="X361" s="1">
        <v>30870717</v>
      </c>
      <c r="Y361" s="1">
        <v>30870717</v>
      </c>
      <c r="Z361" s="1">
        <v>30870717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</row>
    <row r="362" spans="1:32" x14ac:dyDescent="0.2">
      <c r="A362" t="s">
        <v>158</v>
      </c>
      <c r="B362" t="s">
        <v>133</v>
      </c>
      <c r="C362" t="s">
        <v>119</v>
      </c>
      <c r="D362" t="s">
        <v>1</v>
      </c>
      <c r="E362" t="s">
        <v>8</v>
      </c>
      <c r="F362" s="7">
        <v>201809</v>
      </c>
      <c r="G362" s="1">
        <v>20279700</v>
      </c>
      <c r="H362" s="1">
        <v>20279700</v>
      </c>
      <c r="I362" s="1">
        <v>20279700</v>
      </c>
      <c r="J362" s="1">
        <v>20279700</v>
      </c>
      <c r="K362" s="8">
        <v>2</v>
      </c>
      <c r="L362" s="8">
        <v>2</v>
      </c>
      <c r="M362" s="8">
        <v>0</v>
      </c>
      <c r="N362" s="8">
        <v>129323.19999999995</v>
      </c>
      <c r="O362" s="1">
        <v>0</v>
      </c>
      <c r="P362" s="1">
        <v>0</v>
      </c>
      <c r="Q362" s="1">
        <v>0</v>
      </c>
      <c r="R362" s="1">
        <v>0</v>
      </c>
      <c r="S362" s="29">
        <v>1.5465129226619824E-5</v>
      </c>
      <c r="T362" s="8">
        <v>2</v>
      </c>
      <c r="U362" s="1">
        <v>10139850</v>
      </c>
      <c r="V362" s="1">
        <v>10139850</v>
      </c>
      <c r="W362" s="1">
        <v>20279700</v>
      </c>
      <c r="X362" s="1">
        <v>20279700</v>
      </c>
      <c r="Y362" s="1">
        <v>20279700</v>
      </c>
      <c r="Z362" s="1">
        <v>20279700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</row>
    <row r="363" spans="1:32" x14ac:dyDescent="0.2">
      <c r="A363" t="s">
        <v>158</v>
      </c>
      <c r="B363" t="s">
        <v>133</v>
      </c>
      <c r="C363" t="s">
        <v>119</v>
      </c>
      <c r="D363" t="s">
        <v>1</v>
      </c>
      <c r="E363" t="s">
        <v>8</v>
      </c>
      <c r="F363" s="7">
        <v>201810</v>
      </c>
      <c r="G363" s="1">
        <v>264870440.03999999</v>
      </c>
      <c r="H363" s="1">
        <v>264870440.03999996</v>
      </c>
      <c r="I363" s="1">
        <v>264870440.03999999</v>
      </c>
      <c r="J363" s="1">
        <v>264870440.03999996</v>
      </c>
      <c r="K363" s="8">
        <v>2</v>
      </c>
      <c r="L363" s="8">
        <v>2</v>
      </c>
      <c r="M363" s="8">
        <v>0</v>
      </c>
      <c r="N363" s="8">
        <v>130677.80645161294</v>
      </c>
      <c r="O363" s="1">
        <v>0</v>
      </c>
      <c r="P363" s="1">
        <v>0</v>
      </c>
      <c r="Q363" s="1">
        <v>0</v>
      </c>
      <c r="R363" s="1">
        <v>0</v>
      </c>
      <c r="S363" s="29">
        <v>1.5304817660377205E-5</v>
      </c>
      <c r="T363" s="8">
        <v>2</v>
      </c>
      <c r="U363" s="1">
        <v>132435220.01999998</v>
      </c>
      <c r="V363" s="1">
        <v>132435220.01999998</v>
      </c>
      <c r="W363" s="1">
        <v>264870440.03999996</v>
      </c>
      <c r="X363" s="1">
        <v>264870440.03999996</v>
      </c>
      <c r="Y363" s="1">
        <v>264870440.03999996</v>
      </c>
      <c r="Z363" s="1">
        <v>264870440.03999996</v>
      </c>
      <c r="AA363">
        <v>-2.9802322387695312E-8</v>
      </c>
      <c r="AB363">
        <v>-2.9802322387695312E-8</v>
      </c>
      <c r="AC363">
        <v>0</v>
      </c>
      <c r="AD363">
        <v>0</v>
      </c>
      <c r="AE363">
        <v>0</v>
      </c>
      <c r="AF363">
        <v>0</v>
      </c>
    </row>
    <row r="364" spans="1:32" x14ac:dyDescent="0.2">
      <c r="A364" t="s">
        <v>158</v>
      </c>
      <c r="B364" t="s">
        <v>133</v>
      </c>
      <c r="C364" t="s">
        <v>119</v>
      </c>
      <c r="D364" t="s">
        <v>1</v>
      </c>
      <c r="E364" t="s">
        <v>8</v>
      </c>
      <c r="F364" s="7">
        <v>201811</v>
      </c>
      <c r="G364" s="1">
        <v>22986000</v>
      </c>
      <c r="H364" s="1">
        <v>22986000</v>
      </c>
      <c r="I364" s="1">
        <v>22986000</v>
      </c>
      <c r="J364" s="1">
        <v>22986000</v>
      </c>
      <c r="K364" s="8">
        <v>1</v>
      </c>
      <c r="L364" s="8">
        <v>1</v>
      </c>
      <c r="M364" s="8">
        <v>0</v>
      </c>
      <c r="N364" s="8">
        <v>131656.19999999998</v>
      </c>
      <c r="O364" s="1">
        <v>0</v>
      </c>
      <c r="P364" s="1">
        <v>0</v>
      </c>
      <c r="Q364" s="1">
        <v>0</v>
      </c>
      <c r="R364" s="1">
        <v>0</v>
      </c>
      <c r="S364" s="29">
        <v>7.595540506257967E-6</v>
      </c>
      <c r="T364" s="8">
        <v>1</v>
      </c>
      <c r="U364" s="1">
        <v>22986000</v>
      </c>
      <c r="V364" s="1">
        <v>22986000</v>
      </c>
      <c r="W364" s="1">
        <v>22986000</v>
      </c>
      <c r="X364" s="1">
        <v>22986000</v>
      </c>
      <c r="Y364" s="1">
        <v>22986000</v>
      </c>
      <c r="Z364" s="1">
        <v>22986000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</row>
    <row r="365" spans="1:32" x14ac:dyDescent="0.2">
      <c r="A365" t="s">
        <v>158</v>
      </c>
      <c r="B365" t="s">
        <v>133</v>
      </c>
      <c r="C365" t="s">
        <v>119</v>
      </c>
      <c r="D365" t="s">
        <v>1</v>
      </c>
      <c r="E365" t="s">
        <v>8</v>
      </c>
      <c r="F365" s="7">
        <v>201812</v>
      </c>
      <c r="G365" s="1">
        <v>54473441</v>
      </c>
      <c r="H365" s="1">
        <v>54473441</v>
      </c>
      <c r="I365" s="1">
        <v>54473441</v>
      </c>
      <c r="J365" s="1">
        <v>54473441</v>
      </c>
      <c r="K365" s="8">
        <v>3</v>
      </c>
      <c r="L365" s="8">
        <v>3</v>
      </c>
      <c r="M365" s="8">
        <v>0</v>
      </c>
      <c r="N365" s="8">
        <v>132763.74193548394</v>
      </c>
      <c r="O365" s="1">
        <v>0</v>
      </c>
      <c r="P365" s="1">
        <v>0</v>
      </c>
      <c r="Q365" s="1">
        <v>0</v>
      </c>
      <c r="R365" s="1">
        <v>0</v>
      </c>
      <c r="S365" s="29">
        <v>2.2596530922259175E-5</v>
      </c>
      <c r="T365" s="8">
        <v>3</v>
      </c>
      <c r="U365" s="1">
        <v>18157813.666666668</v>
      </c>
      <c r="V365" s="1">
        <v>18157813.666666668</v>
      </c>
      <c r="W365" s="1">
        <v>54473441</v>
      </c>
      <c r="X365" s="1">
        <v>54473441</v>
      </c>
      <c r="Y365" s="1">
        <v>54473441</v>
      </c>
      <c r="Z365" s="1">
        <v>54473441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</row>
    <row r="366" spans="1:32" x14ac:dyDescent="0.2">
      <c r="A366" t="s">
        <v>158</v>
      </c>
      <c r="B366" t="s">
        <v>133</v>
      </c>
      <c r="C366" t="s">
        <v>119</v>
      </c>
      <c r="D366" t="s">
        <v>1</v>
      </c>
      <c r="E366" t="s">
        <v>8</v>
      </c>
      <c r="F366" s="7">
        <v>201901</v>
      </c>
      <c r="G366" s="1">
        <v>74857230</v>
      </c>
      <c r="H366" s="1">
        <v>74857230</v>
      </c>
      <c r="I366" s="1">
        <v>74857230</v>
      </c>
      <c r="J366" s="1">
        <v>74857230</v>
      </c>
      <c r="K366" s="8">
        <v>2</v>
      </c>
      <c r="L366" s="8">
        <v>2</v>
      </c>
      <c r="M366" s="8">
        <v>0</v>
      </c>
      <c r="N366" s="8">
        <v>132769.16129032249</v>
      </c>
      <c r="O366" s="1">
        <v>0</v>
      </c>
      <c r="P366" s="1">
        <v>0</v>
      </c>
      <c r="Q366" s="1">
        <v>0</v>
      </c>
      <c r="R366" s="1">
        <v>0</v>
      </c>
      <c r="S366" s="29">
        <v>1.5063739053278026E-5</v>
      </c>
      <c r="T366" s="8">
        <v>2</v>
      </c>
      <c r="U366" s="1">
        <v>37428615</v>
      </c>
      <c r="V366" s="1">
        <v>37428615</v>
      </c>
      <c r="W366" s="1">
        <v>74857230</v>
      </c>
      <c r="X366" s="1">
        <v>74857230</v>
      </c>
      <c r="Y366" s="1">
        <v>74857230</v>
      </c>
      <c r="Z366" s="1">
        <v>74857230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</row>
    <row r="367" spans="1:32" x14ac:dyDescent="0.2">
      <c r="A367" t="s">
        <v>158</v>
      </c>
      <c r="B367" t="s">
        <v>133</v>
      </c>
      <c r="C367" t="s">
        <v>119</v>
      </c>
      <c r="D367" t="s">
        <v>1</v>
      </c>
      <c r="E367" t="s">
        <v>8</v>
      </c>
      <c r="F367" s="7">
        <v>201902</v>
      </c>
      <c r="G367" s="1">
        <v>286932424</v>
      </c>
      <c r="H367" s="1">
        <v>286932424</v>
      </c>
      <c r="I367" s="1">
        <v>286932424</v>
      </c>
      <c r="J367" s="1">
        <v>286932424</v>
      </c>
      <c r="K367" s="8">
        <v>1</v>
      </c>
      <c r="L367" s="8">
        <v>1</v>
      </c>
      <c r="M367" s="8">
        <v>0</v>
      </c>
      <c r="N367" s="8">
        <v>133410.92857142846</v>
      </c>
      <c r="O367" s="1">
        <v>0</v>
      </c>
      <c r="P367" s="1">
        <v>0</v>
      </c>
      <c r="Q367" s="1">
        <v>0</v>
      </c>
      <c r="R367" s="1">
        <v>0</v>
      </c>
      <c r="S367" s="29">
        <v>7.4956378064979749E-6</v>
      </c>
      <c r="T367" s="8">
        <v>1</v>
      </c>
      <c r="U367" s="1">
        <v>286932424</v>
      </c>
      <c r="V367" s="1">
        <v>286932424</v>
      </c>
      <c r="W367" s="1">
        <v>286932424</v>
      </c>
      <c r="X367" s="1">
        <v>286932424</v>
      </c>
      <c r="Y367" s="1">
        <v>286932424</v>
      </c>
      <c r="Z367" s="1">
        <v>286932424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</row>
    <row r="368" spans="1:32" x14ac:dyDescent="0.2">
      <c r="A368" t="s">
        <v>158</v>
      </c>
      <c r="B368" t="s">
        <v>133</v>
      </c>
      <c r="C368" t="s">
        <v>119</v>
      </c>
      <c r="D368" t="s">
        <v>1</v>
      </c>
      <c r="E368" t="s">
        <v>8</v>
      </c>
      <c r="F368" s="7">
        <v>201903</v>
      </c>
      <c r="G368" s="1">
        <v>39509450</v>
      </c>
      <c r="H368" s="1">
        <v>39509450</v>
      </c>
      <c r="I368" s="1">
        <v>39509450</v>
      </c>
      <c r="J368" s="1">
        <v>39509450</v>
      </c>
      <c r="K368" s="8">
        <v>2</v>
      </c>
      <c r="L368" s="8">
        <v>2</v>
      </c>
      <c r="M368" s="8">
        <v>0</v>
      </c>
      <c r="N368" s="8">
        <v>134459.19354838712</v>
      </c>
      <c r="O368" s="1">
        <v>0</v>
      </c>
      <c r="P368" s="1">
        <v>0</v>
      </c>
      <c r="Q368" s="1">
        <v>0</v>
      </c>
      <c r="R368" s="1">
        <v>0</v>
      </c>
      <c r="S368" s="29">
        <v>1.4874401275359952E-5</v>
      </c>
      <c r="T368" s="8">
        <v>2</v>
      </c>
      <c r="U368" s="1">
        <v>19754725</v>
      </c>
      <c r="V368" s="1">
        <v>19754725</v>
      </c>
      <c r="W368" s="1">
        <v>39509450</v>
      </c>
      <c r="X368" s="1">
        <v>39509450</v>
      </c>
      <c r="Y368" s="1">
        <v>39509450</v>
      </c>
      <c r="Z368" s="1">
        <v>39509450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</row>
    <row r="369" spans="1:32" x14ac:dyDescent="0.2">
      <c r="A369" t="s">
        <v>158</v>
      </c>
      <c r="B369" t="s">
        <v>133</v>
      </c>
      <c r="C369" t="s">
        <v>119</v>
      </c>
      <c r="D369" t="s">
        <v>1</v>
      </c>
      <c r="E369" t="s">
        <v>8</v>
      </c>
      <c r="F369" s="7">
        <v>201904</v>
      </c>
      <c r="G369" s="1">
        <v>199062362</v>
      </c>
      <c r="H369" s="1">
        <v>199062362</v>
      </c>
      <c r="I369" s="1">
        <v>199062362</v>
      </c>
      <c r="J369" s="1">
        <v>199062362</v>
      </c>
      <c r="K369" s="8">
        <v>4</v>
      </c>
      <c r="L369" s="8">
        <v>4</v>
      </c>
      <c r="M369" s="8">
        <v>0</v>
      </c>
      <c r="N369" s="8">
        <v>135468.06666666653</v>
      </c>
      <c r="O369" s="1">
        <v>0</v>
      </c>
      <c r="P369" s="1">
        <v>0</v>
      </c>
      <c r="Q369" s="1">
        <v>0</v>
      </c>
      <c r="R369" s="1">
        <v>0</v>
      </c>
      <c r="S369" s="29">
        <v>2.9527253901411482E-5</v>
      </c>
      <c r="T369" s="8">
        <v>4</v>
      </c>
      <c r="U369" s="1">
        <v>49765590.5</v>
      </c>
      <c r="V369" s="1">
        <v>49765590.5</v>
      </c>
      <c r="W369" s="1">
        <v>199062362</v>
      </c>
      <c r="X369" s="1">
        <v>199062362</v>
      </c>
      <c r="Y369" s="1">
        <v>199062362</v>
      </c>
      <c r="Z369" s="1">
        <v>199062362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</row>
    <row r="370" spans="1:32" x14ac:dyDescent="0.2">
      <c r="A370" t="s">
        <v>158</v>
      </c>
      <c r="B370" t="s">
        <v>133</v>
      </c>
      <c r="C370" t="s">
        <v>119</v>
      </c>
      <c r="D370" t="s">
        <v>1</v>
      </c>
      <c r="E370" t="s">
        <v>8</v>
      </c>
      <c r="F370" s="7">
        <v>201905</v>
      </c>
      <c r="G370" s="1">
        <v>70329780</v>
      </c>
      <c r="H370" s="1">
        <v>70329780</v>
      </c>
      <c r="I370" s="1">
        <v>70329780</v>
      </c>
      <c r="J370" s="1">
        <v>70329780</v>
      </c>
      <c r="K370" s="8">
        <v>1</v>
      </c>
      <c r="L370" s="8">
        <v>1</v>
      </c>
      <c r="M370" s="8">
        <v>0</v>
      </c>
      <c r="N370" s="8">
        <v>136675.45161290321</v>
      </c>
      <c r="O370" s="1">
        <v>0</v>
      </c>
      <c r="P370" s="1">
        <v>0</v>
      </c>
      <c r="Q370" s="1">
        <v>0</v>
      </c>
      <c r="R370" s="1">
        <v>0</v>
      </c>
      <c r="S370" s="29">
        <v>7.3166028588091549E-6</v>
      </c>
      <c r="T370" s="8">
        <v>1</v>
      </c>
      <c r="U370" s="1">
        <v>70329780</v>
      </c>
      <c r="V370" s="1">
        <v>70329780</v>
      </c>
      <c r="W370" s="1">
        <v>70329780</v>
      </c>
      <c r="X370" s="1">
        <v>70329780</v>
      </c>
      <c r="Y370" s="1">
        <v>70329780</v>
      </c>
      <c r="Z370" s="1">
        <v>70329780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</row>
    <row r="371" spans="1:32" x14ac:dyDescent="0.2">
      <c r="A371" t="s">
        <v>158</v>
      </c>
      <c r="B371" t="s">
        <v>133</v>
      </c>
      <c r="C371" t="s">
        <v>119</v>
      </c>
      <c r="D371" t="s">
        <v>1</v>
      </c>
      <c r="E371" t="s">
        <v>8</v>
      </c>
      <c r="F371" s="7">
        <v>201906</v>
      </c>
      <c r="G371" s="1">
        <v>0</v>
      </c>
      <c r="H371" s="1">
        <v>0</v>
      </c>
      <c r="I371" s="1">
        <v>0</v>
      </c>
      <c r="J371" s="1">
        <v>0</v>
      </c>
      <c r="K371" s="8">
        <v>0</v>
      </c>
      <c r="L371" s="8">
        <v>0</v>
      </c>
      <c r="M371" s="8">
        <v>0</v>
      </c>
      <c r="N371" s="8">
        <v>138188.50000000006</v>
      </c>
      <c r="O371" s="1">
        <v>0</v>
      </c>
      <c r="P371" s="1">
        <v>0</v>
      </c>
      <c r="Q371" s="1">
        <v>0</v>
      </c>
      <c r="R371" s="1">
        <v>0</v>
      </c>
      <c r="S371" s="29">
        <v>0</v>
      </c>
      <c r="T371" s="8">
        <v>0</v>
      </c>
      <c r="W371" s="1">
        <v>0</v>
      </c>
      <c r="X371" s="1">
        <v>0</v>
      </c>
      <c r="Y371" s="1">
        <v>0</v>
      </c>
      <c r="Z371" s="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</row>
    <row r="372" spans="1:32" x14ac:dyDescent="0.2">
      <c r="A372" t="s">
        <v>158</v>
      </c>
      <c r="B372" t="s">
        <v>133</v>
      </c>
      <c r="C372" t="s">
        <v>119</v>
      </c>
      <c r="D372" t="s">
        <v>1</v>
      </c>
      <c r="E372" t="s">
        <v>8</v>
      </c>
      <c r="F372" s="7">
        <v>201907</v>
      </c>
      <c r="G372" s="1">
        <v>48273944</v>
      </c>
      <c r="H372" s="1">
        <v>48273944</v>
      </c>
      <c r="I372" s="1">
        <v>48273944</v>
      </c>
      <c r="J372" s="1">
        <v>48273944</v>
      </c>
      <c r="K372" s="8">
        <v>2</v>
      </c>
      <c r="L372" s="8">
        <v>2</v>
      </c>
      <c r="M372" s="8">
        <v>0</v>
      </c>
      <c r="N372" s="8">
        <v>139122.45161290327</v>
      </c>
      <c r="O372" s="1">
        <v>0</v>
      </c>
      <c r="P372" s="1">
        <v>0</v>
      </c>
      <c r="Q372" s="1">
        <v>0</v>
      </c>
      <c r="R372" s="1">
        <v>0</v>
      </c>
      <c r="S372" s="29">
        <v>1.4375824870919E-5</v>
      </c>
      <c r="T372" s="8">
        <v>2</v>
      </c>
      <c r="U372" s="1">
        <v>24136972</v>
      </c>
      <c r="V372" s="1">
        <v>24136972</v>
      </c>
      <c r="W372" s="1">
        <v>48273944</v>
      </c>
      <c r="X372" s="1">
        <v>48273944</v>
      </c>
      <c r="Y372" s="1">
        <v>48273944</v>
      </c>
      <c r="Z372" s="1">
        <v>48273944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</row>
    <row r="373" spans="1:32" x14ac:dyDescent="0.2">
      <c r="A373" t="s">
        <v>158</v>
      </c>
      <c r="B373" t="s">
        <v>133</v>
      </c>
      <c r="C373" t="s">
        <v>119</v>
      </c>
      <c r="D373" t="s">
        <v>1</v>
      </c>
      <c r="E373" t="s">
        <v>8</v>
      </c>
      <c r="F373" s="7">
        <v>201908</v>
      </c>
      <c r="G373" s="1">
        <v>0</v>
      </c>
      <c r="H373" s="1">
        <v>0</v>
      </c>
      <c r="I373" s="1">
        <v>0</v>
      </c>
      <c r="J373" s="1">
        <v>0</v>
      </c>
      <c r="K373" s="8">
        <v>0</v>
      </c>
      <c r="L373" s="8">
        <v>0</v>
      </c>
      <c r="M373" s="8">
        <v>0</v>
      </c>
      <c r="N373" s="8">
        <v>140480.77419354845</v>
      </c>
      <c r="O373" s="1">
        <v>0</v>
      </c>
      <c r="P373" s="1">
        <v>0</v>
      </c>
      <c r="Q373" s="1">
        <v>0</v>
      </c>
      <c r="R373" s="1">
        <v>0</v>
      </c>
      <c r="S373" s="29">
        <v>0</v>
      </c>
      <c r="T373" s="8">
        <v>0</v>
      </c>
      <c r="W373" s="1">
        <v>0</v>
      </c>
      <c r="X373" s="1">
        <v>0</v>
      </c>
      <c r="Y373" s="1">
        <v>0</v>
      </c>
      <c r="Z373" s="1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</row>
    <row r="374" spans="1:32" x14ac:dyDescent="0.2">
      <c r="A374" t="s">
        <v>158</v>
      </c>
      <c r="B374" t="s">
        <v>133</v>
      </c>
      <c r="C374" t="s">
        <v>119</v>
      </c>
      <c r="D374" t="s">
        <v>1</v>
      </c>
      <c r="E374" t="s">
        <v>8</v>
      </c>
      <c r="F374" s="7">
        <v>201909</v>
      </c>
      <c r="G374" s="1">
        <v>256364125</v>
      </c>
      <c r="H374" s="1">
        <v>256364125</v>
      </c>
      <c r="I374" s="1">
        <v>256364125</v>
      </c>
      <c r="J374" s="1">
        <v>256364125</v>
      </c>
      <c r="K374" s="8">
        <v>1</v>
      </c>
      <c r="L374" s="8">
        <v>1</v>
      </c>
      <c r="M374" s="8">
        <v>0</v>
      </c>
      <c r="N374" s="8">
        <v>141901.9</v>
      </c>
      <c r="O374" s="1">
        <v>0</v>
      </c>
      <c r="P374" s="1">
        <v>0</v>
      </c>
      <c r="Q374" s="1">
        <v>0</v>
      </c>
      <c r="R374" s="1">
        <v>0</v>
      </c>
      <c r="S374" s="29">
        <v>7.0471219906146429E-6</v>
      </c>
      <c r="T374" s="8">
        <v>1</v>
      </c>
      <c r="U374" s="1">
        <v>256364125</v>
      </c>
      <c r="V374" s="1">
        <v>256364125</v>
      </c>
      <c r="W374" s="1">
        <v>256364125</v>
      </c>
      <c r="X374" s="1">
        <v>256364125</v>
      </c>
      <c r="Y374" s="1">
        <v>256364125</v>
      </c>
      <c r="Z374" s="1">
        <v>256364125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</row>
    <row r="375" spans="1:32" x14ac:dyDescent="0.2">
      <c r="A375" t="s">
        <v>158</v>
      </c>
      <c r="B375" t="s">
        <v>133</v>
      </c>
      <c r="C375" t="s">
        <v>119</v>
      </c>
      <c r="D375" t="s">
        <v>1</v>
      </c>
      <c r="E375" t="s">
        <v>8</v>
      </c>
      <c r="F375" s="7">
        <v>201910</v>
      </c>
      <c r="G375" s="1">
        <v>13938046</v>
      </c>
      <c r="H375" s="1">
        <v>13938046</v>
      </c>
      <c r="I375" s="1">
        <v>13938046</v>
      </c>
      <c r="J375" s="1">
        <v>13938046</v>
      </c>
      <c r="K375" s="8">
        <v>1</v>
      </c>
      <c r="L375" s="8">
        <v>1</v>
      </c>
      <c r="M375" s="8">
        <v>0</v>
      </c>
      <c r="N375" s="8">
        <v>144100.22580645146</v>
      </c>
      <c r="O375" s="1">
        <v>0</v>
      </c>
      <c r="P375" s="1">
        <v>0</v>
      </c>
      <c r="Q375" s="1">
        <v>0</v>
      </c>
      <c r="R375" s="1">
        <v>0</v>
      </c>
      <c r="S375" s="29">
        <v>6.9396143857758572E-6</v>
      </c>
      <c r="T375" s="8">
        <v>1</v>
      </c>
      <c r="U375" s="1">
        <v>13938046</v>
      </c>
      <c r="V375" s="1">
        <v>13938046</v>
      </c>
      <c r="W375" s="1">
        <v>13938046</v>
      </c>
      <c r="X375" s="1">
        <v>13938046</v>
      </c>
      <c r="Y375" s="1">
        <v>13938046</v>
      </c>
      <c r="Z375" s="1">
        <v>13938046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</row>
    <row r="376" spans="1:32" x14ac:dyDescent="0.2">
      <c r="A376" t="s">
        <v>158</v>
      </c>
      <c r="B376" t="s">
        <v>133</v>
      </c>
      <c r="C376" t="s">
        <v>119</v>
      </c>
      <c r="D376" t="s">
        <v>1</v>
      </c>
      <c r="E376" t="s">
        <v>8</v>
      </c>
      <c r="F376" s="7">
        <v>201911</v>
      </c>
      <c r="G376" s="1">
        <v>66496550</v>
      </c>
      <c r="H376" s="1">
        <v>66496550.000000015</v>
      </c>
      <c r="I376" s="1">
        <v>66496550</v>
      </c>
      <c r="J376" s="1">
        <v>66496550.000000015</v>
      </c>
      <c r="K376" s="8">
        <v>1</v>
      </c>
      <c r="L376" s="8">
        <v>1</v>
      </c>
      <c r="M376" s="8">
        <v>0</v>
      </c>
      <c r="N376" s="8">
        <v>145025.40000000002</v>
      </c>
      <c r="O376" s="1">
        <v>0</v>
      </c>
      <c r="P376" s="1">
        <v>0</v>
      </c>
      <c r="Q376" s="1">
        <v>0</v>
      </c>
      <c r="R376" s="1">
        <v>0</v>
      </c>
      <c r="S376" s="29">
        <v>6.8953438501117722E-6</v>
      </c>
      <c r="T376" s="8">
        <v>1</v>
      </c>
      <c r="U376" s="1">
        <v>66496550.000000015</v>
      </c>
      <c r="V376" s="1">
        <v>66496550.000000015</v>
      </c>
      <c r="W376" s="1">
        <v>66496550.000000015</v>
      </c>
      <c r="X376" s="1">
        <v>66496550.000000015</v>
      </c>
      <c r="Y376" s="1">
        <v>66496550.000000015</v>
      </c>
      <c r="Z376" s="1">
        <v>66496550.000000015</v>
      </c>
      <c r="AA376">
        <v>1.4901161193847656E-8</v>
      </c>
      <c r="AB376">
        <v>1.4901161193847656E-8</v>
      </c>
      <c r="AC376">
        <v>0</v>
      </c>
      <c r="AD376">
        <v>0</v>
      </c>
      <c r="AE376">
        <v>0</v>
      </c>
      <c r="AF376">
        <v>0</v>
      </c>
    </row>
    <row r="377" spans="1:32" x14ac:dyDescent="0.2">
      <c r="A377" t="s">
        <v>158</v>
      </c>
      <c r="B377" t="s">
        <v>133</v>
      </c>
      <c r="C377" t="s">
        <v>119</v>
      </c>
      <c r="D377" t="s">
        <v>1</v>
      </c>
      <c r="E377" t="s">
        <v>8</v>
      </c>
      <c r="F377" s="7">
        <v>201912</v>
      </c>
      <c r="G377" s="1">
        <v>1634280710</v>
      </c>
      <c r="H377" s="1">
        <v>1634280710</v>
      </c>
      <c r="I377" s="1">
        <v>1634280710</v>
      </c>
      <c r="J377" s="1">
        <v>1634280710</v>
      </c>
      <c r="K377" s="8">
        <v>4</v>
      </c>
      <c r="L377" s="8">
        <v>4</v>
      </c>
      <c r="M377" s="8">
        <v>0</v>
      </c>
      <c r="N377" s="8">
        <v>146235.12903225797</v>
      </c>
      <c r="O377" s="1">
        <v>0</v>
      </c>
      <c r="P377" s="1">
        <v>0</v>
      </c>
      <c r="Q377" s="1">
        <v>0</v>
      </c>
      <c r="R377" s="1">
        <v>0</v>
      </c>
      <c r="S377" s="29">
        <v>2.7353208674761323E-5</v>
      </c>
      <c r="T377" s="8">
        <v>4</v>
      </c>
      <c r="U377" s="1">
        <v>408570177.5</v>
      </c>
      <c r="V377" s="1">
        <v>408570177.5</v>
      </c>
      <c r="W377" s="1">
        <v>1634280710</v>
      </c>
      <c r="X377" s="1">
        <v>1634280710</v>
      </c>
      <c r="Y377" s="1">
        <v>1634280710</v>
      </c>
      <c r="Z377" s="1">
        <v>1634280710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</row>
    <row r="378" spans="1:32" x14ac:dyDescent="0.2">
      <c r="A378" t="s">
        <v>158</v>
      </c>
      <c r="B378" t="s">
        <v>133</v>
      </c>
      <c r="C378" t="s">
        <v>119</v>
      </c>
      <c r="D378" t="s">
        <v>1</v>
      </c>
      <c r="E378" t="s">
        <v>8</v>
      </c>
      <c r="F378" s="7">
        <v>202001</v>
      </c>
      <c r="G378" s="1">
        <v>239934298</v>
      </c>
      <c r="H378" s="1">
        <v>239934298.00000006</v>
      </c>
      <c r="I378" s="1">
        <v>239934298</v>
      </c>
      <c r="J378" s="1">
        <v>239934298.00000006</v>
      </c>
      <c r="K378" s="8">
        <v>4</v>
      </c>
      <c r="L378" s="8">
        <v>4</v>
      </c>
      <c r="M378" s="8">
        <v>0</v>
      </c>
      <c r="N378" s="8">
        <v>146481.67741935464</v>
      </c>
      <c r="O378" s="1">
        <v>0</v>
      </c>
      <c r="P378" s="1">
        <v>0</v>
      </c>
      <c r="Q378" s="1">
        <v>0</v>
      </c>
      <c r="R378" s="1">
        <v>0</v>
      </c>
      <c r="S378" s="29">
        <v>2.7307169541406953E-5</v>
      </c>
      <c r="T378" s="8">
        <v>4</v>
      </c>
      <c r="U378" s="1">
        <v>59983574.500000015</v>
      </c>
      <c r="V378" s="1">
        <v>59983574.500000015</v>
      </c>
      <c r="W378" s="1">
        <v>239934298.00000006</v>
      </c>
      <c r="X378" s="1">
        <v>239934298.00000006</v>
      </c>
      <c r="Y378" s="1">
        <v>239934298.00000006</v>
      </c>
      <c r="Z378" s="1">
        <v>239934298.00000006</v>
      </c>
      <c r="AA378">
        <v>5.9604644775390625E-8</v>
      </c>
      <c r="AB378">
        <v>5.9604644775390625E-8</v>
      </c>
      <c r="AC378">
        <v>0</v>
      </c>
      <c r="AD378">
        <v>0</v>
      </c>
      <c r="AE378">
        <v>0</v>
      </c>
      <c r="AF378">
        <v>0</v>
      </c>
    </row>
    <row r="379" spans="1:32" x14ac:dyDescent="0.2">
      <c r="A379" t="s">
        <v>158</v>
      </c>
      <c r="B379" t="s">
        <v>133</v>
      </c>
      <c r="C379" t="s">
        <v>119</v>
      </c>
      <c r="D379" t="s">
        <v>1</v>
      </c>
      <c r="E379" t="s">
        <v>8</v>
      </c>
      <c r="F379" s="7">
        <v>202003</v>
      </c>
      <c r="G379" s="1">
        <v>29669190</v>
      </c>
      <c r="H379" s="1">
        <v>29669190</v>
      </c>
      <c r="I379" s="1">
        <v>29669190</v>
      </c>
      <c r="J379" s="1">
        <v>29669190</v>
      </c>
      <c r="K379" s="8">
        <v>1</v>
      </c>
      <c r="L379" s="8">
        <v>1</v>
      </c>
      <c r="M379" s="8">
        <v>0</v>
      </c>
      <c r="N379" s="8">
        <v>147389.64516129033</v>
      </c>
      <c r="O379" s="1">
        <v>0</v>
      </c>
      <c r="P379" s="1">
        <v>0</v>
      </c>
      <c r="Q379" s="1">
        <v>0</v>
      </c>
      <c r="R379" s="1">
        <v>0</v>
      </c>
      <c r="S379" s="29">
        <v>6.7847371428683984E-6</v>
      </c>
      <c r="T379" s="8">
        <v>1</v>
      </c>
      <c r="U379" s="1">
        <v>29669190</v>
      </c>
      <c r="V379" s="1">
        <v>29669190</v>
      </c>
      <c r="W379" s="1">
        <v>29669190</v>
      </c>
      <c r="X379" s="1">
        <v>29669190</v>
      </c>
      <c r="Y379" s="1">
        <v>29669190</v>
      </c>
      <c r="Z379" s="1">
        <v>29669190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</row>
    <row r="380" spans="1:32" x14ac:dyDescent="0.2">
      <c r="A380" t="s">
        <v>158</v>
      </c>
      <c r="B380" t="s">
        <v>133</v>
      </c>
      <c r="C380" t="s">
        <v>119</v>
      </c>
      <c r="D380" t="s">
        <v>1</v>
      </c>
      <c r="E380" t="s">
        <v>8</v>
      </c>
      <c r="F380" s="7">
        <v>202005</v>
      </c>
      <c r="G380" s="1">
        <v>107630973</v>
      </c>
      <c r="H380" s="1">
        <v>107630973</v>
      </c>
      <c r="I380" s="1">
        <v>107630973</v>
      </c>
      <c r="J380" s="1">
        <v>107630973</v>
      </c>
      <c r="K380" s="8">
        <v>2</v>
      </c>
      <c r="L380" s="8">
        <v>2</v>
      </c>
      <c r="M380" s="8">
        <v>0</v>
      </c>
      <c r="N380" s="8">
        <v>146012</v>
      </c>
      <c r="O380" s="1">
        <v>0</v>
      </c>
      <c r="P380" s="1">
        <v>0</v>
      </c>
      <c r="Q380" s="1">
        <v>0</v>
      </c>
      <c r="R380" s="1">
        <v>0</v>
      </c>
      <c r="S380" s="29">
        <v>1.369750431471386E-5</v>
      </c>
      <c r="T380" s="8">
        <v>2</v>
      </c>
      <c r="U380" s="1">
        <v>53815486.5</v>
      </c>
      <c r="V380" s="1">
        <v>53815486.5</v>
      </c>
      <c r="W380" s="1">
        <v>107630973</v>
      </c>
      <c r="X380" s="1">
        <v>107630973</v>
      </c>
      <c r="Y380" s="1">
        <v>107630973</v>
      </c>
      <c r="Z380" s="1">
        <v>107630973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</row>
    <row r="381" spans="1:32" x14ac:dyDescent="0.2">
      <c r="A381" t="s">
        <v>158</v>
      </c>
      <c r="B381" t="s">
        <v>133</v>
      </c>
      <c r="C381" t="s">
        <v>119</v>
      </c>
      <c r="D381" t="s">
        <v>1</v>
      </c>
      <c r="E381" t="s">
        <v>8</v>
      </c>
      <c r="F381" s="7">
        <v>202008</v>
      </c>
      <c r="G381" s="1">
        <v>42312504</v>
      </c>
      <c r="H381" s="1">
        <v>42312504</v>
      </c>
      <c r="I381" s="1">
        <v>42312504</v>
      </c>
      <c r="J381" s="1">
        <v>42312504</v>
      </c>
      <c r="K381" s="8">
        <v>1</v>
      </c>
      <c r="L381" s="8">
        <v>1</v>
      </c>
      <c r="M381" s="8">
        <v>0</v>
      </c>
      <c r="N381" s="8">
        <v>147916.54838709673</v>
      </c>
      <c r="O381" s="1">
        <v>0</v>
      </c>
      <c r="P381" s="1">
        <v>0</v>
      </c>
      <c r="Q381" s="1">
        <v>0</v>
      </c>
      <c r="R381" s="1">
        <v>0</v>
      </c>
      <c r="S381" s="29">
        <v>6.7605687862794499E-6</v>
      </c>
      <c r="T381" s="8">
        <v>1</v>
      </c>
      <c r="U381" s="1">
        <v>42312504</v>
      </c>
      <c r="V381" s="1">
        <v>42312504</v>
      </c>
      <c r="W381" s="1">
        <v>42312504</v>
      </c>
      <c r="X381" s="1">
        <v>42312504</v>
      </c>
      <c r="Y381" s="1">
        <v>42312504</v>
      </c>
      <c r="Z381" s="1">
        <v>42312504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</row>
    <row r="382" spans="1:32" x14ac:dyDescent="0.2">
      <c r="A382" t="s">
        <v>158</v>
      </c>
      <c r="B382" t="s">
        <v>133</v>
      </c>
      <c r="C382" t="s">
        <v>119</v>
      </c>
      <c r="D382" t="s">
        <v>1</v>
      </c>
      <c r="E382" t="s">
        <v>8</v>
      </c>
      <c r="F382" s="7">
        <v>202009</v>
      </c>
      <c r="G382" s="1">
        <v>281416789</v>
      </c>
      <c r="H382" s="1">
        <v>281416789</v>
      </c>
      <c r="I382" s="1">
        <v>281416789</v>
      </c>
      <c r="J382" s="1">
        <v>281416789</v>
      </c>
      <c r="K382" s="8">
        <v>4</v>
      </c>
      <c r="L382" s="8">
        <v>4</v>
      </c>
      <c r="M382" s="8">
        <v>0</v>
      </c>
      <c r="N382" s="8">
        <v>148506.09999999995</v>
      </c>
      <c r="O382" s="1">
        <v>0</v>
      </c>
      <c r="P382" s="1">
        <v>0</v>
      </c>
      <c r="Q382" s="1">
        <v>0</v>
      </c>
      <c r="R382" s="1">
        <v>0</v>
      </c>
      <c r="S382" s="29">
        <v>2.6934920518416425E-5</v>
      </c>
      <c r="T382" s="8">
        <v>4</v>
      </c>
      <c r="U382" s="1">
        <v>70354197.25</v>
      </c>
      <c r="V382" s="1">
        <v>70354197.25</v>
      </c>
      <c r="W382" s="1">
        <v>281416789</v>
      </c>
      <c r="X382" s="1">
        <v>281416789</v>
      </c>
      <c r="Y382" s="1">
        <v>281416789</v>
      </c>
      <c r="Z382" s="1">
        <v>281416789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</row>
    <row r="383" spans="1:32" x14ac:dyDescent="0.2">
      <c r="A383" t="s">
        <v>158</v>
      </c>
      <c r="B383" t="s">
        <v>133</v>
      </c>
      <c r="C383" t="s">
        <v>119</v>
      </c>
      <c r="D383" t="s">
        <v>1</v>
      </c>
      <c r="E383" t="s">
        <v>8</v>
      </c>
      <c r="F383" s="7">
        <v>202010</v>
      </c>
      <c r="G383" s="1">
        <v>7924960</v>
      </c>
      <c r="H383" s="1">
        <v>7924960</v>
      </c>
      <c r="I383" s="1">
        <v>7924960</v>
      </c>
      <c r="J383" s="1">
        <v>7924960</v>
      </c>
      <c r="K383" s="8">
        <v>1</v>
      </c>
      <c r="L383" s="8">
        <v>1</v>
      </c>
      <c r="M383" s="8">
        <v>0</v>
      </c>
      <c r="N383" s="8">
        <v>148980.29032258055</v>
      </c>
      <c r="O383" s="1">
        <v>0</v>
      </c>
      <c r="P383" s="1">
        <v>0</v>
      </c>
      <c r="Q383" s="1">
        <v>0</v>
      </c>
      <c r="R383" s="1">
        <v>0</v>
      </c>
      <c r="S383" s="29">
        <v>6.7122972967413576E-6</v>
      </c>
      <c r="T383" s="8">
        <v>1</v>
      </c>
      <c r="U383" s="1">
        <v>7924960</v>
      </c>
      <c r="V383" s="1">
        <v>7924960</v>
      </c>
      <c r="W383" s="1">
        <v>7924960</v>
      </c>
      <c r="X383" s="1">
        <v>7924960</v>
      </c>
      <c r="Y383" s="1">
        <v>7924960</v>
      </c>
      <c r="Z383" s="1">
        <v>7924960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</row>
    <row r="384" spans="1:32" x14ac:dyDescent="0.2">
      <c r="A384" t="s">
        <v>158</v>
      </c>
      <c r="B384" t="s">
        <v>133</v>
      </c>
      <c r="C384" t="s">
        <v>119</v>
      </c>
      <c r="D384" t="s">
        <v>1</v>
      </c>
      <c r="E384" t="s">
        <v>8</v>
      </c>
      <c r="F384" s="7">
        <v>202012</v>
      </c>
      <c r="G384" s="1">
        <v>32042634</v>
      </c>
      <c r="H384" s="1">
        <v>32042634</v>
      </c>
      <c r="I384" s="1">
        <v>32042634</v>
      </c>
      <c r="J384" s="1">
        <v>32042634</v>
      </c>
      <c r="K384" s="8">
        <v>1</v>
      </c>
      <c r="L384" s="8">
        <v>1</v>
      </c>
      <c r="M384" s="8">
        <v>0</v>
      </c>
      <c r="N384" s="8">
        <v>149804.87096774182</v>
      </c>
      <c r="O384" s="1">
        <v>0</v>
      </c>
      <c r="P384" s="1">
        <v>0</v>
      </c>
      <c r="Q384" s="1">
        <v>0</v>
      </c>
      <c r="R384" s="1">
        <v>0</v>
      </c>
      <c r="S384" s="29">
        <v>6.675350364377235E-6</v>
      </c>
      <c r="T384" s="8">
        <v>1</v>
      </c>
      <c r="U384" s="1">
        <v>32042634</v>
      </c>
      <c r="V384" s="1">
        <v>32042634</v>
      </c>
      <c r="W384" s="1">
        <v>32042634</v>
      </c>
      <c r="X384" s="1">
        <v>32042634</v>
      </c>
      <c r="Y384" s="1">
        <v>32042634</v>
      </c>
      <c r="Z384" s="1">
        <v>32042634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</row>
    <row r="385" spans="1:32" x14ac:dyDescent="0.2">
      <c r="A385" t="s">
        <v>158</v>
      </c>
      <c r="B385" t="s">
        <v>133</v>
      </c>
      <c r="C385" t="s">
        <v>119</v>
      </c>
      <c r="D385" t="s">
        <v>1</v>
      </c>
      <c r="E385" t="s">
        <v>8</v>
      </c>
      <c r="F385" s="7">
        <v>202101</v>
      </c>
      <c r="G385" s="1">
        <v>9769954</v>
      </c>
      <c r="H385" s="1">
        <v>9769954</v>
      </c>
      <c r="I385" s="1">
        <v>9769954</v>
      </c>
      <c r="J385" s="1">
        <v>9769954</v>
      </c>
      <c r="K385" s="8">
        <v>1</v>
      </c>
      <c r="L385" s="8">
        <v>1</v>
      </c>
      <c r="M385" s="8">
        <v>0</v>
      </c>
      <c r="N385" s="8">
        <v>149599.96774193546</v>
      </c>
      <c r="O385" s="1">
        <v>0</v>
      </c>
      <c r="P385" s="1">
        <v>0</v>
      </c>
      <c r="Q385" s="1">
        <v>0</v>
      </c>
      <c r="R385" s="1">
        <v>0</v>
      </c>
      <c r="S385" s="29">
        <v>6.6844934199787449E-6</v>
      </c>
      <c r="T385" s="8">
        <v>1</v>
      </c>
      <c r="U385" s="1">
        <v>9769954</v>
      </c>
      <c r="V385" s="1">
        <v>9769954</v>
      </c>
      <c r="W385" s="1">
        <v>9769954</v>
      </c>
      <c r="X385" s="1">
        <v>9769954</v>
      </c>
      <c r="Y385" s="1">
        <v>9769954</v>
      </c>
      <c r="Z385" s="1">
        <v>9769954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</row>
    <row r="386" spans="1:32" x14ac:dyDescent="0.2">
      <c r="A386" t="s">
        <v>158</v>
      </c>
      <c r="B386" t="s">
        <v>133</v>
      </c>
      <c r="C386" t="s">
        <v>119</v>
      </c>
      <c r="D386" t="s">
        <v>1</v>
      </c>
      <c r="E386" t="s">
        <v>8</v>
      </c>
      <c r="F386" s="7">
        <v>202102</v>
      </c>
      <c r="G386" s="1">
        <v>26624660</v>
      </c>
      <c r="H386" s="1">
        <v>26624660</v>
      </c>
      <c r="I386" s="1">
        <v>26624660</v>
      </c>
      <c r="J386" s="1">
        <v>26624660</v>
      </c>
      <c r="K386" s="8">
        <v>2</v>
      </c>
      <c r="L386" s="8">
        <v>2</v>
      </c>
      <c r="M386" s="8">
        <v>0</v>
      </c>
      <c r="N386" s="8">
        <v>150201.78571428565</v>
      </c>
      <c r="O386" s="1">
        <v>0</v>
      </c>
      <c r="P386" s="1">
        <v>0</v>
      </c>
      <c r="Q386" s="1">
        <v>0</v>
      </c>
      <c r="R386" s="1">
        <v>0</v>
      </c>
      <c r="S386" s="29">
        <v>1.3315420921855129E-5</v>
      </c>
      <c r="T386" s="8">
        <v>2</v>
      </c>
      <c r="U386" s="1">
        <v>13312330</v>
      </c>
      <c r="V386" s="1">
        <v>13312330</v>
      </c>
      <c r="W386" s="1">
        <v>26624660</v>
      </c>
      <c r="X386" s="1">
        <v>26624660</v>
      </c>
      <c r="Y386" s="1">
        <v>26624660</v>
      </c>
      <c r="Z386" s="1">
        <v>26624660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</row>
    <row r="387" spans="1:32" x14ac:dyDescent="0.2">
      <c r="A387" t="s">
        <v>158</v>
      </c>
      <c r="B387" t="s">
        <v>133</v>
      </c>
      <c r="C387" t="s">
        <v>119</v>
      </c>
      <c r="D387" t="s">
        <v>1</v>
      </c>
      <c r="E387" t="s">
        <v>8</v>
      </c>
      <c r="F387" s="7">
        <v>202103</v>
      </c>
      <c r="G387" s="1">
        <v>3826669</v>
      </c>
      <c r="H387" s="1">
        <v>3826669</v>
      </c>
      <c r="I387" s="1">
        <v>3826669</v>
      </c>
      <c r="J387" s="1">
        <v>3826669</v>
      </c>
      <c r="K387" s="8">
        <v>2</v>
      </c>
      <c r="L387" s="8">
        <v>2</v>
      </c>
      <c r="M387" s="8">
        <v>0</v>
      </c>
      <c r="N387" s="8">
        <v>151071.90322580643</v>
      </c>
      <c r="O387" s="1">
        <v>0</v>
      </c>
      <c r="P387" s="1">
        <v>0</v>
      </c>
      <c r="Q387" s="1">
        <v>0</v>
      </c>
      <c r="R387" s="1">
        <v>0</v>
      </c>
      <c r="S387" s="29">
        <v>1.3238729090548425E-5</v>
      </c>
      <c r="T387" s="8">
        <v>2</v>
      </c>
      <c r="U387" s="1">
        <v>1913334.5</v>
      </c>
      <c r="V387" s="1">
        <v>1913334.5</v>
      </c>
      <c r="W387" s="1">
        <v>3826669</v>
      </c>
      <c r="X387" s="1">
        <v>3826669</v>
      </c>
      <c r="Y387" s="1">
        <v>3826669</v>
      </c>
      <c r="Z387" s="1">
        <v>3826669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</row>
    <row r="388" spans="1:32" x14ac:dyDescent="0.2">
      <c r="A388" t="s">
        <v>158</v>
      </c>
      <c r="B388" t="s">
        <v>133</v>
      </c>
      <c r="C388" t="s">
        <v>119</v>
      </c>
      <c r="D388" t="s">
        <v>1</v>
      </c>
      <c r="E388" t="s">
        <v>8</v>
      </c>
      <c r="F388" s="7">
        <v>202105</v>
      </c>
      <c r="G388" s="1">
        <v>424332157</v>
      </c>
      <c r="H388" s="1">
        <v>424332156.99999994</v>
      </c>
      <c r="I388" s="1">
        <v>424332157</v>
      </c>
      <c r="J388" s="1">
        <v>424332156.99999994</v>
      </c>
      <c r="K388" s="8">
        <v>2</v>
      </c>
      <c r="L388" s="8">
        <v>2</v>
      </c>
      <c r="M388" s="8">
        <v>0</v>
      </c>
      <c r="N388" s="8">
        <v>151832.87096774188</v>
      </c>
      <c r="O388" s="1">
        <v>0</v>
      </c>
      <c r="P388" s="1">
        <v>0</v>
      </c>
      <c r="Q388" s="1">
        <v>0</v>
      </c>
      <c r="R388" s="1">
        <v>0</v>
      </c>
      <c r="S388" s="29">
        <v>1.317237820277347E-5</v>
      </c>
      <c r="T388" s="8">
        <v>2</v>
      </c>
      <c r="U388" s="1">
        <v>212166078.49999997</v>
      </c>
      <c r="V388" s="1">
        <v>212166078.49999997</v>
      </c>
      <c r="W388" s="1">
        <v>424332156.99999994</v>
      </c>
      <c r="X388" s="1">
        <v>424332156.99999994</v>
      </c>
      <c r="Y388" s="1">
        <v>424332156.99999994</v>
      </c>
      <c r="Z388" s="1">
        <v>424332156.99999994</v>
      </c>
      <c r="AA388">
        <v>-5.9604644775390625E-8</v>
      </c>
      <c r="AB388">
        <v>-5.9604644775390625E-8</v>
      </c>
      <c r="AC388">
        <v>0</v>
      </c>
      <c r="AD388">
        <v>0</v>
      </c>
      <c r="AE388">
        <v>0</v>
      </c>
      <c r="AF388">
        <v>0</v>
      </c>
    </row>
    <row r="389" spans="1:32" x14ac:dyDescent="0.2">
      <c r="A389" t="s">
        <v>158</v>
      </c>
      <c r="B389" t="s">
        <v>133</v>
      </c>
      <c r="C389" t="s">
        <v>119</v>
      </c>
      <c r="D389" t="s">
        <v>1</v>
      </c>
      <c r="E389" t="s">
        <v>8</v>
      </c>
      <c r="F389" s="7">
        <v>202106</v>
      </c>
      <c r="G389" s="1">
        <v>12138041</v>
      </c>
      <c r="H389" s="1">
        <v>12138041</v>
      </c>
      <c r="I389" s="1">
        <v>12138041</v>
      </c>
      <c r="J389" s="1">
        <v>12138041</v>
      </c>
      <c r="K389" s="8">
        <v>1</v>
      </c>
      <c r="L389" s="8">
        <v>1</v>
      </c>
      <c r="M389" s="8">
        <v>0</v>
      </c>
      <c r="N389" s="8">
        <v>152360.60000000012</v>
      </c>
      <c r="O389" s="1">
        <v>0</v>
      </c>
      <c r="P389" s="1">
        <v>0</v>
      </c>
      <c r="Q389" s="1">
        <v>0</v>
      </c>
      <c r="R389" s="1">
        <v>0</v>
      </c>
      <c r="S389" s="29">
        <v>6.5633766209899359E-6</v>
      </c>
      <c r="T389" s="8">
        <v>1</v>
      </c>
      <c r="U389" s="1">
        <v>12138041</v>
      </c>
      <c r="V389" s="1">
        <v>12138041</v>
      </c>
      <c r="W389" s="1">
        <v>12138041</v>
      </c>
      <c r="X389" s="1">
        <v>12138041</v>
      </c>
      <c r="Y389" s="1">
        <v>12138041</v>
      </c>
      <c r="Z389" s="1">
        <v>12138041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</row>
    <row r="390" spans="1:32" x14ac:dyDescent="0.2">
      <c r="A390" t="s">
        <v>158</v>
      </c>
      <c r="B390" t="s">
        <v>133</v>
      </c>
      <c r="C390" t="s">
        <v>119</v>
      </c>
      <c r="D390" t="s">
        <v>1</v>
      </c>
      <c r="E390" t="s">
        <v>8</v>
      </c>
      <c r="F390" s="7">
        <v>202108</v>
      </c>
      <c r="G390" s="1">
        <v>9769960</v>
      </c>
      <c r="H390" s="1">
        <v>9769960</v>
      </c>
      <c r="I390" s="1">
        <v>9769960</v>
      </c>
      <c r="J390" s="1">
        <v>9769960</v>
      </c>
      <c r="K390" s="8">
        <v>1</v>
      </c>
      <c r="L390" s="8">
        <v>1</v>
      </c>
      <c r="M390" s="8">
        <v>0</v>
      </c>
      <c r="N390" s="8">
        <v>153509.41935483855</v>
      </c>
      <c r="O390" s="1">
        <v>0</v>
      </c>
      <c r="P390" s="1">
        <v>0</v>
      </c>
      <c r="Q390" s="1">
        <v>0</v>
      </c>
      <c r="R390" s="1">
        <v>0</v>
      </c>
      <c r="S390" s="29">
        <v>6.5142582403265437E-6</v>
      </c>
      <c r="T390" s="8">
        <v>1</v>
      </c>
      <c r="U390" s="1">
        <v>9769960</v>
      </c>
      <c r="V390" s="1">
        <v>9769960</v>
      </c>
      <c r="W390" s="1">
        <v>9769960</v>
      </c>
      <c r="X390" s="1">
        <v>9769960</v>
      </c>
      <c r="Y390" s="1">
        <v>9769960</v>
      </c>
      <c r="Z390" s="1">
        <v>9769960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</row>
    <row r="391" spans="1:32" x14ac:dyDescent="0.2">
      <c r="A391" t="s">
        <v>158</v>
      </c>
      <c r="B391" t="s">
        <v>133</v>
      </c>
      <c r="C391" t="s">
        <v>119</v>
      </c>
      <c r="D391" t="s">
        <v>1</v>
      </c>
      <c r="E391" t="s">
        <v>8</v>
      </c>
      <c r="F391" s="7">
        <v>202109</v>
      </c>
      <c r="G391" s="1">
        <v>97571388</v>
      </c>
      <c r="H391" s="1">
        <v>97571388</v>
      </c>
      <c r="I391" s="1">
        <v>97571388</v>
      </c>
      <c r="J391" s="1">
        <v>97571388</v>
      </c>
      <c r="K391" s="8">
        <v>5</v>
      </c>
      <c r="L391" s="8">
        <v>5</v>
      </c>
      <c r="M391" s="8">
        <v>0</v>
      </c>
      <c r="N391" s="8">
        <v>154325.4666666667</v>
      </c>
      <c r="O391" s="1">
        <v>0</v>
      </c>
      <c r="P391" s="1">
        <v>0</v>
      </c>
      <c r="Q391" s="1">
        <v>0</v>
      </c>
      <c r="R391" s="1">
        <v>0</v>
      </c>
      <c r="S391" s="29">
        <v>3.2399059649692716E-5</v>
      </c>
      <c r="T391" s="8">
        <v>5</v>
      </c>
      <c r="U391" s="1">
        <v>19514277.600000001</v>
      </c>
      <c r="V391" s="1">
        <v>19514277.600000001</v>
      </c>
      <c r="W391" s="1">
        <v>97571388</v>
      </c>
      <c r="X391" s="1">
        <v>97571388</v>
      </c>
      <c r="Y391" s="1">
        <v>97571388</v>
      </c>
      <c r="Z391" s="1">
        <v>97571388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</row>
    <row r="392" spans="1:32" x14ac:dyDescent="0.2">
      <c r="A392" t="s">
        <v>158</v>
      </c>
      <c r="B392" t="s">
        <v>133</v>
      </c>
      <c r="C392" t="s">
        <v>119</v>
      </c>
      <c r="D392" t="s">
        <v>1</v>
      </c>
      <c r="E392" t="s">
        <v>8</v>
      </c>
      <c r="F392" s="7">
        <v>202110</v>
      </c>
      <c r="G392" s="1">
        <v>225000275</v>
      </c>
      <c r="H392" s="1">
        <v>225000275</v>
      </c>
      <c r="I392" s="1">
        <v>225000275</v>
      </c>
      <c r="J392" s="1">
        <v>225000275</v>
      </c>
      <c r="K392" s="8">
        <v>1</v>
      </c>
      <c r="L392" s="8">
        <v>1</v>
      </c>
      <c r="M392" s="8">
        <v>0</v>
      </c>
      <c r="N392" s="8">
        <v>155176.51612903233</v>
      </c>
      <c r="O392" s="1">
        <v>0</v>
      </c>
      <c r="P392" s="1">
        <v>0</v>
      </c>
      <c r="Q392" s="1">
        <v>0</v>
      </c>
      <c r="R392" s="1">
        <v>0</v>
      </c>
      <c r="S392" s="29">
        <v>6.4442740753921834E-6</v>
      </c>
      <c r="T392" s="8">
        <v>1</v>
      </c>
      <c r="U392" s="1">
        <v>225000275</v>
      </c>
      <c r="V392" s="1">
        <v>225000275</v>
      </c>
      <c r="W392" s="1">
        <v>225000275</v>
      </c>
      <c r="X392" s="1">
        <v>225000275</v>
      </c>
      <c r="Y392" s="1">
        <v>225000275</v>
      </c>
      <c r="Z392" s="1">
        <v>225000275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</row>
    <row r="393" spans="1:32" x14ac:dyDescent="0.2">
      <c r="A393" t="s">
        <v>158</v>
      </c>
      <c r="B393" t="s">
        <v>133</v>
      </c>
      <c r="C393" t="s">
        <v>119</v>
      </c>
      <c r="D393" t="s">
        <v>1</v>
      </c>
      <c r="E393" t="s">
        <v>8</v>
      </c>
      <c r="F393" s="7">
        <v>202112</v>
      </c>
      <c r="G393" s="1">
        <v>69601125</v>
      </c>
      <c r="H393" s="1">
        <v>69601125</v>
      </c>
      <c r="I393" s="1">
        <v>69601125</v>
      </c>
      <c r="J393" s="1">
        <v>69601125</v>
      </c>
      <c r="K393" s="8">
        <v>2</v>
      </c>
      <c r="L393" s="8">
        <v>2</v>
      </c>
      <c r="M393" s="8">
        <v>0</v>
      </c>
      <c r="N393" s="8">
        <v>156238.90322580631</v>
      </c>
      <c r="O393" s="1">
        <v>0</v>
      </c>
      <c r="P393" s="1">
        <v>0</v>
      </c>
      <c r="Q393" s="1">
        <v>0</v>
      </c>
      <c r="R393" s="1">
        <v>0</v>
      </c>
      <c r="S393" s="29">
        <v>1.2800909112306517E-5</v>
      </c>
      <c r="T393" s="8">
        <v>2</v>
      </c>
      <c r="U393" s="1">
        <v>34800562.5</v>
      </c>
      <c r="V393" s="1">
        <v>34800562.5</v>
      </c>
      <c r="W393" s="1">
        <v>69601125</v>
      </c>
      <c r="X393" s="1">
        <v>69601125</v>
      </c>
      <c r="Y393" s="1">
        <v>69601125</v>
      </c>
      <c r="Z393" s="1">
        <v>69601125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</row>
    <row r="394" spans="1:32" x14ac:dyDescent="0.2">
      <c r="A394" t="s">
        <v>158</v>
      </c>
      <c r="B394" t="s">
        <v>133</v>
      </c>
      <c r="C394" t="s">
        <v>119</v>
      </c>
      <c r="D394" t="s">
        <v>1</v>
      </c>
      <c r="E394" t="s">
        <v>8</v>
      </c>
      <c r="F394" s="7">
        <v>202201</v>
      </c>
      <c r="G394" s="1">
        <v>14958600</v>
      </c>
      <c r="H394" s="1">
        <v>14958600</v>
      </c>
      <c r="I394" s="1">
        <v>14958600</v>
      </c>
      <c r="J394" s="1">
        <v>14958600</v>
      </c>
      <c r="K394" s="8">
        <v>0</v>
      </c>
      <c r="L394" s="8">
        <v>0</v>
      </c>
      <c r="M394" s="8">
        <v>0</v>
      </c>
      <c r="N394" s="8">
        <v>155965.64516129045</v>
      </c>
      <c r="O394" s="1">
        <v>0</v>
      </c>
      <c r="P394" s="1">
        <v>0</v>
      </c>
      <c r="Q394" s="1">
        <v>0</v>
      </c>
      <c r="R394" s="1">
        <v>0</v>
      </c>
      <c r="S394" s="29">
        <v>0</v>
      </c>
      <c r="T394" s="8">
        <v>0</v>
      </c>
      <c r="U394" s="1">
        <v>65535</v>
      </c>
      <c r="V394" s="1">
        <v>65535</v>
      </c>
      <c r="W394" s="1">
        <v>14958600</v>
      </c>
      <c r="X394" s="1">
        <v>14958600</v>
      </c>
      <c r="Y394" s="1">
        <v>14958600</v>
      </c>
      <c r="Z394" s="1">
        <v>14958600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</row>
    <row r="395" spans="1:32" x14ac:dyDescent="0.2">
      <c r="A395" t="s">
        <v>158</v>
      </c>
      <c r="B395" t="s">
        <v>133</v>
      </c>
      <c r="C395" t="s">
        <v>119</v>
      </c>
      <c r="D395" t="s">
        <v>1</v>
      </c>
      <c r="E395" t="s">
        <v>8</v>
      </c>
      <c r="F395" s="7">
        <v>202202</v>
      </c>
      <c r="G395" s="1">
        <v>43956937</v>
      </c>
      <c r="H395" s="1">
        <v>43956937</v>
      </c>
      <c r="I395" s="1">
        <v>43956937</v>
      </c>
      <c r="J395" s="1">
        <v>43956937</v>
      </c>
      <c r="K395" s="8">
        <v>4</v>
      </c>
      <c r="L395" s="8">
        <v>4</v>
      </c>
      <c r="M395" s="8">
        <v>0</v>
      </c>
      <c r="N395" s="8">
        <v>155968.6071428571</v>
      </c>
      <c r="O395" s="1">
        <v>0</v>
      </c>
      <c r="P395" s="1">
        <v>0</v>
      </c>
      <c r="Q395" s="1">
        <v>0</v>
      </c>
      <c r="R395" s="1">
        <v>0</v>
      </c>
      <c r="S395" s="29">
        <v>2.5646186583792855E-5</v>
      </c>
      <c r="T395" s="8">
        <v>4</v>
      </c>
      <c r="U395" s="1">
        <v>10989234.25</v>
      </c>
      <c r="V395" s="1">
        <v>10989234.25</v>
      </c>
      <c r="W395" s="1">
        <v>43956937</v>
      </c>
      <c r="X395" s="1">
        <v>43956937</v>
      </c>
      <c r="Y395" s="1">
        <v>43956937</v>
      </c>
      <c r="Z395" s="1">
        <v>43956937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</row>
    <row r="396" spans="1:32" x14ac:dyDescent="0.2">
      <c r="A396" t="s">
        <v>158</v>
      </c>
      <c r="B396" t="s">
        <v>133</v>
      </c>
      <c r="C396" t="s">
        <v>119</v>
      </c>
      <c r="D396" t="s">
        <v>1</v>
      </c>
      <c r="E396" t="s">
        <v>8</v>
      </c>
      <c r="F396" s="7">
        <v>202203</v>
      </c>
      <c r="G396" s="1">
        <v>148675102</v>
      </c>
      <c r="H396" s="1">
        <v>148675102</v>
      </c>
      <c r="I396" s="1">
        <v>148675102</v>
      </c>
      <c r="J396" s="1">
        <v>148675102</v>
      </c>
      <c r="K396" s="8">
        <v>2</v>
      </c>
      <c r="L396" s="8">
        <v>2</v>
      </c>
      <c r="M396" s="8">
        <v>0</v>
      </c>
      <c r="N396" s="8">
        <v>156255.03225806454</v>
      </c>
      <c r="O396" s="1">
        <v>0</v>
      </c>
      <c r="P396" s="1">
        <v>0</v>
      </c>
      <c r="Q396" s="1">
        <v>0</v>
      </c>
      <c r="R396" s="1">
        <v>0</v>
      </c>
      <c r="S396" s="29">
        <v>1.2799587770695795E-5</v>
      </c>
      <c r="T396" s="8">
        <v>2</v>
      </c>
      <c r="U396" s="1">
        <v>74337551</v>
      </c>
      <c r="V396" s="1">
        <v>74337551</v>
      </c>
      <c r="W396" s="1">
        <v>148675102</v>
      </c>
      <c r="X396" s="1">
        <v>148675102</v>
      </c>
      <c r="Y396" s="1">
        <v>148675102</v>
      </c>
      <c r="Z396" s="1">
        <v>148675102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</row>
    <row r="397" spans="1:32" x14ac:dyDescent="0.2">
      <c r="A397" t="s">
        <v>158</v>
      </c>
      <c r="B397" t="s">
        <v>133</v>
      </c>
      <c r="C397" t="s">
        <v>119</v>
      </c>
      <c r="D397" t="s">
        <v>1</v>
      </c>
      <c r="E397" t="s">
        <v>8</v>
      </c>
      <c r="F397" s="7">
        <v>202204</v>
      </c>
      <c r="G397" s="1">
        <v>0</v>
      </c>
      <c r="H397" s="1">
        <v>0</v>
      </c>
      <c r="I397" s="1">
        <v>0</v>
      </c>
      <c r="J397" s="1">
        <v>0</v>
      </c>
      <c r="K397" s="8">
        <v>0</v>
      </c>
      <c r="L397" s="8">
        <v>0</v>
      </c>
      <c r="M397" s="8">
        <v>0</v>
      </c>
      <c r="N397" s="8">
        <v>156360.53333333333</v>
      </c>
      <c r="O397" s="1">
        <v>0</v>
      </c>
      <c r="P397" s="1">
        <v>0</v>
      </c>
      <c r="Q397" s="1">
        <v>0</v>
      </c>
      <c r="R397" s="1">
        <v>0</v>
      </c>
      <c r="S397" s="29">
        <v>0</v>
      </c>
      <c r="T397" s="8">
        <v>0</v>
      </c>
      <c r="W397" s="1">
        <v>0</v>
      </c>
      <c r="X397" s="1">
        <v>0</v>
      </c>
      <c r="Y397" s="1">
        <v>0</v>
      </c>
      <c r="Z397" s="1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</row>
    <row r="398" spans="1:32" x14ac:dyDescent="0.2">
      <c r="A398" t="s">
        <v>158</v>
      </c>
      <c r="B398" t="s">
        <v>133</v>
      </c>
      <c r="C398" t="s">
        <v>119</v>
      </c>
      <c r="D398" t="s">
        <v>1</v>
      </c>
      <c r="E398" t="s">
        <v>8</v>
      </c>
      <c r="F398" s="7">
        <v>202205</v>
      </c>
      <c r="G398" s="1">
        <v>22330522</v>
      </c>
      <c r="H398" s="1">
        <v>22330522</v>
      </c>
      <c r="I398" s="1">
        <v>22330522</v>
      </c>
      <c r="J398" s="1">
        <v>22330522</v>
      </c>
      <c r="K398" s="8">
        <v>2</v>
      </c>
      <c r="L398" s="8">
        <v>2</v>
      </c>
      <c r="M398" s="8">
        <v>0</v>
      </c>
      <c r="N398" s="8">
        <v>156789.32258064521</v>
      </c>
      <c r="O398" s="1">
        <v>0</v>
      </c>
      <c r="P398" s="1">
        <v>0</v>
      </c>
      <c r="Q398" s="1">
        <v>0</v>
      </c>
      <c r="R398" s="1">
        <v>0</v>
      </c>
      <c r="S398" s="29">
        <v>1.275597066867415E-5</v>
      </c>
      <c r="T398" s="8">
        <v>2</v>
      </c>
      <c r="U398" s="1">
        <v>11165261</v>
      </c>
      <c r="V398" s="1">
        <v>11165261</v>
      </c>
      <c r="W398" s="1">
        <v>22330522</v>
      </c>
      <c r="X398" s="1">
        <v>22330522</v>
      </c>
      <c r="Y398" s="1">
        <v>22330522</v>
      </c>
      <c r="Z398" s="1">
        <v>22330522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</row>
    <row r="399" spans="1:32" x14ac:dyDescent="0.2">
      <c r="A399" t="s">
        <v>158</v>
      </c>
      <c r="B399" t="s">
        <v>133</v>
      </c>
      <c r="C399" t="s">
        <v>119</v>
      </c>
      <c r="D399" t="s">
        <v>1</v>
      </c>
      <c r="E399" t="s">
        <v>8</v>
      </c>
      <c r="F399" s="7">
        <v>202207</v>
      </c>
      <c r="G399" s="1">
        <v>86157900</v>
      </c>
      <c r="H399" s="1">
        <v>86157900</v>
      </c>
      <c r="I399" s="1">
        <v>86157900</v>
      </c>
      <c r="J399" s="1">
        <v>86157900</v>
      </c>
      <c r="K399" s="8">
        <v>1</v>
      </c>
      <c r="L399" s="8">
        <v>1</v>
      </c>
      <c r="M399" s="8">
        <v>0</v>
      </c>
      <c r="N399" s="8">
        <v>158149.61290322582</v>
      </c>
      <c r="O399" s="1">
        <v>0</v>
      </c>
      <c r="P399" s="1">
        <v>0</v>
      </c>
      <c r="Q399" s="1">
        <v>0</v>
      </c>
      <c r="R399" s="1">
        <v>0</v>
      </c>
      <c r="S399" s="29">
        <v>6.3231264474350331E-6</v>
      </c>
      <c r="T399" s="8">
        <v>1</v>
      </c>
      <c r="U399" s="1">
        <v>86157900</v>
      </c>
      <c r="V399" s="1">
        <v>86157900</v>
      </c>
      <c r="W399" s="1">
        <v>86157900</v>
      </c>
      <c r="X399" s="1">
        <v>86157900</v>
      </c>
      <c r="Y399" s="1">
        <v>86157900</v>
      </c>
      <c r="Z399" s="1">
        <v>86157900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</row>
    <row r="400" spans="1:32" x14ac:dyDescent="0.2">
      <c r="A400" t="s">
        <v>158</v>
      </c>
      <c r="B400" t="s">
        <v>133</v>
      </c>
      <c r="C400" t="s">
        <v>119</v>
      </c>
      <c r="D400" t="s">
        <v>1</v>
      </c>
      <c r="E400" t="s">
        <v>8</v>
      </c>
      <c r="F400" s="7">
        <v>202208</v>
      </c>
      <c r="G400" s="1">
        <v>19974330</v>
      </c>
      <c r="H400" s="1">
        <v>19974330</v>
      </c>
      <c r="I400" s="1">
        <v>19974330</v>
      </c>
      <c r="J400" s="1">
        <v>19974330</v>
      </c>
      <c r="K400" s="8">
        <v>1</v>
      </c>
      <c r="L400" s="8">
        <v>1</v>
      </c>
      <c r="M400" s="8">
        <v>0</v>
      </c>
      <c r="N400" s="8">
        <v>159107.22580645161</v>
      </c>
      <c r="O400" s="1">
        <v>0</v>
      </c>
      <c r="P400" s="1">
        <v>0</v>
      </c>
      <c r="Q400" s="1">
        <v>0</v>
      </c>
      <c r="R400" s="1">
        <v>0</v>
      </c>
      <c r="S400" s="29">
        <v>6.2850696750659529E-6</v>
      </c>
      <c r="T400" s="8">
        <v>1</v>
      </c>
      <c r="U400" s="1">
        <v>19974330</v>
      </c>
      <c r="V400" s="1">
        <v>19974330</v>
      </c>
      <c r="W400" s="1">
        <v>19974330</v>
      </c>
      <c r="X400" s="1">
        <v>19974330</v>
      </c>
      <c r="Y400" s="1">
        <v>19974330</v>
      </c>
      <c r="Z400" s="1">
        <v>19974330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</row>
    <row r="401" spans="1:32" x14ac:dyDescent="0.2">
      <c r="A401" t="s">
        <v>158</v>
      </c>
      <c r="B401" t="s">
        <v>133</v>
      </c>
      <c r="C401" t="s">
        <v>119</v>
      </c>
      <c r="D401" t="s">
        <v>1</v>
      </c>
      <c r="E401" t="s">
        <v>8</v>
      </c>
      <c r="F401" s="7">
        <v>202210</v>
      </c>
      <c r="G401" s="1">
        <v>177418970</v>
      </c>
      <c r="H401" s="1">
        <v>177418970</v>
      </c>
      <c r="I401" s="1">
        <v>177418970</v>
      </c>
      <c r="J401" s="1">
        <v>177418970</v>
      </c>
      <c r="K401" s="8">
        <v>3</v>
      </c>
      <c r="L401" s="8">
        <v>3</v>
      </c>
      <c r="M401" s="8">
        <v>0</v>
      </c>
      <c r="N401" s="8">
        <v>161582.83870967734</v>
      </c>
      <c r="O401" s="1">
        <v>0</v>
      </c>
      <c r="P401" s="1">
        <v>0</v>
      </c>
      <c r="Q401" s="1">
        <v>0</v>
      </c>
      <c r="R401" s="1">
        <v>0</v>
      </c>
      <c r="S401" s="29">
        <v>1.8566328107344528E-5</v>
      </c>
      <c r="T401" s="8">
        <v>3</v>
      </c>
      <c r="U401" s="1">
        <v>59139656.666666664</v>
      </c>
      <c r="V401" s="1">
        <v>59139656.666666664</v>
      </c>
      <c r="W401" s="1">
        <v>177418970</v>
      </c>
      <c r="X401" s="1">
        <v>177418970</v>
      </c>
      <c r="Y401" s="1">
        <v>177418970</v>
      </c>
      <c r="Z401" s="1">
        <v>177418970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</row>
    <row r="402" spans="1:32" x14ac:dyDescent="0.2">
      <c r="A402" t="s">
        <v>158</v>
      </c>
      <c r="B402" t="s">
        <v>133</v>
      </c>
      <c r="C402" t="s">
        <v>119</v>
      </c>
      <c r="D402" t="s">
        <v>1</v>
      </c>
      <c r="E402" t="s">
        <v>8</v>
      </c>
      <c r="F402" s="7">
        <v>202211</v>
      </c>
      <c r="G402" s="1">
        <v>314224968</v>
      </c>
      <c r="H402" s="1">
        <v>314224968</v>
      </c>
      <c r="I402" s="1">
        <v>314224968</v>
      </c>
      <c r="J402" s="1">
        <v>314224968</v>
      </c>
      <c r="K402" s="8">
        <v>3</v>
      </c>
      <c r="L402" s="8">
        <v>3</v>
      </c>
      <c r="M402" s="8">
        <v>0</v>
      </c>
      <c r="N402" s="8">
        <v>162382.73333333334</v>
      </c>
      <c r="O402" s="1">
        <v>0</v>
      </c>
      <c r="P402" s="1">
        <v>0</v>
      </c>
      <c r="Q402" s="1">
        <v>0</v>
      </c>
      <c r="R402" s="1">
        <v>0</v>
      </c>
      <c r="S402" s="29">
        <v>1.8474870686169013E-5</v>
      </c>
      <c r="T402" s="8">
        <v>3</v>
      </c>
      <c r="U402" s="1">
        <v>104741656</v>
      </c>
      <c r="V402" s="1">
        <v>104741656</v>
      </c>
      <c r="W402" s="1">
        <v>314224968</v>
      </c>
      <c r="X402" s="1">
        <v>314224968</v>
      </c>
      <c r="Y402" s="1">
        <v>314224968</v>
      </c>
      <c r="Z402" s="1">
        <v>314224968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</row>
    <row r="403" spans="1:32" x14ac:dyDescent="0.2">
      <c r="A403" t="s">
        <v>158</v>
      </c>
      <c r="B403" t="s">
        <v>133</v>
      </c>
      <c r="C403" t="s">
        <v>119</v>
      </c>
      <c r="D403" t="s">
        <v>1</v>
      </c>
      <c r="E403" t="s">
        <v>8</v>
      </c>
      <c r="F403" s="7">
        <v>202212</v>
      </c>
      <c r="G403" s="1">
        <v>18000000</v>
      </c>
      <c r="H403" s="1">
        <v>18000000</v>
      </c>
      <c r="I403" s="1">
        <v>18000000</v>
      </c>
      <c r="J403" s="1">
        <v>18000000</v>
      </c>
      <c r="K403" s="8">
        <v>1</v>
      </c>
      <c r="L403" s="8">
        <v>1</v>
      </c>
      <c r="M403" s="8">
        <v>0</v>
      </c>
      <c r="N403" s="8">
        <v>162963.41935483878</v>
      </c>
      <c r="O403" s="1">
        <v>0</v>
      </c>
      <c r="P403" s="1">
        <v>0</v>
      </c>
      <c r="Q403" s="1">
        <v>0</v>
      </c>
      <c r="R403" s="1">
        <v>0</v>
      </c>
      <c r="S403" s="29">
        <v>6.1363464509945409E-6</v>
      </c>
      <c r="T403" s="8">
        <v>1</v>
      </c>
      <c r="U403" s="1">
        <v>18000000</v>
      </c>
      <c r="V403" s="1">
        <v>18000000</v>
      </c>
      <c r="W403" s="1">
        <v>18000000</v>
      </c>
      <c r="X403" s="1">
        <v>18000000</v>
      </c>
      <c r="Y403" s="1">
        <v>18000000</v>
      </c>
      <c r="Z403" s="1">
        <v>18000000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</row>
    <row r="404" spans="1:32" x14ac:dyDescent="0.2">
      <c r="A404" t="s">
        <v>158</v>
      </c>
      <c r="B404" t="s">
        <v>133</v>
      </c>
      <c r="C404" t="s">
        <v>119</v>
      </c>
      <c r="D404" t="s">
        <v>1</v>
      </c>
      <c r="E404" t="s">
        <v>8</v>
      </c>
      <c r="F404" s="7">
        <v>202301</v>
      </c>
      <c r="G404" s="1">
        <v>0</v>
      </c>
      <c r="H404" s="1">
        <v>0</v>
      </c>
      <c r="I404" s="1">
        <v>0</v>
      </c>
      <c r="J404" s="1">
        <v>0</v>
      </c>
      <c r="K404" s="8">
        <v>0</v>
      </c>
      <c r="L404" s="8">
        <v>0</v>
      </c>
      <c r="M404" s="8">
        <v>0</v>
      </c>
      <c r="N404" s="8">
        <v>162956.96774193554</v>
      </c>
      <c r="O404" s="1">
        <v>0</v>
      </c>
      <c r="P404" s="1">
        <v>0</v>
      </c>
      <c r="Q404" s="1">
        <v>0</v>
      </c>
      <c r="R404" s="1">
        <v>0</v>
      </c>
      <c r="S404" s="29">
        <v>0</v>
      </c>
      <c r="T404" s="8">
        <v>0</v>
      </c>
      <c r="W404" s="1">
        <v>0</v>
      </c>
      <c r="X404" s="1">
        <v>0</v>
      </c>
      <c r="Y404" s="1">
        <v>0</v>
      </c>
      <c r="Z404" s="1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</row>
    <row r="405" spans="1:32" x14ac:dyDescent="0.2">
      <c r="A405" t="s">
        <v>158</v>
      </c>
      <c r="B405" t="s">
        <v>133</v>
      </c>
      <c r="C405" t="s">
        <v>119</v>
      </c>
      <c r="D405" t="s">
        <v>1</v>
      </c>
      <c r="E405" t="s">
        <v>8</v>
      </c>
      <c r="F405" s="7">
        <v>202303</v>
      </c>
      <c r="G405" s="1">
        <v>0</v>
      </c>
      <c r="H405" s="1">
        <v>0</v>
      </c>
      <c r="I405" s="1">
        <v>0</v>
      </c>
      <c r="J405" s="1">
        <v>0</v>
      </c>
      <c r="K405" s="8">
        <v>0</v>
      </c>
      <c r="L405" s="8">
        <v>0</v>
      </c>
      <c r="M405" s="8">
        <v>0</v>
      </c>
      <c r="N405" s="8">
        <v>162474.6451612903</v>
      </c>
      <c r="O405" s="1">
        <v>0</v>
      </c>
      <c r="P405" s="1">
        <v>0</v>
      </c>
      <c r="Q405" s="1">
        <v>0</v>
      </c>
      <c r="R405" s="1">
        <v>0</v>
      </c>
      <c r="S405" s="29">
        <v>0</v>
      </c>
      <c r="T405" s="8">
        <v>0</v>
      </c>
      <c r="W405" s="1">
        <v>0</v>
      </c>
      <c r="X405" s="1">
        <v>0</v>
      </c>
      <c r="Y405" s="1">
        <v>0</v>
      </c>
      <c r="Z405" s="1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</row>
    <row r="406" spans="1:32" x14ac:dyDescent="0.2">
      <c r="A406" t="s">
        <v>158</v>
      </c>
      <c r="B406" t="s">
        <v>133</v>
      </c>
      <c r="C406" t="s">
        <v>119</v>
      </c>
      <c r="D406" t="s">
        <v>1</v>
      </c>
      <c r="E406" t="s">
        <v>8</v>
      </c>
      <c r="F406" s="7">
        <v>202304</v>
      </c>
      <c r="G406" s="1">
        <v>18180000</v>
      </c>
      <c r="H406" s="1">
        <v>18180000</v>
      </c>
      <c r="I406" s="1">
        <v>18180000</v>
      </c>
      <c r="J406" s="1">
        <v>18180000</v>
      </c>
      <c r="K406" s="8">
        <v>1</v>
      </c>
      <c r="L406" s="8">
        <v>1</v>
      </c>
      <c r="M406" s="8">
        <v>0</v>
      </c>
      <c r="N406" s="8">
        <v>162512.2333333334</v>
      </c>
      <c r="O406" s="1">
        <v>0</v>
      </c>
      <c r="P406" s="1">
        <v>0</v>
      </c>
      <c r="Q406" s="1">
        <v>0</v>
      </c>
      <c r="R406" s="1">
        <v>0</v>
      </c>
      <c r="S406" s="29">
        <v>6.1533829145580193E-6</v>
      </c>
      <c r="T406" s="8">
        <v>1</v>
      </c>
      <c r="U406" s="1">
        <v>18180000</v>
      </c>
      <c r="V406" s="1">
        <v>18180000</v>
      </c>
      <c r="W406" s="1">
        <v>18180000</v>
      </c>
      <c r="X406" s="1">
        <v>18180000</v>
      </c>
      <c r="Y406" s="1">
        <v>18180000</v>
      </c>
      <c r="Z406" s="1">
        <v>18180000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</row>
    <row r="407" spans="1:32" x14ac:dyDescent="0.2">
      <c r="A407" t="s">
        <v>158</v>
      </c>
      <c r="B407" t="s">
        <v>133</v>
      </c>
      <c r="C407" t="s">
        <v>119</v>
      </c>
      <c r="D407" t="s">
        <v>1</v>
      </c>
      <c r="E407" t="s">
        <v>8</v>
      </c>
      <c r="F407" s="7">
        <v>202305</v>
      </c>
      <c r="G407" s="1">
        <v>28119570</v>
      </c>
      <c r="H407" s="1">
        <v>28119569.999999996</v>
      </c>
      <c r="I407" s="1">
        <v>28119570</v>
      </c>
      <c r="J407" s="1">
        <v>28119569.999999996</v>
      </c>
      <c r="K407" s="8">
        <v>2</v>
      </c>
      <c r="L407" s="8">
        <v>2</v>
      </c>
      <c r="M407" s="8">
        <v>0</v>
      </c>
      <c r="N407" s="8">
        <v>162784.99999999997</v>
      </c>
      <c r="O407" s="1">
        <v>0</v>
      </c>
      <c r="P407" s="1">
        <v>0</v>
      </c>
      <c r="Q407" s="1">
        <v>0</v>
      </c>
      <c r="R407" s="1">
        <v>0</v>
      </c>
      <c r="S407" s="29">
        <v>1.2286144300764814E-5</v>
      </c>
      <c r="T407" s="8">
        <v>2</v>
      </c>
      <c r="U407" s="1">
        <v>14059784.999999998</v>
      </c>
      <c r="V407" s="1">
        <v>14059784.999999998</v>
      </c>
      <c r="W407" s="1">
        <v>28119569.999999996</v>
      </c>
      <c r="X407" s="1">
        <v>28119569.999999996</v>
      </c>
      <c r="Y407" s="1">
        <v>28119569.999999996</v>
      </c>
      <c r="Z407" s="1">
        <v>28119569.999999996</v>
      </c>
      <c r="AA407">
        <v>-3.7252902984619141E-9</v>
      </c>
      <c r="AB407">
        <v>-3.7252902984619141E-9</v>
      </c>
      <c r="AC407">
        <v>0</v>
      </c>
      <c r="AD407">
        <v>0</v>
      </c>
      <c r="AE407">
        <v>0</v>
      </c>
      <c r="AF407">
        <v>0</v>
      </c>
    </row>
    <row r="408" spans="1:32" x14ac:dyDescent="0.2">
      <c r="A408" t="s">
        <v>158</v>
      </c>
      <c r="B408" t="s">
        <v>133</v>
      </c>
      <c r="C408" t="s">
        <v>119</v>
      </c>
      <c r="D408" t="s">
        <v>1</v>
      </c>
      <c r="E408" t="s">
        <v>8</v>
      </c>
      <c r="F408" s="7">
        <v>202307</v>
      </c>
      <c r="G408" s="1">
        <v>44297285</v>
      </c>
      <c r="H408" s="1">
        <v>44297285</v>
      </c>
      <c r="I408" s="1">
        <v>44297285</v>
      </c>
      <c r="J408" s="1">
        <v>44297285</v>
      </c>
      <c r="K408" s="8">
        <v>2</v>
      </c>
      <c r="L408" s="8">
        <v>2</v>
      </c>
      <c r="M408" s="8">
        <v>0</v>
      </c>
      <c r="N408" s="8">
        <v>163081.58064516119</v>
      </c>
      <c r="O408" s="1">
        <v>0</v>
      </c>
      <c r="P408" s="1">
        <v>0</v>
      </c>
      <c r="Q408" s="1">
        <v>0</v>
      </c>
      <c r="R408" s="1">
        <v>0</v>
      </c>
      <c r="S408" s="29">
        <v>1.2263800682381614E-5</v>
      </c>
      <c r="T408" s="8">
        <v>2</v>
      </c>
      <c r="U408" s="1">
        <v>22148642.5</v>
      </c>
      <c r="V408" s="1">
        <v>22148642.5</v>
      </c>
      <c r="W408" s="1">
        <v>44297285</v>
      </c>
      <c r="X408" s="1">
        <v>44297285</v>
      </c>
      <c r="Y408" s="1">
        <v>44297285</v>
      </c>
      <c r="Z408" s="1">
        <v>44297285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</row>
    <row r="409" spans="1:32" x14ac:dyDescent="0.2">
      <c r="A409" t="s">
        <v>158</v>
      </c>
      <c r="B409" t="s">
        <v>133</v>
      </c>
      <c r="C409" t="s">
        <v>119</v>
      </c>
      <c r="D409" t="s">
        <v>1</v>
      </c>
      <c r="E409" t="s">
        <v>8</v>
      </c>
      <c r="F409" s="7">
        <v>202308</v>
      </c>
      <c r="G409" s="1">
        <v>0</v>
      </c>
      <c r="H409" s="1">
        <v>0</v>
      </c>
      <c r="I409" s="1">
        <v>0</v>
      </c>
      <c r="J409" s="1">
        <v>0</v>
      </c>
      <c r="K409" s="8">
        <v>0</v>
      </c>
      <c r="L409" s="8">
        <v>0</v>
      </c>
      <c r="M409" s="8">
        <v>0</v>
      </c>
      <c r="N409" s="8">
        <v>163220.06451612903</v>
      </c>
      <c r="O409" s="1">
        <v>0</v>
      </c>
      <c r="P409" s="1">
        <v>0</v>
      </c>
      <c r="Q409" s="1">
        <v>0</v>
      </c>
      <c r="R409" s="1">
        <v>0</v>
      </c>
      <c r="S409" s="29">
        <v>0</v>
      </c>
      <c r="T409" s="8">
        <v>0</v>
      </c>
      <c r="W409" s="1">
        <v>0</v>
      </c>
      <c r="X409" s="1">
        <v>0</v>
      </c>
      <c r="Y409" s="1">
        <v>0</v>
      </c>
      <c r="Z409" s="1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</row>
    <row r="410" spans="1:32" x14ac:dyDescent="0.2">
      <c r="A410" t="s">
        <v>158</v>
      </c>
      <c r="B410" t="s">
        <v>133</v>
      </c>
      <c r="C410" t="s">
        <v>119</v>
      </c>
      <c r="D410" t="s">
        <v>1</v>
      </c>
      <c r="E410" t="s">
        <v>8</v>
      </c>
      <c r="F410" s="7">
        <v>202309</v>
      </c>
      <c r="G410" s="1">
        <v>120243765</v>
      </c>
      <c r="H410" s="1">
        <v>120243765</v>
      </c>
      <c r="I410" s="1">
        <v>120243765</v>
      </c>
      <c r="J410" s="1">
        <v>120243765</v>
      </c>
      <c r="K410" s="8">
        <v>2</v>
      </c>
      <c r="L410" s="8">
        <v>2</v>
      </c>
      <c r="M410" s="8">
        <v>0</v>
      </c>
      <c r="N410" s="8">
        <v>163422.93333333335</v>
      </c>
      <c r="O410" s="1">
        <v>0</v>
      </c>
      <c r="P410" s="1">
        <v>0</v>
      </c>
      <c r="Q410" s="1">
        <v>0</v>
      </c>
      <c r="R410" s="1">
        <v>0</v>
      </c>
      <c r="S410" s="29">
        <v>1.2238184440861828E-5</v>
      </c>
      <c r="T410" s="8">
        <v>2</v>
      </c>
      <c r="U410" s="1">
        <v>60121882.5</v>
      </c>
      <c r="V410" s="1">
        <v>60121882.5</v>
      </c>
      <c r="W410" s="1">
        <v>120243765</v>
      </c>
      <c r="X410" s="1">
        <v>120243765</v>
      </c>
      <c r="Y410" s="1">
        <v>120243765</v>
      </c>
      <c r="Z410" s="1">
        <v>120243765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</row>
    <row r="411" spans="1:32" x14ac:dyDescent="0.2">
      <c r="A411" t="s">
        <v>158</v>
      </c>
      <c r="B411" t="s">
        <v>133</v>
      </c>
      <c r="C411" t="s">
        <v>119</v>
      </c>
      <c r="D411" t="s">
        <v>1</v>
      </c>
      <c r="E411" t="s">
        <v>8</v>
      </c>
      <c r="F411" s="7">
        <v>202312</v>
      </c>
      <c r="G411" s="1">
        <v>128212880</v>
      </c>
      <c r="H411" s="1">
        <v>128212880</v>
      </c>
      <c r="I411" s="1">
        <v>128212880</v>
      </c>
      <c r="J411" s="1">
        <v>128212880</v>
      </c>
      <c r="K411" s="8">
        <v>2</v>
      </c>
      <c r="L411" s="8">
        <v>2</v>
      </c>
      <c r="M411" s="8">
        <v>0</v>
      </c>
      <c r="N411" s="8">
        <v>163167.12903225797</v>
      </c>
      <c r="O411" s="1">
        <v>0</v>
      </c>
      <c r="P411" s="1">
        <v>0</v>
      </c>
      <c r="Q411" s="1">
        <v>0</v>
      </c>
      <c r="R411" s="1">
        <v>0</v>
      </c>
      <c r="S411" s="29">
        <v>1.2257370782105273E-5</v>
      </c>
      <c r="T411" s="8">
        <v>2</v>
      </c>
      <c r="U411" s="1">
        <v>64106440</v>
      </c>
      <c r="V411" s="1">
        <v>64106440</v>
      </c>
      <c r="W411" s="1">
        <v>128212880</v>
      </c>
      <c r="X411" s="1">
        <v>128212880</v>
      </c>
      <c r="Y411" s="1">
        <v>128212880</v>
      </c>
      <c r="Z411" s="1">
        <v>128212880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</row>
    <row r="412" spans="1:32" x14ac:dyDescent="0.2">
      <c r="A412" t="s">
        <v>159</v>
      </c>
      <c r="B412" t="s">
        <v>133</v>
      </c>
      <c r="C412" t="s">
        <v>120</v>
      </c>
      <c r="D412" t="s">
        <v>1</v>
      </c>
      <c r="E412" t="s">
        <v>8</v>
      </c>
      <c r="F412" s="7">
        <v>202006</v>
      </c>
      <c r="G412" s="1">
        <v>100000000</v>
      </c>
      <c r="H412" s="1">
        <v>100000000</v>
      </c>
      <c r="I412" s="1">
        <v>100000000</v>
      </c>
      <c r="J412" s="1">
        <v>100000000</v>
      </c>
      <c r="K412" s="8">
        <v>1</v>
      </c>
      <c r="L412" s="8">
        <v>1</v>
      </c>
      <c r="M412" s="8">
        <v>0</v>
      </c>
      <c r="N412" s="8">
        <v>329331.39999999985</v>
      </c>
      <c r="O412" s="1">
        <v>0</v>
      </c>
      <c r="P412" s="1">
        <v>0</v>
      </c>
      <c r="Q412" s="1">
        <v>0</v>
      </c>
      <c r="R412" s="1">
        <v>0</v>
      </c>
      <c r="S412" s="29">
        <v>3.0364550723071059E-6</v>
      </c>
      <c r="T412" s="8">
        <v>1</v>
      </c>
      <c r="U412" s="1">
        <v>100000000</v>
      </c>
      <c r="V412" s="1">
        <v>100000000</v>
      </c>
      <c r="W412" s="1">
        <v>100000000</v>
      </c>
      <c r="X412" s="1">
        <v>100000000</v>
      </c>
      <c r="Y412" s="1">
        <v>100000000</v>
      </c>
      <c r="Z412" s="1">
        <v>100000000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7BE7C-BFF5-174C-A29C-DB7EB51A43E2}">
  <sheetPr codeName="Hoja1">
    <tabColor theme="0" tint="-4.9989318521683403E-2"/>
  </sheetPr>
  <dimension ref="A1:AB1"/>
  <sheetViews>
    <sheetView workbookViewId="0">
      <selection activeCell="J22" sqref="J22"/>
    </sheetView>
  </sheetViews>
  <sheetFormatPr baseColWidth="10" defaultRowHeight="16" x14ac:dyDescent="0.2"/>
  <cols>
    <col min="26" max="26" width="9.7109375" bestFit="1" customWidth="1"/>
  </cols>
  <sheetData>
    <row r="1" spans="1:28" x14ac:dyDescent="0.2">
      <c r="A1" s="4" t="s">
        <v>48</v>
      </c>
      <c r="B1" s="4" t="s">
        <v>49</v>
      </c>
      <c r="C1" s="4" t="s">
        <v>50</v>
      </c>
      <c r="D1" s="4" t="s">
        <v>51</v>
      </c>
      <c r="E1" s="4" t="s">
        <v>52</v>
      </c>
      <c r="F1" s="4" t="s">
        <v>53</v>
      </c>
      <c r="G1" s="25" t="str">
        <f>+"Suma de "&amp;Aux_Totales!G1</f>
        <v>Suma de pago_bruto</v>
      </c>
      <c r="H1" s="25" t="str">
        <f>+"Suma de "&amp;Aux_Totales!H1</f>
        <v>Suma de incurrido_bruto</v>
      </c>
      <c r="I1" s="24" t="str">
        <f>+"Suma de "&amp;Aux_Totales!I1</f>
        <v>Suma de pago_retenido</v>
      </c>
      <c r="J1" s="24" t="str">
        <f>+"Suma de "&amp;Aux_Totales!J1</f>
        <v>Suma de incurrido_retenido</v>
      </c>
      <c r="K1" s="9" t="str">
        <f>+"Suma de "&amp;Aux_Totales!K1</f>
        <v>Suma de conteo_pago</v>
      </c>
      <c r="L1" s="9" t="str">
        <f>+"Suma de "&amp;Aux_Totales!L1</f>
        <v>Suma de conteo_incurrido</v>
      </c>
      <c r="M1" s="9" t="str">
        <f>+"Suma de "&amp;Aux_Totales!M1</f>
        <v>Suma de conteo_desistido</v>
      </c>
      <c r="N1" s="9" t="str">
        <f>+"Suma de "&amp;Aux_Totales!N1</f>
        <v>Suma de expuestos</v>
      </c>
      <c r="O1" s="25" t="str">
        <f>+"Suma de "&amp;Aux_Totales!O1</f>
        <v>Suma de prima_bruta</v>
      </c>
      <c r="P1" s="25" t="str">
        <f>+"Suma de "&amp;Aux_Totales!P1</f>
        <v>Suma de prima_bruta_devengada</v>
      </c>
      <c r="Q1" s="24" t="str">
        <f>+"Suma de "&amp;Aux_Totales!Q1</f>
        <v>Suma de prima_retenida</v>
      </c>
      <c r="R1" s="24" t="str">
        <f>+"Suma de "&amp;Aux_Totales!R1</f>
        <v>Suma de prima_retenida_devengada</v>
      </c>
      <c r="S1" s="28" t="str">
        <f>+"Suma de "&amp;Aux_Totales!S1</f>
        <v>Suma de frec_ultimate</v>
      </c>
      <c r="T1" s="28" t="str">
        <f>+"Suma de "&amp;Aux_Totales!T1</f>
        <v>Suma de conteo_ultimate</v>
      </c>
      <c r="U1" s="27" t="str">
        <f>+"Suma de "&amp;Aux_Totales!U1</f>
        <v>Suma de seve_ultimate_bruto</v>
      </c>
      <c r="V1" s="26" t="str">
        <f>+"Suma de "&amp;Aux_Totales!V1</f>
        <v>Suma de seve_ultimate_retenido</v>
      </c>
      <c r="W1" s="25" t="str">
        <f>+"Suma de "&amp;Aux_Totales!W1</f>
        <v>Suma de plata_ultimate_bruto</v>
      </c>
      <c r="X1" s="25" t="str">
        <f>+"Suma de "&amp;Aux_Totales!X1</f>
        <v>Suma de plata_ultimate_contable_bruto</v>
      </c>
      <c r="Y1" s="24" t="str">
        <f>+"Suma de "&amp;Aux_Totales!Y1</f>
        <v>Suma de plata_ultimate_retenido</v>
      </c>
      <c r="Z1" s="24" t="str">
        <f>+"Suma de "&amp;Aux_Totales!Z1</f>
        <v>Suma de plata_ultimate_contable_retenido</v>
      </c>
      <c r="AA1" s="4" t="s">
        <v>100</v>
      </c>
      <c r="AB1" s="4" t="s">
        <v>103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67FB4B-73ED-764F-8730-C2004A27DC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Modo</vt:lpstr>
      <vt:lpstr>Atributos</vt:lpstr>
      <vt:lpstr>Aperturas</vt:lpstr>
      <vt:lpstr>Vectores_Index</vt:lpstr>
      <vt:lpstr>Plantilla_Frec</vt:lpstr>
      <vt:lpstr>Plantilla_Seve</vt:lpstr>
      <vt:lpstr>Plantilla_Plata</vt:lpstr>
      <vt:lpstr>Plantilla_Entremes</vt:lpstr>
      <vt:lpstr>Aux_Totales</vt:lpstr>
      <vt:lpstr>Aux_Expuestos</vt:lpstr>
      <vt:lpstr>Aux_Primas</vt:lpstr>
      <vt:lpstr>Atipicos</vt:lpstr>
      <vt:lpstr>Aux_Anterior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Sebastian Tobon Echavarria</cp:lastModifiedBy>
  <dcterms:created xsi:type="dcterms:W3CDTF">2015-01-25T11:31:25Z</dcterms:created>
  <dcterms:modified xsi:type="dcterms:W3CDTF">2024-12-18T06:24:36Z</dcterms:modified>
</cp:coreProperties>
</file>